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omments1.xml" ContentType="application/vnd.openxmlformats-officedocument.spreadsheetml.comments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omments2.xml" ContentType="application/vnd.openxmlformats-officedocument.spreadsheetml.comments+xml"/>
  <Override PartName="/xl/customProperty53.bin" ContentType="application/vnd.openxmlformats-officedocument.spreadsheetml.customProperty"/>
  <Override PartName="/xl/customProperty54.bin" ContentType="application/vnd.openxmlformats-officedocument.spreadsheetml.customProperty"/>
  <Override PartName="/xl/customProperty55.bin" ContentType="application/vnd.openxmlformats-officedocument.spreadsheetml.customProperty"/>
  <Override PartName="/xl/customProperty56.bin" ContentType="application/vnd.openxmlformats-officedocument.spreadsheetml.customProperty"/>
  <Override PartName="/xl/customProperty57.bin" ContentType="application/vnd.openxmlformats-officedocument.spreadsheetml.customProperty"/>
  <Override PartName="/xl/customProperty58.bin" ContentType="application/vnd.openxmlformats-officedocument.spreadsheetml.customProperty"/>
  <Override PartName="/xl/customProperty59.bin" ContentType="application/vnd.openxmlformats-officedocument.spreadsheetml.customProperty"/>
  <Override PartName="/xl/customProperty60.bin" ContentType="application/vnd.openxmlformats-officedocument.spreadsheetml.customProperty"/>
  <Override PartName="/xl/customProperty61.bin" ContentType="application/vnd.openxmlformats-officedocument.spreadsheetml.customProperty"/>
  <Override PartName="/xl/customProperty62.bin" ContentType="application/vnd.openxmlformats-officedocument.spreadsheetml.customProperty"/>
  <Override PartName="/xl/customProperty63.bin" ContentType="application/vnd.openxmlformats-officedocument.spreadsheetml.customProperty"/>
  <Override PartName="/xl/customProperty64.bin" ContentType="application/vnd.openxmlformats-officedocument.spreadsheetml.customProperty"/>
  <Override PartName="/xl/customProperty65.bin" ContentType="application/vnd.openxmlformats-officedocument.spreadsheetml.customProperty"/>
  <Override PartName="/xl/customProperty66.bin" ContentType="application/vnd.openxmlformats-officedocument.spreadsheetml.customProperty"/>
  <Override PartName="/xl/customProperty67.bin" ContentType="application/vnd.openxmlformats-officedocument.spreadsheetml.customProperty"/>
  <Override PartName="/xl/customProperty68.bin" ContentType="application/vnd.openxmlformats-officedocument.spreadsheetml.customProperty"/>
  <Override PartName="/xl/customProperty69.bin" ContentType="application/vnd.openxmlformats-officedocument.spreadsheetml.customProperty"/>
  <Override PartName="/xl/customProperty70.bin" ContentType="application/vnd.openxmlformats-officedocument.spreadsheetml.customProperty"/>
  <Override PartName="/xl/customProperty71.bin" ContentType="application/vnd.openxmlformats-officedocument.spreadsheetml.customProperty"/>
  <Override PartName="/xl/customProperty72.bin" ContentType="application/vnd.openxmlformats-officedocument.spreadsheetml.customProperty"/>
  <Override PartName="/xl/customProperty73.bin" ContentType="application/vnd.openxmlformats-officedocument.spreadsheetml.customProperty"/>
  <Override PartName="/xl/customProperty74.bin" ContentType="application/vnd.openxmlformats-officedocument.spreadsheetml.customProperty"/>
  <Override PartName="/xl/customProperty75.bin" ContentType="application/vnd.openxmlformats-officedocument.spreadsheetml.customProperty"/>
  <Override PartName="/xl/customProperty76.bin" ContentType="application/vnd.openxmlformats-officedocument.spreadsheetml.customProperty"/>
  <Override PartName="/xl/customProperty77.bin" ContentType="application/vnd.openxmlformats-officedocument.spreadsheetml.customProperty"/>
  <Override PartName="/xl/customProperty78.bin" ContentType="application/vnd.openxmlformats-officedocument.spreadsheetml.customProperty"/>
  <Override PartName="/xl/customProperty79.bin" ContentType="application/vnd.openxmlformats-officedocument.spreadsheetml.customProperty"/>
  <Override PartName="/xl/customProperty80.bin" ContentType="application/vnd.openxmlformats-officedocument.spreadsheetml.customProperty"/>
  <Override PartName="/xl/customProperty81.bin" ContentType="application/vnd.openxmlformats-officedocument.spreadsheetml.customProperty"/>
  <Override PartName="/xl/customProperty82.bin" ContentType="application/vnd.openxmlformats-officedocument.spreadsheetml.customProperty"/>
  <Override PartName="/xl/comments3.xml" ContentType="application/vnd.openxmlformats-officedocument.spreadsheetml.comments+xml"/>
  <Override PartName="/xl/customProperty83.bin" ContentType="application/vnd.openxmlformats-officedocument.spreadsheetml.customProperty"/>
  <Override PartName="/xl/customProperty84.bin" ContentType="application/vnd.openxmlformats-officedocument.spreadsheetml.customProperty"/>
  <Override PartName="/xl/customProperty85.bin" ContentType="application/vnd.openxmlformats-officedocument.spreadsheetml.customProperty"/>
  <Override PartName="/xl/customProperty86.bin" ContentType="application/vnd.openxmlformats-officedocument.spreadsheetml.customProperty"/>
  <Override PartName="/xl/customProperty87.bin" ContentType="application/vnd.openxmlformats-officedocument.spreadsheetml.customProperty"/>
  <Override PartName="/xl/customProperty88.bin" ContentType="application/vnd.openxmlformats-officedocument.spreadsheetml.customProperty"/>
  <Override PartName="/xl/customProperty89.bin" ContentType="application/vnd.openxmlformats-officedocument.spreadsheetml.customProperty"/>
  <Override PartName="/xl/customProperty90.bin" ContentType="application/vnd.openxmlformats-officedocument.spreadsheetml.customProperty"/>
  <Override PartName="/xl/customProperty91.bin" ContentType="application/vnd.openxmlformats-officedocument.spreadsheetml.customProperty"/>
  <Override PartName="/xl/customProperty92.bin" ContentType="application/vnd.openxmlformats-officedocument.spreadsheetml.customProperty"/>
  <Override PartName="/xl/customProperty93.bin" ContentType="application/vnd.openxmlformats-officedocument.spreadsheetml.customProperty"/>
  <Override PartName="/xl/customProperty94.bin" ContentType="application/vnd.openxmlformats-officedocument.spreadsheetml.customProperty"/>
  <Override PartName="/xl/customProperty95.bin" ContentType="application/vnd.openxmlformats-officedocument.spreadsheetml.customProperty"/>
  <Override PartName="/xl/customProperty96.bin" ContentType="application/vnd.openxmlformats-officedocument.spreadsheetml.customProperty"/>
  <Override PartName="/xl/customProperty97.bin" ContentType="application/vnd.openxmlformats-officedocument.spreadsheetml.customProperty"/>
  <Override PartName="/xl/customProperty98.bin" ContentType="application/vnd.openxmlformats-officedocument.spreadsheetml.customProperty"/>
  <Override PartName="/xl/customProperty99.bin" ContentType="application/vnd.openxmlformats-officedocument.spreadsheetml.customProperty"/>
  <Override PartName="/xl/customProperty100.bin" ContentType="application/vnd.openxmlformats-officedocument.spreadsheetml.customProperty"/>
  <Override PartName="/xl/customProperty101.bin" ContentType="application/vnd.openxmlformats-officedocument.spreadsheetml.customProperty"/>
  <Override PartName="/xl/customProperty102.bin" ContentType="application/vnd.openxmlformats-officedocument.spreadsheetml.customProperty"/>
  <Override PartName="/xl/customProperty103.bin" ContentType="application/vnd.openxmlformats-officedocument.spreadsheetml.customProperty"/>
  <Override PartName="/xl/customProperty104.bin" ContentType="application/vnd.openxmlformats-officedocument.spreadsheetml.customProperty"/>
  <Override PartName="/xl/customProperty105.bin" ContentType="application/vnd.openxmlformats-officedocument.spreadsheetml.customProperty"/>
  <Override PartName="/xl/customProperty106.bin" ContentType="application/vnd.openxmlformats-officedocument.spreadsheetml.customProperty"/>
  <Override PartName="/xl/customProperty107.bin" ContentType="application/vnd.openxmlformats-officedocument.spreadsheetml.customProperty"/>
  <Override PartName="/xl/customProperty108.bin" ContentType="application/vnd.openxmlformats-officedocument.spreadsheetml.customProperty"/>
  <Override PartName="/xl/customProperty109.bin" ContentType="application/vnd.openxmlformats-officedocument.spreadsheetml.customProperty"/>
  <Override PartName="/xl/customProperty110.bin" ContentType="application/vnd.openxmlformats-officedocument.spreadsheetml.customProperty"/>
  <Override PartName="/xl/comments4.xml" ContentType="application/vnd.openxmlformats-officedocument.spreadsheetml.comments+xml"/>
  <Override PartName="/xl/customProperty111.bin" ContentType="application/vnd.openxmlformats-officedocument.spreadsheetml.customProperty"/>
  <Override PartName="/xl/customProperty112.bin" ContentType="application/vnd.openxmlformats-officedocument.spreadsheetml.customProperty"/>
  <Override PartName="/xl/customProperty113.bin" ContentType="application/vnd.openxmlformats-officedocument.spreadsheetml.customProperty"/>
  <Override PartName="/xl/customProperty114.bin" ContentType="application/vnd.openxmlformats-officedocument.spreadsheetml.customProperty"/>
  <Override PartName="/xl/customProperty115.bin" ContentType="application/vnd.openxmlformats-officedocument.spreadsheetml.customProperty"/>
  <Override PartName="/xl/customProperty116.bin" ContentType="application/vnd.openxmlformats-officedocument.spreadsheetml.customProperty"/>
  <Override PartName="/xl/customProperty117.bin" ContentType="application/vnd.openxmlformats-officedocument.spreadsheetml.customProperty"/>
  <Override PartName="/xl/customProperty118.bin" ContentType="application/vnd.openxmlformats-officedocument.spreadsheetml.customProperty"/>
  <Override PartName="/xl/customProperty119.bin" ContentType="application/vnd.openxmlformats-officedocument.spreadsheetml.customProperty"/>
  <Override PartName="/xl/customProperty120.bin" ContentType="application/vnd.openxmlformats-officedocument.spreadsheetml.customProperty"/>
  <Override PartName="/xl/customProperty121.bin" ContentType="application/vnd.openxmlformats-officedocument.spreadsheetml.customProperty"/>
  <Override PartName="/xl/customProperty122.bin" ContentType="application/vnd.openxmlformats-officedocument.spreadsheetml.customProperty"/>
  <Override PartName="/xl/customProperty123.bin" ContentType="application/vnd.openxmlformats-officedocument.spreadsheetml.customProperty"/>
  <Override PartName="/xl/customProperty124.bin" ContentType="application/vnd.openxmlformats-officedocument.spreadsheetml.customProperty"/>
  <Override PartName="/xl/customProperty125.bin" ContentType="application/vnd.openxmlformats-officedocument.spreadsheetml.customProperty"/>
  <Override PartName="/xl/customProperty126.bin" ContentType="application/vnd.openxmlformats-officedocument.spreadsheetml.customProperty"/>
  <Override PartName="/xl/customProperty127.bin" ContentType="application/vnd.openxmlformats-officedocument.spreadsheetml.customProperty"/>
  <Override PartName="/xl/customProperty128.bin" ContentType="application/vnd.openxmlformats-officedocument.spreadsheetml.customProperty"/>
  <Override PartName="/xl/customProperty129.bin" ContentType="application/vnd.openxmlformats-officedocument.spreadsheetml.customProperty"/>
  <Override PartName="/xl/customProperty130.bin" ContentType="application/vnd.openxmlformats-officedocument.spreadsheetml.customProperty"/>
  <Override PartName="/xl/customProperty131.bin" ContentType="application/vnd.openxmlformats-officedocument.spreadsheetml.customProperty"/>
  <Override PartName="/xl/customProperty132.bin" ContentType="application/vnd.openxmlformats-officedocument.spreadsheetml.customProperty"/>
  <Override PartName="/xl/customProperty13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Discovery\Kentucky\2017-00349 (2017 Kentucky Rate Case)\Staff Attachments\Staff_1-71 - Model Workpapers in Excel\Relied Upons\"/>
    </mc:Choice>
  </mc:AlternateContent>
  <bookViews>
    <workbookView xWindow="0" yWindow="0" windowWidth="20490" windowHeight="7320" tabRatio="891"/>
  </bookViews>
  <sheets>
    <sheet name="Division 002" sheetId="85" r:id="rId1"/>
    <sheet name="Division 012" sheetId="84" r:id="rId2"/>
    <sheet name="Division 009" sheetId="83" r:id="rId3"/>
    <sheet name="Division 091" sheetId="2" r:id="rId4"/>
    <sheet name="TLock" sheetId="18" state="hidden" r:id="rId5"/>
    <sheet name="FAS115" sheetId="17" state="hidden" r:id="rId6"/>
    <sheet name="6-2017" sheetId="79" state="hidden" r:id="rId7"/>
    <sheet name="Division 091 GL" sheetId="86" r:id="rId8"/>
    <sheet name="5-31-17 SV" sheetId="81" state="hidden" r:id="rId9"/>
    <sheet name="4-30-17 SV" sheetId="80" state="hidden" r:id="rId10"/>
    <sheet name="3-2017" sheetId="75" state="hidden" r:id="rId11"/>
    <sheet name="3-31-17 SV" sheetId="78" state="hidden" r:id="rId12"/>
    <sheet name="2-28-17 SV" sheetId="77" state="hidden" r:id="rId13"/>
    <sheet name="1-31-17 SV" sheetId="76" state="hidden" r:id="rId14"/>
    <sheet name="12-2016" sheetId="71" state="hidden" r:id="rId15"/>
    <sheet name="12-31-16 SV" sheetId="72" state="hidden" r:id="rId16"/>
    <sheet name="11-30-16 SV" sheetId="73" state="hidden" r:id="rId17"/>
    <sheet name="10-31-16 SV" sheetId="74" state="hidden" r:id="rId18"/>
    <sheet name="OTP DP" sheetId="61" state="hidden" r:id="rId19"/>
    <sheet name="Fed+FBOS" sheetId="68" state="hidden" r:id="rId20"/>
    <sheet name="State" sheetId="67" state="hidden" r:id="rId21"/>
    <sheet name="6-2016" sheetId="59" state="hidden" r:id="rId22"/>
    <sheet name="3-2016" sheetId="58" state="hidden" r:id="rId23"/>
    <sheet name="12-2015" sheetId="56" state="hidden" r:id="rId24"/>
    <sheet name="Non Provision Adjs" sheetId="19" state="hidden" r:id="rId25"/>
    <sheet name="FY16 Essbase" sheetId="57" state="hidden" r:id="rId26"/>
    <sheet name="FY15 Essbase" sheetId="51" state="hidden" r:id="rId27"/>
    <sheet name="FY14 Essbase" sheetId="9" state="hidden" r:id="rId28"/>
    <sheet name="FY13 Essbase" sheetId="10" state="hidden" r:id="rId29"/>
    <sheet name="FY12 Essbase" sheetId="11" state="hidden" r:id="rId30"/>
    <sheet name="FY11 Essbase" sheetId="12" state="hidden" r:id="rId31"/>
    <sheet name="FY10 Essbase" sheetId="13" state="hidden" r:id="rId32"/>
    <sheet name="FY09 Essbase" sheetId="39" state="hidden" r:id="rId33"/>
    <sheet name="FY08 Essbase" sheetId="47" state="hidden" r:id="rId34"/>
    <sheet name="9-2015" sheetId="55" state="hidden" r:id="rId35"/>
    <sheet name="6-2015" sheetId="54" state="hidden" r:id="rId36"/>
    <sheet name="3-2015" sheetId="53" state="hidden" r:id="rId37"/>
    <sheet name="12-2014" sheetId="52" state="hidden" r:id="rId38"/>
    <sheet name="9-2014" sheetId="46" state="hidden" r:id="rId39"/>
    <sheet name="6-2014" sheetId="38" state="hidden" r:id="rId40"/>
    <sheet name="3-2014" sheetId="37" state="hidden" r:id="rId41"/>
    <sheet name="12-2013" sheetId="36" state="hidden" r:id="rId42"/>
    <sheet name="9-2013" sheetId="35" state="hidden" r:id="rId43"/>
    <sheet name="6-2013" sheetId="34" state="hidden" r:id="rId44"/>
    <sheet name="03-2013" sheetId="33" state="hidden" r:id="rId45"/>
    <sheet name="12-2012" sheetId="32" state="hidden" r:id="rId46"/>
    <sheet name="09-2012" sheetId="31" state="hidden" r:id="rId47"/>
    <sheet name="06-2012" sheetId="30" state="hidden" r:id="rId48"/>
    <sheet name="03-2012" sheetId="28" state="hidden" r:id="rId49"/>
    <sheet name="12-2011" sheetId="27" state="hidden" r:id="rId50"/>
    <sheet name="9-2011" sheetId="26" state="hidden" r:id="rId51"/>
    <sheet name="6-2011" sheetId="25" state="hidden" r:id="rId52"/>
    <sheet name="3-2011" sheetId="24" state="hidden" r:id="rId53"/>
    <sheet name="12-2010" sheetId="22" state="hidden" r:id="rId54"/>
    <sheet name="9-30-10 ADIT" sheetId="15" state="hidden" r:id="rId55"/>
    <sheet name="6-2010" sheetId="43" state="hidden" r:id="rId56"/>
    <sheet name="3-2010" sheetId="42" state="hidden" r:id="rId57"/>
    <sheet name="12-2009" sheetId="41" state="hidden" r:id="rId58"/>
    <sheet name="9-2009" sheetId="40" state="hidden" r:id="rId59"/>
    <sheet name="9-2008" sheetId="48" state="hidden" r:id="rId60"/>
    <sheet name="Map" sheetId="14" state="hidden" r:id="rId61"/>
    <sheet name="Rate Div List" sheetId="16" state="hidden" r:id="rId62"/>
  </sheets>
  <externalReferences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</externalReferences>
  <definedNames>
    <definedName name="\0" localSheetId="17">[1]SCHED!#REF!</definedName>
    <definedName name="\0" localSheetId="16">[1]SCHED!#REF!</definedName>
    <definedName name="\0" localSheetId="53">[1]SCHED!#REF!</definedName>
    <definedName name="\0" localSheetId="23">[1]SCHED!#REF!</definedName>
    <definedName name="\0" localSheetId="14">[1]SCHED!#REF!</definedName>
    <definedName name="\0" localSheetId="13">[1]SCHED!#REF!</definedName>
    <definedName name="\0" localSheetId="12">[1]SCHED!#REF!</definedName>
    <definedName name="\0" localSheetId="36">[1]SCHED!#REF!</definedName>
    <definedName name="\0" localSheetId="10">[1]SCHED!#REF!</definedName>
    <definedName name="\0" localSheetId="11">[1]SCHED!#REF!</definedName>
    <definedName name="\0" localSheetId="9">[1]SCHED!#REF!</definedName>
    <definedName name="\0" localSheetId="8">[1]SCHED!#REF!</definedName>
    <definedName name="\0" localSheetId="21">[1]SCHED!#REF!</definedName>
    <definedName name="\0" localSheetId="6">[1]SCHED!#REF!</definedName>
    <definedName name="\0" localSheetId="0">[1]SCHED!#REF!</definedName>
    <definedName name="\0" localSheetId="2">[1]SCHED!#REF!</definedName>
    <definedName name="\0" localSheetId="1">[1]SCHED!#REF!</definedName>
    <definedName name="\0" localSheetId="33">[1]SCHED!#REF!</definedName>
    <definedName name="\0" localSheetId="25">[1]SCHED!#REF!</definedName>
    <definedName name="\0">[1]SCHED!#REF!</definedName>
    <definedName name="\A" localSheetId="17">#REF!</definedName>
    <definedName name="\A" localSheetId="16">#REF!</definedName>
    <definedName name="\A" localSheetId="53">#REF!</definedName>
    <definedName name="\A" localSheetId="23">#REF!</definedName>
    <definedName name="\A" localSheetId="14">#REF!</definedName>
    <definedName name="\A" localSheetId="15">#REF!</definedName>
    <definedName name="\A" localSheetId="13">#REF!</definedName>
    <definedName name="\A" localSheetId="12">#REF!</definedName>
    <definedName name="\A" localSheetId="36">#REF!</definedName>
    <definedName name="\A" localSheetId="10">#REF!</definedName>
    <definedName name="\A" localSheetId="11">#REF!</definedName>
    <definedName name="\A" localSheetId="9">#REF!</definedName>
    <definedName name="\A" localSheetId="8">#REF!</definedName>
    <definedName name="\A" localSheetId="21">#REF!</definedName>
    <definedName name="\A" localSheetId="6">#REF!</definedName>
    <definedName name="\A" localSheetId="0">#REF!</definedName>
    <definedName name="\A" localSheetId="2">#REF!</definedName>
    <definedName name="\A" localSheetId="1">#REF!</definedName>
    <definedName name="\A" localSheetId="33">#REF!</definedName>
    <definedName name="\A" localSheetId="25">#REF!</definedName>
    <definedName name="\A">#REF!</definedName>
    <definedName name="\b">#N/A</definedName>
    <definedName name="\c">[2]Nonutility!$DE$652</definedName>
    <definedName name="\d" localSheetId="17">[3]bs!#REF!</definedName>
    <definedName name="\d" localSheetId="16">[3]bs!#REF!</definedName>
    <definedName name="\d" localSheetId="53">[3]bs!#REF!</definedName>
    <definedName name="\d" localSheetId="23">[3]bs!#REF!</definedName>
    <definedName name="\d" localSheetId="14">[3]bs!#REF!</definedName>
    <definedName name="\d" localSheetId="13">[3]bs!#REF!</definedName>
    <definedName name="\d" localSheetId="12">[3]bs!#REF!</definedName>
    <definedName name="\d" localSheetId="36">[3]bs!#REF!</definedName>
    <definedName name="\d" localSheetId="10">[3]bs!#REF!</definedName>
    <definedName name="\d" localSheetId="11">[3]bs!#REF!</definedName>
    <definedName name="\d" localSheetId="9">[3]bs!#REF!</definedName>
    <definedName name="\d" localSheetId="8">[3]bs!#REF!</definedName>
    <definedName name="\d" localSheetId="21">[3]bs!#REF!</definedName>
    <definedName name="\d" localSheetId="6">[3]bs!#REF!</definedName>
    <definedName name="\d" localSheetId="0">[3]bs!#REF!</definedName>
    <definedName name="\d" localSheetId="2">[3]bs!#REF!</definedName>
    <definedName name="\d" localSheetId="1">[3]bs!#REF!</definedName>
    <definedName name="\d" localSheetId="33">[3]bs!#REF!</definedName>
    <definedName name="\d" localSheetId="25">[3]bs!#REF!</definedName>
    <definedName name="\d">[3]bs!#REF!</definedName>
    <definedName name="\e" localSheetId="17">#REF!</definedName>
    <definedName name="\e" localSheetId="16">#REF!</definedName>
    <definedName name="\e" localSheetId="53">#REF!</definedName>
    <definedName name="\e" localSheetId="23">#REF!</definedName>
    <definedName name="\e" localSheetId="14">#REF!</definedName>
    <definedName name="\e" localSheetId="13">#REF!</definedName>
    <definedName name="\e" localSheetId="12">#REF!</definedName>
    <definedName name="\e" localSheetId="36">#REF!</definedName>
    <definedName name="\e" localSheetId="10">#REF!</definedName>
    <definedName name="\e" localSheetId="11">#REF!</definedName>
    <definedName name="\e" localSheetId="9">#REF!</definedName>
    <definedName name="\e" localSheetId="8">#REF!</definedName>
    <definedName name="\e" localSheetId="21">#REF!</definedName>
    <definedName name="\e" localSheetId="6">#REF!</definedName>
    <definedName name="\e" localSheetId="0">#REF!</definedName>
    <definedName name="\e" localSheetId="2">#REF!</definedName>
    <definedName name="\e" localSheetId="1">#REF!</definedName>
    <definedName name="\e" localSheetId="33">#REF!</definedName>
    <definedName name="\e" localSheetId="25">#REF!</definedName>
    <definedName name="\e">#REF!</definedName>
    <definedName name="\f">[2]Nonutility!$FC$942</definedName>
    <definedName name="\g">[2]Nonutility!$EM$604</definedName>
    <definedName name="\m" localSheetId="17">[4]Yield!#REF!</definedName>
    <definedName name="\m" localSheetId="16">[4]Yield!#REF!</definedName>
    <definedName name="\m" localSheetId="53">[4]Yield!#REF!</definedName>
    <definedName name="\m" localSheetId="23">[4]Yield!#REF!</definedName>
    <definedName name="\m" localSheetId="14">[4]Yield!#REF!</definedName>
    <definedName name="\m" localSheetId="13">[4]Yield!#REF!</definedName>
    <definedName name="\m" localSheetId="12">[4]Yield!#REF!</definedName>
    <definedName name="\m" localSheetId="36">[4]Yield!#REF!</definedName>
    <definedName name="\m" localSheetId="10">[4]Yield!#REF!</definedName>
    <definedName name="\m" localSheetId="11">[4]Yield!#REF!</definedName>
    <definedName name="\m" localSheetId="9">[4]Yield!#REF!</definedName>
    <definedName name="\m" localSheetId="8">[4]Yield!#REF!</definedName>
    <definedName name="\m" localSheetId="21">[4]Yield!#REF!</definedName>
    <definedName name="\m" localSheetId="6">[4]Yield!#REF!</definedName>
    <definedName name="\m" localSheetId="0">[4]Yield!#REF!</definedName>
    <definedName name="\m" localSheetId="2">[4]Yield!#REF!</definedName>
    <definedName name="\m" localSheetId="1">[4]Yield!#REF!</definedName>
    <definedName name="\m" localSheetId="33">[4]Yield!#REF!</definedName>
    <definedName name="\m" localSheetId="25">[4]Yield!#REF!</definedName>
    <definedName name="\m">[4]Yield!#REF!</definedName>
    <definedName name="\n" localSheetId="17">[3]bs!#REF!</definedName>
    <definedName name="\n" localSheetId="16">[3]bs!#REF!</definedName>
    <definedName name="\n" localSheetId="53">[3]bs!#REF!</definedName>
    <definedName name="\n" localSheetId="23">[3]bs!#REF!</definedName>
    <definedName name="\n" localSheetId="14">[3]bs!#REF!</definedName>
    <definedName name="\n" localSheetId="13">[3]bs!#REF!</definedName>
    <definedName name="\n" localSheetId="12">[3]bs!#REF!</definedName>
    <definedName name="\n" localSheetId="36">[3]bs!#REF!</definedName>
    <definedName name="\n" localSheetId="10">[3]bs!#REF!</definedName>
    <definedName name="\n" localSheetId="11">[3]bs!#REF!</definedName>
    <definedName name="\n" localSheetId="9">[3]bs!#REF!</definedName>
    <definedName name="\n" localSheetId="8">[3]bs!#REF!</definedName>
    <definedName name="\n" localSheetId="21">[3]bs!#REF!</definedName>
    <definedName name="\n" localSheetId="6">[3]bs!#REF!</definedName>
    <definedName name="\n" localSheetId="0">[3]bs!#REF!</definedName>
    <definedName name="\n" localSheetId="2">[3]bs!#REF!</definedName>
    <definedName name="\n" localSheetId="1">[3]bs!#REF!</definedName>
    <definedName name="\n" localSheetId="33">[3]bs!#REF!</definedName>
    <definedName name="\n" localSheetId="25">[3]bs!#REF!</definedName>
    <definedName name="\n">[3]bs!#REF!</definedName>
    <definedName name="\p">[2]Nonutility!$FC$698</definedName>
    <definedName name="\r" localSheetId="17">[3]bs!#REF!</definedName>
    <definedName name="\r" localSheetId="16">[3]bs!#REF!</definedName>
    <definedName name="\r" localSheetId="53">[3]bs!#REF!</definedName>
    <definedName name="\r" localSheetId="23">[3]bs!#REF!</definedName>
    <definedName name="\r" localSheetId="14">[3]bs!#REF!</definedName>
    <definedName name="\r" localSheetId="13">[3]bs!#REF!</definedName>
    <definedName name="\r" localSheetId="12">[3]bs!#REF!</definedName>
    <definedName name="\r" localSheetId="36">[3]bs!#REF!</definedName>
    <definedName name="\r" localSheetId="10">[3]bs!#REF!</definedName>
    <definedName name="\r" localSheetId="11">[3]bs!#REF!</definedName>
    <definedName name="\r" localSheetId="9">[3]bs!#REF!</definedName>
    <definedName name="\r" localSheetId="8">[3]bs!#REF!</definedName>
    <definedName name="\r" localSheetId="21">[3]bs!#REF!</definedName>
    <definedName name="\r" localSheetId="6">[3]bs!#REF!</definedName>
    <definedName name="\r" localSheetId="0">[3]bs!#REF!</definedName>
    <definedName name="\r" localSheetId="2">[3]bs!#REF!</definedName>
    <definedName name="\r" localSheetId="1">[3]bs!#REF!</definedName>
    <definedName name="\r" localSheetId="33">[3]bs!#REF!</definedName>
    <definedName name="\r" localSheetId="25">[3]bs!#REF!</definedName>
    <definedName name="\r">[3]bs!#REF!</definedName>
    <definedName name="\s">[2]Nonutility!$DE$649</definedName>
    <definedName name="\z">[2]Nonutility!$FC$940</definedName>
    <definedName name="__5" localSheetId="17">#REF!</definedName>
    <definedName name="__5" localSheetId="16">#REF!</definedName>
    <definedName name="__5" localSheetId="53">#REF!</definedName>
    <definedName name="__5" localSheetId="23">#REF!</definedName>
    <definedName name="__5" localSheetId="14">#REF!</definedName>
    <definedName name="__5" localSheetId="13">#REF!</definedName>
    <definedName name="__5" localSheetId="12">#REF!</definedName>
    <definedName name="__5" localSheetId="36">#REF!</definedName>
    <definedName name="__5" localSheetId="10">#REF!</definedName>
    <definedName name="__5" localSheetId="11">#REF!</definedName>
    <definedName name="__5" localSheetId="9">#REF!</definedName>
    <definedName name="__5" localSheetId="8">#REF!</definedName>
    <definedName name="__5" localSheetId="21">#REF!</definedName>
    <definedName name="__5" localSheetId="6">#REF!</definedName>
    <definedName name="__5" localSheetId="0">#REF!</definedName>
    <definedName name="__5" localSheetId="2">#REF!</definedName>
    <definedName name="__5" localSheetId="1">#REF!</definedName>
    <definedName name="__5" localSheetId="33">#REF!</definedName>
    <definedName name="__5" localSheetId="25">#REF!</definedName>
    <definedName name="__5">#REF!</definedName>
    <definedName name="__asd2" localSheetId="17">#REF!</definedName>
    <definedName name="__asd2" localSheetId="16">#REF!</definedName>
    <definedName name="__asd2" localSheetId="53">#REF!</definedName>
    <definedName name="__asd2" localSheetId="23">#REF!</definedName>
    <definedName name="__asd2" localSheetId="14">#REF!</definedName>
    <definedName name="__asd2" localSheetId="13">#REF!</definedName>
    <definedName name="__asd2" localSheetId="12">#REF!</definedName>
    <definedName name="__asd2" localSheetId="36">#REF!</definedName>
    <definedName name="__asd2" localSheetId="10">#REF!</definedName>
    <definedName name="__asd2" localSheetId="11">#REF!</definedName>
    <definedName name="__asd2" localSheetId="9">#REF!</definedName>
    <definedName name="__asd2" localSheetId="8">#REF!</definedName>
    <definedName name="__asd2" localSheetId="21">#REF!</definedName>
    <definedName name="__asd2" localSheetId="6">#REF!</definedName>
    <definedName name="__asd2" localSheetId="0">#REF!</definedName>
    <definedName name="__asd2" localSheetId="2">#REF!</definedName>
    <definedName name="__asd2" localSheetId="1">#REF!</definedName>
    <definedName name="__asd2" localSheetId="33">#REF!</definedName>
    <definedName name="__asd2" localSheetId="25">#REF!</definedName>
    <definedName name="__asd2">#REF!</definedName>
    <definedName name="__ASD3" localSheetId="17">#REF!</definedName>
    <definedName name="__ASD3" localSheetId="16">#REF!</definedName>
    <definedName name="__ASD3" localSheetId="53">#REF!</definedName>
    <definedName name="__ASD3" localSheetId="23">#REF!</definedName>
    <definedName name="__ASD3" localSheetId="14">#REF!</definedName>
    <definedName name="__ASD3" localSheetId="13">#REF!</definedName>
    <definedName name="__ASD3" localSheetId="12">#REF!</definedName>
    <definedName name="__ASD3" localSheetId="36">#REF!</definedName>
    <definedName name="__ASD3" localSheetId="10">#REF!</definedName>
    <definedName name="__ASD3" localSheetId="11">#REF!</definedName>
    <definedName name="__ASD3" localSheetId="9">#REF!</definedName>
    <definedName name="__ASD3" localSheetId="8">#REF!</definedName>
    <definedName name="__ASD3" localSheetId="21">#REF!</definedName>
    <definedName name="__ASD3" localSheetId="6">#REF!</definedName>
    <definedName name="__ASD3" localSheetId="0">#REF!</definedName>
    <definedName name="__ASD3" localSheetId="2">#REF!</definedName>
    <definedName name="__ASD3" localSheetId="1">#REF!</definedName>
    <definedName name="__ASD3" localSheetId="33">#REF!</definedName>
    <definedName name="__ASD3" localSheetId="25">#REF!</definedName>
    <definedName name="__ASD3">#REF!</definedName>
    <definedName name="__JE1" localSheetId="17">#REF!</definedName>
    <definedName name="__JE1" localSheetId="16">#REF!</definedName>
    <definedName name="__JE1" localSheetId="53">#REF!</definedName>
    <definedName name="__JE1" localSheetId="23">#REF!</definedName>
    <definedName name="__JE1" localSheetId="14">#REF!</definedName>
    <definedName name="__JE1" localSheetId="13">#REF!</definedName>
    <definedName name="__JE1" localSheetId="12">#REF!</definedName>
    <definedName name="__JE1" localSheetId="36">#REF!</definedName>
    <definedName name="__JE1" localSheetId="10">#REF!</definedName>
    <definedName name="__JE1" localSheetId="11">#REF!</definedName>
    <definedName name="__JE1" localSheetId="9">#REF!</definedName>
    <definedName name="__JE1" localSheetId="8">#REF!</definedName>
    <definedName name="__JE1" localSheetId="21">#REF!</definedName>
    <definedName name="__JE1" localSheetId="6">#REF!</definedName>
    <definedName name="__JE1" localSheetId="0">#REF!</definedName>
    <definedName name="__JE1" localSheetId="2">#REF!</definedName>
    <definedName name="__JE1" localSheetId="1">#REF!</definedName>
    <definedName name="__JE1" localSheetId="33">#REF!</definedName>
    <definedName name="__JE1" localSheetId="25">#REF!</definedName>
    <definedName name="__JE1">#REF!</definedName>
    <definedName name="__JE2" localSheetId="17">#REF!</definedName>
    <definedName name="__JE2" localSheetId="16">#REF!</definedName>
    <definedName name="__JE2" localSheetId="53">#REF!</definedName>
    <definedName name="__JE2" localSheetId="23">#REF!</definedName>
    <definedName name="__JE2" localSheetId="14">#REF!</definedName>
    <definedName name="__JE2" localSheetId="13">#REF!</definedName>
    <definedName name="__JE2" localSheetId="12">#REF!</definedName>
    <definedName name="__JE2" localSheetId="36">#REF!</definedName>
    <definedName name="__JE2" localSheetId="10">#REF!</definedName>
    <definedName name="__JE2" localSheetId="11">#REF!</definedName>
    <definedName name="__JE2" localSheetId="9">#REF!</definedName>
    <definedName name="__JE2" localSheetId="8">#REF!</definedName>
    <definedName name="__JE2" localSheetId="21">#REF!</definedName>
    <definedName name="__JE2" localSheetId="6">#REF!</definedName>
    <definedName name="__JE2" localSheetId="0">#REF!</definedName>
    <definedName name="__JE2" localSheetId="2">#REF!</definedName>
    <definedName name="__JE2" localSheetId="1">#REF!</definedName>
    <definedName name="__JE2" localSheetId="33">#REF!</definedName>
    <definedName name="__JE2" localSheetId="25">#REF!</definedName>
    <definedName name="__JE2">#REF!</definedName>
    <definedName name="__JE3" localSheetId="17">#REF!</definedName>
    <definedName name="__JE3" localSheetId="16">#REF!</definedName>
    <definedName name="__JE3" localSheetId="53">#REF!</definedName>
    <definedName name="__JE3" localSheetId="23">#REF!</definedName>
    <definedName name="__JE3" localSheetId="14">#REF!</definedName>
    <definedName name="__JE3" localSheetId="13">#REF!</definedName>
    <definedName name="__JE3" localSheetId="12">#REF!</definedName>
    <definedName name="__JE3" localSheetId="36">#REF!</definedName>
    <definedName name="__JE3" localSheetId="10">#REF!</definedName>
    <definedName name="__JE3" localSheetId="11">#REF!</definedName>
    <definedName name="__JE3" localSheetId="9">#REF!</definedName>
    <definedName name="__JE3" localSheetId="8">#REF!</definedName>
    <definedName name="__JE3" localSheetId="21">#REF!</definedName>
    <definedName name="__JE3" localSheetId="6">#REF!</definedName>
    <definedName name="__JE3" localSheetId="0">#REF!</definedName>
    <definedName name="__JE3" localSheetId="2">#REF!</definedName>
    <definedName name="__JE3" localSheetId="1">#REF!</definedName>
    <definedName name="__JE3" localSheetId="33">#REF!</definedName>
    <definedName name="__JE3" localSheetId="25">#REF!</definedName>
    <definedName name="__JE3">#REF!</definedName>
    <definedName name="__JE4" localSheetId="17">#REF!</definedName>
    <definedName name="__JE4" localSheetId="16">#REF!</definedName>
    <definedName name="__JE4" localSheetId="53">#REF!</definedName>
    <definedName name="__JE4" localSheetId="23">#REF!</definedName>
    <definedName name="__JE4" localSheetId="14">#REF!</definedName>
    <definedName name="__JE4" localSheetId="13">#REF!</definedName>
    <definedName name="__JE4" localSheetId="12">#REF!</definedName>
    <definedName name="__JE4" localSheetId="36">#REF!</definedName>
    <definedName name="__JE4" localSheetId="10">#REF!</definedName>
    <definedName name="__JE4" localSheetId="11">#REF!</definedName>
    <definedName name="__JE4" localSheetId="9">#REF!</definedName>
    <definedName name="__JE4" localSheetId="8">#REF!</definedName>
    <definedName name="__JE4" localSheetId="21">#REF!</definedName>
    <definedName name="__JE4" localSheetId="6">#REF!</definedName>
    <definedName name="__JE4" localSheetId="0">#REF!</definedName>
    <definedName name="__JE4" localSheetId="2">#REF!</definedName>
    <definedName name="__JE4" localSheetId="1">#REF!</definedName>
    <definedName name="__JE4" localSheetId="33">#REF!</definedName>
    <definedName name="__JE4" localSheetId="25">#REF!</definedName>
    <definedName name="__JE4">#REF!</definedName>
    <definedName name="__PL2" localSheetId="17">#REF!</definedName>
    <definedName name="__PL2" localSheetId="16">#REF!</definedName>
    <definedName name="__PL2" localSheetId="53">#REF!</definedName>
    <definedName name="__PL2" localSheetId="23">#REF!</definedName>
    <definedName name="__PL2" localSheetId="14">#REF!</definedName>
    <definedName name="__PL2" localSheetId="13">#REF!</definedName>
    <definedName name="__PL2" localSheetId="12">#REF!</definedName>
    <definedName name="__PL2" localSheetId="36">#REF!</definedName>
    <definedName name="__PL2" localSheetId="10">#REF!</definedName>
    <definedName name="__PL2" localSheetId="11">#REF!</definedName>
    <definedName name="__PL2" localSheetId="9">#REF!</definedName>
    <definedName name="__PL2" localSheetId="8">#REF!</definedName>
    <definedName name="__PL2" localSheetId="21">#REF!</definedName>
    <definedName name="__PL2" localSheetId="6">#REF!</definedName>
    <definedName name="__PL2" localSheetId="0">#REF!</definedName>
    <definedName name="__PL2" localSheetId="2">#REF!</definedName>
    <definedName name="__PL2" localSheetId="1">#REF!</definedName>
    <definedName name="__PL2" localSheetId="33">#REF!</definedName>
    <definedName name="__PL2" localSheetId="25">#REF!</definedName>
    <definedName name="__PL2">#REF!</definedName>
    <definedName name="__rid2" localSheetId="17">#REF!</definedName>
    <definedName name="__rid2" localSheetId="16">#REF!</definedName>
    <definedName name="__rid2" localSheetId="53">#REF!</definedName>
    <definedName name="__rid2" localSheetId="23">#REF!</definedName>
    <definedName name="__rid2" localSheetId="14">#REF!</definedName>
    <definedName name="__rid2" localSheetId="13">#REF!</definedName>
    <definedName name="__rid2" localSheetId="12">#REF!</definedName>
    <definedName name="__rid2" localSheetId="36">#REF!</definedName>
    <definedName name="__rid2" localSheetId="10">#REF!</definedName>
    <definedName name="__rid2" localSheetId="11">#REF!</definedName>
    <definedName name="__rid2" localSheetId="9">#REF!</definedName>
    <definedName name="__rid2" localSheetId="8">#REF!</definedName>
    <definedName name="__rid2" localSheetId="21">#REF!</definedName>
    <definedName name="__rid2" localSheetId="6">#REF!</definedName>
    <definedName name="__rid2" localSheetId="0">#REF!</definedName>
    <definedName name="__rid2" localSheetId="2">#REF!</definedName>
    <definedName name="__rid2" localSheetId="1">#REF!</definedName>
    <definedName name="__rid2" localSheetId="33">#REF!</definedName>
    <definedName name="__rid2" localSheetId="25">#REF!</definedName>
    <definedName name="__rid2">#REF!</definedName>
    <definedName name="__SCH1" localSheetId="17">#REF!</definedName>
    <definedName name="__SCH1" localSheetId="16">#REF!</definedName>
    <definedName name="__SCH1" localSheetId="53">#REF!</definedName>
    <definedName name="__SCH1" localSheetId="23">#REF!</definedName>
    <definedName name="__SCH1" localSheetId="14">#REF!</definedName>
    <definedName name="__SCH1" localSheetId="13">#REF!</definedName>
    <definedName name="__SCH1" localSheetId="12">#REF!</definedName>
    <definedName name="__SCH1" localSheetId="36">#REF!</definedName>
    <definedName name="__SCH1" localSheetId="10">#REF!</definedName>
    <definedName name="__SCH1" localSheetId="11">#REF!</definedName>
    <definedName name="__SCH1" localSheetId="9">#REF!</definedName>
    <definedName name="__SCH1" localSheetId="8">#REF!</definedName>
    <definedName name="__SCH1" localSheetId="21">#REF!</definedName>
    <definedName name="__SCH1" localSheetId="6">#REF!</definedName>
    <definedName name="__SCH1" localSheetId="0">#REF!</definedName>
    <definedName name="__SCH1" localSheetId="2">#REF!</definedName>
    <definedName name="__SCH1" localSheetId="1">#REF!</definedName>
    <definedName name="__SCH1" localSheetId="33">#REF!</definedName>
    <definedName name="__SCH1" localSheetId="25">#REF!</definedName>
    <definedName name="__SCH1">#REF!</definedName>
    <definedName name="__SCH2" localSheetId="17">#REF!</definedName>
    <definedName name="__SCH2" localSheetId="16">#REF!</definedName>
    <definedName name="__SCH2" localSheetId="53">#REF!</definedName>
    <definedName name="__SCH2" localSheetId="23">#REF!</definedName>
    <definedName name="__SCH2" localSheetId="14">#REF!</definedName>
    <definedName name="__SCH2" localSheetId="13">#REF!</definedName>
    <definedName name="__SCH2" localSheetId="12">#REF!</definedName>
    <definedName name="__SCH2" localSheetId="36">#REF!</definedName>
    <definedName name="__SCH2" localSheetId="10">#REF!</definedName>
    <definedName name="__SCH2" localSheetId="11">#REF!</definedName>
    <definedName name="__SCH2" localSheetId="9">#REF!</definedName>
    <definedName name="__SCH2" localSheetId="8">#REF!</definedName>
    <definedName name="__SCH2" localSheetId="21">#REF!</definedName>
    <definedName name="__SCH2" localSheetId="6">#REF!</definedName>
    <definedName name="__SCH2" localSheetId="0">#REF!</definedName>
    <definedName name="__SCH2" localSheetId="2">#REF!</definedName>
    <definedName name="__SCH2" localSheetId="1">#REF!</definedName>
    <definedName name="__SCH2" localSheetId="33">#REF!</definedName>
    <definedName name="__SCH2" localSheetId="25">#REF!</definedName>
    <definedName name="__SCH2">#REF!</definedName>
    <definedName name="__SCH3" localSheetId="17">#REF!</definedName>
    <definedName name="__SCH3" localSheetId="16">#REF!</definedName>
    <definedName name="__SCH3" localSheetId="53">#REF!</definedName>
    <definedName name="__SCH3" localSheetId="23">#REF!</definedName>
    <definedName name="__SCH3" localSheetId="14">#REF!</definedName>
    <definedName name="__SCH3" localSheetId="13">#REF!</definedName>
    <definedName name="__SCH3" localSheetId="12">#REF!</definedName>
    <definedName name="__SCH3" localSheetId="36">#REF!</definedName>
    <definedName name="__SCH3" localSheetId="10">#REF!</definedName>
    <definedName name="__SCH3" localSheetId="11">#REF!</definedName>
    <definedName name="__SCH3" localSheetId="9">#REF!</definedName>
    <definedName name="__SCH3" localSheetId="8">#REF!</definedName>
    <definedName name="__SCH3" localSheetId="21">#REF!</definedName>
    <definedName name="__SCH3" localSheetId="6">#REF!</definedName>
    <definedName name="__SCH3" localSheetId="0">#REF!</definedName>
    <definedName name="__SCH3" localSheetId="2">#REF!</definedName>
    <definedName name="__SCH3" localSheetId="1">#REF!</definedName>
    <definedName name="__SCH3" localSheetId="33">#REF!</definedName>
    <definedName name="__SCH3" localSheetId="25">#REF!</definedName>
    <definedName name="__SCH3">#REF!</definedName>
    <definedName name="__SCH4" localSheetId="17">#REF!</definedName>
    <definedName name="__SCH4" localSheetId="16">#REF!</definedName>
    <definedName name="__SCH4" localSheetId="53">#REF!</definedName>
    <definedName name="__SCH4" localSheetId="23">#REF!</definedName>
    <definedName name="__SCH4" localSheetId="14">#REF!</definedName>
    <definedName name="__SCH4" localSheetId="13">#REF!</definedName>
    <definedName name="__SCH4" localSheetId="12">#REF!</definedName>
    <definedName name="__SCH4" localSheetId="36">#REF!</definedName>
    <definedName name="__SCH4" localSheetId="10">#REF!</definedName>
    <definedName name="__SCH4" localSheetId="11">#REF!</definedName>
    <definedName name="__SCH4" localSheetId="9">#REF!</definedName>
    <definedName name="__SCH4" localSheetId="8">#REF!</definedName>
    <definedName name="__SCH4" localSheetId="21">#REF!</definedName>
    <definedName name="__SCH4" localSheetId="6">#REF!</definedName>
    <definedName name="__SCH4" localSheetId="0">#REF!</definedName>
    <definedName name="__SCH4" localSheetId="2">#REF!</definedName>
    <definedName name="__SCH4" localSheetId="1">#REF!</definedName>
    <definedName name="__SCH4" localSheetId="33">#REF!</definedName>
    <definedName name="__SCH4" localSheetId="25">#REF!</definedName>
    <definedName name="__SCH4">#REF!</definedName>
    <definedName name="__SCH5" localSheetId="17">#REF!</definedName>
    <definedName name="__SCH5" localSheetId="16">#REF!</definedName>
    <definedName name="__SCH5" localSheetId="53">#REF!</definedName>
    <definedName name="__SCH5" localSheetId="23">#REF!</definedName>
    <definedName name="__SCH5" localSheetId="14">#REF!</definedName>
    <definedName name="__SCH5" localSheetId="13">#REF!</definedName>
    <definedName name="__SCH5" localSheetId="12">#REF!</definedName>
    <definedName name="__SCH5" localSheetId="36">#REF!</definedName>
    <definedName name="__SCH5" localSheetId="10">#REF!</definedName>
    <definedName name="__SCH5" localSheetId="11">#REF!</definedName>
    <definedName name="__SCH5" localSheetId="9">#REF!</definedName>
    <definedName name="__SCH5" localSheetId="8">#REF!</definedName>
    <definedName name="__SCH5" localSheetId="21">#REF!</definedName>
    <definedName name="__SCH5" localSheetId="6">#REF!</definedName>
    <definedName name="__SCH5" localSheetId="0">#REF!</definedName>
    <definedName name="__SCH5" localSheetId="2">#REF!</definedName>
    <definedName name="__SCH5" localSheetId="1">#REF!</definedName>
    <definedName name="__SCH5" localSheetId="33">#REF!</definedName>
    <definedName name="__SCH5" localSheetId="25">#REF!</definedName>
    <definedName name="__SCH5">#REF!</definedName>
    <definedName name="__SCH61" localSheetId="17">#REF!</definedName>
    <definedName name="__SCH61" localSheetId="16">#REF!</definedName>
    <definedName name="__SCH61" localSheetId="53">#REF!</definedName>
    <definedName name="__SCH61" localSheetId="23">#REF!</definedName>
    <definedName name="__SCH61" localSheetId="14">#REF!</definedName>
    <definedName name="__SCH61" localSheetId="13">#REF!</definedName>
    <definedName name="__SCH61" localSheetId="12">#REF!</definedName>
    <definedName name="__SCH61" localSheetId="36">#REF!</definedName>
    <definedName name="__SCH61" localSheetId="10">#REF!</definedName>
    <definedName name="__SCH61" localSheetId="11">#REF!</definedName>
    <definedName name="__SCH61" localSheetId="9">#REF!</definedName>
    <definedName name="__SCH61" localSheetId="8">#REF!</definedName>
    <definedName name="__SCH61" localSheetId="21">#REF!</definedName>
    <definedName name="__SCH61" localSheetId="6">#REF!</definedName>
    <definedName name="__SCH61" localSheetId="0">#REF!</definedName>
    <definedName name="__SCH61" localSheetId="2">#REF!</definedName>
    <definedName name="__SCH61" localSheetId="1">#REF!</definedName>
    <definedName name="__SCH61" localSheetId="33">#REF!</definedName>
    <definedName name="__SCH61" localSheetId="25">#REF!</definedName>
    <definedName name="__SCH61">#REF!</definedName>
    <definedName name="__SCH62" localSheetId="17">#REF!</definedName>
    <definedName name="__SCH62" localSheetId="16">#REF!</definedName>
    <definedName name="__SCH62" localSheetId="53">#REF!</definedName>
    <definedName name="__SCH62" localSheetId="23">#REF!</definedName>
    <definedName name="__SCH62" localSheetId="14">#REF!</definedName>
    <definedName name="__SCH62" localSheetId="13">#REF!</definedName>
    <definedName name="__SCH62" localSheetId="12">#REF!</definedName>
    <definedName name="__SCH62" localSheetId="36">#REF!</definedName>
    <definedName name="__SCH62" localSheetId="10">#REF!</definedName>
    <definedName name="__SCH62" localSheetId="11">#REF!</definedName>
    <definedName name="__SCH62" localSheetId="9">#REF!</definedName>
    <definedName name="__SCH62" localSheetId="8">#REF!</definedName>
    <definedName name="__SCH62" localSheetId="21">#REF!</definedName>
    <definedName name="__SCH62" localSheetId="6">#REF!</definedName>
    <definedName name="__SCH62" localSheetId="0">#REF!</definedName>
    <definedName name="__SCH62" localSheetId="2">#REF!</definedName>
    <definedName name="__SCH62" localSheetId="1">#REF!</definedName>
    <definedName name="__SCH62" localSheetId="33">#REF!</definedName>
    <definedName name="__SCH62" localSheetId="25">#REF!</definedName>
    <definedName name="__SCH62">#REF!</definedName>
    <definedName name="__SCH63" localSheetId="17">#REF!</definedName>
    <definedName name="__SCH63" localSheetId="16">#REF!</definedName>
    <definedName name="__SCH63" localSheetId="53">#REF!</definedName>
    <definedName name="__SCH63" localSheetId="23">#REF!</definedName>
    <definedName name="__SCH63" localSheetId="14">#REF!</definedName>
    <definedName name="__SCH63" localSheetId="13">#REF!</definedName>
    <definedName name="__SCH63" localSheetId="12">#REF!</definedName>
    <definedName name="__SCH63" localSheetId="36">#REF!</definedName>
    <definedName name="__SCH63" localSheetId="10">#REF!</definedName>
    <definedName name="__SCH63" localSheetId="11">#REF!</definedName>
    <definedName name="__SCH63" localSheetId="9">#REF!</definedName>
    <definedName name="__SCH63" localSheetId="8">#REF!</definedName>
    <definedName name="__SCH63" localSheetId="21">#REF!</definedName>
    <definedName name="__SCH63" localSheetId="6">#REF!</definedName>
    <definedName name="__SCH63" localSheetId="0">#REF!</definedName>
    <definedName name="__SCH63" localSheetId="2">#REF!</definedName>
    <definedName name="__SCH63" localSheetId="1">#REF!</definedName>
    <definedName name="__SCH63" localSheetId="33">#REF!</definedName>
    <definedName name="__SCH63" localSheetId="25">#REF!</definedName>
    <definedName name="__SCH63">#REF!</definedName>
    <definedName name="__sch64" localSheetId="17">#REF!</definedName>
    <definedName name="__sch64" localSheetId="16">#REF!</definedName>
    <definedName name="__sch64" localSheetId="53">#REF!</definedName>
    <definedName name="__sch64" localSheetId="23">#REF!</definedName>
    <definedName name="__sch64" localSheetId="14">#REF!</definedName>
    <definedName name="__sch64" localSheetId="13">#REF!</definedName>
    <definedName name="__sch64" localSheetId="12">#REF!</definedName>
    <definedName name="__sch64" localSheetId="36">#REF!</definedName>
    <definedName name="__sch64" localSheetId="10">#REF!</definedName>
    <definedName name="__sch64" localSheetId="11">#REF!</definedName>
    <definedName name="__sch64" localSheetId="9">#REF!</definedName>
    <definedName name="__sch64" localSheetId="8">#REF!</definedName>
    <definedName name="__sch64" localSheetId="21">#REF!</definedName>
    <definedName name="__sch64" localSheetId="6">#REF!</definedName>
    <definedName name="__sch64" localSheetId="0">#REF!</definedName>
    <definedName name="__sch64" localSheetId="2">#REF!</definedName>
    <definedName name="__sch64" localSheetId="1">#REF!</definedName>
    <definedName name="__sch64" localSheetId="33">#REF!</definedName>
    <definedName name="__sch64" localSheetId="25">#REF!</definedName>
    <definedName name="__sch64">#REF!</definedName>
    <definedName name="__SCH65" localSheetId="17">#REF!</definedName>
    <definedName name="__SCH65" localSheetId="16">#REF!</definedName>
    <definedName name="__SCH65" localSheetId="53">#REF!</definedName>
    <definedName name="__SCH65" localSheetId="23">#REF!</definedName>
    <definedName name="__SCH65" localSheetId="14">#REF!</definedName>
    <definedName name="__SCH65" localSheetId="13">#REF!</definedName>
    <definedName name="__SCH65" localSheetId="12">#REF!</definedName>
    <definedName name="__SCH65" localSheetId="36">#REF!</definedName>
    <definedName name="__SCH65" localSheetId="10">#REF!</definedName>
    <definedName name="__SCH65" localSheetId="11">#REF!</definedName>
    <definedName name="__SCH65" localSheetId="9">#REF!</definedName>
    <definedName name="__SCH65" localSheetId="8">#REF!</definedName>
    <definedName name="__SCH65" localSheetId="21">#REF!</definedName>
    <definedName name="__SCH65" localSheetId="6">#REF!</definedName>
    <definedName name="__SCH65" localSheetId="0">#REF!</definedName>
    <definedName name="__SCH65" localSheetId="2">#REF!</definedName>
    <definedName name="__SCH65" localSheetId="1">#REF!</definedName>
    <definedName name="__SCH65" localSheetId="33">#REF!</definedName>
    <definedName name="__SCH65" localSheetId="25">#REF!</definedName>
    <definedName name="__SCH65">#REF!</definedName>
    <definedName name="__TB1" localSheetId="17">#REF!</definedName>
    <definedName name="__TB1" localSheetId="16">#REF!</definedName>
    <definedName name="__TB1" localSheetId="53">#REF!</definedName>
    <definedName name="__TB1" localSheetId="23">#REF!</definedName>
    <definedName name="__TB1" localSheetId="14">#REF!</definedName>
    <definedName name="__TB1" localSheetId="13">#REF!</definedName>
    <definedName name="__TB1" localSheetId="12">#REF!</definedName>
    <definedName name="__TB1" localSheetId="36">#REF!</definedName>
    <definedName name="__TB1" localSheetId="10">#REF!</definedName>
    <definedName name="__TB1" localSheetId="11">#REF!</definedName>
    <definedName name="__TB1" localSheetId="9">#REF!</definedName>
    <definedName name="__TB1" localSheetId="8">#REF!</definedName>
    <definedName name="__TB1" localSheetId="21">#REF!</definedName>
    <definedName name="__TB1" localSheetId="6">#REF!</definedName>
    <definedName name="__TB1" localSheetId="0">#REF!</definedName>
    <definedName name="__TB1" localSheetId="2">#REF!</definedName>
    <definedName name="__TB1" localSheetId="1">#REF!</definedName>
    <definedName name="__TB1" localSheetId="33">#REF!</definedName>
    <definedName name="__TB1" localSheetId="25">#REF!</definedName>
    <definedName name="__TB1">#REF!</definedName>
    <definedName name="__TB2" localSheetId="17">#REF!</definedName>
    <definedName name="__TB2" localSheetId="16">#REF!</definedName>
    <definedName name="__TB2" localSheetId="53">#REF!</definedName>
    <definedName name="__TB2" localSheetId="23">#REF!</definedName>
    <definedName name="__TB2" localSheetId="14">#REF!</definedName>
    <definedName name="__TB2" localSheetId="13">#REF!</definedName>
    <definedName name="__TB2" localSheetId="12">#REF!</definedName>
    <definedName name="__TB2" localSheetId="36">#REF!</definedName>
    <definedName name="__TB2" localSheetId="10">#REF!</definedName>
    <definedName name="__TB2" localSheetId="11">#REF!</definedName>
    <definedName name="__TB2" localSheetId="9">#REF!</definedName>
    <definedName name="__TB2" localSheetId="8">#REF!</definedName>
    <definedName name="__TB2" localSheetId="21">#REF!</definedName>
    <definedName name="__TB2" localSheetId="6">#REF!</definedName>
    <definedName name="__TB2" localSheetId="0">#REF!</definedName>
    <definedName name="__TB2" localSheetId="2">#REF!</definedName>
    <definedName name="__TB2" localSheetId="1">#REF!</definedName>
    <definedName name="__TB2" localSheetId="33">#REF!</definedName>
    <definedName name="__TB2" localSheetId="25">#REF!</definedName>
    <definedName name="__TB2">#REF!</definedName>
    <definedName name="__UW2">#N/A</definedName>
    <definedName name="__UW3">#N/A</definedName>
    <definedName name="_1" localSheetId="17">'[5]ANALYSIS - EXP'!#REF!</definedName>
    <definedName name="_1" localSheetId="16">'[5]ANALYSIS - EXP'!#REF!</definedName>
    <definedName name="_1" localSheetId="53">'[5]ANALYSIS - EXP'!#REF!</definedName>
    <definedName name="_1" localSheetId="23">'[5]ANALYSIS - EXP'!#REF!</definedName>
    <definedName name="_1" localSheetId="14">'[5]ANALYSIS - EXP'!#REF!</definedName>
    <definedName name="_1" localSheetId="13">'[5]ANALYSIS - EXP'!#REF!</definedName>
    <definedName name="_1" localSheetId="12">'[5]ANALYSIS - EXP'!#REF!</definedName>
    <definedName name="_1" localSheetId="36">'[5]ANALYSIS - EXP'!#REF!</definedName>
    <definedName name="_1" localSheetId="10">'[5]ANALYSIS - EXP'!#REF!</definedName>
    <definedName name="_1" localSheetId="11">'[5]ANALYSIS - EXP'!#REF!</definedName>
    <definedName name="_1" localSheetId="9">'[5]ANALYSIS - EXP'!#REF!</definedName>
    <definedName name="_1" localSheetId="8">'[5]ANALYSIS - EXP'!#REF!</definedName>
    <definedName name="_1" localSheetId="21">'[5]ANALYSIS - EXP'!#REF!</definedName>
    <definedName name="_1" localSheetId="6">'[5]ANALYSIS - EXP'!#REF!</definedName>
    <definedName name="_1" localSheetId="0">'[5]ANALYSIS - EXP'!#REF!</definedName>
    <definedName name="_1" localSheetId="2">'[5]ANALYSIS - EXP'!#REF!</definedName>
    <definedName name="_1" localSheetId="1">'[5]ANALYSIS - EXP'!#REF!</definedName>
    <definedName name="_1" localSheetId="33">'[5]ANALYSIS - EXP'!#REF!</definedName>
    <definedName name="_1" localSheetId="25">'[5]ANALYSIS - EXP'!#REF!</definedName>
    <definedName name="_1">'[5]ANALYSIS - EXP'!#REF!</definedName>
    <definedName name="_1_5" localSheetId="17">#REF!</definedName>
    <definedName name="_1_5" localSheetId="16">#REF!</definedName>
    <definedName name="_1_5" localSheetId="53">#REF!</definedName>
    <definedName name="_1_5" localSheetId="23">#REF!</definedName>
    <definedName name="_1_5" localSheetId="14">#REF!</definedName>
    <definedName name="_1_5" localSheetId="13">#REF!</definedName>
    <definedName name="_1_5" localSheetId="12">#REF!</definedName>
    <definedName name="_1_5" localSheetId="36">#REF!</definedName>
    <definedName name="_1_5" localSheetId="10">#REF!</definedName>
    <definedName name="_1_5" localSheetId="11">#REF!</definedName>
    <definedName name="_1_5" localSheetId="9">#REF!</definedName>
    <definedName name="_1_5" localSheetId="8">#REF!</definedName>
    <definedName name="_1_5" localSheetId="21">#REF!</definedName>
    <definedName name="_1_5" localSheetId="6">#REF!</definedName>
    <definedName name="_1_5" localSheetId="0">#REF!</definedName>
    <definedName name="_1_5" localSheetId="2">#REF!</definedName>
    <definedName name="_1_5" localSheetId="1">#REF!</definedName>
    <definedName name="_1_5" localSheetId="33">#REF!</definedName>
    <definedName name="_1_5" localSheetId="25">#REF!</definedName>
    <definedName name="_1_5">#REF!</definedName>
    <definedName name="_11">#N/A</definedName>
    <definedName name="_12">#N/A</definedName>
    <definedName name="_1993" localSheetId="17">[4]Yield!#REF!</definedName>
    <definedName name="_1993" localSheetId="16">[4]Yield!#REF!</definedName>
    <definedName name="_1993" localSheetId="53">[4]Yield!#REF!</definedName>
    <definedName name="_1993" localSheetId="23">[4]Yield!#REF!</definedName>
    <definedName name="_1993" localSheetId="14">[4]Yield!#REF!</definedName>
    <definedName name="_1993" localSheetId="13">[4]Yield!#REF!</definedName>
    <definedName name="_1993" localSheetId="12">[4]Yield!#REF!</definedName>
    <definedName name="_1993" localSheetId="36">[4]Yield!#REF!</definedName>
    <definedName name="_1993" localSheetId="10">[4]Yield!#REF!</definedName>
    <definedName name="_1993" localSheetId="11">[4]Yield!#REF!</definedName>
    <definedName name="_1993" localSheetId="9">[4]Yield!#REF!</definedName>
    <definedName name="_1993" localSheetId="8">[4]Yield!#REF!</definedName>
    <definedName name="_1993" localSheetId="21">[4]Yield!#REF!</definedName>
    <definedName name="_1993" localSheetId="6">[4]Yield!#REF!</definedName>
    <definedName name="_1993" localSheetId="0">[4]Yield!#REF!</definedName>
    <definedName name="_1993" localSheetId="2">[4]Yield!#REF!</definedName>
    <definedName name="_1993" localSheetId="1">[4]Yield!#REF!</definedName>
    <definedName name="_1993" localSheetId="33">[4]Yield!#REF!</definedName>
    <definedName name="_1993" localSheetId="25">[4]Yield!#REF!</definedName>
    <definedName name="_1993">[4]Yield!#REF!</definedName>
    <definedName name="_2" localSheetId="17">#REF!</definedName>
    <definedName name="_2" localSheetId="16">#REF!</definedName>
    <definedName name="_2" localSheetId="53">#REF!</definedName>
    <definedName name="_2" localSheetId="23">#REF!</definedName>
    <definedName name="_2" localSheetId="14">#REF!</definedName>
    <definedName name="_2" localSheetId="13">#REF!</definedName>
    <definedName name="_2" localSheetId="12">#REF!</definedName>
    <definedName name="_2" localSheetId="36">#REF!</definedName>
    <definedName name="_2" localSheetId="10">#REF!</definedName>
    <definedName name="_2" localSheetId="11">#REF!</definedName>
    <definedName name="_2" localSheetId="9">#REF!</definedName>
    <definedName name="_2" localSheetId="8">#REF!</definedName>
    <definedName name="_2" localSheetId="21">#REF!</definedName>
    <definedName name="_2" localSheetId="6">#REF!</definedName>
    <definedName name="_2" localSheetId="0">#REF!</definedName>
    <definedName name="_2" localSheetId="2">#REF!</definedName>
    <definedName name="_2" localSheetId="1">#REF!</definedName>
    <definedName name="_2" localSheetId="33">#REF!</definedName>
    <definedName name="_2" localSheetId="25">#REF!</definedName>
    <definedName name="_2">#REF!</definedName>
    <definedName name="_3" localSheetId="17">#REF!</definedName>
    <definedName name="_3" localSheetId="16">#REF!</definedName>
    <definedName name="_3" localSheetId="53">#REF!</definedName>
    <definedName name="_3" localSheetId="23">#REF!</definedName>
    <definedName name="_3" localSheetId="14">#REF!</definedName>
    <definedName name="_3" localSheetId="13">#REF!</definedName>
    <definedName name="_3" localSheetId="12">#REF!</definedName>
    <definedName name="_3" localSheetId="36">#REF!</definedName>
    <definedName name="_3" localSheetId="10">#REF!</definedName>
    <definedName name="_3" localSheetId="11">#REF!</definedName>
    <definedName name="_3" localSheetId="9">#REF!</definedName>
    <definedName name="_3" localSheetId="8">#REF!</definedName>
    <definedName name="_3" localSheetId="21">#REF!</definedName>
    <definedName name="_3" localSheetId="6">#REF!</definedName>
    <definedName name="_3" localSheetId="0">#REF!</definedName>
    <definedName name="_3" localSheetId="2">#REF!</definedName>
    <definedName name="_3" localSheetId="1">#REF!</definedName>
    <definedName name="_3" localSheetId="33">#REF!</definedName>
    <definedName name="_3" localSheetId="25">#REF!</definedName>
    <definedName name="_3">#REF!</definedName>
    <definedName name="_4" localSheetId="17">[6]FAIBF!#REF!</definedName>
    <definedName name="_4" localSheetId="16">[6]FAIBF!#REF!</definedName>
    <definedName name="_4" localSheetId="53">[6]FAIBF!#REF!</definedName>
    <definedName name="_4" localSheetId="23">[6]FAIBF!#REF!</definedName>
    <definedName name="_4" localSheetId="14">[6]FAIBF!#REF!</definedName>
    <definedName name="_4" localSheetId="13">[6]FAIBF!#REF!</definedName>
    <definedName name="_4" localSheetId="12">[6]FAIBF!#REF!</definedName>
    <definedName name="_4" localSheetId="36">[6]FAIBF!#REF!</definedName>
    <definedName name="_4" localSheetId="10">[6]FAIBF!#REF!</definedName>
    <definedName name="_4" localSheetId="11">[6]FAIBF!#REF!</definedName>
    <definedName name="_4" localSheetId="9">[6]FAIBF!#REF!</definedName>
    <definedName name="_4" localSheetId="8">[6]FAIBF!#REF!</definedName>
    <definedName name="_4" localSheetId="21">[6]FAIBF!#REF!</definedName>
    <definedName name="_4" localSheetId="6">[6]FAIBF!#REF!</definedName>
    <definedName name="_4" localSheetId="0">[6]FAIBF!#REF!</definedName>
    <definedName name="_4" localSheetId="2">[6]FAIBF!#REF!</definedName>
    <definedName name="_4" localSheetId="1">[6]FAIBF!#REF!</definedName>
    <definedName name="_4" localSheetId="33">[6]FAIBF!#REF!</definedName>
    <definedName name="_4" localSheetId="25">[6]FAIBF!#REF!</definedName>
    <definedName name="_4">[6]FAIBF!#REF!</definedName>
    <definedName name="_5" localSheetId="17">[6]FAIBF!#REF!</definedName>
    <definedName name="_5" localSheetId="16">[6]FAIBF!#REF!</definedName>
    <definedName name="_5" localSheetId="53">[6]FAIBF!#REF!</definedName>
    <definedName name="_5" localSheetId="23">[6]FAIBF!#REF!</definedName>
    <definedName name="_5" localSheetId="14">[6]FAIBF!#REF!</definedName>
    <definedName name="_5" localSheetId="13">[6]FAIBF!#REF!</definedName>
    <definedName name="_5" localSheetId="12">[6]FAIBF!#REF!</definedName>
    <definedName name="_5" localSheetId="36">[6]FAIBF!#REF!</definedName>
    <definedName name="_5" localSheetId="10">[6]FAIBF!#REF!</definedName>
    <definedName name="_5" localSheetId="11">[6]FAIBF!#REF!</definedName>
    <definedName name="_5" localSheetId="9">[6]FAIBF!#REF!</definedName>
    <definedName name="_5" localSheetId="8">[6]FAIBF!#REF!</definedName>
    <definedName name="_5" localSheetId="21">[6]FAIBF!#REF!</definedName>
    <definedName name="_5" localSheetId="6">[6]FAIBF!#REF!</definedName>
    <definedName name="_5" localSheetId="0">[6]FAIBF!#REF!</definedName>
    <definedName name="_5" localSheetId="2">[6]FAIBF!#REF!</definedName>
    <definedName name="_5" localSheetId="1">[6]FAIBF!#REF!</definedName>
    <definedName name="_5" localSheetId="33">[6]FAIBF!#REF!</definedName>
    <definedName name="_5" localSheetId="25">[6]FAIBF!#REF!</definedName>
    <definedName name="_5">[6]FAIBF!#REF!</definedName>
    <definedName name="_6" localSheetId="17">[6]FAIBF!#REF!</definedName>
    <definedName name="_6" localSheetId="16">[6]FAIBF!#REF!</definedName>
    <definedName name="_6" localSheetId="53">[6]FAIBF!#REF!</definedName>
    <definedName name="_6" localSheetId="23">[6]FAIBF!#REF!</definedName>
    <definedName name="_6" localSheetId="14">[6]FAIBF!#REF!</definedName>
    <definedName name="_6" localSheetId="13">[6]FAIBF!#REF!</definedName>
    <definedName name="_6" localSheetId="12">[6]FAIBF!#REF!</definedName>
    <definedName name="_6" localSheetId="36">[6]FAIBF!#REF!</definedName>
    <definedName name="_6" localSheetId="10">[6]FAIBF!#REF!</definedName>
    <definedName name="_6" localSheetId="11">[6]FAIBF!#REF!</definedName>
    <definedName name="_6" localSheetId="9">[6]FAIBF!#REF!</definedName>
    <definedName name="_6" localSheetId="8">[6]FAIBF!#REF!</definedName>
    <definedName name="_6" localSheetId="21">[6]FAIBF!#REF!</definedName>
    <definedName name="_6" localSheetId="6">[6]FAIBF!#REF!</definedName>
    <definedName name="_6" localSheetId="0">[6]FAIBF!#REF!</definedName>
    <definedName name="_6" localSheetId="2">[6]FAIBF!#REF!</definedName>
    <definedName name="_6" localSheetId="1">[6]FAIBF!#REF!</definedName>
    <definedName name="_6" localSheetId="33">[6]FAIBF!#REF!</definedName>
    <definedName name="_6" localSheetId="25">[6]FAIBF!#REF!</definedName>
    <definedName name="_6">[6]FAIBF!#REF!</definedName>
    <definedName name="_6A" localSheetId="17">#REF!</definedName>
    <definedName name="_6A" localSheetId="16">#REF!</definedName>
    <definedName name="_6A" localSheetId="53">#REF!</definedName>
    <definedName name="_6A" localSheetId="23">#REF!</definedName>
    <definedName name="_6A" localSheetId="14">#REF!</definedName>
    <definedName name="_6A" localSheetId="13">#REF!</definedName>
    <definedName name="_6A" localSheetId="12">#REF!</definedName>
    <definedName name="_6A" localSheetId="36">#REF!</definedName>
    <definedName name="_6A" localSheetId="10">#REF!</definedName>
    <definedName name="_6A" localSheetId="11">#REF!</definedName>
    <definedName name="_6A" localSheetId="9">#REF!</definedName>
    <definedName name="_6A" localSheetId="8">#REF!</definedName>
    <definedName name="_6A" localSheetId="21">#REF!</definedName>
    <definedName name="_6A" localSheetId="6">#REF!</definedName>
    <definedName name="_6A" localSheetId="0">#REF!</definedName>
    <definedName name="_6A" localSheetId="2">#REF!</definedName>
    <definedName name="_6A" localSheetId="1">#REF!</definedName>
    <definedName name="_6A" localSheetId="33">#REF!</definedName>
    <definedName name="_6A" localSheetId="25">#REF!</definedName>
    <definedName name="_6A">#REF!</definedName>
    <definedName name="_6B" localSheetId="17">#REF!</definedName>
    <definedName name="_6B" localSheetId="16">#REF!</definedName>
    <definedName name="_6B" localSheetId="53">#REF!</definedName>
    <definedName name="_6B" localSheetId="23">#REF!</definedName>
    <definedName name="_6B" localSheetId="14">#REF!</definedName>
    <definedName name="_6B" localSheetId="13">#REF!</definedName>
    <definedName name="_6B" localSheetId="12">#REF!</definedName>
    <definedName name="_6B" localSheetId="36">#REF!</definedName>
    <definedName name="_6B" localSheetId="10">#REF!</definedName>
    <definedName name="_6B" localSheetId="11">#REF!</definedName>
    <definedName name="_6B" localSheetId="9">#REF!</definedName>
    <definedName name="_6B" localSheetId="8">#REF!</definedName>
    <definedName name="_6B" localSheetId="21">#REF!</definedName>
    <definedName name="_6B" localSheetId="6">#REF!</definedName>
    <definedName name="_6B" localSheetId="0">#REF!</definedName>
    <definedName name="_6B" localSheetId="2">#REF!</definedName>
    <definedName name="_6B" localSheetId="1">#REF!</definedName>
    <definedName name="_6B" localSheetId="33">#REF!</definedName>
    <definedName name="_6B" localSheetId="25">#REF!</definedName>
    <definedName name="_6B">#REF!</definedName>
    <definedName name="_7" localSheetId="17">#REF!</definedName>
    <definedName name="_7" localSheetId="16">#REF!</definedName>
    <definedName name="_7" localSheetId="53">#REF!</definedName>
    <definedName name="_7" localSheetId="23">#REF!</definedName>
    <definedName name="_7" localSheetId="14">#REF!</definedName>
    <definedName name="_7" localSheetId="13">#REF!</definedName>
    <definedName name="_7" localSheetId="12">#REF!</definedName>
    <definedName name="_7" localSheetId="36">#REF!</definedName>
    <definedName name="_7" localSheetId="10">#REF!</definedName>
    <definedName name="_7" localSheetId="11">#REF!</definedName>
    <definedName name="_7" localSheetId="9">#REF!</definedName>
    <definedName name="_7" localSheetId="8">#REF!</definedName>
    <definedName name="_7" localSheetId="21">#REF!</definedName>
    <definedName name="_7" localSheetId="6">#REF!</definedName>
    <definedName name="_7" localSheetId="0">#REF!</definedName>
    <definedName name="_7" localSheetId="2">#REF!</definedName>
    <definedName name="_7" localSheetId="1">#REF!</definedName>
    <definedName name="_7" localSheetId="33">#REF!</definedName>
    <definedName name="_7" localSheetId="25">#REF!</definedName>
    <definedName name="_7">#REF!</definedName>
    <definedName name="_8" localSheetId="17">#REF!</definedName>
    <definedName name="_8" localSheetId="16">#REF!</definedName>
    <definedName name="_8" localSheetId="53">#REF!</definedName>
    <definedName name="_8" localSheetId="23">#REF!</definedName>
    <definedName name="_8" localSheetId="14">#REF!</definedName>
    <definedName name="_8" localSheetId="13">#REF!</definedName>
    <definedName name="_8" localSheetId="12">#REF!</definedName>
    <definedName name="_8" localSheetId="36">#REF!</definedName>
    <definedName name="_8" localSheetId="10">#REF!</definedName>
    <definedName name="_8" localSheetId="11">#REF!</definedName>
    <definedName name="_8" localSheetId="9">#REF!</definedName>
    <definedName name="_8" localSheetId="8">#REF!</definedName>
    <definedName name="_8" localSheetId="21">#REF!</definedName>
    <definedName name="_8" localSheetId="6">#REF!</definedName>
    <definedName name="_8" localSheetId="0">#REF!</definedName>
    <definedName name="_8" localSheetId="2">#REF!</definedName>
    <definedName name="_8" localSheetId="1">#REF!</definedName>
    <definedName name="_8" localSheetId="33">#REF!</definedName>
    <definedName name="_8" localSheetId="25">#REF!</definedName>
    <definedName name="_8">#REF!</definedName>
    <definedName name="_asd2" localSheetId="17">#REF!</definedName>
    <definedName name="_asd2" localSheetId="16">#REF!</definedName>
    <definedName name="_asd2" localSheetId="53">#REF!</definedName>
    <definedName name="_asd2" localSheetId="23">#REF!</definedName>
    <definedName name="_asd2" localSheetId="14">#REF!</definedName>
    <definedName name="_asd2" localSheetId="13">#REF!</definedName>
    <definedName name="_asd2" localSheetId="12">#REF!</definedName>
    <definedName name="_asd2" localSheetId="36">#REF!</definedName>
    <definedName name="_asd2" localSheetId="10">#REF!</definedName>
    <definedName name="_asd2" localSheetId="11">#REF!</definedName>
    <definedName name="_asd2" localSheetId="9">#REF!</definedName>
    <definedName name="_asd2" localSheetId="8">#REF!</definedName>
    <definedName name="_asd2" localSheetId="21">#REF!</definedName>
    <definedName name="_asd2" localSheetId="6">#REF!</definedName>
    <definedName name="_asd2" localSheetId="0">#REF!</definedName>
    <definedName name="_asd2" localSheetId="2">#REF!</definedName>
    <definedName name="_asd2" localSheetId="1">#REF!</definedName>
    <definedName name="_asd2" localSheetId="33">#REF!</definedName>
    <definedName name="_asd2" localSheetId="25">#REF!</definedName>
    <definedName name="_asd2">#REF!</definedName>
    <definedName name="_ASD3" localSheetId="17">#REF!</definedName>
    <definedName name="_ASD3" localSheetId="16">#REF!</definedName>
    <definedName name="_ASD3" localSheetId="53">#REF!</definedName>
    <definedName name="_ASD3" localSheetId="23">#REF!</definedName>
    <definedName name="_ASD3" localSheetId="14">#REF!</definedName>
    <definedName name="_ASD3" localSheetId="13">#REF!</definedName>
    <definedName name="_ASD3" localSheetId="12">#REF!</definedName>
    <definedName name="_ASD3" localSheetId="36">#REF!</definedName>
    <definedName name="_ASD3" localSheetId="10">#REF!</definedName>
    <definedName name="_ASD3" localSheetId="11">#REF!</definedName>
    <definedName name="_ASD3" localSheetId="9">#REF!</definedName>
    <definedName name="_ASD3" localSheetId="8">#REF!</definedName>
    <definedName name="_ASD3" localSheetId="21">#REF!</definedName>
    <definedName name="_ASD3" localSheetId="6">#REF!</definedName>
    <definedName name="_ASD3" localSheetId="0">#REF!</definedName>
    <definedName name="_ASD3" localSheetId="2">#REF!</definedName>
    <definedName name="_ASD3" localSheetId="1">#REF!</definedName>
    <definedName name="_ASD3" localSheetId="33">#REF!</definedName>
    <definedName name="_ASD3" localSheetId="25">#REF!</definedName>
    <definedName name="_ASD3">#REF!</definedName>
    <definedName name="_Fill" localSheetId="17" hidden="1">#REF!</definedName>
    <definedName name="_Fill" localSheetId="16" hidden="1">#REF!</definedName>
    <definedName name="_Fill" localSheetId="14" hidden="1">#REF!</definedName>
    <definedName name="_Fill" localSheetId="15" hidden="1">#REF!</definedName>
    <definedName name="_Fill" localSheetId="13" hidden="1">#REF!</definedName>
    <definedName name="_Fill" localSheetId="12" hidden="1">#REF!</definedName>
    <definedName name="_Fill" localSheetId="10" hidden="1">#REF!</definedName>
    <definedName name="_Fill" localSheetId="11" hidden="1">#REF!</definedName>
    <definedName name="_Fill" localSheetId="9" hidden="1">#REF!</definedName>
    <definedName name="_Fill" localSheetId="8" hidden="1">#REF!</definedName>
    <definedName name="_Fill" localSheetId="6" hidden="1">#REF!</definedName>
    <definedName name="_Fill" localSheetId="0" hidden="1">#REF!</definedName>
    <definedName name="_Fill" localSheetId="2" hidden="1">#REF!</definedName>
    <definedName name="_Fill" localSheetId="1" hidden="1">#REF!</definedName>
    <definedName name="_Fill" hidden="1">#REF!</definedName>
    <definedName name="_xlnm._FilterDatabase" localSheetId="61" hidden="1">'Rate Div List'!$A$2:$G$85</definedName>
    <definedName name="_JE1" localSheetId="17">#REF!</definedName>
    <definedName name="_JE1" localSheetId="16">#REF!</definedName>
    <definedName name="_JE1" localSheetId="53">#REF!</definedName>
    <definedName name="_JE1" localSheetId="23">#REF!</definedName>
    <definedName name="_JE1" localSheetId="14">#REF!</definedName>
    <definedName name="_JE1" localSheetId="13">#REF!</definedName>
    <definedName name="_JE1" localSheetId="12">#REF!</definedName>
    <definedName name="_JE1" localSheetId="36">#REF!</definedName>
    <definedName name="_JE1" localSheetId="10">#REF!</definedName>
    <definedName name="_JE1" localSheetId="11">#REF!</definedName>
    <definedName name="_JE1" localSheetId="9">#REF!</definedName>
    <definedName name="_JE1" localSheetId="8">#REF!</definedName>
    <definedName name="_JE1" localSheetId="21">#REF!</definedName>
    <definedName name="_JE1" localSheetId="6">#REF!</definedName>
    <definedName name="_JE1" localSheetId="0">#REF!</definedName>
    <definedName name="_JE1" localSheetId="2">#REF!</definedName>
    <definedName name="_JE1" localSheetId="1">#REF!</definedName>
    <definedName name="_JE1" localSheetId="33">#REF!</definedName>
    <definedName name="_JE1" localSheetId="25">#REF!</definedName>
    <definedName name="_JE1">#REF!</definedName>
    <definedName name="_JE2" localSheetId="17">#REF!</definedName>
    <definedName name="_JE2" localSheetId="16">#REF!</definedName>
    <definedName name="_JE2" localSheetId="53">#REF!</definedName>
    <definedName name="_JE2" localSheetId="23">#REF!</definedName>
    <definedName name="_JE2" localSheetId="14">#REF!</definedName>
    <definedName name="_JE2" localSheetId="13">#REF!</definedName>
    <definedName name="_JE2" localSheetId="12">#REF!</definedName>
    <definedName name="_JE2" localSheetId="36">#REF!</definedName>
    <definedName name="_JE2" localSheetId="10">#REF!</definedName>
    <definedName name="_JE2" localSheetId="11">#REF!</definedName>
    <definedName name="_JE2" localSheetId="9">#REF!</definedName>
    <definedName name="_JE2" localSheetId="8">#REF!</definedName>
    <definedName name="_JE2" localSheetId="21">#REF!</definedName>
    <definedName name="_JE2" localSheetId="6">#REF!</definedName>
    <definedName name="_JE2" localSheetId="0">#REF!</definedName>
    <definedName name="_JE2" localSheetId="2">#REF!</definedName>
    <definedName name="_JE2" localSheetId="1">#REF!</definedName>
    <definedName name="_JE2" localSheetId="33">#REF!</definedName>
    <definedName name="_JE2" localSheetId="25">#REF!</definedName>
    <definedName name="_JE2">#REF!</definedName>
    <definedName name="_JE3" localSheetId="17">#REF!</definedName>
    <definedName name="_JE3" localSheetId="16">#REF!</definedName>
    <definedName name="_JE3" localSheetId="53">#REF!</definedName>
    <definedName name="_JE3" localSheetId="23">#REF!</definedName>
    <definedName name="_JE3" localSheetId="14">#REF!</definedName>
    <definedName name="_JE3" localSheetId="13">#REF!</definedName>
    <definedName name="_JE3" localSheetId="12">#REF!</definedName>
    <definedName name="_JE3" localSheetId="36">#REF!</definedName>
    <definedName name="_JE3" localSheetId="10">#REF!</definedName>
    <definedName name="_JE3" localSheetId="11">#REF!</definedName>
    <definedName name="_JE3" localSheetId="9">#REF!</definedName>
    <definedName name="_JE3" localSheetId="8">#REF!</definedName>
    <definedName name="_JE3" localSheetId="21">#REF!</definedName>
    <definedName name="_JE3" localSheetId="6">#REF!</definedName>
    <definedName name="_JE3" localSheetId="0">#REF!</definedName>
    <definedName name="_JE3" localSheetId="2">#REF!</definedName>
    <definedName name="_JE3" localSheetId="1">#REF!</definedName>
    <definedName name="_JE3" localSheetId="33">#REF!</definedName>
    <definedName name="_JE3" localSheetId="25">#REF!</definedName>
    <definedName name="_JE3">#REF!</definedName>
    <definedName name="_JE4" localSheetId="17">#REF!</definedName>
    <definedName name="_JE4" localSheetId="16">#REF!</definedName>
    <definedName name="_JE4" localSheetId="53">#REF!</definedName>
    <definedName name="_JE4" localSheetId="23">#REF!</definedName>
    <definedName name="_JE4" localSheetId="14">#REF!</definedName>
    <definedName name="_JE4" localSheetId="13">#REF!</definedName>
    <definedName name="_JE4" localSheetId="12">#REF!</definedName>
    <definedName name="_JE4" localSheetId="36">#REF!</definedName>
    <definedName name="_JE4" localSheetId="10">#REF!</definedName>
    <definedName name="_JE4" localSheetId="11">#REF!</definedName>
    <definedName name="_JE4" localSheetId="9">#REF!</definedName>
    <definedName name="_JE4" localSheetId="8">#REF!</definedName>
    <definedName name="_JE4" localSheetId="21">#REF!</definedName>
    <definedName name="_JE4" localSheetId="6">#REF!</definedName>
    <definedName name="_JE4" localSheetId="0">#REF!</definedName>
    <definedName name="_JE4" localSheetId="2">#REF!</definedName>
    <definedName name="_JE4" localSheetId="1">#REF!</definedName>
    <definedName name="_JE4" localSheetId="33">#REF!</definedName>
    <definedName name="_JE4" localSheetId="25">#REF!</definedName>
    <definedName name="_JE4">#REF!</definedName>
    <definedName name="_Key1" localSheetId="17" hidden="1">#REF!</definedName>
    <definedName name="_Key1" localSheetId="16" hidden="1">#REF!</definedName>
    <definedName name="_Key1" localSheetId="15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9" hidden="1">#REF!</definedName>
    <definedName name="_Key1" localSheetId="8" hidden="1">#REF!</definedName>
    <definedName name="_Key1" hidden="1">[2]Nonutility!$DA$609</definedName>
    <definedName name="_Order1" hidden="1">255</definedName>
    <definedName name="_Order2" hidden="1">255</definedName>
    <definedName name="_PL2" localSheetId="17">#REF!</definedName>
    <definedName name="_PL2" localSheetId="16">#REF!</definedName>
    <definedName name="_PL2" localSheetId="53">#REF!</definedName>
    <definedName name="_PL2" localSheetId="23">#REF!</definedName>
    <definedName name="_PL2" localSheetId="14">#REF!</definedName>
    <definedName name="_PL2" localSheetId="13">#REF!</definedName>
    <definedName name="_PL2" localSheetId="12">#REF!</definedName>
    <definedName name="_PL2" localSheetId="36">#REF!</definedName>
    <definedName name="_PL2" localSheetId="10">#REF!</definedName>
    <definedName name="_PL2" localSheetId="11">#REF!</definedName>
    <definedName name="_PL2" localSheetId="9">#REF!</definedName>
    <definedName name="_PL2" localSheetId="8">#REF!</definedName>
    <definedName name="_PL2" localSheetId="21">#REF!</definedName>
    <definedName name="_PL2" localSheetId="6">#REF!</definedName>
    <definedName name="_PL2" localSheetId="0">#REF!</definedName>
    <definedName name="_PL2" localSheetId="2">#REF!</definedName>
    <definedName name="_PL2" localSheetId="1">#REF!</definedName>
    <definedName name="_PL2" localSheetId="33">#REF!</definedName>
    <definedName name="_PL2" localSheetId="25">#REF!</definedName>
    <definedName name="_PL2">#REF!</definedName>
    <definedName name="_Regression_Int" hidden="1">1</definedName>
    <definedName name="_Regression_X" localSheetId="17" hidden="1">#REF!</definedName>
    <definedName name="_Regression_X" localSheetId="16" hidden="1">#REF!</definedName>
    <definedName name="_Regression_X" localSheetId="14" hidden="1">#REF!</definedName>
    <definedName name="_Regression_X" localSheetId="15" hidden="1">#REF!</definedName>
    <definedName name="_Regression_X" localSheetId="13" hidden="1">#REF!</definedName>
    <definedName name="_Regression_X" localSheetId="12" hidden="1">#REF!</definedName>
    <definedName name="_Regression_X" localSheetId="10" hidden="1">#REF!</definedName>
    <definedName name="_Regression_X" localSheetId="11" hidden="1">#REF!</definedName>
    <definedName name="_Regression_X" localSheetId="9" hidden="1">#REF!</definedName>
    <definedName name="_Regression_X" localSheetId="8" hidden="1">#REF!</definedName>
    <definedName name="_Regression_X" localSheetId="6" hidden="1">#REF!</definedName>
    <definedName name="_Regression_X" localSheetId="0" hidden="1">#REF!</definedName>
    <definedName name="_Regression_X" localSheetId="2" hidden="1">#REF!</definedName>
    <definedName name="_Regression_X" localSheetId="1" hidden="1">#REF!</definedName>
    <definedName name="_Regression_X" hidden="1">#REF!</definedName>
    <definedName name="_rid2" localSheetId="17">#REF!</definedName>
    <definedName name="_rid2" localSheetId="16">#REF!</definedName>
    <definedName name="_rid2" localSheetId="53">#REF!</definedName>
    <definedName name="_rid2" localSheetId="23">#REF!</definedName>
    <definedName name="_rid2" localSheetId="14">#REF!</definedName>
    <definedName name="_rid2" localSheetId="13">#REF!</definedName>
    <definedName name="_rid2" localSheetId="12">#REF!</definedName>
    <definedName name="_rid2" localSheetId="36">#REF!</definedName>
    <definedName name="_rid2" localSheetId="10">#REF!</definedName>
    <definedName name="_rid2" localSheetId="11">#REF!</definedName>
    <definedName name="_rid2" localSheetId="9">#REF!</definedName>
    <definedName name="_rid2" localSheetId="8">#REF!</definedName>
    <definedName name="_rid2" localSheetId="21">#REF!</definedName>
    <definedName name="_rid2" localSheetId="6">#REF!</definedName>
    <definedName name="_rid2" localSheetId="0">#REF!</definedName>
    <definedName name="_rid2" localSheetId="2">#REF!</definedName>
    <definedName name="_rid2" localSheetId="1">#REF!</definedName>
    <definedName name="_rid2" localSheetId="33">#REF!</definedName>
    <definedName name="_rid2" localSheetId="25">#REF!</definedName>
    <definedName name="_rid2">#REF!</definedName>
    <definedName name="_SCH1" localSheetId="17">#REF!</definedName>
    <definedName name="_SCH1" localSheetId="16">#REF!</definedName>
    <definedName name="_SCH1" localSheetId="53">#REF!</definedName>
    <definedName name="_SCH1" localSheetId="23">#REF!</definedName>
    <definedName name="_SCH1" localSheetId="14">#REF!</definedName>
    <definedName name="_SCH1" localSheetId="13">#REF!</definedName>
    <definedName name="_SCH1" localSheetId="12">#REF!</definedName>
    <definedName name="_SCH1" localSheetId="36">#REF!</definedName>
    <definedName name="_SCH1" localSheetId="10">#REF!</definedName>
    <definedName name="_SCH1" localSheetId="11">#REF!</definedName>
    <definedName name="_SCH1" localSheetId="9">#REF!</definedName>
    <definedName name="_SCH1" localSheetId="8">#REF!</definedName>
    <definedName name="_SCH1" localSheetId="21">#REF!</definedName>
    <definedName name="_SCH1" localSheetId="6">#REF!</definedName>
    <definedName name="_SCH1" localSheetId="0">#REF!</definedName>
    <definedName name="_SCH1" localSheetId="2">#REF!</definedName>
    <definedName name="_SCH1" localSheetId="1">#REF!</definedName>
    <definedName name="_SCH1" localSheetId="33">#REF!</definedName>
    <definedName name="_SCH1" localSheetId="25">#REF!</definedName>
    <definedName name="_SCH1">#REF!</definedName>
    <definedName name="_SCH2" localSheetId="17">#REF!</definedName>
    <definedName name="_SCH2" localSheetId="16">#REF!</definedName>
    <definedName name="_SCH2" localSheetId="53">#REF!</definedName>
    <definedName name="_SCH2" localSheetId="23">#REF!</definedName>
    <definedName name="_SCH2" localSheetId="14">#REF!</definedName>
    <definedName name="_SCH2" localSheetId="13">#REF!</definedName>
    <definedName name="_SCH2" localSheetId="12">#REF!</definedName>
    <definedName name="_SCH2" localSheetId="36">#REF!</definedName>
    <definedName name="_SCH2" localSheetId="10">#REF!</definedName>
    <definedName name="_SCH2" localSheetId="11">#REF!</definedName>
    <definedName name="_SCH2" localSheetId="9">#REF!</definedName>
    <definedName name="_SCH2" localSheetId="8">#REF!</definedName>
    <definedName name="_SCH2" localSheetId="21">#REF!</definedName>
    <definedName name="_SCH2" localSheetId="6">#REF!</definedName>
    <definedName name="_SCH2" localSheetId="0">#REF!</definedName>
    <definedName name="_SCH2" localSheetId="2">#REF!</definedName>
    <definedName name="_SCH2" localSheetId="1">#REF!</definedName>
    <definedName name="_SCH2" localSheetId="33">#REF!</definedName>
    <definedName name="_SCH2" localSheetId="25">#REF!</definedName>
    <definedName name="_SCH2">#REF!</definedName>
    <definedName name="_SCH3" localSheetId="17">#REF!</definedName>
    <definedName name="_SCH3" localSheetId="16">#REF!</definedName>
    <definedName name="_SCH3" localSheetId="53">#REF!</definedName>
    <definedName name="_SCH3" localSheetId="23">#REF!</definedName>
    <definedName name="_SCH3" localSheetId="14">#REF!</definedName>
    <definedName name="_SCH3" localSheetId="13">#REF!</definedName>
    <definedName name="_SCH3" localSheetId="12">#REF!</definedName>
    <definedName name="_SCH3" localSheetId="36">#REF!</definedName>
    <definedName name="_SCH3" localSheetId="10">#REF!</definedName>
    <definedName name="_SCH3" localSheetId="11">#REF!</definedName>
    <definedName name="_SCH3" localSheetId="9">#REF!</definedName>
    <definedName name="_SCH3" localSheetId="8">#REF!</definedName>
    <definedName name="_SCH3" localSheetId="21">#REF!</definedName>
    <definedName name="_SCH3" localSheetId="6">#REF!</definedName>
    <definedName name="_SCH3" localSheetId="0">#REF!</definedName>
    <definedName name="_SCH3" localSheetId="2">#REF!</definedName>
    <definedName name="_SCH3" localSheetId="1">#REF!</definedName>
    <definedName name="_SCH3" localSheetId="33">#REF!</definedName>
    <definedName name="_SCH3" localSheetId="25">#REF!</definedName>
    <definedName name="_SCH3">#REF!</definedName>
    <definedName name="_SCH4" localSheetId="17">#REF!</definedName>
    <definedName name="_SCH4" localSheetId="16">#REF!</definedName>
    <definedName name="_SCH4" localSheetId="53">#REF!</definedName>
    <definedName name="_SCH4" localSheetId="23">#REF!</definedName>
    <definedName name="_SCH4" localSheetId="14">#REF!</definedName>
    <definedName name="_SCH4" localSheetId="13">#REF!</definedName>
    <definedName name="_SCH4" localSheetId="12">#REF!</definedName>
    <definedName name="_SCH4" localSheetId="36">#REF!</definedName>
    <definedName name="_SCH4" localSheetId="10">#REF!</definedName>
    <definedName name="_SCH4" localSheetId="11">#REF!</definedName>
    <definedName name="_SCH4" localSheetId="9">#REF!</definedName>
    <definedName name="_SCH4" localSheetId="8">#REF!</definedName>
    <definedName name="_SCH4" localSheetId="21">#REF!</definedName>
    <definedName name="_SCH4" localSheetId="6">#REF!</definedName>
    <definedName name="_SCH4" localSheetId="0">#REF!</definedName>
    <definedName name="_SCH4" localSheetId="2">#REF!</definedName>
    <definedName name="_SCH4" localSheetId="1">#REF!</definedName>
    <definedName name="_SCH4" localSheetId="33">#REF!</definedName>
    <definedName name="_SCH4" localSheetId="25">#REF!</definedName>
    <definedName name="_SCH4">#REF!</definedName>
    <definedName name="_SCH5" localSheetId="17">#REF!</definedName>
    <definedName name="_SCH5" localSheetId="16">#REF!</definedName>
    <definedName name="_SCH5" localSheetId="53">#REF!</definedName>
    <definedName name="_SCH5" localSheetId="23">#REF!</definedName>
    <definedName name="_SCH5" localSheetId="14">#REF!</definedName>
    <definedName name="_SCH5" localSheetId="13">#REF!</definedName>
    <definedName name="_SCH5" localSheetId="12">#REF!</definedName>
    <definedName name="_SCH5" localSheetId="36">#REF!</definedName>
    <definedName name="_SCH5" localSheetId="10">#REF!</definedName>
    <definedName name="_SCH5" localSheetId="11">#REF!</definedName>
    <definedName name="_SCH5" localSheetId="9">#REF!</definedName>
    <definedName name="_SCH5" localSheetId="8">#REF!</definedName>
    <definedName name="_SCH5" localSheetId="21">#REF!</definedName>
    <definedName name="_SCH5" localSheetId="6">#REF!</definedName>
    <definedName name="_SCH5" localSheetId="0">#REF!</definedName>
    <definedName name="_SCH5" localSheetId="2">#REF!</definedName>
    <definedName name="_SCH5" localSheetId="1">#REF!</definedName>
    <definedName name="_SCH5" localSheetId="33">#REF!</definedName>
    <definedName name="_SCH5" localSheetId="25">#REF!</definedName>
    <definedName name="_SCH5">#REF!</definedName>
    <definedName name="_SCH61" localSheetId="17">#REF!</definedName>
    <definedName name="_SCH61" localSheetId="16">#REF!</definedName>
    <definedName name="_SCH61" localSheetId="53">#REF!</definedName>
    <definedName name="_SCH61" localSheetId="23">#REF!</definedName>
    <definedName name="_SCH61" localSheetId="14">#REF!</definedName>
    <definedName name="_SCH61" localSheetId="13">#REF!</definedName>
    <definedName name="_SCH61" localSheetId="12">#REF!</definedName>
    <definedName name="_SCH61" localSheetId="36">#REF!</definedName>
    <definedName name="_SCH61" localSheetId="10">#REF!</definedName>
    <definedName name="_SCH61" localSheetId="11">#REF!</definedName>
    <definedName name="_SCH61" localSheetId="9">#REF!</definedName>
    <definedName name="_SCH61" localSheetId="8">#REF!</definedName>
    <definedName name="_SCH61" localSheetId="21">#REF!</definedName>
    <definedName name="_SCH61" localSheetId="6">#REF!</definedName>
    <definedName name="_SCH61" localSheetId="0">#REF!</definedName>
    <definedName name="_SCH61" localSheetId="2">#REF!</definedName>
    <definedName name="_SCH61" localSheetId="1">#REF!</definedName>
    <definedName name="_SCH61" localSheetId="33">#REF!</definedName>
    <definedName name="_SCH61" localSheetId="25">#REF!</definedName>
    <definedName name="_SCH61">#REF!</definedName>
    <definedName name="_SCH62" localSheetId="17">#REF!</definedName>
    <definedName name="_SCH62" localSheetId="16">#REF!</definedName>
    <definedName name="_SCH62" localSheetId="53">#REF!</definedName>
    <definedName name="_SCH62" localSheetId="23">#REF!</definedName>
    <definedName name="_SCH62" localSheetId="14">#REF!</definedName>
    <definedName name="_SCH62" localSheetId="13">#REF!</definedName>
    <definedName name="_SCH62" localSheetId="12">#REF!</definedName>
    <definedName name="_SCH62" localSheetId="36">#REF!</definedName>
    <definedName name="_SCH62" localSheetId="10">#REF!</definedName>
    <definedName name="_SCH62" localSheetId="11">#REF!</definedName>
    <definedName name="_SCH62" localSheetId="9">#REF!</definedName>
    <definedName name="_SCH62" localSheetId="8">#REF!</definedName>
    <definedName name="_SCH62" localSheetId="21">#REF!</definedName>
    <definedName name="_SCH62" localSheetId="6">#REF!</definedName>
    <definedName name="_SCH62" localSheetId="0">#REF!</definedName>
    <definedName name="_SCH62" localSheetId="2">#REF!</definedName>
    <definedName name="_SCH62" localSheetId="1">#REF!</definedName>
    <definedName name="_SCH62" localSheetId="33">#REF!</definedName>
    <definedName name="_SCH62" localSheetId="25">#REF!</definedName>
    <definedName name="_SCH62">#REF!</definedName>
    <definedName name="_SCH63" localSheetId="17">#REF!</definedName>
    <definedName name="_SCH63" localSheetId="16">#REF!</definedName>
    <definedName name="_SCH63" localSheetId="53">#REF!</definedName>
    <definedName name="_SCH63" localSheetId="23">#REF!</definedName>
    <definedName name="_SCH63" localSheetId="14">#REF!</definedName>
    <definedName name="_SCH63" localSheetId="13">#REF!</definedName>
    <definedName name="_SCH63" localSheetId="12">#REF!</definedName>
    <definedName name="_SCH63" localSheetId="36">#REF!</definedName>
    <definedName name="_SCH63" localSheetId="10">#REF!</definedName>
    <definedName name="_SCH63" localSheetId="11">#REF!</definedName>
    <definedName name="_SCH63" localSheetId="9">#REF!</definedName>
    <definedName name="_SCH63" localSheetId="8">#REF!</definedName>
    <definedName name="_SCH63" localSheetId="21">#REF!</definedName>
    <definedName name="_SCH63" localSheetId="6">#REF!</definedName>
    <definedName name="_SCH63" localSheetId="0">#REF!</definedName>
    <definedName name="_SCH63" localSheetId="2">#REF!</definedName>
    <definedName name="_SCH63" localSheetId="1">#REF!</definedName>
    <definedName name="_SCH63" localSheetId="33">#REF!</definedName>
    <definedName name="_SCH63" localSheetId="25">#REF!</definedName>
    <definedName name="_SCH63">#REF!</definedName>
    <definedName name="_sch64" localSheetId="17">#REF!</definedName>
    <definedName name="_sch64" localSheetId="16">#REF!</definedName>
    <definedName name="_sch64" localSheetId="53">#REF!</definedName>
    <definedName name="_sch64" localSheetId="23">#REF!</definedName>
    <definedName name="_sch64" localSheetId="14">#REF!</definedName>
    <definedName name="_sch64" localSheetId="13">#REF!</definedName>
    <definedName name="_sch64" localSheetId="12">#REF!</definedName>
    <definedName name="_sch64" localSheetId="36">#REF!</definedName>
    <definedName name="_sch64" localSheetId="10">#REF!</definedName>
    <definedName name="_sch64" localSheetId="11">#REF!</definedName>
    <definedName name="_sch64" localSheetId="9">#REF!</definedName>
    <definedName name="_sch64" localSheetId="8">#REF!</definedName>
    <definedName name="_sch64" localSheetId="21">#REF!</definedName>
    <definedName name="_sch64" localSheetId="6">#REF!</definedName>
    <definedName name="_sch64" localSheetId="0">#REF!</definedName>
    <definedName name="_sch64" localSheetId="2">#REF!</definedName>
    <definedName name="_sch64" localSheetId="1">#REF!</definedName>
    <definedName name="_sch64" localSheetId="33">#REF!</definedName>
    <definedName name="_sch64" localSheetId="25">#REF!</definedName>
    <definedName name="_sch64">#REF!</definedName>
    <definedName name="_SCH65" localSheetId="17">#REF!</definedName>
    <definedName name="_SCH65" localSheetId="16">#REF!</definedName>
    <definedName name="_SCH65" localSheetId="53">#REF!</definedName>
    <definedName name="_SCH65" localSheetId="23">#REF!</definedName>
    <definedName name="_SCH65" localSheetId="14">#REF!</definedName>
    <definedName name="_SCH65" localSheetId="13">#REF!</definedName>
    <definedName name="_SCH65" localSheetId="12">#REF!</definedName>
    <definedName name="_SCH65" localSheetId="36">#REF!</definedName>
    <definedName name="_SCH65" localSheetId="10">#REF!</definedName>
    <definedName name="_SCH65" localSheetId="11">#REF!</definedName>
    <definedName name="_SCH65" localSheetId="9">#REF!</definedName>
    <definedName name="_SCH65" localSheetId="8">#REF!</definedName>
    <definedName name="_SCH65" localSheetId="21">#REF!</definedName>
    <definedName name="_SCH65" localSheetId="6">#REF!</definedName>
    <definedName name="_SCH65" localSheetId="0">#REF!</definedName>
    <definedName name="_SCH65" localSheetId="2">#REF!</definedName>
    <definedName name="_SCH65" localSheetId="1">#REF!</definedName>
    <definedName name="_SCH65" localSheetId="33">#REF!</definedName>
    <definedName name="_SCH65" localSheetId="25">#REF!</definedName>
    <definedName name="_SCH65">#REF!</definedName>
    <definedName name="_Sort" localSheetId="17" hidden="1">#REF!</definedName>
    <definedName name="_Sort" localSheetId="16" hidden="1">#REF!</definedName>
    <definedName name="_Sort" localSheetId="15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9" hidden="1">#REF!</definedName>
    <definedName name="_Sort" localSheetId="8" hidden="1">#REF!</definedName>
    <definedName name="_Sort" hidden="1">[2]Nonutility!$A$1:$FJ$940</definedName>
    <definedName name="_TB1" localSheetId="17">#REF!</definedName>
    <definedName name="_TB1" localSheetId="16">#REF!</definedName>
    <definedName name="_TB1" localSheetId="53">#REF!</definedName>
    <definedName name="_TB1" localSheetId="23">#REF!</definedName>
    <definedName name="_TB1" localSheetId="14">#REF!</definedName>
    <definedName name="_TB1" localSheetId="13">#REF!</definedName>
    <definedName name="_TB1" localSheetId="12">#REF!</definedName>
    <definedName name="_TB1" localSheetId="36">#REF!</definedName>
    <definedName name="_TB1" localSheetId="10">#REF!</definedName>
    <definedName name="_TB1" localSheetId="11">#REF!</definedName>
    <definedName name="_TB1" localSheetId="9">#REF!</definedName>
    <definedName name="_TB1" localSheetId="8">#REF!</definedName>
    <definedName name="_TB1" localSheetId="21">#REF!</definedName>
    <definedName name="_TB1" localSheetId="6">#REF!</definedName>
    <definedName name="_TB1" localSheetId="0">#REF!</definedName>
    <definedName name="_TB1" localSheetId="2">#REF!</definedName>
    <definedName name="_TB1" localSheetId="1">#REF!</definedName>
    <definedName name="_TB1" localSheetId="33">#REF!</definedName>
    <definedName name="_TB1" localSheetId="25">#REF!</definedName>
    <definedName name="_TB1">#REF!</definedName>
    <definedName name="_TB2" localSheetId="17">#REF!</definedName>
    <definedName name="_TB2" localSheetId="16">#REF!</definedName>
    <definedName name="_TB2" localSheetId="53">#REF!</definedName>
    <definedName name="_TB2" localSheetId="23">#REF!</definedName>
    <definedName name="_TB2" localSheetId="14">#REF!</definedName>
    <definedName name="_TB2" localSheetId="13">#REF!</definedName>
    <definedName name="_TB2" localSheetId="12">#REF!</definedName>
    <definedName name="_TB2" localSheetId="36">#REF!</definedName>
    <definedName name="_TB2" localSheetId="10">#REF!</definedName>
    <definedName name="_TB2" localSheetId="11">#REF!</definedName>
    <definedName name="_TB2" localSheetId="9">#REF!</definedName>
    <definedName name="_TB2" localSheetId="8">#REF!</definedName>
    <definedName name="_TB2" localSheetId="21">#REF!</definedName>
    <definedName name="_TB2" localSheetId="6">#REF!</definedName>
    <definedName name="_TB2" localSheetId="0">#REF!</definedName>
    <definedName name="_TB2" localSheetId="2">#REF!</definedName>
    <definedName name="_TB2" localSheetId="1">#REF!</definedName>
    <definedName name="_TB2" localSheetId="33">#REF!</definedName>
    <definedName name="_TB2" localSheetId="25">#REF!</definedName>
    <definedName name="_TB2">#REF!</definedName>
    <definedName name="_UW2">#N/A</definedName>
    <definedName name="_UW3">#N/A</definedName>
    <definedName name="A" localSheetId="17">#REF!</definedName>
    <definedName name="A" localSheetId="16">#REF!</definedName>
    <definedName name="A" localSheetId="53">#REF!</definedName>
    <definedName name="A" localSheetId="23">#REF!</definedName>
    <definedName name="A" localSheetId="14">#REF!</definedName>
    <definedName name="A" localSheetId="13">#REF!</definedName>
    <definedName name="A" localSheetId="12">#REF!</definedName>
    <definedName name="A" localSheetId="36">#REF!</definedName>
    <definedName name="A" localSheetId="10">#REF!</definedName>
    <definedName name="A" localSheetId="11">#REF!</definedName>
    <definedName name="A" localSheetId="9">#REF!</definedName>
    <definedName name="A" localSheetId="8">#REF!</definedName>
    <definedName name="A" localSheetId="21">#REF!</definedName>
    <definedName name="A" localSheetId="6">#REF!</definedName>
    <definedName name="A" localSheetId="0">#REF!</definedName>
    <definedName name="A" localSheetId="2">#REF!</definedName>
    <definedName name="A" localSheetId="1">#REF!</definedName>
    <definedName name="A" localSheetId="33">#REF!</definedName>
    <definedName name="A" localSheetId="25">#REF!</definedName>
    <definedName name="A">#REF!</definedName>
    <definedName name="aanjref" localSheetId="17">'[7]Normal Calendar HDD Data'!#REF!</definedName>
    <definedName name="aanjref" localSheetId="16">'[7]Normal Calendar HDD Data'!#REF!</definedName>
    <definedName name="aanjref" localSheetId="53">'[7]Normal Calendar HDD Data'!#REF!</definedName>
    <definedName name="aanjref" localSheetId="23">'[7]Normal Calendar HDD Data'!#REF!</definedName>
    <definedName name="aanjref" localSheetId="14">'[7]Normal Calendar HDD Data'!#REF!</definedName>
    <definedName name="aanjref" localSheetId="13">'[7]Normal Calendar HDD Data'!#REF!</definedName>
    <definedName name="aanjref" localSheetId="12">'[7]Normal Calendar HDD Data'!#REF!</definedName>
    <definedName name="aanjref" localSheetId="36">'[7]Normal Calendar HDD Data'!#REF!</definedName>
    <definedName name="aanjref" localSheetId="10">'[7]Normal Calendar HDD Data'!#REF!</definedName>
    <definedName name="aanjref" localSheetId="11">'[7]Normal Calendar HDD Data'!#REF!</definedName>
    <definedName name="aanjref" localSheetId="9">'[7]Normal Calendar HDD Data'!#REF!</definedName>
    <definedName name="aanjref" localSheetId="8">'[7]Normal Calendar HDD Data'!#REF!</definedName>
    <definedName name="aanjref" localSheetId="21">'[7]Normal Calendar HDD Data'!#REF!</definedName>
    <definedName name="aanjref" localSheetId="6">'[7]Normal Calendar HDD Data'!#REF!</definedName>
    <definedName name="aanjref" localSheetId="0">'[7]Normal Calendar HDD Data'!#REF!</definedName>
    <definedName name="aanjref" localSheetId="2">'[7]Normal Calendar HDD Data'!#REF!</definedName>
    <definedName name="aanjref" localSheetId="1">'[7]Normal Calendar HDD Data'!#REF!</definedName>
    <definedName name="aanjref" localSheetId="33">'[7]Normal Calendar HDD Data'!#REF!</definedName>
    <definedName name="aanjref" localSheetId="25">'[7]Normal Calendar HDD Data'!#REF!</definedName>
    <definedName name="aanjref">'[7]Normal Calendar HDD Data'!#REF!</definedName>
    <definedName name="AAS" localSheetId="17">#REF!</definedName>
    <definedName name="AAS" localSheetId="16">#REF!</definedName>
    <definedName name="AAS" localSheetId="53">#REF!</definedName>
    <definedName name="AAS" localSheetId="23">#REF!</definedName>
    <definedName name="AAS" localSheetId="14">#REF!</definedName>
    <definedName name="AAS" localSheetId="13">#REF!</definedName>
    <definedName name="AAS" localSheetId="12">#REF!</definedName>
    <definedName name="AAS" localSheetId="36">#REF!</definedName>
    <definedName name="AAS" localSheetId="10">#REF!</definedName>
    <definedName name="AAS" localSheetId="11">#REF!</definedName>
    <definedName name="AAS" localSheetId="9">#REF!</definedName>
    <definedName name="AAS" localSheetId="8">#REF!</definedName>
    <definedName name="AAS" localSheetId="21">#REF!</definedName>
    <definedName name="AAS" localSheetId="6">#REF!</definedName>
    <definedName name="AAS" localSheetId="0">#REF!</definedName>
    <definedName name="AAS" localSheetId="2">#REF!</definedName>
    <definedName name="AAS" localSheetId="1">#REF!</definedName>
    <definedName name="AAS" localSheetId="33">#REF!</definedName>
    <definedName name="AAS" localSheetId="25">#REF!</definedName>
    <definedName name="AAS">#REF!</definedName>
    <definedName name="Account" localSheetId="17">[8]Source!#REF!</definedName>
    <definedName name="Account" localSheetId="16">[8]Source!#REF!</definedName>
    <definedName name="Account" localSheetId="53">[8]Source!#REF!</definedName>
    <definedName name="Account" localSheetId="23">[8]Source!#REF!</definedName>
    <definedName name="Account" localSheetId="14">[8]Source!#REF!</definedName>
    <definedName name="Account" localSheetId="13">[8]Source!#REF!</definedName>
    <definedName name="Account" localSheetId="12">[8]Source!#REF!</definedName>
    <definedName name="Account" localSheetId="36">[8]Source!#REF!</definedName>
    <definedName name="Account" localSheetId="10">[8]Source!#REF!</definedName>
    <definedName name="Account" localSheetId="11">[8]Source!#REF!</definedName>
    <definedName name="Account" localSheetId="9">[8]Source!#REF!</definedName>
    <definedName name="Account" localSheetId="8">[8]Source!#REF!</definedName>
    <definedName name="Account" localSheetId="21">[8]Source!#REF!</definedName>
    <definedName name="Account" localSheetId="6">[8]Source!#REF!</definedName>
    <definedName name="Account" localSheetId="0">[8]Source!#REF!</definedName>
    <definedName name="Account" localSheetId="2">[8]Source!#REF!</definedName>
    <definedName name="Account" localSheetId="1">[8]Source!#REF!</definedName>
    <definedName name="Account" localSheetId="33">[8]Source!#REF!</definedName>
    <definedName name="Account" localSheetId="25">[8]Source!#REF!</definedName>
    <definedName name="Account">[8]Source!#REF!</definedName>
    <definedName name="Account2" localSheetId="17">[8]Source!#REF!</definedName>
    <definedName name="Account2" localSheetId="16">[8]Source!#REF!</definedName>
    <definedName name="Account2" localSheetId="53">[8]Source!#REF!</definedName>
    <definedName name="Account2" localSheetId="23">[8]Source!#REF!</definedName>
    <definedName name="Account2" localSheetId="14">[8]Source!#REF!</definedName>
    <definedName name="Account2" localSheetId="13">[8]Source!#REF!</definedName>
    <definedName name="Account2" localSheetId="12">[8]Source!#REF!</definedName>
    <definedName name="Account2" localSheetId="36">[8]Source!#REF!</definedName>
    <definedName name="Account2" localSheetId="10">[8]Source!#REF!</definedName>
    <definedName name="Account2" localSheetId="11">[8]Source!#REF!</definedName>
    <definedName name="Account2" localSheetId="9">[8]Source!#REF!</definedName>
    <definedName name="Account2" localSheetId="8">[8]Source!#REF!</definedName>
    <definedName name="Account2" localSheetId="21">[8]Source!#REF!</definedName>
    <definedName name="Account2" localSheetId="6">[8]Source!#REF!</definedName>
    <definedName name="Account2" localSheetId="0">[8]Source!#REF!</definedName>
    <definedName name="Account2" localSheetId="2">[8]Source!#REF!</definedName>
    <definedName name="Account2" localSheetId="1">[8]Source!#REF!</definedName>
    <definedName name="Account2" localSheetId="33">[8]Source!#REF!</definedName>
    <definedName name="Account2" localSheetId="25">[8]Source!#REF!</definedName>
    <definedName name="Account2">[8]Source!#REF!</definedName>
    <definedName name="AccountDescr" localSheetId="17">[8]Source!#REF!</definedName>
    <definedName name="AccountDescr" localSheetId="16">[8]Source!#REF!</definedName>
    <definedName name="AccountDescr" localSheetId="53">[8]Source!#REF!</definedName>
    <definedName name="AccountDescr" localSheetId="23">[8]Source!#REF!</definedName>
    <definedName name="AccountDescr" localSheetId="14">[8]Source!#REF!</definedName>
    <definedName name="AccountDescr" localSheetId="13">[8]Source!#REF!</definedName>
    <definedName name="AccountDescr" localSheetId="12">[8]Source!#REF!</definedName>
    <definedName name="AccountDescr" localSheetId="36">[8]Source!#REF!</definedName>
    <definedName name="AccountDescr" localSheetId="10">[8]Source!#REF!</definedName>
    <definedName name="AccountDescr" localSheetId="11">[8]Source!#REF!</definedName>
    <definedName name="AccountDescr" localSheetId="9">[8]Source!#REF!</definedName>
    <definedName name="AccountDescr" localSheetId="8">[8]Source!#REF!</definedName>
    <definedName name="AccountDescr" localSheetId="21">[8]Source!#REF!</definedName>
    <definedName name="AccountDescr" localSheetId="6">[8]Source!#REF!</definedName>
    <definedName name="AccountDescr" localSheetId="0">[8]Source!#REF!</definedName>
    <definedName name="AccountDescr" localSheetId="2">[8]Source!#REF!</definedName>
    <definedName name="AccountDescr" localSheetId="1">[8]Source!#REF!</definedName>
    <definedName name="AccountDescr" localSheetId="33">[8]Source!#REF!</definedName>
    <definedName name="AccountDescr" localSheetId="25">[8]Source!#REF!</definedName>
    <definedName name="AccountDescr">[8]Source!#REF!</definedName>
    <definedName name="AccountDescr2" localSheetId="17">[8]Source!#REF!</definedName>
    <definedName name="AccountDescr2" localSheetId="16">[8]Source!#REF!</definedName>
    <definedName name="AccountDescr2" localSheetId="53">[8]Source!#REF!</definedName>
    <definedName name="AccountDescr2" localSheetId="23">[8]Source!#REF!</definedName>
    <definedName name="AccountDescr2" localSheetId="14">[8]Source!#REF!</definedName>
    <definedName name="AccountDescr2" localSheetId="13">[8]Source!#REF!</definedName>
    <definedName name="AccountDescr2" localSheetId="12">[8]Source!#REF!</definedName>
    <definedName name="AccountDescr2" localSheetId="36">[8]Source!#REF!</definedName>
    <definedName name="AccountDescr2" localSheetId="10">[8]Source!#REF!</definedName>
    <definedName name="AccountDescr2" localSheetId="11">[8]Source!#REF!</definedName>
    <definedName name="AccountDescr2" localSheetId="9">[8]Source!#REF!</definedName>
    <definedName name="AccountDescr2" localSheetId="8">[8]Source!#REF!</definedName>
    <definedName name="AccountDescr2" localSheetId="21">[8]Source!#REF!</definedName>
    <definedName name="AccountDescr2" localSheetId="6">[8]Source!#REF!</definedName>
    <definedName name="AccountDescr2" localSheetId="0">[8]Source!#REF!</definedName>
    <definedName name="AccountDescr2" localSheetId="2">[8]Source!#REF!</definedName>
    <definedName name="AccountDescr2" localSheetId="1">[8]Source!#REF!</definedName>
    <definedName name="AccountDescr2" localSheetId="33">[8]Source!#REF!</definedName>
    <definedName name="AccountDescr2" localSheetId="25">[8]Source!#REF!</definedName>
    <definedName name="AccountDescr2">[8]Source!#REF!</definedName>
    <definedName name="ACCRUEDATE" localSheetId="17">#REF!</definedName>
    <definedName name="ACCRUEDATE" localSheetId="16">#REF!</definedName>
    <definedName name="ACCRUEDATE" localSheetId="53">#REF!</definedName>
    <definedName name="ACCRUEDATE" localSheetId="23">#REF!</definedName>
    <definedName name="ACCRUEDATE" localSheetId="14">#REF!</definedName>
    <definedName name="ACCRUEDATE" localSheetId="13">#REF!</definedName>
    <definedName name="ACCRUEDATE" localSheetId="12">#REF!</definedName>
    <definedName name="ACCRUEDATE" localSheetId="36">#REF!</definedName>
    <definedName name="ACCRUEDATE" localSheetId="10">#REF!</definedName>
    <definedName name="ACCRUEDATE" localSheetId="11">#REF!</definedName>
    <definedName name="ACCRUEDATE" localSheetId="9">#REF!</definedName>
    <definedName name="ACCRUEDATE" localSheetId="8">#REF!</definedName>
    <definedName name="ACCRUEDATE" localSheetId="21">#REF!</definedName>
    <definedName name="ACCRUEDATE" localSheetId="6">#REF!</definedName>
    <definedName name="ACCRUEDATE" localSheetId="0">#REF!</definedName>
    <definedName name="ACCRUEDATE" localSheetId="2">#REF!</definedName>
    <definedName name="ACCRUEDATE" localSheetId="1">#REF!</definedName>
    <definedName name="ACCRUEDATE" localSheetId="33">#REF!</definedName>
    <definedName name="ACCRUEDATE" localSheetId="25">#REF!</definedName>
    <definedName name="ACCRUEDATE">#REF!</definedName>
    <definedName name="Activity" localSheetId="17">[8]Source!#REF!</definedName>
    <definedName name="Activity" localSheetId="16">[8]Source!#REF!</definedName>
    <definedName name="Activity" localSheetId="53">[8]Source!#REF!</definedName>
    <definedName name="Activity" localSheetId="23">[8]Source!#REF!</definedName>
    <definedName name="Activity" localSheetId="14">[8]Source!#REF!</definedName>
    <definedName name="Activity" localSheetId="13">[8]Source!#REF!</definedName>
    <definedName name="Activity" localSheetId="12">[8]Source!#REF!</definedName>
    <definedName name="Activity" localSheetId="36">[8]Source!#REF!</definedName>
    <definedName name="Activity" localSheetId="10">[8]Source!#REF!</definedName>
    <definedName name="Activity" localSheetId="11">[8]Source!#REF!</definedName>
    <definedName name="Activity" localSheetId="9">[8]Source!#REF!</definedName>
    <definedName name="Activity" localSheetId="8">[8]Source!#REF!</definedName>
    <definedName name="Activity" localSheetId="21">[8]Source!#REF!</definedName>
    <definedName name="Activity" localSheetId="6">[8]Source!#REF!</definedName>
    <definedName name="Activity" localSheetId="0">[8]Source!#REF!</definedName>
    <definedName name="Activity" localSheetId="2">[8]Source!#REF!</definedName>
    <definedName name="Activity" localSheetId="1">[8]Source!#REF!</definedName>
    <definedName name="Activity" localSheetId="33">[8]Source!#REF!</definedName>
    <definedName name="Activity" localSheetId="25">[8]Source!#REF!</definedName>
    <definedName name="Activity">[8]Source!#REF!</definedName>
    <definedName name="Activity2" localSheetId="17">[8]Source!#REF!</definedName>
    <definedName name="Activity2" localSheetId="16">[8]Source!#REF!</definedName>
    <definedName name="Activity2" localSheetId="53">[8]Source!#REF!</definedName>
    <definedName name="Activity2" localSheetId="23">[8]Source!#REF!</definedName>
    <definedName name="Activity2" localSheetId="14">[8]Source!#REF!</definedName>
    <definedName name="Activity2" localSheetId="13">[8]Source!#REF!</definedName>
    <definedName name="Activity2" localSheetId="12">[8]Source!#REF!</definedName>
    <definedName name="Activity2" localSheetId="36">[8]Source!#REF!</definedName>
    <definedName name="Activity2" localSheetId="10">[8]Source!#REF!</definedName>
    <definedName name="Activity2" localSheetId="11">[8]Source!#REF!</definedName>
    <definedName name="Activity2" localSheetId="9">[8]Source!#REF!</definedName>
    <definedName name="Activity2" localSheetId="8">[8]Source!#REF!</definedName>
    <definedName name="Activity2" localSheetId="21">[8]Source!#REF!</definedName>
    <definedName name="Activity2" localSheetId="6">[8]Source!#REF!</definedName>
    <definedName name="Activity2" localSheetId="0">[8]Source!#REF!</definedName>
    <definedName name="Activity2" localSheetId="2">[8]Source!#REF!</definedName>
    <definedName name="Activity2" localSheetId="1">[8]Source!#REF!</definedName>
    <definedName name="Activity2" localSheetId="33">[8]Source!#REF!</definedName>
    <definedName name="Activity2" localSheetId="25">[8]Source!#REF!</definedName>
    <definedName name="Activity2">[8]Source!#REF!</definedName>
    <definedName name="ActivityDescr" localSheetId="17">[8]Source!#REF!</definedName>
    <definedName name="ActivityDescr" localSheetId="16">[8]Source!#REF!</definedName>
    <definedName name="ActivityDescr" localSheetId="53">[8]Source!#REF!</definedName>
    <definedName name="ActivityDescr" localSheetId="23">[8]Source!#REF!</definedName>
    <definedName name="ActivityDescr" localSheetId="14">[8]Source!#REF!</definedName>
    <definedName name="ActivityDescr" localSheetId="13">[8]Source!#REF!</definedName>
    <definedName name="ActivityDescr" localSheetId="12">[8]Source!#REF!</definedName>
    <definedName name="ActivityDescr" localSheetId="36">[8]Source!#REF!</definedName>
    <definedName name="ActivityDescr" localSheetId="10">[8]Source!#REF!</definedName>
    <definedName name="ActivityDescr" localSheetId="11">[8]Source!#REF!</definedName>
    <definedName name="ActivityDescr" localSheetId="9">[8]Source!#REF!</definedName>
    <definedName name="ActivityDescr" localSheetId="8">[8]Source!#REF!</definedName>
    <definedName name="ActivityDescr" localSheetId="21">[8]Source!#REF!</definedName>
    <definedName name="ActivityDescr" localSheetId="6">[8]Source!#REF!</definedName>
    <definedName name="ActivityDescr" localSheetId="0">[8]Source!#REF!</definedName>
    <definedName name="ActivityDescr" localSheetId="2">[8]Source!#REF!</definedName>
    <definedName name="ActivityDescr" localSheetId="1">[8]Source!#REF!</definedName>
    <definedName name="ActivityDescr" localSheetId="33">[8]Source!#REF!</definedName>
    <definedName name="ActivityDescr" localSheetId="25">[8]Source!#REF!</definedName>
    <definedName name="ActivityDescr">[8]Source!#REF!</definedName>
    <definedName name="ActivityDescr2" localSheetId="17">[8]Source!#REF!</definedName>
    <definedName name="ActivityDescr2" localSheetId="16">[8]Source!#REF!</definedName>
    <definedName name="ActivityDescr2" localSheetId="53">[8]Source!#REF!</definedName>
    <definedName name="ActivityDescr2" localSheetId="23">[8]Source!#REF!</definedName>
    <definedName name="ActivityDescr2" localSheetId="14">[8]Source!#REF!</definedName>
    <definedName name="ActivityDescr2" localSheetId="13">[8]Source!#REF!</definedName>
    <definedName name="ActivityDescr2" localSheetId="12">[8]Source!#REF!</definedName>
    <definedName name="ActivityDescr2" localSheetId="36">[8]Source!#REF!</definedName>
    <definedName name="ActivityDescr2" localSheetId="10">[8]Source!#REF!</definedName>
    <definedName name="ActivityDescr2" localSheetId="11">[8]Source!#REF!</definedName>
    <definedName name="ActivityDescr2" localSheetId="9">[8]Source!#REF!</definedName>
    <definedName name="ActivityDescr2" localSheetId="8">[8]Source!#REF!</definedName>
    <definedName name="ActivityDescr2" localSheetId="21">[8]Source!#REF!</definedName>
    <definedName name="ActivityDescr2" localSheetId="6">[8]Source!#REF!</definedName>
    <definedName name="ActivityDescr2" localSheetId="0">[8]Source!#REF!</definedName>
    <definedName name="ActivityDescr2" localSheetId="2">[8]Source!#REF!</definedName>
    <definedName name="ActivityDescr2" localSheetId="1">[8]Source!#REF!</definedName>
    <definedName name="ActivityDescr2" localSheetId="33">[8]Source!#REF!</definedName>
    <definedName name="ActivityDescr2" localSheetId="25">[8]Source!#REF!</definedName>
    <definedName name="ActivityDescr2">[8]Source!#REF!</definedName>
    <definedName name="actual">[9]summary!$G$2:$G$3577</definedName>
    <definedName name="ACwvu.ANALYSIS._.1." localSheetId="17" hidden="1">#REF!</definedName>
    <definedName name="ACwvu.ANALYSIS._.1." localSheetId="16" hidden="1">#REF!</definedName>
    <definedName name="ACwvu.ANALYSIS._.1." localSheetId="53" hidden="1">#REF!</definedName>
    <definedName name="ACwvu.ANALYSIS._.1." localSheetId="23" hidden="1">#REF!</definedName>
    <definedName name="ACwvu.ANALYSIS._.1." localSheetId="14" hidden="1">#REF!</definedName>
    <definedName name="ACwvu.ANALYSIS._.1." localSheetId="13" hidden="1">#REF!</definedName>
    <definedName name="ACwvu.ANALYSIS._.1." localSheetId="12" hidden="1">#REF!</definedName>
    <definedName name="ACwvu.ANALYSIS._.1." localSheetId="36" hidden="1">#REF!</definedName>
    <definedName name="ACwvu.ANALYSIS._.1." localSheetId="10" hidden="1">#REF!</definedName>
    <definedName name="ACwvu.ANALYSIS._.1." localSheetId="11" hidden="1">#REF!</definedName>
    <definedName name="ACwvu.ANALYSIS._.1." localSheetId="9" hidden="1">#REF!</definedName>
    <definedName name="ACwvu.ANALYSIS._.1." localSheetId="8" hidden="1">#REF!</definedName>
    <definedName name="ACwvu.ANALYSIS._.1." localSheetId="21" hidden="1">#REF!</definedName>
    <definedName name="ACwvu.ANALYSIS._.1." localSheetId="6" hidden="1">#REF!</definedName>
    <definedName name="ACwvu.ANALYSIS._.1." localSheetId="0" hidden="1">#REF!</definedName>
    <definedName name="ACwvu.ANALYSIS._.1." localSheetId="2" hidden="1">#REF!</definedName>
    <definedName name="ACwvu.ANALYSIS._.1." localSheetId="1" hidden="1">#REF!</definedName>
    <definedName name="ACwvu.ANALYSIS._.1." localSheetId="33" hidden="1">#REF!</definedName>
    <definedName name="ACwvu.ANALYSIS._.1." localSheetId="25" hidden="1">#REF!</definedName>
    <definedName name="ACwvu.ANALYSIS._.1." hidden="1">#REF!</definedName>
    <definedName name="ACwvu.ANALYSIS._.2." localSheetId="17" hidden="1">#REF!</definedName>
    <definedName name="ACwvu.ANALYSIS._.2." localSheetId="16" hidden="1">#REF!</definedName>
    <definedName name="ACwvu.ANALYSIS._.2." localSheetId="53" hidden="1">#REF!</definedName>
    <definedName name="ACwvu.ANALYSIS._.2." localSheetId="23" hidden="1">#REF!</definedName>
    <definedName name="ACwvu.ANALYSIS._.2." localSheetId="14" hidden="1">#REF!</definedName>
    <definedName name="ACwvu.ANALYSIS._.2." localSheetId="13" hidden="1">#REF!</definedName>
    <definedName name="ACwvu.ANALYSIS._.2." localSheetId="12" hidden="1">#REF!</definedName>
    <definedName name="ACwvu.ANALYSIS._.2." localSheetId="36" hidden="1">#REF!</definedName>
    <definedName name="ACwvu.ANALYSIS._.2." localSheetId="10" hidden="1">#REF!</definedName>
    <definedName name="ACwvu.ANALYSIS._.2." localSheetId="11" hidden="1">#REF!</definedName>
    <definedName name="ACwvu.ANALYSIS._.2." localSheetId="9" hidden="1">#REF!</definedName>
    <definedName name="ACwvu.ANALYSIS._.2." localSheetId="8" hidden="1">#REF!</definedName>
    <definedName name="ACwvu.ANALYSIS._.2." localSheetId="21" hidden="1">#REF!</definedName>
    <definedName name="ACwvu.ANALYSIS._.2." localSheetId="6" hidden="1">#REF!</definedName>
    <definedName name="ACwvu.ANALYSIS._.2." localSheetId="0" hidden="1">#REF!</definedName>
    <definedName name="ACwvu.ANALYSIS._.2." localSheetId="2" hidden="1">#REF!</definedName>
    <definedName name="ACwvu.ANALYSIS._.2." localSheetId="1" hidden="1">#REF!</definedName>
    <definedName name="ACwvu.ANALYSIS._.2." localSheetId="33" hidden="1">#REF!</definedName>
    <definedName name="ACwvu.ANALYSIS._.2." localSheetId="25" hidden="1">#REF!</definedName>
    <definedName name="ACwvu.ANALYSIS._.2." hidden="1">#REF!</definedName>
    <definedName name="ACwvu.grid._.lines." localSheetId="17" hidden="1">[1]JE!#REF!</definedName>
    <definedName name="ACwvu.grid._.lines." localSheetId="16" hidden="1">[1]JE!#REF!</definedName>
    <definedName name="ACwvu.grid._.lines." localSheetId="53" hidden="1">[1]JE!#REF!</definedName>
    <definedName name="ACwvu.grid._.lines." localSheetId="23" hidden="1">[1]JE!#REF!</definedName>
    <definedName name="ACwvu.grid._.lines." localSheetId="14" hidden="1">[1]JE!#REF!</definedName>
    <definedName name="ACwvu.grid._.lines." localSheetId="13" hidden="1">[1]JE!#REF!</definedName>
    <definedName name="ACwvu.grid._.lines." localSheetId="12" hidden="1">[1]JE!#REF!</definedName>
    <definedName name="ACwvu.grid._.lines." localSheetId="36" hidden="1">[1]JE!#REF!</definedName>
    <definedName name="ACwvu.grid._.lines." localSheetId="10" hidden="1">[1]JE!#REF!</definedName>
    <definedName name="ACwvu.grid._.lines." localSheetId="11" hidden="1">[1]JE!#REF!</definedName>
    <definedName name="ACwvu.grid._.lines." localSheetId="9" hidden="1">[1]JE!#REF!</definedName>
    <definedName name="ACwvu.grid._.lines." localSheetId="8" hidden="1">[1]JE!#REF!</definedName>
    <definedName name="ACwvu.grid._.lines." localSheetId="21" hidden="1">[1]JE!#REF!</definedName>
    <definedName name="ACwvu.grid._.lines." localSheetId="6" hidden="1">[1]JE!#REF!</definedName>
    <definedName name="ACwvu.grid._.lines." localSheetId="0" hidden="1">[1]JE!#REF!</definedName>
    <definedName name="ACwvu.grid._.lines." localSheetId="2" hidden="1">[1]JE!#REF!</definedName>
    <definedName name="ACwvu.grid._.lines." localSheetId="1" hidden="1">[1]JE!#REF!</definedName>
    <definedName name="ACwvu.grid._.lines." localSheetId="33" hidden="1">[1]JE!#REF!</definedName>
    <definedName name="ACwvu.grid._.lines." localSheetId="25" hidden="1">[1]JE!#REF!</definedName>
    <definedName name="ACwvu.grid._.lines." hidden="1">[1]JE!#REF!</definedName>
    <definedName name="ACwvu.OPERATING._.EXPENSES." localSheetId="17" hidden="1">#REF!</definedName>
    <definedName name="ACwvu.OPERATING._.EXPENSES." localSheetId="16" hidden="1">#REF!</definedName>
    <definedName name="ACwvu.OPERATING._.EXPENSES." localSheetId="53" hidden="1">#REF!</definedName>
    <definedName name="ACwvu.OPERATING._.EXPENSES." localSheetId="23" hidden="1">#REF!</definedName>
    <definedName name="ACwvu.OPERATING._.EXPENSES." localSheetId="14" hidden="1">#REF!</definedName>
    <definedName name="ACwvu.OPERATING._.EXPENSES." localSheetId="13" hidden="1">#REF!</definedName>
    <definedName name="ACwvu.OPERATING._.EXPENSES." localSheetId="12" hidden="1">#REF!</definedName>
    <definedName name="ACwvu.OPERATING._.EXPENSES." localSheetId="36" hidden="1">#REF!</definedName>
    <definedName name="ACwvu.OPERATING._.EXPENSES." localSheetId="10" hidden="1">#REF!</definedName>
    <definedName name="ACwvu.OPERATING._.EXPENSES." localSheetId="11" hidden="1">#REF!</definedName>
    <definedName name="ACwvu.OPERATING._.EXPENSES." localSheetId="9" hidden="1">#REF!</definedName>
    <definedName name="ACwvu.OPERATING._.EXPENSES." localSheetId="8" hidden="1">#REF!</definedName>
    <definedName name="ACwvu.OPERATING._.EXPENSES." localSheetId="21" hidden="1">#REF!</definedName>
    <definedName name="ACwvu.OPERATING._.EXPENSES." localSheetId="6" hidden="1">#REF!</definedName>
    <definedName name="ACwvu.OPERATING._.EXPENSES." localSheetId="0" hidden="1">#REF!</definedName>
    <definedName name="ACwvu.OPERATING._.EXPENSES." localSheetId="2" hidden="1">#REF!</definedName>
    <definedName name="ACwvu.OPERATING._.EXPENSES." localSheetId="1" hidden="1">#REF!</definedName>
    <definedName name="ACwvu.OPERATING._.EXPENSES." localSheetId="33" hidden="1">#REF!</definedName>
    <definedName name="ACwvu.OPERATING._.EXPENSES." localSheetId="25" hidden="1">#REF!</definedName>
    <definedName name="ACwvu.OPERATING._.EXPENSES." hidden="1">#REF!</definedName>
    <definedName name="adaqsdasda">"VX0100"</definedName>
    <definedName name="adasd" localSheetId="17">#REF!</definedName>
    <definedName name="adasd" localSheetId="16">#REF!</definedName>
    <definedName name="adasd" localSheetId="53">#REF!</definedName>
    <definedName name="adasd" localSheetId="23">#REF!</definedName>
    <definedName name="adasd" localSheetId="14">#REF!</definedName>
    <definedName name="adasd" localSheetId="13">#REF!</definedName>
    <definedName name="adasd" localSheetId="12">#REF!</definedName>
    <definedName name="adasd" localSheetId="36">#REF!</definedName>
    <definedName name="adasd" localSheetId="10">#REF!</definedName>
    <definedName name="adasd" localSheetId="11">#REF!</definedName>
    <definedName name="adasd" localSheetId="9">#REF!</definedName>
    <definedName name="adasd" localSheetId="8">#REF!</definedName>
    <definedName name="adasd" localSheetId="21">#REF!</definedName>
    <definedName name="adasd" localSheetId="6">#REF!</definedName>
    <definedName name="adasd" localSheetId="0">#REF!</definedName>
    <definedName name="adasd" localSheetId="2">#REF!</definedName>
    <definedName name="adasd" localSheetId="1">#REF!</definedName>
    <definedName name="adasd" localSheetId="33">#REF!</definedName>
    <definedName name="adasd" localSheetId="25">#REF!</definedName>
    <definedName name="adasd">#REF!</definedName>
    <definedName name="adsadb" localSheetId="7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1" localSheetId="7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dsadb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AEL_1080" localSheetId="17">#REF!</definedName>
    <definedName name="AEL_1080" localSheetId="16">#REF!</definedName>
    <definedName name="AEL_1080" localSheetId="53">#REF!</definedName>
    <definedName name="AEL_1080" localSheetId="23">#REF!</definedName>
    <definedName name="AEL_1080" localSheetId="14">#REF!</definedName>
    <definedName name="AEL_1080" localSheetId="15">#REF!</definedName>
    <definedName name="AEL_1080" localSheetId="13">#REF!</definedName>
    <definedName name="AEL_1080" localSheetId="12">#REF!</definedName>
    <definedName name="AEL_1080" localSheetId="36">#REF!</definedName>
    <definedName name="AEL_1080" localSheetId="10">#REF!</definedName>
    <definedName name="AEL_1080" localSheetId="11">#REF!</definedName>
    <definedName name="AEL_1080" localSheetId="9">#REF!</definedName>
    <definedName name="AEL_1080" localSheetId="8">#REF!</definedName>
    <definedName name="AEL_1080" localSheetId="21">#REF!</definedName>
    <definedName name="AEL_1080" localSheetId="6">#REF!</definedName>
    <definedName name="AEL_1080" localSheetId="0">#REF!</definedName>
    <definedName name="AEL_1080" localSheetId="2">#REF!</definedName>
    <definedName name="AEL_1080" localSheetId="1">#REF!</definedName>
    <definedName name="AEL_1080" localSheetId="33">#REF!</definedName>
    <definedName name="AEL_1080" localSheetId="25">#REF!</definedName>
    <definedName name="AEL_1080">#REF!</definedName>
    <definedName name="AEL_1110" localSheetId="17">#REF!</definedName>
    <definedName name="AEL_1110" localSheetId="16">#REF!</definedName>
    <definedName name="AEL_1110" localSheetId="53">#REF!</definedName>
    <definedName name="AEL_1110" localSheetId="23">#REF!</definedName>
    <definedName name="AEL_1110" localSheetId="14">#REF!</definedName>
    <definedName name="AEL_1110" localSheetId="15">#REF!</definedName>
    <definedName name="AEL_1110" localSheetId="13">#REF!</definedName>
    <definedName name="AEL_1110" localSheetId="12">#REF!</definedName>
    <definedName name="AEL_1110" localSheetId="36">#REF!</definedName>
    <definedName name="AEL_1110" localSheetId="10">#REF!</definedName>
    <definedName name="AEL_1110" localSheetId="11">#REF!</definedName>
    <definedName name="AEL_1110" localSheetId="9">#REF!</definedName>
    <definedName name="AEL_1110" localSheetId="8">#REF!</definedName>
    <definedName name="AEL_1110" localSheetId="21">#REF!</definedName>
    <definedName name="AEL_1110" localSheetId="6">#REF!</definedName>
    <definedName name="AEL_1110" localSheetId="0">#REF!</definedName>
    <definedName name="AEL_1110" localSheetId="2">#REF!</definedName>
    <definedName name="AEL_1110" localSheetId="1">#REF!</definedName>
    <definedName name="AEL_1110" localSheetId="33">#REF!</definedName>
    <definedName name="AEL_1110" localSheetId="25">#REF!</definedName>
    <definedName name="AEL_1110">#REF!</definedName>
    <definedName name="AFD" localSheetId="17">#REF!</definedName>
    <definedName name="AFD" localSheetId="16">#REF!</definedName>
    <definedName name="AFD" localSheetId="53">#REF!</definedName>
    <definedName name="AFD" localSheetId="23">#REF!</definedName>
    <definedName name="AFD" localSheetId="14">#REF!</definedName>
    <definedName name="AFD" localSheetId="13">#REF!</definedName>
    <definedName name="AFD" localSheetId="12">#REF!</definedName>
    <definedName name="AFD" localSheetId="36">#REF!</definedName>
    <definedName name="AFD" localSheetId="10">#REF!</definedName>
    <definedName name="AFD" localSheetId="11">#REF!</definedName>
    <definedName name="AFD" localSheetId="9">#REF!</definedName>
    <definedName name="AFD" localSheetId="8">#REF!</definedName>
    <definedName name="AFD" localSheetId="21">#REF!</definedName>
    <definedName name="AFD" localSheetId="6">#REF!</definedName>
    <definedName name="AFD" localSheetId="0">#REF!</definedName>
    <definedName name="AFD" localSheetId="2">#REF!</definedName>
    <definedName name="AFD" localSheetId="1">#REF!</definedName>
    <definedName name="AFD" localSheetId="33">#REF!</definedName>
    <definedName name="AFD" localSheetId="25">#REF!</definedName>
    <definedName name="AFD">#REF!</definedName>
    <definedName name="Affiliate" localSheetId="17">[8]Source!#REF!</definedName>
    <definedName name="Affiliate" localSheetId="16">[8]Source!#REF!</definedName>
    <definedName name="Affiliate" localSheetId="53">[8]Source!#REF!</definedName>
    <definedName name="Affiliate" localSheetId="23">[8]Source!#REF!</definedName>
    <definedName name="Affiliate" localSheetId="14">[8]Source!#REF!</definedName>
    <definedName name="Affiliate" localSheetId="13">[8]Source!#REF!</definedName>
    <definedName name="Affiliate" localSheetId="12">[8]Source!#REF!</definedName>
    <definedName name="Affiliate" localSheetId="36">[8]Source!#REF!</definedName>
    <definedName name="Affiliate" localSheetId="10">[8]Source!#REF!</definedName>
    <definedName name="Affiliate" localSheetId="11">[8]Source!#REF!</definedName>
    <definedName name="Affiliate" localSheetId="9">[8]Source!#REF!</definedName>
    <definedName name="Affiliate" localSheetId="8">[8]Source!#REF!</definedName>
    <definedName name="Affiliate" localSheetId="21">[8]Source!#REF!</definedName>
    <definedName name="Affiliate" localSheetId="6">[8]Source!#REF!</definedName>
    <definedName name="Affiliate" localSheetId="0">[8]Source!#REF!</definedName>
    <definedName name="Affiliate" localSheetId="2">[8]Source!#REF!</definedName>
    <definedName name="Affiliate" localSheetId="1">[8]Source!#REF!</definedName>
    <definedName name="Affiliate" localSheetId="33">[8]Source!#REF!</definedName>
    <definedName name="Affiliate" localSheetId="25">[8]Source!#REF!</definedName>
    <definedName name="Affiliate">[8]Source!#REF!</definedName>
    <definedName name="Affiliate2" localSheetId="17">[8]Source!#REF!</definedName>
    <definedName name="Affiliate2" localSheetId="16">[8]Source!#REF!</definedName>
    <definedName name="Affiliate2" localSheetId="53">[8]Source!#REF!</definedName>
    <definedName name="Affiliate2" localSheetId="23">[8]Source!#REF!</definedName>
    <definedName name="Affiliate2" localSheetId="14">[8]Source!#REF!</definedName>
    <definedName name="Affiliate2" localSheetId="13">[8]Source!#REF!</definedName>
    <definedName name="Affiliate2" localSheetId="12">[8]Source!#REF!</definedName>
    <definedName name="Affiliate2" localSheetId="36">[8]Source!#REF!</definedName>
    <definedName name="Affiliate2" localSheetId="10">[8]Source!#REF!</definedName>
    <definedName name="Affiliate2" localSheetId="11">[8]Source!#REF!</definedName>
    <definedName name="Affiliate2" localSheetId="9">[8]Source!#REF!</definedName>
    <definedName name="Affiliate2" localSheetId="8">[8]Source!#REF!</definedName>
    <definedName name="Affiliate2" localSheetId="21">[8]Source!#REF!</definedName>
    <definedName name="Affiliate2" localSheetId="6">[8]Source!#REF!</definedName>
    <definedName name="Affiliate2" localSheetId="0">[8]Source!#REF!</definedName>
    <definedName name="Affiliate2" localSheetId="2">[8]Source!#REF!</definedName>
    <definedName name="Affiliate2" localSheetId="1">[8]Source!#REF!</definedName>
    <definedName name="Affiliate2" localSheetId="33">[8]Source!#REF!</definedName>
    <definedName name="Affiliate2" localSheetId="25">[8]Source!#REF!</definedName>
    <definedName name="Affiliate2">[8]Source!#REF!</definedName>
    <definedName name="AffiliateDescr" localSheetId="17">[8]Source!#REF!</definedName>
    <definedName name="AffiliateDescr" localSheetId="16">[8]Source!#REF!</definedName>
    <definedName name="AffiliateDescr" localSheetId="53">[8]Source!#REF!</definedName>
    <definedName name="AffiliateDescr" localSheetId="23">[8]Source!#REF!</definedName>
    <definedName name="AffiliateDescr" localSheetId="14">[8]Source!#REF!</definedName>
    <definedName name="AffiliateDescr" localSheetId="13">[8]Source!#REF!</definedName>
    <definedName name="AffiliateDescr" localSheetId="12">[8]Source!#REF!</definedName>
    <definedName name="AffiliateDescr" localSheetId="36">[8]Source!#REF!</definedName>
    <definedName name="AffiliateDescr" localSheetId="10">[8]Source!#REF!</definedName>
    <definedName name="AffiliateDescr" localSheetId="11">[8]Source!#REF!</definedName>
    <definedName name="AffiliateDescr" localSheetId="9">[8]Source!#REF!</definedName>
    <definedName name="AffiliateDescr" localSheetId="8">[8]Source!#REF!</definedName>
    <definedName name="AffiliateDescr" localSheetId="21">[8]Source!#REF!</definedName>
    <definedName name="AffiliateDescr" localSheetId="6">[8]Source!#REF!</definedName>
    <definedName name="AffiliateDescr" localSheetId="0">[8]Source!#REF!</definedName>
    <definedName name="AffiliateDescr" localSheetId="2">[8]Source!#REF!</definedName>
    <definedName name="AffiliateDescr" localSheetId="1">[8]Source!#REF!</definedName>
    <definedName name="AffiliateDescr" localSheetId="33">[8]Source!#REF!</definedName>
    <definedName name="AffiliateDescr" localSheetId="25">[8]Source!#REF!</definedName>
    <definedName name="AffiliateDescr">[8]Source!#REF!</definedName>
    <definedName name="AFTER_RESET2" comment="BLS- next-to-last stop after resetting tabs">'[10]inc - CF changes'!$H$6</definedName>
    <definedName name="AHCESS" localSheetId="17">#REF!</definedName>
    <definedName name="AHCESS" localSheetId="16">#REF!</definedName>
    <definedName name="AHCESS" localSheetId="53">#REF!</definedName>
    <definedName name="AHCESS" localSheetId="23">#REF!</definedName>
    <definedName name="AHCESS" localSheetId="14">#REF!</definedName>
    <definedName name="AHCESS" localSheetId="13">#REF!</definedName>
    <definedName name="AHCESS" localSheetId="12">#REF!</definedName>
    <definedName name="AHCESS" localSheetId="36">#REF!</definedName>
    <definedName name="AHCESS" localSheetId="10">#REF!</definedName>
    <definedName name="AHCESS" localSheetId="11">#REF!</definedName>
    <definedName name="AHCESS" localSheetId="9">#REF!</definedName>
    <definedName name="AHCESS" localSheetId="8">#REF!</definedName>
    <definedName name="AHCESS" localSheetId="21">#REF!</definedName>
    <definedName name="AHCESS" localSheetId="6">#REF!</definedName>
    <definedName name="AHCESS" localSheetId="0">#REF!</definedName>
    <definedName name="AHCESS" localSheetId="2">#REF!</definedName>
    <definedName name="AHCESS" localSheetId="1">#REF!</definedName>
    <definedName name="AHCESS" localSheetId="33">#REF!</definedName>
    <definedName name="AHCESS" localSheetId="25">#REF!</definedName>
    <definedName name="AHCESS">#REF!</definedName>
    <definedName name="ALL" localSheetId="17">#REF!</definedName>
    <definedName name="ALL" localSheetId="16">#REF!</definedName>
    <definedName name="ALL" localSheetId="53">#REF!</definedName>
    <definedName name="ALL" localSheetId="23">#REF!</definedName>
    <definedName name="ALL" localSheetId="14">#REF!</definedName>
    <definedName name="ALL" localSheetId="13">#REF!</definedName>
    <definedName name="ALL" localSheetId="12">#REF!</definedName>
    <definedName name="ALL" localSheetId="36">#REF!</definedName>
    <definedName name="ALL" localSheetId="10">#REF!</definedName>
    <definedName name="ALL" localSheetId="11">#REF!</definedName>
    <definedName name="ALL" localSheetId="9">#REF!</definedName>
    <definedName name="ALL" localSheetId="8">#REF!</definedName>
    <definedName name="ALL" localSheetId="21">#REF!</definedName>
    <definedName name="ALL" localSheetId="6">#REF!</definedName>
    <definedName name="ALL" localSheetId="0">#REF!</definedName>
    <definedName name="ALL" localSheetId="2">#REF!</definedName>
    <definedName name="ALL" localSheetId="1">#REF!</definedName>
    <definedName name="ALL" localSheetId="33">#REF!</definedName>
    <definedName name="ALL" localSheetId="25">#REF!</definedName>
    <definedName name="ALL">#REF!</definedName>
    <definedName name="amounts" localSheetId="17">#REF!</definedName>
    <definedName name="amounts" localSheetId="16">#REF!</definedName>
    <definedName name="amounts" localSheetId="53">#REF!</definedName>
    <definedName name="amounts" localSheetId="23">#REF!</definedName>
    <definedName name="amounts" localSheetId="14">#REF!</definedName>
    <definedName name="amounts" localSheetId="13">#REF!</definedName>
    <definedName name="amounts" localSheetId="12">#REF!</definedName>
    <definedName name="amounts" localSheetId="36">#REF!</definedName>
    <definedName name="amounts" localSheetId="10">#REF!</definedName>
    <definedName name="amounts" localSheetId="11">#REF!</definedName>
    <definedName name="amounts" localSheetId="9">#REF!</definedName>
    <definedName name="amounts" localSheetId="8">#REF!</definedName>
    <definedName name="amounts" localSheetId="21">#REF!</definedName>
    <definedName name="amounts" localSheetId="6">#REF!</definedName>
    <definedName name="amounts" localSheetId="0">#REF!</definedName>
    <definedName name="amounts" localSheetId="2">#REF!</definedName>
    <definedName name="amounts" localSheetId="1">#REF!</definedName>
    <definedName name="amounts" localSheetId="33">#REF!</definedName>
    <definedName name="amounts" localSheetId="25">#REF!</definedName>
    <definedName name="amounts">#REF!</definedName>
    <definedName name="AMRCE">[11]Amarillo!$A$13:$Z$38</definedName>
    <definedName name="AMTCE">[11]AMATrans!$A$13:$Z$29</definedName>
    <definedName name="ANALYSIS" localSheetId="17">#REF!</definedName>
    <definedName name="ANALYSIS" localSheetId="16">#REF!</definedName>
    <definedName name="ANALYSIS" localSheetId="53">#REF!</definedName>
    <definedName name="ANALYSIS" localSheetId="23">#REF!</definedName>
    <definedName name="ANALYSIS" localSheetId="14">#REF!</definedName>
    <definedName name="ANALYSIS" localSheetId="13">#REF!</definedName>
    <definedName name="ANALYSIS" localSheetId="12">#REF!</definedName>
    <definedName name="ANALYSIS" localSheetId="36">#REF!</definedName>
    <definedName name="ANALYSIS" localSheetId="10">#REF!</definedName>
    <definedName name="ANALYSIS" localSheetId="11">#REF!</definedName>
    <definedName name="ANALYSIS" localSheetId="9">#REF!</definedName>
    <definedName name="ANALYSIS" localSheetId="8">#REF!</definedName>
    <definedName name="ANALYSIS" localSheetId="21">#REF!</definedName>
    <definedName name="ANALYSIS" localSheetId="6">#REF!</definedName>
    <definedName name="ANALYSIS" localSheetId="0">#REF!</definedName>
    <definedName name="ANALYSIS" localSheetId="2">#REF!</definedName>
    <definedName name="ANALYSIS" localSheetId="1">#REF!</definedName>
    <definedName name="ANALYSIS" localSheetId="33">#REF!</definedName>
    <definedName name="ANALYSIS" localSheetId="25">#REF!</definedName>
    <definedName name="ANALYSIS">#REF!</definedName>
    <definedName name="ANSWER">#N/A</definedName>
    <definedName name="APN" localSheetId="17">#REF!</definedName>
    <definedName name="APN" localSheetId="16">#REF!</definedName>
    <definedName name="APN" localSheetId="53">#REF!</definedName>
    <definedName name="APN" localSheetId="23">#REF!</definedName>
    <definedName name="APN" localSheetId="14">#REF!</definedName>
    <definedName name="APN" localSheetId="13">#REF!</definedName>
    <definedName name="APN" localSheetId="12">#REF!</definedName>
    <definedName name="APN" localSheetId="36">#REF!</definedName>
    <definedName name="APN" localSheetId="10">#REF!</definedName>
    <definedName name="APN" localSheetId="11">#REF!</definedName>
    <definedName name="APN" localSheetId="9">#REF!</definedName>
    <definedName name="APN" localSheetId="8">#REF!</definedName>
    <definedName name="APN" localSheetId="21">#REF!</definedName>
    <definedName name="APN" localSheetId="6">#REF!</definedName>
    <definedName name="APN" localSheetId="0">#REF!</definedName>
    <definedName name="APN" localSheetId="2">#REF!</definedName>
    <definedName name="APN" localSheetId="1">#REF!</definedName>
    <definedName name="APN" localSheetId="33">#REF!</definedName>
    <definedName name="APN" localSheetId="25">#REF!</definedName>
    <definedName name="APN">#REF!</definedName>
    <definedName name="APP1_1" localSheetId="17">#REF!</definedName>
    <definedName name="APP1_1" localSheetId="16">#REF!</definedName>
    <definedName name="APP1_1" localSheetId="53">#REF!</definedName>
    <definedName name="APP1_1" localSheetId="23">#REF!</definedName>
    <definedName name="APP1_1" localSheetId="14">#REF!</definedName>
    <definedName name="APP1_1" localSheetId="13">#REF!</definedName>
    <definedName name="APP1_1" localSheetId="12">#REF!</definedName>
    <definedName name="APP1_1" localSheetId="36">#REF!</definedName>
    <definedName name="APP1_1" localSheetId="10">#REF!</definedName>
    <definedName name="APP1_1" localSheetId="11">#REF!</definedName>
    <definedName name="APP1_1" localSheetId="9">#REF!</definedName>
    <definedName name="APP1_1" localSheetId="8">#REF!</definedName>
    <definedName name="APP1_1" localSheetId="21">#REF!</definedName>
    <definedName name="APP1_1" localSheetId="6">#REF!</definedName>
    <definedName name="APP1_1" localSheetId="0">#REF!</definedName>
    <definedName name="APP1_1" localSheetId="2">#REF!</definedName>
    <definedName name="APP1_1" localSheetId="1">#REF!</definedName>
    <definedName name="APP1_1" localSheetId="33">#REF!</definedName>
    <definedName name="APP1_1" localSheetId="25">#REF!</definedName>
    <definedName name="APP1_1">#REF!</definedName>
    <definedName name="app1_2" localSheetId="17">#REF!</definedName>
    <definedName name="app1_2" localSheetId="16">#REF!</definedName>
    <definedName name="app1_2" localSheetId="53">#REF!</definedName>
    <definedName name="app1_2" localSheetId="23">#REF!</definedName>
    <definedName name="app1_2" localSheetId="14">#REF!</definedName>
    <definedName name="app1_2" localSheetId="13">#REF!</definedName>
    <definedName name="app1_2" localSheetId="12">#REF!</definedName>
    <definedName name="app1_2" localSheetId="36">#REF!</definedName>
    <definedName name="app1_2" localSheetId="10">#REF!</definedName>
    <definedName name="app1_2" localSheetId="11">#REF!</definedName>
    <definedName name="app1_2" localSheetId="9">#REF!</definedName>
    <definedName name="app1_2" localSheetId="8">#REF!</definedName>
    <definedName name="app1_2" localSheetId="21">#REF!</definedName>
    <definedName name="app1_2" localSheetId="6">#REF!</definedName>
    <definedName name="app1_2" localSheetId="0">#REF!</definedName>
    <definedName name="app1_2" localSheetId="2">#REF!</definedName>
    <definedName name="app1_2" localSheetId="1">#REF!</definedName>
    <definedName name="app1_2" localSheetId="33">#REF!</definedName>
    <definedName name="app1_2" localSheetId="25">#REF!</definedName>
    <definedName name="app1_2">#REF!</definedName>
    <definedName name="APP2A" localSheetId="17">#REF!</definedName>
    <definedName name="APP2A" localSheetId="16">#REF!</definedName>
    <definedName name="APP2A" localSheetId="53">#REF!</definedName>
    <definedName name="APP2A" localSheetId="23">#REF!</definedName>
    <definedName name="APP2A" localSheetId="14">#REF!</definedName>
    <definedName name="APP2A" localSheetId="13">#REF!</definedName>
    <definedName name="APP2A" localSheetId="12">#REF!</definedName>
    <definedName name="APP2A" localSheetId="36">#REF!</definedName>
    <definedName name="APP2A" localSheetId="10">#REF!</definedName>
    <definedName name="APP2A" localSheetId="11">#REF!</definedName>
    <definedName name="APP2A" localSheetId="9">#REF!</definedName>
    <definedName name="APP2A" localSheetId="8">#REF!</definedName>
    <definedName name="APP2A" localSheetId="21">#REF!</definedName>
    <definedName name="APP2A" localSheetId="6">#REF!</definedName>
    <definedName name="APP2A" localSheetId="0">#REF!</definedName>
    <definedName name="APP2A" localSheetId="2">#REF!</definedName>
    <definedName name="APP2A" localSheetId="1">#REF!</definedName>
    <definedName name="APP2A" localSheetId="33">#REF!</definedName>
    <definedName name="APP2A" localSheetId="25">#REF!</definedName>
    <definedName name="APP2A">#REF!</definedName>
    <definedName name="APP2B" localSheetId="17">#REF!</definedName>
    <definedName name="APP2B" localSheetId="16">#REF!</definedName>
    <definedName name="APP2B" localSheetId="53">#REF!</definedName>
    <definedName name="APP2B" localSheetId="23">#REF!</definedName>
    <definedName name="APP2B" localSheetId="14">#REF!</definedName>
    <definedName name="APP2B" localSheetId="13">#REF!</definedName>
    <definedName name="APP2B" localSheetId="12">#REF!</definedName>
    <definedName name="APP2B" localSheetId="36">#REF!</definedName>
    <definedName name="APP2B" localSheetId="10">#REF!</definedName>
    <definedName name="APP2B" localSheetId="11">#REF!</definedName>
    <definedName name="APP2B" localSheetId="9">#REF!</definedName>
    <definedName name="APP2B" localSheetId="8">#REF!</definedName>
    <definedName name="APP2B" localSheetId="21">#REF!</definedName>
    <definedName name="APP2B" localSheetId="6">#REF!</definedName>
    <definedName name="APP2B" localSheetId="0">#REF!</definedName>
    <definedName name="APP2B" localSheetId="2">#REF!</definedName>
    <definedName name="APP2B" localSheetId="1">#REF!</definedName>
    <definedName name="APP2B" localSheetId="33">#REF!</definedName>
    <definedName name="APP2B" localSheetId="25">#REF!</definedName>
    <definedName name="APP2B">#REF!</definedName>
    <definedName name="APP2C" localSheetId="17">#REF!</definedName>
    <definedName name="APP2C" localSheetId="16">#REF!</definedName>
    <definedName name="APP2C" localSheetId="53">#REF!</definedName>
    <definedName name="APP2C" localSheetId="23">#REF!</definedName>
    <definedName name="APP2C" localSheetId="14">#REF!</definedName>
    <definedName name="APP2C" localSheetId="13">#REF!</definedName>
    <definedName name="APP2C" localSheetId="12">#REF!</definedName>
    <definedName name="APP2C" localSheetId="36">#REF!</definedName>
    <definedName name="APP2C" localSheetId="10">#REF!</definedName>
    <definedName name="APP2C" localSheetId="11">#REF!</definedName>
    <definedName name="APP2C" localSheetId="9">#REF!</definedName>
    <definedName name="APP2C" localSheetId="8">#REF!</definedName>
    <definedName name="APP2C" localSheetId="21">#REF!</definedName>
    <definedName name="APP2C" localSheetId="6">#REF!</definedName>
    <definedName name="APP2C" localSheetId="0">#REF!</definedName>
    <definedName name="APP2C" localSheetId="2">#REF!</definedName>
    <definedName name="APP2C" localSheetId="1">#REF!</definedName>
    <definedName name="APP2C" localSheetId="33">#REF!</definedName>
    <definedName name="APP2C" localSheetId="25">#REF!</definedName>
    <definedName name="APP2C">#REF!</definedName>
    <definedName name="APP3A" localSheetId="17">#REF!</definedName>
    <definedName name="APP3A" localSheetId="16">#REF!</definedName>
    <definedName name="APP3A" localSheetId="53">#REF!</definedName>
    <definedName name="APP3A" localSheetId="23">#REF!</definedName>
    <definedName name="APP3A" localSheetId="14">#REF!</definedName>
    <definedName name="APP3A" localSheetId="13">#REF!</definedName>
    <definedName name="APP3A" localSheetId="12">#REF!</definedName>
    <definedName name="APP3A" localSheetId="36">#REF!</definedName>
    <definedName name="APP3A" localSheetId="10">#REF!</definedName>
    <definedName name="APP3A" localSheetId="11">#REF!</definedName>
    <definedName name="APP3A" localSheetId="9">#REF!</definedName>
    <definedName name="APP3A" localSheetId="8">#REF!</definedName>
    <definedName name="APP3A" localSheetId="21">#REF!</definedName>
    <definedName name="APP3A" localSheetId="6">#REF!</definedName>
    <definedName name="APP3A" localSheetId="0">#REF!</definedName>
    <definedName name="APP3A" localSheetId="2">#REF!</definedName>
    <definedName name="APP3A" localSheetId="1">#REF!</definedName>
    <definedName name="APP3A" localSheetId="33">#REF!</definedName>
    <definedName name="APP3A" localSheetId="25">#REF!</definedName>
    <definedName name="APP3A">#REF!</definedName>
    <definedName name="APP3B" localSheetId="17">#REF!</definedName>
    <definedName name="APP3B" localSheetId="16">#REF!</definedName>
    <definedName name="APP3B" localSheetId="53">#REF!</definedName>
    <definedName name="APP3B" localSheetId="23">#REF!</definedName>
    <definedName name="APP3B" localSheetId="14">#REF!</definedName>
    <definedName name="APP3B" localSheetId="13">#REF!</definedName>
    <definedName name="APP3B" localSheetId="12">#REF!</definedName>
    <definedName name="APP3B" localSheetId="36">#REF!</definedName>
    <definedName name="APP3B" localSheetId="10">#REF!</definedName>
    <definedName name="APP3B" localSheetId="11">#REF!</definedName>
    <definedName name="APP3B" localSheetId="9">#REF!</definedName>
    <definedName name="APP3B" localSheetId="8">#REF!</definedName>
    <definedName name="APP3B" localSheetId="21">#REF!</definedName>
    <definedName name="APP3B" localSheetId="6">#REF!</definedName>
    <definedName name="APP3B" localSheetId="0">#REF!</definedName>
    <definedName name="APP3B" localSheetId="2">#REF!</definedName>
    <definedName name="APP3B" localSheetId="1">#REF!</definedName>
    <definedName name="APP3B" localSheetId="33">#REF!</definedName>
    <definedName name="APP3B" localSheetId="25">#REF!</definedName>
    <definedName name="APP3B">#REF!</definedName>
    <definedName name="APP3C" localSheetId="17">#REF!</definedName>
    <definedName name="APP3C" localSheetId="16">#REF!</definedName>
    <definedName name="APP3C" localSheetId="53">#REF!</definedName>
    <definedName name="APP3C" localSheetId="23">#REF!</definedName>
    <definedName name="APP3C" localSheetId="14">#REF!</definedName>
    <definedName name="APP3C" localSheetId="13">#REF!</definedName>
    <definedName name="APP3C" localSheetId="12">#REF!</definedName>
    <definedName name="APP3C" localSheetId="36">#REF!</definedName>
    <definedName name="APP3C" localSheetId="10">#REF!</definedName>
    <definedName name="APP3C" localSheetId="11">#REF!</definedName>
    <definedName name="APP3C" localSheetId="9">#REF!</definedName>
    <definedName name="APP3C" localSheetId="8">#REF!</definedName>
    <definedName name="APP3C" localSheetId="21">#REF!</definedName>
    <definedName name="APP3C" localSheetId="6">#REF!</definedName>
    <definedName name="APP3C" localSheetId="0">#REF!</definedName>
    <definedName name="APP3C" localSheetId="2">#REF!</definedName>
    <definedName name="APP3C" localSheetId="1">#REF!</definedName>
    <definedName name="APP3C" localSheetId="33">#REF!</definedName>
    <definedName name="APP3C" localSheetId="25">#REF!</definedName>
    <definedName name="APP3C">#REF!</definedName>
    <definedName name="APPENDIX_3____C" localSheetId="17">#REF!</definedName>
    <definedName name="APPENDIX_3____C" localSheetId="16">#REF!</definedName>
    <definedName name="APPENDIX_3____C" localSheetId="53">#REF!</definedName>
    <definedName name="APPENDIX_3____C" localSheetId="23">#REF!</definedName>
    <definedName name="APPENDIX_3____C" localSheetId="14">#REF!</definedName>
    <definedName name="APPENDIX_3____C" localSheetId="13">#REF!</definedName>
    <definedName name="APPENDIX_3____C" localSheetId="12">#REF!</definedName>
    <definedName name="APPENDIX_3____C" localSheetId="36">#REF!</definedName>
    <definedName name="APPENDIX_3____C" localSheetId="10">#REF!</definedName>
    <definedName name="APPENDIX_3____C" localSheetId="11">#REF!</definedName>
    <definedName name="APPENDIX_3____C" localSheetId="9">#REF!</definedName>
    <definedName name="APPENDIX_3____C" localSheetId="8">#REF!</definedName>
    <definedName name="APPENDIX_3____C" localSheetId="21">#REF!</definedName>
    <definedName name="APPENDIX_3____C" localSheetId="6">#REF!</definedName>
    <definedName name="APPENDIX_3____C" localSheetId="0">#REF!</definedName>
    <definedName name="APPENDIX_3____C" localSheetId="2">#REF!</definedName>
    <definedName name="APPENDIX_3____C" localSheetId="1">#REF!</definedName>
    <definedName name="APPENDIX_3____C" localSheetId="33">#REF!</definedName>
    <definedName name="APPENDIX_3____C" localSheetId="25">#REF!</definedName>
    <definedName name="APPENDIX_3____C">#REF!</definedName>
    <definedName name="APTCE">[12]APT!$A$13:$Z$111</definedName>
    <definedName name="AS2DocOpenMode" hidden="1">"AS2DocumentEdit"</definedName>
    <definedName name="AS400TB" localSheetId="17">#REF!</definedName>
    <definedName name="AS400TB" localSheetId="16">#REF!</definedName>
    <definedName name="AS400TB" localSheetId="53">#REF!</definedName>
    <definedName name="AS400TB" localSheetId="23">#REF!</definedName>
    <definedName name="AS400TB" localSheetId="14">#REF!</definedName>
    <definedName name="AS400TB" localSheetId="13">#REF!</definedName>
    <definedName name="AS400TB" localSheetId="12">#REF!</definedName>
    <definedName name="AS400TB" localSheetId="36">#REF!</definedName>
    <definedName name="AS400TB" localSheetId="10">#REF!</definedName>
    <definedName name="AS400TB" localSheetId="11">#REF!</definedName>
    <definedName name="AS400TB" localSheetId="9">#REF!</definedName>
    <definedName name="AS400TB" localSheetId="8">#REF!</definedName>
    <definedName name="AS400TB" localSheetId="21">#REF!</definedName>
    <definedName name="AS400TB" localSheetId="6">#REF!</definedName>
    <definedName name="AS400TB" localSheetId="0">#REF!</definedName>
    <definedName name="AS400TB" localSheetId="2">#REF!</definedName>
    <definedName name="AS400TB" localSheetId="1">#REF!</definedName>
    <definedName name="AS400TB" localSheetId="33">#REF!</definedName>
    <definedName name="AS400TB" localSheetId="25">#REF!</definedName>
    <definedName name="AS400TB">#REF!</definedName>
    <definedName name="ASD" localSheetId="17">#REF!</definedName>
    <definedName name="ASD" localSheetId="16">#REF!</definedName>
    <definedName name="ASD" localSheetId="53">#REF!</definedName>
    <definedName name="ASD" localSheetId="23">#REF!</definedName>
    <definedName name="ASD" localSheetId="14">#REF!</definedName>
    <definedName name="ASD" localSheetId="13">#REF!</definedName>
    <definedName name="ASD" localSheetId="12">#REF!</definedName>
    <definedName name="ASD" localSheetId="36">#REF!</definedName>
    <definedName name="ASD" localSheetId="10">#REF!</definedName>
    <definedName name="ASD" localSheetId="11">#REF!</definedName>
    <definedName name="ASD" localSheetId="9">#REF!</definedName>
    <definedName name="ASD" localSheetId="8">#REF!</definedName>
    <definedName name="ASD" localSheetId="21">#REF!</definedName>
    <definedName name="ASD" localSheetId="6">#REF!</definedName>
    <definedName name="ASD" localSheetId="0">#REF!</definedName>
    <definedName name="ASD" localSheetId="2">#REF!</definedName>
    <definedName name="ASD" localSheetId="1">#REF!</definedName>
    <definedName name="ASD" localSheetId="33">#REF!</definedName>
    <definedName name="ASD" localSheetId="25">#REF!</definedName>
    <definedName name="ASD">#REF!</definedName>
    <definedName name="ASDGR" localSheetId="17">#REF!</definedName>
    <definedName name="ASDGR" localSheetId="16">#REF!</definedName>
    <definedName name="ASDGR" localSheetId="53">#REF!</definedName>
    <definedName name="ASDGR" localSheetId="23">#REF!</definedName>
    <definedName name="ASDGR" localSheetId="14">#REF!</definedName>
    <definedName name="ASDGR" localSheetId="13">#REF!</definedName>
    <definedName name="ASDGR" localSheetId="12">#REF!</definedName>
    <definedName name="ASDGR" localSheetId="36">#REF!</definedName>
    <definedName name="ASDGR" localSheetId="10">#REF!</definedName>
    <definedName name="ASDGR" localSheetId="11">#REF!</definedName>
    <definedName name="ASDGR" localSheetId="9">#REF!</definedName>
    <definedName name="ASDGR" localSheetId="8">#REF!</definedName>
    <definedName name="ASDGR" localSheetId="21">#REF!</definedName>
    <definedName name="ASDGR" localSheetId="6">#REF!</definedName>
    <definedName name="ASDGR" localSheetId="0">#REF!</definedName>
    <definedName name="ASDGR" localSheetId="2">#REF!</definedName>
    <definedName name="ASDGR" localSheetId="1">#REF!</definedName>
    <definedName name="ASDGR" localSheetId="33">#REF!</definedName>
    <definedName name="ASDGR" localSheetId="25">#REF!</definedName>
    <definedName name="ASDGR">#REF!</definedName>
    <definedName name="ATMOS_1080" localSheetId="17">#REF!</definedName>
    <definedName name="ATMOS_1080" localSheetId="16">#REF!</definedName>
    <definedName name="ATMOS_1080" localSheetId="53">#REF!</definedName>
    <definedName name="ATMOS_1080" localSheetId="23">#REF!</definedName>
    <definedName name="ATMOS_1080" localSheetId="14">#REF!</definedName>
    <definedName name="ATMOS_1080" localSheetId="15">#REF!</definedName>
    <definedName name="ATMOS_1080" localSheetId="13">#REF!</definedName>
    <definedName name="ATMOS_1080" localSheetId="12">#REF!</definedName>
    <definedName name="ATMOS_1080" localSheetId="36">#REF!</definedName>
    <definedName name="ATMOS_1080" localSheetId="10">#REF!</definedName>
    <definedName name="ATMOS_1080" localSheetId="11">#REF!</definedName>
    <definedName name="ATMOS_1080" localSheetId="9">#REF!</definedName>
    <definedName name="ATMOS_1080" localSheetId="8">#REF!</definedName>
    <definedName name="ATMOS_1080" localSheetId="21">#REF!</definedName>
    <definedName name="ATMOS_1080" localSheetId="6">#REF!</definedName>
    <definedName name="ATMOS_1080" localSheetId="0">#REF!</definedName>
    <definedName name="ATMOS_1080" localSheetId="2">#REF!</definedName>
    <definedName name="ATMOS_1080" localSheetId="1">#REF!</definedName>
    <definedName name="ATMOS_1080" localSheetId="33">#REF!</definedName>
    <definedName name="ATMOS_1080" localSheetId="25">#REF!</definedName>
    <definedName name="ATMOS_1080">#REF!</definedName>
    <definedName name="ATMOS_1110" localSheetId="17">#REF!</definedName>
    <definedName name="ATMOS_1110" localSheetId="16">#REF!</definedName>
    <definedName name="ATMOS_1110" localSheetId="53">#REF!</definedName>
    <definedName name="ATMOS_1110" localSheetId="23">#REF!</definedName>
    <definedName name="ATMOS_1110" localSheetId="14">#REF!</definedName>
    <definedName name="ATMOS_1110" localSheetId="15">#REF!</definedName>
    <definedName name="ATMOS_1110" localSheetId="13">#REF!</definedName>
    <definedName name="ATMOS_1110" localSheetId="12">#REF!</definedName>
    <definedName name="ATMOS_1110" localSheetId="36">#REF!</definedName>
    <definedName name="ATMOS_1110" localSheetId="10">#REF!</definedName>
    <definedName name="ATMOS_1110" localSheetId="11">#REF!</definedName>
    <definedName name="ATMOS_1110" localSheetId="9">#REF!</definedName>
    <definedName name="ATMOS_1110" localSheetId="8">#REF!</definedName>
    <definedName name="ATMOS_1110" localSheetId="21">#REF!</definedName>
    <definedName name="ATMOS_1110" localSheetId="6">#REF!</definedName>
    <definedName name="ATMOS_1110" localSheetId="0">#REF!</definedName>
    <definedName name="ATMOS_1110" localSheetId="2">#REF!</definedName>
    <definedName name="ATMOS_1110" localSheetId="1">#REF!</definedName>
    <definedName name="ATMOS_1110" localSheetId="33">#REF!</definedName>
    <definedName name="ATMOS_1110" localSheetId="25">#REF!</definedName>
    <definedName name="ATMOS_1110">#REF!</definedName>
    <definedName name="B" localSheetId="17">#REF!</definedName>
    <definedName name="B" localSheetId="16">#REF!</definedName>
    <definedName name="B" localSheetId="53">#REF!</definedName>
    <definedName name="B" localSheetId="23">#REF!</definedName>
    <definedName name="B" localSheetId="14">#REF!</definedName>
    <definedName name="B" localSheetId="13">#REF!</definedName>
    <definedName name="B" localSheetId="12">#REF!</definedName>
    <definedName name="B" localSheetId="36">#REF!</definedName>
    <definedName name="B" localSheetId="10">#REF!</definedName>
    <definedName name="B" localSheetId="11">#REF!</definedName>
    <definedName name="B" localSheetId="9">#REF!</definedName>
    <definedName name="B" localSheetId="8">#REF!</definedName>
    <definedName name="B" localSheetId="21">#REF!</definedName>
    <definedName name="B" localSheetId="6">#REF!</definedName>
    <definedName name="B" localSheetId="0">#REF!</definedName>
    <definedName name="B" localSheetId="2">#REF!</definedName>
    <definedName name="B" localSheetId="1">#REF!</definedName>
    <definedName name="B" localSheetId="33">#REF!</definedName>
    <definedName name="B" localSheetId="25">#REF!</definedName>
    <definedName name="B">#REF!</definedName>
    <definedName name="BALANCE" localSheetId="17">#REF!</definedName>
    <definedName name="BALANCE" localSheetId="16">#REF!</definedName>
    <definedName name="BALANCE" localSheetId="53">#REF!</definedName>
    <definedName name="BALANCE" localSheetId="23">#REF!</definedName>
    <definedName name="BALANCE" localSheetId="14">#REF!</definedName>
    <definedName name="BALANCE" localSheetId="13">#REF!</definedName>
    <definedName name="BALANCE" localSheetId="12">#REF!</definedName>
    <definedName name="BALANCE" localSheetId="36">#REF!</definedName>
    <definedName name="BALANCE" localSheetId="10">#REF!</definedName>
    <definedName name="BALANCE" localSheetId="11">#REF!</definedName>
    <definedName name="BALANCE" localSheetId="9">#REF!</definedName>
    <definedName name="BALANCE" localSheetId="8">#REF!</definedName>
    <definedName name="BALANCE" localSheetId="21">#REF!</definedName>
    <definedName name="BALANCE" localSheetId="6">#REF!</definedName>
    <definedName name="BALANCE" localSheetId="0">#REF!</definedName>
    <definedName name="BALANCE" localSheetId="2">#REF!</definedName>
    <definedName name="BALANCE" localSheetId="1">#REF!</definedName>
    <definedName name="BALANCE" localSheetId="33">#REF!</definedName>
    <definedName name="BALANCE" localSheetId="25">#REF!</definedName>
    <definedName name="BALANCE">#REF!</definedName>
    <definedName name="BALANCEDATE" localSheetId="17">#REF!</definedName>
    <definedName name="BALANCEDATE" localSheetId="16">#REF!</definedName>
    <definedName name="BALANCEDATE" localSheetId="53">#REF!</definedName>
    <definedName name="BALANCEDATE" localSheetId="23">#REF!</definedName>
    <definedName name="BALANCEDATE" localSheetId="14">#REF!</definedName>
    <definedName name="BALANCEDATE" localSheetId="13">#REF!</definedName>
    <definedName name="BALANCEDATE" localSheetId="12">#REF!</definedName>
    <definedName name="BALANCEDATE" localSheetId="36">#REF!</definedName>
    <definedName name="BALANCEDATE" localSheetId="10">#REF!</definedName>
    <definedName name="BALANCEDATE" localSheetId="11">#REF!</definedName>
    <definedName name="BALANCEDATE" localSheetId="9">#REF!</definedName>
    <definedName name="BALANCEDATE" localSheetId="8">#REF!</definedName>
    <definedName name="BALANCEDATE" localSheetId="21">#REF!</definedName>
    <definedName name="BALANCEDATE" localSheetId="6">#REF!</definedName>
    <definedName name="BALANCEDATE" localSheetId="0">#REF!</definedName>
    <definedName name="BALANCEDATE" localSheetId="2">#REF!</definedName>
    <definedName name="BALANCEDATE" localSheetId="1">#REF!</definedName>
    <definedName name="BALANCEDATE" localSheetId="33">#REF!</definedName>
    <definedName name="BALANCEDATE" localSheetId="25">#REF!</definedName>
    <definedName name="BALANCEDATE">#REF!</definedName>
    <definedName name="BalSt">[13]EssBalS!$A$4:$H$11</definedName>
    <definedName name="BARING" localSheetId="17">#REF!</definedName>
    <definedName name="BARING" localSheetId="16">#REF!</definedName>
    <definedName name="BARING" localSheetId="53">#REF!</definedName>
    <definedName name="BARING" localSheetId="23">#REF!</definedName>
    <definedName name="BARING" localSheetId="14">#REF!</definedName>
    <definedName name="BARING" localSheetId="13">#REF!</definedName>
    <definedName name="BARING" localSheetId="12">#REF!</definedName>
    <definedName name="BARING" localSheetId="36">#REF!</definedName>
    <definedName name="BARING" localSheetId="10">#REF!</definedName>
    <definedName name="BARING" localSheetId="11">#REF!</definedName>
    <definedName name="BARING" localSheetId="9">#REF!</definedName>
    <definedName name="BARING" localSheetId="8">#REF!</definedName>
    <definedName name="BARING" localSheetId="21">#REF!</definedName>
    <definedName name="BARING" localSheetId="6">#REF!</definedName>
    <definedName name="BARING" localSheetId="0">#REF!</definedName>
    <definedName name="BARING" localSheetId="2">#REF!</definedName>
    <definedName name="BARING" localSheetId="1">#REF!</definedName>
    <definedName name="BARING" localSheetId="33">#REF!</definedName>
    <definedName name="BARING" localSheetId="25">#REF!</definedName>
    <definedName name="BARING">#REF!</definedName>
    <definedName name="Base_Volume" localSheetId="17">#REF!</definedName>
    <definedName name="Base_Volume" localSheetId="16">#REF!</definedName>
    <definedName name="Base_Volume" localSheetId="53">#REF!</definedName>
    <definedName name="Base_Volume" localSheetId="23">#REF!</definedName>
    <definedName name="Base_Volume" localSheetId="14">#REF!</definedName>
    <definedName name="Base_Volume" localSheetId="13">#REF!</definedName>
    <definedName name="Base_Volume" localSheetId="12">#REF!</definedName>
    <definedName name="Base_Volume" localSheetId="36">#REF!</definedName>
    <definedName name="Base_Volume" localSheetId="10">#REF!</definedName>
    <definedName name="Base_Volume" localSheetId="11">#REF!</definedName>
    <definedName name="Base_Volume" localSheetId="9">#REF!</definedName>
    <definedName name="Base_Volume" localSheetId="8">#REF!</definedName>
    <definedName name="Base_Volume" localSheetId="21">#REF!</definedName>
    <definedName name="Base_Volume" localSheetId="6">#REF!</definedName>
    <definedName name="Base_Volume" localSheetId="0">#REF!</definedName>
    <definedName name="Base_Volume" localSheetId="2">#REF!</definedName>
    <definedName name="Base_Volume" localSheetId="1">#REF!</definedName>
    <definedName name="Base_Volume" localSheetId="33">#REF!</definedName>
    <definedName name="Base_Volume" localSheetId="25">#REF!</definedName>
    <definedName name="Base_Volume">#REF!</definedName>
    <definedName name="BBSS" localSheetId="17">#REF!</definedName>
    <definedName name="BBSS" localSheetId="16">#REF!</definedName>
    <definedName name="BBSS" localSheetId="53">#REF!</definedName>
    <definedName name="BBSS" localSheetId="23">#REF!</definedName>
    <definedName name="BBSS" localSheetId="14">#REF!</definedName>
    <definedName name="BBSS" localSheetId="13">#REF!</definedName>
    <definedName name="BBSS" localSheetId="12">#REF!</definedName>
    <definedName name="BBSS" localSheetId="36">#REF!</definedName>
    <definedName name="BBSS" localSheetId="10">#REF!</definedName>
    <definedName name="BBSS" localSheetId="11">#REF!</definedName>
    <definedName name="BBSS" localSheetId="9">#REF!</definedName>
    <definedName name="BBSS" localSheetId="8">#REF!</definedName>
    <definedName name="BBSS" localSheetId="21">#REF!</definedName>
    <definedName name="BBSS" localSheetId="6">#REF!</definedName>
    <definedName name="BBSS" localSheetId="0">#REF!</definedName>
    <definedName name="BBSS" localSheetId="2">#REF!</definedName>
    <definedName name="BBSS" localSheetId="1">#REF!</definedName>
    <definedName name="BBSS" localSheetId="33">#REF!</definedName>
    <definedName name="BBSS" localSheetId="25">#REF!</definedName>
    <definedName name="BBSS">#REF!</definedName>
    <definedName name="BOB">[2]Nonutility!$EK$604</definedName>
    <definedName name="BS" localSheetId="17">#REF!</definedName>
    <definedName name="BS" localSheetId="16">#REF!</definedName>
    <definedName name="BS" localSheetId="53">#REF!</definedName>
    <definedName name="BS" localSheetId="23">#REF!</definedName>
    <definedName name="BS" localSheetId="14">#REF!</definedName>
    <definedName name="BS" localSheetId="13">#REF!</definedName>
    <definedName name="BS" localSheetId="12">#REF!</definedName>
    <definedName name="BS" localSheetId="36">#REF!</definedName>
    <definedName name="BS" localSheetId="10">#REF!</definedName>
    <definedName name="BS" localSheetId="11">#REF!</definedName>
    <definedName name="BS" localSheetId="9">#REF!</definedName>
    <definedName name="BS" localSheetId="8">#REF!</definedName>
    <definedName name="BS" localSheetId="21">#REF!</definedName>
    <definedName name="BS" localSheetId="6">#REF!</definedName>
    <definedName name="BS" localSheetId="0">#REF!</definedName>
    <definedName name="BS" localSheetId="2">#REF!</definedName>
    <definedName name="BS" localSheetId="1">#REF!</definedName>
    <definedName name="BS" localSheetId="33">#REF!</definedName>
    <definedName name="BS" localSheetId="25">#REF!</definedName>
    <definedName name="BS">#REF!</definedName>
    <definedName name="bu">[14]Macros!$P$31:$Q$42</definedName>
    <definedName name="Buttress" localSheetId="7" hidden="1">{#N/A,#N/A,FALSE,"COVER";#N/A,#N/A,FALSE,"BALANCE";#N/A,#N/A,FALSE,"P&amp;L";#N/A,#N/A,FALSE,"NOTES";#N/A,#N/A,FALSE,"ROI";#N/A,#N/A,FALSE,"EPR &amp; UEPR";#N/A,#N/A,FALSE,"DEFREIN-UEPR";#N/A,#N/A,FALSE,"ACCRUED EXPENSES";#N/A,#N/A,FALSE,"PREPAIDS";#N/A,#N/A,FALSE,"OVAL&amp;S.WK1";#N/A,#N/A,FALSE,"Maximum Dividend"}</definedName>
    <definedName name="Buttress" hidden="1">{#N/A,#N/A,FALSE,"COVER";#N/A,#N/A,FALSE,"BALANCE";#N/A,#N/A,FALSE,"P&amp;L";#N/A,#N/A,FALSE,"NOTES";#N/A,#N/A,FALSE,"ROI";#N/A,#N/A,FALSE,"EPR &amp; UEPR";#N/A,#N/A,FALSE,"DEFREIN-UEPR";#N/A,#N/A,FALSE,"ACCRUED EXPENSES";#N/A,#N/A,FALSE,"PREPAIDS";#N/A,#N/A,FALSE,"OVAL&amp;S.WK1";#N/A,#N/A,FALSE,"Maximum Dividend"}</definedName>
    <definedName name="C_" localSheetId="17">#REF!</definedName>
    <definedName name="C_" localSheetId="16">#REF!</definedName>
    <definedName name="C_" localSheetId="53">#REF!</definedName>
    <definedName name="C_" localSheetId="23">#REF!</definedName>
    <definedName name="C_" localSheetId="14">#REF!</definedName>
    <definedName name="C_" localSheetId="13">#REF!</definedName>
    <definedName name="C_" localSheetId="12">#REF!</definedName>
    <definedName name="C_" localSheetId="36">#REF!</definedName>
    <definedName name="C_" localSheetId="10">#REF!</definedName>
    <definedName name="C_" localSheetId="11">#REF!</definedName>
    <definedName name="C_" localSheetId="9">#REF!</definedName>
    <definedName name="C_" localSheetId="8">#REF!</definedName>
    <definedName name="C_" localSheetId="21">#REF!</definedName>
    <definedName name="C_" localSheetId="6">#REF!</definedName>
    <definedName name="C_" localSheetId="0">#REF!</definedName>
    <definedName name="C_" localSheetId="2">#REF!</definedName>
    <definedName name="C_" localSheetId="1">#REF!</definedName>
    <definedName name="C_" localSheetId="33">#REF!</definedName>
    <definedName name="C_" localSheetId="25">#REF!</definedName>
    <definedName name="C_">#REF!</definedName>
    <definedName name="CADSTD" localSheetId="17">#REF!</definedName>
    <definedName name="CADSTD" localSheetId="16">#REF!</definedName>
    <definedName name="CADSTD" localSheetId="53">#REF!</definedName>
    <definedName name="CADSTD" localSheetId="23">#REF!</definedName>
    <definedName name="CADSTD" localSheetId="14">#REF!</definedName>
    <definedName name="CADSTD" localSheetId="13">#REF!</definedName>
    <definedName name="CADSTD" localSheetId="12">#REF!</definedName>
    <definedName name="CADSTD" localSheetId="36">#REF!</definedName>
    <definedName name="CADSTD" localSheetId="10">#REF!</definedName>
    <definedName name="CADSTD" localSheetId="11">#REF!</definedName>
    <definedName name="CADSTD" localSheetId="9">#REF!</definedName>
    <definedName name="CADSTD" localSheetId="8">#REF!</definedName>
    <definedName name="CADSTD" localSheetId="21">#REF!</definedName>
    <definedName name="CADSTD" localSheetId="6">#REF!</definedName>
    <definedName name="CADSTD" localSheetId="0">#REF!</definedName>
    <definedName name="CADSTD" localSheetId="2">#REF!</definedName>
    <definedName name="CADSTD" localSheetId="1">#REF!</definedName>
    <definedName name="CADSTD" localSheetId="33">#REF!</definedName>
    <definedName name="CADSTD" localSheetId="25">#REF!</definedName>
    <definedName name="CADSTD">#REF!</definedName>
    <definedName name="CapAct">[13]CapBud!$A$40:$EA$44</definedName>
    <definedName name="CapBud">[13]CapBud!$A$20:$EA$38</definedName>
    <definedName name="CapCostTable">[15]TRIGGERS!$Q$9:$AO$129</definedName>
    <definedName name="CaseNo." localSheetId="17">'[16]DATA INPUT'!$C$10</definedName>
    <definedName name="CaseNo." localSheetId="16">'[16]DATA INPUT'!$C$10</definedName>
    <definedName name="CaseNo." localSheetId="15">'[16]DATA INPUT'!$C$10</definedName>
    <definedName name="CaseNo." localSheetId="13">'[16]DATA INPUT'!$C$10</definedName>
    <definedName name="CaseNo." localSheetId="12">'[16]DATA INPUT'!$C$10</definedName>
    <definedName name="CaseNo." localSheetId="11">'[16]DATA INPUT'!$C$10</definedName>
    <definedName name="CaseNo." localSheetId="9">'[16]DATA INPUT'!$C$10</definedName>
    <definedName name="CaseNo." localSheetId="8">'[16]DATA INPUT'!$C$10</definedName>
    <definedName name="CaseNo.">'[17]DATA INPUT'!$C$10</definedName>
    <definedName name="CASH1" localSheetId="17">#REF!</definedName>
    <definedName name="CASH1" localSheetId="16">#REF!</definedName>
    <definedName name="CASH1" localSheetId="53">#REF!</definedName>
    <definedName name="CASH1" localSheetId="23">#REF!</definedName>
    <definedName name="CASH1" localSheetId="14">#REF!</definedName>
    <definedName name="CASH1" localSheetId="13">#REF!</definedName>
    <definedName name="CASH1" localSheetId="12">#REF!</definedName>
    <definedName name="CASH1" localSheetId="36">#REF!</definedName>
    <definedName name="CASH1" localSheetId="10">#REF!</definedName>
    <definedName name="CASH1" localSheetId="11">#REF!</definedName>
    <definedName name="CASH1" localSheetId="9">#REF!</definedName>
    <definedName name="CASH1" localSheetId="8">#REF!</definedName>
    <definedName name="CASH1" localSheetId="21">#REF!</definedName>
    <definedName name="CASH1" localSheetId="6">#REF!</definedName>
    <definedName name="CASH1" localSheetId="0">#REF!</definedName>
    <definedName name="CASH1" localSheetId="2">#REF!</definedName>
    <definedName name="CASH1" localSheetId="1">#REF!</definedName>
    <definedName name="CASH1" localSheetId="33">#REF!</definedName>
    <definedName name="CASH1" localSheetId="25">#REF!</definedName>
    <definedName name="CASH1">#REF!</definedName>
    <definedName name="cash2" localSheetId="17">#REF!</definedName>
    <definedName name="cash2" localSheetId="16">#REF!</definedName>
    <definedName name="cash2" localSheetId="53">#REF!</definedName>
    <definedName name="cash2" localSheetId="23">#REF!</definedName>
    <definedName name="cash2" localSheetId="14">#REF!</definedName>
    <definedName name="cash2" localSheetId="13">#REF!</definedName>
    <definedName name="cash2" localSheetId="12">#REF!</definedName>
    <definedName name="cash2" localSheetId="36">#REF!</definedName>
    <definedName name="cash2" localSheetId="10">#REF!</definedName>
    <definedName name="cash2" localSheetId="11">#REF!</definedName>
    <definedName name="cash2" localSheetId="9">#REF!</definedName>
    <definedName name="cash2" localSheetId="8">#REF!</definedName>
    <definedName name="cash2" localSheetId="21">#REF!</definedName>
    <definedName name="cash2" localSheetId="6">#REF!</definedName>
    <definedName name="cash2" localSheetId="0">#REF!</definedName>
    <definedName name="cash2" localSheetId="2">#REF!</definedName>
    <definedName name="cash2" localSheetId="1">#REF!</definedName>
    <definedName name="cash2" localSheetId="33">#REF!</definedName>
    <definedName name="cash2" localSheetId="25">#REF!</definedName>
    <definedName name="cash2">#REF!</definedName>
    <definedName name="CIF" localSheetId="17">#REF!</definedName>
    <definedName name="CIF" localSheetId="16">#REF!</definedName>
    <definedName name="CIF" localSheetId="53">#REF!</definedName>
    <definedName name="CIF" localSheetId="23">#REF!</definedName>
    <definedName name="CIF" localSheetId="14">#REF!</definedName>
    <definedName name="CIF" localSheetId="13">#REF!</definedName>
    <definedName name="CIF" localSheetId="12">#REF!</definedName>
    <definedName name="CIF" localSheetId="36">#REF!</definedName>
    <definedName name="CIF" localSheetId="10">#REF!</definedName>
    <definedName name="CIF" localSheetId="11">#REF!</definedName>
    <definedName name="CIF" localSheetId="9">#REF!</definedName>
    <definedName name="CIF" localSheetId="8">#REF!</definedName>
    <definedName name="CIF" localSheetId="21">#REF!</definedName>
    <definedName name="CIF" localSheetId="6">#REF!</definedName>
    <definedName name="CIF" localSheetId="0">#REF!</definedName>
    <definedName name="CIF" localSheetId="2">#REF!</definedName>
    <definedName name="CIF" localSheetId="1">#REF!</definedName>
    <definedName name="CIF" localSheetId="33">#REF!</definedName>
    <definedName name="CIF" localSheetId="25">#REF!</definedName>
    <definedName name="CIF">#REF!</definedName>
    <definedName name="CK">'[18]Projection - ColKans'!$A$12:$K$47</definedName>
    <definedName name="CKCOpStat">[13]UtOpStat!$C$260:$T$273</definedName>
    <definedName name="CKVOpStat">[13]UtOpStat!$C$275:$T$282</definedName>
    <definedName name="CO" localSheetId="17">#REF!</definedName>
    <definedName name="CO" localSheetId="16">#REF!</definedName>
    <definedName name="CO" localSheetId="53">#REF!</definedName>
    <definedName name="CO" localSheetId="23">#REF!</definedName>
    <definedName name="CO" localSheetId="14">#REF!</definedName>
    <definedName name="CO" localSheetId="13">#REF!</definedName>
    <definedName name="CO" localSheetId="12">#REF!</definedName>
    <definedName name="CO" localSheetId="36">#REF!</definedName>
    <definedName name="CO" localSheetId="10">#REF!</definedName>
    <definedName name="CO" localSheetId="11">#REF!</definedName>
    <definedName name="CO" localSheetId="9">#REF!</definedName>
    <definedName name="CO" localSheetId="8">#REF!</definedName>
    <definedName name="CO" localSheetId="21">#REF!</definedName>
    <definedName name="CO" localSheetId="6">#REF!</definedName>
    <definedName name="CO" localSheetId="0">#REF!</definedName>
    <definedName name="CO" localSheetId="2">#REF!</definedName>
    <definedName name="CO" localSheetId="1">#REF!</definedName>
    <definedName name="CO" localSheetId="33">#REF!</definedName>
    <definedName name="CO" localSheetId="25">#REF!</definedName>
    <definedName name="CO">#REF!</definedName>
    <definedName name="CODE" localSheetId="17">#REF!</definedName>
    <definedName name="CODE" localSheetId="16">#REF!</definedName>
    <definedName name="CODE" localSheetId="53">#REF!</definedName>
    <definedName name="CODE" localSheetId="23">#REF!</definedName>
    <definedName name="CODE" localSheetId="14">#REF!</definedName>
    <definedName name="CODE" localSheetId="13">#REF!</definedName>
    <definedName name="CODE" localSheetId="12">#REF!</definedName>
    <definedName name="CODE" localSheetId="36">#REF!</definedName>
    <definedName name="CODE" localSheetId="10">#REF!</definedName>
    <definedName name="CODE" localSheetId="11">#REF!</definedName>
    <definedName name="CODE" localSheetId="9">#REF!</definedName>
    <definedName name="CODE" localSheetId="8">#REF!</definedName>
    <definedName name="CODE" localSheetId="21">#REF!</definedName>
    <definedName name="CODE" localSheetId="6">#REF!</definedName>
    <definedName name="CODE" localSheetId="0">#REF!</definedName>
    <definedName name="CODE" localSheetId="2">#REF!</definedName>
    <definedName name="CODE" localSheetId="1">#REF!</definedName>
    <definedName name="CODE" localSheetId="33">#REF!</definedName>
    <definedName name="CODE" localSheetId="25">#REF!</definedName>
    <definedName name="CODE">#REF!</definedName>
    <definedName name="COdogno" localSheetId="7" hidden="1">{#N/A,#N/A,FALSE,"Ix";#N/A,#N/A,FALSE,"BS";#N/A,#N/A,FALSE,"IS";#N/A,#N/A,FALSE,"IS_YTD";#N/A,#N/A,FALSE,"Nt1";#N/A,#N/A,FALSE,"Nt 2";#N/A,#N/A,FALSE,"Nt 3";#N/A,#N/A,FALSE,"Nt 4";#N/A,#N/A,FALSE,"Nt 4 summary"}</definedName>
    <definedName name="COdogno" hidden="1">{#N/A,#N/A,FALSE,"Ix";#N/A,#N/A,FALSE,"BS";#N/A,#N/A,FALSE,"IS";#N/A,#N/A,FALSE,"IS_YTD";#N/A,#N/A,FALSE,"Nt1";#N/A,#N/A,FALSE,"Nt 2";#N/A,#N/A,FALSE,"Nt 3";#N/A,#N/A,FALSE,"Nt 4";#N/A,#N/A,FALSE,"Nt 4 summary"}</definedName>
    <definedName name="ColoradoCE">[19]Colorado!$A$13:$Z$59</definedName>
    <definedName name="comment" localSheetId="17">#REF!</definedName>
    <definedName name="comment" localSheetId="16">#REF!</definedName>
    <definedName name="comment" localSheetId="53">#REF!</definedName>
    <definedName name="comment" localSheetId="23">#REF!</definedName>
    <definedName name="comment" localSheetId="14">#REF!</definedName>
    <definedName name="comment" localSheetId="13">#REF!</definedName>
    <definedName name="comment" localSheetId="12">#REF!</definedName>
    <definedName name="comment" localSheetId="36">#REF!</definedName>
    <definedName name="comment" localSheetId="10">#REF!</definedName>
    <definedName name="comment" localSheetId="11">#REF!</definedName>
    <definedName name="comment" localSheetId="9">#REF!</definedName>
    <definedName name="comment" localSheetId="8">#REF!</definedName>
    <definedName name="comment" localSheetId="21">#REF!</definedName>
    <definedName name="comment" localSheetId="6">#REF!</definedName>
    <definedName name="comment" localSheetId="0">#REF!</definedName>
    <definedName name="comment" localSheetId="2">#REF!</definedName>
    <definedName name="comment" localSheetId="1">#REF!</definedName>
    <definedName name="comment" localSheetId="33">#REF!</definedName>
    <definedName name="comment" localSheetId="25">#REF!</definedName>
    <definedName name="comment">#REF!</definedName>
    <definedName name="COMPANY" localSheetId="17">'[16]DATA INPUT'!$C$7</definedName>
    <definedName name="COMPANY" localSheetId="16">'[16]DATA INPUT'!$C$7</definedName>
    <definedName name="COMPANY" localSheetId="15">'[16]DATA INPUT'!$C$7</definedName>
    <definedName name="COMPANY" localSheetId="13">'[16]DATA INPUT'!$C$7</definedName>
    <definedName name="COMPANY" localSheetId="12">'[16]DATA INPUT'!$C$7</definedName>
    <definedName name="COMPANY" localSheetId="11">'[16]DATA INPUT'!$C$7</definedName>
    <definedName name="COMPANY" localSheetId="9">'[16]DATA INPUT'!$C$7</definedName>
    <definedName name="COMPANY" localSheetId="8">'[16]DATA INPUT'!$C$7</definedName>
    <definedName name="COMPANY">'[17]DATA INPUT'!$C$7</definedName>
    <definedName name="COMPANY_NAME_TO_PRINT_ON_CHECK">'[20]Drop Down Lists'!$A$2:$A$23</definedName>
    <definedName name="Completed" localSheetId="17">#REF!</definedName>
    <definedName name="Completed" localSheetId="16">#REF!</definedName>
    <definedName name="Completed" localSheetId="53">#REF!</definedName>
    <definedName name="Completed" localSheetId="23">#REF!</definedName>
    <definedName name="Completed" localSheetId="14">#REF!</definedName>
    <definedName name="Completed" localSheetId="13">#REF!</definedName>
    <definedName name="Completed" localSheetId="12">#REF!</definedName>
    <definedName name="Completed" localSheetId="36">#REF!</definedName>
    <definedName name="Completed" localSheetId="10">#REF!</definedName>
    <definedName name="Completed" localSheetId="11">#REF!</definedName>
    <definedName name="Completed" localSheetId="9">#REF!</definedName>
    <definedName name="Completed" localSheetId="8">#REF!</definedName>
    <definedName name="Completed" localSheetId="21">#REF!</definedName>
    <definedName name="Completed" localSheetId="6">#REF!</definedName>
    <definedName name="Completed" localSheetId="0">#REF!</definedName>
    <definedName name="Completed" localSheetId="2">#REF!</definedName>
    <definedName name="Completed" localSheetId="1">#REF!</definedName>
    <definedName name="Completed" localSheetId="33">#REF!</definedName>
    <definedName name="Completed" localSheetId="25">#REF!</definedName>
    <definedName name="Completed">#REF!</definedName>
    <definedName name="COPYFROM">[21]MAC!$A$7:$T$69</definedName>
    <definedName name="COPYTO">[21]MAC!$A$72:$T$134</definedName>
    <definedName name="COVER" localSheetId="17">#REF!</definedName>
    <definedName name="COVER" localSheetId="16">#REF!</definedName>
    <definedName name="COVER" localSheetId="53">#REF!</definedName>
    <definedName name="COVER" localSheetId="23">#REF!</definedName>
    <definedName name="COVER" localSheetId="14">#REF!</definedName>
    <definedName name="COVER" localSheetId="13">#REF!</definedName>
    <definedName name="COVER" localSheetId="12">#REF!</definedName>
    <definedName name="COVER" localSheetId="36">#REF!</definedName>
    <definedName name="COVER" localSheetId="10">#REF!</definedName>
    <definedName name="COVER" localSheetId="11">#REF!</definedName>
    <definedName name="COVER" localSheetId="9">#REF!</definedName>
    <definedName name="COVER" localSheetId="8">#REF!</definedName>
    <definedName name="COVER" localSheetId="21">#REF!</definedName>
    <definedName name="COVER" localSheetId="6">#REF!</definedName>
    <definedName name="COVER" localSheetId="0">#REF!</definedName>
    <definedName name="COVER" localSheetId="2">#REF!</definedName>
    <definedName name="COVER" localSheetId="1">#REF!</definedName>
    <definedName name="COVER" localSheetId="33">#REF!</definedName>
    <definedName name="COVER" localSheetId="25">#REF!</definedName>
    <definedName name="COVER">#REF!</definedName>
    <definedName name="COVERDATE" localSheetId="17">#REF!</definedName>
    <definedName name="COVERDATE" localSheetId="16">#REF!</definedName>
    <definedName name="COVERDATE" localSheetId="53">#REF!</definedName>
    <definedName name="COVERDATE" localSheetId="23">#REF!</definedName>
    <definedName name="COVERDATE" localSheetId="14">#REF!</definedName>
    <definedName name="COVERDATE" localSheetId="13">#REF!</definedName>
    <definedName name="COVERDATE" localSheetId="12">#REF!</definedName>
    <definedName name="COVERDATE" localSheetId="36">#REF!</definedName>
    <definedName name="COVERDATE" localSheetId="10">#REF!</definedName>
    <definedName name="COVERDATE" localSheetId="11">#REF!</definedName>
    <definedName name="COVERDATE" localSheetId="9">#REF!</definedName>
    <definedName name="COVERDATE" localSheetId="8">#REF!</definedName>
    <definedName name="COVERDATE" localSheetId="21">#REF!</definedName>
    <definedName name="COVERDATE" localSheetId="6">#REF!</definedName>
    <definedName name="COVERDATE" localSheetId="0">#REF!</definedName>
    <definedName name="COVERDATE" localSheetId="2">#REF!</definedName>
    <definedName name="COVERDATE" localSheetId="1">#REF!</definedName>
    <definedName name="COVERDATE" localSheetId="33">#REF!</definedName>
    <definedName name="COVERDATE" localSheetId="25">#REF!</definedName>
    <definedName name="COVERDATE">#REF!</definedName>
    <definedName name="csAllowDetailBudgeting">1</definedName>
    <definedName name="csAllowLocalConsolidation">1</definedName>
    <definedName name="csAppName" localSheetId="17">"FlFcBkFmGhGaFj@bAeDmE`CoA`DbAk"</definedName>
    <definedName name="csAppName" localSheetId="16">"FlFcBkFmGhGaFj@bAeDmE`CoA`DbAk"</definedName>
    <definedName name="csAppName" localSheetId="15">"FlFcBkFmGhGaFj@bAeDmE`CoA`DbAk"</definedName>
    <definedName name="csAppName" localSheetId="13">"FlFcBkFmGhGaFj@bAeDmE`CoA`DbAk"</definedName>
    <definedName name="csAppName" localSheetId="12">"FlFcBkFmGhGaFj@bAeDmE`CoA`DbAk"</definedName>
    <definedName name="csAppName" localSheetId="11">"FlFcBkFmGhGaFj@bAeDmE`CoA`DbAk"</definedName>
    <definedName name="csAppName" localSheetId="9">"FlFcBkFmGhGaFj@bAeDmE`CoA`DbAk"</definedName>
    <definedName name="csAppName" localSheetId="8">"FlFcBkFmGhGaFj@bAeDmE`CoA`DbAk"</definedName>
    <definedName name="csAppName">"BudgetWeb"</definedName>
    <definedName name="csDE_ExpensesALL_Dim01">"="</definedName>
    <definedName name="csDE_ExpensesALL_Dim02">"="</definedName>
    <definedName name="csDE_ExpensesALL_Dim03">"="</definedName>
    <definedName name="csDE_ExpensesALL_Dim04">"="</definedName>
    <definedName name="csDE_ExpensesALL_Dim05">"="</definedName>
    <definedName name="csDE_ExpensesALL_Dim07">"="</definedName>
    <definedName name="csDE_ExpensesALL_Dim08">"="</definedName>
    <definedName name="csDE_ExpensesALL_Dim09">"="</definedName>
    <definedName name="csDE_ExpensesALL_Dim10">"="</definedName>
    <definedName name="csDE_MarginsGGC_Dim01">"="</definedName>
    <definedName name="csDE_MarginsGGC_Dim02">"="</definedName>
    <definedName name="csDE_MarginsGGC_Dim03">"="</definedName>
    <definedName name="csDE_MarginsGGC_Dim04" localSheetId="17">#REF!</definedName>
    <definedName name="csDE_MarginsGGC_Dim04" localSheetId="16">#REF!</definedName>
    <definedName name="csDE_MarginsGGC_Dim04" localSheetId="53">#REF!</definedName>
    <definedName name="csDE_MarginsGGC_Dim04" localSheetId="23">#REF!</definedName>
    <definedName name="csDE_MarginsGGC_Dim04" localSheetId="14">#REF!</definedName>
    <definedName name="csDE_MarginsGGC_Dim04" localSheetId="13">#REF!</definedName>
    <definedName name="csDE_MarginsGGC_Dim04" localSheetId="12">#REF!</definedName>
    <definedName name="csDE_MarginsGGC_Dim04" localSheetId="36">#REF!</definedName>
    <definedName name="csDE_MarginsGGC_Dim04" localSheetId="10">#REF!</definedName>
    <definedName name="csDE_MarginsGGC_Dim04" localSheetId="11">#REF!</definedName>
    <definedName name="csDE_MarginsGGC_Dim04" localSheetId="9">#REF!</definedName>
    <definedName name="csDE_MarginsGGC_Dim04" localSheetId="8">#REF!</definedName>
    <definedName name="csDE_MarginsGGC_Dim04" localSheetId="21">#REF!</definedName>
    <definedName name="csDE_MarginsGGC_Dim04" localSheetId="6">#REF!</definedName>
    <definedName name="csDE_MarginsGGC_Dim04" localSheetId="0">#REF!</definedName>
    <definedName name="csDE_MarginsGGC_Dim04" localSheetId="2">#REF!</definedName>
    <definedName name="csDE_MarginsGGC_Dim04" localSheetId="1">#REF!</definedName>
    <definedName name="csDE_MarginsGGC_Dim04" localSheetId="33">#REF!</definedName>
    <definedName name="csDE_MarginsGGC_Dim04" localSheetId="25">#REF!</definedName>
    <definedName name="csDE_MarginsGGC_Dim04">#REF!</definedName>
    <definedName name="csDE_MarginsGGC_Dim05">"="</definedName>
    <definedName name="csDE_MarginsGGC_Dim06">"="</definedName>
    <definedName name="csDE_MarginsGGC_Dim07">"="</definedName>
    <definedName name="csDE_MarginsGGC_Dim08">"="</definedName>
    <definedName name="csDE_MarginsGGC_Dim09">"="</definedName>
    <definedName name="csDE_MarginsGGC_Dim10">"="</definedName>
    <definedName name="csDE_MarginsGGCAnchor" localSheetId="17">#REF!</definedName>
    <definedName name="csDE_MarginsGGCAnchor" localSheetId="16">#REF!</definedName>
    <definedName name="csDE_MarginsGGCAnchor" localSheetId="53">#REF!</definedName>
    <definedName name="csDE_MarginsGGCAnchor" localSheetId="23">#REF!</definedName>
    <definedName name="csDE_MarginsGGCAnchor" localSheetId="14">#REF!</definedName>
    <definedName name="csDE_MarginsGGCAnchor" localSheetId="13">#REF!</definedName>
    <definedName name="csDE_MarginsGGCAnchor" localSheetId="12">#REF!</definedName>
    <definedName name="csDE_MarginsGGCAnchor" localSheetId="36">#REF!</definedName>
    <definedName name="csDE_MarginsGGCAnchor" localSheetId="10">#REF!</definedName>
    <definedName name="csDE_MarginsGGCAnchor" localSheetId="11">#REF!</definedName>
    <definedName name="csDE_MarginsGGCAnchor" localSheetId="9">#REF!</definedName>
    <definedName name="csDE_MarginsGGCAnchor" localSheetId="8">#REF!</definedName>
    <definedName name="csDE_MarginsGGCAnchor" localSheetId="21">#REF!</definedName>
    <definedName name="csDE_MarginsGGCAnchor" localSheetId="6">#REF!</definedName>
    <definedName name="csDE_MarginsGGCAnchor" localSheetId="0">#REF!</definedName>
    <definedName name="csDE_MarginsGGCAnchor" localSheetId="2">#REF!</definedName>
    <definedName name="csDE_MarginsGGCAnchor" localSheetId="1">#REF!</definedName>
    <definedName name="csDE_MarginsGGCAnchor" localSheetId="33">#REF!</definedName>
    <definedName name="csDE_MarginsGGCAnchor" localSheetId="25">#REF!</definedName>
    <definedName name="csDE_MarginsGGCAnchor">#REF!</definedName>
    <definedName name="csDE_MarginsTXU_Dim01">"="</definedName>
    <definedName name="csDE_MarginsTXU_Dim02">"="</definedName>
    <definedName name="csDE_MarginsTXU_Dim03">"="</definedName>
    <definedName name="csDE_MarginsTXU_Dim04">"="</definedName>
    <definedName name="csDE_MarginsTXU_Dim06">"="</definedName>
    <definedName name="csDE_MarginsTXU_Dim08">"="</definedName>
    <definedName name="csDE_MarginsTXU_Dim09">"="</definedName>
    <definedName name="csDE_MarginsTXU_Dim10">"="</definedName>
    <definedName name="csDesignMode">1</definedName>
    <definedName name="csDetailBudgetingURL" localSheetId="17">"FlFcBkFmGhGaD`@c@eEj@oFdFhEdAlAgEoE`@iAeBmBdDkAn@fDoEgFdCcEeEfAaEkEhAjEcBgFoDi@d@aAeGdCkCgAjCkA`DmEbAnDnAnBdDjEaCbDkDaGf@cDb@m@dD`EiE`GhClBeDoAb@eDcEkBl"</definedName>
    <definedName name="csDetailBudgetingURL" localSheetId="16">"FlFcBkFmGhGaD`@c@eEj@oFdFhEdAlAgEoE`@iAeBmBdDkAn@fDoEgFdCcEeEfAaEkEhAjEcBgFoDi@d@aAeGdCkCgAjCkA`DmEbAnDnAnBdDjEaCbDkDaGf@cDb@m@dD`EiE`GhClBeDoAb@eDcEkBl"</definedName>
    <definedName name="csDetailBudgetingURL" localSheetId="15">"FlFcBkFmGhGaD`@c@eEj@oFdFhEdAlAgEoE`@iAeBmBdDkAn@fDoEgFdCcEeEfAaEkEhAjEcBgFoDi@d@aAeGdCkCgAjCkA`DmEbAnDnAnBdDjEaCbDkDaGf@cDb@m@dD`EiE`GhClBeDoAb@eDcEkBl"</definedName>
    <definedName name="csDetailBudgetingURL" localSheetId="13">"FlFcBkFmGhGaD`@c@eEj@oFdFhEdAlAgEoE`@iAeBmBdDkAn@fDoEgFdCcEeEfAaEkEhAjEcBgFoDi@d@aAeGdCkCgAjCkA`DmEbAnDnAnBdDjEaCbDkDaGf@cDb@m@dD`EiE`GhClBeDoAb@eDcEkBl"</definedName>
    <definedName name="csDetailBudgetingURL" localSheetId="12">"FlFcBkFmGhGaD`@c@eEj@oFdFhEdAlAgEoE`@iAeBmBdDkAn@fDoEgFdCcEeEfAaEkEhAjEcBgFoDi@d@aAeGdCkCgAjCkA`DmEbAnDnAnBdDjEaCbDkDaGf@cDb@m@dD`EiE`GhClBeDoAb@eDcEkBl"</definedName>
    <definedName name="csDetailBudgetingURL" localSheetId="11">"FlFcBkFmGhGaD`@c@eEj@oFdFhEdAlAgEoE`@iAeBmBdDkAn@fDoEgFdCcEeEfAaEkEhAjEcBgFoDi@d@aAeGdCkCgAjCkA`DmEbAnDnAnBdDjEaCbDkDaGf@cDb@m@dD`EiE`GhClBeDoAb@eDcEkBl"</definedName>
    <definedName name="csDetailBudgetingURL" localSheetId="9">"FlFcBkFmGhGaD`@c@eEj@oFdFhEdAlAgEoE`@iAeBmBdDkAn@fDoEgFdCcEeEfAaEkEhAjEcBgFoDi@d@aAeGdCkCgAjCkA`DmEbAnDnAnBdDjEaCbDkDaGf@cDb@m@dD`EiE`GhClBeDoAb@eDcEkBl"</definedName>
    <definedName name="csDetailBudgetingURL" localSheetId="8">"FlFcBkFmGhGaD`@c@eEj@oFdFhEdAlAgEoE`@iAeBmBdDkAn@fDoEgFdCcEeEfAaEkEhAjEcBgFoDi@d@aAeGdCkCgAjCkA`DmEbAnDnAnBdDjEaCbDkDaGf@cDb@m@dD`EiE`GhClBeDoAb@eDcEkBl"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URRENT" localSheetId="17">#REF!</definedName>
    <definedName name="CURRENT" localSheetId="16">#REF!</definedName>
    <definedName name="CURRENT" localSheetId="53">#REF!</definedName>
    <definedName name="CURRENT" localSheetId="23">#REF!</definedName>
    <definedName name="CURRENT" localSheetId="14">#REF!</definedName>
    <definedName name="CURRENT" localSheetId="13">#REF!</definedName>
    <definedName name="CURRENT" localSheetId="12">#REF!</definedName>
    <definedName name="CURRENT" localSheetId="36">#REF!</definedName>
    <definedName name="CURRENT" localSheetId="10">#REF!</definedName>
    <definedName name="CURRENT" localSheetId="11">#REF!</definedName>
    <definedName name="CURRENT" localSheetId="9">#REF!</definedName>
    <definedName name="CURRENT" localSheetId="8">#REF!</definedName>
    <definedName name="CURRENT" localSheetId="21">#REF!</definedName>
    <definedName name="CURRENT" localSheetId="6">#REF!</definedName>
    <definedName name="CURRENT" localSheetId="0">#REF!</definedName>
    <definedName name="CURRENT" localSheetId="2">#REF!</definedName>
    <definedName name="CURRENT" localSheetId="1">#REF!</definedName>
    <definedName name="CURRENT" localSheetId="33">#REF!</definedName>
    <definedName name="CURRENT" localSheetId="25">#REF!</definedName>
    <definedName name="CURRENT">#REF!</definedName>
    <definedName name="Customer_Charge" localSheetId="17">#REF!</definedName>
    <definedName name="Customer_Charge" localSheetId="16">#REF!</definedName>
    <definedName name="Customer_Charge" localSheetId="53">#REF!</definedName>
    <definedName name="Customer_Charge" localSheetId="23">#REF!</definedName>
    <definedName name="Customer_Charge" localSheetId="14">#REF!</definedName>
    <definedName name="Customer_Charge" localSheetId="13">#REF!</definedName>
    <definedName name="Customer_Charge" localSheetId="12">#REF!</definedName>
    <definedName name="Customer_Charge" localSheetId="36">#REF!</definedName>
    <definedName name="Customer_Charge" localSheetId="10">#REF!</definedName>
    <definedName name="Customer_Charge" localSheetId="11">#REF!</definedName>
    <definedName name="Customer_Charge" localSheetId="9">#REF!</definedName>
    <definedName name="Customer_Charge" localSheetId="8">#REF!</definedName>
    <definedName name="Customer_Charge" localSheetId="21">#REF!</definedName>
    <definedName name="Customer_Charge" localSheetId="6">#REF!</definedName>
    <definedName name="Customer_Charge" localSheetId="0">#REF!</definedName>
    <definedName name="Customer_Charge" localSheetId="2">#REF!</definedName>
    <definedName name="Customer_Charge" localSheetId="1">#REF!</definedName>
    <definedName name="Customer_Charge" localSheetId="33">#REF!</definedName>
    <definedName name="Customer_Charge" localSheetId="25">#REF!</definedName>
    <definedName name="Customer_Charge">#REF!</definedName>
    <definedName name="CustomerData_JurEight" localSheetId="17">'[22]Customer Data'!#REF!</definedName>
    <definedName name="CustomerData_JurEight" localSheetId="16">'[22]Customer Data'!#REF!</definedName>
    <definedName name="CustomerData_JurEight" localSheetId="53">'[22]Customer Data'!#REF!</definedName>
    <definedName name="CustomerData_JurEight" localSheetId="23">'[22]Customer Data'!#REF!</definedName>
    <definedName name="CustomerData_JurEight" localSheetId="14">'[22]Customer Data'!#REF!</definedName>
    <definedName name="CustomerData_JurEight" localSheetId="13">'[22]Customer Data'!#REF!</definedName>
    <definedName name="CustomerData_JurEight" localSheetId="12">'[22]Customer Data'!#REF!</definedName>
    <definedName name="CustomerData_JurEight" localSheetId="36">'[22]Customer Data'!#REF!</definedName>
    <definedName name="CustomerData_JurEight" localSheetId="10">'[22]Customer Data'!#REF!</definedName>
    <definedName name="CustomerData_JurEight" localSheetId="11">'[22]Customer Data'!#REF!</definedName>
    <definedName name="CustomerData_JurEight" localSheetId="9">'[22]Customer Data'!#REF!</definedName>
    <definedName name="CustomerData_JurEight" localSheetId="8">'[22]Customer Data'!#REF!</definedName>
    <definedName name="CustomerData_JurEight" localSheetId="21">'[22]Customer Data'!#REF!</definedName>
    <definedName name="CustomerData_JurEight" localSheetId="6">'[22]Customer Data'!#REF!</definedName>
    <definedName name="CustomerData_JurEight" localSheetId="0">'[22]Customer Data'!#REF!</definedName>
    <definedName name="CustomerData_JurEight" localSheetId="2">'[22]Customer Data'!#REF!</definedName>
    <definedName name="CustomerData_JurEight" localSheetId="1">'[22]Customer Data'!#REF!</definedName>
    <definedName name="CustomerData_JurEight" localSheetId="33">'[22]Customer Data'!#REF!</definedName>
    <definedName name="CustomerData_JurEight" localSheetId="25">'[22]Customer Data'!#REF!</definedName>
    <definedName name="CustomerData_JurEight">'[22]Customer Data'!#REF!</definedName>
    <definedName name="CustomerData_JurEleven" localSheetId="17">'[22]Customer Data'!#REF!</definedName>
    <definedName name="CustomerData_JurEleven" localSheetId="16">'[22]Customer Data'!#REF!</definedName>
    <definedName name="CustomerData_JurEleven" localSheetId="53">'[22]Customer Data'!#REF!</definedName>
    <definedName name="CustomerData_JurEleven" localSheetId="23">'[22]Customer Data'!#REF!</definedName>
    <definedName name="CustomerData_JurEleven" localSheetId="14">'[22]Customer Data'!#REF!</definedName>
    <definedName name="CustomerData_JurEleven" localSheetId="13">'[22]Customer Data'!#REF!</definedName>
    <definedName name="CustomerData_JurEleven" localSheetId="12">'[22]Customer Data'!#REF!</definedName>
    <definedName name="CustomerData_JurEleven" localSheetId="36">'[22]Customer Data'!#REF!</definedName>
    <definedName name="CustomerData_JurEleven" localSheetId="10">'[22]Customer Data'!#REF!</definedName>
    <definedName name="CustomerData_JurEleven" localSheetId="11">'[22]Customer Data'!#REF!</definedName>
    <definedName name="CustomerData_JurEleven" localSheetId="9">'[22]Customer Data'!#REF!</definedName>
    <definedName name="CustomerData_JurEleven" localSheetId="8">'[22]Customer Data'!#REF!</definedName>
    <definedName name="CustomerData_JurEleven" localSheetId="21">'[22]Customer Data'!#REF!</definedName>
    <definedName name="CustomerData_JurEleven" localSheetId="6">'[22]Customer Data'!#REF!</definedName>
    <definedName name="CustomerData_JurEleven" localSheetId="0">'[22]Customer Data'!#REF!</definedName>
    <definedName name="CustomerData_JurEleven" localSheetId="2">'[22]Customer Data'!#REF!</definedName>
    <definedName name="CustomerData_JurEleven" localSheetId="1">'[22]Customer Data'!#REF!</definedName>
    <definedName name="CustomerData_JurEleven" localSheetId="33">'[22]Customer Data'!#REF!</definedName>
    <definedName name="CustomerData_JurEleven" localSheetId="25">'[22]Customer Data'!#REF!</definedName>
    <definedName name="CustomerData_JurEleven">'[22]Customer Data'!#REF!</definedName>
    <definedName name="CustomerData_JurFive" localSheetId="17">'[22]Customer Data'!#REF!</definedName>
    <definedName name="CustomerData_JurFive" localSheetId="16">'[22]Customer Data'!#REF!</definedName>
    <definedName name="CustomerData_JurFive" localSheetId="53">'[22]Customer Data'!#REF!</definedName>
    <definedName name="CustomerData_JurFive" localSheetId="23">'[22]Customer Data'!#REF!</definedName>
    <definedName name="CustomerData_JurFive" localSheetId="14">'[22]Customer Data'!#REF!</definedName>
    <definedName name="CustomerData_JurFive" localSheetId="13">'[22]Customer Data'!#REF!</definedName>
    <definedName name="CustomerData_JurFive" localSheetId="12">'[22]Customer Data'!#REF!</definedName>
    <definedName name="CustomerData_JurFive" localSheetId="36">'[22]Customer Data'!#REF!</definedName>
    <definedName name="CustomerData_JurFive" localSheetId="10">'[22]Customer Data'!#REF!</definedName>
    <definedName name="CustomerData_JurFive" localSheetId="11">'[22]Customer Data'!#REF!</definedName>
    <definedName name="CustomerData_JurFive" localSheetId="9">'[22]Customer Data'!#REF!</definedName>
    <definedName name="CustomerData_JurFive" localSheetId="8">'[22]Customer Data'!#REF!</definedName>
    <definedName name="CustomerData_JurFive" localSheetId="21">'[22]Customer Data'!#REF!</definedName>
    <definedName name="CustomerData_JurFive" localSheetId="6">'[22]Customer Data'!#REF!</definedName>
    <definedName name="CustomerData_JurFive" localSheetId="0">'[22]Customer Data'!#REF!</definedName>
    <definedName name="CustomerData_JurFive" localSheetId="2">'[22]Customer Data'!#REF!</definedName>
    <definedName name="CustomerData_JurFive" localSheetId="1">'[22]Customer Data'!#REF!</definedName>
    <definedName name="CustomerData_JurFive" localSheetId="33">'[22]Customer Data'!#REF!</definedName>
    <definedName name="CustomerData_JurFive" localSheetId="25">'[22]Customer Data'!#REF!</definedName>
    <definedName name="CustomerData_JurFive">'[22]Customer Data'!#REF!</definedName>
    <definedName name="CustomerData_JurFour" localSheetId="17">'[22]Customer Data'!#REF!</definedName>
    <definedName name="CustomerData_JurFour" localSheetId="16">'[22]Customer Data'!#REF!</definedName>
    <definedName name="CustomerData_JurFour" localSheetId="53">'[22]Customer Data'!#REF!</definedName>
    <definedName name="CustomerData_JurFour" localSheetId="23">'[22]Customer Data'!#REF!</definedName>
    <definedName name="CustomerData_JurFour" localSheetId="14">'[22]Customer Data'!#REF!</definedName>
    <definedName name="CustomerData_JurFour" localSheetId="13">'[22]Customer Data'!#REF!</definedName>
    <definedName name="CustomerData_JurFour" localSheetId="12">'[22]Customer Data'!#REF!</definedName>
    <definedName name="CustomerData_JurFour" localSheetId="36">'[22]Customer Data'!#REF!</definedName>
    <definedName name="CustomerData_JurFour" localSheetId="10">'[22]Customer Data'!#REF!</definedName>
    <definedName name="CustomerData_JurFour" localSheetId="11">'[22]Customer Data'!#REF!</definedName>
    <definedName name="CustomerData_JurFour" localSheetId="9">'[22]Customer Data'!#REF!</definedName>
    <definedName name="CustomerData_JurFour" localSheetId="8">'[22]Customer Data'!#REF!</definedName>
    <definedName name="CustomerData_JurFour" localSheetId="21">'[22]Customer Data'!#REF!</definedName>
    <definedName name="CustomerData_JurFour" localSheetId="6">'[22]Customer Data'!#REF!</definedName>
    <definedName name="CustomerData_JurFour" localSheetId="0">'[22]Customer Data'!#REF!</definedName>
    <definedName name="CustomerData_JurFour" localSheetId="2">'[22]Customer Data'!#REF!</definedName>
    <definedName name="CustomerData_JurFour" localSheetId="1">'[22]Customer Data'!#REF!</definedName>
    <definedName name="CustomerData_JurFour" localSheetId="33">'[22]Customer Data'!#REF!</definedName>
    <definedName name="CustomerData_JurFour" localSheetId="25">'[22]Customer Data'!#REF!</definedName>
    <definedName name="CustomerData_JurFour">'[22]Customer Data'!#REF!</definedName>
    <definedName name="CustomerData_JurFourteen" localSheetId="17">'[22]Customer Data'!#REF!</definedName>
    <definedName name="CustomerData_JurFourteen" localSheetId="16">'[22]Customer Data'!#REF!</definedName>
    <definedName name="CustomerData_JurFourteen" localSheetId="53">'[22]Customer Data'!#REF!</definedName>
    <definedName name="CustomerData_JurFourteen" localSheetId="23">'[22]Customer Data'!#REF!</definedName>
    <definedName name="CustomerData_JurFourteen" localSheetId="14">'[22]Customer Data'!#REF!</definedName>
    <definedName name="CustomerData_JurFourteen" localSheetId="13">'[22]Customer Data'!#REF!</definedName>
    <definedName name="CustomerData_JurFourteen" localSheetId="12">'[22]Customer Data'!#REF!</definedName>
    <definedName name="CustomerData_JurFourteen" localSheetId="36">'[22]Customer Data'!#REF!</definedName>
    <definedName name="CustomerData_JurFourteen" localSheetId="10">'[22]Customer Data'!#REF!</definedName>
    <definedName name="CustomerData_JurFourteen" localSheetId="11">'[22]Customer Data'!#REF!</definedName>
    <definedName name="CustomerData_JurFourteen" localSheetId="9">'[22]Customer Data'!#REF!</definedName>
    <definedName name="CustomerData_JurFourteen" localSheetId="8">'[22]Customer Data'!#REF!</definedName>
    <definedName name="CustomerData_JurFourteen" localSheetId="21">'[22]Customer Data'!#REF!</definedName>
    <definedName name="CustomerData_JurFourteen" localSheetId="6">'[22]Customer Data'!#REF!</definedName>
    <definedName name="CustomerData_JurFourteen" localSheetId="0">'[22]Customer Data'!#REF!</definedName>
    <definedName name="CustomerData_JurFourteen" localSheetId="2">'[22]Customer Data'!#REF!</definedName>
    <definedName name="CustomerData_JurFourteen" localSheetId="1">'[22]Customer Data'!#REF!</definedName>
    <definedName name="CustomerData_JurFourteen" localSheetId="33">'[22]Customer Data'!#REF!</definedName>
    <definedName name="CustomerData_JurFourteen" localSheetId="25">'[22]Customer Data'!#REF!</definedName>
    <definedName name="CustomerData_JurFourteen">'[22]Customer Data'!#REF!</definedName>
    <definedName name="CustomerData_JurNine" localSheetId="17">'[22]Customer Data'!#REF!</definedName>
    <definedName name="CustomerData_JurNine" localSheetId="16">'[22]Customer Data'!#REF!</definedName>
    <definedName name="CustomerData_JurNine" localSheetId="53">'[22]Customer Data'!#REF!</definedName>
    <definedName name="CustomerData_JurNine" localSheetId="23">'[22]Customer Data'!#REF!</definedName>
    <definedName name="CustomerData_JurNine" localSheetId="14">'[22]Customer Data'!#REF!</definedName>
    <definedName name="CustomerData_JurNine" localSheetId="13">'[22]Customer Data'!#REF!</definedName>
    <definedName name="CustomerData_JurNine" localSheetId="12">'[22]Customer Data'!#REF!</definedName>
    <definedName name="CustomerData_JurNine" localSheetId="36">'[22]Customer Data'!#REF!</definedName>
    <definedName name="CustomerData_JurNine" localSheetId="10">'[22]Customer Data'!#REF!</definedName>
    <definedName name="CustomerData_JurNine" localSheetId="11">'[22]Customer Data'!#REF!</definedName>
    <definedName name="CustomerData_JurNine" localSheetId="9">'[22]Customer Data'!#REF!</definedName>
    <definedName name="CustomerData_JurNine" localSheetId="8">'[22]Customer Data'!#REF!</definedName>
    <definedName name="CustomerData_JurNine" localSheetId="21">'[22]Customer Data'!#REF!</definedName>
    <definedName name="CustomerData_JurNine" localSheetId="6">'[22]Customer Data'!#REF!</definedName>
    <definedName name="CustomerData_JurNine" localSheetId="0">'[22]Customer Data'!#REF!</definedName>
    <definedName name="CustomerData_JurNine" localSheetId="2">'[22]Customer Data'!#REF!</definedName>
    <definedName name="CustomerData_JurNine" localSheetId="1">'[22]Customer Data'!#REF!</definedName>
    <definedName name="CustomerData_JurNine" localSheetId="33">'[22]Customer Data'!#REF!</definedName>
    <definedName name="CustomerData_JurNine" localSheetId="25">'[22]Customer Data'!#REF!</definedName>
    <definedName name="CustomerData_JurNine">'[22]Customer Data'!#REF!</definedName>
    <definedName name="CustomerData_JurSeven" localSheetId="17">'[22]Customer Data'!#REF!</definedName>
    <definedName name="CustomerData_JurSeven" localSheetId="16">'[22]Customer Data'!#REF!</definedName>
    <definedName name="CustomerData_JurSeven" localSheetId="53">'[22]Customer Data'!#REF!</definedName>
    <definedName name="CustomerData_JurSeven" localSheetId="23">'[22]Customer Data'!#REF!</definedName>
    <definedName name="CustomerData_JurSeven" localSheetId="14">'[22]Customer Data'!#REF!</definedName>
    <definedName name="CustomerData_JurSeven" localSheetId="13">'[22]Customer Data'!#REF!</definedName>
    <definedName name="CustomerData_JurSeven" localSheetId="12">'[22]Customer Data'!#REF!</definedName>
    <definedName name="CustomerData_JurSeven" localSheetId="36">'[22]Customer Data'!#REF!</definedName>
    <definedName name="CustomerData_JurSeven" localSheetId="10">'[22]Customer Data'!#REF!</definedName>
    <definedName name="CustomerData_JurSeven" localSheetId="11">'[22]Customer Data'!#REF!</definedName>
    <definedName name="CustomerData_JurSeven" localSheetId="9">'[22]Customer Data'!#REF!</definedName>
    <definedName name="CustomerData_JurSeven" localSheetId="8">'[22]Customer Data'!#REF!</definedName>
    <definedName name="CustomerData_JurSeven" localSheetId="21">'[22]Customer Data'!#REF!</definedName>
    <definedName name="CustomerData_JurSeven" localSheetId="6">'[22]Customer Data'!#REF!</definedName>
    <definedName name="CustomerData_JurSeven" localSheetId="0">'[22]Customer Data'!#REF!</definedName>
    <definedName name="CustomerData_JurSeven" localSheetId="2">'[22]Customer Data'!#REF!</definedName>
    <definedName name="CustomerData_JurSeven" localSheetId="1">'[22]Customer Data'!#REF!</definedName>
    <definedName name="CustomerData_JurSeven" localSheetId="33">'[22]Customer Data'!#REF!</definedName>
    <definedName name="CustomerData_JurSeven" localSheetId="25">'[22]Customer Data'!#REF!</definedName>
    <definedName name="CustomerData_JurSeven">'[22]Customer Data'!#REF!</definedName>
    <definedName name="CustomerData_JurSix" localSheetId="17">'[22]Customer Data'!#REF!</definedName>
    <definedName name="CustomerData_JurSix" localSheetId="16">'[22]Customer Data'!#REF!</definedName>
    <definedName name="CustomerData_JurSix" localSheetId="53">'[22]Customer Data'!#REF!</definedName>
    <definedName name="CustomerData_JurSix" localSheetId="23">'[22]Customer Data'!#REF!</definedName>
    <definedName name="CustomerData_JurSix" localSheetId="14">'[22]Customer Data'!#REF!</definedName>
    <definedName name="CustomerData_JurSix" localSheetId="13">'[22]Customer Data'!#REF!</definedName>
    <definedName name="CustomerData_JurSix" localSheetId="12">'[22]Customer Data'!#REF!</definedName>
    <definedName name="CustomerData_JurSix" localSheetId="36">'[22]Customer Data'!#REF!</definedName>
    <definedName name="CustomerData_JurSix" localSheetId="10">'[22]Customer Data'!#REF!</definedName>
    <definedName name="CustomerData_JurSix" localSheetId="11">'[22]Customer Data'!#REF!</definedName>
    <definedName name="CustomerData_JurSix" localSheetId="9">'[22]Customer Data'!#REF!</definedName>
    <definedName name="CustomerData_JurSix" localSheetId="8">'[22]Customer Data'!#REF!</definedName>
    <definedName name="CustomerData_JurSix" localSheetId="21">'[22]Customer Data'!#REF!</definedName>
    <definedName name="CustomerData_JurSix" localSheetId="6">'[22]Customer Data'!#REF!</definedName>
    <definedName name="CustomerData_JurSix" localSheetId="0">'[22]Customer Data'!#REF!</definedName>
    <definedName name="CustomerData_JurSix" localSheetId="2">'[22]Customer Data'!#REF!</definedName>
    <definedName name="CustomerData_JurSix" localSheetId="1">'[22]Customer Data'!#REF!</definedName>
    <definedName name="CustomerData_JurSix" localSheetId="33">'[22]Customer Data'!#REF!</definedName>
    <definedName name="CustomerData_JurSix" localSheetId="25">'[22]Customer Data'!#REF!</definedName>
    <definedName name="CustomerData_JurSix">'[22]Customer Data'!#REF!</definedName>
    <definedName name="CustomerData_JurTen" localSheetId="17">'[22]Customer Data'!#REF!</definedName>
    <definedName name="CustomerData_JurTen" localSheetId="16">'[22]Customer Data'!#REF!</definedName>
    <definedName name="CustomerData_JurTen" localSheetId="53">'[22]Customer Data'!#REF!</definedName>
    <definedName name="CustomerData_JurTen" localSheetId="23">'[22]Customer Data'!#REF!</definedName>
    <definedName name="CustomerData_JurTen" localSheetId="14">'[22]Customer Data'!#REF!</definedName>
    <definedName name="CustomerData_JurTen" localSheetId="13">'[22]Customer Data'!#REF!</definedName>
    <definedName name="CustomerData_JurTen" localSheetId="12">'[22]Customer Data'!#REF!</definedName>
    <definedName name="CustomerData_JurTen" localSheetId="36">'[22]Customer Data'!#REF!</definedName>
    <definedName name="CustomerData_JurTen" localSheetId="10">'[22]Customer Data'!#REF!</definedName>
    <definedName name="CustomerData_JurTen" localSheetId="11">'[22]Customer Data'!#REF!</definedName>
    <definedName name="CustomerData_JurTen" localSheetId="9">'[22]Customer Data'!#REF!</definedName>
    <definedName name="CustomerData_JurTen" localSheetId="8">'[22]Customer Data'!#REF!</definedName>
    <definedName name="CustomerData_JurTen" localSheetId="21">'[22]Customer Data'!#REF!</definedName>
    <definedName name="CustomerData_JurTen" localSheetId="6">'[22]Customer Data'!#REF!</definedName>
    <definedName name="CustomerData_JurTen" localSheetId="0">'[22]Customer Data'!#REF!</definedName>
    <definedName name="CustomerData_JurTen" localSheetId="2">'[22]Customer Data'!#REF!</definedName>
    <definedName name="CustomerData_JurTen" localSheetId="1">'[22]Customer Data'!#REF!</definedName>
    <definedName name="CustomerData_JurTen" localSheetId="33">'[22]Customer Data'!#REF!</definedName>
    <definedName name="CustomerData_JurTen" localSheetId="25">'[22]Customer Data'!#REF!</definedName>
    <definedName name="CustomerData_JurTen">'[22]Customer Data'!#REF!</definedName>
    <definedName name="CustomerData_JurThirteen" localSheetId="17">'[22]Customer Data'!#REF!</definedName>
    <definedName name="CustomerData_JurThirteen" localSheetId="16">'[22]Customer Data'!#REF!</definedName>
    <definedName name="CustomerData_JurThirteen" localSheetId="53">'[22]Customer Data'!#REF!</definedName>
    <definedName name="CustomerData_JurThirteen" localSheetId="23">'[22]Customer Data'!#REF!</definedName>
    <definedName name="CustomerData_JurThirteen" localSheetId="14">'[22]Customer Data'!#REF!</definedName>
    <definedName name="CustomerData_JurThirteen" localSheetId="13">'[22]Customer Data'!#REF!</definedName>
    <definedName name="CustomerData_JurThirteen" localSheetId="12">'[22]Customer Data'!#REF!</definedName>
    <definedName name="CustomerData_JurThirteen" localSheetId="36">'[22]Customer Data'!#REF!</definedName>
    <definedName name="CustomerData_JurThirteen" localSheetId="10">'[22]Customer Data'!#REF!</definedName>
    <definedName name="CustomerData_JurThirteen" localSheetId="11">'[22]Customer Data'!#REF!</definedName>
    <definedName name="CustomerData_JurThirteen" localSheetId="9">'[22]Customer Data'!#REF!</definedName>
    <definedName name="CustomerData_JurThirteen" localSheetId="8">'[22]Customer Data'!#REF!</definedName>
    <definedName name="CustomerData_JurThirteen" localSheetId="21">'[22]Customer Data'!#REF!</definedName>
    <definedName name="CustomerData_JurThirteen" localSheetId="6">'[22]Customer Data'!#REF!</definedName>
    <definedName name="CustomerData_JurThirteen" localSheetId="0">'[22]Customer Data'!#REF!</definedName>
    <definedName name="CustomerData_JurThirteen" localSheetId="2">'[22]Customer Data'!#REF!</definedName>
    <definedName name="CustomerData_JurThirteen" localSheetId="1">'[22]Customer Data'!#REF!</definedName>
    <definedName name="CustomerData_JurThirteen" localSheetId="33">'[22]Customer Data'!#REF!</definedName>
    <definedName name="CustomerData_JurThirteen" localSheetId="25">'[22]Customer Data'!#REF!</definedName>
    <definedName name="CustomerData_JurThirteen">'[22]Customer Data'!#REF!</definedName>
    <definedName name="CustomerData_JurThree" localSheetId="17">'[22]Customer Data'!#REF!</definedName>
    <definedName name="CustomerData_JurThree" localSheetId="16">'[22]Customer Data'!#REF!</definedName>
    <definedName name="CustomerData_JurThree" localSheetId="53">'[22]Customer Data'!#REF!</definedName>
    <definedName name="CustomerData_JurThree" localSheetId="23">'[22]Customer Data'!#REF!</definedName>
    <definedName name="CustomerData_JurThree" localSheetId="14">'[22]Customer Data'!#REF!</definedName>
    <definedName name="CustomerData_JurThree" localSheetId="13">'[22]Customer Data'!#REF!</definedName>
    <definedName name="CustomerData_JurThree" localSheetId="12">'[22]Customer Data'!#REF!</definedName>
    <definedName name="CustomerData_JurThree" localSheetId="36">'[22]Customer Data'!#REF!</definedName>
    <definedName name="CustomerData_JurThree" localSheetId="10">'[22]Customer Data'!#REF!</definedName>
    <definedName name="CustomerData_JurThree" localSheetId="11">'[22]Customer Data'!#REF!</definedName>
    <definedName name="CustomerData_JurThree" localSheetId="9">'[22]Customer Data'!#REF!</definedName>
    <definedName name="CustomerData_JurThree" localSheetId="8">'[22]Customer Data'!#REF!</definedName>
    <definedName name="CustomerData_JurThree" localSheetId="21">'[22]Customer Data'!#REF!</definedName>
    <definedName name="CustomerData_JurThree" localSheetId="6">'[22]Customer Data'!#REF!</definedName>
    <definedName name="CustomerData_JurThree" localSheetId="0">'[22]Customer Data'!#REF!</definedName>
    <definedName name="CustomerData_JurThree" localSheetId="2">'[22]Customer Data'!#REF!</definedName>
    <definedName name="CustomerData_JurThree" localSheetId="1">'[22]Customer Data'!#REF!</definedName>
    <definedName name="CustomerData_JurThree" localSheetId="33">'[22]Customer Data'!#REF!</definedName>
    <definedName name="CustomerData_JurThree" localSheetId="25">'[22]Customer Data'!#REF!</definedName>
    <definedName name="CustomerData_JurThree">'[22]Customer Data'!#REF!</definedName>
    <definedName name="CustomerData_JurTwelve" localSheetId="17">'[22]Customer Data'!#REF!</definedName>
    <definedName name="CustomerData_JurTwelve" localSheetId="16">'[22]Customer Data'!#REF!</definedName>
    <definedName name="CustomerData_JurTwelve" localSheetId="53">'[22]Customer Data'!#REF!</definedName>
    <definedName name="CustomerData_JurTwelve" localSheetId="23">'[22]Customer Data'!#REF!</definedName>
    <definedName name="CustomerData_JurTwelve" localSheetId="14">'[22]Customer Data'!#REF!</definedName>
    <definedName name="CustomerData_JurTwelve" localSheetId="13">'[22]Customer Data'!#REF!</definedName>
    <definedName name="CustomerData_JurTwelve" localSheetId="12">'[22]Customer Data'!#REF!</definedName>
    <definedName name="CustomerData_JurTwelve" localSheetId="36">'[22]Customer Data'!#REF!</definedName>
    <definedName name="CustomerData_JurTwelve" localSheetId="10">'[22]Customer Data'!#REF!</definedName>
    <definedName name="CustomerData_JurTwelve" localSheetId="11">'[22]Customer Data'!#REF!</definedName>
    <definedName name="CustomerData_JurTwelve" localSheetId="9">'[22]Customer Data'!#REF!</definedName>
    <definedName name="CustomerData_JurTwelve" localSheetId="8">'[22]Customer Data'!#REF!</definedName>
    <definedName name="CustomerData_JurTwelve" localSheetId="21">'[22]Customer Data'!#REF!</definedName>
    <definedName name="CustomerData_JurTwelve" localSheetId="6">'[22]Customer Data'!#REF!</definedName>
    <definedName name="CustomerData_JurTwelve" localSheetId="0">'[22]Customer Data'!#REF!</definedName>
    <definedName name="CustomerData_JurTwelve" localSheetId="2">'[22]Customer Data'!#REF!</definedName>
    <definedName name="CustomerData_JurTwelve" localSheetId="1">'[22]Customer Data'!#REF!</definedName>
    <definedName name="CustomerData_JurTwelve" localSheetId="33">'[22]Customer Data'!#REF!</definedName>
    <definedName name="CustomerData_JurTwelve" localSheetId="25">'[22]Customer Data'!#REF!</definedName>
    <definedName name="CustomerData_JurTwelve">'[22]Customer Data'!#REF!</definedName>
    <definedName name="CustomerData_JurTwo" localSheetId="17">'[22]Customer Data'!#REF!</definedName>
    <definedName name="CustomerData_JurTwo" localSheetId="16">'[22]Customer Data'!#REF!</definedName>
    <definedName name="CustomerData_JurTwo" localSheetId="53">'[22]Customer Data'!#REF!</definedName>
    <definedName name="CustomerData_JurTwo" localSheetId="23">'[22]Customer Data'!#REF!</definedName>
    <definedName name="CustomerData_JurTwo" localSheetId="14">'[22]Customer Data'!#REF!</definedName>
    <definedName name="CustomerData_JurTwo" localSheetId="13">'[22]Customer Data'!#REF!</definedName>
    <definedName name="CustomerData_JurTwo" localSheetId="12">'[22]Customer Data'!#REF!</definedName>
    <definedName name="CustomerData_JurTwo" localSheetId="36">'[22]Customer Data'!#REF!</definedName>
    <definedName name="CustomerData_JurTwo" localSheetId="10">'[22]Customer Data'!#REF!</definedName>
    <definedName name="CustomerData_JurTwo" localSheetId="11">'[22]Customer Data'!#REF!</definedName>
    <definedName name="CustomerData_JurTwo" localSheetId="9">'[22]Customer Data'!#REF!</definedName>
    <definedName name="CustomerData_JurTwo" localSheetId="8">'[22]Customer Data'!#REF!</definedName>
    <definedName name="CustomerData_JurTwo" localSheetId="21">'[22]Customer Data'!#REF!</definedName>
    <definedName name="CustomerData_JurTwo" localSheetId="6">'[22]Customer Data'!#REF!</definedName>
    <definedName name="CustomerData_JurTwo" localSheetId="0">'[22]Customer Data'!#REF!</definedName>
    <definedName name="CustomerData_JurTwo" localSheetId="2">'[22]Customer Data'!#REF!</definedName>
    <definedName name="CustomerData_JurTwo" localSheetId="1">'[22]Customer Data'!#REF!</definedName>
    <definedName name="CustomerData_JurTwo" localSheetId="33">'[22]Customer Data'!#REF!</definedName>
    <definedName name="CustomerData_JurTwo" localSheetId="25">'[22]Customer Data'!#REF!</definedName>
    <definedName name="CustomerData_JurTwo">'[22]Customer Data'!#REF!</definedName>
    <definedName name="CWCRequirement" localSheetId="17">#REF!</definedName>
    <definedName name="CWCRequirement" localSheetId="16">#REF!</definedName>
    <definedName name="CWCRequirement" localSheetId="53">#REF!</definedName>
    <definedName name="CWCRequirement" localSheetId="23">#REF!</definedName>
    <definedName name="CWCRequirement" localSheetId="14">#REF!</definedName>
    <definedName name="CWCRequirement" localSheetId="13">#REF!</definedName>
    <definedName name="CWCRequirement" localSheetId="12">#REF!</definedName>
    <definedName name="CWCRequirement" localSheetId="36">#REF!</definedName>
    <definedName name="CWCRequirement" localSheetId="10">#REF!</definedName>
    <definedName name="CWCRequirement" localSheetId="11">#REF!</definedName>
    <definedName name="CWCRequirement" localSheetId="9">#REF!</definedName>
    <definedName name="CWCRequirement" localSheetId="8">#REF!</definedName>
    <definedName name="CWCRequirement" localSheetId="21">#REF!</definedName>
    <definedName name="CWCRequirement" localSheetId="6">#REF!</definedName>
    <definedName name="CWCRequirement" localSheetId="0">#REF!</definedName>
    <definedName name="CWCRequirement" localSheetId="2">#REF!</definedName>
    <definedName name="CWCRequirement" localSheetId="1">#REF!</definedName>
    <definedName name="CWCRequirement" localSheetId="33">#REF!</definedName>
    <definedName name="CWCRequirement" localSheetId="25">#REF!</definedName>
    <definedName name="CWCRequirement">#REF!</definedName>
    <definedName name="cy_act" localSheetId="17">#REF!</definedName>
    <definedName name="cy_act" localSheetId="16">#REF!</definedName>
    <definedName name="cy_act" localSheetId="53">#REF!</definedName>
    <definedName name="cy_act" localSheetId="23">#REF!</definedName>
    <definedName name="cy_act" localSheetId="14">#REF!</definedName>
    <definedName name="cy_act" localSheetId="13">#REF!</definedName>
    <definedName name="cy_act" localSheetId="12">#REF!</definedName>
    <definedName name="cy_act" localSheetId="36">#REF!</definedName>
    <definedName name="cy_act" localSheetId="10">#REF!</definedName>
    <definedName name="cy_act" localSheetId="11">#REF!</definedName>
    <definedName name="cy_act" localSheetId="9">#REF!</definedName>
    <definedName name="cy_act" localSheetId="8">#REF!</definedName>
    <definedName name="cy_act" localSheetId="21">#REF!</definedName>
    <definedName name="cy_act" localSheetId="6">#REF!</definedName>
    <definedName name="cy_act" localSheetId="0">#REF!</definedName>
    <definedName name="cy_act" localSheetId="2">#REF!</definedName>
    <definedName name="cy_act" localSheetId="1">#REF!</definedName>
    <definedName name="cy_act" localSheetId="33">#REF!</definedName>
    <definedName name="cy_act" localSheetId="25">#REF!</definedName>
    <definedName name="cy_act">#REF!</definedName>
    <definedName name="cy_bud" localSheetId="17">#REF!</definedName>
    <definedName name="cy_bud" localSheetId="16">#REF!</definedName>
    <definedName name="cy_bud" localSheetId="53">#REF!</definedName>
    <definedName name="cy_bud" localSheetId="23">#REF!</definedName>
    <definedName name="cy_bud" localSheetId="14">#REF!</definedName>
    <definedName name="cy_bud" localSheetId="13">#REF!</definedName>
    <definedName name="cy_bud" localSheetId="12">#REF!</definedName>
    <definedName name="cy_bud" localSheetId="36">#REF!</definedName>
    <definedName name="cy_bud" localSheetId="10">#REF!</definedName>
    <definedName name="cy_bud" localSheetId="11">#REF!</definedName>
    <definedName name="cy_bud" localSheetId="9">#REF!</definedName>
    <definedName name="cy_bud" localSheetId="8">#REF!</definedName>
    <definedName name="cy_bud" localSheetId="21">#REF!</definedName>
    <definedName name="cy_bud" localSheetId="6">#REF!</definedName>
    <definedName name="cy_bud" localSheetId="0">#REF!</definedName>
    <definedName name="cy_bud" localSheetId="2">#REF!</definedName>
    <definedName name="cy_bud" localSheetId="1">#REF!</definedName>
    <definedName name="cy_bud" localSheetId="33">#REF!</definedName>
    <definedName name="cy_bud" localSheetId="25">#REF!</definedName>
    <definedName name="cy_bud">#REF!</definedName>
    <definedName name="cy_v_bud" localSheetId="17">#REF!</definedName>
    <definedName name="cy_v_bud" localSheetId="16">#REF!</definedName>
    <definedName name="cy_v_bud" localSheetId="53">#REF!</definedName>
    <definedName name="cy_v_bud" localSheetId="23">#REF!</definedName>
    <definedName name="cy_v_bud" localSheetId="14">#REF!</definedName>
    <definedName name="cy_v_bud" localSheetId="13">#REF!</definedName>
    <definedName name="cy_v_bud" localSheetId="12">#REF!</definedName>
    <definedName name="cy_v_bud" localSheetId="36">#REF!</definedName>
    <definedName name="cy_v_bud" localSheetId="10">#REF!</definedName>
    <definedName name="cy_v_bud" localSheetId="11">#REF!</definedName>
    <definedName name="cy_v_bud" localSheetId="9">#REF!</definedName>
    <definedName name="cy_v_bud" localSheetId="8">#REF!</definedName>
    <definedName name="cy_v_bud" localSheetId="21">#REF!</definedName>
    <definedName name="cy_v_bud" localSheetId="6">#REF!</definedName>
    <definedName name="cy_v_bud" localSheetId="0">#REF!</definedName>
    <definedName name="cy_v_bud" localSheetId="2">#REF!</definedName>
    <definedName name="cy_v_bud" localSheetId="1">#REF!</definedName>
    <definedName name="cy_v_bud" localSheetId="33">#REF!</definedName>
    <definedName name="cy_v_bud" localSheetId="25">#REF!</definedName>
    <definedName name="cy_v_bud">#REF!</definedName>
    <definedName name="cy_v_py" localSheetId="17">#REF!</definedName>
    <definedName name="cy_v_py" localSheetId="16">#REF!</definedName>
    <definedName name="cy_v_py" localSheetId="53">#REF!</definedName>
    <definedName name="cy_v_py" localSheetId="23">#REF!</definedName>
    <definedName name="cy_v_py" localSheetId="14">#REF!</definedName>
    <definedName name="cy_v_py" localSheetId="13">#REF!</definedName>
    <definedName name="cy_v_py" localSheetId="12">#REF!</definedName>
    <definedName name="cy_v_py" localSheetId="36">#REF!</definedName>
    <definedName name="cy_v_py" localSheetId="10">#REF!</definedName>
    <definedName name="cy_v_py" localSheetId="11">#REF!</definedName>
    <definedName name="cy_v_py" localSheetId="9">#REF!</definedName>
    <definedName name="cy_v_py" localSheetId="8">#REF!</definedName>
    <definedName name="cy_v_py" localSheetId="21">#REF!</definedName>
    <definedName name="cy_v_py" localSheetId="6">#REF!</definedName>
    <definedName name="cy_v_py" localSheetId="0">#REF!</definedName>
    <definedName name="cy_v_py" localSheetId="2">#REF!</definedName>
    <definedName name="cy_v_py" localSheetId="1">#REF!</definedName>
    <definedName name="cy_v_py" localSheetId="33">#REF!</definedName>
    <definedName name="cy_v_py" localSheetId="25">#REF!</definedName>
    <definedName name="cy_v_py">#REF!</definedName>
    <definedName name="cyact" localSheetId="17">[23]Graph!#REF!</definedName>
    <definedName name="cyact" localSheetId="16">[23]Graph!#REF!</definedName>
    <definedName name="cyact" localSheetId="53">[23]Graph!#REF!</definedName>
    <definedName name="cyact" localSheetId="23">[23]Graph!#REF!</definedName>
    <definedName name="cyact" localSheetId="14">[23]Graph!#REF!</definedName>
    <definedName name="cyact" localSheetId="13">[23]Graph!#REF!</definedName>
    <definedName name="cyact" localSheetId="12">[23]Graph!#REF!</definedName>
    <definedName name="cyact" localSheetId="36">[23]Graph!#REF!</definedName>
    <definedName name="cyact" localSheetId="10">[23]Graph!#REF!</definedName>
    <definedName name="cyact" localSheetId="11">[23]Graph!#REF!</definedName>
    <definedName name="cyact" localSheetId="9">[23]Graph!#REF!</definedName>
    <definedName name="cyact" localSheetId="8">[23]Graph!#REF!</definedName>
    <definedName name="cyact" localSheetId="21">[23]Graph!#REF!</definedName>
    <definedName name="cyact" localSheetId="6">[23]Graph!#REF!</definedName>
    <definedName name="cyact" localSheetId="0">[23]Graph!#REF!</definedName>
    <definedName name="cyact" localSheetId="2">[23]Graph!#REF!</definedName>
    <definedName name="cyact" localSheetId="1">[23]Graph!#REF!</definedName>
    <definedName name="cyact" localSheetId="33">[23]Graph!#REF!</definedName>
    <definedName name="cyact" localSheetId="25">[23]Graph!#REF!</definedName>
    <definedName name="cyact">[23]Graph!#REF!</definedName>
    <definedName name="cybud" localSheetId="17">[23]Graph!#REF!</definedName>
    <definedName name="cybud" localSheetId="16">[23]Graph!#REF!</definedName>
    <definedName name="cybud" localSheetId="53">[23]Graph!#REF!</definedName>
    <definedName name="cybud" localSheetId="23">[23]Graph!#REF!</definedName>
    <definedName name="cybud" localSheetId="14">[23]Graph!#REF!</definedName>
    <definedName name="cybud" localSheetId="13">[23]Graph!#REF!</definedName>
    <definedName name="cybud" localSheetId="12">[23]Graph!#REF!</definedName>
    <definedName name="cybud" localSheetId="36">[23]Graph!#REF!</definedName>
    <definedName name="cybud" localSheetId="10">[23]Graph!#REF!</definedName>
    <definedName name="cybud" localSheetId="11">[23]Graph!#REF!</definedName>
    <definedName name="cybud" localSheetId="9">[23]Graph!#REF!</definedName>
    <definedName name="cybud" localSheetId="8">[23]Graph!#REF!</definedName>
    <definedName name="cybud" localSheetId="21">[23]Graph!#REF!</definedName>
    <definedName name="cybud" localSheetId="6">[23]Graph!#REF!</definedName>
    <definedName name="cybud" localSheetId="0">[23]Graph!#REF!</definedName>
    <definedName name="cybud" localSheetId="2">[23]Graph!#REF!</definedName>
    <definedName name="cybud" localSheetId="1">[23]Graph!#REF!</definedName>
    <definedName name="cybud" localSheetId="33">[23]Graph!#REF!</definedName>
    <definedName name="cybud" localSheetId="25">[23]Graph!#REF!</definedName>
    <definedName name="cybud">[23]Graph!#REF!</definedName>
    <definedName name="D" localSheetId="17">#REF!</definedName>
    <definedName name="D" localSheetId="16">#REF!</definedName>
    <definedName name="D" localSheetId="53">#REF!</definedName>
    <definedName name="D" localSheetId="23">#REF!</definedName>
    <definedName name="D" localSheetId="14">#REF!</definedName>
    <definedName name="D" localSheetId="13">#REF!</definedName>
    <definedName name="D" localSheetId="12">#REF!</definedName>
    <definedName name="D" localSheetId="36">#REF!</definedName>
    <definedName name="D" localSheetId="10">#REF!</definedName>
    <definedName name="D" localSheetId="11">#REF!</definedName>
    <definedName name="D" localSheetId="9">#REF!</definedName>
    <definedName name="D" localSheetId="8">#REF!</definedName>
    <definedName name="D" localSheetId="21">#REF!</definedName>
    <definedName name="D" localSheetId="6">#REF!</definedName>
    <definedName name="D" localSheetId="0">#REF!</definedName>
    <definedName name="D" localSheetId="2">#REF!</definedName>
    <definedName name="D" localSheetId="1">#REF!</definedName>
    <definedName name="D" localSheetId="33">#REF!</definedName>
    <definedName name="D" localSheetId="25">#REF!</definedName>
    <definedName name="D">#REF!</definedName>
    <definedName name="DACQ" localSheetId="17">#REF!</definedName>
    <definedName name="DACQ" localSheetId="16">#REF!</definedName>
    <definedName name="DACQ" localSheetId="53">#REF!</definedName>
    <definedName name="DACQ" localSheetId="23">#REF!</definedName>
    <definedName name="DACQ" localSheetId="14">#REF!</definedName>
    <definedName name="DACQ" localSheetId="13">#REF!</definedName>
    <definedName name="DACQ" localSheetId="12">#REF!</definedName>
    <definedName name="DACQ" localSheetId="36">#REF!</definedName>
    <definedName name="DACQ" localSheetId="10">#REF!</definedName>
    <definedName name="DACQ" localSheetId="11">#REF!</definedName>
    <definedName name="DACQ" localSheetId="9">#REF!</definedName>
    <definedName name="DACQ" localSheetId="8">#REF!</definedName>
    <definedName name="DACQ" localSheetId="21">#REF!</definedName>
    <definedName name="DACQ" localSheetId="6">#REF!</definedName>
    <definedName name="DACQ" localSheetId="0">#REF!</definedName>
    <definedName name="DACQ" localSheetId="2">#REF!</definedName>
    <definedName name="DACQ" localSheetId="1">#REF!</definedName>
    <definedName name="DACQ" localSheetId="33">#REF!</definedName>
    <definedName name="DACQ" localSheetId="25">#REF!</definedName>
    <definedName name="DACQ">#REF!</definedName>
    <definedName name="DalhCE">[11]Dalhart!$A$13:$Z$38</definedName>
    <definedName name="Data" localSheetId="17">#REF!</definedName>
    <definedName name="Data" localSheetId="16">#REF!</definedName>
    <definedName name="Data" localSheetId="53">#REF!</definedName>
    <definedName name="Data" localSheetId="23">#REF!</definedName>
    <definedName name="Data" localSheetId="14">#REF!</definedName>
    <definedName name="Data" localSheetId="13">#REF!</definedName>
    <definedName name="Data" localSheetId="12">#REF!</definedName>
    <definedName name="Data" localSheetId="36">#REF!</definedName>
    <definedName name="Data" localSheetId="10">#REF!</definedName>
    <definedName name="Data" localSheetId="11">#REF!</definedName>
    <definedName name="Data" localSheetId="9">#REF!</definedName>
    <definedName name="Data" localSheetId="8">#REF!</definedName>
    <definedName name="Data" localSheetId="21">#REF!</definedName>
    <definedName name="Data" localSheetId="6">#REF!</definedName>
    <definedName name="Data" localSheetId="0">#REF!</definedName>
    <definedName name="Data" localSheetId="2">#REF!</definedName>
    <definedName name="Data" localSheetId="1">#REF!</definedName>
    <definedName name="Data" localSheetId="33">#REF!</definedName>
    <definedName name="Data" localSheetId="25">#REF!</definedName>
    <definedName name="Data">#REF!</definedName>
    <definedName name="Data2">[24]Data!$A$1:$H$74</definedName>
    <definedName name="data3">[24]Sheet3!$A$1:$AY$8</definedName>
    <definedName name="_xlnm.Database" localSheetId="17">#REF!</definedName>
    <definedName name="_xlnm.Database" localSheetId="16">#REF!</definedName>
    <definedName name="_xlnm.Database" localSheetId="53">#REF!</definedName>
    <definedName name="_xlnm.Database" localSheetId="23">#REF!</definedName>
    <definedName name="_xlnm.Database" localSheetId="14">#REF!</definedName>
    <definedName name="_xlnm.Database" localSheetId="15">#REF!</definedName>
    <definedName name="_xlnm.Database" localSheetId="13">#REF!</definedName>
    <definedName name="_xlnm.Database" localSheetId="12">#REF!</definedName>
    <definedName name="_xlnm.Database" localSheetId="36">#REF!</definedName>
    <definedName name="_xlnm.Database" localSheetId="10">#REF!</definedName>
    <definedName name="_xlnm.Database" localSheetId="11">#REF!</definedName>
    <definedName name="_xlnm.Database" localSheetId="9">#REF!</definedName>
    <definedName name="_xlnm.Database" localSheetId="8">#REF!</definedName>
    <definedName name="_xlnm.Database" localSheetId="21">#REF!</definedName>
    <definedName name="_xlnm.Database" localSheetId="6">#REF!</definedName>
    <definedName name="_xlnm.Database" localSheetId="0">#REF!</definedName>
    <definedName name="_xlnm.Database" localSheetId="2">#REF!</definedName>
    <definedName name="_xlnm.Database" localSheetId="1">#REF!</definedName>
    <definedName name="_xlnm.Database" localSheetId="33">#REF!</definedName>
    <definedName name="_xlnm.Database" localSheetId="25">#REF!</definedName>
    <definedName name="_xlnm.Database">#REF!</definedName>
    <definedName name="DatabaseActivity" localSheetId="17">#REF!</definedName>
    <definedName name="DatabaseActivity" localSheetId="16">#REF!</definedName>
    <definedName name="DatabaseActivity" localSheetId="53">#REF!</definedName>
    <definedName name="DatabaseActivity" localSheetId="23">#REF!</definedName>
    <definedName name="DatabaseActivity" localSheetId="14">#REF!</definedName>
    <definedName name="DatabaseActivity" localSheetId="13">#REF!</definedName>
    <definedName name="DatabaseActivity" localSheetId="12">#REF!</definedName>
    <definedName name="DatabaseActivity" localSheetId="36">#REF!</definedName>
    <definedName name="DatabaseActivity" localSheetId="10">#REF!</definedName>
    <definedName name="DatabaseActivity" localSheetId="11">#REF!</definedName>
    <definedName name="DatabaseActivity" localSheetId="9">#REF!</definedName>
    <definedName name="DatabaseActivity" localSheetId="8">#REF!</definedName>
    <definedName name="DatabaseActivity" localSheetId="21">#REF!</definedName>
    <definedName name="DatabaseActivity" localSheetId="6">#REF!</definedName>
    <definedName name="DatabaseActivity" localSheetId="0">#REF!</definedName>
    <definedName name="DatabaseActivity" localSheetId="2">#REF!</definedName>
    <definedName name="DatabaseActivity" localSheetId="1">#REF!</definedName>
    <definedName name="DatabaseActivity" localSheetId="33">#REF!</definedName>
    <definedName name="DatabaseActivity" localSheetId="25">#REF!</definedName>
    <definedName name="DatabaseActivity">#REF!</definedName>
    <definedName name="DatabaseBalances" localSheetId="17">#REF!</definedName>
    <definedName name="DatabaseBalances" localSheetId="16">#REF!</definedName>
    <definedName name="DatabaseBalances" localSheetId="53">#REF!</definedName>
    <definedName name="DatabaseBalances" localSheetId="23">#REF!</definedName>
    <definedName name="DatabaseBalances" localSheetId="14">#REF!</definedName>
    <definedName name="DatabaseBalances" localSheetId="13">#REF!</definedName>
    <definedName name="DatabaseBalances" localSheetId="12">#REF!</definedName>
    <definedName name="DatabaseBalances" localSheetId="36">#REF!</definedName>
    <definedName name="DatabaseBalances" localSheetId="10">#REF!</definedName>
    <definedName name="DatabaseBalances" localSheetId="11">#REF!</definedName>
    <definedName name="DatabaseBalances" localSheetId="9">#REF!</definedName>
    <definedName name="DatabaseBalances" localSheetId="8">#REF!</definedName>
    <definedName name="DatabaseBalances" localSheetId="21">#REF!</definedName>
    <definedName name="DatabaseBalances" localSheetId="6">#REF!</definedName>
    <definedName name="DatabaseBalances" localSheetId="0">#REF!</definedName>
    <definedName name="DatabaseBalances" localSheetId="2">#REF!</definedName>
    <definedName name="DatabaseBalances" localSheetId="1">#REF!</definedName>
    <definedName name="DatabaseBalances" localSheetId="33">#REF!</definedName>
    <definedName name="DatabaseBalances" localSheetId="25">#REF!</definedName>
    <definedName name="DatabaseBalances">#REF!</definedName>
    <definedName name="Date" localSheetId="17">#REF!</definedName>
    <definedName name="Date" localSheetId="16">#REF!</definedName>
    <definedName name="Date" localSheetId="53">#REF!</definedName>
    <definedName name="Date" localSheetId="23">#REF!</definedName>
    <definedName name="Date" localSheetId="14">#REF!</definedName>
    <definedName name="Date" localSheetId="13">#REF!</definedName>
    <definedName name="Date" localSheetId="12">#REF!</definedName>
    <definedName name="Date" localSheetId="36">#REF!</definedName>
    <definedName name="Date" localSheetId="10">#REF!</definedName>
    <definedName name="Date" localSheetId="11">#REF!</definedName>
    <definedName name="Date" localSheetId="9">#REF!</definedName>
    <definedName name="Date" localSheetId="8">#REF!</definedName>
    <definedName name="Date" localSheetId="21">#REF!</definedName>
    <definedName name="Date" localSheetId="6">#REF!</definedName>
    <definedName name="Date" localSheetId="0">#REF!</definedName>
    <definedName name="Date" localSheetId="2">#REF!</definedName>
    <definedName name="Date" localSheetId="1">#REF!</definedName>
    <definedName name="Date" localSheetId="33">#REF!</definedName>
    <definedName name="Date" localSheetId="25">#REF!</definedName>
    <definedName name="Date">#REF!</definedName>
    <definedName name="Date1" localSheetId="17">#REF!</definedName>
    <definedName name="Date1" localSheetId="16">#REF!</definedName>
    <definedName name="Date1" localSheetId="53">#REF!</definedName>
    <definedName name="Date1" localSheetId="23">#REF!</definedName>
    <definedName name="Date1" localSheetId="14">#REF!</definedName>
    <definedName name="Date1" localSheetId="13">#REF!</definedName>
    <definedName name="Date1" localSheetId="12">#REF!</definedName>
    <definedName name="Date1" localSheetId="36">#REF!</definedName>
    <definedName name="Date1" localSheetId="10">#REF!</definedName>
    <definedName name="Date1" localSheetId="11">#REF!</definedName>
    <definedName name="Date1" localSheetId="9">#REF!</definedName>
    <definedName name="Date1" localSheetId="8">#REF!</definedName>
    <definedName name="Date1" localSheetId="21">#REF!</definedName>
    <definedName name="Date1" localSheetId="6">#REF!</definedName>
    <definedName name="Date1" localSheetId="0">#REF!</definedName>
    <definedName name="Date1" localSheetId="2">#REF!</definedName>
    <definedName name="Date1" localSheetId="1">#REF!</definedName>
    <definedName name="Date1" localSheetId="33">#REF!</definedName>
    <definedName name="Date1" localSheetId="25">#REF!</definedName>
    <definedName name="Date1">#REF!</definedName>
    <definedName name="DEPOSIT" localSheetId="17">#REF!</definedName>
    <definedName name="DEPOSIT" localSheetId="16">#REF!</definedName>
    <definedName name="DEPOSIT" localSheetId="53">#REF!</definedName>
    <definedName name="DEPOSIT" localSheetId="23">#REF!</definedName>
    <definedName name="DEPOSIT" localSheetId="14">#REF!</definedName>
    <definedName name="DEPOSIT" localSheetId="13">#REF!</definedName>
    <definedName name="DEPOSIT" localSheetId="12">#REF!</definedName>
    <definedName name="DEPOSIT" localSheetId="36">#REF!</definedName>
    <definedName name="DEPOSIT" localSheetId="10">#REF!</definedName>
    <definedName name="DEPOSIT" localSheetId="11">#REF!</definedName>
    <definedName name="DEPOSIT" localSheetId="9">#REF!</definedName>
    <definedName name="DEPOSIT" localSheetId="8">#REF!</definedName>
    <definedName name="DEPOSIT" localSheetId="21">#REF!</definedName>
    <definedName name="DEPOSIT" localSheetId="6">#REF!</definedName>
    <definedName name="DEPOSIT" localSheetId="0">#REF!</definedName>
    <definedName name="DEPOSIT" localSheetId="2">#REF!</definedName>
    <definedName name="DEPOSIT" localSheetId="1">#REF!</definedName>
    <definedName name="DEPOSIT" localSheetId="33">#REF!</definedName>
    <definedName name="DEPOSIT" localSheetId="25">#REF!</definedName>
    <definedName name="DEPOSIT">#REF!</definedName>
    <definedName name="DEPOSITS" localSheetId="17">#REF!</definedName>
    <definedName name="DEPOSITS" localSheetId="16">#REF!</definedName>
    <definedName name="DEPOSITS" localSheetId="53">#REF!</definedName>
    <definedName name="DEPOSITS" localSheetId="23">#REF!</definedName>
    <definedName name="DEPOSITS" localSheetId="14">#REF!</definedName>
    <definedName name="DEPOSITS" localSheetId="13">#REF!</definedName>
    <definedName name="DEPOSITS" localSheetId="12">#REF!</definedName>
    <definedName name="DEPOSITS" localSheetId="36">#REF!</definedName>
    <definedName name="DEPOSITS" localSheetId="10">#REF!</definedName>
    <definedName name="DEPOSITS" localSheetId="11">#REF!</definedName>
    <definedName name="DEPOSITS" localSheetId="9">#REF!</definedName>
    <definedName name="DEPOSITS" localSheetId="8">#REF!</definedName>
    <definedName name="DEPOSITS" localSheetId="21">#REF!</definedName>
    <definedName name="DEPOSITS" localSheetId="6">#REF!</definedName>
    <definedName name="DEPOSITS" localSheetId="0">#REF!</definedName>
    <definedName name="DEPOSITS" localSheetId="2">#REF!</definedName>
    <definedName name="DEPOSITS" localSheetId="1">#REF!</definedName>
    <definedName name="DEPOSITS" localSheetId="33">#REF!</definedName>
    <definedName name="DEPOSITS" localSheetId="25">#REF!</definedName>
    <definedName name="DEPOSITS">#REF!</definedName>
    <definedName name="DeptDescr" localSheetId="17">[8]Source!#REF!</definedName>
    <definedName name="DeptDescr" localSheetId="16">[8]Source!#REF!</definedName>
    <definedName name="DeptDescr" localSheetId="53">[8]Source!#REF!</definedName>
    <definedName name="DeptDescr" localSheetId="23">[8]Source!#REF!</definedName>
    <definedName name="DeptDescr" localSheetId="14">[8]Source!#REF!</definedName>
    <definedName name="DeptDescr" localSheetId="13">[8]Source!#REF!</definedName>
    <definedName name="DeptDescr" localSheetId="12">[8]Source!#REF!</definedName>
    <definedName name="DeptDescr" localSheetId="36">[8]Source!#REF!</definedName>
    <definedName name="DeptDescr" localSheetId="10">[8]Source!#REF!</definedName>
    <definedName name="DeptDescr" localSheetId="11">[8]Source!#REF!</definedName>
    <definedName name="DeptDescr" localSheetId="9">[8]Source!#REF!</definedName>
    <definedName name="DeptDescr" localSheetId="8">[8]Source!#REF!</definedName>
    <definedName name="DeptDescr" localSheetId="21">[8]Source!#REF!</definedName>
    <definedName name="DeptDescr" localSheetId="6">[8]Source!#REF!</definedName>
    <definedName name="DeptDescr" localSheetId="0">[8]Source!#REF!</definedName>
    <definedName name="DeptDescr" localSheetId="2">[8]Source!#REF!</definedName>
    <definedName name="DeptDescr" localSheetId="1">[8]Source!#REF!</definedName>
    <definedName name="DeptDescr" localSheetId="33">[8]Source!#REF!</definedName>
    <definedName name="DeptDescr" localSheetId="25">[8]Source!#REF!</definedName>
    <definedName name="DeptDescr">[8]Source!#REF!</definedName>
    <definedName name="DeptDescr2" localSheetId="17">[8]Source!#REF!</definedName>
    <definedName name="DeptDescr2" localSheetId="16">[8]Source!#REF!</definedName>
    <definedName name="DeptDescr2" localSheetId="53">[8]Source!#REF!</definedName>
    <definedName name="DeptDescr2" localSheetId="23">[8]Source!#REF!</definedName>
    <definedName name="DeptDescr2" localSheetId="14">[8]Source!#REF!</definedName>
    <definedName name="DeptDescr2" localSheetId="13">[8]Source!#REF!</definedName>
    <definedName name="DeptDescr2" localSheetId="12">[8]Source!#REF!</definedName>
    <definedName name="DeptDescr2" localSheetId="36">[8]Source!#REF!</definedName>
    <definedName name="DeptDescr2" localSheetId="10">[8]Source!#REF!</definedName>
    <definedName name="DeptDescr2" localSheetId="11">[8]Source!#REF!</definedName>
    <definedName name="DeptDescr2" localSheetId="9">[8]Source!#REF!</definedName>
    <definedName name="DeptDescr2" localSheetId="8">[8]Source!#REF!</definedName>
    <definedName name="DeptDescr2" localSheetId="21">[8]Source!#REF!</definedName>
    <definedName name="DeptDescr2" localSheetId="6">[8]Source!#REF!</definedName>
    <definedName name="DeptDescr2" localSheetId="0">[8]Source!#REF!</definedName>
    <definedName name="DeptDescr2" localSheetId="2">[8]Source!#REF!</definedName>
    <definedName name="DeptDescr2" localSheetId="1">[8]Source!#REF!</definedName>
    <definedName name="DeptDescr2" localSheetId="33">[8]Source!#REF!</definedName>
    <definedName name="DeptDescr2" localSheetId="25">[8]Source!#REF!</definedName>
    <definedName name="DeptDescr2">[8]Source!#REF!</definedName>
    <definedName name="DeptID" localSheetId="17">[8]Source!#REF!</definedName>
    <definedName name="DeptID" localSheetId="16">[8]Source!#REF!</definedName>
    <definedName name="DeptID" localSheetId="53">[8]Source!#REF!</definedName>
    <definedName name="DeptID" localSheetId="23">[8]Source!#REF!</definedName>
    <definedName name="DeptID" localSheetId="14">[8]Source!#REF!</definedName>
    <definedName name="DeptID" localSheetId="13">[8]Source!#REF!</definedName>
    <definedName name="DeptID" localSheetId="12">[8]Source!#REF!</definedName>
    <definedName name="DeptID" localSheetId="36">[8]Source!#REF!</definedName>
    <definedName name="DeptID" localSheetId="10">[8]Source!#REF!</definedName>
    <definedName name="DeptID" localSheetId="11">[8]Source!#REF!</definedName>
    <definedName name="DeptID" localSheetId="9">[8]Source!#REF!</definedName>
    <definedName name="DeptID" localSheetId="8">[8]Source!#REF!</definedName>
    <definedName name="DeptID" localSheetId="21">[8]Source!#REF!</definedName>
    <definedName name="DeptID" localSheetId="6">[8]Source!#REF!</definedName>
    <definedName name="DeptID" localSheetId="0">[8]Source!#REF!</definedName>
    <definedName name="DeptID" localSheetId="2">[8]Source!#REF!</definedName>
    <definedName name="DeptID" localSheetId="1">[8]Source!#REF!</definedName>
    <definedName name="DeptID" localSheetId="33">[8]Source!#REF!</definedName>
    <definedName name="DeptID" localSheetId="25">[8]Source!#REF!</definedName>
    <definedName name="DeptID">[8]Source!#REF!</definedName>
    <definedName name="DeptID2" localSheetId="17">[8]Source!#REF!</definedName>
    <definedName name="DeptID2" localSheetId="16">[8]Source!#REF!</definedName>
    <definedName name="DeptID2" localSheetId="53">[8]Source!#REF!</definedName>
    <definedName name="DeptID2" localSheetId="23">[8]Source!#REF!</definedName>
    <definedName name="DeptID2" localSheetId="14">[8]Source!#REF!</definedName>
    <definedName name="DeptID2" localSheetId="13">[8]Source!#REF!</definedName>
    <definedName name="DeptID2" localSheetId="12">[8]Source!#REF!</definedName>
    <definedName name="DeptID2" localSheetId="36">[8]Source!#REF!</definedName>
    <definedName name="DeptID2" localSheetId="10">[8]Source!#REF!</definedName>
    <definedName name="DeptID2" localSheetId="11">[8]Source!#REF!</definedName>
    <definedName name="DeptID2" localSheetId="9">[8]Source!#REF!</definedName>
    <definedName name="DeptID2" localSheetId="8">[8]Source!#REF!</definedName>
    <definedName name="DeptID2" localSheetId="21">[8]Source!#REF!</definedName>
    <definedName name="DeptID2" localSheetId="6">[8]Source!#REF!</definedName>
    <definedName name="DeptID2" localSheetId="0">[8]Source!#REF!</definedName>
    <definedName name="DeptID2" localSheetId="2">[8]Source!#REF!</definedName>
    <definedName name="DeptID2" localSheetId="1">[8]Source!#REF!</definedName>
    <definedName name="DeptID2" localSheetId="33">[8]Source!#REF!</definedName>
    <definedName name="DeptID2" localSheetId="25">[8]Source!#REF!</definedName>
    <definedName name="DeptID2">[8]Source!#REF!</definedName>
    <definedName name="DFSD" localSheetId="7" hidden="1">{#N/A,#N/A,FALSE,"Summary";#N/A,#N/A,FALSE,"Cust Sales Purchase Volumes";#N/A,#N/A,FALSE,"Gas Sales Rev";#N/A,#N/A,FALSE,"Rev-Rel Taxes";#N/A,#N/A,FALSE,"LUG";#N/A,#N/A,FALSE,"Gas Purch Expense"}</definedName>
    <definedName name="DFSD" hidden="1">{#N/A,#N/A,FALSE,"Summary";#N/A,#N/A,FALSE,"Cust Sales Purchase Volumes";#N/A,#N/A,FALSE,"Gas Sales Rev";#N/A,#N/A,FALSE,"Rev-Rel Taxes";#N/A,#N/A,FALSE,"LUG";#N/A,#N/A,FALSE,"Gas Purch Expense"}</definedName>
    <definedName name="DirAPT">[25]BilledToAPT!$A$154:$O$154</definedName>
    <definedName name="DSD" localSheetId="7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DSD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DV_DebtPctList">[15]TRIGGERS!$AR$18:$AR$25</definedName>
    <definedName name="DV_DebtPctTable">[15]TRIGGERS!$AR$18:$AS$25</definedName>
    <definedName name="DV_DebtRateList">[15]TRIGGERS!$AR$9:$AR$15</definedName>
    <definedName name="DV_DebtRateTable">[15]TRIGGERS!$AR$9:$AS$15</definedName>
    <definedName name="EC" localSheetId="17">[8]Source!#REF!</definedName>
    <definedName name="EC" localSheetId="16">[8]Source!#REF!</definedName>
    <definedName name="EC" localSheetId="53">[8]Source!#REF!</definedName>
    <definedName name="EC" localSheetId="23">[8]Source!#REF!</definedName>
    <definedName name="EC" localSheetId="14">[8]Source!#REF!</definedName>
    <definedName name="EC" localSheetId="13">[8]Source!#REF!</definedName>
    <definedName name="EC" localSheetId="12">[8]Source!#REF!</definedName>
    <definedName name="EC" localSheetId="36">[8]Source!#REF!</definedName>
    <definedName name="EC" localSheetId="10">[8]Source!#REF!</definedName>
    <definedName name="EC" localSheetId="11">[8]Source!#REF!</definedName>
    <definedName name="EC" localSheetId="9">[8]Source!#REF!</definedName>
    <definedName name="EC" localSheetId="8">[8]Source!#REF!</definedName>
    <definedName name="EC" localSheetId="21">[8]Source!#REF!</definedName>
    <definedName name="EC" localSheetId="6">[8]Source!#REF!</definedName>
    <definedName name="EC" localSheetId="0">[8]Source!#REF!</definedName>
    <definedName name="EC" localSheetId="2">[8]Source!#REF!</definedName>
    <definedName name="EC" localSheetId="1">[8]Source!#REF!</definedName>
    <definedName name="EC" localSheetId="33">[8]Source!#REF!</definedName>
    <definedName name="EC" localSheetId="25">[8]Source!#REF!</definedName>
    <definedName name="EC">[8]Source!#REF!</definedName>
    <definedName name="ECDescr" localSheetId="17">[8]Source!#REF!</definedName>
    <definedName name="ECDescr" localSheetId="16">[8]Source!#REF!</definedName>
    <definedName name="ECDescr" localSheetId="53">[8]Source!#REF!</definedName>
    <definedName name="ECDescr" localSheetId="23">[8]Source!#REF!</definedName>
    <definedName name="ECDescr" localSheetId="14">[8]Source!#REF!</definedName>
    <definedName name="ECDescr" localSheetId="13">[8]Source!#REF!</definedName>
    <definedName name="ECDescr" localSheetId="12">[8]Source!#REF!</definedName>
    <definedName name="ECDescr" localSheetId="36">[8]Source!#REF!</definedName>
    <definedName name="ECDescr" localSheetId="10">[8]Source!#REF!</definedName>
    <definedName name="ECDescr" localSheetId="11">[8]Source!#REF!</definedName>
    <definedName name="ECDescr" localSheetId="9">[8]Source!#REF!</definedName>
    <definedName name="ECDescr" localSheetId="8">[8]Source!#REF!</definedName>
    <definedName name="ECDescr" localSheetId="21">[8]Source!#REF!</definedName>
    <definedName name="ECDescr" localSheetId="6">[8]Source!#REF!</definedName>
    <definedName name="ECDescr" localSheetId="0">[8]Source!#REF!</definedName>
    <definedName name="ECDescr" localSheetId="2">[8]Source!#REF!</definedName>
    <definedName name="ECDescr" localSheetId="1">[8]Source!#REF!</definedName>
    <definedName name="ECDescr" localSheetId="33">[8]Source!#REF!</definedName>
    <definedName name="ECDescr" localSheetId="25">[8]Source!#REF!</definedName>
    <definedName name="ECDescr">[8]Source!#REF!</definedName>
    <definedName name="ECDescr2" localSheetId="17">[8]Source!#REF!</definedName>
    <definedName name="ECDescr2" localSheetId="16">[8]Source!#REF!</definedName>
    <definedName name="ECDescr2" localSheetId="53">[8]Source!#REF!</definedName>
    <definedName name="ECDescr2" localSheetId="23">[8]Source!#REF!</definedName>
    <definedName name="ECDescr2" localSheetId="14">[8]Source!#REF!</definedName>
    <definedName name="ECDescr2" localSheetId="13">[8]Source!#REF!</definedName>
    <definedName name="ECDescr2" localSheetId="12">[8]Source!#REF!</definedName>
    <definedName name="ECDescr2" localSheetId="36">[8]Source!#REF!</definedName>
    <definedName name="ECDescr2" localSheetId="10">[8]Source!#REF!</definedName>
    <definedName name="ECDescr2" localSheetId="11">[8]Source!#REF!</definedName>
    <definedName name="ECDescr2" localSheetId="9">[8]Source!#REF!</definedName>
    <definedName name="ECDescr2" localSheetId="8">[8]Source!#REF!</definedName>
    <definedName name="ECDescr2" localSheetId="21">[8]Source!#REF!</definedName>
    <definedName name="ECDescr2" localSheetId="6">[8]Source!#REF!</definedName>
    <definedName name="ECDescr2" localSheetId="0">[8]Source!#REF!</definedName>
    <definedName name="ECDescr2" localSheetId="2">[8]Source!#REF!</definedName>
    <definedName name="ECDescr2" localSheetId="1">[8]Source!#REF!</definedName>
    <definedName name="ECDescr2" localSheetId="33">[8]Source!#REF!</definedName>
    <definedName name="ECDescr2" localSheetId="25">[8]Source!#REF!</definedName>
    <definedName name="ECDescr2">[8]Source!#REF!</definedName>
    <definedName name="ECID" localSheetId="17">[8]Source!#REF!</definedName>
    <definedName name="ECID" localSheetId="16">[8]Source!#REF!</definedName>
    <definedName name="ECID" localSheetId="53">[8]Source!#REF!</definedName>
    <definedName name="ECID" localSheetId="23">[8]Source!#REF!</definedName>
    <definedName name="ECID" localSheetId="14">[8]Source!#REF!</definedName>
    <definedName name="ECID" localSheetId="13">[8]Source!#REF!</definedName>
    <definedName name="ECID" localSheetId="12">[8]Source!#REF!</definedName>
    <definedName name="ECID" localSheetId="36">[8]Source!#REF!</definedName>
    <definedName name="ECID" localSheetId="10">[8]Source!#REF!</definedName>
    <definedName name="ECID" localSheetId="11">[8]Source!#REF!</definedName>
    <definedName name="ECID" localSheetId="9">[8]Source!#REF!</definedName>
    <definedName name="ECID" localSheetId="8">[8]Source!#REF!</definedName>
    <definedName name="ECID" localSheetId="21">[8]Source!#REF!</definedName>
    <definedName name="ECID" localSheetId="6">[8]Source!#REF!</definedName>
    <definedName name="ECID" localSheetId="0">[8]Source!#REF!</definedName>
    <definedName name="ECID" localSheetId="2">[8]Source!#REF!</definedName>
    <definedName name="ECID" localSheetId="1">[8]Source!#REF!</definedName>
    <definedName name="ECID" localSheetId="33">[8]Source!#REF!</definedName>
    <definedName name="ECID" localSheetId="25">[8]Source!#REF!</definedName>
    <definedName name="ECID">[8]Source!#REF!</definedName>
    <definedName name="Eight" localSheetId="17">'[7]Jurisdiction Input'!#REF!</definedName>
    <definedName name="Eight" localSheetId="16">'[7]Jurisdiction Input'!#REF!</definedName>
    <definedName name="Eight" localSheetId="53">'[7]Jurisdiction Input'!#REF!</definedName>
    <definedName name="Eight" localSheetId="23">'[7]Jurisdiction Input'!#REF!</definedName>
    <definedName name="Eight" localSheetId="14">'[7]Jurisdiction Input'!#REF!</definedName>
    <definedName name="Eight" localSheetId="13">'[7]Jurisdiction Input'!#REF!</definedName>
    <definedName name="Eight" localSheetId="12">'[7]Jurisdiction Input'!#REF!</definedName>
    <definedName name="Eight" localSheetId="36">'[7]Jurisdiction Input'!#REF!</definedName>
    <definedName name="Eight" localSheetId="10">'[7]Jurisdiction Input'!#REF!</definedName>
    <definedName name="Eight" localSheetId="11">'[7]Jurisdiction Input'!#REF!</definedName>
    <definedName name="Eight" localSheetId="9">'[7]Jurisdiction Input'!#REF!</definedName>
    <definedName name="Eight" localSheetId="8">'[7]Jurisdiction Input'!#REF!</definedName>
    <definedName name="Eight" localSheetId="21">'[7]Jurisdiction Input'!#REF!</definedName>
    <definedName name="Eight" localSheetId="6">'[7]Jurisdiction Input'!#REF!</definedName>
    <definedName name="Eight" localSheetId="0">'[7]Jurisdiction Input'!#REF!</definedName>
    <definedName name="Eight" localSheetId="2">'[7]Jurisdiction Input'!#REF!</definedName>
    <definedName name="Eight" localSheetId="1">'[7]Jurisdiction Input'!#REF!</definedName>
    <definedName name="Eight" localSheetId="33">'[7]Jurisdiction Input'!#REF!</definedName>
    <definedName name="Eight" localSheetId="25">'[7]Jurisdiction Input'!#REF!</definedName>
    <definedName name="Eight">'[7]Jurisdiction Input'!#REF!</definedName>
    <definedName name="Elapsed" localSheetId="17">#REF!</definedName>
    <definedName name="Elapsed" localSheetId="16">#REF!</definedName>
    <definedName name="Elapsed" localSheetId="53">#REF!</definedName>
    <definedName name="Elapsed" localSheetId="23">#REF!</definedName>
    <definedName name="Elapsed" localSheetId="14">#REF!</definedName>
    <definedName name="Elapsed" localSheetId="13">#REF!</definedName>
    <definedName name="Elapsed" localSheetId="12">#REF!</definedName>
    <definedName name="Elapsed" localSheetId="36">#REF!</definedName>
    <definedName name="Elapsed" localSheetId="10">#REF!</definedName>
    <definedName name="Elapsed" localSheetId="11">#REF!</definedName>
    <definedName name="Elapsed" localSheetId="9">#REF!</definedName>
    <definedName name="Elapsed" localSheetId="8">#REF!</definedName>
    <definedName name="Elapsed" localSheetId="21">#REF!</definedName>
    <definedName name="Elapsed" localSheetId="6">#REF!</definedName>
    <definedName name="Elapsed" localSheetId="0">#REF!</definedName>
    <definedName name="Elapsed" localSheetId="2">#REF!</definedName>
    <definedName name="Elapsed" localSheetId="1">#REF!</definedName>
    <definedName name="Elapsed" localSheetId="33">#REF!</definedName>
    <definedName name="Elapsed" localSheetId="25">#REF!</definedName>
    <definedName name="Elapsed">#REF!</definedName>
    <definedName name="Eleven" localSheetId="17">'[7]Jurisdiction Input'!#REF!</definedName>
    <definedName name="Eleven" localSheetId="16">'[7]Jurisdiction Input'!#REF!</definedName>
    <definedName name="Eleven" localSheetId="53">'[7]Jurisdiction Input'!#REF!</definedName>
    <definedName name="Eleven" localSheetId="23">'[7]Jurisdiction Input'!#REF!</definedName>
    <definedName name="Eleven" localSheetId="14">'[7]Jurisdiction Input'!#REF!</definedName>
    <definedName name="Eleven" localSheetId="13">'[7]Jurisdiction Input'!#REF!</definedName>
    <definedName name="Eleven" localSheetId="12">'[7]Jurisdiction Input'!#REF!</definedName>
    <definedName name="Eleven" localSheetId="36">'[7]Jurisdiction Input'!#REF!</definedName>
    <definedName name="Eleven" localSheetId="10">'[7]Jurisdiction Input'!#REF!</definedName>
    <definedName name="Eleven" localSheetId="11">'[7]Jurisdiction Input'!#REF!</definedName>
    <definedName name="Eleven" localSheetId="9">'[7]Jurisdiction Input'!#REF!</definedName>
    <definedName name="Eleven" localSheetId="8">'[7]Jurisdiction Input'!#REF!</definedName>
    <definedName name="Eleven" localSheetId="21">'[7]Jurisdiction Input'!#REF!</definedName>
    <definedName name="Eleven" localSheetId="6">'[7]Jurisdiction Input'!#REF!</definedName>
    <definedName name="Eleven" localSheetId="0">'[7]Jurisdiction Input'!#REF!</definedName>
    <definedName name="Eleven" localSheetId="2">'[7]Jurisdiction Input'!#REF!</definedName>
    <definedName name="Eleven" localSheetId="1">'[7]Jurisdiction Input'!#REF!</definedName>
    <definedName name="Eleven" localSheetId="33">'[7]Jurisdiction Input'!#REF!</definedName>
    <definedName name="Eleven" localSheetId="25">'[7]Jurisdiction Input'!#REF!</definedName>
    <definedName name="Eleven">'[7]Jurisdiction Input'!#REF!</definedName>
    <definedName name="EPSData">[26]EssEPS!$A$8:$CJ$45</definedName>
    <definedName name="EQ_Change">'[21]CASH FLOW &amp; INTEREST'!$393:$393</definedName>
    <definedName name="EssAliasTable" localSheetId="17">"Default"</definedName>
    <definedName name="EssAliasTable" localSheetId="16">"Default"</definedName>
    <definedName name="EssAliasTable" localSheetId="15">"Default"</definedName>
    <definedName name="EssAliasTable" localSheetId="13">"Default"</definedName>
    <definedName name="EssAliasTable" localSheetId="12">"Default"</definedName>
    <definedName name="EssAliasTable" localSheetId="11">"Default"</definedName>
    <definedName name="EssAliasTable" localSheetId="9">"Default"</definedName>
    <definedName name="EssAliasTable" localSheetId="8">"Default"</definedName>
    <definedName name="EssAliasTable" localSheetId="33">"Default"</definedName>
    <definedName name="EssAliasTable" localSheetId="27">"Default"</definedName>
    <definedName name="EssAliasTable" localSheetId="26">"Default"</definedName>
    <definedName name="EssAliasTable" localSheetId="25">"Default"</definedName>
    <definedName name="EssfHasNonUnique" localSheetId="17">FALSE</definedName>
    <definedName name="EssfHasNonUnique" localSheetId="16">FALSE</definedName>
    <definedName name="EssfHasNonUnique" localSheetId="15">FALSE</definedName>
    <definedName name="EssfHasNonUnique" localSheetId="13">FALSE</definedName>
    <definedName name="EssfHasNonUnique" localSheetId="12">FALSE</definedName>
    <definedName name="EssfHasNonUnique" localSheetId="11">FALSE</definedName>
    <definedName name="EssfHasNonUnique" localSheetId="9">FALSE</definedName>
    <definedName name="EssfHasNonUnique" localSheetId="8">FALSE</definedName>
    <definedName name="EssfHasNonUnique" localSheetId="33">FALSE</definedName>
    <definedName name="EssfHasNonUnique" localSheetId="32">FALSE</definedName>
    <definedName name="EssfHasNonUnique" localSheetId="31">FALSE</definedName>
    <definedName name="EssfHasNonUnique" localSheetId="30">FALSE</definedName>
    <definedName name="EssfHasNonUnique" localSheetId="29">FALSE</definedName>
    <definedName name="EssfHasNonUnique" localSheetId="28">FALSE</definedName>
    <definedName name="EssfHasNonUnique" localSheetId="27">FALSE</definedName>
    <definedName name="EssfHasNonUnique" localSheetId="26">FALSE</definedName>
    <definedName name="EssfHasNonUnique" localSheetId="25">FALSE</definedName>
    <definedName name="EssLatest" localSheetId="17">"Oct"</definedName>
    <definedName name="EssLatest" localSheetId="16">"Oct"</definedName>
    <definedName name="EssLatest" localSheetId="15">"Oct"</definedName>
    <definedName name="EssLatest" localSheetId="13">"Oct"</definedName>
    <definedName name="EssLatest" localSheetId="12">"Oct"</definedName>
    <definedName name="EssLatest" localSheetId="11">"Oct"</definedName>
    <definedName name="EssLatest" localSheetId="9">"Oct"</definedName>
    <definedName name="EssLatest" localSheetId="8">"Oct"</definedName>
    <definedName name="EssLatest" localSheetId="33">"Oct"</definedName>
    <definedName name="EssLatest" localSheetId="27">"Oct"</definedName>
    <definedName name="EssLatest" localSheetId="26">"Oct"</definedName>
    <definedName name="EssLatest" localSheetId="25">"Oct"</definedName>
    <definedName name="EssOptions" localSheetId="17">"A3100000000011000011001100020_01001 00"</definedName>
    <definedName name="EssOptions" localSheetId="16">"A3100000000011000011001100020_01001 00"</definedName>
    <definedName name="EssOptions" localSheetId="15">"A3100000000011000011001100020_01001 00"</definedName>
    <definedName name="EssOptions" localSheetId="13">"A3100000000011000011001100020_01001 00"</definedName>
    <definedName name="EssOptions" localSheetId="12">"A3100000000011000011001100020_01001 00"</definedName>
    <definedName name="EssOptions" localSheetId="11">"A3100000000011000011001100020_01001 00"</definedName>
    <definedName name="EssOptions" localSheetId="9">"A3100000000011000011001100020_01001 00"</definedName>
    <definedName name="EssOptions" localSheetId="8">"A3100000000011000011001100020_01001 00"</definedName>
    <definedName name="EssOptions" localSheetId="33">"A1100000000111000011101100020_01001 00"</definedName>
    <definedName name="EssOptions" localSheetId="27">"A3100001100010000011101100020_0100000"</definedName>
    <definedName name="EssOptions" localSheetId="26">"A1000000000011000011101100020_01001 00"</definedName>
    <definedName name="EssOptions" localSheetId="25">"A1000000000011000011101100020_01001 00"</definedName>
    <definedName name="EssSamplingValue" localSheetId="17">100</definedName>
    <definedName name="EssSamplingValue" localSheetId="16">100</definedName>
    <definedName name="EssSamplingValue" localSheetId="15">100</definedName>
    <definedName name="EssSamplingValue" localSheetId="13">100</definedName>
    <definedName name="EssSamplingValue" localSheetId="12">100</definedName>
    <definedName name="EssSamplingValue" localSheetId="11">100</definedName>
    <definedName name="EssSamplingValue" localSheetId="9">100</definedName>
    <definedName name="EssSamplingValue" localSheetId="8">100</definedName>
    <definedName name="EssSamplingValue" localSheetId="33">100</definedName>
    <definedName name="EssSamplingValue" localSheetId="27">100</definedName>
    <definedName name="EssSamplingValue" localSheetId="26">100</definedName>
    <definedName name="EssSamplingValue" localSheetId="25">100</definedName>
    <definedName name="EXPENDITURE_TYPE_LIST">'[20]Drop Down Lists'!$G$3:$G$13</definedName>
    <definedName name="EXPENSES" localSheetId="17">#REF!</definedName>
    <definedName name="EXPENSES" localSheetId="16">#REF!</definedName>
    <definedName name="EXPENSES" localSheetId="53">#REF!</definedName>
    <definedName name="EXPENSES" localSheetId="23">#REF!</definedName>
    <definedName name="EXPENSES" localSheetId="14">#REF!</definedName>
    <definedName name="EXPENSES" localSheetId="13">#REF!</definedName>
    <definedName name="EXPENSES" localSheetId="12">#REF!</definedName>
    <definedName name="EXPENSES" localSheetId="36">#REF!</definedName>
    <definedName name="EXPENSES" localSheetId="10">#REF!</definedName>
    <definedName name="EXPENSES" localSheetId="11">#REF!</definedName>
    <definedName name="EXPENSES" localSheetId="9">#REF!</definedName>
    <definedName name="EXPENSES" localSheetId="8">#REF!</definedName>
    <definedName name="EXPENSES" localSheetId="21">#REF!</definedName>
    <definedName name="EXPENSES" localSheetId="6">#REF!</definedName>
    <definedName name="EXPENSES" localSheetId="0">#REF!</definedName>
    <definedName name="EXPENSES" localSheetId="2">#REF!</definedName>
    <definedName name="EXPENSES" localSheetId="1">#REF!</definedName>
    <definedName name="EXPENSES" localSheetId="33">#REF!</definedName>
    <definedName name="EXPENSES" localSheetId="25">#REF!</definedName>
    <definedName name="EXPENSES">#REF!</definedName>
    <definedName name="f" localSheetId="17">#REF!</definedName>
    <definedName name="f" localSheetId="16">#REF!</definedName>
    <definedName name="f" localSheetId="53">#REF!</definedName>
    <definedName name="f" localSheetId="23">#REF!</definedName>
    <definedName name="f" localSheetId="14">#REF!</definedName>
    <definedName name="f" localSheetId="13">#REF!</definedName>
    <definedName name="f" localSheetId="12">#REF!</definedName>
    <definedName name="f" localSheetId="36">#REF!</definedName>
    <definedName name="f" localSheetId="10">#REF!</definedName>
    <definedName name="f" localSheetId="11">#REF!</definedName>
    <definedName name="f" localSheetId="9">#REF!</definedName>
    <definedName name="f" localSheetId="8">#REF!</definedName>
    <definedName name="f" localSheetId="21">#REF!</definedName>
    <definedName name="f" localSheetId="6">#REF!</definedName>
    <definedName name="f" localSheetId="0">#REF!</definedName>
    <definedName name="f" localSheetId="2">#REF!</definedName>
    <definedName name="f" localSheetId="1">#REF!</definedName>
    <definedName name="f" localSheetId="33">#REF!</definedName>
    <definedName name="f" localSheetId="25">#REF!</definedName>
    <definedName name="f">#REF!</definedName>
    <definedName name="FAIBF" localSheetId="17">#REF!</definedName>
    <definedName name="FAIBF" localSheetId="16">#REF!</definedName>
    <definedName name="FAIBF" localSheetId="53">#REF!</definedName>
    <definedName name="FAIBF" localSheetId="23">#REF!</definedName>
    <definedName name="FAIBF" localSheetId="14">#REF!</definedName>
    <definedName name="FAIBF" localSheetId="13">#REF!</definedName>
    <definedName name="FAIBF" localSheetId="12">#REF!</definedName>
    <definedName name="FAIBF" localSheetId="36">#REF!</definedName>
    <definedName name="FAIBF" localSheetId="10">#REF!</definedName>
    <definedName name="FAIBF" localSheetId="11">#REF!</definedName>
    <definedName name="FAIBF" localSheetId="9">#REF!</definedName>
    <definedName name="FAIBF" localSheetId="8">#REF!</definedName>
    <definedName name="FAIBF" localSheetId="21">#REF!</definedName>
    <definedName name="FAIBF" localSheetId="6">#REF!</definedName>
    <definedName name="FAIBF" localSheetId="0">#REF!</definedName>
    <definedName name="FAIBF" localSheetId="2">#REF!</definedName>
    <definedName name="FAIBF" localSheetId="1">#REF!</definedName>
    <definedName name="FAIBF" localSheetId="33">#REF!</definedName>
    <definedName name="FAIBF" localSheetId="25">#REF!</definedName>
    <definedName name="FAIBF">#REF!</definedName>
    <definedName name="fee" localSheetId="17">#REF!</definedName>
    <definedName name="fee" localSheetId="16">#REF!</definedName>
    <definedName name="fee" localSheetId="53">#REF!</definedName>
    <definedName name="fee" localSheetId="23">#REF!</definedName>
    <definedName name="fee" localSheetId="14">#REF!</definedName>
    <definedName name="fee" localSheetId="13">#REF!</definedName>
    <definedName name="fee" localSheetId="12">#REF!</definedName>
    <definedName name="fee" localSheetId="36">#REF!</definedName>
    <definedName name="fee" localSheetId="10">#REF!</definedName>
    <definedName name="fee" localSheetId="11">#REF!</definedName>
    <definedName name="fee" localSheetId="9">#REF!</definedName>
    <definedName name="fee" localSheetId="8">#REF!</definedName>
    <definedName name="fee" localSheetId="21">#REF!</definedName>
    <definedName name="fee" localSheetId="6">#REF!</definedName>
    <definedName name="fee" localSheetId="0">#REF!</definedName>
    <definedName name="fee" localSheetId="2">#REF!</definedName>
    <definedName name="fee" localSheetId="1">#REF!</definedName>
    <definedName name="fee" localSheetId="33">#REF!</definedName>
    <definedName name="fee" localSheetId="25">#REF!</definedName>
    <definedName name="fee">#REF!</definedName>
    <definedName name="FIND">[2]Nonutility!$R$189</definedName>
    <definedName name="FinRep_FinRep_0B0CABC3_2CB9_4C9F_95D7_352509CE6132_1" localSheetId="13">'1-31-17 SV'!$A$1:$K$134</definedName>
    <definedName name="FinRep_FinRep_0B0CABC3_2CB9_4C9F_95D7_352509CE6132_1" localSheetId="12">'2-28-17 SV'!$A$1:$K$134</definedName>
    <definedName name="FinRep_FinRep_0B0CABC3_2CB9_4C9F_95D7_352509CE6132_1" localSheetId="11">'3-31-17 SV'!$A$1:$K$134</definedName>
    <definedName name="FinRep_FinRep_0B0CABC3_2CB9_4C9F_95D7_352509CE6132_1" localSheetId="9">'4-30-17 SV'!$A$1:$K$134</definedName>
    <definedName name="FinRep_FinRep_0B0CABC3_2CB9_4C9F_95D7_352509CE6132_1" localSheetId="8">'5-31-17 SV'!$A$1:$K$134</definedName>
    <definedName name="FinRep_FinRep_25084A3B_8410_4931_9D60_F51212F0FA56_1" localSheetId="11">'3-31-17 SV'!$A$1:$P$135</definedName>
    <definedName name="FinRep_FinRep_25084A3B_8410_4931_9D60_F51212F0FA56_1" localSheetId="9">'4-30-17 SV'!$P$1:$R$135</definedName>
    <definedName name="FinRep_FinRep_25084A3B_8410_4931_9D60_F51212F0FA56_1" localSheetId="8">'5-31-17 SV'!$R$1:$R$135</definedName>
    <definedName name="FinRep_FinRep_4D3D61A0_154A_49CD_B22E_455CB5856410_1" localSheetId="12">'2-28-17 SV'!$A$1:$P$135</definedName>
    <definedName name="FinRep_FinRep_4D3D61A0_154A_49CD_B22E_455CB5856410_1" localSheetId="11">'3-31-17 SV'!$A$1:$O$135</definedName>
    <definedName name="FinRep_FinRep_4D3D61A0_154A_49CD_B22E_455CB5856410_1" localSheetId="9">'4-30-17 SV'!$A$1:$O$135</definedName>
    <definedName name="FinRep_FinRep_4D3D61A0_154A_49CD_B22E_455CB5856410_1" localSheetId="8">'5-31-17 SV'!$A$1:$O$135</definedName>
    <definedName name="FinRep_FinRep_9B354587_1F06_48BA_8E51_076941CD56C4_1" localSheetId="9">'4-30-17 SV'!$A$1:$P$135</definedName>
    <definedName name="FinRep_FinRep_9B354587_1F06_48BA_8E51_076941CD56C4_1" localSheetId="8">'5-31-17 SV'!$P$1:$R$135</definedName>
    <definedName name="FinRep_FinRep_9E618087_061E_42C0_9FC7_DC795F651378_1" localSheetId="15">'12-31-16 SV'!$A$1:$N$137</definedName>
    <definedName name="FinRep_FinRep_9ECF444D_27F9_4023_A345_433257AB3A2F_1" localSheetId="13">'1-31-17 SV'!$A$1:$P$130</definedName>
    <definedName name="FinRep_FinRep_9ECF444D_27F9_4023_A345_433257AB3A2F_1" localSheetId="12">'2-28-17 SV'!$N$1:$P$130</definedName>
    <definedName name="FinRep_FinRep_9ECF444D_27F9_4023_A345_433257AB3A2F_1" localSheetId="11">'3-31-17 SV'!$N$1:$O$130</definedName>
    <definedName name="FinRep_FinRep_9ECF444D_27F9_4023_A345_433257AB3A2F_1" localSheetId="9">'4-30-17 SV'!$N$1:$O$130</definedName>
    <definedName name="FinRep_FinRep_9ECF444D_27F9_4023_A345_433257AB3A2F_1" localSheetId="8">'5-31-17 SV'!$N$1:$O$130</definedName>
    <definedName name="FinRep_FinRep_9F303417_E6B6_4B31_87F2_CCC3B9D0E046_1" localSheetId="25">'FY16 Essbase'!$C$1:$DH$56</definedName>
    <definedName name="FinRep_FinRep_DBE423BF_AFBB_487A_91F1_534B3B14C40D_1" localSheetId="8">'5-31-17 SV'!$A$1:$P$135</definedName>
    <definedName name="FIRST_SEMETRE" localSheetId="17">#REF!</definedName>
    <definedName name="FIRST_SEMETRE" localSheetId="16">#REF!</definedName>
    <definedName name="FIRST_SEMETRE" localSheetId="53">#REF!</definedName>
    <definedName name="FIRST_SEMETRE" localSheetId="23">#REF!</definedName>
    <definedName name="FIRST_SEMETRE" localSheetId="14">#REF!</definedName>
    <definedName name="FIRST_SEMETRE" localSheetId="13">#REF!</definedName>
    <definedName name="FIRST_SEMETRE" localSheetId="12">#REF!</definedName>
    <definedName name="FIRST_SEMETRE" localSheetId="36">#REF!</definedName>
    <definedName name="FIRST_SEMETRE" localSheetId="10">#REF!</definedName>
    <definedName name="FIRST_SEMETRE" localSheetId="11">#REF!</definedName>
    <definedName name="FIRST_SEMETRE" localSheetId="9">#REF!</definedName>
    <definedName name="FIRST_SEMETRE" localSheetId="8">#REF!</definedName>
    <definedName name="FIRST_SEMETRE" localSheetId="21">#REF!</definedName>
    <definedName name="FIRST_SEMETRE" localSheetId="6">#REF!</definedName>
    <definedName name="FIRST_SEMETRE" localSheetId="0">#REF!</definedName>
    <definedName name="FIRST_SEMETRE" localSheetId="2">#REF!</definedName>
    <definedName name="FIRST_SEMETRE" localSheetId="1">#REF!</definedName>
    <definedName name="FIRST_SEMETRE" localSheetId="33">#REF!</definedName>
    <definedName name="FIRST_SEMETRE" localSheetId="25">#REF!</definedName>
    <definedName name="FIRST_SEMETRE">#REF!</definedName>
    <definedName name="FIT_RATE">[2]Nonutility!$EB$597</definedName>
    <definedName name="Five" localSheetId="17">'[7]Jurisdiction Input'!#REF!</definedName>
    <definedName name="Five" localSheetId="16">'[7]Jurisdiction Input'!#REF!</definedName>
    <definedName name="Five" localSheetId="53">'[7]Jurisdiction Input'!#REF!</definedName>
    <definedName name="Five" localSheetId="23">'[7]Jurisdiction Input'!#REF!</definedName>
    <definedName name="Five" localSheetId="14">'[7]Jurisdiction Input'!#REF!</definedName>
    <definedName name="Five" localSheetId="13">'[7]Jurisdiction Input'!#REF!</definedName>
    <definedName name="Five" localSheetId="12">'[7]Jurisdiction Input'!#REF!</definedName>
    <definedName name="Five" localSheetId="36">'[7]Jurisdiction Input'!#REF!</definedName>
    <definedName name="Five" localSheetId="10">'[7]Jurisdiction Input'!#REF!</definedName>
    <definedName name="Five" localSheetId="11">'[7]Jurisdiction Input'!#REF!</definedName>
    <definedName name="Five" localSheetId="9">'[7]Jurisdiction Input'!#REF!</definedName>
    <definedName name="Five" localSheetId="8">'[7]Jurisdiction Input'!#REF!</definedName>
    <definedName name="Five" localSheetId="21">'[7]Jurisdiction Input'!#REF!</definedName>
    <definedName name="Five" localSheetId="6">'[7]Jurisdiction Input'!#REF!</definedName>
    <definedName name="Five" localSheetId="0">'[7]Jurisdiction Input'!#REF!</definedName>
    <definedName name="Five" localSheetId="2">'[7]Jurisdiction Input'!#REF!</definedName>
    <definedName name="Five" localSheetId="1">'[7]Jurisdiction Input'!#REF!</definedName>
    <definedName name="Five" localSheetId="33">'[7]Jurisdiction Input'!#REF!</definedName>
    <definedName name="Five" localSheetId="25">'[7]Jurisdiction Input'!#REF!</definedName>
    <definedName name="Five">'[7]Jurisdiction Input'!#REF!</definedName>
    <definedName name="Four" localSheetId="17">'[7]Jurisdiction Input'!#REF!</definedName>
    <definedName name="Four" localSheetId="16">'[7]Jurisdiction Input'!#REF!</definedName>
    <definedName name="Four" localSheetId="53">'[7]Jurisdiction Input'!#REF!</definedName>
    <definedName name="Four" localSheetId="23">'[7]Jurisdiction Input'!#REF!</definedName>
    <definedName name="Four" localSheetId="14">'[7]Jurisdiction Input'!#REF!</definedName>
    <definedName name="Four" localSheetId="13">'[7]Jurisdiction Input'!#REF!</definedName>
    <definedName name="Four" localSheetId="12">'[7]Jurisdiction Input'!#REF!</definedName>
    <definedName name="Four" localSheetId="36">'[7]Jurisdiction Input'!#REF!</definedName>
    <definedName name="Four" localSheetId="10">'[7]Jurisdiction Input'!#REF!</definedName>
    <definedName name="Four" localSheetId="11">'[7]Jurisdiction Input'!#REF!</definedName>
    <definedName name="Four" localSheetId="9">'[7]Jurisdiction Input'!#REF!</definedName>
    <definedName name="Four" localSheetId="8">'[7]Jurisdiction Input'!#REF!</definedName>
    <definedName name="Four" localSheetId="21">'[7]Jurisdiction Input'!#REF!</definedName>
    <definedName name="Four" localSheetId="6">'[7]Jurisdiction Input'!#REF!</definedName>
    <definedName name="Four" localSheetId="0">'[7]Jurisdiction Input'!#REF!</definedName>
    <definedName name="Four" localSheetId="2">'[7]Jurisdiction Input'!#REF!</definedName>
    <definedName name="Four" localSheetId="1">'[7]Jurisdiction Input'!#REF!</definedName>
    <definedName name="Four" localSheetId="33">'[7]Jurisdiction Input'!#REF!</definedName>
    <definedName name="Four" localSheetId="25">'[7]Jurisdiction Input'!#REF!</definedName>
    <definedName name="Four">'[7]Jurisdiction Input'!#REF!</definedName>
    <definedName name="Fourteen" localSheetId="17">'[7]Jurisdiction Input'!#REF!</definedName>
    <definedName name="Fourteen" localSheetId="16">'[7]Jurisdiction Input'!#REF!</definedName>
    <definedName name="Fourteen" localSheetId="53">'[7]Jurisdiction Input'!#REF!</definedName>
    <definedName name="Fourteen" localSheetId="23">'[7]Jurisdiction Input'!#REF!</definedName>
    <definedName name="Fourteen" localSheetId="14">'[7]Jurisdiction Input'!#REF!</definedName>
    <definedName name="Fourteen" localSheetId="13">'[7]Jurisdiction Input'!#REF!</definedName>
    <definedName name="Fourteen" localSheetId="12">'[7]Jurisdiction Input'!#REF!</definedName>
    <definedName name="Fourteen" localSheetId="36">'[7]Jurisdiction Input'!#REF!</definedName>
    <definedName name="Fourteen" localSheetId="10">'[7]Jurisdiction Input'!#REF!</definedName>
    <definedName name="Fourteen" localSheetId="11">'[7]Jurisdiction Input'!#REF!</definedName>
    <definedName name="Fourteen" localSheetId="9">'[7]Jurisdiction Input'!#REF!</definedName>
    <definedName name="Fourteen" localSheetId="8">'[7]Jurisdiction Input'!#REF!</definedName>
    <definedName name="Fourteen" localSheetId="21">'[7]Jurisdiction Input'!#REF!</definedName>
    <definedName name="Fourteen" localSheetId="6">'[7]Jurisdiction Input'!#REF!</definedName>
    <definedName name="Fourteen" localSheetId="0">'[7]Jurisdiction Input'!#REF!</definedName>
    <definedName name="Fourteen" localSheetId="2">'[7]Jurisdiction Input'!#REF!</definedName>
    <definedName name="Fourteen" localSheetId="1">'[7]Jurisdiction Input'!#REF!</definedName>
    <definedName name="Fourteen" localSheetId="33">'[7]Jurisdiction Input'!#REF!</definedName>
    <definedName name="Fourteen" localSheetId="25">'[7]Jurisdiction Input'!#REF!</definedName>
    <definedName name="Fourteen">'[7]Jurisdiction Input'!#REF!</definedName>
    <definedName name="frfr" localSheetId="17">#REF!</definedName>
    <definedName name="frfr" localSheetId="16">#REF!</definedName>
    <definedName name="frfr" localSheetId="53">#REF!</definedName>
    <definedName name="frfr" localSheetId="23">#REF!</definedName>
    <definedName name="frfr" localSheetId="14">#REF!</definedName>
    <definedName name="frfr" localSheetId="13">#REF!</definedName>
    <definedName name="frfr" localSheetId="12">#REF!</definedName>
    <definedName name="frfr" localSheetId="36">#REF!</definedName>
    <definedName name="frfr" localSheetId="10">#REF!</definedName>
    <definedName name="frfr" localSheetId="11">#REF!</definedName>
    <definedName name="frfr" localSheetId="9">#REF!</definedName>
    <definedName name="frfr" localSheetId="8">#REF!</definedName>
    <definedName name="frfr" localSheetId="21">#REF!</definedName>
    <definedName name="frfr" localSheetId="6">#REF!</definedName>
    <definedName name="frfr" localSheetId="0">#REF!</definedName>
    <definedName name="frfr" localSheetId="2">#REF!</definedName>
    <definedName name="frfr" localSheetId="1">#REF!</definedName>
    <definedName name="frfr" localSheetId="33">#REF!</definedName>
    <definedName name="frfr" localSheetId="25">#REF!</definedName>
    <definedName name="frfr">#REF!</definedName>
    <definedName name="FrSaCE">[11]FritzSand!$A$13:$Z$29</definedName>
    <definedName name="FY" localSheetId="17">#REF!</definedName>
    <definedName name="FY" localSheetId="16">#REF!</definedName>
    <definedName name="FY" localSheetId="53">#REF!</definedName>
    <definedName name="FY" localSheetId="23">#REF!</definedName>
    <definedName name="FY" localSheetId="14">#REF!</definedName>
    <definedName name="FY" localSheetId="13">#REF!</definedName>
    <definedName name="FY" localSheetId="12">#REF!</definedName>
    <definedName name="FY" localSheetId="36">#REF!</definedName>
    <definedName name="FY" localSheetId="10">#REF!</definedName>
    <definedName name="FY" localSheetId="11">#REF!</definedName>
    <definedName name="FY" localSheetId="9">#REF!</definedName>
    <definedName name="FY" localSheetId="8">#REF!</definedName>
    <definedName name="FY" localSheetId="21">#REF!</definedName>
    <definedName name="FY" localSheetId="6">#REF!</definedName>
    <definedName name="FY" localSheetId="0">#REF!</definedName>
    <definedName name="FY" localSheetId="2">#REF!</definedName>
    <definedName name="FY" localSheetId="1">#REF!</definedName>
    <definedName name="FY" localSheetId="33">#REF!</definedName>
    <definedName name="FY" localSheetId="25">#REF!</definedName>
    <definedName name="FY">#REF!</definedName>
    <definedName name="FY10DATA" localSheetId="17">#REF!</definedName>
    <definedName name="FY10DATA" localSheetId="16">#REF!</definedName>
    <definedName name="FY10DATA" localSheetId="14">#REF!</definedName>
    <definedName name="FY10DATA" localSheetId="15">#REF!</definedName>
    <definedName name="FY10DATA" localSheetId="13">#REF!</definedName>
    <definedName name="FY10DATA" localSheetId="12">#REF!</definedName>
    <definedName name="FY10DATA" localSheetId="10">#REF!</definedName>
    <definedName name="FY10DATA" localSheetId="11">#REF!</definedName>
    <definedName name="FY10DATA" localSheetId="9">#REF!</definedName>
    <definedName name="FY10DATA" localSheetId="8">#REF!</definedName>
    <definedName name="FY10DATA" localSheetId="6">#REF!</definedName>
    <definedName name="FY10DATA" localSheetId="0">#REF!</definedName>
    <definedName name="FY10DATA" localSheetId="2">#REF!</definedName>
    <definedName name="FY10DATA" localSheetId="1">#REF!</definedName>
    <definedName name="FY10DATA">#REF!</definedName>
    <definedName name="G" localSheetId="17">#REF!</definedName>
    <definedName name="G" localSheetId="16">#REF!</definedName>
    <definedName name="G" localSheetId="53">#REF!</definedName>
    <definedName name="G" localSheetId="23">#REF!</definedName>
    <definedName name="G" localSheetId="14">#REF!</definedName>
    <definedName name="G" localSheetId="13">#REF!</definedName>
    <definedName name="G" localSheetId="12">#REF!</definedName>
    <definedName name="G" localSheetId="36">#REF!</definedName>
    <definedName name="G" localSheetId="10">#REF!</definedName>
    <definedName name="G" localSheetId="11">#REF!</definedName>
    <definedName name="G" localSheetId="9">#REF!</definedName>
    <definedName name="G" localSheetId="8">#REF!</definedName>
    <definedName name="G" localSheetId="21">#REF!</definedName>
    <definedName name="G" localSheetId="6">#REF!</definedName>
    <definedName name="G" localSheetId="0">#REF!</definedName>
    <definedName name="G" localSheetId="2">#REF!</definedName>
    <definedName name="G" localSheetId="1">#REF!</definedName>
    <definedName name="G" localSheetId="33">#REF!</definedName>
    <definedName name="G" localSheetId="25">#REF!</definedName>
    <definedName name="G">#REF!</definedName>
    <definedName name="Gas_Cost_Rate" localSheetId="17">#REF!</definedName>
    <definedName name="Gas_Cost_Rate" localSheetId="16">#REF!</definedName>
    <definedName name="Gas_Cost_Rate" localSheetId="53">#REF!</definedName>
    <definedName name="Gas_Cost_Rate" localSheetId="23">#REF!</definedName>
    <definedName name="Gas_Cost_Rate" localSheetId="14">#REF!</definedName>
    <definedName name="Gas_Cost_Rate" localSheetId="13">#REF!</definedName>
    <definedName name="Gas_Cost_Rate" localSheetId="12">#REF!</definedName>
    <definedName name="Gas_Cost_Rate" localSheetId="36">#REF!</definedName>
    <definedName name="Gas_Cost_Rate" localSheetId="10">#REF!</definedName>
    <definedName name="Gas_Cost_Rate" localSheetId="11">#REF!</definedName>
    <definedName name="Gas_Cost_Rate" localSheetId="9">#REF!</definedName>
    <definedName name="Gas_Cost_Rate" localSheetId="8">#REF!</definedName>
    <definedName name="Gas_Cost_Rate" localSheetId="21">#REF!</definedName>
    <definedName name="Gas_Cost_Rate" localSheetId="6">#REF!</definedName>
    <definedName name="Gas_Cost_Rate" localSheetId="0">#REF!</definedName>
    <definedName name="Gas_Cost_Rate" localSheetId="2">#REF!</definedName>
    <definedName name="Gas_Cost_Rate" localSheetId="1">#REF!</definedName>
    <definedName name="Gas_Cost_Rate" localSheetId="33">#REF!</definedName>
    <definedName name="Gas_Cost_Rate" localSheetId="25">#REF!</definedName>
    <definedName name="Gas_Cost_Rate">#REF!</definedName>
    <definedName name="GECE">[27]Georgia!$A$13:$Z$51</definedName>
    <definedName name="GOEXP" localSheetId="17">'[16]DATA INPUT'!$C$59</definedName>
    <definedName name="GOEXP" localSheetId="16">'[16]DATA INPUT'!$C$59</definedName>
    <definedName name="GOEXP" localSheetId="15">'[16]DATA INPUT'!$C$59</definedName>
    <definedName name="GOEXP" localSheetId="13">'[16]DATA INPUT'!$C$59</definedName>
    <definedName name="GOEXP" localSheetId="12">'[16]DATA INPUT'!$C$59</definedName>
    <definedName name="GOEXP" localSheetId="11">'[16]DATA INPUT'!$C$59</definedName>
    <definedName name="GOEXP" localSheetId="9">'[16]DATA INPUT'!$C$59</definedName>
    <definedName name="GOEXP" localSheetId="8">'[16]DATA INPUT'!$C$59</definedName>
    <definedName name="GOEXP">'[17]DATA INPUT'!$C$59</definedName>
    <definedName name="GOPLANT" localSheetId="17">'[16]DATA INPUT'!$C$55</definedName>
    <definedName name="GOPLANT" localSheetId="16">'[16]DATA INPUT'!$C$55</definedName>
    <definedName name="GOPLANT" localSheetId="15">'[16]DATA INPUT'!$C$55</definedName>
    <definedName name="GOPLANT" localSheetId="13">'[16]DATA INPUT'!$C$55</definedName>
    <definedName name="GOPLANT" localSheetId="12">'[16]DATA INPUT'!$C$55</definedName>
    <definedName name="GOPLANT" localSheetId="11">'[16]DATA INPUT'!$C$55</definedName>
    <definedName name="GOPLANT" localSheetId="9">'[16]DATA INPUT'!$C$55</definedName>
    <definedName name="GOPLANT" localSheetId="8">'[16]DATA INPUT'!$C$55</definedName>
    <definedName name="GOPLANT">'[17]DATA INPUT'!$C$55</definedName>
    <definedName name="GOTOMENU" localSheetId="17">#REF!</definedName>
    <definedName name="GOTOMENU" localSheetId="16">#REF!</definedName>
    <definedName name="GOTOMENU" localSheetId="53">#REF!</definedName>
    <definedName name="GOTOMENU" localSheetId="23">#REF!</definedName>
    <definedName name="GOTOMENU" localSheetId="14">#REF!</definedName>
    <definedName name="GOTOMENU" localSheetId="13">#REF!</definedName>
    <definedName name="GOTOMENU" localSheetId="12">#REF!</definedName>
    <definedName name="GOTOMENU" localSheetId="36">#REF!</definedName>
    <definedName name="GOTOMENU" localSheetId="10">#REF!</definedName>
    <definedName name="GOTOMENU" localSheetId="11">#REF!</definedName>
    <definedName name="GOTOMENU" localSheetId="9">#REF!</definedName>
    <definedName name="GOTOMENU" localSheetId="8">#REF!</definedName>
    <definedName name="GOTOMENU" localSheetId="21">#REF!</definedName>
    <definedName name="GOTOMENU" localSheetId="6">#REF!</definedName>
    <definedName name="GOTOMENU" localSheetId="0">#REF!</definedName>
    <definedName name="GOTOMENU" localSheetId="2">#REF!</definedName>
    <definedName name="GOTOMENU" localSheetId="1">#REF!</definedName>
    <definedName name="GOTOMENU" localSheetId="33">#REF!</definedName>
    <definedName name="GOTOMENU" localSheetId="25">#REF!</definedName>
    <definedName name="GOTOMENU">#REF!</definedName>
    <definedName name="gsgd2" localSheetId="17">#REF!</definedName>
    <definedName name="gsgd2" localSheetId="16">#REF!</definedName>
    <definedName name="gsgd2" localSheetId="53">#REF!</definedName>
    <definedName name="gsgd2" localSheetId="23">#REF!</definedName>
    <definedName name="gsgd2" localSheetId="14">#REF!</definedName>
    <definedName name="gsgd2" localSheetId="13">#REF!</definedName>
    <definedName name="gsgd2" localSheetId="12">#REF!</definedName>
    <definedName name="gsgd2" localSheetId="36">#REF!</definedName>
    <definedName name="gsgd2" localSheetId="10">#REF!</definedName>
    <definedName name="gsgd2" localSheetId="11">#REF!</definedName>
    <definedName name="gsgd2" localSheetId="9">#REF!</definedName>
    <definedName name="gsgd2" localSheetId="8">#REF!</definedName>
    <definedName name="gsgd2" localSheetId="21">#REF!</definedName>
    <definedName name="gsgd2" localSheetId="6">#REF!</definedName>
    <definedName name="gsgd2" localSheetId="0">#REF!</definedName>
    <definedName name="gsgd2" localSheetId="2">#REF!</definedName>
    <definedName name="gsgd2" localSheetId="1">#REF!</definedName>
    <definedName name="gsgd2" localSheetId="33">#REF!</definedName>
    <definedName name="gsgd2" localSheetId="25">#REF!</definedName>
    <definedName name="gsgd2">#REF!</definedName>
    <definedName name="HDDVarM">[28]EssBalS!$A$97:$B$105</definedName>
    <definedName name="HDDVarY">[28]EssBalS!$D$97:$E$105</definedName>
    <definedName name="HERE" localSheetId="17">#REF!</definedName>
    <definedName name="HERE" localSheetId="16">#REF!</definedName>
    <definedName name="HERE" localSheetId="53">#REF!</definedName>
    <definedName name="HERE" localSheetId="23">#REF!</definedName>
    <definedName name="HERE" localSheetId="14">#REF!</definedName>
    <definedName name="HERE" localSheetId="13">#REF!</definedName>
    <definedName name="HERE" localSheetId="12">#REF!</definedName>
    <definedName name="HERE" localSheetId="36">#REF!</definedName>
    <definedName name="HERE" localSheetId="10">#REF!</definedName>
    <definedName name="HERE" localSheetId="11">#REF!</definedName>
    <definedName name="HERE" localSheetId="9">#REF!</definedName>
    <definedName name="HERE" localSheetId="8">#REF!</definedName>
    <definedName name="HERE" localSheetId="21">#REF!</definedName>
    <definedName name="HERE" localSheetId="6">#REF!</definedName>
    <definedName name="HERE" localSheetId="0">#REF!</definedName>
    <definedName name="HERE" localSheetId="2">#REF!</definedName>
    <definedName name="HERE" localSheetId="1">#REF!</definedName>
    <definedName name="HERE" localSheetId="33">#REF!</definedName>
    <definedName name="HERE" localSheetId="25">#REF!</definedName>
    <definedName name="HERE">#REF!</definedName>
    <definedName name="HERE1" localSheetId="17">#REF!</definedName>
    <definedName name="HERE1" localSheetId="16">#REF!</definedName>
    <definedName name="HERE1" localSheetId="53">#REF!</definedName>
    <definedName name="HERE1" localSheetId="23">#REF!</definedName>
    <definedName name="HERE1" localSheetId="14">#REF!</definedName>
    <definedName name="HERE1" localSheetId="13">#REF!</definedName>
    <definedName name="HERE1" localSheetId="12">#REF!</definedName>
    <definedName name="HERE1" localSheetId="36">#REF!</definedName>
    <definedName name="HERE1" localSheetId="10">#REF!</definedName>
    <definedName name="HERE1" localSheetId="11">#REF!</definedName>
    <definedName name="HERE1" localSheetId="9">#REF!</definedName>
    <definedName name="HERE1" localSheetId="8">#REF!</definedName>
    <definedName name="HERE1" localSheetId="21">#REF!</definedName>
    <definedName name="HERE1" localSheetId="6">#REF!</definedName>
    <definedName name="HERE1" localSheetId="0">#REF!</definedName>
    <definedName name="HERE1" localSheetId="2">#REF!</definedName>
    <definedName name="HERE1" localSheetId="1">#REF!</definedName>
    <definedName name="HERE1" localSheetId="33">#REF!</definedName>
    <definedName name="HERE1" localSheetId="25">#REF!</definedName>
    <definedName name="HERE1">#REF!</definedName>
    <definedName name="HERE2" localSheetId="17">[4]Yield!#REF!</definedName>
    <definedName name="HERE2" localSheetId="16">[4]Yield!#REF!</definedName>
    <definedName name="HERE2" localSheetId="53">[4]Yield!#REF!</definedName>
    <definedName name="HERE2" localSheetId="23">[4]Yield!#REF!</definedName>
    <definedName name="HERE2" localSheetId="14">[4]Yield!#REF!</definedName>
    <definedName name="HERE2" localSheetId="13">[4]Yield!#REF!</definedName>
    <definedName name="HERE2" localSheetId="12">[4]Yield!#REF!</definedName>
    <definedName name="HERE2" localSheetId="36">[4]Yield!#REF!</definedName>
    <definedName name="HERE2" localSheetId="10">[4]Yield!#REF!</definedName>
    <definedName name="HERE2" localSheetId="11">[4]Yield!#REF!</definedName>
    <definedName name="HERE2" localSheetId="9">[4]Yield!#REF!</definedName>
    <definedName name="HERE2" localSheetId="8">[4]Yield!#REF!</definedName>
    <definedName name="HERE2" localSheetId="21">[4]Yield!#REF!</definedName>
    <definedName name="HERE2" localSheetId="6">[4]Yield!#REF!</definedName>
    <definedName name="HERE2" localSheetId="0">[4]Yield!#REF!</definedName>
    <definedName name="HERE2" localSheetId="2">[4]Yield!#REF!</definedName>
    <definedName name="HERE2" localSheetId="1">[4]Yield!#REF!</definedName>
    <definedName name="HERE2" localSheetId="33">[4]Yield!#REF!</definedName>
    <definedName name="HERE2" localSheetId="25">[4]Yield!#REF!</definedName>
    <definedName name="HERE2">[4]Yield!#REF!</definedName>
    <definedName name="HERE3" localSheetId="17">#REF!</definedName>
    <definedName name="HERE3" localSheetId="16">#REF!</definedName>
    <definedName name="HERE3" localSheetId="53">#REF!</definedName>
    <definedName name="HERE3" localSheetId="23">#REF!</definedName>
    <definedName name="HERE3" localSheetId="14">#REF!</definedName>
    <definedName name="HERE3" localSheetId="13">#REF!</definedName>
    <definedName name="HERE3" localSheetId="12">#REF!</definedName>
    <definedName name="HERE3" localSheetId="36">#REF!</definedName>
    <definedName name="HERE3" localSheetId="10">#REF!</definedName>
    <definedName name="HERE3" localSheetId="11">#REF!</definedName>
    <definedName name="HERE3" localSheetId="9">#REF!</definedName>
    <definedName name="HERE3" localSheetId="8">#REF!</definedName>
    <definedName name="HERE3" localSheetId="21">#REF!</definedName>
    <definedName name="HERE3" localSheetId="6">#REF!</definedName>
    <definedName name="HERE3" localSheetId="0">#REF!</definedName>
    <definedName name="HERE3" localSheetId="2">#REF!</definedName>
    <definedName name="HERE3" localSheetId="1">#REF!</definedName>
    <definedName name="HERE3" localSheetId="33">#REF!</definedName>
    <definedName name="HERE3" localSheetId="25">#REF!</definedName>
    <definedName name="HERE3">#REF!</definedName>
    <definedName name="HERE4" localSheetId="17">#REF!</definedName>
    <definedName name="HERE4" localSheetId="16">#REF!</definedName>
    <definedName name="HERE4" localSheetId="53">#REF!</definedName>
    <definedName name="HERE4" localSheetId="23">#REF!</definedName>
    <definedName name="HERE4" localSheetId="14">#REF!</definedName>
    <definedName name="HERE4" localSheetId="13">#REF!</definedName>
    <definedName name="HERE4" localSheetId="12">#REF!</definedName>
    <definedName name="HERE4" localSheetId="36">#REF!</definedName>
    <definedName name="HERE4" localSheetId="10">#REF!</definedName>
    <definedName name="HERE4" localSheetId="11">#REF!</definedName>
    <definedName name="HERE4" localSheetId="9">#REF!</definedName>
    <definedName name="HERE4" localSheetId="8">#REF!</definedName>
    <definedName name="HERE4" localSheetId="21">#REF!</definedName>
    <definedName name="HERE4" localSheetId="6">#REF!</definedName>
    <definedName name="HERE4" localSheetId="0">#REF!</definedName>
    <definedName name="HERE4" localSheetId="2">#REF!</definedName>
    <definedName name="HERE4" localSheetId="1">#REF!</definedName>
    <definedName name="HERE4" localSheetId="33">#REF!</definedName>
    <definedName name="HERE4" localSheetId="25">#REF!</definedName>
    <definedName name="HERE4">#REF!</definedName>
    <definedName name="HERE5" localSheetId="17">#REF!</definedName>
    <definedName name="HERE5" localSheetId="16">#REF!</definedName>
    <definedName name="HERE5" localSheetId="53">#REF!</definedName>
    <definedName name="HERE5" localSheetId="23">#REF!</definedName>
    <definedName name="HERE5" localSheetId="14">#REF!</definedName>
    <definedName name="HERE5" localSheetId="13">#REF!</definedName>
    <definedName name="HERE5" localSheetId="12">#REF!</definedName>
    <definedName name="HERE5" localSheetId="36">#REF!</definedName>
    <definedName name="HERE5" localSheetId="10">#REF!</definedName>
    <definedName name="HERE5" localSheetId="11">#REF!</definedName>
    <definedName name="HERE5" localSheetId="9">#REF!</definedName>
    <definedName name="HERE5" localSheetId="8">#REF!</definedName>
    <definedName name="HERE5" localSheetId="21">#REF!</definedName>
    <definedName name="HERE5" localSheetId="6">#REF!</definedName>
    <definedName name="HERE5" localSheetId="0">#REF!</definedName>
    <definedName name="HERE5" localSheetId="2">#REF!</definedName>
    <definedName name="HERE5" localSheetId="1">#REF!</definedName>
    <definedName name="HERE5" localSheetId="33">#REF!</definedName>
    <definedName name="HERE5" localSheetId="25">#REF!</definedName>
    <definedName name="HERE5">#REF!</definedName>
    <definedName name="HERE6" localSheetId="17">#REF!</definedName>
    <definedName name="HERE6" localSheetId="16">#REF!</definedName>
    <definedName name="HERE6" localSheetId="53">#REF!</definedName>
    <definedName name="HERE6" localSheetId="23">#REF!</definedName>
    <definedName name="HERE6" localSheetId="14">#REF!</definedName>
    <definedName name="HERE6" localSheetId="13">#REF!</definedName>
    <definedName name="HERE6" localSheetId="12">#REF!</definedName>
    <definedName name="HERE6" localSheetId="36">#REF!</definedName>
    <definedName name="HERE6" localSheetId="10">#REF!</definedName>
    <definedName name="HERE6" localSheetId="11">#REF!</definedName>
    <definedName name="HERE6" localSheetId="9">#REF!</definedName>
    <definedName name="HERE6" localSheetId="8">#REF!</definedName>
    <definedName name="HERE6" localSheetId="21">#REF!</definedName>
    <definedName name="HERE6" localSheetId="6">#REF!</definedName>
    <definedName name="HERE6" localSheetId="0">#REF!</definedName>
    <definedName name="HERE6" localSheetId="2">#REF!</definedName>
    <definedName name="HERE6" localSheetId="1">#REF!</definedName>
    <definedName name="HERE6" localSheetId="33">#REF!</definedName>
    <definedName name="HERE6" localSheetId="25">#REF!</definedName>
    <definedName name="HERE6">#REF!</definedName>
    <definedName name="HERE7" localSheetId="17">#REF!</definedName>
    <definedName name="HERE7" localSheetId="16">#REF!</definedName>
    <definedName name="HERE7" localSheetId="53">#REF!</definedName>
    <definedName name="HERE7" localSheetId="23">#REF!</definedName>
    <definedName name="HERE7" localSheetId="14">#REF!</definedName>
    <definedName name="HERE7" localSheetId="13">#REF!</definedName>
    <definedName name="HERE7" localSheetId="12">#REF!</definedName>
    <definedName name="HERE7" localSheetId="36">#REF!</definedName>
    <definedName name="HERE7" localSheetId="10">#REF!</definedName>
    <definedName name="HERE7" localSheetId="11">#REF!</definedName>
    <definedName name="HERE7" localSheetId="9">#REF!</definedName>
    <definedName name="HERE7" localSheetId="8">#REF!</definedName>
    <definedName name="HERE7" localSheetId="21">#REF!</definedName>
    <definedName name="HERE7" localSheetId="6">#REF!</definedName>
    <definedName name="HERE7" localSheetId="0">#REF!</definedName>
    <definedName name="HERE7" localSheetId="2">#REF!</definedName>
    <definedName name="HERE7" localSheetId="1">#REF!</definedName>
    <definedName name="HERE7" localSheetId="33">#REF!</definedName>
    <definedName name="HERE7" localSheetId="25">#REF!</definedName>
    <definedName name="HERE7">#REF!</definedName>
    <definedName name="IACE">[27]Iowa!$A$13:$Z$37</definedName>
    <definedName name="IAF" localSheetId="17">'[29]OVAL&amp;S.WK1'!#REF!</definedName>
    <definedName name="IAF" localSheetId="16">'[29]OVAL&amp;S.WK1'!#REF!</definedName>
    <definedName name="IAF" localSheetId="53">'[29]OVAL&amp;S.WK1'!#REF!</definedName>
    <definedName name="IAF" localSheetId="23">'[29]OVAL&amp;S.WK1'!#REF!</definedName>
    <definedName name="IAF" localSheetId="14">'[29]OVAL&amp;S.WK1'!#REF!</definedName>
    <definedName name="IAF" localSheetId="13">'[29]OVAL&amp;S.WK1'!#REF!</definedName>
    <definedName name="IAF" localSheetId="12">'[29]OVAL&amp;S.WK1'!#REF!</definedName>
    <definedName name="IAF" localSheetId="36">'[29]OVAL&amp;S.WK1'!#REF!</definedName>
    <definedName name="IAF" localSheetId="10">'[29]OVAL&amp;S.WK1'!#REF!</definedName>
    <definedName name="IAF" localSheetId="11">'[29]OVAL&amp;S.WK1'!#REF!</definedName>
    <definedName name="IAF" localSheetId="9">'[29]OVAL&amp;S.WK1'!#REF!</definedName>
    <definedName name="IAF" localSheetId="8">'[29]OVAL&amp;S.WK1'!#REF!</definedName>
    <definedName name="IAF" localSheetId="21">'[29]OVAL&amp;S.WK1'!#REF!</definedName>
    <definedName name="IAF" localSheetId="6">'[29]OVAL&amp;S.WK1'!#REF!</definedName>
    <definedName name="IAF" localSheetId="0">'[29]OVAL&amp;S.WK1'!#REF!</definedName>
    <definedName name="IAF" localSheetId="2">'[29]OVAL&amp;S.WK1'!#REF!</definedName>
    <definedName name="IAF" localSheetId="1">'[29]OVAL&amp;S.WK1'!#REF!</definedName>
    <definedName name="IAF" localSheetId="33">'[29]OVAL&amp;S.WK1'!#REF!</definedName>
    <definedName name="IAF" localSheetId="25">'[29]OVAL&amp;S.WK1'!#REF!</definedName>
    <definedName name="IAF">'[29]OVAL&amp;S.WK1'!#REF!</definedName>
    <definedName name="IBNRSLOSS" localSheetId="17">#REF!</definedName>
    <definedName name="IBNRSLOSS" localSheetId="16">#REF!</definedName>
    <definedName name="IBNRSLOSS" localSheetId="53">#REF!</definedName>
    <definedName name="IBNRSLOSS" localSheetId="23">#REF!</definedName>
    <definedName name="IBNRSLOSS" localSheetId="14">#REF!</definedName>
    <definedName name="IBNRSLOSS" localSheetId="13">#REF!</definedName>
    <definedName name="IBNRSLOSS" localSheetId="12">#REF!</definedName>
    <definedName name="IBNRSLOSS" localSheetId="36">#REF!</definedName>
    <definedName name="IBNRSLOSS" localSheetId="10">#REF!</definedName>
    <definedName name="IBNRSLOSS" localSheetId="11">#REF!</definedName>
    <definedName name="IBNRSLOSS" localSheetId="9">#REF!</definedName>
    <definedName name="IBNRSLOSS" localSheetId="8">#REF!</definedName>
    <definedName name="IBNRSLOSS" localSheetId="21">#REF!</definedName>
    <definedName name="IBNRSLOSS" localSheetId="6">#REF!</definedName>
    <definedName name="IBNRSLOSS" localSheetId="0">#REF!</definedName>
    <definedName name="IBNRSLOSS" localSheetId="2">#REF!</definedName>
    <definedName name="IBNRSLOSS" localSheetId="1">#REF!</definedName>
    <definedName name="IBNRSLOSS" localSheetId="33">#REF!</definedName>
    <definedName name="IBNRSLOSS" localSheetId="25">#REF!</definedName>
    <definedName name="IBNRSLOSS">#REF!</definedName>
    <definedName name="II">[2]Nonutility!$AB$246</definedName>
    <definedName name="IIC">[2]Nonutility!$AI$351</definedName>
    <definedName name="III">[2]Nonutility!$BI$420</definedName>
    <definedName name="IIIA_BORD">[2]Nonutility!$BQ$437</definedName>
    <definedName name="IIIPAGE_1">[2]Nonutility!$BI$427:$BO$464</definedName>
    <definedName name="IIIPAGE_2">[2]Nonutility!$BI$467:$BO$501</definedName>
    <definedName name="IIIPAGE_2A">[2]Nonutility!$BI$503:$BO$525</definedName>
    <definedName name="IIIPAGE_3">[2]Nonutility!$BR$427:$BW$467</definedName>
    <definedName name="IIIPAGE_3A">[2]Nonutility!$BR$471:$BV$508</definedName>
    <definedName name="IIIPAGE_4">[2]Nonutility!$BY$427:$CD$467</definedName>
    <definedName name="IIIPAGE_4A">[2]Nonutility!$BY$471:$CC$508</definedName>
    <definedName name="IIIPAGE_5">[2]Nonutility!$CF$427:$CK$467</definedName>
    <definedName name="IIIPAGE_5A">[2]Nonutility!$CF$471:$CJ$508</definedName>
    <definedName name="IIIPAGE_6">[2]Nonutility!$CM$427:$CR$467</definedName>
    <definedName name="IIIPAGE_6A">[2]Nonutility!$CM$471:$CQ$508</definedName>
    <definedName name="IIPAGE_1">[2]Nonutility!$AC$253:$AH$299</definedName>
    <definedName name="IIPAGE_1A">[2]Nonutility!$AC$302:$AJ$349</definedName>
    <definedName name="IIPAGE_2">[2]Nonutility!$AC$352:$AH$387</definedName>
    <definedName name="IIPAGE_2A">[2]Nonutility!$AC$393:$AH$420</definedName>
    <definedName name="IIPAGEENG">[2]Nonutility!$AI$352:$AN$391</definedName>
    <definedName name="IIPAGEGGC">[2]Nonutility!$AO$352:$AT$391</definedName>
    <definedName name="IIPAGETLA">[2]Nonutility!$AU$352:$AZ$391</definedName>
    <definedName name="IIPAGEWKG">[2]Nonutility!$BA$352:$BF$391</definedName>
    <definedName name="ILCE">[27]Illinois!$A$13:$Z$37</definedName>
    <definedName name="ImportedData" localSheetId="17">#REF!</definedName>
    <definedName name="ImportedData" localSheetId="16">#REF!</definedName>
    <definedName name="ImportedData" localSheetId="53">'[30]AA 9240 04070 Oct03-Mar06'!#REF!</definedName>
    <definedName name="ImportedData" localSheetId="23">'[30]AA 9240 04070 Oct03-Mar06'!#REF!</definedName>
    <definedName name="ImportedData" localSheetId="14">'[30]AA 9240 04070 Oct03-Mar06'!#REF!</definedName>
    <definedName name="ImportedData" localSheetId="15">#REF!</definedName>
    <definedName name="ImportedData" localSheetId="13">#REF!</definedName>
    <definedName name="ImportedData" localSheetId="12">#REF!</definedName>
    <definedName name="ImportedData" localSheetId="36">'[30]AA 9240 04070 Oct03-Mar06'!#REF!</definedName>
    <definedName name="ImportedData" localSheetId="10">'[30]AA 9240 04070 Oct03-Mar06'!#REF!</definedName>
    <definedName name="ImportedData" localSheetId="11">#REF!</definedName>
    <definedName name="ImportedData" localSheetId="9">#REF!</definedName>
    <definedName name="ImportedData" localSheetId="8">#REF!</definedName>
    <definedName name="ImportedData" localSheetId="21">'[30]AA 9240 04070 Oct03-Mar06'!#REF!</definedName>
    <definedName name="ImportedData" localSheetId="6">'[30]AA 9240 04070 Oct03-Mar06'!#REF!</definedName>
    <definedName name="ImportedData" localSheetId="0">'[30]AA 9240 04070 Oct03-Mar06'!#REF!</definedName>
    <definedName name="ImportedData" localSheetId="2">'[30]AA 9240 04070 Oct03-Mar06'!#REF!</definedName>
    <definedName name="ImportedData" localSheetId="1">'[30]AA 9240 04070 Oct03-Mar06'!#REF!</definedName>
    <definedName name="ImportedData" localSheetId="33">'[30]AA 9240 04070 Oct03-Mar06'!#REF!</definedName>
    <definedName name="ImportedData" localSheetId="25">'[30]AA 9240 04070 Oct03-Mar06'!#REF!</definedName>
    <definedName name="ImportedData">'[30]AA 9240 04070 Oct03-Mar06'!#REF!</definedName>
    <definedName name="INCOME" localSheetId="17">#REF!</definedName>
    <definedName name="INCOME" localSheetId="16">#REF!</definedName>
    <definedName name="INCOME" localSheetId="53">#REF!</definedName>
    <definedName name="INCOME" localSheetId="23">#REF!</definedName>
    <definedName name="INCOME" localSheetId="14">#REF!</definedName>
    <definedName name="INCOME" localSheetId="13">#REF!</definedName>
    <definedName name="INCOME" localSheetId="12">#REF!</definedName>
    <definedName name="INCOME" localSheetId="36">#REF!</definedName>
    <definedName name="INCOME" localSheetId="10">#REF!</definedName>
    <definedName name="INCOME" localSheetId="11">#REF!</definedName>
    <definedName name="INCOME" localSheetId="9">#REF!</definedName>
    <definedName name="INCOME" localSheetId="8">#REF!</definedName>
    <definedName name="INCOME" localSheetId="21">#REF!</definedName>
    <definedName name="INCOME" localSheetId="6">#REF!</definedName>
    <definedName name="INCOME" localSheetId="0">#REF!</definedName>
    <definedName name="INCOME" localSheetId="2">#REF!</definedName>
    <definedName name="INCOME" localSheetId="1">#REF!</definedName>
    <definedName name="INCOME" localSheetId="33">#REF!</definedName>
    <definedName name="INCOME" localSheetId="25">#REF!</definedName>
    <definedName name="INCOME">#REF!</definedName>
    <definedName name="INCOMEDATE" localSheetId="17">#REF!</definedName>
    <definedName name="INCOMEDATE" localSheetId="16">#REF!</definedName>
    <definedName name="INCOMEDATE" localSheetId="53">#REF!</definedName>
    <definedName name="INCOMEDATE" localSheetId="23">#REF!</definedName>
    <definedName name="INCOMEDATE" localSheetId="14">#REF!</definedName>
    <definedName name="INCOMEDATE" localSheetId="13">#REF!</definedName>
    <definedName name="INCOMEDATE" localSheetId="12">#REF!</definedName>
    <definedName name="INCOMEDATE" localSheetId="36">#REF!</definedName>
    <definedName name="INCOMEDATE" localSheetId="10">#REF!</definedName>
    <definedName name="INCOMEDATE" localSheetId="11">#REF!</definedName>
    <definedName name="INCOMEDATE" localSheetId="9">#REF!</definedName>
    <definedName name="INCOMEDATE" localSheetId="8">#REF!</definedName>
    <definedName name="INCOMEDATE" localSheetId="21">#REF!</definedName>
    <definedName name="INCOMEDATE" localSheetId="6">#REF!</definedName>
    <definedName name="INCOMEDATE" localSheetId="0">#REF!</definedName>
    <definedName name="INCOMEDATE" localSheetId="2">#REF!</definedName>
    <definedName name="INCOMEDATE" localSheetId="1">#REF!</definedName>
    <definedName name="INCOMEDATE" localSheetId="33">#REF!</definedName>
    <definedName name="INCOMEDATE" localSheetId="25">#REF!</definedName>
    <definedName name="INCOMEDATE">#REF!</definedName>
    <definedName name="IncStatData" localSheetId="17">#REF!</definedName>
    <definedName name="IncStatData" localSheetId="16">#REF!</definedName>
    <definedName name="IncStatData" localSheetId="53">#REF!</definedName>
    <definedName name="IncStatData" localSheetId="23">#REF!</definedName>
    <definedName name="IncStatData" localSheetId="14">#REF!</definedName>
    <definedName name="IncStatData" localSheetId="13">#REF!</definedName>
    <definedName name="IncStatData" localSheetId="12">#REF!</definedName>
    <definedName name="IncStatData" localSheetId="36">#REF!</definedName>
    <definedName name="IncStatData" localSheetId="10">#REF!</definedName>
    <definedName name="IncStatData" localSheetId="11">#REF!</definedName>
    <definedName name="IncStatData" localSheetId="9">#REF!</definedName>
    <definedName name="IncStatData" localSheetId="8">#REF!</definedName>
    <definedName name="IncStatData" localSheetId="21">#REF!</definedName>
    <definedName name="IncStatData" localSheetId="6">#REF!</definedName>
    <definedName name="IncStatData" localSheetId="0">#REF!</definedName>
    <definedName name="IncStatData" localSheetId="2">#REF!</definedName>
    <definedName name="IncStatData" localSheetId="1">#REF!</definedName>
    <definedName name="IncStatData" localSheetId="33">#REF!</definedName>
    <definedName name="IncStatData" localSheetId="25">#REF!</definedName>
    <definedName name="IncStatData">#REF!</definedName>
    <definedName name="INDEX" localSheetId="17">#REF!</definedName>
    <definedName name="INDEX" localSheetId="16">#REF!</definedName>
    <definedName name="INDEX" localSheetId="53">#REF!</definedName>
    <definedName name="INDEX" localSheetId="23">#REF!</definedName>
    <definedName name="INDEX" localSheetId="14">#REF!</definedName>
    <definedName name="INDEX" localSheetId="13">#REF!</definedName>
    <definedName name="INDEX" localSheetId="12">#REF!</definedName>
    <definedName name="INDEX" localSheetId="36">#REF!</definedName>
    <definedName name="INDEX" localSheetId="10">#REF!</definedName>
    <definedName name="INDEX" localSheetId="11">#REF!</definedName>
    <definedName name="INDEX" localSheetId="9">#REF!</definedName>
    <definedName name="INDEX" localSheetId="8">#REF!</definedName>
    <definedName name="INDEX" localSheetId="21">#REF!</definedName>
    <definedName name="INDEX" localSheetId="6">#REF!</definedName>
    <definedName name="INDEX" localSheetId="0">#REF!</definedName>
    <definedName name="INDEX" localSheetId="2">#REF!</definedName>
    <definedName name="INDEX" localSheetId="1">#REF!</definedName>
    <definedName name="INDEX" localSheetId="33">#REF!</definedName>
    <definedName name="INDEX" localSheetId="25">#REF!</definedName>
    <definedName name="INDEX">#REF!</definedName>
    <definedName name="INFO" localSheetId="17">#REF!</definedName>
    <definedName name="INFO" localSheetId="16">#REF!</definedName>
    <definedName name="INFO" localSheetId="53">#REF!</definedName>
    <definedName name="INFO" localSheetId="23">#REF!</definedName>
    <definedName name="INFO" localSheetId="14">#REF!</definedName>
    <definedName name="INFO" localSheetId="13">#REF!</definedName>
    <definedName name="INFO" localSheetId="12">#REF!</definedName>
    <definedName name="INFO" localSheetId="36">#REF!</definedName>
    <definedName name="INFO" localSheetId="10">#REF!</definedName>
    <definedName name="INFO" localSheetId="11">#REF!</definedName>
    <definedName name="INFO" localSheetId="9">#REF!</definedName>
    <definedName name="INFO" localSheetId="8">#REF!</definedName>
    <definedName name="INFO" localSheetId="21">#REF!</definedName>
    <definedName name="INFO" localSheetId="6">#REF!</definedName>
    <definedName name="INFO" localSheetId="0">#REF!</definedName>
    <definedName name="INFO" localSheetId="2">#REF!</definedName>
    <definedName name="INFO" localSheetId="1">#REF!</definedName>
    <definedName name="INFO" localSheetId="33">#REF!</definedName>
    <definedName name="INFO" localSheetId="25">#REF!</definedName>
    <definedName name="INFO">#REF!</definedName>
    <definedName name="inrease_vols" localSheetId="17">#REF!,#REF!,#REF!,#REF!,#REF!,#REF!,#REF!</definedName>
    <definedName name="inrease_vols" localSheetId="16">#REF!,#REF!,#REF!,#REF!,#REF!,#REF!,#REF!</definedName>
    <definedName name="inrease_vols" localSheetId="53">#REF!,#REF!,#REF!,#REF!,#REF!,#REF!,#REF!</definedName>
    <definedName name="inrease_vols" localSheetId="23">#REF!,#REF!,#REF!,#REF!,#REF!,#REF!,#REF!</definedName>
    <definedName name="inrease_vols" localSheetId="14">#REF!,#REF!,#REF!,#REF!,#REF!,#REF!,#REF!</definedName>
    <definedName name="inrease_vols" localSheetId="13">#REF!,#REF!,#REF!,#REF!,#REF!,#REF!,#REF!</definedName>
    <definedName name="inrease_vols" localSheetId="12">#REF!,#REF!,#REF!,#REF!,#REF!,#REF!,#REF!</definedName>
    <definedName name="inrease_vols" localSheetId="36">#REF!,#REF!,#REF!,#REF!,#REF!,#REF!,#REF!</definedName>
    <definedName name="inrease_vols" localSheetId="10">#REF!,#REF!,#REF!,#REF!,#REF!,#REF!,#REF!</definedName>
    <definedName name="inrease_vols" localSheetId="11">#REF!,#REF!,#REF!,#REF!,#REF!,#REF!,#REF!</definedName>
    <definedName name="inrease_vols" localSheetId="9">#REF!,#REF!,#REF!,#REF!,#REF!,#REF!,#REF!</definedName>
    <definedName name="inrease_vols" localSheetId="8">#REF!,#REF!,#REF!,#REF!,#REF!,#REF!,#REF!</definedName>
    <definedName name="inrease_vols" localSheetId="21">#REF!,#REF!,#REF!,#REF!,#REF!,#REF!,#REF!</definedName>
    <definedName name="inrease_vols" localSheetId="6">#REF!,#REF!,#REF!,#REF!,#REF!,#REF!,#REF!</definedName>
    <definedName name="inrease_vols" localSheetId="0">#REF!,#REF!,#REF!,#REF!,#REF!,#REF!,#REF!</definedName>
    <definedName name="inrease_vols" localSheetId="2">#REF!,#REF!,#REF!,#REF!,#REF!,#REF!,#REF!</definedName>
    <definedName name="inrease_vols" localSheetId="1">#REF!,#REF!,#REF!,#REF!,#REF!,#REF!,#REF!</definedName>
    <definedName name="inrease_vols" localSheetId="33">#REF!,#REF!,#REF!,#REF!,#REF!,#REF!,#REF!</definedName>
    <definedName name="inrease_vols" localSheetId="25">#REF!,#REF!,#REF!,#REF!,#REF!,#REF!,#REF!</definedName>
    <definedName name="inrease_vols">#REF!,#REF!,#REF!,#REF!,#REF!,#REF!,#REF!</definedName>
    <definedName name="INVEST" localSheetId="17">#REF!</definedName>
    <definedName name="INVEST" localSheetId="16">#REF!</definedName>
    <definedName name="INVEST" localSheetId="53">#REF!</definedName>
    <definedName name="INVEST" localSheetId="23">#REF!</definedName>
    <definedName name="INVEST" localSheetId="14">#REF!</definedName>
    <definedName name="INVEST" localSheetId="13">#REF!</definedName>
    <definedName name="INVEST" localSheetId="12">#REF!</definedName>
    <definedName name="INVEST" localSheetId="36">#REF!</definedName>
    <definedName name="INVEST" localSheetId="10">#REF!</definedName>
    <definedName name="INVEST" localSheetId="11">#REF!</definedName>
    <definedName name="INVEST" localSheetId="9">#REF!</definedName>
    <definedName name="INVEST" localSheetId="8">#REF!</definedName>
    <definedName name="INVEST" localSheetId="21">#REF!</definedName>
    <definedName name="INVEST" localSheetId="6">#REF!</definedName>
    <definedName name="INVEST" localSheetId="0">#REF!</definedName>
    <definedName name="INVEST" localSheetId="2">#REF!</definedName>
    <definedName name="INVEST" localSheetId="1">#REF!</definedName>
    <definedName name="INVEST" localSheetId="33">#REF!</definedName>
    <definedName name="INVEST" localSheetId="25">#REF!</definedName>
    <definedName name="INVEST">#REF!</definedName>
    <definedName name="IPAGE_1">[2]Nonutility!$B$1:$F$49</definedName>
    <definedName name="IPAGE_1A">[2]Nonutility!$B$51:$F$93</definedName>
    <definedName name="IPAGE_1B">[2]Nonutility!$B$95:$F$146</definedName>
    <definedName name="IPAGE_2">[2]Nonutility!$H$1:$N$49</definedName>
    <definedName name="IPAGE_3">[2]Nonutility!$O$1:$S$49</definedName>
    <definedName name="IPAGE_4">[2]Nonutility!$T$1:$X$49</definedName>
    <definedName name="IPAGE_5">[2]Nonutility!$B$152:$F$199</definedName>
    <definedName name="IPAGE_5A">[2]Nonutility!$B$203:$F$239</definedName>
    <definedName name="IPAGE_6">[2]Nonutility!$H$152:$M$199</definedName>
    <definedName name="IPAGE_7">[2]Nonutility!$N$152:$S$199</definedName>
    <definedName name="IPAGE_8">[2]Nonutility!$T$152:$X$199</definedName>
    <definedName name="IrrCE">[11]Irrigation!$A$13:$Z$29</definedName>
    <definedName name="ISMtd">'[31]IncStmt-MTD'!$A$14:$L$44</definedName>
    <definedName name="ISYtd">'[31]IncStmt-YTD'!$A$14:$L$44</definedName>
    <definedName name="IV">[2]Nonutility!$CT$539</definedName>
    <definedName name="IVPAGE_1">[2]Nonutility!$CT$543:$CY$571</definedName>
    <definedName name="JOURNAL" localSheetId="17">#REF!</definedName>
    <definedName name="JOURNAL" localSheetId="16">#REF!</definedName>
    <definedName name="JOURNAL" localSheetId="53">#REF!</definedName>
    <definedName name="JOURNAL" localSheetId="23">#REF!</definedName>
    <definedName name="JOURNAL" localSheetId="14">#REF!</definedName>
    <definedName name="JOURNAL" localSheetId="13">#REF!</definedName>
    <definedName name="JOURNAL" localSheetId="12">#REF!</definedName>
    <definedName name="JOURNAL" localSheetId="36">#REF!</definedName>
    <definedName name="JOURNAL" localSheetId="10">#REF!</definedName>
    <definedName name="JOURNAL" localSheetId="11">#REF!</definedName>
    <definedName name="JOURNAL" localSheetId="9">#REF!</definedName>
    <definedName name="JOURNAL" localSheetId="8">#REF!</definedName>
    <definedName name="JOURNAL" localSheetId="21">#REF!</definedName>
    <definedName name="JOURNAL" localSheetId="6">#REF!</definedName>
    <definedName name="JOURNAL" localSheetId="0">#REF!</definedName>
    <definedName name="JOURNAL" localSheetId="2">#REF!</definedName>
    <definedName name="JOURNAL" localSheetId="1">#REF!</definedName>
    <definedName name="JOURNAL" localSheetId="33">#REF!</definedName>
    <definedName name="JOURNAL" localSheetId="25">#REF!</definedName>
    <definedName name="JOURNAL">#REF!</definedName>
    <definedName name="JURISDICTION" localSheetId="17">'[16]DATA INPUT'!$C$8</definedName>
    <definedName name="JURISDICTION" localSheetId="16">'[16]DATA INPUT'!$C$8</definedName>
    <definedName name="JURISDICTION" localSheetId="15">'[16]DATA INPUT'!$C$8</definedName>
    <definedName name="JURISDICTION" localSheetId="13">'[16]DATA INPUT'!$C$8</definedName>
    <definedName name="JURISDICTION" localSheetId="12">'[16]DATA INPUT'!$C$8</definedName>
    <definedName name="JURISDICTION" localSheetId="11">'[16]DATA INPUT'!$C$8</definedName>
    <definedName name="JURISDICTION" localSheetId="9">'[16]DATA INPUT'!$C$8</definedName>
    <definedName name="JURISDICTION" localSheetId="8">'[16]DATA INPUT'!$C$8</definedName>
    <definedName name="JURISDICTION">'[17]DATA INPUT'!$C$8</definedName>
    <definedName name="KansasCE">[19]Kansas!$A$13:$Z$43</definedName>
    <definedName name="KeyControlFigure" localSheetId="17">#REF!</definedName>
    <definedName name="KeyControlFigure" localSheetId="16">#REF!</definedName>
    <definedName name="KeyControlFigure" localSheetId="53">#REF!</definedName>
    <definedName name="KeyControlFigure" localSheetId="23">#REF!</definedName>
    <definedName name="KeyControlFigure" localSheetId="14">#REF!</definedName>
    <definedName name="KeyControlFigure" localSheetId="13">#REF!</definedName>
    <definedName name="KeyControlFigure" localSheetId="12">#REF!</definedName>
    <definedName name="KeyControlFigure" localSheetId="36">#REF!</definedName>
    <definedName name="KeyControlFigure" localSheetId="10">#REF!</definedName>
    <definedName name="KeyControlFigure" localSheetId="11">#REF!</definedName>
    <definedName name="KeyControlFigure" localSheetId="9">#REF!</definedName>
    <definedName name="KeyControlFigure" localSheetId="8">#REF!</definedName>
    <definedName name="KeyControlFigure" localSheetId="21">#REF!</definedName>
    <definedName name="KeyControlFigure" localSheetId="6">#REF!</definedName>
    <definedName name="KeyControlFigure" localSheetId="0">#REF!</definedName>
    <definedName name="KeyControlFigure" localSheetId="2">#REF!</definedName>
    <definedName name="KeyControlFigure" localSheetId="1">#REF!</definedName>
    <definedName name="KeyControlFigure" localSheetId="33">#REF!</definedName>
    <definedName name="KeyControlFigure" localSheetId="25">#REF!</definedName>
    <definedName name="KeyControlFigure">#REF!</definedName>
    <definedName name="KY">'[32]Projection - Kentucky'!$A$12:$K$47</definedName>
    <definedName name="KYCE">[27]Kentucky!$A$13:$Z$57</definedName>
    <definedName name="KYCOpStat">[13]UtOpStat!$C$174:$T$187</definedName>
    <definedName name="KYVOpStat">[13]UtOpStat!$C$189:$T$196</definedName>
    <definedName name="LA">'[33]Projection - Louisiana'!$A$12:$K$47</definedName>
    <definedName name="LCFPD" localSheetId="17">#REF!</definedName>
    <definedName name="LCFPD" localSheetId="16">#REF!</definedName>
    <definedName name="LCFPD" localSheetId="53">#REF!</definedName>
    <definedName name="LCFPD" localSheetId="23">#REF!</definedName>
    <definedName name="LCFPD" localSheetId="14">#REF!</definedName>
    <definedName name="LCFPD" localSheetId="13">#REF!</definedName>
    <definedName name="LCFPD" localSheetId="12">#REF!</definedName>
    <definedName name="LCFPD" localSheetId="36">#REF!</definedName>
    <definedName name="LCFPD" localSheetId="10">#REF!</definedName>
    <definedName name="LCFPD" localSheetId="11">#REF!</definedName>
    <definedName name="LCFPD" localSheetId="9">#REF!</definedName>
    <definedName name="LCFPD" localSheetId="8">#REF!</definedName>
    <definedName name="LCFPD" localSheetId="21">#REF!</definedName>
    <definedName name="LCFPD" localSheetId="6">#REF!</definedName>
    <definedName name="LCFPD" localSheetId="0">#REF!</definedName>
    <definedName name="LCFPD" localSheetId="2">#REF!</definedName>
    <definedName name="LCFPD" localSheetId="1">#REF!</definedName>
    <definedName name="LCFPD" localSheetId="33">#REF!</definedName>
    <definedName name="LCFPD" localSheetId="25">#REF!</definedName>
    <definedName name="LCFPD">#REF!</definedName>
    <definedName name="LGCOpStat">[13]UtOpStat!$C$52:$T$58</definedName>
    <definedName name="LGS">[15]LGS!$M$97</definedName>
    <definedName name="LGSCE">[34]LGS!$A$13:$Z$66</definedName>
    <definedName name="LGVOpStat">[13]UtOpStat!$C$60:$T$67</definedName>
    <definedName name="LIFECESS" localSheetId="17">#REF!</definedName>
    <definedName name="LIFECESS" localSheetId="16">#REF!</definedName>
    <definedName name="LIFECESS" localSheetId="53">#REF!</definedName>
    <definedName name="LIFECESS" localSheetId="23">#REF!</definedName>
    <definedName name="LIFECESS" localSheetId="14">#REF!</definedName>
    <definedName name="LIFECESS" localSheetId="13">#REF!</definedName>
    <definedName name="LIFECESS" localSheetId="12">#REF!</definedName>
    <definedName name="LIFECESS" localSheetId="36">#REF!</definedName>
    <definedName name="LIFECESS" localSheetId="10">#REF!</definedName>
    <definedName name="LIFECESS" localSheetId="11">#REF!</definedName>
    <definedName name="LIFECESS" localSheetId="9">#REF!</definedName>
    <definedName name="LIFECESS" localSheetId="8">#REF!</definedName>
    <definedName name="LIFECESS" localSheetId="21">#REF!</definedName>
    <definedName name="LIFECESS" localSheetId="6">#REF!</definedName>
    <definedName name="LIFECESS" localSheetId="0">#REF!</definedName>
    <definedName name="LIFECESS" localSheetId="2">#REF!</definedName>
    <definedName name="LIFECESS" localSheetId="1">#REF!</definedName>
    <definedName name="LIFECESS" localSheetId="33">#REF!</definedName>
    <definedName name="LIFECESS" localSheetId="25">#REF!</definedName>
    <definedName name="LIFECESS">#REF!</definedName>
    <definedName name="LIFEDAC" localSheetId="17">#REF!</definedName>
    <definedName name="LIFEDAC" localSheetId="16">#REF!</definedName>
    <definedName name="LIFEDAC" localSheetId="53">#REF!</definedName>
    <definedName name="LIFEDAC" localSheetId="23">#REF!</definedName>
    <definedName name="LIFEDAC" localSheetId="14">#REF!</definedName>
    <definedName name="LIFEDAC" localSheetId="13">#REF!</definedName>
    <definedName name="LIFEDAC" localSheetId="12">#REF!</definedName>
    <definedName name="LIFEDAC" localSheetId="36">#REF!</definedName>
    <definedName name="LIFEDAC" localSheetId="10">#REF!</definedName>
    <definedName name="LIFEDAC" localSheetId="11">#REF!</definedName>
    <definedName name="LIFEDAC" localSheetId="9">#REF!</definedName>
    <definedName name="LIFEDAC" localSheetId="8">#REF!</definedName>
    <definedName name="LIFEDAC" localSheetId="21">#REF!</definedName>
    <definedName name="LIFEDAC" localSheetId="6">#REF!</definedName>
    <definedName name="LIFEDAC" localSheetId="0">#REF!</definedName>
    <definedName name="LIFEDAC" localSheetId="2">#REF!</definedName>
    <definedName name="LIFEDAC" localSheetId="1">#REF!</definedName>
    <definedName name="LIFEDAC" localSheetId="33">#REF!</definedName>
    <definedName name="LIFEDAC" localSheetId="25">#REF!</definedName>
    <definedName name="LIFEDAC">#REF!</definedName>
    <definedName name="Location" localSheetId="17">[8]Source!#REF!</definedName>
    <definedName name="Location" localSheetId="16">[8]Source!#REF!</definedName>
    <definedName name="Location" localSheetId="53">[8]Source!#REF!</definedName>
    <definedName name="Location" localSheetId="23">[8]Source!#REF!</definedName>
    <definedName name="Location" localSheetId="14">[8]Source!#REF!</definedName>
    <definedName name="Location" localSheetId="13">[8]Source!#REF!</definedName>
    <definedName name="Location" localSheetId="12">[8]Source!#REF!</definedName>
    <definedName name="Location" localSheetId="36">[8]Source!#REF!</definedName>
    <definedName name="Location" localSheetId="10">[8]Source!#REF!</definedName>
    <definedName name="Location" localSheetId="11">[8]Source!#REF!</definedName>
    <definedName name="Location" localSheetId="9">[8]Source!#REF!</definedName>
    <definedName name="Location" localSheetId="8">[8]Source!#REF!</definedName>
    <definedName name="Location" localSheetId="21">[8]Source!#REF!</definedName>
    <definedName name="Location" localSheetId="6">[8]Source!#REF!</definedName>
    <definedName name="Location" localSheetId="0">[8]Source!#REF!</definedName>
    <definedName name="Location" localSheetId="2">[8]Source!#REF!</definedName>
    <definedName name="Location" localSheetId="1">[8]Source!#REF!</definedName>
    <definedName name="Location" localSheetId="33">[8]Source!#REF!</definedName>
    <definedName name="Location" localSheetId="25">[8]Source!#REF!</definedName>
    <definedName name="Location">[8]Source!#REF!</definedName>
    <definedName name="Location2" localSheetId="17">[8]Source!#REF!</definedName>
    <definedName name="Location2" localSheetId="16">[8]Source!#REF!</definedName>
    <definedName name="Location2" localSheetId="53">[8]Source!#REF!</definedName>
    <definedName name="Location2" localSheetId="23">[8]Source!#REF!</definedName>
    <definedName name="Location2" localSheetId="14">[8]Source!#REF!</definedName>
    <definedName name="Location2" localSheetId="13">[8]Source!#REF!</definedName>
    <definedName name="Location2" localSheetId="12">[8]Source!#REF!</definedName>
    <definedName name="Location2" localSheetId="36">[8]Source!#REF!</definedName>
    <definedName name="Location2" localSheetId="10">[8]Source!#REF!</definedName>
    <definedName name="Location2" localSheetId="11">[8]Source!#REF!</definedName>
    <definedName name="Location2" localSheetId="9">[8]Source!#REF!</definedName>
    <definedName name="Location2" localSheetId="8">[8]Source!#REF!</definedName>
    <definedName name="Location2" localSheetId="21">[8]Source!#REF!</definedName>
    <definedName name="Location2" localSheetId="6">[8]Source!#REF!</definedName>
    <definedName name="Location2" localSheetId="0">[8]Source!#REF!</definedName>
    <definedName name="Location2" localSheetId="2">[8]Source!#REF!</definedName>
    <definedName name="Location2" localSheetId="1">[8]Source!#REF!</definedName>
    <definedName name="Location2" localSheetId="33">[8]Source!#REF!</definedName>
    <definedName name="Location2" localSheetId="25">[8]Source!#REF!</definedName>
    <definedName name="Location2">[8]Source!#REF!</definedName>
    <definedName name="LocationDescr" localSheetId="17">[8]Source!#REF!</definedName>
    <definedName name="LocationDescr" localSheetId="16">[8]Source!#REF!</definedName>
    <definedName name="LocationDescr" localSheetId="53">[8]Source!#REF!</definedName>
    <definedName name="LocationDescr" localSheetId="23">[8]Source!#REF!</definedName>
    <definedName name="LocationDescr" localSheetId="14">[8]Source!#REF!</definedName>
    <definedName name="LocationDescr" localSheetId="13">[8]Source!#REF!</definedName>
    <definedName name="LocationDescr" localSheetId="12">[8]Source!#REF!</definedName>
    <definedName name="LocationDescr" localSheetId="36">[8]Source!#REF!</definedName>
    <definedName name="LocationDescr" localSheetId="10">[8]Source!#REF!</definedName>
    <definedName name="LocationDescr" localSheetId="11">[8]Source!#REF!</definedName>
    <definedName name="LocationDescr" localSheetId="9">[8]Source!#REF!</definedName>
    <definedName name="LocationDescr" localSheetId="8">[8]Source!#REF!</definedName>
    <definedName name="LocationDescr" localSheetId="21">[8]Source!#REF!</definedName>
    <definedName name="LocationDescr" localSheetId="6">[8]Source!#REF!</definedName>
    <definedName name="LocationDescr" localSheetId="0">[8]Source!#REF!</definedName>
    <definedName name="LocationDescr" localSheetId="2">[8]Source!#REF!</definedName>
    <definedName name="LocationDescr" localSheetId="1">[8]Source!#REF!</definedName>
    <definedName name="LocationDescr" localSheetId="33">[8]Source!#REF!</definedName>
    <definedName name="LocationDescr" localSheetId="25">[8]Source!#REF!</definedName>
    <definedName name="LocationDescr">[8]Source!#REF!</definedName>
    <definedName name="LocationDescr2" localSheetId="17">[8]Source!#REF!</definedName>
    <definedName name="LocationDescr2" localSheetId="16">[8]Source!#REF!</definedName>
    <definedName name="LocationDescr2" localSheetId="53">[8]Source!#REF!</definedName>
    <definedName name="LocationDescr2" localSheetId="23">[8]Source!#REF!</definedName>
    <definedName name="LocationDescr2" localSheetId="14">[8]Source!#REF!</definedName>
    <definedName name="LocationDescr2" localSheetId="13">[8]Source!#REF!</definedName>
    <definedName name="LocationDescr2" localSheetId="12">[8]Source!#REF!</definedName>
    <definedName name="LocationDescr2" localSheetId="36">[8]Source!#REF!</definedName>
    <definedName name="LocationDescr2" localSheetId="10">[8]Source!#REF!</definedName>
    <definedName name="LocationDescr2" localSheetId="11">[8]Source!#REF!</definedName>
    <definedName name="LocationDescr2" localSheetId="9">[8]Source!#REF!</definedName>
    <definedName name="LocationDescr2" localSheetId="8">[8]Source!#REF!</definedName>
    <definedName name="LocationDescr2" localSheetId="21">[8]Source!#REF!</definedName>
    <definedName name="LocationDescr2" localSheetId="6">[8]Source!#REF!</definedName>
    <definedName name="LocationDescr2" localSheetId="0">[8]Source!#REF!</definedName>
    <definedName name="LocationDescr2" localSheetId="2">[8]Source!#REF!</definedName>
    <definedName name="LocationDescr2" localSheetId="1">[8]Source!#REF!</definedName>
    <definedName name="LocationDescr2" localSheetId="33">[8]Source!#REF!</definedName>
    <definedName name="LocationDescr2" localSheetId="25">[8]Source!#REF!</definedName>
    <definedName name="LocationDescr2">[8]Source!#REF!</definedName>
    <definedName name="LOSSES" localSheetId="17">#REF!</definedName>
    <definedName name="LOSSES" localSheetId="16">#REF!</definedName>
    <definedName name="LOSSES" localSheetId="53">#REF!</definedName>
    <definedName name="LOSSES" localSheetId="23">#REF!</definedName>
    <definedName name="LOSSES" localSheetId="14">#REF!</definedName>
    <definedName name="LOSSES" localSheetId="13">#REF!</definedName>
    <definedName name="LOSSES" localSheetId="12">#REF!</definedName>
    <definedName name="LOSSES" localSheetId="36">#REF!</definedName>
    <definedName name="LOSSES" localSheetId="10">#REF!</definedName>
    <definedName name="LOSSES" localSheetId="11">#REF!</definedName>
    <definedName name="LOSSES" localSheetId="9">#REF!</definedName>
    <definedName name="LOSSES" localSheetId="8">#REF!</definedName>
    <definedName name="LOSSES" localSheetId="21">#REF!</definedName>
    <definedName name="LOSSES" localSheetId="6">#REF!</definedName>
    <definedName name="LOSSES" localSheetId="0">#REF!</definedName>
    <definedName name="LOSSES" localSheetId="2">#REF!</definedName>
    <definedName name="LOSSES" localSheetId="1">#REF!</definedName>
    <definedName name="LOSSES" localSheetId="33">#REF!</definedName>
    <definedName name="LOSSES" localSheetId="25">#REF!</definedName>
    <definedName name="LOSSES">#REF!</definedName>
    <definedName name="LSGD" localSheetId="17">#REF!</definedName>
    <definedName name="LSGD" localSheetId="16">#REF!</definedName>
    <definedName name="LSGD" localSheetId="53">#REF!</definedName>
    <definedName name="LSGD" localSheetId="23">#REF!</definedName>
    <definedName name="LSGD" localSheetId="14">#REF!</definedName>
    <definedName name="LSGD" localSheetId="13">#REF!</definedName>
    <definedName name="LSGD" localSheetId="12">#REF!</definedName>
    <definedName name="LSGD" localSheetId="36">#REF!</definedName>
    <definedName name="LSGD" localSheetId="10">#REF!</definedName>
    <definedName name="LSGD" localSheetId="11">#REF!</definedName>
    <definedName name="LSGD" localSheetId="9">#REF!</definedName>
    <definedName name="LSGD" localSheetId="8">#REF!</definedName>
    <definedName name="LSGD" localSheetId="21">#REF!</definedName>
    <definedName name="LSGD" localSheetId="6">#REF!</definedName>
    <definedName name="LSGD" localSheetId="0">#REF!</definedName>
    <definedName name="LSGD" localSheetId="2">#REF!</definedName>
    <definedName name="LSGD" localSheetId="1">#REF!</definedName>
    <definedName name="LSGD" localSheetId="33">#REF!</definedName>
    <definedName name="LSGD" localSheetId="25">#REF!</definedName>
    <definedName name="LSGD">#REF!</definedName>
    <definedName name="lu_bu" localSheetId="17">#REF!</definedName>
    <definedName name="lu_bu" localSheetId="16">#REF!</definedName>
    <definedName name="lu_bu" localSheetId="53">#REF!</definedName>
    <definedName name="lu_bu" localSheetId="23">#REF!</definedName>
    <definedName name="lu_bu" localSheetId="14">#REF!</definedName>
    <definedName name="lu_bu" localSheetId="13">#REF!</definedName>
    <definedName name="lu_bu" localSheetId="12">#REF!</definedName>
    <definedName name="lu_bu" localSheetId="36">#REF!</definedName>
    <definedName name="lu_bu" localSheetId="10">#REF!</definedName>
    <definedName name="lu_bu" localSheetId="11">#REF!</definedName>
    <definedName name="lu_bu" localSheetId="9">#REF!</definedName>
    <definedName name="lu_bu" localSheetId="8">#REF!</definedName>
    <definedName name="lu_bu" localSheetId="21">#REF!</definedName>
    <definedName name="lu_bu" localSheetId="6">#REF!</definedName>
    <definedName name="lu_bu" localSheetId="0">#REF!</definedName>
    <definedName name="lu_bu" localSheetId="2">#REF!</definedName>
    <definedName name="lu_bu" localSheetId="1">#REF!</definedName>
    <definedName name="lu_bu" localSheetId="33">#REF!</definedName>
    <definedName name="lu_bu" localSheetId="25">#REF!</definedName>
    <definedName name="lu_bu">#REF!</definedName>
    <definedName name="LubCE">[11]Lubbock!$A$13:$Z$38</definedName>
    <definedName name="LVSCE">[11]LVS!$A$13:$Z$29</definedName>
    <definedName name="LYN" localSheetId="17">#REF!</definedName>
    <definedName name="LYN" localSheetId="16">#REF!</definedName>
    <definedName name="LYN" localSheetId="53">#REF!</definedName>
    <definedName name="LYN" localSheetId="23">#REF!</definedName>
    <definedName name="LYN" localSheetId="14">#REF!</definedName>
    <definedName name="LYN" localSheetId="13">#REF!</definedName>
    <definedName name="LYN" localSheetId="12">#REF!</definedName>
    <definedName name="LYN" localSheetId="36">#REF!</definedName>
    <definedName name="LYN" localSheetId="10">#REF!</definedName>
    <definedName name="LYN" localSheetId="11">#REF!</definedName>
    <definedName name="LYN" localSheetId="9">#REF!</definedName>
    <definedName name="LYN" localSheetId="8">#REF!</definedName>
    <definedName name="LYN" localSheetId="21">#REF!</definedName>
    <definedName name="LYN" localSheetId="6">#REF!</definedName>
    <definedName name="LYN" localSheetId="0">#REF!</definedName>
    <definedName name="LYN" localSheetId="2">#REF!</definedName>
    <definedName name="LYN" localSheetId="1">#REF!</definedName>
    <definedName name="LYN" localSheetId="33">#REF!</definedName>
    <definedName name="LYN" localSheetId="25">#REF!</definedName>
    <definedName name="LYN">#REF!</definedName>
    <definedName name="lyne" localSheetId="17">#REF!</definedName>
    <definedName name="lyne" localSheetId="16">#REF!</definedName>
    <definedName name="lyne" localSheetId="53">#REF!</definedName>
    <definedName name="lyne" localSheetId="23">#REF!</definedName>
    <definedName name="lyne" localSheetId="14">#REF!</definedName>
    <definedName name="lyne" localSheetId="13">#REF!</definedName>
    <definedName name="lyne" localSheetId="12">#REF!</definedName>
    <definedName name="lyne" localSheetId="36">#REF!</definedName>
    <definedName name="lyne" localSheetId="10">#REF!</definedName>
    <definedName name="lyne" localSheetId="11">#REF!</definedName>
    <definedName name="lyne" localSheetId="9">#REF!</definedName>
    <definedName name="lyne" localSheetId="8">#REF!</definedName>
    <definedName name="lyne" localSheetId="21">#REF!</definedName>
    <definedName name="lyne" localSheetId="6">#REF!</definedName>
    <definedName name="lyne" localSheetId="0">#REF!</definedName>
    <definedName name="lyne" localSheetId="2">#REF!</definedName>
    <definedName name="lyne" localSheetId="1">#REF!</definedName>
    <definedName name="lyne" localSheetId="33">#REF!</definedName>
    <definedName name="lyne" localSheetId="25">#REF!</definedName>
    <definedName name="lyne">#REF!</definedName>
    <definedName name="MACROS">[2]Nonutility!$FB$692</definedName>
    <definedName name="Main_menu" localSheetId="17">#REF!</definedName>
    <definedName name="Main_menu" localSheetId="16">#REF!</definedName>
    <definedName name="Main_menu" localSheetId="53">#REF!</definedName>
    <definedName name="Main_menu" localSheetId="23">#REF!</definedName>
    <definedName name="Main_menu" localSheetId="14">#REF!</definedName>
    <definedName name="Main_menu" localSheetId="13">#REF!</definedName>
    <definedName name="Main_menu" localSheetId="12">#REF!</definedName>
    <definedName name="Main_menu" localSheetId="36">#REF!</definedName>
    <definedName name="Main_menu" localSheetId="10">#REF!</definedName>
    <definedName name="Main_menu" localSheetId="11">#REF!</definedName>
    <definedName name="Main_menu" localSheetId="9">#REF!</definedName>
    <definedName name="Main_menu" localSheetId="8">#REF!</definedName>
    <definedName name="Main_menu" localSheetId="21">#REF!</definedName>
    <definedName name="Main_menu" localSheetId="6">#REF!</definedName>
    <definedName name="Main_menu" localSheetId="0">#REF!</definedName>
    <definedName name="Main_menu" localSheetId="2">#REF!</definedName>
    <definedName name="Main_menu" localSheetId="1">#REF!</definedName>
    <definedName name="Main_menu" localSheetId="33">#REF!</definedName>
    <definedName name="Main_menu" localSheetId="25">#REF!</definedName>
    <definedName name="Main_menu">#REF!</definedName>
    <definedName name="MAINMENU" localSheetId="17">[4]Yield!#REF!</definedName>
    <definedName name="MAINMENU" localSheetId="16">[4]Yield!#REF!</definedName>
    <definedName name="MAINMENU" localSheetId="53">[4]Yield!#REF!</definedName>
    <definedName name="MAINMENU" localSheetId="23">[4]Yield!#REF!</definedName>
    <definedName name="MAINMENU" localSheetId="14">[4]Yield!#REF!</definedName>
    <definedName name="MAINMENU" localSheetId="13">[4]Yield!#REF!</definedName>
    <definedName name="MAINMENU" localSheetId="12">[4]Yield!#REF!</definedName>
    <definedName name="MAINMENU" localSheetId="36">[4]Yield!#REF!</definedName>
    <definedName name="MAINMENU" localSheetId="10">[4]Yield!#REF!</definedName>
    <definedName name="MAINMENU" localSheetId="11">[4]Yield!#REF!</definedName>
    <definedName name="MAINMENU" localSheetId="9">[4]Yield!#REF!</definedName>
    <definedName name="MAINMENU" localSheetId="8">[4]Yield!#REF!</definedName>
    <definedName name="MAINMENU" localSheetId="21">[4]Yield!#REF!</definedName>
    <definedName name="MAINMENU" localSheetId="6">[4]Yield!#REF!</definedName>
    <definedName name="MAINMENU" localSheetId="0">[4]Yield!#REF!</definedName>
    <definedName name="MAINMENU" localSheetId="2">[4]Yield!#REF!</definedName>
    <definedName name="MAINMENU" localSheetId="1">[4]Yield!#REF!</definedName>
    <definedName name="MAINMENU" localSheetId="33">[4]Yield!#REF!</definedName>
    <definedName name="MAINMENU" localSheetId="25">[4]Yield!#REF!</definedName>
    <definedName name="MAINMENU">[4]Yield!#REF!</definedName>
    <definedName name="MAR" localSheetId="17">#REF!</definedName>
    <definedName name="MAR" localSheetId="16">#REF!</definedName>
    <definedName name="MAR" localSheetId="53">#REF!</definedName>
    <definedName name="MAR" localSheetId="23">#REF!</definedName>
    <definedName name="MAR" localSheetId="14">#REF!</definedName>
    <definedName name="MAR" localSheetId="13">#REF!</definedName>
    <definedName name="MAR" localSheetId="12">#REF!</definedName>
    <definedName name="MAR" localSheetId="36">#REF!</definedName>
    <definedName name="MAR" localSheetId="10">#REF!</definedName>
    <definedName name="MAR" localSheetId="11">#REF!</definedName>
    <definedName name="MAR" localSheetId="9">#REF!</definedName>
    <definedName name="MAR" localSheetId="8">#REF!</definedName>
    <definedName name="MAR" localSheetId="21">#REF!</definedName>
    <definedName name="MAR" localSheetId="6">#REF!</definedName>
    <definedName name="MAR" localSheetId="0">#REF!</definedName>
    <definedName name="MAR" localSheetId="2">#REF!</definedName>
    <definedName name="MAR" localSheetId="1">#REF!</definedName>
    <definedName name="MAR" localSheetId="33">#REF!</definedName>
    <definedName name="MAR" localSheetId="25">#REF!</definedName>
    <definedName name="MAR">#REF!</definedName>
    <definedName name="MARGIN" localSheetId="17">#REF!</definedName>
    <definedName name="MARGIN" localSheetId="16">#REF!</definedName>
    <definedName name="MARGIN" localSheetId="53">#REF!</definedName>
    <definedName name="MARGIN" localSheetId="23">#REF!</definedName>
    <definedName name="MARGIN" localSheetId="14">#REF!</definedName>
    <definedName name="MARGIN" localSheetId="13">#REF!</definedName>
    <definedName name="MARGIN" localSheetId="12">#REF!</definedName>
    <definedName name="MARGIN" localSheetId="36">#REF!</definedName>
    <definedName name="MARGIN" localSheetId="10">#REF!</definedName>
    <definedName name="MARGIN" localSheetId="11">#REF!</definedName>
    <definedName name="MARGIN" localSheetId="9">#REF!</definedName>
    <definedName name="MARGIN" localSheetId="8">#REF!</definedName>
    <definedName name="MARGIN" localSheetId="21">#REF!</definedName>
    <definedName name="MARGIN" localSheetId="6">#REF!</definedName>
    <definedName name="MARGIN" localSheetId="0">#REF!</definedName>
    <definedName name="MARGIN" localSheetId="2">#REF!</definedName>
    <definedName name="MARGIN" localSheetId="1">#REF!</definedName>
    <definedName name="MARGIN" localSheetId="33">#REF!</definedName>
    <definedName name="MARGIN" localSheetId="25">#REF!</definedName>
    <definedName name="MARGIN">#REF!</definedName>
    <definedName name="Margin_Rates" localSheetId="17">#REF!</definedName>
    <definedName name="Margin_Rates" localSheetId="16">#REF!</definedName>
    <definedName name="Margin_Rates" localSheetId="53">#REF!</definedName>
    <definedName name="Margin_Rates" localSheetId="23">#REF!</definedName>
    <definedName name="Margin_Rates" localSheetId="14">#REF!</definedName>
    <definedName name="Margin_Rates" localSheetId="13">#REF!</definedName>
    <definedName name="Margin_Rates" localSheetId="12">#REF!</definedName>
    <definedName name="Margin_Rates" localSheetId="36">#REF!</definedName>
    <definedName name="Margin_Rates" localSheetId="10">#REF!</definedName>
    <definedName name="Margin_Rates" localSheetId="11">#REF!</definedName>
    <definedName name="Margin_Rates" localSheetId="9">#REF!</definedName>
    <definedName name="Margin_Rates" localSheetId="8">#REF!</definedName>
    <definedName name="Margin_Rates" localSheetId="21">#REF!</definedName>
    <definedName name="Margin_Rates" localSheetId="6">#REF!</definedName>
    <definedName name="Margin_Rates" localSheetId="0">#REF!</definedName>
    <definedName name="Margin_Rates" localSheetId="2">#REF!</definedName>
    <definedName name="Margin_Rates" localSheetId="1">#REF!</definedName>
    <definedName name="Margin_Rates" localSheetId="33">#REF!</definedName>
    <definedName name="Margin_Rates" localSheetId="25">#REF!</definedName>
    <definedName name="Margin_Rates">#REF!</definedName>
    <definedName name="MaterialsSupplies13monthAverage" localSheetId="17">#REF!</definedName>
    <definedName name="MaterialsSupplies13monthAverage" localSheetId="16">#REF!</definedName>
    <definedName name="MaterialsSupplies13monthAverage" localSheetId="53">#REF!</definedName>
    <definedName name="MaterialsSupplies13monthAverage" localSheetId="23">#REF!</definedName>
    <definedName name="MaterialsSupplies13monthAverage" localSheetId="14">#REF!</definedName>
    <definedName name="MaterialsSupplies13monthAverage" localSheetId="13">#REF!</definedName>
    <definedName name="MaterialsSupplies13monthAverage" localSheetId="12">#REF!</definedName>
    <definedName name="MaterialsSupplies13monthAverage" localSheetId="36">#REF!</definedName>
    <definedName name="MaterialsSupplies13monthAverage" localSheetId="10">#REF!</definedName>
    <definedName name="MaterialsSupplies13monthAverage" localSheetId="11">#REF!</definedName>
    <definedName name="MaterialsSupplies13monthAverage" localSheetId="9">#REF!</definedName>
    <definedName name="MaterialsSupplies13monthAverage" localSheetId="8">#REF!</definedName>
    <definedName name="MaterialsSupplies13monthAverage" localSheetId="21">#REF!</definedName>
    <definedName name="MaterialsSupplies13monthAverage" localSheetId="6">#REF!</definedName>
    <definedName name="MaterialsSupplies13monthAverage" localSheetId="0">#REF!</definedName>
    <definedName name="MaterialsSupplies13monthAverage" localSheetId="2">#REF!</definedName>
    <definedName name="MaterialsSupplies13monthAverage" localSheetId="1">#REF!</definedName>
    <definedName name="MaterialsSupplies13monthAverage" localSheetId="33">#REF!</definedName>
    <definedName name="MaterialsSupplies13monthAverage" localSheetId="25">#REF!</definedName>
    <definedName name="MaterialsSupplies13monthAverage">#REF!</definedName>
    <definedName name="MaterialsSuppliesDec31" localSheetId="17">#REF!</definedName>
    <definedName name="MaterialsSuppliesDec31" localSheetId="16">#REF!</definedName>
    <definedName name="MaterialsSuppliesDec31" localSheetId="53">#REF!</definedName>
    <definedName name="MaterialsSuppliesDec31" localSheetId="23">#REF!</definedName>
    <definedName name="MaterialsSuppliesDec31" localSheetId="14">#REF!</definedName>
    <definedName name="MaterialsSuppliesDec31" localSheetId="13">#REF!</definedName>
    <definedName name="MaterialsSuppliesDec31" localSheetId="12">#REF!</definedName>
    <definedName name="MaterialsSuppliesDec31" localSheetId="36">#REF!</definedName>
    <definedName name="MaterialsSuppliesDec31" localSheetId="10">#REF!</definedName>
    <definedName name="MaterialsSuppliesDec31" localSheetId="11">#REF!</definedName>
    <definedName name="MaterialsSuppliesDec31" localSheetId="9">#REF!</definedName>
    <definedName name="MaterialsSuppliesDec31" localSheetId="8">#REF!</definedName>
    <definedName name="MaterialsSuppliesDec31" localSheetId="21">#REF!</definedName>
    <definedName name="MaterialsSuppliesDec31" localSheetId="6">#REF!</definedName>
    <definedName name="MaterialsSuppliesDec31" localSheetId="0">#REF!</definedName>
    <definedName name="MaterialsSuppliesDec31" localSheetId="2">#REF!</definedName>
    <definedName name="MaterialsSuppliesDec31" localSheetId="1">#REF!</definedName>
    <definedName name="MaterialsSuppliesDec31" localSheetId="33">#REF!</definedName>
    <definedName name="MaterialsSuppliesDec31" localSheetId="25">#REF!</definedName>
    <definedName name="MaterialsSuppliesDec31">#REF!</definedName>
    <definedName name="MD">'[35]Projection - MidStates'!$A$12:$K$47</definedName>
    <definedName name="MDCOpStat">[13]UtOpStat!$C$224:$T$230</definedName>
    <definedName name="MDVOpStat">[13]UtOpStat!$C$232:$T$239</definedName>
    <definedName name="MENU">#N/A</definedName>
    <definedName name="Method" localSheetId="17">#REF!</definedName>
    <definedName name="Method" localSheetId="16">#REF!</definedName>
    <definedName name="Method" localSheetId="14">#REF!</definedName>
    <definedName name="Method" localSheetId="15">#REF!</definedName>
    <definedName name="Method" localSheetId="13">#REF!</definedName>
    <definedName name="Method" localSheetId="12">#REF!</definedName>
    <definedName name="Method" localSheetId="10">#REF!</definedName>
    <definedName name="Method" localSheetId="11">#REF!</definedName>
    <definedName name="Method" localSheetId="9">#REF!</definedName>
    <definedName name="Method" localSheetId="8">#REF!</definedName>
    <definedName name="Method" localSheetId="6">#REF!</definedName>
    <definedName name="Method" localSheetId="0">#REF!</definedName>
    <definedName name="Method" localSheetId="2">#REF!</definedName>
    <definedName name="Method" localSheetId="1">#REF!</definedName>
    <definedName name="Method">#REF!</definedName>
    <definedName name="MGOAPTAct">'[36]A-MGO-APT'!$B$8:$O$80</definedName>
    <definedName name="MGOAPTBud">'[36]B-MGO-APT'!$B$8:$O$80</definedName>
    <definedName name="misc" localSheetId="17">#REF!</definedName>
    <definedName name="misc" localSheetId="16">#REF!</definedName>
    <definedName name="misc" localSheetId="53">#REF!</definedName>
    <definedName name="misc" localSheetId="23">#REF!</definedName>
    <definedName name="misc" localSheetId="14">#REF!</definedName>
    <definedName name="misc" localSheetId="13">#REF!</definedName>
    <definedName name="misc" localSheetId="12">#REF!</definedName>
    <definedName name="misc" localSheetId="36">#REF!</definedName>
    <definedName name="misc" localSheetId="10">#REF!</definedName>
    <definedName name="misc" localSheetId="11">#REF!</definedName>
    <definedName name="misc" localSheetId="9">#REF!</definedName>
    <definedName name="misc" localSheetId="8">#REF!</definedName>
    <definedName name="misc" localSheetId="21">#REF!</definedName>
    <definedName name="misc" localSheetId="6">#REF!</definedName>
    <definedName name="misc" localSheetId="0">#REF!</definedName>
    <definedName name="misc" localSheetId="2">#REF!</definedName>
    <definedName name="misc" localSheetId="1">#REF!</definedName>
    <definedName name="misc" localSheetId="33">#REF!</definedName>
    <definedName name="misc" localSheetId="25">#REF!</definedName>
    <definedName name="misc">#REF!</definedName>
    <definedName name="mo">[9]summary!$A$2:$A$3577</definedName>
    <definedName name="MOCKCE">[19]CKMO!$A$13:$Z$29</definedName>
    <definedName name="MOMDCE">[27]MDMO!$A$13:$Z$37</definedName>
    <definedName name="MONTH" localSheetId="17">#REF!</definedName>
    <definedName name="MONTH" localSheetId="16">#REF!</definedName>
    <definedName name="MONTH" localSheetId="53">#REF!</definedName>
    <definedName name="MONTH" localSheetId="23">#REF!</definedName>
    <definedName name="MONTH" localSheetId="14">#REF!</definedName>
    <definedName name="MONTH" localSheetId="13">#REF!</definedName>
    <definedName name="MONTH" localSheetId="12">#REF!</definedName>
    <definedName name="MONTH" localSheetId="36">#REF!</definedName>
    <definedName name="MONTH" localSheetId="10">#REF!</definedName>
    <definedName name="MONTH" localSheetId="11">#REF!</definedName>
    <definedName name="MONTH" localSheetId="9">#REF!</definedName>
    <definedName name="MONTH" localSheetId="8">#REF!</definedName>
    <definedName name="MONTH" localSheetId="21">#REF!</definedName>
    <definedName name="MONTH" localSheetId="6">#REF!</definedName>
    <definedName name="MONTH" localSheetId="0">#REF!</definedName>
    <definedName name="MONTH" localSheetId="2">#REF!</definedName>
    <definedName name="MONTH" localSheetId="1">#REF!</definedName>
    <definedName name="MONTH" localSheetId="33">#REF!</definedName>
    <definedName name="MONTH" localSheetId="25">#REF!</definedName>
    <definedName name="MONTH">#REF!</definedName>
    <definedName name="Month1">[37]Menu!$B$4</definedName>
    <definedName name="Month10">[37]Menu!$B$13</definedName>
    <definedName name="Month11">[37]Menu!$B$14</definedName>
    <definedName name="Month2">[37]Menu!$B$5</definedName>
    <definedName name="Month3">[37]Menu!$B$6</definedName>
    <definedName name="Month4">[37]Menu!$B$7</definedName>
    <definedName name="Month5">[37]Menu!$B$8</definedName>
    <definedName name="Month6">[37]Menu!$B$9</definedName>
    <definedName name="Month7">[37]Menu!$B$10</definedName>
    <definedName name="Month8">[37]Menu!$B$11</definedName>
    <definedName name="Month9">[37]Menu!$B$12</definedName>
    <definedName name="MONTHNUM">#N/A</definedName>
    <definedName name="MRCESS" localSheetId="17">#REF!</definedName>
    <definedName name="MRCESS" localSheetId="16">#REF!</definedName>
    <definedName name="MRCESS" localSheetId="53">#REF!</definedName>
    <definedName name="MRCESS" localSheetId="23">#REF!</definedName>
    <definedName name="MRCESS" localSheetId="14">#REF!</definedName>
    <definedName name="MRCESS" localSheetId="13">#REF!</definedName>
    <definedName name="MRCESS" localSheetId="12">#REF!</definedName>
    <definedName name="MRCESS" localSheetId="36">#REF!</definedName>
    <definedName name="MRCESS" localSheetId="10">#REF!</definedName>
    <definedName name="MRCESS" localSheetId="11">#REF!</definedName>
    <definedName name="MRCESS" localSheetId="9">#REF!</definedName>
    <definedName name="MRCESS" localSheetId="8">#REF!</definedName>
    <definedName name="MRCESS" localSheetId="21">#REF!</definedName>
    <definedName name="MRCESS" localSheetId="6">#REF!</definedName>
    <definedName name="MRCESS" localSheetId="0">#REF!</definedName>
    <definedName name="MRCESS" localSheetId="2">#REF!</definedName>
    <definedName name="MRCESS" localSheetId="1">#REF!</definedName>
    <definedName name="MRCESS" localSheetId="33">#REF!</definedName>
    <definedName name="MRCESS" localSheetId="25">#REF!</definedName>
    <definedName name="MRCESS">#REF!</definedName>
    <definedName name="MS">'[38]Projection - Mississippi'!$A$12:$K$47</definedName>
    <definedName name="MSCOpStat">[13]UtOpStat!$C$310:$T$316</definedName>
    <definedName name="MSPCE">[39]Mississippi!$A$13:$Z$52</definedName>
    <definedName name="MSVOpStat">[13]UtOpStat!$C$318:$T$325</definedName>
    <definedName name="MTCOpStat">[13]UtOpStat!$C$350:$T$359</definedName>
    <definedName name="MTVOpStat">[13]UtOpStat!$C$361:$T$368</definedName>
    <definedName name="MTX">'[40]Projection - MTX'!$A$12:$K$47</definedName>
    <definedName name="MTXCE">[41]MTX!$A$13:$AA$103</definedName>
    <definedName name="NBHDD_J2" localSheetId="17">'[7]Normal Billed HDD Data'!#REF!</definedName>
    <definedName name="NBHDD_J2" localSheetId="16">'[7]Normal Billed HDD Data'!#REF!</definedName>
    <definedName name="NBHDD_J2" localSheetId="53">'[7]Normal Billed HDD Data'!#REF!</definedName>
    <definedName name="NBHDD_J2" localSheetId="23">'[7]Normal Billed HDD Data'!#REF!</definedName>
    <definedName name="NBHDD_J2" localSheetId="14">'[7]Normal Billed HDD Data'!#REF!</definedName>
    <definedName name="NBHDD_J2" localSheetId="13">'[7]Normal Billed HDD Data'!#REF!</definedName>
    <definedName name="NBHDD_J2" localSheetId="12">'[7]Normal Billed HDD Data'!#REF!</definedName>
    <definedName name="NBHDD_J2" localSheetId="36">'[7]Normal Billed HDD Data'!#REF!</definedName>
    <definedName name="NBHDD_J2" localSheetId="10">'[7]Normal Billed HDD Data'!#REF!</definedName>
    <definedName name="NBHDD_J2" localSheetId="11">'[7]Normal Billed HDD Data'!#REF!</definedName>
    <definedName name="NBHDD_J2" localSheetId="9">'[7]Normal Billed HDD Data'!#REF!</definedName>
    <definedName name="NBHDD_J2" localSheetId="8">'[7]Normal Billed HDD Data'!#REF!</definedName>
    <definedName name="NBHDD_J2" localSheetId="21">'[7]Normal Billed HDD Data'!#REF!</definedName>
    <definedName name="NBHDD_J2" localSheetId="6">'[7]Normal Billed HDD Data'!#REF!</definedName>
    <definedName name="NBHDD_J2" localSheetId="0">'[7]Normal Billed HDD Data'!#REF!</definedName>
    <definedName name="NBHDD_J2" localSheetId="2">'[7]Normal Billed HDD Data'!#REF!</definedName>
    <definedName name="NBHDD_J2" localSheetId="1">'[7]Normal Billed HDD Data'!#REF!</definedName>
    <definedName name="NBHDD_J2" localSheetId="33">'[7]Normal Billed HDD Data'!#REF!</definedName>
    <definedName name="NBHDD_J2" localSheetId="25">'[7]Normal Billed HDD Data'!#REF!</definedName>
    <definedName name="NBHDD_J2">'[7]Normal Billed HDD Data'!#REF!</definedName>
    <definedName name="NBHDD_J3" localSheetId="17">'[7]Normal Billed HDD Data'!#REF!</definedName>
    <definedName name="NBHDD_J3" localSheetId="16">'[7]Normal Billed HDD Data'!#REF!</definedName>
    <definedName name="NBHDD_J3" localSheetId="53">'[7]Normal Billed HDD Data'!#REF!</definedName>
    <definedName name="NBHDD_J3" localSheetId="23">'[7]Normal Billed HDD Data'!#REF!</definedName>
    <definedName name="NBHDD_J3" localSheetId="14">'[7]Normal Billed HDD Data'!#REF!</definedName>
    <definedName name="NBHDD_J3" localSheetId="13">'[7]Normal Billed HDD Data'!#REF!</definedName>
    <definedName name="NBHDD_J3" localSheetId="12">'[7]Normal Billed HDD Data'!#REF!</definedName>
    <definedName name="NBHDD_J3" localSheetId="36">'[7]Normal Billed HDD Data'!#REF!</definedName>
    <definedName name="NBHDD_J3" localSheetId="10">'[7]Normal Billed HDD Data'!#REF!</definedName>
    <definedName name="NBHDD_J3" localSheetId="11">'[7]Normal Billed HDD Data'!#REF!</definedName>
    <definedName name="NBHDD_J3" localSheetId="9">'[7]Normal Billed HDD Data'!#REF!</definedName>
    <definedName name="NBHDD_J3" localSheetId="8">'[7]Normal Billed HDD Data'!#REF!</definedName>
    <definedName name="NBHDD_J3" localSheetId="21">'[7]Normal Billed HDD Data'!#REF!</definedName>
    <definedName name="NBHDD_J3" localSheetId="6">'[7]Normal Billed HDD Data'!#REF!</definedName>
    <definedName name="NBHDD_J3" localSheetId="0">'[7]Normal Billed HDD Data'!#REF!</definedName>
    <definedName name="NBHDD_J3" localSheetId="2">'[7]Normal Billed HDD Data'!#REF!</definedName>
    <definedName name="NBHDD_J3" localSheetId="1">'[7]Normal Billed HDD Data'!#REF!</definedName>
    <definedName name="NBHDD_J3" localSheetId="33">'[7]Normal Billed HDD Data'!#REF!</definedName>
    <definedName name="NBHDD_J3" localSheetId="25">'[7]Normal Billed HDD Data'!#REF!</definedName>
    <definedName name="NBHDD_J3">'[7]Normal Billed HDD Data'!#REF!</definedName>
    <definedName name="NBHDD_J4" localSheetId="17">'[7]Normal Billed HDD Data'!#REF!</definedName>
    <definedName name="NBHDD_J4" localSheetId="16">'[7]Normal Billed HDD Data'!#REF!</definedName>
    <definedName name="NBHDD_J4" localSheetId="53">'[7]Normal Billed HDD Data'!#REF!</definedName>
    <definedName name="NBHDD_J4" localSheetId="23">'[7]Normal Billed HDD Data'!#REF!</definedName>
    <definedName name="NBHDD_J4" localSheetId="14">'[7]Normal Billed HDD Data'!#REF!</definedName>
    <definedName name="NBHDD_J4" localSheetId="13">'[7]Normal Billed HDD Data'!#REF!</definedName>
    <definedName name="NBHDD_J4" localSheetId="12">'[7]Normal Billed HDD Data'!#REF!</definedName>
    <definedName name="NBHDD_J4" localSheetId="36">'[7]Normal Billed HDD Data'!#REF!</definedName>
    <definedName name="NBHDD_J4" localSheetId="10">'[7]Normal Billed HDD Data'!#REF!</definedName>
    <definedName name="NBHDD_J4" localSheetId="11">'[7]Normal Billed HDD Data'!#REF!</definedName>
    <definedName name="NBHDD_J4" localSheetId="9">'[7]Normal Billed HDD Data'!#REF!</definedName>
    <definedName name="NBHDD_J4" localSheetId="8">'[7]Normal Billed HDD Data'!#REF!</definedName>
    <definedName name="NBHDD_J4" localSheetId="21">'[7]Normal Billed HDD Data'!#REF!</definedName>
    <definedName name="NBHDD_J4" localSheetId="6">'[7]Normal Billed HDD Data'!#REF!</definedName>
    <definedName name="NBHDD_J4" localSheetId="0">'[7]Normal Billed HDD Data'!#REF!</definedName>
    <definedName name="NBHDD_J4" localSheetId="2">'[7]Normal Billed HDD Data'!#REF!</definedName>
    <definedName name="NBHDD_J4" localSheetId="1">'[7]Normal Billed HDD Data'!#REF!</definedName>
    <definedName name="NBHDD_J4" localSheetId="33">'[7]Normal Billed HDD Data'!#REF!</definedName>
    <definedName name="NBHDD_J4" localSheetId="25">'[7]Normal Billed HDD Data'!#REF!</definedName>
    <definedName name="NBHDD_J4">'[7]Normal Billed HDD Data'!#REF!</definedName>
    <definedName name="NBHDD_J5" localSheetId="17">'[7]Normal Billed HDD Data'!#REF!</definedName>
    <definedName name="NBHDD_J5" localSheetId="16">'[7]Normal Billed HDD Data'!#REF!</definedName>
    <definedName name="NBHDD_J5" localSheetId="53">'[7]Normal Billed HDD Data'!#REF!</definedName>
    <definedName name="NBHDD_J5" localSheetId="23">'[7]Normal Billed HDD Data'!#REF!</definedName>
    <definedName name="NBHDD_J5" localSheetId="14">'[7]Normal Billed HDD Data'!#REF!</definedName>
    <definedName name="NBHDD_J5" localSheetId="13">'[7]Normal Billed HDD Data'!#REF!</definedName>
    <definedName name="NBHDD_J5" localSheetId="12">'[7]Normal Billed HDD Data'!#REF!</definedName>
    <definedName name="NBHDD_J5" localSheetId="36">'[7]Normal Billed HDD Data'!#REF!</definedName>
    <definedName name="NBHDD_J5" localSheetId="10">'[7]Normal Billed HDD Data'!#REF!</definedName>
    <definedName name="NBHDD_J5" localSheetId="11">'[7]Normal Billed HDD Data'!#REF!</definedName>
    <definedName name="NBHDD_J5" localSheetId="9">'[7]Normal Billed HDD Data'!#REF!</definedName>
    <definedName name="NBHDD_J5" localSheetId="8">'[7]Normal Billed HDD Data'!#REF!</definedName>
    <definedName name="NBHDD_J5" localSheetId="21">'[7]Normal Billed HDD Data'!#REF!</definedName>
    <definedName name="NBHDD_J5" localSheetId="6">'[7]Normal Billed HDD Data'!#REF!</definedName>
    <definedName name="NBHDD_J5" localSheetId="0">'[7]Normal Billed HDD Data'!#REF!</definedName>
    <definedName name="NBHDD_J5" localSheetId="2">'[7]Normal Billed HDD Data'!#REF!</definedName>
    <definedName name="NBHDD_J5" localSheetId="1">'[7]Normal Billed HDD Data'!#REF!</definedName>
    <definedName name="NBHDD_J5" localSheetId="33">'[7]Normal Billed HDD Data'!#REF!</definedName>
    <definedName name="NBHDD_J5" localSheetId="25">'[7]Normal Billed HDD Data'!#REF!</definedName>
    <definedName name="NBHDD_J5">'[7]Normal Billed HDD Data'!#REF!</definedName>
    <definedName name="NBHDD_J6" localSheetId="17">'[7]Normal Billed HDD Data'!#REF!</definedName>
    <definedName name="NBHDD_J6" localSheetId="16">'[7]Normal Billed HDD Data'!#REF!</definedName>
    <definedName name="NBHDD_J6" localSheetId="53">'[7]Normal Billed HDD Data'!#REF!</definedName>
    <definedName name="NBHDD_J6" localSheetId="23">'[7]Normal Billed HDD Data'!#REF!</definedName>
    <definedName name="NBHDD_J6" localSheetId="14">'[7]Normal Billed HDD Data'!#REF!</definedName>
    <definedName name="NBHDD_J6" localSheetId="13">'[7]Normal Billed HDD Data'!#REF!</definedName>
    <definedName name="NBHDD_J6" localSheetId="12">'[7]Normal Billed HDD Data'!#REF!</definedName>
    <definedName name="NBHDD_J6" localSheetId="36">'[7]Normal Billed HDD Data'!#REF!</definedName>
    <definedName name="NBHDD_J6" localSheetId="10">'[7]Normal Billed HDD Data'!#REF!</definedName>
    <definedName name="NBHDD_J6" localSheetId="11">'[7]Normal Billed HDD Data'!#REF!</definedName>
    <definedName name="NBHDD_J6" localSheetId="9">'[7]Normal Billed HDD Data'!#REF!</definedName>
    <definedName name="NBHDD_J6" localSheetId="8">'[7]Normal Billed HDD Data'!#REF!</definedName>
    <definedName name="NBHDD_J6" localSheetId="21">'[7]Normal Billed HDD Data'!#REF!</definedName>
    <definedName name="NBHDD_J6" localSheetId="6">'[7]Normal Billed HDD Data'!#REF!</definedName>
    <definedName name="NBHDD_J6" localSheetId="0">'[7]Normal Billed HDD Data'!#REF!</definedName>
    <definedName name="NBHDD_J6" localSheetId="2">'[7]Normal Billed HDD Data'!#REF!</definedName>
    <definedName name="NBHDD_J6" localSheetId="1">'[7]Normal Billed HDD Data'!#REF!</definedName>
    <definedName name="NBHDD_J6" localSheetId="33">'[7]Normal Billed HDD Data'!#REF!</definedName>
    <definedName name="NBHDD_J6" localSheetId="25">'[7]Normal Billed HDD Data'!#REF!</definedName>
    <definedName name="NBHDD_J6">'[7]Normal Billed HDD Data'!#REF!</definedName>
    <definedName name="NBHDD_J7" localSheetId="17">'[7]Normal Billed HDD Data'!#REF!</definedName>
    <definedName name="NBHDD_J7" localSheetId="16">'[7]Normal Billed HDD Data'!#REF!</definedName>
    <definedName name="NBHDD_J7" localSheetId="53">'[7]Normal Billed HDD Data'!#REF!</definedName>
    <definedName name="NBHDD_J7" localSheetId="23">'[7]Normal Billed HDD Data'!#REF!</definedName>
    <definedName name="NBHDD_J7" localSheetId="14">'[7]Normal Billed HDD Data'!#REF!</definedName>
    <definedName name="NBHDD_J7" localSheetId="13">'[7]Normal Billed HDD Data'!#REF!</definedName>
    <definedName name="NBHDD_J7" localSheetId="12">'[7]Normal Billed HDD Data'!#REF!</definedName>
    <definedName name="NBHDD_J7" localSheetId="36">'[7]Normal Billed HDD Data'!#REF!</definedName>
    <definedName name="NBHDD_J7" localSheetId="10">'[7]Normal Billed HDD Data'!#REF!</definedName>
    <definedName name="NBHDD_J7" localSheetId="11">'[7]Normal Billed HDD Data'!#REF!</definedName>
    <definedName name="NBHDD_J7" localSheetId="9">'[7]Normal Billed HDD Data'!#REF!</definedName>
    <definedName name="NBHDD_J7" localSheetId="8">'[7]Normal Billed HDD Data'!#REF!</definedName>
    <definedName name="NBHDD_J7" localSheetId="21">'[7]Normal Billed HDD Data'!#REF!</definedName>
    <definedName name="NBHDD_J7" localSheetId="6">'[7]Normal Billed HDD Data'!#REF!</definedName>
    <definedName name="NBHDD_J7" localSheetId="0">'[7]Normal Billed HDD Data'!#REF!</definedName>
    <definedName name="NBHDD_J7" localSheetId="2">'[7]Normal Billed HDD Data'!#REF!</definedName>
    <definedName name="NBHDD_J7" localSheetId="1">'[7]Normal Billed HDD Data'!#REF!</definedName>
    <definedName name="NBHDD_J7" localSheetId="33">'[7]Normal Billed HDD Data'!#REF!</definedName>
    <definedName name="NBHDD_J7" localSheetId="25">'[7]Normal Billed HDD Data'!#REF!</definedName>
    <definedName name="NBHDD_J7">'[7]Normal Billed HDD Data'!#REF!</definedName>
    <definedName name="Nine" localSheetId="17">'[7]Jurisdiction Input'!#REF!</definedName>
    <definedName name="Nine" localSheetId="16">'[7]Jurisdiction Input'!#REF!</definedName>
    <definedName name="Nine" localSheetId="53">'[7]Jurisdiction Input'!#REF!</definedName>
    <definedName name="Nine" localSheetId="23">'[7]Jurisdiction Input'!#REF!</definedName>
    <definedName name="Nine" localSheetId="14">'[7]Jurisdiction Input'!#REF!</definedName>
    <definedName name="Nine" localSheetId="13">'[7]Jurisdiction Input'!#REF!</definedName>
    <definedName name="Nine" localSheetId="12">'[7]Jurisdiction Input'!#REF!</definedName>
    <definedName name="Nine" localSheetId="36">'[7]Jurisdiction Input'!#REF!</definedName>
    <definedName name="Nine" localSheetId="10">'[7]Jurisdiction Input'!#REF!</definedName>
    <definedName name="Nine" localSheetId="11">'[7]Jurisdiction Input'!#REF!</definedName>
    <definedName name="Nine" localSheetId="9">'[7]Jurisdiction Input'!#REF!</definedName>
    <definedName name="Nine" localSheetId="8">'[7]Jurisdiction Input'!#REF!</definedName>
    <definedName name="Nine" localSheetId="21">'[7]Jurisdiction Input'!#REF!</definedName>
    <definedName name="Nine" localSheetId="6">'[7]Jurisdiction Input'!#REF!</definedName>
    <definedName name="Nine" localSheetId="0">'[7]Jurisdiction Input'!#REF!</definedName>
    <definedName name="Nine" localSheetId="2">'[7]Jurisdiction Input'!#REF!</definedName>
    <definedName name="Nine" localSheetId="1">'[7]Jurisdiction Input'!#REF!</definedName>
    <definedName name="Nine" localSheetId="33">'[7]Jurisdiction Input'!#REF!</definedName>
    <definedName name="Nine" localSheetId="25">'[7]Jurisdiction Input'!#REF!</definedName>
    <definedName name="Nine">'[7]Jurisdiction Input'!#REF!</definedName>
    <definedName name="njref" localSheetId="17">'[7]Normal Calendar HDD Data'!#REF!</definedName>
    <definedName name="njref" localSheetId="16">'[7]Normal Calendar HDD Data'!#REF!</definedName>
    <definedName name="njref" localSheetId="53">'[7]Normal Calendar HDD Data'!#REF!</definedName>
    <definedName name="njref" localSheetId="23">'[7]Normal Calendar HDD Data'!#REF!</definedName>
    <definedName name="njref" localSheetId="14">'[7]Normal Calendar HDD Data'!#REF!</definedName>
    <definedName name="njref" localSheetId="13">'[7]Normal Calendar HDD Data'!#REF!</definedName>
    <definedName name="njref" localSheetId="12">'[7]Normal Calendar HDD Data'!#REF!</definedName>
    <definedName name="njref" localSheetId="36">'[7]Normal Calendar HDD Data'!#REF!</definedName>
    <definedName name="njref" localSheetId="10">'[7]Normal Calendar HDD Data'!#REF!</definedName>
    <definedName name="njref" localSheetId="11">'[7]Normal Calendar HDD Data'!#REF!</definedName>
    <definedName name="njref" localSheetId="9">'[7]Normal Calendar HDD Data'!#REF!</definedName>
    <definedName name="njref" localSheetId="8">'[7]Normal Calendar HDD Data'!#REF!</definedName>
    <definedName name="njref" localSheetId="21">'[7]Normal Calendar HDD Data'!#REF!</definedName>
    <definedName name="njref" localSheetId="6">'[7]Normal Calendar HDD Data'!#REF!</definedName>
    <definedName name="njref" localSheetId="0">'[7]Normal Calendar HDD Data'!#REF!</definedName>
    <definedName name="njref" localSheetId="2">'[7]Normal Calendar HDD Data'!#REF!</definedName>
    <definedName name="njref" localSheetId="1">'[7]Normal Calendar HDD Data'!#REF!</definedName>
    <definedName name="njref" localSheetId="33">'[7]Normal Calendar HDD Data'!#REF!</definedName>
    <definedName name="njref" localSheetId="25">'[7]Normal Calendar HDD Data'!#REF!</definedName>
    <definedName name="njref">'[7]Normal Calendar HDD Data'!#REF!</definedName>
    <definedName name="NonregCE">[42]Nonreg!$A$13:$Z$82</definedName>
    <definedName name="Normal_Degree_Days" localSheetId="17">#REF!</definedName>
    <definedName name="Normal_Degree_Days" localSheetId="16">#REF!</definedName>
    <definedName name="Normal_Degree_Days" localSheetId="53">#REF!</definedName>
    <definedName name="Normal_Degree_Days" localSheetId="23">#REF!</definedName>
    <definedName name="Normal_Degree_Days" localSheetId="14">#REF!</definedName>
    <definedName name="Normal_Degree_Days" localSheetId="13">#REF!</definedName>
    <definedName name="Normal_Degree_Days" localSheetId="12">#REF!</definedName>
    <definedName name="Normal_Degree_Days" localSheetId="36">#REF!</definedName>
    <definedName name="Normal_Degree_Days" localSheetId="10">#REF!</definedName>
    <definedName name="Normal_Degree_Days" localSheetId="11">#REF!</definedName>
    <definedName name="Normal_Degree_Days" localSheetId="9">#REF!</definedName>
    <definedName name="Normal_Degree_Days" localSheetId="8">#REF!</definedName>
    <definedName name="Normal_Degree_Days" localSheetId="21">#REF!</definedName>
    <definedName name="Normal_Degree_Days" localSheetId="6">#REF!</definedName>
    <definedName name="Normal_Degree_Days" localSheetId="0">#REF!</definedName>
    <definedName name="Normal_Degree_Days" localSheetId="2">#REF!</definedName>
    <definedName name="Normal_Degree_Days" localSheetId="1">#REF!</definedName>
    <definedName name="Normal_Degree_Days" localSheetId="33">#REF!</definedName>
    <definedName name="Normal_Degree_Days" localSheetId="25">#REF!</definedName>
    <definedName name="Normal_Degree_Days">#REF!</definedName>
    <definedName name="NOTES1" localSheetId="17">#REF!</definedName>
    <definedName name="NOTES1" localSheetId="16">#REF!</definedName>
    <definedName name="NOTES1" localSheetId="53">#REF!</definedName>
    <definedName name="NOTES1" localSheetId="23">#REF!</definedName>
    <definedName name="NOTES1" localSheetId="14">#REF!</definedName>
    <definedName name="NOTES1" localSheetId="13">#REF!</definedName>
    <definedName name="NOTES1" localSheetId="12">#REF!</definedName>
    <definedName name="NOTES1" localSheetId="36">#REF!</definedName>
    <definedName name="NOTES1" localSheetId="10">#REF!</definedName>
    <definedName name="NOTES1" localSheetId="11">#REF!</definedName>
    <definedName name="NOTES1" localSheetId="9">#REF!</definedName>
    <definedName name="NOTES1" localSheetId="8">#REF!</definedName>
    <definedName name="NOTES1" localSheetId="21">#REF!</definedName>
    <definedName name="NOTES1" localSheetId="6">#REF!</definedName>
    <definedName name="NOTES1" localSheetId="0">#REF!</definedName>
    <definedName name="NOTES1" localSheetId="2">#REF!</definedName>
    <definedName name="NOTES1" localSheetId="1">#REF!</definedName>
    <definedName name="NOTES1" localSheetId="33">#REF!</definedName>
    <definedName name="NOTES1" localSheetId="25">#REF!</definedName>
    <definedName name="NOTES1">#REF!</definedName>
    <definedName name="NOTES2" localSheetId="17">#REF!</definedName>
    <definedName name="NOTES2" localSheetId="16">#REF!</definedName>
    <definedName name="NOTES2" localSheetId="53">#REF!</definedName>
    <definedName name="NOTES2" localSheetId="23">#REF!</definedName>
    <definedName name="NOTES2" localSheetId="14">#REF!</definedName>
    <definedName name="NOTES2" localSheetId="13">#REF!</definedName>
    <definedName name="NOTES2" localSheetId="12">#REF!</definedName>
    <definedName name="NOTES2" localSheetId="36">#REF!</definedName>
    <definedName name="NOTES2" localSheetId="10">#REF!</definedName>
    <definedName name="NOTES2" localSheetId="11">#REF!</definedName>
    <definedName name="NOTES2" localSheetId="9">#REF!</definedName>
    <definedName name="NOTES2" localSheetId="8">#REF!</definedName>
    <definedName name="NOTES2" localSheetId="21">#REF!</definedName>
    <definedName name="NOTES2" localSheetId="6">#REF!</definedName>
    <definedName name="NOTES2" localSheetId="0">#REF!</definedName>
    <definedName name="NOTES2" localSheetId="2">#REF!</definedName>
    <definedName name="NOTES2" localSheetId="1">#REF!</definedName>
    <definedName name="NOTES2" localSheetId="33">#REF!</definedName>
    <definedName name="NOTES2" localSheetId="25">#REF!</definedName>
    <definedName name="NOTES2">#REF!</definedName>
    <definedName name="NOTES3" localSheetId="17">#REF!</definedName>
    <definedName name="NOTES3" localSheetId="16">#REF!</definedName>
    <definedName name="NOTES3" localSheetId="53">#REF!</definedName>
    <definedName name="NOTES3" localSheetId="23">#REF!</definedName>
    <definedName name="NOTES3" localSheetId="14">#REF!</definedName>
    <definedName name="NOTES3" localSheetId="13">#REF!</definedName>
    <definedName name="NOTES3" localSheetId="12">#REF!</definedName>
    <definedName name="NOTES3" localSheetId="36">#REF!</definedName>
    <definedName name="NOTES3" localSheetId="10">#REF!</definedName>
    <definedName name="NOTES3" localSheetId="11">#REF!</definedName>
    <definedName name="NOTES3" localSheetId="9">#REF!</definedName>
    <definedName name="NOTES3" localSheetId="8">#REF!</definedName>
    <definedName name="NOTES3" localSheetId="21">#REF!</definedName>
    <definedName name="NOTES3" localSheetId="6">#REF!</definedName>
    <definedName name="NOTES3" localSheetId="0">#REF!</definedName>
    <definedName name="NOTES3" localSheetId="2">#REF!</definedName>
    <definedName name="NOTES3" localSheetId="1">#REF!</definedName>
    <definedName name="NOTES3" localSheetId="33">#REF!</definedName>
    <definedName name="NOTES3" localSheetId="25">#REF!</definedName>
    <definedName name="NOTES3">#REF!</definedName>
    <definedName name="NvsASD">"V1999-12-31"</definedName>
    <definedName name="NvsAutoDrillOk">"VY"</definedName>
    <definedName name="NvsElapsedTime">0.0000241898087551817</definedName>
    <definedName name="NvsEndTime">36692.3031251157</definedName>
    <definedName name="NvsInstLang">"VENG"</definedName>
    <definedName name="NvsInstSpec">"%,FTU_3D_TOWN,V850,FTU_3D_TOWN_TYPE,VSYS"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"%,X,RZT.ACCOUNT.nPlosion,CZF.."</definedName>
    <definedName name="NvsPanelBusUnit">"V"</definedName>
    <definedName name="NvsPanelEffdt">"V1998-12-31"</definedName>
    <definedName name="NvsPanelSetid">"VSHARE"</definedName>
    <definedName name="NvsParentRef">[43]Sheet1!$T$303</definedName>
    <definedName name="NvsReqBU">"VLSGD"</definedName>
    <definedName name="NvsReqBUOnly">"VY"</definedName>
    <definedName name="NvsTransLed">"VN"</definedName>
    <definedName name="NvsTreeASD">"V1999-12-31"</definedName>
    <definedName name="NvsValTbl.ACCOUNT">"GL_ACCOUNT_TBL"</definedName>
    <definedName name="NvsValTbl.AFFILIATE">"AFFILIATE_VW"</definedName>
    <definedName name="NvsValTbl.BUSINESS_UNIT">"BUS_UNIT_TBL_FS"</definedName>
    <definedName name="NvsValTbl.CURRENCY_CD">"CURRENCY_CD_TBL"</definedName>
    <definedName name="NvsValTbl.DEPTID">"DEPARTMENT_TBL"</definedName>
    <definedName name="NvsValTbl.TU_EC">"TU_EC_TBL"</definedName>
    <definedName name="NvsValTbl.TU_LOCATION">"TU_LOC_TBL"</definedName>
    <definedName name="OK" localSheetId="17">#REF!</definedName>
    <definedName name="OK" localSheetId="16">#REF!</definedName>
    <definedName name="OK" localSheetId="53">#REF!</definedName>
    <definedName name="OK" localSheetId="23">#REF!</definedName>
    <definedName name="OK" localSheetId="14">#REF!</definedName>
    <definedName name="OK" localSheetId="13">#REF!</definedName>
    <definedName name="OK" localSheetId="12">#REF!</definedName>
    <definedName name="OK" localSheetId="36">#REF!</definedName>
    <definedName name="OK" localSheetId="10">#REF!</definedName>
    <definedName name="OK" localSheetId="11">#REF!</definedName>
    <definedName name="OK" localSheetId="9">#REF!</definedName>
    <definedName name="OK" localSheetId="8">#REF!</definedName>
    <definedName name="OK" localSheetId="21">#REF!</definedName>
    <definedName name="OK" localSheetId="6">#REF!</definedName>
    <definedName name="OK" localSheetId="0">#REF!</definedName>
    <definedName name="OK" localSheetId="2">#REF!</definedName>
    <definedName name="OK" localSheetId="1">#REF!</definedName>
    <definedName name="OK" localSheetId="33">#REF!</definedName>
    <definedName name="OK" localSheetId="25">#REF!</definedName>
    <definedName name="OK">#REF!</definedName>
    <definedName name="OMAPTAct">'[36]A-OM-APT'!$B$8:$O$35</definedName>
    <definedName name="OMAPTBud">'[36]B-OM-APT'!$B$8:$O$35</definedName>
    <definedName name="OMData">[31]Essbase!$A$28:$BD$48</definedName>
    <definedName name="OMLGSBud" localSheetId="17">#REF!</definedName>
    <definedName name="OMLGSBud" localSheetId="16">#REF!</definedName>
    <definedName name="OMLGSBud" localSheetId="53">#REF!</definedName>
    <definedName name="OMLGSBud" localSheetId="23">#REF!</definedName>
    <definedName name="OMLGSBud" localSheetId="14">#REF!</definedName>
    <definedName name="OMLGSBud" localSheetId="13">#REF!</definedName>
    <definedName name="OMLGSBud" localSheetId="12">#REF!</definedName>
    <definedName name="OMLGSBud" localSheetId="36">#REF!</definedName>
    <definedName name="OMLGSBud" localSheetId="10">#REF!</definedName>
    <definedName name="OMLGSBud" localSheetId="11">#REF!</definedName>
    <definedName name="OMLGSBud" localSheetId="9">#REF!</definedName>
    <definedName name="OMLGSBud" localSheetId="8">#REF!</definedName>
    <definedName name="OMLGSBud" localSheetId="21">#REF!</definedName>
    <definedName name="OMLGSBud" localSheetId="6">#REF!</definedName>
    <definedName name="OMLGSBud" localSheetId="0">#REF!</definedName>
    <definedName name="OMLGSBud" localSheetId="2">#REF!</definedName>
    <definedName name="OMLGSBud" localSheetId="1">#REF!</definedName>
    <definedName name="OMLGSBud" localSheetId="33">#REF!</definedName>
    <definedName name="OMLGSBud" localSheetId="25">#REF!</definedName>
    <definedName name="OMLGSBud">#REF!</definedName>
    <definedName name="OMTLABud" localSheetId="17">#REF!</definedName>
    <definedName name="OMTLABud" localSheetId="16">#REF!</definedName>
    <definedName name="OMTLABud" localSheetId="53">#REF!</definedName>
    <definedName name="OMTLABud" localSheetId="23">#REF!</definedName>
    <definedName name="OMTLABud" localSheetId="14">#REF!</definedName>
    <definedName name="OMTLABud" localSheetId="13">#REF!</definedName>
    <definedName name="OMTLABud" localSheetId="12">#REF!</definedName>
    <definedName name="OMTLABud" localSheetId="36">#REF!</definedName>
    <definedName name="OMTLABud" localSheetId="10">#REF!</definedName>
    <definedName name="OMTLABud" localSheetId="11">#REF!</definedName>
    <definedName name="OMTLABud" localSheetId="9">#REF!</definedName>
    <definedName name="OMTLABud" localSheetId="8">#REF!</definedName>
    <definedName name="OMTLABud" localSheetId="21">#REF!</definedName>
    <definedName name="OMTLABud" localSheetId="6">#REF!</definedName>
    <definedName name="OMTLABud" localSheetId="0">#REF!</definedName>
    <definedName name="OMTLABud" localSheetId="2">#REF!</definedName>
    <definedName name="OMTLABud" localSheetId="1">#REF!</definedName>
    <definedName name="OMTLABud" localSheetId="33">#REF!</definedName>
    <definedName name="OMTLABud" localSheetId="25">#REF!</definedName>
    <definedName name="OMTLABud">#REF!</definedName>
    <definedName name="OMValidate">[21]BU_Proj!$A$140:$A$161</definedName>
    <definedName name="One">'[7]Jurisdiction Input'!$B$5</definedName>
    <definedName name="OSLRYR" localSheetId="17">#REF!</definedName>
    <definedName name="OSLRYR" localSheetId="16">#REF!</definedName>
    <definedName name="OSLRYR" localSheetId="53">#REF!</definedName>
    <definedName name="OSLRYR" localSheetId="23">#REF!</definedName>
    <definedName name="OSLRYR" localSheetId="14">#REF!</definedName>
    <definedName name="OSLRYR" localSheetId="13">#REF!</definedName>
    <definedName name="OSLRYR" localSheetId="12">#REF!</definedName>
    <definedName name="OSLRYR" localSheetId="36">#REF!</definedName>
    <definedName name="OSLRYR" localSheetId="10">#REF!</definedName>
    <definedName name="OSLRYR" localSheetId="11">#REF!</definedName>
    <definedName name="OSLRYR" localSheetId="9">#REF!</definedName>
    <definedName name="OSLRYR" localSheetId="8">#REF!</definedName>
    <definedName name="OSLRYR" localSheetId="21">#REF!</definedName>
    <definedName name="OSLRYR" localSheetId="6">#REF!</definedName>
    <definedName name="OSLRYR" localSheetId="0">#REF!</definedName>
    <definedName name="OSLRYR" localSheetId="2">#REF!</definedName>
    <definedName name="OSLRYR" localSheetId="1">#REF!</definedName>
    <definedName name="OSLRYR" localSheetId="33">#REF!</definedName>
    <definedName name="OSLRYR" localSheetId="25">#REF!</definedName>
    <definedName name="OSLRYR">#REF!</definedName>
    <definedName name="PAGE_1">#N/A</definedName>
    <definedName name="PAGE_10">#N/A</definedName>
    <definedName name="PAGE_11">#N/A</definedName>
    <definedName name="PAGE_12">#N/A</definedName>
    <definedName name="PAGE_13">#N/A</definedName>
    <definedName name="PAGE_2">#N/A</definedName>
    <definedName name="PAGE_3">#N/A</definedName>
    <definedName name="PAGE_4">#N/A</definedName>
    <definedName name="PAGE_5">#N/A</definedName>
    <definedName name="PAGE_6">#N/A</definedName>
    <definedName name="PAGE_7">#N/A</definedName>
    <definedName name="PAGE_8">#N/A</definedName>
    <definedName name="PAGE_9">#N/A</definedName>
    <definedName name="PAGE1" localSheetId="17">#REF!</definedName>
    <definedName name="PAGE1" localSheetId="16">#REF!</definedName>
    <definedName name="PAGE1" localSheetId="53">#REF!</definedName>
    <definedName name="PAGE1" localSheetId="23">#REF!</definedName>
    <definedName name="PAGE1" localSheetId="14">#REF!</definedName>
    <definedName name="PAGE1" localSheetId="13">#REF!</definedName>
    <definedName name="PAGE1" localSheetId="12">#REF!</definedName>
    <definedName name="PAGE1" localSheetId="36">#REF!</definedName>
    <definedName name="PAGE1" localSheetId="10">#REF!</definedName>
    <definedName name="PAGE1" localSheetId="11">#REF!</definedName>
    <definedName name="PAGE1" localSheetId="9">#REF!</definedName>
    <definedName name="PAGE1" localSheetId="8">#REF!</definedName>
    <definedName name="PAGE1" localSheetId="21">#REF!</definedName>
    <definedName name="PAGE1" localSheetId="6">#REF!</definedName>
    <definedName name="PAGE1" localSheetId="0">#REF!</definedName>
    <definedName name="PAGE1" localSheetId="2">#REF!</definedName>
    <definedName name="PAGE1" localSheetId="1">#REF!</definedName>
    <definedName name="PAGE1" localSheetId="33">#REF!</definedName>
    <definedName name="PAGE1" localSheetId="25">#REF!</definedName>
    <definedName name="PAGE1">#REF!</definedName>
    <definedName name="PAGE6" localSheetId="17">[44]SCH1UW!#REF!</definedName>
    <definedName name="PAGE6" localSheetId="16">[44]SCH1UW!#REF!</definedName>
    <definedName name="PAGE6" localSheetId="53">[44]SCH1UW!#REF!</definedName>
    <definedName name="PAGE6" localSheetId="23">[44]SCH1UW!#REF!</definedName>
    <definedName name="PAGE6" localSheetId="14">[44]SCH1UW!#REF!</definedName>
    <definedName name="PAGE6" localSheetId="13">[44]SCH1UW!#REF!</definedName>
    <definedName name="PAGE6" localSheetId="12">[44]SCH1UW!#REF!</definedName>
    <definedName name="PAGE6" localSheetId="36">[44]SCH1UW!#REF!</definedName>
    <definedName name="PAGE6" localSheetId="10">[44]SCH1UW!#REF!</definedName>
    <definedName name="PAGE6" localSheetId="11">[44]SCH1UW!#REF!</definedName>
    <definedName name="PAGE6" localSheetId="9">[44]SCH1UW!#REF!</definedName>
    <definedName name="PAGE6" localSheetId="8">[44]SCH1UW!#REF!</definedName>
    <definedName name="PAGE6" localSheetId="21">[44]SCH1UW!#REF!</definedName>
    <definedName name="PAGE6" localSheetId="6">[44]SCH1UW!#REF!</definedName>
    <definedName name="PAGE6" localSheetId="0">[44]SCH1UW!#REF!</definedName>
    <definedName name="PAGE6" localSheetId="2">[44]SCH1UW!#REF!</definedName>
    <definedName name="PAGE6" localSheetId="1">[44]SCH1UW!#REF!</definedName>
    <definedName name="PAGE6" localSheetId="33">[44]SCH1UW!#REF!</definedName>
    <definedName name="PAGE6" localSheetId="25">[44]SCH1UW!#REF!</definedName>
    <definedName name="PAGE6">[44]SCH1UW!#REF!</definedName>
    <definedName name="PAGE6A" localSheetId="17">[44]SCH1UW!#REF!</definedName>
    <definedName name="PAGE6A" localSheetId="16">[44]SCH1UW!#REF!</definedName>
    <definedName name="PAGE6A" localSheetId="53">[44]SCH1UW!#REF!</definedName>
    <definedName name="PAGE6A" localSheetId="23">[44]SCH1UW!#REF!</definedName>
    <definedName name="PAGE6A" localSheetId="14">[44]SCH1UW!#REF!</definedName>
    <definedName name="PAGE6A" localSheetId="13">[44]SCH1UW!#REF!</definedName>
    <definedName name="PAGE6A" localSheetId="12">[44]SCH1UW!#REF!</definedName>
    <definedName name="PAGE6A" localSheetId="36">[44]SCH1UW!#REF!</definedName>
    <definedName name="PAGE6A" localSheetId="10">[44]SCH1UW!#REF!</definedName>
    <definedName name="PAGE6A" localSheetId="11">[44]SCH1UW!#REF!</definedName>
    <definedName name="PAGE6A" localSheetId="9">[44]SCH1UW!#REF!</definedName>
    <definedName name="PAGE6A" localSheetId="8">[44]SCH1UW!#REF!</definedName>
    <definedName name="PAGE6A" localSheetId="21">[44]SCH1UW!#REF!</definedName>
    <definedName name="PAGE6A" localSheetId="6">[44]SCH1UW!#REF!</definedName>
    <definedName name="PAGE6A" localSheetId="0">[44]SCH1UW!#REF!</definedName>
    <definedName name="PAGE6A" localSheetId="2">[44]SCH1UW!#REF!</definedName>
    <definedName name="PAGE6A" localSheetId="1">[44]SCH1UW!#REF!</definedName>
    <definedName name="PAGE6A" localSheetId="33">[44]SCH1UW!#REF!</definedName>
    <definedName name="PAGE6A" localSheetId="25">[44]SCH1UW!#REF!</definedName>
    <definedName name="PAGE6A">[44]SCH1UW!#REF!</definedName>
    <definedName name="PAGE6B" localSheetId="17">[44]SCH1UW!#REF!</definedName>
    <definedName name="PAGE6B" localSheetId="16">[44]SCH1UW!#REF!</definedName>
    <definedName name="PAGE6B" localSheetId="53">[44]SCH1UW!#REF!</definedName>
    <definedName name="PAGE6B" localSheetId="23">[44]SCH1UW!#REF!</definedName>
    <definedName name="PAGE6B" localSheetId="14">[44]SCH1UW!#REF!</definedName>
    <definedName name="PAGE6B" localSheetId="13">[44]SCH1UW!#REF!</definedName>
    <definedName name="PAGE6B" localSheetId="12">[44]SCH1UW!#REF!</definedName>
    <definedName name="PAGE6B" localSheetId="36">[44]SCH1UW!#REF!</definedName>
    <definedName name="PAGE6B" localSheetId="10">[44]SCH1UW!#REF!</definedName>
    <definedName name="PAGE6B" localSheetId="11">[44]SCH1UW!#REF!</definedName>
    <definedName name="PAGE6B" localSheetId="9">[44]SCH1UW!#REF!</definedName>
    <definedName name="PAGE6B" localSheetId="8">[44]SCH1UW!#REF!</definedName>
    <definedName name="PAGE6B" localSheetId="21">[44]SCH1UW!#REF!</definedName>
    <definedName name="PAGE6B" localSheetId="6">[44]SCH1UW!#REF!</definedName>
    <definedName name="PAGE6B" localSheetId="0">[44]SCH1UW!#REF!</definedName>
    <definedName name="PAGE6B" localSheetId="2">[44]SCH1UW!#REF!</definedName>
    <definedName name="PAGE6B" localSheetId="1">[44]SCH1UW!#REF!</definedName>
    <definedName name="PAGE6B" localSheetId="33">[44]SCH1UW!#REF!</definedName>
    <definedName name="PAGE6B" localSheetId="25">[44]SCH1UW!#REF!</definedName>
    <definedName name="PAGE6B">[44]SCH1UW!#REF!</definedName>
    <definedName name="PAID_LOSSES" localSheetId="17">#REF!</definedName>
    <definedName name="PAID_LOSSES" localSheetId="16">#REF!</definedName>
    <definedName name="PAID_LOSSES" localSheetId="53">#REF!</definedName>
    <definedName name="PAID_LOSSES" localSheetId="23">#REF!</definedName>
    <definedName name="PAID_LOSSES" localSheetId="14">#REF!</definedName>
    <definedName name="PAID_LOSSES" localSheetId="13">#REF!</definedName>
    <definedName name="PAID_LOSSES" localSheetId="12">#REF!</definedName>
    <definedName name="PAID_LOSSES" localSheetId="36">#REF!</definedName>
    <definedName name="PAID_LOSSES" localSheetId="10">#REF!</definedName>
    <definedName name="PAID_LOSSES" localSheetId="11">#REF!</definedName>
    <definedName name="PAID_LOSSES" localSheetId="9">#REF!</definedName>
    <definedName name="PAID_LOSSES" localSheetId="8">#REF!</definedName>
    <definedName name="PAID_LOSSES" localSheetId="21">#REF!</definedName>
    <definedName name="PAID_LOSSES" localSheetId="6">#REF!</definedName>
    <definedName name="PAID_LOSSES" localSheetId="0">#REF!</definedName>
    <definedName name="PAID_LOSSES" localSheetId="2">#REF!</definedName>
    <definedName name="PAID_LOSSES" localSheetId="1">#REF!</definedName>
    <definedName name="PAID_LOSSES" localSheetId="33">#REF!</definedName>
    <definedName name="PAID_LOSSES" localSheetId="25">#REF!</definedName>
    <definedName name="PAID_LOSSES">#REF!</definedName>
    <definedName name="PARIBAS" localSheetId="17">#REF!</definedName>
    <definedName name="PARIBAS" localSheetId="16">#REF!</definedName>
    <definedName name="PARIBAS" localSheetId="53">#REF!</definedName>
    <definedName name="PARIBAS" localSheetId="23">#REF!</definedName>
    <definedName name="PARIBAS" localSheetId="14">#REF!</definedName>
    <definedName name="PARIBAS" localSheetId="13">#REF!</definedName>
    <definedName name="PARIBAS" localSheetId="12">#REF!</definedName>
    <definedName name="PARIBAS" localSheetId="36">#REF!</definedName>
    <definedName name="PARIBAS" localSheetId="10">#REF!</definedName>
    <definedName name="PARIBAS" localSheetId="11">#REF!</definedName>
    <definedName name="PARIBAS" localSheetId="9">#REF!</definedName>
    <definedName name="PARIBAS" localSheetId="8">#REF!</definedName>
    <definedName name="PARIBAS" localSheetId="21">#REF!</definedName>
    <definedName name="PARIBAS" localSheetId="6">#REF!</definedName>
    <definedName name="PARIBAS" localSheetId="0">#REF!</definedName>
    <definedName name="PARIBAS" localSheetId="2">#REF!</definedName>
    <definedName name="PARIBAS" localSheetId="1">#REF!</definedName>
    <definedName name="PARIBAS" localSheetId="33">#REF!</definedName>
    <definedName name="PARIBAS" localSheetId="25">#REF!</definedName>
    <definedName name="PARIBAS">#REF!</definedName>
    <definedName name="pd">[45]Macro!$J$1:$K$24</definedName>
    <definedName name="PED" localSheetId="17">#REF!</definedName>
    <definedName name="PED" localSheetId="16">#REF!</definedName>
    <definedName name="PED" localSheetId="53">#REF!</definedName>
    <definedName name="PED" localSheetId="23">#REF!</definedName>
    <definedName name="PED" localSheetId="14">#REF!</definedName>
    <definedName name="PED" localSheetId="13">#REF!</definedName>
    <definedName name="PED" localSheetId="12">#REF!</definedName>
    <definedName name="PED" localSheetId="36">#REF!</definedName>
    <definedName name="PED" localSheetId="10">#REF!</definedName>
    <definedName name="PED" localSheetId="11">#REF!</definedName>
    <definedName name="PED" localSheetId="9">#REF!</definedName>
    <definedName name="PED" localSheetId="8">#REF!</definedName>
    <definedName name="PED" localSheetId="21">#REF!</definedName>
    <definedName name="PED" localSheetId="6">#REF!</definedName>
    <definedName name="PED" localSheetId="0">#REF!</definedName>
    <definedName name="PED" localSheetId="2">#REF!</definedName>
    <definedName name="PED" localSheetId="1">#REF!</definedName>
    <definedName name="PED" localSheetId="33">#REF!</definedName>
    <definedName name="PED" localSheetId="25">#REF!</definedName>
    <definedName name="PED">#REF!</definedName>
    <definedName name="Period" localSheetId="17">#REF!</definedName>
    <definedName name="Period" localSheetId="16">#REF!</definedName>
    <definedName name="Period" localSheetId="53">#REF!</definedName>
    <definedName name="Period" localSheetId="23">#REF!</definedName>
    <definedName name="Period" localSheetId="14">#REF!</definedName>
    <definedName name="Period" localSheetId="13">#REF!</definedName>
    <definedName name="Period" localSheetId="12">#REF!</definedName>
    <definedName name="Period" localSheetId="36">#REF!</definedName>
    <definedName name="Period" localSheetId="10">#REF!</definedName>
    <definedName name="Period" localSheetId="11">#REF!</definedName>
    <definedName name="Period" localSheetId="9">#REF!</definedName>
    <definedName name="Period" localSheetId="8">#REF!</definedName>
    <definedName name="Period" localSheetId="21">#REF!</definedName>
    <definedName name="Period" localSheetId="6">#REF!</definedName>
    <definedName name="Period" localSheetId="0">#REF!</definedName>
    <definedName name="Period" localSheetId="2">#REF!</definedName>
    <definedName name="Period" localSheetId="1">#REF!</definedName>
    <definedName name="Period" localSheetId="33">#REF!</definedName>
    <definedName name="Period" localSheetId="25">#REF!</definedName>
    <definedName name="Period">#REF!</definedName>
    <definedName name="PL" localSheetId="17">#REF!</definedName>
    <definedName name="PL" localSheetId="16">#REF!</definedName>
    <definedName name="PL" localSheetId="53">#REF!</definedName>
    <definedName name="PL" localSheetId="23">#REF!</definedName>
    <definedName name="PL" localSheetId="14">#REF!</definedName>
    <definedName name="PL" localSheetId="13">#REF!</definedName>
    <definedName name="PL" localSheetId="12">#REF!</definedName>
    <definedName name="PL" localSheetId="36">#REF!</definedName>
    <definedName name="PL" localSheetId="10">#REF!</definedName>
    <definedName name="PL" localSheetId="11">#REF!</definedName>
    <definedName name="PL" localSheetId="9">#REF!</definedName>
    <definedName name="PL" localSheetId="8">#REF!</definedName>
    <definedName name="PL" localSheetId="21">#REF!</definedName>
    <definedName name="PL" localSheetId="6">#REF!</definedName>
    <definedName name="PL" localSheetId="0">#REF!</definedName>
    <definedName name="PL" localSheetId="2">#REF!</definedName>
    <definedName name="PL" localSheetId="1">#REF!</definedName>
    <definedName name="PL" localSheetId="33">#REF!</definedName>
    <definedName name="PL" localSheetId="25">#REF!</definedName>
    <definedName name="PL">#REF!</definedName>
    <definedName name="PORTFOLIO" localSheetId="17">#REF!</definedName>
    <definedName name="PORTFOLIO" localSheetId="16">#REF!</definedName>
    <definedName name="PORTFOLIO" localSheetId="53">#REF!</definedName>
    <definedName name="PORTFOLIO" localSheetId="23">#REF!</definedName>
    <definedName name="PORTFOLIO" localSheetId="14">#REF!</definedName>
    <definedName name="PORTFOLIO" localSheetId="13">#REF!</definedName>
    <definedName name="PORTFOLIO" localSheetId="12">#REF!</definedName>
    <definedName name="PORTFOLIO" localSheetId="36">#REF!</definedName>
    <definedName name="PORTFOLIO" localSheetId="10">#REF!</definedName>
    <definedName name="PORTFOLIO" localSheetId="11">#REF!</definedName>
    <definedName name="PORTFOLIO" localSheetId="9">#REF!</definedName>
    <definedName name="PORTFOLIO" localSheetId="8">#REF!</definedName>
    <definedName name="PORTFOLIO" localSheetId="21">#REF!</definedName>
    <definedName name="PORTFOLIO" localSheetId="6">#REF!</definedName>
    <definedName name="PORTFOLIO" localSheetId="0">#REF!</definedName>
    <definedName name="PORTFOLIO" localSheetId="2">#REF!</definedName>
    <definedName name="PORTFOLIO" localSheetId="1">#REF!</definedName>
    <definedName name="PORTFOLIO" localSheetId="33">#REF!</definedName>
    <definedName name="PORTFOLIO" localSheetId="25">#REF!</definedName>
    <definedName name="PORTFOLIO">#REF!</definedName>
    <definedName name="PORTFOLIODATE" localSheetId="17">#REF!</definedName>
    <definedName name="PORTFOLIODATE" localSheetId="16">#REF!</definedName>
    <definedName name="PORTFOLIODATE" localSheetId="53">#REF!</definedName>
    <definedName name="PORTFOLIODATE" localSheetId="23">#REF!</definedName>
    <definedName name="PORTFOLIODATE" localSheetId="14">#REF!</definedName>
    <definedName name="PORTFOLIODATE" localSheetId="13">#REF!</definedName>
    <definedName name="PORTFOLIODATE" localSheetId="12">#REF!</definedName>
    <definedName name="PORTFOLIODATE" localSheetId="36">#REF!</definedName>
    <definedName name="PORTFOLIODATE" localSheetId="10">#REF!</definedName>
    <definedName name="PORTFOLIODATE" localSheetId="11">#REF!</definedName>
    <definedName name="PORTFOLIODATE" localSheetId="9">#REF!</definedName>
    <definedName name="PORTFOLIODATE" localSheetId="8">#REF!</definedName>
    <definedName name="PORTFOLIODATE" localSheetId="21">#REF!</definedName>
    <definedName name="PORTFOLIODATE" localSheetId="6">#REF!</definedName>
    <definedName name="PORTFOLIODATE" localSheetId="0">#REF!</definedName>
    <definedName name="PORTFOLIODATE" localSheetId="2">#REF!</definedName>
    <definedName name="PORTFOLIODATE" localSheetId="1">#REF!</definedName>
    <definedName name="PORTFOLIODATE" localSheetId="33">#REF!</definedName>
    <definedName name="PORTFOLIODATE" localSheetId="25">#REF!</definedName>
    <definedName name="PORTFOLIODATE">#REF!</definedName>
    <definedName name="ppdoo" localSheetId="7" hidden="1">{#N/A,#N/A,FALSE,"COVER.XLS";#N/A,#N/A,FALSE,"STDBS.XLS";#N/A,#N/A,FALSE,"STDPL.XLS";#N/A,#N/A,FALSE,"NOTES.XLS"}</definedName>
    <definedName name="ppdoo" hidden="1">{#N/A,#N/A,FALSE,"COVER.XLS";#N/A,#N/A,FALSE,"STDBS.XLS";#N/A,#N/A,FALSE,"STDPL.XLS";#N/A,#N/A,FALSE,"NOTES.XLS"}</definedName>
    <definedName name="PREPAREDDATE" localSheetId="17">#REF!</definedName>
    <definedName name="PREPAREDDATE" localSheetId="16">#REF!</definedName>
    <definedName name="PREPAREDDATE" localSheetId="53">#REF!</definedName>
    <definedName name="PREPAREDDATE" localSheetId="23">#REF!</definedName>
    <definedName name="PREPAREDDATE" localSheetId="14">#REF!</definedName>
    <definedName name="PREPAREDDATE" localSheetId="13">#REF!</definedName>
    <definedName name="PREPAREDDATE" localSheetId="12">#REF!</definedName>
    <definedName name="PREPAREDDATE" localSheetId="36">#REF!</definedName>
    <definedName name="PREPAREDDATE" localSheetId="10">#REF!</definedName>
    <definedName name="PREPAREDDATE" localSheetId="11">#REF!</definedName>
    <definedName name="PREPAREDDATE" localSheetId="9">#REF!</definedName>
    <definedName name="PREPAREDDATE" localSheetId="8">#REF!</definedName>
    <definedName name="PREPAREDDATE" localSheetId="21">#REF!</definedName>
    <definedName name="PREPAREDDATE" localSheetId="6">#REF!</definedName>
    <definedName name="PREPAREDDATE" localSheetId="0">#REF!</definedName>
    <definedName name="PREPAREDDATE" localSheetId="2">#REF!</definedName>
    <definedName name="PREPAREDDATE" localSheetId="1">#REF!</definedName>
    <definedName name="PREPAREDDATE" localSheetId="33">#REF!</definedName>
    <definedName name="PREPAREDDATE" localSheetId="25">#REF!</definedName>
    <definedName name="PREPAREDDATE">#REF!</definedName>
    <definedName name="Prepayments13monthAverage" localSheetId="17">#REF!</definedName>
    <definedName name="Prepayments13monthAverage" localSheetId="16">#REF!</definedName>
    <definedName name="Prepayments13monthAverage" localSheetId="53">#REF!</definedName>
    <definedName name="Prepayments13monthAverage" localSheetId="23">#REF!</definedName>
    <definedName name="Prepayments13monthAverage" localSheetId="14">#REF!</definedName>
    <definedName name="Prepayments13monthAverage" localSheetId="13">#REF!</definedName>
    <definedName name="Prepayments13monthAverage" localSheetId="12">#REF!</definedName>
    <definedName name="Prepayments13monthAverage" localSheetId="36">#REF!</definedName>
    <definedName name="Prepayments13monthAverage" localSheetId="10">#REF!</definedName>
    <definedName name="Prepayments13monthAverage" localSheetId="11">#REF!</definedName>
    <definedName name="Prepayments13monthAverage" localSheetId="9">#REF!</definedName>
    <definedName name="Prepayments13monthAverage" localSheetId="8">#REF!</definedName>
    <definedName name="Prepayments13monthAverage" localSheetId="21">#REF!</definedName>
    <definedName name="Prepayments13monthAverage" localSheetId="6">#REF!</definedName>
    <definedName name="Prepayments13monthAverage" localSheetId="0">#REF!</definedName>
    <definedName name="Prepayments13monthAverage" localSheetId="2">#REF!</definedName>
    <definedName name="Prepayments13monthAverage" localSheetId="1">#REF!</definedName>
    <definedName name="Prepayments13monthAverage" localSheetId="33">#REF!</definedName>
    <definedName name="Prepayments13monthAverage" localSheetId="25">#REF!</definedName>
    <definedName name="Prepayments13monthAverage">#REF!</definedName>
    <definedName name="PrepaymentsDec31" localSheetId="17">#REF!</definedName>
    <definedName name="PrepaymentsDec31" localSheetId="16">#REF!</definedName>
    <definedName name="PrepaymentsDec31" localSheetId="53">#REF!</definedName>
    <definedName name="PrepaymentsDec31" localSheetId="23">#REF!</definedName>
    <definedName name="PrepaymentsDec31" localSheetId="14">#REF!</definedName>
    <definedName name="PrepaymentsDec31" localSheetId="13">#REF!</definedName>
    <definedName name="PrepaymentsDec31" localSheetId="12">#REF!</definedName>
    <definedName name="PrepaymentsDec31" localSheetId="36">#REF!</definedName>
    <definedName name="PrepaymentsDec31" localSheetId="10">#REF!</definedName>
    <definedName name="PrepaymentsDec31" localSheetId="11">#REF!</definedName>
    <definedName name="PrepaymentsDec31" localSheetId="9">#REF!</definedName>
    <definedName name="PrepaymentsDec31" localSheetId="8">#REF!</definedName>
    <definedName name="PrepaymentsDec31" localSheetId="21">#REF!</definedName>
    <definedName name="PrepaymentsDec31" localSheetId="6">#REF!</definedName>
    <definedName name="PrepaymentsDec31" localSheetId="0">#REF!</definedName>
    <definedName name="PrepaymentsDec31" localSheetId="2">#REF!</definedName>
    <definedName name="PrepaymentsDec31" localSheetId="1">#REF!</definedName>
    <definedName name="PrepaymentsDec31" localSheetId="33">#REF!</definedName>
    <definedName name="PrepaymentsDec31" localSheetId="25">#REF!</definedName>
    <definedName name="PrepaymentsDec31">#REF!</definedName>
    <definedName name="print" localSheetId="17">#REF!</definedName>
    <definedName name="print" localSheetId="16">#REF!</definedName>
    <definedName name="print" localSheetId="53">#REF!</definedName>
    <definedName name="print" localSheetId="23">#REF!</definedName>
    <definedName name="print" localSheetId="14">#REF!</definedName>
    <definedName name="print" localSheetId="13">#REF!</definedName>
    <definedName name="print" localSheetId="12">#REF!</definedName>
    <definedName name="print" localSheetId="36">#REF!</definedName>
    <definedName name="print" localSheetId="10">#REF!</definedName>
    <definedName name="print" localSheetId="11">#REF!</definedName>
    <definedName name="print" localSheetId="9">#REF!</definedName>
    <definedName name="print" localSheetId="8">#REF!</definedName>
    <definedName name="print" localSheetId="21">#REF!</definedName>
    <definedName name="print" localSheetId="6">#REF!</definedName>
    <definedName name="print" localSheetId="0">#REF!</definedName>
    <definedName name="print" localSheetId="2">#REF!</definedName>
    <definedName name="print" localSheetId="1">#REF!</definedName>
    <definedName name="print" localSheetId="33">#REF!</definedName>
    <definedName name="print" localSheetId="25">#REF!</definedName>
    <definedName name="print">#REF!</definedName>
    <definedName name="_xlnm.Print_Area" localSheetId="17">#REF!</definedName>
    <definedName name="_xlnm.Print_Area" localSheetId="16">#REF!</definedName>
    <definedName name="_xlnm.Print_Area" localSheetId="53">#REF!</definedName>
    <definedName name="_xlnm.Print_Area" localSheetId="23">#REF!</definedName>
    <definedName name="_xlnm.Print_Area" localSheetId="14">#REF!</definedName>
    <definedName name="_xlnm.Print_Area" localSheetId="13">#REF!</definedName>
    <definedName name="_xlnm.Print_Area" localSheetId="12">#REF!</definedName>
    <definedName name="_xlnm.Print_Area" localSheetId="36">#REF!</definedName>
    <definedName name="_xlnm.Print_Area" localSheetId="10">#REF!</definedName>
    <definedName name="_xlnm.Print_Area" localSheetId="11">#REF!</definedName>
    <definedName name="_xlnm.Print_Area" localSheetId="9">#REF!</definedName>
    <definedName name="_xlnm.Print_Area" localSheetId="8">#REF!</definedName>
    <definedName name="_xlnm.Print_Area" localSheetId="21">#REF!</definedName>
    <definedName name="_xlnm.Print_Area" localSheetId="6">#REF!</definedName>
    <definedName name="_xlnm.Print_Area" localSheetId="0">#REF!</definedName>
    <definedName name="_xlnm.Print_Area" localSheetId="2">#REF!</definedName>
    <definedName name="_xlnm.Print_Area" localSheetId="1">#REF!</definedName>
    <definedName name="_xlnm.Print_Area" localSheetId="7">#REF!</definedName>
    <definedName name="_xlnm.Print_Area" localSheetId="33">#REF!</definedName>
    <definedName name="_xlnm.Print_Area" localSheetId="26">'FY15 Essbase'!$BH$7:$BO$52</definedName>
    <definedName name="_xlnm.Print_Area" localSheetId="25">'FY16 Essbase'!$BH$7:$BO$52</definedName>
    <definedName name="_xlnm.Print_Area">#REF!</definedName>
    <definedName name="Print_Area_MI">'[46]Short Summary'!$A$7:$E$64</definedName>
    <definedName name="Print_Area_MIa">'[46]Short Summary'!$A$7:$E$64</definedName>
    <definedName name="_xlnm.Print_Titles" localSheetId="17">#REF!</definedName>
    <definedName name="_xlnm.Print_Titles" localSheetId="16">#REF!</definedName>
    <definedName name="_xlnm.Print_Titles" localSheetId="53">#REF!</definedName>
    <definedName name="_xlnm.Print_Titles" localSheetId="23">#REF!</definedName>
    <definedName name="_xlnm.Print_Titles" localSheetId="14">#REF!</definedName>
    <definedName name="_xlnm.Print_Titles" localSheetId="13">#REF!</definedName>
    <definedName name="_xlnm.Print_Titles" localSheetId="12">#REF!</definedName>
    <definedName name="_xlnm.Print_Titles" localSheetId="36">#REF!</definedName>
    <definedName name="_xlnm.Print_Titles" localSheetId="10">#REF!</definedName>
    <definedName name="_xlnm.Print_Titles" localSheetId="11">#REF!</definedName>
    <definedName name="_xlnm.Print_Titles" localSheetId="9">#REF!</definedName>
    <definedName name="_xlnm.Print_Titles" localSheetId="8">#REF!</definedName>
    <definedName name="_xlnm.Print_Titles" localSheetId="21">#REF!</definedName>
    <definedName name="_xlnm.Print_Titles" localSheetId="6">#REF!</definedName>
    <definedName name="_xlnm.Print_Titles" localSheetId="0">#REF!</definedName>
    <definedName name="_xlnm.Print_Titles" localSheetId="2">#REF!</definedName>
    <definedName name="_xlnm.Print_Titles" localSheetId="1">#REF!</definedName>
    <definedName name="_xlnm.Print_Titles" localSheetId="33">#REF!</definedName>
    <definedName name="_xlnm.Print_Titles" localSheetId="25">#REF!</definedName>
    <definedName name="_xlnm.Print_Titles">#REF!</definedName>
    <definedName name="Print_Titles_MI" localSheetId="17">#REF!</definedName>
    <definedName name="Print_Titles_MI" localSheetId="16">#REF!</definedName>
    <definedName name="Print_Titles_MI" localSheetId="53">#REF!</definedName>
    <definedName name="Print_Titles_MI" localSheetId="23">#REF!</definedName>
    <definedName name="Print_Titles_MI" localSheetId="14">#REF!</definedName>
    <definedName name="Print_Titles_MI" localSheetId="13">#REF!</definedName>
    <definedName name="Print_Titles_MI" localSheetId="12">#REF!</definedName>
    <definedName name="Print_Titles_MI" localSheetId="36">#REF!</definedName>
    <definedName name="Print_Titles_MI" localSheetId="10">#REF!</definedName>
    <definedName name="Print_Titles_MI" localSheetId="11">#REF!</definedName>
    <definedName name="Print_Titles_MI" localSheetId="9">#REF!</definedName>
    <definedName name="Print_Titles_MI" localSheetId="8">#REF!</definedName>
    <definedName name="Print_Titles_MI" localSheetId="21">#REF!</definedName>
    <definedName name="Print_Titles_MI" localSheetId="6">#REF!</definedName>
    <definedName name="Print_Titles_MI" localSheetId="0">#REF!</definedName>
    <definedName name="Print_Titles_MI" localSheetId="2">#REF!</definedName>
    <definedName name="Print_Titles_MI" localSheetId="1">#REF!</definedName>
    <definedName name="Print_Titles_MI" localSheetId="33">#REF!</definedName>
    <definedName name="Print_Titles_MI" localSheetId="25">#REF!</definedName>
    <definedName name="Print_Titles_MI">#REF!</definedName>
    <definedName name="PRINT_TRAN">#N/A</definedName>
    <definedName name="print1" localSheetId="17">#REF!</definedName>
    <definedName name="print1" localSheetId="16">#REF!</definedName>
    <definedName name="print1" localSheetId="53">#REF!</definedName>
    <definedName name="print1" localSheetId="23">#REF!</definedName>
    <definedName name="print1" localSheetId="14">#REF!</definedName>
    <definedName name="print1" localSheetId="13">#REF!</definedName>
    <definedName name="print1" localSheetId="12">#REF!</definedName>
    <definedName name="print1" localSheetId="36">#REF!</definedName>
    <definedName name="print1" localSheetId="10">#REF!</definedName>
    <definedName name="print1" localSheetId="11">#REF!</definedName>
    <definedName name="print1" localSheetId="9">#REF!</definedName>
    <definedName name="print1" localSheetId="8">#REF!</definedName>
    <definedName name="print1" localSheetId="21">#REF!</definedName>
    <definedName name="print1" localSheetId="6">#REF!</definedName>
    <definedName name="print1" localSheetId="0">#REF!</definedName>
    <definedName name="print1" localSheetId="2">#REF!</definedName>
    <definedName name="print1" localSheetId="1">#REF!</definedName>
    <definedName name="print1" localSheetId="33">#REF!</definedName>
    <definedName name="print1" localSheetId="25">#REF!</definedName>
    <definedName name="print1">#REF!</definedName>
    <definedName name="PRINT2" localSheetId="17">[1]SCHED!#REF!</definedName>
    <definedName name="PRINT2" localSheetId="16">[1]SCHED!#REF!</definedName>
    <definedName name="PRINT2" localSheetId="53">[1]SCHED!#REF!</definedName>
    <definedName name="PRINT2" localSheetId="23">[1]SCHED!#REF!</definedName>
    <definedName name="PRINT2" localSheetId="14">[1]SCHED!#REF!</definedName>
    <definedName name="PRINT2" localSheetId="13">[1]SCHED!#REF!</definedName>
    <definedName name="PRINT2" localSheetId="12">[1]SCHED!#REF!</definedName>
    <definedName name="PRINT2" localSheetId="36">[1]SCHED!#REF!</definedName>
    <definedName name="PRINT2" localSheetId="10">[1]SCHED!#REF!</definedName>
    <definedName name="PRINT2" localSheetId="11">[1]SCHED!#REF!</definedName>
    <definedName name="PRINT2" localSheetId="9">[1]SCHED!#REF!</definedName>
    <definedName name="PRINT2" localSheetId="8">[1]SCHED!#REF!</definedName>
    <definedName name="PRINT2" localSheetId="21">[1]SCHED!#REF!</definedName>
    <definedName name="PRINT2" localSheetId="6">[1]SCHED!#REF!</definedName>
    <definedName name="PRINT2" localSheetId="0">[1]SCHED!#REF!</definedName>
    <definedName name="PRINT2" localSheetId="2">[1]SCHED!#REF!</definedName>
    <definedName name="PRINT2" localSheetId="1">[1]SCHED!#REF!</definedName>
    <definedName name="PRINT2" localSheetId="33">[1]SCHED!#REF!</definedName>
    <definedName name="PRINT2" localSheetId="25">[1]SCHED!#REF!</definedName>
    <definedName name="PRINT2">[1]SCHED!#REF!</definedName>
    <definedName name="PRINTMENU" localSheetId="17">#REF!</definedName>
    <definedName name="PRINTMENU" localSheetId="16">#REF!</definedName>
    <definedName name="PRINTMENU" localSheetId="53">#REF!</definedName>
    <definedName name="PRINTMENU" localSheetId="23">#REF!</definedName>
    <definedName name="PRINTMENU" localSheetId="14">#REF!</definedName>
    <definedName name="PRINTMENU" localSheetId="13">#REF!</definedName>
    <definedName name="PRINTMENU" localSheetId="12">#REF!</definedName>
    <definedName name="PRINTMENU" localSheetId="36">#REF!</definedName>
    <definedName name="PRINTMENU" localSheetId="10">#REF!</definedName>
    <definedName name="PRINTMENU" localSheetId="11">#REF!</definedName>
    <definedName name="PRINTMENU" localSheetId="9">#REF!</definedName>
    <definedName name="PRINTMENU" localSheetId="8">#REF!</definedName>
    <definedName name="PRINTMENU" localSheetId="21">#REF!</definedName>
    <definedName name="PRINTMENU" localSheetId="6">#REF!</definedName>
    <definedName name="PRINTMENU" localSheetId="0">#REF!</definedName>
    <definedName name="PRINTMENU" localSheetId="2">#REF!</definedName>
    <definedName name="PRINTMENU" localSheetId="1">#REF!</definedName>
    <definedName name="PRINTMENU" localSheetId="33">#REF!</definedName>
    <definedName name="PRINTMENU" localSheetId="25">#REF!</definedName>
    <definedName name="PRINTMENU">#REF!</definedName>
    <definedName name="PROP" localSheetId="17">#REF!</definedName>
    <definedName name="PROP" localSheetId="16">#REF!</definedName>
    <definedName name="PROP" localSheetId="53">#REF!</definedName>
    <definedName name="PROP" localSheetId="23">#REF!</definedName>
    <definedName name="PROP" localSheetId="14">#REF!</definedName>
    <definedName name="PROP" localSheetId="13">#REF!</definedName>
    <definedName name="PROP" localSheetId="12">#REF!</definedName>
    <definedName name="PROP" localSheetId="36">#REF!</definedName>
    <definedName name="PROP" localSheetId="10">#REF!</definedName>
    <definedName name="PROP" localSheetId="11">#REF!</definedName>
    <definedName name="PROP" localSheetId="9">#REF!</definedName>
    <definedName name="PROP" localSheetId="8">#REF!</definedName>
    <definedName name="PROP" localSheetId="21">#REF!</definedName>
    <definedName name="PROP" localSheetId="6">#REF!</definedName>
    <definedName name="PROP" localSheetId="0">#REF!</definedName>
    <definedName name="PROP" localSheetId="2">#REF!</definedName>
    <definedName name="PROP" localSheetId="1">#REF!</definedName>
    <definedName name="PROP" localSheetId="33">#REF!</definedName>
    <definedName name="PROP" localSheetId="25">#REF!</definedName>
    <definedName name="PROP">#REF!</definedName>
    <definedName name="py_act" localSheetId="17">#REF!</definedName>
    <definedName name="py_act" localSheetId="16">#REF!</definedName>
    <definedName name="py_act" localSheetId="53">#REF!</definedName>
    <definedName name="py_act" localSheetId="23">#REF!</definedName>
    <definedName name="py_act" localSheetId="14">#REF!</definedName>
    <definedName name="py_act" localSheetId="13">#REF!</definedName>
    <definedName name="py_act" localSheetId="12">#REF!</definedName>
    <definedName name="py_act" localSheetId="36">#REF!</definedName>
    <definedName name="py_act" localSheetId="10">#REF!</definedName>
    <definedName name="py_act" localSheetId="11">#REF!</definedName>
    <definedName name="py_act" localSheetId="9">#REF!</definedName>
    <definedName name="py_act" localSheetId="8">#REF!</definedName>
    <definedName name="py_act" localSheetId="21">#REF!</definedName>
    <definedName name="py_act" localSheetId="6">#REF!</definedName>
    <definedName name="py_act" localSheetId="0">#REF!</definedName>
    <definedName name="py_act" localSheetId="2">#REF!</definedName>
    <definedName name="py_act" localSheetId="1">#REF!</definedName>
    <definedName name="py_act" localSheetId="33">#REF!</definedName>
    <definedName name="py_act" localSheetId="25">#REF!</definedName>
    <definedName name="py_act">#REF!</definedName>
    <definedName name="pyact" localSheetId="17">[23]Graph!#REF!</definedName>
    <definedName name="pyact" localSheetId="16">[23]Graph!#REF!</definedName>
    <definedName name="pyact" localSheetId="53">[23]Graph!#REF!</definedName>
    <definedName name="pyact" localSheetId="23">[23]Graph!#REF!</definedName>
    <definedName name="pyact" localSheetId="14">[23]Graph!#REF!</definedName>
    <definedName name="pyact" localSheetId="13">[23]Graph!#REF!</definedName>
    <definedName name="pyact" localSheetId="12">[23]Graph!#REF!</definedName>
    <definedName name="pyact" localSheetId="36">[23]Graph!#REF!</definedName>
    <definedName name="pyact" localSheetId="10">[23]Graph!#REF!</definedName>
    <definedName name="pyact" localSheetId="11">[23]Graph!#REF!</definedName>
    <definedName name="pyact" localSheetId="9">[23]Graph!#REF!</definedName>
    <definedName name="pyact" localSheetId="8">[23]Graph!#REF!</definedName>
    <definedName name="pyact" localSheetId="21">[23]Graph!#REF!</definedName>
    <definedName name="pyact" localSheetId="6">[23]Graph!#REF!</definedName>
    <definedName name="pyact" localSheetId="0">[23]Graph!#REF!</definedName>
    <definedName name="pyact" localSheetId="2">[23]Graph!#REF!</definedName>
    <definedName name="pyact" localSheetId="1">[23]Graph!#REF!</definedName>
    <definedName name="pyact" localSheetId="33">[23]Graph!#REF!</definedName>
    <definedName name="pyact" localSheetId="25">[23]Graph!#REF!</definedName>
    <definedName name="pyact">[23]Graph!#REF!</definedName>
    <definedName name="Q" localSheetId="17">#REF!</definedName>
    <definedName name="Q" localSheetId="16">#REF!</definedName>
    <definedName name="Q" localSheetId="53">#REF!</definedName>
    <definedName name="Q" localSheetId="23">#REF!</definedName>
    <definedName name="Q" localSheetId="14">#REF!</definedName>
    <definedName name="Q" localSheetId="13">#REF!</definedName>
    <definedName name="Q" localSheetId="12">#REF!</definedName>
    <definedName name="Q" localSheetId="36">#REF!</definedName>
    <definedName name="Q" localSheetId="10">#REF!</definedName>
    <definedName name="Q" localSheetId="11">#REF!</definedName>
    <definedName name="Q" localSheetId="9">#REF!</definedName>
    <definedName name="Q" localSheetId="8">#REF!</definedName>
    <definedName name="Q" localSheetId="21">#REF!</definedName>
    <definedName name="Q" localSheetId="6">#REF!</definedName>
    <definedName name="Q" localSheetId="0">#REF!</definedName>
    <definedName name="Q" localSheetId="2">#REF!</definedName>
    <definedName name="Q" localSheetId="1">#REF!</definedName>
    <definedName name="Q" localSheetId="33">#REF!</definedName>
    <definedName name="Q" localSheetId="25">#REF!</definedName>
    <definedName name="Q">#REF!</definedName>
    <definedName name="qqewwe">0.0127199074049713</definedName>
    <definedName name="qweqw" localSheetId="17">#REF!</definedName>
    <definedName name="qweqw" localSheetId="16">#REF!</definedName>
    <definedName name="qweqw" localSheetId="53">#REF!</definedName>
    <definedName name="qweqw" localSheetId="23">#REF!</definedName>
    <definedName name="qweqw" localSheetId="14">#REF!</definedName>
    <definedName name="qweqw" localSheetId="13">#REF!</definedName>
    <definedName name="qweqw" localSheetId="12">#REF!</definedName>
    <definedName name="qweqw" localSheetId="36">#REF!</definedName>
    <definedName name="qweqw" localSheetId="10">#REF!</definedName>
    <definedName name="qweqw" localSheetId="11">#REF!</definedName>
    <definedName name="qweqw" localSheetId="9">#REF!</definedName>
    <definedName name="qweqw" localSheetId="8">#REF!</definedName>
    <definedName name="qweqw" localSheetId="21">#REF!</definedName>
    <definedName name="qweqw" localSheetId="6">#REF!</definedName>
    <definedName name="qweqw" localSheetId="0">#REF!</definedName>
    <definedName name="qweqw" localSheetId="2">#REF!</definedName>
    <definedName name="qweqw" localSheetId="1">#REF!</definedName>
    <definedName name="qweqw" localSheetId="33">#REF!</definedName>
    <definedName name="qweqw" localSheetId="25">#REF!</definedName>
    <definedName name="qweqw">#REF!</definedName>
    <definedName name="qweqwe">36567.80364375</definedName>
    <definedName name="qwerqerfqef">"V1999-12-31"</definedName>
    <definedName name="qwerqwe">"VN"</definedName>
    <definedName name="Rate_Div" localSheetId="17">[47]Index!$A$2:$A$47</definedName>
    <definedName name="Rate_Div" localSheetId="16">[47]Index!$A$2:$A$47</definedName>
    <definedName name="Rate_Div" localSheetId="15">[47]Index!$A$2:$A$47</definedName>
    <definedName name="Rate_Div" localSheetId="13">[47]Index!$A$2:$A$47</definedName>
    <definedName name="Rate_Div" localSheetId="12">[47]Index!$A$2:$A$47</definedName>
    <definedName name="Rate_Div" localSheetId="11">[47]Index!$A$2:$A$47</definedName>
    <definedName name="Rate_Div" localSheetId="9">[47]Index!$A$2:$A$47</definedName>
    <definedName name="Rate_Div" localSheetId="8">[47]Index!$A$2:$A$47</definedName>
    <definedName name="Rate_Div">[48]Index!$A$2:$A$54</definedName>
    <definedName name="RATIOS" localSheetId="17">#REF!</definedName>
    <definedName name="RATIOS" localSheetId="16">#REF!</definedName>
    <definedName name="RATIOS" localSheetId="53">#REF!</definedName>
    <definedName name="RATIOS" localSheetId="23">#REF!</definedName>
    <definedName name="RATIOS" localSheetId="14">#REF!</definedName>
    <definedName name="RATIOS" localSheetId="13">#REF!</definedName>
    <definedName name="RATIOS" localSheetId="12">#REF!</definedName>
    <definedName name="RATIOS" localSheetId="36">#REF!</definedName>
    <definedName name="RATIOS" localSheetId="10">#REF!</definedName>
    <definedName name="RATIOS" localSheetId="11">#REF!</definedName>
    <definedName name="RATIOS" localSheetId="9">#REF!</definedName>
    <definedName name="RATIOS" localSheetId="8">#REF!</definedName>
    <definedName name="RATIOS" localSheetId="21">#REF!</definedName>
    <definedName name="RATIOS" localSheetId="6">#REF!</definedName>
    <definedName name="RATIOS" localSheetId="0">#REF!</definedName>
    <definedName name="RATIOS" localSheetId="2">#REF!</definedName>
    <definedName name="RATIOS" localSheetId="1">#REF!</definedName>
    <definedName name="RATIOS" localSheetId="33">#REF!</definedName>
    <definedName name="RATIOS" localSheetId="25">#REF!</definedName>
    <definedName name="RATIOS">#REF!</definedName>
    <definedName name="RECON" localSheetId="17">#REF!</definedName>
    <definedName name="RECON" localSheetId="16">#REF!</definedName>
    <definedName name="RECON" localSheetId="53">#REF!</definedName>
    <definedName name="RECON" localSheetId="23">#REF!</definedName>
    <definedName name="RECON" localSheetId="14">#REF!</definedName>
    <definedName name="RECON" localSheetId="13">#REF!</definedName>
    <definedName name="RECON" localSheetId="12">#REF!</definedName>
    <definedName name="RECON" localSheetId="36">#REF!</definedName>
    <definedName name="RECON" localSheetId="10">#REF!</definedName>
    <definedName name="RECON" localSheetId="11">#REF!</definedName>
    <definedName name="RECON" localSheetId="9">#REF!</definedName>
    <definedName name="RECON" localSheetId="8">#REF!</definedName>
    <definedName name="RECON" localSheetId="21">#REF!</definedName>
    <definedName name="RECON" localSheetId="6">#REF!</definedName>
    <definedName name="RECON" localSheetId="0">#REF!</definedName>
    <definedName name="RECON" localSheetId="2">#REF!</definedName>
    <definedName name="RECON" localSheetId="1">#REF!</definedName>
    <definedName name="RECON" localSheetId="33">#REF!</definedName>
    <definedName name="RECON" localSheetId="25">#REF!</definedName>
    <definedName name="RECON">#REF!</definedName>
    <definedName name="REPORTDATE" localSheetId="17">#REF!</definedName>
    <definedName name="REPORTDATE" localSheetId="16">#REF!</definedName>
    <definedName name="REPORTDATE" localSheetId="53">#REF!</definedName>
    <definedName name="REPORTDATE" localSheetId="23">#REF!</definedName>
    <definedName name="REPORTDATE" localSheetId="14">#REF!</definedName>
    <definedName name="REPORTDATE" localSheetId="13">#REF!</definedName>
    <definedName name="REPORTDATE" localSheetId="12">#REF!</definedName>
    <definedName name="REPORTDATE" localSheetId="36">#REF!</definedName>
    <definedName name="REPORTDATE" localSheetId="10">#REF!</definedName>
    <definedName name="REPORTDATE" localSheetId="11">#REF!</definedName>
    <definedName name="REPORTDATE" localSheetId="9">#REF!</definedName>
    <definedName name="REPORTDATE" localSheetId="8">#REF!</definedName>
    <definedName name="REPORTDATE" localSheetId="21">#REF!</definedName>
    <definedName name="REPORTDATE" localSheetId="6">#REF!</definedName>
    <definedName name="REPORTDATE" localSheetId="0">#REF!</definedName>
    <definedName name="REPORTDATE" localSheetId="2">#REF!</definedName>
    <definedName name="REPORTDATE" localSheetId="1">#REF!</definedName>
    <definedName name="REPORTDATE" localSheetId="33">#REF!</definedName>
    <definedName name="REPORTDATE" localSheetId="25">#REF!</definedName>
    <definedName name="REPORTDATE">#REF!</definedName>
    <definedName name="RID" localSheetId="17">#REF!</definedName>
    <definedName name="RID" localSheetId="16">#REF!</definedName>
    <definedName name="RID" localSheetId="53">#REF!</definedName>
    <definedName name="RID" localSheetId="23">#REF!</definedName>
    <definedName name="RID" localSheetId="14">#REF!</definedName>
    <definedName name="RID" localSheetId="13">#REF!</definedName>
    <definedName name="RID" localSheetId="12">#REF!</definedName>
    <definedName name="RID" localSheetId="36">#REF!</definedName>
    <definedName name="RID" localSheetId="10">#REF!</definedName>
    <definedName name="RID" localSheetId="11">#REF!</definedName>
    <definedName name="RID" localSheetId="9">#REF!</definedName>
    <definedName name="RID" localSheetId="8">#REF!</definedName>
    <definedName name="RID" localSheetId="21">#REF!</definedName>
    <definedName name="RID" localSheetId="6">#REF!</definedName>
    <definedName name="RID" localSheetId="0">#REF!</definedName>
    <definedName name="RID" localSheetId="2">#REF!</definedName>
    <definedName name="RID" localSheetId="1">#REF!</definedName>
    <definedName name="RID" localSheetId="33">#REF!</definedName>
    <definedName name="RID" localSheetId="25">#REF!</definedName>
    <definedName name="RID">#REF!</definedName>
    <definedName name="RJ" localSheetId="17">#REF!</definedName>
    <definedName name="RJ" localSheetId="16">#REF!</definedName>
    <definedName name="RJ" localSheetId="53">#REF!</definedName>
    <definedName name="RJ" localSheetId="23">#REF!</definedName>
    <definedName name="RJ" localSheetId="14">#REF!</definedName>
    <definedName name="RJ" localSheetId="13">#REF!</definedName>
    <definedName name="RJ" localSheetId="12">#REF!</definedName>
    <definedName name="RJ" localSheetId="36">#REF!</definedName>
    <definedName name="RJ" localSheetId="10">#REF!</definedName>
    <definedName name="RJ" localSheetId="11">#REF!</definedName>
    <definedName name="RJ" localSheetId="9">#REF!</definedName>
    <definedName name="RJ" localSheetId="8">#REF!</definedName>
    <definedName name="RJ" localSheetId="21">#REF!</definedName>
    <definedName name="RJ" localSheetId="6">#REF!</definedName>
    <definedName name="RJ" localSheetId="0">#REF!</definedName>
    <definedName name="RJ" localSheetId="2">#REF!</definedName>
    <definedName name="RJ" localSheetId="1">#REF!</definedName>
    <definedName name="RJ" localSheetId="33">#REF!</definedName>
    <definedName name="RJ" localSheetId="25">#REF!</definedName>
    <definedName name="RJ">#REF!</definedName>
    <definedName name="ROEXP" localSheetId="17">'[16]DATA INPUT'!$C$77</definedName>
    <definedName name="ROEXP" localSheetId="16">'[16]DATA INPUT'!$C$77</definedName>
    <definedName name="ROEXP" localSheetId="15">'[16]DATA INPUT'!$C$77</definedName>
    <definedName name="ROEXP" localSheetId="13">'[16]DATA INPUT'!$C$77</definedName>
    <definedName name="ROEXP" localSheetId="12">'[16]DATA INPUT'!$C$77</definedName>
    <definedName name="ROEXP" localSheetId="11">'[16]DATA INPUT'!$C$77</definedName>
    <definedName name="ROEXP" localSheetId="9">'[16]DATA INPUT'!$C$77</definedName>
    <definedName name="ROEXP" localSheetId="8">'[16]DATA INPUT'!$C$77</definedName>
    <definedName name="ROEXP">'[17]DATA INPUT'!$C$77</definedName>
    <definedName name="ROPLANT" localSheetId="17">'[16]DATA INPUT'!$C$73</definedName>
    <definedName name="ROPLANT" localSheetId="16">'[16]DATA INPUT'!$C$73</definedName>
    <definedName name="ROPLANT" localSheetId="15">'[16]DATA INPUT'!$C$73</definedName>
    <definedName name="ROPLANT" localSheetId="13">'[16]DATA INPUT'!$C$73</definedName>
    <definedName name="ROPLANT" localSheetId="12">'[16]DATA INPUT'!$C$73</definedName>
    <definedName name="ROPLANT" localSheetId="11">'[16]DATA INPUT'!$C$73</definedName>
    <definedName name="ROPLANT" localSheetId="9">'[16]DATA INPUT'!$C$73</definedName>
    <definedName name="ROPLANT" localSheetId="8">'[16]DATA INPUT'!$C$73</definedName>
    <definedName name="ROPLANT">'[17]DATA INPUT'!$C$73</definedName>
    <definedName name="rqewrqer">"%"</definedName>
    <definedName name="rqwerqew" localSheetId="17">#REF!</definedName>
    <definedName name="rqwerqew" localSheetId="16">#REF!</definedName>
    <definedName name="rqwerqew" localSheetId="53">#REF!</definedName>
    <definedName name="rqwerqew" localSheetId="23">#REF!</definedName>
    <definedName name="rqwerqew" localSheetId="14">#REF!</definedName>
    <definedName name="rqwerqew" localSheetId="13">#REF!</definedName>
    <definedName name="rqwerqew" localSheetId="12">#REF!</definedName>
    <definedName name="rqwerqew" localSheetId="36">#REF!</definedName>
    <definedName name="rqwerqew" localSheetId="10">#REF!</definedName>
    <definedName name="rqwerqew" localSheetId="11">#REF!</definedName>
    <definedName name="rqwerqew" localSheetId="9">#REF!</definedName>
    <definedName name="rqwerqew" localSheetId="8">#REF!</definedName>
    <definedName name="rqwerqew" localSheetId="21">#REF!</definedName>
    <definedName name="rqwerqew" localSheetId="6">#REF!</definedName>
    <definedName name="rqwerqew" localSheetId="0">#REF!</definedName>
    <definedName name="rqwerqew" localSheetId="2">#REF!</definedName>
    <definedName name="rqwerqew" localSheetId="1">#REF!</definedName>
    <definedName name="rqwerqew" localSheetId="33">#REF!</definedName>
    <definedName name="rqwerqew" localSheetId="25">#REF!</definedName>
    <definedName name="rqwerqew">#REF!</definedName>
    <definedName name="RRF" localSheetId="17">#REF!</definedName>
    <definedName name="RRF" localSheetId="16">#REF!</definedName>
    <definedName name="RRF" localSheetId="53">#REF!</definedName>
    <definedName name="RRF" localSheetId="23">#REF!</definedName>
    <definedName name="RRF" localSheetId="14">#REF!</definedName>
    <definedName name="RRF" localSheetId="13">#REF!</definedName>
    <definedName name="RRF" localSheetId="12">#REF!</definedName>
    <definedName name="RRF" localSheetId="36">#REF!</definedName>
    <definedName name="RRF" localSheetId="10">#REF!</definedName>
    <definedName name="RRF" localSheetId="11">#REF!</definedName>
    <definedName name="RRF" localSheetId="9">#REF!</definedName>
    <definedName name="RRF" localSheetId="8">#REF!</definedName>
    <definedName name="RRF" localSheetId="21">#REF!</definedName>
    <definedName name="RRF" localSheetId="6">#REF!</definedName>
    <definedName name="RRF" localSheetId="0">#REF!</definedName>
    <definedName name="RRF" localSheetId="2">#REF!</definedName>
    <definedName name="RRF" localSheetId="1">#REF!</definedName>
    <definedName name="RRF" localSheetId="33">#REF!</definedName>
    <definedName name="RRF" localSheetId="25">#REF!</definedName>
    <definedName name="RRF">#REF!</definedName>
    <definedName name="rrfv" localSheetId="17">#REF!</definedName>
    <definedName name="rrfv" localSheetId="16">#REF!</definedName>
    <definedName name="rrfv" localSheetId="53">#REF!</definedName>
    <definedName name="rrfv" localSheetId="23">#REF!</definedName>
    <definedName name="rrfv" localSheetId="14">#REF!</definedName>
    <definedName name="rrfv" localSheetId="13">#REF!</definedName>
    <definedName name="rrfv" localSheetId="12">#REF!</definedName>
    <definedName name="rrfv" localSheetId="36">#REF!</definedName>
    <definedName name="rrfv" localSheetId="10">#REF!</definedName>
    <definedName name="rrfv" localSheetId="11">#REF!</definedName>
    <definedName name="rrfv" localSheetId="9">#REF!</definedName>
    <definedName name="rrfv" localSheetId="8">#REF!</definedName>
    <definedName name="rrfv" localSheetId="21">#REF!</definedName>
    <definedName name="rrfv" localSheetId="6">#REF!</definedName>
    <definedName name="rrfv" localSheetId="0">#REF!</definedName>
    <definedName name="rrfv" localSheetId="2">#REF!</definedName>
    <definedName name="rrfv" localSheetId="1">#REF!</definedName>
    <definedName name="rrfv" localSheetId="33">#REF!</definedName>
    <definedName name="rrfv" localSheetId="25">#REF!</definedName>
    <definedName name="rrfv">#REF!</definedName>
    <definedName name="sadasd" localSheetId="17">#REF!</definedName>
    <definedName name="sadasd" localSheetId="16">#REF!</definedName>
    <definedName name="sadasd" localSheetId="53">#REF!</definedName>
    <definedName name="sadasd" localSheetId="23">#REF!</definedName>
    <definedName name="sadasd" localSheetId="14">#REF!</definedName>
    <definedName name="sadasd" localSheetId="13">#REF!</definedName>
    <definedName name="sadasd" localSheetId="12">#REF!</definedName>
    <definedName name="sadasd" localSheetId="36">#REF!</definedName>
    <definedName name="sadasd" localSheetId="10">#REF!</definedName>
    <definedName name="sadasd" localSheetId="11">#REF!</definedName>
    <definedName name="sadasd" localSheetId="9">#REF!</definedName>
    <definedName name="sadasd" localSheetId="8">#REF!</definedName>
    <definedName name="sadasd" localSheetId="21">#REF!</definedName>
    <definedName name="sadasd" localSheetId="6">#REF!</definedName>
    <definedName name="sadasd" localSheetId="0">#REF!</definedName>
    <definedName name="sadasd" localSheetId="2">#REF!</definedName>
    <definedName name="sadasd" localSheetId="1">#REF!</definedName>
    <definedName name="sadasd" localSheetId="33">#REF!</definedName>
    <definedName name="sadasd" localSheetId="25">#REF!</definedName>
    <definedName name="sadasd">#REF!</definedName>
    <definedName name="SALES" localSheetId="17">#REF!</definedName>
    <definedName name="SALES" localSheetId="16">#REF!</definedName>
    <definedName name="SALES" localSheetId="53">#REF!</definedName>
    <definedName name="SALES" localSheetId="23">#REF!</definedName>
    <definedName name="SALES" localSheetId="14">#REF!</definedName>
    <definedName name="SALES" localSheetId="13">#REF!</definedName>
    <definedName name="SALES" localSheetId="12">#REF!</definedName>
    <definedName name="SALES" localSheetId="36">#REF!</definedName>
    <definedName name="SALES" localSheetId="10">#REF!</definedName>
    <definedName name="SALES" localSheetId="11">#REF!</definedName>
    <definedName name="SALES" localSheetId="9">#REF!</definedName>
    <definedName name="SALES" localSheetId="8">#REF!</definedName>
    <definedName name="SALES" localSheetId="21">#REF!</definedName>
    <definedName name="SALES" localSheetId="6">#REF!</definedName>
    <definedName name="SALES" localSheetId="0">#REF!</definedName>
    <definedName name="SALES" localSheetId="2">#REF!</definedName>
    <definedName name="SALES" localSheetId="1">#REF!</definedName>
    <definedName name="SALES" localSheetId="33">#REF!</definedName>
    <definedName name="SALES" localSheetId="25">#REF!</definedName>
    <definedName name="SALES">#REF!</definedName>
    <definedName name="SCHEDULE___9_B" localSheetId="17">#REF!</definedName>
    <definedName name="SCHEDULE___9_B" localSheetId="16">#REF!</definedName>
    <definedName name="SCHEDULE___9_B" localSheetId="53">#REF!</definedName>
    <definedName name="SCHEDULE___9_B" localSheetId="23">#REF!</definedName>
    <definedName name="SCHEDULE___9_B" localSheetId="14">#REF!</definedName>
    <definedName name="SCHEDULE___9_B" localSheetId="13">#REF!</definedName>
    <definedName name="SCHEDULE___9_B" localSheetId="12">#REF!</definedName>
    <definedName name="SCHEDULE___9_B" localSheetId="36">#REF!</definedName>
    <definedName name="SCHEDULE___9_B" localSheetId="10">#REF!</definedName>
    <definedName name="SCHEDULE___9_B" localSheetId="11">#REF!</definedName>
    <definedName name="SCHEDULE___9_B" localSheetId="9">#REF!</definedName>
    <definedName name="SCHEDULE___9_B" localSheetId="8">#REF!</definedName>
    <definedName name="SCHEDULE___9_B" localSheetId="21">#REF!</definedName>
    <definedName name="SCHEDULE___9_B" localSheetId="6">#REF!</definedName>
    <definedName name="SCHEDULE___9_B" localSheetId="0">#REF!</definedName>
    <definedName name="SCHEDULE___9_B" localSheetId="2">#REF!</definedName>
    <definedName name="SCHEDULE___9_B" localSheetId="1">#REF!</definedName>
    <definedName name="SCHEDULE___9_B" localSheetId="33">#REF!</definedName>
    <definedName name="SCHEDULE___9_B" localSheetId="25">#REF!</definedName>
    <definedName name="SCHEDULE___9_B">#REF!</definedName>
    <definedName name="SCHEDULE_6" localSheetId="17">#REF!</definedName>
    <definedName name="SCHEDULE_6" localSheetId="16">#REF!</definedName>
    <definedName name="SCHEDULE_6" localSheetId="53">#REF!</definedName>
    <definedName name="SCHEDULE_6" localSheetId="23">#REF!</definedName>
    <definedName name="SCHEDULE_6" localSheetId="14">#REF!</definedName>
    <definedName name="SCHEDULE_6" localSheetId="13">#REF!</definedName>
    <definedName name="SCHEDULE_6" localSheetId="12">#REF!</definedName>
    <definedName name="SCHEDULE_6" localSheetId="36">#REF!</definedName>
    <definedName name="SCHEDULE_6" localSheetId="10">#REF!</definedName>
    <definedName name="SCHEDULE_6" localSheetId="11">#REF!</definedName>
    <definedName name="SCHEDULE_6" localSheetId="9">#REF!</definedName>
    <definedName name="SCHEDULE_6" localSheetId="8">#REF!</definedName>
    <definedName name="SCHEDULE_6" localSheetId="21">#REF!</definedName>
    <definedName name="SCHEDULE_6" localSheetId="6">#REF!</definedName>
    <definedName name="SCHEDULE_6" localSheetId="0">#REF!</definedName>
    <definedName name="SCHEDULE_6" localSheetId="2">#REF!</definedName>
    <definedName name="SCHEDULE_6" localSheetId="1">#REF!</definedName>
    <definedName name="SCHEDULE_6" localSheetId="33">#REF!</definedName>
    <definedName name="SCHEDULE_6" localSheetId="25">#REF!</definedName>
    <definedName name="SCHEDULE_6">#REF!</definedName>
    <definedName name="SCHEDULE_7" localSheetId="17">#REF!</definedName>
    <definedName name="SCHEDULE_7" localSheetId="16">#REF!</definedName>
    <definedName name="SCHEDULE_7" localSheetId="53">#REF!</definedName>
    <definedName name="SCHEDULE_7" localSheetId="23">#REF!</definedName>
    <definedName name="SCHEDULE_7" localSheetId="14">#REF!</definedName>
    <definedName name="SCHEDULE_7" localSheetId="13">#REF!</definedName>
    <definedName name="SCHEDULE_7" localSheetId="12">#REF!</definedName>
    <definedName name="SCHEDULE_7" localSheetId="36">#REF!</definedName>
    <definedName name="SCHEDULE_7" localSheetId="10">#REF!</definedName>
    <definedName name="SCHEDULE_7" localSheetId="11">#REF!</definedName>
    <definedName name="SCHEDULE_7" localSheetId="9">#REF!</definedName>
    <definedName name="SCHEDULE_7" localSheetId="8">#REF!</definedName>
    <definedName name="SCHEDULE_7" localSheetId="21">#REF!</definedName>
    <definedName name="SCHEDULE_7" localSheetId="6">#REF!</definedName>
    <definedName name="SCHEDULE_7" localSheetId="0">#REF!</definedName>
    <definedName name="SCHEDULE_7" localSheetId="2">#REF!</definedName>
    <definedName name="SCHEDULE_7" localSheetId="1">#REF!</definedName>
    <definedName name="SCHEDULE_7" localSheetId="33">#REF!</definedName>
    <definedName name="SCHEDULE_7" localSheetId="25">#REF!</definedName>
    <definedName name="SCHEDULE_7">#REF!</definedName>
    <definedName name="SCHEDULE_GOTO_TAB" localSheetId="17">'[49]Table of Contents'!#REF!</definedName>
    <definedName name="SCHEDULE_GOTO_TAB" localSheetId="16">'[49]Table of Contents'!#REF!</definedName>
    <definedName name="SCHEDULE_GOTO_TAB" localSheetId="53">'[49]Table of Contents'!#REF!</definedName>
    <definedName name="SCHEDULE_GOTO_TAB" localSheetId="23">'[49]Table of Contents'!#REF!</definedName>
    <definedName name="SCHEDULE_GOTO_TAB" localSheetId="14">'[49]Table of Contents'!#REF!</definedName>
    <definedName name="SCHEDULE_GOTO_TAB" localSheetId="13">'[49]Table of Contents'!#REF!</definedName>
    <definedName name="SCHEDULE_GOTO_TAB" localSheetId="12">'[49]Table of Contents'!#REF!</definedName>
    <definedName name="SCHEDULE_GOTO_TAB" localSheetId="36">'[49]Table of Contents'!#REF!</definedName>
    <definedName name="SCHEDULE_GOTO_TAB" localSheetId="10">'[49]Table of Contents'!#REF!</definedName>
    <definedName name="SCHEDULE_GOTO_TAB" localSheetId="11">'[49]Table of Contents'!#REF!</definedName>
    <definedName name="SCHEDULE_GOTO_TAB" localSheetId="9">'[49]Table of Contents'!#REF!</definedName>
    <definedName name="SCHEDULE_GOTO_TAB" localSheetId="8">'[49]Table of Contents'!#REF!</definedName>
    <definedName name="SCHEDULE_GOTO_TAB" localSheetId="21">'[49]Table of Contents'!#REF!</definedName>
    <definedName name="SCHEDULE_GOTO_TAB" localSheetId="6">'[49]Table of Contents'!#REF!</definedName>
    <definedName name="SCHEDULE_GOTO_TAB" localSheetId="0">'[49]Table of Contents'!#REF!</definedName>
    <definedName name="SCHEDULE_GOTO_TAB" localSheetId="2">'[49]Table of Contents'!#REF!</definedName>
    <definedName name="SCHEDULE_GOTO_TAB" localSheetId="1">'[49]Table of Contents'!#REF!</definedName>
    <definedName name="SCHEDULE_GOTO_TAB" localSheetId="33">'[49]Table of Contents'!#REF!</definedName>
    <definedName name="SCHEDULE_GOTO_TAB" localSheetId="25">'[49]Table of Contents'!#REF!</definedName>
    <definedName name="SCHEDULE_GOTO_TAB">'[49]Table of Contents'!#REF!</definedName>
    <definedName name="SECOND_SEMESTRE" localSheetId="17">#REF!</definedName>
    <definedName name="SECOND_SEMESTRE" localSheetId="16">#REF!</definedName>
    <definedName name="SECOND_SEMESTRE" localSheetId="53">#REF!</definedName>
    <definedName name="SECOND_SEMESTRE" localSheetId="23">#REF!</definedName>
    <definedName name="SECOND_SEMESTRE" localSheetId="14">#REF!</definedName>
    <definedName name="SECOND_SEMESTRE" localSheetId="13">#REF!</definedName>
    <definedName name="SECOND_SEMESTRE" localSheetId="12">#REF!</definedName>
    <definedName name="SECOND_SEMESTRE" localSheetId="36">#REF!</definedName>
    <definedName name="SECOND_SEMESTRE" localSheetId="10">#REF!</definedName>
    <definedName name="SECOND_SEMESTRE" localSheetId="11">#REF!</definedName>
    <definedName name="SECOND_SEMESTRE" localSheetId="9">#REF!</definedName>
    <definedName name="SECOND_SEMESTRE" localSheetId="8">#REF!</definedName>
    <definedName name="SECOND_SEMESTRE" localSheetId="21">#REF!</definedName>
    <definedName name="SECOND_SEMESTRE" localSheetId="6">#REF!</definedName>
    <definedName name="SECOND_SEMESTRE" localSheetId="0">#REF!</definedName>
    <definedName name="SECOND_SEMESTRE" localSheetId="2">#REF!</definedName>
    <definedName name="SECOND_SEMESTRE" localSheetId="1">#REF!</definedName>
    <definedName name="SECOND_SEMESTRE" localSheetId="33">#REF!</definedName>
    <definedName name="SECOND_SEMESTRE" localSheetId="25">#REF!</definedName>
    <definedName name="SECOND_SEMESTRE">#REF!</definedName>
    <definedName name="segment">[45]Macro!$M$1:$N$15</definedName>
    <definedName name="SEMESTRE" localSheetId="17">#REF!</definedName>
    <definedName name="SEMESTRE" localSheetId="16">#REF!</definedName>
    <definedName name="SEMESTRE" localSheetId="53">#REF!</definedName>
    <definedName name="SEMESTRE" localSheetId="23">#REF!</definedName>
    <definedName name="SEMESTRE" localSheetId="14">#REF!</definedName>
    <definedName name="SEMESTRE" localSheetId="13">#REF!</definedName>
    <definedName name="SEMESTRE" localSheetId="12">#REF!</definedName>
    <definedName name="SEMESTRE" localSheetId="36">#REF!</definedName>
    <definedName name="SEMESTRE" localSheetId="10">#REF!</definedName>
    <definedName name="SEMESTRE" localSheetId="11">#REF!</definedName>
    <definedName name="SEMESTRE" localSheetId="9">#REF!</definedName>
    <definedName name="SEMESTRE" localSheetId="8">#REF!</definedName>
    <definedName name="SEMESTRE" localSheetId="21">#REF!</definedName>
    <definedName name="SEMESTRE" localSheetId="6">#REF!</definedName>
    <definedName name="SEMESTRE" localSheetId="0">#REF!</definedName>
    <definedName name="SEMESTRE" localSheetId="2">#REF!</definedName>
    <definedName name="SEMESTRE" localSheetId="1">#REF!</definedName>
    <definedName name="SEMESTRE" localSheetId="33">#REF!</definedName>
    <definedName name="SEMESTRE" localSheetId="25">#REF!</definedName>
    <definedName name="SEMESTRE">#REF!</definedName>
    <definedName name="Seven" localSheetId="17">'[7]Jurisdiction Input'!#REF!</definedName>
    <definedName name="Seven" localSheetId="16">'[7]Jurisdiction Input'!#REF!</definedName>
    <definedName name="Seven" localSheetId="53">'[7]Jurisdiction Input'!#REF!</definedName>
    <definedName name="Seven" localSheetId="23">'[7]Jurisdiction Input'!#REF!</definedName>
    <definedName name="Seven" localSheetId="14">'[7]Jurisdiction Input'!#REF!</definedName>
    <definedName name="Seven" localSheetId="13">'[7]Jurisdiction Input'!#REF!</definedName>
    <definedName name="Seven" localSheetId="12">'[7]Jurisdiction Input'!#REF!</definedName>
    <definedName name="Seven" localSheetId="36">'[7]Jurisdiction Input'!#REF!</definedName>
    <definedName name="Seven" localSheetId="10">'[7]Jurisdiction Input'!#REF!</definedName>
    <definedName name="Seven" localSheetId="11">'[7]Jurisdiction Input'!#REF!</definedName>
    <definedName name="Seven" localSheetId="9">'[7]Jurisdiction Input'!#REF!</definedName>
    <definedName name="Seven" localSheetId="8">'[7]Jurisdiction Input'!#REF!</definedName>
    <definedName name="Seven" localSheetId="21">'[7]Jurisdiction Input'!#REF!</definedName>
    <definedName name="Seven" localSheetId="6">'[7]Jurisdiction Input'!#REF!</definedName>
    <definedName name="Seven" localSheetId="0">'[7]Jurisdiction Input'!#REF!</definedName>
    <definedName name="Seven" localSheetId="2">'[7]Jurisdiction Input'!#REF!</definedName>
    <definedName name="Seven" localSheetId="1">'[7]Jurisdiction Input'!#REF!</definedName>
    <definedName name="Seven" localSheetId="33">'[7]Jurisdiction Input'!#REF!</definedName>
    <definedName name="Seven" localSheetId="25">'[7]Jurisdiction Input'!#REF!</definedName>
    <definedName name="Seven">'[7]Jurisdiction Input'!#REF!</definedName>
    <definedName name="SIRE" localSheetId="17">#REF!</definedName>
    <definedName name="SIRE" localSheetId="16">#REF!</definedName>
    <definedName name="SIRE" localSheetId="53">#REF!</definedName>
    <definedName name="SIRE" localSheetId="23">#REF!</definedName>
    <definedName name="SIRE" localSheetId="14">#REF!</definedName>
    <definedName name="SIRE" localSheetId="13">#REF!</definedName>
    <definedName name="SIRE" localSheetId="12">#REF!</definedName>
    <definedName name="SIRE" localSheetId="36">#REF!</definedName>
    <definedName name="SIRE" localSheetId="10">#REF!</definedName>
    <definedName name="SIRE" localSheetId="11">#REF!</definedName>
    <definedName name="SIRE" localSheetId="9">#REF!</definedName>
    <definedName name="SIRE" localSheetId="8">#REF!</definedName>
    <definedName name="SIRE" localSheetId="21">#REF!</definedName>
    <definedName name="SIRE" localSheetId="6">#REF!</definedName>
    <definedName name="SIRE" localSheetId="0">#REF!</definedName>
    <definedName name="SIRE" localSheetId="2">#REF!</definedName>
    <definedName name="SIRE" localSheetId="1">#REF!</definedName>
    <definedName name="SIRE" localSheetId="33">#REF!</definedName>
    <definedName name="SIRE" localSheetId="25">#REF!</definedName>
    <definedName name="SIRE">#REF!</definedName>
    <definedName name="Six" localSheetId="17">'[7]Jurisdiction Input'!#REF!</definedName>
    <definedName name="Six" localSheetId="16">'[7]Jurisdiction Input'!#REF!</definedName>
    <definedName name="Six" localSheetId="53">'[7]Jurisdiction Input'!#REF!</definedName>
    <definedName name="Six" localSheetId="23">'[7]Jurisdiction Input'!#REF!</definedName>
    <definedName name="Six" localSheetId="14">'[7]Jurisdiction Input'!#REF!</definedName>
    <definedName name="Six" localSheetId="13">'[7]Jurisdiction Input'!#REF!</definedName>
    <definedName name="Six" localSheetId="12">'[7]Jurisdiction Input'!#REF!</definedName>
    <definedName name="Six" localSheetId="36">'[7]Jurisdiction Input'!#REF!</definedName>
    <definedName name="Six" localSheetId="10">'[7]Jurisdiction Input'!#REF!</definedName>
    <definedName name="Six" localSheetId="11">'[7]Jurisdiction Input'!#REF!</definedName>
    <definedName name="Six" localSheetId="9">'[7]Jurisdiction Input'!#REF!</definedName>
    <definedName name="Six" localSheetId="8">'[7]Jurisdiction Input'!#REF!</definedName>
    <definedName name="Six" localSheetId="21">'[7]Jurisdiction Input'!#REF!</definedName>
    <definedName name="Six" localSheetId="6">'[7]Jurisdiction Input'!#REF!</definedName>
    <definedName name="Six" localSheetId="0">'[7]Jurisdiction Input'!#REF!</definedName>
    <definedName name="Six" localSheetId="2">'[7]Jurisdiction Input'!#REF!</definedName>
    <definedName name="Six" localSheetId="1">'[7]Jurisdiction Input'!#REF!</definedName>
    <definedName name="Six" localSheetId="33">'[7]Jurisdiction Input'!#REF!</definedName>
    <definedName name="Six" localSheetId="25">'[7]Jurisdiction Input'!#REF!</definedName>
    <definedName name="Six">'[7]Jurisdiction Input'!#REF!</definedName>
    <definedName name="SmallDate">[50]Menu!$C$3</definedName>
    <definedName name="SPECIAL_INSTRUCTIONS">'[20]Drop Down Lists'!$J$3:$J$7</definedName>
    <definedName name="Spot11" localSheetId="17">#REF!</definedName>
    <definedName name="Spot11" localSheetId="16">#REF!</definedName>
    <definedName name="Spot11" localSheetId="53">#REF!</definedName>
    <definedName name="Spot11" localSheetId="23">#REF!</definedName>
    <definedName name="Spot11" localSheetId="14">#REF!</definedName>
    <definedName name="Spot11" localSheetId="13">#REF!</definedName>
    <definedName name="Spot11" localSheetId="12">#REF!</definedName>
    <definedName name="Spot11" localSheetId="36">#REF!</definedName>
    <definedName name="Spot11" localSheetId="10">#REF!</definedName>
    <definedName name="Spot11" localSheetId="11">#REF!</definedName>
    <definedName name="Spot11" localSheetId="9">#REF!</definedName>
    <definedName name="Spot11" localSheetId="8">#REF!</definedName>
    <definedName name="Spot11" localSheetId="21">#REF!</definedName>
    <definedName name="Spot11" localSheetId="6">#REF!</definedName>
    <definedName name="Spot11" localSheetId="0">#REF!</definedName>
    <definedName name="Spot11" localSheetId="2">#REF!</definedName>
    <definedName name="Spot11" localSheetId="1">#REF!</definedName>
    <definedName name="Spot11" localSheetId="33">#REF!</definedName>
    <definedName name="Spot11" localSheetId="25">#REF!</definedName>
    <definedName name="Spot11">#REF!</definedName>
    <definedName name="Spot12" localSheetId="17">#REF!</definedName>
    <definedName name="Spot12" localSheetId="16">#REF!</definedName>
    <definedName name="Spot12" localSheetId="53">#REF!</definedName>
    <definedName name="Spot12" localSheetId="23">#REF!</definedName>
    <definedName name="Spot12" localSheetId="14">#REF!</definedName>
    <definedName name="Spot12" localSheetId="13">#REF!</definedName>
    <definedName name="Spot12" localSheetId="12">#REF!</definedName>
    <definedName name="Spot12" localSheetId="36">#REF!</definedName>
    <definedName name="Spot12" localSheetId="10">#REF!</definedName>
    <definedName name="Spot12" localSheetId="11">#REF!</definedName>
    <definedName name="Spot12" localSheetId="9">#REF!</definedName>
    <definedName name="Spot12" localSheetId="8">#REF!</definedName>
    <definedName name="Spot12" localSheetId="21">#REF!</definedName>
    <definedName name="Spot12" localSheetId="6">#REF!</definedName>
    <definedName name="Spot12" localSheetId="0">#REF!</definedName>
    <definedName name="Spot12" localSheetId="2">#REF!</definedName>
    <definedName name="Spot12" localSheetId="1">#REF!</definedName>
    <definedName name="Spot12" localSheetId="33">#REF!</definedName>
    <definedName name="Spot12" localSheetId="25">#REF!</definedName>
    <definedName name="Spot12">#REF!</definedName>
    <definedName name="Spot14" localSheetId="17">#REF!</definedName>
    <definedName name="Spot14" localSheetId="16">#REF!</definedName>
    <definedName name="Spot14" localSheetId="53">#REF!</definedName>
    <definedName name="Spot14" localSheetId="23">#REF!</definedName>
    <definedName name="Spot14" localSheetId="14">#REF!</definedName>
    <definedName name="Spot14" localSheetId="13">#REF!</definedName>
    <definedName name="Spot14" localSheetId="12">#REF!</definedName>
    <definedName name="Spot14" localSheetId="36">#REF!</definedName>
    <definedName name="Spot14" localSheetId="10">#REF!</definedName>
    <definedName name="Spot14" localSheetId="11">#REF!</definedName>
    <definedName name="Spot14" localSheetId="9">#REF!</definedName>
    <definedName name="Spot14" localSheetId="8">#REF!</definedName>
    <definedName name="Spot14" localSheetId="21">#REF!</definedName>
    <definedName name="Spot14" localSheetId="6">#REF!</definedName>
    <definedName name="Spot14" localSheetId="0">#REF!</definedName>
    <definedName name="Spot14" localSheetId="2">#REF!</definedName>
    <definedName name="Spot14" localSheetId="1">#REF!</definedName>
    <definedName name="Spot14" localSheetId="33">#REF!</definedName>
    <definedName name="Spot14" localSheetId="25">#REF!</definedName>
    <definedName name="Spot14">#REF!</definedName>
    <definedName name="Spot15" localSheetId="17">#REF!</definedName>
    <definedName name="Spot15" localSheetId="16">#REF!</definedName>
    <definedName name="Spot15" localSheetId="53">#REF!</definedName>
    <definedName name="Spot15" localSheetId="23">#REF!</definedName>
    <definedName name="Spot15" localSheetId="14">#REF!</definedName>
    <definedName name="Spot15" localSheetId="13">#REF!</definedName>
    <definedName name="Spot15" localSheetId="12">#REF!</definedName>
    <definedName name="Spot15" localSheetId="36">#REF!</definedName>
    <definedName name="Spot15" localSheetId="10">#REF!</definedName>
    <definedName name="Spot15" localSheetId="11">#REF!</definedName>
    <definedName name="Spot15" localSheetId="9">#REF!</definedName>
    <definedName name="Spot15" localSheetId="8">#REF!</definedName>
    <definedName name="Spot15" localSheetId="21">#REF!</definedName>
    <definedName name="Spot15" localSheetId="6">#REF!</definedName>
    <definedName name="Spot15" localSheetId="0">#REF!</definedName>
    <definedName name="Spot15" localSheetId="2">#REF!</definedName>
    <definedName name="Spot15" localSheetId="1">#REF!</definedName>
    <definedName name="Spot15" localSheetId="33">#REF!</definedName>
    <definedName name="Spot15" localSheetId="25">#REF!</definedName>
    <definedName name="Spot15">#REF!</definedName>
    <definedName name="Spot16" localSheetId="17">#REF!</definedName>
    <definedName name="Spot16" localSheetId="16">#REF!</definedName>
    <definedName name="Spot16" localSheetId="53">#REF!</definedName>
    <definedName name="Spot16" localSheetId="23">#REF!</definedName>
    <definedName name="Spot16" localSheetId="14">#REF!</definedName>
    <definedName name="Spot16" localSheetId="13">#REF!</definedName>
    <definedName name="Spot16" localSheetId="12">#REF!</definedName>
    <definedName name="Spot16" localSheetId="36">#REF!</definedName>
    <definedName name="Spot16" localSheetId="10">#REF!</definedName>
    <definedName name="Spot16" localSheetId="11">#REF!</definedName>
    <definedName name="Spot16" localSheetId="9">#REF!</definedName>
    <definedName name="Spot16" localSheetId="8">#REF!</definedName>
    <definedName name="Spot16" localSheetId="21">#REF!</definedName>
    <definedName name="Spot16" localSheetId="6">#REF!</definedName>
    <definedName name="Spot16" localSheetId="0">#REF!</definedName>
    <definedName name="Spot16" localSheetId="2">#REF!</definedName>
    <definedName name="Spot16" localSheetId="1">#REF!</definedName>
    <definedName name="Spot16" localSheetId="33">#REF!</definedName>
    <definedName name="Spot16" localSheetId="25">#REF!</definedName>
    <definedName name="Spot16">#REF!</definedName>
    <definedName name="Spot2" localSheetId="17">#REF!</definedName>
    <definedName name="Spot2" localSheetId="16">#REF!</definedName>
    <definedName name="Spot2" localSheetId="53">#REF!</definedName>
    <definedName name="Spot2" localSheetId="23">#REF!</definedName>
    <definedName name="Spot2" localSheetId="14">#REF!</definedName>
    <definedName name="Spot2" localSheetId="13">#REF!</definedName>
    <definedName name="Spot2" localSheetId="12">#REF!</definedName>
    <definedName name="Spot2" localSheetId="36">#REF!</definedName>
    <definedName name="Spot2" localSheetId="10">#REF!</definedName>
    <definedName name="Spot2" localSheetId="11">#REF!</definedName>
    <definedName name="Spot2" localSheetId="9">#REF!</definedName>
    <definedName name="Spot2" localSheetId="8">#REF!</definedName>
    <definedName name="Spot2" localSheetId="21">#REF!</definedName>
    <definedName name="Spot2" localSheetId="6">#REF!</definedName>
    <definedName name="Spot2" localSheetId="0">#REF!</definedName>
    <definedName name="Spot2" localSheetId="2">#REF!</definedName>
    <definedName name="Spot2" localSheetId="1">#REF!</definedName>
    <definedName name="Spot2" localSheetId="33">#REF!</definedName>
    <definedName name="Spot2" localSheetId="25">#REF!</definedName>
    <definedName name="Spot2">#REF!</definedName>
    <definedName name="Spot3" localSheetId="17">#REF!</definedName>
    <definedName name="Spot3" localSheetId="16">#REF!</definedName>
    <definedName name="Spot3" localSheetId="53">#REF!</definedName>
    <definedName name="Spot3" localSheetId="23">#REF!</definedName>
    <definedName name="Spot3" localSheetId="14">#REF!</definedName>
    <definedName name="Spot3" localSheetId="13">#REF!</definedName>
    <definedName name="Spot3" localSheetId="12">#REF!</definedName>
    <definedName name="Spot3" localSheetId="36">#REF!</definedName>
    <definedName name="Spot3" localSheetId="10">#REF!</definedName>
    <definedName name="Spot3" localSheetId="11">#REF!</definedName>
    <definedName name="Spot3" localSheetId="9">#REF!</definedName>
    <definedName name="Spot3" localSheetId="8">#REF!</definedName>
    <definedName name="Spot3" localSheetId="21">#REF!</definedName>
    <definedName name="Spot3" localSheetId="6">#REF!</definedName>
    <definedName name="Spot3" localSheetId="0">#REF!</definedName>
    <definedName name="Spot3" localSheetId="2">#REF!</definedName>
    <definedName name="Spot3" localSheetId="1">#REF!</definedName>
    <definedName name="Spot3" localSheetId="33">#REF!</definedName>
    <definedName name="Spot3" localSheetId="25">#REF!</definedName>
    <definedName name="Spot3">#REF!</definedName>
    <definedName name="Spot4" localSheetId="17">#REF!</definedName>
    <definedName name="Spot4" localSheetId="16">#REF!</definedName>
    <definedName name="Spot4" localSheetId="53">#REF!</definedName>
    <definedName name="Spot4" localSheetId="23">#REF!</definedName>
    <definedName name="Spot4" localSheetId="14">#REF!</definedName>
    <definedName name="Spot4" localSheetId="13">#REF!</definedName>
    <definedName name="Spot4" localSheetId="12">#REF!</definedName>
    <definedName name="Spot4" localSheetId="36">#REF!</definedName>
    <definedName name="Spot4" localSheetId="10">#REF!</definedName>
    <definedName name="Spot4" localSheetId="11">#REF!</definedName>
    <definedName name="Spot4" localSheetId="9">#REF!</definedName>
    <definedName name="Spot4" localSheetId="8">#REF!</definedName>
    <definedName name="Spot4" localSheetId="21">#REF!</definedName>
    <definedName name="Spot4" localSheetId="6">#REF!</definedName>
    <definedName name="Spot4" localSheetId="0">#REF!</definedName>
    <definedName name="Spot4" localSheetId="2">#REF!</definedName>
    <definedName name="Spot4" localSheetId="1">#REF!</definedName>
    <definedName name="Spot4" localSheetId="33">#REF!</definedName>
    <definedName name="Spot4" localSheetId="25">#REF!</definedName>
    <definedName name="Spot4">#REF!</definedName>
    <definedName name="SS">'[51]Projection - SSU'!$A$12:$K$47</definedName>
    <definedName name="SSCUSTOMER" localSheetId="17">'[16]DATA INPUT'!$C$48</definedName>
    <definedName name="SSCUSTOMER" localSheetId="16">'[16]DATA INPUT'!$C$48</definedName>
    <definedName name="SSCUSTOMER" localSheetId="15">'[16]DATA INPUT'!$C$48</definedName>
    <definedName name="SSCUSTOMER" localSheetId="13">'[16]DATA INPUT'!$C$48</definedName>
    <definedName name="SSCUSTOMER" localSheetId="12">'[16]DATA INPUT'!$C$48</definedName>
    <definedName name="SSCUSTOMER" localSheetId="11">'[16]DATA INPUT'!$C$48</definedName>
    <definedName name="SSCUSTOMER" localSheetId="9">'[16]DATA INPUT'!$C$48</definedName>
    <definedName name="SSCUSTOMER" localSheetId="8">'[16]DATA INPUT'!$C$48</definedName>
    <definedName name="SSCUSTOMER">'[17]DATA INPUT'!$C$48</definedName>
    <definedName name="SSEXPENSE" localSheetId="17">'[16]DATA INPUT'!$C$46</definedName>
    <definedName name="SSEXPENSE" localSheetId="16">'[16]DATA INPUT'!$C$46</definedName>
    <definedName name="SSEXPENSE" localSheetId="15">'[16]DATA INPUT'!$C$46</definedName>
    <definedName name="SSEXPENSE" localSheetId="13">'[16]DATA INPUT'!$C$46</definedName>
    <definedName name="SSEXPENSE" localSheetId="12">'[16]DATA INPUT'!$C$46</definedName>
    <definedName name="SSEXPENSE" localSheetId="11">'[16]DATA INPUT'!$C$46</definedName>
    <definedName name="SSEXPENSE" localSheetId="9">'[16]DATA INPUT'!$C$46</definedName>
    <definedName name="SSEXPENSE" localSheetId="8">'[16]DATA INPUT'!$C$46</definedName>
    <definedName name="SSEXPENSE">'[17]DATA INPUT'!$C$46</definedName>
    <definedName name="SSPLANT" localSheetId="17">'[16]DATA INPUT'!$C$45</definedName>
    <definedName name="SSPLANT" localSheetId="16">'[16]DATA INPUT'!$C$45</definedName>
    <definedName name="SSPLANT" localSheetId="15">'[16]DATA INPUT'!$C$45</definedName>
    <definedName name="SSPLANT" localSheetId="13">'[16]DATA INPUT'!$C$45</definedName>
    <definedName name="SSPLANT" localSheetId="12">'[16]DATA INPUT'!$C$45</definedName>
    <definedName name="SSPLANT" localSheetId="11">'[16]DATA INPUT'!$C$45</definedName>
    <definedName name="SSPLANT" localSheetId="9">'[16]DATA INPUT'!$C$45</definedName>
    <definedName name="SSPLANT" localSheetId="8">'[16]DATA INPUT'!$C$45</definedName>
    <definedName name="SSPLANT">'[17]DATA INPUT'!$C$45</definedName>
    <definedName name="SSUAlloc">'[25]Alloc-Summary'!$A$11:$O$67</definedName>
    <definedName name="SSUAllocationFactor" localSheetId="17">#REF!</definedName>
    <definedName name="SSUAllocationFactor" localSheetId="16">#REF!</definedName>
    <definedName name="SSUAllocationFactor" localSheetId="53">#REF!</definedName>
    <definedName name="SSUAllocationFactor" localSheetId="23">#REF!</definedName>
    <definedName name="SSUAllocationFactor" localSheetId="14">#REF!</definedName>
    <definedName name="SSUAllocationFactor" localSheetId="13">#REF!</definedName>
    <definedName name="SSUAllocationFactor" localSheetId="12">#REF!</definedName>
    <definedName name="SSUAllocationFactor" localSheetId="36">#REF!</definedName>
    <definedName name="SSUAllocationFactor" localSheetId="10">#REF!</definedName>
    <definedName name="SSUAllocationFactor" localSheetId="11">#REF!</definedName>
    <definedName name="SSUAllocationFactor" localSheetId="9">#REF!</definedName>
    <definedName name="SSUAllocationFactor" localSheetId="8">#REF!</definedName>
    <definedName name="SSUAllocationFactor" localSheetId="21">#REF!</definedName>
    <definedName name="SSUAllocationFactor" localSheetId="6">#REF!</definedName>
    <definedName name="SSUAllocationFactor" localSheetId="0">#REF!</definedName>
    <definedName name="SSUAllocationFactor" localSheetId="2">#REF!</definedName>
    <definedName name="SSUAllocationFactor" localSheetId="1">#REF!</definedName>
    <definedName name="SSUAllocationFactor" localSheetId="33">#REF!</definedName>
    <definedName name="SSUAllocationFactor" localSheetId="25">#REF!</definedName>
    <definedName name="SSUAllocationFactor">#REF!</definedName>
    <definedName name="SSUCE">[52]SSU!$A$13:$Z$164</definedName>
    <definedName name="Status" localSheetId="17">[53]Notes!$A$46:$A$47</definedName>
    <definedName name="Status" localSheetId="16">[53]Notes!$A$46:$A$47</definedName>
    <definedName name="Status" localSheetId="15">[53]Notes!$A$46:$A$47</definedName>
    <definedName name="Status" localSheetId="13">[53]Notes!$A$46:$A$47</definedName>
    <definedName name="Status" localSheetId="12">[53]Notes!$A$46:$A$47</definedName>
    <definedName name="Status" localSheetId="11">[53]Notes!$A$46:$A$47</definedName>
    <definedName name="Status" localSheetId="9">[53]Notes!$A$46:$A$47</definedName>
    <definedName name="Status" localSheetId="8">[53]Notes!$A$46:$A$47</definedName>
    <definedName name="Status">[54]Notes!$A$46:$A$47</definedName>
    <definedName name="STKwt">'[55]Sched 9 Cap Struc'!$E$11</definedName>
    <definedName name="StopLoss8082" localSheetId="17">#REF!</definedName>
    <definedName name="StopLoss8082" localSheetId="16">#REF!</definedName>
    <definedName name="StopLoss8082" localSheetId="53">#REF!</definedName>
    <definedName name="StopLoss8082" localSheetId="23">#REF!</definedName>
    <definedName name="StopLoss8082" localSheetId="14">#REF!</definedName>
    <definedName name="StopLoss8082" localSheetId="13">#REF!</definedName>
    <definedName name="StopLoss8082" localSheetId="12">#REF!</definedName>
    <definedName name="StopLoss8082" localSheetId="36">#REF!</definedName>
    <definedName name="StopLoss8082" localSheetId="10">#REF!</definedName>
    <definedName name="StopLoss8082" localSheetId="11">#REF!</definedName>
    <definedName name="StopLoss8082" localSheetId="9">#REF!</definedName>
    <definedName name="StopLoss8082" localSheetId="8">#REF!</definedName>
    <definedName name="StopLoss8082" localSheetId="21">#REF!</definedName>
    <definedName name="StopLoss8082" localSheetId="6">#REF!</definedName>
    <definedName name="StopLoss8082" localSheetId="0">#REF!</definedName>
    <definedName name="StopLoss8082" localSheetId="2">#REF!</definedName>
    <definedName name="StopLoss8082" localSheetId="1">#REF!</definedName>
    <definedName name="StopLoss8082" localSheetId="33">#REF!</definedName>
    <definedName name="StopLoss8082" localSheetId="25">#REF!</definedName>
    <definedName name="StopLoss8082">#REF!</definedName>
    <definedName name="StopLoss8385" localSheetId="17">#REF!</definedName>
    <definedName name="StopLoss8385" localSheetId="16">#REF!</definedName>
    <definedName name="StopLoss8385" localSheetId="53">#REF!</definedName>
    <definedName name="StopLoss8385" localSheetId="23">#REF!</definedName>
    <definedName name="StopLoss8385" localSheetId="14">#REF!</definedName>
    <definedName name="StopLoss8385" localSheetId="13">#REF!</definedName>
    <definedName name="StopLoss8385" localSheetId="12">#REF!</definedName>
    <definedName name="StopLoss8385" localSheetId="36">#REF!</definedName>
    <definedName name="StopLoss8385" localSheetId="10">#REF!</definedName>
    <definedName name="StopLoss8385" localSheetId="11">#REF!</definedName>
    <definedName name="StopLoss8385" localSheetId="9">#REF!</definedName>
    <definedName name="StopLoss8385" localSheetId="8">#REF!</definedName>
    <definedName name="StopLoss8385" localSheetId="21">#REF!</definedName>
    <definedName name="StopLoss8385" localSheetId="6">#REF!</definedName>
    <definedName name="StopLoss8385" localSheetId="0">#REF!</definedName>
    <definedName name="StopLoss8385" localSheetId="2">#REF!</definedName>
    <definedName name="StopLoss8385" localSheetId="1">#REF!</definedName>
    <definedName name="StopLoss8385" localSheetId="33">#REF!</definedName>
    <definedName name="StopLoss8385" localSheetId="25">#REF!</definedName>
    <definedName name="StopLoss8385">#REF!</definedName>
    <definedName name="Sum_Print_Out" localSheetId="17">#REF!</definedName>
    <definedName name="Sum_Print_Out" localSheetId="16">#REF!</definedName>
    <definedName name="Sum_Print_Out" localSheetId="53">#REF!</definedName>
    <definedName name="Sum_Print_Out" localSheetId="23">#REF!</definedName>
    <definedName name="Sum_Print_Out" localSheetId="14">#REF!</definedName>
    <definedName name="Sum_Print_Out" localSheetId="13">#REF!</definedName>
    <definedName name="Sum_Print_Out" localSheetId="12">#REF!</definedName>
    <definedName name="Sum_Print_Out" localSheetId="36">#REF!</definedName>
    <definedName name="Sum_Print_Out" localSheetId="10">#REF!</definedName>
    <definedName name="Sum_Print_Out" localSheetId="11">#REF!</definedName>
    <definedName name="Sum_Print_Out" localSheetId="9">#REF!</definedName>
    <definedName name="Sum_Print_Out" localSheetId="8">#REF!</definedName>
    <definedName name="Sum_Print_Out" localSheetId="21">#REF!</definedName>
    <definedName name="Sum_Print_Out" localSheetId="6">#REF!</definedName>
    <definedName name="Sum_Print_Out" localSheetId="0">#REF!</definedName>
    <definedName name="Sum_Print_Out" localSheetId="2">#REF!</definedName>
    <definedName name="Sum_Print_Out" localSheetId="1">#REF!</definedName>
    <definedName name="Sum_Print_Out" localSheetId="33">#REF!</definedName>
    <definedName name="Sum_Print_Out" localSheetId="25">#REF!</definedName>
    <definedName name="Sum_Print_Out">#REF!</definedName>
    <definedName name="SUMM" localSheetId="17">#REF!</definedName>
    <definedName name="SUMM" localSheetId="16">#REF!</definedName>
    <definedName name="SUMM" localSheetId="53">#REF!</definedName>
    <definedName name="SUMM" localSheetId="23">#REF!</definedName>
    <definedName name="SUMM" localSheetId="14">#REF!</definedName>
    <definedName name="SUMM" localSheetId="13">#REF!</definedName>
    <definedName name="SUMM" localSheetId="12">#REF!</definedName>
    <definedName name="SUMM" localSheetId="36">#REF!</definedName>
    <definedName name="SUMM" localSheetId="10">#REF!</definedName>
    <definedName name="SUMM" localSheetId="11">#REF!</definedName>
    <definedName name="SUMM" localSheetId="9">#REF!</definedName>
    <definedName name="SUMM" localSheetId="8">#REF!</definedName>
    <definedName name="SUMM" localSheetId="21">#REF!</definedName>
    <definedName name="SUMM" localSheetId="6">#REF!</definedName>
    <definedName name="SUMM" localSheetId="0">#REF!</definedName>
    <definedName name="SUMM" localSheetId="2">#REF!</definedName>
    <definedName name="SUMM" localSheetId="1">#REF!</definedName>
    <definedName name="SUMM" localSheetId="33">#REF!</definedName>
    <definedName name="SUMM" localSheetId="25">#REF!</definedName>
    <definedName name="SUMM">#REF!</definedName>
    <definedName name="Summary" localSheetId="17">#REF!</definedName>
    <definedName name="Summary" localSheetId="16">#REF!</definedName>
    <definedName name="Summary" localSheetId="53">#REF!</definedName>
    <definedName name="Summary" localSheetId="23">#REF!</definedName>
    <definedName name="Summary" localSheetId="14">#REF!</definedName>
    <definedName name="Summary" localSheetId="13">#REF!</definedName>
    <definedName name="Summary" localSheetId="12">#REF!</definedName>
    <definedName name="Summary" localSheetId="36">#REF!</definedName>
    <definedName name="Summary" localSheetId="10">#REF!</definedName>
    <definedName name="Summary" localSheetId="11">#REF!</definedName>
    <definedName name="Summary" localSheetId="9">#REF!</definedName>
    <definedName name="Summary" localSheetId="8">#REF!</definedName>
    <definedName name="Summary" localSheetId="21">#REF!</definedName>
    <definedName name="Summary" localSheetId="6">#REF!</definedName>
    <definedName name="Summary" localSheetId="0">#REF!</definedName>
    <definedName name="Summary" localSheetId="2">#REF!</definedName>
    <definedName name="Summary" localSheetId="1">#REF!</definedName>
    <definedName name="Summary" localSheetId="33">#REF!</definedName>
    <definedName name="Summary" localSheetId="25">#REF!</definedName>
    <definedName name="Summary">#REF!</definedName>
    <definedName name="Swvu.ANALYSIS._.1." localSheetId="17" hidden="1">#REF!</definedName>
    <definedName name="Swvu.ANALYSIS._.1." localSheetId="16" hidden="1">#REF!</definedName>
    <definedName name="Swvu.ANALYSIS._.1." localSheetId="53" hidden="1">#REF!</definedName>
    <definedName name="Swvu.ANALYSIS._.1." localSheetId="23" hidden="1">#REF!</definedName>
    <definedName name="Swvu.ANALYSIS._.1." localSheetId="14" hidden="1">#REF!</definedName>
    <definedName name="Swvu.ANALYSIS._.1." localSheetId="13" hidden="1">#REF!</definedName>
    <definedName name="Swvu.ANALYSIS._.1." localSheetId="12" hidden="1">#REF!</definedName>
    <definedName name="Swvu.ANALYSIS._.1." localSheetId="36" hidden="1">#REF!</definedName>
    <definedName name="Swvu.ANALYSIS._.1." localSheetId="10" hidden="1">#REF!</definedName>
    <definedName name="Swvu.ANALYSIS._.1." localSheetId="11" hidden="1">#REF!</definedName>
    <definedName name="Swvu.ANALYSIS._.1." localSheetId="9" hidden="1">#REF!</definedName>
    <definedName name="Swvu.ANALYSIS._.1." localSheetId="8" hidden="1">#REF!</definedName>
    <definedName name="Swvu.ANALYSIS._.1." localSheetId="21" hidden="1">#REF!</definedName>
    <definedName name="Swvu.ANALYSIS._.1." localSheetId="6" hidden="1">#REF!</definedName>
    <definedName name="Swvu.ANALYSIS._.1." localSheetId="0" hidden="1">#REF!</definedName>
    <definedName name="Swvu.ANALYSIS._.1." localSheetId="2" hidden="1">#REF!</definedName>
    <definedName name="Swvu.ANALYSIS._.1." localSheetId="1" hidden="1">#REF!</definedName>
    <definedName name="Swvu.ANALYSIS._.1." localSheetId="33" hidden="1">#REF!</definedName>
    <definedName name="Swvu.ANALYSIS._.1." localSheetId="25" hidden="1">#REF!</definedName>
    <definedName name="Swvu.ANALYSIS._.1." hidden="1">#REF!</definedName>
    <definedName name="Swvu.ANALYSIS._.2." localSheetId="17" hidden="1">#REF!</definedName>
    <definedName name="Swvu.ANALYSIS._.2." localSheetId="16" hidden="1">#REF!</definedName>
    <definedName name="Swvu.ANALYSIS._.2." localSheetId="53" hidden="1">#REF!</definedName>
    <definedName name="Swvu.ANALYSIS._.2." localSheetId="23" hidden="1">#REF!</definedName>
    <definedName name="Swvu.ANALYSIS._.2." localSheetId="14" hidden="1">#REF!</definedName>
    <definedName name="Swvu.ANALYSIS._.2." localSheetId="13" hidden="1">#REF!</definedName>
    <definedName name="Swvu.ANALYSIS._.2." localSheetId="12" hidden="1">#REF!</definedName>
    <definedName name="Swvu.ANALYSIS._.2." localSheetId="36" hidden="1">#REF!</definedName>
    <definedName name="Swvu.ANALYSIS._.2." localSheetId="10" hidden="1">#REF!</definedName>
    <definedName name="Swvu.ANALYSIS._.2." localSheetId="11" hidden="1">#REF!</definedName>
    <definedName name="Swvu.ANALYSIS._.2." localSheetId="9" hidden="1">#REF!</definedName>
    <definedName name="Swvu.ANALYSIS._.2." localSheetId="8" hidden="1">#REF!</definedName>
    <definedName name="Swvu.ANALYSIS._.2." localSheetId="21" hidden="1">#REF!</definedName>
    <definedName name="Swvu.ANALYSIS._.2." localSheetId="6" hidden="1">#REF!</definedName>
    <definedName name="Swvu.ANALYSIS._.2." localSheetId="0" hidden="1">#REF!</definedName>
    <definedName name="Swvu.ANALYSIS._.2." localSheetId="2" hidden="1">#REF!</definedName>
    <definedName name="Swvu.ANALYSIS._.2." localSheetId="1" hidden="1">#REF!</definedName>
    <definedName name="Swvu.ANALYSIS._.2." localSheetId="33" hidden="1">#REF!</definedName>
    <definedName name="Swvu.ANALYSIS._.2." localSheetId="25" hidden="1">#REF!</definedName>
    <definedName name="Swvu.ANALYSIS._.2." hidden="1">#REF!</definedName>
    <definedName name="Swvu.grid._.lines." localSheetId="17" hidden="1">[1]JE!#REF!</definedName>
    <definedName name="Swvu.grid._.lines." localSheetId="16" hidden="1">[1]JE!#REF!</definedName>
    <definedName name="Swvu.grid._.lines." localSheetId="53" hidden="1">[1]JE!#REF!</definedName>
    <definedName name="Swvu.grid._.lines." localSheetId="23" hidden="1">[1]JE!#REF!</definedName>
    <definedName name="Swvu.grid._.lines." localSheetId="14" hidden="1">[1]JE!#REF!</definedName>
    <definedName name="Swvu.grid._.lines." localSheetId="13" hidden="1">[1]JE!#REF!</definedName>
    <definedName name="Swvu.grid._.lines." localSheetId="12" hidden="1">[1]JE!#REF!</definedName>
    <definedName name="Swvu.grid._.lines." localSheetId="36" hidden="1">[1]JE!#REF!</definedName>
    <definedName name="Swvu.grid._.lines." localSheetId="10" hidden="1">[1]JE!#REF!</definedName>
    <definedName name="Swvu.grid._.lines." localSheetId="11" hidden="1">[1]JE!#REF!</definedName>
    <definedName name="Swvu.grid._.lines." localSheetId="9" hidden="1">[1]JE!#REF!</definedName>
    <definedName name="Swvu.grid._.lines." localSheetId="8" hidden="1">[1]JE!#REF!</definedName>
    <definedName name="Swvu.grid._.lines." localSheetId="21" hidden="1">[1]JE!#REF!</definedName>
    <definedName name="Swvu.grid._.lines." localSheetId="6" hidden="1">[1]JE!#REF!</definedName>
    <definedName name="Swvu.grid._.lines." localSheetId="0" hidden="1">[1]JE!#REF!</definedName>
    <definedName name="Swvu.grid._.lines." localSheetId="2" hidden="1">[1]JE!#REF!</definedName>
    <definedName name="Swvu.grid._.lines." localSheetId="1" hidden="1">[1]JE!#REF!</definedName>
    <definedName name="Swvu.grid._.lines." localSheetId="33" hidden="1">[1]JE!#REF!</definedName>
    <definedName name="Swvu.grid._.lines." localSheetId="25" hidden="1">[1]JE!#REF!</definedName>
    <definedName name="Swvu.grid._.lines." hidden="1">[1]JE!#REF!</definedName>
    <definedName name="Swvu.OPERATING._.EXPENSES." localSheetId="17" hidden="1">#REF!</definedName>
    <definedName name="Swvu.OPERATING._.EXPENSES." localSheetId="16" hidden="1">#REF!</definedName>
    <definedName name="Swvu.OPERATING._.EXPENSES." localSheetId="53" hidden="1">#REF!</definedName>
    <definedName name="Swvu.OPERATING._.EXPENSES." localSheetId="23" hidden="1">#REF!</definedName>
    <definedName name="Swvu.OPERATING._.EXPENSES." localSheetId="14" hidden="1">#REF!</definedName>
    <definedName name="Swvu.OPERATING._.EXPENSES." localSheetId="13" hidden="1">#REF!</definedName>
    <definedName name="Swvu.OPERATING._.EXPENSES." localSheetId="12" hidden="1">#REF!</definedName>
    <definedName name="Swvu.OPERATING._.EXPENSES." localSheetId="36" hidden="1">#REF!</definedName>
    <definedName name="Swvu.OPERATING._.EXPENSES." localSheetId="10" hidden="1">#REF!</definedName>
    <definedName name="Swvu.OPERATING._.EXPENSES." localSheetId="11" hidden="1">#REF!</definedName>
    <definedName name="Swvu.OPERATING._.EXPENSES." localSheetId="9" hidden="1">#REF!</definedName>
    <definedName name="Swvu.OPERATING._.EXPENSES." localSheetId="8" hidden="1">#REF!</definedName>
    <definedName name="Swvu.OPERATING._.EXPENSES." localSheetId="21" hidden="1">#REF!</definedName>
    <definedName name="Swvu.OPERATING._.EXPENSES." localSheetId="6" hidden="1">#REF!</definedName>
    <definedName name="Swvu.OPERATING._.EXPENSES." localSheetId="0" hidden="1">#REF!</definedName>
    <definedName name="Swvu.OPERATING._.EXPENSES." localSheetId="2" hidden="1">#REF!</definedName>
    <definedName name="Swvu.OPERATING._.EXPENSES." localSheetId="1" hidden="1">#REF!</definedName>
    <definedName name="Swvu.OPERATING._.EXPENSES." localSheetId="33" hidden="1">#REF!</definedName>
    <definedName name="Swvu.OPERATING._.EXPENSES." localSheetId="25" hidden="1">#REF!</definedName>
    <definedName name="Swvu.OPERATING._.EXPENSES." hidden="1">#REF!</definedName>
    <definedName name="table_ama">[21]SPREAD!$A$331:$I$357</definedName>
    <definedName name="table_apt">[21]SPREAD!$A$446:$G$472</definedName>
    <definedName name="table_co">[21]SPREAD!$A$274:$G$298</definedName>
    <definedName name="table_dall">[21]SPREAD!$A$38:$I$62</definedName>
    <definedName name="table_fr">[21]SPREAD!$A$388:$G$414</definedName>
    <definedName name="table_ga">[21]SPREAD!$A$96:$I$120</definedName>
    <definedName name="table_ks">[21]SPREAD!$A$215:$G$239</definedName>
    <definedName name="table_ky">[21]SPREAD!$A$302:$G$328</definedName>
    <definedName name="table_lgs">[21]SPREAD!$A$156:$I$180</definedName>
    <definedName name="table_lub">[21]SPREAD!$A$474:$I$500</definedName>
    <definedName name="table_mt">[21]SPREAD!$A$9:$I$33</definedName>
    <definedName name="Table_Tie">'[56]FILING REPORT DATA'!$A$183:$B$188</definedName>
    <definedName name="table_tla">[21]SPREAD!$A$126:$I$150</definedName>
    <definedName name="table_tn">[21]SPREAD!$A$66:$I$91</definedName>
    <definedName name="table_tri">[21]SPREAD!$A$186:$L$210</definedName>
    <definedName name="table_va">[21]SPREAD!$A$244:$G$268</definedName>
    <definedName name="table_wtc">[21]SPREAD!$A$359:$I$385</definedName>
    <definedName name="table_wts">[21]SPREAD!$A$504:$I$530</definedName>
    <definedName name="Table1">[57]Tables!$B$3:$C$11</definedName>
    <definedName name="TABLEI">[2]Nonutility!$DI$596:$DN$690</definedName>
    <definedName name="TABLEIIA">[2]Nonutility!$DO$595:$DS$633</definedName>
    <definedName name="TABLEIIB">[2]Nonutility!$DO$638:$DS$679</definedName>
    <definedName name="TABLEIII">[2]Nonutility!$DT$596:$DX$686</definedName>
    <definedName name="TABLEIV">[2]Nonutility!$DZ$596:$EF$658</definedName>
    <definedName name="TABLEV">[2]Nonutility!$EH$596:$EN$637</definedName>
    <definedName name="TABLEVI">[2]Nonutility!$EP$595:$EZ$617</definedName>
    <definedName name="Task" localSheetId="17">[8]Source!#REF!</definedName>
    <definedName name="Task" localSheetId="16">[8]Source!#REF!</definedName>
    <definedName name="Task" localSheetId="53">[8]Source!#REF!</definedName>
    <definedName name="Task" localSheetId="23">[8]Source!#REF!</definedName>
    <definedName name="Task" localSheetId="14">[8]Source!#REF!</definedName>
    <definedName name="Task" localSheetId="13">[8]Source!#REF!</definedName>
    <definedName name="Task" localSheetId="12">[8]Source!#REF!</definedName>
    <definedName name="Task" localSheetId="36">[8]Source!#REF!</definedName>
    <definedName name="Task" localSheetId="10">[8]Source!#REF!</definedName>
    <definedName name="Task" localSheetId="11">[8]Source!#REF!</definedName>
    <definedName name="Task" localSheetId="9">[8]Source!#REF!</definedName>
    <definedName name="Task" localSheetId="8">[8]Source!#REF!</definedName>
    <definedName name="Task" localSheetId="21">[8]Source!#REF!</definedName>
    <definedName name="Task" localSheetId="6">[8]Source!#REF!</definedName>
    <definedName name="Task" localSheetId="0">[8]Source!#REF!</definedName>
    <definedName name="Task" localSheetId="2">[8]Source!#REF!</definedName>
    <definedName name="Task" localSheetId="1">[8]Source!#REF!</definedName>
    <definedName name="Task" localSheetId="33">[8]Source!#REF!</definedName>
    <definedName name="Task" localSheetId="25">[8]Source!#REF!</definedName>
    <definedName name="Task">[8]Source!#REF!</definedName>
    <definedName name="Task2" localSheetId="17">[8]Source!#REF!</definedName>
    <definedName name="Task2" localSheetId="16">[8]Source!#REF!</definedName>
    <definedName name="Task2" localSheetId="53">[8]Source!#REF!</definedName>
    <definedName name="Task2" localSheetId="23">[8]Source!#REF!</definedName>
    <definedName name="Task2" localSheetId="14">[8]Source!#REF!</definedName>
    <definedName name="Task2" localSheetId="13">[8]Source!#REF!</definedName>
    <definedName name="Task2" localSheetId="12">[8]Source!#REF!</definedName>
    <definedName name="Task2" localSheetId="36">[8]Source!#REF!</definedName>
    <definedName name="Task2" localSheetId="10">[8]Source!#REF!</definedName>
    <definedName name="Task2" localSheetId="11">[8]Source!#REF!</definedName>
    <definedName name="Task2" localSheetId="9">[8]Source!#REF!</definedName>
    <definedName name="Task2" localSheetId="8">[8]Source!#REF!</definedName>
    <definedName name="Task2" localSheetId="21">[8]Source!#REF!</definedName>
    <definedName name="Task2" localSheetId="6">[8]Source!#REF!</definedName>
    <definedName name="Task2" localSheetId="0">[8]Source!#REF!</definedName>
    <definedName name="Task2" localSheetId="2">[8]Source!#REF!</definedName>
    <definedName name="Task2" localSheetId="1">[8]Source!#REF!</definedName>
    <definedName name="Task2" localSheetId="33">[8]Source!#REF!</definedName>
    <definedName name="Task2" localSheetId="25">[8]Source!#REF!</definedName>
    <definedName name="Task2">[8]Source!#REF!</definedName>
    <definedName name="TaskDescr" localSheetId="17">[8]Source!#REF!</definedName>
    <definedName name="TaskDescr" localSheetId="16">[8]Source!#REF!</definedName>
    <definedName name="TaskDescr" localSheetId="53">[8]Source!#REF!</definedName>
    <definedName name="TaskDescr" localSheetId="23">[8]Source!#REF!</definedName>
    <definedName name="TaskDescr" localSheetId="14">[8]Source!#REF!</definedName>
    <definedName name="TaskDescr" localSheetId="13">[8]Source!#REF!</definedName>
    <definedName name="TaskDescr" localSheetId="12">[8]Source!#REF!</definedName>
    <definedName name="TaskDescr" localSheetId="36">[8]Source!#REF!</definedName>
    <definedName name="TaskDescr" localSheetId="10">[8]Source!#REF!</definedName>
    <definedName name="TaskDescr" localSheetId="11">[8]Source!#REF!</definedName>
    <definedName name="TaskDescr" localSheetId="9">[8]Source!#REF!</definedName>
    <definedName name="TaskDescr" localSheetId="8">[8]Source!#REF!</definedName>
    <definedName name="TaskDescr" localSheetId="21">[8]Source!#REF!</definedName>
    <definedName name="TaskDescr" localSheetId="6">[8]Source!#REF!</definedName>
    <definedName name="TaskDescr" localSheetId="0">[8]Source!#REF!</definedName>
    <definedName name="TaskDescr" localSheetId="2">[8]Source!#REF!</definedName>
    <definedName name="TaskDescr" localSheetId="1">[8]Source!#REF!</definedName>
    <definedName name="TaskDescr" localSheetId="33">[8]Source!#REF!</definedName>
    <definedName name="TaskDescr" localSheetId="25">[8]Source!#REF!</definedName>
    <definedName name="TaskDescr">[8]Source!#REF!</definedName>
    <definedName name="TAXENG">[2]Nonutility!$EB$610</definedName>
    <definedName name="TAXGGC">[2]Nonutility!$EB$611</definedName>
    <definedName name="TAXRATE">[2]Nonutility!$EB$596</definedName>
    <definedName name="TAXTLA">[2]Nonutility!$EB$612</definedName>
    <definedName name="TAXWKG">[2]Nonutility!$EB$613</definedName>
    <definedName name="tb" localSheetId="17">#REF!</definedName>
    <definedName name="tb" localSheetId="16">#REF!</definedName>
    <definedName name="tb" localSheetId="53">#REF!</definedName>
    <definedName name="tb" localSheetId="23">#REF!</definedName>
    <definedName name="tb" localSheetId="14">#REF!</definedName>
    <definedName name="tb" localSheetId="13">#REF!</definedName>
    <definedName name="tb" localSheetId="12">#REF!</definedName>
    <definedName name="tb" localSheetId="36">#REF!</definedName>
    <definedName name="tb" localSheetId="10">#REF!</definedName>
    <definedName name="tb" localSheetId="11">#REF!</definedName>
    <definedName name="tb" localSheetId="9">#REF!</definedName>
    <definedName name="tb" localSheetId="8">#REF!</definedName>
    <definedName name="tb" localSheetId="21">#REF!</definedName>
    <definedName name="tb" localSheetId="6">#REF!</definedName>
    <definedName name="tb" localSheetId="0">#REF!</definedName>
    <definedName name="tb" localSheetId="2">#REF!</definedName>
    <definedName name="tb" localSheetId="1">#REF!</definedName>
    <definedName name="tb" localSheetId="33">#REF!</definedName>
    <definedName name="tb" localSheetId="25">#REF!</definedName>
    <definedName name="tb">#REF!</definedName>
    <definedName name="tbal" localSheetId="17">#REF!</definedName>
    <definedName name="tbal" localSheetId="16">#REF!</definedName>
    <definedName name="tbal" localSheetId="53">#REF!</definedName>
    <definedName name="tbal" localSheetId="23">#REF!</definedName>
    <definedName name="tbal" localSheetId="14">#REF!</definedName>
    <definedName name="tbal" localSheetId="13">#REF!</definedName>
    <definedName name="tbal" localSheetId="12">#REF!</definedName>
    <definedName name="tbal" localSheetId="36">#REF!</definedName>
    <definedName name="tbal" localSheetId="10">#REF!</definedName>
    <definedName name="tbal" localSheetId="11">#REF!</definedName>
    <definedName name="tbal" localSheetId="9">#REF!</definedName>
    <definedName name="tbal" localSheetId="8">#REF!</definedName>
    <definedName name="tbal" localSheetId="21">#REF!</definedName>
    <definedName name="tbal" localSheetId="6">#REF!</definedName>
    <definedName name="tbal" localSheetId="0">#REF!</definedName>
    <definedName name="tbal" localSheetId="2">#REF!</definedName>
    <definedName name="tbal" localSheetId="1">#REF!</definedName>
    <definedName name="tbal" localSheetId="33">#REF!</definedName>
    <definedName name="tbal" localSheetId="25">#REF!</definedName>
    <definedName name="tbal">#REF!</definedName>
    <definedName name="Ten" localSheetId="17">'[7]Jurisdiction Input'!#REF!</definedName>
    <definedName name="Ten" localSheetId="16">'[7]Jurisdiction Input'!#REF!</definedName>
    <definedName name="Ten" localSheetId="53">'[7]Jurisdiction Input'!#REF!</definedName>
    <definedName name="Ten" localSheetId="23">'[7]Jurisdiction Input'!#REF!</definedName>
    <definedName name="Ten" localSheetId="14">'[7]Jurisdiction Input'!#REF!</definedName>
    <definedName name="Ten" localSheetId="13">'[7]Jurisdiction Input'!#REF!</definedName>
    <definedName name="Ten" localSheetId="12">'[7]Jurisdiction Input'!#REF!</definedName>
    <definedName name="Ten" localSheetId="36">'[7]Jurisdiction Input'!#REF!</definedName>
    <definedName name="Ten" localSheetId="10">'[7]Jurisdiction Input'!#REF!</definedName>
    <definedName name="Ten" localSheetId="11">'[7]Jurisdiction Input'!#REF!</definedName>
    <definedName name="Ten" localSheetId="9">'[7]Jurisdiction Input'!#REF!</definedName>
    <definedName name="Ten" localSheetId="8">'[7]Jurisdiction Input'!#REF!</definedName>
    <definedName name="Ten" localSheetId="21">'[7]Jurisdiction Input'!#REF!</definedName>
    <definedName name="Ten" localSheetId="6">'[7]Jurisdiction Input'!#REF!</definedName>
    <definedName name="Ten" localSheetId="0">'[7]Jurisdiction Input'!#REF!</definedName>
    <definedName name="Ten" localSheetId="2">'[7]Jurisdiction Input'!#REF!</definedName>
    <definedName name="Ten" localSheetId="1">'[7]Jurisdiction Input'!#REF!</definedName>
    <definedName name="Ten" localSheetId="33">'[7]Jurisdiction Input'!#REF!</definedName>
    <definedName name="Ten" localSheetId="25">'[7]Jurisdiction Input'!#REF!</definedName>
    <definedName name="Ten">'[7]Jurisdiction Input'!#REF!</definedName>
    <definedName name="TESTYEAR" localSheetId="17">'[16]DATA INPUT'!$C$9</definedName>
    <definedName name="TESTYEAR" localSheetId="16">'[16]DATA INPUT'!$C$9</definedName>
    <definedName name="TESTYEAR" localSheetId="15">'[16]DATA INPUT'!$C$9</definedName>
    <definedName name="TESTYEAR" localSheetId="13">'[16]DATA INPUT'!$C$9</definedName>
    <definedName name="TESTYEAR" localSheetId="12">'[16]DATA INPUT'!$C$9</definedName>
    <definedName name="TESTYEAR" localSheetId="11">'[16]DATA INPUT'!$C$9</definedName>
    <definedName name="TESTYEAR" localSheetId="9">'[16]DATA INPUT'!$C$9</definedName>
    <definedName name="TESTYEAR" localSheetId="8">'[16]DATA INPUT'!$C$9</definedName>
    <definedName name="TESTYEAR">'[17]DATA INPUT'!$C$9</definedName>
    <definedName name="TextRefCopy1" localSheetId="17">#REF!</definedName>
    <definedName name="TextRefCopy1" localSheetId="16">#REF!</definedName>
    <definedName name="TextRefCopy1" localSheetId="53">#REF!</definedName>
    <definedName name="TextRefCopy1" localSheetId="23">#REF!</definedName>
    <definedName name="TextRefCopy1" localSheetId="14">#REF!</definedName>
    <definedName name="TextRefCopy1" localSheetId="13">#REF!</definedName>
    <definedName name="TextRefCopy1" localSheetId="12">#REF!</definedName>
    <definedName name="TextRefCopy1" localSheetId="36">#REF!</definedName>
    <definedName name="TextRefCopy1" localSheetId="10">#REF!</definedName>
    <definedName name="TextRefCopy1" localSheetId="11">#REF!</definedName>
    <definedName name="TextRefCopy1" localSheetId="9">#REF!</definedName>
    <definedName name="TextRefCopy1" localSheetId="8">#REF!</definedName>
    <definedName name="TextRefCopy1" localSheetId="21">#REF!</definedName>
    <definedName name="TextRefCopy1" localSheetId="6">#REF!</definedName>
    <definedName name="TextRefCopy1" localSheetId="0">#REF!</definedName>
    <definedName name="TextRefCopy1" localSheetId="2">#REF!</definedName>
    <definedName name="TextRefCopy1" localSheetId="1">#REF!</definedName>
    <definedName name="TextRefCopy1" localSheetId="33">#REF!</definedName>
    <definedName name="TextRefCopy1" localSheetId="25">#REF!</definedName>
    <definedName name="TextRefCopy1">#REF!</definedName>
    <definedName name="TextRefCopy10" localSheetId="17">#REF!</definedName>
    <definedName name="TextRefCopy10" localSheetId="16">#REF!</definedName>
    <definedName name="TextRefCopy10" localSheetId="53">#REF!</definedName>
    <definedName name="TextRefCopy10" localSheetId="23">#REF!</definedName>
    <definedName name="TextRefCopy10" localSheetId="14">#REF!</definedName>
    <definedName name="TextRefCopy10" localSheetId="13">#REF!</definedName>
    <definedName name="TextRefCopy10" localSheetId="12">#REF!</definedName>
    <definedName name="TextRefCopy10" localSheetId="36">#REF!</definedName>
    <definedName name="TextRefCopy10" localSheetId="10">#REF!</definedName>
    <definedName name="TextRefCopy10" localSheetId="11">#REF!</definedName>
    <definedName name="TextRefCopy10" localSheetId="9">#REF!</definedName>
    <definedName name="TextRefCopy10" localSheetId="8">#REF!</definedName>
    <definedName name="TextRefCopy10" localSheetId="21">#REF!</definedName>
    <definedName name="TextRefCopy10" localSheetId="6">#REF!</definedName>
    <definedName name="TextRefCopy10" localSheetId="0">#REF!</definedName>
    <definedName name="TextRefCopy10" localSheetId="2">#REF!</definedName>
    <definedName name="TextRefCopy10" localSheetId="1">#REF!</definedName>
    <definedName name="TextRefCopy10" localSheetId="33">#REF!</definedName>
    <definedName name="TextRefCopy10" localSheetId="25">#REF!</definedName>
    <definedName name="TextRefCopy10">#REF!</definedName>
    <definedName name="TextRefCopy11" localSheetId="17">#REF!</definedName>
    <definedName name="TextRefCopy11" localSheetId="16">#REF!</definedName>
    <definedName name="TextRefCopy11" localSheetId="53">#REF!</definedName>
    <definedName name="TextRefCopy11" localSheetId="23">#REF!</definedName>
    <definedName name="TextRefCopy11" localSheetId="14">#REF!</definedName>
    <definedName name="TextRefCopy11" localSheetId="13">#REF!</definedName>
    <definedName name="TextRefCopy11" localSheetId="12">#REF!</definedName>
    <definedName name="TextRefCopy11" localSheetId="36">#REF!</definedName>
    <definedName name="TextRefCopy11" localSheetId="10">#REF!</definedName>
    <definedName name="TextRefCopy11" localSheetId="11">#REF!</definedName>
    <definedName name="TextRefCopy11" localSheetId="9">#REF!</definedName>
    <definedName name="TextRefCopy11" localSheetId="8">#REF!</definedName>
    <definedName name="TextRefCopy11" localSheetId="21">#REF!</definedName>
    <definedName name="TextRefCopy11" localSheetId="6">#REF!</definedName>
    <definedName name="TextRefCopy11" localSheetId="0">#REF!</definedName>
    <definedName name="TextRefCopy11" localSheetId="2">#REF!</definedName>
    <definedName name="TextRefCopy11" localSheetId="1">#REF!</definedName>
    <definedName name="TextRefCopy11" localSheetId="33">#REF!</definedName>
    <definedName name="TextRefCopy11" localSheetId="25">#REF!</definedName>
    <definedName name="TextRefCopy11">#REF!</definedName>
    <definedName name="TextRefCopy12" localSheetId="17">#REF!</definedName>
    <definedName name="TextRefCopy12" localSheetId="16">#REF!</definedName>
    <definedName name="TextRefCopy12" localSheetId="53">#REF!</definedName>
    <definedName name="TextRefCopy12" localSheetId="23">#REF!</definedName>
    <definedName name="TextRefCopy12" localSheetId="14">#REF!</definedName>
    <definedName name="TextRefCopy12" localSheetId="13">#REF!</definedName>
    <definedName name="TextRefCopy12" localSheetId="12">#REF!</definedName>
    <definedName name="TextRefCopy12" localSheetId="36">#REF!</definedName>
    <definedName name="TextRefCopy12" localSheetId="10">#REF!</definedName>
    <definedName name="TextRefCopy12" localSheetId="11">#REF!</definedName>
    <definedName name="TextRefCopy12" localSheetId="9">#REF!</definedName>
    <definedName name="TextRefCopy12" localSheetId="8">#REF!</definedName>
    <definedName name="TextRefCopy12" localSheetId="21">#REF!</definedName>
    <definedName name="TextRefCopy12" localSheetId="6">#REF!</definedName>
    <definedName name="TextRefCopy12" localSheetId="0">#REF!</definedName>
    <definedName name="TextRefCopy12" localSheetId="2">#REF!</definedName>
    <definedName name="TextRefCopy12" localSheetId="1">#REF!</definedName>
    <definedName name="TextRefCopy12" localSheetId="33">#REF!</definedName>
    <definedName name="TextRefCopy12" localSheetId="25">#REF!</definedName>
    <definedName name="TextRefCopy12">#REF!</definedName>
    <definedName name="TextRefCopy13" localSheetId="17">#REF!</definedName>
    <definedName name="TextRefCopy13" localSheetId="16">#REF!</definedName>
    <definedName name="TextRefCopy13" localSheetId="53">#REF!</definedName>
    <definedName name="TextRefCopy13" localSheetId="23">#REF!</definedName>
    <definedName name="TextRefCopy13" localSheetId="14">#REF!</definedName>
    <definedName name="TextRefCopy13" localSheetId="13">#REF!</definedName>
    <definedName name="TextRefCopy13" localSheetId="12">#REF!</definedName>
    <definedName name="TextRefCopy13" localSheetId="36">#REF!</definedName>
    <definedName name="TextRefCopy13" localSheetId="10">#REF!</definedName>
    <definedName name="TextRefCopy13" localSheetId="11">#REF!</definedName>
    <definedName name="TextRefCopy13" localSheetId="9">#REF!</definedName>
    <definedName name="TextRefCopy13" localSheetId="8">#REF!</definedName>
    <definedName name="TextRefCopy13" localSheetId="21">#REF!</definedName>
    <definedName name="TextRefCopy13" localSheetId="6">#REF!</definedName>
    <definedName name="TextRefCopy13" localSheetId="0">#REF!</definedName>
    <definedName name="TextRefCopy13" localSheetId="2">#REF!</definedName>
    <definedName name="TextRefCopy13" localSheetId="1">#REF!</definedName>
    <definedName name="TextRefCopy13" localSheetId="33">#REF!</definedName>
    <definedName name="TextRefCopy13" localSheetId="25">#REF!</definedName>
    <definedName name="TextRefCopy13">#REF!</definedName>
    <definedName name="TextRefCopy14" localSheetId="17">#REF!</definedName>
    <definedName name="TextRefCopy14" localSheetId="16">#REF!</definedName>
    <definedName name="TextRefCopy14" localSheetId="53">#REF!</definedName>
    <definedName name="TextRefCopy14" localSheetId="23">#REF!</definedName>
    <definedName name="TextRefCopy14" localSheetId="14">#REF!</definedName>
    <definedName name="TextRefCopy14" localSheetId="13">#REF!</definedName>
    <definedName name="TextRefCopy14" localSheetId="12">#REF!</definedName>
    <definedName name="TextRefCopy14" localSheetId="36">#REF!</definedName>
    <definedName name="TextRefCopy14" localSheetId="10">#REF!</definedName>
    <definedName name="TextRefCopy14" localSheetId="11">#REF!</definedName>
    <definedName name="TextRefCopy14" localSheetId="9">#REF!</definedName>
    <definedName name="TextRefCopy14" localSheetId="8">#REF!</definedName>
    <definedName name="TextRefCopy14" localSheetId="21">#REF!</definedName>
    <definedName name="TextRefCopy14" localSheetId="6">#REF!</definedName>
    <definedName name="TextRefCopy14" localSheetId="0">#REF!</definedName>
    <definedName name="TextRefCopy14" localSheetId="2">#REF!</definedName>
    <definedName name="TextRefCopy14" localSheetId="1">#REF!</definedName>
    <definedName name="TextRefCopy14" localSheetId="33">#REF!</definedName>
    <definedName name="TextRefCopy14" localSheetId="25">#REF!</definedName>
    <definedName name="TextRefCopy14">#REF!</definedName>
    <definedName name="TextRefCopy15" localSheetId="17">#REF!</definedName>
    <definedName name="TextRefCopy15" localSheetId="16">#REF!</definedName>
    <definedName name="TextRefCopy15" localSheetId="53">#REF!</definedName>
    <definedName name="TextRefCopy15" localSheetId="23">#REF!</definedName>
    <definedName name="TextRefCopy15" localSheetId="14">#REF!</definedName>
    <definedName name="TextRefCopy15" localSheetId="13">#REF!</definedName>
    <definedName name="TextRefCopy15" localSheetId="12">#REF!</definedName>
    <definedName name="TextRefCopy15" localSheetId="36">#REF!</definedName>
    <definedName name="TextRefCopy15" localSheetId="10">#REF!</definedName>
    <definedName name="TextRefCopy15" localSheetId="11">#REF!</definedName>
    <definedName name="TextRefCopy15" localSheetId="9">#REF!</definedName>
    <definedName name="TextRefCopy15" localSheetId="8">#REF!</definedName>
    <definedName name="TextRefCopy15" localSheetId="21">#REF!</definedName>
    <definedName name="TextRefCopy15" localSheetId="6">#REF!</definedName>
    <definedName name="TextRefCopy15" localSheetId="0">#REF!</definedName>
    <definedName name="TextRefCopy15" localSheetId="2">#REF!</definedName>
    <definedName name="TextRefCopy15" localSheetId="1">#REF!</definedName>
    <definedName name="TextRefCopy15" localSheetId="33">#REF!</definedName>
    <definedName name="TextRefCopy15" localSheetId="25">#REF!</definedName>
    <definedName name="TextRefCopy15">#REF!</definedName>
    <definedName name="TextRefCopy16" localSheetId="17">#REF!</definedName>
    <definedName name="TextRefCopy16" localSheetId="16">#REF!</definedName>
    <definedName name="TextRefCopy16" localSheetId="53">#REF!</definedName>
    <definedName name="TextRefCopy16" localSheetId="23">#REF!</definedName>
    <definedName name="TextRefCopy16" localSheetId="14">#REF!</definedName>
    <definedName name="TextRefCopy16" localSheetId="13">#REF!</definedName>
    <definedName name="TextRefCopy16" localSheetId="12">#REF!</definedName>
    <definedName name="TextRefCopy16" localSheetId="36">#REF!</definedName>
    <definedName name="TextRefCopy16" localSheetId="10">#REF!</definedName>
    <definedName name="TextRefCopy16" localSheetId="11">#REF!</definedName>
    <definedName name="TextRefCopy16" localSheetId="9">#REF!</definedName>
    <definedName name="TextRefCopy16" localSheetId="8">#REF!</definedName>
    <definedName name="TextRefCopy16" localSheetId="21">#REF!</definedName>
    <definedName name="TextRefCopy16" localSheetId="6">#REF!</definedName>
    <definedName name="TextRefCopy16" localSheetId="0">#REF!</definedName>
    <definedName name="TextRefCopy16" localSheetId="2">#REF!</definedName>
    <definedName name="TextRefCopy16" localSheetId="1">#REF!</definedName>
    <definedName name="TextRefCopy16" localSheetId="33">#REF!</definedName>
    <definedName name="TextRefCopy16" localSheetId="25">#REF!</definedName>
    <definedName name="TextRefCopy16">#REF!</definedName>
    <definedName name="TextRefCopy17" localSheetId="17">#REF!</definedName>
    <definedName name="TextRefCopy17" localSheetId="16">#REF!</definedName>
    <definedName name="TextRefCopy17" localSheetId="53">#REF!</definedName>
    <definedName name="TextRefCopy17" localSheetId="23">#REF!</definedName>
    <definedName name="TextRefCopy17" localSheetId="14">#REF!</definedName>
    <definedName name="TextRefCopy17" localSheetId="13">#REF!</definedName>
    <definedName name="TextRefCopy17" localSheetId="12">#REF!</definedName>
    <definedName name="TextRefCopy17" localSheetId="36">#REF!</definedName>
    <definedName name="TextRefCopy17" localSheetId="10">#REF!</definedName>
    <definedName name="TextRefCopy17" localSheetId="11">#REF!</definedName>
    <definedName name="TextRefCopy17" localSheetId="9">#REF!</definedName>
    <definedName name="TextRefCopy17" localSheetId="8">#REF!</definedName>
    <definedName name="TextRefCopy17" localSheetId="21">#REF!</definedName>
    <definedName name="TextRefCopy17" localSheetId="6">#REF!</definedName>
    <definedName name="TextRefCopy17" localSheetId="0">#REF!</definedName>
    <definedName name="TextRefCopy17" localSheetId="2">#REF!</definedName>
    <definedName name="TextRefCopy17" localSheetId="1">#REF!</definedName>
    <definedName name="TextRefCopy17" localSheetId="33">#REF!</definedName>
    <definedName name="TextRefCopy17" localSheetId="25">#REF!</definedName>
    <definedName name="TextRefCopy17">#REF!</definedName>
    <definedName name="TextRefCopy18" localSheetId="17">#REF!</definedName>
    <definedName name="TextRefCopy18" localSheetId="16">#REF!</definedName>
    <definedName name="TextRefCopy18" localSheetId="53">#REF!</definedName>
    <definedName name="TextRefCopy18" localSheetId="23">#REF!</definedName>
    <definedName name="TextRefCopy18" localSheetId="14">#REF!</definedName>
    <definedName name="TextRefCopy18" localSheetId="13">#REF!</definedName>
    <definedName name="TextRefCopy18" localSheetId="12">#REF!</definedName>
    <definedName name="TextRefCopy18" localSheetId="36">#REF!</definedName>
    <definedName name="TextRefCopy18" localSheetId="10">#REF!</definedName>
    <definedName name="TextRefCopy18" localSheetId="11">#REF!</definedName>
    <definedName name="TextRefCopy18" localSheetId="9">#REF!</definedName>
    <definedName name="TextRefCopy18" localSheetId="8">#REF!</definedName>
    <definedName name="TextRefCopy18" localSheetId="21">#REF!</definedName>
    <definedName name="TextRefCopy18" localSheetId="6">#REF!</definedName>
    <definedName name="TextRefCopy18" localSheetId="0">#REF!</definedName>
    <definedName name="TextRefCopy18" localSheetId="2">#REF!</definedName>
    <definedName name="TextRefCopy18" localSheetId="1">#REF!</definedName>
    <definedName name="TextRefCopy18" localSheetId="33">#REF!</definedName>
    <definedName name="TextRefCopy18" localSheetId="25">#REF!</definedName>
    <definedName name="TextRefCopy18">#REF!</definedName>
    <definedName name="TextRefCopy19" localSheetId="17">#REF!</definedName>
    <definedName name="TextRefCopy19" localSheetId="16">#REF!</definedName>
    <definedName name="TextRefCopy19" localSheetId="53">#REF!</definedName>
    <definedName name="TextRefCopy19" localSheetId="23">#REF!</definedName>
    <definedName name="TextRefCopy19" localSheetId="14">#REF!</definedName>
    <definedName name="TextRefCopy19" localSheetId="13">#REF!</definedName>
    <definedName name="TextRefCopy19" localSheetId="12">#REF!</definedName>
    <definedName name="TextRefCopy19" localSheetId="36">#REF!</definedName>
    <definedName name="TextRefCopy19" localSheetId="10">#REF!</definedName>
    <definedName name="TextRefCopy19" localSheetId="11">#REF!</definedName>
    <definedName name="TextRefCopy19" localSheetId="9">#REF!</definedName>
    <definedName name="TextRefCopy19" localSheetId="8">#REF!</definedName>
    <definedName name="TextRefCopy19" localSheetId="21">#REF!</definedName>
    <definedName name="TextRefCopy19" localSheetId="6">#REF!</definedName>
    <definedName name="TextRefCopy19" localSheetId="0">#REF!</definedName>
    <definedName name="TextRefCopy19" localSheetId="2">#REF!</definedName>
    <definedName name="TextRefCopy19" localSheetId="1">#REF!</definedName>
    <definedName name="TextRefCopy19" localSheetId="33">#REF!</definedName>
    <definedName name="TextRefCopy19" localSheetId="25">#REF!</definedName>
    <definedName name="TextRefCopy19">#REF!</definedName>
    <definedName name="TextRefCopy2" localSheetId="17">#REF!</definedName>
    <definedName name="TextRefCopy2" localSheetId="16">#REF!</definedName>
    <definedName name="TextRefCopy2" localSheetId="53">#REF!</definedName>
    <definedName name="TextRefCopy2" localSheetId="23">#REF!</definedName>
    <definedName name="TextRefCopy2" localSheetId="14">#REF!</definedName>
    <definedName name="TextRefCopy2" localSheetId="13">#REF!</definedName>
    <definedName name="TextRefCopy2" localSheetId="12">#REF!</definedName>
    <definedName name="TextRefCopy2" localSheetId="36">#REF!</definedName>
    <definedName name="TextRefCopy2" localSheetId="10">#REF!</definedName>
    <definedName name="TextRefCopy2" localSheetId="11">#REF!</definedName>
    <definedName name="TextRefCopy2" localSheetId="9">#REF!</definedName>
    <definedName name="TextRefCopy2" localSheetId="8">#REF!</definedName>
    <definedName name="TextRefCopy2" localSheetId="21">#REF!</definedName>
    <definedName name="TextRefCopy2" localSheetId="6">#REF!</definedName>
    <definedName name="TextRefCopy2" localSheetId="0">#REF!</definedName>
    <definedName name="TextRefCopy2" localSheetId="2">#REF!</definedName>
    <definedName name="TextRefCopy2" localSheetId="1">#REF!</definedName>
    <definedName name="TextRefCopy2" localSheetId="33">#REF!</definedName>
    <definedName name="TextRefCopy2" localSheetId="25">#REF!</definedName>
    <definedName name="TextRefCopy2">#REF!</definedName>
    <definedName name="TextRefCopy20" localSheetId="17">#REF!</definedName>
    <definedName name="TextRefCopy20" localSheetId="16">#REF!</definedName>
    <definedName name="TextRefCopy20" localSheetId="53">#REF!</definedName>
    <definedName name="TextRefCopy20" localSheetId="23">#REF!</definedName>
    <definedName name="TextRefCopy20" localSheetId="14">#REF!</definedName>
    <definedName name="TextRefCopy20" localSheetId="13">#REF!</definedName>
    <definedName name="TextRefCopy20" localSheetId="12">#REF!</definedName>
    <definedName name="TextRefCopy20" localSheetId="36">#REF!</definedName>
    <definedName name="TextRefCopy20" localSheetId="10">#REF!</definedName>
    <definedName name="TextRefCopy20" localSheetId="11">#REF!</definedName>
    <definedName name="TextRefCopy20" localSheetId="9">#REF!</definedName>
    <definedName name="TextRefCopy20" localSheetId="8">#REF!</definedName>
    <definedName name="TextRefCopy20" localSheetId="21">#REF!</definedName>
    <definedName name="TextRefCopy20" localSheetId="6">#REF!</definedName>
    <definedName name="TextRefCopy20" localSheetId="0">#REF!</definedName>
    <definedName name="TextRefCopy20" localSheetId="2">#REF!</definedName>
    <definedName name="TextRefCopy20" localSheetId="1">#REF!</definedName>
    <definedName name="TextRefCopy20" localSheetId="33">#REF!</definedName>
    <definedName name="TextRefCopy20" localSheetId="25">#REF!</definedName>
    <definedName name="TextRefCopy20">#REF!</definedName>
    <definedName name="TextRefCopy21" localSheetId="17">#REF!</definedName>
    <definedName name="TextRefCopy21" localSheetId="16">#REF!</definedName>
    <definedName name="TextRefCopy21" localSheetId="53">#REF!</definedName>
    <definedName name="TextRefCopy21" localSheetId="23">#REF!</definedName>
    <definedName name="TextRefCopy21" localSheetId="14">#REF!</definedName>
    <definedName name="TextRefCopy21" localSheetId="13">#REF!</definedName>
    <definedName name="TextRefCopy21" localSheetId="12">#REF!</definedName>
    <definedName name="TextRefCopy21" localSheetId="36">#REF!</definedName>
    <definedName name="TextRefCopy21" localSheetId="10">#REF!</definedName>
    <definedName name="TextRefCopy21" localSheetId="11">#REF!</definedName>
    <definedName name="TextRefCopy21" localSheetId="9">#REF!</definedName>
    <definedName name="TextRefCopy21" localSheetId="8">#REF!</definedName>
    <definedName name="TextRefCopy21" localSheetId="21">#REF!</definedName>
    <definedName name="TextRefCopy21" localSheetId="6">#REF!</definedName>
    <definedName name="TextRefCopy21" localSheetId="0">#REF!</definedName>
    <definedName name="TextRefCopy21" localSheetId="2">#REF!</definedName>
    <definedName name="TextRefCopy21" localSheetId="1">#REF!</definedName>
    <definedName name="TextRefCopy21" localSheetId="33">#REF!</definedName>
    <definedName name="TextRefCopy21" localSheetId="25">#REF!</definedName>
    <definedName name="TextRefCopy21">#REF!</definedName>
    <definedName name="TextRefCopy22" localSheetId="17">#REF!</definedName>
    <definedName name="TextRefCopy22" localSheetId="16">#REF!</definedName>
    <definedName name="TextRefCopy22" localSheetId="53">#REF!</definedName>
    <definedName name="TextRefCopy22" localSheetId="23">#REF!</definedName>
    <definedName name="TextRefCopy22" localSheetId="14">#REF!</definedName>
    <definedName name="TextRefCopy22" localSheetId="13">#REF!</definedName>
    <definedName name="TextRefCopy22" localSheetId="12">#REF!</definedName>
    <definedName name="TextRefCopy22" localSheetId="36">#REF!</definedName>
    <definedName name="TextRefCopy22" localSheetId="10">#REF!</definedName>
    <definedName name="TextRefCopy22" localSheetId="11">#REF!</definedName>
    <definedName name="TextRefCopy22" localSheetId="9">#REF!</definedName>
    <definedName name="TextRefCopy22" localSheetId="8">#REF!</definedName>
    <definedName name="TextRefCopy22" localSheetId="21">#REF!</definedName>
    <definedName name="TextRefCopy22" localSheetId="6">#REF!</definedName>
    <definedName name="TextRefCopy22" localSheetId="0">#REF!</definedName>
    <definedName name="TextRefCopy22" localSheetId="2">#REF!</definedName>
    <definedName name="TextRefCopy22" localSheetId="1">#REF!</definedName>
    <definedName name="TextRefCopy22" localSheetId="33">#REF!</definedName>
    <definedName name="TextRefCopy22" localSheetId="25">#REF!</definedName>
    <definedName name="TextRefCopy22">#REF!</definedName>
    <definedName name="TextRefCopy23" localSheetId="17">#REF!</definedName>
    <definedName name="TextRefCopy23" localSheetId="16">#REF!</definedName>
    <definedName name="TextRefCopy23" localSheetId="53">#REF!</definedName>
    <definedName name="TextRefCopy23" localSheetId="23">#REF!</definedName>
    <definedName name="TextRefCopy23" localSheetId="14">#REF!</definedName>
    <definedName name="TextRefCopy23" localSheetId="13">#REF!</definedName>
    <definedName name="TextRefCopy23" localSheetId="12">#REF!</definedName>
    <definedName name="TextRefCopy23" localSheetId="36">#REF!</definedName>
    <definedName name="TextRefCopy23" localSheetId="10">#REF!</definedName>
    <definedName name="TextRefCopy23" localSheetId="11">#REF!</definedName>
    <definedName name="TextRefCopy23" localSheetId="9">#REF!</definedName>
    <definedName name="TextRefCopy23" localSheetId="8">#REF!</definedName>
    <definedName name="TextRefCopy23" localSheetId="21">#REF!</definedName>
    <definedName name="TextRefCopy23" localSheetId="6">#REF!</definedName>
    <definedName name="TextRefCopy23" localSheetId="0">#REF!</definedName>
    <definedName name="TextRefCopy23" localSheetId="2">#REF!</definedName>
    <definedName name="TextRefCopy23" localSheetId="1">#REF!</definedName>
    <definedName name="TextRefCopy23" localSheetId="33">#REF!</definedName>
    <definedName name="TextRefCopy23" localSheetId="25">#REF!</definedName>
    <definedName name="TextRefCopy23">#REF!</definedName>
    <definedName name="TextRefCopy24" localSheetId="17">#REF!</definedName>
    <definedName name="TextRefCopy24" localSheetId="16">#REF!</definedName>
    <definedName name="TextRefCopy24" localSheetId="53">#REF!</definedName>
    <definedName name="TextRefCopy24" localSheetId="23">#REF!</definedName>
    <definedName name="TextRefCopy24" localSheetId="14">#REF!</definedName>
    <definedName name="TextRefCopy24" localSheetId="13">#REF!</definedName>
    <definedName name="TextRefCopy24" localSheetId="12">#REF!</definedName>
    <definedName name="TextRefCopy24" localSheetId="36">#REF!</definedName>
    <definedName name="TextRefCopy24" localSheetId="10">#REF!</definedName>
    <definedName name="TextRefCopy24" localSheetId="11">#REF!</definedName>
    <definedName name="TextRefCopy24" localSheetId="9">#REF!</definedName>
    <definedName name="TextRefCopy24" localSheetId="8">#REF!</definedName>
    <definedName name="TextRefCopy24" localSheetId="21">#REF!</definedName>
    <definedName name="TextRefCopy24" localSheetId="6">#REF!</definedName>
    <definedName name="TextRefCopy24" localSheetId="0">#REF!</definedName>
    <definedName name="TextRefCopy24" localSheetId="2">#REF!</definedName>
    <definedName name="TextRefCopy24" localSheetId="1">#REF!</definedName>
    <definedName name="TextRefCopy24" localSheetId="33">#REF!</definedName>
    <definedName name="TextRefCopy24" localSheetId="25">#REF!</definedName>
    <definedName name="TextRefCopy24">#REF!</definedName>
    <definedName name="TextRefCopy25" localSheetId="17">#REF!</definedName>
    <definedName name="TextRefCopy25" localSheetId="16">#REF!</definedName>
    <definedName name="TextRefCopy25" localSheetId="53">#REF!</definedName>
    <definedName name="TextRefCopy25" localSheetId="23">#REF!</definedName>
    <definedName name="TextRefCopy25" localSheetId="14">#REF!</definedName>
    <definedName name="TextRefCopy25" localSheetId="13">#REF!</definedName>
    <definedName name="TextRefCopy25" localSheetId="12">#REF!</definedName>
    <definedName name="TextRefCopy25" localSheetId="36">#REF!</definedName>
    <definedName name="TextRefCopy25" localSheetId="10">#REF!</definedName>
    <definedName name="TextRefCopy25" localSheetId="11">#REF!</definedName>
    <definedName name="TextRefCopy25" localSheetId="9">#REF!</definedName>
    <definedName name="TextRefCopy25" localSheetId="8">#REF!</definedName>
    <definedName name="TextRefCopy25" localSheetId="21">#REF!</definedName>
    <definedName name="TextRefCopy25" localSheetId="6">#REF!</definedName>
    <definedName name="TextRefCopy25" localSheetId="0">#REF!</definedName>
    <definedName name="TextRefCopy25" localSheetId="2">#REF!</definedName>
    <definedName name="TextRefCopy25" localSheetId="1">#REF!</definedName>
    <definedName name="TextRefCopy25" localSheetId="33">#REF!</definedName>
    <definedName name="TextRefCopy25" localSheetId="25">#REF!</definedName>
    <definedName name="TextRefCopy25">#REF!</definedName>
    <definedName name="TextRefCopy26" localSheetId="17">#REF!</definedName>
    <definedName name="TextRefCopy26" localSheetId="16">#REF!</definedName>
    <definedName name="TextRefCopy26" localSheetId="53">#REF!</definedName>
    <definedName name="TextRefCopy26" localSheetId="23">#REF!</definedName>
    <definedName name="TextRefCopy26" localSheetId="14">#REF!</definedName>
    <definedName name="TextRefCopy26" localSheetId="13">#REF!</definedName>
    <definedName name="TextRefCopy26" localSheetId="12">#REF!</definedName>
    <definedName name="TextRefCopy26" localSheetId="36">#REF!</definedName>
    <definedName name="TextRefCopy26" localSheetId="10">#REF!</definedName>
    <definedName name="TextRefCopy26" localSheetId="11">#REF!</definedName>
    <definedName name="TextRefCopy26" localSheetId="9">#REF!</definedName>
    <definedName name="TextRefCopy26" localSheetId="8">#REF!</definedName>
    <definedName name="TextRefCopy26" localSheetId="21">#REF!</definedName>
    <definedName name="TextRefCopy26" localSheetId="6">#REF!</definedName>
    <definedName name="TextRefCopy26" localSheetId="0">#REF!</definedName>
    <definedName name="TextRefCopy26" localSheetId="2">#REF!</definedName>
    <definedName name="TextRefCopy26" localSheetId="1">#REF!</definedName>
    <definedName name="TextRefCopy26" localSheetId="33">#REF!</definedName>
    <definedName name="TextRefCopy26" localSheetId="25">#REF!</definedName>
    <definedName name="TextRefCopy26">#REF!</definedName>
    <definedName name="TextRefCopy27" localSheetId="17">#REF!</definedName>
    <definedName name="TextRefCopy27" localSheetId="16">#REF!</definedName>
    <definedName name="TextRefCopy27" localSheetId="53">#REF!</definedName>
    <definedName name="TextRefCopy27" localSheetId="23">#REF!</definedName>
    <definedName name="TextRefCopy27" localSheetId="14">#REF!</definedName>
    <definedName name="TextRefCopy27" localSheetId="13">#REF!</definedName>
    <definedName name="TextRefCopy27" localSheetId="12">#REF!</definedName>
    <definedName name="TextRefCopy27" localSheetId="36">#REF!</definedName>
    <definedName name="TextRefCopy27" localSheetId="10">#REF!</definedName>
    <definedName name="TextRefCopy27" localSheetId="11">#REF!</definedName>
    <definedName name="TextRefCopy27" localSheetId="9">#REF!</definedName>
    <definedName name="TextRefCopy27" localSheetId="8">#REF!</definedName>
    <definedName name="TextRefCopy27" localSheetId="21">#REF!</definedName>
    <definedName name="TextRefCopy27" localSheetId="6">#REF!</definedName>
    <definedName name="TextRefCopy27" localSheetId="0">#REF!</definedName>
    <definedName name="TextRefCopy27" localSheetId="2">#REF!</definedName>
    <definedName name="TextRefCopy27" localSheetId="1">#REF!</definedName>
    <definedName name="TextRefCopy27" localSheetId="33">#REF!</definedName>
    <definedName name="TextRefCopy27" localSheetId="25">#REF!</definedName>
    <definedName name="TextRefCopy27">#REF!</definedName>
    <definedName name="TextRefCopy28" localSheetId="17">#REF!</definedName>
    <definedName name="TextRefCopy28" localSheetId="16">#REF!</definedName>
    <definedName name="TextRefCopy28" localSheetId="53">#REF!</definedName>
    <definedName name="TextRefCopy28" localSheetId="23">#REF!</definedName>
    <definedName name="TextRefCopy28" localSheetId="14">#REF!</definedName>
    <definedName name="TextRefCopy28" localSheetId="13">#REF!</definedName>
    <definedName name="TextRefCopy28" localSheetId="12">#REF!</definedName>
    <definedName name="TextRefCopy28" localSheetId="36">#REF!</definedName>
    <definedName name="TextRefCopy28" localSheetId="10">#REF!</definedName>
    <definedName name="TextRefCopy28" localSheetId="11">#REF!</definedName>
    <definedName name="TextRefCopy28" localSheetId="9">#REF!</definedName>
    <definedName name="TextRefCopy28" localSheetId="8">#REF!</definedName>
    <definedName name="TextRefCopy28" localSheetId="21">#REF!</definedName>
    <definedName name="TextRefCopy28" localSheetId="6">#REF!</definedName>
    <definedName name="TextRefCopy28" localSheetId="0">#REF!</definedName>
    <definedName name="TextRefCopy28" localSheetId="2">#REF!</definedName>
    <definedName name="TextRefCopy28" localSheetId="1">#REF!</definedName>
    <definedName name="TextRefCopy28" localSheetId="33">#REF!</definedName>
    <definedName name="TextRefCopy28" localSheetId="25">#REF!</definedName>
    <definedName name="TextRefCopy28">#REF!</definedName>
    <definedName name="TextRefCopy29" localSheetId="17">#REF!</definedName>
    <definedName name="TextRefCopy29" localSheetId="16">#REF!</definedName>
    <definedName name="TextRefCopy29" localSheetId="53">#REF!</definedName>
    <definedName name="TextRefCopy29" localSheetId="23">#REF!</definedName>
    <definedName name="TextRefCopy29" localSheetId="14">#REF!</definedName>
    <definedName name="TextRefCopy29" localSheetId="13">#REF!</definedName>
    <definedName name="TextRefCopy29" localSheetId="12">#REF!</definedName>
    <definedName name="TextRefCopy29" localSheetId="36">#REF!</definedName>
    <definedName name="TextRefCopy29" localSheetId="10">#REF!</definedName>
    <definedName name="TextRefCopy29" localSheetId="11">#REF!</definedName>
    <definedName name="TextRefCopy29" localSheetId="9">#REF!</definedName>
    <definedName name="TextRefCopy29" localSheetId="8">#REF!</definedName>
    <definedName name="TextRefCopy29" localSheetId="21">#REF!</definedName>
    <definedName name="TextRefCopy29" localSheetId="6">#REF!</definedName>
    <definedName name="TextRefCopy29" localSheetId="0">#REF!</definedName>
    <definedName name="TextRefCopy29" localSheetId="2">#REF!</definedName>
    <definedName name="TextRefCopy29" localSheetId="1">#REF!</definedName>
    <definedName name="TextRefCopy29" localSheetId="33">#REF!</definedName>
    <definedName name="TextRefCopy29" localSheetId="25">#REF!</definedName>
    <definedName name="TextRefCopy29">#REF!</definedName>
    <definedName name="TextRefCopy3" localSheetId="17">#REF!</definedName>
    <definedName name="TextRefCopy3" localSheetId="16">#REF!</definedName>
    <definedName name="TextRefCopy3" localSheetId="53">#REF!</definedName>
    <definedName name="TextRefCopy3" localSheetId="23">#REF!</definedName>
    <definedName name="TextRefCopy3" localSheetId="14">#REF!</definedName>
    <definedName name="TextRefCopy3" localSheetId="13">#REF!</definedName>
    <definedName name="TextRefCopy3" localSheetId="12">#REF!</definedName>
    <definedName name="TextRefCopy3" localSheetId="36">#REF!</definedName>
    <definedName name="TextRefCopy3" localSheetId="10">#REF!</definedName>
    <definedName name="TextRefCopy3" localSheetId="11">#REF!</definedName>
    <definedName name="TextRefCopy3" localSheetId="9">#REF!</definedName>
    <definedName name="TextRefCopy3" localSheetId="8">#REF!</definedName>
    <definedName name="TextRefCopy3" localSheetId="21">#REF!</definedName>
    <definedName name="TextRefCopy3" localSheetId="6">#REF!</definedName>
    <definedName name="TextRefCopy3" localSheetId="0">#REF!</definedName>
    <definedName name="TextRefCopy3" localSheetId="2">#REF!</definedName>
    <definedName name="TextRefCopy3" localSheetId="1">#REF!</definedName>
    <definedName name="TextRefCopy3" localSheetId="33">#REF!</definedName>
    <definedName name="TextRefCopy3" localSheetId="25">#REF!</definedName>
    <definedName name="TextRefCopy3">#REF!</definedName>
    <definedName name="TextRefCopy30" localSheetId="17">#REF!</definedName>
    <definedName name="TextRefCopy30" localSheetId="16">#REF!</definedName>
    <definedName name="TextRefCopy30" localSheetId="53">#REF!</definedName>
    <definedName name="TextRefCopy30" localSheetId="23">#REF!</definedName>
    <definedName name="TextRefCopy30" localSheetId="14">#REF!</definedName>
    <definedName name="TextRefCopy30" localSheetId="13">#REF!</definedName>
    <definedName name="TextRefCopy30" localSheetId="12">#REF!</definedName>
    <definedName name="TextRefCopy30" localSheetId="36">#REF!</definedName>
    <definedName name="TextRefCopy30" localSheetId="10">#REF!</definedName>
    <definedName name="TextRefCopy30" localSheetId="11">#REF!</definedName>
    <definedName name="TextRefCopy30" localSheetId="9">#REF!</definedName>
    <definedName name="TextRefCopy30" localSheetId="8">#REF!</definedName>
    <definedName name="TextRefCopy30" localSheetId="21">#REF!</definedName>
    <definedName name="TextRefCopy30" localSheetId="6">#REF!</definedName>
    <definedName name="TextRefCopy30" localSheetId="0">#REF!</definedName>
    <definedName name="TextRefCopy30" localSheetId="2">#REF!</definedName>
    <definedName name="TextRefCopy30" localSheetId="1">#REF!</definedName>
    <definedName name="TextRefCopy30" localSheetId="33">#REF!</definedName>
    <definedName name="TextRefCopy30" localSheetId="25">#REF!</definedName>
    <definedName name="TextRefCopy30">#REF!</definedName>
    <definedName name="TextRefCopy4" localSheetId="17">#REF!</definedName>
    <definedName name="TextRefCopy4" localSheetId="16">#REF!</definedName>
    <definedName name="TextRefCopy4" localSheetId="53">#REF!</definedName>
    <definedName name="TextRefCopy4" localSheetId="23">#REF!</definedName>
    <definedName name="TextRefCopy4" localSheetId="14">#REF!</definedName>
    <definedName name="TextRefCopy4" localSheetId="13">#REF!</definedName>
    <definedName name="TextRefCopy4" localSheetId="12">#REF!</definedName>
    <definedName name="TextRefCopy4" localSheetId="36">#REF!</definedName>
    <definedName name="TextRefCopy4" localSheetId="10">#REF!</definedName>
    <definedName name="TextRefCopy4" localSheetId="11">#REF!</definedName>
    <definedName name="TextRefCopy4" localSheetId="9">#REF!</definedName>
    <definedName name="TextRefCopy4" localSheetId="8">#REF!</definedName>
    <definedName name="TextRefCopy4" localSheetId="21">#REF!</definedName>
    <definedName name="TextRefCopy4" localSheetId="6">#REF!</definedName>
    <definedName name="TextRefCopy4" localSheetId="0">#REF!</definedName>
    <definedName name="TextRefCopy4" localSheetId="2">#REF!</definedName>
    <definedName name="TextRefCopy4" localSheetId="1">#REF!</definedName>
    <definedName name="TextRefCopy4" localSheetId="33">#REF!</definedName>
    <definedName name="TextRefCopy4" localSheetId="25">#REF!</definedName>
    <definedName name="TextRefCopy4">#REF!</definedName>
    <definedName name="TextRefCopy5" localSheetId="17">#REF!</definedName>
    <definedName name="TextRefCopy5" localSheetId="16">#REF!</definedName>
    <definedName name="TextRefCopy5" localSheetId="53">#REF!</definedName>
    <definedName name="TextRefCopy5" localSheetId="23">#REF!</definedName>
    <definedName name="TextRefCopy5" localSheetId="14">#REF!</definedName>
    <definedName name="TextRefCopy5" localSheetId="13">#REF!</definedName>
    <definedName name="TextRefCopy5" localSheetId="12">#REF!</definedName>
    <definedName name="TextRefCopy5" localSheetId="36">#REF!</definedName>
    <definedName name="TextRefCopy5" localSheetId="10">#REF!</definedName>
    <definedName name="TextRefCopy5" localSheetId="11">#REF!</definedName>
    <definedName name="TextRefCopy5" localSheetId="9">#REF!</definedName>
    <definedName name="TextRefCopy5" localSheetId="8">#REF!</definedName>
    <definedName name="TextRefCopy5" localSheetId="21">#REF!</definedName>
    <definedName name="TextRefCopy5" localSheetId="6">#REF!</definedName>
    <definedName name="TextRefCopy5" localSheetId="0">#REF!</definedName>
    <definedName name="TextRefCopy5" localSheetId="2">#REF!</definedName>
    <definedName name="TextRefCopy5" localSheetId="1">#REF!</definedName>
    <definedName name="TextRefCopy5" localSheetId="33">#REF!</definedName>
    <definedName name="TextRefCopy5" localSheetId="25">#REF!</definedName>
    <definedName name="TextRefCopy5">#REF!</definedName>
    <definedName name="TextRefCopy6" localSheetId="17">#REF!</definedName>
    <definedName name="TextRefCopy6" localSheetId="16">#REF!</definedName>
    <definedName name="TextRefCopy6" localSheetId="53">#REF!</definedName>
    <definedName name="TextRefCopy6" localSheetId="23">#REF!</definedName>
    <definedName name="TextRefCopy6" localSheetId="14">#REF!</definedName>
    <definedName name="TextRefCopy6" localSheetId="13">#REF!</definedName>
    <definedName name="TextRefCopy6" localSheetId="12">#REF!</definedName>
    <definedName name="TextRefCopy6" localSheetId="36">#REF!</definedName>
    <definedName name="TextRefCopy6" localSheetId="10">#REF!</definedName>
    <definedName name="TextRefCopy6" localSheetId="11">#REF!</definedName>
    <definedName name="TextRefCopy6" localSheetId="9">#REF!</definedName>
    <definedName name="TextRefCopy6" localSheetId="8">#REF!</definedName>
    <definedName name="TextRefCopy6" localSheetId="21">#REF!</definedName>
    <definedName name="TextRefCopy6" localSheetId="6">#REF!</definedName>
    <definedName name="TextRefCopy6" localSheetId="0">#REF!</definedName>
    <definedName name="TextRefCopy6" localSheetId="2">#REF!</definedName>
    <definedName name="TextRefCopy6" localSheetId="1">#REF!</definedName>
    <definedName name="TextRefCopy6" localSheetId="33">#REF!</definedName>
    <definedName name="TextRefCopy6" localSheetId="25">#REF!</definedName>
    <definedName name="TextRefCopy6">#REF!</definedName>
    <definedName name="TextRefCopy7" localSheetId="17">#REF!</definedName>
    <definedName name="TextRefCopy7" localSheetId="16">#REF!</definedName>
    <definedName name="TextRefCopy7" localSheetId="53">#REF!</definedName>
    <definedName name="TextRefCopy7" localSheetId="23">#REF!</definedName>
    <definedName name="TextRefCopy7" localSheetId="14">#REF!</definedName>
    <definedName name="TextRefCopy7" localSheetId="13">#REF!</definedName>
    <definedName name="TextRefCopy7" localSheetId="12">#REF!</definedName>
    <definedName name="TextRefCopy7" localSheetId="36">#REF!</definedName>
    <definedName name="TextRefCopy7" localSheetId="10">#REF!</definedName>
    <definedName name="TextRefCopy7" localSheetId="11">#REF!</definedName>
    <definedName name="TextRefCopy7" localSheetId="9">#REF!</definedName>
    <definedName name="TextRefCopy7" localSheetId="8">#REF!</definedName>
    <definedName name="TextRefCopy7" localSheetId="21">#REF!</definedName>
    <definedName name="TextRefCopy7" localSheetId="6">#REF!</definedName>
    <definedName name="TextRefCopy7" localSheetId="0">#REF!</definedName>
    <definedName name="TextRefCopy7" localSheetId="2">#REF!</definedName>
    <definedName name="TextRefCopy7" localSheetId="1">#REF!</definedName>
    <definedName name="TextRefCopy7" localSheetId="33">#REF!</definedName>
    <definedName name="TextRefCopy7" localSheetId="25">#REF!</definedName>
    <definedName name="TextRefCopy7">#REF!</definedName>
    <definedName name="TextRefCopy8" localSheetId="17">#REF!</definedName>
    <definedName name="TextRefCopy8" localSheetId="16">#REF!</definedName>
    <definedName name="TextRefCopy8" localSheetId="53">#REF!</definedName>
    <definedName name="TextRefCopy8" localSheetId="23">#REF!</definedName>
    <definedName name="TextRefCopy8" localSheetId="14">#REF!</definedName>
    <definedName name="TextRefCopy8" localSheetId="13">#REF!</definedName>
    <definedName name="TextRefCopy8" localSheetId="12">#REF!</definedName>
    <definedName name="TextRefCopy8" localSheetId="36">#REF!</definedName>
    <definedName name="TextRefCopy8" localSheetId="10">#REF!</definedName>
    <definedName name="TextRefCopy8" localSheetId="11">#REF!</definedName>
    <definedName name="TextRefCopy8" localSheetId="9">#REF!</definedName>
    <definedName name="TextRefCopy8" localSheetId="8">#REF!</definedName>
    <definedName name="TextRefCopy8" localSheetId="21">#REF!</definedName>
    <definedName name="TextRefCopy8" localSheetId="6">#REF!</definedName>
    <definedName name="TextRefCopy8" localSheetId="0">#REF!</definedName>
    <definedName name="TextRefCopy8" localSheetId="2">#REF!</definedName>
    <definedName name="TextRefCopy8" localSheetId="1">#REF!</definedName>
    <definedName name="TextRefCopy8" localSheetId="33">#REF!</definedName>
    <definedName name="TextRefCopy8" localSheetId="25">#REF!</definedName>
    <definedName name="TextRefCopy8">#REF!</definedName>
    <definedName name="TextRefCopy9" localSheetId="17">#REF!</definedName>
    <definedName name="TextRefCopy9" localSheetId="16">#REF!</definedName>
    <definedName name="TextRefCopy9" localSheetId="53">#REF!</definedName>
    <definedName name="TextRefCopy9" localSheetId="23">#REF!</definedName>
    <definedName name="TextRefCopy9" localSheetId="14">#REF!</definedName>
    <definedName name="TextRefCopy9" localSheetId="13">#REF!</definedName>
    <definedName name="TextRefCopy9" localSheetId="12">#REF!</definedName>
    <definedName name="TextRefCopy9" localSheetId="36">#REF!</definedName>
    <definedName name="TextRefCopy9" localSheetId="10">#REF!</definedName>
    <definedName name="TextRefCopy9" localSheetId="11">#REF!</definedName>
    <definedName name="TextRefCopy9" localSheetId="9">#REF!</definedName>
    <definedName name="TextRefCopy9" localSheetId="8">#REF!</definedName>
    <definedName name="TextRefCopy9" localSheetId="21">#REF!</definedName>
    <definedName name="TextRefCopy9" localSheetId="6">#REF!</definedName>
    <definedName name="TextRefCopy9" localSheetId="0">#REF!</definedName>
    <definedName name="TextRefCopy9" localSheetId="2">#REF!</definedName>
    <definedName name="TextRefCopy9" localSheetId="1">#REF!</definedName>
    <definedName name="TextRefCopy9" localSheetId="33">#REF!</definedName>
    <definedName name="TextRefCopy9" localSheetId="25">#REF!</definedName>
    <definedName name="TextRefCopy9">#REF!</definedName>
    <definedName name="TextRefCopyRangeCount" hidden="1">30</definedName>
    <definedName name="Thirteen" localSheetId="17">'[7]Jurisdiction Input'!#REF!</definedName>
    <definedName name="Thirteen" localSheetId="16">'[7]Jurisdiction Input'!#REF!</definedName>
    <definedName name="Thirteen" localSheetId="53">'[7]Jurisdiction Input'!#REF!</definedName>
    <definedName name="Thirteen" localSheetId="23">'[7]Jurisdiction Input'!#REF!</definedName>
    <definedName name="Thirteen" localSheetId="14">'[7]Jurisdiction Input'!#REF!</definedName>
    <definedName name="Thirteen" localSheetId="13">'[7]Jurisdiction Input'!#REF!</definedName>
    <definedName name="Thirteen" localSheetId="12">'[7]Jurisdiction Input'!#REF!</definedName>
    <definedName name="Thirteen" localSheetId="36">'[7]Jurisdiction Input'!#REF!</definedName>
    <definedName name="Thirteen" localSheetId="10">'[7]Jurisdiction Input'!#REF!</definedName>
    <definedName name="Thirteen" localSheetId="11">'[7]Jurisdiction Input'!#REF!</definedName>
    <definedName name="Thirteen" localSheetId="9">'[7]Jurisdiction Input'!#REF!</definedName>
    <definedName name="Thirteen" localSheetId="8">'[7]Jurisdiction Input'!#REF!</definedName>
    <definedName name="Thirteen" localSheetId="21">'[7]Jurisdiction Input'!#REF!</definedName>
    <definedName name="Thirteen" localSheetId="6">'[7]Jurisdiction Input'!#REF!</definedName>
    <definedName name="Thirteen" localSheetId="0">'[7]Jurisdiction Input'!#REF!</definedName>
    <definedName name="Thirteen" localSheetId="2">'[7]Jurisdiction Input'!#REF!</definedName>
    <definedName name="Thirteen" localSheetId="1">'[7]Jurisdiction Input'!#REF!</definedName>
    <definedName name="Thirteen" localSheetId="33">'[7]Jurisdiction Input'!#REF!</definedName>
    <definedName name="Thirteen" localSheetId="25">'[7]Jurisdiction Input'!#REF!</definedName>
    <definedName name="Thirteen">'[7]Jurisdiction Input'!#REF!</definedName>
    <definedName name="Three" localSheetId="17">'[7]Jurisdiction Input'!#REF!</definedName>
    <definedName name="Three" localSheetId="16">'[7]Jurisdiction Input'!#REF!</definedName>
    <definedName name="Three" localSheetId="53">'[7]Jurisdiction Input'!#REF!</definedName>
    <definedName name="Three" localSheetId="23">'[7]Jurisdiction Input'!#REF!</definedName>
    <definedName name="Three" localSheetId="14">'[7]Jurisdiction Input'!#REF!</definedName>
    <definedName name="Three" localSheetId="13">'[7]Jurisdiction Input'!#REF!</definedName>
    <definedName name="Three" localSheetId="12">'[7]Jurisdiction Input'!#REF!</definedName>
    <definedName name="Three" localSheetId="36">'[7]Jurisdiction Input'!#REF!</definedName>
    <definedName name="Three" localSheetId="10">'[7]Jurisdiction Input'!#REF!</definedName>
    <definedName name="Three" localSheetId="11">'[7]Jurisdiction Input'!#REF!</definedName>
    <definedName name="Three" localSheetId="9">'[7]Jurisdiction Input'!#REF!</definedName>
    <definedName name="Three" localSheetId="8">'[7]Jurisdiction Input'!#REF!</definedName>
    <definedName name="Three" localSheetId="21">'[7]Jurisdiction Input'!#REF!</definedName>
    <definedName name="Three" localSheetId="6">'[7]Jurisdiction Input'!#REF!</definedName>
    <definedName name="Three" localSheetId="0">'[7]Jurisdiction Input'!#REF!</definedName>
    <definedName name="Three" localSheetId="2">'[7]Jurisdiction Input'!#REF!</definedName>
    <definedName name="Three" localSheetId="1">'[7]Jurisdiction Input'!#REF!</definedName>
    <definedName name="Three" localSheetId="33">'[7]Jurisdiction Input'!#REF!</definedName>
    <definedName name="Three" localSheetId="25">'[7]Jurisdiction Input'!#REF!</definedName>
    <definedName name="Three">'[7]Jurisdiction Input'!#REF!</definedName>
    <definedName name="TLACE">[34]TransLA!$A$13:$Z$38</definedName>
    <definedName name="TLCOpStat">[13]UtOpStat!$C$95:$T$101</definedName>
    <definedName name="TLVOpStat">[13]UtOpStat!$C$103:$T$110</definedName>
    <definedName name="TNCE">[27]Tennessee!$A$13:$Z$37</definedName>
    <definedName name="Total_Customers" localSheetId="17">#REF!</definedName>
    <definedName name="Total_Customers" localSheetId="16">#REF!</definedName>
    <definedName name="Total_Customers" localSheetId="53">#REF!</definedName>
    <definedName name="Total_Customers" localSheetId="23">#REF!</definedName>
    <definedName name="Total_Customers" localSheetId="14">#REF!</definedName>
    <definedName name="Total_Customers" localSheetId="13">#REF!</definedName>
    <definedName name="Total_Customers" localSheetId="12">#REF!</definedName>
    <definedName name="Total_Customers" localSheetId="36">#REF!</definedName>
    <definedName name="Total_Customers" localSheetId="10">#REF!</definedName>
    <definedName name="Total_Customers" localSheetId="11">#REF!</definedName>
    <definedName name="Total_Customers" localSheetId="9">#REF!</definedName>
    <definedName name="Total_Customers" localSheetId="8">#REF!</definedName>
    <definedName name="Total_Customers" localSheetId="21">#REF!</definedName>
    <definedName name="Total_Customers" localSheetId="6">#REF!</definedName>
    <definedName name="Total_Customers" localSheetId="0">#REF!</definedName>
    <definedName name="Total_Customers" localSheetId="2">#REF!</definedName>
    <definedName name="Total_Customers" localSheetId="1">#REF!</definedName>
    <definedName name="Total_Customers" localSheetId="33">#REF!</definedName>
    <definedName name="Total_Customers" localSheetId="25">#REF!</definedName>
    <definedName name="Total_Customers">#REF!</definedName>
    <definedName name="Total_Integration_Costs" localSheetId="17">#REF!</definedName>
    <definedName name="Total_Integration_Costs" localSheetId="16">#REF!</definedName>
    <definedName name="Total_Integration_Costs" localSheetId="53">#REF!</definedName>
    <definedName name="Total_Integration_Costs" localSheetId="23">#REF!</definedName>
    <definedName name="Total_Integration_Costs" localSheetId="14">#REF!</definedName>
    <definedName name="Total_Integration_Costs" localSheetId="13">#REF!</definedName>
    <definedName name="Total_Integration_Costs" localSheetId="12">#REF!</definedName>
    <definedName name="Total_Integration_Costs" localSheetId="36">#REF!</definedName>
    <definedName name="Total_Integration_Costs" localSheetId="10">#REF!</definedName>
    <definedName name="Total_Integration_Costs" localSheetId="11">#REF!</definedName>
    <definedName name="Total_Integration_Costs" localSheetId="9">#REF!</definedName>
    <definedName name="Total_Integration_Costs" localSheetId="8">#REF!</definedName>
    <definedName name="Total_Integration_Costs" localSheetId="21">#REF!</definedName>
    <definedName name="Total_Integration_Costs" localSheetId="6">#REF!</definedName>
    <definedName name="Total_Integration_Costs" localSheetId="0">#REF!</definedName>
    <definedName name="Total_Integration_Costs" localSheetId="2">#REF!</definedName>
    <definedName name="Total_Integration_Costs" localSheetId="1">#REF!</definedName>
    <definedName name="Total_Integration_Costs" localSheetId="33">#REF!</definedName>
    <definedName name="Total_Integration_Costs" localSheetId="25">#REF!</definedName>
    <definedName name="Total_Integration_Costs">#REF!</definedName>
    <definedName name="Total_Volume" localSheetId="17">#REF!</definedName>
    <definedName name="Total_Volume" localSheetId="16">#REF!</definedName>
    <definedName name="Total_Volume" localSheetId="53">#REF!</definedName>
    <definedName name="Total_Volume" localSheetId="23">#REF!</definedName>
    <definedName name="Total_Volume" localSheetId="14">#REF!</definedName>
    <definedName name="Total_Volume" localSheetId="13">#REF!</definedName>
    <definedName name="Total_Volume" localSheetId="12">#REF!</definedName>
    <definedName name="Total_Volume" localSheetId="36">#REF!</definedName>
    <definedName name="Total_Volume" localSheetId="10">#REF!</definedName>
    <definedName name="Total_Volume" localSheetId="11">#REF!</definedName>
    <definedName name="Total_Volume" localSheetId="9">#REF!</definedName>
    <definedName name="Total_Volume" localSheetId="8">#REF!</definedName>
    <definedName name="Total_Volume" localSheetId="21">#REF!</definedName>
    <definedName name="Total_Volume" localSheetId="6">#REF!</definedName>
    <definedName name="Total_Volume" localSheetId="0">#REF!</definedName>
    <definedName name="Total_Volume" localSheetId="2">#REF!</definedName>
    <definedName name="Total_Volume" localSheetId="1">#REF!</definedName>
    <definedName name="Total_Volume" localSheetId="33">#REF!</definedName>
    <definedName name="Total_Volume" localSheetId="25">#REF!</definedName>
    <definedName name="Total_Volume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NSPORT" localSheetId="17">#REF!</definedName>
    <definedName name="TRANSPORT" localSheetId="16">#REF!</definedName>
    <definedName name="TRANSPORT" localSheetId="53">#REF!</definedName>
    <definedName name="TRANSPORT" localSheetId="23">#REF!</definedName>
    <definedName name="TRANSPORT" localSheetId="14">#REF!</definedName>
    <definedName name="TRANSPORT" localSheetId="13">#REF!</definedName>
    <definedName name="TRANSPORT" localSheetId="12">#REF!</definedName>
    <definedName name="TRANSPORT" localSheetId="36">#REF!</definedName>
    <definedName name="TRANSPORT" localSheetId="10">#REF!</definedName>
    <definedName name="TRANSPORT" localSheetId="11">#REF!</definedName>
    <definedName name="TRANSPORT" localSheetId="9">#REF!</definedName>
    <definedName name="TRANSPORT" localSheetId="8">#REF!</definedName>
    <definedName name="TRANSPORT" localSheetId="21">#REF!</definedName>
    <definedName name="TRANSPORT" localSheetId="6">#REF!</definedName>
    <definedName name="TRANSPORT" localSheetId="0">#REF!</definedName>
    <definedName name="TRANSPORT" localSheetId="2">#REF!</definedName>
    <definedName name="TRANSPORT" localSheetId="1">#REF!</definedName>
    <definedName name="TRANSPORT" localSheetId="33">#REF!</definedName>
    <definedName name="TRANSPORT" localSheetId="25">#REF!</definedName>
    <definedName name="TRANSPORT">#REF!</definedName>
    <definedName name="trend" localSheetId="17">#REF!</definedName>
    <definedName name="trend" localSheetId="16">#REF!</definedName>
    <definedName name="trend" localSheetId="53">#REF!</definedName>
    <definedName name="trend" localSheetId="23">#REF!</definedName>
    <definedName name="trend" localSheetId="14">#REF!</definedName>
    <definedName name="trend" localSheetId="13">#REF!</definedName>
    <definedName name="trend" localSheetId="12">#REF!</definedName>
    <definedName name="trend" localSheetId="36">#REF!</definedName>
    <definedName name="trend" localSheetId="10">#REF!</definedName>
    <definedName name="trend" localSheetId="11">#REF!</definedName>
    <definedName name="trend" localSheetId="9">#REF!</definedName>
    <definedName name="trend" localSheetId="8">#REF!</definedName>
    <definedName name="trend" localSheetId="21">#REF!</definedName>
    <definedName name="trend" localSheetId="6">#REF!</definedName>
    <definedName name="trend" localSheetId="0">#REF!</definedName>
    <definedName name="trend" localSheetId="2">#REF!</definedName>
    <definedName name="trend" localSheetId="1">#REF!</definedName>
    <definedName name="trend" localSheetId="33">#REF!</definedName>
    <definedName name="trend" localSheetId="25">#REF!</definedName>
    <definedName name="trend">#REF!</definedName>
    <definedName name="trend2" localSheetId="17">#REF!</definedName>
    <definedName name="trend2" localSheetId="16">#REF!</definedName>
    <definedName name="trend2" localSheetId="53">#REF!</definedName>
    <definedName name="trend2" localSheetId="23">#REF!</definedName>
    <definedName name="trend2" localSheetId="14">#REF!</definedName>
    <definedName name="trend2" localSheetId="13">#REF!</definedName>
    <definedName name="trend2" localSheetId="12">#REF!</definedName>
    <definedName name="trend2" localSheetId="36">#REF!</definedName>
    <definedName name="trend2" localSheetId="10">#REF!</definedName>
    <definedName name="trend2" localSheetId="11">#REF!</definedName>
    <definedName name="trend2" localSheetId="9">#REF!</definedName>
    <definedName name="trend2" localSheetId="8">#REF!</definedName>
    <definedName name="trend2" localSheetId="21">#REF!</definedName>
    <definedName name="trend2" localSheetId="6">#REF!</definedName>
    <definedName name="trend2" localSheetId="0">#REF!</definedName>
    <definedName name="trend2" localSheetId="2">#REF!</definedName>
    <definedName name="trend2" localSheetId="1">#REF!</definedName>
    <definedName name="trend2" localSheetId="33">#REF!</definedName>
    <definedName name="trend2" localSheetId="25">#REF!</definedName>
    <definedName name="trend2">#REF!</definedName>
    <definedName name="TriCE">[11]Triangle!$A$13:$Z$38</definedName>
    <definedName name="Twelve" localSheetId="17">'[7]Jurisdiction Input'!#REF!</definedName>
    <definedName name="Twelve" localSheetId="16">'[7]Jurisdiction Input'!#REF!</definedName>
    <definedName name="Twelve" localSheetId="53">'[7]Jurisdiction Input'!#REF!</definedName>
    <definedName name="Twelve" localSheetId="23">'[7]Jurisdiction Input'!#REF!</definedName>
    <definedName name="Twelve" localSheetId="14">'[7]Jurisdiction Input'!#REF!</definedName>
    <definedName name="Twelve" localSheetId="13">'[7]Jurisdiction Input'!#REF!</definedName>
    <definedName name="Twelve" localSheetId="12">'[7]Jurisdiction Input'!#REF!</definedName>
    <definedName name="Twelve" localSheetId="36">'[7]Jurisdiction Input'!#REF!</definedName>
    <definedName name="Twelve" localSheetId="10">'[7]Jurisdiction Input'!#REF!</definedName>
    <definedName name="Twelve" localSheetId="11">'[7]Jurisdiction Input'!#REF!</definedName>
    <definedName name="Twelve" localSheetId="9">'[7]Jurisdiction Input'!#REF!</definedName>
    <definedName name="Twelve" localSheetId="8">'[7]Jurisdiction Input'!#REF!</definedName>
    <definedName name="Twelve" localSheetId="21">'[7]Jurisdiction Input'!#REF!</definedName>
    <definedName name="Twelve" localSheetId="6">'[7]Jurisdiction Input'!#REF!</definedName>
    <definedName name="Twelve" localSheetId="0">'[7]Jurisdiction Input'!#REF!</definedName>
    <definedName name="Twelve" localSheetId="2">'[7]Jurisdiction Input'!#REF!</definedName>
    <definedName name="Twelve" localSheetId="1">'[7]Jurisdiction Input'!#REF!</definedName>
    <definedName name="Twelve" localSheetId="7">'[7]Jurisdiction Input'!#REF!</definedName>
    <definedName name="Twelve" localSheetId="33">'[7]Jurisdiction Input'!#REF!</definedName>
    <definedName name="Twelve" localSheetId="25">'[7]Jurisdiction Input'!#REF!</definedName>
    <definedName name="Twelve">'[7]Jurisdiction Input'!#REF!</definedName>
    <definedName name="Two" localSheetId="17">'[7]Jurisdiction Input'!#REF!</definedName>
    <definedName name="Two" localSheetId="16">'[7]Jurisdiction Input'!#REF!</definedName>
    <definedName name="Two" localSheetId="53">'[7]Jurisdiction Input'!#REF!</definedName>
    <definedName name="Two" localSheetId="23">'[7]Jurisdiction Input'!#REF!</definedName>
    <definedName name="Two" localSheetId="14">'[7]Jurisdiction Input'!#REF!</definedName>
    <definedName name="Two" localSheetId="13">'[7]Jurisdiction Input'!#REF!</definedName>
    <definedName name="Two" localSheetId="12">'[7]Jurisdiction Input'!#REF!</definedName>
    <definedName name="Two" localSheetId="36">'[7]Jurisdiction Input'!#REF!</definedName>
    <definedName name="Two" localSheetId="10">'[7]Jurisdiction Input'!#REF!</definedName>
    <definedName name="Two" localSheetId="11">'[7]Jurisdiction Input'!#REF!</definedName>
    <definedName name="Two" localSheetId="9">'[7]Jurisdiction Input'!#REF!</definedName>
    <definedName name="Two" localSheetId="8">'[7]Jurisdiction Input'!#REF!</definedName>
    <definedName name="Two" localSheetId="21">'[7]Jurisdiction Input'!#REF!</definedName>
    <definedName name="Two" localSheetId="6">'[7]Jurisdiction Input'!#REF!</definedName>
    <definedName name="Two" localSheetId="0">'[7]Jurisdiction Input'!#REF!</definedName>
    <definedName name="Two" localSheetId="2">'[7]Jurisdiction Input'!#REF!</definedName>
    <definedName name="Two" localSheetId="1">'[7]Jurisdiction Input'!#REF!</definedName>
    <definedName name="Two" localSheetId="7">'[7]Jurisdiction Input'!#REF!</definedName>
    <definedName name="Two" localSheetId="33">'[7]Jurisdiction Input'!#REF!</definedName>
    <definedName name="Two" localSheetId="25">'[7]Jurisdiction Input'!#REF!</definedName>
    <definedName name="Two">'[7]Jurisdiction Input'!#REF!</definedName>
    <definedName name="TXCOpStat">[13]UtOpStat!$C$138:$T$144</definedName>
    <definedName name="TXVOpStat">[13]UtOpStat!$C$146:$T$154</definedName>
    <definedName name="TYDATE">'[58]Sch 1'!$A$4</definedName>
    <definedName name="TYPE_OF_PAYMENT">'[20]Drop Down Lists'!$N$3:$N$13</definedName>
    <definedName name="UACKCE">[19]CKUnalloc!$A$13:$Z$37</definedName>
    <definedName name="UALACE">[34]LAUnalloc!$A$13:$Z$29</definedName>
    <definedName name="UAMDCE">[27]MDUnalloc!$A$13:$Z$50</definedName>
    <definedName name="UAWTXCE">[11]Unalloc!$A$13:$Z$41</definedName>
    <definedName name="UCGCalloc" localSheetId="17">#REF!</definedName>
    <definedName name="UCGCalloc" localSheetId="16">#REF!</definedName>
    <definedName name="UCGCalloc" localSheetId="53">#REF!</definedName>
    <definedName name="UCGCalloc" localSheetId="23">#REF!</definedName>
    <definedName name="UCGCalloc" localSheetId="14">#REF!</definedName>
    <definedName name="UCGCalloc" localSheetId="13">#REF!</definedName>
    <definedName name="UCGCalloc" localSheetId="12">#REF!</definedName>
    <definedName name="UCGCalloc" localSheetId="36">#REF!</definedName>
    <definedName name="UCGCalloc" localSheetId="10">#REF!</definedName>
    <definedName name="UCGCalloc" localSheetId="11">#REF!</definedName>
    <definedName name="UCGCalloc" localSheetId="9">#REF!</definedName>
    <definedName name="UCGCalloc" localSheetId="8">#REF!</definedName>
    <definedName name="UCGCalloc" localSheetId="21">#REF!</definedName>
    <definedName name="UCGCalloc" localSheetId="6">#REF!</definedName>
    <definedName name="UCGCalloc" localSheetId="0">#REF!</definedName>
    <definedName name="UCGCalloc" localSheetId="2">#REF!</definedName>
    <definedName name="UCGCalloc" localSheetId="1">#REF!</definedName>
    <definedName name="UCGCalloc" localSheetId="33">#REF!</definedName>
    <definedName name="UCGCalloc" localSheetId="25">#REF!</definedName>
    <definedName name="UCGCalloc">#REF!</definedName>
    <definedName name="ucgcsumbystate" localSheetId="17">#REF!</definedName>
    <definedName name="ucgcsumbystate" localSheetId="16">#REF!</definedName>
    <definedName name="ucgcsumbystate" localSheetId="53">#REF!</definedName>
    <definedName name="ucgcsumbystate" localSheetId="23">#REF!</definedName>
    <definedName name="ucgcsumbystate" localSheetId="14">#REF!</definedName>
    <definedName name="ucgcsumbystate" localSheetId="13">#REF!</definedName>
    <definedName name="ucgcsumbystate" localSheetId="12">#REF!</definedName>
    <definedName name="ucgcsumbystate" localSheetId="36">#REF!</definedName>
    <definedName name="ucgcsumbystate" localSheetId="10">#REF!</definedName>
    <definedName name="ucgcsumbystate" localSheetId="11">#REF!</definedName>
    <definedName name="ucgcsumbystate" localSheetId="9">#REF!</definedName>
    <definedName name="ucgcsumbystate" localSheetId="8">#REF!</definedName>
    <definedName name="ucgcsumbystate" localSheetId="21">#REF!</definedName>
    <definedName name="ucgcsumbystate" localSheetId="6">#REF!</definedName>
    <definedName name="ucgcsumbystate" localSheetId="0">#REF!</definedName>
    <definedName name="ucgcsumbystate" localSheetId="2">#REF!</definedName>
    <definedName name="ucgcsumbystate" localSheetId="1">#REF!</definedName>
    <definedName name="ucgcsumbystate" localSheetId="33">#REF!</definedName>
    <definedName name="ucgcsumbystate" localSheetId="25">#REF!</definedName>
    <definedName name="ucgcsumbystate">#REF!</definedName>
    <definedName name="UPSRE" localSheetId="7" hidden="1">{#N/A,#N/A,FALSE,"Ix";#N/A,#N/A,FALSE,"BS";#N/A,#N/A,FALSE,"IS";#N/A,#N/A,FALSE,"IS_YTD";#N/A,#N/A,FALSE,"Nt1";#N/A,#N/A,FALSE,"Nt 2";#N/A,#N/A,FALSE,"Nt 3";#N/A,#N/A,FALSE,"Nt 4";#N/A,#N/A,FALSE,"Nt 4 summary"}</definedName>
    <definedName name="UPSRE" hidden="1">{#N/A,#N/A,FALSE,"Ix";#N/A,#N/A,FALSE,"BS";#N/A,#N/A,FALSE,"IS";#N/A,#N/A,FALSE,"IS_YTD";#N/A,#N/A,FALSE,"Nt1";#N/A,#N/A,FALSE,"Nt 2";#N/A,#N/A,FALSE,"Nt 3";#N/A,#N/A,FALSE,"Nt 4";#N/A,#N/A,FALSE,"Nt 4 summary"}</definedName>
    <definedName name="USSTD" localSheetId="17">#REF!</definedName>
    <definedName name="USSTD" localSheetId="16">#REF!</definedName>
    <definedName name="USSTD" localSheetId="53">#REF!</definedName>
    <definedName name="USSTD" localSheetId="23">#REF!</definedName>
    <definedName name="USSTD" localSheetId="14">#REF!</definedName>
    <definedName name="USSTD" localSheetId="13">#REF!</definedName>
    <definedName name="USSTD" localSheetId="12">#REF!</definedName>
    <definedName name="USSTD" localSheetId="36">#REF!</definedName>
    <definedName name="USSTD" localSheetId="10">#REF!</definedName>
    <definedName name="USSTD" localSheetId="11">#REF!</definedName>
    <definedName name="USSTD" localSheetId="9">#REF!</definedName>
    <definedName name="USSTD" localSheetId="8">#REF!</definedName>
    <definedName name="USSTD" localSheetId="21">#REF!</definedName>
    <definedName name="USSTD" localSheetId="6">#REF!</definedName>
    <definedName name="USSTD" localSheetId="0">#REF!</definedName>
    <definedName name="USSTD" localSheetId="2">#REF!</definedName>
    <definedName name="USSTD" localSheetId="1">#REF!</definedName>
    <definedName name="USSTD" localSheetId="33">#REF!</definedName>
    <definedName name="USSTD" localSheetId="25">#REF!</definedName>
    <definedName name="USSTD">#REF!</definedName>
    <definedName name="UTCOpStat">[13]UtOpStat!$C$9:$T$15</definedName>
    <definedName name="UTMtd">'[13]UT-IncStmt-MTD'!$D$11:$U$39</definedName>
    <definedName name="UTVOpStat">[13]UtOpStat!$C$17:$T$24</definedName>
    <definedName name="UTYtd">'[13]UT-IncStmt-YTD'!$D$11:$U$39</definedName>
    <definedName name="UW" localSheetId="17">#REF!</definedName>
    <definedName name="UW" localSheetId="16">#REF!</definedName>
    <definedName name="UW" localSheetId="53">#REF!</definedName>
    <definedName name="UW" localSheetId="23">#REF!</definedName>
    <definedName name="UW" localSheetId="14">#REF!</definedName>
    <definedName name="UW" localSheetId="13">#REF!</definedName>
    <definedName name="UW" localSheetId="12">#REF!</definedName>
    <definedName name="UW" localSheetId="36">#REF!</definedName>
    <definedName name="UW" localSheetId="10">#REF!</definedName>
    <definedName name="UW" localSheetId="11">#REF!</definedName>
    <definedName name="UW" localSheetId="9">#REF!</definedName>
    <definedName name="UW" localSheetId="8">#REF!</definedName>
    <definedName name="UW" localSheetId="21">#REF!</definedName>
    <definedName name="UW" localSheetId="6">#REF!</definedName>
    <definedName name="UW" localSheetId="0">#REF!</definedName>
    <definedName name="UW" localSheetId="2">#REF!</definedName>
    <definedName name="UW" localSheetId="1">#REF!</definedName>
    <definedName name="UW" localSheetId="33">#REF!</definedName>
    <definedName name="UW" localSheetId="25">#REF!</definedName>
    <definedName name="UW">#REF!</definedName>
    <definedName name="UW_ALAB" localSheetId="17">#REF!</definedName>
    <definedName name="UW_ALAB" localSheetId="16">#REF!</definedName>
    <definedName name="UW_ALAB" localSheetId="53">#REF!</definedName>
    <definedName name="UW_ALAB" localSheetId="23">#REF!</definedName>
    <definedName name="UW_ALAB" localSheetId="14">#REF!</definedName>
    <definedName name="UW_ALAB" localSheetId="13">#REF!</definedName>
    <definedName name="UW_ALAB" localSheetId="12">#REF!</definedName>
    <definedName name="UW_ALAB" localSheetId="36">#REF!</definedName>
    <definedName name="UW_ALAB" localSheetId="10">#REF!</definedName>
    <definedName name="UW_ALAB" localSheetId="11">#REF!</definedName>
    <definedName name="UW_ALAB" localSheetId="9">#REF!</definedName>
    <definedName name="UW_ALAB" localSheetId="8">#REF!</definedName>
    <definedName name="UW_ALAB" localSheetId="21">#REF!</definedName>
    <definedName name="UW_ALAB" localSheetId="6">#REF!</definedName>
    <definedName name="UW_ALAB" localSheetId="0">#REF!</definedName>
    <definedName name="UW_ALAB" localSheetId="2">#REF!</definedName>
    <definedName name="UW_ALAB" localSheetId="1">#REF!</definedName>
    <definedName name="UW_ALAB" localSheetId="33">#REF!</definedName>
    <definedName name="UW_ALAB" localSheetId="25">#REF!</definedName>
    <definedName name="UW_ALAB">#REF!</definedName>
    <definedName name="UW_ALAB2" localSheetId="17">#REF!</definedName>
    <definedName name="UW_ALAB2" localSheetId="16">#REF!</definedName>
    <definedName name="UW_ALAB2" localSheetId="53">#REF!</definedName>
    <definedName name="UW_ALAB2" localSheetId="23">#REF!</definedName>
    <definedName name="UW_ALAB2" localSheetId="14">#REF!</definedName>
    <definedName name="UW_ALAB2" localSheetId="13">#REF!</definedName>
    <definedName name="UW_ALAB2" localSheetId="12">#REF!</definedName>
    <definedName name="UW_ALAB2" localSheetId="36">#REF!</definedName>
    <definedName name="UW_ALAB2" localSheetId="10">#REF!</definedName>
    <definedName name="UW_ALAB2" localSheetId="11">#REF!</definedName>
    <definedName name="UW_ALAB2" localSheetId="9">#REF!</definedName>
    <definedName name="UW_ALAB2" localSheetId="8">#REF!</definedName>
    <definedName name="UW_ALAB2" localSheetId="21">#REF!</definedName>
    <definedName name="UW_ALAB2" localSheetId="6">#REF!</definedName>
    <definedName name="UW_ALAB2" localSheetId="0">#REF!</definedName>
    <definedName name="UW_ALAB2" localSheetId="2">#REF!</definedName>
    <definedName name="UW_ALAB2" localSheetId="1">#REF!</definedName>
    <definedName name="UW_ALAB2" localSheetId="33">#REF!</definedName>
    <definedName name="UW_ALAB2" localSheetId="25">#REF!</definedName>
    <definedName name="UW_ALAB2">#REF!</definedName>
    <definedName name="UW_GL" localSheetId="17">#REF!</definedName>
    <definedName name="UW_GL" localSheetId="16">#REF!</definedName>
    <definedName name="UW_GL" localSheetId="53">#REF!</definedName>
    <definedName name="UW_GL" localSheetId="23">#REF!</definedName>
    <definedName name="UW_GL" localSheetId="14">#REF!</definedName>
    <definedName name="UW_GL" localSheetId="13">#REF!</definedName>
    <definedName name="UW_GL" localSheetId="12">#REF!</definedName>
    <definedName name="UW_GL" localSheetId="36">#REF!</definedName>
    <definedName name="UW_GL" localSheetId="10">#REF!</definedName>
    <definedName name="UW_GL" localSheetId="11">#REF!</definedName>
    <definedName name="UW_GL" localSheetId="9">#REF!</definedName>
    <definedName name="UW_GL" localSheetId="8">#REF!</definedName>
    <definedName name="UW_GL" localSheetId="21">#REF!</definedName>
    <definedName name="UW_GL" localSheetId="6">#REF!</definedName>
    <definedName name="UW_GL" localSheetId="0">#REF!</definedName>
    <definedName name="UW_GL" localSheetId="2">#REF!</definedName>
    <definedName name="UW_GL" localSheetId="1">#REF!</definedName>
    <definedName name="UW_GL" localSheetId="33">#REF!</definedName>
    <definedName name="UW_GL" localSheetId="25">#REF!</definedName>
    <definedName name="UW_GL">#REF!</definedName>
    <definedName name="UW_GL2" localSheetId="17">#REF!</definedName>
    <definedName name="UW_GL2" localSheetId="16">#REF!</definedName>
    <definedName name="UW_GL2" localSheetId="53">#REF!</definedName>
    <definedName name="UW_GL2" localSheetId="23">#REF!</definedName>
    <definedName name="UW_GL2" localSheetId="14">#REF!</definedName>
    <definedName name="UW_GL2" localSheetId="13">#REF!</definedName>
    <definedName name="UW_GL2" localSheetId="12">#REF!</definedName>
    <definedName name="UW_GL2" localSheetId="36">#REF!</definedName>
    <definedName name="UW_GL2" localSheetId="10">#REF!</definedName>
    <definedName name="UW_GL2" localSheetId="11">#REF!</definedName>
    <definedName name="UW_GL2" localSheetId="9">#REF!</definedName>
    <definedName name="UW_GL2" localSheetId="8">#REF!</definedName>
    <definedName name="UW_GL2" localSheetId="21">#REF!</definedName>
    <definedName name="UW_GL2" localSheetId="6">#REF!</definedName>
    <definedName name="UW_GL2" localSheetId="0">#REF!</definedName>
    <definedName name="UW_GL2" localSheetId="2">#REF!</definedName>
    <definedName name="UW_GL2" localSheetId="1">#REF!</definedName>
    <definedName name="UW_GL2" localSheetId="33">#REF!</definedName>
    <definedName name="UW_GL2" localSheetId="25">#REF!</definedName>
    <definedName name="UW_GL2">#REF!</definedName>
    <definedName name="UW_KENT" localSheetId="17">#REF!</definedName>
    <definedName name="UW_KENT" localSheetId="16">#REF!</definedName>
    <definedName name="UW_KENT" localSheetId="53">#REF!</definedName>
    <definedName name="UW_KENT" localSheetId="23">#REF!</definedName>
    <definedName name="UW_KENT" localSheetId="14">#REF!</definedName>
    <definedName name="UW_KENT" localSheetId="13">#REF!</definedName>
    <definedName name="UW_KENT" localSheetId="12">#REF!</definedName>
    <definedName name="UW_KENT" localSheetId="36">#REF!</definedName>
    <definedName name="UW_KENT" localSheetId="10">#REF!</definedName>
    <definedName name="UW_KENT" localSheetId="11">#REF!</definedName>
    <definedName name="UW_KENT" localSheetId="9">#REF!</definedName>
    <definedName name="UW_KENT" localSheetId="8">#REF!</definedName>
    <definedName name="UW_KENT" localSheetId="21">#REF!</definedName>
    <definedName name="UW_KENT" localSheetId="6">#REF!</definedName>
    <definedName name="UW_KENT" localSheetId="0">#REF!</definedName>
    <definedName name="UW_KENT" localSheetId="2">#REF!</definedName>
    <definedName name="UW_KENT" localSheetId="1">#REF!</definedName>
    <definedName name="UW_KENT" localSheetId="33">#REF!</definedName>
    <definedName name="UW_KENT" localSheetId="25">#REF!</definedName>
    <definedName name="UW_KENT">#REF!</definedName>
    <definedName name="uw_KENT2" localSheetId="17">#REF!</definedName>
    <definedName name="uw_KENT2" localSheetId="16">#REF!</definedName>
    <definedName name="uw_KENT2" localSheetId="53">#REF!</definedName>
    <definedName name="uw_KENT2" localSheetId="23">#REF!</definedName>
    <definedName name="uw_KENT2" localSheetId="14">#REF!</definedName>
    <definedName name="uw_KENT2" localSheetId="13">#REF!</definedName>
    <definedName name="uw_KENT2" localSheetId="12">#REF!</definedName>
    <definedName name="uw_KENT2" localSheetId="36">#REF!</definedName>
    <definedName name="uw_KENT2" localSheetId="10">#REF!</definedName>
    <definedName name="uw_KENT2" localSheetId="11">#REF!</definedName>
    <definedName name="uw_KENT2" localSheetId="9">#REF!</definedName>
    <definedName name="uw_KENT2" localSheetId="8">#REF!</definedName>
    <definedName name="uw_KENT2" localSheetId="21">#REF!</definedName>
    <definedName name="uw_KENT2" localSheetId="6">#REF!</definedName>
    <definedName name="uw_KENT2" localSheetId="0">#REF!</definedName>
    <definedName name="uw_KENT2" localSheetId="2">#REF!</definedName>
    <definedName name="uw_KENT2" localSheetId="1">#REF!</definedName>
    <definedName name="uw_KENT2" localSheetId="33">#REF!</definedName>
    <definedName name="uw_KENT2" localSheetId="25">#REF!</definedName>
    <definedName name="uw_KENT2">#REF!</definedName>
    <definedName name="UW_SUMM" localSheetId="17">#REF!</definedName>
    <definedName name="UW_SUMM" localSheetId="16">#REF!</definedName>
    <definedName name="UW_SUMM" localSheetId="53">#REF!</definedName>
    <definedName name="UW_SUMM" localSheetId="23">#REF!</definedName>
    <definedName name="UW_SUMM" localSheetId="14">#REF!</definedName>
    <definedName name="UW_SUMM" localSheetId="13">#REF!</definedName>
    <definedName name="UW_SUMM" localSheetId="12">#REF!</definedName>
    <definedName name="UW_SUMM" localSheetId="36">#REF!</definedName>
    <definedName name="UW_SUMM" localSheetId="10">#REF!</definedName>
    <definedName name="UW_SUMM" localSheetId="11">#REF!</definedName>
    <definedName name="UW_SUMM" localSheetId="9">#REF!</definedName>
    <definedName name="UW_SUMM" localSheetId="8">#REF!</definedName>
    <definedName name="UW_SUMM" localSheetId="21">#REF!</definedName>
    <definedName name="UW_SUMM" localSheetId="6">#REF!</definedName>
    <definedName name="UW_SUMM" localSheetId="0">#REF!</definedName>
    <definedName name="UW_SUMM" localSheetId="2">#REF!</definedName>
    <definedName name="UW_SUMM" localSheetId="1">#REF!</definedName>
    <definedName name="UW_SUMM" localSheetId="33">#REF!</definedName>
    <definedName name="UW_SUMM" localSheetId="25">#REF!</definedName>
    <definedName name="UW_SUMM">#REF!</definedName>
    <definedName name="UWALL4QTR" localSheetId="17">#REF!</definedName>
    <definedName name="UWALL4QTR" localSheetId="16">#REF!</definedName>
    <definedName name="UWALL4QTR" localSheetId="53">#REF!</definedName>
    <definedName name="UWALL4QTR" localSheetId="23">#REF!</definedName>
    <definedName name="UWALL4QTR" localSheetId="14">#REF!</definedName>
    <definedName name="UWALL4QTR" localSheetId="13">#REF!</definedName>
    <definedName name="UWALL4QTR" localSheetId="12">#REF!</definedName>
    <definedName name="UWALL4QTR" localSheetId="36">#REF!</definedName>
    <definedName name="UWALL4QTR" localSheetId="10">#REF!</definedName>
    <definedName name="UWALL4QTR" localSheetId="11">#REF!</definedName>
    <definedName name="UWALL4QTR" localSheetId="9">#REF!</definedName>
    <definedName name="UWALL4QTR" localSheetId="8">#REF!</definedName>
    <definedName name="UWALL4QTR" localSheetId="21">#REF!</definedName>
    <definedName name="UWALL4QTR" localSheetId="6">#REF!</definedName>
    <definedName name="UWALL4QTR" localSheetId="0">#REF!</definedName>
    <definedName name="UWALL4QTR" localSheetId="2">#REF!</definedName>
    <definedName name="UWALL4QTR" localSheetId="1">#REF!</definedName>
    <definedName name="UWALL4QTR" localSheetId="33">#REF!</definedName>
    <definedName name="UWALL4QTR" localSheetId="25">#REF!</definedName>
    <definedName name="UWALL4QTR">#REF!</definedName>
    <definedName name="UWALL5TOT" localSheetId="17">#REF!</definedName>
    <definedName name="UWALL5TOT" localSheetId="16">#REF!</definedName>
    <definedName name="UWALL5TOT" localSheetId="53">#REF!</definedName>
    <definedName name="UWALL5TOT" localSheetId="23">#REF!</definedName>
    <definedName name="UWALL5TOT" localSheetId="14">#REF!</definedName>
    <definedName name="UWALL5TOT" localSheetId="13">#REF!</definedName>
    <definedName name="UWALL5TOT" localSheetId="12">#REF!</definedName>
    <definedName name="UWALL5TOT" localSheetId="36">#REF!</definedName>
    <definedName name="UWALL5TOT" localSheetId="10">#REF!</definedName>
    <definedName name="UWALL5TOT" localSheetId="11">#REF!</definedName>
    <definedName name="UWALL5TOT" localSheetId="9">#REF!</definedName>
    <definedName name="UWALL5TOT" localSheetId="8">#REF!</definedName>
    <definedName name="UWALL5TOT" localSheetId="21">#REF!</definedName>
    <definedName name="UWALL5TOT" localSheetId="6">#REF!</definedName>
    <definedName name="UWALL5TOT" localSheetId="0">#REF!</definedName>
    <definedName name="UWALL5TOT" localSheetId="2">#REF!</definedName>
    <definedName name="UWALL5TOT" localSheetId="1">#REF!</definedName>
    <definedName name="UWALL5TOT" localSheetId="33">#REF!</definedName>
    <definedName name="UWALL5TOT" localSheetId="25">#REF!</definedName>
    <definedName name="UWALL5TOT">#REF!</definedName>
    <definedName name="UWDOM4BQTR" localSheetId="17">#REF!</definedName>
    <definedName name="UWDOM4BQTR" localSheetId="16">#REF!</definedName>
    <definedName name="UWDOM4BQTR" localSheetId="53">#REF!</definedName>
    <definedName name="UWDOM4BQTR" localSheetId="23">#REF!</definedName>
    <definedName name="UWDOM4BQTR" localSheetId="14">#REF!</definedName>
    <definedName name="UWDOM4BQTR" localSheetId="13">#REF!</definedName>
    <definedName name="UWDOM4BQTR" localSheetId="12">#REF!</definedName>
    <definedName name="UWDOM4BQTR" localSheetId="36">#REF!</definedName>
    <definedName name="UWDOM4BQTR" localSheetId="10">#REF!</definedName>
    <definedName name="UWDOM4BQTR" localSheetId="11">#REF!</definedName>
    <definedName name="UWDOM4BQTR" localSheetId="9">#REF!</definedName>
    <definedName name="UWDOM4BQTR" localSheetId="8">#REF!</definedName>
    <definedName name="UWDOM4BQTR" localSheetId="21">#REF!</definedName>
    <definedName name="UWDOM4BQTR" localSheetId="6">#REF!</definedName>
    <definedName name="UWDOM4BQTR" localSheetId="0">#REF!</definedName>
    <definedName name="UWDOM4BQTR" localSheetId="2">#REF!</definedName>
    <definedName name="UWDOM4BQTR" localSheetId="1">#REF!</definedName>
    <definedName name="UWDOM4BQTR" localSheetId="33">#REF!</definedName>
    <definedName name="UWDOM4BQTR" localSheetId="25">#REF!</definedName>
    <definedName name="UWDOM4BQTR">#REF!</definedName>
    <definedName name="UWDOM5BTOT" localSheetId="17">#REF!</definedName>
    <definedName name="UWDOM5BTOT" localSheetId="16">#REF!</definedName>
    <definedName name="UWDOM5BTOT" localSheetId="53">#REF!</definedName>
    <definedName name="UWDOM5BTOT" localSheetId="23">#REF!</definedName>
    <definedName name="UWDOM5BTOT" localSheetId="14">#REF!</definedName>
    <definedName name="UWDOM5BTOT" localSheetId="13">#REF!</definedName>
    <definedName name="UWDOM5BTOT" localSheetId="12">#REF!</definedName>
    <definedName name="UWDOM5BTOT" localSheetId="36">#REF!</definedName>
    <definedName name="UWDOM5BTOT" localSheetId="10">#REF!</definedName>
    <definedName name="UWDOM5BTOT" localSheetId="11">#REF!</definedName>
    <definedName name="UWDOM5BTOT" localSheetId="9">#REF!</definedName>
    <definedName name="UWDOM5BTOT" localSheetId="8">#REF!</definedName>
    <definedName name="UWDOM5BTOT" localSheetId="21">#REF!</definedName>
    <definedName name="UWDOM5BTOT" localSheetId="6">#REF!</definedName>
    <definedName name="UWDOM5BTOT" localSheetId="0">#REF!</definedName>
    <definedName name="UWDOM5BTOT" localSheetId="2">#REF!</definedName>
    <definedName name="UWDOM5BTOT" localSheetId="1">#REF!</definedName>
    <definedName name="UWDOM5BTOT" localSheetId="33">#REF!</definedName>
    <definedName name="UWDOM5BTOT" localSheetId="25">#REF!</definedName>
    <definedName name="UWDOM5BTOT">#REF!</definedName>
    <definedName name="UWFOR4AQTR" localSheetId="17">#REF!</definedName>
    <definedName name="UWFOR4AQTR" localSheetId="16">#REF!</definedName>
    <definedName name="UWFOR4AQTR" localSheetId="53">#REF!</definedName>
    <definedName name="UWFOR4AQTR" localSheetId="23">#REF!</definedName>
    <definedName name="UWFOR4AQTR" localSheetId="14">#REF!</definedName>
    <definedName name="UWFOR4AQTR" localSheetId="13">#REF!</definedName>
    <definedName name="UWFOR4AQTR" localSheetId="12">#REF!</definedName>
    <definedName name="UWFOR4AQTR" localSheetId="36">#REF!</definedName>
    <definedName name="UWFOR4AQTR" localSheetId="10">#REF!</definedName>
    <definedName name="UWFOR4AQTR" localSheetId="11">#REF!</definedName>
    <definedName name="UWFOR4AQTR" localSheetId="9">#REF!</definedName>
    <definedName name="UWFOR4AQTR" localSheetId="8">#REF!</definedName>
    <definedName name="UWFOR4AQTR" localSheetId="21">#REF!</definedName>
    <definedName name="UWFOR4AQTR" localSheetId="6">#REF!</definedName>
    <definedName name="UWFOR4AQTR" localSheetId="0">#REF!</definedName>
    <definedName name="UWFOR4AQTR" localSheetId="2">#REF!</definedName>
    <definedName name="UWFOR4AQTR" localSheetId="1">#REF!</definedName>
    <definedName name="UWFOR4AQTR" localSheetId="33">#REF!</definedName>
    <definedName name="UWFOR4AQTR" localSheetId="25">#REF!</definedName>
    <definedName name="UWFOR4AQTR">#REF!</definedName>
    <definedName name="UWFOR5ATOT" localSheetId="17">#REF!</definedName>
    <definedName name="UWFOR5ATOT" localSheetId="16">#REF!</definedName>
    <definedName name="UWFOR5ATOT" localSheetId="53">#REF!</definedName>
    <definedName name="UWFOR5ATOT" localSheetId="23">#REF!</definedName>
    <definedName name="UWFOR5ATOT" localSheetId="14">#REF!</definedName>
    <definedName name="UWFOR5ATOT" localSheetId="13">#REF!</definedName>
    <definedName name="UWFOR5ATOT" localSheetId="12">#REF!</definedName>
    <definedName name="UWFOR5ATOT" localSheetId="36">#REF!</definedName>
    <definedName name="UWFOR5ATOT" localSheetId="10">#REF!</definedName>
    <definedName name="UWFOR5ATOT" localSheetId="11">#REF!</definedName>
    <definedName name="UWFOR5ATOT" localSheetId="9">#REF!</definedName>
    <definedName name="UWFOR5ATOT" localSheetId="8">#REF!</definedName>
    <definedName name="UWFOR5ATOT" localSheetId="21">#REF!</definedName>
    <definedName name="UWFOR5ATOT" localSheetId="6">#REF!</definedName>
    <definedName name="UWFOR5ATOT" localSheetId="0">#REF!</definedName>
    <definedName name="UWFOR5ATOT" localSheetId="2">#REF!</definedName>
    <definedName name="UWFOR5ATOT" localSheetId="1">#REF!</definedName>
    <definedName name="UWFOR5ATOT" localSheetId="33">#REF!</definedName>
    <definedName name="UWFOR5ATOT" localSheetId="25">#REF!</definedName>
    <definedName name="UWFOR5ATOT">#REF!</definedName>
    <definedName name="UWSummary1996" localSheetId="7" hidden="1">{#N/A,#N/A,FALSE,"cover";#N/A,#N/A,FALSE,"balance";#N/A,#N/A,FALSE,"income";#N/A,#N/A,FALSE,"notes";#N/A,#N/A,FALSE,"deposits";#N/A,#N/A,FALSE,"uwytd";#N/A,#N/A,FALSE,"g &amp; a";#N/A,#N/A,FALSE,"uwincept"}</definedName>
    <definedName name="UWSummary1996" hidden="1">{#N/A,#N/A,FALSE,"cover";#N/A,#N/A,FALSE,"balance";#N/A,#N/A,FALSE,"income";#N/A,#N/A,FALSE,"notes";#N/A,#N/A,FALSE,"deposits";#N/A,#N/A,FALSE,"uwytd";#N/A,#N/A,FALSE,"g &amp; a";#N/A,#N/A,FALSE,"uwincept"}</definedName>
    <definedName name="UWSUMMARY1997" localSheetId="7" hidden="1">{#N/A,#N/A,FALSE,"cover";#N/A,#N/A,FALSE,"balance";#N/A,#N/A,FALSE,"income";#N/A,#N/A,FALSE,"notes";#N/A,#N/A,FALSE,"deposits";#N/A,#N/A,FALSE,"uwytd";#N/A,#N/A,FALSE,"g &amp; a";#N/A,#N/A,FALSE,"uwincept"}</definedName>
    <definedName name="UWSUMMARY1997" hidden="1">{#N/A,#N/A,FALSE,"cover";#N/A,#N/A,FALSE,"balance";#N/A,#N/A,FALSE,"income";#N/A,#N/A,FALSE,"notes";#N/A,#N/A,FALSE,"deposits";#N/A,#N/A,FALSE,"uwytd";#N/A,#N/A,FALSE,"g &amp; a";#N/A,#N/A,FALSE,"uwincept"}</definedName>
    <definedName name="UWSummary1998" localSheetId="7" hidden="1">{#N/A,#N/A,FALSE,"cover";#N/A,#N/A,FALSE,"balance";#N/A,#N/A,FALSE,"income";#N/A,#N/A,FALSE,"notes";#N/A,#N/A,FALSE,"deposits";#N/A,#N/A,FALSE,"uwytd";#N/A,#N/A,FALSE,"g &amp; a";#N/A,#N/A,FALSE,"uwincept"}</definedName>
    <definedName name="UWSummary1998" hidden="1">{#N/A,#N/A,FALSE,"cover";#N/A,#N/A,FALSE,"balance";#N/A,#N/A,FALSE,"income";#N/A,#N/A,FALSE,"notes";#N/A,#N/A,FALSE,"deposits";#N/A,#N/A,FALSE,"uwytd";#N/A,#N/A,FALSE,"g &amp; a";#N/A,#N/A,FALSE,"uwincept"}</definedName>
    <definedName name="UWSUMMARY1999" localSheetId="7" hidden="1">{#N/A,#N/A,FALSE,"cover";#N/A,#N/A,FALSE,"balance";#N/A,#N/A,FALSE,"income";#N/A,#N/A,FALSE,"notes";#N/A,#N/A,FALSE,"deposits";#N/A,#N/A,FALSE,"uwytd";#N/A,#N/A,FALSE,"g &amp; a";#N/A,#N/A,FALSE,"uwincept"}</definedName>
    <definedName name="UWSUMMARY1999" hidden="1">{#N/A,#N/A,FALSE,"cover";#N/A,#N/A,FALSE,"balance";#N/A,#N/A,FALSE,"income";#N/A,#N/A,FALSE,"notes";#N/A,#N/A,FALSE,"deposits";#N/A,#N/A,FALSE,"uwytd";#N/A,#N/A,FALSE,"g &amp; a";#N/A,#N/A,FALSE,"uwincept"}</definedName>
    <definedName name="v">[2]Nonutility!$DI$586</definedName>
    <definedName name="VACE">[27]Virginia!$A$13:$Z$37</definedName>
    <definedName name="Variables" localSheetId="17">#REF!</definedName>
    <definedName name="Variables" localSheetId="16">#REF!</definedName>
    <definedName name="Variables" localSheetId="53">#REF!</definedName>
    <definedName name="Variables" localSheetId="23">#REF!</definedName>
    <definedName name="Variables" localSheetId="14">#REF!</definedName>
    <definedName name="Variables" localSheetId="13">#REF!</definedName>
    <definedName name="Variables" localSheetId="12">#REF!</definedName>
    <definedName name="Variables" localSheetId="36">#REF!</definedName>
    <definedName name="Variables" localSheetId="10">#REF!</definedName>
    <definedName name="Variables" localSheetId="11">#REF!</definedName>
    <definedName name="Variables" localSheetId="9">#REF!</definedName>
    <definedName name="Variables" localSheetId="8">#REF!</definedName>
    <definedName name="Variables" localSheetId="21">#REF!</definedName>
    <definedName name="Variables" localSheetId="6">#REF!</definedName>
    <definedName name="Variables" localSheetId="0">#REF!</definedName>
    <definedName name="Variables" localSheetId="2">#REF!</definedName>
    <definedName name="Variables" localSheetId="1">#REF!</definedName>
    <definedName name="Variables" localSheetId="33">#REF!</definedName>
    <definedName name="Variables" localSheetId="25">#REF!</definedName>
    <definedName name="Variables">#REF!</definedName>
    <definedName name="VERSION">[15]INPUTS!$B$3</definedName>
    <definedName name="VFACTOR" localSheetId="17">'[16]WP 30-1'!$F$56</definedName>
    <definedName name="VFACTOR" localSheetId="16">'[16]WP 30-1'!$F$56</definedName>
    <definedName name="VFACTOR" localSheetId="15">'[16]WP 30-1'!$F$56</definedName>
    <definedName name="VFACTOR" localSheetId="13">'[16]WP 30-1'!$F$56</definedName>
    <definedName name="VFACTOR" localSheetId="12">'[16]WP 30-1'!$F$56</definedName>
    <definedName name="VFACTOR" localSheetId="11">'[16]WP 30-1'!$F$56</definedName>
    <definedName name="VFACTOR" localSheetId="9">'[16]WP 30-1'!$F$56</definedName>
    <definedName name="VFACTOR" localSheetId="8">'[16]WP 30-1'!$F$56</definedName>
    <definedName name="VFACTOR">'[17]WP 30-1'!$F$56</definedName>
    <definedName name="wrn.Benefits." localSheetId="17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16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15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13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12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11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9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8" hidden="1">{"Benefits Summary",#N/A,FALSE,"Benefits Info without WC Amount";"Medical and Dental Costs",#N/A,FALSE,"Benefits Info without WC Amount";"Workers' Compensation",#N/A,FALSE,"Benefits Info without WC Amount"}</definedName>
    <definedName name="wrn.Benefits." localSheetId="7" hidden="1">{"Benefits Summary",#N/A,FALSE,"Benefits Info without WC Amount";"Medical and Dental Costs",#N/A,FALSE,"Benefits Info without WC Amount";"Workers' Compensation",#N/A,FALSE,"Benefits Info without WC Amount"}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wrn.Cash._.book." localSheetId="7" hidden="1">{#N/A,#N/A,FALSE,"Current &amp; Demand";#N/A,#N/A,FALSE,"Buttress fund 98 "}</definedName>
    <definedName name="wrn.Cash._.book." hidden="1">{#N/A,#N/A,FALSE,"Current &amp; Demand";#N/A,#N/A,FALSE,"Buttress fund 98 "}</definedName>
    <definedName name="wrn.CODOGNO._.Print._.all." localSheetId="7" hidden="1">{#N/A,#N/A,FALSE,"Cover";#N/A,#N/A,FALSE,"BS";#N/A,#N/A,FALSE,"IS"}</definedName>
    <definedName name="wrn.CODOGNO._.Print._.all." hidden="1">{#N/A,#N/A,FALSE,"Cover";#N/A,#N/A,FALSE,"BS";#N/A,#N/A,FALSE,"IS"}</definedName>
    <definedName name="wrn.Financial._.Statements." localSheetId="7" hidden="1">{#N/A,#N/A,FALSE,"Ix";#N/A,#N/A,FALSE,"BS";#N/A,#N/A,FALSE,"IS";#N/A,#N/A,FALSE,"IS_YTD";#N/A,#N/A,FALSE,"Nt1";#N/A,#N/A,FALSE,"Nt 2";#N/A,#N/A,FALSE,"Nt 3";#N/A,#N/A,FALSE,"Nt 4";#N/A,#N/A,FALSE,"Nt 4 summary"}</definedName>
    <definedName name="wrn.Financial._.Statements." hidden="1">{#N/A,#N/A,FALSE,"Ix";#N/A,#N/A,FALSE,"BS";#N/A,#N/A,FALSE,"IS";#N/A,#N/A,FALSE,"IS_YTD";#N/A,#N/A,FALSE,"Nt1";#N/A,#N/A,FALSE,"Nt 2";#N/A,#N/A,FALSE,"Nt 3";#N/A,#N/A,FALSE,"Nt 4";#N/A,#N/A,FALSE,"Nt 4 summary"}</definedName>
    <definedName name="wrn.Financial._.Stetements." localSheetId="7" hidden="1">{#N/A,#N/A,FALSE,"Cover";#N/A,#N/A,FALSE,"Contents";#N/A,#N/A,FALSE,"balance";#N/A,#N/A,FALSE,"p&amp;l";#N/A,#N/A,FALSE,"notes";#N/A,#N/A,FALSE,"underwriting analysis";#N/A,#N/A,FALSE,"Solvency"}</definedName>
    <definedName name="wrn.Financial._.Stetements." hidden="1">{#N/A,#N/A,FALSE,"Cover";#N/A,#N/A,FALSE,"Contents";#N/A,#N/A,FALSE,"balance";#N/A,#N/A,FALSE,"p&amp;l";#N/A,#N/A,FALSE,"notes";#N/A,#N/A,FALSE,"underwriting analysis";#N/A,#N/A,FALSE,"Solvency"}</definedName>
    <definedName name="wrn.Financials." localSheetId="7" hidden="1">{#N/A,#N/A,FALSE,"TITLE";#N/A,#N/A,FALSE,"BS";#N/A,#N/A,FALSE,"IS";#N/A,#N/A,FALSE,"INVEST";#N/A,#N/A,FALSE,"ANALYSIS";#N/A,#N/A,FALSE,"TRUST LIAB";#N/A,#N/A,FALSE,"PAID LOSS";#N/A,#N/A,FALSE,"EXP";#N/A,#N/A,FALSE,"STAT"}</definedName>
    <definedName name="wrn.Financials." hidden="1">{#N/A,#N/A,FALSE,"TITLE";#N/A,#N/A,FALSE,"BS";#N/A,#N/A,FALSE,"IS";#N/A,#N/A,FALSE,"INVEST";#N/A,#N/A,FALSE,"ANALYSIS";#N/A,#N/A,FALSE,"TRUST LIAB";#N/A,#N/A,FALSE,"PAID LOSS";#N/A,#N/A,FALSE,"EXP";#N/A,#N/A,FALSE,"STAT"}</definedName>
    <definedName name="wrn.FreeportIfs." localSheetId="7" hidden="1">{#N/A,#N/A,FALSE,"cover";#N/A,#N/A,FALSE,"Commentary";#N/A,#N/A,FALSE,"balance";#N/A,#N/A,FALSE,"p&amp;l";#N/A,#N/A,FALSE,"notes";#N/A,#N/A,FALSE,"Solvency"}</definedName>
    <definedName name="wrn.FreeportIfs." hidden="1">{#N/A,#N/A,FALSE,"cover";#N/A,#N/A,FALSE,"Commentary";#N/A,#N/A,FALSE,"balance";#N/A,#N/A,FALSE,"p&amp;l";#N/A,#N/A,FALSE,"notes";#N/A,#N/A,FALSE,"Solvency"}</definedName>
    <definedName name="wrn.Haul._.Month._.End." localSheetId="7" hidden="1">{#N/A,#N/A,TRUE,"BS";#N/A,#N/A,TRUE,"IS";#N/A,#N/A,TRUE,"NOTES";#N/A,#N/A,TRUE,"UW"}</definedName>
    <definedName name="wrn.Haul._.Month._.End." hidden="1">{#N/A,#N/A,TRUE,"BS";#N/A,#N/A,TRUE,"IS";#N/A,#N/A,TRUE,"NOTES";#N/A,#N/A,TRUE,"UW"}</definedName>
    <definedName name="wrn.INVESTMENTS." localSheetId="7" hidden="1">{#N/A,#N/A,FALSE,"FAIBF";#N/A,#N/A,FALSE,"BARINGS";#N/A,#N/A,FALSE,"PARIBAS";#N/A,#N/A,FALSE,"VOYAGER";#N/A,#N/A,FALSE,"CIF";#N/A,#N/A,FALSE,"ALL"}</definedName>
    <definedName name="wrn.INVESTMENTS." hidden="1">{#N/A,#N/A,FALSE,"FAIBF";#N/A,#N/A,FALSE,"BARINGS";#N/A,#N/A,FALSE,"PARIBAS";#N/A,#N/A,FALSE,"VOYAGER";#N/A,#N/A,FALSE,"CIF";#N/A,#N/A,FALSE,"ALL"}</definedName>
    <definedName name="wrn.Liquidity._.and._.Solvency._.Margins." localSheetId="7" hidden="1">{#N/A,#N/A,FALSE,"Liq";#N/A,#N/A,FALSE,"Solv";#N/A,#N/A,FALSE,"MaxDiv"}</definedName>
    <definedName name="wrn.Liquidity._.and._.Solvency._.Margins." hidden="1">{#N/A,#N/A,FALSE,"Liq";#N/A,#N/A,FALSE,"Solv";#N/A,#N/A,FALSE,"MaxDiv"}</definedName>
    <definedName name="wrn.Margins." localSheetId="7" hidden="1">{#N/A,#N/A,FALSE,"Liquidity Margin";#N/A,#N/A,FALSE,"Solvency Margin";#N/A,#N/A,FALSE,"Maximum Dividend"}</definedName>
    <definedName name="wrn.Margins." hidden="1">{#N/A,#N/A,FALSE,"Liquidity Margin";#N/A,#N/A,FALSE,"Solvency Margin";#N/A,#N/A,FALSE,"Maximum Dividend"}</definedName>
    <definedName name="wrn.Print._.All." localSheetId="7" hidden="1">{#N/A,#N/A,FALSE,"Summary";#N/A,#N/A,FALSE,"City Gate";#N/A,#N/A,FALSE,"Ind Trans";#N/A,#N/A,FALSE,"Electric Gen"}</definedName>
    <definedName name="wrn.Print._.All." hidden="1">{#N/A,#N/A,FALSE,"Summary";#N/A,#N/A,FALSE,"City Gate";#N/A,#N/A,FALSE,"Ind Trans";#N/A,#N/A,FALSE,"Electric Gen"}</definedName>
    <definedName name="wrn.PrintAll." localSheetId="7" hidden="1">{#N/A,#N/A,FALSE,"Summary";#N/A,#N/A,FALSE,"Cust Sales Purchase Volumes";#N/A,#N/A,FALSE,"Gas Sales Rev";#N/A,#N/A,FALSE,"Rev-Rel Taxes";#N/A,#N/A,FALSE,"LUG";#N/A,#N/A,FALSE,"Gas Purch Expense"}</definedName>
    <definedName name="wrn.PrintAll." hidden="1">{#N/A,#N/A,FALSE,"Summary";#N/A,#N/A,FALSE,"Cust Sales Purchase Volumes";#N/A,#N/A,FALSE,"Gas Sales Rev";#N/A,#N/A,FALSE,"Rev-Rel Taxes";#N/A,#N/A,FALSE,"LUG";#N/A,#N/A,FALSE,"Gas Purch Expense"}</definedName>
    <definedName name="wrn.Schedule._.J." localSheetId="7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chedule._.J.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wrn.Stainless._.FS." localSheetId="7" hidden="1">{#N/A,#N/A,FALSE,"COVER";#N/A,#N/A,FALSE,"Contents";#N/A,#N/A,FALSE,"BS";#N/A,#N/A,FALSE,"P&amp;L";#N/A,#N/A,FALSE,"NOTES";#N/A,#N/A,FALSE,"Underwriting Analysis";#N/A,#N/A,FALSE,"Solvency"}</definedName>
    <definedName name="wrn.Stainless._.FS." hidden="1">{#N/A,#N/A,FALSE,"COVER";#N/A,#N/A,FALSE,"Contents";#N/A,#N/A,FALSE,"BS";#N/A,#N/A,FALSE,"P&amp;L";#N/A,#N/A,FALSE,"NOTES";#N/A,#N/A,FALSE,"Underwriting Analysis";#N/A,#N/A,FALSE,"Solvency"}</definedName>
    <definedName name="wrn.STATEMENTS." localSheetId="7" hidden="1">{#N/A,#N/A,FALSE,"BS";#N/A,#N/A,FALSE,"IS";#N/A,#N/A,FALSE,"STAT";#N/A,#N/A,FALSE,"BUD_qtr";#N/A,#N/A,FALSE,"BUD_ytd"}</definedName>
    <definedName name="wrn.STATEMENTS." hidden="1">{#N/A,#N/A,FALSE,"BS";#N/A,#N/A,FALSE,"IS";#N/A,#N/A,FALSE,"STAT";#N/A,#N/A,FALSE,"BUD_qtr";#N/A,#N/A,FALSE,"BUD_ytd"}</definedName>
    <definedName name="wrn.suf._.fs." localSheetId="7" hidden="1">{#N/A,#N/A,FALSE,"cover";#N/A,#N/A,FALSE,"bs";#N/A,#N/A,FALSE,"p&amp;l";#N/A,#N/A,FALSE,"fsnotes";#N/A,#N/A,FALSE,"sched1";#N/A,#N/A,FALSE,"sched2";#N/A,#N/A,FALSE,"sched3";#N/A,#N/A,FALSE,"sched4";#N/A,#N/A,FALSE,"sched5";#N/A,#N/A,FALSE,"sched6";#N/A,#N/A,FALSE,"g&amp;a"}</definedName>
    <definedName name="wrn.suf._.fs." hidden="1">{#N/A,#N/A,FALSE,"cover";#N/A,#N/A,FALSE,"bs";#N/A,#N/A,FALSE,"p&amp;l";#N/A,#N/A,FALSE,"fsnotes";#N/A,#N/A,FALSE,"sched1";#N/A,#N/A,FALSE,"sched2";#N/A,#N/A,FALSE,"sched3";#N/A,#N/A,FALSE,"sched4";#N/A,#N/A,FALSE,"sched5";#N/A,#N/A,FALSE,"sched6";#N/A,#N/A,FALSE,"g&amp;a"}</definedName>
    <definedName name="wrn.working._.papers." localSheetId="7" hidden="1">{#N/A,#N/A,FALSE,"trial balance";#N/A,#N/A,FALSE,"ibnr reserve";#N/A,#N/A,FALSE,"prem written &amp; earned";#N/A,#N/A,FALSE,"accrued expenses wp";#N/A,#N/A,FALSE,"inv. inc";#N/A,#N/A,FALSE,"admin expenses wp";#N/A,#N/A,FALSE,"p&amp;l variance"}</definedName>
    <definedName name="wrn.working._.papers." hidden="1">{#N/A,#N/A,FALSE,"trial balance";#N/A,#N/A,FALSE,"ibnr reserve";#N/A,#N/A,FALSE,"prem written &amp; earned";#N/A,#N/A,FALSE,"accrued expenses wp";#N/A,#N/A,FALSE,"inv. inc";#N/A,#N/A,FALSE,"admin expenses wp";#N/A,#N/A,FALSE,"p&amp;l variance"}</definedName>
    <definedName name="WTX">'[59]Projection - WestTX'!$A$12:$K$47</definedName>
    <definedName name="WtxDivCE">[11]WTXDiv!$A$13:$Z$56</definedName>
    <definedName name="wvu.ANALYSIS._.1." localSheetId="7" hidden="1">{TRUE,TRUE,-0.8,-17,618,363.6,FALSE,FALSE,TRUE,TRUE,0,1,#N/A,60,#N/A,7.86324786324786,19.6153846153846,1,FALSE,FALSE,3,TRUE,1,FALSE,100,"Swvu.ANALYSIS._.1.","ACwvu.ANALYSIS._.1.",#N/A,FALSE,FALSE,0.5,0.3,0.5,0.55,1,"","",TRUE,TRUE,FALSE,FALSE,1,#N/A,1,1,"=R2C1:R61C6",FALSE,#N/A,#N/A,FALSE,FALSE,FALSE,1,0,0,FALSE,FALSE,TRUE,TRUE,TRUE}</definedName>
    <definedName name="wvu.ANALYSIS._.1." hidden="1">{TRUE,TRUE,-0.8,-17,618,363.6,FALSE,FALSE,TRUE,TRUE,0,1,#N/A,60,#N/A,7.86324786324786,19.6153846153846,1,FALSE,FALSE,3,TRUE,1,FALSE,100,"Swvu.ANALYSIS._.1.","ACwvu.ANALYSIS._.1.",#N/A,FALSE,FALSE,0.5,0.3,0.5,0.55,1,"","",TRUE,TRUE,FALSE,FALSE,1,#N/A,1,1,"=R2C1:R61C6",FALSE,#N/A,#N/A,FALSE,FALSE,FALSE,1,0,0,FALSE,FALSE,TRUE,TRUE,TRUE}</definedName>
    <definedName name="wvu.ANALYSIS._.2." localSheetId="7" hidden="1">{TRUE,TRUE,-0.8,-17,618,363.6,FALSE,FALSE,TRUE,TRUE,0,1,#N/A,124,#N/A,7.86324786324786,19.6153846153846,1,FALSE,FALSE,3,TRUE,1,FALSE,100,"Swvu.ANALYSIS._.2.","ACwvu.ANALYSIS._.2.",#N/A,FALSE,FALSE,0.5,0.3,0.5,0.55,1,"","",TRUE,TRUE,FALSE,FALSE,1,#N/A,1,1,"=R69C1:R127C6",FALSE,#N/A,#N/A,FALSE,FALSE,FALSE,1,0,0,FALSE,FALSE,TRUE,TRUE,TRUE}</definedName>
    <definedName name="wvu.ANALYSIS._.2." hidden="1">{TRUE,TRUE,-0.8,-17,618,363.6,FALSE,FALSE,TRUE,TRUE,0,1,#N/A,124,#N/A,7.86324786324786,19.6153846153846,1,FALSE,FALSE,3,TRUE,1,FALSE,100,"Swvu.ANALYSIS._.2.","ACwvu.ANALYSIS._.2.",#N/A,FALSE,FALSE,0.5,0.3,0.5,0.55,1,"","",TRUE,TRUE,FALSE,FALSE,1,#N/A,1,1,"=R69C1:R127C6",FALSE,#N/A,#N/A,FALSE,FALSE,FALSE,1,0,0,FALSE,FALSE,TRUE,TRUE,TRUE}</definedName>
    <definedName name="wvu.BALANCE._.SHEET." localSheetId="7" hidden="1">{TRUE,TRUE,-0.8,-17,618,363.6,FALSE,FALSE,TRUE,TRUE,0,1,#N/A,129,#N/A,8.58620689655172,20.16,1,FALSE,FALSE,3,TRUE,1,FALSE,100,"Swvu.BALANCE._.SHEET.","ACwvu.BALANCE._.SHEET.",#N/A,FALSE,FALSE,0.75,0.5,0.5,0.55,1,"","",TRUE,TRUE,FALSE,FALSE,1,#N/A,1,1,"=R2C1:R45C8",FALSE,#N/A,#N/A,FALSE,FALSE,FALSE,1,0,0,FALSE,FALSE,TRUE,TRUE,TRUE}</definedName>
    <definedName name="wvu.BALANCE._.SHEET." hidden="1">{TRUE,TRUE,-0.8,-17,618,363.6,FALSE,FALSE,TRUE,TRUE,0,1,#N/A,129,#N/A,8.58620689655172,20.16,1,FALSE,FALSE,3,TRUE,1,FALSE,100,"Swvu.BALANCE._.SHEET.","ACwvu.BALANCE._.SHEET.",#N/A,FALSE,FALSE,0.75,0.5,0.5,0.55,1,"","",TRUE,TRUE,FALSE,FALSE,1,#N/A,1,1,"=R2C1:R45C8",FALSE,#N/A,#N/A,FALSE,FALSE,FALSE,1,0,0,FALSE,FALSE,TRUE,TRUE,TRUE}</definedName>
    <definedName name="wvu.grid._.lines." localSheetId="7" hidden="1">{TRUE,TRUE,-1.25,-15.5,772.5,492.75,FALSE,TRUE,TRUE,TRUE,0,1,#N/A,1,#N/A,9.25,34.8235294117647,1,FALSE,FALSE,3,TRUE,1,FALSE,100,"Swvu.grid._.lines.","ACwvu.grid._.lines.",#N/A,FALSE,FALSE,0.75,0.75,1,1,1,"&amp;A","Page &amp;P",FALSE,FALSE,FALSE,TRUE,1,100,#N/A,#N/A,FALSE,FALSE,#N/A,#N/A,FALSE,FALSE,FALSE,1,#N/A,#N/A,FALSE,FALSE,TRUE,TRUE,TRUE}</definedName>
    <definedName name="wvu.grid._.lines." hidden="1">{TRUE,TRUE,-1.25,-15.5,772.5,492.75,FALSE,TRUE,TRUE,TRUE,0,1,#N/A,1,#N/A,9.25,34.8235294117647,1,FALSE,FALSE,3,TRUE,1,FALSE,100,"Swvu.grid._.lines.","ACwvu.grid._.lines.",#N/A,FALSE,FALSE,0.75,0.75,1,1,1,"&amp;A","Page &amp;P",FALSE,FALSE,FALSE,TRUE,1,100,#N/A,#N/A,FALSE,FALSE,#N/A,#N/A,FALSE,FALSE,FALSE,1,#N/A,#N/A,FALSE,FALSE,TRUE,TRUE,TRUE}</definedName>
    <definedName name="wvu.INCONE._.STATEMENT." localSheetId="7" hidden="1">{TRUE,TRUE,-0.8,-17,618,363.6,FALSE,FALSE,TRUE,TRUE,0,4,#N/A,114,#N/A,10.0234375,19.8846153846154,1,FALSE,FALSE,3,TRUE,1,FALSE,100,"Swvu.INCONE._.STATEMENT.","ACwvu.INCONE._.STATEMENT.",#N/A,FALSE,FALSE,0.75,0.5,0.5,0.55,1,"","",TRUE,TRUE,FALSE,FALSE,1,#N/A,1,1,"=R63C1:R117C10",FALSE,#N/A,#N/A,FALSE,FALSE,FALSE,1,0,0,FALSE,FALSE,TRUE,TRUE,TRUE}</definedName>
    <definedName name="wvu.INCONE._.STATEMENT." hidden="1">{TRUE,TRUE,-0.8,-17,618,363.6,FALSE,FALSE,TRUE,TRUE,0,4,#N/A,114,#N/A,10.0234375,19.8846153846154,1,FALSE,FALSE,3,TRUE,1,FALSE,100,"Swvu.INCONE._.STATEMENT.","ACwvu.INCONE._.STATEMENT.",#N/A,FALSE,FALSE,0.75,0.5,0.5,0.55,1,"","",TRUE,TRUE,FALSE,FALSE,1,#N/A,1,1,"=R63C1:R117C10",FALSE,#N/A,#N/A,FALSE,FALSE,FALSE,1,0,0,FALSE,FALSE,TRUE,TRUE,TRUE}</definedName>
    <definedName name="wvu.OPERATING._.EXPENSES." localSheetId="7" hidden="1">{TRUE,TRUE,-0.8,-17,618,363.6,FALSE,FALSE,TRUE,TRUE,0,5,#N/A,182,#N/A,10.7109375,20.96,1,FALSE,FALSE,3,TRUE,1,FALSE,100,"Swvu.OPERATING._.EXPENSES.","ACwvu.OPERATING._.EXPENSES.",#N/A,FALSE,FALSE,0.5,0.3,0.5,0.55,1,"","",TRUE,TRUE,FALSE,FALSE,1,#N/A,1,1,"=R138C1:R186C10",FALSE,#N/A,#N/A,FALSE,FALSE,FALSE,1,0,0,FALSE,FALSE,TRUE,TRUE,TRUE}</definedName>
    <definedName name="wvu.OPERATING._.EXPENSES." hidden="1">{TRUE,TRUE,-0.8,-17,618,363.6,FALSE,FALSE,TRUE,TRUE,0,5,#N/A,182,#N/A,10.7109375,20.96,1,FALSE,FALSE,3,TRUE,1,FALSE,100,"Swvu.OPERATING._.EXPENSES.","ACwvu.OPERATING._.EXPENSES.",#N/A,FALSE,FALSE,0.5,0.3,0.5,0.55,1,"","",TRUE,TRUE,FALSE,FALSE,1,#N/A,1,1,"=R138C1:R186C10",FALSE,#N/A,#N/A,FALSE,FALSE,FALSE,1,0,0,FALSE,FALSE,TRUE,TRUE,TRUE}</definedName>
    <definedName name="wvu.STATUTORY._.RATIOS." localSheetId="7" hidden="1">{TRUE,TRUE,-0.8,-17,618,363.6,FALSE,FALSE,TRUE,TRUE,0,1,#N/A,184,#N/A,8.58620689655172,20.96,1,FALSE,FALSE,3,TRUE,1,FALSE,100,"Swvu.STATUTORY._.RATIOS.","ACwvu.STATUTORY._.RATIOS.",#N/A,FALSE,FALSE,0.75,0.5,0.5,0.55,1,"","",TRUE,TRUE,FALSE,FALSE,1,#N/A,1,1,"=R129C1:R186C8",FALSE,#N/A,#N/A,FALSE,FALSE,FALSE,1,0,0,FALSE,FALSE,TRUE,TRUE,TRUE}</definedName>
    <definedName name="wvu.STATUTORY._.RATIOS." hidden="1">{TRUE,TRUE,-0.8,-17,618,363.6,FALSE,FALSE,TRUE,TRUE,0,1,#N/A,184,#N/A,8.58620689655172,20.96,1,FALSE,FALSE,3,TRUE,1,FALSE,100,"Swvu.STATUTORY._.RATIOS.","ACwvu.STATUTORY._.RATIOS.",#N/A,FALSE,FALSE,0.75,0.5,0.5,0.55,1,"","",TRUE,TRUE,FALSE,FALSE,1,#N/A,1,1,"=R129C1:R186C8",FALSE,#N/A,#N/A,FALSE,FALSE,FALSE,1,0,0,FALSE,FALSE,TRUE,TRUE,TRUE}</definedName>
    <definedName name="x" localSheetId="17" hidden="1">{"Benefits Summary",#N/A,FALSE,"Benefits Info without WC Amount";"Medical and Dental Costs",#N/A,FALSE,"Benefits Info without WC Amount";"Workers' Compensation",#N/A,FALSE,"Benefits Info without WC Amount"}</definedName>
    <definedName name="x" localSheetId="16" hidden="1">{"Benefits Summary",#N/A,FALSE,"Benefits Info without WC Amount";"Medical and Dental Costs",#N/A,FALSE,"Benefits Info without WC Amount";"Workers' Compensation",#N/A,FALSE,"Benefits Info without WC Amount"}</definedName>
    <definedName name="x" localSheetId="15" hidden="1">{"Benefits Summary",#N/A,FALSE,"Benefits Info without WC Amount";"Medical and Dental Costs",#N/A,FALSE,"Benefits Info without WC Amount";"Workers' Compensation",#N/A,FALSE,"Benefits Info without WC Amount"}</definedName>
    <definedName name="x" localSheetId="13" hidden="1">{"Benefits Summary",#N/A,FALSE,"Benefits Info without WC Amount";"Medical and Dental Costs",#N/A,FALSE,"Benefits Info without WC Amount";"Workers' Compensation",#N/A,FALSE,"Benefits Info without WC Amount"}</definedName>
    <definedName name="x" localSheetId="12" hidden="1">{"Benefits Summary",#N/A,FALSE,"Benefits Info without WC Amount";"Medical and Dental Costs",#N/A,FALSE,"Benefits Info without WC Amount";"Workers' Compensation",#N/A,FALSE,"Benefits Info without WC Amount"}</definedName>
    <definedName name="x" localSheetId="11" hidden="1">{"Benefits Summary",#N/A,FALSE,"Benefits Info without WC Amount";"Medical and Dental Costs",#N/A,FALSE,"Benefits Info without WC Amount";"Workers' Compensation",#N/A,FALSE,"Benefits Info without WC Amount"}</definedName>
    <definedName name="x" localSheetId="9" hidden="1">{"Benefits Summary",#N/A,FALSE,"Benefits Info without WC Amount";"Medical and Dental Costs",#N/A,FALSE,"Benefits Info without WC Amount";"Workers' Compensation",#N/A,FALSE,"Benefits Info without WC Amount"}</definedName>
    <definedName name="x" localSheetId="8" hidden="1">{"Benefits Summary",#N/A,FALSE,"Benefits Info without WC Amount";"Medical and Dental Costs",#N/A,FALSE,"Benefits Info without WC Amount";"Workers' Compensation",#N/A,FALSE,"Benefits Info without WC Amount"}</definedName>
    <definedName name="x" hidden="1">{"Benefits Summary",#N/A,FALSE,"Benefits Info without WC Amount";"Medical and Dental Costs",#N/A,FALSE,"Benefits Info without WC Amount";"Workers' Compensation",#N/A,FALSE,"Benefits Info without WC Amount"}</definedName>
    <definedName name="yikes" localSheetId="7" hidden="1">{#N/A,#N/A,FALSE,"Summary";#N/A,#N/A,FALSE,"City Gate";#N/A,#N/A,FALSE,"Ind Trans";#N/A,#N/A,FALSE,"Electric Gen"}</definedName>
    <definedName name="yikes" hidden="1">{#N/A,#N/A,FALSE,"Summary";#N/A,#N/A,FALSE,"City Gate";#N/A,#N/A,FALSE,"Ind Trans";#N/A,#N/A,FALSE,"Electric Gen"}</definedName>
    <definedName name="yikes1" localSheetId="7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yikes1" hidden="1">{"Schedule J-1",#N/A,FALSE,"Schedule J-1";"WP/J-1.1",#N/A,FALSE,"Schedule J-1";"Schedule J-2",#N/A,FALSE,"Schedule J-1";"WP/J-2.1",#N/A,FALSE,"Schedule J-1";"Schedule J-3",#N/A,FALSE,"Schedule J-1";"Schedule J-4",#N/A,FALSE,"Schedule J-1";"Schedule J-5",#N/A,FALSE,"Schedule J-1";"Schedule J-6",#N/A,FALSE,"Schedule J-1"}</definedName>
    <definedName name="Z_02C5980E_9CED_11D3_8584_00A0C9DF1035_.wvu.PrintArea" localSheetId="17" hidden="1">#REF!</definedName>
    <definedName name="Z_02C5980E_9CED_11D3_8584_00A0C9DF1035_.wvu.PrintArea" localSheetId="16" hidden="1">#REF!</definedName>
    <definedName name="Z_02C5980E_9CED_11D3_8584_00A0C9DF1035_.wvu.PrintArea" localSheetId="53" hidden="1">#REF!</definedName>
    <definedName name="Z_02C5980E_9CED_11D3_8584_00A0C9DF1035_.wvu.PrintArea" localSheetId="23" hidden="1">#REF!</definedName>
    <definedName name="Z_02C5980E_9CED_11D3_8584_00A0C9DF1035_.wvu.PrintArea" localSheetId="14" hidden="1">#REF!</definedName>
    <definedName name="Z_02C5980E_9CED_11D3_8584_00A0C9DF1035_.wvu.PrintArea" localSheetId="13" hidden="1">#REF!</definedName>
    <definedName name="Z_02C5980E_9CED_11D3_8584_00A0C9DF1035_.wvu.PrintArea" localSheetId="12" hidden="1">#REF!</definedName>
    <definedName name="Z_02C5980E_9CED_11D3_8584_00A0C9DF1035_.wvu.PrintArea" localSheetId="36" hidden="1">#REF!</definedName>
    <definedName name="Z_02C5980E_9CED_11D3_8584_00A0C9DF1035_.wvu.PrintArea" localSheetId="10" hidden="1">#REF!</definedName>
    <definedName name="Z_02C5980E_9CED_11D3_8584_00A0C9DF1035_.wvu.PrintArea" localSheetId="11" hidden="1">#REF!</definedName>
    <definedName name="Z_02C5980E_9CED_11D3_8584_00A0C9DF1035_.wvu.PrintArea" localSheetId="9" hidden="1">#REF!</definedName>
    <definedName name="Z_02C5980E_9CED_11D3_8584_00A0C9DF1035_.wvu.PrintArea" localSheetId="8" hidden="1">#REF!</definedName>
    <definedName name="Z_02C5980E_9CED_11D3_8584_00A0C9DF1035_.wvu.PrintArea" localSheetId="21" hidden="1">#REF!</definedName>
    <definedName name="Z_02C5980E_9CED_11D3_8584_00A0C9DF1035_.wvu.PrintArea" localSheetId="6" hidden="1">#REF!</definedName>
    <definedName name="Z_02C5980E_9CED_11D3_8584_00A0C9DF1035_.wvu.PrintArea" localSheetId="0" hidden="1">#REF!</definedName>
    <definedName name="Z_02C5980E_9CED_11D3_8584_00A0C9DF1035_.wvu.PrintArea" localSheetId="2" hidden="1">#REF!</definedName>
    <definedName name="Z_02C5980E_9CED_11D3_8584_00A0C9DF1035_.wvu.PrintArea" localSheetId="1" hidden="1">#REF!</definedName>
    <definedName name="Z_02C5980E_9CED_11D3_8584_00A0C9DF1035_.wvu.PrintArea" localSheetId="33" hidden="1">#REF!</definedName>
    <definedName name="Z_02C5980E_9CED_11D3_8584_00A0C9DF1035_.wvu.PrintArea" localSheetId="25" hidden="1">#REF!</definedName>
    <definedName name="Z_02C5980E_9CED_11D3_8584_00A0C9DF1035_.wvu.PrintArea" hidden="1">#REF!</definedName>
    <definedName name="Z_02C5980F_9CED_11D3_8584_00A0C9DF1035_.wvu.PrintArea" localSheetId="17" hidden="1">#REF!</definedName>
    <definedName name="Z_02C5980F_9CED_11D3_8584_00A0C9DF1035_.wvu.PrintArea" localSheetId="16" hidden="1">#REF!</definedName>
    <definedName name="Z_02C5980F_9CED_11D3_8584_00A0C9DF1035_.wvu.PrintArea" localSheetId="53" hidden="1">#REF!</definedName>
    <definedName name="Z_02C5980F_9CED_11D3_8584_00A0C9DF1035_.wvu.PrintArea" localSheetId="23" hidden="1">#REF!</definedName>
    <definedName name="Z_02C5980F_9CED_11D3_8584_00A0C9DF1035_.wvu.PrintArea" localSheetId="14" hidden="1">#REF!</definedName>
    <definedName name="Z_02C5980F_9CED_11D3_8584_00A0C9DF1035_.wvu.PrintArea" localSheetId="13" hidden="1">#REF!</definedName>
    <definedName name="Z_02C5980F_9CED_11D3_8584_00A0C9DF1035_.wvu.PrintArea" localSheetId="12" hidden="1">#REF!</definedName>
    <definedName name="Z_02C5980F_9CED_11D3_8584_00A0C9DF1035_.wvu.PrintArea" localSheetId="36" hidden="1">#REF!</definedName>
    <definedName name="Z_02C5980F_9CED_11D3_8584_00A0C9DF1035_.wvu.PrintArea" localSheetId="10" hidden="1">#REF!</definedName>
    <definedName name="Z_02C5980F_9CED_11D3_8584_00A0C9DF1035_.wvu.PrintArea" localSheetId="11" hidden="1">#REF!</definedName>
    <definedName name="Z_02C5980F_9CED_11D3_8584_00A0C9DF1035_.wvu.PrintArea" localSheetId="9" hidden="1">#REF!</definedName>
    <definedName name="Z_02C5980F_9CED_11D3_8584_00A0C9DF1035_.wvu.PrintArea" localSheetId="8" hidden="1">#REF!</definedName>
    <definedName name="Z_02C5980F_9CED_11D3_8584_00A0C9DF1035_.wvu.PrintArea" localSheetId="21" hidden="1">#REF!</definedName>
    <definedName name="Z_02C5980F_9CED_11D3_8584_00A0C9DF1035_.wvu.PrintArea" localSheetId="6" hidden="1">#REF!</definedName>
    <definedName name="Z_02C5980F_9CED_11D3_8584_00A0C9DF1035_.wvu.PrintArea" localSheetId="0" hidden="1">#REF!</definedName>
    <definedName name="Z_02C5980F_9CED_11D3_8584_00A0C9DF1035_.wvu.PrintArea" localSheetId="2" hidden="1">#REF!</definedName>
    <definedName name="Z_02C5980F_9CED_11D3_8584_00A0C9DF1035_.wvu.PrintArea" localSheetId="1" hidden="1">#REF!</definedName>
    <definedName name="Z_02C5980F_9CED_11D3_8584_00A0C9DF1035_.wvu.PrintArea" localSheetId="33" hidden="1">#REF!</definedName>
    <definedName name="Z_02C5980F_9CED_11D3_8584_00A0C9DF1035_.wvu.PrintArea" localSheetId="25" hidden="1">#REF!</definedName>
    <definedName name="Z_02C5980F_9CED_11D3_8584_00A0C9DF1035_.wvu.PrintArea" hidden="1">#REF!</definedName>
    <definedName name="Z_02C59811_9CED_11D3_8584_00A0C9DF1035_.wvu.PrintArea" localSheetId="17" hidden="1">#REF!</definedName>
    <definedName name="Z_02C59811_9CED_11D3_8584_00A0C9DF1035_.wvu.PrintArea" localSheetId="16" hidden="1">#REF!</definedName>
    <definedName name="Z_02C59811_9CED_11D3_8584_00A0C9DF1035_.wvu.PrintArea" localSheetId="53" hidden="1">#REF!</definedName>
    <definedName name="Z_02C59811_9CED_11D3_8584_00A0C9DF1035_.wvu.PrintArea" localSheetId="23" hidden="1">#REF!</definedName>
    <definedName name="Z_02C59811_9CED_11D3_8584_00A0C9DF1035_.wvu.PrintArea" localSheetId="14" hidden="1">#REF!</definedName>
    <definedName name="Z_02C59811_9CED_11D3_8584_00A0C9DF1035_.wvu.PrintArea" localSheetId="13" hidden="1">#REF!</definedName>
    <definedName name="Z_02C59811_9CED_11D3_8584_00A0C9DF1035_.wvu.PrintArea" localSheetId="12" hidden="1">#REF!</definedName>
    <definedName name="Z_02C59811_9CED_11D3_8584_00A0C9DF1035_.wvu.PrintArea" localSheetId="36" hidden="1">#REF!</definedName>
    <definedName name="Z_02C59811_9CED_11D3_8584_00A0C9DF1035_.wvu.PrintArea" localSheetId="10" hidden="1">#REF!</definedName>
    <definedName name="Z_02C59811_9CED_11D3_8584_00A0C9DF1035_.wvu.PrintArea" localSheetId="11" hidden="1">#REF!</definedName>
    <definedName name="Z_02C59811_9CED_11D3_8584_00A0C9DF1035_.wvu.PrintArea" localSheetId="9" hidden="1">#REF!</definedName>
    <definedName name="Z_02C59811_9CED_11D3_8584_00A0C9DF1035_.wvu.PrintArea" localSheetId="8" hidden="1">#REF!</definedName>
    <definedName name="Z_02C59811_9CED_11D3_8584_00A0C9DF1035_.wvu.PrintArea" localSheetId="21" hidden="1">#REF!</definedName>
    <definedName name="Z_02C59811_9CED_11D3_8584_00A0C9DF1035_.wvu.PrintArea" localSheetId="6" hidden="1">#REF!</definedName>
    <definedName name="Z_02C59811_9CED_11D3_8584_00A0C9DF1035_.wvu.PrintArea" localSheetId="0" hidden="1">#REF!</definedName>
    <definedName name="Z_02C59811_9CED_11D3_8584_00A0C9DF1035_.wvu.PrintArea" localSheetId="2" hidden="1">#REF!</definedName>
    <definedName name="Z_02C59811_9CED_11D3_8584_00A0C9DF1035_.wvu.PrintArea" localSheetId="1" hidden="1">#REF!</definedName>
    <definedName name="Z_02C59811_9CED_11D3_8584_00A0C9DF1035_.wvu.PrintArea" localSheetId="33" hidden="1">#REF!</definedName>
    <definedName name="Z_02C59811_9CED_11D3_8584_00A0C9DF1035_.wvu.PrintArea" localSheetId="25" hidden="1">#REF!</definedName>
    <definedName name="Z_02C59811_9CED_11D3_8584_00A0C9DF1035_.wvu.PrintArea" hidden="1">#REF!</definedName>
    <definedName name="Z_02C59812_9CED_11D3_8584_00A0C9DF1035_.wvu.PrintArea" localSheetId="17" hidden="1">#REF!</definedName>
    <definedName name="Z_02C59812_9CED_11D3_8584_00A0C9DF1035_.wvu.PrintArea" localSheetId="16" hidden="1">#REF!</definedName>
    <definedName name="Z_02C59812_9CED_11D3_8584_00A0C9DF1035_.wvu.PrintArea" localSheetId="53" hidden="1">#REF!</definedName>
    <definedName name="Z_02C59812_9CED_11D3_8584_00A0C9DF1035_.wvu.PrintArea" localSheetId="23" hidden="1">#REF!</definedName>
    <definedName name="Z_02C59812_9CED_11D3_8584_00A0C9DF1035_.wvu.PrintArea" localSheetId="14" hidden="1">#REF!</definedName>
    <definedName name="Z_02C59812_9CED_11D3_8584_00A0C9DF1035_.wvu.PrintArea" localSheetId="13" hidden="1">#REF!</definedName>
    <definedName name="Z_02C59812_9CED_11D3_8584_00A0C9DF1035_.wvu.PrintArea" localSheetId="12" hidden="1">#REF!</definedName>
    <definedName name="Z_02C59812_9CED_11D3_8584_00A0C9DF1035_.wvu.PrintArea" localSheetId="36" hidden="1">#REF!</definedName>
    <definedName name="Z_02C59812_9CED_11D3_8584_00A0C9DF1035_.wvu.PrintArea" localSheetId="10" hidden="1">#REF!</definedName>
    <definedName name="Z_02C59812_9CED_11D3_8584_00A0C9DF1035_.wvu.PrintArea" localSheetId="11" hidden="1">#REF!</definedName>
    <definedName name="Z_02C59812_9CED_11D3_8584_00A0C9DF1035_.wvu.PrintArea" localSheetId="9" hidden="1">#REF!</definedName>
    <definedName name="Z_02C59812_9CED_11D3_8584_00A0C9DF1035_.wvu.PrintArea" localSheetId="8" hidden="1">#REF!</definedName>
    <definedName name="Z_02C59812_9CED_11D3_8584_00A0C9DF1035_.wvu.PrintArea" localSheetId="21" hidden="1">#REF!</definedName>
    <definedName name="Z_02C59812_9CED_11D3_8584_00A0C9DF1035_.wvu.PrintArea" localSheetId="6" hidden="1">#REF!</definedName>
    <definedName name="Z_02C59812_9CED_11D3_8584_00A0C9DF1035_.wvu.PrintArea" localSheetId="0" hidden="1">#REF!</definedName>
    <definedName name="Z_02C59812_9CED_11D3_8584_00A0C9DF1035_.wvu.PrintArea" localSheetId="2" hidden="1">#REF!</definedName>
    <definedName name="Z_02C59812_9CED_11D3_8584_00A0C9DF1035_.wvu.PrintArea" localSheetId="1" hidden="1">#REF!</definedName>
    <definedName name="Z_02C59812_9CED_11D3_8584_00A0C9DF1035_.wvu.PrintArea" localSheetId="33" hidden="1">#REF!</definedName>
    <definedName name="Z_02C59812_9CED_11D3_8584_00A0C9DF1035_.wvu.PrintArea" localSheetId="25" hidden="1">#REF!</definedName>
    <definedName name="Z_02C59812_9CED_11D3_8584_00A0C9DF1035_.wvu.PrintArea" hidden="1">#REF!</definedName>
    <definedName name="Z_02C59813_9CED_11D3_8584_00A0C9DF1035_.wvu.PrintArea" localSheetId="17" hidden="1">#REF!</definedName>
    <definedName name="Z_02C59813_9CED_11D3_8584_00A0C9DF1035_.wvu.PrintArea" localSheetId="16" hidden="1">#REF!</definedName>
    <definedName name="Z_02C59813_9CED_11D3_8584_00A0C9DF1035_.wvu.PrintArea" localSheetId="53" hidden="1">#REF!</definedName>
    <definedName name="Z_02C59813_9CED_11D3_8584_00A0C9DF1035_.wvu.PrintArea" localSheetId="23" hidden="1">#REF!</definedName>
    <definedName name="Z_02C59813_9CED_11D3_8584_00A0C9DF1035_.wvu.PrintArea" localSheetId="14" hidden="1">#REF!</definedName>
    <definedName name="Z_02C59813_9CED_11D3_8584_00A0C9DF1035_.wvu.PrintArea" localSheetId="13" hidden="1">#REF!</definedName>
    <definedName name="Z_02C59813_9CED_11D3_8584_00A0C9DF1035_.wvu.PrintArea" localSheetId="12" hidden="1">#REF!</definedName>
    <definedName name="Z_02C59813_9CED_11D3_8584_00A0C9DF1035_.wvu.PrintArea" localSheetId="36" hidden="1">#REF!</definedName>
    <definedName name="Z_02C59813_9CED_11D3_8584_00A0C9DF1035_.wvu.PrintArea" localSheetId="10" hidden="1">#REF!</definedName>
    <definedName name="Z_02C59813_9CED_11D3_8584_00A0C9DF1035_.wvu.PrintArea" localSheetId="11" hidden="1">#REF!</definedName>
    <definedName name="Z_02C59813_9CED_11D3_8584_00A0C9DF1035_.wvu.PrintArea" localSheetId="9" hidden="1">#REF!</definedName>
    <definedName name="Z_02C59813_9CED_11D3_8584_00A0C9DF1035_.wvu.PrintArea" localSheetId="8" hidden="1">#REF!</definedName>
    <definedName name="Z_02C59813_9CED_11D3_8584_00A0C9DF1035_.wvu.PrintArea" localSheetId="21" hidden="1">#REF!</definedName>
    <definedName name="Z_02C59813_9CED_11D3_8584_00A0C9DF1035_.wvu.PrintArea" localSheetId="6" hidden="1">#REF!</definedName>
    <definedName name="Z_02C59813_9CED_11D3_8584_00A0C9DF1035_.wvu.PrintArea" localSheetId="0" hidden="1">#REF!</definedName>
    <definedName name="Z_02C59813_9CED_11D3_8584_00A0C9DF1035_.wvu.PrintArea" localSheetId="2" hidden="1">#REF!</definedName>
    <definedName name="Z_02C59813_9CED_11D3_8584_00A0C9DF1035_.wvu.PrintArea" localSheetId="1" hidden="1">#REF!</definedName>
    <definedName name="Z_02C59813_9CED_11D3_8584_00A0C9DF1035_.wvu.PrintArea" localSheetId="33" hidden="1">#REF!</definedName>
    <definedName name="Z_02C59813_9CED_11D3_8584_00A0C9DF1035_.wvu.PrintArea" localSheetId="25" hidden="1">#REF!</definedName>
    <definedName name="Z_02C59813_9CED_11D3_8584_00A0C9DF1035_.wvu.PrintArea" hidden="1">#REF!</definedName>
    <definedName name="Z_02C59814_9CED_11D3_8584_00A0C9DF1035_.wvu.PrintArea" localSheetId="17" hidden="1">#REF!</definedName>
    <definedName name="Z_02C59814_9CED_11D3_8584_00A0C9DF1035_.wvu.PrintArea" localSheetId="16" hidden="1">#REF!</definedName>
    <definedName name="Z_02C59814_9CED_11D3_8584_00A0C9DF1035_.wvu.PrintArea" localSheetId="53" hidden="1">#REF!</definedName>
    <definedName name="Z_02C59814_9CED_11D3_8584_00A0C9DF1035_.wvu.PrintArea" localSheetId="23" hidden="1">#REF!</definedName>
    <definedName name="Z_02C59814_9CED_11D3_8584_00A0C9DF1035_.wvu.PrintArea" localSheetId="14" hidden="1">#REF!</definedName>
    <definedName name="Z_02C59814_9CED_11D3_8584_00A0C9DF1035_.wvu.PrintArea" localSheetId="13" hidden="1">#REF!</definedName>
    <definedName name="Z_02C59814_9CED_11D3_8584_00A0C9DF1035_.wvu.PrintArea" localSheetId="12" hidden="1">#REF!</definedName>
    <definedName name="Z_02C59814_9CED_11D3_8584_00A0C9DF1035_.wvu.PrintArea" localSheetId="36" hidden="1">#REF!</definedName>
    <definedName name="Z_02C59814_9CED_11D3_8584_00A0C9DF1035_.wvu.PrintArea" localSheetId="10" hidden="1">#REF!</definedName>
    <definedName name="Z_02C59814_9CED_11D3_8584_00A0C9DF1035_.wvu.PrintArea" localSheetId="11" hidden="1">#REF!</definedName>
    <definedName name="Z_02C59814_9CED_11D3_8584_00A0C9DF1035_.wvu.PrintArea" localSheetId="9" hidden="1">#REF!</definedName>
    <definedName name="Z_02C59814_9CED_11D3_8584_00A0C9DF1035_.wvu.PrintArea" localSheetId="8" hidden="1">#REF!</definedName>
    <definedName name="Z_02C59814_9CED_11D3_8584_00A0C9DF1035_.wvu.PrintArea" localSheetId="21" hidden="1">#REF!</definedName>
    <definedName name="Z_02C59814_9CED_11D3_8584_00A0C9DF1035_.wvu.PrintArea" localSheetId="6" hidden="1">#REF!</definedName>
    <definedName name="Z_02C59814_9CED_11D3_8584_00A0C9DF1035_.wvu.PrintArea" localSheetId="0" hidden="1">#REF!</definedName>
    <definedName name="Z_02C59814_9CED_11D3_8584_00A0C9DF1035_.wvu.PrintArea" localSheetId="2" hidden="1">#REF!</definedName>
    <definedName name="Z_02C59814_9CED_11D3_8584_00A0C9DF1035_.wvu.PrintArea" localSheetId="1" hidden="1">#REF!</definedName>
    <definedName name="Z_02C59814_9CED_11D3_8584_00A0C9DF1035_.wvu.PrintArea" localSheetId="33" hidden="1">#REF!</definedName>
    <definedName name="Z_02C59814_9CED_11D3_8584_00A0C9DF1035_.wvu.PrintArea" localSheetId="25" hidden="1">#REF!</definedName>
    <definedName name="Z_02C59814_9CED_11D3_8584_00A0C9DF1035_.wvu.PrintArea" hidden="1">#REF!</definedName>
    <definedName name="Z_02C59816_9CED_11D3_8584_00A0C9DF1035_.wvu.PrintArea" localSheetId="17" hidden="1">#REF!</definedName>
    <definedName name="Z_02C59816_9CED_11D3_8584_00A0C9DF1035_.wvu.PrintArea" localSheetId="16" hidden="1">#REF!</definedName>
    <definedName name="Z_02C59816_9CED_11D3_8584_00A0C9DF1035_.wvu.PrintArea" localSheetId="53" hidden="1">#REF!</definedName>
    <definedName name="Z_02C59816_9CED_11D3_8584_00A0C9DF1035_.wvu.PrintArea" localSheetId="23" hidden="1">#REF!</definedName>
    <definedName name="Z_02C59816_9CED_11D3_8584_00A0C9DF1035_.wvu.PrintArea" localSheetId="14" hidden="1">#REF!</definedName>
    <definedName name="Z_02C59816_9CED_11D3_8584_00A0C9DF1035_.wvu.PrintArea" localSheetId="13" hidden="1">#REF!</definedName>
    <definedName name="Z_02C59816_9CED_11D3_8584_00A0C9DF1035_.wvu.PrintArea" localSheetId="12" hidden="1">#REF!</definedName>
    <definedName name="Z_02C59816_9CED_11D3_8584_00A0C9DF1035_.wvu.PrintArea" localSheetId="36" hidden="1">#REF!</definedName>
    <definedName name="Z_02C59816_9CED_11D3_8584_00A0C9DF1035_.wvu.PrintArea" localSheetId="10" hidden="1">#REF!</definedName>
    <definedName name="Z_02C59816_9CED_11D3_8584_00A0C9DF1035_.wvu.PrintArea" localSheetId="11" hidden="1">#REF!</definedName>
    <definedName name="Z_02C59816_9CED_11D3_8584_00A0C9DF1035_.wvu.PrintArea" localSheetId="9" hidden="1">#REF!</definedName>
    <definedName name="Z_02C59816_9CED_11D3_8584_00A0C9DF1035_.wvu.PrintArea" localSheetId="8" hidden="1">#REF!</definedName>
    <definedName name="Z_02C59816_9CED_11D3_8584_00A0C9DF1035_.wvu.PrintArea" localSheetId="21" hidden="1">#REF!</definedName>
    <definedName name="Z_02C59816_9CED_11D3_8584_00A0C9DF1035_.wvu.PrintArea" localSheetId="6" hidden="1">#REF!</definedName>
    <definedName name="Z_02C59816_9CED_11D3_8584_00A0C9DF1035_.wvu.PrintArea" localSheetId="0" hidden="1">#REF!</definedName>
    <definedName name="Z_02C59816_9CED_11D3_8584_00A0C9DF1035_.wvu.PrintArea" localSheetId="2" hidden="1">#REF!</definedName>
    <definedName name="Z_02C59816_9CED_11D3_8584_00A0C9DF1035_.wvu.PrintArea" localSheetId="1" hidden="1">#REF!</definedName>
    <definedName name="Z_02C59816_9CED_11D3_8584_00A0C9DF1035_.wvu.PrintArea" localSheetId="33" hidden="1">#REF!</definedName>
    <definedName name="Z_02C59816_9CED_11D3_8584_00A0C9DF1035_.wvu.PrintArea" localSheetId="25" hidden="1">#REF!</definedName>
    <definedName name="Z_02C59816_9CED_11D3_8584_00A0C9DF1035_.wvu.PrintArea" hidden="1">#REF!</definedName>
    <definedName name="Z_02C59817_9CED_11D3_8584_00A0C9DF1035_.wvu.PrintArea" localSheetId="17" hidden="1">#REF!</definedName>
    <definedName name="Z_02C59817_9CED_11D3_8584_00A0C9DF1035_.wvu.PrintArea" localSheetId="16" hidden="1">#REF!</definedName>
    <definedName name="Z_02C59817_9CED_11D3_8584_00A0C9DF1035_.wvu.PrintArea" localSheetId="53" hidden="1">#REF!</definedName>
    <definedName name="Z_02C59817_9CED_11D3_8584_00A0C9DF1035_.wvu.PrintArea" localSheetId="23" hidden="1">#REF!</definedName>
    <definedName name="Z_02C59817_9CED_11D3_8584_00A0C9DF1035_.wvu.PrintArea" localSheetId="14" hidden="1">#REF!</definedName>
    <definedName name="Z_02C59817_9CED_11D3_8584_00A0C9DF1035_.wvu.PrintArea" localSheetId="13" hidden="1">#REF!</definedName>
    <definedName name="Z_02C59817_9CED_11D3_8584_00A0C9DF1035_.wvu.PrintArea" localSheetId="12" hidden="1">#REF!</definedName>
    <definedName name="Z_02C59817_9CED_11D3_8584_00A0C9DF1035_.wvu.PrintArea" localSheetId="36" hidden="1">#REF!</definedName>
    <definedName name="Z_02C59817_9CED_11D3_8584_00A0C9DF1035_.wvu.PrintArea" localSheetId="10" hidden="1">#REF!</definedName>
    <definedName name="Z_02C59817_9CED_11D3_8584_00A0C9DF1035_.wvu.PrintArea" localSheetId="11" hidden="1">#REF!</definedName>
    <definedName name="Z_02C59817_9CED_11D3_8584_00A0C9DF1035_.wvu.PrintArea" localSheetId="9" hidden="1">#REF!</definedName>
    <definedName name="Z_02C59817_9CED_11D3_8584_00A0C9DF1035_.wvu.PrintArea" localSheetId="8" hidden="1">#REF!</definedName>
    <definedName name="Z_02C59817_9CED_11D3_8584_00A0C9DF1035_.wvu.PrintArea" localSheetId="21" hidden="1">#REF!</definedName>
    <definedName name="Z_02C59817_9CED_11D3_8584_00A0C9DF1035_.wvu.PrintArea" localSheetId="6" hidden="1">#REF!</definedName>
    <definedName name="Z_02C59817_9CED_11D3_8584_00A0C9DF1035_.wvu.PrintArea" localSheetId="0" hidden="1">#REF!</definedName>
    <definedName name="Z_02C59817_9CED_11D3_8584_00A0C9DF1035_.wvu.PrintArea" localSheetId="2" hidden="1">#REF!</definedName>
    <definedName name="Z_02C59817_9CED_11D3_8584_00A0C9DF1035_.wvu.PrintArea" localSheetId="1" hidden="1">#REF!</definedName>
    <definedName name="Z_02C59817_9CED_11D3_8584_00A0C9DF1035_.wvu.PrintArea" localSheetId="33" hidden="1">#REF!</definedName>
    <definedName name="Z_02C59817_9CED_11D3_8584_00A0C9DF1035_.wvu.PrintArea" localSheetId="25" hidden="1">#REF!</definedName>
    <definedName name="Z_02C59817_9CED_11D3_8584_00A0C9DF1035_.wvu.PrintArea" hidden="1">#REF!</definedName>
    <definedName name="Z_02C59818_9CED_11D3_8584_00A0C9DF1035_.wvu.PrintArea" localSheetId="17" hidden="1">#REF!</definedName>
    <definedName name="Z_02C59818_9CED_11D3_8584_00A0C9DF1035_.wvu.PrintArea" localSheetId="16" hidden="1">#REF!</definedName>
    <definedName name="Z_02C59818_9CED_11D3_8584_00A0C9DF1035_.wvu.PrintArea" localSheetId="53" hidden="1">#REF!</definedName>
    <definedName name="Z_02C59818_9CED_11D3_8584_00A0C9DF1035_.wvu.PrintArea" localSheetId="23" hidden="1">#REF!</definedName>
    <definedName name="Z_02C59818_9CED_11D3_8584_00A0C9DF1035_.wvu.PrintArea" localSheetId="14" hidden="1">#REF!</definedName>
    <definedName name="Z_02C59818_9CED_11D3_8584_00A0C9DF1035_.wvu.PrintArea" localSheetId="13" hidden="1">#REF!</definedName>
    <definedName name="Z_02C59818_9CED_11D3_8584_00A0C9DF1035_.wvu.PrintArea" localSheetId="12" hidden="1">#REF!</definedName>
    <definedName name="Z_02C59818_9CED_11D3_8584_00A0C9DF1035_.wvu.PrintArea" localSheetId="36" hidden="1">#REF!</definedName>
    <definedName name="Z_02C59818_9CED_11D3_8584_00A0C9DF1035_.wvu.PrintArea" localSheetId="10" hidden="1">#REF!</definedName>
    <definedName name="Z_02C59818_9CED_11D3_8584_00A0C9DF1035_.wvu.PrintArea" localSheetId="11" hidden="1">#REF!</definedName>
    <definedName name="Z_02C59818_9CED_11D3_8584_00A0C9DF1035_.wvu.PrintArea" localSheetId="9" hidden="1">#REF!</definedName>
    <definedName name="Z_02C59818_9CED_11D3_8584_00A0C9DF1035_.wvu.PrintArea" localSheetId="8" hidden="1">#REF!</definedName>
    <definedName name="Z_02C59818_9CED_11D3_8584_00A0C9DF1035_.wvu.PrintArea" localSheetId="21" hidden="1">#REF!</definedName>
    <definedName name="Z_02C59818_9CED_11D3_8584_00A0C9DF1035_.wvu.PrintArea" localSheetId="6" hidden="1">#REF!</definedName>
    <definedName name="Z_02C59818_9CED_11D3_8584_00A0C9DF1035_.wvu.PrintArea" localSheetId="0" hidden="1">#REF!</definedName>
    <definedName name="Z_02C59818_9CED_11D3_8584_00A0C9DF1035_.wvu.PrintArea" localSheetId="2" hidden="1">#REF!</definedName>
    <definedName name="Z_02C59818_9CED_11D3_8584_00A0C9DF1035_.wvu.PrintArea" localSheetId="1" hidden="1">#REF!</definedName>
    <definedName name="Z_02C59818_9CED_11D3_8584_00A0C9DF1035_.wvu.PrintArea" localSheetId="33" hidden="1">#REF!</definedName>
    <definedName name="Z_02C59818_9CED_11D3_8584_00A0C9DF1035_.wvu.PrintArea" localSheetId="25" hidden="1">#REF!</definedName>
    <definedName name="Z_02C59818_9CED_11D3_8584_00A0C9DF1035_.wvu.PrintArea" hidden="1">#REF!</definedName>
    <definedName name="Z_02C59819_9CED_11D3_8584_00A0C9DF1035_.wvu.PrintArea" localSheetId="17" hidden="1">#REF!</definedName>
    <definedName name="Z_02C59819_9CED_11D3_8584_00A0C9DF1035_.wvu.PrintArea" localSheetId="16" hidden="1">#REF!</definedName>
    <definedName name="Z_02C59819_9CED_11D3_8584_00A0C9DF1035_.wvu.PrintArea" localSheetId="53" hidden="1">#REF!</definedName>
    <definedName name="Z_02C59819_9CED_11D3_8584_00A0C9DF1035_.wvu.PrintArea" localSheetId="23" hidden="1">#REF!</definedName>
    <definedName name="Z_02C59819_9CED_11D3_8584_00A0C9DF1035_.wvu.PrintArea" localSheetId="14" hidden="1">#REF!</definedName>
    <definedName name="Z_02C59819_9CED_11D3_8584_00A0C9DF1035_.wvu.PrintArea" localSheetId="13" hidden="1">#REF!</definedName>
    <definedName name="Z_02C59819_9CED_11D3_8584_00A0C9DF1035_.wvu.PrintArea" localSheetId="12" hidden="1">#REF!</definedName>
    <definedName name="Z_02C59819_9CED_11D3_8584_00A0C9DF1035_.wvu.PrintArea" localSheetId="36" hidden="1">#REF!</definedName>
    <definedName name="Z_02C59819_9CED_11D3_8584_00A0C9DF1035_.wvu.PrintArea" localSheetId="10" hidden="1">#REF!</definedName>
    <definedName name="Z_02C59819_9CED_11D3_8584_00A0C9DF1035_.wvu.PrintArea" localSheetId="11" hidden="1">#REF!</definedName>
    <definedName name="Z_02C59819_9CED_11D3_8584_00A0C9DF1035_.wvu.PrintArea" localSheetId="9" hidden="1">#REF!</definedName>
    <definedName name="Z_02C59819_9CED_11D3_8584_00A0C9DF1035_.wvu.PrintArea" localSheetId="8" hidden="1">#REF!</definedName>
    <definedName name="Z_02C59819_9CED_11D3_8584_00A0C9DF1035_.wvu.PrintArea" localSheetId="21" hidden="1">#REF!</definedName>
    <definedName name="Z_02C59819_9CED_11D3_8584_00A0C9DF1035_.wvu.PrintArea" localSheetId="6" hidden="1">#REF!</definedName>
    <definedName name="Z_02C59819_9CED_11D3_8584_00A0C9DF1035_.wvu.PrintArea" localSheetId="0" hidden="1">#REF!</definedName>
    <definedName name="Z_02C59819_9CED_11D3_8584_00A0C9DF1035_.wvu.PrintArea" localSheetId="2" hidden="1">#REF!</definedName>
    <definedName name="Z_02C59819_9CED_11D3_8584_00A0C9DF1035_.wvu.PrintArea" localSheetId="1" hidden="1">#REF!</definedName>
    <definedName name="Z_02C59819_9CED_11D3_8584_00A0C9DF1035_.wvu.PrintArea" localSheetId="33" hidden="1">#REF!</definedName>
    <definedName name="Z_02C59819_9CED_11D3_8584_00A0C9DF1035_.wvu.PrintArea" localSheetId="25" hidden="1">#REF!</definedName>
    <definedName name="Z_02C59819_9CED_11D3_8584_00A0C9DF1035_.wvu.PrintArea" hidden="1">#REF!</definedName>
    <definedName name="Z_02C5981B_9CED_11D3_8584_00A0C9DF1035_.wvu.PrintArea" localSheetId="17" hidden="1">#REF!</definedName>
    <definedName name="Z_02C5981B_9CED_11D3_8584_00A0C9DF1035_.wvu.PrintArea" localSheetId="16" hidden="1">#REF!</definedName>
    <definedName name="Z_02C5981B_9CED_11D3_8584_00A0C9DF1035_.wvu.PrintArea" localSheetId="53" hidden="1">#REF!</definedName>
    <definedName name="Z_02C5981B_9CED_11D3_8584_00A0C9DF1035_.wvu.PrintArea" localSheetId="23" hidden="1">#REF!</definedName>
    <definedName name="Z_02C5981B_9CED_11D3_8584_00A0C9DF1035_.wvu.PrintArea" localSheetId="14" hidden="1">#REF!</definedName>
    <definedName name="Z_02C5981B_9CED_11D3_8584_00A0C9DF1035_.wvu.PrintArea" localSheetId="13" hidden="1">#REF!</definedName>
    <definedName name="Z_02C5981B_9CED_11D3_8584_00A0C9DF1035_.wvu.PrintArea" localSheetId="12" hidden="1">#REF!</definedName>
    <definedName name="Z_02C5981B_9CED_11D3_8584_00A0C9DF1035_.wvu.PrintArea" localSheetId="36" hidden="1">#REF!</definedName>
    <definedName name="Z_02C5981B_9CED_11D3_8584_00A0C9DF1035_.wvu.PrintArea" localSheetId="10" hidden="1">#REF!</definedName>
    <definedName name="Z_02C5981B_9CED_11D3_8584_00A0C9DF1035_.wvu.PrintArea" localSheetId="11" hidden="1">#REF!</definedName>
    <definedName name="Z_02C5981B_9CED_11D3_8584_00A0C9DF1035_.wvu.PrintArea" localSheetId="9" hidden="1">#REF!</definedName>
    <definedName name="Z_02C5981B_9CED_11D3_8584_00A0C9DF1035_.wvu.PrintArea" localSheetId="8" hidden="1">#REF!</definedName>
    <definedName name="Z_02C5981B_9CED_11D3_8584_00A0C9DF1035_.wvu.PrintArea" localSheetId="21" hidden="1">#REF!</definedName>
    <definedName name="Z_02C5981B_9CED_11D3_8584_00A0C9DF1035_.wvu.PrintArea" localSheetId="6" hidden="1">#REF!</definedName>
    <definedName name="Z_02C5981B_9CED_11D3_8584_00A0C9DF1035_.wvu.PrintArea" localSheetId="0" hidden="1">#REF!</definedName>
    <definedName name="Z_02C5981B_9CED_11D3_8584_00A0C9DF1035_.wvu.PrintArea" localSheetId="2" hidden="1">#REF!</definedName>
    <definedName name="Z_02C5981B_9CED_11D3_8584_00A0C9DF1035_.wvu.PrintArea" localSheetId="1" hidden="1">#REF!</definedName>
    <definedName name="Z_02C5981B_9CED_11D3_8584_00A0C9DF1035_.wvu.PrintArea" localSheetId="33" hidden="1">#REF!</definedName>
    <definedName name="Z_02C5981B_9CED_11D3_8584_00A0C9DF1035_.wvu.PrintArea" localSheetId="25" hidden="1">#REF!</definedName>
    <definedName name="Z_02C5981B_9CED_11D3_8584_00A0C9DF1035_.wvu.PrintArea" hidden="1">#REF!</definedName>
    <definedName name="Z_02C5981C_9CED_11D3_8584_00A0C9DF1035_.wvu.PrintArea" localSheetId="17" hidden="1">#REF!</definedName>
    <definedName name="Z_02C5981C_9CED_11D3_8584_00A0C9DF1035_.wvu.PrintArea" localSheetId="16" hidden="1">#REF!</definedName>
    <definedName name="Z_02C5981C_9CED_11D3_8584_00A0C9DF1035_.wvu.PrintArea" localSheetId="53" hidden="1">#REF!</definedName>
    <definedName name="Z_02C5981C_9CED_11D3_8584_00A0C9DF1035_.wvu.PrintArea" localSheetId="23" hidden="1">#REF!</definedName>
    <definedName name="Z_02C5981C_9CED_11D3_8584_00A0C9DF1035_.wvu.PrintArea" localSheetId="14" hidden="1">#REF!</definedName>
    <definedName name="Z_02C5981C_9CED_11D3_8584_00A0C9DF1035_.wvu.PrintArea" localSheetId="13" hidden="1">#REF!</definedName>
    <definedName name="Z_02C5981C_9CED_11D3_8584_00A0C9DF1035_.wvu.PrintArea" localSheetId="12" hidden="1">#REF!</definedName>
    <definedName name="Z_02C5981C_9CED_11D3_8584_00A0C9DF1035_.wvu.PrintArea" localSheetId="36" hidden="1">#REF!</definedName>
    <definedName name="Z_02C5981C_9CED_11D3_8584_00A0C9DF1035_.wvu.PrintArea" localSheetId="10" hidden="1">#REF!</definedName>
    <definedName name="Z_02C5981C_9CED_11D3_8584_00A0C9DF1035_.wvu.PrintArea" localSheetId="11" hidden="1">#REF!</definedName>
    <definedName name="Z_02C5981C_9CED_11D3_8584_00A0C9DF1035_.wvu.PrintArea" localSheetId="9" hidden="1">#REF!</definedName>
    <definedName name="Z_02C5981C_9CED_11D3_8584_00A0C9DF1035_.wvu.PrintArea" localSheetId="8" hidden="1">#REF!</definedName>
    <definedName name="Z_02C5981C_9CED_11D3_8584_00A0C9DF1035_.wvu.PrintArea" localSheetId="21" hidden="1">#REF!</definedName>
    <definedName name="Z_02C5981C_9CED_11D3_8584_00A0C9DF1035_.wvu.PrintArea" localSheetId="6" hidden="1">#REF!</definedName>
    <definedName name="Z_02C5981C_9CED_11D3_8584_00A0C9DF1035_.wvu.PrintArea" localSheetId="0" hidden="1">#REF!</definedName>
    <definedName name="Z_02C5981C_9CED_11D3_8584_00A0C9DF1035_.wvu.PrintArea" localSheetId="2" hidden="1">#REF!</definedName>
    <definedName name="Z_02C5981C_9CED_11D3_8584_00A0C9DF1035_.wvu.PrintArea" localSheetId="1" hidden="1">#REF!</definedName>
    <definedName name="Z_02C5981C_9CED_11D3_8584_00A0C9DF1035_.wvu.PrintArea" localSheetId="33" hidden="1">#REF!</definedName>
    <definedName name="Z_02C5981C_9CED_11D3_8584_00A0C9DF1035_.wvu.PrintArea" localSheetId="25" hidden="1">#REF!</definedName>
    <definedName name="Z_02C5981C_9CED_11D3_8584_00A0C9DF1035_.wvu.PrintArea" hidden="1">#REF!</definedName>
    <definedName name="Z_02C5981E_9CED_11D3_8584_00A0C9DF1035_.wvu.PrintArea" localSheetId="17" hidden="1">#REF!</definedName>
    <definedName name="Z_02C5981E_9CED_11D3_8584_00A0C9DF1035_.wvu.PrintArea" localSheetId="16" hidden="1">#REF!</definedName>
    <definedName name="Z_02C5981E_9CED_11D3_8584_00A0C9DF1035_.wvu.PrintArea" localSheetId="53" hidden="1">#REF!</definedName>
    <definedName name="Z_02C5981E_9CED_11D3_8584_00A0C9DF1035_.wvu.PrintArea" localSheetId="23" hidden="1">#REF!</definedName>
    <definedName name="Z_02C5981E_9CED_11D3_8584_00A0C9DF1035_.wvu.PrintArea" localSheetId="14" hidden="1">#REF!</definedName>
    <definedName name="Z_02C5981E_9CED_11D3_8584_00A0C9DF1035_.wvu.PrintArea" localSheetId="13" hidden="1">#REF!</definedName>
    <definedName name="Z_02C5981E_9CED_11D3_8584_00A0C9DF1035_.wvu.PrintArea" localSheetId="12" hidden="1">#REF!</definedName>
    <definedName name="Z_02C5981E_9CED_11D3_8584_00A0C9DF1035_.wvu.PrintArea" localSheetId="36" hidden="1">#REF!</definedName>
    <definedName name="Z_02C5981E_9CED_11D3_8584_00A0C9DF1035_.wvu.PrintArea" localSheetId="10" hidden="1">#REF!</definedName>
    <definedName name="Z_02C5981E_9CED_11D3_8584_00A0C9DF1035_.wvu.PrintArea" localSheetId="11" hidden="1">#REF!</definedName>
    <definedName name="Z_02C5981E_9CED_11D3_8584_00A0C9DF1035_.wvu.PrintArea" localSheetId="9" hidden="1">#REF!</definedName>
    <definedName name="Z_02C5981E_9CED_11D3_8584_00A0C9DF1035_.wvu.PrintArea" localSheetId="8" hidden="1">#REF!</definedName>
    <definedName name="Z_02C5981E_9CED_11D3_8584_00A0C9DF1035_.wvu.PrintArea" localSheetId="21" hidden="1">#REF!</definedName>
    <definedName name="Z_02C5981E_9CED_11D3_8584_00A0C9DF1035_.wvu.PrintArea" localSheetId="6" hidden="1">#REF!</definedName>
    <definedName name="Z_02C5981E_9CED_11D3_8584_00A0C9DF1035_.wvu.PrintArea" localSheetId="0" hidden="1">#REF!</definedName>
    <definedName name="Z_02C5981E_9CED_11D3_8584_00A0C9DF1035_.wvu.PrintArea" localSheetId="2" hidden="1">#REF!</definedName>
    <definedName name="Z_02C5981E_9CED_11D3_8584_00A0C9DF1035_.wvu.PrintArea" localSheetId="1" hidden="1">#REF!</definedName>
    <definedName name="Z_02C5981E_9CED_11D3_8584_00A0C9DF1035_.wvu.PrintArea" localSheetId="33" hidden="1">#REF!</definedName>
    <definedName name="Z_02C5981E_9CED_11D3_8584_00A0C9DF1035_.wvu.PrintArea" localSheetId="25" hidden="1">#REF!</definedName>
    <definedName name="Z_02C5981E_9CED_11D3_8584_00A0C9DF1035_.wvu.PrintArea" hidden="1">#REF!</definedName>
    <definedName name="Z_02C5981F_9CED_11D3_8584_00A0C9DF1035_.wvu.PrintArea" localSheetId="17" hidden="1">#REF!</definedName>
    <definedName name="Z_02C5981F_9CED_11D3_8584_00A0C9DF1035_.wvu.PrintArea" localSheetId="16" hidden="1">#REF!</definedName>
    <definedName name="Z_02C5981F_9CED_11D3_8584_00A0C9DF1035_.wvu.PrintArea" localSheetId="53" hidden="1">#REF!</definedName>
    <definedName name="Z_02C5981F_9CED_11D3_8584_00A0C9DF1035_.wvu.PrintArea" localSheetId="23" hidden="1">#REF!</definedName>
    <definedName name="Z_02C5981F_9CED_11D3_8584_00A0C9DF1035_.wvu.PrintArea" localSheetId="14" hidden="1">#REF!</definedName>
    <definedName name="Z_02C5981F_9CED_11D3_8584_00A0C9DF1035_.wvu.PrintArea" localSheetId="13" hidden="1">#REF!</definedName>
    <definedName name="Z_02C5981F_9CED_11D3_8584_00A0C9DF1035_.wvu.PrintArea" localSheetId="12" hidden="1">#REF!</definedName>
    <definedName name="Z_02C5981F_9CED_11D3_8584_00A0C9DF1035_.wvu.PrintArea" localSheetId="36" hidden="1">#REF!</definedName>
    <definedName name="Z_02C5981F_9CED_11D3_8584_00A0C9DF1035_.wvu.PrintArea" localSheetId="10" hidden="1">#REF!</definedName>
    <definedName name="Z_02C5981F_9CED_11D3_8584_00A0C9DF1035_.wvu.PrintArea" localSheetId="11" hidden="1">#REF!</definedName>
    <definedName name="Z_02C5981F_9CED_11D3_8584_00A0C9DF1035_.wvu.PrintArea" localSheetId="9" hidden="1">#REF!</definedName>
    <definedName name="Z_02C5981F_9CED_11D3_8584_00A0C9DF1035_.wvu.PrintArea" localSheetId="8" hidden="1">#REF!</definedName>
    <definedName name="Z_02C5981F_9CED_11D3_8584_00A0C9DF1035_.wvu.PrintArea" localSheetId="21" hidden="1">#REF!</definedName>
    <definedName name="Z_02C5981F_9CED_11D3_8584_00A0C9DF1035_.wvu.PrintArea" localSheetId="6" hidden="1">#REF!</definedName>
    <definedName name="Z_02C5981F_9CED_11D3_8584_00A0C9DF1035_.wvu.PrintArea" localSheetId="0" hidden="1">#REF!</definedName>
    <definedName name="Z_02C5981F_9CED_11D3_8584_00A0C9DF1035_.wvu.PrintArea" localSheetId="2" hidden="1">#REF!</definedName>
    <definedName name="Z_02C5981F_9CED_11D3_8584_00A0C9DF1035_.wvu.PrintArea" localSheetId="1" hidden="1">#REF!</definedName>
    <definedName name="Z_02C5981F_9CED_11D3_8584_00A0C9DF1035_.wvu.PrintArea" localSheetId="33" hidden="1">#REF!</definedName>
    <definedName name="Z_02C5981F_9CED_11D3_8584_00A0C9DF1035_.wvu.PrintArea" localSheetId="25" hidden="1">#REF!</definedName>
    <definedName name="Z_02C5981F_9CED_11D3_8584_00A0C9DF1035_.wvu.PrintArea" hidden="1">#REF!</definedName>
    <definedName name="Z_02C59821_9CED_11D3_8584_00A0C9DF1035_.wvu.PrintArea" localSheetId="17" hidden="1">#REF!</definedName>
    <definedName name="Z_02C59821_9CED_11D3_8584_00A0C9DF1035_.wvu.PrintArea" localSheetId="16" hidden="1">#REF!</definedName>
    <definedName name="Z_02C59821_9CED_11D3_8584_00A0C9DF1035_.wvu.PrintArea" localSheetId="53" hidden="1">#REF!</definedName>
    <definedName name="Z_02C59821_9CED_11D3_8584_00A0C9DF1035_.wvu.PrintArea" localSheetId="23" hidden="1">#REF!</definedName>
    <definedName name="Z_02C59821_9CED_11D3_8584_00A0C9DF1035_.wvu.PrintArea" localSheetId="14" hidden="1">#REF!</definedName>
    <definedName name="Z_02C59821_9CED_11D3_8584_00A0C9DF1035_.wvu.PrintArea" localSheetId="13" hidden="1">#REF!</definedName>
    <definedName name="Z_02C59821_9CED_11D3_8584_00A0C9DF1035_.wvu.PrintArea" localSheetId="12" hidden="1">#REF!</definedName>
    <definedName name="Z_02C59821_9CED_11D3_8584_00A0C9DF1035_.wvu.PrintArea" localSheetId="36" hidden="1">#REF!</definedName>
    <definedName name="Z_02C59821_9CED_11D3_8584_00A0C9DF1035_.wvu.PrintArea" localSheetId="10" hidden="1">#REF!</definedName>
    <definedName name="Z_02C59821_9CED_11D3_8584_00A0C9DF1035_.wvu.PrintArea" localSheetId="11" hidden="1">#REF!</definedName>
    <definedName name="Z_02C59821_9CED_11D3_8584_00A0C9DF1035_.wvu.PrintArea" localSheetId="9" hidden="1">#REF!</definedName>
    <definedName name="Z_02C59821_9CED_11D3_8584_00A0C9DF1035_.wvu.PrintArea" localSheetId="8" hidden="1">#REF!</definedName>
    <definedName name="Z_02C59821_9CED_11D3_8584_00A0C9DF1035_.wvu.PrintArea" localSheetId="21" hidden="1">#REF!</definedName>
    <definedName name="Z_02C59821_9CED_11D3_8584_00A0C9DF1035_.wvu.PrintArea" localSheetId="6" hidden="1">#REF!</definedName>
    <definedName name="Z_02C59821_9CED_11D3_8584_00A0C9DF1035_.wvu.PrintArea" localSheetId="0" hidden="1">#REF!</definedName>
    <definedName name="Z_02C59821_9CED_11D3_8584_00A0C9DF1035_.wvu.PrintArea" localSheetId="2" hidden="1">#REF!</definedName>
    <definedName name="Z_02C59821_9CED_11D3_8584_00A0C9DF1035_.wvu.PrintArea" localSheetId="1" hidden="1">#REF!</definedName>
    <definedName name="Z_02C59821_9CED_11D3_8584_00A0C9DF1035_.wvu.PrintArea" localSheetId="33" hidden="1">#REF!</definedName>
    <definedName name="Z_02C59821_9CED_11D3_8584_00A0C9DF1035_.wvu.PrintArea" localSheetId="25" hidden="1">#REF!</definedName>
    <definedName name="Z_02C59821_9CED_11D3_8584_00A0C9DF1035_.wvu.PrintArea" hidden="1">#REF!</definedName>
    <definedName name="Z_02C59822_9CED_11D3_8584_00A0C9DF1035_.wvu.PrintArea" localSheetId="17" hidden="1">#REF!</definedName>
    <definedName name="Z_02C59822_9CED_11D3_8584_00A0C9DF1035_.wvu.PrintArea" localSheetId="16" hidden="1">#REF!</definedName>
    <definedName name="Z_02C59822_9CED_11D3_8584_00A0C9DF1035_.wvu.PrintArea" localSheetId="53" hidden="1">#REF!</definedName>
    <definedName name="Z_02C59822_9CED_11D3_8584_00A0C9DF1035_.wvu.PrintArea" localSheetId="23" hidden="1">#REF!</definedName>
    <definedName name="Z_02C59822_9CED_11D3_8584_00A0C9DF1035_.wvu.PrintArea" localSheetId="14" hidden="1">#REF!</definedName>
    <definedName name="Z_02C59822_9CED_11D3_8584_00A0C9DF1035_.wvu.PrintArea" localSheetId="13" hidden="1">#REF!</definedName>
    <definedName name="Z_02C59822_9CED_11D3_8584_00A0C9DF1035_.wvu.PrintArea" localSheetId="12" hidden="1">#REF!</definedName>
    <definedName name="Z_02C59822_9CED_11D3_8584_00A0C9DF1035_.wvu.PrintArea" localSheetId="36" hidden="1">#REF!</definedName>
    <definedName name="Z_02C59822_9CED_11D3_8584_00A0C9DF1035_.wvu.PrintArea" localSheetId="10" hidden="1">#REF!</definedName>
    <definedName name="Z_02C59822_9CED_11D3_8584_00A0C9DF1035_.wvu.PrintArea" localSheetId="11" hidden="1">#REF!</definedName>
    <definedName name="Z_02C59822_9CED_11D3_8584_00A0C9DF1035_.wvu.PrintArea" localSheetId="9" hidden="1">#REF!</definedName>
    <definedName name="Z_02C59822_9CED_11D3_8584_00A0C9DF1035_.wvu.PrintArea" localSheetId="8" hidden="1">#REF!</definedName>
    <definedName name="Z_02C59822_9CED_11D3_8584_00A0C9DF1035_.wvu.PrintArea" localSheetId="21" hidden="1">#REF!</definedName>
    <definedName name="Z_02C59822_9CED_11D3_8584_00A0C9DF1035_.wvu.PrintArea" localSheetId="6" hidden="1">#REF!</definedName>
    <definedName name="Z_02C59822_9CED_11D3_8584_00A0C9DF1035_.wvu.PrintArea" localSheetId="0" hidden="1">#REF!</definedName>
    <definedName name="Z_02C59822_9CED_11D3_8584_00A0C9DF1035_.wvu.PrintArea" localSheetId="2" hidden="1">#REF!</definedName>
    <definedName name="Z_02C59822_9CED_11D3_8584_00A0C9DF1035_.wvu.PrintArea" localSheetId="1" hidden="1">#REF!</definedName>
    <definedName name="Z_02C59822_9CED_11D3_8584_00A0C9DF1035_.wvu.PrintArea" localSheetId="33" hidden="1">#REF!</definedName>
    <definedName name="Z_02C59822_9CED_11D3_8584_00A0C9DF1035_.wvu.PrintArea" localSheetId="25" hidden="1">#REF!</definedName>
    <definedName name="Z_02C59822_9CED_11D3_8584_00A0C9DF1035_.wvu.PrintArea" hidden="1">#REF!</definedName>
    <definedName name="Z_02C59823_9CED_11D3_8584_00A0C9DF1035_.wvu.PrintArea" localSheetId="17" hidden="1">#REF!</definedName>
    <definedName name="Z_02C59823_9CED_11D3_8584_00A0C9DF1035_.wvu.PrintArea" localSheetId="16" hidden="1">#REF!</definedName>
    <definedName name="Z_02C59823_9CED_11D3_8584_00A0C9DF1035_.wvu.PrintArea" localSheetId="53" hidden="1">#REF!</definedName>
    <definedName name="Z_02C59823_9CED_11D3_8584_00A0C9DF1035_.wvu.PrintArea" localSheetId="23" hidden="1">#REF!</definedName>
    <definedName name="Z_02C59823_9CED_11D3_8584_00A0C9DF1035_.wvu.PrintArea" localSheetId="14" hidden="1">#REF!</definedName>
    <definedName name="Z_02C59823_9CED_11D3_8584_00A0C9DF1035_.wvu.PrintArea" localSheetId="13" hidden="1">#REF!</definedName>
    <definedName name="Z_02C59823_9CED_11D3_8584_00A0C9DF1035_.wvu.PrintArea" localSheetId="12" hidden="1">#REF!</definedName>
    <definedName name="Z_02C59823_9CED_11D3_8584_00A0C9DF1035_.wvu.PrintArea" localSheetId="36" hidden="1">#REF!</definedName>
    <definedName name="Z_02C59823_9CED_11D3_8584_00A0C9DF1035_.wvu.PrintArea" localSheetId="10" hidden="1">#REF!</definedName>
    <definedName name="Z_02C59823_9CED_11D3_8584_00A0C9DF1035_.wvu.PrintArea" localSheetId="11" hidden="1">#REF!</definedName>
    <definedName name="Z_02C59823_9CED_11D3_8584_00A0C9DF1035_.wvu.PrintArea" localSheetId="9" hidden="1">#REF!</definedName>
    <definedName name="Z_02C59823_9CED_11D3_8584_00A0C9DF1035_.wvu.PrintArea" localSheetId="8" hidden="1">#REF!</definedName>
    <definedName name="Z_02C59823_9CED_11D3_8584_00A0C9DF1035_.wvu.PrintArea" localSheetId="21" hidden="1">#REF!</definedName>
    <definedName name="Z_02C59823_9CED_11D3_8584_00A0C9DF1035_.wvu.PrintArea" localSheetId="6" hidden="1">#REF!</definedName>
    <definedName name="Z_02C59823_9CED_11D3_8584_00A0C9DF1035_.wvu.PrintArea" localSheetId="0" hidden="1">#REF!</definedName>
    <definedName name="Z_02C59823_9CED_11D3_8584_00A0C9DF1035_.wvu.PrintArea" localSheetId="2" hidden="1">#REF!</definedName>
    <definedName name="Z_02C59823_9CED_11D3_8584_00A0C9DF1035_.wvu.PrintArea" localSheetId="1" hidden="1">#REF!</definedName>
    <definedName name="Z_02C59823_9CED_11D3_8584_00A0C9DF1035_.wvu.PrintArea" localSheetId="33" hidden="1">#REF!</definedName>
    <definedName name="Z_02C59823_9CED_11D3_8584_00A0C9DF1035_.wvu.PrintArea" localSheetId="25" hidden="1">#REF!</definedName>
    <definedName name="Z_02C59823_9CED_11D3_8584_00A0C9DF1035_.wvu.PrintArea" hidden="1">#REF!</definedName>
    <definedName name="Z_02C59824_9CED_11D3_8584_00A0C9DF1035_.wvu.PrintArea" localSheetId="17" hidden="1">#REF!</definedName>
    <definedName name="Z_02C59824_9CED_11D3_8584_00A0C9DF1035_.wvu.PrintArea" localSheetId="16" hidden="1">#REF!</definedName>
    <definedName name="Z_02C59824_9CED_11D3_8584_00A0C9DF1035_.wvu.PrintArea" localSheetId="53" hidden="1">#REF!</definedName>
    <definedName name="Z_02C59824_9CED_11D3_8584_00A0C9DF1035_.wvu.PrintArea" localSheetId="23" hidden="1">#REF!</definedName>
    <definedName name="Z_02C59824_9CED_11D3_8584_00A0C9DF1035_.wvu.PrintArea" localSheetId="14" hidden="1">#REF!</definedName>
    <definedName name="Z_02C59824_9CED_11D3_8584_00A0C9DF1035_.wvu.PrintArea" localSheetId="13" hidden="1">#REF!</definedName>
    <definedName name="Z_02C59824_9CED_11D3_8584_00A0C9DF1035_.wvu.PrintArea" localSheetId="12" hidden="1">#REF!</definedName>
    <definedName name="Z_02C59824_9CED_11D3_8584_00A0C9DF1035_.wvu.PrintArea" localSheetId="36" hidden="1">#REF!</definedName>
    <definedName name="Z_02C59824_9CED_11D3_8584_00A0C9DF1035_.wvu.PrintArea" localSheetId="10" hidden="1">#REF!</definedName>
    <definedName name="Z_02C59824_9CED_11D3_8584_00A0C9DF1035_.wvu.PrintArea" localSheetId="11" hidden="1">#REF!</definedName>
    <definedName name="Z_02C59824_9CED_11D3_8584_00A0C9DF1035_.wvu.PrintArea" localSheetId="9" hidden="1">#REF!</definedName>
    <definedName name="Z_02C59824_9CED_11D3_8584_00A0C9DF1035_.wvu.PrintArea" localSheetId="8" hidden="1">#REF!</definedName>
    <definedName name="Z_02C59824_9CED_11D3_8584_00A0C9DF1035_.wvu.PrintArea" localSheetId="21" hidden="1">#REF!</definedName>
    <definedName name="Z_02C59824_9CED_11D3_8584_00A0C9DF1035_.wvu.PrintArea" localSheetId="6" hidden="1">#REF!</definedName>
    <definedName name="Z_02C59824_9CED_11D3_8584_00A0C9DF1035_.wvu.PrintArea" localSheetId="0" hidden="1">#REF!</definedName>
    <definedName name="Z_02C59824_9CED_11D3_8584_00A0C9DF1035_.wvu.PrintArea" localSheetId="2" hidden="1">#REF!</definedName>
    <definedName name="Z_02C59824_9CED_11D3_8584_00A0C9DF1035_.wvu.PrintArea" localSheetId="1" hidden="1">#REF!</definedName>
    <definedName name="Z_02C59824_9CED_11D3_8584_00A0C9DF1035_.wvu.PrintArea" localSheetId="33" hidden="1">#REF!</definedName>
    <definedName name="Z_02C59824_9CED_11D3_8584_00A0C9DF1035_.wvu.PrintArea" localSheetId="25" hidden="1">#REF!</definedName>
    <definedName name="Z_02C59824_9CED_11D3_8584_00A0C9DF1035_.wvu.PrintArea" hidden="1">#REF!</definedName>
    <definedName name="Z_02C59826_9CED_11D3_8584_00A0C9DF1035_.wvu.PrintArea" localSheetId="17" hidden="1">#REF!</definedName>
    <definedName name="Z_02C59826_9CED_11D3_8584_00A0C9DF1035_.wvu.PrintArea" localSheetId="16" hidden="1">#REF!</definedName>
    <definedName name="Z_02C59826_9CED_11D3_8584_00A0C9DF1035_.wvu.PrintArea" localSheetId="53" hidden="1">#REF!</definedName>
    <definedName name="Z_02C59826_9CED_11D3_8584_00A0C9DF1035_.wvu.PrintArea" localSheetId="23" hidden="1">#REF!</definedName>
    <definedName name="Z_02C59826_9CED_11D3_8584_00A0C9DF1035_.wvu.PrintArea" localSheetId="14" hidden="1">#REF!</definedName>
    <definedName name="Z_02C59826_9CED_11D3_8584_00A0C9DF1035_.wvu.PrintArea" localSheetId="13" hidden="1">#REF!</definedName>
    <definedName name="Z_02C59826_9CED_11D3_8584_00A0C9DF1035_.wvu.PrintArea" localSheetId="12" hidden="1">#REF!</definedName>
    <definedName name="Z_02C59826_9CED_11D3_8584_00A0C9DF1035_.wvu.PrintArea" localSheetId="36" hidden="1">#REF!</definedName>
    <definedName name="Z_02C59826_9CED_11D3_8584_00A0C9DF1035_.wvu.PrintArea" localSheetId="10" hidden="1">#REF!</definedName>
    <definedName name="Z_02C59826_9CED_11D3_8584_00A0C9DF1035_.wvu.PrintArea" localSheetId="11" hidden="1">#REF!</definedName>
    <definedName name="Z_02C59826_9CED_11D3_8584_00A0C9DF1035_.wvu.PrintArea" localSheetId="9" hidden="1">#REF!</definedName>
    <definedName name="Z_02C59826_9CED_11D3_8584_00A0C9DF1035_.wvu.PrintArea" localSheetId="8" hidden="1">#REF!</definedName>
    <definedName name="Z_02C59826_9CED_11D3_8584_00A0C9DF1035_.wvu.PrintArea" localSheetId="21" hidden="1">#REF!</definedName>
    <definedName name="Z_02C59826_9CED_11D3_8584_00A0C9DF1035_.wvu.PrintArea" localSheetId="6" hidden="1">#REF!</definedName>
    <definedName name="Z_02C59826_9CED_11D3_8584_00A0C9DF1035_.wvu.PrintArea" localSheetId="0" hidden="1">#REF!</definedName>
    <definedName name="Z_02C59826_9CED_11D3_8584_00A0C9DF1035_.wvu.PrintArea" localSheetId="2" hidden="1">#REF!</definedName>
    <definedName name="Z_02C59826_9CED_11D3_8584_00A0C9DF1035_.wvu.PrintArea" localSheetId="1" hidden="1">#REF!</definedName>
    <definedName name="Z_02C59826_9CED_11D3_8584_00A0C9DF1035_.wvu.PrintArea" localSheetId="33" hidden="1">#REF!</definedName>
    <definedName name="Z_02C59826_9CED_11D3_8584_00A0C9DF1035_.wvu.PrintArea" localSheetId="25" hidden="1">#REF!</definedName>
    <definedName name="Z_02C59826_9CED_11D3_8584_00A0C9DF1035_.wvu.PrintArea" hidden="1">#REF!</definedName>
    <definedName name="Z_02C59827_9CED_11D3_8584_00A0C9DF1035_.wvu.PrintArea" localSheetId="17" hidden="1">#REF!</definedName>
    <definedName name="Z_02C59827_9CED_11D3_8584_00A0C9DF1035_.wvu.PrintArea" localSheetId="16" hidden="1">#REF!</definedName>
    <definedName name="Z_02C59827_9CED_11D3_8584_00A0C9DF1035_.wvu.PrintArea" localSheetId="53" hidden="1">#REF!</definedName>
    <definedName name="Z_02C59827_9CED_11D3_8584_00A0C9DF1035_.wvu.PrintArea" localSheetId="23" hidden="1">#REF!</definedName>
    <definedName name="Z_02C59827_9CED_11D3_8584_00A0C9DF1035_.wvu.PrintArea" localSheetId="14" hidden="1">#REF!</definedName>
    <definedName name="Z_02C59827_9CED_11D3_8584_00A0C9DF1035_.wvu.PrintArea" localSheetId="13" hidden="1">#REF!</definedName>
    <definedName name="Z_02C59827_9CED_11D3_8584_00A0C9DF1035_.wvu.PrintArea" localSheetId="12" hidden="1">#REF!</definedName>
    <definedName name="Z_02C59827_9CED_11D3_8584_00A0C9DF1035_.wvu.PrintArea" localSheetId="36" hidden="1">#REF!</definedName>
    <definedName name="Z_02C59827_9CED_11D3_8584_00A0C9DF1035_.wvu.PrintArea" localSheetId="10" hidden="1">#REF!</definedName>
    <definedName name="Z_02C59827_9CED_11D3_8584_00A0C9DF1035_.wvu.PrintArea" localSheetId="11" hidden="1">#REF!</definedName>
    <definedName name="Z_02C59827_9CED_11D3_8584_00A0C9DF1035_.wvu.PrintArea" localSheetId="9" hidden="1">#REF!</definedName>
    <definedName name="Z_02C59827_9CED_11D3_8584_00A0C9DF1035_.wvu.PrintArea" localSheetId="8" hidden="1">#REF!</definedName>
    <definedName name="Z_02C59827_9CED_11D3_8584_00A0C9DF1035_.wvu.PrintArea" localSheetId="21" hidden="1">#REF!</definedName>
    <definedName name="Z_02C59827_9CED_11D3_8584_00A0C9DF1035_.wvu.PrintArea" localSheetId="6" hidden="1">#REF!</definedName>
    <definedName name="Z_02C59827_9CED_11D3_8584_00A0C9DF1035_.wvu.PrintArea" localSheetId="0" hidden="1">#REF!</definedName>
    <definedName name="Z_02C59827_9CED_11D3_8584_00A0C9DF1035_.wvu.PrintArea" localSheetId="2" hidden="1">#REF!</definedName>
    <definedName name="Z_02C59827_9CED_11D3_8584_00A0C9DF1035_.wvu.PrintArea" localSheetId="1" hidden="1">#REF!</definedName>
    <definedName name="Z_02C59827_9CED_11D3_8584_00A0C9DF1035_.wvu.PrintArea" localSheetId="33" hidden="1">#REF!</definedName>
    <definedName name="Z_02C59827_9CED_11D3_8584_00A0C9DF1035_.wvu.PrintArea" localSheetId="25" hidden="1">#REF!</definedName>
    <definedName name="Z_02C59827_9CED_11D3_8584_00A0C9DF1035_.wvu.PrintArea" hidden="1">#REF!</definedName>
    <definedName name="Z_02C59828_9CED_11D3_8584_00A0C9DF1035_.wvu.PrintArea" localSheetId="17" hidden="1">#REF!</definedName>
    <definedName name="Z_02C59828_9CED_11D3_8584_00A0C9DF1035_.wvu.PrintArea" localSheetId="16" hidden="1">#REF!</definedName>
    <definedName name="Z_02C59828_9CED_11D3_8584_00A0C9DF1035_.wvu.PrintArea" localSheetId="53" hidden="1">#REF!</definedName>
    <definedName name="Z_02C59828_9CED_11D3_8584_00A0C9DF1035_.wvu.PrintArea" localSheetId="23" hidden="1">#REF!</definedName>
    <definedName name="Z_02C59828_9CED_11D3_8584_00A0C9DF1035_.wvu.PrintArea" localSheetId="14" hidden="1">#REF!</definedName>
    <definedName name="Z_02C59828_9CED_11D3_8584_00A0C9DF1035_.wvu.PrintArea" localSheetId="13" hidden="1">#REF!</definedName>
    <definedName name="Z_02C59828_9CED_11D3_8584_00A0C9DF1035_.wvu.PrintArea" localSheetId="12" hidden="1">#REF!</definedName>
    <definedName name="Z_02C59828_9CED_11D3_8584_00A0C9DF1035_.wvu.PrintArea" localSheetId="36" hidden="1">#REF!</definedName>
    <definedName name="Z_02C59828_9CED_11D3_8584_00A0C9DF1035_.wvu.PrintArea" localSheetId="10" hidden="1">#REF!</definedName>
    <definedName name="Z_02C59828_9CED_11D3_8584_00A0C9DF1035_.wvu.PrintArea" localSheetId="11" hidden="1">#REF!</definedName>
    <definedName name="Z_02C59828_9CED_11D3_8584_00A0C9DF1035_.wvu.PrintArea" localSheetId="9" hidden="1">#REF!</definedName>
    <definedName name="Z_02C59828_9CED_11D3_8584_00A0C9DF1035_.wvu.PrintArea" localSheetId="8" hidden="1">#REF!</definedName>
    <definedName name="Z_02C59828_9CED_11D3_8584_00A0C9DF1035_.wvu.PrintArea" localSheetId="21" hidden="1">#REF!</definedName>
    <definedName name="Z_02C59828_9CED_11D3_8584_00A0C9DF1035_.wvu.PrintArea" localSheetId="6" hidden="1">#REF!</definedName>
    <definedName name="Z_02C59828_9CED_11D3_8584_00A0C9DF1035_.wvu.PrintArea" localSheetId="0" hidden="1">#REF!</definedName>
    <definedName name="Z_02C59828_9CED_11D3_8584_00A0C9DF1035_.wvu.PrintArea" localSheetId="2" hidden="1">#REF!</definedName>
    <definedName name="Z_02C59828_9CED_11D3_8584_00A0C9DF1035_.wvu.PrintArea" localSheetId="1" hidden="1">#REF!</definedName>
    <definedName name="Z_02C59828_9CED_11D3_8584_00A0C9DF1035_.wvu.PrintArea" localSheetId="33" hidden="1">#REF!</definedName>
    <definedName name="Z_02C59828_9CED_11D3_8584_00A0C9DF1035_.wvu.PrintArea" localSheetId="25" hidden="1">#REF!</definedName>
    <definedName name="Z_02C59828_9CED_11D3_8584_00A0C9DF1035_.wvu.PrintArea" hidden="1">#REF!</definedName>
    <definedName name="Z_02C59829_9CED_11D3_8584_00A0C9DF1035_.wvu.PrintArea" localSheetId="17" hidden="1">#REF!</definedName>
    <definedName name="Z_02C59829_9CED_11D3_8584_00A0C9DF1035_.wvu.PrintArea" localSheetId="16" hidden="1">#REF!</definedName>
    <definedName name="Z_02C59829_9CED_11D3_8584_00A0C9DF1035_.wvu.PrintArea" localSheetId="53" hidden="1">#REF!</definedName>
    <definedName name="Z_02C59829_9CED_11D3_8584_00A0C9DF1035_.wvu.PrintArea" localSheetId="23" hidden="1">#REF!</definedName>
    <definedName name="Z_02C59829_9CED_11D3_8584_00A0C9DF1035_.wvu.PrintArea" localSheetId="14" hidden="1">#REF!</definedName>
    <definedName name="Z_02C59829_9CED_11D3_8584_00A0C9DF1035_.wvu.PrintArea" localSheetId="13" hidden="1">#REF!</definedName>
    <definedName name="Z_02C59829_9CED_11D3_8584_00A0C9DF1035_.wvu.PrintArea" localSheetId="12" hidden="1">#REF!</definedName>
    <definedName name="Z_02C59829_9CED_11D3_8584_00A0C9DF1035_.wvu.PrintArea" localSheetId="36" hidden="1">#REF!</definedName>
    <definedName name="Z_02C59829_9CED_11D3_8584_00A0C9DF1035_.wvu.PrintArea" localSheetId="10" hidden="1">#REF!</definedName>
    <definedName name="Z_02C59829_9CED_11D3_8584_00A0C9DF1035_.wvu.PrintArea" localSheetId="11" hidden="1">#REF!</definedName>
    <definedName name="Z_02C59829_9CED_11D3_8584_00A0C9DF1035_.wvu.PrintArea" localSheetId="9" hidden="1">#REF!</definedName>
    <definedName name="Z_02C59829_9CED_11D3_8584_00A0C9DF1035_.wvu.PrintArea" localSheetId="8" hidden="1">#REF!</definedName>
    <definedName name="Z_02C59829_9CED_11D3_8584_00A0C9DF1035_.wvu.PrintArea" localSheetId="21" hidden="1">#REF!</definedName>
    <definedName name="Z_02C59829_9CED_11D3_8584_00A0C9DF1035_.wvu.PrintArea" localSheetId="6" hidden="1">#REF!</definedName>
    <definedName name="Z_02C59829_9CED_11D3_8584_00A0C9DF1035_.wvu.PrintArea" localSheetId="0" hidden="1">#REF!</definedName>
    <definedName name="Z_02C59829_9CED_11D3_8584_00A0C9DF1035_.wvu.PrintArea" localSheetId="2" hidden="1">#REF!</definedName>
    <definedName name="Z_02C59829_9CED_11D3_8584_00A0C9DF1035_.wvu.PrintArea" localSheetId="1" hidden="1">#REF!</definedName>
    <definedName name="Z_02C59829_9CED_11D3_8584_00A0C9DF1035_.wvu.PrintArea" localSheetId="33" hidden="1">#REF!</definedName>
    <definedName name="Z_02C59829_9CED_11D3_8584_00A0C9DF1035_.wvu.PrintArea" localSheetId="25" hidden="1">#REF!</definedName>
    <definedName name="Z_02C59829_9CED_11D3_8584_00A0C9DF1035_.wvu.PrintArea" hidden="1">#REF!</definedName>
    <definedName name="Z_02C5982B_9CED_11D3_8584_00A0C9DF1035_.wvu.PrintArea" localSheetId="17" hidden="1">#REF!</definedName>
    <definedName name="Z_02C5982B_9CED_11D3_8584_00A0C9DF1035_.wvu.PrintArea" localSheetId="16" hidden="1">#REF!</definedName>
    <definedName name="Z_02C5982B_9CED_11D3_8584_00A0C9DF1035_.wvu.PrintArea" localSheetId="53" hidden="1">#REF!</definedName>
    <definedName name="Z_02C5982B_9CED_11D3_8584_00A0C9DF1035_.wvu.PrintArea" localSheetId="23" hidden="1">#REF!</definedName>
    <definedName name="Z_02C5982B_9CED_11D3_8584_00A0C9DF1035_.wvu.PrintArea" localSheetId="14" hidden="1">#REF!</definedName>
    <definedName name="Z_02C5982B_9CED_11D3_8584_00A0C9DF1035_.wvu.PrintArea" localSheetId="13" hidden="1">#REF!</definedName>
    <definedName name="Z_02C5982B_9CED_11D3_8584_00A0C9DF1035_.wvu.PrintArea" localSheetId="12" hidden="1">#REF!</definedName>
    <definedName name="Z_02C5982B_9CED_11D3_8584_00A0C9DF1035_.wvu.PrintArea" localSheetId="36" hidden="1">#REF!</definedName>
    <definedName name="Z_02C5982B_9CED_11D3_8584_00A0C9DF1035_.wvu.PrintArea" localSheetId="10" hidden="1">#REF!</definedName>
    <definedName name="Z_02C5982B_9CED_11D3_8584_00A0C9DF1035_.wvu.PrintArea" localSheetId="11" hidden="1">#REF!</definedName>
    <definedName name="Z_02C5982B_9CED_11D3_8584_00A0C9DF1035_.wvu.PrintArea" localSheetId="9" hidden="1">#REF!</definedName>
    <definedName name="Z_02C5982B_9CED_11D3_8584_00A0C9DF1035_.wvu.PrintArea" localSheetId="8" hidden="1">#REF!</definedName>
    <definedName name="Z_02C5982B_9CED_11D3_8584_00A0C9DF1035_.wvu.PrintArea" localSheetId="21" hidden="1">#REF!</definedName>
    <definedName name="Z_02C5982B_9CED_11D3_8584_00A0C9DF1035_.wvu.PrintArea" localSheetId="6" hidden="1">#REF!</definedName>
    <definedName name="Z_02C5982B_9CED_11D3_8584_00A0C9DF1035_.wvu.PrintArea" localSheetId="0" hidden="1">#REF!</definedName>
    <definedName name="Z_02C5982B_9CED_11D3_8584_00A0C9DF1035_.wvu.PrintArea" localSheetId="2" hidden="1">#REF!</definedName>
    <definedName name="Z_02C5982B_9CED_11D3_8584_00A0C9DF1035_.wvu.PrintArea" localSheetId="1" hidden="1">#REF!</definedName>
    <definedName name="Z_02C5982B_9CED_11D3_8584_00A0C9DF1035_.wvu.PrintArea" localSheetId="33" hidden="1">#REF!</definedName>
    <definedName name="Z_02C5982B_9CED_11D3_8584_00A0C9DF1035_.wvu.PrintArea" localSheetId="25" hidden="1">#REF!</definedName>
    <definedName name="Z_02C5982B_9CED_11D3_8584_00A0C9DF1035_.wvu.PrintArea" hidden="1">#REF!</definedName>
    <definedName name="Z_02C5982C_9CED_11D3_8584_00A0C9DF1035_.wvu.PrintArea" localSheetId="17" hidden="1">#REF!</definedName>
    <definedName name="Z_02C5982C_9CED_11D3_8584_00A0C9DF1035_.wvu.PrintArea" localSheetId="16" hidden="1">#REF!</definedName>
    <definedName name="Z_02C5982C_9CED_11D3_8584_00A0C9DF1035_.wvu.PrintArea" localSheetId="53" hidden="1">#REF!</definedName>
    <definedName name="Z_02C5982C_9CED_11D3_8584_00A0C9DF1035_.wvu.PrintArea" localSheetId="23" hidden="1">#REF!</definedName>
    <definedName name="Z_02C5982C_9CED_11D3_8584_00A0C9DF1035_.wvu.PrintArea" localSheetId="14" hidden="1">#REF!</definedName>
    <definedName name="Z_02C5982C_9CED_11D3_8584_00A0C9DF1035_.wvu.PrintArea" localSheetId="13" hidden="1">#REF!</definedName>
    <definedName name="Z_02C5982C_9CED_11D3_8584_00A0C9DF1035_.wvu.PrintArea" localSheetId="12" hidden="1">#REF!</definedName>
    <definedName name="Z_02C5982C_9CED_11D3_8584_00A0C9DF1035_.wvu.PrintArea" localSheetId="36" hidden="1">#REF!</definedName>
    <definedName name="Z_02C5982C_9CED_11D3_8584_00A0C9DF1035_.wvu.PrintArea" localSheetId="10" hidden="1">#REF!</definedName>
    <definedName name="Z_02C5982C_9CED_11D3_8584_00A0C9DF1035_.wvu.PrintArea" localSheetId="11" hidden="1">#REF!</definedName>
    <definedName name="Z_02C5982C_9CED_11D3_8584_00A0C9DF1035_.wvu.PrintArea" localSheetId="9" hidden="1">#REF!</definedName>
    <definedName name="Z_02C5982C_9CED_11D3_8584_00A0C9DF1035_.wvu.PrintArea" localSheetId="8" hidden="1">#REF!</definedName>
    <definedName name="Z_02C5982C_9CED_11D3_8584_00A0C9DF1035_.wvu.PrintArea" localSheetId="21" hidden="1">#REF!</definedName>
    <definedName name="Z_02C5982C_9CED_11D3_8584_00A0C9DF1035_.wvu.PrintArea" localSheetId="6" hidden="1">#REF!</definedName>
    <definedName name="Z_02C5982C_9CED_11D3_8584_00A0C9DF1035_.wvu.PrintArea" localSheetId="0" hidden="1">#REF!</definedName>
    <definedName name="Z_02C5982C_9CED_11D3_8584_00A0C9DF1035_.wvu.PrintArea" localSheetId="2" hidden="1">#REF!</definedName>
    <definedName name="Z_02C5982C_9CED_11D3_8584_00A0C9DF1035_.wvu.PrintArea" localSheetId="1" hidden="1">#REF!</definedName>
    <definedName name="Z_02C5982C_9CED_11D3_8584_00A0C9DF1035_.wvu.PrintArea" localSheetId="33" hidden="1">#REF!</definedName>
    <definedName name="Z_02C5982C_9CED_11D3_8584_00A0C9DF1035_.wvu.PrintArea" localSheetId="25" hidden="1">#REF!</definedName>
    <definedName name="Z_02C5982C_9CED_11D3_8584_00A0C9DF1035_.wvu.PrintArea" hidden="1">#REF!</definedName>
    <definedName name="Z_04C88C4B_71AF_11D3_ABF0_00A0C9DF1063_.wvu.PrintArea" localSheetId="17" hidden="1">#REF!</definedName>
    <definedName name="Z_04C88C4B_71AF_11D3_ABF0_00A0C9DF1063_.wvu.PrintArea" localSheetId="16" hidden="1">#REF!</definedName>
    <definedName name="Z_04C88C4B_71AF_11D3_ABF0_00A0C9DF1063_.wvu.PrintArea" localSheetId="53" hidden="1">#REF!</definedName>
    <definedName name="Z_04C88C4B_71AF_11D3_ABF0_00A0C9DF1063_.wvu.PrintArea" localSheetId="23" hidden="1">#REF!</definedName>
    <definedName name="Z_04C88C4B_71AF_11D3_ABF0_00A0C9DF1063_.wvu.PrintArea" localSheetId="14" hidden="1">#REF!</definedName>
    <definedName name="Z_04C88C4B_71AF_11D3_ABF0_00A0C9DF1063_.wvu.PrintArea" localSheetId="13" hidden="1">#REF!</definedName>
    <definedName name="Z_04C88C4B_71AF_11D3_ABF0_00A0C9DF1063_.wvu.PrintArea" localSheetId="12" hidden="1">#REF!</definedName>
    <definedName name="Z_04C88C4B_71AF_11D3_ABF0_00A0C9DF1063_.wvu.PrintArea" localSheetId="36" hidden="1">#REF!</definedName>
    <definedName name="Z_04C88C4B_71AF_11D3_ABF0_00A0C9DF1063_.wvu.PrintArea" localSheetId="10" hidden="1">#REF!</definedName>
    <definedName name="Z_04C88C4B_71AF_11D3_ABF0_00A0C9DF1063_.wvu.PrintArea" localSheetId="11" hidden="1">#REF!</definedName>
    <definedName name="Z_04C88C4B_71AF_11D3_ABF0_00A0C9DF1063_.wvu.PrintArea" localSheetId="9" hidden="1">#REF!</definedName>
    <definedName name="Z_04C88C4B_71AF_11D3_ABF0_00A0C9DF1063_.wvu.PrintArea" localSheetId="8" hidden="1">#REF!</definedName>
    <definedName name="Z_04C88C4B_71AF_11D3_ABF0_00A0C9DF1063_.wvu.PrintArea" localSheetId="21" hidden="1">#REF!</definedName>
    <definedName name="Z_04C88C4B_71AF_11D3_ABF0_00A0C9DF1063_.wvu.PrintArea" localSheetId="6" hidden="1">#REF!</definedName>
    <definedName name="Z_04C88C4B_71AF_11D3_ABF0_00A0C9DF1063_.wvu.PrintArea" localSheetId="0" hidden="1">#REF!</definedName>
    <definedName name="Z_04C88C4B_71AF_11D3_ABF0_00A0C9DF1063_.wvu.PrintArea" localSheetId="2" hidden="1">#REF!</definedName>
    <definedName name="Z_04C88C4B_71AF_11D3_ABF0_00A0C9DF1063_.wvu.PrintArea" localSheetId="1" hidden="1">#REF!</definedName>
    <definedName name="Z_04C88C4B_71AF_11D3_ABF0_00A0C9DF1063_.wvu.PrintArea" localSheetId="33" hidden="1">#REF!</definedName>
    <definedName name="Z_04C88C4B_71AF_11D3_ABF0_00A0C9DF1063_.wvu.PrintArea" localSheetId="25" hidden="1">#REF!</definedName>
    <definedName name="Z_04C88C4B_71AF_11D3_ABF0_00A0C9DF1063_.wvu.PrintArea" hidden="1">#REF!</definedName>
    <definedName name="Z_04C88C4C_71AF_11D3_ABF0_00A0C9DF1063_.wvu.PrintArea" localSheetId="17" hidden="1">#REF!</definedName>
    <definedName name="Z_04C88C4C_71AF_11D3_ABF0_00A0C9DF1063_.wvu.PrintArea" localSheetId="16" hidden="1">#REF!</definedName>
    <definedName name="Z_04C88C4C_71AF_11D3_ABF0_00A0C9DF1063_.wvu.PrintArea" localSheetId="53" hidden="1">#REF!</definedName>
    <definedName name="Z_04C88C4C_71AF_11D3_ABF0_00A0C9DF1063_.wvu.PrintArea" localSheetId="23" hidden="1">#REF!</definedName>
    <definedName name="Z_04C88C4C_71AF_11D3_ABF0_00A0C9DF1063_.wvu.PrintArea" localSheetId="14" hidden="1">#REF!</definedName>
    <definedName name="Z_04C88C4C_71AF_11D3_ABF0_00A0C9DF1063_.wvu.PrintArea" localSheetId="13" hidden="1">#REF!</definedName>
    <definedName name="Z_04C88C4C_71AF_11D3_ABF0_00A0C9DF1063_.wvu.PrintArea" localSheetId="12" hidden="1">#REF!</definedName>
    <definedName name="Z_04C88C4C_71AF_11D3_ABF0_00A0C9DF1063_.wvu.PrintArea" localSheetId="36" hidden="1">#REF!</definedName>
    <definedName name="Z_04C88C4C_71AF_11D3_ABF0_00A0C9DF1063_.wvu.PrintArea" localSheetId="10" hidden="1">#REF!</definedName>
    <definedName name="Z_04C88C4C_71AF_11D3_ABF0_00A0C9DF1063_.wvu.PrintArea" localSheetId="11" hidden="1">#REF!</definedName>
    <definedName name="Z_04C88C4C_71AF_11D3_ABF0_00A0C9DF1063_.wvu.PrintArea" localSheetId="9" hidden="1">#REF!</definedName>
    <definedName name="Z_04C88C4C_71AF_11D3_ABF0_00A0C9DF1063_.wvu.PrintArea" localSheetId="8" hidden="1">#REF!</definedName>
    <definedName name="Z_04C88C4C_71AF_11D3_ABF0_00A0C9DF1063_.wvu.PrintArea" localSheetId="21" hidden="1">#REF!</definedName>
    <definedName name="Z_04C88C4C_71AF_11D3_ABF0_00A0C9DF1063_.wvu.PrintArea" localSheetId="6" hidden="1">#REF!</definedName>
    <definedName name="Z_04C88C4C_71AF_11D3_ABF0_00A0C9DF1063_.wvu.PrintArea" localSheetId="0" hidden="1">#REF!</definedName>
    <definedName name="Z_04C88C4C_71AF_11D3_ABF0_00A0C9DF1063_.wvu.PrintArea" localSheetId="2" hidden="1">#REF!</definedName>
    <definedName name="Z_04C88C4C_71AF_11D3_ABF0_00A0C9DF1063_.wvu.PrintArea" localSheetId="1" hidden="1">#REF!</definedName>
    <definedName name="Z_04C88C4C_71AF_11D3_ABF0_00A0C9DF1063_.wvu.PrintArea" localSheetId="33" hidden="1">#REF!</definedName>
    <definedName name="Z_04C88C4C_71AF_11D3_ABF0_00A0C9DF1063_.wvu.PrintArea" localSheetId="25" hidden="1">#REF!</definedName>
    <definedName name="Z_04C88C4C_71AF_11D3_ABF0_00A0C9DF1063_.wvu.PrintArea" hidden="1">#REF!</definedName>
    <definedName name="Z_04C88C4E_71AF_11D3_ABF0_00A0C9DF1063_.wvu.PrintArea" localSheetId="17" hidden="1">#REF!</definedName>
    <definedName name="Z_04C88C4E_71AF_11D3_ABF0_00A0C9DF1063_.wvu.PrintArea" localSheetId="16" hidden="1">#REF!</definedName>
    <definedName name="Z_04C88C4E_71AF_11D3_ABF0_00A0C9DF1063_.wvu.PrintArea" localSheetId="53" hidden="1">#REF!</definedName>
    <definedName name="Z_04C88C4E_71AF_11D3_ABF0_00A0C9DF1063_.wvu.PrintArea" localSheetId="23" hidden="1">#REF!</definedName>
    <definedName name="Z_04C88C4E_71AF_11D3_ABF0_00A0C9DF1063_.wvu.PrintArea" localSheetId="14" hidden="1">#REF!</definedName>
    <definedName name="Z_04C88C4E_71AF_11D3_ABF0_00A0C9DF1063_.wvu.PrintArea" localSheetId="13" hidden="1">#REF!</definedName>
    <definedName name="Z_04C88C4E_71AF_11D3_ABF0_00A0C9DF1063_.wvu.PrintArea" localSheetId="12" hidden="1">#REF!</definedName>
    <definedName name="Z_04C88C4E_71AF_11D3_ABF0_00A0C9DF1063_.wvu.PrintArea" localSheetId="36" hidden="1">#REF!</definedName>
    <definedName name="Z_04C88C4E_71AF_11D3_ABF0_00A0C9DF1063_.wvu.PrintArea" localSheetId="10" hidden="1">#REF!</definedName>
    <definedName name="Z_04C88C4E_71AF_11D3_ABF0_00A0C9DF1063_.wvu.PrintArea" localSheetId="11" hidden="1">#REF!</definedName>
    <definedName name="Z_04C88C4E_71AF_11D3_ABF0_00A0C9DF1063_.wvu.PrintArea" localSheetId="9" hidden="1">#REF!</definedName>
    <definedName name="Z_04C88C4E_71AF_11D3_ABF0_00A0C9DF1063_.wvu.PrintArea" localSheetId="8" hidden="1">#REF!</definedName>
    <definedName name="Z_04C88C4E_71AF_11D3_ABF0_00A0C9DF1063_.wvu.PrintArea" localSheetId="21" hidden="1">#REF!</definedName>
    <definedName name="Z_04C88C4E_71AF_11D3_ABF0_00A0C9DF1063_.wvu.PrintArea" localSheetId="6" hidden="1">#REF!</definedName>
    <definedName name="Z_04C88C4E_71AF_11D3_ABF0_00A0C9DF1063_.wvu.PrintArea" localSheetId="0" hidden="1">#REF!</definedName>
    <definedName name="Z_04C88C4E_71AF_11D3_ABF0_00A0C9DF1063_.wvu.PrintArea" localSheetId="2" hidden="1">#REF!</definedName>
    <definedName name="Z_04C88C4E_71AF_11D3_ABF0_00A0C9DF1063_.wvu.PrintArea" localSheetId="1" hidden="1">#REF!</definedName>
    <definedName name="Z_04C88C4E_71AF_11D3_ABF0_00A0C9DF1063_.wvu.PrintArea" localSheetId="33" hidden="1">#REF!</definedName>
    <definedName name="Z_04C88C4E_71AF_11D3_ABF0_00A0C9DF1063_.wvu.PrintArea" localSheetId="25" hidden="1">#REF!</definedName>
    <definedName name="Z_04C88C4E_71AF_11D3_ABF0_00A0C9DF1063_.wvu.PrintArea" hidden="1">#REF!</definedName>
    <definedName name="Z_04C88C4F_71AF_11D3_ABF0_00A0C9DF1063_.wvu.PrintArea" localSheetId="17" hidden="1">#REF!</definedName>
    <definedName name="Z_04C88C4F_71AF_11D3_ABF0_00A0C9DF1063_.wvu.PrintArea" localSheetId="16" hidden="1">#REF!</definedName>
    <definedName name="Z_04C88C4F_71AF_11D3_ABF0_00A0C9DF1063_.wvu.PrintArea" localSheetId="53" hidden="1">#REF!</definedName>
    <definedName name="Z_04C88C4F_71AF_11D3_ABF0_00A0C9DF1063_.wvu.PrintArea" localSheetId="23" hidden="1">#REF!</definedName>
    <definedName name="Z_04C88C4F_71AF_11D3_ABF0_00A0C9DF1063_.wvu.PrintArea" localSheetId="14" hidden="1">#REF!</definedName>
    <definedName name="Z_04C88C4F_71AF_11D3_ABF0_00A0C9DF1063_.wvu.PrintArea" localSheetId="13" hidden="1">#REF!</definedName>
    <definedName name="Z_04C88C4F_71AF_11D3_ABF0_00A0C9DF1063_.wvu.PrintArea" localSheetId="12" hidden="1">#REF!</definedName>
    <definedName name="Z_04C88C4F_71AF_11D3_ABF0_00A0C9DF1063_.wvu.PrintArea" localSheetId="36" hidden="1">#REF!</definedName>
    <definedName name="Z_04C88C4F_71AF_11D3_ABF0_00A0C9DF1063_.wvu.PrintArea" localSheetId="10" hidden="1">#REF!</definedName>
    <definedName name="Z_04C88C4F_71AF_11D3_ABF0_00A0C9DF1063_.wvu.PrintArea" localSheetId="11" hidden="1">#REF!</definedName>
    <definedName name="Z_04C88C4F_71AF_11D3_ABF0_00A0C9DF1063_.wvu.PrintArea" localSheetId="9" hidden="1">#REF!</definedName>
    <definedName name="Z_04C88C4F_71AF_11D3_ABF0_00A0C9DF1063_.wvu.PrintArea" localSheetId="8" hidden="1">#REF!</definedName>
    <definedName name="Z_04C88C4F_71AF_11D3_ABF0_00A0C9DF1063_.wvu.PrintArea" localSheetId="21" hidden="1">#REF!</definedName>
    <definedName name="Z_04C88C4F_71AF_11D3_ABF0_00A0C9DF1063_.wvu.PrintArea" localSheetId="6" hidden="1">#REF!</definedName>
    <definedName name="Z_04C88C4F_71AF_11D3_ABF0_00A0C9DF1063_.wvu.PrintArea" localSheetId="0" hidden="1">#REF!</definedName>
    <definedName name="Z_04C88C4F_71AF_11D3_ABF0_00A0C9DF1063_.wvu.PrintArea" localSheetId="2" hidden="1">#REF!</definedName>
    <definedName name="Z_04C88C4F_71AF_11D3_ABF0_00A0C9DF1063_.wvu.PrintArea" localSheetId="1" hidden="1">#REF!</definedName>
    <definedName name="Z_04C88C4F_71AF_11D3_ABF0_00A0C9DF1063_.wvu.PrintArea" localSheetId="33" hidden="1">#REF!</definedName>
    <definedName name="Z_04C88C4F_71AF_11D3_ABF0_00A0C9DF1063_.wvu.PrintArea" localSheetId="25" hidden="1">#REF!</definedName>
    <definedName name="Z_04C88C4F_71AF_11D3_ABF0_00A0C9DF1063_.wvu.PrintArea" hidden="1">#REF!</definedName>
    <definedName name="Z_04C88C50_71AF_11D3_ABF0_00A0C9DF1063_.wvu.PrintArea" localSheetId="17" hidden="1">#REF!</definedName>
    <definedName name="Z_04C88C50_71AF_11D3_ABF0_00A0C9DF1063_.wvu.PrintArea" localSheetId="16" hidden="1">#REF!</definedName>
    <definedName name="Z_04C88C50_71AF_11D3_ABF0_00A0C9DF1063_.wvu.PrintArea" localSheetId="53" hidden="1">#REF!</definedName>
    <definedName name="Z_04C88C50_71AF_11D3_ABF0_00A0C9DF1063_.wvu.PrintArea" localSheetId="23" hidden="1">#REF!</definedName>
    <definedName name="Z_04C88C50_71AF_11D3_ABF0_00A0C9DF1063_.wvu.PrintArea" localSheetId="14" hidden="1">#REF!</definedName>
    <definedName name="Z_04C88C50_71AF_11D3_ABF0_00A0C9DF1063_.wvu.PrintArea" localSheetId="13" hidden="1">#REF!</definedName>
    <definedName name="Z_04C88C50_71AF_11D3_ABF0_00A0C9DF1063_.wvu.PrintArea" localSheetId="12" hidden="1">#REF!</definedName>
    <definedName name="Z_04C88C50_71AF_11D3_ABF0_00A0C9DF1063_.wvu.PrintArea" localSheetId="36" hidden="1">#REF!</definedName>
    <definedName name="Z_04C88C50_71AF_11D3_ABF0_00A0C9DF1063_.wvu.PrintArea" localSheetId="10" hidden="1">#REF!</definedName>
    <definedName name="Z_04C88C50_71AF_11D3_ABF0_00A0C9DF1063_.wvu.PrintArea" localSheetId="11" hidden="1">#REF!</definedName>
    <definedName name="Z_04C88C50_71AF_11D3_ABF0_00A0C9DF1063_.wvu.PrintArea" localSheetId="9" hidden="1">#REF!</definedName>
    <definedName name="Z_04C88C50_71AF_11D3_ABF0_00A0C9DF1063_.wvu.PrintArea" localSheetId="8" hidden="1">#REF!</definedName>
    <definedName name="Z_04C88C50_71AF_11D3_ABF0_00A0C9DF1063_.wvu.PrintArea" localSheetId="21" hidden="1">#REF!</definedName>
    <definedName name="Z_04C88C50_71AF_11D3_ABF0_00A0C9DF1063_.wvu.PrintArea" localSheetId="6" hidden="1">#REF!</definedName>
    <definedName name="Z_04C88C50_71AF_11D3_ABF0_00A0C9DF1063_.wvu.PrintArea" localSheetId="0" hidden="1">#REF!</definedName>
    <definedName name="Z_04C88C50_71AF_11D3_ABF0_00A0C9DF1063_.wvu.PrintArea" localSheetId="2" hidden="1">#REF!</definedName>
    <definedName name="Z_04C88C50_71AF_11D3_ABF0_00A0C9DF1063_.wvu.PrintArea" localSheetId="1" hidden="1">#REF!</definedName>
    <definedName name="Z_04C88C50_71AF_11D3_ABF0_00A0C9DF1063_.wvu.PrintArea" localSheetId="33" hidden="1">#REF!</definedName>
    <definedName name="Z_04C88C50_71AF_11D3_ABF0_00A0C9DF1063_.wvu.PrintArea" localSheetId="25" hidden="1">#REF!</definedName>
    <definedName name="Z_04C88C50_71AF_11D3_ABF0_00A0C9DF1063_.wvu.PrintArea" hidden="1">#REF!</definedName>
    <definedName name="Z_04C88C51_71AF_11D3_ABF0_00A0C9DF1063_.wvu.PrintArea" localSheetId="17" hidden="1">#REF!</definedName>
    <definedName name="Z_04C88C51_71AF_11D3_ABF0_00A0C9DF1063_.wvu.PrintArea" localSheetId="16" hidden="1">#REF!</definedName>
    <definedName name="Z_04C88C51_71AF_11D3_ABF0_00A0C9DF1063_.wvu.PrintArea" localSheetId="53" hidden="1">#REF!</definedName>
    <definedName name="Z_04C88C51_71AF_11D3_ABF0_00A0C9DF1063_.wvu.PrintArea" localSheetId="23" hidden="1">#REF!</definedName>
    <definedName name="Z_04C88C51_71AF_11D3_ABF0_00A0C9DF1063_.wvu.PrintArea" localSheetId="14" hidden="1">#REF!</definedName>
    <definedName name="Z_04C88C51_71AF_11D3_ABF0_00A0C9DF1063_.wvu.PrintArea" localSheetId="13" hidden="1">#REF!</definedName>
    <definedName name="Z_04C88C51_71AF_11D3_ABF0_00A0C9DF1063_.wvu.PrintArea" localSheetId="12" hidden="1">#REF!</definedName>
    <definedName name="Z_04C88C51_71AF_11D3_ABF0_00A0C9DF1063_.wvu.PrintArea" localSheetId="36" hidden="1">#REF!</definedName>
    <definedName name="Z_04C88C51_71AF_11D3_ABF0_00A0C9DF1063_.wvu.PrintArea" localSheetId="10" hidden="1">#REF!</definedName>
    <definedName name="Z_04C88C51_71AF_11D3_ABF0_00A0C9DF1063_.wvu.PrintArea" localSheetId="11" hidden="1">#REF!</definedName>
    <definedName name="Z_04C88C51_71AF_11D3_ABF0_00A0C9DF1063_.wvu.PrintArea" localSheetId="9" hidden="1">#REF!</definedName>
    <definedName name="Z_04C88C51_71AF_11D3_ABF0_00A0C9DF1063_.wvu.PrintArea" localSheetId="8" hidden="1">#REF!</definedName>
    <definedName name="Z_04C88C51_71AF_11D3_ABF0_00A0C9DF1063_.wvu.PrintArea" localSheetId="21" hidden="1">#REF!</definedName>
    <definedName name="Z_04C88C51_71AF_11D3_ABF0_00A0C9DF1063_.wvu.PrintArea" localSheetId="6" hidden="1">#REF!</definedName>
    <definedName name="Z_04C88C51_71AF_11D3_ABF0_00A0C9DF1063_.wvu.PrintArea" localSheetId="0" hidden="1">#REF!</definedName>
    <definedName name="Z_04C88C51_71AF_11D3_ABF0_00A0C9DF1063_.wvu.PrintArea" localSheetId="2" hidden="1">#REF!</definedName>
    <definedName name="Z_04C88C51_71AF_11D3_ABF0_00A0C9DF1063_.wvu.PrintArea" localSheetId="1" hidden="1">#REF!</definedName>
    <definedName name="Z_04C88C51_71AF_11D3_ABF0_00A0C9DF1063_.wvu.PrintArea" localSheetId="33" hidden="1">#REF!</definedName>
    <definedName name="Z_04C88C51_71AF_11D3_ABF0_00A0C9DF1063_.wvu.PrintArea" localSheetId="25" hidden="1">#REF!</definedName>
    <definedName name="Z_04C88C51_71AF_11D3_ABF0_00A0C9DF1063_.wvu.PrintArea" hidden="1">#REF!</definedName>
    <definedName name="Z_04C88C53_71AF_11D3_ABF0_00A0C9DF1063_.wvu.PrintArea" localSheetId="17" hidden="1">#REF!</definedName>
    <definedName name="Z_04C88C53_71AF_11D3_ABF0_00A0C9DF1063_.wvu.PrintArea" localSheetId="16" hidden="1">#REF!</definedName>
    <definedName name="Z_04C88C53_71AF_11D3_ABF0_00A0C9DF1063_.wvu.PrintArea" localSheetId="53" hidden="1">#REF!</definedName>
    <definedName name="Z_04C88C53_71AF_11D3_ABF0_00A0C9DF1063_.wvu.PrintArea" localSheetId="23" hidden="1">#REF!</definedName>
    <definedName name="Z_04C88C53_71AF_11D3_ABF0_00A0C9DF1063_.wvu.PrintArea" localSheetId="14" hidden="1">#REF!</definedName>
    <definedName name="Z_04C88C53_71AF_11D3_ABF0_00A0C9DF1063_.wvu.PrintArea" localSheetId="13" hidden="1">#REF!</definedName>
    <definedName name="Z_04C88C53_71AF_11D3_ABF0_00A0C9DF1063_.wvu.PrintArea" localSheetId="12" hidden="1">#REF!</definedName>
    <definedName name="Z_04C88C53_71AF_11D3_ABF0_00A0C9DF1063_.wvu.PrintArea" localSheetId="36" hidden="1">#REF!</definedName>
    <definedName name="Z_04C88C53_71AF_11D3_ABF0_00A0C9DF1063_.wvu.PrintArea" localSheetId="10" hidden="1">#REF!</definedName>
    <definedName name="Z_04C88C53_71AF_11D3_ABF0_00A0C9DF1063_.wvu.PrintArea" localSheetId="11" hidden="1">#REF!</definedName>
    <definedName name="Z_04C88C53_71AF_11D3_ABF0_00A0C9DF1063_.wvu.PrintArea" localSheetId="9" hidden="1">#REF!</definedName>
    <definedName name="Z_04C88C53_71AF_11D3_ABF0_00A0C9DF1063_.wvu.PrintArea" localSheetId="8" hidden="1">#REF!</definedName>
    <definedName name="Z_04C88C53_71AF_11D3_ABF0_00A0C9DF1063_.wvu.PrintArea" localSheetId="21" hidden="1">#REF!</definedName>
    <definedName name="Z_04C88C53_71AF_11D3_ABF0_00A0C9DF1063_.wvu.PrintArea" localSheetId="6" hidden="1">#REF!</definedName>
    <definedName name="Z_04C88C53_71AF_11D3_ABF0_00A0C9DF1063_.wvu.PrintArea" localSheetId="0" hidden="1">#REF!</definedName>
    <definedName name="Z_04C88C53_71AF_11D3_ABF0_00A0C9DF1063_.wvu.PrintArea" localSheetId="2" hidden="1">#REF!</definedName>
    <definedName name="Z_04C88C53_71AF_11D3_ABF0_00A0C9DF1063_.wvu.PrintArea" localSheetId="1" hidden="1">#REF!</definedName>
    <definedName name="Z_04C88C53_71AF_11D3_ABF0_00A0C9DF1063_.wvu.PrintArea" localSheetId="33" hidden="1">#REF!</definedName>
    <definedName name="Z_04C88C53_71AF_11D3_ABF0_00A0C9DF1063_.wvu.PrintArea" localSheetId="25" hidden="1">#REF!</definedName>
    <definedName name="Z_04C88C53_71AF_11D3_ABF0_00A0C9DF1063_.wvu.PrintArea" hidden="1">#REF!</definedName>
    <definedName name="Z_04C88C54_71AF_11D3_ABF0_00A0C9DF1063_.wvu.PrintArea" localSheetId="17" hidden="1">#REF!</definedName>
    <definedName name="Z_04C88C54_71AF_11D3_ABF0_00A0C9DF1063_.wvu.PrintArea" localSheetId="16" hidden="1">#REF!</definedName>
    <definedName name="Z_04C88C54_71AF_11D3_ABF0_00A0C9DF1063_.wvu.PrintArea" localSheetId="53" hidden="1">#REF!</definedName>
    <definedName name="Z_04C88C54_71AF_11D3_ABF0_00A0C9DF1063_.wvu.PrintArea" localSheetId="23" hidden="1">#REF!</definedName>
    <definedName name="Z_04C88C54_71AF_11D3_ABF0_00A0C9DF1063_.wvu.PrintArea" localSheetId="14" hidden="1">#REF!</definedName>
    <definedName name="Z_04C88C54_71AF_11D3_ABF0_00A0C9DF1063_.wvu.PrintArea" localSheetId="13" hidden="1">#REF!</definedName>
    <definedName name="Z_04C88C54_71AF_11D3_ABF0_00A0C9DF1063_.wvu.PrintArea" localSheetId="12" hidden="1">#REF!</definedName>
    <definedName name="Z_04C88C54_71AF_11D3_ABF0_00A0C9DF1063_.wvu.PrintArea" localSheetId="36" hidden="1">#REF!</definedName>
    <definedName name="Z_04C88C54_71AF_11D3_ABF0_00A0C9DF1063_.wvu.PrintArea" localSheetId="10" hidden="1">#REF!</definedName>
    <definedName name="Z_04C88C54_71AF_11D3_ABF0_00A0C9DF1063_.wvu.PrintArea" localSheetId="11" hidden="1">#REF!</definedName>
    <definedName name="Z_04C88C54_71AF_11D3_ABF0_00A0C9DF1063_.wvu.PrintArea" localSheetId="9" hidden="1">#REF!</definedName>
    <definedName name="Z_04C88C54_71AF_11D3_ABF0_00A0C9DF1063_.wvu.PrintArea" localSheetId="8" hidden="1">#REF!</definedName>
    <definedName name="Z_04C88C54_71AF_11D3_ABF0_00A0C9DF1063_.wvu.PrintArea" localSheetId="21" hidden="1">#REF!</definedName>
    <definedName name="Z_04C88C54_71AF_11D3_ABF0_00A0C9DF1063_.wvu.PrintArea" localSheetId="6" hidden="1">#REF!</definedName>
    <definedName name="Z_04C88C54_71AF_11D3_ABF0_00A0C9DF1063_.wvu.PrintArea" localSheetId="0" hidden="1">#REF!</definedName>
    <definedName name="Z_04C88C54_71AF_11D3_ABF0_00A0C9DF1063_.wvu.PrintArea" localSheetId="2" hidden="1">#REF!</definedName>
    <definedName name="Z_04C88C54_71AF_11D3_ABF0_00A0C9DF1063_.wvu.PrintArea" localSheetId="1" hidden="1">#REF!</definedName>
    <definedName name="Z_04C88C54_71AF_11D3_ABF0_00A0C9DF1063_.wvu.PrintArea" localSheetId="33" hidden="1">#REF!</definedName>
    <definedName name="Z_04C88C54_71AF_11D3_ABF0_00A0C9DF1063_.wvu.PrintArea" localSheetId="25" hidden="1">#REF!</definedName>
    <definedName name="Z_04C88C54_71AF_11D3_ABF0_00A0C9DF1063_.wvu.PrintArea" hidden="1">#REF!</definedName>
    <definedName name="Z_04C88C55_71AF_11D3_ABF0_00A0C9DF1063_.wvu.PrintArea" localSheetId="17" hidden="1">#REF!</definedName>
    <definedName name="Z_04C88C55_71AF_11D3_ABF0_00A0C9DF1063_.wvu.PrintArea" localSheetId="16" hidden="1">#REF!</definedName>
    <definedName name="Z_04C88C55_71AF_11D3_ABF0_00A0C9DF1063_.wvu.PrintArea" localSheetId="53" hidden="1">#REF!</definedName>
    <definedName name="Z_04C88C55_71AF_11D3_ABF0_00A0C9DF1063_.wvu.PrintArea" localSheetId="23" hidden="1">#REF!</definedName>
    <definedName name="Z_04C88C55_71AF_11D3_ABF0_00A0C9DF1063_.wvu.PrintArea" localSheetId="14" hidden="1">#REF!</definedName>
    <definedName name="Z_04C88C55_71AF_11D3_ABF0_00A0C9DF1063_.wvu.PrintArea" localSheetId="13" hidden="1">#REF!</definedName>
    <definedName name="Z_04C88C55_71AF_11D3_ABF0_00A0C9DF1063_.wvu.PrintArea" localSheetId="12" hidden="1">#REF!</definedName>
    <definedName name="Z_04C88C55_71AF_11D3_ABF0_00A0C9DF1063_.wvu.PrintArea" localSheetId="36" hidden="1">#REF!</definedName>
    <definedName name="Z_04C88C55_71AF_11D3_ABF0_00A0C9DF1063_.wvu.PrintArea" localSheetId="10" hidden="1">#REF!</definedName>
    <definedName name="Z_04C88C55_71AF_11D3_ABF0_00A0C9DF1063_.wvu.PrintArea" localSheetId="11" hidden="1">#REF!</definedName>
    <definedName name="Z_04C88C55_71AF_11D3_ABF0_00A0C9DF1063_.wvu.PrintArea" localSheetId="9" hidden="1">#REF!</definedName>
    <definedName name="Z_04C88C55_71AF_11D3_ABF0_00A0C9DF1063_.wvu.PrintArea" localSheetId="8" hidden="1">#REF!</definedName>
    <definedName name="Z_04C88C55_71AF_11D3_ABF0_00A0C9DF1063_.wvu.PrintArea" localSheetId="21" hidden="1">#REF!</definedName>
    <definedName name="Z_04C88C55_71AF_11D3_ABF0_00A0C9DF1063_.wvu.PrintArea" localSheetId="6" hidden="1">#REF!</definedName>
    <definedName name="Z_04C88C55_71AF_11D3_ABF0_00A0C9DF1063_.wvu.PrintArea" localSheetId="0" hidden="1">#REF!</definedName>
    <definedName name="Z_04C88C55_71AF_11D3_ABF0_00A0C9DF1063_.wvu.PrintArea" localSheetId="2" hidden="1">#REF!</definedName>
    <definedName name="Z_04C88C55_71AF_11D3_ABF0_00A0C9DF1063_.wvu.PrintArea" localSheetId="1" hidden="1">#REF!</definedName>
    <definedName name="Z_04C88C55_71AF_11D3_ABF0_00A0C9DF1063_.wvu.PrintArea" localSheetId="33" hidden="1">#REF!</definedName>
    <definedName name="Z_04C88C55_71AF_11D3_ABF0_00A0C9DF1063_.wvu.PrintArea" localSheetId="25" hidden="1">#REF!</definedName>
    <definedName name="Z_04C88C55_71AF_11D3_ABF0_00A0C9DF1063_.wvu.PrintArea" hidden="1">#REF!</definedName>
    <definedName name="Z_04C88C56_71AF_11D3_ABF0_00A0C9DF1063_.wvu.PrintArea" localSheetId="17" hidden="1">#REF!</definedName>
    <definedName name="Z_04C88C56_71AF_11D3_ABF0_00A0C9DF1063_.wvu.PrintArea" localSheetId="16" hidden="1">#REF!</definedName>
    <definedName name="Z_04C88C56_71AF_11D3_ABF0_00A0C9DF1063_.wvu.PrintArea" localSheetId="53" hidden="1">#REF!</definedName>
    <definedName name="Z_04C88C56_71AF_11D3_ABF0_00A0C9DF1063_.wvu.PrintArea" localSheetId="23" hidden="1">#REF!</definedName>
    <definedName name="Z_04C88C56_71AF_11D3_ABF0_00A0C9DF1063_.wvu.PrintArea" localSheetId="14" hidden="1">#REF!</definedName>
    <definedName name="Z_04C88C56_71AF_11D3_ABF0_00A0C9DF1063_.wvu.PrintArea" localSheetId="13" hidden="1">#REF!</definedName>
    <definedName name="Z_04C88C56_71AF_11D3_ABF0_00A0C9DF1063_.wvu.PrintArea" localSheetId="12" hidden="1">#REF!</definedName>
    <definedName name="Z_04C88C56_71AF_11D3_ABF0_00A0C9DF1063_.wvu.PrintArea" localSheetId="36" hidden="1">#REF!</definedName>
    <definedName name="Z_04C88C56_71AF_11D3_ABF0_00A0C9DF1063_.wvu.PrintArea" localSheetId="10" hidden="1">#REF!</definedName>
    <definedName name="Z_04C88C56_71AF_11D3_ABF0_00A0C9DF1063_.wvu.PrintArea" localSheetId="11" hidden="1">#REF!</definedName>
    <definedName name="Z_04C88C56_71AF_11D3_ABF0_00A0C9DF1063_.wvu.PrintArea" localSheetId="9" hidden="1">#REF!</definedName>
    <definedName name="Z_04C88C56_71AF_11D3_ABF0_00A0C9DF1063_.wvu.PrintArea" localSheetId="8" hidden="1">#REF!</definedName>
    <definedName name="Z_04C88C56_71AF_11D3_ABF0_00A0C9DF1063_.wvu.PrintArea" localSheetId="21" hidden="1">#REF!</definedName>
    <definedName name="Z_04C88C56_71AF_11D3_ABF0_00A0C9DF1063_.wvu.PrintArea" localSheetId="6" hidden="1">#REF!</definedName>
    <definedName name="Z_04C88C56_71AF_11D3_ABF0_00A0C9DF1063_.wvu.PrintArea" localSheetId="0" hidden="1">#REF!</definedName>
    <definedName name="Z_04C88C56_71AF_11D3_ABF0_00A0C9DF1063_.wvu.PrintArea" localSheetId="2" hidden="1">#REF!</definedName>
    <definedName name="Z_04C88C56_71AF_11D3_ABF0_00A0C9DF1063_.wvu.PrintArea" localSheetId="1" hidden="1">#REF!</definedName>
    <definedName name="Z_04C88C56_71AF_11D3_ABF0_00A0C9DF1063_.wvu.PrintArea" localSheetId="33" hidden="1">#REF!</definedName>
    <definedName name="Z_04C88C56_71AF_11D3_ABF0_00A0C9DF1063_.wvu.PrintArea" localSheetId="25" hidden="1">#REF!</definedName>
    <definedName name="Z_04C88C56_71AF_11D3_ABF0_00A0C9DF1063_.wvu.PrintArea" hidden="1">#REF!</definedName>
    <definedName name="Z_04C88C58_71AF_11D3_ABF0_00A0C9DF1063_.wvu.PrintArea" localSheetId="17" hidden="1">#REF!</definedName>
    <definedName name="Z_04C88C58_71AF_11D3_ABF0_00A0C9DF1063_.wvu.PrintArea" localSheetId="16" hidden="1">#REF!</definedName>
    <definedName name="Z_04C88C58_71AF_11D3_ABF0_00A0C9DF1063_.wvu.PrintArea" localSheetId="53" hidden="1">#REF!</definedName>
    <definedName name="Z_04C88C58_71AF_11D3_ABF0_00A0C9DF1063_.wvu.PrintArea" localSheetId="23" hidden="1">#REF!</definedName>
    <definedName name="Z_04C88C58_71AF_11D3_ABF0_00A0C9DF1063_.wvu.PrintArea" localSheetId="14" hidden="1">#REF!</definedName>
    <definedName name="Z_04C88C58_71AF_11D3_ABF0_00A0C9DF1063_.wvu.PrintArea" localSheetId="13" hidden="1">#REF!</definedName>
    <definedName name="Z_04C88C58_71AF_11D3_ABF0_00A0C9DF1063_.wvu.PrintArea" localSheetId="12" hidden="1">#REF!</definedName>
    <definedName name="Z_04C88C58_71AF_11D3_ABF0_00A0C9DF1063_.wvu.PrintArea" localSheetId="36" hidden="1">#REF!</definedName>
    <definedName name="Z_04C88C58_71AF_11D3_ABF0_00A0C9DF1063_.wvu.PrintArea" localSheetId="10" hidden="1">#REF!</definedName>
    <definedName name="Z_04C88C58_71AF_11D3_ABF0_00A0C9DF1063_.wvu.PrintArea" localSheetId="11" hidden="1">#REF!</definedName>
    <definedName name="Z_04C88C58_71AF_11D3_ABF0_00A0C9DF1063_.wvu.PrintArea" localSheetId="9" hidden="1">#REF!</definedName>
    <definedName name="Z_04C88C58_71AF_11D3_ABF0_00A0C9DF1063_.wvu.PrintArea" localSheetId="8" hidden="1">#REF!</definedName>
    <definedName name="Z_04C88C58_71AF_11D3_ABF0_00A0C9DF1063_.wvu.PrintArea" localSheetId="21" hidden="1">#REF!</definedName>
    <definedName name="Z_04C88C58_71AF_11D3_ABF0_00A0C9DF1063_.wvu.PrintArea" localSheetId="6" hidden="1">#REF!</definedName>
    <definedName name="Z_04C88C58_71AF_11D3_ABF0_00A0C9DF1063_.wvu.PrintArea" localSheetId="0" hidden="1">#REF!</definedName>
    <definedName name="Z_04C88C58_71AF_11D3_ABF0_00A0C9DF1063_.wvu.PrintArea" localSheetId="2" hidden="1">#REF!</definedName>
    <definedName name="Z_04C88C58_71AF_11D3_ABF0_00A0C9DF1063_.wvu.PrintArea" localSheetId="1" hidden="1">#REF!</definedName>
    <definedName name="Z_04C88C58_71AF_11D3_ABF0_00A0C9DF1063_.wvu.PrintArea" localSheetId="33" hidden="1">#REF!</definedName>
    <definedName name="Z_04C88C58_71AF_11D3_ABF0_00A0C9DF1063_.wvu.PrintArea" localSheetId="25" hidden="1">#REF!</definedName>
    <definedName name="Z_04C88C58_71AF_11D3_ABF0_00A0C9DF1063_.wvu.PrintArea" hidden="1">#REF!</definedName>
    <definedName name="Z_04C88C59_71AF_11D3_ABF0_00A0C9DF1063_.wvu.PrintArea" localSheetId="17" hidden="1">#REF!</definedName>
    <definedName name="Z_04C88C59_71AF_11D3_ABF0_00A0C9DF1063_.wvu.PrintArea" localSheetId="16" hidden="1">#REF!</definedName>
    <definedName name="Z_04C88C59_71AF_11D3_ABF0_00A0C9DF1063_.wvu.PrintArea" localSheetId="53" hidden="1">#REF!</definedName>
    <definedName name="Z_04C88C59_71AF_11D3_ABF0_00A0C9DF1063_.wvu.PrintArea" localSheetId="23" hidden="1">#REF!</definedName>
    <definedName name="Z_04C88C59_71AF_11D3_ABF0_00A0C9DF1063_.wvu.PrintArea" localSheetId="14" hidden="1">#REF!</definedName>
    <definedName name="Z_04C88C59_71AF_11D3_ABF0_00A0C9DF1063_.wvu.PrintArea" localSheetId="13" hidden="1">#REF!</definedName>
    <definedName name="Z_04C88C59_71AF_11D3_ABF0_00A0C9DF1063_.wvu.PrintArea" localSheetId="12" hidden="1">#REF!</definedName>
    <definedName name="Z_04C88C59_71AF_11D3_ABF0_00A0C9DF1063_.wvu.PrintArea" localSheetId="36" hidden="1">#REF!</definedName>
    <definedName name="Z_04C88C59_71AF_11D3_ABF0_00A0C9DF1063_.wvu.PrintArea" localSheetId="10" hidden="1">#REF!</definedName>
    <definedName name="Z_04C88C59_71AF_11D3_ABF0_00A0C9DF1063_.wvu.PrintArea" localSheetId="11" hidden="1">#REF!</definedName>
    <definedName name="Z_04C88C59_71AF_11D3_ABF0_00A0C9DF1063_.wvu.PrintArea" localSheetId="9" hidden="1">#REF!</definedName>
    <definedName name="Z_04C88C59_71AF_11D3_ABF0_00A0C9DF1063_.wvu.PrintArea" localSheetId="8" hidden="1">#REF!</definedName>
    <definedName name="Z_04C88C59_71AF_11D3_ABF0_00A0C9DF1063_.wvu.PrintArea" localSheetId="21" hidden="1">#REF!</definedName>
    <definedName name="Z_04C88C59_71AF_11D3_ABF0_00A0C9DF1063_.wvu.PrintArea" localSheetId="6" hidden="1">#REF!</definedName>
    <definedName name="Z_04C88C59_71AF_11D3_ABF0_00A0C9DF1063_.wvu.PrintArea" localSheetId="0" hidden="1">#REF!</definedName>
    <definedName name="Z_04C88C59_71AF_11D3_ABF0_00A0C9DF1063_.wvu.PrintArea" localSheetId="2" hidden="1">#REF!</definedName>
    <definedName name="Z_04C88C59_71AF_11D3_ABF0_00A0C9DF1063_.wvu.PrintArea" localSheetId="1" hidden="1">#REF!</definedName>
    <definedName name="Z_04C88C59_71AF_11D3_ABF0_00A0C9DF1063_.wvu.PrintArea" localSheetId="33" hidden="1">#REF!</definedName>
    <definedName name="Z_04C88C59_71AF_11D3_ABF0_00A0C9DF1063_.wvu.PrintArea" localSheetId="25" hidden="1">#REF!</definedName>
    <definedName name="Z_04C88C59_71AF_11D3_ABF0_00A0C9DF1063_.wvu.PrintArea" hidden="1">#REF!</definedName>
    <definedName name="Z_04C88C5B_71AF_11D3_ABF0_00A0C9DF1063_.wvu.PrintArea" localSheetId="17" hidden="1">#REF!</definedName>
    <definedName name="Z_04C88C5B_71AF_11D3_ABF0_00A0C9DF1063_.wvu.PrintArea" localSheetId="16" hidden="1">#REF!</definedName>
    <definedName name="Z_04C88C5B_71AF_11D3_ABF0_00A0C9DF1063_.wvu.PrintArea" localSheetId="53" hidden="1">#REF!</definedName>
    <definedName name="Z_04C88C5B_71AF_11D3_ABF0_00A0C9DF1063_.wvu.PrintArea" localSheetId="23" hidden="1">#REF!</definedName>
    <definedName name="Z_04C88C5B_71AF_11D3_ABF0_00A0C9DF1063_.wvu.PrintArea" localSheetId="14" hidden="1">#REF!</definedName>
    <definedName name="Z_04C88C5B_71AF_11D3_ABF0_00A0C9DF1063_.wvu.PrintArea" localSheetId="13" hidden="1">#REF!</definedName>
    <definedName name="Z_04C88C5B_71AF_11D3_ABF0_00A0C9DF1063_.wvu.PrintArea" localSheetId="12" hidden="1">#REF!</definedName>
    <definedName name="Z_04C88C5B_71AF_11D3_ABF0_00A0C9DF1063_.wvu.PrintArea" localSheetId="36" hidden="1">#REF!</definedName>
    <definedName name="Z_04C88C5B_71AF_11D3_ABF0_00A0C9DF1063_.wvu.PrintArea" localSheetId="10" hidden="1">#REF!</definedName>
    <definedName name="Z_04C88C5B_71AF_11D3_ABF0_00A0C9DF1063_.wvu.PrintArea" localSheetId="11" hidden="1">#REF!</definedName>
    <definedName name="Z_04C88C5B_71AF_11D3_ABF0_00A0C9DF1063_.wvu.PrintArea" localSheetId="9" hidden="1">#REF!</definedName>
    <definedName name="Z_04C88C5B_71AF_11D3_ABF0_00A0C9DF1063_.wvu.PrintArea" localSheetId="8" hidden="1">#REF!</definedName>
    <definedName name="Z_04C88C5B_71AF_11D3_ABF0_00A0C9DF1063_.wvu.PrintArea" localSheetId="21" hidden="1">#REF!</definedName>
    <definedName name="Z_04C88C5B_71AF_11D3_ABF0_00A0C9DF1063_.wvu.PrintArea" localSheetId="6" hidden="1">#REF!</definedName>
    <definedName name="Z_04C88C5B_71AF_11D3_ABF0_00A0C9DF1063_.wvu.PrintArea" localSheetId="0" hidden="1">#REF!</definedName>
    <definedName name="Z_04C88C5B_71AF_11D3_ABF0_00A0C9DF1063_.wvu.PrintArea" localSheetId="2" hidden="1">#REF!</definedName>
    <definedName name="Z_04C88C5B_71AF_11D3_ABF0_00A0C9DF1063_.wvu.PrintArea" localSheetId="1" hidden="1">#REF!</definedName>
    <definedName name="Z_04C88C5B_71AF_11D3_ABF0_00A0C9DF1063_.wvu.PrintArea" localSheetId="33" hidden="1">#REF!</definedName>
    <definedName name="Z_04C88C5B_71AF_11D3_ABF0_00A0C9DF1063_.wvu.PrintArea" localSheetId="25" hidden="1">#REF!</definedName>
    <definedName name="Z_04C88C5B_71AF_11D3_ABF0_00A0C9DF1063_.wvu.PrintArea" hidden="1">#REF!</definedName>
    <definedName name="Z_04C88C5C_71AF_11D3_ABF0_00A0C9DF1063_.wvu.PrintArea" localSheetId="17" hidden="1">#REF!</definedName>
    <definedName name="Z_04C88C5C_71AF_11D3_ABF0_00A0C9DF1063_.wvu.PrintArea" localSheetId="16" hidden="1">#REF!</definedName>
    <definedName name="Z_04C88C5C_71AF_11D3_ABF0_00A0C9DF1063_.wvu.PrintArea" localSheetId="53" hidden="1">#REF!</definedName>
    <definedName name="Z_04C88C5C_71AF_11D3_ABF0_00A0C9DF1063_.wvu.PrintArea" localSheetId="23" hidden="1">#REF!</definedName>
    <definedName name="Z_04C88C5C_71AF_11D3_ABF0_00A0C9DF1063_.wvu.PrintArea" localSheetId="14" hidden="1">#REF!</definedName>
    <definedName name="Z_04C88C5C_71AF_11D3_ABF0_00A0C9DF1063_.wvu.PrintArea" localSheetId="13" hidden="1">#REF!</definedName>
    <definedName name="Z_04C88C5C_71AF_11D3_ABF0_00A0C9DF1063_.wvu.PrintArea" localSheetId="12" hidden="1">#REF!</definedName>
    <definedName name="Z_04C88C5C_71AF_11D3_ABF0_00A0C9DF1063_.wvu.PrintArea" localSheetId="36" hidden="1">#REF!</definedName>
    <definedName name="Z_04C88C5C_71AF_11D3_ABF0_00A0C9DF1063_.wvu.PrintArea" localSheetId="10" hidden="1">#REF!</definedName>
    <definedName name="Z_04C88C5C_71AF_11D3_ABF0_00A0C9DF1063_.wvu.PrintArea" localSheetId="11" hidden="1">#REF!</definedName>
    <definedName name="Z_04C88C5C_71AF_11D3_ABF0_00A0C9DF1063_.wvu.PrintArea" localSheetId="9" hidden="1">#REF!</definedName>
    <definedName name="Z_04C88C5C_71AF_11D3_ABF0_00A0C9DF1063_.wvu.PrintArea" localSheetId="8" hidden="1">#REF!</definedName>
    <definedName name="Z_04C88C5C_71AF_11D3_ABF0_00A0C9DF1063_.wvu.PrintArea" localSheetId="21" hidden="1">#REF!</definedName>
    <definedName name="Z_04C88C5C_71AF_11D3_ABF0_00A0C9DF1063_.wvu.PrintArea" localSheetId="6" hidden="1">#REF!</definedName>
    <definedName name="Z_04C88C5C_71AF_11D3_ABF0_00A0C9DF1063_.wvu.PrintArea" localSheetId="0" hidden="1">#REF!</definedName>
    <definedName name="Z_04C88C5C_71AF_11D3_ABF0_00A0C9DF1063_.wvu.PrintArea" localSheetId="2" hidden="1">#REF!</definedName>
    <definedName name="Z_04C88C5C_71AF_11D3_ABF0_00A0C9DF1063_.wvu.PrintArea" localSheetId="1" hidden="1">#REF!</definedName>
    <definedName name="Z_04C88C5C_71AF_11D3_ABF0_00A0C9DF1063_.wvu.PrintArea" localSheetId="33" hidden="1">#REF!</definedName>
    <definedName name="Z_04C88C5C_71AF_11D3_ABF0_00A0C9DF1063_.wvu.PrintArea" localSheetId="25" hidden="1">#REF!</definedName>
    <definedName name="Z_04C88C5C_71AF_11D3_ABF0_00A0C9DF1063_.wvu.PrintArea" hidden="1">#REF!</definedName>
    <definedName name="Z_04C88C5E_71AF_11D3_ABF0_00A0C9DF1063_.wvu.PrintArea" localSheetId="17" hidden="1">#REF!</definedName>
    <definedName name="Z_04C88C5E_71AF_11D3_ABF0_00A0C9DF1063_.wvu.PrintArea" localSheetId="16" hidden="1">#REF!</definedName>
    <definedName name="Z_04C88C5E_71AF_11D3_ABF0_00A0C9DF1063_.wvu.PrintArea" localSheetId="53" hidden="1">#REF!</definedName>
    <definedName name="Z_04C88C5E_71AF_11D3_ABF0_00A0C9DF1063_.wvu.PrintArea" localSheetId="23" hidden="1">#REF!</definedName>
    <definedName name="Z_04C88C5E_71AF_11D3_ABF0_00A0C9DF1063_.wvu.PrintArea" localSheetId="14" hidden="1">#REF!</definedName>
    <definedName name="Z_04C88C5E_71AF_11D3_ABF0_00A0C9DF1063_.wvu.PrintArea" localSheetId="13" hidden="1">#REF!</definedName>
    <definedName name="Z_04C88C5E_71AF_11D3_ABF0_00A0C9DF1063_.wvu.PrintArea" localSheetId="12" hidden="1">#REF!</definedName>
    <definedName name="Z_04C88C5E_71AF_11D3_ABF0_00A0C9DF1063_.wvu.PrintArea" localSheetId="36" hidden="1">#REF!</definedName>
    <definedName name="Z_04C88C5E_71AF_11D3_ABF0_00A0C9DF1063_.wvu.PrintArea" localSheetId="10" hidden="1">#REF!</definedName>
    <definedName name="Z_04C88C5E_71AF_11D3_ABF0_00A0C9DF1063_.wvu.PrintArea" localSheetId="11" hidden="1">#REF!</definedName>
    <definedName name="Z_04C88C5E_71AF_11D3_ABF0_00A0C9DF1063_.wvu.PrintArea" localSheetId="9" hidden="1">#REF!</definedName>
    <definedName name="Z_04C88C5E_71AF_11D3_ABF0_00A0C9DF1063_.wvu.PrintArea" localSheetId="8" hidden="1">#REF!</definedName>
    <definedName name="Z_04C88C5E_71AF_11D3_ABF0_00A0C9DF1063_.wvu.PrintArea" localSheetId="21" hidden="1">#REF!</definedName>
    <definedName name="Z_04C88C5E_71AF_11D3_ABF0_00A0C9DF1063_.wvu.PrintArea" localSheetId="6" hidden="1">#REF!</definedName>
    <definedName name="Z_04C88C5E_71AF_11D3_ABF0_00A0C9DF1063_.wvu.PrintArea" localSheetId="0" hidden="1">#REF!</definedName>
    <definedName name="Z_04C88C5E_71AF_11D3_ABF0_00A0C9DF1063_.wvu.PrintArea" localSheetId="2" hidden="1">#REF!</definedName>
    <definedName name="Z_04C88C5E_71AF_11D3_ABF0_00A0C9DF1063_.wvu.PrintArea" localSheetId="1" hidden="1">#REF!</definedName>
    <definedName name="Z_04C88C5E_71AF_11D3_ABF0_00A0C9DF1063_.wvu.PrintArea" localSheetId="33" hidden="1">#REF!</definedName>
    <definedName name="Z_04C88C5E_71AF_11D3_ABF0_00A0C9DF1063_.wvu.PrintArea" localSheetId="25" hidden="1">#REF!</definedName>
    <definedName name="Z_04C88C5E_71AF_11D3_ABF0_00A0C9DF1063_.wvu.PrintArea" hidden="1">#REF!</definedName>
    <definedName name="Z_04C88C5F_71AF_11D3_ABF0_00A0C9DF1063_.wvu.PrintArea" localSheetId="17" hidden="1">#REF!</definedName>
    <definedName name="Z_04C88C5F_71AF_11D3_ABF0_00A0C9DF1063_.wvu.PrintArea" localSheetId="16" hidden="1">#REF!</definedName>
    <definedName name="Z_04C88C5F_71AF_11D3_ABF0_00A0C9DF1063_.wvu.PrintArea" localSheetId="53" hidden="1">#REF!</definedName>
    <definedName name="Z_04C88C5F_71AF_11D3_ABF0_00A0C9DF1063_.wvu.PrintArea" localSheetId="23" hidden="1">#REF!</definedName>
    <definedName name="Z_04C88C5F_71AF_11D3_ABF0_00A0C9DF1063_.wvu.PrintArea" localSheetId="14" hidden="1">#REF!</definedName>
    <definedName name="Z_04C88C5F_71AF_11D3_ABF0_00A0C9DF1063_.wvu.PrintArea" localSheetId="13" hidden="1">#REF!</definedName>
    <definedName name="Z_04C88C5F_71AF_11D3_ABF0_00A0C9DF1063_.wvu.PrintArea" localSheetId="12" hidden="1">#REF!</definedName>
    <definedName name="Z_04C88C5F_71AF_11D3_ABF0_00A0C9DF1063_.wvu.PrintArea" localSheetId="36" hidden="1">#REF!</definedName>
    <definedName name="Z_04C88C5F_71AF_11D3_ABF0_00A0C9DF1063_.wvu.PrintArea" localSheetId="10" hidden="1">#REF!</definedName>
    <definedName name="Z_04C88C5F_71AF_11D3_ABF0_00A0C9DF1063_.wvu.PrintArea" localSheetId="11" hidden="1">#REF!</definedName>
    <definedName name="Z_04C88C5F_71AF_11D3_ABF0_00A0C9DF1063_.wvu.PrintArea" localSheetId="9" hidden="1">#REF!</definedName>
    <definedName name="Z_04C88C5F_71AF_11D3_ABF0_00A0C9DF1063_.wvu.PrintArea" localSheetId="8" hidden="1">#REF!</definedName>
    <definedName name="Z_04C88C5F_71AF_11D3_ABF0_00A0C9DF1063_.wvu.PrintArea" localSheetId="21" hidden="1">#REF!</definedName>
    <definedName name="Z_04C88C5F_71AF_11D3_ABF0_00A0C9DF1063_.wvu.PrintArea" localSheetId="6" hidden="1">#REF!</definedName>
    <definedName name="Z_04C88C5F_71AF_11D3_ABF0_00A0C9DF1063_.wvu.PrintArea" localSheetId="0" hidden="1">#REF!</definedName>
    <definedName name="Z_04C88C5F_71AF_11D3_ABF0_00A0C9DF1063_.wvu.PrintArea" localSheetId="2" hidden="1">#REF!</definedName>
    <definedName name="Z_04C88C5F_71AF_11D3_ABF0_00A0C9DF1063_.wvu.PrintArea" localSheetId="1" hidden="1">#REF!</definedName>
    <definedName name="Z_04C88C5F_71AF_11D3_ABF0_00A0C9DF1063_.wvu.PrintArea" localSheetId="33" hidden="1">#REF!</definedName>
    <definedName name="Z_04C88C5F_71AF_11D3_ABF0_00A0C9DF1063_.wvu.PrintArea" localSheetId="25" hidden="1">#REF!</definedName>
    <definedName name="Z_04C88C5F_71AF_11D3_ABF0_00A0C9DF1063_.wvu.PrintArea" hidden="1">#REF!</definedName>
    <definedName name="Z_04C88C60_71AF_11D3_ABF0_00A0C9DF1063_.wvu.PrintArea" localSheetId="17" hidden="1">#REF!</definedName>
    <definedName name="Z_04C88C60_71AF_11D3_ABF0_00A0C9DF1063_.wvu.PrintArea" localSheetId="16" hidden="1">#REF!</definedName>
    <definedName name="Z_04C88C60_71AF_11D3_ABF0_00A0C9DF1063_.wvu.PrintArea" localSheetId="53" hidden="1">#REF!</definedName>
    <definedName name="Z_04C88C60_71AF_11D3_ABF0_00A0C9DF1063_.wvu.PrintArea" localSheetId="23" hidden="1">#REF!</definedName>
    <definedName name="Z_04C88C60_71AF_11D3_ABF0_00A0C9DF1063_.wvu.PrintArea" localSheetId="14" hidden="1">#REF!</definedName>
    <definedName name="Z_04C88C60_71AF_11D3_ABF0_00A0C9DF1063_.wvu.PrintArea" localSheetId="13" hidden="1">#REF!</definedName>
    <definedName name="Z_04C88C60_71AF_11D3_ABF0_00A0C9DF1063_.wvu.PrintArea" localSheetId="12" hidden="1">#REF!</definedName>
    <definedName name="Z_04C88C60_71AF_11D3_ABF0_00A0C9DF1063_.wvu.PrintArea" localSheetId="36" hidden="1">#REF!</definedName>
    <definedName name="Z_04C88C60_71AF_11D3_ABF0_00A0C9DF1063_.wvu.PrintArea" localSheetId="10" hidden="1">#REF!</definedName>
    <definedName name="Z_04C88C60_71AF_11D3_ABF0_00A0C9DF1063_.wvu.PrintArea" localSheetId="11" hidden="1">#REF!</definedName>
    <definedName name="Z_04C88C60_71AF_11D3_ABF0_00A0C9DF1063_.wvu.PrintArea" localSheetId="9" hidden="1">#REF!</definedName>
    <definedName name="Z_04C88C60_71AF_11D3_ABF0_00A0C9DF1063_.wvu.PrintArea" localSheetId="8" hidden="1">#REF!</definedName>
    <definedName name="Z_04C88C60_71AF_11D3_ABF0_00A0C9DF1063_.wvu.PrintArea" localSheetId="21" hidden="1">#REF!</definedName>
    <definedName name="Z_04C88C60_71AF_11D3_ABF0_00A0C9DF1063_.wvu.PrintArea" localSheetId="6" hidden="1">#REF!</definedName>
    <definedName name="Z_04C88C60_71AF_11D3_ABF0_00A0C9DF1063_.wvu.PrintArea" localSheetId="0" hidden="1">#REF!</definedName>
    <definedName name="Z_04C88C60_71AF_11D3_ABF0_00A0C9DF1063_.wvu.PrintArea" localSheetId="2" hidden="1">#REF!</definedName>
    <definedName name="Z_04C88C60_71AF_11D3_ABF0_00A0C9DF1063_.wvu.PrintArea" localSheetId="1" hidden="1">#REF!</definedName>
    <definedName name="Z_04C88C60_71AF_11D3_ABF0_00A0C9DF1063_.wvu.PrintArea" localSheetId="33" hidden="1">#REF!</definedName>
    <definedName name="Z_04C88C60_71AF_11D3_ABF0_00A0C9DF1063_.wvu.PrintArea" localSheetId="25" hidden="1">#REF!</definedName>
    <definedName name="Z_04C88C60_71AF_11D3_ABF0_00A0C9DF1063_.wvu.PrintArea" hidden="1">#REF!</definedName>
    <definedName name="Z_04C88C61_71AF_11D3_ABF0_00A0C9DF1063_.wvu.PrintArea" localSheetId="17" hidden="1">#REF!</definedName>
    <definedName name="Z_04C88C61_71AF_11D3_ABF0_00A0C9DF1063_.wvu.PrintArea" localSheetId="16" hidden="1">#REF!</definedName>
    <definedName name="Z_04C88C61_71AF_11D3_ABF0_00A0C9DF1063_.wvu.PrintArea" localSheetId="53" hidden="1">#REF!</definedName>
    <definedName name="Z_04C88C61_71AF_11D3_ABF0_00A0C9DF1063_.wvu.PrintArea" localSheetId="23" hidden="1">#REF!</definedName>
    <definedName name="Z_04C88C61_71AF_11D3_ABF0_00A0C9DF1063_.wvu.PrintArea" localSheetId="14" hidden="1">#REF!</definedName>
    <definedName name="Z_04C88C61_71AF_11D3_ABF0_00A0C9DF1063_.wvu.PrintArea" localSheetId="13" hidden="1">#REF!</definedName>
    <definedName name="Z_04C88C61_71AF_11D3_ABF0_00A0C9DF1063_.wvu.PrintArea" localSheetId="12" hidden="1">#REF!</definedName>
    <definedName name="Z_04C88C61_71AF_11D3_ABF0_00A0C9DF1063_.wvu.PrintArea" localSheetId="36" hidden="1">#REF!</definedName>
    <definedName name="Z_04C88C61_71AF_11D3_ABF0_00A0C9DF1063_.wvu.PrintArea" localSheetId="10" hidden="1">#REF!</definedName>
    <definedName name="Z_04C88C61_71AF_11D3_ABF0_00A0C9DF1063_.wvu.PrintArea" localSheetId="11" hidden="1">#REF!</definedName>
    <definedName name="Z_04C88C61_71AF_11D3_ABF0_00A0C9DF1063_.wvu.PrintArea" localSheetId="9" hidden="1">#REF!</definedName>
    <definedName name="Z_04C88C61_71AF_11D3_ABF0_00A0C9DF1063_.wvu.PrintArea" localSheetId="8" hidden="1">#REF!</definedName>
    <definedName name="Z_04C88C61_71AF_11D3_ABF0_00A0C9DF1063_.wvu.PrintArea" localSheetId="21" hidden="1">#REF!</definedName>
    <definedName name="Z_04C88C61_71AF_11D3_ABF0_00A0C9DF1063_.wvu.PrintArea" localSheetId="6" hidden="1">#REF!</definedName>
    <definedName name="Z_04C88C61_71AF_11D3_ABF0_00A0C9DF1063_.wvu.PrintArea" localSheetId="0" hidden="1">#REF!</definedName>
    <definedName name="Z_04C88C61_71AF_11D3_ABF0_00A0C9DF1063_.wvu.PrintArea" localSheetId="2" hidden="1">#REF!</definedName>
    <definedName name="Z_04C88C61_71AF_11D3_ABF0_00A0C9DF1063_.wvu.PrintArea" localSheetId="1" hidden="1">#REF!</definedName>
    <definedName name="Z_04C88C61_71AF_11D3_ABF0_00A0C9DF1063_.wvu.PrintArea" localSheetId="33" hidden="1">#REF!</definedName>
    <definedName name="Z_04C88C61_71AF_11D3_ABF0_00A0C9DF1063_.wvu.PrintArea" localSheetId="25" hidden="1">#REF!</definedName>
    <definedName name="Z_04C88C61_71AF_11D3_ABF0_00A0C9DF1063_.wvu.PrintArea" hidden="1">#REF!</definedName>
    <definedName name="Z_04C88C63_71AF_11D3_ABF0_00A0C9DF1063_.wvu.PrintArea" localSheetId="17" hidden="1">#REF!</definedName>
    <definedName name="Z_04C88C63_71AF_11D3_ABF0_00A0C9DF1063_.wvu.PrintArea" localSheetId="16" hidden="1">#REF!</definedName>
    <definedName name="Z_04C88C63_71AF_11D3_ABF0_00A0C9DF1063_.wvu.PrintArea" localSheetId="53" hidden="1">#REF!</definedName>
    <definedName name="Z_04C88C63_71AF_11D3_ABF0_00A0C9DF1063_.wvu.PrintArea" localSheetId="23" hidden="1">#REF!</definedName>
    <definedName name="Z_04C88C63_71AF_11D3_ABF0_00A0C9DF1063_.wvu.PrintArea" localSheetId="14" hidden="1">#REF!</definedName>
    <definedName name="Z_04C88C63_71AF_11D3_ABF0_00A0C9DF1063_.wvu.PrintArea" localSheetId="13" hidden="1">#REF!</definedName>
    <definedName name="Z_04C88C63_71AF_11D3_ABF0_00A0C9DF1063_.wvu.PrintArea" localSheetId="12" hidden="1">#REF!</definedName>
    <definedName name="Z_04C88C63_71AF_11D3_ABF0_00A0C9DF1063_.wvu.PrintArea" localSheetId="36" hidden="1">#REF!</definedName>
    <definedName name="Z_04C88C63_71AF_11D3_ABF0_00A0C9DF1063_.wvu.PrintArea" localSheetId="10" hidden="1">#REF!</definedName>
    <definedName name="Z_04C88C63_71AF_11D3_ABF0_00A0C9DF1063_.wvu.PrintArea" localSheetId="11" hidden="1">#REF!</definedName>
    <definedName name="Z_04C88C63_71AF_11D3_ABF0_00A0C9DF1063_.wvu.PrintArea" localSheetId="9" hidden="1">#REF!</definedName>
    <definedName name="Z_04C88C63_71AF_11D3_ABF0_00A0C9DF1063_.wvu.PrintArea" localSheetId="8" hidden="1">#REF!</definedName>
    <definedName name="Z_04C88C63_71AF_11D3_ABF0_00A0C9DF1063_.wvu.PrintArea" localSheetId="21" hidden="1">#REF!</definedName>
    <definedName name="Z_04C88C63_71AF_11D3_ABF0_00A0C9DF1063_.wvu.PrintArea" localSheetId="6" hidden="1">#REF!</definedName>
    <definedName name="Z_04C88C63_71AF_11D3_ABF0_00A0C9DF1063_.wvu.PrintArea" localSheetId="0" hidden="1">#REF!</definedName>
    <definedName name="Z_04C88C63_71AF_11D3_ABF0_00A0C9DF1063_.wvu.PrintArea" localSheetId="2" hidden="1">#REF!</definedName>
    <definedName name="Z_04C88C63_71AF_11D3_ABF0_00A0C9DF1063_.wvu.PrintArea" localSheetId="1" hidden="1">#REF!</definedName>
    <definedName name="Z_04C88C63_71AF_11D3_ABF0_00A0C9DF1063_.wvu.PrintArea" localSheetId="33" hidden="1">#REF!</definedName>
    <definedName name="Z_04C88C63_71AF_11D3_ABF0_00A0C9DF1063_.wvu.PrintArea" localSheetId="25" hidden="1">#REF!</definedName>
    <definedName name="Z_04C88C63_71AF_11D3_ABF0_00A0C9DF1063_.wvu.PrintArea" hidden="1">#REF!</definedName>
    <definedName name="Z_04C88C64_71AF_11D3_ABF0_00A0C9DF1063_.wvu.PrintArea" localSheetId="17" hidden="1">#REF!</definedName>
    <definedName name="Z_04C88C64_71AF_11D3_ABF0_00A0C9DF1063_.wvu.PrintArea" localSheetId="16" hidden="1">#REF!</definedName>
    <definedName name="Z_04C88C64_71AF_11D3_ABF0_00A0C9DF1063_.wvu.PrintArea" localSheetId="53" hidden="1">#REF!</definedName>
    <definedName name="Z_04C88C64_71AF_11D3_ABF0_00A0C9DF1063_.wvu.PrintArea" localSheetId="23" hidden="1">#REF!</definedName>
    <definedName name="Z_04C88C64_71AF_11D3_ABF0_00A0C9DF1063_.wvu.PrintArea" localSheetId="14" hidden="1">#REF!</definedName>
    <definedName name="Z_04C88C64_71AF_11D3_ABF0_00A0C9DF1063_.wvu.PrintArea" localSheetId="13" hidden="1">#REF!</definedName>
    <definedName name="Z_04C88C64_71AF_11D3_ABF0_00A0C9DF1063_.wvu.PrintArea" localSheetId="12" hidden="1">#REF!</definedName>
    <definedName name="Z_04C88C64_71AF_11D3_ABF0_00A0C9DF1063_.wvu.PrintArea" localSheetId="36" hidden="1">#REF!</definedName>
    <definedName name="Z_04C88C64_71AF_11D3_ABF0_00A0C9DF1063_.wvu.PrintArea" localSheetId="10" hidden="1">#REF!</definedName>
    <definedName name="Z_04C88C64_71AF_11D3_ABF0_00A0C9DF1063_.wvu.PrintArea" localSheetId="11" hidden="1">#REF!</definedName>
    <definedName name="Z_04C88C64_71AF_11D3_ABF0_00A0C9DF1063_.wvu.PrintArea" localSheetId="9" hidden="1">#REF!</definedName>
    <definedName name="Z_04C88C64_71AF_11D3_ABF0_00A0C9DF1063_.wvu.PrintArea" localSheetId="8" hidden="1">#REF!</definedName>
    <definedName name="Z_04C88C64_71AF_11D3_ABF0_00A0C9DF1063_.wvu.PrintArea" localSheetId="21" hidden="1">#REF!</definedName>
    <definedName name="Z_04C88C64_71AF_11D3_ABF0_00A0C9DF1063_.wvu.PrintArea" localSheetId="6" hidden="1">#REF!</definedName>
    <definedName name="Z_04C88C64_71AF_11D3_ABF0_00A0C9DF1063_.wvu.PrintArea" localSheetId="0" hidden="1">#REF!</definedName>
    <definedName name="Z_04C88C64_71AF_11D3_ABF0_00A0C9DF1063_.wvu.PrintArea" localSheetId="2" hidden="1">#REF!</definedName>
    <definedName name="Z_04C88C64_71AF_11D3_ABF0_00A0C9DF1063_.wvu.PrintArea" localSheetId="1" hidden="1">#REF!</definedName>
    <definedName name="Z_04C88C64_71AF_11D3_ABF0_00A0C9DF1063_.wvu.PrintArea" localSheetId="33" hidden="1">#REF!</definedName>
    <definedName name="Z_04C88C64_71AF_11D3_ABF0_00A0C9DF1063_.wvu.PrintArea" localSheetId="25" hidden="1">#REF!</definedName>
    <definedName name="Z_04C88C64_71AF_11D3_ABF0_00A0C9DF1063_.wvu.PrintArea" hidden="1">#REF!</definedName>
    <definedName name="Z_04C88C65_71AF_11D3_ABF0_00A0C9DF1063_.wvu.PrintArea" localSheetId="17" hidden="1">#REF!</definedName>
    <definedName name="Z_04C88C65_71AF_11D3_ABF0_00A0C9DF1063_.wvu.PrintArea" localSheetId="16" hidden="1">#REF!</definedName>
    <definedName name="Z_04C88C65_71AF_11D3_ABF0_00A0C9DF1063_.wvu.PrintArea" localSheetId="53" hidden="1">#REF!</definedName>
    <definedName name="Z_04C88C65_71AF_11D3_ABF0_00A0C9DF1063_.wvu.PrintArea" localSheetId="23" hidden="1">#REF!</definedName>
    <definedName name="Z_04C88C65_71AF_11D3_ABF0_00A0C9DF1063_.wvu.PrintArea" localSheetId="14" hidden="1">#REF!</definedName>
    <definedName name="Z_04C88C65_71AF_11D3_ABF0_00A0C9DF1063_.wvu.PrintArea" localSheetId="13" hidden="1">#REF!</definedName>
    <definedName name="Z_04C88C65_71AF_11D3_ABF0_00A0C9DF1063_.wvu.PrintArea" localSheetId="12" hidden="1">#REF!</definedName>
    <definedName name="Z_04C88C65_71AF_11D3_ABF0_00A0C9DF1063_.wvu.PrintArea" localSheetId="36" hidden="1">#REF!</definedName>
    <definedName name="Z_04C88C65_71AF_11D3_ABF0_00A0C9DF1063_.wvu.PrintArea" localSheetId="10" hidden="1">#REF!</definedName>
    <definedName name="Z_04C88C65_71AF_11D3_ABF0_00A0C9DF1063_.wvu.PrintArea" localSheetId="11" hidden="1">#REF!</definedName>
    <definedName name="Z_04C88C65_71AF_11D3_ABF0_00A0C9DF1063_.wvu.PrintArea" localSheetId="9" hidden="1">#REF!</definedName>
    <definedName name="Z_04C88C65_71AF_11D3_ABF0_00A0C9DF1063_.wvu.PrintArea" localSheetId="8" hidden="1">#REF!</definedName>
    <definedName name="Z_04C88C65_71AF_11D3_ABF0_00A0C9DF1063_.wvu.PrintArea" localSheetId="21" hidden="1">#REF!</definedName>
    <definedName name="Z_04C88C65_71AF_11D3_ABF0_00A0C9DF1063_.wvu.PrintArea" localSheetId="6" hidden="1">#REF!</definedName>
    <definedName name="Z_04C88C65_71AF_11D3_ABF0_00A0C9DF1063_.wvu.PrintArea" localSheetId="0" hidden="1">#REF!</definedName>
    <definedName name="Z_04C88C65_71AF_11D3_ABF0_00A0C9DF1063_.wvu.PrintArea" localSheetId="2" hidden="1">#REF!</definedName>
    <definedName name="Z_04C88C65_71AF_11D3_ABF0_00A0C9DF1063_.wvu.PrintArea" localSheetId="1" hidden="1">#REF!</definedName>
    <definedName name="Z_04C88C65_71AF_11D3_ABF0_00A0C9DF1063_.wvu.PrintArea" localSheetId="33" hidden="1">#REF!</definedName>
    <definedName name="Z_04C88C65_71AF_11D3_ABF0_00A0C9DF1063_.wvu.PrintArea" localSheetId="25" hidden="1">#REF!</definedName>
    <definedName name="Z_04C88C65_71AF_11D3_ABF0_00A0C9DF1063_.wvu.PrintArea" hidden="1">#REF!</definedName>
    <definedName name="Z_04C88C66_71AF_11D3_ABF0_00A0C9DF1063_.wvu.PrintArea" localSheetId="17" hidden="1">#REF!</definedName>
    <definedName name="Z_04C88C66_71AF_11D3_ABF0_00A0C9DF1063_.wvu.PrintArea" localSheetId="16" hidden="1">#REF!</definedName>
    <definedName name="Z_04C88C66_71AF_11D3_ABF0_00A0C9DF1063_.wvu.PrintArea" localSheetId="53" hidden="1">#REF!</definedName>
    <definedName name="Z_04C88C66_71AF_11D3_ABF0_00A0C9DF1063_.wvu.PrintArea" localSheetId="23" hidden="1">#REF!</definedName>
    <definedName name="Z_04C88C66_71AF_11D3_ABF0_00A0C9DF1063_.wvu.PrintArea" localSheetId="14" hidden="1">#REF!</definedName>
    <definedName name="Z_04C88C66_71AF_11D3_ABF0_00A0C9DF1063_.wvu.PrintArea" localSheetId="13" hidden="1">#REF!</definedName>
    <definedName name="Z_04C88C66_71AF_11D3_ABF0_00A0C9DF1063_.wvu.PrintArea" localSheetId="12" hidden="1">#REF!</definedName>
    <definedName name="Z_04C88C66_71AF_11D3_ABF0_00A0C9DF1063_.wvu.PrintArea" localSheetId="36" hidden="1">#REF!</definedName>
    <definedName name="Z_04C88C66_71AF_11D3_ABF0_00A0C9DF1063_.wvu.PrintArea" localSheetId="10" hidden="1">#REF!</definedName>
    <definedName name="Z_04C88C66_71AF_11D3_ABF0_00A0C9DF1063_.wvu.PrintArea" localSheetId="11" hidden="1">#REF!</definedName>
    <definedName name="Z_04C88C66_71AF_11D3_ABF0_00A0C9DF1063_.wvu.PrintArea" localSheetId="9" hidden="1">#REF!</definedName>
    <definedName name="Z_04C88C66_71AF_11D3_ABF0_00A0C9DF1063_.wvu.PrintArea" localSheetId="8" hidden="1">#REF!</definedName>
    <definedName name="Z_04C88C66_71AF_11D3_ABF0_00A0C9DF1063_.wvu.PrintArea" localSheetId="21" hidden="1">#REF!</definedName>
    <definedName name="Z_04C88C66_71AF_11D3_ABF0_00A0C9DF1063_.wvu.PrintArea" localSheetId="6" hidden="1">#REF!</definedName>
    <definedName name="Z_04C88C66_71AF_11D3_ABF0_00A0C9DF1063_.wvu.PrintArea" localSheetId="0" hidden="1">#REF!</definedName>
    <definedName name="Z_04C88C66_71AF_11D3_ABF0_00A0C9DF1063_.wvu.PrintArea" localSheetId="2" hidden="1">#REF!</definedName>
    <definedName name="Z_04C88C66_71AF_11D3_ABF0_00A0C9DF1063_.wvu.PrintArea" localSheetId="1" hidden="1">#REF!</definedName>
    <definedName name="Z_04C88C66_71AF_11D3_ABF0_00A0C9DF1063_.wvu.PrintArea" localSheetId="33" hidden="1">#REF!</definedName>
    <definedName name="Z_04C88C66_71AF_11D3_ABF0_00A0C9DF1063_.wvu.PrintArea" localSheetId="25" hidden="1">#REF!</definedName>
    <definedName name="Z_04C88C66_71AF_11D3_ABF0_00A0C9DF1063_.wvu.PrintArea" hidden="1">#REF!</definedName>
    <definedName name="Z_04C88C68_71AF_11D3_ABF0_00A0C9DF1063_.wvu.PrintArea" localSheetId="17" hidden="1">#REF!</definedName>
    <definedName name="Z_04C88C68_71AF_11D3_ABF0_00A0C9DF1063_.wvu.PrintArea" localSheetId="16" hidden="1">#REF!</definedName>
    <definedName name="Z_04C88C68_71AF_11D3_ABF0_00A0C9DF1063_.wvu.PrintArea" localSheetId="53" hidden="1">#REF!</definedName>
    <definedName name="Z_04C88C68_71AF_11D3_ABF0_00A0C9DF1063_.wvu.PrintArea" localSheetId="23" hidden="1">#REF!</definedName>
    <definedName name="Z_04C88C68_71AF_11D3_ABF0_00A0C9DF1063_.wvu.PrintArea" localSheetId="14" hidden="1">#REF!</definedName>
    <definedName name="Z_04C88C68_71AF_11D3_ABF0_00A0C9DF1063_.wvu.PrintArea" localSheetId="13" hidden="1">#REF!</definedName>
    <definedName name="Z_04C88C68_71AF_11D3_ABF0_00A0C9DF1063_.wvu.PrintArea" localSheetId="12" hidden="1">#REF!</definedName>
    <definedName name="Z_04C88C68_71AF_11D3_ABF0_00A0C9DF1063_.wvu.PrintArea" localSheetId="36" hidden="1">#REF!</definedName>
    <definedName name="Z_04C88C68_71AF_11D3_ABF0_00A0C9DF1063_.wvu.PrintArea" localSheetId="10" hidden="1">#REF!</definedName>
    <definedName name="Z_04C88C68_71AF_11D3_ABF0_00A0C9DF1063_.wvu.PrintArea" localSheetId="11" hidden="1">#REF!</definedName>
    <definedName name="Z_04C88C68_71AF_11D3_ABF0_00A0C9DF1063_.wvu.PrintArea" localSheetId="9" hidden="1">#REF!</definedName>
    <definedName name="Z_04C88C68_71AF_11D3_ABF0_00A0C9DF1063_.wvu.PrintArea" localSheetId="8" hidden="1">#REF!</definedName>
    <definedName name="Z_04C88C68_71AF_11D3_ABF0_00A0C9DF1063_.wvu.PrintArea" localSheetId="21" hidden="1">#REF!</definedName>
    <definedName name="Z_04C88C68_71AF_11D3_ABF0_00A0C9DF1063_.wvu.PrintArea" localSheetId="6" hidden="1">#REF!</definedName>
    <definedName name="Z_04C88C68_71AF_11D3_ABF0_00A0C9DF1063_.wvu.PrintArea" localSheetId="0" hidden="1">#REF!</definedName>
    <definedName name="Z_04C88C68_71AF_11D3_ABF0_00A0C9DF1063_.wvu.PrintArea" localSheetId="2" hidden="1">#REF!</definedName>
    <definedName name="Z_04C88C68_71AF_11D3_ABF0_00A0C9DF1063_.wvu.PrintArea" localSheetId="1" hidden="1">#REF!</definedName>
    <definedName name="Z_04C88C68_71AF_11D3_ABF0_00A0C9DF1063_.wvu.PrintArea" localSheetId="33" hidden="1">#REF!</definedName>
    <definedName name="Z_04C88C68_71AF_11D3_ABF0_00A0C9DF1063_.wvu.PrintArea" localSheetId="25" hidden="1">#REF!</definedName>
    <definedName name="Z_04C88C68_71AF_11D3_ABF0_00A0C9DF1063_.wvu.PrintArea" hidden="1">#REF!</definedName>
    <definedName name="Z_04C88C69_71AF_11D3_ABF0_00A0C9DF1063_.wvu.PrintArea" localSheetId="17" hidden="1">#REF!</definedName>
    <definedName name="Z_04C88C69_71AF_11D3_ABF0_00A0C9DF1063_.wvu.PrintArea" localSheetId="16" hidden="1">#REF!</definedName>
    <definedName name="Z_04C88C69_71AF_11D3_ABF0_00A0C9DF1063_.wvu.PrintArea" localSheetId="53" hidden="1">#REF!</definedName>
    <definedName name="Z_04C88C69_71AF_11D3_ABF0_00A0C9DF1063_.wvu.PrintArea" localSheetId="23" hidden="1">#REF!</definedName>
    <definedName name="Z_04C88C69_71AF_11D3_ABF0_00A0C9DF1063_.wvu.PrintArea" localSheetId="14" hidden="1">#REF!</definedName>
    <definedName name="Z_04C88C69_71AF_11D3_ABF0_00A0C9DF1063_.wvu.PrintArea" localSheetId="13" hidden="1">#REF!</definedName>
    <definedName name="Z_04C88C69_71AF_11D3_ABF0_00A0C9DF1063_.wvu.PrintArea" localSheetId="12" hidden="1">#REF!</definedName>
    <definedName name="Z_04C88C69_71AF_11D3_ABF0_00A0C9DF1063_.wvu.PrintArea" localSheetId="36" hidden="1">#REF!</definedName>
    <definedName name="Z_04C88C69_71AF_11D3_ABF0_00A0C9DF1063_.wvu.PrintArea" localSheetId="10" hidden="1">#REF!</definedName>
    <definedName name="Z_04C88C69_71AF_11D3_ABF0_00A0C9DF1063_.wvu.PrintArea" localSheetId="11" hidden="1">#REF!</definedName>
    <definedName name="Z_04C88C69_71AF_11D3_ABF0_00A0C9DF1063_.wvu.PrintArea" localSheetId="9" hidden="1">#REF!</definedName>
    <definedName name="Z_04C88C69_71AF_11D3_ABF0_00A0C9DF1063_.wvu.PrintArea" localSheetId="8" hidden="1">#REF!</definedName>
    <definedName name="Z_04C88C69_71AF_11D3_ABF0_00A0C9DF1063_.wvu.PrintArea" localSheetId="21" hidden="1">#REF!</definedName>
    <definedName name="Z_04C88C69_71AF_11D3_ABF0_00A0C9DF1063_.wvu.PrintArea" localSheetId="6" hidden="1">#REF!</definedName>
    <definedName name="Z_04C88C69_71AF_11D3_ABF0_00A0C9DF1063_.wvu.PrintArea" localSheetId="0" hidden="1">#REF!</definedName>
    <definedName name="Z_04C88C69_71AF_11D3_ABF0_00A0C9DF1063_.wvu.PrintArea" localSheetId="2" hidden="1">#REF!</definedName>
    <definedName name="Z_04C88C69_71AF_11D3_ABF0_00A0C9DF1063_.wvu.PrintArea" localSheetId="1" hidden="1">#REF!</definedName>
    <definedName name="Z_04C88C69_71AF_11D3_ABF0_00A0C9DF1063_.wvu.PrintArea" localSheetId="33" hidden="1">#REF!</definedName>
    <definedName name="Z_04C88C69_71AF_11D3_ABF0_00A0C9DF1063_.wvu.PrintArea" localSheetId="25" hidden="1">#REF!</definedName>
    <definedName name="Z_04C88C69_71AF_11D3_ABF0_00A0C9DF1063_.wvu.PrintArea" hidden="1">#REF!</definedName>
    <definedName name="Z_0F6496EA_CA81_11D3_ABFE_00A0C9DF1063_.wvu.PrintArea" localSheetId="17" hidden="1">#REF!</definedName>
    <definedName name="Z_0F6496EA_CA81_11D3_ABFE_00A0C9DF1063_.wvu.PrintArea" localSheetId="16" hidden="1">#REF!</definedName>
    <definedName name="Z_0F6496EA_CA81_11D3_ABFE_00A0C9DF1063_.wvu.PrintArea" localSheetId="53" hidden="1">#REF!</definedName>
    <definedName name="Z_0F6496EA_CA81_11D3_ABFE_00A0C9DF1063_.wvu.PrintArea" localSheetId="23" hidden="1">#REF!</definedName>
    <definedName name="Z_0F6496EA_CA81_11D3_ABFE_00A0C9DF1063_.wvu.PrintArea" localSheetId="14" hidden="1">#REF!</definedName>
    <definedName name="Z_0F6496EA_CA81_11D3_ABFE_00A0C9DF1063_.wvu.PrintArea" localSheetId="13" hidden="1">#REF!</definedName>
    <definedName name="Z_0F6496EA_CA81_11D3_ABFE_00A0C9DF1063_.wvu.PrintArea" localSheetId="12" hidden="1">#REF!</definedName>
    <definedName name="Z_0F6496EA_CA81_11D3_ABFE_00A0C9DF1063_.wvu.PrintArea" localSheetId="36" hidden="1">#REF!</definedName>
    <definedName name="Z_0F6496EA_CA81_11D3_ABFE_00A0C9DF1063_.wvu.PrintArea" localSheetId="10" hidden="1">#REF!</definedName>
    <definedName name="Z_0F6496EA_CA81_11D3_ABFE_00A0C9DF1063_.wvu.PrintArea" localSheetId="11" hidden="1">#REF!</definedName>
    <definedName name="Z_0F6496EA_CA81_11D3_ABFE_00A0C9DF1063_.wvu.PrintArea" localSheetId="9" hidden="1">#REF!</definedName>
    <definedName name="Z_0F6496EA_CA81_11D3_ABFE_00A0C9DF1063_.wvu.PrintArea" localSheetId="8" hidden="1">#REF!</definedName>
    <definedName name="Z_0F6496EA_CA81_11D3_ABFE_00A0C9DF1063_.wvu.PrintArea" localSheetId="21" hidden="1">#REF!</definedName>
    <definedName name="Z_0F6496EA_CA81_11D3_ABFE_00A0C9DF1063_.wvu.PrintArea" localSheetId="6" hidden="1">#REF!</definedName>
    <definedName name="Z_0F6496EA_CA81_11D3_ABFE_00A0C9DF1063_.wvu.PrintArea" localSheetId="0" hidden="1">#REF!</definedName>
    <definedName name="Z_0F6496EA_CA81_11D3_ABFE_00A0C9DF1063_.wvu.PrintArea" localSheetId="2" hidden="1">#REF!</definedName>
    <definedName name="Z_0F6496EA_CA81_11D3_ABFE_00A0C9DF1063_.wvu.PrintArea" localSheetId="1" hidden="1">#REF!</definedName>
    <definedName name="Z_0F6496EA_CA81_11D3_ABFE_00A0C9DF1063_.wvu.PrintArea" localSheetId="33" hidden="1">#REF!</definedName>
    <definedName name="Z_0F6496EA_CA81_11D3_ABFE_00A0C9DF1063_.wvu.PrintArea" localSheetId="25" hidden="1">#REF!</definedName>
    <definedName name="Z_0F6496EA_CA81_11D3_ABFE_00A0C9DF1063_.wvu.PrintArea" hidden="1">#REF!</definedName>
    <definedName name="Z_0F6496EB_CA81_11D3_ABFE_00A0C9DF1063_.wvu.PrintArea" localSheetId="17" hidden="1">#REF!</definedName>
    <definedName name="Z_0F6496EB_CA81_11D3_ABFE_00A0C9DF1063_.wvu.PrintArea" localSheetId="16" hidden="1">#REF!</definedName>
    <definedName name="Z_0F6496EB_CA81_11D3_ABFE_00A0C9DF1063_.wvu.PrintArea" localSheetId="53" hidden="1">#REF!</definedName>
    <definedName name="Z_0F6496EB_CA81_11D3_ABFE_00A0C9DF1063_.wvu.PrintArea" localSheetId="23" hidden="1">#REF!</definedName>
    <definedName name="Z_0F6496EB_CA81_11D3_ABFE_00A0C9DF1063_.wvu.PrintArea" localSheetId="14" hidden="1">#REF!</definedName>
    <definedName name="Z_0F6496EB_CA81_11D3_ABFE_00A0C9DF1063_.wvu.PrintArea" localSheetId="13" hidden="1">#REF!</definedName>
    <definedName name="Z_0F6496EB_CA81_11D3_ABFE_00A0C9DF1063_.wvu.PrintArea" localSheetId="12" hidden="1">#REF!</definedName>
    <definedName name="Z_0F6496EB_CA81_11D3_ABFE_00A0C9DF1063_.wvu.PrintArea" localSheetId="36" hidden="1">#REF!</definedName>
    <definedName name="Z_0F6496EB_CA81_11D3_ABFE_00A0C9DF1063_.wvu.PrintArea" localSheetId="10" hidden="1">#REF!</definedName>
    <definedName name="Z_0F6496EB_CA81_11D3_ABFE_00A0C9DF1063_.wvu.PrintArea" localSheetId="11" hidden="1">#REF!</definedName>
    <definedName name="Z_0F6496EB_CA81_11D3_ABFE_00A0C9DF1063_.wvu.PrintArea" localSheetId="9" hidden="1">#REF!</definedName>
    <definedName name="Z_0F6496EB_CA81_11D3_ABFE_00A0C9DF1063_.wvu.PrintArea" localSheetId="8" hidden="1">#REF!</definedName>
    <definedName name="Z_0F6496EB_CA81_11D3_ABFE_00A0C9DF1063_.wvu.PrintArea" localSheetId="21" hidden="1">#REF!</definedName>
    <definedName name="Z_0F6496EB_CA81_11D3_ABFE_00A0C9DF1063_.wvu.PrintArea" localSheetId="6" hidden="1">#REF!</definedName>
    <definedName name="Z_0F6496EB_CA81_11D3_ABFE_00A0C9DF1063_.wvu.PrintArea" localSheetId="0" hidden="1">#REF!</definedName>
    <definedName name="Z_0F6496EB_CA81_11D3_ABFE_00A0C9DF1063_.wvu.PrintArea" localSheetId="2" hidden="1">#REF!</definedName>
    <definedName name="Z_0F6496EB_CA81_11D3_ABFE_00A0C9DF1063_.wvu.PrintArea" localSheetId="1" hidden="1">#REF!</definedName>
    <definedName name="Z_0F6496EB_CA81_11D3_ABFE_00A0C9DF1063_.wvu.PrintArea" localSheetId="33" hidden="1">#REF!</definedName>
    <definedName name="Z_0F6496EB_CA81_11D3_ABFE_00A0C9DF1063_.wvu.PrintArea" localSheetId="25" hidden="1">#REF!</definedName>
    <definedName name="Z_0F6496EB_CA81_11D3_ABFE_00A0C9DF1063_.wvu.PrintArea" hidden="1">#REF!</definedName>
    <definedName name="Z_0F6496ED_CA81_11D3_ABFE_00A0C9DF1063_.wvu.PrintArea" localSheetId="17" hidden="1">#REF!</definedName>
    <definedName name="Z_0F6496ED_CA81_11D3_ABFE_00A0C9DF1063_.wvu.PrintArea" localSheetId="16" hidden="1">#REF!</definedName>
    <definedName name="Z_0F6496ED_CA81_11D3_ABFE_00A0C9DF1063_.wvu.PrintArea" localSheetId="53" hidden="1">#REF!</definedName>
    <definedName name="Z_0F6496ED_CA81_11D3_ABFE_00A0C9DF1063_.wvu.PrintArea" localSheetId="23" hidden="1">#REF!</definedName>
    <definedName name="Z_0F6496ED_CA81_11D3_ABFE_00A0C9DF1063_.wvu.PrintArea" localSheetId="14" hidden="1">#REF!</definedName>
    <definedName name="Z_0F6496ED_CA81_11D3_ABFE_00A0C9DF1063_.wvu.PrintArea" localSheetId="13" hidden="1">#REF!</definedName>
    <definedName name="Z_0F6496ED_CA81_11D3_ABFE_00A0C9DF1063_.wvu.PrintArea" localSheetId="12" hidden="1">#REF!</definedName>
    <definedName name="Z_0F6496ED_CA81_11D3_ABFE_00A0C9DF1063_.wvu.PrintArea" localSheetId="36" hidden="1">#REF!</definedName>
    <definedName name="Z_0F6496ED_CA81_11D3_ABFE_00A0C9DF1063_.wvu.PrintArea" localSheetId="10" hidden="1">#REF!</definedName>
    <definedName name="Z_0F6496ED_CA81_11D3_ABFE_00A0C9DF1063_.wvu.PrintArea" localSheetId="11" hidden="1">#REF!</definedName>
    <definedName name="Z_0F6496ED_CA81_11D3_ABFE_00A0C9DF1063_.wvu.PrintArea" localSheetId="9" hidden="1">#REF!</definedName>
    <definedName name="Z_0F6496ED_CA81_11D3_ABFE_00A0C9DF1063_.wvu.PrintArea" localSheetId="8" hidden="1">#REF!</definedName>
    <definedName name="Z_0F6496ED_CA81_11D3_ABFE_00A0C9DF1063_.wvu.PrintArea" localSheetId="21" hidden="1">#REF!</definedName>
    <definedName name="Z_0F6496ED_CA81_11D3_ABFE_00A0C9DF1063_.wvu.PrintArea" localSheetId="6" hidden="1">#REF!</definedName>
    <definedName name="Z_0F6496ED_CA81_11D3_ABFE_00A0C9DF1063_.wvu.PrintArea" localSheetId="0" hidden="1">#REF!</definedName>
    <definedName name="Z_0F6496ED_CA81_11D3_ABFE_00A0C9DF1063_.wvu.PrintArea" localSheetId="2" hidden="1">#REF!</definedName>
    <definedName name="Z_0F6496ED_CA81_11D3_ABFE_00A0C9DF1063_.wvu.PrintArea" localSheetId="1" hidden="1">#REF!</definedName>
    <definedName name="Z_0F6496ED_CA81_11D3_ABFE_00A0C9DF1063_.wvu.PrintArea" localSheetId="33" hidden="1">#REF!</definedName>
    <definedName name="Z_0F6496ED_CA81_11D3_ABFE_00A0C9DF1063_.wvu.PrintArea" localSheetId="25" hidden="1">#REF!</definedName>
    <definedName name="Z_0F6496ED_CA81_11D3_ABFE_00A0C9DF1063_.wvu.PrintArea" hidden="1">#REF!</definedName>
    <definedName name="Z_0F6496EE_CA81_11D3_ABFE_00A0C9DF1063_.wvu.PrintArea" localSheetId="17" hidden="1">#REF!</definedName>
    <definedName name="Z_0F6496EE_CA81_11D3_ABFE_00A0C9DF1063_.wvu.PrintArea" localSheetId="16" hidden="1">#REF!</definedName>
    <definedName name="Z_0F6496EE_CA81_11D3_ABFE_00A0C9DF1063_.wvu.PrintArea" localSheetId="53" hidden="1">#REF!</definedName>
    <definedName name="Z_0F6496EE_CA81_11D3_ABFE_00A0C9DF1063_.wvu.PrintArea" localSheetId="23" hidden="1">#REF!</definedName>
    <definedName name="Z_0F6496EE_CA81_11D3_ABFE_00A0C9DF1063_.wvu.PrintArea" localSheetId="14" hidden="1">#REF!</definedName>
    <definedName name="Z_0F6496EE_CA81_11D3_ABFE_00A0C9DF1063_.wvu.PrintArea" localSheetId="13" hidden="1">#REF!</definedName>
    <definedName name="Z_0F6496EE_CA81_11D3_ABFE_00A0C9DF1063_.wvu.PrintArea" localSheetId="12" hidden="1">#REF!</definedName>
    <definedName name="Z_0F6496EE_CA81_11D3_ABFE_00A0C9DF1063_.wvu.PrintArea" localSheetId="36" hidden="1">#REF!</definedName>
    <definedName name="Z_0F6496EE_CA81_11D3_ABFE_00A0C9DF1063_.wvu.PrintArea" localSheetId="10" hidden="1">#REF!</definedName>
    <definedName name="Z_0F6496EE_CA81_11D3_ABFE_00A0C9DF1063_.wvu.PrintArea" localSheetId="11" hidden="1">#REF!</definedName>
    <definedName name="Z_0F6496EE_CA81_11D3_ABFE_00A0C9DF1063_.wvu.PrintArea" localSheetId="9" hidden="1">#REF!</definedName>
    <definedName name="Z_0F6496EE_CA81_11D3_ABFE_00A0C9DF1063_.wvu.PrintArea" localSheetId="8" hidden="1">#REF!</definedName>
    <definedName name="Z_0F6496EE_CA81_11D3_ABFE_00A0C9DF1063_.wvu.PrintArea" localSheetId="21" hidden="1">#REF!</definedName>
    <definedName name="Z_0F6496EE_CA81_11D3_ABFE_00A0C9DF1063_.wvu.PrintArea" localSheetId="6" hidden="1">#REF!</definedName>
    <definedName name="Z_0F6496EE_CA81_11D3_ABFE_00A0C9DF1063_.wvu.PrintArea" localSheetId="0" hidden="1">#REF!</definedName>
    <definedName name="Z_0F6496EE_CA81_11D3_ABFE_00A0C9DF1063_.wvu.PrintArea" localSheetId="2" hidden="1">#REF!</definedName>
    <definedName name="Z_0F6496EE_CA81_11D3_ABFE_00A0C9DF1063_.wvu.PrintArea" localSheetId="1" hidden="1">#REF!</definedName>
    <definedName name="Z_0F6496EE_CA81_11D3_ABFE_00A0C9DF1063_.wvu.PrintArea" localSheetId="33" hidden="1">#REF!</definedName>
    <definedName name="Z_0F6496EE_CA81_11D3_ABFE_00A0C9DF1063_.wvu.PrintArea" localSheetId="25" hidden="1">#REF!</definedName>
    <definedName name="Z_0F6496EE_CA81_11D3_ABFE_00A0C9DF1063_.wvu.PrintArea" hidden="1">#REF!</definedName>
    <definedName name="Z_0F6496EF_CA81_11D3_ABFE_00A0C9DF1063_.wvu.PrintArea" localSheetId="17" hidden="1">#REF!</definedName>
    <definedName name="Z_0F6496EF_CA81_11D3_ABFE_00A0C9DF1063_.wvu.PrintArea" localSheetId="16" hidden="1">#REF!</definedName>
    <definedName name="Z_0F6496EF_CA81_11D3_ABFE_00A0C9DF1063_.wvu.PrintArea" localSheetId="53" hidden="1">#REF!</definedName>
    <definedName name="Z_0F6496EF_CA81_11D3_ABFE_00A0C9DF1063_.wvu.PrintArea" localSheetId="23" hidden="1">#REF!</definedName>
    <definedName name="Z_0F6496EF_CA81_11D3_ABFE_00A0C9DF1063_.wvu.PrintArea" localSheetId="14" hidden="1">#REF!</definedName>
    <definedName name="Z_0F6496EF_CA81_11D3_ABFE_00A0C9DF1063_.wvu.PrintArea" localSheetId="13" hidden="1">#REF!</definedName>
    <definedName name="Z_0F6496EF_CA81_11D3_ABFE_00A0C9DF1063_.wvu.PrintArea" localSheetId="12" hidden="1">#REF!</definedName>
    <definedName name="Z_0F6496EF_CA81_11D3_ABFE_00A0C9DF1063_.wvu.PrintArea" localSheetId="36" hidden="1">#REF!</definedName>
    <definedName name="Z_0F6496EF_CA81_11D3_ABFE_00A0C9DF1063_.wvu.PrintArea" localSheetId="10" hidden="1">#REF!</definedName>
    <definedName name="Z_0F6496EF_CA81_11D3_ABFE_00A0C9DF1063_.wvu.PrintArea" localSheetId="11" hidden="1">#REF!</definedName>
    <definedName name="Z_0F6496EF_CA81_11D3_ABFE_00A0C9DF1063_.wvu.PrintArea" localSheetId="9" hidden="1">#REF!</definedName>
    <definedName name="Z_0F6496EF_CA81_11D3_ABFE_00A0C9DF1063_.wvu.PrintArea" localSheetId="8" hidden="1">#REF!</definedName>
    <definedName name="Z_0F6496EF_CA81_11D3_ABFE_00A0C9DF1063_.wvu.PrintArea" localSheetId="21" hidden="1">#REF!</definedName>
    <definedName name="Z_0F6496EF_CA81_11D3_ABFE_00A0C9DF1063_.wvu.PrintArea" localSheetId="6" hidden="1">#REF!</definedName>
    <definedName name="Z_0F6496EF_CA81_11D3_ABFE_00A0C9DF1063_.wvu.PrintArea" localSheetId="0" hidden="1">#REF!</definedName>
    <definedName name="Z_0F6496EF_CA81_11D3_ABFE_00A0C9DF1063_.wvu.PrintArea" localSheetId="2" hidden="1">#REF!</definedName>
    <definedName name="Z_0F6496EF_CA81_11D3_ABFE_00A0C9DF1063_.wvu.PrintArea" localSheetId="1" hidden="1">#REF!</definedName>
    <definedName name="Z_0F6496EF_CA81_11D3_ABFE_00A0C9DF1063_.wvu.PrintArea" localSheetId="33" hidden="1">#REF!</definedName>
    <definedName name="Z_0F6496EF_CA81_11D3_ABFE_00A0C9DF1063_.wvu.PrintArea" localSheetId="25" hidden="1">#REF!</definedName>
    <definedName name="Z_0F6496EF_CA81_11D3_ABFE_00A0C9DF1063_.wvu.PrintArea" hidden="1">#REF!</definedName>
    <definedName name="Z_0F6496F0_CA81_11D3_ABFE_00A0C9DF1063_.wvu.PrintArea" localSheetId="17" hidden="1">#REF!</definedName>
    <definedName name="Z_0F6496F0_CA81_11D3_ABFE_00A0C9DF1063_.wvu.PrintArea" localSheetId="16" hidden="1">#REF!</definedName>
    <definedName name="Z_0F6496F0_CA81_11D3_ABFE_00A0C9DF1063_.wvu.PrintArea" localSheetId="53" hidden="1">#REF!</definedName>
    <definedName name="Z_0F6496F0_CA81_11D3_ABFE_00A0C9DF1063_.wvu.PrintArea" localSheetId="23" hidden="1">#REF!</definedName>
    <definedName name="Z_0F6496F0_CA81_11D3_ABFE_00A0C9DF1063_.wvu.PrintArea" localSheetId="14" hidden="1">#REF!</definedName>
    <definedName name="Z_0F6496F0_CA81_11D3_ABFE_00A0C9DF1063_.wvu.PrintArea" localSheetId="13" hidden="1">#REF!</definedName>
    <definedName name="Z_0F6496F0_CA81_11D3_ABFE_00A0C9DF1063_.wvu.PrintArea" localSheetId="12" hidden="1">#REF!</definedName>
    <definedName name="Z_0F6496F0_CA81_11D3_ABFE_00A0C9DF1063_.wvu.PrintArea" localSheetId="36" hidden="1">#REF!</definedName>
    <definedName name="Z_0F6496F0_CA81_11D3_ABFE_00A0C9DF1063_.wvu.PrintArea" localSheetId="10" hidden="1">#REF!</definedName>
    <definedName name="Z_0F6496F0_CA81_11D3_ABFE_00A0C9DF1063_.wvu.PrintArea" localSheetId="11" hidden="1">#REF!</definedName>
    <definedName name="Z_0F6496F0_CA81_11D3_ABFE_00A0C9DF1063_.wvu.PrintArea" localSheetId="9" hidden="1">#REF!</definedName>
    <definedName name="Z_0F6496F0_CA81_11D3_ABFE_00A0C9DF1063_.wvu.PrintArea" localSheetId="8" hidden="1">#REF!</definedName>
    <definedName name="Z_0F6496F0_CA81_11D3_ABFE_00A0C9DF1063_.wvu.PrintArea" localSheetId="21" hidden="1">#REF!</definedName>
    <definedName name="Z_0F6496F0_CA81_11D3_ABFE_00A0C9DF1063_.wvu.PrintArea" localSheetId="6" hidden="1">#REF!</definedName>
    <definedName name="Z_0F6496F0_CA81_11D3_ABFE_00A0C9DF1063_.wvu.PrintArea" localSheetId="0" hidden="1">#REF!</definedName>
    <definedName name="Z_0F6496F0_CA81_11D3_ABFE_00A0C9DF1063_.wvu.PrintArea" localSheetId="2" hidden="1">#REF!</definedName>
    <definedName name="Z_0F6496F0_CA81_11D3_ABFE_00A0C9DF1063_.wvu.PrintArea" localSheetId="1" hidden="1">#REF!</definedName>
    <definedName name="Z_0F6496F0_CA81_11D3_ABFE_00A0C9DF1063_.wvu.PrintArea" localSheetId="33" hidden="1">#REF!</definedName>
    <definedName name="Z_0F6496F0_CA81_11D3_ABFE_00A0C9DF1063_.wvu.PrintArea" localSheetId="25" hidden="1">#REF!</definedName>
    <definedName name="Z_0F6496F0_CA81_11D3_ABFE_00A0C9DF1063_.wvu.PrintArea" hidden="1">#REF!</definedName>
    <definedName name="Z_0F6496F2_CA81_11D3_ABFE_00A0C9DF1063_.wvu.PrintArea" localSheetId="17" hidden="1">#REF!</definedName>
    <definedName name="Z_0F6496F2_CA81_11D3_ABFE_00A0C9DF1063_.wvu.PrintArea" localSheetId="16" hidden="1">#REF!</definedName>
    <definedName name="Z_0F6496F2_CA81_11D3_ABFE_00A0C9DF1063_.wvu.PrintArea" localSheetId="53" hidden="1">#REF!</definedName>
    <definedName name="Z_0F6496F2_CA81_11D3_ABFE_00A0C9DF1063_.wvu.PrintArea" localSheetId="23" hidden="1">#REF!</definedName>
    <definedName name="Z_0F6496F2_CA81_11D3_ABFE_00A0C9DF1063_.wvu.PrintArea" localSheetId="14" hidden="1">#REF!</definedName>
    <definedName name="Z_0F6496F2_CA81_11D3_ABFE_00A0C9DF1063_.wvu.PrintArea" localSheetId="13" hidden="1">#REF!</definedName>
    <definedName name="Z_0F6496F2_CA81_11D3_ABFE_00A0C9DF1063_.wvu.PrintArea" localSheetId="12" hidden="1">#REF!</definedName>
    <definedName name="Z_0F6496F2_CA81_11D3_ABFE_00A0C9DF1063_.wvu.PrintArea" localSheetId="36" hidden="1">#REF!</definedName>
    <definedName name="Z_0F6496F2_CA81_11D3_ABFE_00A0C9DF1063_.wvu.PrintArea" localSheetId="10" hidden="1">#REF!</definedName>
    <definedName name="Z_0F6496F2_CA81_11D3_ABFE_00A0C9DF1063_.wvu.PrintArea" localSheetId="11" hidden="1">#REF!</definedName>
    <definedName name="Z_0F6496F2_CA81_11D3_ABFE_00A0C9DF1063_.wvu.PrintArea" localSheetId="9" hidden="1">#REF!</definedName>
    <definedName name="Z_0F6496F2_CA81_11D3_ABFE_00A0C9DF1063_.wvu.PrintArea" localSheetId="8" hidden="1">#REF!</definedName>
    <definedName name="Z_0F6496F2_CA81_11D3_ABFE_00A0C9DF1063_.wvu.PrintArea" localSheetId="21" hidden="1">#REF!</definedName>
    <definedName name="Z_0F6496F2_CA81_11D3_ABFE_00A0C9DF1063_.wvu.PrintArea" localSheetId="6" hidden="1">#REF!</definedName>
    <definedName name="Z_0F6496F2_CA81_11D3_ABFE_00A0C9DF1063_.wvu.PrintArea" localSheetId="0" hidden="1">#REF!</definedName>
    <definedName name="Z_0F6496F2_CA81_11D3_ABFE_00A0C9DF1063_.wvu.PrintArea" localSheetId="2" hidden="1">#REF!</definedName>
    <definedName name="Z_0F6496F2_CA81_11D3_ABFE_00A0C9DF1063_.wvu.PrintArea" localSheetId="1" hidden="1">#REF!</definedName>
    <definedName name="Z_0F6496F2_CA81_11D3_ABFE_00A0C9DF1063_.wvu.PrintArea" localSheetId="33" hidden="1">#REF!</definedName>
    <definedName name="Z_0F6496F2_CA81_11D3_ABFE_00A0C9DF1063_.wvu.PrintArea" localSheetId="25" hidden="1">#REF!</definedName>
    <definedName name="Z_0F6496F2_CA81_11D3_ABFE_00A0C9DF1063_.wvu.PrintArea" hidden="1">#REF!</definedName>
    <definedName name="Z_0F6496F3_CA81_11D3_ABFE_00A0C9DF1063_.wvu.PrintArea" localSheetId="17" hidden="1">#REF!</definedName>
    <definedName name="Z_0F6496F3_CA81_11D3_ABFE_00A0C9DF1063_.wvu.PrintArea" localSheetId="16" hidden="1">#REF!</definedName>
    <definedName name="Z_0F6496F3_CA81_11D3_ABFE_00A0C9DF1063_.wvu.PrintArea" localSheetId="53" hidden="1">#REF!</definedName>
    <definedName name="Z_0F6496F3_CA81_11D3_ABFE_00A0C9DF1063_.wvu.PrintArea" localSheetId="23" hidden="1">#REF!</definedName>
    <definedName name="Z_0F6496F3_CA81_11D3_ABFE_00A0C9DF1063_.wvu.PrintArea" localSheetId="14" hidden="1">#REF!</definedName>
    <definedName name="Z_0F6496F3_CA81_11D3_ABFE_00A0C9DF1063_.wvu.PrintArea" localSheetId="13" hidden="1">#REF!</definedName>
    <definedName name="Z_0F6496F3_CA81_11D3_ABFE_00A0C9DF1063_.wvu.PrintArea" localSheetId="12" hidden="1">#REF!</definedName>
    <definedName name="Z_0F6496F3_CA81_11D3_ABFE_00A0C9DF1063_.wvu.PrintArea" localSheetId="36" hidden="1">#REF!</definedName>
    <definedName name="Z_0F6496F3_CA81_11D3_ABFE_00A0C9DF1063_.wvu.PrintArea" localSheetId="10" hidden="1">#REF!</definedName>
    <definedName name="Z_0F6496F3_CA81_11D3_ABFE_00A0C9DF1063_.wvu.PrintArea" localSheetId="11" hidden="1">#REF!</definedName>
    <definedName name="Z_0F6496F3_CA81_11D3_ABFE_00A0C9DF1063_.wvu.PrintArea" localSheetId="9" hidden="1">#REF!</definedName>
    <definedName name="Z_0F6496F3_CA81_11D3_ABFE_00A0C9DF1063_.wvu.PrintArea" localSheetId="8" hidden="1">#REF!</definedName>
    <definedName name="Z_0F6496F3_CA81_11D3_ABFE_00A0C9DF1063_.wvu.PrintArea" localSheetId="21" hidden="1">#REF!</definedName>
    <definedName name="Z_0F6496F3_CA81_11D3_ABFE_00A0C9DF1063_.wvu.PrintArea" localSheetId="6" hidden="1">#REF!</definedName>
    <definedName name="Z_0F6496F3_CA81_11D3_ABFE_00A0C9DF1063_.wvu.PrintArea" localSheetId="0" hidden="1">#REF!</definedName>
    <definedName name="Z_0F6496F3_CA81_11D3_ABFE_00A0C9DF1063_.wvu.PrintArea" localSheetId="2" hidden="1">#REF!</definedName>
    <definedName name="Z_0F6496F3_CA81_11D3_ABFE_00A0C9DF1063_.wvu.PrintArea" localSheetId="1" hidden="1">#REF!</definedName>
    <definedName name="Z_0F6496F3_CA81_11D3_ABFE_00A0C9DF1063_.wvu.PrintArea" localSheetId="33" hidden="1">#REF!</definedName>
    <definedName name="Z_0F6496F3_CA81_11D3_ABFE_00A0C9DF1063_.wvu.PrintArea" localSheetId="25" hidden="1">#REF!</definedName>
    <definedName name="Z_0F6496F3_CA81_11D3_ABFE_00A0C9DF1063_.wvu.PrintArea" hidden="1">#REF!</definedName>
    <definedName name="Z_0F6496F4_CA81_11D3_ABFE_00A0C9DF1063_.wvu.PrintArea" localSheetId="17" hidden="1">#REF!</definedName>
    <definedName name="Z_0F6496F4_CA81_11D3_ABFE_00A0C9DF1063_.wvu.PrintArea" localSheetId="16" hidden="1">#REF!</definedName>
    <definedName name="Z_0F6496F4_CA81_11D3_ABFE_00A0C9DF1063_.wvu.PrintArea" localSheetId="53" hidden="1">#REF!</definedName>
    <definedName name="Z_0F6496F4_CA81_11D3_ABFE_00A0C9DF1063_.wvu.PrintArea" localSheetId="23" hidden="1">#REF!</definedName>
    <definedName name="Z_0F6496F4_CA81_11D3_ABFE_00A0C9DF1063_.wvu.PrintArea" localSheetId="14" hidden="1">#REF!</definedName>
    <definedName name="Z_0F6496F4_CA81_11D3_ABFE_00A0C9DF1063_.wvu.PrintArea" localSheetId="13" hidden="1">#REF!</definedName>
    <definedName name="Z_0F6496F4_CA81_11D3_ABFE_00A0C9DF1063_.wvu.PrintArea" localSheetId="12" hidden="1">#REF!</definedName>
    <definedName name="Z_0F6496F4_CA81_11D3_ABFE_00A0C9DF1063_.wvu.PrintArea" localSheetId="36" hidden="1">#REF!</definedName>
    <definedName name="Z_0F6496F4_CA81_11D3_ABFE_00A0C9DF1063_.wvu.PrintArea" localSheetId="10" hidden="1">#REF!</definedName>
    <definedName name="Z_0F6496F4_CA81_11D3_ABFE_00A0C9DF1063_.wvu.PrintArea" localSheetId="11" hidden="1">#REF!</definedName>
    <definedName name="Z_0F6496F4_CA81_11D3_ABFE_00A0C9DF1063_.wvu.PrintArea" localSheetId="9" hidden="1">#REF!</definedName>
    <definedName name="Z_0F6496F4_CA81_11D3_ABFE_00A0C9DF1063_.wvu.PrintArea" localSheetId="8" hidden="1">#REF!</definedName>
    <definedName name="Z_0F6496F4_CA81_11D3_ABFE_00A0C9DF1063_.wvu.PrintArea" localSheetId="21" hidden="1">#REF!</definedName>
    <definedName name="Z_0F6496F4_CA81_11D3_ABFE_00A0C9DF1063_.wvu.PrintArea" localSheetId="6" hidden="1">#REF!</definedName>
    <definedName name="Z_0F6496F4_CA81_11D3_ABFE_00A0C9DF1063_.wvu.PrintArea" localSheetId="0" hidden="1">#REF!</definedName>
    <definedName name="Z_0F6496F4_CA81_11D3_ABFE_00A0C9DF1063_.wvu.PrintArea" localSheetId="2" hidden="1">#REF!</definedName>
    <definedName name="Z_0F6496F4_CA81_11D3_ABFE_00A0C9DF1063_.wvu.PrintArea" localSheetId="1" hidden="1">#REF!</definedName>
    <definedName name="Z_0F6496F4_CA81_11D3_ABFE_00A0C9DF1063_.wvu.PrintArea" localSheetId="33" hidden="1">#REF!</definedName>
    <definedName name="Z_0F6496F4_CA81_11D3_ABFE_00A0C9DF1063_.wvu.PrintArea" localSheetId="25" hidden="1">#REF!</definedName>
    <definedName name="Z_0F6496F4_CA81_11D3_ABFE_00A0C9DF1063_.wvu.PrintArea" hidden="1">#REF!</definedName>
    <definedName name="Z_0F6496F5_CA81_11D3_ABFE_00A0C9DF1063_.wvu.PrintArea" localSheetId="17" hidden="1">#REF!</definedName>
    <definedName name="Z_0F6496F5_CA81_11D3_ABFE_00A0C9DF1063_.wvu.PrintArea" localSheetId="16" hidden="1">#REF!</definedName>
    <definedName name="Z_0F6496F5_CA81_11D3_ABFE_00A0C9DF1063_.wvu.PrintArea" localSheetId="53" hidden="1">#REF!</definedName>
    <definedName name="Z_0F6496F5_CA81_11D3_ABFE_00A0C9DF1063_.wvu.PrintArea" localSheetId="23" hidden="1">#REF!</definedName>
    <definedName name="Z_0F6496F5_CA81_11D3_ABFE_00A0C9DF1063_.wvu.PrintArea" localSheetId="14" hidden="1">#REF!</definedName>
    <definedName name="Z_0F6496F5_CA81_11D3_ABFE_00A0C9DF1063_.wvu.PrintArea" localSheetId="13" hidden="1">#REF!</definedName>
    <definedName name="Z_0F6496F5_CA81_11D3_ABFE_00A0C9DF1063_.wvu.PrintArea" localSheetId="12" hidden="1">#REF!</definedName>
    <definedName name="Z_0F6496F5_CA81_11D3_ABFE_00A0C9DF1063_.wvu.PrintArea" localSheetId="36" hidden="1">#REF!</definedName>
    <definedName name="Z_0F6496F5_CA81_11D3_ABFE_00A0C9DF1063_.wvu.PrintArea" localSheetId="10" hidden="1">#REF!</definedName>
    <definedName name="Z_0F6496F5_CA81_11D3_ABFE_00A0C9DF1063_.wvu.PrintArea" localSheetId="11" hidden="1">#REF!</definedName>
    <definedName name="Z_0F6496F5_CA81_11D3_ABFE_00A0C9DF1063_.wvu.PrintArea" localSheetId="9" hidden="1">#REF!</definedName>
    <definedName name="Z_0F6496F5_CA81_11D3_ABFE_00A0C9DF1063_.wvu.PrintArea" localSheetId="8" hidden="1">#REF!</definedName>
    <definedName name="Z_0F6496F5_CA81_11D3_ABFE_00A0C9DF1063_.wvu.PrintArea" localSheetId="21" hidden="1">#REF!</definedName>
    <definedName name="Z_0F6496F5_CA81_11D3_ABFE_00A0C9DF1063_.wvu.PrintArea" localSheetId="6" hidden="1">#REF!</definedName>
    <definedName name="Z_0F6496F5_CA81_11D3_ABFE_00A0C9DF1063_.wvu.PrintArea" localSheetId="0" hidden="1">#REF!</definedName>
    <definedName name="Z_0F6496F5_CA81_11D3_ABFE_00A0C9DF1063_.wvu.PrintArea" localSheetId="2" hidden="1">#REF!</definedName>
    <definedName name="Z_0F6496F5_CA81_11D3_ABFE_00A0C9DF1063_.wvu.PrintArea" localSheetId="1" hidden="1">#REF!</definedName>
    <definedName name="Z_0F6496F5_CA81_11D3_ABFE_00A0C9DF1063_.wvu.PrintArea" localSheetId="33" hidden="1">#REF!</definedName>
    <definedName name="Z_0F6496F5_CA81_11D3_ABFE_00A0C9DF1063_.wvu.PrintArea" localSheetId="25" hidden="1">#REF!</definedName>
    <definedName name="Z_0F6496F5_CA81_11D3_ABFE_00A0C9DF1063_.wvu.PrintArea" hidden="1">#REF!</definedName>
    <definedName name="Z_0F6496F7_CA81_11D3_ABFE_00A0C9DF1063_.wvu.PrintArea" localSheetId="17" hidden="1">#REF!</definedName>
    <definedName name="Z_0F6496F7_CA81_11D3_ABFE_00A0C9DF1063_.wvu.PrintArea" localSheetId="16" hidden="1">#REF!</definedName>
    <definedName name="Z_0F6496F7_CA81_11D3_ABFE_00A0C9DF1063_.wvu.PrintArea" localSheetId="53" hidden="1">#REF!</definedName>
    <definedName name="Z_0F6496F7_CA81_11D3_ABFE_00A0C9DF1063_.wvu.PrintArea" localSheetId="23" hidden="1">#REF!</definedName>
    <definedName name="Z_0F6496F7_CA81_11D3_ABFE_00A0C9DF1063_.wvu.PrintArea" localSheetId="14" hidden="1">#REF!</definedName>
    <definedName name="Z_0F6496F7_CA81_11D3_ABFE_00A0C9DF1063_.wvu.PrintArea" localSheetId="13" hidden="1">#REF!</definedName>
    <definedName name="Z_0F6496F7_CA81_11D3_ABFE_00A0C9DF1063_.wvu.PrintArea" localSheetId="12" hidden="1">#REF!</definedName>
    <definedName name="Z_0F6496F7_CA81_11D3_ABFE_00A0C9DF1063_.wvu.PrintArea" localSheetId="36" hidden="1">#REF!</definedName>
    <definedName name="Z_0F6496F7_CA81_11D3_ABFE_00A0C9DF1063_.wvu.PrintArea" localSheetId="10" hidden="1">#REF!</definedName>
    <definedName name="Z_0F6496F7_CA81_11D3_ABFE_00A0C9DF1063_.wvu.PrintArea" localSheetId="11" hidden="1">#REF!</definedName>
    <definedName name="Z_0F6496F7_CA81_11D3_ABFE_00A0C9DF1063_.wvu.PrintArea" localSheetId="9" hidden="1">#REF!</definedName>
    <definedName name="Z_0F6496F7_CA81_11D3_ABFE_00A0C9DF1063_.wvu.PrintArea" localSheetId="8" hidden="1">#REF!</definedName>
    <definedName name="Z_0F6496F7_CA81_11D3_ABFE_00A0C9DF1063_.wvu.PrintArea" localSheetId="21" hidden="1">#REF!</definedName>
    <definedName name="Z_0F6496F7_CA81_11D3_ABFE_00A0C9DF1063_.wvu.PrintArea" localSheetId="6" hidden="1">#REF!</definedName>
    <definedName name="Z_0F6496F7_CA81_11D3_ABFE_00A0C9DF1063_.wvu.PrintArea" localSheetId="0" hidden="1">#REF!</definedName>
    <definedName name="Z_0F6496F7_CA81_11D3_ABFE_00A0C9DF1063_.wvu.PrintArea" localSheetId="2" hidden="1">#REF!</definedName>
    <definedName name="Z_0F6496F7_CA81_11D3_ABFE_00A0C9DF1063_.wvu.PrintArea" localSheetId="1" hidden="1">#REF!</definedName>
    <definedName name="Z_0F6496F7_CA81_11D3_ABFE_00A0C9DF1063_.wvu.PrintArea" localSheetId="33" hidden="1">#REF!</definedName>
    <definedName name="Z_0F6496F7_CA81_11D3_ABFE_00A0C9DF1063_.wvu.PrintArea" localSheetId="25" hidden="1">#REF!</definedName>
    <definedName name="Z_0F6496F7_CA81_11D3_ABFE_00A0C9DF1063_.wvu.PrintArea" hidden="1">#REF!</definedName>
    <definedName name="Z_0F6496F8_CA81_11D3_ABFE_00A0C9DF1063_.wvu.PrintArea" localSheetId="17" hidden="1">#REF!</definedName>
    <definedName name="Z_0F6496F8_CA81_11D3_ABFE_00A0C9DF1063_.wvu.PrintArea" localSheetId="16" hidden="1">#REF!</definedName>
    <definedName name="Z_0F6496F8_CA81_11D3_ABFE_00A0C9DF1063_.wvu.PrintArea" localSheetId="53" hidden="1">#REF!</definedName>
    <definedName name="Z_0F6496F8_CA81_11D3_ABFE_00A0C9DF1063_.wvu.PrintArea" localSheetId="23" hidden="1">#REF!</definedName>
    <definedName name="Z_0F6496F8_CA81_11D3_ABFE_00A0C9DF1063_.wvu.PrintArea" localSheetId="14" hidden="1">#REF!</definedName>
    <definedName name="Z_0F6496F8_CA81_11D3_ABFE_00A0C9DF1063_.wvu.PrintArea" localSheetId="13" hidden="1">#REF!</definedName>
    <definedName name="Z_0F6496F8_CA81_11D3_ABFE_00A0C9DF1063_.wvu.PrintArea" localSheetId="12" hidden="1">#REF!</definedName>
    <definedName name="Z_0F6496F8_CA81_11D3_ABFE_00A0C9DF1063_.wvu.PrintArea" localSheetId="36" hidden="1">#REF!</definedName>
    <definedName name="Z_0F6496F8_CA81_11D3_ABFE_00A0C9DF1063_.wvu.PrintArea" localSheetId="10" hidden="1">#REF!</definedName>
    <definedName name="Z_0F6496F8_CA81_11D3_ABFE_00A0C9DF1063_.wvu.PrintArea" localSheetId="11" hidden="1">#REF!</definedName>
    <definedName name="Z_0F6496F8_CA81_11D3_ABFE_00A0C9DF1063_.wvu.PrintArea" localSheetId="9" hidden="1">#REF!</definedName>
    <definedName name="Z_0F6496F8_CA81_11D3_ABFE_00A0C9DF1063_.wvu.PrintArea" localSheetId="8" hidden="1">#REF!</definedName>
    <definedName name="Z_0F6496F8_CA81_11D3_ABFE_00A0C9DF1063_.wvu.PrintArea" localSheetId="21" hidden="1">#REF!</definedName>
    <definedName name="Z_0F6496F8_CA81_11D3_ABFE_00A0C9DF1063_.wvu.PrintArea" localSheetId="6" hidden="1">#REF!</definedName>
    <definedName name="Z_0F6496F8_CA81_11D3_ABFE_00A0C9DF1063_.wvu.PrintArea" localSheetId="0" hidden="1">#REF!</definedName>
    <definedName name="Z_0F6496F8_CA81_11D3_ABFE_00A0C9DF1063_.wvu.PrintArea" localSheetId="2" hidden="1">#REF!</definedName>
    <definedName name="Z_0F6496F8_CA81_11D3_ABFE_00A0C9DF1063_.wvu.PrintArea" localSheetId="1" hidden="1">#REF!</definedName>
    <definedName name="Z_0F6496F8_CA81_11D3_ABFE_00A0C9DF1063_.wvu.PrintArea" localSheetId="33" hidden="1">#REF!</definedName>
    <definedName name="Z_0F6496F8_CA81_11D3_ABFE_00A0C9DF1063_.wvu.PrintArea" localSheetId="25" hidden="1">#REF!</definedName>
    <definedName name="Z_0F6496F8_CA81_11D3_ABFE_00A0C9DF1063_.wvu.PrintArea" hidden="1">#REF!</definedName>
    <definedName name="Z_0F6496FA_CA81_11D3_ABFE_00A0C9DF1063_.wvu.PrintArea" localSheetId="17" hidden="1">#REF!</definedName>
    <definedName name="Z_0F6496FA_CA81_11D3_ABFE_00A0C9DF1063_.wvu.PrintArea" localSheetId="16" hidden="1">#REF!</definedName>
    <definedName name="Z_0F6496FA_CA81_11D3_ABFE_00A0C9DF1063_.wvu.PrintArea" localSheetId="53" hidden="1">#REF!</definedName>
    <definedName name="Z_0F6496FA_CA81_11D3_ABFE_00A0C9DF1063_.wvu.PrintArea" localSheetId="23" hidden="1">#REF!</definedName>
    <definedName name="Z_0F6496FA_CA81_11D3_ABFE_00A0C9DF1063_.wvu.PrintArea" localSheetId="14" hidden="1">#REF!</definedName>
    <definedName name="Z_0F6496FA_CA81_11D3_ABFE_00A0C9DF1063_.wvu.PrintArea" localSheetId="13" hidden="1">#REF!</definedName>
    <definedName name="Z_0F6496FA_CA81_11D3_ABFE_00A0C9DF1063_.wvu.PrintArea" localSheetId="12" hidden="1">#REF!</definedName>
    <definedName name="Z_0F6496FA_CA81_11D3_ABFE_00A0C9DF1063_.wvu.PrintArea" localSheetId="36" hidden="1">#REF!</definedName>
    <definedName name="Z_0F6496FA_CA81_11D3_ABFE_00A0C9DF1063_.wvu.PrintArea" localSheetId="10" hidden="1">#REF!</definedName>
    <definedName name="Z_0F6496FA_CA81_11D3_ABFE_00A0C9DF1063_.wvu.PrintArea" localSheetId="11" hidden="1">#REF!</definedName>
    <definedName name="Z_0F6496FA_CA81_11D3_ABFE_00A0C9DF1063_.wvu.PrintArea" localSheetId="9" hidden="1">#REF!</definedName>
    <definedName name="Z_0F6496FA_CA81_11D3_ABFE_00A0C9DF1063_.wvu.PrintArea" localSheetId="8" hidden="1">#REF!</definedName>
    <definedName name="Z_0F6496FA_CA81_11D3_ABFE_00A0C9DF1063_.wvu.PrintArea" localSheetId="21" hidden="1">#REF!</definedName>
    <definedName name="Z_0F6496FA_CA81_11D3_ABFE_00A0C9DF1063_.wvu.PrintArea" localSheetId="6" hidden="1">#REF!</definedName>
    <definedName name="Z_0F6496FA_CA81_11D3_ABFE_00A0C9DF1063_.wvu.PrintArea" localSheetId="0" hidden="1">#REF!</definedName>
    <definedName name="Z_0F6496FA_CA81_11D3_ABFE_00A0C9DF1063_.wvu.PrintArea" localSheetId="2" hidden="1">#REF!</definedName>
    <definedName name="Z_0F6496FA_CA81_11D3_ABFE_00A0C9DF1063_.wvu.PrintArea" localSheetId="1" hidden="1">#REF!</definedName>
    <definedName name="Z_0F6496FA_CA81_11D3_ABFE_00A0C9DF1063_.wvu.PrintArea" localSheetId="33" hidden="1">#REF!</definedName>
    <definedName name="Z_0F6496FA_CA81_11D3_ABFE_00A0C9DF1063_.wvu.PrintArea" localSheetId="25" hidden="1">#REF!</definedName>
    <definedName name="Z_0F6496FA_CA81_11D3_ABFE_00A0C9DF1063_.wvu.PrintArea" hidden="1">#REF!</definedName>
    <definedName name="Z_0F6496FB_CA81_11D3_ABFE_00A0C9DF1063_.wvu.PrintArea" localSheetId="17" hidden="1">#REF!</definedName>
    <definedName name="Z_0F6496FB_CA81_11D3_ABFE_00A0C9DF1063_.wvu.PrintArea" localSheetId="16" hidden="1">#REF!</definedName>
    <definedName name="Z_0F6496FB_CA81_11D3_ABFE_00A0C9DF1063_.wvu.PrintArea" localSheetId="53" hidden="1">#REF!</definedName>
    <definedName name="Z_0F6496FB_CA81_11D3_ABFE_00A0C9DF1063_.wvu.PrintArea" localSheetId="23" hidden="1">#REF!</definedName>
    <definedName name="Z_0F6496FB_CA81_11D3_ABFE_00A0C9DF1063_.wvu.PrintArea" localSheetId="14" hidden="1">#REF!</definedName>
    <definedName name="Z_0F6496FB_CA81_11D3_ABFE_00A0C9DF1063_.wvu.PrintArea" localSheetId="13" hidden="1">#REF!</definedName>
    <definedName name="Z_0F6496FB_CA81_11D3_ABFE_00A0C9DF1063_.wvu.PrintArea" localSheetId="12" hidden="1">#REF!</definedName>
    <definedName name="Z_0F6496FB_CA81_11D3_ABFE_00A0C9DF1063_.wvu.PrintArea" localSheetId="36" hidden="1">#REF!</definedName>
    <definedName name="Z_0F6496FB_CA81_11D3_ABFE_00A0C9DF1063_.wvu.PrintArea" localSheetId="10" hidden="1">#REF!</definedName>
    <definedName name="Z_0F6496FB_CA81_11D3_ABFE_00A0C9DF1063_.wvu.PrintArea" localSheetId="11" hidden="1">#REF!</definedName>
    <definedName name="Z_0F6496FB_CA81_11D3_ABFE_00A0C9DF1063_.wvu.PrintArea" localSheetId="9" hidden="1">#REF!</definedName>
    <definedName name="Z_0F6496FB_CA81_11D3_ABFE_00A0C9DF1063_.wvu.PrintArea" localSheetId="8" hidden="1">#REF!</definedName>
    <definedName name="Z_0F6496FB_CA81_11D3_ABFE_00A0C9DF1063_.wvu.PrintArea" localSheetId="21" hidden="1">#REF!</definedName>
    <definedName name="Z_0F6496FB_CA81_11D3_ABFE_00A0C9DF1063_.wvu.PrintArea" localSheetId="6" hidden="1">#REF!</definedName>
    <definedName name="Z_0F6496FB_CA81_11D3_ABFE_00A0C9DF1063_.wvu.PrintArea" localSheetId="0" hidden="1">#REF!</definedName>
    <definedName name="Z_0F6496FB_CA81_11D3_ABFE_00A0C9DF1063_.wvu.PrintArea" localSheetId="2" hidden="1">#REF!</definedName>
    <definedName name="Z_0F6496FB_CA81_11D3_ABFE_00A0C9DF1063_.wvu.PrintArea" localSheetId="1" hidden="1">#REF!</definedName>
    <definedName name="Z_0F6496FB_CA81_11D3_ABFE_00A0C9DF1063_.wvu.PrintArea" localSheetId="33" hidden="1">#REF!</definedName>
    <definedName name="Z_0F6496FB_CA81_11D3_ABFE_00A0C9DF1063_.wvu.PrintArea" localSheetId="25" hidden="1">#REF!</definedName>
    <definedName name="Z_0F6496FB_CA81_11D3_ABFE_00A0C9DF1063_.wvu.PrintArea" hidden="1">#REF!</definedName>
    <definedName name="Z_0F6496FD_CA81_11D3_ABFE_00A0C9DF1063_.wvu.PrintArea" localSheetId="17" hidden="1">#REF!</definedName>
    <definedName name="Z_0F6496FD_CA81_11D3_ABFE_00A0C9DF1063_.wvu.PrintArea" localSheetId="16" hidden="1">#REF!</definedName>
    <definedName name="Z_0F6496FD_CA81_11D3_ABFE_00A0C9DF1063_.wvu.PrintArea" localSheetId="53" hidden="1">#REF!</definedName>
    <definedName name="Z_0F6496FD_CA81_11D3_ABFE_00A0C9DF1063_.wvu.PrintArea" localSheetId="23" hidden="1">#REF!</definedName>
    <definedName name="Z_0F6496FD_CA81_11D3_ABFE_00A0C9DF1063_.wvu.PrintArea" localSheetId="14" hidden="1">#REF!</definedName>
    <definedName name="Z_0F6496FD_CA81_11D3_ABFE_00A0C9DF1063_.wvu.PrintArea" localSheetId="13" hidden="1">#REF!</definedName>
    <definedName name="Z_0F6496FD_CA81_11D3_ABFE_00A0C9DF1063_.wvu.PrintArea" localSheetId="12" hidden="1">#REF!</definedName>
    <definedName name="Z_0F6496FD_CA81_11D3_ABFE_00A0C9DF1063_.wvu.PrintArea" localSheetId="36" hidden="1">#REF!</definedName>
    <definedName name="Z_0F6496FD_CA81_11D3_ABFE_00A0C9DF1063_.wvu.PrintArea" localSheetId="10" hidden="1">#REF!</definedName>
    <definedName name="Z_0F6496FD_CA81_11D3_ABFE_00A0C9DF1063_.wvu.PrintArea" localSheetId="11" hidden="1">#REF!</definedName>
    <definedName name="Z_0F6496FD_CA81_11D3_ABFE_00A0C9DF1063_.wvu.PrintArea" localSheetId="9" hidden="1">#REF!</definedName>
    <definedName name="Z_0F6496FD_CA81_11D3_ABFE_00A0C9DF1063_.wvu.PrintArea" localSheetId="8" hidden="1">#REF!</definedName>
    <definedName name="Z_0F6496FD_CA81_11D3_ABFE_00A0C9DF1063_.wvu.PrintArea" localSheetId="21" hidden="1">#REF!</definedName>
    <definedName name="Z_0F6496FD_CA81_11D3_ABFE_00A0C9DF1063_.wvu.PrintArea" localSheetId="6" hidden="1">#REF!</definedName>
    <definedName name="Z_0F6496FD_CA81_11D3_ABFE_00A0C9DF1063_.wvu.PrintArea" localSheetId="0" hidden="1">#REF!</definedName>
    <definedName name="Z_0F6496FD_CA81_11D3_ABFE_00A0C9DF1063_.wvu.PrintArea" localSheetId="2" hidden="1">#REF!</definedName>
    <definedName name="Z_0F6496FD_CA81_11D3_ABFE_00A0C9DF1063_.wvu.PrintArea" localSheetId="1" hidden="1">#REF!</definedName>
    <definedName name="Z_0F6496FD_CA81_11D3_ABFE_00A0C9DF1063_.wvu.PrintArea" localSheetId="33" hidden="1">#REF!</definedName>
    <definedName name="Z_0F6496FD_CA81_11D3_ABFE_00A0C9DF1063_.wvu.PrintArea" localSheetId="25" hidden="1">#REF!</definedName>
    <definedName name="Z_0F6496FD_CA81_11D3_ABFE_00A0C9DF1063_.wvu.PrintArea" hidden="1">#REF!</definedName>
    <definedName name="Z_0F6496FE_CA81_11D3_ABFE_00A0C9DF1063_.wvu.PrintArea" localSheetId="17" hidden="1">#REF!</definedName>
    <definedName name="Z_0F6496FE_CA81_11D3_ABFE_00A0C9DF1063_.wvu.PrintArea" localSheetId="16" hidden="1">#REF!</definedName>
    <definedName name="Z_0F6496FE_CA81_11D3_ABFE_00A0C9DF1063_.wvu.PrintArea" localSheetId="53" hidden="1">#REF!</definedName>
    <definedName name="Z_0F6496FE_CA81_11D3_ABFE_00A0C9DF1063_.wvu.PrintArea" localSheetId="23" hidden="1">#REF!</definedName>
    <definedName name="Z_0F6496FE_CA81_11D3_ABFE_00A0C9DF1063_.wvu.PrintArea" localSheetId="14" hidden="1">#REF!</definedName>
    <definedName name="Z_0F6496FE_CA81_11D3_ABFE_00A0C9DF1063_.wvu.PrintArea" localSheetId="13" hidden="1">#REF!</definedName>
    <definedName name="Z_0F6496FE_CA81_11D3_ABFE_00A0C9DF1063_.wvu.PrintArea" localSheetId="12" hidden="1">#REF!</definedName>
    <definedName name="Z_0F6496FE_CA81_11D3_ABFE_00A0C9DF1063_.wvu.PrintArea" localSheetId="36" hidden="1">#REF!</definedName>
    <definedName name="Z_0F6496FE_CA81_11D3_ABFE_00A0C9DF1063_.wvu.PrintArea" localSheetId="10" hidden="1">#REF!</definedName>
    <definedName name="Z_0F6496FE_CA81_11D3_ABFE_00A0C9DF1063_.wvu.PrintArea" localSheetId="11" hidden="1">#REF!</definedName>
    <definedName name="Z_0F6496FE_CA81_11D3_ABFE_00A0C9DF1063_.wvu.PrintArea" localSheetId="9" hidden="1">#REF!</definedName>
    <definedName name="Z_0F6496FE_CA81_11D3_ABFE_00A0C9DF1063_.wvu.PrintArea" localSheetId="8" hidden="1">#REF!</definedName>
    <definedName name="Z_0F6496FE_CA81_11D3_ABFE_00A0C9DF1063_.wvu.PrintArea" localSheetId="21" hidden="1">#REF!</definedName>
    <definedName name="Z_0F6496FE_CA81_11D3_ABFE_00A0C9DF1063_.wvu.PrintArea" localSheetId="6" hidden="1">#REF!</definedName>
    <definedName name="Z_0F6496FE_CA81_11D3_ABFE_00A0C9DF1063_.wvu.PrintArea" localSheetId="0" hidden="1">#REF!</definedName>
    <definedName name="Z_0F6496FE_CA81_11D3_ABFE_00A0C9DF1063_.wvu.PrintArea" localSheetId="2" hidden="1">#REF!</definedName>
    <definedName name="Z_0F6496FE_CA81_11D3_ABFE_00A0C9DF1063_.wvu.PrintArea" localSheetId="1" hidden="1">#REF!</definedName>
    <definedName name="Z_0F6496FE_CA81_11D3_ABFE_00A0C9DF1063_.wvu.PrintArea" localSheetId="33" hidden="1">#REF!</definedName>
    <definedName name="Z_0F6496FE_CA81_11D3_ABFE_00A0C9DF1063_.wvu.PrintArea" localSheetId="25" hidden="1">#REF!</definedName>
    <definedName name="Z_0F6496FE_CA81_11D3_ABFE_00A0C9DF1063_.wvu.PrintArea" hidden="1">#REF!</definedName>
    <definedName name="Z_0F6496FF_CA81_11D3_ABFE_00A0C9DF1063_.wvu.PrintArea" localSheetId="17" hidden="1">#REF!</definedName>
    <definedName name="Z_0F6496FF_CA81_11D3_ABFE_00A0C9DF1063_.wvu.PrintArea" localSheetId="16" hidden="1">#REF!</definedName>
    <definedName name="Z_0F6496FF_CA81_11D3_ABFE_00A0C9DF1063_.wvu.PrintArea" localSheetId="53" hidden="1">#REF!</definedName>
    <definedName name="Z_0F6496FF_CA81_11D3_ABFE_00A0C9DF1063_.wvu.PrintArea" localSheetId="23" hidden="1">#REF!</definedName>
    <definedName name="Z_0F6496FF_CA81_11D3_ABFE_00A0C9DF1063_.wvu.PrintArea" localSheetId="14" hidden="1">#REF!</definedName>
    <definedName name="Z_0F6496FF_CA81_11D3_ABFE_00A0C9DF1063_.wvu.PrintArea" localSheetId="13" hidden="1">#REF!</definedName>
    <definedName name="Z_0F6496FF_CA81_11D3_ABFE_00A0C9DF1063_.wvu.PrintArea" localSheetId="12" hidden="1">#REF!</definedName>
    <definedName name="Z_0F6496FF_CA81_11D3_ABFE_00A0C9DF1063_.wvu.PrintArea" localSheetId="36" hidden="1">#REF!</definedName>
    <definedName name="Z_0F6496FF_CA81_11D3_ABFE_00A0C9DF1063_.wvu.PrintArea" localSheetId="10" hidden="1">#REF!</definedName>
    <definedName name="Z_0F6496FF_CA81_11D3_ABFE_00A0C9DF1063_.wvu.PrintArea" localSheetId="11" hidden="1">#REF!</definedName>
    <definedName name="Z_0F6496FF_CA81_11D3_ABFE_00A0C9DF1063_.wvu.PrintArea" localSheetId="9" hidden="1">#REF!</definedName>
    <definedName name="Z_0F6496FF_CA81_11D3_ABFE_00A0C9DF1063_.wvu.PrintArea" localSheetId="8" hidden="1">#REF!</definedName>
    <definedName name="Z_0F6496FF_CA81_11D3_ABFE_00A0C9DF1063_.wvu.PrintArea" localSheetId="21" hidden="1">#REF!</definedName>
    <definedName name="Z_0F6496FF_CA81_11D3_ABFE_00A0C9DF1063_.wvu.PrintArea" localSheetId="6" hidden="1">#REF!</definedName>
    <definedName name="Z_0F6496FF_CA81_11D3_ABFE_00A0C9DF1063_.wvu.PrintArea" localSheetId="0" hidden="1">#REF!</definedName>
    <definedName name="Z_0F6496FF_CA81_11D3_ABFE_00A0C9DF1063_.wvu.PrintArea" localSheetId="2" hidden="1">#REF!</definedName>
    <definedName name="Z_0F6496FF_CA81_11D3_ABFE_00A0C9DF1063_.wvu.PrintArea" localSheetId="1" hidden="1">#REF!</definedName>
    <definedName name="Z_0F6496FF_CA81_11D3_ABFE_00A0C9DF1063_.wvu.PrintArea" localSheetId="33" hidden="1">#REF!</definedName>
    <definedName name="Z_0F6496FF_CA81_11D3_ABFE_00A0C9DF1063_.wvu.PrintArea" localSheetId="25" hidden="1">#REF!</definedName>
    <definedName name="Z_0F6496FF_CA81_11D3_ABFE_00A0C9DF1063_.wvu.PrintArea" hidden="1">#REF!</definedName>
    <definedName name="Z_0F649700_CA81_11D3_ABFE_00A0C9DF1063_.wvu.PrintArea" localSheetId="17" hidden="1">#REF!</definedName>
    <definedName name="Z_0F649700_CA81_11D3_ABFE_00A0C9DF1063_.wvu.PrintArea" localSheetId="16" hidden="1">#REF!</definedName>
    <definedName name="Z_0F649700_CA81_11D3_ABFE_00A0C9DF1063_.wvu.PrintArea" localSheetId="53" hidden="1">#REF!</definedName>
    <definedName name="Z_0F649700_CA81_11D3_ABFE_00A0C9DF1063_.wvu.PrintArea" localSheetId="23" hidden="1">#REF!</definedName>
    <definedName name="Z_0F649700_CA81_11D3_ABFE_00A0C9DF1063_.wvu.PrintArea" localSheetId="14" hidden="1">#REF!</definedName>
    <definedName name="Z_0F649700_CA81_11D3_ABFE_00A0C9DF1063_.wvu.PrintArea" localSheetId="13" hidden="1">#REF!</definedName>
    <definedName name="Z_0F649700_CA81_11D3_ABFE_00A0C9DF1063_.wvu.PrintArea" localSheetId="12" hidden="1">#REF!</definedName>
    <definedName name="Z_0F649700_CA81_11D3_ABFE_00A0C9DF1063_.wvu.PrintArea" localSheetId="36" hidden="1">#REF!</definedName>
    <definedName name="Z_0F649700_CA81_11D3_ABFE_00A0C9DF1063_.wvu.PrintArea" localSheetId="10" hidden="1">#REF!</definedName>
    <definedName name="Z_0F649700_CA81_11D3_ABFE_00A0C9DF1063_.wvu.PrintArea" localSheetId="11" hidden="1">#REF!</definedName>
    <definedName name="Z_0F649700_CA81_11D3_ABFE_00A0C9DF1063_.wvu.PrintArea" localSheetId="9" hidden="1">#REF!</definedName>
    <definedName name="Z_0F649700_CA81_11D3_ABFE_00A0C9DF1063_.wvu.PrintArea" localSheetId="8" hidden="1">#REF!</definedName>
    <definedName name="Z_0F649700_CA81_11D3_ABFE_00A0C9DF1063_.wvu.PrintArea" localSheetId="21" hidden="1">#REF!</definedName>
    <definedName name="Z_0F649700_CA81_11D3_ABFE_00A0C9DF1063_.wvu.PrintArea" localSheetId="6" hidden="1">#REF!</definedName>
    <definedName name="Z_0F649700_CA81_11D3_ABFE_00A0C9DF1063_.wvu.PrintArea" localSheetId="0" hidden="1">#REF!</definedName>
    <definedName name="Z_0F649700_CA81_11D3_ABFE_00A0C9DF1063_.wvu.PrintArea" localSheetId="2" hidden="1">#REF!</definedName>
    <definedName name="Z_0F649700_CA81_11D3_ABFE_00A0C9DF1063_.wvu.PrintArea" localSheetId="1" hidden="1">#REF!</definedName>
    <definedName name="Z_0F649700_CA81_11D3_ABFE_00A0C9DF1063_.wvu.PrintArea" localSheetId="33" hidden="1">#REF!</definedName>
    <definedName name="Z_0F649700_CA81_11D3_ABFE_00A0C9DF1063_.wvu.PrintArea" localSheetId="25" hidden="1">#REF!</definedName>
    <definedName name="Z_0F649700_CA81_11D3_ABFE_00A0C9DF1063_.wvu.PrintArea" hidden="1">#REF!</definedName>
    <definedName name="Z_0F649702_CA81_11D3_ABFE_00A0C9DF1063_.wvu.PrintArea" localSheetId="17" hidden="1">#REF!</definedName>
    <definedName name="Z_0F649702_CA81_11D3_ABFE_00A0C9DF1063_.wvu.PrintArea" localSheetId="16" hidden="1">#REF!</definedName>
    <definedName name="Z_0F649702_CA81_11D3_ABFE_00A0C9DF1063_.wvu.PrintArea" localSheetId="53" hidden="1">#REF!</definedName>
    <definedName name="Z_0F649702_CA81_11D3_ABFE_00A0C9DF1063_.wvu.PrintArea" localSheetId="23" hidden="1">#REF!</definedName>
    <definedName name="Z_0F649702_CA81_11D3_ABFE_00A0C9DF1063_.wvu.PrintArea" localSheetId="14" hidden="1">#REF!</definedName>
    <definedName name="Z_0F649702_CA81_11D3_ABFE_00A0C9DF1063_.wvu.PrintArea" localSheetId="13" hidden="1">#REF!</definedName>
    <definedName name="Z_0F649702_CA81_11D3_ABFE_00A0C9DF1063_.wvu.PrintArea" localSheetId="12" hidden="1">#REF!</definedName>
    <definedName name="Z_0F649702_CA81_11D3_ABFE_00A0C9DF1063_.wvu.PrintArea" localSheetId="36" hidden="1">#REF!</definedName>
    <definedName name="Z_0F649702_CA81_11D3_ABFE_00A0C9DF1063_.wvu.PrintArea" localSheetId="10" hidden="1">#REF!</definedName>
    <definedName name="Z_0F649702_CA81_11D3_ABFE_00A0C9DF1063_.wvu.PrintArea" localSheetId="11" hidden="1">#REF!</definedName>
    <definedName name="Z_0F649702_CA81_11D3_ABFE_00A0C9DF1063_.wvu.PrintArea" localSheetId="9" hidden="1">#REF!</definedName>
    <definedName name="Z_0F649702_CA81_11D3_ABFE_00A0C9DF1063_.wvu.PrintArea" localSheetId="8" hidden="1">#REF!</definedName>
    <definedName name="Z_0F649702_CA81_11D3_ABFE_00A0C9DF1063_.wvu.PrintArea" localSheetId="21" hidden="1">#REF!</definedName>
    <definedName name="Z_0F649702_CA81_11D3_ABFE_00A0C9DF1063_.wvu.PrintArea" localSheetId="6" hidden="1">#REF!</definedName>
    <definedName name="Z_0F649702_CA81_11D3_ABFE_00A0C9DF1063_.wvu.PrintArea" localSheetId="0" hidden="1">#REF!</definedName>
    <definedName name="Z_0F649702_CA81_11D3_ABFE_00A0C9DF1063_.wvu.PrintArea" localSheetId="2" hidden="1">#REF!</definedName>
    <definedName name="Z_0F649702_CA81_11D3_ABFE_00A0C9DF1063_.wvu.PrintArea" localSheetId="1" hidden="1">#REF!</definedName>
    <definedName name="Z_0F649702_CA81_11D3_ABFE_00A0C9DF1063_.wvu.PrintArea" localSheetId="33" hidden="1">#REF!</definedName>
    <definedName name="Z_0F649702_CA81_11D3_ABFE_00A0C9DF1063_.wvu.PrintArea" localSheetId="25" hidden="1">#REF!</definedName>
    <definedName name="Z_0F649702_CA81_11D3_ABFE_00A0C9DF1063_.wvu.PrintArea" hidden="1">#REF!</definedName>
    <definedName name="Z_0F649703_CA81_11D3_ABFE_00A0C9DF1063_.wvu.PrintArea" localSheetId="17" hidden="1">#REF!</definedName>
    <definedName name="Z_0F649703_CA81_11D3_ABFE_00A0C9DF1063_.wvu.PrintArea" localSheetId="16" hidden="1">#REF!</definedName>
    <definedName name="Z_0F649703_CA81_11D3_ABFE_00A0C9DF1063_.wvu.PrintArea" localSheetId="53" hidden="1">#REF!</definedName>
    <definedName name="Z_0F649703_CA81_11D3_ABFE_00A0C9DF1063_.wvu.PrintArea" localSheetId="23" hidden="1">#REF!</definedName>
    <definedName name="Z_0F649703_CA81_11D3_ABFE_00A0C9DF1063_.wvu.PrintArea" localSheetId="14" hidden="1">#REF!</definedName>
    <definedName name="Z_0F649703_CA81_11D3_ABFE_00A0C9DF1063_.wvu.PrintArea" localSheetId="13" hidden="1">#REF!</definedName>
    <definedName name="Z_0F649703_CA81_11D3_ABFE_00A0C9DF1063_.wvu.PrintArea" localSheetId="12" hidden="1">#REF!</definedName>
    <definedName name="Z_0F649703_CA81_11D3_ABFE_00A0C9DF1063_.wvu.PrintArea" localSheetId="36" hidden="1">#REF!</definedName>
    <definedName name="Z_0F649703_CA81_11D3_ABFE_00A0C9DF1063_.wvu.PrintArea" localSheetId="10" hidden="1">#REF!</definedName>
    <definedName name="Z_0F649703_CA81_11D3_ABFE_00A0C9DF1063_.wvu.PrintArea" localSheetId="11" hidden="1">#REF!</definedName>
    <definedName name="Z_0F649703_CA81_11D3_ABFE_00A0C9DF1063_.wvu.PrintArea" localSheetId="9" hidden="1">#REF!</definedName>
    <definedName name="Z_0F649703_CA81_11D3_ABFE_00A0C9DF1063_.wvu.PrintArea" localSheetId="8" hidden="1">#REF!</definedName>
    <definedName name="Z_0F649703_CA81_11D3_ABFE_00A0C9DF1063_.wvu.PrintArea" localSheetId="21" hidden="1">#REF!</definedName>
    <definedName name="Z_0F649703_CA81_11D3_ABFE_00A0C9DF1063_.wvu.PrintArea" localSheetId="6" hidden="1">#REF!</definedName>
    <definedName name="Z_0F649703_CA81_11D3_ABFE_00A0C9DF1063_.wvu.PrintArea" localSheetId="0" hidden="1">#REF!</definedName>
    <definedName name="Z_0F649703_CA81_11D3_ABFE_00A0C9DF1063_.wvu.PrintArea" localSheetId="2" hidden="1">#REF!</definedName>
    <definedName name="Z_0F649703_CA81_11D3_ABFE_00A0C9DF1063_.wvu.PrintArea" localSheetId="1" hidden="1">#REF!</definedName>
    <definedName name="Z_0F649703_CA81_11D3_ABFE_00A0C9DF1063_.wvu.PrintArea" localSheetId="33" hidden="1">#REF!</definedName>
    <definedName name="Z_0F649703_CA81_11D3_ABFE_00A0C9DF1063_.wvu.PrintArea" localSheetId="25" hidden="1">#REF!</definedName>
    <definedName name="Z_0F649703_CA81_11D3_ABFE_00A0C9DF1063_.wvu.PrintArea" hidden="1">#REF!</definedName>
    <definedName name="Z_0F649704_CA81_11D3_ABFE_00A0C9DF1063_.wvu.PrintArea" localSheetId="17" hidden="1">#REF!</definedName>
    <definedName name="Z_0F649704_CA81_11D3_ABFE_00A0C9DF1063_.wvu.PrintArea" localSheetId="16" hidden="1">#REF!</definedName>
    <definedName name="Z_0F649704_CA81_11D3_ABFE_00A0C9DF1063_.wvu.PrintArea" localSheetId="53" hidden="1">#REF!</definedName>
    <definedName name="Z_0F649704_CA81_11D3_ABFE_00A0C9DF1063_.wvu.PrintArea" localSheetId="23" hidden="1">#REF!</definedName>
    <definedName name="Z_0F649704_CA81_11D3_ABFE_00A0C9DF1063_.wvu.PrintArea" localSheetId="14" hidden="1">#REF!</definedName>
    <definedName name="Z_0F649704_CA81_11D3_ABFE_00A0C9DF1063_.wvu.PrintArea" localSheetId="13" hidden="1">#REF!</definedName>
    <definedName name="Z_0F649704_CA81_11D3_ABFE_00A0C9DF1063_.wvu.PrintArea" localSheetId="12" hidden="1">#REF!</definedName>
    <definedName name="Z_0F649704_CA81_11D3_ABFE_00A0C9DF1063_.wvu.PrintArea" localSheetId="36" hidden="1">#REF!</definedName>
    <definedName name="Z_0F649704_CA81_11D3_ABFE_00A0C9DF1063_.wvu.PrintArea" localSheetId="10" hidden="1">#REF!</definedName>
    <definedName name="Z_0F649704_CA81_11D3_ABFE_00A0C9DF1063_.wvu.PrintArea" localSheetId="11" hidden="1">#REF!</definedName>
    <definedName name="Z_0F649704_CA81_11D3_ABFE_00A0C9DF1063_.wvu.PrintArea" localSheetId="9" hidden="1">#REF!</definedName>
    <definedName name="Z_0F649704_CA81_11D3_ABFE_00A0C9DF1063_.wvu.PrintArea" localSheetId="8" hidden="1">#REF!</definedName>
    <definedName name="Z_0F649704_CA81_11D3_ABFE_00A0C9DF1063_.wvu.PrintArea" localSheetId="21" hidden="1">#REF!</definedName>
    <definedName name="Z_0F649704_CA81_11D3_ABFE_00A0C9DF1063_.wvu.PrintArea" localSheetId="6" hidden="1">#REF!</definedName>
    <definedName name="Z_0F649704_CA81_11D3_ABFE_00A0C9DF1063_.wvu.PrintArea" localSheetId="0" hidden="1">#REF!</definedName>
    <definedName name="Z_0F649704_CA81_11D3_ABFE_00A0C9DF1063_.wvu.PrintArea" localSheetId="2" hidden="1">#REF!</definedName>
    <definedName name="Z_0F649704_CA81_11D3_ABFE_00A0C9DF1063_.wvu.PrintArea" localSheetId="1" hidden="1">#REF!</definedName>
    <definedName name="Z_0F649704_CA81_11D3_ABFE_00A0C9DF1063_.wvu.PrintArea" localSheetId="33" hidden="1">#REF!</definedName>
    <definedName name="Z_0F649704_CA81_11D3_ABFE_00A0C9DF1063_.wvu.PrintArea" localSheetId="25" hidden="1">#REF!</definedName>
    <definedName name="Z_0F649704_CA81_11D3_ABFE_00A0C9DF1063_.wvu.PrintArea" hidden="1">#REF!</definedName>
    <definedName name="Z_0F649705_CA81_11D3_ABFE_00A0C9DF1063_.wvu.PrintArea" localSheetId="17" hidden="1">#REF!</definedName>
    <definedName name="Z_0F649705_CA81_11D3_ABFE_00A0C9DF1063_.wvu.PrintArea" localSheetId="16" hidden="1">#REF!</definedName>
    <definedName name="Z_0F649705_CA81_11D3_ABFE_00A0C9DF1063_.wvu.PrintArea" localSheetId="53" hidden="1">#REF!</definedName>
    <definedName name="Z_0F649705_CA81_11D3_ABFE_00A0C9DF1063_.wvu.PrintArea" localSheetId="23" hidden="1">#REF!</definedName>
    <definedName name="Z_0F649705_CA81_11D3_ABFE_00A0C9DF1063_.wvu.PrintArea" localSheetId="14" hidden="1">#REF!</definedName>
    <definedName name="Z_0F649705_CA81_11D3_ABFE_00A0C9DF1063_.wvu.PrintArea" localSheetId="13" hidden="1">#REF!</definedName>
    <definedName name="Z_0F649705_CA81_11D3_ABFE_00A0C9DF1063_.wvu.PrintArea" localSheetId="12" hidden="1">#REF!</definedName>
    <definedName name="Z_0F649705_CA81_11D3_ABFE_00A0C9DF1063_.wvu.PrintArea" localSheetId="36" hidden="1">#REF!</definedName>
    <definedName name="Z_0F649705_CA81_11D3_ABFE_00A0C9DF1063_.wvu.PrintArea" localSheetId="10" hidden="1">#REF!</definedName>
    <definedName name="Z_0F649705_CA81_11D3_ABFE_00A0C9DF1063_.wvu.PrintArea" localSheetId="11" hidden="1">#REF!</definedName>
    <definedName name="Z_0F649705_CA81_11D3_ABFE_00A0C9DF1063_.wvu.PrintArea" localSheetId="9" hidden="1">#REF!</definedName>
    <definedName name="Z_0F649705_CA81_11D3_ABFE_00A0C9DF1063_.wvu.PrintArea" localSheetId="8" hidden="1">#REF!</definedName>
    <definedName name="Z_0F649705_CA81_11D3_ABFE_00A0C9DF1063_.wvu.PrintArea" localSheetId="21" hidden="1">#REF!</definedName>
    <definedName name="Z_0F649705_CA81_11D3_ABFE_00A0C9DF1063_.wvu.PrintArea" localSheetId="6" hidden="1">#REF!</definedName>
    <definedName name="Z_0F649705_CA81_11D3_ABFE_00A0C9DF1063_.wvu.PrintArea" localSheetId="0" hidden="1">#REF!</definedName>
    <definedName name="Z_0F649705_CA81_11D3_ABFE_00A0C9DF1063_.wvu.PrintArea" localSheetId="2" hidden="1">#REF!</definedName>
    <definedName name="Z_0F649705_CA81_11D3_ABFE_00A0C9DF1063_.wvu.PrintArea" localSheetId="1" hidden="1">#REF!</definedName>
    <definedName name="Z_0F649705_CA81_11D3_ABFE_00A0C9DF1063_.wvu.PrintArea" localSheetId="33" hidden="1">#REF!</definedName>
    <definedName name="Z_0F649705_CA81_11D3_ABFE_00A0C9DF1063_.wvu.PrintArea" localSheetId="25" hidden="1">#REF!</definedName>
    <definedName name="Z_0F649705_CA81_11D3_ABFE_00A0C9DF1063_.wvu.PrintArea" hidden="1">#REF!</definedName>
    <definedName name="Z_0F649707_CA81_11D3_ABFE_00A0C9DF1063_.wvu.PrintArea" localSheetId="17" hidden="1">#REF!</definedName>
    <definedName name="Z_0F649707_CA81_11D3_ABFE_00A0C9DF1063_.wvu.PrintArea" localSheetId="16" hidden="1">#REF!</definedName>
    <definedName name="Z_0F649707_CA81_11D3_ABFE_00A0C9DF1063_.wvu.PrintArea" localSheetId="53" hidden="1">#REF!</definedName>
    <definedName name="Z_0F649707_CA81_11D3_ABFE_00A0C9DF1063_.wvu.PrintArea" localSheetId="23" hidden="1">#REF!</definedName>
    <definedName name="Z_0F649707_CA81_11D3_ABFE_00A0C9DF1063_.wvu.PrintArea" localSheetId="14" hidden="1">#REF!</definedName>
    <definedName name="Z_0F649707_CA81_11D3_ABFE_00A0C9DF1063_.wvu.PrintArea" localSheetId="13" hidden="1">#REF!</definedName>
    <definedName name="Z_0F649707_CA81_11D3_ABFE_00A0C9DF1063_.wvu.PrintArea" localSheetId="12" hidden="1">#REF!</definedName>
    <definedName name="Z_0F649707_CA81_11D3_ABFE_00A0C9DF1063_.wvu.PrintArea" localSheetId="36" hidden="1">#REF!</definedName>
    <definedName name="Z_0F649707_CA81_11D3_ABFE_00A0C9DF1063_.wvu.PrintArea" localSheetId="10" hidden="1">#REF!</definedName>
    <definedName name="Z_0F649707_CA81_11D3_ABFE_00A0C9DF1063_.wvu.PrintArea" localSheetId="11" hidden="1">#REF!</definedName>
    <definedName name="Z_0F649707_CA81_11D3_ABFE_00A0C9DF1063_.wvu.PrintArea" localSheetId="9" hidden="1">#REF!</definedName>
    <definedName name="Z_0F649707_CA81_11D3_ABFE_00A0C9DF1063_.wvu.PrintArea" localSheetId="8" hidden="1">#REF!</definedName>
    <definedName name="Z_0F649707_CA81_11D3_ABFE_00A0C9DF1063_.wvu.PrintArea" localSheetId="21" hidden="1">#REF!</definedName>
    <definedName name="Z_0F649707_CA81_11D3_ABFE_00A0C9DF1063_.wvu.PrintArea" localSheetId="6" hidden="1">#REF!</definedName>
    <definedName name="Z_0F649707_CA81_11D3_ABFE_00A0C9DF1063_.wvu.PrintArea" localSheetId="0" hidden="1">#REF!</definedName>
    <definedName name="Z_0F649707_CA81_11D3_ABFE_00A0C9DF1063_.wvu.PrintArea" localSheetId="2" hidden="1">#REF!</definedName>
    <definedName name="Z_0F649707_CA81_11D3_ABFE_00A0C9DF1063_.wvu.PrintArea" localSheetId="1" hidden="1">#REF!</definedName>
    <definedName name="Z_0F649707_CA81_11D3_ABFE_00A0C9DF1063_.wvu.PrintArea" localSheetId="33" hidden="1">#REF!</definedName>
    <definedName name="Z_0F649707_CA81_11D3_ABFE_00A0C9DF1063_.wvu.PrintArea" localSheetId="25" hidden="1">#REF!</definedName>
    <definedName name="Z_0F649707_CA81_11D3_ABFE_00A0C9DF1063_.wvu.PrintArea" hidden="1">#REF!</definedName>
    <definedName name="Z_0F649708_CA81_11D3_ABFE_00A0C9DF1063_.wvu.PrintArea" localSheetId="17" hidden="1">#REF!</definedName>
    <definedName name="Z_0F649708_CA81_11D3_ABFE_00A0C9DF1063_.wvu.PrintArea" localSheetId="16" hidden="1">#REF!</definedName>
    <definedName name="Z_0F649708_CA81_11D3_ABFE_00A0C9DF1063_.wvu.PrintArea" localSheetId="53" hidden="1">#REF!</definedName>
    <definedName name="Z_0F649708_CA81_11D3_ABFE_00A0C9DF1063_.wvu.PrintArea" localSheetId="23" hidden="1">#REF!</definedName>
    <definedName name="Z_0F649708_CA81_11D3_ABFE_00A0C9DF1063_.wvu.PrintArea" localSheetId="14" hidden="1">#REF!</definedName>
    <definedName name="Z_0F649708_CA81_11D3_ABFE_00A0C9DF1063_.wvu.PrintArea" localSheetId="13" hidden="1">#REF!</definedName>
    <definedName name="Z_0F649708_CA81_11D3_ABFE_00A0C9DF1063_.wvu.PrintArea" localSheetId="12" hidden="1">#REF!</definedName>
    <definedName name="Z_0F649708_CA81_11D3_ABFE_00A0C9DF1063_.wvu.PrintArea" localSheetId="36" hidden="1">#REF!</definedName>
    <definedName name="Z_0F649708_CA81_11D3_ABFE_00A0C9DF1063_.wvu.PrintArea" localSheetId="10" hidden="1">#REF!</definedName>
    <definedName name="Z_0F649708_CA81_11D3_ABFE_00A0C9DF1063_.wvu.PrintArea" localSheetId="11" hidden="1">#REF!</definedName>
    <definedName name="Z_0F649708_CA81_11D3_ABFE_00A0C9DF1063_.wvu.PrintArea" localSheetId="9" hidden="1">#REF!</definedName>
    <definedName name="Z_0F649708_CA81_11D3_ABFE_00A0C9DF1063_.wvu.PrintArea" localSheetId="8" hidden="1">#REF!</definedName>
    <definedName name="Z_0F649708_CA81_11D3_ABFE_00A0C9DF1063_.wvu.PrintArea" localSheetId="21" hidden="1">#REF!</definedName>
    <definedName name="Z_0F649708_CA81_11D3_ABFE_00A0C9DF1063_.wvu.PrintArea" localSheetId="6" hidden="1">#REF!</definedName>
    <definedName name="Z_0F649708_CA81_11D3_ABFE_00A0C9DF1063_.wvu.PrintArea" localSheetId="0" hidden="1">#REF!</definedName>
    <definedName name="Z_0F649708_CA81_11D3_ABFE_00A0C9DF1063_.wvu.PrintArea" localSheetId="2" hidden="1">#REF!</definedName>
    <definedName name="Z_0F649708_CA81_11D3_ABFE_00A0C9DF1063_.wvu.PrintArea" localSheetId="1" hidden="1">#REF!</definedName>
    <definedName name="Z_0F649708_CA81_11D3_ABFE_00A0C9DF1063_.wvu.PrintArea" localSheetId="33" hidden="1">#REF!</definedName>
    <definedName name="Z_0F649708_CA81_11D3_ABFE_00A0C9DF1063_.wvu.PrintArea" localSheetId="25" hidden="1">#REF!</definedName>
    <definedName name="Z_0F649708_CA81_11D3_ABFE_00A0C9DF1063_.wvu.PrintArea" hidden="1">#REF!</definedName>
    <definedName name="Z_181D420F_9B98_11D3_980A_00A0C9DF29C4_.wvu.PrintArea" localSheetId="17" hidden="1">#REF!</definedName>
    <definedName name="Z_181D420F_9B98_11D3_980A_00A0C9DF29C4_.wvu.PrintArea" localSheetId="16" hidden="1">#REF!</definedName>
    <definedName name="Z_181D420F_9B98_11D3_980A_00A0C9DF29C4_.wvu.PrintArea" localSheetId="53" hidden="1">#REF!</definedName>
    <definedName name="Z_181D420F_9B98_11D3_980A_00A0C9DF29C4_.wvu.PrintArea" localSheetId="23" hidden="1">#REF!</definedName>
    <definedName name="Z_181D420F_9B98_11D3_980A_00A0C9DF29C4_.wvu.PrintArea" localSheetId="14" hidden="1">#REF!</definedName>
    <definedName name="Z_181D420F_9B98_11D3_980A_00A0C9DF29C4_.wvu.PrintArea" localSheetId="13" hidden="1">#REF!</definedName>
    <definedName name="Z_181D420F_9B98_11D3_980A_00A0C9DF29C4_.wvu.PrintArea" localSheetId="12" hidden="1">#REF!</definedName>
    <definedName name="Z_181D420F_9B98_11D3_980A_00A0C9DF29C4_.wvu.PrintArea" localSheetId="36" hidden="1">#REF!</definedName>
    <definedName name="Z_181D420F_9B98_11D3_980A_00A0C9DF29C4_.wvu.PrintArea" localSheetId="10" hidden="1">#REF!</definedName>
    <definedName name="Z_181D420F_9B98_11D3_980A_00A0C9DF29C4_.wvu.PrintArea" localSheetId="11" hidden="1">#REF!</definedName>
    <definedName name="Z_181D420F_9B98_11D3_980A_00A0C9DF29C4_.wvu.PrintArea" localSheetId="9" hidden="1">#REF!</definedName>
    <definedName name="Z_181D420F_9B98_11D3_980A_00A0C9DF29C4_.wvu.PrintArea" localSheetId="8" hidden="1">#REF!</definedName>
    <definedName name="Z_181D420F_9B98_11D3_980A_00A0C9DF29C4_.wvu.PrintArea" localSheetId="21" hidden="1">#REF!</definedName>
    <definedName name="Z_181D420F_9B98_11D3_980A_00A0C9DF29C4_.wvu.PrintArea" localSheetId="6" hidden="1">#REF!</definedName>
    <definedName name="Z_181D420F_9B98_11D3_980A_00A0C9DF29C4_.wvu.PrintArea" localSheetId="0" hidden="1">#REF!</definedName>
    <definedName name="Z_181D420F_9B98_11D3_980A_00A0C9DF29C4_.wvu.PrintArea" localSheetId="2" hidden="1">#REF!</definedName>
    <definedName name="Z_181D420F_9B98_11D3_980A_00A0C9DF29C4_.wvu.PrintArea" localSheetId="1" hidden="1">#REF!</definedName>
    <definedName name="Z_181D420F_9B98_11D3_980A_00A0C9DF29C4_.wvu.PrintArea" localSheetId="33" hidden="1">#REF!</definedName>
    <definedName name="Z_181D420F_9B98_11D3_980A_00A0C9DF29C4_.wvu.PrintArea" localSheetId="25" hidden="1">#REF!</definedName>
    <definedName name="Z_181D420F_9B98_11D3_980A_00A0C9DF29C4_.wvu.PrintArea" hidden="1">#REF!</definedName>
    <definedName name="Z_181D4210_9B98_11D3_980A_00A0C9DF29C4_.wvu.PrintArea" localSheetId="17" hidden="1">#REF!</definedName>
    <definedName name="Z_181D4210_9B98_11D3_980A_00A0C9DF29C4_.wvu.PrintArea" localSheetId="16" hidden="1">#REF!</definedName>
    <definedName name="Z_181D4210_9B98_11D3_980A_00A0C9DF29C4_.wvu.PrintArea" localSheetId="53" hidden="1">#REF!</definedName>
    <definedName name="Z_181D4210_9B98_11D3_980A_00A0C9DF29C4_.wvu.PrintArea" localSheetId="23" hidden="1">#REF!</definedName>
    <definedName name="Z_181D4210_9B98_11D3_980A_00A0C9DF29C4_.wvu.PrintArea" localSheetId="14" hidden="1">#REF!</definedName>
    <definedName name="Z_181D4210_9B98_11D3_980A_00A0C9DF29C4_.wvu.PrintArea" localSheetId="13" hidden="1">#REF!</definedName>
    <definedName name="Z_181D4210_9B98_11D3_980A_00A0C9DF29C4_.wvu.PrintArea" localSheetId="12" hidden="1">#REF!</definedName>
    <definedName name="Z_181D4210_9B98_11D3_980A_00A0C9DF29C4_.wvu.PrintArea" localSheetId="36" hidden="1">#REF!</definedName>
    <definedName name="Z_181D4210_9B98_11D3_980A_00A0C9DF29C4_.wvu.PrintArea" localSheetId="10" hidden="1">#REF!</definedName>
    <definedName name="Z_181D4210_9B98_11D3_980A_00A0C9DF29C4_.wvu.PrintArea" localSheetId="11" hidden="1">#REF!</definedName>
    <definedName name="Z_181D4210_9B98_11D3_980A_00A0C9DF29C4_.wvu.PrintArea" localSheetId="9" hidden="1">#REF!</definedName>
    <definedName name="Z_181D4210_9B98_11D3_980A_00A0C9DF29C4_.wvu.PrintArea" localSheetId="8" hidden="1">#REF!</definedName>
    <definedName name="Z_181D4210_9B98_11D3_980A_00A0C9DF29C4_.wvu.PrintArea" localSheetId="21" hidden="1">#REF!</definedName>
    <definedName name="Z_181D4210_9B98_11D3_980A_00A0C9DF29C4_.wvu.PrintArea" localSheetId="6" hidden="1">#REF!</definedName>
    <definedName name="Z_181D4210_9B98_11D3_980A_00A0C9DF29C4_.wvu.PrintArea" localSheetId="0" hidden="1">#REF!</definedName>
    <definedName name="Z_181D4210_9B98_11D3_980A_00A0C9DF29C4_.wvu.PrintArea" localSheetId="2" hidden="1">#REF!</definedName>
    <definedName name="Z_181D4210_9B98_11D3_980A_00A0C9DF29C4_.wvu.PrintArea" localSheetId="1" hidden="1">#REF!</definedName>
    <definedName name="Z_181D4210_9B98_11D3_980A_00A0C9DF29C4_.wvu.PrintArea" localSheetId="33" hidden="1">#REF!</definedName>
    <definedName name="Z_181D4210_9B98_11D3_980A_00A0C9DF29C4_.wvu.PrintArea" localSheetId="25" hidden="1">#REF!</definedName>
    <definedName name="Z_181D4210_9B98_11D3_980A_00A0C9DF29C4_.wvu.PrintArea" hidden="1">#REF!</definedName>
    <definedName name="Z_181D4212_9B98_11D3_980A_00A0C9DF29C4_.wvu.PrintArea" localSheetId="17" hidden="1">#REF!</definedName>
    <definedName name="Z_181D4212_9B98_11D3_980A_00A0C9DF29C4_.wvu.PrintArea" localSheetId="16" hidden="1">#REF!</definedName>
    <definedName name="Z_181D4212_9B98_11D3_980A_00A0C9DF29C4_.wvu.PrintArea" localSheetId="53" hidden="1">#REF!</definedName>
    <definedName name="Z_181D4212_9B98_11D3_980A_00A0C9DF29C4_.wvu.PrintArea" localSheetId="23" hidden="1">#REF!</definedName>
    <definedName name="Z_181D4212_9B98_11D3_980A_00A0C9DF29C4_.wvu.PrintArea" localSheetId="14" hidden="1">#REF!</definedName>
    <definedName name="Z_181D4212_9B98_11D3_980A_00A0C9DF29C4_.wvu.PrintArea" localSheetId="13" hidden="1">#REF!</definedName>
    <definedName name="Z_181D4212_9B98_11D3_980A_00A0C9DF29C4_.wvu.PrintArea" localSheetId="12" hidden="1">#REF!</definedName>
    <definedName name="Z_181D4212_9B98_11D3_980A_00A0C9DF29C4_.wvu.PrintArea" localSheetId="36" hidden="1">#REF!</definedName>
    <definedName name="Z_181D4212_9B98_11D3_980A_00A0C9DF29C4_.wvu.PrintArea" localSheetId="10" hidden="1">#REF!</definedName>
    <definedName name="Z_181D4212_9B98_11D3_980A_00A0C9DF29C4_.wvu.PrintArea" localSheetId="11" hidden="1">#REF!</definedName>
    <definedName name="Z_181D4212_9B98_11D3_980A_00A0C9DF29C4_.wvu.PrintArea" localSheetId="9" hidden="1">#REF!</definedName>
    <definedName name="Z_181D4212_9B98_11D3_980A_00A0C9DF29C4_.wvu.PrintArea" localSheetId="8" hidden="1">#REF!</definedName>
    <definedName name="Z_181D4212_9B98_11D3_980A_00A0C9DF29C4_.wvu.PrintArea" localSheetId="21" hidden="1">#REF!</definedName>
    <definedName name="Z_181D4212_9B98_11D3_980A_00A0C9DF29C4_.wvu.PrintArea" localSheetId="6" hidden="1">#REF!</definedName>
    <definedName name="Z_181D4212_9B98_11D3_980A_00A0C9DF29C4_.wvu.PrintArea" localSheetId="0" hidden="1">#REF!</definedName>
    <definedName name="Z_181D4212_9B98_11D3_980A_00A0C9DF29C4_.wvu.PrintArea" localSheetId="2" hidden="1">#REF!</definedName>
    <definedName name="Z_181D4212_9B98_11D3_980A_00A0C9DF29C4_.wvu.PrintArea" localSheetId="1" hidden="1">#REF!</definedName>
    <definedName name="Z_181D4212_9B98_11D3_980A_00A0C9DF29C4_.wvu.PrintArea" localSheetId="33" hidden="1">#REF!</definedName>
    <definedName name="Z_181D4212_9B98_11D3_980A_00A0C9DF29C4_.wvu.PrintArea" localSheetId="25" hidden="1">#REF!</definedName>
    <definedName name="Z_181D4212_9B98_11D3_980A_00A0C9DF29C4_.wvu.PrintArea" hidden="1">#REF!</definedName>
    <definedName name="Z_181D4213_9B98_11D3_980A_00A0C9DF29C4_.wvu.PrintArea" localSheetId="17" hidden="1">#REF!</definedName>
    <definedName name="Z_181D4213_9B98_11D3_980A_00A0C9DF29C4_.wvu.PrintArea" localSheetId="16" hidden="1">#REF!</definedName>
    <definedName name="Z_181D4213_9B98_11D3_980A_00A0C9DF29C4_.wvu.PrintArea" localSheetId="53" hidden="1">#REF!</definedName>
    <definedName name="Z_181D4213_9B98_11D3_980A_00A0C9DF29C4_.wvu.PrintArea" localSheetId="23" hidden="1">#REF!</definedName>
    <definedName name="Z_181D4213_9B98_11D3_980A_00A0C9DF29C4_.wvu.PrintArea" localSheetId="14" hidden="1">#REF!</definedName>
    <definedName name="Z_181D4213_9B98_11D3_980A_00A0C9DF29C4_.wvu.PrintArea" localSheetId="13" hidden="1">#REF!</definedName>
    <definedName name="Z_181D4213_9B98_11D3_980A_00A0C9DF29C4_.wvu.PrintArea" localSheetId="12" hidden="1">#REF!</definedName>
    <definedName name="Z_181D4213_9B98_11D3_980A_00A0C9DF29C4_.wvu.PrintArea" localSheetId="36" hidden="1">#REF!</definedName>
    <definedName name="Z_181D4213_9B98_11D3_980A_00A0C9DF29C4_.wvu.PrintArea" localSheetId="10" hidden="1">#REF!</definedName>
    <definedName name="Z_181D4213_9B98_11D3_980A_00A0C9DF29C4_.wvu.PrintArea" localSheetId="11" hidden="1">#REF!</definedName>
    <definedName name="Z_181D4213_9B98_11D3_980A_00A0C9DF29C4_.wvu.PrintArea" localSheetId="9" hidden="1">#REF!</definedName>
    <definedName name="Z_181D4213_9B98_11D3_980A_00A0C9DF29C4_.wvu.PrintArea" localSheetId="8" hidden="1">#REF!</definedName>
    <definedName name="Z_181D4213_9B98_11D3_980A_00A0C9DF29C4_.wvu.PrintArea" localSheetId="21" hidden="1">#REF!</definedName>
    <definedName name="Z_181D4213_9B98_11D3_980A_00A0C9DF29C4_.wvu.PrintArea" localSheetId="6" hidden="1">#REF!</definedName>
    <definedName name="Z_181D4213_9B98_11D3_980A_00A0C9DF29C4_.wvu.PrintArea" localSheetId="0" hidden="1">#REF!</definedName>
    <definedName name="Z_181D4213_9B98_11D3_980A_00A0C9DF29C4_.wvu.PrintArea" localSheetId="2" hidden="1">#REF!</definedName>
    <definedName name="Z_181D4213_9B98_11D3_980A_00A0C9DF29C4_.wvu.PrintArea" localSheetId="1" hidden="1">#REF!</definedName>
    <definedName name="Z_181D4213_9B98_11D3_980A_00A0C9DF29C4_.wvu.PrintArea" localSheetId="33" hidden="1">#REF!</definedName>
    <definedName name="Z_181D4213_9B98_11D3_980A_00A0C9DF29C4_.wvu.PrintArea" localSheetId="25" hidden="1">#REF!</definedName>
    <definedName name="Z_181D4213_9B98_11D3_980A_00A0C9DF29C4_.wvu.PrintArea" hidden="1">#REF!</definedName>
    <definedName name="Z_181D4214_9B98_11D3_980A_00A0C9DF29C4_.wvu.PrintArea" localSheetId="17" hidden="1">#REF!</definedName>
    <definedName name="Z_181D4214_9B98_11D3_980A_00A0C9DF29C4_.wvu.PrintArea" localSheetId="16" hidden="1">#REF!</definedName>
    <definedName name="Z_181D4214_9B98_11D3_980A_00A0C9DF29C4_.wvu.PrintArea" localSheetId="53" hidden="1">#REF!</definedName>
    <definedName name="Z_181D4214_9B98_11D3_980A_00A0C9DF29C4_.wvu.PrintArea" localSheetId="23" hidden="1">#REF!</definedName>
    <definedName name="Z_181D4214_9B98_11D3_980A_00A0C9DF29C4_.wvu.PrintArea" localSheetId="14" hidden="1">#REF!</definedName>
    <definedName name="Z_181D4214_9B98_11D3_980A_00A0C9DF29C4_.wvu.PrintArea" localSheetId="13" hidden="1">#REF!</definedName>
    <definedName name="Z_181D4214_9B98_11D3_980A_00A0C9DF29C4_.wvu.PrintArea" localSheetId="12" hidden="1">#REF!</definedName>
    <definedName name="Z_181D4214_9B98_11D3_980A_00A0C9DF29C4_.wvu.PrintArea" localSheetId="36" hidden="1">#REF!</definedName>
    <definedName name="Z_181D4214_9B98_11D3_980A_00A0C9DF29C4_.wvu.PrintArea" localSheetId="10" hidden="1">#REF!</definedName>
    <definedName name="Z_181D4214_9B98_11D3_980A_00A0C9DF29C4_.wvu.PrintArea" localSheetId="11" hidden="1">#REF!</definedName>
    <definedName name="Z_181D4214_9B98_11D3_980A_00A0C9DF29C4_.wvu.PrintArea" localSheetId="9" hidden="1">#REF!</definedName>
    <definedName name="Z_181D4214_9B98_11D3_980A_00A0C9DF29C4_.wvu.PrintArea" localSheetId="8" hidden="1">#REF!</definedName>
    <definedName name="Z_181D4214_9B98_11D3_980A_00A0C9DF29C4_.wvu.PrintArea" localSheetId="21" hidden="1">#REF!</definedName>
    <definedName name="Z_181D4214_9B98_11D3_980A_00A0C9DF29C4_.wvu.PrintArea" localSheetId="6" hidden="1">#REF!</definedName>
    <definedName name="Z_181D4214_9B98_11D3_980A_00A0C9DF29C4_.wvu.PrintArea" localSheetId="0" hidden="1">#REF!</definedName>
    <definedName name="Z_181D4214_9B98_11D3_980A_00A0C9DF29C4_.wvu.PrintArea" localSheetId="2" hidden="1">#REF!</definedName>
    <definedName name="Z_181D4214_9B98_11D3_980A_00A0C9DF29C4_.wvu.PrintArea" localSheetId="1" hidden="1">#REF!</definedName>
    <definedName name="Z_181D4214_9B98_11D3_980A_00A0C9DF29C4_.wvu.PrintArea" localSheetId="33" hidden="1">#REF!</definedName>
    <definedName name="Z_181D4214_9B98_11D3_980A_00A0C9DF29C4_.wvu.PrintArea" localSheetId="25" hidden="1">#REF!</definedName>
    <definedName name="Z_181D4214_9B98_11D3_980A_00A0C9DF29C4_.wvu.PrintArea" hidden="1">#REF!</definedName>
    <definedName name="Z_181D4215_9B98_11D3_980A_00A0C9DF29C4_.wvu.PrintArea" localSheetId="17" hidden="1">#REF!</definedName>
    <definedName name="Z_181D4215_9B98_11D3_980A_00A0C9DF29C4_.wvu.PrintArea" localSheetId="16" hidden="1">#REF!</definedName>
    <definedName name="Z_181D4215_9B98_11D3_980A_00A0C9DF29C4_.wvu.PrintArea" localSheetId="53" hidden="1">#REF!</definedName>
    <definedName name="Z_181D4215_9B98_11D3_980A_00A0C9DF29C4_.wvu.PrintArea" localSheetId="23" hidden="1">#REF!</definedName>
    <definedName name="Z_181D4215_9B98_11D3_980A_00A0C9DF29C4_.wvu.PrintArea" localSheetId="14" hidden="1">#REF!</definedName>
    <definedName name="Z_181D4215_9B98_11D3_980A_00A0C9DF29C4_.wvu.PrintArea" localSheetId="13" hidden="1">#REF!</definedName>
    <definedName name="Z_181D4215_9B98_11D3_980A_00A0C9DF29C4_.wvu.PrintArea" localSheetId="12" hidden="1">#REF!</definedName>
    <definedName name="Z_181D4215_9B98_11D3_980A_00A0C9DF29C4_.wvu.PrintArea" localSheetId="36" hidden="1">#REF!</definedName>
    <definedName name="Z_181D4215_9B98_11D3_980A_00A0C9DF29C4_.wvu.PrintArea" localSheetId="10" hidden="1">#REF!</definedName>
    <definedName name="Z_181D4215_9B98_11D3_980A_00A0C9DF29C4_.wvu.PrintArea" localSheetId="11" hidden="1">#REF!</definedName>
    <definedName name="Z_181D4215_9B98_11D3_980A_00A0C9DF29C4_.wvu.PrintArea" localSheetId="9" hidden="1">#REF!</definedName>
    <definedName name="Z_181D4215_9B98_11D3_980A_00A0C9DF29C4_.wvu.PrintArea" localSheetId="8" hidden="1">#REF!</definedName>
    <definedName name="Z_181D4215_9B98_11D3_980A_00A0C9DF29C4_.wvu.PrintArea" localSheetId="21" hidden="1">#REF!</definedName>
    <definedName name="Z_181D4215_9B98_11D3_980A_00A0C9DF29C4_.wvu.PrintArea" localSheetId="6" hidden="1">#REF!</definedName>
    <definedName name="Z_181D4215_9B98_11D3_980A_00A0C9DF29C4_.wvu.PrintArea" localSheetId="0" hidden="1">#REF!</definedName>
    <definedName name="Z_181D4215_9B98_11D3_980A_00A0C9DF29C4_.wvu.PrintArea" localSheetId="2" hidden="1">#REF!</definedName>
    <definedName name="Z_181D4215_9B98_11D3_980A_00A0C9DF29C4_.wvu.PrintArea" localSheetId="1" hidden="1">#REF!</definedName>
    <definedName name="Z_181D4215_9B98_11D3_980A_00A0C9DF29C4_.wvu.PrintArea" localSheetId="33" hidden="1">#REF!</definedName>
    <definedName name="Z_181D4215_9B98_11D3_980A_00A0C9DF29C4_.wvu.PrintArea" localSheetId="25" hidden="1">#REF!</definedName>
    <definedName name="Z_181D4215_9B98_11D3_980A_00A0C9DF29C4_.wvu.PrintArea" hidden="1">#REF!</definedName>
    <definedName name="Z_181D4217_9B98_11D3_980A_00A0C9DF29C4_.wvu.PrintArea" localSheetId="17" hidden="1">#REF!</definedName>
    <definedName name="Z_181D4217_9B98_11D3_980A_00A0C9DF29C4_.wvu.PrintArea" localSheetId="16" hidden="1">#REF!</definedName>
    <definedName name="Z_181D4217_9B98_11D3_980A_00A0C9DF29C4_.wvu.PrintArea" localSheetId="53" hidden="1">#REF!</definedName>
    <definedName name="Z_181D4217_9B98_11D3_980A_00A0C9DF29C4_.wvu.PrintArea" localSheetId="23" hidden="1">#REF!</definedName>
    <definedName name="Z_181D4217_9B98_11D3_980A_00A0C9DF29C4_.wvu.PrintArea" localSheetId="14" hidden="1">#REF!</definedName>
    <definedName name="Z_181D4217_9B98_11D3_980A_00A0C9DF29C4_.wvu.PrintArea" localSheetId="13" hidden="1">#REF!</definedName>
    <definedName name="Z_181D4217_9B98_11D3_980A_00A0C9DF29C4_.wvu.PrintArea" localSheetId="12" hidden="1">#REF!</definedName>
    <definedName name="Z_181D4217_9B98_11D3_980A_00A0C9DF29C4_.wvu.PrintArea" localSheetId="36" hidden="1">#REF!</definedName>
    <definedName name="Z_181D4217_9B98_11D3_980A_00A0C9DF29C4_.wvu.PrintArea" localSheetId="10" hidden="1">#REF!</definedName>
    <definedName name="Z_181D4217_9B98_11D3_980A_00A0C9DF29C4_.wvu.PrintArea" localSheetId="11" hidden="1">#REF!</definedName>
    <definedName name="Z_181D4217_9B98_11D3_980A_00A0C9DF29C4_.wvu.PrintArea" localSheetId="9" hidden="1">#REF!</definedName>
    <definedName name="Z_181D4217_9B98_11D3_980A_00A0C9DF29C4_.wvu.PrintArea" localSheetId="8" hidden="1">#REF!</definedName>
    <definedName name="Z_181D4217_9B98_11D3_980A_00A0C9DF29C4_.wvu.PrintArea" localSheetId="21" hidden="1">#REF!</definedName>
    <definedName name="Z_181D4217_9B98_11D3_980A_00A0C9DF29C4_.wvu.PrintArea" localSheetId="6" hidden="1">#REF!</definedName>
    <definedName name="Z_181D4217_9B98_11D3_980A_00A0C9DF29C4_.wvu.PrintArea" localSheetId="0" hidden="1">#REF!</definedName>
    <definedName name="Z_181D4217_9B98_11D3_980A_00A0C9DF29C4_.wvu.PrintArea" localSheetId="2" hidden="1">#REF!</definedName>
    <definedName name="Z_181D4217_9B98_11D3_980A_00A0C9DF29C4_.wvu.PrintArea" localSheetId="1" hidden="1">#REF!</definedName>
    <definedName name="Z_181D4217_9B98_11D3_980A_00A0C9DF29C4_.wvu.PrintArea" localSheetId="33" hidden="1">#REF!</definedName>
    <definedName name="Z_181D4217_9B98_11D3_980A_00A0C9DF29C4_.wvu.PrintArea" localSheetId="25" hidden="1">#REF!</definedName>
    <definedName name="Z_181D4217_9B98_11D3_980A_00A0C9DF29C4_.wvu.PrintArea" hidden="1">#REF!</definedName>
    <definedName name="Z_181D4218_9B98_11D3_980A_00A0C9DF29C4_.wvu.PrintArea" localSheetId="17" hidden="1">#REF!</definedName>
    <definedName name="Z_181D4218_9B98_11D3_980A_00A0C9DF29C4_.wvu.PrintArea" localSheetId="16" hidden="1">#REF!</definedName>
    <definedName name="Z_181D4218_9B98_11D3_980A_00A0C9DF29C4_.wvu.PrintArea" localSheetId="53" hidden="1">#REF!</definedName>
    <definedName name="Z_181D4218_9B98_11D3_980A_00A0C9DF29C4_.wvu.PrintArea" localSheetId="23" hidden="1">#REF!</definedName>
    <definedName name="Z_181D4218_9B98_11D3_980A_00A0C9DF29C4_.wvu.PrintArea" localSheetId="14" hidden="1">#REF!</definedName>
    <definedName name="Z_181D4218_9B98_11D3_980A_00A0C9DF29C4_.wvu.PrintArea" localSheetId="13" hidden="1">#REF!</definedName>
    <definedName name="Z_181D4218_9B98_11D3_980A_00A0C9DF29C4_.wvu.PrintArea" localSheetId="12" hidden="1">#REF!</definedName>
    <definedName name="Z_181D4218_9B98_11D3_980A_00A0C9DF29C4_.wvu.PrintArea" localSheetId="36" hidden="1">#REF!</definedName>
    <definedName name="Z_181D4218_9B98_11D3_980A_00A0C9DF29C4_.wvu.PrintArea" localSheetId="10" hidden="1">#REF!</definedName>
    <definedName name="Z_181D4218_9B98_11D3_980A_00A0C9DF29C4_.wvu.PrintArea" localSheetId="11" hidden="1">#REF!</definedName>
    <definedName name="Z_181D4218_9B98_11D3_980A_00A0C9DF29C4_.wvu.PrintArea" localSheetId="9" hidden="1">#REF!</definedName>
    <definedName name="Z_181D4218_9B98_11D3_980A_00A0C9DF29C4_.wvu.PrintArea" localSheetId="8" hidden="1">#REF!</definedName>
    <definedName name="Z_181D4218_9B98_11D3_980A_00A0C9DF29C4_.wvu.PrintArea" localSheetId="21" hidden="1">#REF!</definedName>
    <definedName name="Z_181D4218_9B98_11D3_980A_00A0C9DF29C4_.wvu.PrintArea" localSheetId="6" hidden="1">#REF!</definedName>
    <definedName name="Z_181D4218_9B98_11D3_980A_00A0C9DF29C4_.wvu.PrintArea" localSheetId="0" hidden="1">#REF!</definedName>
    <definedName name="Z_181D4218_9B98_11D3_980A_00A0C9DF29C4_.wvu.PrintArea" localSheetId="2" hidden="1">#REF!</definedName>
    <definedName name="Z_181D4218_9B98_11D3_980A_00A0C9DF29C4_.wvu.PrintArea" localSheetId="1" hidden="1">#REF!</definedName>
    <definedName name="Z_181D4218_9B98_11D3_980A_00A0C9DF29C4_.wvu.PrintArea" localSheetId="33" hidden="1">#REF!</definedName>
    <definedName name="Z_181D4218_9B98_11D3_980A_00A0C9DF29C4_.wvu.PrintArea" localSheetId="25" hidden="1">#REF!</definedName>
    <definedName name="Z_181D4218_9B98_11D3_980A_00A0C9DF29C4_.wvu.PrintArea" hidden="1">#REF!</definedName>
    <definedName name="Z_181D4219_9B98_11D3_980A_00A0C9DF29C4_.wvu.PrintArea" localSheetId="17" hidden="1">#REF!</definedName>
    <definedName name="Z_181D4219_9B98_11D3_980A_00A0C9DF29C4_.wvu.PrintArea" localSheetId="16" hidden="1">#REF!</definedName>
    <definedName name="Z_181D4219_9B98_11D3_980A_00A0C9DF29C4_.wvu.PrintArea" localSheetId="53" hidden="1">#REF!</definedName>
    <definedName name="Z_181D4219_9B98_11D3_980A_00A0C9DF29C4_.wvu.PrintArea" localSheetId="23" hidden="1">#REF!</definedName>
    <definedName name="Z_181D4219_9B98_11D3_980A_00A0C9DF29C4_.wvu.PrintArea" localSheetId="14" hidden="1">#REF!</definedName>
    <definedName name="Z_181D4219_9B98_11D3_980A_00A0C9DF29C4_.wvu.PrintArea" localSheetId="13" hidden="1">#REF!</definedName>
    <definedName name="Z_181D4219_9B98_11D3_980A_00A0C9DF29C4_.wvu.PrintArea" localSheetId="12" hidden="1">#REF!</definedName>
    <definedName name="Z_181D4219_9B98_11D3_980A_00A0C9DF29C4_.wvu.PrintArea" localSheetId="36" hidden="1">#REF!</definedName>
    <definedName name="Z_181D4219_9B98_11D3_980A_00A0C9DF29C4_.wvu.PrintArea" localSheetId="10" hidden="1">#REF!</definedName>
    <definedName name="Z_181D4219_9B98_11D3_980A_00A0C9DF29C4_.wvu.PrintArea" localSheetId="11" hidden="1">#REF!</definedName>
    <definedName name="Z_181D4219_9B98_11D3_980A_00A0C9DF29C4_.wvu.PrintArea" localSheetId="9" hidden="1">#REF!</definedName>
    <definedName name="Z_181D4219_9B98_11D3_980A_00A0C9DF29C4_.wvu.PrintArea" localSheetId="8" hidden="1">#REF!</definedName>
    <definedName name="Z_181D4219_9B98_11D3_980A_00A0C9DF29C4_.wvu.PrintArea" localSheetId="21" hidden="1">#REF!</definedName>
    <definedName name="Z_181D4219_9B98_11D3_980A_00A0C9DF29C4_.wvu.PrintArea" localSheetId="6" hidden="1">#REF!</definedName>
    <definedName name="Z_181D4219_9B98_11D3_980A_00A0C9DF29C4_.wvu.PrintArea" localSheetId="0" hidden="1">#REF!</definedName>
    <definedName name="Z_181D4219_9B98_11D3_980A_00A0C9DF29C4_.wvu.PrintArea" localSheetId="2" hidden="1">#REF!</definedName>
    <definedName name="Z_181D4219_9B98_11D3_980A_00A0C9DF29C4_.wvu.PrintArea" localSheetId="1" hidden="1">#REF!</definedName>
    <definedName name="Z_181D4219_9B98_11D3_980A_00A0C9DF29C4_.wvu.PrintArea" localSheetId="33" hidden="1">#REF!</definedName>
    <definedName name="Z_181D4219_9B98_11D3_980A_00A0C9DF29C4_.wvu.PrintArea" localSheetId="25" hidden="1">#REF!</definedName>
    <definedName name="Z_181D4219_9B98_11D3_980A_00A0C9DF29C4_.wvu.PrintArea" hidden="1">#REF!</definedName>
    <definedName name="Z_181D421A_9B98_11D3_980A_00A0C9DF29C4_.wvu.PrintArea" localSheetId="17" hidden="1">#REF!</definedName>
    <definedName name="Z_181D421A_9B98_11D3_980A_00A0C9DF29C4_.wvu.PrintArea" localSheetId="16" hidden="1">#REF!</definedName>
    <definedName name="Z_181D421A_9B98_11D3_980A_00A0C9DF29C4_.wvu.PrintArea" localSheetId="53" hidden="1">#REF!</definedName>
    <definedName name="Z_181D421A_9B98_11D3_980A_00A0C9DF29C4_.wvu.PrintArea" localSheetId="23" hidden="1">#REF!</definedName>
    <definedName name="Z_181D421A_9B98_11D3_980A_00A0C9DF29C4_.wvu.PrintArea" localSheetId="14" hidden="1">#REF!</definedName>
    <definedName name="Z_181D421A_9B98_11D3_980A_00A0C9DF29C4_.wvu.PrintArea" localSheetId="13" hidden="1">#REF!</definedName>
    <definedName name="Z_181D421A_9B98_11D3_980A_00A0C9DF29C4_.wvu.PrintArea" localSheetId="12" hidden="1">#REF!</definedName>
    <definedName name="Z_181D421A_9B98_11D3_980A_00A0C9DF29C4_.wvu.PrintArea" localSheetId="36" hidden="1">#REF!</definedName>
    <definedName name="Z_181D421A_9B98_11D3_980A_00A0C9DF29C4_.wvu.PrintArea" localSheetId="10" hidden="1">#REF!</definedName>
    <definedName name="Z_181D421A_9B98_11D3_980A_00A0C9DF29C4_.wvu.PrintArea" localSheetId="11" hidden="1">#REF!</definedName>
    <definedName name="Z_181D421A_9B98_11D3_980A_00A0C9DF29C4_.wvu.PrintArea" localSheetId="9" hidden="1">#REF!</definedName>
    <definedName name="Z_181D421A_9B98_11D3_980A_00A0C9DF29C4_.wvu.PrintArea" localSheetId="8" hidden="1">#REF!</definedName>
    <definedName name="Z_181D421A_9B98_11D3_980A_00A0C9DF29C4_.wvu.PrintArea" localSheetId="21" hidden="1">#REF!</definedName>
    <definedName name="Z_181D421A_9B98_11D3_980A_00A0C9DF29C4_.wvu.PrintArea" localSheetId="6" hidden="1">#REF!</definedName>
    <definedName name="Z_181D421A_9B98_11D3_980A_00A0C9DF29C4_.wvu.PrintArea" localSheetId="0" hidden="1">#REF!</definedName>
    <definedName name="Z_181D421A_9B98_11D3_980A_00A0C9DF29C4_.wvu.PrintArea" localSheetId="2" hidden="1">#REF!</definedName>
    <definedName name="Z_181D421A_9B98_11D3_980A_00A0C9DF29C4_.wvu.PrintArea" localSheetId="1" hidden="1">#REF!</definedName>
    <definedName name="Z_181D421A_9B98_11D3_980A_00A0C9DF29C4_.wvu.PrintArea" localSheetId="33" hidden="1">#REF!</definedName>
    <definedName name="Z_181D421A_9B98_11D3_980A_00A0C9DF29C4_.wvu.PrintArea" localSheetId="25" hidden="1">#REF!</definedName>
    <definedName name="Z_181D421A_9B98_11D3_980A_00A0C9DF29C4_.wvu.PrintArea" hidden="1">#REF!</definedName>
    <definedName name="Z_181D421C_9B98_11D3_980A_00A0C9DF29C4_.wvu.PrintArea" localSheetId="17" hidden="1">#REF!</definedName>
    <definedName name="Z_181D421C_9B98_11D3_980A_00A0C9DF29C4_.wvu.PrintArea" localSheetId="16" hidden="1">#REF!</definedName>
    <definedName name="Z_181D421C_9B98_11D3_980A_00A0C9DF29C4_.wvu.PrintArea" localSheetId="53" hidden="1">#REF!</definedName>
    <definedName name="Z_181D421C_9B98_11D3_980A_00A0C9DF29C4_.wvu.PrintArea" localSheetId="23" hidden="1">#REF!</definedName>
    <definedName name="Z_181D421C_9B98_11D3_980A_00A0C9DF29C4_.wvu.PrintArea" localSheetId="14" hidden="1">#REF!</definedName>
    <definedName name="Z_181D421C_9B98_11D3_980A_00A0C9DF29C4_.wvu.PrintArea" localSheetId="13" hidden="1">#REF!</definedName>
    <definedName name="Z_181D421C_9B98_11D3_980A_00A0C9DF29C4_.wvu.PrintArea" localSheetId="12" hidden="1">#REF!</definedName>
    <definedName name="Z_181D421C_9B98_11D3_980A_00A0C9DF29C4_.wvu.PrintArea" localSheetId="36" hidden="1">#REF!</definedName>
    <definedName name="Z_181D421C_9B98_11D3_980A_00A0C9DF29C4_.wvu.PrintArea" localSheetId="10" hidden="1">#REF!</definedName>
    <definedName name="Z_181D421C_9B98_11D3_980A_00A0C9DF29C4_.wvu.PrintArea" localSheetId="11" hidden="1">#REF!</definedName>
    <definedName name="Z_181D421C_9B98_11D3_980A_00A0C9DF29C4_.wvu.PrintArea" localSheetId="9" hidden="1">#REF!</definedName>
    <definedName name="Z_181D421C_9B98_11D3_980A_00A0C9DF29C4_.wvu.PrintArea" localSheetId="8" hidden="1">#REF!</definedName>
    <definedName name="Z_181D421C_9B98_11D3_980A_00A0C9DF29C4_.wvu.PrintArea" localSheetId="21" hidden="1">#REF!</definedName>
    <definedName name="Z_181D421C_9B98_11D3_980A_00A0C9DF29C4_.wvu.PrintArea" localSheetId="6" hidden="1">#REF!</definedName>
    <definedName name="Z_181D421C_9B98_11D3_980A_00A0C9DF29C4_.wvu.PrintArea" localSheetId="0" hidden="1">#REF!</definedName>
    <definedName name="Z_181D421C_9B98_11D3_980A_00A0C9DF29C4_.wvu.PrintArea" localSheetId="2" hidden="1">#REF!</definedName>
    <definedName name="Z_181D421C_9B98_11D3_980A_00A0C9DF29C4_.wvu.PrintArea" localSheetId="1" hidden="1">#REF!</definedName>
    <definedName name="Z_181D421C_9B98_11D3_980A_00A0C9DF29C4_.wvu.PrintArea" localSheetId="33" hidden="1">#REF!</definedName>
    <definedName name="Z_181D421C_9B98_11D3_980A_00A0C9DF29C4_.wvu.PrintArea" localSheetId="25" hidden="1">#REF!</definedName>
    <definedName name="Z_181D421C_9B98_11D3_980A_00A0C9DF29C4_.wvu.PrintArea" hidden="1">#REF!</definedName>
    <definedName name="Z_181D421D_9B98_11D3_980A_00A0C9DF29C4_.wvu.PrintArea" localSheetId="17" hidden="1">#REF!</definedName>
    <definedName name="Z_181D421D_9B98_11D3_980A_00A0C9DF29C4_.wvu.PrintArea" localSheetId="16" hidden="1">#REF!</definedName>
    <definedName name="Z_181D421D_9B98_11D3_980A_00A0C9DF29C4_.wvu.PrintArea" localSheetId="53" hidden="1">#REF!</definedName>
    <definedName name="Z_181D421D_9B98_11D3_980A_00A0C9DF29C4_.wvu.PrintArea" localSheetId="23" hidden="1">#REF!</definedName>
    <definedName name="Z_181D421D_9B98_11D3_980A_00A0C9DF29C4_.wvu.PrintArea" localSheetId="14" hidden="1">#REF!</definedName>
    <definedName name="Z_181D421D_9B98_11D3_980A_00A0C9DF29C4_.wvu.PrintArea" localSheetId="13" hidden="1">#REF!</definedName>
    <definedName name="Z_181D421D_9B98_11D3_980A_00A0C9DF29C4_.wvu.PrintArea" localSheetId="12" hidden="1">#REF!</definedName>
    <definedName name="Z_181D421D_9B98_11D3_980A_00A0C9DF29C4_.wvu.PrintArea" localSheetId="36" hidden="1">#REF!</definedName>
    <definedName name="Z_181D421D_9B98_11D3_980A_00A0C9DF29C4_.wvu.PrintArea" localSheetId="10" hidden="1">#REF!</definedName>
    <definedName name="Z_181D421D_9B98_11D3_980A_00A0C9DF29C4_.wvu.PrintArea" localSheetId="11" hidden="1">#REF!</definedName>
    <definedName name="Z_181D421D_9B98_11D3_980A_00A0C9DF29C4_.wvu.PrintArea" localSheetId="9" hidden="1">#REF!</definedName>
    <definedName name="Z_181D421D_9B98_11D3_980A_00A0C9DF29C4_.wvu.PrintArea" localSheetId="8" hidden="1">#REF!</definedName>
    <definedName name="Z_181D421D_9B98_11D3_980A_00A0C9DF29C4_.wvu.PrintArea" localSheetId="21" hidden="1">#REF!</definedName>
    <definedName name="Z_181D421D_9B98_11D3_980A_00A0C9DF29C4_.wvu.PrintArea" localSheetId="6" hidden="1">#REF!</definedName>
    <definedName name="Z_181D421D_9B98_11D3_980A_00A0C9DF29C4_.wvu.PrintArea" localSheetId="0" hidden="1">#REF!</definedName>
    <definedName name="Z_181D421D_9B98_11D3_980A_00A0C9DF29C4_.wvu.PrintArea" localSheetId="2" hidden="1">#REF!</definedName>
    <definedName name="Z_181D421D_9B98_11D3_980A_00A0C9DF29C4_.wvu.PrintArea" localSheetId="1" hidden="1">#REF!</definedName>
    <definedName name="Z_181D421D_9B98_11D3_980A_00A0C9DF29C4_.wvu.PrintArea" localSheetId="33" hidden="1">#REF!</definedName>
    <definedName name="Z_181D421D_9B98_11D3_980A_00A0C9DF29C4_.wvu.PrintArea" localSheetId="25" hidden="1">#REF!</definedName>
    <definedName name="Z_181D421D_9B98_11D3_980A_00A0C9DF29C4_.wvu.PrintArea" hidden="1">#REF!</definedName>
    <definedName name="Z_181D421F_9B98_11D3_980A_00A0C9DF29C4_.wvu.PrintArea" localSheetId="17" hidden="1">#REF!</definedName>
    <definedName name="Z_181D421F_9B98_11D3_980A_00A0C9DF29C4_.wvu.PrintArea" localSheetId="16" hidden="1">#REF!</definedName>
    <definedName name="Z_181D421F_9B98_11D3_980A_00A0C9DF29C4_.wvu.PrintArea" localSheetId="53" hidden="1">#REF!</definedName>
    <definedName name="Z_181D421F_9B98_11D3_980A_00A0C9DF29C4_.wvu.PrintArea" localSheetId="23" hidden="1">#REF!</definedName>
    <definedName name="Z_181D421F_9B98_11D3_980A_00A0C9DF29C4_.wvu.PrintArea" localSheetId="14" hidden="1">#REF!</definedName>
    <definedName name="Z_181D421F_9B98_11D3_980A_00A0C9DF29C4_.wvu.PrintArea" localSheetId="13" hidden="1">#REF!</definedName>
    <definedName name="Z_181D421F_9B98_11D3_980A_00A0C9DF29C4_.wvu.PrintArea" localSheetId="12" hidden="1">#REF!</definedName>
    <definedName name="Z_181D421F_9B98_11D3_980A_00A0C9DF29C4_.wvu.PrintArea" localSheetId="36" hidden="1">#REF!</definedName>
    <definedName name="Z_181D421F_9B98_11D3_980A_00A0C9DF29C4_.wvu.PrintArea" localSheetId="10" hidden="1">#REF!</definedName>
    <definedName name="Z_181D421F_9B98_11D3_980A_00A0C9DF29C4_.wvu.PrintArea" localSheetId="11" hidden="1">#REF!</definedName>
    <definedName name="Z_181D421F_9B98_11D3_980A_00A0C9DF29C4_.wvu.PrintArea" localSheetId="9" hidden="1">#REF!</definedName>
    <definedName name="Z_181D421F_9B98_11D3_980A_00A0C9DF29C4_.wvu.PrintArea" localSheetId="8" hidden="1">#REF!</definedName>
    <definedName name="Z_181D421F_9B98_11D3_980A_00A0C9DF29C4_.wvu.PrintArea" localSheetId="21" hidden="1">#REF!</definedName>
    <definedName name="Z_181D421F_9B98_11D3_980A_00A0C9DF29C4_.wvu.PrintArea" localSheetId="6" hidden="1">#REF!</definedName>
    <definedName name="Z_181D421F_9B98_11D3_980A_00A0C9DF29C4_.wvu.PrintArea" localSheetId="0" hidden="1">#REF!</definedName>
    <definedName name="Z_181D421F_9B98_11D3_980A_00A0C9DF29C4_.wvu.PrintArea" localSheetId="2" hidden="1">#REF!</definedName>
    <definedName name="Z_181D421F_9B98_11D3_980A_00A0C9DF29C4_.wvu.PrintArea" localSheetId="1" hidden="1">#REF!</definedName>
    <definedName name="Z_181D421F_9B98_11D3_980A_00A0C9DF29C4_.wvu.PrintArea" localSheetId="33" hidden="1">#REF!</definedName>
    <definedName name="Z_181D421F_9B98_11D3_980A_00A0C9DF29C4_.wvu.PrintArea" localSheetId="25" hidden="1">#REF!</definedName>
    <definedName name="Z_181D421F_9B98_11D3_980A_00A0C9DF29C4_.wvu.PrintArea" hidden="1">#REF!</definedName>
    <definedName name="Z_181D4220_9B98_11D3_980A_00A0C9DF29C4_.wvu.PrintArea" localSheetId="17" hidden="1">#REF!</definedName>
    <definedName name="Z_181D4220_9B98_11D3_980A_00A0C9DF29C4_.wvu.PrintArea" localSheetId="16" hidden="1">#REF!</definedName>
    <definedName name="Z_181D4220_9B98_11D3_980A_00A0C9DF29C4_.wvu.PrintArea" localSheetId="53" hidden="1">#REF!</definedName>
    <definedName name="Z_181D4220_9B98_11D3_980A_00A0C9DF29C4_.wvu.PrintArea" localSheetId="23" hidden="1">#REF!</definedName>
    <definedName name="Z_181D4220_9B98_11D3_980A_00A0C9DF29C4_.wvu.PrintArea" localSheetId="14" hidden="1">#REF!</definedName>
    <definedName name="Z_181D4220_9B98_11D3_980A_00A0C9DF29C4_.wvu.PrintArea" localSheetId="13" hidden="1">#REF!</definedName>
    <definedName name="Z_181D4220_9B98_11D3_980A_00A0C9DF29C4_.wvu.PrintArea" localSheetId="12" hidden="1">#REF!</definedName>
    <definedName name="Z_181D4220_9B98_11D3_980A_00A0C9DF29C4_.wvu.PrintArea" localSheetId="36" hidden="1">#REF!</definedName>
    <definedName name="Z_181D4220_9B98_11D3_980A_00A0C9DF29C4_.wvu.PrintArea" localSheetId="10" hidden="1">#REF!</definedName>
    <definedName name="Z_181D4220_9B98_11D3_980A_00A0C9DF29C4_.wvu.PrintArea" localSheetId="11" hidden="1">#REF!</definedName>
    <definedName name="Z_181D4220_9B98_11D3_980A_00A0C9DF29C4_.wvu.PrintArea" localSheetId="9" hidden="1">#REF!</definedName>
    <definedName name="Z_181D4220_9B98_11D3_980A_00A0C9DF29C4_.wvu.PrintArea" localSheetId="8" hidden="1">#REF!</definedName>
    <definedName name="Z_181D4220_9B98_11D3_980A_00A0C9DF29C4_.wvu.PrintArea" localSheetId="21" hidden="1">#REF!</definedName>
    <definedName name="Z_181D4220_9B98_11D3_980A_00A0C9DF29C4_.wvu.PrintArea" localSheetId="6" hidden="1">#REF!</definedName>
    <definedName name="Z_181D4220_9B98_11D3_980A_00A0C9DF29C4_.wvu.PrintArea" localSheetId="0" hidden="1">#REF!</definedName>
    <definedName name="Z_181D4220_9B98_11D3_980A_00A0C9DF29C4_.wvu.PrintArea" localSheetId="2" hidden="1">#REF!</definedName>
    <definedName name="Z_181D4220_9B98_11D3_980A_00A0C9DF29C4_.wvu.PrintArea" localSheetId="1" hidden="1">#REF!</definedName>
    <definedName name="Z_181D4220_9B98_11D3_980A_00A0C9DF29C4_.wvu.PrintArea" localSheetId="33" hidden="1">#REF!</definedName>
    <definedName name="Z_181D4220_9B98_11D3_980A_00A0C9DF29C4_.wvu.PrintArea" localSheetId="25" hidden="1">#REF!</definedName>
    <definedName name="Z_181D4220_9B98_11D3_980A_00A0C9DF29C4_.wvu.PrintArea" hidden="1">#REF!</definedName>
    <definedName name="Z_181D4222_9B98_11D3_980A_00A0C9DF29C4_.wvu.PrintArea" localSheetId="17" hidden="1">#REF!</definedName>
    <definedName name="Z_181D4222_9B98_11D3_980A_00A0C9DF29C4_.wvu.PrintArea" localSheetId="16" hidden="1">#REF!</definedName>
    <definedName name="Z_181D4222_9B98_11D3_980A_00A0C9DF29C4_.wvu.PrintArea" localSheetId="53" hidden="1">#REF!</definedName>
    <definedName name="Z_181D4222_9B98_11D3_980A_00A0C9DF29C4_.wvu.PrintArea" localSheetId="23" hidden="1">#REF!</definedName>
    <definedName name="Z_181D4222_9B98_11D3_980A_00A0C9DF29C4_.wvu.PrintArea" localSheetId="14" hidden="1">#REF!</definedName>
    <definedName name="Z_181D4222_9B98_11D3_980A_00A0C9DF29C4_.wvu.PrintArea" localSheetId="13" hidden="1">#REF!</definedName>
    <definedName name="Z_181D4222_9B98_11D3_980A_00A0C9DF29C4_.wvu.PrintArea" localSheetId="12" hidden="1">#REF!</definedName>
    <definedName name="Z_181D4222_9B98_11D3_980A_00A0C9DF29C4_.wvu.PrintArea" localSheetId="36" hidden="1">#REF!</definedName>
    <definedName name="Z_181D4222_9B98_11D3_980A_00A0C9DF29C4_.wvu.PrintArea" localSheetId="10" hidden="1">#REF!</definedName>
    <definedName name="Z_181D4222_9B98_11D3_980A_00A0C9DF29C4_.wvu.PrintArea" localSheetId="11" hidden="1">#REF!</definedName>
    <definedName name="Z_181D4222_9B98_11D3_980A_00A0C9DF29C4_.wvu.PrintArea" localSheetId="9" hidden="1">#REF!</definedName>
    <definedName name="Z_181D4222_9B98_11D3_980A_00A0C9DF29C4_.wvu.PrintArea" localSheetId="8" hidden="1">#REF!</definedName>
    <definedName name="Z_181D4222_9B98_11D3_980A_00A0C9DF29C4_.wvu.PrintArea" localSheetId="21" hidden="1">#REF!</definedName>
    <definedName name="Z_181D4222_9B98_11D3_980A_00A0C9DF29C4_.wvu.PrintArea" localSheetId="6" hidden="1">#REF!</definedName>
    <definedName name="Z_181D4222_9B98_11D3_980A_00A0C9DF29C4_.wvu.PrintArea" localSheetId="0" hidden="1">#REF!</definedName>
    <definedName name="Z_181D4222_9B98_11D3_980A_00A0C9DF29C4_.wvu.PrintArea" localSheetId="2" hidden="1">#REF!</definedName>
    <definedName name="Z_181D4222_9B98_11D3_980A_00A0C9DF29C4_.wvu.PrintArea" localSheetId="1" hidden="1">#REF!</definedName>
    <definedName name="Z_181D4222_9B98_11D3_980A_00A0C9DF29C4_.wvu.PrintArea" localSheetId="33" hidden="1">#REF!</definedName>
    <definedName name="Z_181D4222_9B98_11D3_980A_00A0C9DF29C4_.wvu.PrintArea" localSheetId="25" hidden="1">#REF!</definedName>
    <definedName name="Z_181D4222_9B98_11D3_980A_00A0C9DF29C4_.wvu.PrintArea" hidden="1">#REF!</definedName>
    <definedName name="Z_181D4223_9B98_11D3_980A_00A0C9DF29C4_.wvu.PrintArea" localSheetId="17" hidden="1">#REF!</definedName>
    <definedName name="Z_181D4223_9B98_11D3_980A_00A0C9DF29C4_.wvu.PrintArea" localSheetId="16" hidden="1">#REF!</definedName>
    <definedName name="Z_181D4223_9B98_11D3_980A_00A0C9DF29C4_.wvu.PrintArea" localSheetId="53" hidden="1">#REF!</definedName>
    <definedName name="Z_181D4223_9B98_11D3_980A_00A0C9DF29C4_.wvu.PrintArea" localSheetId="23" hidden="1">#REF!</definedName>
    <definedName name="Z_181D4223_9B98_11D3_980A_00A0C9DF29C4_.wvu.PrintArea" localSheetId="14" hidden="1">#REF!</definedName>
    <definedName name="Z_181D4223_9B98_11D3_980A_00A0C9DF29C4_.wvu.PrintArea" localSheetId="13" hidden="1">#REF!</definedName>
    <definedName name="Z_181D4223_9B98_11D3_980A_00A0C9DF29C4_.wvu.PrintArea" localSheetId="12" hidden="1">#REF!</definedName>
    <definedName name="Z_181D4223_9B98_11D3_980A_00A0C9DF29C4_.wvu.PrintArea" localSheetId="36" hidden="1">#REF!</definedName>
    <definedName name="Z_181D4223_9B98_11D3_980A_00A0C9DF29C4_.wvu.PrintArea" localSheetId="10" hidden="1">#REF!</definedName>
    <definedName name="Z_181D4223_9B98_11D3_980A_00A0C9DF29C4_.wvu.PrintArea" localSheetId="11" hidden="1">#REF!</definedName>
    <definedName name="Z_181D4223_9B98_11D3_980A_00A0C9DF29C4_.wvu.PrintArea" localSheetId="9" hidden="1">#REF!</definedName>
    <definedName name="Z_181D4223_9B98_11D3_980A_00A0C9DF29C4_.wvu.PrintArea" localSheetId="8" hidden="1">#REF!</definedName>
    <definedName name="Z_181D4223_9B98_11D3_980A_00A0C9DF29C4_.wvu.PrintArea" localSheetId="21" hidden="1">#REF!</definedName>
    <definedName name="Z_181D4223_9B98_11D3_980A_00A0C9DF29C4_.wvu.PrintArea" localSheetId="6" hidden="1">#REF!</definedName>
    <definedName name="Z_181D4223_9B98_11D3_980A_00A0C9DF29C4_.wvu.PrintArea" localSheetId="0" hidden="1">#REF!</definedName>
    <definedName name="Z_181D4223_9B98_11D3_980A_00A0C9DF29C4_.wvu.PrintArea" localSheetId="2" hidden="1">#REF!</definedName>
    <definedName name="Z_181D4223_9B98_11D3_980A_00A0C9DF29C4_.wvu.PrintArea" localSheetId="1" hidden="1">#REF!</definedName>
    <definedName name="Z_181D4223_9B98_11D3_980A_00A0C9DF29C4_.wvu.PrintArea" localSheetId="33" hidden="1">#REF!</definedName>
    <definedName name="Z_181D4223_9B98_11D3_980A_00A0C9DF29C4_.wvu.PrintArea" localSheetId="25" hidden="1">#REF!</definedName>
    <definedName name="Z_181D4223_9B98_11D3_980A_00A0C9DF29C4_.wvu.PrintArea" hidden="1">#REF!</definedName>
    <definedName name="Z_181D4224_9B98_11D3_980A_00A0C9DF29C4_.wvu.PrintArea" localSheetId="17" hidden="1">#REF!</definedName>
    <definedName name="Z_181D4224_9B98_11D3_980A_00A0C9DF29C4_.wvu.PrintArea" localSheetId="16" hidden="1">#REF!</definedName>
    <definedName name="Z_181D4224_9B98_11D3_980A_00A0C9DF29C4_.wvu.PrintArea" localSheetId="53" hidden="1">#REF!</definedName>
    <definedName name="Z_181D4224_9B98_11D3_980A_00A0C9DF29C4_.wvu.PrintArea" localSheetId="23" hidden="1">#REF!</definedName>
    <definedName name="Z_181D4224_9B98_11D3_980A_00A0C9DF29C4_.wvu.PrintArea" localSheetId="14" hidden="1">#REF!</definedName>
    <definedName name="Z_181D4224_9B98_11D3_980A_00A0C9DF29C4_.wvu.PrintArea" localSheetId="13" hidden="1">#REF!</definedName>
    <definedName name="Z_181D4224_9B98_11D3_980A_00A0C9DF29C4_.wvu.PrintArea" localSheetId="12" hidden="1">#REF!</definedName>
    <definedName name="Z_181D4224_9B98_11D3_980A_00A0C9DF29C4_.wvu.PrintArea" localSheetId="36" hidden="1">#REF!</definedName>
    <definedName name="Z_181D4224_9B98_11D3_980A_00A0C9DF29C4_.wvu.PrintArea" localSheetId="10" hidden="1">#REF!</definedName>
    <definedName name="Z_181D4224_9B98_11D3_980A_00A0C9DF29C4_.wvu.PrintArea" localSheetId="11" hidden="1">#REF!</definedName>
    <definedName name="Z_181D4224_9B98_11D3_980A_00A0C9DF29C4_.wvu.PrintArea" localSheetId="9" hidden="1">#REF!</definedName>
    <definedName name="Z_181D4224_9B98_11D3_980A_00A0C9DF29C4_.wvu.PrintArea" localSheetId="8" hidden="1">#REF!</definedName>
    <definedName name="Z_181D4224_9B98_11D3_980A_00A0C9DF29C4_.wvu.PrintArea" localSheetId="21" hidden="1">#REF!</definedName>
    <definedName name="Z_181D4224_9B98_11D3_980A_00A0C9DF29C4_.wvu.PrintArea" localSheetId="6" hidden="1">#REF!</definedName>
    <definedName name="Z_181D4224_9B98_11D3_980A_00A0C9DF29C4_.wvu.PrintArea" localSheetId="0" hidden="1">#REF!</definedName>
    <definedName name="Z_181D4224_9B98_11D3_980A_00A0C9DF29C4_.wvu.PrintArea" localSheetId="2" hidden="1">#REF!</definedName>
    <definedName name="Z_181D4224_9B98_11D3_980A_00A0C9DF29C4_.wvu.PrintArea" localSheetId="1" hidden="1">#REF!</definedName>
    <definedName name="Z_181D4224_9B98_11D3_980A_00A0C9DF29C4_.wvu.PrintArea" localSheetId="33" hidden="1">#REF!</definedName>
    <definedName name="Z_181D4224_9B98_11D3_980A_00A0C9DF29C4_.wvu.PrintArea" localSheetId="25" hidden="1">#REF!</definedName>
    <definedName name="Z_181D4224_9B98_11D3_980A_00A0C9DF29C4_.wvu.PrintArea" hidden="1">#REF!</definedName>
    <definedName name="Z_181D4225_9B98_11D3_980A_00A0C9DF29C4_.wvu.PrintArea" localSheetId="17" hidden="1">#REF!</definedName>
    <definedName name="Z_181D4225_9B98_11D3_980A_00A0C9DF29C4_.wvu.PrintArea" localSheetId="16" hidden="1">#REF!</definedName>
    <definedName name="Z_181D4225_9B98_11D3_980A_00A0C9DF29C4_.wvu.PrintArea" localSheetId="53" hidden="1">#REF!</definedName>
    <definedName name="Z_181D4225_9B98_11D3_980A_00A0C9DF29C4_.wvu.PrintArea" localSheetId="23" hidden="1">#REF!</definedName>
    <definedName name="Z_181D4225_9B98_11D3_980A_00A0C9DF29C4_.wvu.PrintArea" localSheetId="14" hidden="1">#REF!</definedName>
    <definedName name="Z_181D4225_9B98_11D3_980A_00A0C9DF29C4_.wvu.PrintArea" localSheetId="13" hidden="1">#REF!</definedName>
    <definedName name="Z_181D4225_9B98_11D3_980A_00A0C9DF29C4_.wvu.PrintArea" localSheetId="12" hidden="1">#REF!</definedName>
    <definedName name="Z_181D4225_9B98_11D3_980A_00A0C9DF29C4_.wvu.PrintArea" localSheetId="36" hidden="1">#REF!</definedName>
    <definedName name="Z_181D4225_9B98_11D3_980A_00A0C9DF29C4_.wvu.PrintArea" localSheetId="10" hidden="1">#REF!</definedName>
    <definedName name="Z_181D4225_9B98_11D3_980A_00A0C9DF29C4_.wvu.PrintArea" localSheetId="11" hidden="1">#REF!</definedName>
    <definedName name="Z_181D4225_9B98_11D3_980A_00A0C9DF29C4_.wvu.PrintArea" localSheetId="9" hidden="1">#REF!</definedName>
    <definedName name="Z_181D4225_9B98_11D3_980A_00A0C9DF29C4_.wvu.PrintArea" localSheetId="8" hidden="1">#REF!</definedName>
    <definedName name="Z_181D4225_9B98_11D3_980A_00A0C9DF29C4_.wvu.PrintArea" localSheetId="21" hidden="1">#REF!</definedName>
    <definedName name="Z_181D4225_9B98_11D3_980A_00A0C9DF29C4_.wvu.PrintArea" localSheetId="6" hidden="1">#REF!</definedName>
    <definedName name="Z_181D4225_9B98_11D3_980A_00A0C9DF29C4_.wvu.PrintArea" localSheetId="0" hidden="1">#REF!</definedName>
    <definedName name="Z_181D4225_9B98_11D3_980A_00A0C9DF29C4_.wvu.PrintArea" localSheetId="2" hidden="1">#REF!</definedName>
    <definedName name="Z_181D4225_9B98_11D3_980A_00A0C9DF29C4_.wvu.PrintArea" localSheetId="1" hidden="1">#REF!</definedName>
    <definedName name="Z_181D4225_9B98_11D3_980A_00A0C9DF29C4_.wvu.PrintArea" localSheetId="33" hidden="1">#REF!</definedName>
    <definedName name="Z_181D4225_9B98_11D3_980A_00A0C9DF29C4_.wvu.PrintArea" localSheetId="25" hidden="1">#REF!</definedName>
    <definedName name="Z_181D4225_9B98_11D3_980A_00A0C9DF29C4_.wvu.PrintArea" hidden="1">#REF!</definedName>
    <definedName name="Z_181D4227_9B98_11D3_980A_00A0C9DF29C4_.wvu.PrintArea" localSheetId="17" hidden="1">#REF!</definedName>
    <definedName name="Z_181D4227_9B98_11D3_980A_00A0C9DF29C4_.wvu.PrintArea" localSheetId="16" hidden="1">#REF!</definedName>
    <definedName name="Z_181D4227_9B98_11D3_980A_00A0C9DF29C4_.wvu.PrintArea" localSheetId="53" hidden="1">#REF!</definedName>
    <definedName name="Z_181D4227_9B98_11D3_980A_00A0C9DF29C4_.wvu.PrintArea" localSheetId="23" hidden="1">#REF!</definedName>
    <definedName name="Z_181D4227_9B98_11D3_980A_00A0C9DF29C4_.wvu.PrintArea" localSheetId="14" hidden="1">#REF!</definedName>
    <definedName name="Z_181D4227_9B98_11D3_980A_00A0C9DF29C4_.wvu.PrintArea" localSheetId="13" hidden="1">#REF!</definedName>
    <definedName name="Z_181D4227_9B98_11D3_980A_00A0C9DF29C4_.wvu.PrintArea" localSheetId="12" hidden="1">#REF!</definedName>
    <definedName name="Z_181D4227_9B98_11D3_980A_00A0C9DF29C4_.wvu.PrintArea" localSheetId="36" hidden="1">#REF!</definedName>
    <definedName name="Z_181D4227_9B98_11D3_980A_00A0C9DF29C4_.wvu.PrintArea" localSheetId="10" hidden="1">#REF!</definedName>
    <definedName name="Z_181D4227_9B98_11D3_980A_00A0C9DF29C4_.wvu.PrintArea" localSheetId="11" hidden="1">#REF!</definedName>
    <definedName name="Z_181D4227_9B98_11D3_980A_00A0C9DF29C4_.wvu.PrintArea" localSheetId="9" hidden="1">#REF!</definedName>
    <definedName name="Z_181D4227_9B98_11D3_980A_00A0C9DF29C4_.wvu.PrintArea" localSheetId="8" hidden="1">#REF!</definedName>
    <definedName name="Z_181D4227_9B98_11D3_980A_00A0C9DF29C4_.wvu.PrintArea" localSheetId="21" hidden="1">#REF!</definedName>
    <definedName name="Z_181D4227_9B98_11D3_980A_00A0C9DF29C4_.wvu.PrintArea" localSheetId="6" hidden="1">#REF!</definedName>
    <definedName name="Z_181D4227_9B98_11D3_980A_00A0C9DF29C4_.wvu.PrintArea" localSheetId="0" hidden="1">#REF!</definedName>
    <definedName name="Z_181D4227_9B98_11D3_980A_00A0C9DF29C4_.wvu.PrintArea" localSheetId="2" hidden="1">#REF!</definedName>
    <definedName name="Z_181D4227_9B98_11D3_980A_00A0C9DF29C4_.wvu.PrintArea" localSheetId="1" hidden="1">#REF!</definedName>
    <definedName name="Z_181D4227_9B98_11D3_980A_00A0C9DF29C4_.wvu.PrintArea" localSheetId="33" hidden="1">#REF!</definedName>
    <definedName name="Z_181D4227_9B98_11D3_980A_00A0C9DF29C4_.wvu.PrintArea" localSheetId="25" hidden="1">#REF!</definedName>
    <definedName name="Z_181D4227_9B98_11D3_980A_00A0C9DF29C4_.wvu.PrintArea" hidden="1">#REF!</definedName>
    <definedName name="Z_181D4228_9B98_11D3_980A_00A0C9DF29C4_.wvu.PrintArea" localSheetId="17" hidden="1">#REF!</definedName>
    <definedName name="Z_181D4228_9B98_11D3_980A_00A0C9DF29C4_.wvu.PrintArea" localSheetId="16" hidden="1">#REF!</definedName>
    <definedName name="Z_181D4228_9B98_11D3_980A_00A0C9DF29C4_.wvu.PrintArea" localSheetId="53" hidden="1">#REF!</definedName>
    <definedName name="Z_181D4228_9B98_11D3_980A_00A0C9DF29C4_.wvu.PrintArea" localSheetId="23" hidden="1">#REF!</definedName>
    <definedName name="Z_181D4228_9B98_11D3_980A_00A0C9DF29C4_.wvu.PrintArea" localSheetId="14" hidden="1">#REF!</definedName>
    <definedName name="Z_181D4228_9B98_11D3_980A_00A0C9DF29C4_.wvu.PrintArea" localSheetId="13" hidden="1">#REF!</definedName>
    <definedName name="Z_181D4228_9B98_11D3_980A_00A0C9DF29C4_.wvu.PrintArea" localSheetId="12" hidden="1">#REF!</definedName>
    <definedName name="Z_181D4228_9B98_11D3_980A_00A0C9DF29C4_.wvu.PrintArea" localSheetId="36" hidden="1">#REF!</definedName>
    <definedName name="Z_181D4228_9B98_11D3_980A_00A0C9DF29C4_.wvu.PrintArea" localSheetId="10" hidden="1">#REF!</definedName>
    <definedName name="Z_181D4228_9B98_11D3_980A_00A0C9DF29C4_.wvu.PrintArea" localSheetId="11" hidden="1">#REF!</definedName>
    <definedName name="Z_181D4228_9B98_11D3_980A_00A0C9DF29C4_.wvu.PrintArea" localSheetId="9" hidden="1">#REF!</definedName>
    <definedName name="Z_181D4228_9B98_11D3_980A_00A0C9DF29C4_.wvu.PrintArea" localSheetId="8" hidden="1">#REF!</definedName>
    <definedName name="Z_181D4228_9B98_11D3_980A_00A0C9DF29C4_.wvu.PrintArea" localSheetId="21" hidden="1">#REF!</definedName>
    <definedName name="Z_181D4228_9B98_11D3_980A_00A0C9DF29C4_.wvu.PrintArea" localSheetId="6" hidden="1">#REF!</definedName>
    <definedName name="Z_181D4228_9B98_11D3_980A_00A0C9DF29C4_.wvu.PrintArea" localSheetId="0" hidden="1">#REF!</definedName>
    <definedName name="Z_181D4228_9B98_11D3_980A_00A0C9DF29C4_.wvu.PrintArea" localSheetId="2" hidden="1">#REF!</definedName>
    <definedName name="Z_181D4228_9B98_11D3_980A_00A0C9DF29C4_.wvu.PrintArea" localSheetId="1" hidden="1">#REF!</definedName>
    <definedName name="Z_181D4228_9B98_11D3_980A_00A0C9DF29C4_.wvu.PrintArea" localSheetId="33" hidden="1">#REF!</definedName>
    <definedName name="Z_181D4228_9B98_11D3_980A_00A0C9DF29C4_.wvu.PrintArea" localSheetId="25" hidden="1">#REF!</definedName>
    <definedName name="Z_181D4228_9B98_11D3_980A_00A0C9DF29C4_.wvu.PrintArea" hidden="1">#REF!</definedName>
    <definedName name="Z_181D4229_9B98_11D3_980A_00A0C9DF29C4_.wvu.PrintArea" localSheetId="17" hidden="1">#REF!</definedName>
    <definedName name="Z_181D4229_9B98_11D3_980A_00A0C9DF29C4_.wvu.PrintArea" localSheetId="16" hidden="1">#REF!</definedName>
    <definedName name="Z_181D4229_9B98_11D3_980A_00A0C9DF29C4_.wvu.PrintArea" localSheetId="53" hidden="1">#REF!</definedName>
    <definedName name="Z_181D4229_9B98_11D3_980A_00A0C9DF29C4_.wvu.PrintArea" localSheetId="23" hidden="1">#REF!</definedName>
    <definedName name="Z_181D4229_9B98_11D3_980A_00A0C9DF29C4_.wvu.PrintArea" localSheetId="14" hidden="1">#REF!</definedName>
    <definedName name="Z_181D4229_9B98_11D3_980A_00A0C9DF29C4_.wvu.PrintArea" localSheetId="13" hidden="1">#REF!</definedName>
    <definedName name="Z_181D4229_9B98_11D3_980A_00A0C9DF29C4_.wvu.PrintArea" localSheetId="12" hidden="1">#REF!</definedName>
    <definedName name="Z_181D4229_9B98_11D3_980A_00A0C9DF29C4_.wvu.PrintArea" localSheetId="36" hidden="1">#REF!</definedName>
    <definedName name="Z_181D4229_9B98_11D3_980A_00A0C9DF29C4_.wvu.PrintArea" localSheetId="10" hidden="1">#REF!</definedName>
    <definedName name="Z_181D4229_9B98_11D3_980A_00A0C9DF29C4_.wvu.PrintArea" localSheetId="11" hidden="1">#REF!</definedName>
    <definedName name="Z_181D4229_9B98_11D3_980A_00A0C9DF29C4_.wvu.PrintArea" localSheetId="9" hidden="1">#REF!</definedName>
    <definedName name="Z_181D4229_9B98_11D3_980A_00A0C9DF29C4_.wvu.PrintArea" localSheetId="8" hidden="1">#REF!</definedName>
    <definedName name="Z_181D4229_9B98_11D3_980A_00A0C9DF29C4_.wvu.PrintArea" localSheetId="21" hidden="1">#REF!</definedName>
    <definedName name="Z_181D4229_9B98_11D3_980A_00A0C9DF29C4_.wvu.PrintArea" localSheetId="6" hidden="1">#REF!</definedName>
    <definedName name="Z_181D4229_9B98_11D3_980A_00A0C9DF29C4_.wvu.PrintArea" localSheetId="0" hidden="1">#REF!</definedName>
    <definedName name="Z_181D4229_9B98_11D3_980A_00A0C9DF29C4_.wvu.PrintArea" localSheetId="2" hidden="1">#REF!</definedName>
    <definedName name="Z_181D4229_9B98_11D3_980A_00A0C9DF29C4_.wvu.PrintArea" localSheetId="1" hidden="1">#REF!</definedName>
    <definedName name="Z_181D4229_9B98_11D3_980A_00A0C9DF29C4_.wvu.PrintArea" localSheetId="33" hidden="1">#REF!</definedName>
    <definedName name="Z_181D4229_9B98_11D3_980A_00A0C9DF29C4_.wvu.PrintArea" localSheetId="25" hidden="1">#REF!</definedName>
    <definedName name="Z_181D4229_9B98_11D3_980A_00A0C9DF29C4_.wvu.PrintArea" hidden="1">#REF!</definedName>
    <definedName name="Z_181D422A_9B98_11D3_980A_00A0C9DF29C4_.wvu.PrintArea" localSheetId="17" hidden="1">#REF!</definedName>
    <definedName name="Z_181D422A_9B98_11D3_980A_00A0C9DF29C4_.wvu.PrintArea" localSheetId="16" hidden="1">#REF!</definedName>
    <definedName name="Z_181D422A_9B98_11D3_980A_00A0C9DF29C4_.wvu.PrintArea" localSheetId="53" hidden="1">#REF!</definedName>
    <definedName name="Z_181D422A_9B98_11D3_980A_00A0C9DF29C4_.wvu.PrintArea" localSheetId="23" hidden="1">#REF!</definedName>
    <definedName name="Z_181D422A_9B98_11D3_980A_00A0C9DF29C4_.wvu.PrintArea" localSheetId="14" hidden="1">#REF!</definedName>
    <definedName name="Z_181D422A_9B98_11D3_980A_00A0C9DF29C4_.wvu.PrintArea" localSheetId="13" hidden="1">#REF!</definedName>
    <definedName name="Z_181D422A_9B98_11D3_980A_00A0C9DF29C4_.wvu.PrintArea" localSheetId="12" hidden="1">#REF!</definedName>
    <definedName name="Z_181D422A_9B98_11D3_980A_00A0C9DF29C4_.wvu.PrintArea" localSheetId="36" hidden="1">#REF!</definedName>
    <definedName name="Z_181D422A_9B98_11D3_980A_00A0C9DF29C4_.wvu.PrintArea" localSheetId="10" hidden="1">#REF!</definedName>
    <definedName name="Z_181D422A_9B98_11D3_980A_00A0C9DF29C4_.wvu.PrintArea" localSheetId="11" hidden="1">#REF!</definedName>
    <definedName name="Z_181D422A_9B98_11D3_980A_00A0C9DF29C4_.wvu.PrintArea" localSheetId="9" hidden="1">#REF!</definedName>
    <definedName name="Z_181D422A_9B98_11D3_980A_00A0C9DF29C4_.wvu.PrintArea" localSheetId="8" hidden="1">#REF!</definedName>
    <definedName name="Z_181D422A_9B98_11D3_980A_00A0C9DF29C4_.wvu.PrintArea" localSheetId="21" hidden="1">#REF!</definedName>
    <definedName name="Z_181D422A_9B98_11D3_980A_00A0C9DF29C4_.wvu.PrintArea" localSheetId="6" hidden="1">#REF!</definedName>
    <definedName name="Z_181D422A_9B98_11D3_980A_00A0C9DF29C4_.wvu.PrintArea" localSheetId="0" hidden="1">#REF!</definedName>
    <definedName name="Z_181D422A_9B98_11D3_980A_00A0C9DF29C4_.wvu.PrintArea" localSheetId="2" hidden="1">#REF!</definedName>
    <definedName name="Z_181D422A_9B98_11D3_980A_00A0C9DF29C4_.wvu.PrintArea" localSheetId="1" hidden="1">#REF!</definedName>
    <definedName name="Z_181D422A_9B98_11D3_980A_00A0C9DF29C4_.wvu.PrintArea" localSheetId="33" hidden="1">#REF!</definedName>
    <definedName name="Z_181D422A_9B98_11D3_980A_00A0C9DF29C4_.wvu.PrintArea" localSheetId="25" hidden="1">#REF!</definedName>
    <definedName name="Z_181D422A_9B98_11D3_980A_00A0C9DF29C4_.wvu.PrintArea" hidden="1">#REF!</definedName>
    <definedName name="Z_181D422C_9B98_11D3_980A_00A0C9DF29C4_.wvu.PrintArea" localSheetId="17" hidden="1">#REF!</definedName>
    <definedName name="Z_181D422C_9B98_11D3_980A_00A0C9DF29C4_.wvu.PrintArea" localSheetId="16" hidden="1">#REF!</definedName>
    <definedName name="Z_181D422C_9B98_11D3_980A_00A0C9DF29C4_.wvu.PrintArea" localSheetId="53" hidden="1">#REF!</definedName>
    <definedName name="Z_181D422C_9B98_11D3_980A_00A0C9DF29C4_.wvu.PrintArea" localSheetId="23" hidden="1">#REF!</definedName>
    <definedName name="Z_181D422C_9B98_11D3_980A_00A0C9DF29C4_.wvu.PrintArea" localSheetId="14" hidden="1">#REF!</definedName>
    <definedName name="Z_181D422C_9B98_11D3_980A_00A0C9DF29C4_.wvu.PrintArea" localSheetId="13" hidden="1">#REF!</definedName>
    <definedName name="Z_181D422C_9B98_11D3_980A_00A0C9DF29C4_.wvu.PrintArea" localSheetId="12" hidden="1">#REF!</definedName>
    <definedName name="Z_181D422C_9B98_11D3_980A_00A0C9DF29C4_.wvu.PrintArea" localSheetId="36" hidden="1">#REF!</definedName>
    <definedName name="Z_181D422C_9B98_11D3_980A_00A0C9DF29C4_.wvu.PrintArea" localSheetId="10" hidden="1">#REF!</definedName>
    <definedName name="Z_181D422C_9B98_11D3_980A_00A0C9DF29C4_.wvu.PrintArea" localSheetId="11" hidden="1">#REF!</definedName>
    <definedName name="Z_181D422C_9B98_11D3_980A_00A0C9DF29C4_.wvu.PrintArea" localSheetId="9" hidden="1">#REF!</definedName>
    <definedName name="Z_181D422C_9B98_11D3_980A_00A0C9DF29C4_.wvu.PrintArea" localSheetId="8" hidden="1">#REF!</definedName>
    <definedName name="Z_181D422C_9B98_11D3_980A_00A0C9DF29C4_.wvu.PrintArea" localSheetId="21" hidden="1">#REF!</definedName>
    <definedName name="Z_181D422C_9B98_11D3_980A_00A0C9DF29C4_.wvu.PrintArea" localSheetId="6" hidden="1">#REF!</definedName>
    <definedName name="Z_181D422C_9B98_11D3_980A_00A0C9DF29C4_.wvu.PrintArea" localSheetId="0" hidden="1">#REF!</definedName>
    <definedName name="Z_181D422C_9B98_11D3_980A_00A0C9DF29C4_.wvu.PrintArea" localSheetId="2" hidden="1">#REF!</definedName>
    <definedName name="Z_181D422C_9B98_11D3_980A_00A0C9DF29C4_.wvu.PrintArea" localSheetId="1" hidden="1">#REF!</definedName>
    <definedName name="Z_181D422C_9B98_11D3_980A_00A0C9DF29C4_.wvu.PrintArea" localSheetId="33" hidden="1">#REF!</definedName>
    <definedName name="Z_181D422C_9B98_11D3_980A_00A0C9DF29C4_.wvu.PrintArea" localSheetId="25" hidden="1">#REF!</definedName>
    <definedName name="Z_181D422C_9B98_11D3_980A_00A0C9DF29C4_.wvu.PrintArea" hidden="1">#REF!</definedName>
    <definedName name="Z_181D422D_9B98_11D3_980A_00A0C9DF29C4_.wvu.PrintArea" localSheetId="17" hidden="1">#REF!</definedName>
    <definedName name="Z_181D422D_9B98_11D3_980A_00A0C9DF29C4_.wvu.PrintArea" localSheetId="16" hidden="1">#REF!</definedName>
    <definedName name="Z_181D422D_9B98_11D3_980A_00A0C9DF29C4_.wvu.PrintArea" localSheetId="53" hidden="1">#REF!</definedName>
    <definedName name="Z_181D422D_9B98_11D3_980A_00A0C9DF29C4_.wvu.PrintArea" localSheetId="23" hidden="1">#REF!</definedName>
    <definedName name="Z_181D422D_9B98_11D3_980A_00A0C9DF29C4_.wvu.PrintArea" localSheetId="14" hidden="1">#REF!</definedName>
    <definedName name="Z_181D422D_9B98_11D3_980A_00A0C9DF29C4_.wvu.PrintArea" localSheetId="13" hidden="1">#REF!</definedName>
    <definedName name="Z_181D422D_9B98_11D3_980A_00A0C9DF29C4_.wvu.PrintArea" localSheetId="12" hidden="1">#REF!</definedName>
    <definedName name="Z_181D422D_9B98_11D3_980A_00A0C9DF29C4_.wvu.PrintArea" localSheetId="36" hidden="1">#REF!</definedName>
    <definedName name="Z_181D422D_9B98_11D3_980A_00A0C9DF29C4_.wvu.PrintArea" localSheetId="10" hidden="1">#REF!</definedName>
    <definedName name="Z_181D422D_9B98_11D3_980A_00A0C9DF29C4_.wvu.PrintArea" localSheetId="11" hidden="1">#REF!</definedName>
    <definedName name="Z_181D422D_9B98_11D3_980A_00A0C9DF29C4_.wvu.PrintArea" localSheetId="9" hidden="1">#REF!</definedName>
    <definedName name="Z_181D422D_9B98_11D3_980A_00A0C9DF29C4_.wvu.PrintArea" localSheetId="8" hidden="1">#REF!</definedName>
    <definedName name="Z_181D422D_9B98_11D3_980A_00A0C9DF29C4_.wvu.PrintArea" localSheetId="21" hidden="1">#REF!</definedName>
    <definedName name="Z_181D422D_9B98_11D3_980A_00A0C9DF29C4_.wvu.PrintArea" localSheetId="6" hidden="1">#REF!</definedName>
    <definedName name="Z_181D422D_9B98_11D3_980A_00A0C9DF29C4_.wvu.PrintArea" localSheetId="0" hidden="1">#REF!</definedName>
    <definedName name="Z_181D422D_9B98_11D3_980A_00A0C9DF29C4_.wvu.PrintArea" localSheetId="2" hidden="1">#REF!</definedName>
    <definedName name="Z_181D422D_9B98_11D3_980A_00A0C9DF29C4_.wvu.PrintArea" localSheetId="1" hidden="1">#REF!</definedName>
    <definedName name="Z_181D422D_9B98_11D3_980A_00A0C9DF29C4_.wvu.PrintArea" localSheetId="33" hidden="1">#REF!</definedName>
    <definedName name="Z_181D422D_9B98_11D3_980A_00A0C9DF29C4_.wvu.PrintArea" localSheetId="25" hidden="1">#REF!</definedName>
    <definedName name="Z_181D422D_9B98_11D3_980A_00A0C9DF29C4_.wvu.PrintArea" hidden="1">#REF!</definedName>
    <definedName name="Z_1BB02CF2_D326_11D3_9812_00A0C9DF29C4_.wvu.PrintArea" localSheetId="17" hidden="1">#REF!</definedName>
    <definedName name="Z_1BB02CF2_D326_11D3_9812_00A0C9DF29C4_.wvu.PrintArea" localSheetId="16" hidden="1">#REF!</definedName>
    <definedName name="Z_1BB02CF2_D326_11D3_9812_00A0C9DF29C4_.wvu.PrintArea" localSheetId="53" hidden="1">#REF!</definedName>
    <definedName name="Z_1BB02CF2_D326_11D3_9812_00A0C9DF29C4_.wvu.PrintArea" localSheetId="23" hidden="1">#REF!</definedName>
    <definedName name="Z_1BB02CF2_D326_11D3_9812_00A0C9DF29C4_.wvu.PrintArea" localSheetId="14" hidden="1">#REF!</definedName>
    <definedName name="Z_1BB02CF2_D326_11D3_9812_00A0C9DF29C4_.wvu.PrintArea" localSheetId="13" hidden="1">#REF!</definedName>
    <definedName name="Z_1BB02CF2_D326_11D3_9812_00A0C9DF29C4_.wvu.PrintArea" localSheetId="12" hidden="1">#REF!</definedName>
    <definedName name="Z_1BB02CF2_D326_11D3_9812_00A0C9DF29C4_.wvu.PrintArea" localSheetId="36" hidden="1">#REF!</definedName>
    <definedName name="Z_1BB02CF2_D326_11D3_9812_00A0C9DF29C4_.wvu.PrintArea" localSheetId="10" hidden="1">#REF!</definedName>
    <definedName name="Z_1BB02CF2_D326_11D3_9812_00A0C9DF29C4_.wvu.PrintArea" localSheetId="11" hidden="1">#REF!</definedName>
    <definedName name="Z_1BB02CF2_D326_11D3_9812_00A0C9DF29C4_.wvu.PrintArea" localSheetId="9" hidden="1">#REF!</definedName>
    <definedName name="Z_1BB02CF2_D326_11D3_9812_00A0C9DF29C4_.wvu.PrintArea" localSheetId="8" hidden="1">#REF!</definedName>
    <definedName name="Z_1BB02CF2_D326_11D3_9812_00A0C9DF29C4_.wvu.PrintArea" localSheetId="21" hidden="1">#REF!</definedName>
    <definedName name="Z_1BB02CF2_D326_11D3_9812_00A0C9DF29C4_.wvu.PrintArea" localSheetId="6" hidden="1">#REF!</definedName>
    <definedName name="Z_1BB02CF2_D326_11D3_9812_00A0C9DF29C4_.wvu.PrintArea" localSheetId="0" hidden="1">#REF!</definedName>
    <definedName name="Z_1BB02CF2_D326_11D3_9812_00A0C9DF29C4_.wvu.PrintArea" localSheetId="2" hidden="1">#REF!</definedName>
    <definedName name="Z_1BB02CF2_D326_11D3_9812_00A0C9DF29C4_.wvu.PrintArea" localSheetId="1" hidden="1">#REF!</definedName>
    <definedName name="Z_1BB02CF2_D326_11D3_9812_00A0C9DF29C4_.wvu.PrintArea" localSheetId="33" hidden="1">#REF!</definedName>
    <definedName name="Z_1BB02CF2_D326_11D3_9812_00A0C9DF29C4_.wvu.PrintArea" localSheetId="25" hidden="1">#REF!</definedName>
    <definedName name="Z_1BB02CF2_D326_11D3_9812_00A0C9DF29C4_.wvu.PrintArea" hidden="1">#REF!</definedName>
    <definedName name="Z_1BB02CF3_D326_11D3_9812_00A0C9DF29C4_.wvu.PrintArea" localSheetId="17" hidden="1">#REF!</definedName>
    <definedName name="Z_1BB02CF3_D326_11D3_9812_00A0C9DF29C4_.wvu.PrintArea" localSheetId="16" hidden="1">#REF!</definedName>
    <definedName name="Z_1BB02CF3_D326_11D3_9812_00A0C9DF29C4_.wvu.PrintArea" localSheetId="53" hidden="1">#REF!</definedName>
    <definedName name="Z_1BB02CF3_D326_11D3_9812_00A0C9DF29C4_.wvu.PrintArea" localSheetId="23" hidden="1">#REF!</definedName>
    <definedName name="Z_1BB02CF3_D326_11D3_9812_00A0C9DF29C4_.wvu.PrintArea" localSheetId="14" hidden="1">#REF!</definedName>
    <definedName name="Z_1BB02CF3_D326_11D3_9812_00A0C9DF29C4_.wvu.PrintArea" localSheetId="13" hidden="1">#REF!</definedName>
    <definedName name="Z_1BB02CF3_D326_11D3_9812_00A0C9DF29C4_.wvu.PrintArea" localSheetId="12" hidden="1">#REF!</definedName>
    <definedName name="Z_1BB02CF3_D326_11D3_9812_00A0C9DF29C4_.wvu.PrintArea" localSheetId="36" hidden="1">#REF!</definedName>
    <definedName name="Z_1BB02CF3_D326_11D3_9812_00A0C9DF29C4_.wvu.PrintArea" localSheetId="10" hidden="1">#REF!</definedName>
    <definedName name="Z_1BB02CF3_D326_11D3_9812_00A0C9DF29C4_.wvu.PrintArea" localSheetId="11" hidden="1">#REF!</definedName>
    <definedName name="Z_1BB02CF3_D326_11D3_9812_00A0C9DF29C4_.wvu.PrintArea" localSheetId="9" hidden="1">#REF!</definedName>
    <definedName name="Z_1BB02CF3_D326_11D3_9812_00A0C9DF29C4_.wvu.PrintArea" localSheetId="8" hidden="1">#REF!</definedName>
    <definedName name="Z_1BB02CF3_D326_11D3_9812_00A0C9DF29C4_.wvu.PrintArea" localSheetId="21" hidden="1">#REF!</definedName>
    <definedName name="Z_1BB02CF3_D326_11D3_9812_00A0C9DF29C4_.wvu.PrintArea" localSheetId="6" hidden="1">#REF!</definedName>
    <definedName name="Z_1BB02CF3_D326_11D3_9812_00A0C9DF29C4_.wvu.PrintArea" localSheetId="0" hidden="1">#REF!</definedName>
    <definedName name="Z_1BB02CF3_D326_11D3_9812_00A0C9DF29C4_.wvu.PrintArea" localSheetId="2" hidden="1">#REF!</definedName>
    <definedName name="Z_1BB02CF3_D326_11D3_9812_00A0C9DF29C4_.wvu.PrintArea" localSheetId="1" hidden="1">#REF!</definedName>
    <definedName name="Z_1BB02CF3_D326_11D3_9812_00A0C9DF29C4_.wvu.PrintArea" localSheetId="33" hidden="1">#REF!</definedName>
    <definedName name="Z_1BB02CF3_D326_11D3_9812_00A0C9DF29C4_.wvu.PrintArea" localSheetId="25" hidden="1">#REF!</definedName>
    <definedName name="Z_1BB02CF3_D326_11D3_9812_00A0C9DF29C4_.wvu.PrintArea" hidden="1">#REF!</definedName>
    <definedName name="Z_1BB02CF5_D326_11D3_9812_00A0C9DF29C4_.wvu.PrintArea" localSheetId="17" hidden="1">#REF!</definedName>
    <definedName name="Z_1BB02CF5_D326_11D3_9812_00A0C9DF29C4_.wvu.PrintArea" localSheetId="16" hidden="1">#REF!</definedName>
    <definedName name="Z_1BB02CF5_D326_11D3_9812_00A0C9DF29C4_.wvu.PrintArea" localSheetId="53" hidden="1">#REF!</definedName>
    <definedName name="Z_1BB02CF5_D326_11D3_9812_00A0C9DF29C4_.wvu.PrintArea" localSheetId="23" hidden="1">#REF!</definedName>
    <definedName name="Z_1BB02CF5_D326_11D3_9812_00A0C9DF29C4_.wvu.PrintArea" localSheetId="14" hidden="1">#REF!</definedName>
    <definedName name="Z_1BB02CF5_D326_11D3_9812_00A0C9DF29C4_.wvu.PrintArea" localSheetId="13" hidden="1">#REF!</definedName>
    <definedName name="Z_1BB02CF5_D326_11D3_9812_00A0C9DF29C4_.wvu.PrintArea" localSheetId="12" hidden="1">#REF!</definedName>
    <definedName name="Z_1BB02CF5_D326_11D3_9812_00A0C9DF29C4_.wvu.PrintArea" localSheetId="36" hidden="1">#REF!</definedName>
    <definedName name="Z_1BB02CF5_D326_11D3_9812_00A0C9DF29C4_.wvu.PrintArea" localSheetId="10" hidden="1">#REF!</definedName>
    <definedName name="Z_1BB02CF5_D326_11D3_9812_00A0C9DF29C4_.wvu.PrintArea" localSheetId="11" hidden="1">#REF!</definedName>
    <definedName name="Z_1BB02CF5_D326_11D3_9812_00A0C9DF29C4_.wvu.PrintArea" localSheetId="9" hidden="1">#REF!</definedName>
    <definedName name="Z_1BB02CF5_D326_11D3_9812_00A0C9DF29C4_.wvu.PrintArea" localSheetId="8" hidden="1">#REF!</definedName>
    <definedName name="Z_1BB02CF5_D326_11D3_9812_00A0C9DF29C4_.wvu.PrintArea" localSheetId="21" hidden="1">#REF!</definedName>
    <definedName name="Z_1BB02CF5_D326_11D3_9812_00A0C9DF29C4_.wvu.PrintArea" localSheetId="6" hidden="1">#REF!</definedName>
    <definedName name="Z_1BB02CF5_D326_11D3_9812_00A0C9DF29C4_.wvu.PrintArea" localSheetId="0" hidden="1">#REF!</definedName>
    <definedName name="Z_1BB02CF5_D326_11D3_9812_00A0C9DF29C4_.wvu.PrintArea" localSheetId="2" hidden="1">#REF!</definedName>
    <definedName name="Z_1BB02CF5_D326_11D3_9812_00A0C9DF29C4_.wvu.PrintArea" localSheetId="1" hidden="1">#REF!</definedName>
    <definedName name="Z_1BB02CF5_D326_11D3_9812_00A0C9DF29C4_.wvu.PrintArea" localSheetId="33" hidden="1">#REF!</definedName>
    <definedName name="Z_1BB02CF5_D326_11D3_9812_00A0C9DF29C4_.wvu.PrintArea" localSheetId="25" hidden="1">#REF!</definedName>
    <definedName name="Z_1BB02CF5_D326_11D3_9812_00A0C9DF29C4_.wvu.PrintArea" hidden="1">#REF!</definedName>
    <definedName name="Z_1BB02CF6_D326_11D3_9812_00A0C9DF29C4_.wvu.PrintArea" localSheetId="17" hidden="1">#REF!</definedName>
    <definedName name="Z_1BB02CF6_D326_11D3_9812_00A0C9DF29C4_.wvu.PrintArea" localSheetId="16" hidden="1">#REF!</definedName>
    <definedName name="Z_1BB02CF6_D326_11D3_9812_00A0C9DF29C4_.wvu.PrintArea" localSheetId="53" hidden="1">#REF!</definedName>
    <definedName name="Z_1BB02CF6_D326_11D3_9812_00A0C9DF29C4_.wvu.PrintArea" localSheetId="23" hidden="1">#REF!</definedName>
    <definedName name="Z_1BB02CF6_D326_11D3_9812_00A0C9DF29C4_.wvu.PrintArea" localSheetId="14" hidden="1">#REF!</definedName>
    <definedName name="Z_1BB02CF6_D326_11D3_9812_00A0C9DF29C4_.wvu.PrintArea" localSheetId="13" hidden="1">#REF!</definedName>
    <definedName name="Z_1BB02CF6_D326_11D3_9812_00A0C9DF29C4_.wvu.PrintArea" localSheetId="12" hidden="1">#REF!</definedName>
    <definedName name="Z_1BB02CF6_D326_11D3_9812_00A0C9DF29C4_.wvu.PrintArea" localSheetId="36" hidden="1">#REF!</definedName>
    <definedName name="Z_1BB02CF6_D326_11D3_9812_00A0C9DF29C4_.wvu.PrintArea" localSheetId="10" hidden="1">#REF!</definedName>
    <definedName name="Z_1BB02CF6_D326_11D3_9812_00A0C9DF29C4_.wvu.PrintArea" localSheetId="11" hidden="1">#REF!</definedName>
    <definedName name="Z_1BB02CF6_D326_11D3_9812_00A0C9DF29C4_.wvu.PrintArea" localSheetId="9" hidden="1">#REF!</definedName>
    <definedName name="Z_1BB02CF6_D326_11D3_9812_00A0C9DF29C4_.wvu.PrintArea" localSheetId="8" hidden="1">#REF!</definedName>
    <definedName name="Z_1BB02CF6_D326_11D3_9812_00A0C9DF29C4_.wvu.PrintArea" localSheetId="21" hidden="1">#REF!</definedName>
    <definedName name="Z_1BB02CF6_D326_11D3_9812_00A0C9DF29C4_.wvu.PrintArea" localSheetId="6" hidden="1">#REF!</definedName>
    <definedName name="Z_1BB02CF6_D326_11D3_9812_00A0C9DF29C4_.wvu.PrintArea" localSheetId="0" hidden="1">#REF!</definedName>
    <definedName name="Z_1BB02CF6_D326_11D3_9812_00A0C9DF29C4_.wvu.PrintArea" localSheetId="2" hidden="1">#REF!</definedName>
    <definedName name="Z_1BB02CF6_D326_11D3_9812_00A0C9DF29C4_.wvu.PrintArea" localSheetId="1" hidden="1">#REF!</definedName>
    <definedName name="Z_1BB02CF6_D326_11D3_9812_00A0C9DF29C4_.wvu.PrintArea" localSheetId="33" hidden="1">#REF!</definedName>
    <definedName name="Z_1BB02CF6_D326_11D3_9812_00A0C9DF29C4_.wvu.PrintArea" localSheetId="25" hidden="1">#REF!</definedName>
    <definedName name="Z_1BB02CF6_D326_11D3_9812_00A0C9DF29C4_.wvu.PrintArea" hidden="1">#REF!</definedName>
    <definedName name="Z_1BB02CF7_D326_11D3_9812_00A0C9DF29C4_.wvu.PrintArea" localSheetId="17" hidden="1">#REF!</definedName>
    <definedName name="Z_1BB02CF7_D326_11D3_9812_00A0C9DF29C4_.wvu.PrintArea" localSheetId="16" hidden="1">#REF!</definedName>
    <definedName name="Z_1BB02CF7_D326_11D3_9812_00A0C9DF29C4_.wvu.PrintArea" localSheetId="53" hidden="1">#REF!</definedName>
    <definedName name="Z_1BB02CF7_D326_11D3_9812_00A0C9DF29C4_.wvu.PrintArea" localSheetId="23" hidden="1">#REF!</definedName>
    <definedName name="Z_1BB02CF7_D326_11D3_9812_00A0C9DF29C4_.wvu.PrintArea" localSheetId="14" hidden="1">#REF!</definedName>
    <definedName name="Z_1BB02CF7_D326_11D3_9812_00A0C9DF29C4_.wvu.PrintArea" localSheetId="13" hidden="1">#REF!</definedName>
    <definedName name="Z_1BB02CF7_D326_11D3_9812_00A0C9DF29C4_.wvu.PrintArea" localSheetId="12" hidden="1">#REF!</definedName>
    <definedName name="Z_1BB02CF7_D326_11D3_9812_00A0C9DF29C4_.wvu.PrintArea" localSheetId="36" hidden="1">#REF!</definedName>
    <definedName name="Z_1BB02CF7_D326_11D3_9812_00A0C9DF29C4_.wvu.PrintArea" localSheetId="10" hidden="1">#REF!</definedName>
    <definedName name="Z_1BB02CF7_D326_11D3_9812_00A0C9DF29C4_.wvu.PrintArea" localSheetId="11" hidden="1">#REF!</definedName>
    <definedName name="Z_1BB02CF7_D326_11D3_9812_00A0C9DF29C4_.wvu.PrintArea" localSheetId="9" hidden="1">#REF!</definedName>
    <definedName name="Z_1BB02CF7_D326_11D3_9812_00A0C9DF29C4_.wvu.PrintArea" localSheetId="8" hidden="1">#REF!</definedName>
    <definedName name="Z_1BB02CF7_D326_11D3_9812_00A0C9DF29C4_.wvu.PrintArea" localSheetId="21" hidden="1">#REF!</definedName>
    <definedName name="Z_1BB02CF7_D326_11D3_9812_00A0C9DF29C4_.wvu.PrintArea" localSheetId="6" hidden="1">#REF!</definedName>
    <definedName name="Z_1BB02CF7_D326_11D3_9812_00A0C9DF29C4_.wvu.PrintArea" localSheetId="0" hidden="1">#REF!</definedName>
    <definedName name="Z_1BB02CF7_D326_11D3_9812_00A0C9DF29C4_.wvu.PrintArea" localSheetId="2" hidden="1">#REF!</definedName>
    <definedName name="Z_1BB02CF7_D326_11D3_9812_00A0C9DF29C4_.wvu.PrintArea" localSheetId="1" hidden="1">#REF!</definedName>
    <definedName name="Z_1BB02CF7_D326_11D3_9812_00A0C9DF29C4_.wvu.PrintArea" localSheetId="33" hidden="1">#REF!</definedName>
    <definedName name="Z_1BB02CF7_D326_11D3_9812_00A0C9DF29C4_.wvu.PrintArea" localSheetId="25" hidden="1">#REF!</definedName>
    <definedName name="Z_1BB02CF7_D326_11D3_9812_00A0C9DF29C4_.wvu.PrintArea" hidden="1">#REF!</definedName>
    <definedName name="Z_1BB02CF8_D326_11D3_9812_00A0C9DF29C4_.wvu.PrintArea" localSheetId="17" hidden="1">#REF!</definedName>
    <definedName name="Z_1BB02CF8_D326_11D3_9812_00A0C9DF29C4_.wvu.PrintArea" localSheetId="16" hidden="1">#REF!</definedName>
    <definedName name="Z_1BB02CF8_D326_11D3_9812_00A0C9DF29C4_.wvu.PrintArea" localSheetId="53" hidden="1">#REF!</definedName>
    <definedName name="Z_1BB02CF8_D326_11D3_9812_00A0C9DF29C4_.wvu.PrintArea" localSheetId="23" hidden="1">#REF!</definedName>
    <definedName name="Z_1BB02CF8_D326_11D3_9812_00A0C9DF29C4_.wvu.PrintArea" localSheetId="14" hidden="1">#REF!</definedName>
    <definedName name="Z_1BB02CF8_D326_11D3_9812_00A0C9DF29C4_.wvu.PrintArea" localSheetId="13" hidden="1">#REF!</definedName>
    <definedName name="Z_1BB02CF8_D326_11D3_9812_00A0C9DF29C4_.wvu.PrintArea" localSheetId="12" hidden="1">#REF!</definedName>
    <definedName name="Z_1BB02CF8_D326_11D3_9812_00A0C9DF29C4_.wvu.PrintArea" localSheetId="36" hidden="1">#REF!</definedName>
    <definedName name="Z_1BB02CF8_D326_11D3_9812_00A0C9DF29C4_.wvu.PrintArea" localSheetId="10" hidden="1">#REF!</definedName>
    <definedName name="Z_1BB02CF8_D326_11D3_9812_00A0C9DF29C4_.wvu.PrintArea" localSheetId="11" hidden="1">#REF!</definedName>
    <definedName name="Z_1BB02CF8_D326_11D3_9812_00A0C9DF29C4_.wvu.PrintArea" localSheetId="9" hidden="1">#REF!</definedName>
    <definedName name="Z_1BB02CF8_D326_11D3_9812_00A0C9DF29C4_.wvu.PrintArea" localSheetId="8" hidden="1">#REF!</definedName>
    <definedName name="Z_1BB02CF8_D326_11D3_9812_00A0C9DF29C4_.wvu.PrintArea" localSheetId="21" hidden="1">#REF!</definedName>
    <definedName name="Z_1BB02CF8_D326_11D3_9812_00A0C9DF29C4_.wvu.PrintArea" localSheetId="6" hidden="1">#REF!</definedName>
    <definedName name="Z_1BB02CF8_D326_11D3_9812_00A0C9DF29C4_.wvu.PrintArea" localSheetId="0" hidden="1">#REF!</definedName>
    <definedName name="Z_1BB02CF8_D326_11D3_9812_00A0C9DF29C4_.wvu.PrintArea" localSheetId="2" hidden="1">#REF!</definedName>
    <definedName name="Z_1BB02CF8_D326_11D3_9812_00A0C9DF29C4_.wvu.PrintArea" localSheetId="1" hidden="1">#REF!</definedName>
    <definedName name="Z_1BB02CF8_D326_11D3_9812_00A0C9DF29C4_.wvu.PrintArea" localSheetId="33" hidden="1">#REF!</definedName>
    <definedName name="Z_1BB02CF8_D326_11D3_9812_00A0C9DF29C4_.wvu.PrintArea" localSheetId="25" hidden="1">#REF!</definedName>
    <definedName name="Z_1BB02CF8_D326_11D3_9812_00A0C9DF29C4_.wvu.PrintArea" hidden="1">#REF!</definedName>
    <definedName name="Z_1BB02CFA_D326_11D3_9812_00A0C9DF29C4_.wvu.PrintArea" localSheetId="17" hidden="1">#REF!</definedName>
    <definedName name="Z_1BB02CFA_D326_11D3_9812_00A0C9DF29C4_.wvu.PrintArea" localSheetId="16" hidden="1">#REF!</definedName>
    <definedName name="Z_1BB02CFA_D326_11D3_9812_00A0C9DF29C4_.wvu.PrintArea" localSheetId="53" hidden="1">#REF!</definedName>
    <definedName name="Z_1BB02CFA_D326_11D3_9812_00A0C9DF29C4_.wvu.PrintArea" localSheetId="23" hidden="1">#REF!</definedName>
    <definedName name="Z_1BB02CFA_D326_11D3_9812_00A0C9DF29C4_.wvu.PrintArea" localSheetId="14" hidden="1">#REF!</definedName>
    <definedName name="Z_1BB02CFA_D326_11D3_9812_00A0C9DF29C4_.wvu.PrintArea" localSheetId="13" hidden="1">#REF!</definedName>
    <definedName name="Z_1BB02CFA_D326_11D3_9812_00A0C9DF29C4_.wvu.PrintArea" localSheetId="12" hidden="1">#REF!</definedName>
    <definedName name="Z_1BB02CFA_D326_11D3_9812_00A0C9DF29C4_.wvu.PrintArea" localSheetId="36" hidden="1">#REF!</definedName>
    <definedName name="Z_1BB02CFA_D326_11D3_9812_00A0C9DF29C4_.wvu.PrintArea" localSheetId="10" hidden="1">#REF!</definedName>
    <definedName name="Z_1BB02CFA_D326_11D3_9812_00A0C9DF29C4_.wvu.PrintArea" localSheetId="11" hidden="1">#REF!</definedName>
    <definedName name="Z_1BB02CFA_D326_11D3_9812_00A0C9DF29C4_.wvu.PrintArea" localSheetId="9" hidden="1">#REF!</definedName>
    <definedName name="Z_1BB02CFA_D326_11D3_9812_00A0C9DF29C4_.wvu.PrintArea" localSheetId="8" hidden="1">#REF!</definedName>
    <definedName name="Z_1BB02CFA_D326_11D3_9812_00A0C9DF29C4_.wvu.PrintArea" localSheetId="21" hidden="1">#REF!</definedName>
    <definedName name="Z_1BB02CFA_D326_11D3_9812_00A0C9DF29C4_.wvu.PrintArea" localSheetId="6" hidden="1">#REF!</definedName>
    <definedName name="Z_1BB02CFA_D326_11D3_9812_00A0C9DF29C4_.wvu.PrintArea" localSheetId="0" hidden="1">#REF!</definedName>
    <definedName name="Z_1BB02CFA_D326_11D3_9812_00A0C9DF29C4_.wvu.PrintArea" localSheetId="2" hidden="1">#REF!</definedName>
    <definedName name="Z_1BB02CFA_D326_11D3_9812_00A0C9DF29C4_.wvu.PrintArea" localSheetId="1" hidden="1">#REF!</definedName>
    <definedName name="Z_1BB02CFA_D326_11D3_9812_00A0C9DF29C4_.wvu.PrintArea" localSheetId="33" hidden="1">#REF!</definedName>
    <definedName name="Z_1BB02CFA_D326_11D3_9812_00A0C9DF29C4_.wvu.PrintArea" localSheetId="25" hidden="1">#REF!</definedName>
    <definedName name="Z_1BB02CFA_D326_11D3_9812_00A0C9DF29C4_.wvu.PrintArea" hidden="1">#REF!</definedName>
    <definedName name="Z_1BB02CFB_D326_11D3_9812_00A0C9DF29C4_.wvu.PrintArea" localSheetId="17" hidden="1">#REF!</definedName>
    <definedName name="Z_1BB02CFB_D326_11D3_9812_00A0C9DF29C4_.wvu.PrintArea" localSheetId="16" hidden="1">#REF!</definedName>
    <definedName name="Z_1BB02CFB_D326_11D3_9812_00A0C9DF29C4_.wvu.PrintArea" localSheetId="53" hidden="1">#REF!</definedName>
    <definedName name="Z_1BB02CFB_D326_11D3_9812_00A0C9DF29C4_.wvu.PrintArea" localSheetId="23" hidden="1">#REF!</definedName>
    <definedName name="Z_1BB02CFB_D326_11D3_9812_00A0C9DF29C4_.wvu.PrintArea" localSheetId="14" hidden="1">#REF!</definedName>
    <definedName name="Z_1BB02CFB_D326_11D3_9812_00A0C9DF29C4_.wvu.PrintArea" localSheetId="13" hidden="1">#REF!</definedName>
    <definedName name="Z_1BB02CFB_D326_11D3_9812_00A0C9DF29C4_.wvu.PrintArea" localSheetId="12" hidden="1">#REF!</definedName>
    <definedName name="Z_1BB02CFB_D326_11D3_9812_00A0C9DF29C4_.wvu.PrintArea" localSheetId="36" hidden="1">#REF!</definedName>
    <definedName name="Z_1BB02CFB_D326_11D3_9812_00A0C9DF29C4_.wvu.PrintArea" localSheetId="10" hidden="1">#REF!</definedName>
    <definedName name="Z_1BB02CFB_D326_11D3_9812_00A0C9DF29C4_.wvu.PrintArea" localSheetId="11" hidden="1">#REF!</definedName>
    <definedName name="Z_1BB02CFB_D326_11D3_9812_00A0C9DF29C4_.wvu.PrintArea" localSheetId="9" hidden="1">#REF!</definedName>
    <definedName name="Z_1BB02CFB_D326_11D3_9812_00A0C9DF29C4_.wvu.PrintArea" localSheetId="8" hidden="1">#REF!</definedName>
    <definedName name="Z_1BB02CFB_D326_11D3_9812_00A0C9DF29C4_.wvu.PrintArea" localSheetId="21" hidden="1">#REF!</definedName>
    <definedName name="Z_1BB02CFB_D326_11D3_9812_00A0C9DF29C4_.wvu.PrintArea" localSheetId="6" hidden="1">#REF!</definedName>
    <definedName name="Z_1BB02CFB_D326_11D3_9812_00A0C9DF29C4_.wvu.PrintArea" localSheetId="0" hidden="1">#REF!</definedName>
    <definedName name="Z_1BB02CFB_D326_11D3_9812_00A0C9DF29C4_.wvu.PrintArea" localSheetId="2" hidden="1">#REF!</definedName>
    <definedName name="Z_1BB02CFB_D326_11D3_9812_00A0C9DF29C4_.wvu.PrintArea" localSheetId="1" hidden="1">#REF!</definedName>
    <definedName name="Z_1BB02CFB_D326_11D3_9812_00A0C9DF29C4_.wvu.PrintArea" localSheetId="33" hidden="1">#REF!</definedName>
    <definedName name="Z_1BB02CFB_D326_11D3_9812_00A0C9DF29C4_.wvu.PrintArea" localSheetId="25" hidden="1">#REF!</definedName>
    <definedName name="Z_1BB02CFB_D326_11D3_9812_00A0C9DF29C4_.wvu.PrintArea" hidden="1">#REF!</definedName>
    <definedName name="Z_1BB02CFC_D326_11D3_9812_00A0C9DF29C4_.wvu.PrintArea" localSheetId="17" hidden="1">#REF!</definedName>
    <definedName name="Z_1BB02CFC_D326_11D3_9812_00A0C9DF29C4_.wvu.PrintArea" localSheetId="16" hidden="1">#REF!</definedName>
    <definedName name="Z_1BB02CFC_D326_11D3_9812_00A0C9DF29C4_.wvu.PrintArea" localSheetId="53" hidden="1">#REF!</definedName>
    <definedName name="Z_1BB02CFC_D326_11D3_9812_00A0C9DF29C4_.wvu.PrintArea" localSheetId="23" hidden="1">#REF!</definedName>
    <definedName name="Z_1BB02CFC_D326_11D3_9812_00A0C9DF29C4_.wvu.PrintArea" localSheetId="14" hidden="1">#REF!</definedName>
    <definedName name="Z_1BB02CFC_D326_11D3_9812_00A0C9DF29C4_.wvu.PrintArea" localSheetId="13" hidden="1">#REF!</definedName>
    <definedName name="Z_1BB02CFC_D326_11D3_9812_00A0C9DF29C4_.wvu.PrintArea" localSheetId="12" hidden="1">#REF!</definedName>
    <definedName name="Z_1BB02CFC_D326_11D3_9812_00A0C9DF29C4_.wvu.PrintArea" localSheetId="36" hidden="1">#REF!</definedName>
    <definedName name="Z_1BB02CFC_D326_11D3_9812_00A0C9DF29C4_.wvu.PrintArea" localSheetId="10" hidden="1">#REF!</definedName>
    <definedName name="Z_1BB02CFC_D326_11D3_9812_00A0C9DF29C4_.wvu.PrintArea" localSheetId="11" hidden="1">#REF!</definedName>
    <definedName name="Z_1BB02CFC_D326_11D3_9812_00A0C9DF29C4_.wvu.PrintArea" localSheetId="9" hidden="1">#REF!</definedName>
    <definedName name="Z_1BB02CFC_D326_11D3_9812_00A0C9DF29C4_.wvu.PrintArea" localSheetId="8" hidden="1">#REF!</definedName>
    <definedName name="Z_1BB02CFC_D326_11D3_9812_00A0C9DF29C4_.wvu.PrintArea" localSheetId="21" hidden="1">#REF!</definedName>
    <definedName name="Z_1BB02CFC_D326_11D3_9812_00A0C9DF29C4_.wvu.PrintArea" localSheetId="6" hidden="1">#REF!</definedName>
    <definedName name="Z_1BB02CFC_D326_11D3_9812_00A0C9DF29C4_.wvu.PrintArea" localSheetId="0" hidden="1">#REF!</definedName>
    <definedName name="Z_1BB02CFC_D326_11D3_9812_00A0C9DF29C4_.wvu.PrintArea" localSheetId="2" hidden="1">#REF!</definedName>
    <definedName name="Z_1BB02CFC_D326_11D3_9812_00A0C9DF29C4_.wvu.PrintArea" localSheetId="1" hidden="1">#REF!</definedName>
    <definedName name="Z_1BB02CFC_D326_11D3_9812_00A0C9DF29C4_.wvu.PrintArea" localSheetId="33" hidden="1">#REF!</definedName>
    <definedName name="Z_1BB02CFC_D326_11D3_9812_00A0C9DF29C4_.wvu.PrintArea" localSheetId="25" hidden="1">#REF!</definedName>
    <definedName name="Z_1BB02CFC_D326_11D3_9812_00A0C9DF29C4_.wvu.PrintArea" hidden="1">#REF!</definedName>
    <definedName name="Z_1BB02CFD_D326_11D3_9812_00A0C9DF29C4_.wvu.PrintArea" localSheetId="17" hidden="1">#REF!</definedName>
    <definedName name="Z_1BB02CFD_D326_11D3_9812_00A0C9DF29C4_.wvu.PrintArea" localSheetId="16" hidden="1">#REF!</definedName>
    <definedName name="Z_1BB02CFD_D326_11D3_9812_00A0C9DF29C4_.wvu.PrintArea" localSheetId="53" hidden="1">#REF!</definedName>
    <definedName name="Z_1BB02CFD_D326_11D3_9812_00A0C9DF29C4_.wvu.PrintArea" localSheetId="23" hidden="1">#REF!</definedName>
    <definedName name="Z_1BB02CFD_D326_11D3_9812_00A0C9DF29C4_.wvu.PrintArea" localSheetId="14" hidden="1">#REF!</definedName>
    <definedName name="Z_1BB02CFD_D326_11D3_9812_00A0C9DF29C4_.wvu.PrintArea" localSheetId="13" hidden="1">#REF!</definedName>
    <definedName name="Z_1BB02CFD_D326_11D3_9812_00A0C9DF29C4_.wvu.PrintArea" localSheetId="12" hidden="1">#REF!</definedName>
    <definedName name="Z_1BB02CFD_D326_11D3_9812_00A0C9DF29C4_.wvu.PrintArea" localSheetId="36" hidden="1">#REF!</definedName>
    <definedName name="Z_1BB02CFD_D326_11D3_9812_00A0C9DF29C4_.wvu.PrintArea" localSheetId="10" hidden="1">#REF!</definedName>
    <definedName name="Z_1BB02CFD_D326_11D3_9812_00A0C9DF29C4_.wvu.PrintArea" localSheetId="11" hidden="1">#REF!</definedName>
    <definedName name="Z_1BB02CFD_D326_11D3_9812_00A0C9DF29C4_.wvu.PrintArea" localSheetId="9" hidden="1">#REF!</definedName>
    <definedName name="Z_1BB02CFD_D326_11D3_9812_00A0C9DF29C4_.wvu.PrintArea" localSheetId="8" hidden="1">#REF!</definedName>
    <definedName name="Z_1BB02CFD_D326_11D3_9812_00A0C9DF29C4_.wvu.PrintArea" localSheetId="21" hidden="1">#REF!</definedName>
    <definedName name="Z_1BB02CFD_D326_11D3_9812_00A0C9DF29C4_.wvu.PrintArea" localSheetId="6" hidden="1">#REF!</definedName>
    <definedName name="Z_1BB02CFD_D326_11D3_9812_00A0C9DF29C4_.wvu.PrintArea" localSheetId="0" hidden="1">#REF!</definedName>
    <definedName name="Z_1BB02CFD_D326_11D3_9812_00A0C9DF29C4_.wvu.PrintArea" localSheetId="2" hidden="1">#REF!</definedName>
    <definedName name="Z_1BB02CFD_D326_11D3_9812_00A0C9DF29C4_.wvu.PrintArea" localSheetId="1" hidden="1">#REF!</definedName>
    <definedName name="Z_1BB02CFD_D326_11D3_9812_00A0C9DF29C4_.wvu.PrintArea" localSheetId="33" hidden="1">#REF!</definedName>
    <definedName name="Z_1BB02CFD_D326_11D3_9812_00A0C9DF29C4_.wvu.PrintArea" localSheetId="25" hidden="1">#REF!</definedName>
    <definedName name="Z_1BB02CFD_D326_11D3_9812_00A0C9DF29C4_.wvu.PrintArea" hidden="1">#REF!</definedName>
    <definedName name="Z_1BB02CFF_D326_11D3_9812_00A0C9DF29C4_.wvu.PrintArea" localSheetId="17" hidden="1">#REF!</definedName>
    <definedName name="Z_1BB02CFF_D326_11D3_9812_00A0C9DF29C4_.wvu.PrintArea" localSheetId="16" hidden="1">#REF!</definedName>
    <definedName name="Z_1BB02CFF_D326_11D3_9812_00A0C9DF29C4_.wvu.PrintArea" localSheetId="53" hidden="1">#REF!</definedName>
    <definedName name="Z_1BB02CFF_D326_11D3_9812_00A0C9DF29C4_.wvu.PrintArea" localSheetId="23" hidden="1">#REF!</definedName>
    <definedName name="Z_1BB02CFF_D326_11D3_9812_00A0C9DF29C4_.wvu.PrintArea" localSheetId="14" hidden="1">#REF!</definedName>
    <definedName name="Z_1BB02CFF_D326_11D3_9812_00A0C9DF29C4_.wvu.PrintArea" localSheetId="13" hidden="1">#REF!</definedName>
    <definedName name="Z_1BB02CFF_D326_11D3_9812_00A0C9DF29C4_.wvu.PrintArea" localSheetId="12" hidden="1">#REF!</definedName>
    <definedName name="Z_1BB02CFF_D326_11D3_9812_00A0C9DF29C4_.wvu.PrintArea" localSheetId="36" hidden="1">#REF!</definedName>
    <definedName name="Z_1BB02CFF_D326_11D3_9812_00A0C9DF29C4_.wvu.PrintArea" localSheetId="10" hidden="1">#REF!</definedName>
    <definedName name="Z_1BB02CFF_D326_11D3_9812_00A0C9DF29C4_.wvu.PrintArea" localSheetId="11" hidden="1">#REF!</definedName>
    <definedName name="Z_1BB02CFF_D326_11D3_9812_00A0C9DF29C4_.wvu.PrintArea" localSheetId="9" hidden="1">#REF!</definedName>
    <definedName name="Z_1BB02CFF_D326_11D3_9812_00A0C9DF29C4_.wvu.PrintArea" localSheetId="8" hidden="1">#REF!</definedName>
    <definedName name="Z_1BB02CFF_D326_11D3_9812_00A0C9DF29C4_.wvu.PrintArea" localSheetId="21" hidden="1">#REF!</definedName>
    <definedName name="Z_1BB02CFF_D326_11D3_9812_00A0C9DF29C4_.wvu.PrintArea" localSheetId="6" hidden="1">#REF!</definedName>
    <definedName name="Z_1BB02CFF_D326_11D3_9812_00A0C9DF29C4_.wvu.PrintArea" localSheetId="0" hidden="1">#REF!</definedName>
    <definedName name="Z_1BB02CFF_D326_11D3_9812_00A0C9DF29C4_.wvu.PrintArea" localSheetId="2" hidden="1">#REF!</definedName>
    <definedName name="Z_1BB02CFF_D326_11D3_9812_00A0C9DF29C4_.wvu.PrintArea" localSheetId="1" hidden="1">#REF!</definedName>
    <definedName name="Z_1BB02CFF_D326_11D3_9812_00A0C9DF29C4_.wvu.PrintArea" localSheetId="33" hidden="1">#REF!</definedName>
    <definedName name="Z_1BB02CFF_D326_11D3_9812_00A0C9DF29C4_.wvu.PrintArea" localSheetId="25" hidden="1">#REF!</definedName>
    <definedName name="Z_1BB02CFF_D326_11D3_9812_00A0C9DF29C4_.wvu.PrintArea" hidden="1">#REF!</definedName>
    <definedName name="Z_1BB02D00_D326_11D3_9812_00A0C9DF29C4_.wvu.PrintArea" localSheetId="17" hidden="1">#REF!</definedName>
    <definedName name="Z_1BB02D00_D326_11D3_9812_00A0C9DF29C4_.wvu.PrintArea" localSheetId="16" hidden="1">#REF!</definedName>
    <definedName name="Z_1BB02D00_D326_11D3_9812_00A0C9DF29C4_.wvu.PrintArea" localSheetId="53" hidden="1">#REF!</definedName>
    <definedName name="Z_1BB02D00_D326_11D3_9812_00A0C9DF29C4_.wvu.PrintArea" localSheetId="23" hidden="1">#REF!</definedName>
    <definedName name="Z_1BB02D00_D326_11D3_9812_00A0C9DF29C4_.wvu.PrintArea" localSheetId="14" hidden="1">#REF!</definedName>
    <definedName name="Z_1BB02D00_D326_11D3_9812_00A0C9DF29C4_.wvu.PrintArea" localSheetId="13" hidden="1">#REF!</definedName>
    <definedName name="Z_1BB02D00_D326_11D3_9812_00A0C9DF29C4_.wvu.PrintArea" localSheetId="12" hidden="1">#REF!</definedName>
    <definedName name="Z_1BB02D00_D326_11D3_9812_00A0C9DF29C4_.wvu.PrintArea" localSheetId="36" hidden="1">#REF!</definedName>
    <definedName name="Z_1BB02D00_D326_11D3_9812_00A0C9DF29C4_.wvu.PrintArea" localSheetId="10" hidden="1">#REF!</definedName>
    <definedName name="Z_1BB02D00_D326_11D3_9812_00A0C9DF29C4_.wvu.PrintArea" localSheetId="11" hidden="1">#REF!</definedName>
    <definedName name="Z_1BB02D00_D326_11D3_9812_00A0C9DF29C4_.wvu.PrintArea" localSheetId="9" hidden="1">#REF!</definedName>
    <definedName name="Z_1BB02D00_D326_11D3_9812_00A0C9DF29C4_.wvu.PrintArea" localSheetId="8" hidden="1">#REF!</definedName>
    <definedName name="Z_1BB02D00_D326_11D3_9812_00A0C9DF29C4_.wvu.PrintArea" localSheetId="21" hidden="1">#REF!</definedName>
    <definedName name="Z_1BB02D00_D326_11D3_9812_00A0C9DF29C4_.wvu.PrintArea" localSheetId="6" hidden="1">#REF!</definedName>
    <definedName name="Z_1BB02D00_D326_11D3_9812_00A0C9DF29C4_.wvu.PrintArea" localSheetId="0" hidden="1">#REF!</definedName>
    <definedName name="Z_1BB02D00_D326_11D3_9812_00A0C9DF29C4_.wvu.PrintArea" localSheetId="2" hidden="1">#REF!</definedName>
    <definedName name="Z_1BB02D00_D326_11D3_9812_00A0C9DF29C4_.wvu.PrintArea" localSheetId="1" hidden="1">#REF!</definedName>
    <definedName name="Z_1BB02D00_D326_11D3_9812_00A0C9DF29C4_.wvu.PrintArea" localSheetId="33" hidden="1">#REF!</definedName>
    <definedName name="Z_1BB02D00_D326_11D3_9812_00A0C9DF29C4_.wvu.PrintArea" localSheetId="25" hidden="1">#REF!</definedName>
    <definedName name="Z_1BB02D00_D326_11D3_9812_00A0C9DF29C4_.wvu.PrintArea" hidden="1">#REF!</definedName>
    <definedName name="Z_1BB02D02_D326_11D3_9812_00A0C9DF29C4_.wvu.PrintArea" localSheetId="17" hidden="1">#REF!</definedName>
    <definedName name="Z_1BB02D02_D326_11D3_9812_00A0C9DF29C4_.wvu.PrintArea" localSheetId="16" hidden="1">#REF!</definedName>
    <definedName name="Z_1BB02D02_D326_11D3_9812_00A0C9DF29C4_.wvu.PrintArea" localSheetId="53" hidden="1">#REF!</definedName>
    <definedName name="Z_1BB02D02_D326_11D3_9812_00A0C9DF29C4_.wvu.PrintArea" localSheetId="23" hidden="1">#REF!</definedName>
    <definedName name="Z_1BB02D02_D326_11D3_9812_00A0C9DF29C4_.wvu.PrintArea" localSheetId="14" hidden="1">#REF!</definedName>
    <definedName name="Z_1BB02D02_D326_11D3_9812_00A0C9DF29C4_.wvu.PrintArea" localSheetId="13" hidden="1">#REF!</definedName>
    <definedName name="Z_1BB02D02_D326_11D3_9812_00A0C9DF29C4_.wvu.PrintArea" localSheetId="12" hidden="1">#REF!</definedName>
    <definedName name="Z_1BB02D02_D326_11D3_9812_00A0C9DF29C4_.wvu.PrintArea" localSheetId="36" hidden="1">#REF!</definedName>
    <definedName name="Z_1BB02D02_D326_11D3_9812_00A0C9DF29C4_.wvu.PrintArea" localSheetId="10" hidden="1">#REF!</definedName>
    <definedName name="Z_1BB02D02_D326_11D3_9812_00A0C9DF29C4_.wvu.PrintArea" localSheetId="11" hidden="1">#REF!</definedName>
    <definedName name="Z_1BB02D02_D326_11D3_9812_00A0C9DF29C4_.wvu.PrintArea" localSheetId="9" hidden="1">#REF!</definedName>
    <definedName name="Z_1BB02D02_D326_11D3_9812_00A0C9DF29C4_.wvu.PrintArea" localSheetId="8" hidden="1">#REF!</definedName>
    <definedName name="Z_1BB02D02_D326_11D3_9812_00A0C9DF29C4_.wvu.PrintArea" localSheetId="21" hidden="1">#REF!</definedName>
    <definedName name="Z_1BB02D02_D326_11D3_9812_00A0C9DF29C4_.wvu.PrintArea" localSheetId="6" hidden="1">#REF!</definedName>
    <definedName name="Z_1BB02D02_D326_11D3_9812_00A0C9DF29C4_.wvu.PrintArea" localSheetId="0" hidden="1">#REF!</definedName>
    <definedName name="Z_1BB02D02_D326_11D3_9812_00A0C9DF29C4_.wvu.PrintArea" localSheetId="2" hidden="1">#REF!</definedName>
    <definedName name="Z_1BB02D02_D326_11D3_9812_00A0C9DF29C4_.wvu.PrintArea" localSheetId="1" hidden="1">#REF!</definedName>
    <definedName name="Z_1BB02D02_D326_11D3_9812_00A0C9DF29C4_.wvu.PrintArea" localSheetId="33" hidden="1">#REF!</definedName>
    <definedName name="Z_1BB02D02_D326_11D3_9812_00A0C9DF29C4_.wvu.PrintArea" localSheetId="25" hidden="1">#REF!</definedName>
    <definedName name="Z_1BB02D02_D326_11D3_9812_00A0C9DF29C4_.wvu.PrintArea" hidden="1">#REF!</definedName>
    <definedName name="Z_1BB02D03_D326_11D3_9812_00A0C9DF29C4_.wvu.PrintArea" localSheetId="17" hidden="1">#REF!</definedName>
    <definedName name="Z_1BB02D03_D326_11D3_9812_00A0C9DF29C4_.wvu.PrintArea" localSheetId="16" hidden="1">#REF!</definedName>
    <definedName name="Z_1BB02D03_D326_11D3_9812_00A0C9DF29C4_.wvu.PrintArea" localSheetId="53" hidden="1">#REF!</definedName>
    <definedName name="Z_1BB02D03_D326_11D3_9812_00A0C9DF29C4_.wvu.PrintArea" localSheetId="23" hidden="1">#REF!</definedName>
    <definedName name="Z_1BB02D03_D326_11D3_9812_00A0C9DF29C4_.wvu.PrintArea" localSheetId="14" hidden="1">#REF!</definedName>
    <definedName name="Z_1BB02D03_D326_11D3_9812_00A0C9DF29C4_.wvu.PrintArea" localSheetId="13" hidden="1">#REF!</definedName>
    <definedName name="Z_1BB02D03_D326_11D3_9812_00A0C9DF29C4_.wvu.PrintArea" localSheetId="12" hidden="1">#REF!</definedName>
    <definedName name="Z_1BB02D03_D326_11D3_9812_00A0C9DF29C4_.wvu.PrintArea" localSheetId="36" hidden="1">#REF!</definedName>
    <definedName name="Z_1BB02D03_D326_11D3_9812_00A0C9DF29C4_.wvu.PrintArea" localSheetId="10" hidden="1">#REF!</definedName>
    <definedName name="Z_1BB02D03_D326_11D3_9812_00A0C9DF29C4_.wvu.PrintArea" localSheetId="11" hidden="1">#REF!</definedName>
    <definedName name="Z_1BB02D03_D326_11D3_9812_00A0C9DF29C4_.wvu.PrintArea" localSheetId="9" hidden="1">#REF!</definedName>
    <definedName name="Z_1BB02D03_D326_11D3_9812_00A0C9DF29C4_.wvu.PrintArea" localSheetId="8" hidden="1">#REF!</definedName>
    <definedName name="Z_1BB02D03_D326_11D3_9812_00A0C9DF29C4_.wvu.PrintArea" localSheetId="21" hidden="1">#REF!</definedName>
    <definedName name="Z_1BB02D03_D326_11D3_9812_00A0C9DF29C4_.wvu.PrintArea" localSheetId="6" hidden="1">#REF!</definedName>
    <definedName name="Z_1BB02D03_D326_11D3_9812_00A0C9DF29C4_.wvu.PrintArea" localSheetId="0" hidden="1">#REF!</definedName>
    <definedName name="Z_1BB02D03_D326_11D3_9812_00A0C9DF29C4_.wvu.PrintArea" localSheetId="2" hidden="1">#REF!</definedName>
    <definedName name="Z_1BB02D03_D326_11D3_9812_00A0C9DF29C4_.wvu.PrintArea" localSheetId="1" hidden="1">#REF!</definedName>
    <definedName name="Z_1BB02D03_D326_11D3_9812_00A0C9DF29C4_.wvu.PrintArea" localSheetId="33" hidden="1">#REF!</definedName>
    <definedName name="Z_1BB02D03_D326_11D3_9812_00A0C9DF29C4_.wvu.PrintArea" localSheetId="25" hidden="1">#REF!</definedName>
    <definedName name="Z_1BB02D03_D326_11D3_9812_00A0C9DF29C4_.wvu.PrintArea" hidden="1">#REF!</definedName>
    <definedName name="Z_1BB02D05_D326_11D3_9812_00A0C9DF29C4_.wvu.PrintArea" localSheetId="17" hidden="1">#REF!</definedName>
    <definedName name="Z_1BB02D05_D326_11D3_9812_00A0C9DF29C4_.wvu.PrintArea" localSheetId="16" hidden="1">#REF!</definedName>
    <definedName name="Z_1BB02D05_D326_11D3_9812_00A0C9DF29C4_.wvu.PrintArea" localSheetId="53" hidden="1">#REF!</definedName>
    <definedName name="Z_1BB02D05_D326_11D3_9812_00A0C9DF29C4_.wvu.PrintArea" localSheetId="23" hidden="1">#REF!</definedName>
    <definedName name="Z_1BB02D05_D326_11D3_9812_00A0C9DF29C4_.wvu.PrintArea" localSheetId="14" hidden="1">#REF!</definedName>
    <definedName name="Z_1BB02D05_D326_11D3_9812_00A0C9DF29C4_.wvu.PrintArea" localSheetId="13" hidden="1">#REF!</definedName>
    <definedName name="Z_1BB02D05_D326_11D3_9812_00A0C9DF29C4_.wvu.PrintArea" localSheetId="12" hidden="1">#REF!</definedName>
    <definedName name="Z_1BB02D05_D326_11D3_9812_00A0C9DF29C4_.wvu.PrintArea" localSheetId="36" hidden="1">#REF!</definedName>
    <definedName name="Z_1BB02D05_D326_11D3_9812_00A0C9DF29C4_.wvu.PrintArea" localSheetId="10" hidden="1">#REF!</definedName>
    <definedName name="Z_1BB02D05_D326_11D3_9812_00A0C9DF29C4_.wvu.PrintArea" localSheetId="11" hidden="1">#REF!</definedName>
    <definedName name="Z_1BB02D05_D326_11D3_9812_00A0C9DF29C4_.wvu.PrintArea" localSheetId="9" hidden="1">#REF!</definedName>
    <definedName name="Z_1BB02D05_D326_11D3_9812_00A0C9DF29C4_.wvu.PrintArea" localSheetId="8" hidden="1">#REF!</definedName>
    <definedName name="Z_1BB02D05_D326_11D3_9812_00A0C9DF29C4_.wvu.PrintArea" localSheetId="21" hidden="1">#REF!</definedName>
    <definedName name="Z_1BB02D05_D326_11D3_9812_00A0C9DF29C4_.wvu.PrintArea" localSheetId="6" hidden="1">#REF!</definedName>
    <definedName name="Z_1BB02D05_D326_11D3_9812_00A0C9DF29C4_.wvu.PrintArea" localSheetId="0" hidden="1">#REF!</definedName>
    <definedName name="Z_1BB02D05_D326_11D3_9812_00A0C9DF29C4_.wvu.PrintArea" localSheetId="2" hidden="1">#REF!</definedName>
    <definedName name="Z_1BB02D05_D326_11D3_9812_00A0C9DF29C4_.wvu.PrintArea" localSheetId="1" hidden="1">#REF!</definedName>
    <definedName name="Z_1BB02D05_D326_11D3_9812_00A0C9DF29C4_.wvu.PrintArea" localSheetId="33" hidden="1">#REF!</definedName>
    <definedName name="Z_1BB02D05_D326_11D3_9812_00A0C9DF29C4_.wvu.PrintArea" localSheetId="25" hidden="1">#REF!</definedName>
    <definedName name="Z_1BB02D05_D326_11D3_9812_00A0C9DF29C4_.wvu.PrintArea" hidden="1">#REF!</definedName>
    <definedName name="Z_1BB02D06_D326_11D3_9812_00A0C9DF29C4_.wvu.PrintArea" localSheetId="17" hidden="1">#REF!</definedName>
    <definedName name="Z_1BB02D06_D326_11D3_9812_00A0C9DF29C4_.wvu.PrintArea" localSheetId="16" hidden="1">#REF!</definedName>
    <definedName name="Z_1BB02D06_D326_11D3_9812_00A0C9DF29C4_.wvu.PrintArea" localSheetId="53" hidden="1">#REF!</definedName>
    <definedName name="Z_1BB02D06_D326_11D3_9812_00A0C9DF29C4_.wvu.PrintArea" localSheetId="23" hidden="1">#REF!</definedName>
    <definedName name="Z_1BB02D06_D326_11D3_9812_00A0C9DF29C4_.wvu.PrintArea" localSheetId="14" hidden="1">#REF!</definedName>
    <definedName name="Z_1BB02D06_D326_11D3_9812_00A0C9DF29C4_.wvu.PrintArea" localSheetId="13" hidden="1">#REF!</definedName>
    <definedName name="Z_1BB02D06_D326_11D3_9812_00A0C9DF29C4_.wvu.PrintArea" localSheetId="12" hidden="1">#REF!</definedName>
    <definedName name="Z_1BB02D06_D326_11D3_9812_00A0C9DF29C4_.wvu.PrintArea" localSheetId="36" hidden="1">#REF!</definedName>
    <definedName name="Z_1BB02D06_D326_11D3_9812_00A0C9DF29C4_.wvu.PrintArea" localSheetId="10" hidden="1">#REF!</definedName>
    <definedName name="Z_1BB02D06_D326_11D3_9812_00A0C9DF29C4_.wvu.PrintArea" localSheetId="11" hidden="1">#REF!</definedName>
    <definedName name="Z_1BB02D06_D326_11D3_9812_00A0C9DF29C4_.wvu.PrintArea" localSheetId="9" hidden="1">#REF!</definedName>
    <definedName name="Z_1BB02D06_D326_11D3_9812_00A0C9DF29C4_.wvu.PrintArea" localSheetId="8" hidden="1">#REF!</definedName>
    <definedName name="Z_1BB02D06_D326_11D3_9812_00A0C9DF29C4_.wvu.PrintArea" localSheetId="21" hidden="1">#REF!</definedName>
    <definedName name="Z_1BB02D06_D326_11D3_9812_00A0C9DF29C4_.wvu.PrintArea" localSheetId="6" hidden="1">#REF!</definedName>
    <definedName name="Z_1BB02D06_D326_11D3_9812_00A0C9DF29C4_.wvu.PrintArea" localSheetId="0" hidden="1">#REF!</definedName>
    <definedName name="Z_1BB02D06_D326_11D3_9812_00A0C9DF29C4_.wvu.PrintArea" localSheetId="2" hidden="1">#REF!</definedName>
    <definedName name="Z_1BB02D06_D326_11D3_9812_00A0C9DF29C4_.wvu.PrintArea" localSheetId="1" hidden="1">#REF!</definedName>
    <definedName name="Z_1BB02D06_D326_11D3_9812_00A0C9DF29C4_.wvu.PrintArea" localSheetId="33" hidden="1">#REF!</definedName>
    <definedName name="Z_1BB02D06_D326_11D3_9812_00A0C9DF29C4_.wvu.PrintArea" localSheetId="25" hidden="1">#REF!</definedName>
    <definedName name="Z_1BB02D06_D326_11D3_9812_00A0C9DF29C4_.wvu.PrintArea" hidden="1">#REF!</definedName>
    <definedName name="Z_1BB02D07_D326_11D3_9812_00A0C9DF29C4_.wvu.PrintArea" localSheetId="17" hidden="1">#REF!</definedName>
    <definedName name="Z_1BB02D07_D326_11D3_9812_00A0C9DF29C4_.wvu.PrintArea" localSheetId="16" hidden="1">#REF!</definedName>
    <definedName name="Z_1BB02D07_D326_11D3_9812_00A0C9DF29C4_.wvu.PrintArea" localSheetId="53" hidden="1">#REF!</definedName>
    <definedName name="Z_1BB02D07_D326_11D3_9812_00A0C9DF29C4_.wvu.PrintArea" localSheetId="23" hidden="1">#REF!</definedName>
    <definedName name="Z_1BB02D07_D326_11D3_9812_00A0C9DF29C4_.wvu.PrintArea" localSheetId="14" hidden="1">#REF!</definedName>
    <definedName name="Z_1BB02D07_D326_11D3_9812_00A0C9DF29C4_.wvu.PrintArea" localSheetId="13" hidden="1">#REF!</definedName>
    <definedName name="Z_1BB02D07_D326_11D3_9812_00A0C9DF29C4_.wvu.PrintArea" localSheetId="12" hidden="1">#REF!</definedName>
    <definedName name="Z_1BB02D07_D326_11D3_9812_00A0C9DF29C4_.wvu.PrintArea" localSheetId="36" hidden="1">#REF!</definedName>
    <definedName name="Z_1BB02D07_D326_11D3_9812_00A0C9DF29C4_.wvu.PrintArea" localSheetId="10" hidden="1">#REF!</definedName>
    <definedName name="Z_1BB02D07_D326_11D3_9812_00A0C9DF29C4_.wvu.PrintArea" localSheetId="11" hidden="1">#REF!</definedName>
    <definedName name="Z_1BB02D07_D326_11D3_9812_00A0C9DF29C4_.wvu.PrintArea" localSheetId="9" hidden="1">#REF!</definedName>
    <definedName name="Z_1BB02D07_D326_11D3_9812_00A0C9DF29C4_.wvu.PrintArea" localSheetId="8" hidden="1">#REF!</definedName>
    <definedName name="Z_1BB02D07_D326_11D3_9812_00A0C9DF29C4_.wvu.PrintArea" localSheetId="21" hidden="1">#REF!</definedName>
    <definedName name="Z_1BB02D07_D326_11D3_9812_00A0C9DF29C4_.wvu.PrintArea" localSheetId="6" hidden="1">#REF!</definedName>
    <definedName name="Z_1BB02D07_D326_11D3_9812_00A0C9DF29C4_.wvu.PrintArea" localSheetId="0" hidden="1">#REF!</definedName>
    <definedName name="Z_1BB02D07_D326_11D3_9812_00A0C9DF29C4_.wvu.PrintArea" localSheetId="2" hidden="1">#REF!</definedName>
    <definedName name="Z_1BB02D07_D326_11D3_9812_00A0C9DF29C4_.wvu.PrintArea" localSheetId="1" hidden="1">#REF!</definedName>
    <definedName name="Z_1BB02D07_D326_11D3_9812_00A0C9DF29C4_.wvu.PrintArea" localSheetId="33" hidden="1">#REF!</definedName>
    <definedName name="Z_1BB02D07_D326_11D3_9812_00A0C9DF29C4_.wvu.PrintArea" localSheetId="25" hidden="1">#REF!</definedName>
    <definedName name="Z_1BB02D07_D326_11D3_9812_00A0C9DF29C4_.wvu.PrintArea" hidden="1">#REF!</definedName>
    <definedName name="Z_1BB02D08_D326_11D3_9812_00A0C9DF29C4_.wvu.PrintArea" localSheetId="17" hidden="1">#REF!</definedName>
    <definedName name="Z_1BB02D08_D326_11D3_9812_00A0C9DF29C4_.wvu.PrintArea" localSheetId="16" hidden="1">#REF!</definedName>
    <definedName name="Z_1BB02D08_D326_11D3_9812_00A0C9DF29C4_.wvu.PrintArea" localSheetId="53" hidden="1">#REF!</definedName>
    <definedName name="Z_1BB02D08_D326_11D3_9812_00A0C9DF29C4_.wvu.PrintArea" localSheetId="23" hidden="1">#REF!</definedName>
    <definedName name="Z_1BB02D08_D326_11D3_9812_00A0C9DF29C4_.wvu.PrintArea" localSheetId="14" hidden="1">#REF!</definedName>
    <definedName name="Z_1BB02D08_D326_11D3_9812_00A0C9DF29C4_.wvu.PrintArea" localSheetId="13" hidden="1">#REF!</definedName>
    <definedName name="Z_1BB02D08_D326_11D3_9812_00A0C9DF29C4_.wvu.PrintArea" localSheetId="12" hidden="1">#REF!</definedName>
    <definedName name="Z_1BB02D08_D326_11D3_9812_00A0C9DF29C4_.wvu.PrintArea" localSheetId="36" hidden="1">#REF!</definedName>
    <definedName name="Z_1BB02D08_D326_11D3_9812_00A0C9DF29C4_.wvu.PrintArea" localSheetId="10" hidden="1">#REF!</definedName>
    <definedName name="Z_1BB02D08_D326_11D3_9812_00A0C9DF29C4_.wvu.PrintArea" localSheetId="11" hidden="1">#REF!</definedName>
    <definedName name="Z_1BB02D08_D326_11D3_9812_00A0C9DF29C4_.wvu.PrintArea" localSheetId="9" hidden="1">#REF!</definedName>
    <definedName name="Z_1BB02D08_D326_11D3_9812_00A0C9DF29C4_.wvu.PrintArea" localSheetId="8" hidden="1">#REF!</definedName>
    <definedName name="Z_1BB02D08_D326_11D3_9812_00A0C9DF29C4_.wvu.PrintArea" localSheetId="21" hidden="1">#REF!</definedName>
    <definedName name="Z_1BB02D08_D326_11D3_9812_00A0C9DF29C4_.wvu.PrintArea" localSheetId="6" hidden="1">#REF!</definedName>
    <definedName name="Z_1BB02D08_D326_11D3_9812_00A0C9DF29C4_.wvu.PrintArea" localSheetId="0" hidden="1">#REF!</definedName>
    <definedName name="Z_1BB02D08_D326_11D3_9812_00A0C9DF29C4_.wvu.PrintArea" localSheetId="2" hidden="1">#REF!</definedName>
    <definedName name="Z_1BB02D08_D326_11D3_9812_00A0C9DF29C4_.wvu.PrintArea" localSheetId="1" hidden="1">#REF!</definedName>
    <definedName name="Z_1BB02D08_D326_11D3_9812_00A0C9DF29C4_.wvu.PrintArea" localSheetId="33" hidden="1">#REF!</definedName>
    <definedName name="Z_1BB02D08_D326_11D3_9812_00A0C9DF29C4_.wvu.PrintArea" localSheetId="25" hidden="1">#REF!</definedName>
    <definedName name="Z_1BB02D08_D326_11D3_9812_00A0C9DF29C4_.wvu.PrintArea" hidden="1">#REF!</definedName>
    <definedName name="Z_1BB02D0A_D326_11D3_9812_00A0C9DF29C4_.wvu.PrintArea" localSheetId="17" hidden="1">#REF!</definedName>
    <definedName name="Z_1BB02D0A_D326_11D3_9812_00A0C9DF29C4_.wvu.PrintArea" localSheetId="16" hidden="1">#REF!</definedName>
    <definedName name="Z_1BB02D0A_D326_11D3_9812_00A0C9DF29C4_.wvu.PrintArea" localSheetId="53" hidden="1">#REF!</definedName>
    <definedName name="Z_1BB02D0A_D326_11D3_9812_00A0C9DF29C4_.wvu.PrintArea" localSheetId="23" hidden="1">#REF!</definedName>
    <definedName name="Z_1BB02D0A_D326_11D3_9812_00A0C9DF29C4_.wvu.PrintArea" localSheetId="14" hidden="1">#REF!</definedName>
    <definedName name="Z_1BB02D0A_D326_11D3_9812_00A0C9DF29C4_.wvu.PrintArea" localSheetId="13" hidden="1">#REF!</definedName>
    <definedName name="Z_1BB02D0A_D326_11D3_9812_00A0C9DF29C4_.wvu.PrintArea" localSheetId="12" hidden="1">#REF!</definedName>
    <definedName name="Z_1BB02D0A_D326_11D3_9812_00A0C9DF29C4_.wvu.PrintArea" localSheetId="36" hidden="1">#REF!</definedName>
    <definedName name="Z_1BB02D0A_D326_11D3_9812_00A0C9DF29C4_.wvu.PrintArea" localSheetId="10" hidden="1">#REF!</definedName>
    <definedName name="Z_1BB02D0A_D326_11D3_9812_00A0C9DF29C4_.wvu.PrintArea" localSheetId="11" hidden="1">#REF!</definedName>
    <definedName name="Z_1BB02D0A_D326_11D3_9812_00A0C9DF29C4_.wvu.PrintArea" localSheetId="9" hidden="1">#REF!</definedName>
    <definedName name="Z_1BB02D0A_D326_11D3_9812_00A0C9DF29C4_.wvu.PrintArea" localSheetId="8" hidden="1">#REF!</definedName>
    <definedName name="Z_1BB02D0A_D326_11D3_9812_00A0C9DF29C4_.wvu.PrintArea" localSheetId="21" hidden="1">#REF!</definedName>
    <definedName name="Z_1BB02D0A_D326_11D3_9812_00A0C9DF29C4_.wvu.PrintArea" localSheetId="6" hidden="1">#REF!</definedName>
    <definedName name="Z_1BB02D0A_D326_11D3_9812_00A0C9DF29C4_.wvu.PrintArea" localSheetId="0" hidden="1">#REF!</definedName>
    <definedName name="Z_1BB02D0A_D326_11D3_9812_00A0C9DF29C4_.wvu.PrintArea" localSheetId="2" hidden="1">#REF!</definedName>
    <definedName name="Z_1BB02D0A_D326_11D3_9812_00A0C9DF29C4_.wvu.PrintArea" localSheetId="1" hidden="1">#REF!</definedName>
    <definedName name="Z_1BB02D0A_D326_11D3_9812_00A0C9DF29C4_.wvu.PrintArea" localSheetId="33" hidden="1">#REF!</definedName>
    <definedName name="Z_1BB02D0A_D326_11D3_9812_00A0C9DF29C4_.wvu.PrintArea" localSheetId="25" hidden="1">#REF!</definedName>
    <definedName name="Z_1BB02D0A_D326_11D3_9812_00A0C9DF29C4_.wvu.PrintArea" hidden="1">#REF!</definedName>
    <definedName name="Z_1BB02D0B_D326_11D3_9812_00A0C9DF29C4_.wvu.PrintArea" localSheetId="17" hidden="1">#REF!</definedName>
    <definedName name="Z_1BB02D0B_D326_11D3_9812_00A0C9DF29C4_.wvu.PrintArea" localSheetId="16" hidden="1">#REF!</definedName>
    <definedName name="Z_1BB02D0B_D326_11D3_9812_00A0C9DF29C4_.wvu.PrintArea" localSheetId="53" hidden="1">#REF!</definedName>
    <definedName name="Z_1BB02D0B_D326_11D3_9812_00A0C9DF29C4_.wvu.PrintArea" localSheetId="23" hidden="1">#REF!</definedName>
    <definedName name="Z_1BB02D0B_D326_11D3_9812_00A0C9DF29C4_.wvu.PrintArea" localSheetId="14" hidden="1">#REF!</definedName>
    <definedName name="Z_1BB02D0B_D326_11D3_9812_00A0C9DF29C4_.wvu.PrintArea" localSheetId="13" hidden="1">#REF!</definedName>
    <definedName name="Z_1BB02D0B_D326_11D3_9812_00A0C9DF29C4_.wvu.PrintArea" localSheetId="12" hidden="1">#REF!</definedName>
    <definedName name="Z_1BB02D0B_D326_11D3_9812_00A0C9DF29C4_.wvu.PrintArea" localSheetId="36" hidden="1">#REF!</definedName>
    <definedName name="Z_1BB02D0B_D326_11D3_9812_00A0C9DF29C4_.wvu.PrintArea" localSheetId="10" hidden="1">#REF!</definedName>
    <definedName name="Z_1BB02D0B_D326_11D3_9812_00A0C9DF29C4_.wvu.PrintArea" localSheetId="11" hidden="1">#REF!</definedName>
    <definedName name="Z_1BB02D0B_D326_11D3_9812_00A0C9DF29C4_.wvu.PrintArea" localSheetId="9" hidden="1">#REF!</definedName>
    <definedName name="Z_1BB02D0B_D326_11D3_9812_00A0C9DF29C4_.wvu.PrintArea" localSheetId="8" hidden="1">#REF!</definedName>
    <definedName name="Z_1BB02D0B_D326_11D3_9812_00A0C9DF29C4_.wvu.PrintArea" localSheetId="21" hidden="1">#REF!</definedName>
    <definedName name="Z_1BB02D0B_D326_11D3_9812_00A0C9DF29C4_.wvu.PrintArea" localSheetId="6" hidden="1">#REF!</definedName>
    <definedName name="Z_1BB02D0B_D326_11D3_9812_00A0C9DF29C4_.wvu.PrintArea" localSheetId="0" hidden="1">#REF!</definedName>
    <definedName name="Z_1BB02D0B_D326_11D3_9812_00A0C9DF29C4_.wvu.PrintArea" localSheetId="2" hidden="1">#REF!</definedName>
    <definedName name="Z_1BB02D0B_D326_11D3_9812_00A0C9DF29C4_.wvu.PrintArea" localSheetId="1" hidden="1">#REF!</definedName>
    <definedName name="Z_1BB02D0B_D326_11D3_9812_00A0C9DF29C4_.wvu.PrintArea" localSheetId="33" hidden="1">#REF!</definedName>
    <definedName name="Z_1BB02D0B_D326_11D3_9812_00A0C9DF29C4_.wvu.PrintArea" localSheetId="25" hidden="1">#REF!</definedName>
    <definedName name="Z_1BB02D0B_D326_11D3_9812_00A0C9DF29C4_.wvu.PrintArea" hidden="1">#REF!</definedName>
    <definedName name="Z_1BB02D0C_D326_11D3_9812_00A0C9DF29C4_.wvu.PrintArea" localSheetId="17" hidden="1">#REF!</definedName>
    <definedName name="Z_1BB02D0C_D326_11D3_9812_00A0C9DF29C4_.wvu.PrintArea" localSheetId="16" hidden="1">#REF!</definedName>
    <definedName name="Z_1BB02D0C_D326_11D3_9812_00A0C9DF29C4_.wvu.PrintArea" localSheetId="53" hidden="1">#REF!</definedName>
    <definedName name="Z_1BB02D0C_D326_11D3_9812_00A0C9DF29C4_.wvu.PrintArea" localSheetId="23" hidden="1">#REF!</definedName>
    <definedName name="Z_1BB02D0C_D326_11D3_9812_00A0C9DF29C4_.wvu.PrintArea" localSheetId="14" hidden="1">#REF!</definedName>
    <definedName name="Z_1BB02D0C_D326_11D3_9812_00A0C9DF29C4_.wvu.PrintArea" localSheetId="13" hidden="1">#REF!</definedName>
    <definedName name="Z_1BB02D0C_D326_11D3_9812_00A0C9DF29C4_.wvu.PrintArea" localSheetId="12" hidden="1">#REF!</definedName>
    <definedName name="Z_1BB02D0C_D326_11D3_9812_00A0C9DF29C4_.wvu.PrintArea" localSheetId="36" hidden="1">#REF!</definedName>
    <definedName name="Z_1BB02D0C_D326_11D3_9812_00A0C9DF29C4_.wvu.PrintArea" localSheetId="10" hidden="1">#REF!</definedName>
    <definedName name="Z_1BB02D0C_D326_11D3_9812_00A0C9DF29C4_.wvu.PrintArea" localSheetId="11" hidden="1">#REF!</definedName>
    <definedName name="Z_1BB02D0C_D326_11D3_9812_00A0C9DF29C4_.wvu.PrintArea" localSheetId="9" hidden="1">#REF!</definedName>
    <definedName name="Z_1BB02D0C_D326_11D3_9812_00A0C9DF29C4_.wvu.PrintArea" localSheetId="8" hidden="1">#REF!</definedName>
    <definedName name="Z_1BB02D0C_D326_11D3_9812_00A0C9DF29C4_.wvu.PrintArea" localSheetId="21" hidden="1">#REF!</definedName>
    <definedName name="Z_1BB02D0C_D326_11D3_9812_00A0C9DF29C4_.wvu.PrintArea" localSheetId="6" hidden="1">#REF!</definedName>
    <definedName name="Z_1BB02D0C_D326_11D3_9812_00A0C9DF29C4_.wvu.PrintArea" localSheetId="0" hidden="1">#REF!</definedName>
    <definedName name="Z_1BB02D0C_D326_11D3_9812_00A0C9DF29C4_.wvu.PrintArea" localSheetId="2" hidden="1">#REF!</definedName>
    <definedName name="Z_1BB02D0C_D326_11D3_9812_00A0C9DF29C4_.wvu.PrintArea" localSheetId="1" hidden="1">#REF!</definedName>
    <definedName name="Z_1BB02D0C_D326_11D3_9812_00A0C9DF29C4_.wvu.PrintArea" localSheetId="33" hidden="1">#REF!</definedName>
    <definedName name="Z_1BB02D0C_D326_11D3_9812_00A0C9DF29C4_.wvu.PrintArea" localSheetId="25" hidden="1">#REF!</definedName>
    <definedName name="Z_1BB02D0C_D326_11D3_9812_00A0C9DF29C4_.wvu.PrintArea" hidden="1">#REF!</definedName>
    <definedName name="Z_1BB02D0D_D326_11D3_9812_00A0C9DF29C4_.wvu.PrintArea" localSheetId="17" hidden="1">#REF!</definedName>
    <definedName name="Z_1BB02D0D_D326_11D3_9812_00A0C9DF29C4_.wvu.PrintArea" localSheetId="16" hidden="1">#REF!</definedName>
    <definedName name="Z_1BB02D0D_D326_11D3_9812_00A0C9DF29C4_.wvu.PrintArea" localSheetId="53" hidden="1">#REF!</definedName>
    <definedName name="Z_1BB02D0D_D326_11D3_9812_00A0C9DF29C4_.wvu.PrintArea" localSheetId="23" hidden="1">#REF!</definedName>
    <definedName name="Z_1BB02D0D_D326_11D3_9812_00A0C9DF29C4_.wvu.PrintArea" localSheetId="14" hidden="1">#REF!</definedName>
    <definedName name="Z_1BB02D0D_D326_11D3_9812_00A0C9DF29C4_.wvu.PrintArea" localSheetId="13" hidden="1">#REF!</definedName>
    <definedName name="Z_1BB02D0D_D326_11D3_9812_00A0C9DF29C4_.wvu.PrintArea" localSheetId="12" hidden="1">#REF!</definedName>
    <definedName name="Z_1BB02D0D_D326_11D3_9812_00A0C9DF29C4_.wvu.PrintArea" localSheetId="36" hidden="1">#REF!</definedName>
    <definedName name="Z_1BB02D0D_D326_11D3_9812_00A0C9DF29C4_.wvu.PrintArea" localSheetId="10" hidden="1">#REF!</definedName>
    <definedName name="Z_1BB02D0D_D326_11D3_9812_00A0C9DF29C4_.wvu.PrintArea" localSheetId="11" hidden="1">#REF!</definedName>
    <definedName name="Z_1BB02D0D_D326_11D3_9812_00A0C9DF29C4_.wvu.PrintArea" localSheetId="9" hidden="1">#REF!</definedName>
    <definedName name="Z_1BB02D0D_D326_11D3_9812_00A0C9DF29C4_.wvu.PrintArea" localSheetId="8" hidden="1">#REF!</definedName>
    <definedName name="Z_1BB02D0D_D326_11D3_9812_00A0C9DF29C4_.wvu.PrintArea" localSheetId="21" hidden="1">#REF!</definedName>
    <definedName name="Z_1BB02D0D_D326_11D3_9812_00A0C9DF29C4_.wvu.PrintArea" localSheetId="6" hidden="1">#REF!</definedName>
    <definedName name="Z_1BB02D0D_D326_11D3_9812_00A0C9DF29C4_.wvu.PrintArea" localSheetId="0" hidden="1">#REF!</definedName>
    <definedName name="Z_1BB02D0D_D326_11D3_9812_00A0C9DF29C4_.wvu.PrintArea" localSheetId="2" hidden="1">#REF!</definedName>
    <definedName name="Z_1BB02D0D_D326_11D3_9812_00A0C9DF29C4_.wvu.PrintArea" localSheetId="1" hidden="1">#REF!</definedName>
    <definedName name="Z_1BB02D0D_D326_11D3_9812_00A0C9DF29C4_.wvu.PrintArea" localSheetId="33" hidden="1">#REF!</definedName>
    <definedName name="Z_1BB02D0D_D326_11D3_9812_00A0C9DF29C4_.wvu.PrintArea" localSheetId="25" hidden="1">#REF!</definedName>
    <definedName name="Z_1BB02D0D_D326_11D3_9812_00A0C9DF29C4_.wvu.PrintArea" hidden="1">#REF!</definedName>
    <definedName name="Z_1BB02D0F_D326_11D3_9812_00A0C9DF29C4_.wvu.PrintArea" localSheetId="17" hidden="1">#REF!</definedName>
    <definedName name="Z_1BB02D0F_D326_11D3_9812_00A0C9DF29C4_.wvu.PrintArea" localSheetId="16" hidden="1">#REF!</definedName>
    <definedName name="Z_1BB02D0F_D326_11D3_9812_00A0C9DF29C4_.wvu.PrintArea" localSheetId="53" hidden="1">#REF!</definedName>
    <definedName name="Z_1BB02D0F_D326_11D3_9812_00A0C9DF29C4_.wvu.PrintArea" localSheetId="23" hidden="1">#REF!</definedName>
    <definedName name="Z_1BB02D0F_D326_11D3_9812_00A0C9DF29C4_.wvu.PrintArea" localSheetId="14" hidden="1">#REF!</definedName>
    <definedName name="Z_1BB02D0F_D326_11D3_9812_00A0C9DF29C4_.wvu.PrintArea" localSheetId="13" hidden="1">#REF!</definedName>
    <definedName name="Z_1BB02D0F_D326_11D3_9812_00A0C9DF29C4_.wvu.PrintArea" localSheetId="12" hidden="1">#REF!</definedName>
    <definedName name="Z_1BB02D0F_D326_11D3_9812_00A0C9DF29C4_.wvu.PrintArea" localSheetId="36" hidden="1">#REF!</definedName>
    <definedName name="Z_1BB02D0F_D326_11D3_9812_00A0C9DF29C4_.wvu.PrintArea" localSheetId="10" hidden="1">#REF!</definedName>
    <definedName name="Z_1BB02D0F_D326_11D3_9812_00A0C9DF29C4_.wvu.PrintArea" localSheetId="11" hidden="1">#REF!</definedName>
    <definedName name="Z_1BB02D0F_D326_11D3_9812_00A0C9DF29C4_.wvu.PrintArea" localSheetId="9" hidden="1">#REF!</definedName>
    <definedName name="Z_1BB02D0F_D326_11D3_9812_00A0C9DF29C4_.wvu.PrintArea" localSheetId="8" hidden="1">#REF!</definedName>
    <definedName name="Z_1BB02D0F_D326_11D3_9812_00A0C9DF29C4_.wvu.PrintArea" localSheetId="21" hidden="1">#REF!</definedName>
    <definedName name="Z_1BB02D0F_D326_11D3_9812_00A0C9DF29C4_.wvu.PrintArea" localSheetId="6" hidden="1">#REF!</definedName>
    <definedName name="Z_1BB02D0F_D326_11D3_9812_00A0C9DF29C4_.wvu.PrintArea" localSheetId="0" hidden="1">#REF!</definedName>
    <definedName name="Z_1BB02D0F_D326_11D3_9812_00A0C9DF29C4_.wvu.PrintArea" localSheetId="2" hidden="1">#REF!</definedName>
    <definedName name="Z_1BB02D0F_D326_11D3_9812_00A0C9DF29C4_.wvu.PrintArea" localSheetId="1" hidden="1">#REF!</definedName>
    <definedName name="Z_1BB02D0F_D326_11D3_9812_00A0C9DF29C4_.wvu.PrintArea" localSheetId="33" hidden="1">#REF!</definedName>
    <definedName name="Z_1BB02D0F_D326_11D3_9812_00A0C9DF29C4_.wvu.PrintArea" localSheetId="25" hidden="1">#REF!</definedName>
    <definedName name="Z_1BB02D0F_D326_11D3_9812_00A0C9DF29C4_.wvu.PrintArea" hidden="1">#REF!</definedName>
    <definedName name="Z_1BB02D10_D326_11D3_9812_00A0C9DF29C4_.wvu.PrintArea" localSheetId="17" hidden="1">#REF!</definedName>
    <definedName name="Z_1BB02D10_D326_11D3_9812_00A0C9DF29C4_.wvu.PrintArea" localSheetId="16" hidden="1">#REF!</definedName>
    <definedName name="Z_1BB02D10_D326_11D3_9812_00A0C9DF29C4_.wvu.PrintArea" localSheetId="53" hidden="1">#REF!</definedName>
    <definedName name="Z_1BB02D10_D326_11D3_9812_00A0C9DF29C4_.wvu.PrintArea" localSheetId="23" hidden="1">#REF!</definedName>
    <definedName name="Z_1BB02D10_D326_11D3_9812_00A0C9DF29C4_.wvu.PrintArea" localSheetId="14" hidden="1">#REF!</definedName>
    <definedName name="Z_1BB02D10_D326_11D3_9812_00A0C9DF29C4_.wvu.PrintArea" localSheetId="13" hidden="1">#REF!</definedName>
    <definedName name="Z_1BB02D10_D326_11D3_9812_00A0C9DF29C4_.wvu.PrintArea" localSheetId="12" hidden="1">#REF!</definedName>
    <definedName name="Z_1BB02D10_D326_11D3_9812_00A0C9DF29C4_.wvu.PrintArea" localSheetId="36" hidden="1">#REF!</definedName>
    <definedName name="Z_1BB02D10_D326_11D3_9812_00A0C9DF29C4_.wvu.PrintArea" localSheetId="10" hidden="1">#REF!</definedName>
    <definedName name="Z_1BB02D10_D326_11D3_9812_00A0C9DF29C4_.wvu.PrintArea" localSheetId="11" hidden="1">#REF!</definedName>
    <definedName name="Z_1BB02D10_D326_11D3_9812_00A0C9DF29C4_.wvu.PrintArea" localSheetId="9" hidden="1">#REF!</definedName>
    <definedName name="Z_1BB02D10_D326_11D3_9812_00A0C9DF29C4_.wvu.PrintArea" localSheetId="8" hidden="1">#REF!</definedName>
    <definedName name="Z_1BB02D10_D326_11D3_9812_00A0C9DF29C4_.wvu.PrintArea" localSheetId="21" hidden="1">#REF!</definedName>
    <definedName name="Z_1BB02D10_D326_11D3_9812_00A0C9DF29C4_.wvu.PrintArea" localSheetId="6" hidden="1">#REF!</definedName>
    <definedName name="Z_1BB02D10_D326_11D3_9812_00A0C9DF29C4_.wvu.PrintArea" localSheetId="0" hidden="1">#REF!</definedName>
    <definedName name="Z_1BB02D10_D326_11D3_9812_00A0C9DF29C4_.wvu.PrintArea" localSheetId="2" hidden="1">#REF!</definedName>
    <definedName name="Z_1BB02D10_D326_11D3_9812_00A0C9DF29C4_.wvu.PrintArea" localSheetId="1" hidden="1">#REF!</definedName>
    <definedName name="Z_1BB02D10_D326_11D3_9812_00A0C9DF29C4_.wvu.PrintArea" localSheetId="33" hidden="1">#REF!</definedName>
    <definedName name="Z_1BB02D10_D326_11D3_9812_00A0C9DF29C4_.wvu.PrintArea" localSheetId="25" hidden="1">#REF!</definedName>
    <definedName name="Z_1BB02D10_D326_11D3_9812_00A0C9DF29C4_.wvu.PrintArea" hidden="1">#REF!</definedName>
    <definedName name="Z_1D18DB46_65F5_11D3_9DAB_00A0C9DF29FD_.wvu.PrintArea" localSheetId="17" hidden="1">#REF!</definedName>
    <definedName name="Z_1D18DB46_65F5_11D3_9DAB_00A0C9DF29FD_.wvu.PrintArea" localSheetId="16" hidden="1">#REF!</definedName>
    <definedName name="Z_1D18DB46_65F5_11D3_9DAB_00A0C9DF29FD_.wvu.PrintArea" localSheetId="53" hidden="1">#REF!</definedName>
    <definedName name="Z_1D18DB46_65F5_11D3_9DAB_00A0C9DF29FD_.wvu.PrintArea" localSheetId="23" hidden="1">#REF!</definedName>
    <definedName name="Z_1D18DB46_65F5_11D3_9DAB_00A0C9DF29FD_.wvu.PrintArea" localSheetId="14" hidden="1">#REF!</definedName>
    <definedName name="Z_1D18DB46_65F5_11D3_9DAB_00A0C9DF29FD_.wvu.PrintArea" localSheetId="13" hidden="1">#REF!</definedName>
    <definedName name="Z_1D18DB46_65F5_11D3_9DAB_00A0C9DF29FD_.wvu.PrintArea" localSheetId="12" hidden="1">#REF!</definedName>
    <definedName name="Z_1D18DB46_65F5_11D3_9DAB_00A0C9DF29FD_.wvu.PrintArea" localSheetId="36" hidden="1">#REF!</definedName>
    <definedName name="Z_1D18DB46_65F5_11D3_9DAB_00A0C9DF29FD_.wvu.PrintArea" localSheetId="10" hidden="1">#REF!</definedName>
    <definedName name="Z_1D18DB46_65F5_11D3_9DAB_00A0C9DF29FD_.wvu.PrintArea" localSheetId="11" hidden="1">#REF!</definedName>
    <definedName name="Z_1D18DB46_65F5_11D3_9DAB_00A0C9DF29FD_.wvu.PrintArea" localSheetId="9" hidden="1">#REF!</definedName>
    <definedName name="Z_1D18DB46_65F5_11D3_9DAB_00A0C9DF29FD_.wvu.PrintArea" localSheetId="8" hidden="1">#REF!</definedName>
    <definedName name="Z_1D18DB46_65F5_11D3_9DAB_00A0C9DF29FD_.wvu.PrintArea" localSheetId="21" hidden="1">#REF!</definedName>
    <definedName name="Z_1D18DB46_65F5_11D3_9DAB_00A0C9DF29FD_.wvu.PrintArea" localSheetId="6" hidden="1">#REF!</definedName>
    <definedName name="Z_1D18DB46_65F5_11D3_9DAB_00A0C9DF29FD_.wvu.PrintArea" localSheetId="0" hidden="1">#REF!</definedName>
    <definedName name="Z_1D18DB46_65F5_11D3_9DAB_00A0C9DF29FD_.wvu.PrintArea" localSheetId="2" hidden="1">#REF!</definedName>
    <definedName name="Z_1D18DB46_65F5_11D3_9DAB_00A0C9DF29FD_.wvu.PrintArea" localSheetId="1" hidden="1">#REF!</definedName>
    <definedName name="Z_1D18DB46_65F5_11D3_9DAB_00A0C9DF29FD_.wvu.PrintArea" localSheetId="33" hidden="1">#REF!</definedName>
    <definedName name="Z_1D18DB46_65F5_11D3_9DAB_00A0C9DF29FD_.wvu.PrintArea" localSheetId="25" hidden="1">#REF!</definedName>
    <definedName name="Z_1D18DB46_65F5_11D3_9DAB_00A0C9DF29FD_.wvu.PrintArea" hidden="1">#REF!</definedName>
    <definedName name="Z_1D18DB47_65F5_11D3_9DAB_00A0C9DF29FD_.wvu.PrintArea" localSheetId="17" hidden="1">#REF!</definedName>
    <definedName name="Z_1D18DB47_65F5_11D3_9DAB_00A0C9DF29FD_.wvu.PrintArea" localSheetId="16" hidden="1">#REF!</definedName>
    <definedName name="Z_1D18DB47_65F5_11D3_9DAB_00A0C9DF29FD_.wvu.PrintArea" localSheetId="53" hidden="1">#REF!</definedName>
    <definedName name="Z_1D18DB47_65F5_11D3_9DAB_00A0C9DF29FD_.wvu.PrintArea" localSheetId="23" hidden="1">#REF!</definedName>
    <definedName name="Z_1D18DB47_65F5_11D3_9DAB_00A0C9DF29FD_.wvu.PrintArea" localSheetId="14" hidden="1">#REF!</definedName>
    <definedName name="Z_1D18DB47_65F5_11D3_9DAB_00A0C9DF29FD_.wvu.PrintArea" localSheetId="13" hidden="1">#REF!</definedName>
    <definedName name="Z_1D18DB47_65F5_11D3_9DAB_00A0C9DF29FD_.wvu.PrintArea" localSheetId="12" hidden="1">#REF!</definedName>
    <definedName name="Z_1D18DB47_65F5_11D3_9DAB_00A0C9DF29FD_.wvu.PrintArea" localSheetId="36" hidden="1">#REF!</definedName>
    <definedName name="Z_1D18DB47_65F5_11D3_9DAB_00A0C9DF29FD_.wvu.PrintArea" localSheetId="10" hidden="1">#REF!</definedName>
    <definedName name="Z_1D18DB47_65F5_11D3_9DAB_00A0C9DF29FD_.wvu.PrintArea" localSheetId="11" hidden="1">#REF!</definedName>
    <definedName name="Z_1D18DB47_65F5_11D3_9DAB_00A0C9DF29FD_.wvu.PrintArea" localSheetId="9" hidden="1">#REF!</definedName>
    <definedName name="Z_1D18DB47_65F5_11D3_9DAB_00A0C9DF29FD_.wvu.PrintArea" localSheetId="8" hidden="1">#REF!</definedName>
    <definedName name="Z_1D18DB47_65F5_11D3_9DAB_00A0C9DF29FD_.wvu.PrintArea" localSheetId="21" hidden="1">#REF!</definedName>
    <definedName name="Z_1D18DB47_65F5_11D3_9DAB_00A0C9DF29FD_.wvu.PrintArea" localSheetId="6" hidden="1">#REF!</definedName>
    <definedName name="Z_1D18DB47_65F5_11D3_9DAB_00A0C9DF29FD_.wvu.PrintArea" localSheetId="0" hidden="1">#REF!</definedName>
    <definedName name="Z_1D18DB47_65F5_11D3_9DAB_00A0C9DF29FD_.wvu.PrintArea" localSheetId="2" hidden="1">#REF!</definedName>
    <definedName name="Z_1D18DB47_65F5_11D3_9DAB_00A0C9DF29FD_.wvu.PrintArea" localSheetId="1" hidden="1">#REF!</definedName>
    <definedName name="Z_1D18DB47_65F5_11D3_9DAB_00A0C9DF29FD_.wvu.PrintArea" localSheetId="33" hidden="1">#REF!</definedName>
    <definedName name="Z_1D18DB47_65F5_11D3_9DAB_00A0C9DF29FD_.wvu.PrintArea" localSheetId="25" hidden="1">#REF!</definedName>
    <definedName name="Z_1D18DB47_65F5_11D3_9DAB_00A0C9DF29FD_.wvu.PrintArea" hidden="1">#REF!</definedName>
    <definedName name="Z_1D18DB49_65F5_11D3_9DAB_00A0C9DF29FD_.wvu.PrintArea" localSheetId="17" hidden="1">#REF!</definedName>
    <definedName name="Z_1D18DB49_65F5_11D3_9DAB_00A0C9DF29FD_.wvu.PrintArea" localSheetId="16" hidden="1">#REF!</definedName>
    <definedName name="Z_1D18DB49_65F5_11D3_9DAB_00A0C9DF29FD_.wvu.PrintArea" localSheetId="53" hidden="1">#REF!</definedName>
    <definedName name="Z_1D18DB49_65F5_11D3_9DAB_00A0C9DF29FD_.wvu.PrintArea" localSheetId="23" hidden="1">#REF!</definedName>
    <definedName name="Z_1D18DB49_65F5_11D3_9DAB_00A0C9DF29FD_.wvu.PrintArea" localSheetId="14" hidden="1">#REF!</definedName>
    <definedName name="Z_1D18DB49_65F5_11D3_9DAB_00A0C9DF29FD_.wvu.PrintArea" localSheetId="13" hidden="1">#REF!</definedName>
    <definedName name="Z_1D18DB49_65F5_11D3_9DAB_00A0C9DF29FD_.wvu.PrintArea" localSheetId="12" hidden="1">#REF!</definedName>
    <definedName name="Z_1D18DB49_65F5_11D3_9DAB_00A0C9DF29FD_.wvu.PrintArea" localSheetId="36" hidden="1">#REF!</definedName>
    <definedName name="Z_1D18DB49_65F5_11D3_9DAB_00A0C9DF29FD_.wvu.PrintArea" localSheetId="10" hidden="1">#REF!</definedName>
    <definedName name="Z_1D18DB49_65F5_11D3_9DAB_00A0C9DF29FD_.wvu.PrintArea" localSheetId="11" hidden="1">#REF!</definedName>
    <definedName name="Z_1D18DB49_65F5_11D3_9DAB_00A0C9DF29FD_.wvu.PrintArea" localSheetId="9" hidden="1">#REF!</definedName>
    <definedName name="Z_1D18DB49_65F5_11D3_9DAB_00A0C9DF29FD_.wvu.PrintArea" localSheetId="8" hidden="1">#REF!</definedName>
    <definedName name="Z_1D18DB49_65F5_11D3_9DAB_00A0C9DF29FD_.wvu.PrintArea" localSheetId="21" hidden="1">#REF!</definedName>
    <definedName name="Z_1D18DB49_65F5_11D3_9DAB_00A0C9DF29FD_.wvu.PrintArea" localSheetId="6" hidden="1">#REF!</definedName>
    <definedName name="Z_1D18DB49_65F5_11D3_9DAB_00A0C9DF29FD_.wvu.PrintArea" localSheetId="0" hidden="1">#REF!</definedName>
    <definedName name="Z_1D18DB49_65F5_11D3_9DAB_00A0C9DF29FD_.wvu.PrintArea" localSheetId="2" hidden="1">#REF!</definedName>
    <definedName name="Z_1D18DB49_65F5_11D3_9DAB_00A0C9DF29FD_.wvu.PrintArea" localSheetId="1" hidden="1">#REF!</definedName>
    <definedName name="Z_1D18DB49_65F5_11D3_9DAB_00A0C9DF29FD_.wvu.PrintArea" localSheetId="33" hidden="1">#REF!</definedName>
    <definedName name="Z_1D18DB49_65F5_11D3_9DAB_00A0C9DF29FD_.wvu.PrintArea" localSheetId="25" hidden="1">#REF!</definedName>
    <definedName name="Z_1D18DB49_65F5_11D3_9DAB_00A0C9DF29FD_.wvu.PrintArea" hidden="1">#REF!</definedName>
    <definedName name="Z_1D18DB4A_65F5_11D3_9DAB_00A0C9DF29FD_.wvu.PrintArea" localSheetId="17" hidden="1">#REF!</definedName>
    <definedName name="Z_1D18DB4A_65F5_11D3_9DAB_00A0C9DF29FD_.wvu.PrintArea" localSheetId="16" hidden="1">#REF!</definedName>
    <definedName name="Z_1D18DB4A_65F5_11D3_9DAB_00A0C9DF29FD_.wvu.PrintArea" localSheetId="53" hidden="1">#REF!</definedName>
    <definedName name="Z_1D18DB4A_65F5_11D3_9DAB_00A0C9DF29FD_.wvu.PrintArea" localSheetId="23" hidden="1">#REF!</definedName>
    <definedName name="Z_1D18DB4A_65F5_11D3_9DAB_00A0C9DF29FD_.wvu.PrintArea" localSheetId="14" hidden="1">#REF!</definedName>
    <definedName name="Z_1D18DB4A_65F5_11D3_9DAB_00A0C9DF29FD_.wvu.PrintArea" localSheetId="13" hidden="1">#REF!</definedName>
    <definedName name="Z_1D18DB4A_65F5_11D3_9DAB_00A0C9DF29FD_.wvu.PrintArea" localSheetId="12" hidden="1">#REF!</definedName>
    <definedName name="Z_1D18DB4A_65F5_11D3_9DAB_00A0C9DF29FD_.wvu.PrintArea" localSheetId="36" hidden="1">#REF!</definedName>
    <definedName name="Z_1D18DB4A_65F5_11D3_9DAB_00A0C9DF29FD_.wvu.PrintArea" localSheetId="10" hidden="1">#REF!</definedName>
    <definedName name="Z_1D18DB4A_65F5_11D3_9DAB_00A0C9DF29FD_.wvu.PrintArea" localSheetId="11" hidden="1">#REF!</definedName>
    <definedName name="Z_1D18DB4A_65F5_11D3_9DAB_00A0C9DF29FD_.wvu.PrintArea" localSheetId="9" hidden="1">#REF!</definedName>
    <definedName name="Z_1D18DB4A_65F5_11D3_9DAB_00A0C9DF29FD_.wvu.PrintArea" localSheetId="8" hidden="1">#REF!</definedName>
    <definedName name="Z_1D18DB4A_65F5_11D3_9DAB_00A0C9DF29FD_.wvu.PrintArea" localSheetId="21" hidden="1">#REF!</definedName>
    <definedName name="Z_1D18DB4A_65F5_11D3_9DAB_00A0C9DF29FD_.wvu.PrintArea" localSheetId="6" hidden="1">#REF!</definedName>
    <definedName name="Z_1D18DB4A_65F5_11D3_9DAB_00A0C9DF29FD_.wvu.PrintArea" localSheetId="0" hidden="1">#REF!</definedName>
    <definedName name="Z_1D18DB4A_65F5_11D3_9DAB_00A0C9DF29FD_.wvu.PrintArea" localSheetId="2" hidden="1">#REF!</definedName>
    <definedName name="Z_1D18DB4A_65F5_11D3_9DAB_00A0C9DF29FD_.wvu.PrintArea" localSheetId="1" hidden="1">#REF!</definedName>
    <definedName name="Z_1D18DB4A_65F5_11D3_9DAB_00A0C9DF29FD_.wvu.PrintArea" localSheetId="33" hidden="1">#REF!</definedName>
    <definedName name="Z_1D18DB4A_65F5_11D3_9DAB_00A0C9DF29FD_.wvu.PrintArea" localSheetId="25" hidden="1">#REF!</definedName>
    <definedName name="Z_1D18DB4A_65F5_11D3_9DAB_00A0C9DF29FD_.wvu.PrintArea" hidden="1">#REF!</definedName>
    <definedName name="Z_1D18DB4B_65F5_11D3_9DAB_00A0C9DF29FD_.wvu.PrintArea" localSheetId="17" hidden="1">#REF!</definedName>
    <definedName name="Z_1D18DB4B_65F5_11D3_9DAB_00A0C9DF29FD_.wvu.PrintArea" localSheetId="16" hidden="1">#REF!</definedName>
    <definedName name="Z_1D18DB4B_65F5_11D3_9DAB_00A0C9DF29FD_.wvu.PrintArea" localSheetId="53" hidden="1">#REF!</definedName>
    <definedName name="Z_1D18DB4B_65F5_11D3_9DAB_00A0C9DF29FD_.wvu.PrintArea" localSheetId="23" hidden="1">#REF!</definedName>
    <definedName name="Z_1D18DB4B_65F5_11D3_9DAB_00A0C9DF29FD_.wvu.PrintArea" localSheetId="14" hidden="1">#REF!</definedName>
    <definedName name="Z_1D18DB4B_65F5_11D3_9DAB_00A0C9DF29FD_.wvu.PrintArea" localSheetId="13" hidden="1">#REF!</definedName>
    <definedName name="Z_1D18DB4B_65F5_11D3_9DAB_00A0C9DF29FD_.wvu.PrintArea" localSheetId="12" hidden="1">#REF!</definedName>
    <definedName name="Z_1D18DB4B_65F5_11D3_9DAB_00A0C9DF29FD_.wvu.PrintArea" localSheetId="36" hidden="1">#REF!</definedName>
    <definedName name="Z_1D18DB4B_65F5_11D3_9DAB_00A0C9DF29FD_.wvu.PrintArea" localSheetId="10" hidden="1">#REF!</definedName>
    <definedName name="Z_1D18DB4B_65F5_11D3_9DAB_00A0C9DF29FD_.wvu.PrintArea" localSheetId="11" hidden="1">#REF!</definedName>
    <definedName name="Z_1D18DB4B_65F5_11D3_9DAB_00A0C9DF29FD_.wvu.PrintArea" localSheetId="9" hidden="1">#REF!</definedName>
    <definedName name="Z_1D18DB4B_65F5_11D3_9DAB_00A0C9DF29FD_.wvu.PrintArea" localSheetId="8" hidden="1">#REF!</definedName>
    <definedName name="Z_1D18DB4B_65F5_11D3_9DAB_00A0C9DF29FD_.wvu.PrintArea" localSheetId="21" hidden="1">#REF!</definedName>
    <definedName name="Z_1D18DB4B_65F5_11D3_9DAB_00A0C9DF29FD_.wvu.PrintArea" localSheetId="6" hidden="1">#REF!</definedName>
    <definedName name="Z_1D18DB4B_65F5_11D3_9DAB_00A0C9DF29FD_.wvu.PrintArea" localSheetId="0" hidden="1">#REF!</definedName>
    <definedName name="Z_1D18DB4B_65F5_11D3_9DAB_00A0C9DF29FD_.wvu.PrintArea" localSheetId="2" hidden="1">#REF!</definedName>
    <definedName name="Z_1D18DB4B_65F5_11D3_9DAB_00A0C9DF29FD_.wvu.PrintArea" localSheetId="1" hidden="1">#REF!</definedName>
    <definedName name="Z_1D18DB4B_65F5_11D3_9DAB_00A0C9DF29FD_.wvu.PrintArea" localSheetId="33" hidden="1">#REF!</definedName>
    <definedName name="Z_1D18DB4B_65F5_11D3_9DAB_00A0C9DF29FD_.wvu.PrintArea" localSheetId="25" hidden="1">#REF!</definedName>
    <definedName name="Z_1D18DB4B_65F5_11D3_9DAB_00A0C9DF29FD_.wvu.PrintArea" hidden="1">#REF!</definedName>
    <definedName name="Z_1D18DB4C_65F5_11D3_9DAB_00A0C9DF29FD_.wvu.PrintArea" localSheetId="17" hidden="1">#REF!</definedName>
    <definedName name="Z_1D18DB4C_65F5_11D3_9DAB_00A0C9DF29FD_.wvu.PrintArea" localSheetId="16" hidden="1">#REF!</definedName>
    <definedName name="Z_1D18DB4C_65F5_11D3_9DAB_00A0C9DF29FD_.wvu.PrintArea" localSheetId="53" hidden="1">#REF!</definedName>
    <definedName name="Z_1D18DB4C_65F5_11D3_9DAB_00A0C9DF29FD_.wvu.PrintArea" localSheetId="23" hidden="1">#REF!</definedName>
    <definedName name="Z_1D18DB4C_65F5_11D3_9DAB_00A0C9DF29FD_.wvu.PrintArea" localSheetId="14" hidden="1">#REF!</definedName>
    <definedName name="Z_1D18DB4C_65F5_11D3_9DAB_00A0C9DF29FD_.wvu.PrintArea" localSheetId="13" hidden="1">#REF!</definedName>
    <definedName name="Z_1D18DB4C_65F5_11D3_9DAB_00A0C9DF29FD_.wvu.PrintArea" localSheetId="12" hidden="1">#REF!</definedName>
    <definedName name="Z_1D18DB4C_65F5_11D3_9DAB_00A0C9DF29FD_.wvu.PrintArea" localSheetId="36" hidden="1">#REF!</definedName>
    <definedName name="Z_1D18DB4C_65F5_11D3_9DAB_00A0C9DF29FD_.wvu.PrintArea" localSheetId="10" hidden="1">#REF!</definedName>
    <definedName name="Z_1D18DB4C_65F5_11D3_9DAB_00A0C9DF29FD_.wvu.PrintArea" localSheetId="11" hidden="1">#REF!</definedName>
    <definedName name="Z_1D18DB4C_65F5_11D3_9DAB_00A0C9DF29FD_.wvu.PrintArea" localSheetId="9" hidden="1">#REF!</definedName>
    <definedName name="Z_1D18DB4C_65F5_11D3_9DAB_00A0C9DF29FD_.wvu.PrintArea" localSheetId="8" hidden="1">#REF!</definedName>
    <definedName name="Z_1D18DB4C_65F5_11D3_9DAB_00A0C9DF29FD_.wvu.PrintArea" localSheetId="21" hidden="1">#REF!</definedName>
    <definedName name="Z_1D18DB4C_65F5_11D3_9DAB_00A0C9DF29FD_.wvu.PrintArea" localSheetId="6" hidden="1">#REF!</definedName>
    <definedName name="Z_1D18DB4C_65F5_11D3_9DAB_00A0C9DF29FD_.wvu.PrintArea" localSheetId="0" hidden="1">#REF!</definedName>
    <definedName name="Z_1D18DB4C_65F5_11D3_9DAB_00A0C9DF29FD_.wvu.PrintArea" localSheetId="2" hidden="1">#REF!</definedName>
    <definedName name="Z_1D18DB4C_65F5_11D3_9DAB_00A0C9DF29FD_.wvu.PrintArea" localSheetId="1" hidden="1">#REF!</definedName>
    <definedName name="Z_1D18DB4C_65F5_11D3_9DAB_00A0C9DF29FD_.wvu.PrintArea" localSheetId="33" hidden="1">#REF!</definedName>
    <definedName name="Z_1D18DB4C_65F5_11D3_9DAB_00A0C9DF29FD_.wvu.PrintArea" localSheetId="25" hidden="1">#REF!</definedName>
    <definedName name="Z_1D18DB4C_65F5_11D3_9DAB_00A0C9DF29FD_.wvu.PrintArea" hidden="1">#REF!</definedName>
    <definedName name="Z_1D18DB4E_65F5_11D3_9DAB_00A0C9DF29FD_.wvu.PrintArea" localSheetId="17" hidden="1">#REF!</definedName>
    <definedName name="Z_1D18DB4E_65F5_11D3_9DAB_00A0C9DF29FD_.wvu.PrintArea" localSheetId="16" hidden="1">#REF!</definedName>
    <definedName name="Z_1D18DB4E_65F5_11D3_9DAB_00A0C9DF29FD_.wvu.PrintArea" localSheetId="53" hidden="1">#REF!</definedName>
    <definedName name="Z_1D18DB4E_65F5_11D3_9DAB_00A0C9DF29FD_.wvu.PrintArea" localSheetId="23" hidden="1">#REF!</definedName>
    <definedName name="Z_1D18DB4E_65F5_11D3_9DAB_00A0C9DF29FD_.wvu.PrintArea" localSheetId="14" hidden="1">#REF!</definedName>
    <definedName name="Z_1D18DB4E_65F5_11D3_9DAB_00A0C9DF29FD_.wvu.PrintArea" localSheetId="13" hidden="1">#REF!</definedName>
    <definedName name="Z_1D18DB4E_65F5_11D3_9DAB_00A0C9DF29FD_.wvu.PrintArea" localSheetId="12" hidden="1">#REF!</definedName>
    <definedName name="Z_1D18DB4E_65F5_11D3_9DAB_00A0C9DF29FD_.wvu.PrintArea" localSheetId="36" hidden="1">#REF!</definedName>
    <definedName name="Z_1D18DB4E_65F5_11D3_9DAB_00A0C9DF29FD_.wvu.PrintArea" localSheetId="10" hidden="1">#REF!</definedName>
    <definedName name="Z_1D18DB4E_65F5_11D3_9DAB_00A0C9DF29FD_.wvu.PrintArea" localSheetId="11" hidden="1">#REF!</definedName>
    <definedName name="Z_1D18DB4E_65F5_11D3_9DAB_00A0C9DF29FD_.wvu.PrintArea" localSheetId="9" hidden="1">#REF!</definedName>
    <definedName name="Z_1D18DB4E_65F5_11D3_9DAB_00A0C9DF29FD_.wvu.PrintArea" localSheetId="8" hidden="1">#REF!</definedName>
    <definedName name="Z_1D18DB4E_65F5_11D3_9DAB_00A0C9DF29FD_.wvu.PrintArea" localSheetId="21" hidden="1">#REF!</definedName>
    <definedName name="Z_1D18DB4E_65F5_11D3_9DAB_00A0C9DF29FD_.wvu.PrintArea" localSheetId="6" hidden="1">#REF!</definedName>
    <definedName name="Z_1D18DB4E_65F5_11D3_9DAB_00A0C9DF29FD_.wvu.PrintArea" localSheetId="0" hidden="1">#REF!</definedName>
    <definedName name="Z_1D18DB4E_65F5_11D3_9DAB_00A0C9DF29FD_.wvu.PrintArea" localSheetId="2" hidden="1">#REF!</definedName>
    <definedName name="Z_1D18DB4E_65F5_11D3_9DAB_00A0C9DF29FD_.wvu.PrintArea" localSheetId="1" hidden="1">#REF!</definedName>
    <definedName name="Z_1D18DB4E_65F5_11D3_9DAB_00A0C9DF29FD_.wvu.PrintArea" localSheetId="33" hidden="1">#REF!</definedName>
    <definedName name="Z_1D18DB4E_65F5_11D3_9DAB_00A0C9DF29FD_.wvu.PrintArea" localSheetId="25" hidden="1">#REF!</definedName>
    <definedName name="Z_1D18DB4E_65F5_11D3_9DAB_00A0C9DF29FD_.wvu.PrintArea" hidden="1">#REF!</definedName>
    <definedName name="Z_1D18DB4F_65F5_11D3_9DAB_00A0C9DF29FD_.wvu.PrintArea" localSheetId="17" hidden="1">#REF!</definedName>
    <definedName name="Z_1D18DB4F_65F5_11D3_9DAB_00A0C9DF29FD_.wvu.PrintArea" localSheetId="16" hidden="1">#REF!</definedName>
    <definedName name="Z_1D18DB4F_65F5_11D3_9DAB_00A0C9DF29FD_.wvu.PrintArea" localSheetId="53" hidden="1">#REF!</definedName>
    <definedName name="Z_1D18DB4F_65F5_11D3_9DAB_00A0C9DF29FD_.wvu.PrintArea" localSheetId="23" hidden="1">#REF!</definedName>
    <definedName name="Z_1D18DB4F_65F5_11D3_9DAB_00A0C9DF29FD_.wvu.PrintArea" localSheetId="14" hidden="1">#REF!</definedName>
    <definedName name="Z_1D18DB4F_65F5_11D3_9DAB_00A0C9DF29FD_.wvu.PrintArea" localSheetId="13" hidden="1">#REF!</definedName>
    <definedName name="Z_1D18DB4F_65F5_11D3_9DAB_00A0C9DF29FD_.wvu.PrintArea" localSheetId="12" hidden="1">#REF!</definedName>
    <definedName name="Z_1D18DB4F_65F5_11D3_9DAB_00A0C9DF29FD_.wvu.PrintArea" localSheetId="36" hidden="1">#REF!</definedName>
    <definedName name="Z_1D18DB4F_65F5_11D3_9DAB_00A0C9DF29FD_.wvu.PrintArea" localSheetId="10" hidden="1">#REF!</definedName>
    <definedName name="Z_1D18DB4F_65F5_11D3_9DAB_00A0C9DF29FD_.wvu.PrintArea" localSheetId="11" hidden="1">#REF!</definedName>
    <definedName name="Z_1D18DB4F_65F5_11D3_9DAB_00A0C9DF29FD_.wvu.PrintArea" localSheetId="9" hidden="1">#REF!</definedName>
    <definedName name="Z_1D18DB4F_65F5_11D3_9DAB_00A0C9DF29FD_.wvu.PrintArea" localSheetId="8" hidden="1">#REF!</definedName>
    <definedName name="Z_1D18DB4F_65F5_11D3_9DAB_00A0C9DF29FD_.wvu.PrintArea" localSheetId="21" hidden="1">#REF!</definedName>
    <definedName name="Z_1D18DB4F_65F5_11D3_9DAB_00A0C9DF29FD_.wvu.PrintArea" localSheetId="6" hidden="1">#REF!</definedName>
    <definedName name="Z_1D18DB4F_65F5_11D3_9DAB_00A0C9DF29FD_.wvu.PrintArea" localSheetId="0" hidden="1">#REF!</definedName>
    <definedName name="Z_1D18DB4F_65F5_11D3_9DAB_00A0C9DF29FD_.wvu.PrintArea" localSheetId="2" hidden="1">#REF!</definedName>
    <definedName name="Z_1D18DB4F_65F5_11D3_9DAB_00A0C9DF29FD_.wvu.PrintArea" localSheetId="1" hidden="1">#REF!</definedName>
    <definedName name="Z_1D18DB4F_65F5_11D3_9DAB_00A0C9DF29FD_.wvu.PrintArea" localSheetId="33" hidden="1">#REF!</definedName>
    <definedName name="Z_1D18DB4F_65F5_11D3_9DAB_00A0C9DF29FD_.wvu.PrintArea" localSheetId="25" hidden="1">#REF!</definedName>
    <definedName name="Z_1D18DB4F_65F5_11D3_9DAB_00A0C9DF29FD_.wvu.PrintArea" hidden="1">#REF!</definedName>
    <definedName name="Z_1D18DB50_65F5_11D3_9DAB_00A0C9DF29FD_.wvu.PrintArea" localSheetId="17" hidden="1">#REF!</definedName>
    <definedName name="Z_1D18DB50_65F5_11D3_9DAB_00A0C9DF29FD_.wvu.PrintArea" localSheetId="16" hidden="1">#REF!</definedName>
    <definedName name="Z_1D18DB50_65F5_11D3_9DAB_00A0C9DF29FD_.wvu.PrintArea" localSheetId="53" hidden="1">#REF!</definedName>
    <definedName name="Z_1D18DB50_65F5_11D3_9DAB_00A0C9DF29FD_.wvu.PrintArea" localSheetId="23" hidden="1">#REF!</definedName>
    <definedName name="Z_1D18DB50_65F5_11D3_9DAB_00A0C9DF29FD_.wvu.PrintArea" localSheetId="14" hidden="1">#REF!</definedName>
    <definedName name="Z_1D18DB50_65F5_11D3_9DAB_00A0C9DF29FD_.wvu.PrintArea" localSheetId="13" hidden="1">#REF!</definedName>
    <definedName name="Z_1D18DB50_65F5_11D3_9DAB_00A0C9DF29FD_.wvu.PrintArea" localSheetId="12" hidden="1">#REF!</definedName>
    <definedName name="Z_1D18DB50_65F5_11D3_9DAB_00A0C9DF29FD_.wvu.PrintArea" localSheetId="36" hidden="1">#REF!</definedName>
    <definedName name="Z_1D18DB50_65F5_11D3_9DAB_00A0C9DF29FD_.wvu.PrintArea" localSheetId="10" hidden="1">#REF!</definedName>
    <definedName name="Z_1D18DB50_65F5_11D3_9DAB_00A0C9DF29FD_.wvu.PrintArea" localSheetId="11" hidden="1">#REF!</definedName>
    <definedName name="Z_1D18DB50_65F5_11D3_9DAB_00A0C9DF29FD_.wvu.PrintArea" localSheetId="9" hidden="1">#REF!</definedName>
    <definedName name="Z_1D18DB50_65F5_11D3_9DAB_00A0C9DF29FD_.wvu.PrintArea" localSheetId="8" hidden="1">#REF!</definedName>
    <definedName name="Z_1D18DB50_65F5_11D3_9DAB_00A0C9DF29FD_.wvu.PrintArea" localSheetId="21" hidden="1">#REF!</definedName>
    <definedName name="Z_1D18DB50_65F5_11D3_9DAB_00A0C9DF29FD_.wvu.PrintArea" localSheetId="6" hidden="1">#REF!</definedName>
    <definedName name="Z_1D18DB50_65F5_11D3_9DAB_00A0C9DF29FD_.wvu.PrintArea" localSheetId="0" hidden="1">#REF!</definedName>
    <definedName name="Z_1D18DB50_65F5_11D3_9DAB_00A0C9DF29FD_.wvu.PrintArea" localSheetId="2" hidden="1">#REF!</definedName>
    <definedName name="Z_1D18DB50_65F5_11D3_9DAB_00A0C9DF29FD_.wvu.PrintArea" localSheetId="1" hidden="1">#REF!</definedName>
    <definedName name="Z_1D18DB50_65F5_11D3_9DAB_00A0C9DF29FD_.wvu.PrintArea" localSheetId="33" hidden="1">#REF!</definedName>
    <definedName name="Z_1D18DB50_65F5_11D3_9DAB_00A0C9DF29FD_.wvu.PrintArea" localSheetId="25" hidden="1">#REF!</definedName>
    <definedName name="Z_1D18DB50_65F5_11D3_9DAB_00A0C9DF29FD_.wvu.PrintArea" hidden="1">#REF!</definedName>
    <definedName name="Z_1D18DB51_65F5_11D3_9DAB_00A0C9DF29FD_.wvu.PrintArea" localSheetId="17" hidden="1">#REF!</definedName>
    <definedName name="Z_1D18DB51_65F5_11D3_9DAB_00A0C9DF29FD_.wvu.PrintArea" localSheetId="16" hidden="1">#REF!</definedName>
    <definedName name="Z_1D18DB51_65F5_11D3_9DAB_00A0C9DF29FD_.wvu.PrintArea" localSheetId="53" hidden="1">#REF!</definedName>
    <definedName name="Z_1D18DB51_65F5_11D3_9DAB_00A0C9DF29FD_.wvu.PrintArea" localSheetId="23" hidden="1">#REF!</definedName>
    <definedName name="Z_1D18DB51_65F5_11D3_9DAB_00A0C9DF29FD_.wvu.PrintArea" localSheetId="14" hidden="1">#REF!</definedName>
    <definedName name="Z_1D18DB51_65F5_11D3_9DAB_00A0C9DF29FD_.wvu.PrintArea" localSheetId="13" hidden="1">#REF!</definedName>
    <definedName name="Z_1D18DB51_65F5_11D3_9DAB_00A0C9DF29FD_.wvu.PrintArea" localSheetId="12" hidden="1">#REF!</definedName>
    <definedName name="Z_1D18DB51_65F5_11D3_9DAB_00A0C9DF29FD_.wvu.PrintArea" localSheetId="36" hidden="1">#REF!</definedName>
    <definedName name="Z_1D18DB51_65F5_11D3_9DAB_00A0C9DF29FD_.wvu.PrintArea" localSheetId="10" hidden="1">#REF!</definedName>
    <definedName name="Z_1D18DB51_65F5_11D3_9DAB_00A0C9DF29FD_.wvu.PrintArea" localSheetId="11" hidden="1">#REF!</definedName>
    <definedName name="Z_1D18DB51_65F5_11D3_9DAB_00A0C9DF29FD_.wvu.PrintArea" localSheetId="9" hidden="1">#REF!</definedName>
    <definedName name="Z_1D18DB51_65F5_11D3_9DAB_00A0C9DF29FD_.wvu.PrintArea" localSheetId="8" hidden="1">#REF!</definedName>
    <definedName name="Z_1D18DB51_65F5_11D3_9DAB_00A0C9DF29FD_.wvu.PrintArea" localSheetId="21" hidden="1">#REF!</definedName>
    <definedName name="Z_1D18DB51_65F5_11D3_9DAB_00A0C9DF29FD_.wvu.PrintArea" localSheetId="6" hidden="1">#REF!</definedName>
    <definedName name="Z_1D18DB51_65F5_11D3_9DAB_00A0C9DF29FD_.wvu.PrintArea" localSheetId="0" hidden="1">#REF!</definedName>
    <definedName name="Z_1D18DB51_65F5_11D3_9DAB_00A0C9DF29FD_.wvu.PrintArea" localSheetId="2" hidden="1">#REF!</definedName>
    <definedName name="Z_1D18DB51_65F5_11D3_9DAB_00A0C9DF29FD_.wvu.PrintArea" localSheetId="1" hidden="1">#REF!</definedName>
    <definedName name="Z_1D18DB51_65F5_11D3_9DAB_00A0C9DF29FD_.wvu.PrintArea" localSheetId="33" hidden="1">#REF!</definedName>
    <definedName name="Z_1D18DB51_65F5_11D3_9DAB_00A0C9DF29FD_.wvu.PrintArea" localSheetId="25" hidden="1">#REF!</definedName>
    <definedName name="Z_1D18DB51_65F5_11D3_9DAB_00A0C9DF29FD_.wvu.PrintArea" hidden="1">#REF!</definedName>
    <definedName name="Z_1D18DB53_65F5_11D3_9DAB_00A0C9DF29FD_.wvu.PrintArea" localSheetId="17" hidden="1">#REF!</definedName>
    <definedName name="Z_1D18DB53_65F5_11D3_9DAB_00A0C9DF29FD_.wvu.PrintArea" localSheetId="16" hidden="1">#REF!</definedName>
    <definedName name="Z_1D18DB53_65F5_11D3_9DAB_00A0C9DF29FD_.wvu.PrintArea" localSheetId="53" hidden="1">#REF!</definedName>
    <definedName name="Z_1D18DB53_65F5_11D3_9DAB_00A0C9DF29FD_.wvu.PrintArea" localSheetId="23" hidden="1">#REF!</definedName>
    <definedName name="Z_1D18DB53_65F5_11D3_9DAB_00A0C9DF29FD_.wvu.PrintArea" localSheetId="14" hidden="1">#REF!</definedName>
    <definedName name="Z_1D18DB53_65F5_11D3_9DAB_00A0C9DF29FD_.wvu.PrintArea" localSheetId="13" hidden="1">#REF!</definedName>
    <definedName name="Z_1D18DB53_65F5_11D3_9DAB_00A0C9DF29FD_.wvu.PrintArea" localSheetId="12" hidden="1">#REF!</definedName>
    <definedName name="Z_1D18DB53_65F5_11D3_9DAB_00A0C9DF29FD_.wvu.PrintArea" localSheetId="36" hidden="1">#REF!</definedName>
    <definedName name="Z_1D18DB53_65F5_11D3_9DAB_00A0C9DF29FD_.wvu.PrintArea" localSheetId="10" hidden="1">#REF!</definedName>
    <definedName name="Z_1D18DB53_65F5_11D3_9DAB_00A0C9DF29FD_.wvu.PrintArea" localSheetId="11" hidden="1">#REF!</definedName>
    <definedName name="Z_1D18DB53_65F5_11D3_9DAB_00A0C9DF29FD_.wvu.PrintArea" localSheetId="9" hidden="1">#REF!</definedName>
    <definedName name="Z_1D18DB53_65F5_11D3_9DAB_00A0C9DF29FD_.wvu.PrintArea" localSheetId="8" hidden="1">#REF!</definedName>
    <definedName name="Z_1D18DB53_65F5_11D3_9DAB_00A0C9DF29FD_.wvu.PrintArea" localSheetId="21" hidden="1">#REF!</definedName>
    <definedName name="Z_1D18DB53_65F5_11D3_9DAB_00A0C9DF29FD_.wvu.PrintArea" localSheetId="6" hidden="1">#REF!</definedName>
    <definedName name="Z_1D18DB53_65F5_11D3_9DAB_00A0C9DF29FD_.wvu.PrintArea" localSheetId="0" hidden="1">#REF!</definedName>
    <definedName name="Z_1D18DB53_65F5_11D3_9DAB_00A0C9DF29FD_.wvu.PrintArea" localSheetId="2" hidden="1">#REF!</definedName>
    <definedName name="Z_1D18DB53_65F5_11D3_9DAB_00A0C9DF29FD_.wvu.PrintArea" localSheetId="1" hidden="1">#REF!</definedName>
    <definedName name="Z_1D18DB53_65F5_11D3_9DAB_00A0C9DF29FD_.wvu.PrintArea" localSheetId="33" hidden="1">#REF!</definedName>
    <definedName name="Z_1D18DB53_65F5_11D3_9DAB_00A0C9DF29FD_.wvu.PrintArea" localSheetId="25" hidden="1">#REF!</definedName>
    <definedName name="Z_1D18DB53_65F5_11D3_9DAB_00A0C9DF29FD_.wvu.PrintArea" hidden="1">#REF!</definedName>
    <definedName name="Z_1D18DB54_65F5_11D3_9DAB_00A0C9DF29FD_.wvu.PrintArea" localSheetId="17" hidden="1">#REF!</definedName>
    <definedName name="Z_1D18DB54_65F5_11D3_9DAB_00A0C9DF29FD_.wvu.PrintArea" localSheetId="16" hidden="1">#REF!</definedName>
    <definedName name="Z_1D18DB54_65F5_11D3_9DAB_00A0C9DF29FD_.wvu.PrintArea" localSheetId="53" hidden="1">#REF!</definedName>
    <definedName name="Z_1D18DB54_65F5_11D3_9DAB_00A0C9DF29FD_.wvu.PrintArea" localSheetId="23" hidden="1">#REF!</definedName>
    <definedName name="Z_1D18DB54_65F5_11D3_9DAB_00A0C9DF29FD_.wvu.PrintArea" localSheetId="14" hidden="1">#REF!</definedName>
    <definedName name="Z_1D18DB54_65F5_11D3_9DAB_00A0C9DF29FD_.wvu.PrintArea" localSheetId="13" hidden="1">#REF!</definedName>
    <definedName name="Z_1D18DB54_65F5_11D3_9DAB_00A0C9DF29FD_.wvu.PrintArea" localSheetId="12" hidden="1">#REF!</definedName>
    <definedName name="Z_1D18DB54_65F5_11D3_9DAB_00A0C9DF29FD_.wvu.PrintArea" localSheetId="36" hidden="1">#REF!</definedName>
    <definedName name="Z_1D18DB54_65F5_11D3_9DAB_00A0C9DF29FD_.wvu.PrintArea" localSheetId="10" hidden="1">#REF!</definedName>
    <definedName name="Z_1D18DB54_65F5_11D3_9DAB_00A0C9DF29FD_.wvu.PrintArea" localSheetId="11" hidden="1">#REF!</definedName>
    <definedName name="Z_1D18DB54_65F5_11D3_9DAB_00A0C9DF29FD_.wvu.PrintArea" localSheetId="9" hidden="1">#REF!</definedName>
    <definedName name="Z_1D18DB54_65F5_11D3_9DAB_00A0C9DF29FD_.wvu.PrintArea" localSheetId="8" hidden="1">#REF!</definedName>
    <definedName name="Z_1D18DB54_65F5_11D3_9DAB_00A0C9DF29FD_.wvu.PrintArea" localSheetId="21" hidden="1">#REF!</definedName>
    <definedName name="Z_1D18DB54_65F5_11D3_9DAB_00A0C9DF29FD_.wvu.PrintArea" localSheetId="6" hidden="1">#REF!</definedName>
    <definedName name="Z_1D18DB54_65F5_11D3_9DAB_00A0C9DF29FD_.wvu.PrintArea" localSheetId="0" hidden="1">#REF!</definedName>
    <definedName name="Z_1D18DB54_65F5_11D3_9DAB_00A0C9DF29FD_.wvu.PrintArea" localSheetId="2" hidden="1">#REF!</definedName>
    <definedName name="Z_1D18DB54_65F5_11D3_9DAB_00A0C9DF29FD_.wvu.PrintArea" localSheetId="1" hidden="1">#REF!</definedName>
    <definedName name="Z_1D18DB54_65F5_11D3_9DAB_00A0C9DF29FD_.wvu.PrintArea" localSheetId="33" hidden="1">#REF!</definedName>
    <definedName name="Z_1D18DB54_65F5_11D3_9DAB_00A0C9DF29FD_.wvu.PrintArea" localSheetId="25" hidden="1">#REF!</definedName>
    <definedName name="Z_1D18DB54_65F5_11D3_9DAB_00A0C9DF29FD_.wvu.PrintArea" hidden="1">#REF!</definedName>
    <definedName name="Z_1D18DB56_65F5_11D3_9DAB_00A0C9DF29FD_.wvu.PrintArea" localSheetId="17" hidden="1">#REF!</definedName>
    <definedName name="Z_1D18DB56_65F5_11D3_9DAB_00A0C9DF29FD_.wvu.PrintArea" localSheetId="16" hidden="1">#REF!</definedName>
    <definedName name="Z_1D18DB56_65F5_11D3_9DAB_00A0C9DF29FD_.wvu.PrintArea" localSheetId="53" hidden="1">#REF!</definedName>
    <definedName name="Z_1D18DB56_65F5_11D3_9DAB_00A0C9DF29FD_.wvu.PrintArea" localSheetId="23" hidden="1">#REF!</definedName>
    <definedName name="Z_1D18DB56_65F5_11D3_9DAB_00A0C9DF29FD_.wvu.PrintArea" localSheetId="14" hidden="1">#REF!</definedName>
    <definedName name="Z_1D18DB56_65F5_11D3_9DAB_00A0C9DF29FD_.wvu.PrintArea" localSheetId="13" hidden="1">#REF!</definedName>
    <definedName name="Z_1D18DB56_65F5_11D3_9DAB_00A0C9DF29FD_.wvu.PrintArea" localSheetId="12" hidden="1">#REF!</definedName>
    <definedName name="Z_1D18DB56_65F5_11D3_9DAB_00A0C9DF29FD_.wvu.PrintArea" localSheetId="36" hidden="1">#REF!</definedName>
    <definedName name="Z_1D18DB56_65F5_11D3_9DAB_00A0C9DF29FD_.wvu.PrintArea" localSheetId="10" hidden="1">#REF!</definedName>
    <definedName name="Z_1D18DB56_65F5_11D3_9DAB_00A0C9DF29FD_.wvu.PrintArea" localSheetId="11" hidden="1">#REF!</definedName>
    <definedName name="Z_1D18DB56_65F5_11D3_9DAB_00A0C9DF29FD_.wvu.PrintArea" localSheetId="9" hidden="1">#REF!</definedName>
    <definedName name="Z_1D18DB56_65F5_11D3_9DAB_00A0C9DF29FD_.wvu.PrintArea" localSheetId="8" hidden="1">#REF!</definedName>
    <definedName name="Z_1D18DB56_65F5_11D3_9DAB_00A0C9DF29FD_.wvu.PrintArea" localSheetId="21" hidden="1">#REF!</definedName>
    <definedName name="Z_1D18DB56_65F5_11D3_9DAB_00A0C9DF29FD_.wvu.PrintArea" localSheetId="6" hidden="1">#REF!</definedName>
    <definedName name="Z_1D18DB56_65F5_11D3_9DAB_00A0C9DF29FD_.wvu.PrintArea" localSheetId="0" hidden="1">#REF!</definedName>
    <definedName name="Z_1D18DB56_65F5_11D3_9DAB_00A0C9DF29FD_.wvu.PrintArea" localSheetId="2" hidden="1">#REF!</definedName>
    <definedName name="Z_1D18DB56_65F5_11D3_9DAB_00A0C9DF29FD_.wvu.PrintArea" localSheetId="1" hidden="1">#REF!</definedName>
    <definedName name="Z_1D18DB56_65F5_11D3_9DAB_00A0C9DF29FD_.wvu.PrintArea" localSheetId="33" hidden="1">#REF!</definedName>
    <definedName name="Z_1D18DB56_65F5_11D3_9DAB_00A0C9DF29FD_.wvu.PrintArea" localSheetId="25" hidden="1">#REF!</definedName>
    <definedName name="Z_1D18DB56_65F5_11D3_9DAB_00A0C9DF29FD_.wvu.PrintArea" hidden="1">#REF!</definedName>
    <definedName name="Z_1D18DB57_65F5_11D3_9DAB_00A0C9DF29FD_.wvu.PrintArea" localSheetId="17" hidden="1">#REF!</definedName>
    <definedName name="Z_1D18DB57_65F5_11D3_9DAB_00A0C9DF29FD_.wvu.PrintArea" localSheetId="16" hidden="1">#REF!</definedName>
    <definedName name="Z_1D18DB57_65F5_11D3_9DAB_00A0C9DF29FD_.wvu.PrintArea" localSheetId="53" hidden="1">#REF!</definedName>
    <definedName name="Z_1D18DB57_65F5_11D3_9DAB_00A0C9DF29FD_.wvu.PrintArea" localSheetId="23" hidden="1">#REF!</definedName>
    <definedName name="Z_1D18DB57_65F5_11D3_9DAB_00A0C9DF29FD_.wvu.PrintArea" localSheetId="14" hidden="1">#REF!</definedName>
    <definedName name="Z_1D18DB57_65F5_11D3_9DAB_00A0C9DF29FD_.wvu.PrintArea" localSheetId="13" hidden="1">#REF!</definedName>
    <definedName name="Z_1D18DB57_65F5_11D3_9DAB_00A0C9DF29FD_.wvu.PrintArea" localSheetId="12" hidden="1">#REF!</definedName>
    <definedName name="Z_1D18DB57_65F5_11D3_9DAB_00A0C9DF29FD_.wvu.PrintArea" localSheetId="36" hidden="1">#REF!</definedName>
    <definedName name="Z_1D18DB57_65F5_11D3_9DAB_00A0C9DF29FD_.wvu.PrintArea" localSheetId="10" hidden="1">#REF!</definedName>
    <definedName name="Z_1D18DB57_65F5_11D3_9DAB_00A0C9DF29FD_.wvu.PrintArea" localSheetId="11" hidden="1">#REF!</definedName>
    <definedName name="Z_1D18DB57_65F5_11D3_9DAB_00A0C9DF29FD_.wvu.PrintArea" localSheetId="9" hidden="1">#REF!</definedName>
    <definedName name="Z_1D18DB57_65F5_11D3_9DAB_00A0C9DF29FD_.wvu.PrintArea" localSheetId="8" hidden="1">#REF!</definedName>
    <definedName name="Z_1D18DB57_65F5_11D3_9DAB_00A0C9DF29FD_.wvu.PrintArea" localSheetId="21" hidden="1">#REF!</definedName>
    <definedName name="Z_1D18DB57_65F5_11D3_9DAB_00A0C9DF29FD_.wvu.PrintArea" localSheetId="6" hidden="1">#REF!</definedName>
    <definedName name="Z_1D18DB57_65F5_11D3_9DAB_00A0C9DF29FD_.wvu.PrintArea" localSheetId="0" hidden="1">#REF!</definedName>
    <definedName name="Z_1D18DB57_65F5_11D3_9DAB_00A0C9DF29FD_.wvu.PrintArea" localSheetId="2" hidden="1">#REF!</definedName>
    <definedName name="Z_1D18DB57_65F5_11D3_9DAB_00A0C9DF29FD_.wvu.PrintArea" localSheetId="1" hidden="1">#REF!</definedName>
    <definedName name="Z_1D18DB57_65F5_11D3_9DAB_00A0C9DF29FD_.wvu.PrintArea" localSheetId="33" hidden="1">#REF!</definedName>
    <definedName name="Z_1D18DB57_65F5_11D3_9DAB_00A0C9DF29FD_.wvu.PrintArea" localSheetId="25" hidden="1">#REF!</definedName>
    <definedName name="Z_1D18DB57_65F5_11D3_9DAB_00A0C9DF29FD_.wvu.PrintArea" hidden="1">#REF!</definedName>
    <definedName name="Z_1D18DB59_65F5_11D3_9DAB_00A0C9DF29FD_.wvu.PrintArea" localSheetId="17" hidden="1">#REF!</definedName>
    <definedName name="Z_1D18DB59_65F5_11D3_9DAB_00A0C9DF29FD_.wvu.PrintArea" localSheetId="16" hidden="1">#REF!</definedName>
    <definedName name="Z_1D18DB59_65F5_11D3_9DAB_00A0C9DF29FD_.wvu.PrintArea" localSheetId="53" hidden="1">#REF!</definedName>
    <definedName name="Z_1D18DB59_65F5_11D3_9DAB_00A0C9DF29FD_.wvu.PrintArea" localSheetId="23" hidden="1">#REF!</definedName>
    <definedName name="Z_1D18DB59_65F5_11D3_9DAB_00A0C9DF29FD_.wvu.PrintArea" localSheetId="14" hidden="1">#REF!</definedName>
    <definedName name="Z_1D18DB59_65F5_11D3_9DAB_00A0C9DF29FD_.wvu.PrintArea" localSheetId="13" hidden="1">#REF!</definedName>
    <definedName name="Z_1D18DB59_65F5_11D3_9DAB_00A0C9DF29FD_.wvu.PrintArea" localSheetId="12" hidden="1">#REF!</definedName>
    <definedName name="Z_1D18DB59_65F5_11D3_9DAB_00A0C9DF29FD_.wvu.PrintArea" localSheetId="36" hidden="1">#REF!</definedName>
    <definedName name="Z_1D18DB59_65F5_11D3_9DAB_00A0C9DF29FD_.wvu.PrintArea" localSheetId="10" hidden="1">#REF!</definedName>
    <definedName name="Z_1D18DB59_65F5_11D3_9DAB_00A0C9DF29FD_.wvu.PrintArea" localSheetId="11" hidden="1">#REF!</definedName>
    <definedName name="Z_1D18DB59_65F5_11D3_9DAB_00A0C9DF29FD_.wvu.PrintArea" localSheetId="9" hidden="1">#REF!</definedName>
    <definedName name="Z_1D18DB59_65F5_11D3_9DAB_00A0C9DF29FD_.wvu.PrintArea" localSheetId="8" hidden="1">#REF!</definedName>
    <definedName name="Z_1D18DB59_65F5_11D3_9DAB_00A0C9DF29FD_.wvu.PrintArea" localSheetId="21" hidden="1">#REF!</definedName>
    <definedName name="Z_1D18DB59_65F5_11D3_9DAB_00A0C9DF29FD_.wvu.PrintArea" localSheetId="6" hidden="1">#REF!</definedName>
    <definedName name="Z_1D18DB59_65F5_11D3_9DAB_00A0C9DF29FD_.wvu.PrintArea" localSheetId="0" hidden="1">#REF!</definedName>
    <definedName name="Z_1D18DB59_65F5_11D3_9DAB_00A0C9DF29FD_.wvu.PrintArea" localSheetId="2" hidden="1">#REF!</definedName>
    <definedName name="Z_1D18DB59_65F5_11D3_9DAB_00A0C9DF29FD_.wvu.PrintArea" localSheetId="1" hidden="1">#REF!</definedName>
    <definedName name="Z_1D18DB59_65F5_11D3_9DAB_00A0C9DF29FD_.wvu.PrintArea" localSheetId="33" hidden="1">#REF!</definedName>
    <definedName name="Z_1D18DB59_65F5_11D3_9DAB_00A0C9DF29FD_.wvu.PrintArea" localSheetId="25" hidden="1">#REF!</definedName>
    <definedName name="Z_1D18DB59_65F5_11D3_9DAB_00A0C9DF29FD_.wvu.PrintArea" hidden="1">#REF!</definedName>
    <definedName name="Z_1D18DB5A_65F5_11D3_9DAB_00A0C9DF29FD_.wvu.PrintArea" localSheetId="17" hidden="1">#REF!</definedName>
    <definedName name="Z_1D18DB5A_65F5_11D3_9DAB_00A0C9DF29FD_.wvu.PrintArea" localSheetId="16" hidden="1">#REF!</definedName>
    <definedName name="Z_1D18DB5A_65F5_11D3_9DAB_00A0C9DF29FD_.wvu.PrintArea" localSheetId="53" hidden="1">#REF!</definedName>
    <definedName name="Z_1D18DB5A_65F5_11D3_9DAB_00A0C9DF29FD_.wvu.PrintArea" localSheetId="23" hidden="1">#REF!</definedName>
    <definedName name="Z_1D18DB5A_65F5_11D3_9DAB_00A0C9DF29FD_.wvu.PrintArea" localSheetId="14" hidden="1">#REF!</definedName>
    <definedName name="Z_1D18DB5A_65F5_11D3_9DAB_00A0C9DF29FD_.wvu.PrintArea" localSheetId="13" hidden="1">#REF!</definedName>
    <definedName name="Z_1D18DB5A_65F5_11D3_9DAB_00A0C9DF29FD_.wvu.PrintArea" localSheetId="12" hidden="1">#REF!</definedName>
    <definedName name="Z_1D18DB5A_65F5_11D3_9DAB_00A0C9DF29FD_.wvu.PrintArea" localSheetId="36" hidden="1">#REF!</definedName>
    <definedName name="Z_1D18DB5A_65F5_11D3_9DAB_00A0C9DF29FD_.wvu.PrintArea" localSheetId="10" hidden="1">#REF!</definedName>
    <definedName name="Z_1D18DB5A_65F5_11D3_9DAB_00A0C9DF29FD_.wvu.PrintArea" localSheetId="11" hidden="1">#REF!</definedName>
    <definedName name="Z_1D18DB5A_65F5_11D3_9DAB_00A0C9DF29FD_.wvu.PrintArea" localSheetId="9" hidden="1">#REF!</definedName>
    <definedName name="Z_1D18DB5A_65F5_11D3_9DAB_00A0C9DF29FD_.wvu.PrintArea" localSheetId="8" hidden="1">#REF!</definedName>
    <definedName name="Z_1D18DB5A_65F5_11D3_9DAB_00A0C9DF29FD_.wvu.PrintArea" localSheetId="21" hidden="1">#REF!</definedName>
    <definedName name="Z_1D18DB5A_65F5_11D3_9DAB_00A0C9DF29FD_.wvu.PrintArea" localSheetId="6" hidden="1">#REF!</definedName>
    <definedName name="Z_1D18DB5A_65F5_11D3_9DAB_00A0C9DF29FD_.wvu.PrintArea" localSheetId="0" hidden="1">#REF!</definedName>
    <definedName name="Z_1D18DB5A_65F5_11D3_9DAB_00A0C9DF29FD_.wvu.PrintArea" localSheetId="2" hidden="1">#REF!</definedName>
    <definedName name="Z_1D18DB5A_65F5_11D3_9DAB_00A0C9DF29FD_.wvu.PrintArea" localSheetId="1" hidden="1">#REF!</definedName>
    <definedName name="Z_1D18DB5A_65F5_11D3_9DAB_00A0C9DF29FD_.wvu.PrintArea" localSheetId="33" hidden="1">#REF!</definedName>
    <definedName name="Z_1D18DB5A_65F5_11D3_9DAB_00A0C9DF29FD_.wvu.PrintArea" localSheetId="25" hidden="1">#REF!</definedName>
    <definedName name="Z_1D18DB5A_65F5_11D3_9DAB_00A0C9DF29FD_.wvu.PrintArea" hidden="1">#REF!</definedName>
    <definedName name="Z_1D18DB5B_65F5_11D3_9DAB_00A0C9DF29FD_.wvu.PrintArea" localSheetId="17" hidden="1">#REF!</definedName>
    <definedName name="Z_1D18DB5B_65F5_11D3_9DAB_00A0C9DF29FD_.wvu.PrintArea" localSheetId="16" hidden="1">#REF!</definedName>
    <definedName name="Z_1D18DB5B_65F5_11D3_9DAB_00A0C9DF29FD_.wvu.PrintArea" localSheetId="53" hidden="1">#REF!</definedName>
    <definedName name="Z_1D18DB5B_65F5_11D3_9DAB_00A0C9DF29FD_.wvu.PrintArea" localSheetId="23" hidden="1">#REF!</definedName>
    <definedName name="Z_1D18DB5B_65F5_11D3_9DAB_00A0C9DF29FD_.wvu.PrintArea" localSheetId="14" hidden="1">#REF!</definedName>
    <definedName name="Z_1D18DB5B_65F5_11D3_9DAB_00A0C9DF29FD_.wvu.PrintArea" localSheetId="13" hidden="1">#REF!</definedName>
    <definedName name="Z_1D18DB5B_65F5_11D3_9DAB_00A0C9DF29FD_.wvu.PrintArea" localSheetId="12" hidden="1">#REF!</definedName>
    <definedName name="Z_1D18DB5B_65F5_11D3_9DAB_00A0C9DF29FD_.wvu.PrintArea" localSheetId="36" hidden="1">#REF!</definedName>
    <definedName name="Z_1D18DB5B_65F5_11D3_9DAB_00A0C9DF29FD_.wvu.PrintArea" localSheetId="10" hidden="1">#REF!</definedName>
    <definedName name="Z_1D18DB5B_65F5_11D3_9DAB_00A0C9DF29FD_.wvu.PrintArea" localSheetId="11" hidden="1">#REF!</definedName>
    <definedName name="Z_1D18DB5B_65F5_11D3_9DAB_00A0C9DF29FD_.wvu.PrintArea" localSheetId="9" hidden="1">#REF!</definedName>
    <definedName name="Z_1D18DB5B_65F5_11D3_9DAB_00A0C9DF29FD_.wvu.PrintArea" localSheetId="8" hidden="1">#REF!</definedName>
    <definedName name="Z_1D18DB5B_65F5_11D3_9DAB_00A0C9DF29FD_.wvu.PrintArea" localSheetId="21" hidden="1">#REF!</definedName>
    <definedName name="Z_1D18DB5B_65F5_11D3_9DAB_00A0C9DF29FD_.wvu.PrintArea" localSheetId="6" hidden="1">#REF!</definedName>
    <definedName name="Z_1D18DB5B_65F5_11D3_9DAB_00A0C9DF29FD_.wvu.PrintArea" localSheetId="0" hidden="1">#REF!</definedName>
    <definedName name="Z_1D18DB5B_65F5_11D3_9DAB_00A0C9DF29FD_.wvu.PrintArea" localSheetId="2" hidden="1">#REF!</definedName>
    <definedName name="Z_1D18DB5B_65F5_11D3_9DAB_00A0C9DF29FD_.wvu.PrintArea" localSheetId="1" hidden="1">#REF!</definedName>
    <definedName name="Z_1D18DB5B_65F5_11D3_9DAB_00A0C9DF29FD_.wvu.PrintArea" localSheetId="33" hidden="1">#REF!</definedName>
    <definedName name="Z_1D18DB5B_65F5_11D3_9DAB_00A0C9DF29FD_.wvu.PrintArea" localSheetId="25" hidden="1">#REF!</definedName>
    <definedName name="Z_1D18DB5B_65F5_11D3_9DAB_00A0C9DF29FD_.wvu.PrintArea" hidden="1">#REF!</definedName>
    <definedName name="Z_1D18DB5C_65F5_11D3_9DAB_00A0C9DF29FD_.wvu.PrintArea" localSheetId="17" hidden="1">#REF!</definedName>
    <definedName name="Z_1D18DB5C_65F5_11D3_9DAB_00A0C9DF29FD_.wvu.PrintArea" localSheetId="16" hidden="1">#REF!</definedName>
    <definedName name="Z_1D18DB5C_65F5_11D3_9DAB_00A0C9DF29FD_.wvu.PrintArea" localSheetId="53" hidden="1">#REF!</definedName>
    <definedName name="Z_1D18DB5C_65F5_11D3_9DAB_00A0C9DF29FD_.wvu.PrintArea" localSheetId="23" hidden="1">#REF!</definedName>
    <definedName name="Z_1D18DB5C_65F5_11D3_9DAB_00A0C9DF29FD_.wvu.PrintArea" localSheetId="14" hidden="1">#REF!</definedName>
    <definedName name="Z_1D18DB5C_65F5_11D3_9DAB_00A0C9DF29FD_.wvu.PrintArea" localSheetId="13" hidden="1">#REF!</definedName>
    <definedName name="Z_1D18DB5C_65F5_11D3_9DAB_00A0C9DF29FD_.wvu.PrintArea" localSheetId="12" hidden="1">#REF!</definedName>
    <definedName name="Z_1D18DB5C_65F5_11D3_9DAB_00A0C9DF29FD_.wvu.PrintArea" localSheetId="36" hidden="1">#REF!</definedName>
    <definedName name="Z_1D18DB5C_65F5_11D3_9DAB_00A0C9DF29FD_.wvu.PrintArea" localSheetId="10" hidden="1">#REF!</definedName>
    <definedName name="Z_1D18DB5C_65F5_11D3_9DAB_00A0C9DF29FD_.wvu.PrintArea" localSheetId="11" hidden="1">#REF!</definedName>
    <definedName name="Z_1D18DB5C_65F5_11D3_9DAB_00A0C9DF29FD_.wvu.PrintArea" localSheetId="9" hidden="1">#REF!</definedName>
    <definedName name="Z_1D18DB5C_65F5_11D3_9DAB_00A0C9DF29FD_.wvu.PrintArea" localSheetId="8" hidden="1">#REF!</definedName>
    <definedName name="Z_1D18DB5C_65F5_11D3_9DAB_00A0C9DF29FD_.wvu.PrintArea" localSheetId="21" hidden="1">#REF!</definedName>
    <definedName name="Z_1D18DB5C_65F5_11D3_9DAB_00A0C9DF29FD_.wvu.PrintArea" localSheetId="6" hidden="1">#REF!</definedName>
    <definedName name="Z_1D18DB5C_65F5_11D3_9DAB_00A0C9DF29FD_.wvu.PrintArea" localSheetId="0" hidden="1">#REF!</definedName>
    <definedName name="Z_1D18DB5C_65F5_11D3_9DAB_00A0C9DF29FD_.wvu.PrintArea" localSheetId="2" hidden="1">#REF!</definedName>
    <definedName name="Z_1D18DB5C_65F5_11D3_9DAB_00A0C9DF29FD_.wvu.PrintArea" localSheetId="1" hidden="1">#REF!</definedName>
    <definedName name="Z_1D18DB5C_65F5_11D3_9DAB_00A0C9DF29FD_.wvu.PrintArea" localSheetId="33" hidden="1">#REF!</definedName>
    <definedName name="Z_1D18DB5C_65F5_11D3_9DAB_00A0C9DF29FD_.wvu.PrintArea" localSheetId="25" hidden="1">#REF!</definedName>
    <definedName name="Z_1D18DB5C_65F5_11D3_9DAB_00A0C9DF29FD_.wvu.PrintArea" hidden="1">#REF!</definedName>
    <definedName name="Z_1D18DB5E_65F5_11D3_9DAB_00A0C9DF29FD_.wvu.PrintArea" localSheetId="17" hidden="1">#REF!</definedName>
    <definedName name="Z_1D18DB5E_65F5_11D3_9DAB_00A0C9DF29FD_.wvu.PrintArea" localSheetId="16" hidden="1">#REF!</definedName>
    <definedName name="Z_1D18DB5E_65F5_11D3_9DAB_00A0C9DF29FD_.wvu.PrintArea" localSheetId="53" hidden="1">#REF!</definedName>
    <definedName name="Z_1D18DB5E_65F5_11D3_9DAB_00A0C9DF29FD_.wvu.PrintArea" localSheetId="23" hidden="1">#REF!</definedName>
    <definedName name="Z_1D18DB5E_65F5_11D3_9DAB_00A0C9DF29FD_.wvu.PrintArea" localSheetId="14" hidden="1">#REF!</definedName>
    <definedName name="Z_1D18DB5E_65F5_11D3_9DAB_00A0C9DF29FD_.wvu.PrintArea" localSheetId="13" hidden="1">#REF!</definedName>
    <definedName name="Z_1D18DB5E_65F5_11D3_9DAB_00A0C9DF29FD_.wvu.PrintArea" localSheetId="12" hidden="1">#REF!</definedName>
    <definedName name="Z_1D18DB5E_65F5_11D3_9DAB_00A0C9DF29FD_.wvu.PrintArea" localSheetId="36" hidden="1">#REF!</definedName>
    <definedName name="Z_1D18DB5E_65F5_11D3_9DAB_00A0C9DF29FD_.wvu.PrintArea" localSheetId="10" hidden="1">#REF!</definedName>
    <definedName name="Z_1D18DB5E_65F5_11D3_9DAB_00A0C9DF29FD_.wvu.PrintArea" localSheetId="11" hidden="1">#REF!</definedName>
    <definedName name="Z_1D18DB5E_65F5_11D3_9DAB_00A0C9DF29FD_.wvu.PrintArea" localSheetId="9" hidden="1">#REF!</definedName>
    <definedName name="Z_1D18DB5E_65F5_11D3_9DAB_00A0C9DF29FD_.wvu.PrintArea" localSheetId="8" hidden="1">#REF!</definedName>
    <definedName name="Z_1D18DB5E_65F5_11D3_9DAB_00A0C9DF29FD_.wvu.PrintArea" localSheetId="21" hidden="1">#REF!</definedName>
    <definedName name="Z_1D18DB5E_65F5_11D3_9DAB_00A0C9DF29FD_.wvu.PrintArea" localSheetId="6" hidden="1">#REF!</definedName>
    <definedName name="Z_1D18DB5E_65F5_11D3_9DAB_00A0C9DF29FD_.wvu.PrintArea" localSheetId="0" hidden="1">#REF!</definedName>
    <definedName name="Z_1D18DB5E_65F5_11D3_9DAB_00A0C9DF29FD_.wvu.PrintArea" localSheetId="2" hidden="1">#REF!</definedName>
    <definedName name="Z_1D18DB5E_65F5_11D3_9DAB_00A0C9DF29FD_.wvu.PrintArea" localSheetId="1" hidden="1">#REF!</definedName>
    <definedName name="Z_1D18DB5E_65F5_11D3_9DAB_00A0C9DF29FD_.wvu.PrintArea" localSheetId="33" hidden="1">#REF!</definedName>
    <definedName name="Z_1D18DB5E_65F5_11D3_9DAB_00A0C9DF29FD_.wvu.PrintArea" localSheetId="25" hidden="1">#REF!</definedName>
    <definedName name="Z_1D18DB5E_65F5_11D3_9DAB_00A0C9DF29FD_.wvu.PrintArea" hidden="1">#REF!</definedName>
    <definedName name="Z_1D18DB5F_65F5_11D3_9DAB_00A0C9DF29FD_.wvu.PrintArea" localSheetId="17" hidden="1">#REF!</definedName>
    <definedName name="Z_1D18DB5F_65F5_11D3_9DAB_00A0C9DF29FD_.wvu.PrintArea" localSheetId="16" hidden="1">#REF!</definedName>
    <definedName name="Z_1D18DB5F_65F5_11D3_9DAB_00A0C9DF29FD_.wvu.PrintArea" localSheetId="53" hidden="1">#REF!</definedName>
    <definedName name="Z_1D18DB5F_65F5_11D3_9DAB_00A0C9DF29FD_.wvu.PrintArea" localSheetId="23" hidden="1">#REF!</definedName>
    <definedName name="Z_1D18DB5F_65F5_11D3_9DAB_00A0C9DF29FD_.wvu.PrintArea" localSheetId="14" hidden="1">#REF!</definedName>
    <definedName name="Z_1D18DB5F_65F5_11D3_9DAB_00A0C9DF29FD_.wvu.PrintArea" localSheetId="13" hidden="1">#REF!</definedName>
    <definedName name="Z_1D18DB5F_65F5_11D3_9DAB_00A0C9DF29FD_.wvu.PrintArea" localSheetId="12" hidden="1">#REF!</definedName>
    <definedName name="Z_1D18DB5F_65F5_11D3_9DAB_00A0C9DF29FD_.wvu.PrintArea" localSheetId="36" hidden="1">#REF!</definedName>
    <definedName name="Z_1D18DB5F_65F5_11D3_9DAB_00A0C9DF29FD_.wvu.PrintArea" localSheetId="10" hidden="1">#REF!</definedName>
    <definedName name="Z_1D18DB5F_65F5_11D3_9DAB_00A0C9DF29FD_.wvu.PrintArea" localSheetId="11" hidden="1">#REF!</definedName>
    <definedName name="Z_1D18DB5F_65F5_11D3_9DAB_00A0C9DF29FD_.wvu.PrintArea" localSheetId="9" hidden="1">#REF!</definedName>
    <definedName name="Z_1D18DB5F_65F5_11D3_9DAB_00A0C9DF29FD_.wvu.PrintArea" localSheetId="8" hidden="1">#REF!</definedName>
    <definedName name="Z_1D18DB5F_65F5_11D3_9DAB_00A0C9DF29FD_.wvu.PrintArea" localSheetId="21" hidden="1">#REF!</definedName>
    <definedName name="Z_1D18DB5F_65F5_11D3_9DAB_00A0C9DF29FD_.wvu.PrintArea" localSheetId="6" hidden="1">#REF!</definedName>
    <definedName name="Z_1D18DB5F_65F5_11D3_9DAB_00A0C9DF29FD_.wvu.PrintArea" localSheetId="0" hidden="1">#REF!</definedName>
    <definedName name="Z_1D18DB5F_65F5_11D3_9DAB_00A0C9DF29FD_.wvu.PrintArea" localSheetId="2" hidden="1">#REF!</definedName>
    <definedName name="Z_1D18DB5F_65F5_11D3_9DAB_00A0C9DF29FD_.wvu.PrintArea" localSheetId="1" hidden="1">#REF!</definedName>
    <definedName name="Z_1D18DB5F_65F5_11D3_9DAB_00A0C9DF29FD_.wvu.PrintArea" localSheetId="33" hidden="1">#REF!</definedName>
    <definedName name="Z_1D18DB5F_65F5_11D3_9DAB_00A0C9DF29FD_.wvu.PrintArea" localSheetId="25" hidden="1">#REF!</definedName>
    <definedName name="Z_1D18DB5F_65F5_11D3_9DAB_00A0C9DF29FD_.wvu.PrintArea" hidden="1">#REF!</definedName>
    <definedName name="Z_1D18DB60_65F5_11D3_9DAB_00A0C9DF29FD_.wvu.PrintArea" localSheetId="17" hidden="1">#REF!</definedName>
    <definedName name="Z_1D18DB60_65F5_11D3_9DAB_00A0C9DF29FD_.wvu.PrintArea" localSheetId="16" hidden="1">#REF!</definedName>
    <definedName name="Z_1D18DB60_65F5_11D3_9DAB_00A0C9DF29FD_.wvu.PrintArea" localSheetId="53" hidden="1">#REF!</definedName>
    <definedName name="Z_1D18DB60_65F5_11D3_9DAB_00A0C9DF29FD_.wvu.PrintArea" localSheetId="23" hidden="1">#REF!</definedName>
    <definedName name="Z_1D18DB60_65F5_11D3_9DAB_00A0C9DF29FD_.wvu.PrintArea" localSheetId="14" hidden="1">#REF!</definedName>
    <definedName name="Z_1D18DB60_65F5_11D3_9DAB_00A0C9DF29FD_.wvu.PrintArea" localSheetId="13" hidden="1">#REF!</definedName>
    <definedName name="Z_1D18DB60_65F5_11D3_9DAB_00A0C9DF29FD_.wvu.PrintArea" localSheetId="12" hidden="1">#REF!</definedName>
    <definedName name="Z_1D18DB60_65F5_11D3_9DAB_00A0C9DF29FD_.wvu.PrintArea" localSheetId="36" hidden="1">#REF!</definedName>
    <definedName name="Z_1D18DB60_65F5_11D3_9DAB_00A0C9DF29FD_.wvu.PrintArea" localSheetId="10" hidden="1">#REF!</definedName>
    <definedName name="Z_1D18DB60_65F5_11D3_9DAB_00A0C9DF29FD_.wvu.PrintArea" localSheetId="11" hidden="1">#REF!</definedName>
    <definedName name="Z_1D18DB60_65F5_11D3_9DAB_00A0C9DF29FD_.wvu.PrintArea" localSheetId="9" hidden="1">#REF!</definedName>
    <definedName name="Z_1D18DB60_65F5_11D3_9DAB_00A0C9DF29FD_.wvu.PrintArea" localSheetId="8" hidden="1">#REF!</definedName>
    <definedName name="Z_1D18DB60_65F5_11D3_9DAB_00A0C9DF29FD_.wvu.PrintArea" localSheetId="21" hidden="1">#REF!</definedName>
    <definedName name="Z_1D18DB60_65F5_11D3_9DAB_00A0C9DF29FD_.wvu.PrintArea" localSheetId="6" hidden="1">#REF!</definedName>
    <definedName name="Z_1D18DB60_65F5_11D3_9DAB_00A0C9DF29FD_.wvu.PrintArea" localSheetId="0" hidden="1">#REF!</definedName>
    <definedName name="Z_1D18DB60_65F5_11D3_9DAB_00A0C9DF29FD_.wvu.PrintArea" localSheetId="2" hidden="1">#REF!</definedName>
    <definedName name="Z_1D18DB60_65F5_11D3_9DAB_00A0C9DF29FD_.wvu.PrintArea" localSheetId="1" hidden="1">#REF!</definedName>
    <definedName name="Z_1D18DB60_65F5_11D3_9DAB_00A0C9DF29FD_.wvu.PrintArea" localSheetId="33" hidden="1">#REF!</definedName>
    <definedName name="Z_1D18DB60_65F5_11D3_9DAB_00A0C9DF29FD_.wvu.PrintArea" localSheetId="25" hidden="1">#REF!</definedName>
    <definedName name="Z_1D18DB60_65F5_11D3_9DAB_00A0C9DF29FD_.wvu.PrintArea" hidden="1">#REF!</definedName>
    <definedName name="Z_1D18DB61_65F5_11D3_9DAB_00A0C9DF29FD_.wvu.PrintArea" localSheetId="17" hidden="1">#REF!</definedName>
    <definedName name="Z_1D18DB61_65F5_11D3_9DAB_00A0C9DF29FD_.wvu.PrintArea" localSheetId="16" hidden="1">#REF!</definedName>
    <definedName name="Z_1D18DB61_65F5_11D3_9DAB_00A0C9DF29FD_.wvu.PrintArea" localSheetId="53" hidden="1">#REF!</definedName>
    <definedName name="Z_1D18DB61_65F5_11D3_9DAB_00A0C9DF29FD_.wvu.PrintArea" localSheetId="23" hidden="1">#REF!</definedName>
    <definedName name="Z_1D18DB61_65F5_11D3_9DAB_00A0C9DF29FD_.wvu.PrintArea" localSheetId="14" hidden="1">#REF!</definedName>
    <definedName name="Z_1D18DB61_65F5_11D3_9DAB_00A0C9DF29FD_.wvu.PrintArea" localSheetId="13" hidden="1">#REF!</definedName>
    <definedName name="Z_1D18DB61_65F5_11D3_9DAB_00A0C9DF29FD_.wvu.PrintArea" localSheetId="12" hidden="1">#REF!</definedName>
    <definedName name="Z_1D18DB61_65F5_11D3_9DAB_00A0C9DF29FD_.wvu.PrintArea" localSheetId="36" hidden="1">#REF!</definedName>
    <definedName name="Z_1D18DB61_65F5_11D3_9DAB_00A0C9DF29FD_.wvu.PrintArea" localSheetId="10" hidden="1">#REF!</definedName>
    <definedName name="Z_1D18DB61_65F5_11D3_9DAB_00A0C9DF29FD_.wvu.PrintArea" localSheetId="11" hidden="1">#REF!</definedName>
    <definedName name="Z_1D18DB61_65F5_11D3_9DAB_00A0C9DF29FD_.wvu.PrintArea" localSheetId="9" hidden="1">#REF!</definedName>
    <definedName name="Z_1D18DB61_65F5_11D3_9DAB_00A0C9DF29FD_.wvu.PrintArea" localSheetId="8" hidden="1">#REF!</definedName>
    <definedName name="Z_1D18DB61_65F5_11D3_9DAB_00A0C9DF29FD_.wvu.PrintArea" localSheetId="21" hidden="1">#REF!</definedName>
    <definedName name="Z_1D18DB61_65F5_11D3_9DAB_00A0C9DF29FD_.wvu.PrintArea" localSheetId="6" hidden="1">#REF!</definedName>
    <definedName name="Z_1D18DB61_65F5_11D3_9DAB_00A0C9DF29FD_.wvu.PrintArea" localSheetId="0" hidden="1">#REF!</definedName>
    <definedName name="Z_1D18DB61_65F5_11D3_9DAB_00A0C9DF29FD_.wvu.PrintArea" localSheetId="2" hidden="1">#REF!</definedName>
    <definedName name="Z_1D18DB61_65F5_11D3_9DAB_00A0C9DF29FD_.wvu.PrintArea" localSheetId="1" hidden="1">#REF!</definedName>
    <definedName name="Z_1D18DB61_65F5_11D3_9DAB_00A0C9DF29FD_.wvu.PrintArea" localSheetId="33" hidden="1">#REF!</definedName>
    <definedName name="Z_1D18DB61_65F5_11D3_9DAB_00A0C9DF29FD_.wvu.PrintArea" localSheetId="25" hidden="1">#REF!</definedName>
    <definedName name="Z_1D18DB61_65F5_11D3_9DAB_00A0C9DF29FD_.wvu.PrintArea" hidden="1">#REF!</definedName>
    <definedName name="Z_1D18DB63_65F5_11D3_9DAB_00A0C9DF29FD_.wvu.PrintArea" localSheetId="17" hidden="1">#REF!</definedName>
    <definedName name="Z_1D18DB63_65F5_11D3_9DAB_00A0C9DF29FD_.wvu.PrintArea" localSheetId="16" hidden="1">#REF!</definedName>
    <definedName name="Z_1D18DB63_65F5_11D3_9DAB_00A0C9DF29FD_.wvu.PrintArea" localSheetId="53" hidden="1">#REF!</definedName>
    <definedName name="Z_1D18DB63_65F5_11D3_9DAB_00A0C9DF29FD_.wvu.PrintArea" localSheetId="23" hidden="1">#REF!</definedName>
    <definedName name="Z_1D18DB63_65F5_11D3_9DAB_00A0C9DF29FD_.wvu.PrintArea" localSheetId="14" hidden="1">#REF!</definedName>
    <definedName name="Z_1D18DB63_65F5_11D3_9DAB_00A0C9DF29FD_.wvu.PrintArea" localSheetId="13" hidden="1">#REF!</definedName>
    <definedName name="Z_1D18DB63_65F5_11D3_9DAB_00A0C9DF29FD_.wvu.PrintArea" localSheetId="12" hidden="1">#REF!</definedName>
    <definedName name="Z_1D18DB63_65F5_11D3_9DAB_00A0C9DF29FD_.wvu.PrintArea" localSheetId="36" hidden="1">#REF!</definedName>
    <definedName name="Z_1D18DB63_65F5_11D3_9DAB_00A0C9DF29FD_.wvu.PrintArea" localSheetId="10" hidden="1">#REF!</definedName>
    <definedName name="Z_1D18DB63_65F5_11D3_9DAB_00A0C9DF29FD_.wvu.PrintArea" localSheetId="11" hidden="1">#REF!</definedName>
    <definedName name="Z_1D18DB63_65F5_11D3_9DAB_00A0C9DF29FD_.wvu.PrintArea" localSheetId="9" hidden="1">#REF!</definedName>
    <definedName name="Z_1D18DB63_65F5_11D3_9DAB_00A0C9DF29FD_.wvu.PrintArea" localSheetId="8" hidden="1">#REF!</definedName>
    <definedName name="Z_1D18DB63_65F5_11D3_9DAB_00A0C9DF29FD_.wvu.PrintArea" localSheetId="21" hidden="1">#REF!</definedName>
    <definedName name="Z_1D18DB63_65F5_11D3_9DAB_00A0C9DF29FD_.wvu.PrintArea" localSheetId="6" hidden="1">#REF!</definedName>
    <definedName name="Z_1D18DB63_65F5_11D3_9DAB_00A0C9DF29FD_.wvu.PrintArea" localSheetId="0" hidden="1">#REF!</definedName>
    <definedName name="Z_1D18DB63_65F5_11D3_9DAB_00A0C9DF29FD_.wvu.PrintArea" localSheetId="2" hidden="1">#REF!</definedName>
    <definedName name="Z_1D18DB63_65F5_11D3_9DAB_00A0C9DF29FD_.wvu.PrintArea" localSheetId="1" hidden="1">#REF!</definedName>
    <definedName name="Z_1D18DB63_65F5_11D3_9DAB_00A0C9DF29FD_.wvu.PrintArea" localSheetId="33" hidden="1">#REF!</definedName>
    <definedName name="Z_1D18DB63_65F5_11D3_9DAB_00A0C9DF29FD_.wvu.PrintArea" localSheetId="25" hidden="1">#REF!</definedName>
    <definedName name="Z_1D18DB63_65F5_11D3_9DAB_00A0C9DF29FD_.wvu.PrintArea" hidden="1">#REF!</definedName>
    <definedName name="Z_1D18DB64_65F5_11D3_9DAB_00A0C9DF29FD_.wvu.PrintArea" localSheetId="17" hidden="1">#REF!</definedName>
    <definedName name="Z_1D18DB64_65F5_11D3_9DAB_00A0C9DF29FD_.wvu.PrintArea" localSheetId="16" hidden="1">#REF!</definedName>
    <definedName name="Z_1D18DB64_65F5_11D3_9DAB_00A0C9DF29FD_.wvu.PrintArea" localSheetId="53" hidden="1">#REF!</definedName>
    <definedName name="Z_1D18DB64_65F5_11D3_9DAB_00A0C9DF29FD_.wvu.PrintArea" localSheetId="23" hidden="1">#REF!</definedName>
    <definedName name="Z_1D18DB64_65F5_11D3_9DAB_00A0C9DF29FD_.wvu.PrintArea" localSheetId="14" hidden="1">#REF!</definedName>
    <definedName name="Z_1D18DB64_65F5_11D3_9DAB_00A0C9DF29FD_.wvu.PrintArea" localSheetId="13" hidden="1">#REF!</definedName>
    <definedName name="Z_1D18DB64_65F5_11D3_9DAB_00A0C9DF29FD_.wvu.PrintArea" localSheetId="12" hidden="1">#REF!</definedName>
    <definedName name="Z_1D18DB64_65F5_11D3_9DAB_00A0C9DF29FD_.wvu.PrintArea" localSheetId="36" hidden="1">#REF!</definedName>
    <definedName name="Z_1D18DB64_65F5_11D3_9DAB_00A0C9DF29FD_.wvu.PrintArea" localSheetId="10" hidden="1">#REF!</definedName>
    <definedName name="Z_1D18DB64_65F5_11D3_9DAB_00A0C9DF29FD_.wvu.PrintArea" localSheetId="11" hidden="1">#REF!</definedName>
    <definedName name="Z_1D18DB64_65F5_11D3_9DAB_00A0C9DF29FD_.wvu.PrintArea" localSheetId="9" hidden="1">#REF!</definedName>
    <definedName name="Z_1D18DB64_65F5_11D3_9DAB_00A0C9DF29FD_.wvu.PrintArea" localSheetId="8" hidden="1">#REF!</definedName>
    <definedName name="Z_1D18DB64_65F5_11D3_9DAB_00A0C9DF29FD_.wvu.PrintArea" localSheetId="21" hidden="1">#REF!</definedName>
    <definedName name="Z_1D18DB64_65F5_11D3_9DAB_00A0C9DF29FD_.wvu.PrintArea" localSheetId="6" hidden="1">#REF!</definedName>
    <definedName name="Z_1D18DB64_65F5_11D3_9DAB_00A0C9DF29FD_.wvu.PrintArea" localSheetId="0" hidden="1">#REF!</definedName>
    <definedName name="Z_1D18DB64_65F5_11D3_9DAB_00A0C9DF29FD_.wvu.PrintArea" localSheetId="2" hidden="1">#REF!</definedName>
    <definedName name="Z_1D18DB64_65F5_11D3_9DAB_00A0C9DF29FD_.wvu.PrintArea" localSheetId="1" hidden="1">#REF!</definedName>
    <definedName name="Z_1D18DB64_65F5_11D3_9DAB_00A0C9DF29FD_.wvu.PrintArea" localSheetId="33" hidden="1">#REF!</definedName>
    <definedName name="Z_1D18DB64_65F5_11D3_9DAB_00A0C9DF29FD_.wvu.PrintArea" localSheetId="25" hidden="1">#REF!</definedName>
    <definedName name="Z_1D18DB64_65F5_11D3_9DAB_00A0C9DF29FD_.wvu.PrintArea" hidden="1">#REF!</definedName>
    <definedName name="Z_1EE9C873_3396_11D3_97FD_00A0C9DF29C4_.wvu.PrintArea" localSheetId="17" hidden="1">#REF!</definedName>
    <definedName name="Z_1EE9C873_3396_11D3_97FD_00A0C9DF29C4_.wvu.PrintArea" localSheetId="16" hidden="1">#REF!</definedName>
    <definedName name="Z_1EE9C873_3396_11D3_97FD_00A0C9DF29C4_.wvu.PrintArea" localSheetId="53" hidden="1">#REF!</definedName>
    <definedName name="Z_1EE9C873_3396_11D3_97FD_00A0C9DF29C4_.wvu.PrintArea" localSheetId="23" hidden="1">#REF!</definedName>
    <definedName name="Z_1EE9C873_3396_11D3_97FD_00A0C9DF29C4_.wvu.PrintArea" localSheetId="14" hidden="1">#REF!</definedName>
    <definedName name="Z_1EE9C873_3396_11D3_97FD_00A0C9DF29C4_.wvu.PrintArea" localSheetId="13" hidden="1">#REF!</definedName>
    <definedName name="Z_1EE9C873_3396_11D3_97FD_00A0C9DF29C4_.wvu.PrintArea" localSheetId="12" hidden="1">#REF!</definedName>
    <definedName name="Z_1EE9C873_3396_11D3_97FD_00A0C9DF29C4_.wvu.PrintArea" localSheetId="36" hidden="1">#REF!</definedName>
    <definedName name="Z_1EE9C873_3396_11D3_97FD_00A0C9DF29C4_.wvu.PrintArea" localSheetId="10" hidden="1">#REF!</definedName>
    <definedName name="Z_1EE9C873_3396_11D3_97FD_00A0C9DF29C4_.wvu.PrintArea" localSheetId="11" hidden="1">#REF!</definedName>
    <definedName name="Z_1EE9C873_3396_11D3_97FD_00A0C9DF29C4_.wvu.PrintArea" localSheetId="9" hidden="1">#REF!</definedName>
    <definedName name="Z_1EE9C873_3396_11D3_97FD_00A0C9DF29C4_.wvu.PrintArea" localSheetId="8" hidden="1">#REF!</definedName>
    <definedName name="Z_1EE9C873_3396_11D3_97FD_00A0C9DF29C4_.wvu.PrintArea" localSheetId="21" hidden="1">#REF!</definedName>
    <definedName name="Z_1EE9C873_3396_11D3_97FD_00A0C9DF29C4_.wvu.PrintArea" localSheetId="6" hidden="1">#REF!</definedName>
    <definedName name="Z_1EE9C873_3396_11D3_97FD_00A0C9DF29C4_.wvu.PrintArea" localSheetId="0" hidden="1">#REF!</definedName>
    <definedName name="Z_1EE9C873_3396_11D3_97FD_00A0C9DF29C4_.wvu.PrintArea" localSheetId="2" hidden="1">#REF!</definedName>
    <definedName name="Z_1EE9C873_3396_11D3_97FD_00A0C9DF29C4_.wvu.PrintArea" localSheetId="1" hidden="1">#REF!</definedName>
    <definedName name="Z_1EE9C873_3396_11D3_97FD_00A0C9DF29C4_.wvu.PrintArea" localSheetId="33" hidden="1">#REF!</definedName>
    <definedName name="Z_1EE9C873_3396_11D3_97FD_00A0C9DF29C4_.wvu.PrintArea" localSheetId="25" hidden="1">#REF!</definedName>
    <definedName name="Z_1EE9C873_3396_11D3_97FD_00A0C9DF29C4_.wvu.PrintArea" hidden="1">#REF!</definedName>
    <definedName name="Z_1EE9C874_3396_11D3_97FD_00A0C9DF29C4_.wvu.PrintArea" localSheetId="17" hidden="1">#REF!</definedName>
    <definedName name="Z_1EE9C874_3396_11D3_97FD_00A0C9DF29C4_.wvu.PrintArea" localSheetId="16" hidden="1">#REF!</definedName>
    <definedName name="Z_1EE9C874_3396_11D3_97FD_00A0C9DF29C4_.wvu.PrintArea" localSheetId="53" hidden="1">#REF!</definedName>
    <definedName name="Z_1EE9C874_3396_11D3_97FD_00A0C9DF29C4_.wvu.PrintArea" localSheetId="23" hidden="1">#REF!</definedName>
    <definedName name="Z_1EE9C874_3396_11D3_97FD_00A0C9DF29C4_.wvu.PrintArea" localSheetId="14" hidden="1">#REF!</definedName>
    <definedName name="Z_1EE9C874_3396_11D3_97FD_00A0C9DF29C4_.wvu.PrintArea" localSheetId="13" hidden="1">#REF!</definedName>
    <definedName name="Z_1EE9C874_3396_11D3_97FD_00A0C9DF29C4_.wvu.PrintArea" localSheetId="12" hidden="1">#REF!</definedName>
    <definedName name="Z_1EE9C874_3396_11D3_97FD_00A0C9DF29C4_.wvu.PrintArea" localSheetId="36" hidden="1">#REF!</definedName>
    <definedName name="Z_1EE9C874_3396_11D3_97FD_00A0C9DF29C4_.wvu.PrintArea" localSheetId="10" hidden="1">#REF!</definedName>
    <definedName name="Z_1EE9C874_3396_11D3_97FD_00A0C9DF29C4_.wvu.PrintArea" localSheetId="11" hidden="1">#REF!</definedName>
    <definedName name="Z_1EE9C874_3396_11D3_97FD_00A0C9DF29C4_.wvu.PrintArea" localSheetId="9" hidden="1">#REF!</definedName>
    <definedName name="Z_1EE9C874_3396_11D3_97FD_00A0C9DF29C4_.wvu.PrintArea" localSheetId="8" hidden="1">#REF!</definedName>
    <definedName name="Z_1EE9C874_3396_11D3_97FD_00A0C9DF29C4_.wvu.PrintArea" localSheetId="21" hidden="1">#REF!</definedName>
    <definedName name="Z_1EE9C874_3396_11D3_97FD_00A0C9DF29C4_.wvu.PrintArea" localSheetId="6" hidden="1">#REF!</definedName>
    <definedName name="Z_1EE9C874_3396_11D3_97FD_00A0C9DF29C4_.wvu.PrintArea" localSheetId="0" hidden="1">#REF!</definedName>
    <definedName name="Z_1EE9C874_3396_11D3_97FD_00A0C9DF29C4_.wvu.PrintArea" localSheetId="2" hidden="1">#REF!</definedName>
    <definedName name="Z_1EE9C874_3396_11D3_97FD_00A0C9DF29C4_.wvu.PrintArea" localSheetId="1" hidden="1">#REF!</definedName>
    <definedName name="Z_1EE9C874_3396_11D3_97FD_00A0C9DF29C4_.wvu.PrintArea" localSheetId="33" hidden="1">#REF!</definedName>
    <definedName name="Z_1EE9C874_3396_11D3_97FD_00A0C9DF29C4_.wvu.PrintArea" localSheetId="25" hidden="1">#REF!</definedName>
    <definedName name="Z_1EE9C874_3396_11D3_97FD_00A0C9DF29C4_.wvu.PrintArea" hidden="1">#REF!</definedName>
    <definedName name="Z_1EE9C876_3396_11D3_97FD_00A0C9DF29C4_.wvu.PrintArea" localSheetId="17" hidden="1">#REF!</definedName>
    <definedName name="Z_1EE9C876_3396_11D3_97FD_00A0C9DF29C4_.wvu.PrintArea" localSheetId="16" hidden="1">#REF!</definedName>
    <definedName name="Z_1EE9C876_3396_11D3_97FD_00A0C9DF29C4_.wvu.PrintArea" localSheetId="53" hidden="1">#REF!</definedName>
    <definedName name="Z_1EE9C876_3396_11D3_97FD_00A0C9DF29C4_.wvu.PrintArea" localSheetId="23" hidden="1">#REF!</definedName>
    <definedName name="Z_1EE9C876_3396_11D3_97FD_00A0C9DF29C4_.wvu.PrintArea" localSheetId="14" hidden="1">#REF!</definedName>
    <definedName name="Z_1EE9C876_3396_11D3_97FD_00A0C9DF29C4_.wvu.PrintArea" localSheetId="13" hidden="1">#REF!</definedName>
    <definedName name="Z_1EE9C876_3396_11D3_97FD_00A0C9DF29C4_.wvu.PrintArea" localSheetId="12" hidden="1">#REF!</definedName>
    <definedName name="Z_1EE9C876_3396_11D3_97FD_00A0C9DF29C4_.wvu.PrintArea" localSheetId="36" hidden="1">#REF!</definedName>
    <definedName name="Z_1EE9C876_3396_11D3_97FD_00A0C9DF29C4_.wvu.PrintArea" localSheetId="10" hidden="1">#REF!</definedName>
    <definedName name="Z_1EE9C876_3396_11D3_97FD_00A0C9DF29C4_.wvu.PrintArea" localSheetId="11" hidden="1">#REF!</definedName>
    <definedName name="Z_1EE9C876_3396_11D3_97FD_00A0C9DF29C4_.wvu.PrintArea" localSheetId="9" hidden="1">#REF!</definedName>
    <definedName name="Z_1EE9C876_3396_11D3_97FD_00A0C9DF29C4_.wvu.PrintArea" localSheetId="8" hidden="1">#REF!</definedName>
    <definedName name="Z_1EE9C876_3396_11D3_97FD_00A0C9DF29C4_.wvu.PrintArea" localSheetId="21" hidden="1">#REF!</definedName>
    <definedName name="Z_1EE9C876_3396_11D3_97FD_00A0C9DF29C4_.wvu.PrintArea" localSheetId="6" hidden="1">#REF!</definedName>
    <definedName name="Z_1EE9C876_3396_11D3_97FD_00A0C9DF29C4_.wvu.PrintArea" localSheetId="0" hidden="1">#REF!</definedName>
    <definedName name="Z_1EE9C876_3396_11D3_97FD_00A0C9DF29C4_.wvu.PrintArea" localSheetId="2" hidden="1">#REF!</definedName>
    <definedName name="Z_1EE9C876_3396_11D3_97FD_00A0C9DF29C4_.wvu.PrintArea" localSheetId="1" hidden="1">#REF!</definedName>
    <definedName name="Z_1EE9C876_3396_11D3_97FD_00A0C9DF29C4_.wvu.PrintArea" localSheetId="33" hidden="1">#REF!</definedName>
    <definedName name="Z_1EE9C876_3396_11D3_97FD_00A0C9DF29C4_.wvu.PrintArea" localSheetId="25" hidden="1">#REF!</definedName>
    <definedName name="Z_1EE9C876_3396_11D3_97FD_00A0C9DF29C4_.wvu.PrintArea" hidden="1">#REF!</definedName>
    <definedName name="Z_1EE9C877_3396_11D3_97FD_00A0C9DF29C4_.wvu.PrintArea" localSheetId="17" hidden="1">#REF!</definedName>
    <definedName name="Z_1EE9C877_3396_11D3_97FD_00A0C9DF29C4_.wvu.PrintArea" localSheetId="16" hidden="1">#REF!</definedName>
    <definedName name="Z_1EE9C877_3396_11D3_97FD_00A0C9DF29C4_.wvu.PrintArea" localSheetId="53" hidden="1">#REF!</definedName>
    <definedName name="Z_1EE9C877_3396_11D3_97FD_00A0C9DF29C4_.wvu.PrintArea" localSheetId="23" hidden="1">#REF!</definedName>
    <definedName name="Z_1EE9C877_3396_11D3_97FD_00A0C9DF29C4_.wvu.PrintArea" localSheetId="14" hidden="1">#REF!</definedName>
    <definedName name="Z_1EE9C877_3396_11D3_97FD_00A0C9DF29C4_.wvu.PrintArea" localSheetId="13" hidden="1">#REF!</definedName>
    <definedName name="Z_1EE9C877_3396_11D3_97FD_00A0C9DF29C4_.wvu.PrintArea" localSheetId="12" hidden="1">#REF!</definedName>
    <definedName name="Z_1EE9C877_3396_11D3_97FD_00A0C9DF29C4_.wvu.PrintArea" localSheetId="36" hidden="1">#REF!</definedName>
    <definedName name="Z_1EE9C877_3396_11D3_97FD_00A0C9DF29C4_.wvu.PrintArea" localSheetId="10" hidden="1">#REF!</definedName>
    <definedName name="Z_1EE9C877_3396_11D3_97FD_00A0C9DF29C4_.wvu.PrintArea" localSheetId="11" hidden="1">#REF!</definedName>
    <definedName name="Z_1EE9C877_3396_11D3_97FD_00A0C9DF29C4_.wvu.PrintArea" localSheetId="9" hidden="1">#REF!</definedName>
    <definedName name="Z_1EE9C877_3396_11D3_97FD_00A0C9DF29C4_.wvu.PrintArea" localSheetId="8" hidden="1">#REF!</definedName>
    <definedName name="Z_1EE9C877_3396_11D3_97FD_00A0C9DF29C4_.wvu.PrintArea" localSheetId="21" hidden="1">#REF!</definedName>
    <definedName name="Z_1EE9C877_3396_11D3_97FD_00A0C9DF29C4_.wvu.PrintArea" localSheetId="6" hidden="1">#REF!</definedName>
    <definedName name="Z_1EE9C877_3396_11D3_97FD_00A0C9DF29C4_.wvu.PrintArea" localSheetId="0" hidden="1">#REF!</definedName>
    <definedName name="Z_1EE9C877_3396_11D3_97FD_00A0C9DF29C4_.wvu.PrintArea" localSheetId="2" hidden="1">#REF!</definedName>
    <definedName name="Z_1EE9C877_3396_11D3_97FD_00A0C9DF29C4_.wvu.PrintArea" localSheetId="1" hidden="1">#REF!</definedName>
    <definedName name="Z_1EE9C877_3396_11D3_97FD_00A0C9DF29C4_.wvu.PrintArea" localSheetId="33" hidden="1">#REF!</definedName>
    <definedName name="Z_1EE9C877_3396_11D3_97FD_00A0C9DF29C4_.wvu.PrintArea" localSheetId="25" hidden="1">#REF!</definedName>
    <definedName name="Z_1EE9C877_3396_11D3_97FD_00A0C9DF29C4_.wvu.PrintArea" hidden="1">#REF!</definedName>
    <definedName name="Z_1EE9C878_3396_11D3_97FD_00A0C9DF29C4_.wvu.PrintArea" localSheetId="17" hidden="1">#REF!</definedName>
    <definedName name="Z_1EE9C878_3396_11D3_97FD_00A0C9DF29C4_.wvu.PrintArea" localSheetId="16" hidden="1">#REF!</definedName>
    <definedName name="Z_1EE9C878_3396_11D3_97FD_00A0C9DF29C4_.wvu.PrintArea" localSheetId="53" hidden="1">#REF!</definedName>
    <definedName name="Z_1EE9C878_3396_11D3_97FD_00A0C9DF29C4_.wvu.PrintArea" localSheetId="23" hidden="1">#REF!</definedName>
    <definedName name="Z_1EE9C878_3396_11D3_97FD_00A0C9DF29C4_.wvu.PrintArea" localSheetId="14" hidden="1">#REF!</definedName>
    <definedName name="Z_1EE9C878_3396_11D3_97FD_00A0C9DF29C4_.wvu.PrintArea" localSheetId="13" hidden="1">#REF!</definedName>
    <definedName name="Z_1EE9C878_3396_11D3_97FD_00A0C9DF29C4_.wvu.PrintArea" localSheetId="12" hidden="1">#REF!</definedName>
    <definedName name="Z_1EE9C878_3396_11D3_97FD_00A0C9DF29C4_.wvu.PrintArea" localSheetId="36" hidden="1">#REF!</definedName>
    <definedName name="Z_1EE9C878_3396_11D3_97FD_00A0C9DF29C4_.wvu.PrintArea" localSheetId="10" hidden="1">#REF!</definedName>
    <definedName name="Z_1EE9C878_3396_11D3_97FD_00A0C9DF29C4_.wvu.PrintArea" localSheetId="11" hidden="1">#REF!</definedName>
    <definedName name="Z_1EE9C878_3396_11D3_97FD_00A0C9DF29C4_.wvu.PrintArea" localSheetId="9" hidden="1">#REF!</definedName>
    <definedName name="Z_1EE9C878_3396_11D3_97FD_00A0C9DF29C4_.wvu.PrintArea" localSheetId="8" hidden="1">#REF!</definedName>
    <definedName name="Z_1EE9C878_3396_11D3_97FD_00A0C9DF29C4_.wvu.PrintArea" localSheetId="21" hidden="1">#REF!</definedName>
    <definedName name="Z_1EE9C878_3396_11D3_97FD_00A0C9DF29C4_.wvu.PrintArea" localSheetId="6" hidden="1">#REF!</definedName>
    <definedName name="Z_1EE9C878_3396_11D3_97FD_00A0C9DF29C4_.wvu.PrintArea" localSheetId="0" hidden="1">#REF!</definedName>
    <definedName name="Z_1EE9C878_3396_11D3_97FD_00A0C9DF29C4_.wvu.PrintArea" localSheetId="2" hidden="1">#REF!</definedName>
    <definedName name="Z_1EE9C878_3396_11D3_97FD_00A0C9DF29C4_.wvu.PrintArea" localSheetId="1" hidden="1">#REF!</definedName>
    <definedName name="Z_1EE9C878_3396_11D3_97FD_00A0C9DF29C4_.wvu.PrintArea" localSheetId="33" hidden="1">#REF!</definedName>
    <definedName name="Z_1EE9C878_3396_11D3_97FD_00A0C9DF29C4_.wvu.PrintArea" localSheetId="25" hidden="1">#REF!</definedName>
    <definedName name="Z_1EE9C878_3396_11D3_97FD_00A0C9DF29C4_.wvu.PrintArea" hidden="1">#REF!</definedName>
    <definedName name="Z_1EE9C879_3396_11D3_97FD_00A0C9DF29C4_.wvu.PrintArea" localSheetId="17" hidden="1">#REF!</definedName>
    <definedName name="Z_1EE9C879_3396_11D3_97FD_00A0C9DF29C4_.wvu.PrintArea" localSheetId="16" hidden="1">#REF!</definedName>
    <definedName name="Z_1EE9C879_3396_11D3_97FD_00A0C9DF29C4_.wvu.PrintArea" localSheetId="53" hidden="1">#REF!</definedName>
    <definedName name="Z_1EE9C879_3396_11D3_97FD_00A0C9DF29C4_.wvu.PrintArea" localSheetId="23" hidden="1">#REF!</definedName>
    <definedName name="Z_1EE9C879_3396_11D3_97FD_00A0C9DF29C4_.wvu.PrintArea" localSheetId="14" hidden="1">#REF!</definedName>
    <definedName name="Z_1EE9C879_3396_11D3_97FD_00A0C9DF29C4_.wvu.PrintArea" localSheetId="13" hidden="1">#REF!</definedName>
    <definedName name="Z_1EE9C879_3396_11D3_97FD_00A0C9DF29C4_.wvu.PrintArea" localSheetId="12" hidden="1">#REF!</definedName>
    <definedName name="Z_1EE9C879_3396_11D3_97FD_00A0C9DF29C4_.wvu.PrintArea" localSheetId="36" hidden="1">#REF!</definedName>
    <definedName name="Z_1EE9C879_3396_11D3_97FD_00A0C9DF29C4_.wvu.PrintArea" localSheetId="10" hidden="1">#REF!</definedName>
    <definedName name="Z_1EE9C879_3396_11D3_97FD_00A0C9DF29C4_.wvu.PrintArea" localSheetId="11" hidden="1">#REF!</definedName>
    <definedName name="Z_1EE9C879_3396_11D3_97FD_00A0C9DF29C4_.wvu.PrintArea" localSheetId="9" hidden="1">#REF!</definedName>
    <definedName name="Z_1EE9C879_3396_11D3_97FD_00A0C9DF29C4_.wvu.PrintArea" localSheetId="8" hidden="1">#REF!</definedName>
    <definedName name="Z_1EE9C879_3396_11D3_97FD_00A0C9DF29C4_.wvu.PrintArea" localSheetId="21" hidden="1">#REF!</definedName>
    <definedName name="Z_1EE9C879_3396_11D3_97FD_00A0C9DF29C4_.wvu.PrintArea" localSheetId="6" hidden="1">#REF!</definedName>
    <definedName name="Z_1EE9C879_3396_11D3_97FD_00A0C9DF29C4_.wvu.PrintArea" localSheetId="0" hidden="1">#REF!</definedName>
    <definedName name="Z_1EE9C879_3396_11D3_97FD_00A0C9DF29C4_.wvu.PrintArea" localSheetId="2" hidden="1">#REF!</definedName>
    <definedName name="Z_1EE9C879_3396_11D3_97FD_00A0C9DF29C4_.wvu.PrintArea" localSheetId="1" hidden="1">#REF!</definedName>
    <definedName name="Z_1EE9C879_3396_11D3_97FD_00A0C9DF29C4_.wvu.PrintArea" localSheetId="33" hidden="1">#REF!</definedName>
    <definedName name="Z_1EE9C879_3396_11D3_97FD_00A0C9DF29C4_.wvu.PrintArea" localSheetId="25" hidden="1">#REF!</definedName>
    <definedName name="Z_1EE9C879_3396_11D3_97FD_00A0C9DF29C4_.wvu.PrintArea" hidden="1">#REF!</definedName>
    <definedName name="Z_1EE9C87B_3396_11D3_97FD_00A0C9DF29C4_.wvu.PrintArea" localSheetId="17" hidden="1">#REF!</definedName>
    <definedName name="Z_1EE9C87B_3396_11D3_97FD_00A0C9DF29C4_.wvu.PrintArea" localSheetId="16" hidden="1">#REF!</definedName>
    <definedName name="Z_1EE9C87B_3396_11D3_97FD_00A0C9DF29C4_.wvu.PrintArea" localSheetId="53" hidden="1">#REF!</definedName>
    <definedName name="Z_1EE9C87B_3396_11D3_97FD_00A0C9DF29C4_.wvu.PrintArea" localSheetId="23" hidden="1">#REF!</definedName>
    <definedName name="Z_1EE9C87B_3396_11D3_97FD_00A0C9DF29C4_.wvu.PrintArea" localSheetId="14" hidden="1">#REF!</definedName>
    <definedName name="Z_1EE9C87B_3396_11D3_97FD_00A0C9DF29C4_.wvu.PrintArea" localSheetId="13" hidden="1">#REF!</definedName>
    <definedName name="Z_1EE9C87B_3396_11D3_97FD_00A0C9DF29C4_.wvu.PrintArea" localSheetId="12" hidden="1">#REF!</definedName>
    <definedName name="Z_1EE9C87B_3396_11D3_97FD_00A0C9DF29C4_.wvu.PrintArea" localSheetId="36" hidden="1">#REF!</definedName>
    <definedName name="Z_1EE9C87B_3396_11D3_97FD_00A0C9DF29C4_.wvu.PrintArea" localSheetId="10" hidden="1">#REF!</definedName>
    <definedName name="Z_1EE9C87B_3396_11D3_97FD_00A0C9DF29C4_.wvu.PrintArea" localSheetId="11" hidden="1">#REF!</definedName>
    <definedName name="Z_1EE9C87B_3396_11D3_97FD_00A0C9DF29C4_.wvu.PrintArea" localSheetId="9" hidden="1">#REF!</definedName>
    <definedName name="Z_1EE9C87B_3396_11D3_97FD_00A0C9DF29C4_.wvu.PrintArea" localSheetId="8" hidden="1">#REF!</definedName>
    <definedName name="Z_1EE9C87B_3396_11D3_97FD_00A0C9DF29C4_.wvu.PrintArea" localSheetId="21" hidden="1">#REF!</definedName>
    <definedName name="Z_1EE9C87B_3396_11D3_97FD_00A0C9DF29C4_.wvu.PrintArea" localSheetId="6" hidden="1">#REF!</definedName>
    <definedName name="Z_1EE9C87B_3396_11D3_97FD_00A0C9DF29C4_.wvu.PrintArea" localSheetId="0" hidden="1">#REF!</definedName>
    <definedName name="Z_1EE9C87B_3396_11D3_97FD_00A0C9DF29C4_.wvu.PrintArea" localSheetId="2" hidden="1">#REF!</definedName>
    <definedName name="Z_1EE9C87B_3396_11D3_97FD_00A0C9DF29C4_.wvu.PrintArea" localSheetId="1" hidden="1">#REF!</definedName>
    <definedName name="Z_1EE9C87B_3396_11D3_97FD_00A0C9DF29C4_.wvu.PrintArea" localSheetId="33" hidden="1">#REF!</definedName>
    <definedName name="Z_1EE9C87B_3396_11D3_97FD_00A0C9DF29C4_.wvu.PrintArea" localSheetId="25" hidden="1">#REF!</definedName>
    <definedName name="Z_1EE9C87B_3396_11D3_97FD_00A0C9DF29C4_.wvu.PrintArea" hidden="1">#REF!</definedName>
    <definedName name="Z_1EE9C87C_3396_11D3_97FD_00A0C9DF29C4_.wvu.PrintArea" localSheetId="17" hidden="1">#REF!</definedName>
    <definedName name="Z_1EE9C87C_3396_11D3_97FD_00A0C9DF29C4_.wvu.PrintArea" localSheetId="16" hidden="1">#REF!</definedName>
    <definedName name="Z_1EE9C87C_3396_11D3_97FD_00A0C9DF29C4_.wvu.PrintArea" localSheetId="53" hidden="1">#REF!</definedName>
    <definedName name="Z_1EE9C87C_3396_11D3_97FD_00A0C9DF29C4_.wvu.PrintArea" localSheetId="23" hidden="1">#REF!</definedName>
    <definedName name="Z_1EE9C87C_3396_11D3_97FD_00A0C9DF29C4_.wvu.PrintArea" localSheetId="14" hidden="1">#REF!</definedName>
    <definedName name="Z_1EE9C87C_3396_11D3_97FD_00A0C9DF29C4_.wvu.PrintArea" localSheetId="13" hidden="1">#REF!</definedName>
    <definedName name="Z_1EE9C87C_3396_11D3_97FD_00A0C9DF29C4_.wvu.PrintArea" localSheetId="12" hidden="1">#REF!</definedName>
    <definedName name="Z_1EE9C87C_3396_11D3_97FD_00A0C9DF29C4_.wvu.PrintArea" localSheetId="36" hidden="1">#REF!</definedName>
    <definedName name="Z_1EE9C87C_3396_11D3_97FD_00A0C9DF29C4_.wvu.PrintArea" localSheetId="10" hidden="1">#REF!</definedName>
    <definedName name="Z_1EE9C87C_3396_11D3_97FD_00A0C9DF29C4_.wvu.PrintArea" localSheetId="11" hidden="1">#REF!</definedName>
    <definedName name="Z_1EE9C87C_3396_11D3_97FD_00A0C9DF29C4_.wvu.PrintArea" localSheetId="9" hidden="1">#REF!</definedName>
    <definedName name="Z_1EE9C87C_3396_11D3_97FD_00A0C9DF29C4_.wvu.PrintArea" localSheetId="8" hidden="1">#REF!</definedName>
    <definedName name="Z_1EE9C87C_3396_11D3_97FD_00A0C9DF29C4_.wvu.PrintArea" localSheetId="21" hidden="1">#REF!</definedName>
    <definedName name="Z_1EE9C87C_3396_11D3_97FD_00A0C9DF29C4_.wvu.PrintArea" localSheetId="6" hidden="1">#REF!</definedName>
    <definedName name="Z_1EE9C87C_3396_11D3_97FD_00A0C9DF29C4_.wvu.PrintArea" localSheetId="0" hidden="1">#REF!</definedName>
    <definedName name="Z_1EE9C87C_3396_11D3_97FD_00A0C9DF29C4_.wvu.PrintArea" localSheetId="2" hidden="1">#REF!</definedName>
    <definedName name="Z_1EE9C87C_3396_11D3_97FD_00A0C9DF29C4_.wvu.PrintArea" localSheetId="1" hidden="1">#REF!</definedName>
    <definedName name="Z_1EE9C87C_3396_11D3_97FD_00A0C9DF29C4_.wvu.PrintArea" localSheetId="33" hidden="1">#REF!</definedName>
    <definedName name="Z_1EE9C87C_3396_11D3_97FD_00A0C9DF29C4_.wvu.PrintArea" localSheetId="25" hidden="1">#REF!</definedName>
    <definedName name="Z_1EE9C87C_3396_11D3_97FD_00A0C9DF29C4_.wvu.PrintArea" hidden="1">#REF!</definedName>
    <definedName name="Z_1EE9C87D_3396_11D3_97FD_00A0C9DF29C4_.wvu.PrintArea" localSheetId="17" hidden="1">#REF!</definedName>
    <definedName name="Z_1EE9C87D_3396_11D3_97FD_00A0C9DF29C4_.wvu.PrintArea" localSheetId="16" hidden="1">#REF!</definedName>
    <definedName name="Z_1EE9C87D_3396_11D3_97FD_00A0C9DF29C4_.wvu.PrintArea" localSheetId="53" hidden="1">#REF!</definedName>
    <definedName name="Z_1EE9C87D_3396_11D3_97FD_00A0C9DF29C4_.wvu.PrintArea" localSheetId="23" hidden="1">#REF!</definedName>
    <definedName name="Z_1EE9C87D_3396_11D3_97FD_00A0C9DF29C4_.wvu.PrintArea" localSheetId="14" hidden="1">#REF!</definedName>
    <definedName name="Z_1EE9C87D_3396_11D3_97FD_00A0C9DF29C4_.wvu.PrintArea" localSheetId="13" hidden="1">#REF!</definedName>
    <definedName name="Z_1EE9C87D_3396_11D3_97FD_00A0C9DF29C4_.wvu.PrintArea" localSheetId="12" hidden="1">#REF!</definedName>
    <definedName name="Z_1EE9C87D_3396_11D3_97FD_00A0C9DF29C4_.wvu.PrintArea" localSheetId="36" hidden="1">#REF!</definedName>
    <definedName name="Z_1EE9C87D_3396_11D3_97FD_00A0C9DF29C4_.wvu.PrintArea" localSheetId="10" hidden="1">#REF!</definedName>
    <definedName name="Z_1EE9C87D_3396_11D3_97FD_00A0C9DF29C4_.wvu.PrintArea" localSheetId="11" hidden="1">#REF!</definedName>
    <definedName name="Z_1EE9C87D_3396_11D3_97FD_00A0C9DF29C4_.wvu.PrintArea" localSheetId="9" hidden="1">#REF!</definedName>
    <definedName name="Z_1EE9C87D_3396_11D3_97FD_00A0C9DF29C4_.wvu.PrintArea" localSheetId="8" hidden="1">#REF!</definedName>
    <definedName name="Z_1EE9C87D_3396_11D3_97FD_00A0C9DF29C4_.wvu.PrintArea" localSheetId="21" hidden="1">#REF!</definedName>
    <definedName name="Z_1EE9C87D_3396_11D3_97FD_00A0C9DF29C4_.wvu.PrintArea" localSheetId="6" hidden="1">#REF!</definedName>
    <definedName name="Z_1EE9C87D_3396_11D3_97FD_00A0C9DF29C4_.wvu.PrintArea" localSheetId="0" hidden="1">#REF!</definedName>
    <definedName name="Z_1EE9C87D_3396_11D3_97FD_00A0C9DF29C4_.wvu.PrintArea" localSheetId="2" hidden="1">#REF!</definedName>
    <definedName name="Z_1EE9C87D_3396_11D3_97FD_00A0C9DF29C4_.wvu.PrintArea" localSheetId="1" hidden="1">#REF!</definedName>
    <definedName name="Z_1EE9C87D_3396_11D3_97FD_00A0C9DF29C4_.wvu.PrintArea" localSheetId="33" hidden="1">#REF!</definedName>
    <definedName name="Z_1EE9C87D_3396_11D3_97FD_00A0C9DF29C4_.wvu.PrintArea" localSheetId="25" hidden="1">#REF!</definedName>
    <definedName name="Z_1EE9C87D_3396_11D3_97FD_00A0C9DF29C4_.wvu.PrintArea" hidden="1">#REF!</definedName>
    <definedName name="Z_1EE9C87E_3396_11D3_97FD_00A0C9DF29C4_.wvu.PrintArea" localSheetId="17" hidden="1">#REF!</definedName>
    <definedName name="Z_1EE9C87E_3396_11D3_97FD_00A0C9DF29C4_.wvu.PrintArea" localSheetId="16" hidden="1">#REF!</definedName>
    <definedName name="Z_1EE9C87E_3396_11D3_97FD_00A0C9DF29C4_.wvu.PrintArea" localSheetId="53" hidden="1">#REF!</definedName>
    <definedName name="Z_1EE9C87E_3396_11D3_97FD_00A0C9DF29C4_.wvu.PrintArea" localSheetId="23" hidden="1">#REF!</definedName>
    <definedName name="Z_1EE9C87E_3396_11D3_97FD_00A0C9DF29C4_.wvu.PrintArea" localSheetId="14" hidden="1">#REF!</definedName>
    <definedName name="Z_1EE9C87E_3396_11D3_97FD_00A0C9DF29C4_.wvu.PrintArea" localSheetId="13" hidden="1">#REF!</definedName>
    <definedName name="Z_1EE9C87E_3396_11D3_97FD_00A0C9DF29C4_.wvu.PrintArea" localSheetId="12" hidden="1">#REF!</definedName>
    <definedName name="Z_1EE9C87E_3396_11D3_97FD_00A0C9DF29C4_.wvu.PrintArea" localSheetId="36" hidden="1">#REF!</definedName>
    <definedName name="Z_1EE9C87E_3396_11D3_97FD_00A0C9DF29C4_.wvu.PrintArea" localSheetId="10" hidden="1">#REF!</definedName>
    <definedName name="Z_1EE9C87E_3396_11D3_97FD_00A0C9DF29C4_.wvu.PrintArea" localSheetId="11" hidden="1">#REF!</definedName>
    <definedName name="Z_1EE9C87E_3396_11D3_97FD_00A0C9DF29C4_.wvu.PrintArea" localSheetId="9" hidden="1">#REF!</definedName>
    <definedName name="Z_1EE9C87E_3396_11D3_97FD_00A0C9DF29C4_.wvu.PrintArea" localSheetId="8" hidden="1">#REF!</definedName>
    <definedName name="Z_1EE9C87E_3396_11D3_97FD_00A0C9DF29C4_.wvu.PrintArea" localSheetId="21" hidden="1">#REF!</definedName>
    <definedName name="Z_1EE9C87E_3396_11D3_97FD_00A0C9DF29C4_.wvu.PrintArea" localSheetId="6" hidden="1">#REF!</definedName>
    <definedName name="Z_1EE9C87E_3396_11D3_97FD_00A0C9DF29C4_.wvu.PrintArea" localSheetId="0" hidden="1">#REF!</definedName>
    <definedName name="Z_1EE9C87E_3396_11D3_97FD_00A0C9DF29C4_.wvu.PrintArea" localSheetId="2" hidden="1">#REF!</definedName>
    <definedName name="Z_1EE9C87E_3396_11D3_97FD_00A0C9DF29C4_.wvu.PrintArea" localSheetId="1" hidden="1">#REF!</definedName>
    <definedName name="Z_1EE9C87E_3396_11D3_97FD_00A0C9DF29C4_.wvu.PrintArea" localSheetId="33" hidden="1">#REF!</definedName>
    <definedName name="Z_1EE9C87E_3396_11D3_97FD_00A0C9DF29C4_.wvu.PrintArea" localSheetId="25" hidden="1">#REF!</definedName>
    <definedName name="Z_1EE9C87E_3396_11D3_97FD_00A0C9DF29C4_.wvu.PrintArea" hidden="1">#REF!</definedName>
    <definedName name="Z_1EE9C880_3396_11D3_97FD_00A0C9DF29C4_.wvu.PrintArea" localSheetId="17" hidden="1">#REF!</definedName>
    <definedName name="Z_1EE9C880_3396_11D3_97FD_00A0C9DF29C4_.wvu.PrintArea" localSheetId="16" hidden="1">#REF!</definedName>
    <definedName name="Z_1EE9C880_3396_11D3_97FD_00A0C9DF29C4_.wvu.PrintArea" localSheetId="53" hidden="1">#REF!</definedName>
    <definedName name="Z_1EE9C880_3396_11D3_97FD_00A0C9DF29C4_.wvu.PrintArea" localSheetId="23" hidden="1">#REF!</definedName>
    <definedName name="Z_1EE9C880_3396_11D3_97FD_00A0C9DF29C4_.wvu.PrintArea" localSheetId="14" hidden="1">#REF!</definedName>
    <definedName name="Z_1EE9C880_3396_11D3_97FD_00A0C9DF29C4_.wvu.PrintArea" localSheetId="13" hidden="1">#REF!</definedName>
    <definedName name="Z_1EE9C880_3396_11D3_97FD_00A0C9DF29C4_.wvu.PrintArea" localSheetId="12" hidden="1">#REF!</definedName>
    <definedName name="Z_1EE9C880_3396_11D3_97FD_00A0C9DF29C4_.wvu.PrintArea" localSheetId="36" hidden="1">#REF!</definedName>
    <definedName name="Z_1EE9C880_3396_11D3_97FD_00A0C9DF29C4_.wvu.PrintArea" localSheetId="10" hidden="1">#REF!</definedName>
    <definedName name="Z_1EE9C880_3396_11D3_97FD_00A0C9DF29C4_.wvu.PrintArea" localSheetId="11" hidden="1">#REF!</definedName>
    <definedName name="Z_1EE9C880_3396_11D3_97FD_00A0C9DF29C4_.wvu.PrintArea" localSheetId="9" hidden="1">#REF!</definedName>
    <definedName name="Z_1EE9C880_3396_11D3_97FD_00A0C9DF29C4_.wvu.PrintArea" localSheetId="8" hidden="1">#REF!</definedName>
    <definedName name="Z_1EE9C880_3396_11D3_97FD_00A0C9DF29C4_.wvu.PrintArea" localSheetId="21" hidden="1">#REF!</definedName>
    <definedName name="Z_1EE9C880_3396_11D3_97FD_00A0C9DF29C4_.wvu.PrintArea" localSheetId="6" hidden="1">#REF!</definedName>
    <definedName name="Z_1EE9C880_3396_11D3_97FD_00A0C9DF29C4_.wvu.PrintArea" localSheetId="0" hidden="1">#REF!</definedName>
    <definedName name="Z_1EE9C880_3396_11D3_97FD_00A0C9DF29C4_.wvu.PrintArea" localSheetId="2" hidden="1">#REF!</definedName>
    <definedName name="Z_1EE9C880_3396_11D3_97FD_00A0C9DF29C4_.wvu.PrintArea" localSheetId="1" hidden="1">#REF!</definedName>
    <definedName name="Z_1EE9C880_3396_11D3_97FD_00A0C9DF29C4_.wvu.PrintArea" localSheetId="33" hidden="1">#REF!</definedName>
    <definedName name="Z_1EE9C880_3396_11D3_97FD_00A0C9DF29C4_.wvu.PrintArea" localSheetId="25" hidden="1">#REF!</definedName>
    <definedName name="Z_1EE9C880_3396_11D3_97FD_00A0C9DF29C4_.wvu.PrintArea" hidden="1">#REF!</definedName>
    <definedName name="Z_1EE9C881_3396_11D3_97FD_00A0C9DF29C4_.wvu.PrintArea" localSheetId="17" hidden="1">#REF!</definedName>
    <definedName name="Z_1EE9C881_3396_11D3_97FD_00A0C9DF29C4_.wvu.PrintArea" localSheetId="16" hidden="1">#REF!</definedName>
    <definedName name="Z_1EE9C881_3396_11D3_97FD_00A0C9DF29C4_.wvu.PrintArea" localSheetId="53" hidden="1">#REF!</definedName>
    <definedName name="Z_1EE9C881_3396_11D3_97FD_00A0C9DF29C4_.wvu.PrintArea" localSheetId="23" hidden="1">#REF!</definedName>
    <definedName name="Z_1EE9C881_3396_11D3_97FD_00A0C9DF29C4_.wvu.PrintArea" localSheetId="14" hidden="1">#REF!</definedName>
    <definedName name="Z_1EE9C881_3396_11D3_97FD_00A0C9DF29C4_.wvu.PrintArea" localSheetId="13" hidden="1">#REF!</definedName>
    <definedName name="Z_1EE9C881_3396_11D3_97FD_00A0C9DF29C4_.wvu.PrintArea" localSheetId="12" hidden="1">#REF!</definedName>
    <definedName name="Z_1EE9C881_3396_11D3_97FD_00A0C9DF29C4_.wvu.PrintArea" localSheetId="36" hidden="1">#REF!</definedName>
    <definedName name="Z_1EE9C881_3396_11D3_97FD_00A0C9DF29C4_.wvu.PrintArea" localSheetId="10" hidden="1">#REF!</definedName>
    <definedName name="Z_1EE9C881_3396_11D3_97FD_00A0C9DF29C4_.wvu.PrintArea" localSheetId="11" hidden="1">#REF!</definedName>
    <definedName name="Z_1EE9C881_3396_11D3_97FD_00A0C9DF29C4_.wvu.PrintArea" localSheetId="9" hidden="1">#REF!</definedName>
    <definedName name="Z_1EE9C881_3396_11D3_97FD_00A0C9DF29C4_.wvu.PrintArea" localSheetId="8" hidden="1">#REF!</definedName>
    <definedName name="Z_1EE9C881_3396_11D3_97FD_00A0C9DF29C4_.wvu.PrintArea" localSheetId="21" hidden="1">#REF!</definedName>
    <definedName name="Z_1EE9C881_3396_11D3_97FD_00A0C9DF29C4_.wvu.PrintArea" localSheetId="6" hidden="1">#REF!</definedName>
    <definedName name="Z_1EE9C881_3396_11D3_97FD_00A0C9DF29C4_.wvu.PrintArea" localSheetId="0" hidden="1">#REF!</definedName>
    <definedName name="Z_1EE9C881_3396_11D3_97FD_00A0C9DF29C4_.wvu.PrintArea" localSheetId="2" hidden="1">#REF!</definedName>
    <definedName name="Z_1EE9C881_3396_11D3_97FD_00A0C9DF29C4_.wvu.PrintArea" localSheetId="1" hidden="1">#REF!</definedName>
    <definedName name="Z_1EE9C881_3396_11D3_97FD_00A0C9DF29C4_.wvu.PrintArea" localSheetId="33" hidden="1">#REF!</definedName>
    <definedName name="Z_1EE9C881_3396_11D3_97FD_00A0C9DF29C4_.wvu.PrintArea" localSheetId="25" hidden="1">#REF!</definedName>
    <definedName name="Z_1EE9C881_3396_11D3_97FD_00A0C9DF29C4_.wvu.PrintArea" hidden="1">#REF!</definedName>
    <definedName name="Z_1EE9C883_3396_11D3_97FD_00A0C9DF29C4_.wvu.PrintArea" localSheetId="17" hidden="1">#REF!</definedName>
    <definedName name="Z_1EE9C883_3396_11D3_97FD_00A0C9DF29C4_.wvu.PrintArea" localSheetId="16" hidden="1">#REF!</definedName>
    <definedName name="Z_1EE9C883_3396_11D3_97FD_00A0C9DF29C4_.wvu.PrintArea" localSheetId="53" hidden="1">#REF!</definedName>
    <definedName name="Z_1EE9C883_3396_11D3_97FD_00A0C9DF29C4_.wvu.PrintArea" localSheetId="23" hidden="1">#REF!</definedName>
    <definedName name="Z_1EE9C883_3396_11D3_97FD_00A0C9DF29C4_.wvu.PrintArea" localSheetId="14" hidden="1">#REF!</definedName>
    <definedName name="Z_1EE9C883_3396_11D3_97FD_00A0C9DF29C4_.wvu.PrintArea" localSheetId="13" hidden="1">#REF!</definedName>
    <definedName name="Z_1EE9C883_3396_11D3_97FD_00A0C9DF29C4_.wvu.PrintArea" localSheetId="12" hidden="1">#REF!</definedName>
    <definedName name="Z_1EE9C883_3396_11D3_97FD_00A0C9DF29C4_.wvu.PrintArea" localSheetId="36" hidden="1">#REF!</definedName>
    <definedName name="Z_1EE9C883_3396_11D3_97FD_00A0C9DF29C4_.wvu.PrintArea" localSheetId="10" hidden="1">#REF!</definedName>
    <definedName name="Z_1EE9C883_3396_11D3_97FD_00A0C9DF29C4_.wvu.PrintArea" localSheetId="11" hidden="1">#REF!</definedName>
    <definedName name="Z_1EE9C883_3396_11D3_97FD_00A0C9DF29C4_.wvu.PrintArea" localSheetId="9" hidden="1">#REF!</definedName>
    <definedName name="Z_1EE9C883_3396_11D3_97FD_00A0C9DF29C4_.wvu.PrintArea" localSheetId="8" hidden="1">#REF!</definedName>
    <definedName name="Z_1EE9C883_3396_11D3_97FD_00A0C9DF29C4_.wvu.PrintArea" localSheetId="21" hidden="1">#REF!</definedName>
    <definedName name="Z_1EE9C883_3396_11D3_97FD_00A0C9DF29C4_.wvu.PrintArea" localSheetId="6" hidden="1">#REF!</definedName>
    <definedName name="Z_1EE9C883_3396_11D3_97FD_00A0C9DF29C4_.wvu.PrintArea" localSheetId="0" hidden="1">#REF!</definedName>
    <definedName name="Z_1EE9C883_3396_11D3_97FD_00A0C9DF29C4_.wvu.PrintArea" localSheetId="2" hidden="1">#REF!</definedName>
    <definedName name="Z_1EE9C883_3396_11D3_97FD_00A0C9DF29C4_.wvu.PrintArea" localSheetId="1" hidden="1">#REF!</definedName>
    <definedName name="Z_1EE9C883_3396_11D3_97FD_00A0C9DF29C4_.wvu.PrintArea" localSheetId="33" hidden="1">#REF!</definedName>
    <definedName name="Z_1EE9C883_3396_11D3_97FD_00A0C9DF29C4_.wvu.PrintArea" localSheetId="25" hidden="1">#REF!</definedName>
    <definedName name="Z_1EE9C883_3396_11D3_97FD_00A0C9DF29C4_.wvu.PrintArea" hidden="1">#REF!</definedName>
    <definedName name="Z_1EE9C884_3396_11D3_97FD_00A0C9DF29C4_.wvu.PrintArea" localSheetId="17" hidden="1">#REF!</definedName>
    <definedName name="Z_1EE9C884_3396_11D3_97FD_00A0C9DF29C4_.wvu.PrintArea" localSheetId="16" hidden="1">#REF!</definedName>
    <definedName name="Z_1EE9C884_3396_11D3_97FD_00A0C9DF29C4_.wvu.PrintArea" localSheetId="53" hidden="1">#REF!</definedName>
    <definedName name="Z_1EE9C884_3396_11D3_97FD_00A0C9DF29C4_.wvu.PrintArea" localSheetId="23" hidden="1">#REF!</definedName>
    <definedName name="Z_1EE9C884_3396_11D3_97FD_00A0C9DF29C4_.wvu.PrintArea" localSheetId="14" hidden="1">#REF!</definedName>
    <definedName name="Z_1EE9C884_3396_11D3_97FD_00A0C9DF29C4_.wvu.PrintArea" localSheetId="13" hidden="1">#REF!</definedName>
    <definedName name="Z_1EE9C884_3396_11D3_97FD_00A0C9DF29C4_.wvu.PrintArea" localSheetId="12" hidden="1">#REF!</definedName>
    <definedName name="Z_1EE9C884_3396_11D3_97FD_00A0C9DF29C4_.wvu.PrintArea" localSheetId="36" hidden="1">#REF!</definedName>
    <definedName name="Z_1EE9C884_3396_11D3_97FD_00A0C9DF29C4_.wvu.PrintArea" localSheetId="10" hidden="1">#REF!</definedName>
    <definedName name="Z_1EE9C884_3396_11D3_97FD_00A0C9DF29C4_.wvu.PrintArea" localSheetId="11" hidden="1">#REF!</definedName>
    <definedName name="Z_1EE9C884_3396_11D3_97FD_00A0C9DF29C4_.wvu.PrintArea" localSheetId="9" hidden="1">#REF!</definedName>
    <definedName name="Z_1EE9C884_3396_11D3_97FD_00A0C9DF29C4_.wvu.PrintArea" localSheetId="8" hidden="1">#REF!</definedName>
    <definedName name="Z_1EE9C884_3396_11D3_97FD_00A0C9DF29C4_.wvu.PrintArea" localSheetId="21" hidden="1">#REF!</definedName>
    <definedName name="Z_1EE9C884_3396_11D3_97FD_00A0C9DF29C4_.wvu.PrintArea" localSheetId="6" hidden="1">#REF!</definedName>
    <definedName name="Z_1EE9C884_3396_11D3_97FD_00A0C9DF29C4_.wvu.PrintArea" localSheetId="0" hidden="1">#REF!</definedName>
    <definedName name="Z_1EE9C884_3396_11D3_97FD_00A0C9DF29C4_.wvu.PrintArea" localSheetId="2" hidden="1">#REF!</definedName>
    <definedName name="Z_1EE9C884_3396_11D3_97FD_00A0C9DF29C4_.wvu.PrintArea" localSheetId="1" hidden="1">#REF!</definedName>
    <definedName name="Z_1EE9C884_3396_11D3_97FD_00A0C9DF29C4_.wvu.PrintArea" localSheetId="33" hidden="1">#REF!</definedName>
    <definedName name="Z_1EE9C884_3396_11D3_97FD_00A0C9DF29C4_.wvu.PrintArea" localSheetId="25" hidden="1">#REF!</definedName>
    <definedName name="Z_1EE9C884_3396_11D3_97FD_00A0C9DF29C4_.wvu.PrintArea" hidden="1">#REF!</definedName>
    <definedName name="Z_1EE9C886_3396_11D3_97FD_00A0C9DF29C4_.wvu.PrintArea" localSheetId="17" hidden="1">#REF!</definedName>
    <definedName name="Z_1EE9C886_3396_11D3_97FD_00A0C9DF29C4_.wvu.PrintArea" localSheetId="16" hidden="1">#REF!</definedName>
    <definedName name="Z_1EE9C886_3396_11D3_97FD_00A0C9DF29C4_.wvu.PrintArea" localSheetId="53" hidden="1">#REF!</definedName>
    <definedName name="Z_1EE9C886_3396_11D3_97FD_00A0C9DF29C4_.wvu.PrintArea" localSheetId="23" hidden="1">#REF!</definedName>
    <definedName name="Z_1EE9C886_3396_11D3_97FD_00A0C9DF29C4_.wvu.PrintArea" localSheetId="14" hidden="1">#REF!</definedName>
    <definedName name="Z_1EE9C886_3396_11D3_97FD_00A0C9DF29C4_.wvu.PrintArea" localSheetId="13" hidden="1">#REF!</definedName>
    <definedName name="Z_1EE9C886_3396_11D3_97FD_00A0C9DF29C4_.wvu.PrintArea" localSheetId="12" hidden="1">#REF!</definedName>
    <definedName name="Z_1EE9C886_3396_11D3_97FD_00A0C9DF29C4_.wvu.PrintArea" localSheetId="36" hidden="1">#REF!</definedName>
    <definedName name="Z_1EE9C886_3396_11D3_97FD_00A0C9DF29C4_.wvu.PrintArea" localSheetId="10" hidden="1">#REF!</definedName>
    <definedName name="Z_1EE9C886_3396_11D3_97FD_00A0C9DF29C4_.wvu.PrintArea" localSheetId="11" hidden="1">#REF!</definedName>
    <definedName name="Z_1EE9C886_3396_11D3_97FD_00A0C9DF29C4_.wvu.PrintArea" localSheetId="9" hidden="1">#REF!</definedName>
    <definedName name="Z_1EE9C886_3396_11D3_97FD_00A0C9DF29C4_.wvu.PrintArea" localSheetId="8" hidden="1">#REF!</definedName>
    <definedName name="Z_1EE9C886_3396_11D3_97FD_00A0C9DF29C4_.wvu.PrintArea" localSheetId="21" hidden="1">#REF!</definedName>
    <definedName name="Z_1EE9C886_3396_11D3_97FD_00A0C9DF29C4_.wvu.PrintArea" localSheetId="6" hidden="1">#REF!</definedName>
    <definedName name="Z_1EE9C886_3396_11D3_97FD_00A0C9DF29C4_.wvu.PrintArea" localSheetId="0" hidden="1">#REF!</definedName>
    <definedName name="Z_1EE9C886_3396_11D3_97FD_00A0C9DF29C4_.wvu.PrintArea" localSheetId="2" hidden="1">#REF!</definedName>
    <definedName name="Z_1EE9C886_3396_11D3_97FD_00A0C9DF29C4_.wvu.PrintArea" localSheetId="1" hidden="1">#REF!</definedName>
    <definedName name="Z_1EE9C886_3396_11D3_97FD_00A0C9DF29C4_.wvu.PrintArea" localSheetId="33" hidden="1">#REF!</definedName>
    <definedName name="Z_1EE9C886_3396_11D3_97FD_00A0C9DF29C4_.wvu.PrintArea" localSheetId="25" hidden="1">#REF!</definedName>
    <definedName name="Z_1EE9C886_3396_11D3_97FD_00A0C9DF29C4_.wvu.PrintArea" hidden="1">#REF!</definedName>
    <definedName name="Z_1EE9C887_3396_11D3_97FD_00A0C9DF29C4_.wvu.PrintArea" localSheetId="17" hidden="1">#REF!</definedName>
    <definedName name="Z_1EE9C887_3396_11D3_97FD_00A0C9DF29C4_.wvu.PrintArea" localSheetId="16" hidden="1">#REF!</definedName>
    <definedName name="Z_1EE9C887_3396_11D3_97FD_00A0C9DF29C4_.wvu.PrintArea" localSheetId="53" hidden="1">#REF!</definedName>
    <definedName name="Z_1EE9C887_3396_11D3_97FD_00A0C9DF29C4_.wvu.PrintArea" localSheetId="23" hidden="1">#REF!</definedName>
    <definedName name="Z_1EE9C887_3396_11D3_97FD_00A0C9DF29C4_.wvu.PrintArea" localSheetId="14" hidden="1">#REF!</definedName>
    <definedName name="Z_1EE9C887_3396_11D3_97FD_00A0C9DF29C4_.wvu.PrintArea" localSheetId="13" hidden="1">#REF!</definedName>
    <definedName name="Z_1EE9C887_3396_11D3_97FD_00A0C9DF29C4_.wvu.PrintArea" localSheetId="12" hidden="1">#REF!</definedName>
    <definedName name="Z_1EE9C887_3396_11D3_97FD_00A0C9DF29C4_.wvu.PrintArea" localSheetId="36" hidden="1">#REF!</definedName>
    <definedName name="Z_1EE9C887_3396_11D3_97FD_00A0C9DF29C4_.wvu.PrintArea" localSheetId="10" hidden="1">#REF!</definedName>
    <definedName name="Z_1EE9C887_3396_11D3_97FD_00A0C9DF29C4_.wvu.PrintArea" localSheetId="11" hidden="1">#REF!</definedName>
    <definedName name="Z_1EE9C887_3396_11D3_97FD_00A0C9DF29C4_.wvu.PrintArea" localSheetId="9" hidden="1">#REF!</definedName>
    <definedName name="Z_1EE9C887_3396_11D3_97FD_00A0C9DF29C4_.wvu.PrintArea" localSheetId="8" hidden="1">#REF!</definedName>
    <definedName name="Z_1EE9C887_3396_11D3_97FD_00A0C9DF29C4_.wvu.PrintArea" localSheetId="21" hidden="1">#REF!</definedName>
    <definedName name="Z_1EE9C887_3396_11D3_97FD_00A0C9DF29C4_.wvu.PrintArea" localSheetId="6" hidden="1">#REF!</definedName>
    <definedName name="Z_1EE9C887_3396_11D3_97FD_00A0C9DF29C4_.wvu.PrintArea" localSheetId="0" hidden="1">#REF!</definedName>
    <definedName name="Z_1EE9C887_3396_11D3_97FD_00A0C9DF29C4_.wvu.PrintArea" localSheetId="2" hidden="1">#REF!</definedName>
    <definedName name="Z_1EE9C887_3396_11D3_97FD_00A0C9DF29C4_.wvu.PrintArea" localSheetId="1" hidden="1">#REF!</definedName>
    <definedName name="Z_1EE9C887_3396_11D3_97FD_00A0C9DF29C4_.wvu.PrintArea" localSheetId="33" hidden="1">#REF!</definedName>
    <definedName name="Z_1EE9C887_3396_11D3_97FD_00A0C9DF29C4_.wvu.PrintArea" localSheetId="25" hidden="1">#REF!</definedName>
    <definedName name="Z_1EE9C887_3396_11D3_97FD_00A0C9DF29C4_.wvu.PrintArea" hidden="1">#REF!</definedName>
    <definedName name="Z_1EE9C888_3396_11D3_97FD_00A0C9DF29C4_.wvu.PrintArea" localSheetId="17" hidden="1">#REF!</definedName>
    <definedName name="Z_1EE9C888_3396_11D3_97FD_00A0C9DF29C4_.wvu.PrintArea" localSheetId="16" hidden="1">#REF!</definedName>
    <definedName name="Z_1EE9C888_3396_11D3_97FD_00A0C9DF29C4_.wvu.PrintArea" localSheetId="53" hidden="1">#REF!</definedName>
    <definedName name="Z_1EE9C888_3396_11D3_97FD_00A0C9DF29C4_.wvu.PrintArea" localSheetId="23" hidden="1">#REF!</definedName>
    <definedName name="Z_1EE9C888_3396_11D3_97FD_00A0C9DF29C4_.wvu.PrintArea" localSheetId="14" hidden="1">#REF!</definedName>
    <definedName name="Z_1EE9C888_3396_11D3_97FD_00A0C9DF29C4_.wvu.PrintArea" localSheetId="13" hidden="1">#REF!</definedName>
    <definedName name="Z_1EE9C888_3396_11D3_97FD_00A0C9DF29C4_.wvu.PrintArea" localSheetId="12" hidden="1">#REF!</definedName>
    <definedName name="Z_1EE9C888_3396_11D3_97FD_00A0C9DF29C4_.wvu.PrintArea" localSheetId="36" hidden="1">#REF!</definedName>
    <definedName name="Z_1EE9C888_3396_11D3_97FD_00A0C9DF29C4_.wvu.PrintArea" localSheetId="10" hidden="1">#REF!</definedName>
    <definedName name="Z_1EE9C888_3396_11D3_97FD_00A0C9DF29C4_.wvu.PrintArea" localSheetId="11" hidden="1">#REF!</definedName>
    <definedName name="Z_1EE9C888_3396_11D3_97FD_00A0C9DF29C4_.wvu.PrintArea" localSheetId="9" hidden="1">#REF!</definedName>
    <definedName name="Z_1EE9C888_3396_11D3_97FD_00A0C9DF29C4_.wvu.PrintArea" localSheetId="8" hidden="1">#REF!</definedName>
    <definedName name="Z_1EE9C888_3396_11D3_97FD_00A0C9DF29C4_.wvu.PrintArea" localSheetId="21" hidden="1">#REF!</definedName>
    <definedName name="Z_1EE9C888_3396_11D3_97FD_00A0C9DF29C4_.wvu.PrintArea" localSheetId="6" hidden="1">#REF!</definedName>
    <definedName name="Z_1EE9C888_3396_11D3_97FD_00A0C9DF29C4_.wvu.PrintArea" localSheetId="0" hidden="1">#REF!</definedName>
    <definedName name="Z_1EE9C888_3396_11D3_97FD_00A0C9DF29C4_.wvu.PrintArea" localSheetId="2" hidden="1">#REF!</definedName>
    <definedName name="Z_1EE9C888_3396_11D3_97FD_00A0C9DF29C4_.wvu.PrintArea" localSheetId="1" hidden="1">#REF!</definedName>
    <definedName name="Z_1EE9C888_3396_11D3_97FD_00A0C9DF29C4_.wvu.PrintArea" localSheetId="33" hidden="1">#REF!</definedName>
    <definedName name="Z_1EE9C888_3396_11D3_97FD_00A0C9DF29C4_.wvu.PrintArea" localSheetId="25" hidden="1">#REF!</definedName>
    <definedName name="Z_1EE9C888_3396_11D3_97FD_00A0C9DF29C4_.wvu.PrintArea" hidden="1">#REF!</definedName>
    <definedName name="Z_1EE9C889_3396_11D3_97FD_00A0C9DF29C4_.wvu.PrintArea" localSheetId="17" hidden="1">#REF!</definedName>
    <definedName name="Z_1EE9C889_3396_11D3_97FD_00A0C9DF29C4_.wvu.PrintArea" localSheetId="16" hidden="1">#REF!</definedName>
    <definedName name="Z_1EE9C889_3396_11D3_97FD_00A0C9DF29C4_.wvu.PrintArea" localSheetId="53" hidden="1">#REF!</definedName>
    <definedName name="Z_1EE9C889_3396_11D3_97FD_00A0C9DF29C4_.wvu.PrintArea" localSheetId="23" hidden="1">#REF!</definedName>
    <definedName name="Z_1EE9C889_3396_11D3_97FD_00A0C9DF29C4_.wvu.PrintArea" localSheetId="14" hidden="1">#REF!</definedName>
    <definedName name="Z_1EE9C889_3396_11D3_97FD_00A0C9DF29C4_.wvu.PrintArea" localSheetId="13" hidden="1">#REF!</definedName>
    <definedName name="Z_1EE9C889_3396_11D3_97FD_00A0C9DF29C4_.wvu.PrintArea" localSheetId="12" hidden="1">#REF!</definedName>
    <definedName name="Z_1EE9C889_3396_11D3_97FD_00A0C9DF29C4_.wvu.PrintArea" localSheetId="36" hidden="1">#REF!</definedName>
    <definedName name="Z_1EE9C889_3396_11D3_97FD_00A0C9DF29C4_.wvu.PrintArea" localSheetId="10" hidden="1">#REF!</definedName>
    <definedName name="Z_1EE9C889_3396_11D3_97FD_00A0C9DF29C4_.wvu.PrintArea" localSheetId="11" hidden="1">#REF!</definedName>
    <definedName name="Z_1EE9C889_3396_11D3_97FD_00A0C9DF29C4_.wvu.PrintArea" localSheetId="9" hidden="1">#REF!</definedName>
    <definedName name="Z_1EE9C889_3396_11D3_97FD_00A0C9DF29C4_.wvu.PrintArea" localSheetId="8" hidden="1">#REF!</definedName>
    <definedName name="Z_1EE9C889_3396_11D3_97FD_00A0C9DF29C4_.wvu.PrintArea" localSheetId="21" hidden="1">#REF!</definedName>
    <definedName name="Z_1EE9C889_3396_11D3_97FD_00A0C9DF29C4_.wvu.PrintArea" localSheetId="6" hidden="1">#REF!</definedName>
    <definedName name="Z_1EE9C889_3396_11D3_97FD_00A0C9DF29C4_.wvu.PrintArea" localSheetId="0" hidden="1">#REF!</definedName>
    <definedName name="Z_1EE9C889_3396_11D3_97FD_00A0C9DF29C4_.wvu.PrintArea" localSheetId="2" hidden="1">#REF!</definedName>
    <definedName name="Z_1EE9C889_3396_11D3_97FD_00A0C9DF29C4_.wvu.PrintArea" localSheetId="1" hidden="1">#REF!</definedName>
    <definedName name="Z_1EE9C889_3396_11D3_97FD_00A0C9DF29C4_.wvu.PrintArea" localSheetId="33" hidden="1">#REF!</definedName>
    <definedName name="Z_1EE9C889_3396_11D3_97FD_00A0C9DF29C4_.wvu.PrintArea" localSheetId="25" hidden="1">#REF!</definedName>
    <definedName name="Z_1EE9C889_3396_11D3_97FD_00A0C9DF29C4_.wvu.PrintArea" hidden="1">#REF!</definedName>
    <definedName name="Z_1EE9C88B_3396_11D3_97FD_00A0C9DF29C4_.wvu.PrintArea" localSheetId="17" hidden="1">#REF!</definedName>
    <definedName name="Z_1EE9C88B_3396_11D3_97FD_00A0C9DF29C4_.wvu.PrintArea" localSheetId="16" hidden="1">#REF!</definedName>
    <definedName name="Z_1EE9C88B_3396_11D3_97FD_00A0C9DF29C4_.wvu.PrintArea" localSheetId="53" hidden="1">#REF!</definedName>
    <definedName name="Z_1EE9C88B_3396_11D3_97FD_00A0C9DF29C4_.wvu.PrintArea" localSheetId="23" hidden="1">#REF!</definedName>
    <definedName name="Z_1EE9C88B_3396_11D3_97FD_00A0C9DF29C4_.wvu.PrintArea" localSheetId="14" hidden="1">#REF!</definedName>
    <definedName name="Z_1EE9C88B_3396_11D3_97FD_00A0C9DF29C4_.wvu.PrintArea" localSheetId="13" hidden="1">#REF!</definedName>
    <definedName name="Z_1EE9C88B_3396_11D3_97FD_00A0C9DF29C4_.wvu.PrintArea" localSheetId="12" hidden="1">#REF!</definedName>
    <definedName name="Z_1EE9C88B_3396_11D3_97FD_00A0C9DF29C4_.wvu.PrintArea" localSheetId="36" hidden="1">#REF!</definedName>
    <definedName name="Z_1EE9C88B_3396_11D3_97FD_00A0C9DF29C4_.wvu.PrintArea" localSheetId="10" hidden="1">#REF!</definedName>
    <definedName name="Z_1EE9C88B_3396_11D3_97FD_00A0C9DF29C4_.wvu.PrintArea" localSheetId="11" hidden="1">#REF!</definedName>
    <definedName name="Z_1EE9C88B_3396_11D3_97FD_00A0C9DF29C4_.wvu.PrintArea" localSheetId="9" hidden="1">#REF!</definedName>
    <definedName name="Z_1EE9C88B_3396_11D3_97FD_00A0C9DF29C4_.wvu.PrintArea" localSheetId="8" hidden="1">#REF!</definedName>
    <definedName name="Z_1EE9C88B_3396_11D3_97FD_00A0C9DF29C4_.wvu.PrintArea" localSheetId="21" hidden="1">#REF!</definedName>
    <definedName name="Z_1EE9C88B_3396_11D3_97FD_00A0C9DF29C4_.wvu.PrintArea" localSheetId="6" hidden="1">#REF!</definedName>
    <definedName name="Z_1EE9C88B_3396_11D3_97FD_00A0C9DF29C4_.wvu.PrintArea" localSheetId="0" hidden="1">#REF!</definedName>
    <definedName name="Z_1EE9C88B_3396_11D3_97FD_00A0C9DF29C4_.wvu.PrintArea" localSheetId="2" hidden="1">#REF!</definedName>
    <definedName name="Z_1EE9C88B_3396_11D3_97FD_00A0C9DF29C4_.wvu.PrintArea" localSheetId="1" hidden="1">#REF!</definedName>
    <definedName name="Z_1EE9C88B_3396_11D3_97FD_00A0C9DF29C4_.wvu.PrintArea" localSheetId="33" hidden="1">#REF!</definedName>
    <definedName name="Z_1EE9C88B_3396_11D3_97FD_00A0C9DF29C4_.wvu.PrintArea" localSheetId="25" hidden="1">#REF!</definedName>
    <definedName name="Z_1EE9C88B_3396_11D3_97FD_00A0C9DF29C4_.wvu.PrintArea" hidden="1">#REF!</definedName>
    <definedName name="Z_1EE9C88C_3396_11D3_97FD_00A0C9DF29C4_.wvu.PrintArea" localSheetId="17" hidden="1">#REF!</definedName>
    <definedName name="Z_1EE9C88C_3396_11D3_97FD_00A0C9DF29C4_.wvu.PrintArea" localSheetId="16" hidden="1">#REF!</definedName>
    <definedName name="Z_1EE9C88C_3396_11D3_97FD_00A0C9DF29C4_.wvu.PrintArea" localSheetId="53" hidden="1">#REF!</definedName>
    <definedName name="Z_1EE9C88C_3396_11D3_97FD_00A0C9DF29C4_.wvu.PrintArea" localSheetId="23" hidden="1">#REF!</definedName>
    <definedName name="Z_1EE9C88C_3396_11D3_97FD_00A0C9DF29C4_.wvu.PrintArea" localSheetId="14" hidden="1">#REF!</definedName>
    <definedName name="Z_1EE9C88C_3396_11D3_97FD_00A0C9DF29C4_.wvu.PrintArea" localSheetId="13" hidden="1">#REF!</definedName>
    <definedName name="Z_1EE9C88C_3396_11D3_97FD_00A0C9DF29C4_.wvu.PrintArea" localSheetId="12" hidden="1">#REF!</definedName>
    <definedName name="Z_1EE9C88C_3396_11D3_97FD_00A0C9DF29C4_.wvu.PrintArea" localSheetId="36" hidden="1">#REF!</definedName>
    <definedName name="Z_1EE9C88C_3396_11D3_97FD_00A0C9DF29C4_.wvu.PrintArea" localSheetId="10" hidden="1">#REF!</definedName>
    <definedName name="Z_1EE9C88C_3396_11D3_97FD_00A0C9DF29C4_.wvu.PrintArea" localSheetId="11" hidden="1">#REF!</definedName>
    <definedName name="Z_1EE9C88C_3396_11D3_97FD_00A0C9DF29C4_.wvu.PrintArea" localSheetId="9" hidden="1">#REF!</definedName>
    <definedName name="Z_1EE9C88C_3396_11D3_97FD_00A0C9DF29C4_.wvu.PrintArea" localSheetId="8" hidden="1">#REF!</definedName>
    <definedName name="Z_1EE9C88C_3396_11D3_97FD_00A0C9DF29C4_.wvu.PrintArea" localSheetId="21" hidden="1">#REF!</definedName>
    <definedName name="Z_1EE9C88C_3396_11D3_97FD_00A0C9DF29C4_.wvu.PrintArea" localSheetId="6" hidden="1">#REF!</definedName>
    <definedName name="Z_1EE9C88C_3396_11D3_97FD_00A0C9DF29C4_.wvu.PrintArea" localSheetId="0" hidden="1">#REF!</definedName>
    <definedName name="Z_1EE9C88C_3396_11D3_97FD_00A0C9DF29C4_.wvu.PrintArea" localSheetId="2" hidden="1">#REF!</definedName>
    <definedName name="Z_1EE9C88C_3396_11D3_97FD_00A0C9DF29C4_.wvu.PrintArea" localSheetId="1" hidden="1">#REF!</definedName>
    <definedName name="Z_1EE9C88C_3396_11D3_97FD_00A0C9DF29C4_.wvu.PrintArea" localSheetId="33" hidden="1">#REF!</definedName>
    <definedName name="Z_1EE9C88C_3396_11D3_97FD_00A0C9DF29C4_.wvu.PrintArea" localSheetId="25" hidden="1">#REF!</definedName>
    <definedName name="Z_1EE9C88C_3396_11D3_97FD_00A0C9DF29C4_.wvu.PrintArea" hidden="1">#REF!</definedName>
    <definedName name="Z_1EE9C88D_3396_11D3_97FD_00A0C9DF29C4_.wvu.PrintArea" localSheetId="17" hidden="1">#REF!</definedName>
    <definedName name="Z_1EE9C88D_3396_11D3_97FD_00A0C9DF29C4_.wvu.PrintArea" localSheetId="16" hidden="1">#REF!</definedName>
    <definedName name="Z_1EE9C88D_3396_11D3_97FD_00A0C9DF29C4_.wvu.PrintArea" localSheetId="53" hidden="1">#REF!</definedName>
    <definedName name="Z_1EE9C88D_3396_11D3_97FD_00A0C9DF29C4_.wvu.PrintArea" localSheetId="23" hidden="1">#REF!</definedName>
    <definedName name="Z_1EE9C88D_3396_11D3_97FD_00A0C9DF29C4_.wvu.PrintArea" localSheetId="14" hidden="1">#REF!</definedName>
    <definedName name="Z_1EE9C88D_3396_11D3_97FD_00A0C9DF29C4_.wvu.PrintArea" localSheetId="13" hidden="1">#REF!</definedName>
    <definedName name="Z_1EE9C88D_3396_11D3_97FD_00A0C9DF29C4_.wvu.PrintArea" localSheetId="12" hidden="1">#REF!</definedName>
    <definedName name="Z_1EE9C88D_3396_11D3_97FD_00A0C9DF29C4_.wvu.PrintArea" localSheetId="36" hidden="1">#REF!</definedName>
    <definedName name="Z_1EE9C88D_3396_11D3_97FD_00A0C9DF29C4_.wvu.PrintArea" localSheetId="10" hidden="1">#REF!</definedName>
    <definedName name="Z_1EE9C88D_3396_11D3_97FD_00A0C9DF29C4_.wvu.PrintArea" localSheetId="11" hidden="1">#REF!</definedName>
    <definedName name="Z_1EE9C88D_3396_11D3_97FD_00A0C9DF29C4_.wvu.PrintArea" localSheetId="9" hidden="1">#REF!</definedName>
    <definedName name="Z_1EE9C88D_3396_11D3_97FD_00A0C9DF29C4_.wvu.PrintArea" localSheetId="8" hidden="1">#REF!</definedName>
    <definedName name="Z_1EE9C88D_3396_11D3_97FD_00A0C9DF29C4_.wvu.PrintArea" localSheetId="21" hidden="1">#REF!</definedName>
    <definedName name="Z_1EE9C88D_3396_11D3_97FD_00A0C9DF29C4_.wvu.PrintArea" localSheetId="6" hidden="1">#REF!</definedName>
    <definedName name="Z_1EE9C88D_3396_11D3_97FD_00A0C9DF29C4_.wvu.PrintArea" localSheetId="0" hidden="1">#REF!</definedName>
    <definedName name="Z_1EE9C88D_3396_11D3_97FD_00A0C9DF29C4_.wvu.PrintArea" localSheetId="2" hidden="1">#REF!</definedName>
    <definedName name="Z_1EE9C88D_3396_11D3_97FD_00A0C9DF29C4_.wvu.PrintArea" localSheetId="1" hidden="1">#REF!</definedName>
    <definedName name="Z_1EE9C88D_3396_11D3_97FD_00A0C9DF29C4_.wvu.PrintArea" localSheetId="33" hidden="1">#REF!</definedName>
    <definedName name="Z_1EE9C88D_3396_11D3_97FD_00A0C9DF29C4_.wvu.PrintArea" localSheetId="25" hidden="1">#REF!</definedName>
    <definedName name="Z_1EE9C88D_3396_11D3_97FD_00A0C9DF29C4_.wvu.PrintArea" hidden="1">#REF!</definedName>
    <definedName name="Z_1EE9C88E_3396_11D3_97FD_00A0C9DF29C4_.wvu.PrintArea" localSheetId="17" hidden="1">#REF!</definedName>
    <definedName name="Z_1EE9C88E_3396_11D3_97FD_00A0C9DF29C4_.wvu.PrintArea" localSheetId="16" hidden="1">#REF!</definedName>
    <definedName name="Z_1EE9C88E_3396_11D3_97FD_00A0C9DF29C4_.wvu.PrintArea" localSheetId="53" hidden="1">#REF!</definedName>
    <definedName name="Z_1EE9C88E_3396_11D3_97FD_00A0C9DF29C4_.wvu.PrintArea" localSheetId="23" hidden="1">#REF!</definedName>
    <definedName name="Z_1EE9C88E_3396_11D3_97FD_00A0C9DF29C4_.wvu.PrintArea" localSheetId="14" hidden="1">#REF!</definedName>
    <definedName name="Z_1EE9C88E_3396_11D3_97FD_00A0C9DF29C4_.wvu.PrintArea" localSheetId="13" hidden="1">#REF!</definedName>
    <definedName name="Z_1EE9C88E_3396_11D3_97FD_00A0C9DF29C4_.wvu.PrintArea" localSheetId="12" hidden="1">#REF!</definedName>
    <definedName name="Z_1EE9C88E_3396_11D3_97FD_00A0C9DF29C4_.wvu.PrintArea" localSheetId="36" hidden="1">#REF!</definedName>
    <definedName name="Z_1EE9C88E_3396_11D3_97FD_00A0C9DF29C4_.wvu.PrintArea" localSheetId="10" hidden="1">#REF!</definedName>
    <definedName name="Z_1EE9C88E_3396_11D3_97FD_00A0C9DF29C4_.wvu.PrintArea" localSheetId="11" hidden="1">#REF!</definedName>
    <definedName name="Z_1EE9C88E_3396_11D3_97FD_00A0C9DF29C4_.wvu.PrintArea" localSheetId="9" hidden="1">#REF!</definedName>
    <definedName name="Z_1EE9C88E_3396_11D3_97FD_00A0C9DF29C4_.wvu.PrintArea" localSheetId="8" hidden="1">#REF!</definedName>
    <definedName name="Z_1EE9C88E_3396_11D3_97FD_00A0C9DF29C4_.wvu.PrintArea" localSheetId="21" hidden="1">#REF!</definedName>
    <definedName name="Z_1EE9C88E_3396_11D3_97FD_00A0C9DF29C4_.wvu.PrintArea" localSheetId="6" hidden="1">#REF!</definedName>
    <definedName name="Z_1EE9C88E_3396_11D3_97FD_00A0C9DF29C4_.wvu.PrintArea" localSheetId="0" hidden="1">#REF!</definedName>
    <definedName name="Z_1EE9C88E_3396_11D3_97FD_00A0C9DF29C4_.wvu.PrintArea" localSheetId="2" hidden="1">#REF!</definedName>
    <definedName name="Z_1EE9C88E_3396_11D3_97FD_00A0C9DF29C4_.wvu.PrintArea" localSheetId="1" hidden="1">#REF!</definedName>
    <definedName name="Z_1EE9C88E_3396_11D3_97FD_00A0C9DF29C4_.wvu.PrintArea" localSheetId="33" hidden="1">#REF!</definedName>
    <definedName name="Z_1EE9C88E_3396_11D3_97FD_00A0C9DF29C4_.wvu.PrintArea" localSheetId="25" hidden="1">#REF!</definedName>
    <definedName name="Z_1EE9C88E_3396_11D3_97FD_00A0C9DF29C4_.wvu.PrintArea" hidden="1">#REF!</definedName>
    <definedName name="Z_1EE9C890_3396_11D3_97FD_00A0C9DF29C4_.wvu.PrintArea" localSheetId="17" hidden="1">#REF!</definedName>
    <definedName name="Z_1EE9C890_3396_11D3_97FD_00A0C9DF29C4_.wvu.PrintArea" localSheetId="16" hidden="1">#REF!</definedName>
    <definedName name="Z_1EE9C890_3396_11D3_97FD_00A0C9DF29C4_.wvu.PrintArea" localSheetId="53" hidden="1">#REF!</definedName>
    <definedName name="Z_1EE9C890_3396_11D3_97FD_00A0C9DF29C4_.wvu.PrintArea" localSheetId="23" hidden="1">#REF!</definedName>
    <definedName name="Z_1EE9C890_3396_11D3_97FD_00A0C9DF29C4_.wvu.PrintArea" localSheetId="14" hidden="1">#REF!</definedName>
    <definedName name="Z_1EE9C890_3396_11D3_97FD_00A0C9DF29C4_.wvu.PrintArea" localSheetId="13" hidden="1">#REF!</definedName>
    <definedName name="Z_1EE9C890_3396_11D3_97FD_00A0C9DF29C4_.wvu.PrintArea" localSheetId="12" hidden="1">#REF!</definedName>
    <definedName name="Z_1EE9C890_3396_11D3_97FD_00A0C9DF29C4_.wvu.PrintArea" localSheetId="36" hidden="1">#REF!</definedName>
    <definedName name="Z_1EE9C890_3396_11D3_97FD_00A0C9DF29C4_.wvu.PrintArea" localSheetId="10" hidden="1">#REF!</definedName>
    <definedName name="Z_1EE9C890_3396_11D3_97FD_00A0C9DF29C4_.wvu.PrintArea" localSheetId="11" hidden="1">#REF!</definedName>
    <definedName name="Z_1EE9C890_3396_11D3_97FD_00A0C9DF29C4_.wvu.PrintArea" localSheetId="9" hidden="1">#REF!</definedName>
    <definedName name="Z_1EE9C890_3396_11D3_97FD_00A0C9DF29C4_.wvu.PrintArea" localSheetId="8" hidden="1">#REF!</definedName>
    <definedName name="Z_1EE9C890_3396_11D3_97FD_00A0C9DF29C4_.wvu.PrintArea" localSheetId="21" hidden="1">#REF!</definedName>
    <definedName name="Z_1EE9C890_3396_11D3_97FD_00A0C9DF29C4_.wvu.PrintArea" localSheetId="6" hidden="1">#REF!</definedName>
    <definedName name="Z_1EE9C890_3396_11D3_97FD_00A0C9DF29C4_.wvu.PrintArea" localSheetId="0" hidden="1">#REF!</definedName>
    <definedName name="Z_1EE9C890_3396_11D3_97FD_00A0C9DF29C4_.wvu.PrintArea" localSheetId="2" hidden="1">#REF!</definedName>
    <definedName name="Z_1EE9C890_3396_11D3_97FD_00A0C9DF29C4_.wvu.PrintArea" localSheetId="1" hidden="1">#REF!</definedName>
    <definedName name="Z_1EE9C890_3396_11D3_97FD_00A0C9DF29C4_.wvu.PrintArea" localSheetId="33" hidden="1">#REF!</definedName>
    <definedName name="Z_1EE9C890_3396_11D3_97FD_00A0C9DF29C4_.wvu.PrintArea" localSheetId="25" hidden="1">#REF!</definedName>
    <definedName name="Z_1EE9C890_3396_11D3_97FD_00A0C9DF29C4_.wvu.PrintArea" hidden="1">#REF!</definedName>
    <definedName name="Z_1EE9C891_3396_11D3_97FD_00A0C9DF29C4_.wvu.PrintArea" localSheetId="17" hidden="1">#REF!</definedName>
    <definedName name="Z_1EE9C891_3396_11D3_97FD_00A0C9DF29C4_.wvu.PrintArea" localSheetId="16" hidden="1">#REF!</definedName>
    <definedName name="Z_1EE9C891_3396_11D3_97FD_00A0C9DF29C4_.wvu.PrintArea" localSheetId="53" hidden="1">#REF!</definedName>
    <definedName name="Z_1EE9C891_3396_11D3_97FD_00A0C9DF29C4_.wvu.PrintArea" localSheetId="23" hidden="1">#REF!</definedName>
    <definedName name="Z_1EE9C891_3396_11D3_97FD_00A0C9DF29C4_.wvu.PrintArea" localSheetId="14" hidden="1">#REF!</definedName>
    <definedName name="Z_1EE9C891_3396_11D3_97FD_00A0C9DF29C4_.wvu.PrintArea" localSheetId="13" hidden="1">#REF!</definedName>
    <definedName name="Z_1EE9C891_3396_11D3_97FD_00A0C9DF29C4_.wvu.PrintArea" localSheetId="12" hidden="1">#REF!</definedName>
    <definedName name="Z_1EE9C891_3396_11D3_97FD_00A0C9DF29C4_.wvu.PrintArea" localSheetId="36" hidden="1">#REF!</definedName>
    <definedName name="Z_1EE9C891_3396_11D3_97FD_00A0C9DF29C4_.wvu.PrintArea" localSheetId="10" hidden="1">#REF!</definedName>
    <definedName name="Z_1EE9C891_3396_11D3_97FD_00A0C9DF29C4_.wvu.PrintArea" localSheetId="11" hidden="1">#REF!</definedName>
    <definedName name="Z_1EE9C891_3396_11D3_97FD_00A0C9DF29C4_.wvu.PrintArea" localSheetId="9" hidden="1">#REF!</definedName>
    <definedName name="Z_1EE9C891_3396_11D3_97FD_00A0C9DF29C4_.wvu.PrintArea" localSheetId="8" hidden="1">#REF!</definedName>
    <definedName name="Z_1EE9C891_3396_11D3_97FD_00A0C9DF29C4_.wvu.PrintArea" localSheetId="21" hidden="1">#REF!</definedName>
    <definedName name="Z_1EE9C891_3396_11D3_97FD_00A0C9DF29C4_.wvu.PrintArea" localSheetId="6" hidden="1">#REF!</definedName>
    <definedName name="Z_1EE9C891_3396_11D3_97FD_00A0C9DF29C4_.wvu.PrintArea" localSheetId="0" hidden="1">#REF!</definedName>
    <definedName name="Z_1EE9C891_3396_11D3_97FD_00A0C9DF29C4_.wvu.PrintArea" localSheetId="2" hidden="1">#REF!</definedName>
    <definedName name="Z_1EE9C891_3396_11D3_97FD_00A0C9DF29C4_.wvu.PrintArea" localSheetId="1" hidden="1">#REF!</definedName>
    <definedName name="Z_1EE9C891_3396_11D3_97FD_00A0C9DF29C4_.wvu.PrintArea" localSheetId="33" hidden="1">#REF!</definedName>
    <definedName name="Z_1EE9C891_3396_11D3_97FD_00A0C9DF29C4_.wvu.PrintArea" localSheetId="25" hidden="1">#REF!</definedName>
    <definedName name="Z_1EE9C891_3396_11D3_97FD_00A0C9DF29C4_.wvu.PrintArea" hidden="1">#REF!</definedName>
    <definedName name="Z_23F18827_7997_11D6_8750_00508BD3B3BA_.wvu.Cols" localSheetId="17" hidden="1">#REF!,#REF!</definedName>
    <definedName name="Z_23F18827_7997_11D6_8750_00508BD3B3BA_.wvu.Cols" localSheetId="16" hidden="1">#REF!,#REF!</definedName>
    <definedName name="Z_23F18827_7997_11D6_8750_00508BD3B3BA_.wvu.Cols" localSheetId="14" hidden="1">#REF!,#REF!</definedName>
    <definedName name="Z_23F18827_7997_11D6_8750_00508BD3B3BA_.wvu.Cols" localSheetId="15" hidden="1">#REF!,#REF!</definedName>
    <definedName name="Z_23F18827_7997_11D6_8750_00508BD3B3BA_.wvu.Cols" localSheetId="13" hidden="1">#REF!,#REF!</definedName>
    <definedName name="Z_23F18827_7997_11D6_8750_00508BD3B3BA_.wvu.Cols" localSheetId="12" hidden="1">#REF!,#REF!</definedName>
    <definedName name="Z_23F18827_7997_11D6_8750_00508BD3B3BA_.wvu.Cols" localSheetId="10" hidden="1">#REF!,#REF!</definedName>
    <definedName name="Z_23F18827_7997_11D6_8750_00508BD3B3BA_.wvu.Cols" localSheetId="11" hidden="1">#REF!,#REF!</definedName>
    <definedName name="Z_23F18827_7997_11D6_8750_00508BD3B3BA_.wvu.Cols" localSheetId="9" hidden="1">#REF!,#REF!</definedName>
    <definedName name="Z_23F18827_7997_11D6_8750_00508BD3B3BA_.wvu.Cols" localSheetId="8" hidden="1">#REF!,#REF!</definedName>
    <definedName name="Z_23F18827_7997_11D6_8750_00508BD3B3BA_.wvu.Cols" localSheetId="6" hidden="1">#REF!,#REF!</definedName>
    <definedName name="Z_23F18827_7997_11D6_8750_00508BD3B3BA_.wvu.Cols" localSheetId="0" hidden="1">#REF!,#REF!</definedName>
    <definedName name="Z_23F18827_7997_11D6_8750_00508BD3B3BA_.wvu.Cols" localSheetId="2" hidden="1">#REF!,#REF!</definedName>
    <definedName name="Z_23F18827_7997_11D6_8750_00508BD3B3BA_.wvu.Cols" localSheetId="1" hidden="1">#REF!,#REF!</definedName>
    <definedName name="Z_23F18827_7997_11D6_8750_00508BD3B3BA_.wvu.Cols" hidden="1">#REF!,#REF!</definedName>
    <definedName name="Z_23F18827_7997_11D6_8750_00508BD3B3BA_.wvu.PrintArea" localSheetId="17" hidden="1">#REF!</definedName>
    <definedName name="Z_23F18827_7997_11D6_8750_00508BD3B3BA_.wvu.PrintArea" localSheetId="16" hidden="1">#REF!</definedName>
    <definedName name="Z_23F18827_7997_11D6_8750_00508BD3B3BA_.wvu.PrintArea" localSheetId="14" hidden="1">#REF!</definedName>
    <definedName name="Z_23F18827_7997_11D6_8750_00508BD3B3BA_.wvu.PrintArea" localSheetId="15" hidden="1">#REF!</definedName>
    <definedName name="Z_23F18827_7997_11D6_8750_00508BD3B3BA_.wvu.PrintArea" localSheetId="13" hidden="1">#REF!</definedName>
    <definedName name="Z_23F18827_7997_11D6_8750_00508BD3B3BA_.wvu.PrintArea" localSheetId="12" hidden="1">#REF!</definedName>
    <definedName name="Z_23F18827_7997_11D6_8750_00508BD3B3BA_.wvu.PrintArea" localSheetId="10" hidden="1">#REF!</definedName>
    <definedName name="Z_23F18827_7997_11D6_8750_00508BD3B3BA_.wvu.PrintArea" localSheetId="11" hidden="1">#REF!</definedName>
    <definedName name="Z_23F18827_7997_11D6_8750_00508BD3B3BA_.wvu.PrintArea" localSheetId="9" hidden="1">#REF!</definedName>
    <definedName name="Z_23F18827_7997_11D6_8750_00508BD3B3BA_.wvu.PrintArea" localSheetId="8" hidden="1">#REF!</definedName>
    <definedName name="Z_23F18827_7997_11D6_8750_00508BD3B3BA_.wvu.PrintArea" localSheetId="6" hidden="1">#REF!</definedName>
    <definedName name="Z_23F18827_7997_11D6_8750_00508BD3B3BA_.wvu.PrintArea" localSheetId="0" hidden="1">#REF!</definedName>
    <definedName name="Z_23F18827_7997_11D6_8750_00508BD3B3BA_.wvu.PrintArea" localSheetId="2" hidden="1">#REF!</definedName>
    <definedName name="Z_23F18827_7997_11D6_8750_00508BD3B3BA_.wvu.PrintArea" localSheetId="1" hidden="1">#REF!</definedName>
    <definedName name="Z_23F18827_7997_11D6_8750_00508BD3B3BA_.wvu.PrintArea" hidden="1">#REF!</definedName>
    <definedName name="Z_254F9381_AE38_11D3_9DB4_00A0C9DF29FD_.wvu.PrintArea" localSheetId="17" hidden="1">#REF!</definedName>
    <definedName name="Z_254F9381_AE38_11D3_9DB4_00A0C9DF29FD_.wvu.PrintArea" localSheetId="16" hidden="1">#REF!</definedName>
    <definedName name="Z_254F9381_AE38_11D3_9DB4_00A0C9DF29FD_.wvu.PrintArea" localSheetId="53" hidden="1">#REF!</definedName>
    <definedName name="Z_254F9381_AE38_11D3_9DB4_00A0C9DF29FD_.wvu.PrintArea" localSheetId="23" hidden="1">#REF!</definedName>
    <definedName name="Z_254F9381_AE38_11D3_9DB4_00A0C9DF29FD_.wvu.PrintArea" localSheetId="14" hidden="1">#REF!</definedName>
    <definedName name="Z_254F9381_AE38_11D3_9DB4_00A0C9DF29FD_.wvu.PrintArea" localSheetId="13" hidden="1">#REF!</definedName>
    <definedName name="Z_254F9381_AE38_11D3_9DB4_00A0C9DF29FD_.wvu.PrintArea" localSheetId="12" hidden="1">#REF!</definedName>
    <definedName name="Z_254F9381_AE38_11D3_9DB4_00A0C9DF29FD_.wvu.PrintArea" localSheetId="36" hidden="1">#REF!</definedName>
    <definedName name="Z_254F9381_AE38_11D3_9DB4_00A0C9DF29FD_.wvu.PrintArea" localSheetId="10" hidden="1">#REF!</definedName>
    <definedName name="Z_254F9381_AE38_11D3_9DB4_00A0C9DF29FD_.wvu.PrintArea" localSheetId="11" hidden="1">#REF!</definedName>
    <definedName name="Z_254F9381_AE38_11D3_9DB4_00A0C9DF29FD_.wvu.PrintArea" localSheetId="9" hidden="1">#REF!</definedName>
    <definedName name="Z_254F9381_AE38_11D3_9DB4_00A0C9DF29FD_.wvu.PrintArea" localSheetId="8" hidden="1">#REF!</definedName>
    <definedName name="Z_254F9381_AE38_11D3_9DB4_00A0C9DF29FD_.wvu.PrintArea" localSheetId="21" hidden="1">#REF!</definedName>
    <definedName name="Z_254F9381_AE38_11D3_9DB4_00A0C9DF29FD_.wvu.PrintArea" localSheetId="6" hidden="1">#REF!</definedName>
    <definedName name="Z_254F9381_AE38_11D3_9DB4_00A0C9DF29FD_.wvu.PrintArea" localSheetId="0" hidden="1">#REF!</definedName>
    <definedName name="Z_254F9381_AE38_11D3_9DB4_00A0C9DF29FD_.wvu.PrintArea" localSheetId="2" hidden="1">#REF!</definedName>
    <definedName name="Z_254F9381_AE38_11D3_9DB4_00A0C9DF29FD_.wvu.PrintArea" localSheetId="1" hidden="1">#REF!</definedName>
    <definedName name="Z_254F9381_AE38_11D3_9DB4_00A0C9DF29FD_.wvu.PrintArea" localSheetId="33" hidden="1">#REF!</definedName>
    <definedName name="Z_254F9381_AE38_11D3_9DB4_00A0C9DF29FD_.wvu.PrintArea" localSheetId="25" hidden="1">#REF!</definedName>
    <definedName name="Z_254F9381_AE38_11D3_9DB4_00A0C9DF29FD_.wvu.PrintArea" hidden="1">#REF!</definedName>
    <definedName name="Z_254F9382_AE38_11D3_9DB4_00A0C9DF29FD_.wvu.PrintArea" localSheetId="17" hidden="1">#REF!</definedName>
    <definedName name="Z_254F9382_AE38_11D3_9DB4_00A0C9DF29FD_.wvu.PrintArea" localSheetId="16" hidden="1">#REF!</definedName>
    <definedName name="Z_254F9382_AE38_11D3_9DB4_00A0C9DF29FD_.wvu.PrintArea" localSheetId="53" hidden="1">#REF!</definedName>
    <definedName name="Z_254F9382_AE38_11D3_9DB4_00A0C9DF29FD_.wvu.PrintArea" localSheetId="23" hidden="1">#REF!</definedName>
    <definedName name="Z_254F9382_AE38_11D3_9DB4_00A0C9DF29FD_.wvu.PrintArea" localSheetId="14" hidden="1">#REF!</definedName>
    <definedName name="Z_254F9382_AE38_11D3_9DB4_00A0C9DF29FD_.wvu.PrintArea" localSheetId="13" hidden="1">#REF!</definedName>
    <definedName name="Z_254F9382_AE38_11D3_9DB4_00A0C9DF29FD_.wvu.PrintArea" localSheetId="12" hidden="1">#REF!</definedName>
    <definedName name="Z_254F9382_AE38_11D3_9DB4_00A0C9DF29FD_.wvu.PrintArea" localSheetId="36" hidden="1">#REF!</definedName>
    <definedName name="Z_254F9382_AE38_11D3_9DB4_00A0C9DF29FD_.wvu.PrintArea" localSheetId="10" hidden="1">#REF!</definedName>
    <definedName name="Z_254F9382_AE38_11D3_9DB4_00A0C9DF29FD_.wvu.PrintArea" localSheetId="11" hidden="1">#REF!</definedName>
    <definedName name="Z_254F9382_AE38_11D3_9DB4_00A0C9DF29FD_.wvu.PrintArea" localSheetId="9" hidden="1">#REF!</definedName>
    <definedName name="Z_254F9382_AE38_11D3_9DB4_00A0C9DF29FD_.wvu.PrintArea" localSheetId="8" hidden="1">#REF!</definedName>
    <definedName name="Z_254F9382_AE38_11D3_9DB4_00A0C9DF29FD_.wvu.PrintArea" localSheetId="21" hidden="1">#REF!</definedName>
    <definedName name="Z_254F9382_AE38_11D3_9DB4_00A0C9DF29FD_.wvu.PrintArea" localSheetId="6" hidden="1">#REF!</definedName>
    <definedName name="Z_254F9382_AE38_11D3_9DB4_00A0C9DF29FD_.wvu.PrintArea" localSheetId="0" hidden="1">#REF!</definedName>
    <definedName name="Z_254F9382_AE38_11D3_9DB4_00A0C9DF29FD_.wvu.PrintArea" localSheetId="2" hidden="1">#REF!</definedName>
    <definedName name="Z_254F9382_AE38_11D3_9DB4_00A0C9DF29FD_.wvu.PrintArea" localSheetId="1" hidden="1">#REF!</definedName>
    <definedName name="Z_254F9382_AE38_11D3_9DB4_00A0C9DF29FD_.wvu.PrintArea" localSheetId="33" hidden="1">#REF!</definedName>
    <definedName name="Z_254F9382_AE38_11D3_9DB4_00A0C9DF29FD_.wvu.PrintArea" localSheetId="25" hidden="1">#REF!</definedName>
    <definedName name="Z_254F9382_AE38_11D3_9DB4_00A0C9DF29FD_.wvu.PrintArea" hidden="1">#REF!</definedName>
    <definedName name="Z_254F9384_AE38_11D3_9DB4_00A0C9DF29FD_.wvu.PrintArea" localSheetId="17" hidden="1">#REF!</definedName>
    <definedName name="Z_254F9384_AE38_11D3_9DB4_00A0C9DF29FD_.wvu.PrintArea" localSheetId="16" hidden="1">#REF!</definedName>
    <definedName name="Z_254F9384_AE38_11D3_9DB4_00A0C9DF29FD_.wvu.PrintArea" localSheetId="53" hidden="1">#REF!</definedName>
    <definedName name="Z_254F9384_AE38_11D3_9DB4_00A0C9DF29FD_.wvu.PrintArea" localSheetId="23" hidden="1">#REF!</definedName>
    <definedName name="Z_254F9384_AE38_11D3_9DB4_00A0C9DF29FD_.wvu.PrintArea" localSheetId="14" hidden="1">#REF!</definedName>
    <definedName name="Z_254F9384_AE38_11D3_9DB4_00A0C9DF29FD_.wvu.PrintArea" localSheetId="13" hidden="1">#REF!</definedName>
    <definedName name="Z_254F9384_AE38_11D3_9DB4_00A0C9DF29FD_.wvu.PrintArea" localSheetId="12" hidden="1">#REF!</definedName>
    <definedName name="Z_254F9384_AE38_11D3_9DB4_00A0C9DF29FD_.wvu.PrintArea" localSheetId="36" hidden="1">#REF!</definedName>
    <definedName name="Z_254F9384_AE38_11D3_9DB4_00A0C9DF29FD_.wvu.PrintArea" localSheetId="10" hidden="1">#REF!</definedName>
    <definedName name="Z_254F9384_AE38_11D3_9DB4_00A0C9DF29FD_.wvu.PrintArea" localSheetId="11" hidden="1">#REF!</definedName>
    <definedName name="Z_254F9384_AE38_11D3_9DB4_00A0C9DF29FD_.wvu.PrintArea" localSheetId="9" hidden="1">#REF!</definedName>
    <definedName name="Z_254F9384_AE38_11D3_9DB4_00A0C9DF29FD_.wvu.PrintArea" localSheetId="8" hidden="1">#REF!</definedName>
    <definedName name="Z_254F9384_AE38_11D3_9DB4_00A0C9DF29FD_.wvu.PrintArea" localSheetId="21" hidden="1">#REF!</definedName>
    <definedName name="Z_254F9384_AE38_11D3_9DB4_00A0C9DF29FD_.wvu.PrintArea" localSheetId="6" hidden="1">#REF!</definedName>
    <definedName name="Z_254F9384_AE38_11D3_9DB4_00A0C9DF29FD_.wvu.PrintArea" localSheetId="0" hidden="1">#REF!</definedName>
    <definedName name="Z_254F9384_AE38_11D3_9DB4_00A0C9DF29FD_.wvu.PrintArea" localSheetId="2" hidden="1">#REF!</definedName>
    <definedName name="Z_254F9384_AE38_11D3_9DB4_00A0C9DF29FD_.wvu.PrintArea" localSheetId="1" hidden="1">#REF!</definedName>
    <definedName name="Z_254F9384_AE38_11D3_9DB4_00A0C9DF29FD_.wvu.PrintArea" localSheetId="33" hidden="1">#REF!</definedName>
    <definedName name="Z_254F9384_AE38_11D3_9DB4_00A0C9DF29FD_.wvu.PrintArea" localSheetId="25" hidden="1">#REF!</definedName>
    <definedName name="Z_254F9384_AE38_11D3_9DB4_00A0C9DF29FD_.wvu.PrintArea" hidden="1">#REF!</definedName>
    <definedName name="Z_254F9385_AE38_11D3_9DB4_00A0C9DF29FD_.wvu.PrintArea" localSheetId="17" hidden="1">#REF!</definedName>
    <definedName name="Z_254F9385_AE38_11D3_9DB4_00A0C9DF29FD_.wvu.PrintArea" localSheetId="16" hidden="1">#REF!</definedName>
    <definedName name="Z_254F9385_AE38_11D3_9DB4_00A0C9DF29FD_.wvu.PrintArea" localSheetId="53" hidden="1">#REF!</definedName>
    <definedName name="Z_254F9385_AE38_11D3_9DB4_00A0C9DF29FD_.wvu.PrintArea" localSheetId="23" hidden="1">#REF!</definedName>
    <definedName name="Z_254F9385_AE38_11D3_9DB4_00A0C9DF29FD_.wvu.PrintArea" localSheetId="14" hidden="1">#REF!</definedName>
    <definedName name="Z_254F9385_AE38_11D3_9DB4_00A0C9DF29FD_.wvu.PrintArea" localSheetId="13" hidden="1">#REF!</definedName>
    <definedName name="Z_254F9385_AE38_11D3_9DB4_00A0C9DF29FD_.wvu.PrintArea" localSheetId="12" hidden="1">#REF!</definedName>
    <definedName name="Z_254F9385_AE38_11D3_9DB4_00A0C9DF29FD_.wvu.PrintArea" localSheetId="36" hidden="1">#REF!</definedName>
    <definedName name="Z_254F9385_AE38_11D3_9DB4_00A0C9DF29FD_.wvu.PrintArea" localSheetId="10" hidden="1">#REF!</definedName>
    <definedName name="Z_254F9385_AE38_11D3_9DB4_00A0C9DF29FD_.wvu.PrintArea" localSheetId="11" hidden="1">#REF!</definedName>
    <definedName name="Z_254F9385_AE38_11D3_9DB4_00A0C9DF29FD_.wvu.PrintArea" localSheetId="9" hidden="1">#REF!</definedName>
    <definedName name="Z_254F9385_AE38_11D3_9DB4_00A0C9DF29FD_.wvu.PrintArea" localSheetId="8" hidden="1">#REF!</definedName>
    <definedName name="Z_254F9385_AE38_11D3_9DB4_00A0C9DF29FD_.wvu.PrintArea" localSheetId="21" hidden="1">#REF!</definedName>
    <definedName name="Z_254F9385_AE38_11D3_9DB4_00A0C9DF29FD_.wvu.PrintArea" localSheetId="6" hidden="1">#REF!</definedName>
    <definedName name="Z_254F9385_AE38_11D3_9DB4_00A0C9DF29FD_.wvu.PrintArea" localSheetId="0" hidden="1">#REF!</definedName>
    <definedName name="Z_254F9385_AE38_11D3_9DB4_00A0C9DF29FD_.wvu.PrintArea" localSheetId="2" hidden="1">#REF!</definedName>
    <definedName name="Z_254F9385_AE38_11D3_9DB4_00A0C9DF29FD_.wvu.PrintArea" localSheetId="1" hidden="1">#REF!</definedName>
    <definedName name="Z_254F9385_AE38_11D3_9DB4_00A0C9DF29FD_.wvu.PrintArea" localSheetId="33" hidden="1">#REF!</definedName>
    <definedName name="Z_254F9385_AE38_11D3_9DB4_00A0C9DF29FD_.wvu.PrintArea" localSheetId="25" hidden="1">#REF!</definedName>
    <definedName name="Z_254F9385_AE38_11D3_9DB4_00A0C9DF29FD_.wvu.PrintArea" hidden="1">#REF!</definedName>
    <definedName name="Z_254F9386_AE38_11D3_9DB4_00A0C9DF29FD_.wvu.PrintArea" localSheetId="17" hidden="1">#REF!</definedName>
    <definedName name="Z_254F9386_AE38_11D3_9DB4_00A0C9DF29FD_.wvu.PrintArea" localSheetId="16" hidden="1">#REF!</definedName>
    <definedName name="Z_254F9386_AE38_11D3_9DB4_00A0C9DF29FD_.wvu.PrintArea" localSheetId="53" hidden="1">#REF!</definedName>
    <definedName name="Z_254F9386_AE38_11D3_9DB4_00A0C9DF29FD_.wvu.PrintArea" localSheetId="23" hidden="1">#REF!</definedName>
    <definedName name="Z_254F9386_AE38_11D3_9DB4_00A0C9DF29FD_.wvu.PrintArea" localSheetId="14" hidden="1">#REF!</definedName>
    <definedName name="Z_254F9386_AE38_11D3_9DB4_00A0C9DF29FD_.wvu.PrintArea" localSheetId="13" hidden="1">#REF!</definedName>
    <definedName name="Z_254F9386_AE38_11D3_9DB4_00A0C9DF29FD_.wvu.PrintArea" localSheetId="12" hidden="1">#REF!</definedName>
    <definedName name="Z_254F9386_AE38_11D3_9DB4_00A0C9DF29FD_.wvu.PrintArea" localSheetId="36" hidden="1">#REF!</definedName>
    <definedName name="Z_254F9386_AE38_11D3_9DB4_00A0C9DF29FD_.wvu.PrintArea" localSheetId="10" hidden="1">#REF!</definedName>
    <definedName name="Z_254F9386_AE38_11D3_9DB4_00A0C9DF29FD_.wvu.PrintArea" localSheetId="11" hidden="1">#REF!</definedName>
    <definedName name="Z_254F9386_AE38_11D3_9DB4_00A0C9DF29FD_.wvu.PrintArea" localSheetId="9" hidden="1">#REF!</definedName>
    <definedName name="Z_254F9386_AE38_11D3_9DB4_00A0C9DF29FD_.wvu.PrintArea" localSheetId="8" hidden="1">#REF!</definedName>
    <definedName name="Z_254F9386_AE38_11D3_9DB4_00A0C9DF29FD_.wvu.PrintArea" localSheetId="21" hidden="1">#REF!</definedName>
    <definedName name="Z_254F9386_AE38_11D3_9DB4_00A0C9DF29FD_.wvu.PrintArea" localSheetId="6" hidden="1">#REF!</definedName>
    <definedName name="Z_254F9386_AE38_11D3_9DB4_00A0C9DF29FD_.wvu.PrintArea" localSheetId="0" hidden="1">#REF!</definedName>
    <definedName name="Z_254F9386_AE38_11D3_9DB4_00A0C9DF29FD_.wvu.PrintArea" localSheetId="2" hidden="1">#REF!</definedName>
    <definedName name="Z_254F9386_AE38_11D3_9DB4_00A0C9DF29FD_.wvu.PrintArea" localSheetId="1" hidden="1">#REF!</definedName>
    <definedName name="Z_254F9386_AE38_11D3_9DB4_00A0C9DF29FD_.wvu.PrintArea" localSheetId="33" hidden="1">#REF!</definedName>
    <definedName name="Z_254F9386_AE38_11D3_9DB4_00A0C9DF29FD_.wvu.PrintArea" localSheetId="25" hidden="1">#REF!</definedName>
    <definedName name="Z_254F9386_AE38_11D3_9DB4_00A0C9DF29FD_.wvu.PrintArea" hidden="1">#REF!</definedName>
    <definedName name="Z_254F9387_AE38_11D3_9DB4_00A0C9DF29FD_.wvu.PrintArea" localSheetId="17" hidden="1">#REF!</definedName>
    <definedName name="Z_254F9387_AE38_11D3_9DB4_00A0C9DF29FD_.wvu.PrintArea" localSheetId="16" hidden="1">#REF!</definedName>
    <definedName name="Z_254F9387_AE38_11D3_9DB4_00A0C9DF29FD_.wvu.PrintArea" localSheetId="53" hidden="1">#REF!</definedName>
    <definedName name="Z_254F9387_AE38_11D3_9DB4_00A0C9DF29FD_.wvu.PrintArea" localSheetId="23" hidden="1">#REF!</definedName>
    <definedName name="Z_254F9387_AE38_11D3_9DB4_00A0C9DF29FD_.wvu.PrintArea" localSheetId="14" hidden="1">#REF!</definedName>
    <definedName name="Z_254F9387_AE38_11D3_9DB4_00A0C9DF29FD_.wvu.PrintArea" localSheetId="13" hidden="1">#REF!</definedName>
    <definedName name="Z_254F9387_AE38_11D3_9DB4_00A0C9DF29FD_.wvu.PrintArea" localSheetId="12" hidden="1">#REF!</definedName>
    <definedName name="Z_254F9387_AE38_11D3_9DB4_00A0C9DF29FD_.wvu.PrintArea" localSheetId="36" hidden="1">#REF!</definedName>
    <definedName name="Z_254F9387_AE38_11D3_9DB4_00A0C9DF29FD_.wvu.PrintArea" localSheetId="10" hidden="1">#REF!</definedName>
    <definedName name="Z_254F9387_AE38_11D3_9DB4_00A0C9DF29FD_.wvu.PrintArea" localSheetId="11" hidden="1">#REF!</definedName>
    <definedName name="Z_254F9387_AE38_11D3_9DB4_00A0C9DF29FD_.wvu.PrintArea" localSheetId="9" hidden="1">#REF!</definedName>
    <definedName name="Z_254F9387_AE38_11D3_9DB4_00A0C9DF29FD_.wvu.PrintArea" localSheetId="8" hidden="1">#REF!</definedName>
    <definedName name="Z_254F9387_AE38_11D3_9DB4_00A0C9DF29FD_.wvu.PrintArea" localSheetId="21" hidden="1">#REF!</definedName>
    <definedName name="Z_254F9387_AE38_11D3_9DB4_00A0C9DF29FD_.wvu.PrintArea" localSheetId="6" hidden="1">#REF!</definedName>
    <definedName name="Z_254F9387_AE38_11D3_9DB4_00A0C9DF29FD_.wvu.PrintArea" localSheetId="0" hidden="1">#REF!</definedName>
    <definedName name="Z_254F9387_AE38_11D3_9DB4_00A0C9DF29FD_.wvu.PrintArea" localSheetId="2" hidden="1">#REF!</definedName>
    <definedName name="Z_254F9387_AE38_11D3_9DB4_00A0C9DF29FD_.wvu.PrintArea" localSheetId="1" hidden="1">#REF!</definedName>
    <definedName name="Z_254F9387_AE38_11D3_9DB4_00A0C9DF29FD_.wvu.PrintArea" localSheetId="33" hidden="1">#REF!</definedName>
    <definedName name="Z_254F9387_AE38_11D3_9DB4_00A0C9DF29FD_.wvu.PrintArea" localSheetId="25" hidden="1">#REF!</definedName>
    <definedName name="Z_254F9387_AE38_11D3_9DB4_00A0C9DF29FD_.wvu.PrintArea" hidden="1">#REF!</definedName>
    <definedName name="Z_254F9389_AE38_11D3_9DB4_00A0C9DF29FD_.wvu.PrintArea" localSheetId="17" hidden="1">#REF!</definedName>
    <definedName name="Z_254F9389_AE38_11D3_9DB4_00A0C9DF29FD_.wvu.PrintArea" localSheetId="16" hidden="1">#REF!</definedName>
    <definedName name="Z_254F9389_AE38_11D3_9DB4_00A0C9DF29FD_.wvu.PrintArea" localSheetId="53" hidden="1">#REF!</definedName>
    <definedName name="Z_254F9389_AE38_11D3_9DB4_00A0C9DF29FD_.wvu.PrintArea" localSheetId="23" hidden="1">#REF!</definedName>
    <definedName name="Z_254F9389_AE38_11D3_9DB4_00A0C9DF29FD_.wvu.PrintArea" localSheetId="14" hidden="1">#REF!</definedName>
    <definedName name="Z_254F9389_AE38_11D3_9DB4_00A0C9DF29FD_.wvu.PrintArea" localSheetId="13" hidden="1">#REF!</definedName>
    <definedName name="Z_254F9389_AE38_11D3_9DB4_00A0C9DF29FD_.wvu.PrintArea" localSheetId="12" hidden="1">#REF!</definedName>
    <definedName name="Z_254F9389_AE38_11D3_9DB4_00A0C9DF29FD_.wvu.PrintArea" localSheetId="36" hidden="1">#REF!</definedName>
    <definedName name="Z_254F9389_AE38_11D3_9DB4_00A0C9DF29FD_.wvu.PrintArea" localSheetId="10" hidden="1">#REF!</definedName>
    <definedName name="Z_254F9389_AE38_11D3_9DB4_00A0C9DF29FD_.wvu.PrintArea" localSheetId="11" hidden="1">#REF!</definedName>
    <definedName name="Z_254F9389_AE38_11D3_9DB4_00A0C9DF29FD_.wvu.PrintArea" localSheetId="9" hidden="1">#REF!</definedName>
    <definedName name="Z_254F9389_AE38_11D3_9DB4_00A0C9DF29FD_.wvu.PrintArea" localSheetId="8" hidden="1">#REF!</definedName>
    <definedName name="Z_254F9389_AE38_11D3_9DB4_00A0C9DF29FD_.wvu.PrintArea" localSheetId="21" hidden="1">#REF!</definedName>
    <definedName name="Z_254F9389_AE38_11D3_9DB4_00A0C9DF29FD_.wvu.PrintArea" localSheetId="6" hidden="1">#REF!</definedName>
    <definedName name="Z_254F9389_AE38_11D3_9DB4_00A0C9DF29FD_.wvu.PrintArea" localSheetId="0" hidden="1">#REF!</definedName>
    <definedName name="Z_254F9389_AE38_11D3_9DB4_00A0C9DF29FD_.wvu.PrintArea" localSheetId="2" hidden="1">#REF!</definedName>
    <definedName name="Z_254F9389_AE38_11D3_9DB4_00A0C9DF29FD_.wvu.PrintArea" localSheetId="1" hidden="1">#REF!</definedName>
    <definedName name="Z_254F9389_AE38_11D3_9DB4_00A0C9DF29FD_.wvu.PrintArea" localSheetId="33" hidden="1">#REF!</definedName>
    <definedName name="Z_254F9389_AE38_11D3_9DB4_00A0C9DF29FD_.wvu.PrintArea" localSheetId="25" hidden="1">#REF!</definedName>
    <definedName name="Z_254F9389_AE38_11D3_9DB4_00A0C9DF29FD_.wvu.PrintArea" hidden="1">#REF!</definedName>
    <definedName name="Z_254F938A_AE38_11D3_9DB4_00A0C9DF29FD_.wvu.PrintArea" localSheetId="17" hidden="1">#REF!</definedName>
    <definedName name="Z_254F938A_AE38_11D3_9DB4_00A0C9DF29FD_.wvu.PrintArea" localSheetId="16" hidden="1">#REF!</definedName>
    <definedName name="Z_254F938A_AE38_11D3_9DB4_00A0C9DF29FD_.wvu.PrintArea" localSheetId="53" hidden="1">#REF!</definedName>
    <definedName name="Z_254F938A_AE38_11D3_9DB4_00A0C9DF29FD_.wvu.PrintArea" localSheetId="23" hidden="1">#REF!</definedName>
    <definedName name="Z_254F938A_AE38_11D3_9DB4_00A0C9DF29FD_.wvu.PrintArea" localSheetId="14" hidden="1">#REF!</definedName>
    <definedName name="Z_254F938A_AE38_11D3_9DB4_00A0C9DF29FD_.wvu.PrintArea" localSheetId="13" hidden="1">#REF!</definedName>
    <definedName name="Z_254F938A_AE38_11D3_9DB4_00A0C9DF29FD_.wvu.PrintArea" localSheetId="12" hidden="1">#REF!</definedName>
    <definedName name="Z_254F938A_AE38_11D3_9DB4_00A0C9DF29FD_.wvu.PrintArea" localSheetId="36" hidden="1">#REF!</definedName>
    <definedName name="Z_254F938A_AE38_11D3_9DB4_00A0C9DF29FD_.wvu.PrintArea" localSheetId="10" hidden="1">#REF!</definedName>
    <definedName name="Z_254F938A_AE38_11D3_9DB4_00A0C9DF29FD_.wvu.PrintArea" localSheetId="11" hidden="1">#REF!</definedName>
    <definedName name="Z_254F938A_AE38_11D3_9DB4_00A0C9DF29FD_.wvu.PrintArea" localSheetId="9" hidden="1">#REF!</definedName>
    <definedName name="Z_254F938A_AE38_11D3_9DB4_00A0C9DF29FD_.wvu.PrintArea" localSheetId="8" hidden="1">#REF!</definedName>
    <definedName name="Z_254F938A_AE38_11D3_9DB4_00A0C9DF29FD_.wvu.PrintArea" localSheetId="21" hidden="1">#REF!</definedName>
    <definedName name="Z_254F938A_AE38_11D3_9DB4_00A0C9DF29FD_.wvu.PrintArea" localSheetId="6" hidden="1">#REF!</definedName>
    <definedName name="Z_254F938A_AE38_11D3_9DB4_00A0C9DF29FD_.wvu.PrintArea" localSheetId="0" hidden="1">#REF!</definedName>
    <definedName name="Z_254F938A_AE38_11D3_9DB4_00A0C9DF29FD_.wvu.PrintArea" localSheetId="2" hidden="1">#REF!</definedName>
    <definedName name="Z_254F938A_AE38_11D3_9DB4_00A0C9DF29FD_.wvu.PrintArea" localSheetId="1" hidden="1">#REF!</definedName>
    <definedName name="Z_254F938A_AE38_11D3_9DB4_00A0C9DF29FD_.wvu.PrintArea" localSheetId="33" hidden="1">#REF!</definedName>
    <definedName name="Z_254F938A_AE38_11D3_9DB4_00A0C9DF29FD_.wvu.PrintArea" localSheetId="25" hidden="1">#REF!</definedName>
    <definedName name="Z_254F938A_AE38_11D3_9DB4_00A0C9DF29FD_.wvu.PrintArea" hidden="1">#REF!</definedName>
    <definedName name="Z_254F938B_AE38_11D3_9DB4_00A0C9DF29FD_.wvu.PrintArea" localSheetId="17" hidden="1">#REF!</definedName>
    <definedName name="Z_254F938B_AE38_11D3_9DB4_00A0C9DF29FD_.wvu.PrintArea" localSheetId="16" hidden="1">#REF!</definedName>
    <definedName name="Z_254F938B_AE38_11D3_9DB4_00A0C9DF29FD_.wvu.PrintArea" localSheetId="53" hidden="1">#REF!</definedName>
    <definedName name="Z_254F938B_AE38_11D3_9DB4_00A0C9DF29FD_.wvu.PrintArea" localSheetId="23" hidden="1">#REF!</definedName>
    <definedName name="Z_254F938B_AE38_11D3_9DB4_00A0C9DF29FD_.wvu.PrintArea" localSheetId="14" hidden="1">#REF!</definedName>
    <definedName name="Z_254F938B_AE38_11D3_9DB4_00A0C9DF29FD_.wvu.PrintArea" localSheetId="13" hidden="1">#REF!</definedName>
    <definedName name="Z_254F938B_AE38_11D3_9DB4_00A0C9DF29FD_.wvu.PrintArea" localSheetId="12" hidden="1">#REF!</definedName>
    <definedName name="Z_254F938B_AE38_11D3_9DB4_00A0C9DF29FD_.wvu.PrintArea" localSheetId="36" hidden="1">#REF!</definedName>
    <definedName name="Z_254F938B_AE38_11D3_9DB4_00A0C9DF29FD_.wvu.PrintArea" localSheetId="10" hidden="1">#REF!</definedName>
    <definedName name="Z_254F938B_AE38_11D3_9DB4_00A0C9DF29FD_.wvu.PrintArea" localSheetId="11" hidden="1">#REF!</definedName>
    <definedName name="Z_254F938B_AE38_11D3_9DB4_00A0C9DF29FD_.wvu.PrintArea" localSheetId="9" hidden="1">#REF!</definedName>
    <definedName name="Z_254F938B_AE38_11D3_9DB4_00A0C9DF29FD_.wvu.PrintArea" localSheetId="8" hidden="1">#REF!</definedName>
    <definedName name="Z_254F938B_AE38_11D3_9DB4_00A0C9DF29FD_.wvu.PrintArea" localSheetId="21" hidden="1">#REF!</definedName>
    <definedName name="Z_254F938B_AE38_11D3_9DB4_00A0C9DF29FD_.wvu.PrintArea" localSheetId="6" hidden="1">#REF!</definedName>
    <definedName name="Z_254F938B_AE38_11D3_9DB4_00A0C9DF29FD_.wvu.PrintArea" localSheetId="0" hidden="1">#REF!</definedName>
    <definedName name="Z_254F938B_AE38_11D3_9DB4_00A0C9DF29FD_.wvu.PrintArea" localSheetId="2" hidden="1">#REF!</definedName>
    <definedName name="Z_254F938B_AE38_11D3_9DB4_00A0C9DF29FD_.wvu.PrintArea" localSheetId="1" hidden="1">#REF!</definedName>
    <definedName name="Z_254F938B_AE38_11D3_9DB4_00A0C9DF29FD_.wvu.PrintArea" localSheetId="33" hidden="1">#REF!</definedName>
    <definedName name="Z_254F938B_AE38_11D3_9DB4_00A0C9DF29FD_.wvu.PrintArea" localSheetId="25" hidden="1">#REF!</definedName>
    <definedName name="Z_254F938B_AE38_11D3_9DB4_00A0C9DF29FD_.wvu.PrintArea" hidden="1">#REF!</definedName>
    <definedName name="Z_254F938C_AE38_11D3_9DB4_00A0C9DF29FD_.wvu.PrintArea" localSheetId="17" hidden="1">#REF!</definedName>
    <definedName name="Z_254F938C_AE38_11D3_9DB4_00A0C9DF29FD_.wvu.PrintArea" localSheetId="16" hidden="1">#REF!</definedName>
    <definedName name="Z_254F938C_AE38_11D3_9DB4_00A0C9DF29FD_.wvu.PrintArea" localSheetId="53" hidden="1">#REF!</definedName>
    <definedName name="Z_254F938C_AE38_11D3_9DB4_00A0C9DF29FD_.wvu.PrintArea" localSheetId="23" hidden="1">#REF!</definedName>
    <definedName name="Z_254F938C_AE38_11D3_9DB4_00A0C9DF29FD_.wvu.PrintArea" localSheetId="14" hidden="1">#REF!</definedName>
    <definedName name="Z_254F938C_AE38_11D3_9DB4_00A0C9DF29FD_.wvu.PrintArea" localSheetId="13" hidden="1">#REF!</definedName>
    <definedName name="Z_254F938C_AE38_11D3_9DB4_00A0C9DF29FD_.wvu.PrintArea" localSheetId="12" hidden="1">#REF!</definedName>
    <definedName name="Z_254F938C_AE38_11D3_9DB4_00A0C9DF29FD_.wvu.PrintArea" localSheetId="36" hidden="1">#REF!</definedName>
    <definedName name="Z_254F938C_AE38_11D3_9DB4_00A0C9DF29FD_.wvu.PrintArea" localSheetId="10" hidden="1">#REF!</definedName>
    <definedName name="Z_254F938C_AE38_11D3_9DB4_00A0C9DF29FD_.wvu.PrintArea" localSheetId="11" hidden="1">#REF!</definedName>
    <definedName name="Z_254F938C_AE38_11D3_9DB4_00A0C9DF29FD_.wvu.PrintArea" localSheetId="9" hidden="1">#REF!</definedName>
    <definedName name="Z_254F938C_AE38_11D3_9DB4_00A0C9DF29FD_.wvu.PrintArea" localSheetId="8" hidden="1">#REF!</definedName>
    <definedName name="Z_254F938C_AE38_11D3_9DB4_00A0C9DF29FD_.wvu.PrintArea" localSheetId="21" hidden="1">#REF!</definedName>
    <definedName name="Z_254F938C_AE38_11D3_9DB4_00A0C9DF29FD_.wvu.PrintArea" localSheetId="6" hidden="1">#REF!</definedName>
    <definedName name="Z_254F938C_AE38_11D3_9DB4_00A0C9DF29FD_.wvu.PrintArea" localSheetId="0" hidden="1">#REF!</definedName>
    <definedName name="Z_254F938C_AE38_11D3_9DB4_00A0C9DF29FD_.wvu.PrintArea" localSheetId="2" hidden="1">#REF!</definedName>
    <definedName name="Z_254F938C_AE38_11D3_9DB4_00A0C9DF29FD_.wvu.PrintArea" localSheetId="1" hidden="1">#REF!</definedName>
    <definedName name="Z_254F938C_AE38_11D3_9DB4_00A0C9DF29FD_.wvu.PrintArea" localSheetId="33" hidden="1">#REF!</definedName>
    <definedName name="Z_254F938C_AE38_11D3_9DB4_00A0C9DF29FD_.wvu.PrintArea" localSheetId="25" hidden="1">#REF!</definedName>
    <definedName name="Z_254F938C_AE38_11D3_9DB4_00A0C9DF29FD_.wvu.PrintArea" hidden="1">#REF!</definedName>
    <definedName name="Z_254F938E_AE38_11D3_9DB4_00A0C9DF29FD_.wvu.PrintArea" localSheetId="17" hidden="1">#REF!</definedName>
    <definedName name="Z_254F938E_AE38_11D3_9DB4_00A0C9DF29FD_.wvu.PrintArea" localSheetId="16" hidden="1">#REF!</definedName>
    <definedName name="Z_254F938E_AE38_11D3_9DB4_00A0C9DF29FD_.wvu.PrintArea" localSheetId="53" hidden="1">#REF!</definedName>
    <definedName name="Z_254F938E_AE38_11D3_9DB4_00A0C9DF29FD_.wvu.PrintArea" localSheetId="23" hidden="1">#REF!</definedName>
    <definedName name="Z_254F938E_AE38_11D3_9DB4_00A0C9DF29FD_.wvu.PrintArea" localSheetId="14" hidden="1">#REF!</definedName>
    <definedName name="Z_254F938E_AE38_11D3_9DB4_00A0C9DF29FD_.wvu.PrintArea" localSheetId="13" hidden="1">#REF!</definedName>
    <definedName name="Z_254F938E_AE38_11D3_9DB4_00A0C9DF29FD_.wvu.PrintArea" localSheetId="12" hidden="1">#REF!</definedName>
    <definedName name="Z_254F938E_AE38_11D3_9DB4_00A0C9DF29FD_.wvu.PrintArea" localSheetId="36" hidden="1">#REF!</definedName>
    <definedName name="Z_254F938E_AE38_11D3_9DB4_00A0C9DF29FD_.wvu.PrintArea" localSheetId="10" hidden="1">#REF!</definedName>
    <definedName name="Z_254F938E_AE38_11D3_9DB4_00A0C9DF29FD_.wvu.PrintArea" localSheetId="11" hidden="1">#REF!</definedName>
    <definedName name="Z_254F938E_AE38_11D3_9DB4_00A0C9DF29FD_.wvu.PrintArea" localSheetId="9" hidden="1">#REF!</definedName>
    <definedName name="Z_254F938E_AE38_11D3_9DB4_00A0C9DF29FD_.wvu.PrintArea" localSheetId="8" hidden="1">#REF!</definedName>
    <definedName name="Z_254F938E_AE38_11D3_9DB4_00A0C9DF29FD_.wvu.PrintArea" localSheetId="21" hidden="1">#REF!</definedName>
    <definedName name="Z_254F938E_AE38_11D3_9DB4_00A0C9DF29FD_.wvu.PrintArea" localSheetId="6" hidden="1">#REF!</definedName>
    <definedName name="Z_254F938E_AE38_11D3_9DB4_00A0C9DF29FD_.wvu.PrintArea" localSheetId="0" hidden="1">#REF!</definedName>
    <definedName name="Z_254F938E_AE38_11D3_9DB4_00A0C9DF29FD_.wvu.PrintArea" localSheetId="2" hidden="1">#REF!</definedName>
    <definedName name="Z_254F938E_AE38_11D3_9DB4_00A0C9DF29FD_.wvu.PrintArea" localSheetId="1" hidden="1">#REF!</definedName>
    <definedName name="Z_254F938E_AE38_11D3_9DB4_00A0C9DF29FD_.wvu.PrintArea" localSheetId="33" hidden="1">#REF!</definedName>
    <definedName name="Z_254F938E_AE38_11D3_9DB4_00A0C9DF29FD_.wvu.PrintArea" localSheetId="25" hidden="1">#REF!</definedName>
    <definedName name="Z_254F938E_AE38_11D3_9DB4_00A0C9DF29FD_.wvu.PrintArea" hidden="1">#REF!</definedName>
    <definedName name="Z_254F938F_AE38_11D3_9DB4_00A0C9DF29FD_.wvu.PrintArea" localSheetId="17" hidden="1">#REF!</definedName>
    <definedName name="Z_254F938F_AE38_11D3_9DB4_00A0C9DF29FD_.wvu.PrintArea" localSheetId="16" hidden="1">#REF!</definedName>
    <definedName name="Z_254F938F_AE38_11D3_9DB4_00A0C9DF29FD_.wvu.PrintArea" localSheetId="53" hidden="1">#REF!</definedName>
    <definedName name="Z_254F938F_AE38_11D3_9DB4_00A0C9DF29FD_.wvu.PrintArea" localSheetId="23" hidden="1">#REF!</definedName>
    <definedName name="Z_254F938F_AE38_11D3_9DB4_00A0C9DF29FD_.wvu.PrintArea" localSheetId="14" hidden="1">#REF!</definedName>
    <definedName name="Z_254F938F_AE38_11D3_9DB4_00A0C9DF29FD_.wvu.PrintArea" localSheetId="13" hidden="1">#REF!</definedName>
    <definedName name="Z_254F938F_AE38_11D3_9DB4_00A0C9DF29FD_.wvu.PrintArea" localSheetId="12" hidden="1">#REF!</definedName>
    <definedName name="Z_254F938F_AE38_11D3_9DB4_00A0C9DF29FD_.wvu.PrintArea" localSheetId="36" hidden="1">#REF!</definedName>
    <definedName name="Z_254F938F_AE38_11D3_9DB4_00A0C9DF29FD_.wvu.PrintArea" localSheetId="10" hidden="1">#REF!</definedName>
    <definedName name="Z_254F938F_AE38_11D3_9DB4_00A0C9DF29FD_.wvu.PrintArea" localSheetId="11" hidden="1">#REF!</definedName>
    <definedName name="Z_254F938F_AE38_11D3_9DB4_00A0C9DF29FD_.wvu.PrintArea" localSheetId="9" hidden="1">#REF!</definedName>
    <definedName name="Z_254F938F_AE38_11D3_9DB4_00A0C9DF29FD_.wvu.PrintArea" localSheetId="8" hidden="1">#REF!</definedName>
    <definedName name="Z_254F938F_AE38_11D3_9DB4_00A0C9DF29FD_.wvu.PrintArea" localSheetId="21" hidden="1">#REF!</definedName>
    <definedName name="Z_254F938F_AE38_11D3_9DB4_00A0C9DF29FD_.wvu.PrintArea" localSheetId="6" hidden="1">#REF!</definedName>
    <definedName name="Z_254F938F_AE38_11D3_9DB4_00A0C9DF29FD_.wvu.PrintArea" localSheetId="0" hidden="1">#REF!</definedName>
    <definedName name="Z_254F938F_AE38_11D3_9DB4_00A0C9DF29FD_.wvu.PrintArea" localSheetId="2" hidden="1">#REF!</definedName>
    <definedName name="Z_254F938F_AE38_11D3_9DB4_00A0C9DF29FD_.wvu.PrintArea" localSheetId="1" hidden="1">#REF!</definedName>
    <definedName name="Z_254F938F_AE38_11D3_9DB4_00A0C9DF29FD_.wvu.PrintArea" localSheetId="33" hidden="1">#REF!</definedName>
    <definedName name="Z_254F938F_AE38_11D3_9DB4_00A0C9DF29FD_.wvu.PrintArea" localSheetId="25" hidden="1">#REF!</definedName>
    <definedName name="Z_254F938F_AE38_11D3_9DB4_00A0C9DF29FD_.wvu.PrintArea" hidden="1">#REF!</definedName>
    <definedName name="Z_254F9391_AE38_11D3_9DB4_00A0C9DF29FD_.wvu.PrintArea" localSheetId="17" hidden="1">#REF!</definedName>
    <definedName name="Z_254F9391_AE38_11D3_9DB4_00A0C9DF29FD_.wvu.PrintArea" localSheetId="16" hidden="1">#REF!</definedName>
    <definedName name="Z_254F9391_AE38_11D3_9DB4_00A0C9DF29FD_.wvu.PrintArea" localSheetId="53" hidden="1">#REF!</definedName>
    <definedName name="Z_254F9391_AE38_11D3_9DB4_00A0C9DF29FD_.wvu.PrintArea" localSheetId="23" hidden="1">#REF!</definedName>
    <definedName name="Z_254F9391_AE38_11D3_9DB4_00A0C9DF29FD_.wvu.PrintArea" localSheetId="14" hidden="1">#REF!</definedName>
    <definedName name="Z_254F9391_AE38_11D3_9DB4_00A0C9DF29FD_.wvu.PrintArea" localSheetId="13" hidden="1">#REF!</definedName>
    <definedName name="Z_254F9391_AE38_11D3_9DB4_00A0C9DF29FD_.wvu.PrintArea" localSheetId="12" hidden="1">#REF!</definedName>
    <definedName name="Z_254F9391_AE38_11D3_9DB4_00A0C9DF29FD_.wvu.PrintArea" localSheetId="36" hidden="1">#REF!</definedName>
    <definedName name="Z_254F9391_AE38_11D3_9DB4_00A0C9DF29FD_.wvu.PrintArea" localSheetId="10" hidden="1">#REF!</definedName>
    <definedName name="Z_254F9391_AE38_11D3_9DB4_00A0C9DF29FD_.wvu.PrintArea" localSheetId="11" hidden="1">#REF!</definedName>
    <definedName name="Z_254F9391_AE38_11D3_9DB4_00A0C9DF29FD_.wvu.PrintArea" localSheetId="9" hidden="1">#REF!</definedName>
    <definedName name="Z_254F9391_AE38_11D3_9DB4_00A0C9DF29FD_.wvu.PrintArea" localSheetId="8" hidden="1">#REF!</definedName>
    <definedName name="Z_254F9391_AE38_11D3_9DB4_00A0C9DF29FD_.wvu.PrintArea" localSheetId="21" hidden="1">#REF!</definedName>
    <definedName name="Z_254F9391_AE38_11D3_9DB4_00A0C9DF29FD_.wvu.PrintArea" localSheetId="6" hidden="1">#REF!</definedName>
    <definedName name="Z_254F9391_AE38_11D3_9DB4_00A0C9DF29FD_.wvu.PrintArea" localSheetId="0" hidden="1">#REF!</definedName>
    <definedName name="Z_254F9391_AE38_11D3_9DB4_00A0C9DF29FD_.wvu.PrintArea" localSheetId="2" hidden="1">#REF!</definedName>
    <definedName name="Z_254F9391_AE38_11D3_9DB4_00A0C9DF29FD_.wvu.PrintArea" localSheetId="1" hidden="1">#REF!</definedName>
    <definedName name="Z_254F9391_AE38_11D3_9DB4_00A0C9DF29FD_.wvu.PrintArea" localSheetId="33" hidden="1">#REF!</definedName>
    <definedName name="Z_254F9391_AE38_11D3_9DB4_00A0C9DF29FD_.wvu.PrintArea" localSheetId="25" hidden="1">#REF!</definedName>
    <definedName name="Z_254F9391_AE38_11D3_9DB4_00A0C9DF29FD_.wvu.PrintArea" hidden="1">#REF!</definedName>
    <definedName name="Z_254F9392_AE38_11D3_9DB4_00A0C9DF29FD_.wvu.PrintArea" localSheetId="17" hidden="1">#REF!</definedName>
    <definedName name="Z_254F9392_AE38_11D3_9DB4_00A0C9DF29FD_.wvu.PrintArea" localSheetId="16" hidden="1">#REF!</definedName>
    <definedName name="Z_254F9392_AE38_11D3_9DB4_00A0C9DF29FD_.wvu.PrintArea" localSheetId="53" hidden="1">#REF!</definedName>
    <definedName name="Z_254F9392_AE38_11D3_9DB4_00A0C9DF29FD_.wvu.PrintArea" localSheetId="23" hidden="1">#REF!</definedName>
    <definedName name="Z_254F9392_AE38_11D3_9DB4_00A0C9DF29FD_.wvu.PrintArea" localSheetId="14" hidden="1">#REF!</definedName>
    <definedName name="Z_254F9392_AE38_11D3_9DB4_00A0C9DF29FD_.wvu.PrintArea" localSheetId="13" hidden="1">#REF!</definedName>
    <definedName name="Z_254F9392_AE38_11D3_9DB4_00A0C9DF29FD_.wvu.PrintArea" localSheetId="12" hidden="1">#REF!</definedName>
    <definedName name="Z_254F9392_AE38_11D3_9DB4_00A0C9DF29FD_.wvu.PrintArea" localSheetId="36" hidden="1">#REF!</definedName>
    <definedName name="Z_254F9392_AE38_11D3_9DB4_00A0C9DF29FD_.wvu.PrintArea" localSheetId="10" hidden="1">#REF!</definedName>
    <definedName name="Z_254F9392_AE38_11D3_9DB4_00A0C9DF29FD_.wvu.PrintArea" localSheetId="11" hidden="1">#REF!</definedName>
    <definedName name="Z_254F9392_AE38_11D3_9DB4_00A0C9DF29FD_.wvu.PrintArea" localSheetId="9" hidden="1">#REF!</definedName>
    <definedName name="Z_254F9392_AE38_11D3_9DB4_00A0C9DF29FD_.wvu.PrintArea" localSheetId="8" hidden="1">#REF!</definedName>
    <definedName name="Z_254F9392_AE38_11D3_9DB4_00A0C9DF29FD_.wvu.PrintArea" localSheetId="21" hidden="1">#REF!</definedName>
    <definedName name="Z_254F9392_AE38_11D3_9DB4_00A0C9DF29FD_.wvu.PrintArea" localSheetId="6" hidden="1">#REF!</definedName>
    <definedName name="Z_254F9392_AE38_11D3_9DB4_00A0C9DF29FD_.wvu.PrintArea" localSheetId="0" hidden="1">#REF!</definedName>
    <definedName name="Z_254F9392_AE38_11D3_9DB4_00A0C9DF29FD_.wvu.PrintArea" localSheetId="2" hidden="1">#REF!</definedName>
    <definedName name="Z_254F9392_AE38_11D3_9DB4_00A0C9DF29FD_.wvu.PrintArea" localSheetId="1" hidden="1">#REF!</definedName>
    <definedName name="Z_254F9392_AE38_11D3_9DB4_00A0C9DF29FD_.wvu.PrintArea" localSheetId="33" hidden="1">#REF!</definedName>
    <definedName name="Z_254F9392_AE38_11D3_9DB4_00A0C9DF29FD_.wvu.PrintArea" localSheetId="25" hidden="1">#REF!</definedName>
    <definedName name="Z_254F9392_AE38_11D3_9DB4_00A0C9DF29FD_.wvu.PrintArea" hidden="1">#REF!</definedName>
    <definedName name="Z_254F9394_AE38_11D3_9DB4_00A0C9DF29FD_.wvu.PrintArea" localSheetId="17" hidden="1">#REF!</definedName>
    <definedName name="Z_254F9394_AE38_11D3_9DB4_00A0C9DF29FD_.wvu.PrintArea" localSheetId="16" hidden="1">#REF!</definedName>
    <definedName name="Z_254F9394_AE38_11D3_9DB4_00A0C9DF29FD_.wvu.PrintArea" localSheetId="53" hidden="1">#REF!</definedName>
    <definedName name="Z_254F9394_AE38_11D3_9DB4_00A0C9DF29FD_.wvu.PrintArea" localSheetId="23" hidden="1">#REF!</definedName>
    <definedName name="Z_254F9394_AE38_11D3_9DB4_00A0C9DF29FD_.wvu.PrintArea" localSheetId="14" hidden="1">#REF!</definedName>
    <definedName name="Z_254F9394_AE38_11D3_9DB4_00A0C9DF29FD_.wvu.PrintArea" localSheetId="13" hidden="1">#REF!</definedName>
    <definedName name="Z_254F9394_AE38_11D3_9DB4_00A0C9DF29FD_.wvu.PrintArea" localSheetId="12" hidden="1">#REF!</definedName>
    <definedName name="Z_254F9394_AE38_11D3_9DB4_00A0C9DF29FD_.wvu.PrintArea" localSheetId="36" hidden="1">#REF!</definedName>
    <definedName name="Z_254F9394_AE38_11D3_9DB4_00A0C9DF29FD_.wvu.PrintArea" localSheetId="10" hidden="1">#REF!</definedName>
    <definedName name="Z_254F9394_AE38_11D3_9DB4_00A0C9DF29FD_.wvu.PrintArea" localSheetId="11" hidden="1">#REF!</definedName>
    <definedName name="Z_254F9394_AE38_11D3_9DB4_00A0C9DF29FD_.wvu.PrintArea" localSheetId="9" hidden="1">#REF!</definedName>
    <definedName name="Z_254F9394_AE38_11D3_9DB4_00A0C9DF29FD_.wvu.PrintArea" localSheetId="8" hidden="1">#REF!</definedName>
    <definedName name="Z_254F9394_AE38_11D3_9DB4_00A0C9DF29FD_.wvu.PrintArea" localSheetId="21" hidden="1">#REF!</definedName>
    <definedName name="Z_254F9394_AE38_11D3_9DB4_00A0C9DF29FD_.wvu.PrintArea" localSheetId="6" hidden="1">#REF!</definedName>
    <definedName name="Z_254F9394_AE38_11D3_9DB4_00A0C9DF29FD_.wvu.PrintArea" localSheetId="0" hidden="1">#REF!</definedName>
    <definedName name="Z_254F9394_AE38_11D3_9DB4_00A0C9DF29FD_.wvu.PrintArea" localSheetId="2" hidden="1">#REF!</definedName>
    <definedName name="Z_254F9394_AE38_11D3_9DB4_00A0C9DF29FD_.wvu.PrintArea" localSheetId="1" hidden="1">#REF!</definedName>
    <definedName name="Z_254F9394_AE38_11D3_9DB4_00A0C9DF29FD_.wvu.PrintArea" localSheetId="33" hidden="1">#REF!</definedName>
    <definedName name="Z_254F9394_AE38_11D3_9DB4_00A0C9DF29FD_.wvu.PrintArea" localSheetId="25" hidden="1">#REF!</definedName>
    <definedName name="Z_254F9394_AE38_11D3_9DB4_00A0C9DF29FD_.wvu.PrintArea" hidden="1">#REF!</definedName>
    <definedName name="Z_254F9395_AE38_11D3_9DB4_00A0C9DF29FD_.wvu.PrintArea" localSheetId="17" hidden="1">#REF!</definedName>
    <definedName name="Z_254F9395_AE38_11D3_9DB4_00A0C9DF29FD_.wvu.PrintArea" localSheetId="16" hidden="1">#REF!</definedName>
    <definedName name="Z_254F9395_AE38_11D3_9DB4_00A0C9DF29FD_.wvu.PrintArea" localSheetId="53" hidden="1">#REF!</definedName>
    <definedName name="Z_254F9395_AE38_11D3_9DB4_00A0C9DF29FD_.wvu.PrintArea" localSheetId="23" hidden="1">#REF!</definedName>
    <definedName name="Z_254F9395_AE38_11D3_9DB4_00A0C9DF29FD_.wvu.PrintArea" localSheetId="14" hidden="1">#REF!</definedName>
    <definedName name="Z_254F9395_AE38_11D3_9DB4_00A0C9DF29FD_.wvu.PrintArea" localSheetId="13" hidden="1">#REF!</definedName>
    <definedName name="Z_254F9395_AE38_11D3_9DB4_00A0C9DF29FD_.wvu.PrintArea" localSheetId="12" hidden="1">#REF!</definedName>
    <definedName name="Z_254F9395_AE38_11D3_9DB4_00A0C9DF29FD_.wvu.PrintArea" localSheetId="36" hidden="1">#REF!</definedName>
    <definedName name="Z_254F9395_AE38_11D3_9DB4_00A0C9DF29FD_.wvu.PrintArea" localSheetId="10" hidden="1">#REF!</definedName>
    <definedName name="Z_254F9395_AE38_11D3_9DB4_00A0C9DF29FD_.wvu.PrintArea" localSheetId="11" hidden="1">#REF!</definedName>
    <definedName name="Z_254F9395_AE38_11D3_9DB4_00A0C9DF29FD_.wvu.PrintArea" localSheetId="9" hidden="1">#REF!</definedName>
    <definedName name="Z_254F9395_AE38_11D3_9DB4_00A0C9DF29FD_.wvu.PrintArea" localSheetId="8" hidden="1">#REF!</definedName>
    <definedName name="Z_254F9395_AE38_11D3_9DB4_00A0C9DF29FD_.wvu.PrintArea" localSheetId="21" hidden="1">#REF!</definedName>
    <definedName name="Z_254F9395_AE38_11D3_9DB4_00A0C9DF29FD_.wvu.PrintArea" localSheetId="6" hidden="1">#REF!</definedName>
    <definedName name="Z_254F9395_AE38_11D3_9DB4_00A0C9DF29FD_.wvu.PrintArea" localSheetId="0" hidden="1">#REF!</definedName>
    <definedName name="Z_254F9395_AE38_11D3_9DB4_00A0C9DF29FD_.wvu.PrintArea" localSheetId="2" hidden="1">#REF!</definedName>
    <definedName name="Z_254F9395_AE38_11D3_9DB4_00A0C9DF29FD_.wvu.PrintArea" localSheetId="1" hidden="1">#REF!</definedName>
    <definedName name="Z_254F9395_AE38_11D3_9DB4_00A0C9DF29FD_.wvu.PrintArea" localSheetId="33" hidden="1">#REF!</definedName>
    <definedName name="Z_254F9395_AE38_11D3_9DB4_00A0C9DF29FD_.wvu.PrintArea" localSheetId="25" hidden="1">#REF!</definedName>
    <definedName name="Z_254F9395_AE38_11D3_9DB4_00A0C9DF29FD_.wvu.PrintArea" hidden="1">#REF!</definedName>
    <definedName name="Z_254F9396_AE38_11D3_9DB4_00A0C9DF29FD_.wvu.PrintArea" localSheetId="17" hidden="1">#REF!</definedName>
    <definedName name="Z_254F9396_AE38_11D3_9DB4_00A0C9DF29FD_.wvu.PrintArea" localSheetId="16" hidden="1">#REF!</definedName>
    <definedName name="Z_254F9396_AE38_11D3_9DB4_00A0C9DF29FD_.wvu.PrintArea" localSheetId="53" hidden="1">#REF!</definedName>
    <definedName name="Z_254F9396_AE38_11D3_9DB4_00A0C9DF29FD_.wvu.PrintArea" localSheetId="23" hidden="1">#REF!</definedName>
    <definedName name="Z_254F9396_AE38_11D3_9DB4_00A0C9DF29FD_.wvu.PrintArea" localSheetId="14" hidden="1">#REF!</definedName>
    <definedName name="Z_254F9396_AE38_11D3_9DB4_00A0C9DF29FD_.wvu.PrintArea" localSheetId="13" hidden="1">#REF!</definedName>
    <definedName name="Z_254F9396_AE38_11D3_9DB4_00A0C9DF29FD_.wvu.PrintArea" localSheetId="12" hidden="1">#REF!</definedName>
    <definedName name="Z_254F9396_AE38_11D3_9DB4_00A0C9DF29FD_.wvu.PrintArea" localSheetId="36" hidden="1">#REF!</definedName>
    <definedName name="Z_254F9396_AE38_11D3_9DB4_00A0C9DF29FD_.wvu.PrintArea" localSheetId="10" hidden="1">#REF!</definedName>
    <definedName name="Z_254F9396_AE38_11D3_9DB4_00A0C9DF29FD_.wvu.PrintArea" localSheetId="11" hidden="1">#REF!</definedName>
    <definedName name="Z_254F9396_AE38_11D3_9DB4_00A0C9DF29FD_.wvu.PrintArea" localSheetId="9" hidden="1">#REF!</definedName>
    <definedName name="Z_254F9396_AE38_11D3_9DB4_00A0C9DF29FD_.wvu.PrintArea" localSheetId="8" hidden="1">#REF!</definedName>
    <definedName name="Z_254F9396_AE38_11D3_9DB4_00A0C9DF29FD_.wvu.PrintArea" localSheetId="21" hidden="1">#REF!</definedName>
    <definedName name="Z_254F9396_AE38_11D3_9DB4_00A0C9DF29FD_.wvu.PrintArea" localSheetId="6" hidden="1">#REF!</definedName>
    <definedName name="Z_254F9396_AE38_11D3_9DB4_00A0C9DF29FD_.wvu.PrintArea" localSheetId="0" hidden="1">#REF!</definedName>
    <definedName name="Z_254F9396_AE38_11D3_9DB4_00A0C9DF29FD_.wvu.PrintArea" localSheetId="2" hidden="1">#REF!</definedName>
    <definedName name="Z_254F9396_AE38_11D3_9DB4_00A0C9DF29FD_.wvu.PrintArea" localSheetId="1" hidden="1">#REF!</definedName>
    <definedName name="Z_254F9396_AE38_11D3_9DB4_00A0C9DF29FD_.wvu.PrintArea" localSheetId="33" hidden="1">#REF!</definedName>
    <definedName name="Z_254F9396_AE38_11D3_9DB4_00A0C9DF29FD_.wvu.PrintArea" localSheetId="25" hidden="1">#REF!</definedName>
    <definedName name="Z_254F9396_AE38_11D3_9DB4_00A0C9DF29FD_.wvu.PrintArea" hidden="1">#REF!</definedName>
    <definedName name="Z_254F9397_AE38_11D3_9DB4_00A0C9DF29FD_.wvu.PrintArea" localSheetId="17" hidden="1">#REF!</definedName>
    <definedName name="Z_254F9397_AE38_11D3_9DB4_00A0C9DF29FD_.wvu.PrintArea" localSheetId="16" hidden="1">#REF!</definedName>
    <definedName name="Z_254F9397_AE38_11D3_9DB4_00A0C9DF29FD_.wvu.PrintArea" localSheetId="53" hidden="1">#REF!</definedName>
    <definedName name="Z_254F9397_AE38_11D3_9DB4_00A0C9DF29FD_.wvu.PrintArea" localSheetId="23" hidden="1">#REF!</definedName>
    <definedName name="Z_254F9397_AE38_11D3_9DB4_00A0C9DF29FD_.wvu.PrintArea" localSheetId="14" hidden="1">#REF!</definedName>
    <definedName name="Z_254F9397_AE38_11D3_9DB4_00A0C9DF29FD_.wvu.PrintArea" localSheetId="13" hidden="1">#REF!</definedName>
    <definedName name="Z_254F9397_AE38_11D3_9DB4_00A0C9DF29FD_.wvu.PrintArea" localSheetId="12" hidden="1">#REF!</definedName>
    <definedName name="Z_254F9397_AE38_11D3_9DB4_00A0C9DF29FD_.wvu.PrintArea" localSheetId="36" hidden="1">#REF!</definedName>
    <definedName name="Z_254F9397_AE38_11D3_9DB4_00A0C9DF29FD_.wvu.PrintArea" localSheetId="10" hidden="1">#REF!</definedName>
    <definedName name="Z_254F9397_AE38_11D3_9DB4_00A0C9DF29FD_.wvu.PrintArea" localSheetId="11" hidden="1">#REF!</definedName>
    <definedName name="Z_254F9397_AE38_11D3_9DB4_00A0C9DF29FD_.wvu.PrintArea" localSheetId="9" hidden="1">#REF!</definedName>
    <definedName name="Z_254F9397_AE38_11D3_9DB4_00A0C9DF29FD_.wvu.PrintArea" localSheetId="8" hidden="1">#REF!</definedName>
    <definedName name="Z_254F9397_AE38_11D3_9DB4_00A0C9DF29FD_.wvu.PrintArea" localSheetId="21" hidden="1">#REF!</definedName>
    <definedName name="Z_254F9397_AE38_11D3_9DB4_00A0C9DF29FD_.wvu.PrintArea" localSheetId="6" hidden="1">#REF!</definedName>
    <definedName name="Z_254F9397_AE38_11D3_9DB4_00A0C9DF29FD_.wvu.PrintArea" localSheetId="0" hidden="1">#REF!</definedName>
    <definedName name="Z_254F9397_AE38_11D3_9DB4_00A0C9DF29FD_.wvu.PrintArea" localSheetId="2" hidden="1">#REF!</definedName>
    <definedName name="Z_254F9397_AE38_11D3_9DB4_00A0C9DF29FD_.wvu.PrintArea" localSheetId="1" hidden="1">#REF!</definedName>
    <definedName name="Z_254F9397_AE38_11D3_9DB4_00A0C9DF29FD_.wvu.PrintArea" localSheetId="33" hidden="1">#REF!</definedName>
    <definedName name="Z_254F9397_AE38_11D3_9DB4_00A0C9DF29FD_.wvu.PrintArea" localSheetId="25" hidden="1">#REF!</definedName>
    <definedName name="Z_254F9397_AE38_11D3_9DB4_00A0C9DF29FD_.wvu.PrintArea" hidden="1">#REF!</definedName>
    <definedName name="Z_254F9399_AE38_11D3_9DB4_00A0C9DF29FD_.wvu.PrintArea" localSheetId="17" hidden="1">#REF!</definedName>
    <definedName name="Z_254F9399_AE38_11D3_9DB4_00A0C9DF29FD_.wvu.PrintArea" localSheetId="16" hidden="1">#REF!</definedName>
    <definedName name="Z_254F9399_AE38_11D3_9DB4_00A0C9DF29FD_.wvu.PrintArea" localSheetId="53" hidden="1">#REF!</definedName>
    <definedName name="Z_254F9399_AE38_11D3_9DB4_00A0C9DF29FD_.wvu.PrintArea" localSheetId="23" hidden="1">#REF!</definedName>
    <definedName name="Z_254F9399_AE38_11D3_9DB4_00A0C9DF29FD_.wvu.PrintArea" localSheetId="14" hidden="1">#REF!</definedName>
    <definedName name="Z_254F9399_AE38_11D3_9DB4_00A0C9DF29FD_.wvu.PrintArea" localSheetId="13" hidden="1">#REF!</definedName>
    <definedName name="Z_254F9399_AE38_11D3_9DB4_00A0C9DF29FD_.wvu.PrintArea" localSheetId="12" hidden="1">#REF!</definedName>
    <definedName name="Z_254F9399_AE38_11D3_9DB4_00A0C9DF29FD_.wvu.PrintArea" localSheetId="36" hidden="1">#REF!</definedName>
    <definedName name="Z_254F9399_AE38_11D3_9DB4_00A0C9DF29FD_.wvu.PrintArea" localSheetId="10" hidden="1">#REF!</definedName>
    <definedName name="Z_254F9399_AE38_11D3_9DB4_00A0C9DF29FD_.wvu.PrintArea" localSheetId="11" hidden="1">#REF!</definedName>
    <definedName name="Z_254F9399_AE38_11D3_9DB4_00A0C9DF29FD_.wvu.PrintArea" localSheetId="9" hidden="1">#REF!</definedName>
    <definedName name="Z_254F9399_AE38_11D3_9DB4_00A0C9DF29FD_.wvu.PrintArea" localSheetId="8" hidden="1">#REF!</definedName>
    <definedName name="Z_254F9399_AE38_11D3_9DB4_00A0C9DF29FD_.wvu.PrintArea" localSheetId="21" hidden="1">#REF!</definedName>
    <definedName name="Z_254F9399_AE38_11D3_9DB4_00A0C9DF29FD_.wvu.PrintArea" localSheetId="6" hidden="1">#REF!</definedName>
    <definedName name="Z_254F9399_AE38_11D3_9DB4_00A0C9DF29FD_.wvu.PrintArea" localSheetId="0" hidden="1">#REF!</definedName>
    <definedName name="Z_254F9399_AE38_11D3_9DB4_00A0C9DF29FD_.wvu.PrintArea" localSheetId="2" hidden="1">#REF!</definedName>
    <definedName name="Z_254F9399_AE38_11D3_9DB4_00A0C9DF29FD_.wvu.PrintArea" localSheetId="1" hidden="1">#REF!</definedName>
    <definedName name="Z_254F9399_AE38_11D3_9DB4_00A0C9DF29FD_.wvu.PrintArea" localSheetId="33" hidden="1">#REF!</definedName>
    <definedName name="Z_254F9399_AE38_11D3_9DB4_00A0C9DF29FD_.wvu.PrintArea" localSheetId="25" hidden="1">#REF!</definedName>
    <definedName name="Z_254F9399_AE38_11D3_9DB4_00A0C9DF29FD_.wvu.PrintArea" hidden="1">#REF!</definedName>
    <definedName name="Z_254F939A_AE38_11D3_9DB4_00A0C9DF29FD_.wvu.PrintArea" localSheetId="17" hidden="1">#REF!</definedName>
    <definedName name="Z_254F939A_AE38_11D3_9DB4_00A0C9DF29FD_.wvu.PrintArea" localSheetId="16" hidden="1">#REF!</definedName>
    <definedName name="Z_254F939A_AE38_11D3_9DB4_00A0C9DF29FD_.wvu.PrintArea" localSheetId="53" hidden="1">#REF!</definedName>
    <definedName name="Z_254F939A_AE38_11D3_9DB4_00A0C9DF29FD_.wvu.PrintArea" localSheetId="23" hidden="1">#REF!</definedName>
    <definedName name="Z_254F939A_AE38_11D3_9DB4_00A0C9DF29FD_.wvu.PrintArea" localSheetId="14" hidden="1">#REF!</definedName>
    <definedName name="Z_254F939A_AE38_11D3_9DB4_00A0C9DF29FD_.wvu.PrintArea" localSheetId="13" hidden="1">#REF!</definedName>
    <definedName name="Z_254F939A_AE38_11D3_9DB4_00A0C9DF29FD_.wvu.PrintArea" localSheetId="12" hidden="1">#REF!</definedName>
    <definedName name="Z_254F939A_AE38_11D3_9DB4_00A0C9DF29FD_.wvu.PrintArea" localSheetId="36" hidden="1">#REF!</definedName>
    <definedName name="Z_254F939A_AE38_11D3_9DB4_00A0C9DF29FD_.wvu.PrintArea" localSheetId="10" hidden="1">#REF!</definedName>
    <definedName name="Z_254F939A_AE38_11D3_9DB4_00A0C9DF29FD_.wvu.PrintArea" localSheetId="11" hidden="1">#REF!</definedName>
    <definedName name="Z_254F939A_AE38_11D3_9DB4_00A0C9DF29FD_.wvu.PrintArea" localSheetId="9" hidden="1">#REF!</definedName>
    <definedName name="Z_254F939A_AE38_11D3_9DB4_00A0C9DF29FD_.wvu.PrintArea" localSheetId="8" hidden="1">#REF!</definedName>
    <definedName name="Z_254F939A_AE38_11D3_9DB4_00A0C9DF29FD_.wvu.PrintArea" localSheetId="21" hidden="1">#REF!</definedName>
    <definedName name="Z_254F939A_AE38_11D3_9DB4_00A0C9DF29FD_.wvu.PrintArea" localSheetId="6" hidden="1">#REF!</definedName>
    <definedName name="Z_254F939A_AE38_11D3_9DB4_00A0C9DF29FD_.wvu.PrintArea" localSheetId="0" hidden="1">#REF!</definedName>
    <definedName name="Z_254F939A_AE38_11D3_9DB4_00A0C9DF29FD_.wvu.PrintArea" localSheetId="2" hidden="1">#REF!</definedName>
    <definedName name="Z_254F939A_AE38_11D3_9DB4_00A0C9DF29FD_.wvu.PrintArea" localSheetId="1" hidden="1">#REF!</definedName>
    <definedName name="Z_254F939A_AE38_11D3_9DB4_00A0C9DF29FD_.wvu.PrintArea" localSheetId="33" hidden="1">#REF!</definedName>
    <definedName name="Z_254F939A_AE38_11D3_9DB4_00A0C9DF29FD_.wvu.PrintArea" localSheetId="25" hidden="1">#REF!</definedName>
    <definedName name="Z_254F939A_AE38_11D3_9DB4_00A0C9DF29FD_.wvu.PrintArea" hidden="1">#REF!</definedName>
    <definedName name="Z_254F939B_AE38_11D3_9DB4_00A0C9DF29FD_.wvu.PrintArea" localSheetId="17" hidden="1">#REF!</definedName>
    <definedName name="Z_254F939B_AE38_11D3_9DB4_00A0C9DF29FD_.wvu.PrintArea" localSheetId="16" hidden="1">#REF!</definedName>
    <definedName name="Z_254F939B_AE38_11D3_9DB4_00A0C9DF29FD_.wvu.PrintArea" localSheetId="53" hidden="1">#REF!</definedName>
    <definedName name="Z_254F939B_AE38_11D3_9DB4_00A0C9DF29FD_.wvu.PrintArea" localSheetId="23" hidden="1">#REF!</definedName>
    <definedName name="Z_254F939B_AE38_11D3_9DB4_00A0C9DF29FD_.wvu.PrintArea" localSheetId="14" hidden="1">#REF!</definedName>
    <definedName name="Z_254F939B_AE38_11D3_9DB4_00A0C9DF29FD_.wvu.PrintArea" localSheetId="13" hidden="1">#REF!</definedName>
    <definedName name="Z_254F939B_AE38_11D3_9DB4_00A0C9DF29FD_.wvu.PrintArea" localSheetId="12" hidden="1">#REF!</definedName>
    <definedName name="Z_254F939B_AE38_11D3_9DB4_00A0C9DF29FD_.wvu.PrintArea" localSheetId="36" hidden="1">#REF!</definedName>
    <definedName name="Z_254F939B_AE38_11D3_9DB4_00A0C9DF29FD_.wvu.PrintArea" localSheetId="10" hidden="1">#REF!</definedName>
    <definedName name="Z_254F939B_AE38_11D3_9DB4_00A0C9DF29FD_.wvu.PrintArea" localSheetId="11" hidden="1">#REF!</definedName>
    <definedName name="Z_254F939B_AE38_11D3_9DB4_00A0C9DF29FD_.wvu.PrintArea" localSheetId="9" hidden="1">#REF!</definedName>
    <definedName name="Z_254F939B_AE38_11D3_9DB4_00A0C9DF29FD_.wvu.PrintArea" localSheetId="8" hidden="1">#REF!</definedName>
    <definedName name="Z_254F939B_AE38_11D3_9DB4_00A0C9DF29FD_.wvu.PrintArea" localSheetId="21" hidden="1">#REF!</definedName>
    <definedName name="Z_254F939B_AE38_11D3_9DB4_00A0C9DF29FD_.wvu.PrintArea" localSheetId="6" hidden="1">#REF!</definedName>
    <definedName name="Z_254F939B_AE38_11D3_9DB4_00A0C9DF29FD_.wvu.PrintArea" localSheetId="0" hidden="1">#REF!</definedName>
    <definedName name="Z_254F939B_AE38_11D3_9DB4_00A0C9DF29FD_.wvu.PrintArea" localSheetId="2" hidden="1">#REF!</definedName>
    <definedName name="Z_254F939B_AE38_11D3_9DB4_00A0C9DF29FD_.wvu.PrintArea" localSheetId="1" hidden="1">#REF!</definedName>
    <definedName name="Z_254F939B_AE38_11D3_9DB4_00A0C9DF29FD_.wvu.PrintArea" localSheetId="33" hidden="1">#REF!</definedName>
    <definedName name="Z_254F939B_AE38_11D3_9DB4_00A0C9DF29FD_.wvu.PrintArea" localSheetId="25" hidden="1">#REF!</definedName>
    <definedName name="Z_254F939B_AE38_11D3_9DB4_00A0C9DF29FD_.wvu.PrintArea" hidden="1">#REF!</definedName>
    <definedName name="Z_254F939C_AE38_11D3_9DB4_00A0C9DF29FD_.wvu.PrintArea" localSheetId="17" hidden="1">#REF!</definedName>
    <definedName name="Z_254F939C_AE38_11D3_9DB4_00A0C9DF29FD_.wvu.PrintArea" localSheetId="16" hidden="1">#REF!</definedName>
    <definedName name="Z_254F939C_AE38_11D3_9DB4_00A0C9DF29FD_.wvu.PrintArea" localSheetId="53" hidden="1">#REF!</definedName>
    <definedName name="Z_254F939C_AE38_11D3_9DB4_00A0C9DF29FD_.wvu.PrintArea" localSheetId="23" hidden="1">#REF!</definedName>
    <definedName name="Z_254F939C_AE38_11D3_9DB4_00A0C9DF29FD_.wvu.PrintArea" localSheetId="14" hidden="1">#REF!</definedName>
    <definedName name="Z_254F939C_AE38_11D3_9DB4_00A0C9DF29FD_.wvu.PrintArea" localSheetId="13" hidden="1">#REF!</definedName>
    <definedName name="Z_254F939C_AE38_11D3_9DB4_00A0C9DF29FD_.wvu.PrintArea" localSheetId="12" hidden="1">#REF!</definedName>
    <definedName name="Z_254F939C_AE38_11D3_9DB4_00A0C9DF29FD_.wvu.PrintArea" localSheetId="36" hidden="1">#REF!</definedName>
    <definedName name="Z_254F939C_AE38_11D3_9DB4_00A0C9DF29FD_.wvu.PrintArea" localSheetId="10" hidden="1">#REF!</definedName>
    <definedName name="Z_254F939C_AE38_11D3_9DB4_00A0C9DF29FD_.wvu.PrintArea" localSheetId="11" hidden="1">#REF!</definedName>
    <definedName name="Z_254F939C_AE38_11D3_9DB4_00A0C9DF29FD_.wvu.PrintArea" localSheetId="9" hidden="1">#REF!</definedName>
    <definedName name="Z_254F939C_AE38_11D3_9DB4_00A0C9DF29FD_.wvu.PrintArea" localSheetId="8" hidden="1">#REF!</definedName>
    <definedName name="Z_254F939C_AE38_11D3_9DB4_00A0C9DF29FD_.wvu.PrintArea" localSheetId="21" hidden="1">#REF!</definedName>
    <definedName name="Z_254F939C_AE38_11D3_9DB4_00A0C9DF29FD_.wvu.PrintArea" localSheetId="6" hidden="1">#REF!</definedName>
    <definedName name="Z_254F939C_AE38_11D3_9DB4_00A0C9DF29FD_.wvu.PrintArea" localSheetId="0" hidden="1">#REF!</definedName>
    <definedName name="Z_254F939C_AE38_11D3_9DB4_00A0C9DF29FD_.wvu.PrintArea" localSheetId="2" hidden="1">#REF!</definedName>
    <definedName name="Z_254F939C_AE38_11D3_9DB4_00A0C9DF29FD_.wvu.PrintArea" localSheetId="1" hidden="1">#REF!</definedName>
    <definedName name="Z_254F939C_AE38_11D3_9DB4_00A0C9DF29FD_.wvu.PrintArea" localSheetId="33" hidden="1">#REF!</definedName>
    <definedName name="Z_254F939C_AE38_11D3_9DB4_00A0C9DF29FD_.wvu.PrintArea" localSheetId="25" hidden="1">#REF!</definedName>
    <definedName name="Z_254F939C_AE38_11D3_9DB4_00A0C9DF29FD_.wvu.PrintArea" hidden="1">#REF!</definedName>
    <definedName name="Z_254F939E_AE38_11D3_9DB4_00A0C9DF29FD_.wvu.PrintArea" localSheetId="17" hidden="1">#REF!</definedName>
    <definedName name="Z_254F939E_AE38_11D3_9DB4_00A0C9DF29FD_.wvu.PrintArea" localSheetId="16" hidden="1">#REF!</definedName>
    <definedName name="Z_254F939E_AE38_11D3_9DB4_00A0C9DF29FD_.wvu.PrintArea" localSheetId="53" hidden="1">#REF!</definedName>
    <definedName name="Z_254F939E_AE38_11D3_9DB4_00A0C9DF29FD_.wvu.PrintArea" localSheetId="23" hidden="1">#REF!</definedName>
    <definedName name="Z_254F939E_AE38_11D3_9DB4_00A0C9DF29FD_.wvu.PrintArea" localSheetId="14" hidden="1">#REF!</definedName>
    <definedName name="Z_254F939E_AE38_11D3_9DB4_00A0C9DF29FD_.wvu.PrintArea" localSheetId="13" hidden="1">#REF!</definedName>
    <definedName name="Z_254F939E_AE38_11D3_9DB4_00A0C9DF29FD_.wvu.PrintArea" localSheetId="12" hidden="1">#REF!</definedName>
    <definedName name="Z_254F939E_AE38_11D3_9DB4_00A0C9DF29FD_.wvu.PrintArea" localSheetId="36" hidden="1">#REF!</definedName>
    <definedName name="Z_254F939E_AE38_11D3_9DB4_00A0C9DF29FD_.wvu.PrintArea" localSheetId="10" hidden="1">#REF!</definedName>
    <definedName name="Z_254F939E_AE38_11D3_9DB4_00A0C9DF29FD_.wvu.PrintArea" localSheetId="11" hidden="1">#REF!</definedName>
    <definedName name="Z_254F939E_AE38_11D3_9DB4_00A0C9DF29FD_.wvu.PrintArea" localSheetId="9" hidden="1">#REF!</definedName>
    <definedName name="Z_254F939E_AE38_11D3_9DB4_00A0C9DF29FD_.wvu.PrintArea" localSheetId="8" hidden="1">#REF!</definedName>
    <definedName name="Z_254F939E_AE38_11D3_9DB4_00A0C9DF29FD_.wvu.PrintArea" localSheetId="21" hidden="1">#REF!</definedName>
    <definedName name="Z_254F939E_AE38_11D3_9DB4_00A0C9DF29FD_.wvu.PrintArea" localSheetId="6" hidden="1">#REF!</definedName>
    <definedName name="Z_254F939E_AE38_11D3_9DB4_00A0C9DF29FD_.wvu.PrintArea" localSheetId="0" hidden="1">#REF!</definedName>
    <definedName name="Z_254F939E_AE38_11D3_9DB4_00A0C9DF29FD_.wvu.PrintArea" localSheetId="2" hidden="1">#REF!</definedName>
    <definedName name="Z_254F939E_AE38_11D3_9DB4_00A0C9DF29FD_.wvu.PrintArea" localSheetId="1" hidden="1">#REF!</definedName>
    <definedName name="Z_254F939E_AE38_11D3_9DB4_00A0C9DF29FD_.wvu.PrintArea" localSheetId="33" hidden="1">#REF!</definedName>
    <definedName name="Z_254F939E_AE38_11D3_9DB4_00A0C9DF29FD_.wvu.PrintArea" localSheetId="25" hidden="1">#REF!</definedName>
    <definedName name="Z_254F939E_AE38_11D3_9DB4_00A0C9DF29FD_.wvu.PrintArea" hidden="1">#REF!</definedName>
    <definedName name="Z_254F939F_AE38_11D3_9DB4_00A0C9DF29FD_.wvu.PrintArea" localSheetId="17" hidden="1">#REF!</definedName>
    <definedName name="Z_254F939F_AE38_11D3_9DB4_00A0C9DF29FD_.wvu.PrintArea" localSheetId="16" hidden="1">#REF!</definedName>
    <definedName name="Z_254F939F_AE38_11D3_9DB4_00A0C9DF29FD_.wvu.PrintArea" localSheetId="53" hidden="1">#REF!</definedName>
    <definedName name="Z_254F939F_AE38_11D3_9DB4_00A0C9DF29FD_.wvu.PrintArea" localSheetId="23" hidden="1">#REF!</definedName>
    <definedName name="Z_254F939F_AE38_11D3_9DB4_00A0C9DF29FD_.wvu.PrintArea" localSheetId="14" hidden="1">#REF!</definedName>
    <definedName name="Z_254F939F_AE38_11D3_9DB4_00A0C9DF29FD_.wvu.PrintArea" localSheetId="13" hidden="1">#REF!</definedName>
    <definedName name="Z_254F939F_AE38_11D3_9DB4_00A0C9DF29FD_.wvu.PrintArea" localSheetId="12" hidden="1">#REF!</definedName>
    <definedName name="Z_254F939F_AE38_11D3_9DB4_00A0C9DF29FD_.wvu.PrintArea" localSheetId="36" hidden="1">#REF!</definedName>
    <definedName name="Z_254F939F_AE38_11D3_9DB4_00A0C9DF29FD_.wvu.PrintArea" localSheetId="10" hidden="1">#REF!</definedName>
    <definedName name="Z_254F939F_AE38_11D3_9DB4_00A0C9DF29FD_.wvu.PrintArea" localSheetId="11" hidden="1">#REF!</definedName>
    <definedName name="Z_254F939F_AE38_11D3_9DB4_00A0C9DF29FD_.wvu.PrintArea" localSheetId="9" hidden="1">#REF!</definedName>
    <definedName name="Z_254F939F_AE38_11D3_9DB4_00A0C9DF29FD_.wvu.PrintArea" localSheetId="8" hidden="1">#REF!</definedName>
    <definedName name="Z_254F939F_AE38_11D3_9DB4_00A0C9DF29FD_.wvu.PrintArea" localSheetId="21" hidden="1">#REF!</definedName>
    <definedName name="Z_254F939F_AE38_11D3_9DB4_00A0C9DF29FD_.wvu.PrintArea" localSheetId="6" hidden="1">#REF!</definedName>
    <definedName name="Z_254F939F_AE38_11D3_9DB4_00A0C9DF29FD_.wvu.PrintArea" localSheetId="0" hidden="1">#REF!</definedName>
    <definedName name="Z_254F939F_AE38_11D3_9DB4_00A0C9DF29FD_.wvu.PrintArea" localSheetId="2" hidden="1">#REF!</definedName>
    <definedName name="Z_254F939F_AE38_11D3_9DB4_00A0C9DF29FD_.wvu.PrintArea" localSheetId="1" hidden="1">#REF!</definedName>
    <definedName name="Z_254F939F_AE38_11D3_9DB4_00A0C9DF29FD_.wvu.PrintArea" localSheetId="33" hidden="1">#REF!</definedName>
    <definedName name="Z_254F939F_AE38_11D3_9DB4_00A0C9DF29FD_.wvu.PrintArea" localSheetId="25" hidden="1">#REF!</definedName>
    <definedName name="Z_254F939F_AE38_11D3_9DB4_00A0C9DF29FD_.wvu.PrintArea" hidden="1">#REF!</definedName>
    <definedName name="Z_273BF518_8099_11D3_9808_00A0C9DF29C4_.wvu.PrintArea" localSheetId="17" hidden="1">#REF!</definedName>
    <definedName name="Z_273BF518_8099_11D3_9808_00A0C9DF29C4_.wvu.PrintArea" localSheetId="16" hidden="1">#REF!</definedName>
    <definedName name="Z_273BF518_8099_11D3_9808_00A0C9DF29C4_.wvu.PrintArea" localSheetId="53" hidden="1">#REF!</definedName>
    <definedName name="Z_273BF518_8099_11D3_9808_00A0C9DF29C4_.wvu.PrintArea" localSheetId="23" hidden="1">#REF!</definedName>
    <definedName name="Z_273BF518_8099_11D3_9808_00A0C9DF29C4_.wvu.PrintArea" localSheetId="14" hidden="1">#REF!</definedName>
    <definedName name="Z_273BF518_8099_11D3_9808_00A0C9DF29C4_.wvu.PrintArea" localSheetId="13" hidden="1">#REF!</definedName>
    <definedName name="Z_273BF518_8099_11D3_9808_00A0C9DF29C4_.wvu.PrintArea" localSheetId="12" hidden="1">#REF!</definedName>
    <definedName name="Z_273BF518_8099_11D3_9808_00A0C9DF29C4_.wvu.PrintArea" localSheetId="36" hidden="1">#REF!</definedName>
    <definedName name="Z_273BF518_8099_11D3_9808_00A0C9DF29C4_.wvu.PrintArea" localSheetId="10" hidden="1">#REF!</definedName>
    <definedName name="Z_273BF518_8099_11D3_9808_00A0C9DF29C4_.wvu.PrintArea" localSheetId="11" hidden="1">#REF!</definedName>
    <definedName name="Z_273BF518_8099_11D3_9808_00A0C9DF29C4_.wvu.PrintArea" localSheetId="9" hidden="1">#REF!</definedName>
    <definedName name="Z_273BF518_8099_11D3_9808_00A0C9DF29C4_.wvu.PrintArea" localSheetId="8" hidden="1">#REF!</definedName>
    <definedName name="Z_273BF518_8099_11D3_9808_00A0C9DF29C4_.wvu.PrintArea" localSheetId="21" hidden="1">#REF!</definedName>
    <definedName name="Z_273BF518_8099_11D3_9808_00A0C9DF29C4_.wvu.PrintArea" localSheetId="6" hidden="1">#REF!</definedName>
    <definedName name="Z_273BF518_8099_11D3_9808_00A0C9DF29C4_.wvu.PrintArea" localSheetId="0" hidden="1">#REF!</definedName>
    <definedName name="Z_273BF518_8099_11D3_9808_00A0C9DF29C4_.wvu.PrintArea" localSheetId="2" hidden="1">#REF!</definedName>
    <definedName name="Z_273BF518_8099_11D3_9808_00A0C9DF29C4_.wvu.PrintArea" localSheetId="1" hidden="1">#REF!</definedName>
    <definedName name="Z_273BF518_8099_11D3_9808_00A0C9DF29C4_.wvu.PrintArea" localSheetId="33" hidden="1">#REF!</definedName>
    <definedName name="Z_273BF518_8099_11D3_9808_00A0C9DF29C4_.wvu.PrintArea" localSheetId="25" hidden="1">#REF!</definedName>
    <definedName name="Z_273BF518_8099_11D3_9808_00A0C9DF29C4_.wvu.PrintArea" hidden="1">#REF!</definedName>
    <definedName name="Z_273BF519_8099_11D3_9808_00A0C9DF29C4_.wvu.PrintArea" localSheetId="17" hidden="1">#REF!</definedName>
    <definedName name="Z_273BF519_8099_11D3_9808_00A0C9DF29C4_.wvu.PrintArea" localSheetId="16" hidden="1">#REF!</definedName>
    <definedName name="Z_273BF519_8099_11D3_9808_00A0C9DF29C4_.wvu.PrintArea" localSheetId="53" hidden="1">#REF!</definedName>
    <definedName name="Z_273BF519_8099_11D3_9808_00A0C9DF29C4_.wvu.PrintArea" localSheetId="23" hidden="1">#REF!</definedName>
    <definedName name="Z_273BF519_8099_11D3_9808_00A0C9DF29C4_.wvu.PrintArea" localSheetId="14" hidden="1">#REF!</definedName>
    <definedName name="Z_273BF519_8099_11D3_9808_00A0C9DF29C4_.wvu.PrintArea" localSheetId="13" hidden="1">#REF!</definedName>
    <definedName name="Z_273BF519_8099_11D3_9808_00A0C9DF29C4_.wvu.PrintArea" localSheetId="12" hidden="1">#REF!</definedName>
    <definedName name="Z_273BF519_8099_11D3_9808_00A0C9DF29C4_.wvu.PrintArea" localSheetId="36" hidden="1">#REF!</definedName>
    <definedName name="Z_273BF519_8099_11D3_9808_00A0C9DF29C4_.wvu.PrintArea" localSheetId="10" hidden="1">#REF!</definedName>
    <definedName name="Z_273BF519_8099_11D3_9808_00A0C9DF29C4_.wvu.PrintArea" localSheetId="11" hidden="1">#REF!</definedName>
    <definedName name="Z_273BF519_8099_11D3_9808_00A0C9DF29C4_.wvu.PrintArea" localSheetId="9" hidden="1">#REF!</definedName>
    <definedName name="Z_273BF519_8099_11D3_9808_00A0C9DF29C4_.wvu.PrintArea" localSheetId="8" hidden="1">#REF!</definedName>
    <definedName name="Z_273BF519_8099_11D3_9808_00A0C9DF29C4_.wvu.PrintArea" localSheetId="21" hidden="1">#REF!</definedName>
    <definedName name="Z_273BF519_8099_11D3_9808_00A0C9DF29C4_.wvu.PrintArea" localSheetId="6" hidden="1">#REF!</definedName>
    <definedName name="Z_273BF519_8099_11D3_9808_00A0C9DF29C4_.wvu.PrintArea" localSheetId="0" hidden="1">#REF!</definedName>
    <definedName name="Z_273BF519_8099_11D3_9808_00A0C9DF29C4_.wvu.PrintArea" localSheetId="2" hidden="1">#REF!</definedName>
    <definedName name="Z_273BF519_8099_11D3_9808_00A0C9DF29C4_.wvu.PrintArea" localSheetId="1" hidden="1">#REF!</definedName>
    <definedName name="Z_273BF519_8099_11D3_9808_00A0C9DF29C4_.wvu.PrintArea" localSheetId="33" hidden="1">#REF!</definedName>
    <definedName name="Z_273BF519_8099_11D3_9808_00A0C9DF29C4_.wvu.PrintArea" localSheetId="25" hidden="1">#REF!</definedName>
    <definedName name="Z_273BF519_8099_11D3_9808_00A0C9DF29C4_.wvu.PrintArea" hidden="1">#REF!</definedName>
    <definedName name="Z_273BF51B_8099_11D3_9808_00A0C9DF29C4_.wvu.PrintArea" localSheetId="17" hidden="1">#REF!</definedName>
    <definedName name="Z_273BF51B_8099_11D3_9808_00A0C9DF29C4_.wvu.PrintArea" localSheetId="16" hidden="1">#REF!</definedName>
    <definedName name="Z_273BF51B_8099_11D3_9808_00A0C9DF29C4_.wvu.PrintArea" localSheetId="53" hidden="1">#REF!</definedName>
    <definedName name="Z_273BF51B_8099_11D3_9808_00A0C9DF29C4_.wvu.PrintArea" localSheetId="23" hidden="1">#REF!</definedName>
    <definedName name="Z_273BF51B_8099_11D3_9808_00A0C9DF29C4_.wvu.PrintArea" localSheetId="14" hidden="1">#REF!</definedName>
    <definedName name="Z_273BF51B_8099_11D3_9808_00A0C9DF29C4_.wvu.PrintArea" localSheetId="13" hidden="1">#REF!</definedName>
    <definedName name="Z_273BF51B_8099_11D3_9808_00A0C9DF29C4_.wvu.PrintArea" localSheetId="12" hidden="1">#REF!</definedName>
    <definedName name="Z_273BF51B_8099_11D3_9808_00A0C9DF29C4_.wvu.PrintArea" localSheetId="36" hidden="1">#REF!</definedName>
    <definedName name="Z_273BF51B_8099_11D3_9808_00A0C9DF29C4_.wvu.PrintArea" localSheetId="10" hidden="1">#REF!</definedName>
    <definedName name="Z_273BF51B_8099_11D3_9808_00A0C9DF29C4_.wvu.PrintArea" localSheetId="11" hidden="1">#REF!</definedName>
    <definedName name="Z_273BF51B_8099_11D3_9808_00A0C9DF29C4_.wvu.PrintArea" localSheetId="9" hidden="1">#REF!</definedName>
    <definedName name="Z_273BF51B_8099_11D3_9808_00A0C9DF29C4_.wvu.PrintArea" localSheetId="8" hidden="1">#REF!</definedName>
    <definedName name="Z_273BF51B_8099_11D3_9808_00A0C9DF29C4_.wvu.PrintArea" localSheetId="21" hidden="1">#REF!</definedName>
    <definedName name="Z_273BF51B_8099_11D3_9808_00A0C9DF29C4_.wvu.PrintArea" localSheetId="6" hidden="1">#REF!</definedName>
    <definedName name="Z_273BF51B_8099_11D3_9808_00A0C9DF29C4_.wvu.PrintArea" localSheetId="0" hidden="1">#REF!</definedName>
    <definedName name="Z_273BF51B_8099_11D3_9808_00A0C9DF29C4_.wvu.PrintArea" localSheetId="2" hidden="1">#REF!</definedName>
    <definedName name="Z_273BF51B_8099_11D3_9808_00A0C9DF29C4_.wvu.PrintArea" localSheetId="1" hidden="1">#REF!</definedName>
    <definedName name="Z_273BF51B_8099_11D3_9808_00A0C9DF29C4_.wvu.PrintArea" localSheetId="33" hidden="1">#REF!</definedName>
    <definedName name="Z_273BF51B_8099_11D3_9808_00A0C9DF29C4_.wvu.PrintArea" localSheetId="25" hidden="1">#REF!</definedName>
    <definedName name="Z_273BF51B_8099_11D3_9808_00A0C9DF29C4_.wvu.PrintArea" hidden="1">#REF!</definedName>
    <definedName name="Z_273BF51C_8099_11D3_9808_00A0C9DF29C4_.wvu.PrintArea" localSheetId="17" hidden="1">#REF!</definedName>
    <definedName name="Z_273BF51C_8099_11D3_9808_00A0C9DF29C4_.wvu.PrintArea" localSheetId="16" hidden="1">#REF!</definedName>
    <definedName name="Z_273BF51C_8099_11D3_9808_00A0C9DF29C4_.wvu.PrintArea" localSheetId="53" hidden="1">#REF!</definedName>
    <definedName name="Z_273BF51C_8099_11D3_9808_00A0C9DF29C4_.wvu.PrintArea" localSheetId="23" hidden="1">#REF!</definedName>
    <definedName name="Z_273BF51C_8099_11D3_9808_00A0C9DF29C4_.wvu.PrintArea" localSheetId="14" hidden="1">#REF!</definedName>
    <definedName name="Z_273BF51C_8099_11D3_9808_00A0C9DF29C4_.wvu.PrintArea" localSheetId="13" hidden="1">#REF!</definedName>
    <definedName name="Z_273BF51C_8099_11D3_9808_00A0C9DF29C4_.wvu.PrintArea" localSheetId="12" hidden="1">#REF!</definedName>
    <definedName name="Z_273BF51C_8099_11D3_9808_00A0C9DF29C4_.wvu.PrintArea" localSheetId="36" hidden="1">#REF!</definedName>
    <definedName name="Z_273BF51C_8099_11D3_9808_00A0C9DF29C4_.wvu.PrintArea" localSheetId="10" hidden="1">#REF!</definedName>
    <definedName name="Z_273BF51C_8099_11D3_9808_00A0C9DF29C4_.wvu.PrintArea" localSheetId="11" hidden="1">#REF!</definedName>
    <definedName name="Z_273BF51C_8099_11D3_9808_00A0C9DF29C4_.wvu.PrintArea" localSheetId="9" hidden="1">#REF!</definedName>
    <definedName name="Z_273BF51C_8099_11D3_9808_00A0C9DF29C4_.wvu.PrintArea" localSheetId="8" hidden="1">#REF!</definedName>
    <definedName name="Z_273BF51C_8099_11D3_9808_00A0C9DF29C4_.wvu.PrintArea" localSheetId="21" hidden="1">#REF!</definedName>
    <definedName name="Z_273BF51C_8099_11D3_9808_00A0C9DF29C4_.wvu.PrintArea" localSheetId="6" hidden="1">#REF!</definedName>
    <definedName name="Z_273BF51C_8099_11D3_9808_00A0C9DF29C4_.wvu.PrintArea" localSheetId="0" hidden="1">#REF!</definedName>
    <definedName name="Z_273BF51C_8099_11D3_9808_00A0C9DF29C4_.wvu.PrintArea" localSheetId="2" hidden="1">#REF!</definedName>
    <definedName name="Z_273BF51C_8099_11D3_9808_00A0C9DF29C4_.wvu.PrintArea" localSheetId="1" hidden="1">#REF!</definedName>
    <definedName name="Z_273BF51C_8099_11D3_9808_00A0C9DF29C4_.wvu.PrintArea" localSheetId="33" hidden="1">#REF!</definedName>
    <definedName name="Z_273BF51C_8099_11D3_9808_00A0C9DF29C4_.wvu.PrintArea" localSheetId="25" hidden="1">#REF!</definedName>
    <definedName name="Z_273BF51C_8099_11D3_9808_00A0C9DF29C4_.wvu.PrintArea" hidden="1">#REF!</definedName>
    <definedName name="Z_273BF51D_8099_11D3_9808_00A0C9DF29C4_.wvu.PrintArea" localSheetId="17" hidden="1">#REF!</definedName>
    <definedName name="Z_273BF51D_8099_11D3_9808_00A0C9DF29C4_.wvu.PrintArea" localSheetId="16" hidden="1">#REF!</definedName>
    <definedName name="Z_273BF51D_8099_11D3_9808_00A0C9DF29C4_.wvu.PrintArea" localSheetId="53" hidden="1">#REF!</definedName>
    <definedName name="Z_273BF51D_8099_11D3_9808_00A0C9DF29C4_.wvu.PrintArea" localSheetId="23" hidden="1">#REF!</definedName>
    <definedName name="Z_273BF51D_8099_11D3_9808_00A0C9DF29C4_.wvu.PrintArea" localSheetId="14" hidden="1">#REF!</definedName>
    <definedName name="Z_273BF51D_8099_11D3_9808_00A0C9DF29C4_.wvu.PrintArea" localSheetId="13" hidden="1">#REF!</definedName>
    <definedName name="Z_273BF51D_8099_11D3_9808_00A0C9DF29C4_.wvu.PrintArea" localSheetId="12" hidden="1">#REF!</definedName>
    <definedName name="Z_273BF51D_8099_11D3_9808_00A0C9DF29C4_.wvu.PrintArea" localSheetId="36" hidden="1">#REF!</definedName>
    <definedName name="Z_273BF51D_8099_11D3_9808_00A0C9DF29C4_.wvu.PrintArea" localSheetId="10" hidden="1">#REF!</definedName>
    <definedName name="Z_273BF51D_8099_11D3_9808_00A0C9DF29C4_.wvu.PrintArea" localSheetId="11" hidden="1">#REF!</definedName>
    <definedName name="Z_273BF51D_8099_11D3_9808_00A0C9DF29C4_.wvu.PrintArea" localSheetId="9" hidden="1">#REF!</definedName>
    <definedName name="Z_273BF51D_8099_11D3_9808_00A0C9DF29C4_.wvu.PrintArea" localSheetId="8" hidden="1">#REF!</definedName>
    <definedName name="Z_273BF51D_8099_11D3_9808_00A0C9DF29C4_.wvu.PrintArea" localSheetId="21" hidden="1">#REF!</definedName>
    <definedName name="Z_273BF51D_8099_11D3_9808_00A0C9DF29C4_.wvu.PrintArea" localSheetId="6" hidden="1">#REF!</definedName>
    <definedName name="Z_273BF51D_8099_11D3_9808_00A0C9DF29C4_.wvu.PrintArea" localSheetId="0" hidden="1">#REF!</definedName>
    <definedName name="Z_273BF51D_8099_11D3_9808_00A0C9DF29C4_.wvu.PrintArea" localSheetId="2" hidden="1">#REF!</definedName>
    <definedName name="Z_273BF51D_8099_11D3_9808_00A0C9DF29C4_.wvu.PrintArea" localSheetId="1" hidden="1">#REF!</definedName>
    <definedName name="Z_273BF51D_8099_11D3_9808_00A0C9DF29C4_.wvu.PrintArea" localSheetId="33" hidden="1">#REF!</definedName>
    <definedName name="Z_273BF51D_8099_11D3_9808_00A0C9DF29C4_.wvu.PrintArea" localSheetId="25" hidden="1">#REF!</definedName>
    <definedName name="Z_273BF51D_8099_11D3_9808_00A0C9DF29C4_.wvu.PrintArea" hidden="1">#REF!</definedName>
    <definedName name="Z_273BF51E_8099_11D3_9808_00A0C9DF29C4_.wvu.PrintArea" localSheetId="17" hidden="1">#REF!</definedName>
    <definedName name="Z_273BF51E_8099_11D3_9808_00A0C9DF29C4_.wvu.PrintArea" localSheetId="16" hidden="1">#REF!</definedName>
    <definedName name="Z_273BF51E_8099_11D3_9808_00A0C9DF29C4_.wvu.PrintArea" localSheetId="53" hidden="1">#REF!</definedName>
    <definedName name="Z_273BF51E_8099_11D3_9808_00A0C9DF29C4_.wvu.PrintArea" localSheetId="23" hidden="1">#REF!</definedName>
    <definedName name="Z_273BF51E_8099_11D3_9808_00A0C9DF29C4_.wvu.PrintArea" localSheetId="14" hidden="1">#REF!</definedName>
    <definedName name="Z_273BF51E_8099_11D3_9808_00A0C9DF29C4_.wvu.PrintArea" localSheetId="13" hidden="1">#REF!</definedName>
    <definedName name="Z_273BF51E_8099_11D3_9808_00A0C9DF29C4_.wvu.PrintArea" localSheetId="12" hidden="1">#REF!</definedName>
    <definedName name="Z_273BF51E_8099_11D3_9808_00A0C9DF29C4_.wvu.PrintArea" localSheetId="36" hidden="1">#REF!</definedName>
    <definedName name="Z_273BF51E_8099_11D3_9808_00A0C9DF29C4_.wvu.PrintArea" localSheetId="10" hidden="1">#REF!</definedName>
    <definedName name="Z_273BF51E_8099_11D3_9808_00A0C9DF29C4_.wvu.PrintArea" localSheetId="11" hidden="1">#REF!</definedName>
    <definedName name="Z_273BF51E_8099_11D3_9808_00A0C9DF29C4_.wvu.PrintArea" localSheetId="9" hidden="1">#REF!</definedName>
    <definedName name="Z_273BF51E_8099_11D3_9808_00A0C9DF29C4_.wvu.PrintArea" localSheetId="8" hidden="1">#REF!</definedName>
    <definedName name="Z_273BF51E_8099_11D3_9808_00A0C9DF29C4_.wvu.PrintArea" localSheetId="21" hidden="1">#REF!</definedName>
    <definedName name="Z_273BF51E_8099_11D3_9808_00A0C9DF29C4_.wvu.PrintArea" localSheetId="6" hidden="1">#REF!</definedName>
    <definedName name="Z_273BF51E_8099_11D3_9808_00A0C9DF29C4_.wvu.PrintArea" localSheetId="0" hidden="1">#REF!</definedName>
    <definedName name="Z_273BF51E_8099_11D3_9808_00A0C9DF29C4_.wvu.PrintArea" localSheetId="2" hidden="1">#REF!</definedName>
    <definedName name="Z_273BF51E_8099_11D3_9808_00A0C9DF29C4_.wvu.PrintArea" localSheetId="1" hidden="1">#REF!</definedName>
    <definedName name="Z_273BF51E_8099_11D3_9808_00A0C9DF29C4_.wvu.PrintArea" localSheetId="33" hidden="1">#REF!</definedName>
    <definedName name="Z_273BF51E_8099_11D3_9808_00A0C9DF29C4_.wvu.PrintArea" localSheetId="25" hidden="1">#REF!</definedName>
    <definedName name="Z_273BF51E_8099_11D3_9808_00A0C9DF29C4_.wvu.PrintArea" hidden="1">#REF!</definedName>
    <definedName name="Z_273BF520_8099_11D3_9808_00A0C9DF29C4_.wvu.PrintArea" localSheetId="17" hidden="1">#REF!</definedName>
    <definedName name="Z_273BF520_8099_11D3_9808_00A0C9DF29C4_.wvu.PrintArea" localSheetId="16" hidden="1">#REF!</definedName>
    <definedName name="Z_273BF520_8099_11D3_9808_00A0C9DF29C4_.wvu.PrintArea" localSheetId="53" hidden="1">#REF!</definedName>
    <definedName name="Z_273BF520_8099_11D3_9808_00A0C9DF29C4_.wvu.PrintArea" localSheetId="23" hidden="1">#REF!</definedName>
    <definedName name="Z_273BF520_8099_11D3_9808_00A0C9DF29C4_.wvu.PrintArea" localSheetId="14" hidden="1">#REF!</definedName>
    <definedName name="Z_273BF520_8099_11D3_9808_00A0C9DF29C4_.wvu.PrintArea" localSheetId="13" hidden="1">#REF!</definedName>
    <definedName name="Z_273BF520_8099_11D3_9808_00A0C9DF29C4_.wvu.PrintArea" localSheetId="12" hidden="1">#REF!</definedName>
    <definedName name="Z_273BF520_8099_11D3_9808_00A0C9DF29C4_.wvu.PrintArea" localSheetId="36" hidden="1">#REF!</definedName>
    <definedName name="Z_273BF520_8099_11D3_9808_00A0C9DF29C4_.wvu.PrintArea" localSheetId="10" hidden="1">#REF!</definedName>
    <definedName name="Z_273BF520_8099_11D3_9808_00A0C9DF29C4_.wvu.PrintArea" localSheetId="11" hidden="1">#REF!</definedName>
    <definedName name="Z_273BF520_8099_11D3_9808_00A0C9DF29C4_.wvu.PrintArea" localSheetId="9" hidden="1">#REF!</definedName>
    <definedName name="Z_273BF520_8099_11D3_9808_00A0C9DF29C4_.wvu.PrintArea" localSheetId="8" hidden="1">#REF!</definedName>
    <definedName name="Z_273BF520_8099_11D3_9808_00A0C9DF29C4_.wvu.PrintArea" localSheetId="21" hidden="1">#REF!</definedName>
    <definedName name="Z_273BF520_8099_11D3_9808_00A0C9DF29C4_.wvu.PrintArea" localSheetId="6" hidden="1">#REF!</definedName>
    <definedName name="Z_273BF520_8099_11D3_9808_00A0C9DF29C4_.wvu.PrintArea" localSheetId="0" hidden="1">#REF!</definedName>
    <definedName name="Z_273BF520_8099_11D3_9808_00A0C9DF29C4_.wvu.PrintArea" localSheetId="2" hidden="1">#REF!</definedName>
    <definedName name="Z_273BF520_8099_11D3_9808_00A0C9DF29C4_.wvu.PrintArea" localSheetId="1" hidden="1">#REF!</definedName>
    <definedName name="Z_273BF520_8099_11D3_9808_00A0C9DF29C4_.wvu.PrintArea" localSheetId="33" hidden="1">#REF!</definedName>
    <definedName name="Z_273BF520_8099_11D3_9808_00A0C9DF29C4_.wvu.PrintArea" localSheetId="25" hidden="1">#REF!</definedName>
    <definedName name="Z_273BF520_8099_11D3_9808_00A0C9DF29C4_.wvu.PrintArea" hidden="1">#REF!</definedName>
    <definedName name="Z_273BF521_8099_11D3_9808_00A0C9DF29C4_.wvu.PrintArea" localSheetId="17" hidden="1">#REF!</definedName>
    <definedName name="Z_273BF521_8099_11D3_9808_00A0C9DF29C4_.wvu.PrintArea" localSheetId="16" hidden="1">#REF!</definedName>
    <definedName name="Z_273BF521_8099_11D3_9808_00A0C9DF29C4_.wvu.PrintArea" localSheetId="53" hidden="1">#REF!</definedName>
    <definedName name="Z_273BF521_8099_11D3_9808_00A0C9DF29C4_.wvu.PrintArea" localSheetId="23" hidden="1">#REF!</definedName>
    <definedName name="Z_273BF521_8099_11D3_9808_00A0C9DF29C4_.wvu.PrintArea" localSheetId="14" hidden="1">#REF!</definedName>
    <definedName name="Z_273BF521_8099_11D3_9808_00A0C9DF29C4_.wvu.PrintArea" localSheetId="13" hidden="1">#REF!</definedName>
    <definedName name="Z_273BF521_8099_11D3_9808_00A0C9DF29C4_.wvu.PrintArea" localSheetId="12" hidden="1">#REF!</definedName>
    <definedName name="Z_273BF521_8099_11D3_9808_00A0C9DF29C4_.wvu.PrintArea" localSheetId="36" hidden="1">#REF!</definedName>
    <definedName name="Z_273BF521_8099_11D3_9808_00A0C9DF29C4_.wvu.PrintArea" localSheetId="10" hidden="1">#REF!</definedName>
    <definedName name="Z_273BF521_8099_11D3_9808_00A0C9DF29C4_.wvu.PrintArea" localSheetId="11" hidden="1">#REF!</definedName>
    <definedName name="Z_273BF521_8099_11D3_9808_00A0C9DF29C4_.wvu.PrintArea" localSheetId="9" hidden="1">#REF!</definedName>
    <definedName name="Z_273BF521_8099_11D3_9808_00A0C9DF29C4_.wvu.PrintArea" localSheetId="8" hidden="1">#REF!</definedName>
    <definedName name="Z_273BF521_8099_11D3_9808_00A0C9DF29C4_.wvu.PrintArea" localSheetId="21" hidden="1">#REF!</definedName>
    <definedName name="Z_273BF521_8099_11D3_9808_00A0C9DF29C4_.wvu.PrintArea" localSheetId="6" hidden="1">#REF!</definedName>
    <definedName name="Z_273BF521_8099_11D3_9808_00A0C9DF29C4_.wvu.PrintArea" localSheetId="0" hidden="1">#REF!</definedName>
    <definedName name="Z_273BF521_8099_11D3_9808_00A0C9DF29C4_.wvu.PrintArea" localSheetId="2" hidden="1">#REF!</definedName>
    <definedName name="Z_273BF521_8099_11D3_9808_00A0C9DF29C4_.wvu.PrintArea" localSheetId="1" hidden="1">#REF!</definedName>
    <definedName name="Z_273BF521_8099_11D3_9808_00A0C9DF29C4_.wvu.PrintArea" localSheetId="33" hidden="1">#REF!</definedName>
    <definedName name="Z_273BF521_8099_11D3_9808_00A0C9DF29C4_.wvu.PrintArea" localSheetId="25" hidden="1">#REF!</definedName>
    <definedName name="Z_273BF521_8099_11D3_9808_00A0C9DF29C4_.wvu.PrintArea" hidden="1">#REF!</definedName>
    <definedName name="Z_273BF522_8099_11D3_9808_00A0C9DF29C4_.wvu.PrintArea" localSheetId="17" hidden="1">#REF!</definedName>
    <definedName name="Z_273BF522_8099_11D3_9808_00A0C9DF29C4_.wvu.PrintArea" localSheetId="16" hidden="1">#REF!</definedName>
    <definedName name="Z_273BF522_8099_11D3_9808_00A0C9DF29C4_.wvu.PrintArea" localSheetId="53" hidden="1">#REF!</definedName>
    <definedName name="Z_273BF522_8099_11D3_9808_00A0C9DF29C4_.wvu.PrintArea" localSheetId="23" hidden="1">#REF!</definedName>
    <definedName name="Z_273BF522_8099_11D3_9808_00A0C9DF29C4_.wvu.PrintArea" localSheetId="14" hidden="1">#REF!</definedName>
    <definedName name="Z_273BF522_8099_11D3_9808_00A0C9DF29C4_.wvu.PrintArea" localSheetId="13" hidden="1">#REF!</definedName>
    <definedName name="Z_273BF522_8099_11D3_9808_00A0C9DF29C4_.wvu.PrintArea" localSheetId="12" hidden="1">#REF!</definedName>
    <definedName name="Z_273BF522_8099_11D3_9808_00A0C9DF29C4_.wvu.PrintArea" localSheetId="36" hidden="1">#REF!</definedName>
    <definedName name="Z_273BF522_8099_11D3_9808_00A0C9DF29C4_.wvu.PrintArea" localSheetId="10" hidden="1">#REF!</definedName>
    <definedName name="Z_273BF522_8099_11D3_9808_00A0C9DF29C4_.wvu.PrintArea" localSheetId="11" hidden="1">#REF!</definedName>
    <definedName name="Z_273BF522_8099_11D3_9808_00A0C9DF29C4_.wvu.PrintArea" localSheetId="9" hidden="1">#REF!</definedName>
    <definedName name="Z_273BF522_8099_11D3_9808_00A0C9DF29C4_.wvu.PrintArea" localSheetId="8" hidden="1">#REF!</definedName>
    <definedName name="Z_273BF522_8099_11D3_9808_00A0C9DF29C4_.wvu.PrintArea" localSheetId="21" hidden="1">#REF!</definedName>
    <definedName name="Z_273BF522_8099_11D3_9808_00A0C9DF29C4_.wvu.PrintArea" localSheetId="6" hidden="1">#REF!</definedName>
    <definedName name="Z_273BF522_8099_11D3_9808_00A0C9DF29C4_.wvu.PrintArea" localSheetId="0" hidden="1">#REF!</definedName>
    <definedName name="Z_273BF522_8099_11D3_9808_00A0C9DF29C4_.wvu.PrintArea" localSheetId="2" hidden="1">#REF!</definedName>
    <definedName name="Z_273BF522_8099_11D3_9808_00A0C9DF29C4_.wvu.PrintArea" localSheetId="1" hidden="1">#REF!</definedName>
    <definedName name="Z_273BF522_8099_11D3_9808_00A0C9DF29C4_.wvu.PrintArea" localSheetId="33" hidden="1">#REF!</definedName>
    <definedName name="Z_273BF522_8099_11D3_9808_00A0C9DF29C4_.wvu.PrintArea" localSheetId="25" hidden="1">#REF!</definedName>
    <definedName name="Z_273BF522_8099_11D3_9808_00A0C9DF29C4_.wvu.PrintArea" hidden="1">#REF!</definedName>
    <definedName name="Z_273BF523_8099_11D3_9808_00A0C9DF29C4_.wvu.PrintArea" localSheetId="17" hidden="1">#REF!</definedName>
    <definedName name="Z_273BF523_8099_11D3_9808_00A0C9DF29C4_.wvu.PrintArea" localSheetId="16" hidden="1">#REF!</definedName>
    <definedName name="Z_273BF523_8099_11D3_9808_00A0C9DF29C4_.wvu.PrintArea" localSheetId="53" hidden="1">#REF!</definedName>
    <definedName name="Z_273BF523_8099_11D3_9808_00A0C9DF29C4_.wvu.PrintArea" localSheetId="23" hidden="1">#REF!</definedName>
    <definedName name="Z_273BF523_8099_11D3_9808_00A0C9DF29C4_.wvu.PrintArea" localSheetId="14" hidden="1">#REF!</definedName>
    <definedName name="Z_273BF523_8099_11D3_9808_00A0C9DF29C4_.wvu.PrintArea" localSheetId="13" hidden="1">#REF!</definedName>
    <definedName name="Z_273BF523_8099_11D3_9808_00A0C9DF29C4_.wvu.PrintArea" localSheetId="12" hidden="1">#REF!</definedName>
    <definedName name="Z_273BF523_8099_11D3_9808_00A0C9DF29C4_.wvu.PrintArea" localSheetId="36" hidden="1">#REF!</definedName>
    <definedName name="Z_273BF523_8099_11D3_9808_00A0C9DF29C4_.wvu.PrintArea" localSheetId="10" hidden="1">#REF!</definedName>
    <definedName name="Z_273BF523_8099_11D3_9808_00A0C9DF29C4_.wvu.PrintArea" localSheetId="11" hidden="1">#REF!</definedName>
    <definedName name="Z_273BF523_8099_11D3_9808_00A0C9DF29C4_.wvu.PrintArea" localSheetId="9" hidden="1">#REF!</definedName>
    <definedName name="Z_273BF523_8099_11D3_9808_00A0C9DF29C4_.wvu.PrintArea" localSheetId="8" hidden="1">#REF!</definedName>
    <definedName name="Z_273BF523_8099_11D3_9808_00A0C9DF29C4_.wvu.PrintArea" localSheetId="21" hidden="1">#REF!</definedName>
    <definedName name="Z_273BF523_8099_11D3_9808_00A0C9DF29C4_.wvu.PrintArea" localSheetId="6" hidden="1">#REF!</definedName>
    <definedName name="Z_273BF523_8099_11D3_9808_00A0C9DF29C4_.wvu.PrintArea" localSheetId="0" hidden="1">#REF!</definedName>
    <definedName name="Z_273BF523_8099_11D3_9808_00A0C9DF29C4_.wvu.PrintArea" localSheetId="2" hidden="1">#REF!</definedName>
    <definedName name="Z_273BF523_8099_11D3_9808_00A0C9DF29C4_.wvu.PrintArea" localSheetId="1" hidden="1">#REF!</definedName>
    <definedName name="Z_273BF523_8099_11D3_9808_00A0C9DF29C4_.wvu.PrintArea" localSheetId="33" hidden="1">#REF!</definedName>
    <definedName name="Z_273BF523_8099_11D3_9808_00A0C9DF29C4_.wvu.PrintArea" localSheetId="25" hidden="1">#REF!</definedName>
    <definedName name="Z_273BF523_8099_11D3_9808_00A0C9DF29C4_.wvu.PrintArea" hidden="1">#REF!</definedName>
    <definedName name="Z_273BF525_8099_11D3_9808_00A0C9DF29C4_.wvu.PrintArea" localSheetId="17" hidden="1">#REF!</definedName>
    <definedName name="Z_273BF525_8099_11D3_9808_00A0C9DF29C4_.wvu.PrintArea" localSheetId="16" hidden="1">#REF!</definedName>
    <definedName name="Z_273BF525_8099_11D3_9808_00A0C9DF29C4_.wvu.PrintArea" localSheetId="53" hidden="1">#REF!</definedName>
    <definedName name="Z_273BF525_8099_11D3_9808_00A0C9DF29C4_.wvu.PrintArea" localSheetId="23" hidden="1">#REF!</definedName>
    <definedName name="Z_273BF525_8099_11D3_9808_00A0C9DF29C4_.wvu.PrintArea" localSheetId="14" hidden="1">#REF!</definedName>
    <definedName name="Z_273BF525_8099_11D3_9808_00A0C9DF29C4_.wvu.PrintArea" localSheetId="13" hidden="1">#REF!</definedName>
    <definedName name="Z_273BF525_8099_11D3_9808_00A0C9DF29C4_.wvu.PrintArea" localSheetId="12" hidden="1">#REF!</definedName>
    <definedName name="Z_273BF525_8099_11D3_9808_00A0C9DF29C4_.wvu.PrintArea" localSheetId="36" hidden="1">#REF!</definedName>
    <definedName name="Z_273BF525_8099_11D3_9808_00A0C9DF29C4_.wvu.PrintArea" localSheetId="10" hidden="1">#REF!</definedName>
    <definedName name="Z_273BF525_8099_11D3_9808_00A0C9DF29C4_.wvu.PrintArea" localSheetId="11" hidden="1">#REF!</definedName>
    <definedName name="Z_273BF525_8099_11D3_9808_00A0C9DF29C4_.wvu.PrintArea" localSheetId="9" hidden="1">#REF!</definedName>
    <definedName name="Z_273BF525_8099_11D3_9808_00A0C9DF29C4_.wvu.PrintArea" localSheetId="8" hidden="1">#REF!</definedName>
    <definedName name="Z_273BF525_8099_11D3_9808_00A0C9DF29C4_.wvu.PrintArea" localSheetId="21" hidden="1">#REF!</definedName>
    <definedName name="Z_273BF525_8099_11D3_9808_00A0C9DF29C4_.wvu.PrintArea" localSheetId="6" hidden="1">#REF!</definedName>
    <definedName name="Z_273BF525_8099_11D3_9808_00A0C9DF29C4_.wvu.PrintArea" localSheetId="0" hidden="1">#REF!</definedName>
    <definedName name="Z_273BF525_8099_11D3_9808_00A0C9DF29C4_.wvu.PrintArea" localSheetId="2" hidden="1">#REF!</definedName>
    <definedName name="Z_273BF525_8099_11D3_9808_00A0C9DF29C4_.wvu.PrintArea" localSheetId="1" hidden="1">#REF!</definedName>
    <definedName name="Z_273BF525_8099_11D3_9808_00A0C9DF29C4_.wvu.PrintArea" localSheetId="33" hidden="1">#REF!</definedName>
    <definedName name="Z_273BF525_8099_11D3_9808_00A0C9DF29C4_.wvu.PrintArea" localSheetId="25" hidden="1">#REF!</definedName>
    <definedName name="Z_273BF525_8099_11D3_9808_00A0C9DF29C4_.wvu.PrintArea" hidden="1">#REF!</definedName>
    <definedName name="Z_273BF526_8099_11D3_9808_00A0C9DF29C4_.wvu.PrintArea" localSheetId="17" hidden="1">#REF!</definedName>
    <definedName name="Z_273BF526_8099_11D3_9808_00A0C9DF29C4_.wvu.PrintArea" localSheetId="16" hidden="1">#REF!</definedName>
    <definedName name="Z_273BF526_8099_11D3_9808_00A0C9DF29C4_.wvu.PrintArea" localSheetId="53" hidden="1">#REF!</definedName>
    <definedName name="Z_273BF526_8099_11D3_9808_00A0C9DF29C4_.wvu.PrintArea" localSheetId="23" hidden="1">#REF!</definedName>
    <definedName name="Z_273BF526_8099_11D3_9808_00A0C9DF29C4_.wvu.PrintArea" localSheetId="14" hidden="1">#REF!</definedName>
    <definedName name="Z_273BF526_8099_11D3_9808_00A0C9DF29C4_.wvu.PrintArea" localSheetId="13" hidden="1">#REF!</definedName>
    <definedName name="Z_273BF526_8099_11D3_9808_00A0C9DF29C4_.wvu.PrintArea" localSheetId="12" hidden="1">#REF!</definedName>
    <definedName name="Z_273BF526_8099_11D3_9808_00A0C9DF29C4_.wvu.PrintArea" localSheetId="36" hidden="1">#REF!</definedName>
    <definedName name="Z_273BF526_8099_11D3_9808_00A0C9DF29C4_.wvu.PrintArea" localSheetId="10" hidden="1">#REF!</definedName>
    <definedName name="Z_273BF526_8099_11D3_9808_00A0C9DF29C4_.wvu.PrintArea" localSheetId="11" hidden="1">#REF!</definedName>
    <definedName name="Z_273BF526_8099_11D3_9808_00A0C9DF29C4_.wvu.PrintArea" localSheetId="9" hidden="1">#REF!</definedName>
    <definedName name="Z_273BF526_8099_11D3_9808_00A0C9DF29C4_.wvu.PrintArea" localSheetId="8" hidden="1">#REF!</definedName>
    <definedName name="Z_273BF526_8099_11D3_9808_00A0C9DF29C4_.wvu.PrintArea" localSheetId="21" hidden="1">#REF!</definedName>
    <definedName name="Z_273BF526_8099_11D3_9808_00A0C9DF29C4_.wvu.PrintArea" localSheetId="6" hidden="1">#REF!</definedName>
    <definedName name="Z_273BF526_8099_11D3_9808_00A0C9DF29C4_.wvu.PrintArea" localSheetId="0" hidden="1">#REF!</definedName>
    <definedName name="Z_273BF526_8099_11D3_9808_00A0C9DF29C4_.wvu.PrintArea" localSheetId="2" hidden="1">#REF!</definedName>
    <definedName name="Z_273BF526_8099_11D3_9808_00A0C9DF29C4_.wvu.PrintArea" localSheetId="1" hidden="1">#REF!</definedName>
    <definedName name="Z_273BF526_8099_11D3_9808_00A0C9DF29C4_.wvu.PrintArea" localSheetId="33" hidden="1">#REF!</definedName>
    <definedName name="Z_273BF526_8099_11D3_9808_00A0C9DF29C4_.wvu.PrintArea" localSheetId="25" hidden="1">#REF!</definedName>
    <definedName name="Z_273BF526_8099_11D3_9808_00A0C9DF29C4_.wvu.PrintArea" hidden="1">#REF!</definedName>
    <definedName name="Z_273BF528_8099_11D3_9808_00A0C9DF29C4_.wvu.PrintArea" localSheetId="17" hidden="1">#REF!</definedName>
    <definedName name="Z_273BF528_8099_11D3_9808_00A0C9DF29C4_.wvu.PrintArea" localSheetId="16" hidden="1">#REF!</definedName>
    <definedName name="Z_273BF528_8099_11D3_9808_00A0C9DF29C4_.wvu.PrintArea" localSheetId="53" hidden="1">#REF!</definedName>
    <definedName name="Z_273BF528_8099_11D3_9808_00A0C9DF29C4_.wvu.PrintArea" localSheetId="23" hidden="1">#REF!</definedName>
    <definedName name="Z_273BF528_8099_11D3_9808_00A0C9DF29C4_.wvu.PrintArea" localSheetId="14" hidden="1">#REF!</definedName>
    <definedName name="Z_273BF528_8099_11D3_9808_00A0C9DF29C4_.wvu.PrintArea" localSheetId="13" hidden="1">#REF!</definedName>
    <definedName name="Z_273BF528_8099_11D3_9808_00A0C9DF29C4_.wvu.PrintArea" localSheetId="12" hidden="1">#REF!</definedName>
    <definedName name="Z_273BF528_8099_11D3_9808_00A0C9DF29C4_.wvu.PrintArea" localSheetId="36" hidden="1">#REF!</definedName>
    <definedName name="Z_273BF528_8099_11D3_9808_00A0C9DF29C4_.wvu.PrintArea" localSheetId="10" hidden="1">#REF!</definedName>
    <definedName name="Z_273BF528_8099_11D3_9808_00A0C9DF29C4_.wvu.PrintArea" localSheetId="11" hidden="1">#REF!</definedName>
    <definedName name="Z_273BF528_8099_11D3_9808_00A0C9DF29C4_.wvu.PrintArea" localSheetId="9" hidden="1">#REF!</definedName>
    <definedName name="Z_273BF528_8099_11D3_9808_00A0C9DF29C4_.wvu.PrintArea" localSheetId="8" hidden="1">#REF!</definedName>
    <definedName name="Z_273BF528_8099_11D3_9808_00A0C9DF29C4_.wvu.PrintArea" localSheetId="21" hidden="1">#REF!</definedName>
    <definedName name="Z_273BF528_8099_11D3_9808_00A0C9DF29C4_.wvu.PrintArea" localSheetId="6" hidden="1">#REF!</definedName>
    <definedName name="Z_273BF528_8099_11D3_9808_00A0C9DF29C4_.wvu.PrintArea" localSheetId="0" hidden="1">#REF!</definedName>
    <definedName name="Z_273BF528_8099_11D3_9808_00A0C9DF29C4_.wvu.PrintArea" localSheetId="2" hidden="1">#REF!</definedName>
    <definedName name="Z_273BF528_8099_11D3_9808_00A0C9DF29C4_.wvu.PrintArea" localSheetId="1" hidden="1">#REF!</definedName>
    <definedName name="Z_273BF528_8099_11D3_9808_00A0C9DF29C4_.wvu.PrintArea" localSheetId="33" hidden="1">#REF!</definedName>
    <definedName name="Z_273BF528_8099_11D3_9808_00A0C9DF29C4_.wvu.PrintArea" localSheetId="25" hidden="1">#REF!</definedName>
    <definedName name="Z_273BF528_8099_11D3_9808_00A0C9DF29C4_.wvu.PrintArea" hidden="1">#REF!</definedName>
    <definedName name="Z_273BF529_8099_11D3_9808_00A0C9DF29C4_.wvu.PrintArea" localSheetId="17" hidden="1">#REF!</definedName>
    <definedName name="Z_273BF529_8099_11D3_9808_00A0C9DF29C4_.wvu.PrintArea" localSheetId="16" hidden="1">#REF!</definedName>
    <definedName name="Z_273BF529_8099_11D3_9808_00A0C9DF29C4_.wvu.PrintArea" localSheetId="53" hidden="1">#REF!</definedName>
    <definedName name="Z_273BF529_8099_11D3_9808_00A0C9DF29C4_.wvu.PrintArea" localSheetId="23" hidden="1">#REF!</definedName>
    <definedName name="Z_273BF529_8099_11D3_9808_00A0C9DF29C4_.wvu.PrintArea" localSheetId="14" hidden="1">#REF!</definedName>
    <definedName name="Z_273BF529_8099_11D3_9808_00A0C9DF29C4_.wvu.PrintArea" localSheetId="13" hidden="1">#REF!</definedName>
    <definedName name="Z_273BF529_8099_11D3_9808_00A0C9DF29C4_.wvu.PrintArea" localSheetId="12" hidden="1">#REF!</definedName>
    <definedName name="Z_273BF529_8099_11D3_9808_00A0C9DF29C4_.wvu.PrintArea" localSheetId="36" hidden="1">#REF!</definedName>
    <definedName name="Z_273BF529_8099_11D3_9808_00A0C9DF29C4_.wvu.PrintArea" localSheetId="10" hidden="1">#REF!</definedName>
    <definedName name="Z_273BF529_8099_11D3_9808_00A0C9DF29C4_.wvu.PrintArea" localSheetId="11" hidden="1">#REF!</definedName>
    <definedName name="Z_273BF529_8099_11D3_9808_00A0C9DF29C4_.wvu.PrintArea" localSheetId="9" hidden="1">#REF!</definedName>
    <definedName name="Z_273BF529_8099_11D3_9808_00A0C9DF29C4_.wvu.PrintArea" localSheetId="8" hidden="1">#REF!</definedName>
    <definedName name="Z_273BF529_8099_11D3_9808_00A0C9DF29C4_.wvu.PrintArea" localSheetId="21" hidden="1">#REF!</definedName>
    <definedName name="Z_273BF529_8099_11D3_9808_00A0C9DF29C4_.wvu.PrintArea" localSheetId="6" hidden="1">#REF!</definedName>
    <definedName name="Z_273BF529_8099_11D3_9808_00A0C9DF29C4_.wvu.PrintArea" localSheetId="0" hidden="1">#REF!</definedName>
    <definedName name="Z_273BF529_8099_11D3_9808_00A0C9DF29C4_.wvu.PrintArea" localSheetId="2" hidden="1">#REF!</definedName>
    <definedName name="Z_273BF529_8099_11D3_9808_00A0C9DF29C4_.wvu.PrintArea" localSheetId="1" hidden="1">#REF!</definedName>
    <definedName name="Z_273BF529_8099_11D3_9808_00A0C9DF29C4_.wvu.PrintArea" localSheetId="33" hidden="1">#REF!</definedName>
    <definedName name="Z_273BF529_8099_11D3_9808_00A0C9DF29C4_.wvu.PrintArea" localSheetId="25" hidden="1">#REF!</definedName>
    <definedName name="Z_273BF529_8099_11D3_9808_00A0C9DF29C4_.wvu.PrintArea" hidden="1">#REF!</definedName>
    <definedName name="Z_273BF52B_8099_11D3_9808_00A0C9DF29C4_.wvu.PrintArea" localSheetId="17" hidden="1">#REF!</definedName>
    <definedName name="Z_273BF52B_8099_11D3_9808_00A0C9DF29C4_.wvu.PrintArea" localSheetId="16" hidden="1">#REF!</definedName>
    <definedName name="Z_273BF52B_8099_11D3_9808_00A0C9DF29C4_.wvu.PrintArea" localSheetId="53" hidden="1">#REF!</definedName>
    <definedName name="Z_273BF52B_8099_11D3_9808_00A0C9DF29C4_.wvu.PrintArea" localSheetId="23" hidden="1">#REF!</definedName>
    <definedName name="Z_273BF52B_8099_11D3_9808_00A0C9DF29C4_.wvu.PrintArea" localSheetId="14" hidden="1">#REF!</definedName>
    <definedName name="Z_273BF52B_8099_11D3_9808_00A0C9DF29C4_.wvu.PrintArea" localSheetId="13" hidden="1">#REF!</definedName>
    <definedName name="Z_273BF52B_8099_11D3_9808_00A0C9DF29C4_.wvu.PrintArea" localSheetId="12" hidden="1">#REF!</definedName>
    <definedName name="Z_273BF52B_8099_11D3_9808_00A0C9DF29C4_.wvu.PrintArea" localSheetId="36" hidden="1">#REF!</definedName>
    <definedName name="Z_273BF52B_8099_11D3_9808_00A0C9DF29C4_.wvu.PrintArea" localSheetId="10" hidden="1">#REF!</definedName>
    <definedName name="Z_273BF52B_8099_11D3_9808_00A0C9DF29C4_.wvu.PrintArea" localSheetId="11" hidden="1">#REF!</definedName>
    <definedName name="Z_273BF52B_8099_11D3_9808_00A0C9DF29C4_.wvu.PrintArea" localSheetId="9" hidden="1">#REF!</definedName>
    <definedName name="Z_273BF52B_8099_11D3_9808_00A0C9DF29C4_.wvu.PrintArea" localSheetId="8" hidden="1">#REF!</definedName>
    <definedName name="Z_273BF52B_8099_11D3_9808_00A0C9DF29C4_.wvu.PrintArea" localSheetId="21" hidden="1">#REF!</definedName>
    <definedName name="Z_273BF52B_8099_11D3_9808_00A0C9DF29C4_.wvu.PrintArea" localSheetId="6" hidden="1">#REF!</definedName>
    <definedName name="Z_273BF52B_8099_11D3_9808_00A0C9DF29C4_.wvu.PrintArea" localSheetId="0" hidden="1">#REF!</definedName>
    <definedName name="Z_273BF52B_8099_11D3_9808_00A0C9DF29C4_.wvu.PrintArea" localSheetId="2" hidden="1">#REF!</definedName>
    <definedName name="Z_273BF52B_8099_11D3_9808_00A0C9DF29C4_.wvu.PrintArea" localSheetId="1" hidden="1">#REF!</definedName>
    <definedName name="Z_273BF52B_8099_11D3_9808_00A0C9DF29C4_.wvu.PrintArea" localSheetId="33" hidden="1">#REF!</definedName>
    <definedName name="Z_273BF52B_8099_11D3_9808_00A0C9DF29C4_.wvu.PrintArea" localSheetId="25" hidden="1">#REF!</definedName>
    <definedName name="Z_273BF52B_8099_11D3_9808_00A0C9DF29C4_.wvu.PrintArea" hidden="1">#REF!</definedName>
    <definedName name="Z_273BF52C_8099_11D3_9808_00A0C9DF29C4_.wvu.PrintArea" localSheetId="17" hidden="1">#REF!</definedName>
    <definedName name="Z_273BF52C_8099_11D3_9808_00A0C9DF29C4_.wvu.PrintArea" localSheetId="16" hidden="1">#REF!</definedName>
    <definedName name="Z_273BF52C_8099_11D3_9808_00A0C9DF29C4_.wvu.PrintArea" localSheetId="53" hidden="1">#REF!</definedName>
    <definedName name="Z_273BF52C_8099_11D3_9808_00A0C9DF29C4_.wvu.PrintArea" localSheetId="23" hidden="1">#REF!</definedName>
    <definedName name="Z_273BF52C_8099_11D3_9808_00A0C9DF29C4_.wvu.PrintArea" localSheetId="14" hidden="1">#REF!</definedName>
    <definedName name="Z_273BF52C_8099_11D3_9808_00A0C9DF29C4_.wvu.PrintArea" localSheetId="13" hidden="1">#REF!</definedName>
    <definedName name="Z_273BF52C_8099_11D3_9808_00A0C9DF29C4_.wvu.PrintArea" localSheetId="12" hidden="1">#REF!</definedName>
    <definedName name="Z_273BF52C_8099_11D3_9808_00A0C9DF29C4_.wvu.PrintArea" localSheetId="36" hidden="1">#REF!</definedName>
    <definedName name="Z_273BF52C_8099_11D3_9808_00A0C9DF29C4_.wvu.PrintArea" localSheetId="10" hidden="1">#REF!</definedName>
    <definedName name="Z_273BF52C_8099_11D3_9808_00A0C9DF29C4_.wvu.PrintArea" localSheetId="11" hidden="1">#REF!</definedName>
    <definedName name="Z_273BF52C_8099_11D3_9808_00A0C9DF29C4_.wvu.PrintArea" localSheetId="9" hidden="1">#REF!</definedName>
    <definedName name="Z_273BF52C_8099_11D3_9808_00A0C9DF29C4_.wvu.PrintArea" localSheetId="8" hidden="1">#REF!</definedName>
    <definedName name="Z_273BF52C_8099_11D3_9808_00A0C9DF29C4_.wvu.PrintArea" localSheetId="21" hidden="1">#REF!</definedName>
    <definedName name="Z_273BF52C_8099_11D3_9808_00A0C9DF29C4_.wvu.PrintArea" localSheetId="6" hidden="1">#REF!</definedName>
    <definedName name="Z_273BF52C_8099_11D3_9808_00A0C9DF29C4_.wvu.PrintArea" localSheetId="0" hidden="1">#REF!</definedName>
    <definedName name="Z_273BF52C_8099_11D3_9808_00A0C9DF29C4_.wvu.PrintArea" localSheetId="2" hidden="1">#REF!</definedName>
    <definedName name="Z_273BF52C_8099_11D3_9808_00A0C9DF29C4_.wvu.PrintArea" localSheetId="1" hidden="1">#REF!</definedName>
    <definedName name="Z_273BF52C_8099_11D3_9808_00A0C9DF29C4_.wvu.PrintArea" localSheetId="33" hidden="1">#REF!</definedName>
    <definedName name="Z_273BF52C_8099_11D3_9808_00A0C9DF29C4_.wvu.PrintArea" localSheetId="25" hidden="1">#REF!</definedName>
    <definedName name="Z_273BF52C_8099_11D3_9808_00A0C9DF29C4_.wvu.PrintArea" hidden="1">#REF!</definedName>
    <definedName name="Z_273BF52D_8099_11D3_9808_00A0C9DF29C4_.wvu.PrintArea" localSheetId="17" hidden="1">#REF!</definedName>
    <definedName name="Z_273BF52D_8099_11D3_9808_00A0C9DF29C4_.wvu.PrintArea" localSheetId="16" hidden="1">#REF!</definedName>
    <definedName name="Z_273BF52D_8099_11D3_9808_00A0C9DF29C4_.wvu.PrintArea" localSheetId="53" hidden="1">#REF!</definedName>
    <definedName name="Z_273BF52D_8099_11D3_9808_00A0C9DF29C4_.wvu.PrintArea" localSheetId="23" hidden="1">#REF!</definedName>
    <definedName name="Z_273BF52D_8099_11D3_9808_00A0C9DF29C4_.wvu.PrintArea" localSheetId="14" hidden="1">#REF!</definedName>
    <definedName name="Z_273BF52D_8099_11D3_9808_00A0C9DF29C4_.wvu.PrintArea" localSheetId="13" hidden="1">#REF!</definedName>
    <definedName name="Z_273BF52D_8099_11D3_9808_00A0C9DF29C4_.wvu.PrintArea" localSheetId="12" hidden="1">#REF!</definedName>
    <definedName name="Z_273BF52D_8099_11D3_9808_00A0C9DF29C4_.wvu.PrintArea" localSheetId="36" hidden="1">#REF!</definedName>
    <definedName name="Z_273BF52D_8099_11D3_9808_00A0C9DF29C4_.wvu.PrintArea" localSheetId="10" hidden="1">#REF!</definedName>
    <definedName name="Z_273BF52D_8099_11D3_9808_00A0C9DF29C4_.wvu.PrintArea" localSheetId="11" hidden="1">#REF!</definedName>
    <definedName name="Z_273BF52D_8099_11D3_9808_00A0C9DF29C4_.wvu.PrintArea" localSheetId="9" hidden="1">#REF!</definedName>
    <definedName name="Z_273BF52D_8099_11D3_9808_00A0C9DF29C4_.wvu.PrintArea" localSheetId="8" hidden="1">#REF!</definedName>
    <definedName name="Z_273BF52D_8099_11D3_9808_00A0C9DF29C4_.wvu.PrintArea" localSheetId="21" hidden="1">#REF!</definedName>
    <definedName name="Z_273BF52D_8099_11D3_9808_00A0C9DF29C4_.wvu.PrintArea" localSheetId="6" hidden="1">#REF!</definedName>
    <definedName name="Z_273BF52D_8099_11D3_9808_00A0C9DF29C4_.wvu.PrintArea" localSheetId="0" hidden="1">#REF!</definedName>
    <definedName name="Z_273BF52D_8099_11D3_9808_00A0C9DF29C4_.wvu.PrintArea" localSheetId="2" hidden="1">#REF!</definedName>
    <definedName name="Z_273BF52D_8099_11D3_9808_00A0C9DF29C4_.wvu.PrintArea" localSheetId="1" hidden="1">#REF!</definedName>
    <definedName name="Z_273BF52D_8099_11D3_9808_00A0C9DF29C4_.wvu.PrintArea" localSheetId="33" hidden="1">#REF!</definedName>
    <definedName name="Z_273BF52D_8099_11D3_9808_00A0C9DF29C4_.wvu.PrintArea" localSheetId="25" hidden="1">#REF!</definedName>
    <definedName name="Z_273BF52D_8099_11D3_9808_00A0C9DF29C4_.wvu.PrintArea" hidden="1">#REF!</definedName>
    <definedName name="Z_273BF52E_8099_11D3_9808_00A0C9DF29C4_.wvu.PrintArea" localSheetId="17" hidden="1">#REF!</definedName>
    <definedName name="Z_273BF52E_8099_11D3_9808_00A0C9DF29C4_.wvu.PrintArea" localSheetId="16" hidden="1">#REF!</definedName>
    <definedName name="Z_273BF52E_8099_11D3_9808_00A0C9DF29C4_.wvu.PrintArea" localSheetId="53" hidden="1">#REF!</definedName>
    <definedName name="Z_273BF52E_8099_11D3_9808_00A0C9DF29C4_.wvu.PrintArea" localSheetId="23" hidden="1">#REF!</definedName>
    <definedName name="Z_273BF52E_8099_11D3_9808_00A0C9DF29C4_.wvu.PrintArea" localSheetId="14" hidden="1">#REF!</definedName>
    <definedName name="Z_273BF52E_8099_11D3_9808_00A0C9DF29C4_.wvu.PrintArea" localSheetId="13" hidden="1">#REF!</definedName>
    <definedName name="Z_273BF52E_8099_11D3_9808_00A0C9DF29C4_.wvu.PrintArea" localSheetId="12" hidden="1">#REF!</definedName>
    <definedName name="Z_273BF52E_8099_11D3_9808_00A0C9DF29C4_.wvu.PrintArea" localSheetId="36" hidden="1">#REF!</definedName>
    <definedName name="Z_273BF52E_8099_11D3_9808_00A0C9DF29C4_.wvu.PrintArea" localSheetId="10" hidden="1">#REF!</definedName>
    <definedName name="Z_273BF52E_8099_11D3_9808_00A0C9DF29C4_.wvu.PrintArea" localSheetId="11" hidden="1">#REF!</definedName>
    <definedName name="Z_273BF52E_8099_11D3_9808_00A0C9DF29C4_.wvu.PrintArea" localSheetId="9" hidden="1">#REF!</definedName>
    <definedName name="Z_273BF52E_8099_11D3_9808_00A0C9DF29C4_.wvu.PrintArea" localSheetId="8" hidden="1">#REF!</definedName>
    <definedName name="Z_273BF52E_8099_11D3_9808_00A0C9DF29C4_.wvu.PrintArea" localSheetId="21" hidden="1">#REF!</definedName>
    <definedName name="Z_273BF52E_8099_11D3_9808_00A0C9DF29C4_.wvu.PrintArea" localSheetId="6" hidden="1">#REF!</definedName>
    <definedName name="Z_273BF52E_8099_11D3_9808_00A0C9DF29C4_.wvu.PrintArea" localSheetId="0" hidden="1">#REF!</definedName>
    <definedName name="Z_273BF52E_8099_11D3_9808_00A0C9DF29C4_.wvu.PrintArea" localSheetId="2" hidden="1">#REF!</definedName>
    <definedName name="Z_273BF52E_8099_11D3_9808_00A0C9DF29C4_.wvu.PrintArea" localSheetId="1" hidden="1">#REF!</definedName>
    <definedName name="Z_273BF52E_8099_11D3_9808_00A0C9DF29C4_.wvu.PrintArea" localSheetId="33" hidden="1">#REF!</definedName>
    <definedName name="Z_273BF52E_8099_11D3_9808_00A0C9DF29C4_.wvu.PrintArea" localSheetId="25" hidden="1">#REF!</definedName>
    <definedName name="Z_273BF52E_8099_11D3_9808_00A0C9DF29C4_.wvu.PrintArea" hidden="1">#REF!</definedName>
    <definedName name="Z_273BF530_8099_11D3_9808_00A0C9DF29C4_.wvu.PrintArea" localSheetId="17" hidden="1">#REF!</definedName>
    <definedName name="Z_273BF530_8099_11D3_9808_00A0C9DF29C4_.wvu.PrintArea" localSheetId="16" hidden="1">#REF!</definedName>
    <definedName name="Z_273BF530_8099_11D3_9808_00A0C9DF29C4_.wvu.PrintArea" localSheetId="53" hidden="1">#REF!</definedName>
    <definedName name="Z_273BF530_8099_11D3_9808_00A0C9DF29C4_.wvu.PrintArea" localSheetId="23" hidden="1">#REF!</definedName>
    <definedName name="Z_273BF530_8099_11D3_9808_00A0C9DF29C4_.wvu.PrintArea" localSheetId="14" hidden="1">#REF!</definedName>
    <definedName name="Z_273BF530_8099_11D3_9808_00A0C9DF29C4_.wvu.PrintArea" localSheetId="13" hidden="1">#REF!</definedName>
    <definedName name="Z_273BF530_8099_11D3_9808_00A0C9DF29C4_.wvu.PrintArea" localSheetId="12" hidden="1">#REF!</definedName>
    <definedName name="Z_273BF530_8099_11D3_9808_00A0C9DF29C4_.wvu.PrintArea" localSheetId="36" hidden="1">#REF!</definedName>
    <definedName name="Z_273BF530_8099_11D3_9808_00A0C9DF29C4_.wvu.PrintArea" localSheetId="10" hidden="1">#REF!</definedName>
    <definedName name="Z_273BF530_8099_11D3_9808_00A0C9DF29C4_.wvu.PrintArea" localSheetId="11" hidden="1">#REF!</definedName>
    <definedName name="Z_273BF530_8099_11D3_9808_00A0C9DF29C4_.wvu.PrintArea" localSheetId="9" hidden="1">#REF!</definedName>
    <definedName name="Z_273BF530_8099_11D3_9808_00A0C9DF29C4_.wvu.PrintArea" localSheetId="8" hidden="1">#REF!</definedName>
    <definedName name="Z_273BF530_8099_11D3_9808_00A0C9DF29C4_.wvu.PrintArea" localSheetId="21" hidden="1">#REF!</definedName>
    <definedName name="Z_273BF530_8099_11D3_9808_00A0C9DF29C4_.wvu.PrintArea" localSheetId="6" hidden="1">#REF!</definedName>
    <definedName name="Z_273BF530_8099_11D3_9808_00A0C9DF29C4_.wvu.PrintArea" localSheetId="0" hidden="1">#REF!</definedName>
    <definedName name="Z_273BF530_8099_11D3_9808_00A0C9DF29C4_.wvu.PrintArea" localSheetId="2" hidden="1">#REF!</definedName>
    <definedName name="Z_273BF530_8099_11D3_9808_00A0C9DF29C4_.wvu.PrintArea" localSheetId="1" hidden="1">#REF!</definedName>
    <definedName name="Z_273BF530_8099_11D3_9808_00A0C9DF29C4_.wvu.PrintArea" localSheetId="33" hidden="1">#REF!</definedName>
    <definedName name="Z_273BF530_8099_11D3_9808_00A0C9DF29C4_.wvu.PrintArea" localSheetId="25" hidden="1">#REF!</definedName>
    <definedName name="Z_273BF530_8099_11D3_9808_00A0C9DF29C4_.wvu.PrintArea" hidden="1">#REF!</definedName>
    <definedName name="Z_273BF531_8099_11D3_9808_00A0C9DF29C4_.wvu.PrintArea" localSheetId="17" hidden="1">#REF!</definedName>
    <definedName name="Z_273BF531_8099_11D3_9808_00A0C9DF29C4_.wvu.PrintArea" localSheetId="16" hidden="1">#REF!</definedName>
    <definedName name="Z_273BF531_8099_11D3_9808_00A0C9DF29C4_.wvu.PrintArea" localSheetId="53" hidden="1">#REF!</definedName>
    <definedName name="Z_273BF531_8099_11D3_9808_00A0C9DF29C4_.wvu.PrintArea" localSheetId="23" hidden="1">#REF!</definedName>
    <definedName name="Z_273BF531_8099_11D3_9808_00A0C9DF29C4_.wvu.PrintArea" localSheetId="14" hidden="1">#REF!</definedName>
    <definedName name="Z_273BF531_8099_11D3_9808_00A0C9DF29C4_.wvu.PrintArea" localSheetId="13" hidden="1">#REF!</definedName>
    <definedName name="Z_273BF531_8099_11D3_9808_00A0C9DF29C4_.wvu.PrintArea" localSheetId="12" hidden="1">#REF!</definedName>
    <definedName name="Z_273BF531_8099_11D3_9808_00A0C9DF29C4_.wvu.PrintArea" localSheetId="36" hidden="1">#REF!</definedName>
    <definedName name="Z_273BF531_8099_11D3_9808_00A0C9DF29C4_.wvu.PrintArea" localSheetId="10" hidden="1">#REF!</definedName>
    <definedName name="Z_273BF531_8099_11D3_9808_00A0C9DF29C4_.wvu.PrintArea" localSheetId="11" hidden="1">#REF!</definedName>
    <definedName name="Z_273BF531_8099_11D3_9808_00A0C9DF29C4_.wvu.PrintArea" localSheetId="9" hidden="1">#REF!</definedName>
    <definedName name="Z_273BF531_8099_11D3_9808_00A0C9DF29C4_.wvu.PrintArea" localSheetId="8" hidden="1">#REF!</definedName>
    <definedName name="Z_273BF531_8099_11D3_9808_00A0C9DF29C4_.wvu.PrintArea" localSheetId="21" hidden="1">#REF!</definedName>
    <definedName name="Z_273BF531_8099_11D3_9808_00A0C9DF29C4_.wvu.PrintArea" localSheetId="6" hidden="1">#REF!</definedName>
    <definedName name="Z_273BF531_8099_11D3_9808_00A0C9DF29C4_.wvu.PrintArea" localSheetId="0" hidden="1">#REF!</definedName>
    <definedName name="Z_273BF531_8099_11D3_9808_00A0C9DF29C4_.wvu.PrintArea" localSheetId="2" hidden="1">#REF!</definedName>
    <definedName name="Z_273BF531_8099_11D3_9808_00A0C9DF29C4_.wvu.PrintArea" localSheetId="1" hidden="1">#REF!</definedName>
    <definedName name="Z_273BF531_8099_11D3_9808_00A0C9DF29C4_.wvu.PrintArea" localSheetId="33" hidden="1">#REF!</definedName>
    <definedName name="Z_273BF531_8099_11D3_9808_00A0C9DF29C4_.wvu.PrintArea" localSheetId="25" hidden="1">#REF!</definedName>
    <definedName name="Z_273BF531_8099_11D3_9808_00A0C9DF29C4_.wvu.PrintArea" hidden="1">#REF!</definedName>
    <definedName name="Z_273BF532_8099_11D3_9808_00A0C9DF29C4_.wvu.PrintArea" localSheetId="17" hidden="1">#REF!</definedName>
    <definedName name="Z_273BF532_8099_11D3_9808_00A0C9DF29C4_.wvu.PrintArea" localSheetId="16" hidden="1">#REF!</definedName>
    <definedName name="Z_273BF532_8099_11D3_9808_00A0C9DF29C4_.wvu.PrintArea" localSheetId="53" hidden="1">#REF!</definedName>
    <definedName name="Z_273BF532_8099_11D3_9808_00A0C9DF29C4_.wvu.PrintArea" localSheetId="23" hidden="1">#REF!</definedName>
    <definedName name="Z_273BF532_8099_11D3_9808_00A0C9DF29C4_.wvu.PrintArea" localSheetId="14" hidden="1">#REF!</definedName>
    <definedName name="Z_273BF532_8099_11D3_9808_00A0C9DF29C4_.wvu.PrintArea" localSheetId="13" hidden="1">#REF!</definedName>
    <definedName name="Z_273BF532_8099_11D3_9808_00A0C9DF29C4_.wvu.PrintArea" localSheetId="12" hidden="1">#REF!</definedName>
    <definedName name="Z_273BF532_8099_11D3_9808_00A0C9DF29C4_.wvu.PrintArea" localSheetId="36" hidden="1">#REF!</definedName>
    <definedName name="Z_273BF532_8099_11D3_9808_00A0C9DF29C4_.wvu.PrintArea" localSheetId="10" hidden="1">#REF!</definedName>
    <definedName name="Z_273BF532_8099_11D3_9808_00A0C9DF29C4_.wvu.PrintArea" localSheetId="11" hidden="1">#REF!</definedName>
    <definedName name="Z_273BF532_8099_11D3_9808_00A0C9DF29C4_.wvu.PrintArea" localSheetId="9" hidden="1">#REF!</definedName>
    <definedName name="Z_273BF532_8099_11D3_9808_00A0C9DF29C4_.wvu.PrintArea" localSheetId="8" hidden="1">#REF!</definedName>
    <definedName name="Z_273BF532_8099_11D3_9808_00A0C9DF29C4_.wvu.PrintArea" localSheetId="21" hidden="1">#REF!</definedName>
    <definedName name="Z_273BF532_8099_11D3_9808_00A0C9DF29C4_.wvu.PrintArea" localSheetId="6" hidden="1">#REF!</definedName>
    <definedName name="Z_273BF532_8099_11D3_9808_00A0C9DF29C4_.wvu.PrintArea" localSheetId="0" hidden="1">#REF!</definedName>
    <definedName name="Z_273BF532_8099_11D3_9808_00A0C9DF29C4_.wvu.PrintArea" localSheetId="2" hidden="1">#REF!</definedName>
    <definedName name="Z_273BF532_8099_11D3_9808_00A0C9DF29C4_.wvu.PrintArea" localSheetId="1" hidden="1">#REF!</definedName>
    <definedName name="Z_273BF532_8099_11D3_9808_00A0C9DF29C4_.wvu.PrintArea" localSheetId="33" hidden="1">#REF!</definedName>
    <definedName name="Z_273BF532_8099_11D3_9808_00A0C9DF29C4_.wvu.PrintArea" localSheetId="25" hidden="1">#REF!</definedName>
    <definedName name="Z_273BF532_8099_11D3_9808_00A0C9DF29C4_.wvu.PrintArea" hidden="1">#REF!</definedName>
    <definedName name="Z_273BF533_8099_11D3_9808_00A0C9DF29C4_.wvu.PrintArea" localSheetId="17" hidden="1">#REF!</definedName>
    <definedName name="Z_273BF533_8099_11D3_9808_00A0C9DF29C4_.wvu.PrintArea" localSheetId="16" hidden="1">#REF!</definedName>
    <definedName name="Z_273BF533_8099_11D3_9808_00A0C9DF29C4_.wvu.PrintArea" localSheetId="53" hidden="1">#REF!</definedName>
    <definedName name="Z_273BF533_8099_11D3_9808_00A0C9DF29C4_.wvu.PrintArea" localSheetId="23" hidden="1">#REF!</definedName>
    <definedName name="Z_273BF533_8099_11D3_9808_00A0C9DF29C4_.wvu.PrintArea" localSheetId="14" hidden="1">#REF!</definedName>
    <definedName name="Z_273BF533_8099_11D3_9808_00A0C9DF29C4_.wvu.PrintArea" localSheetId="13" hidden="1">#REF!</definedName>
    <definedName name="Z_273BF533_8099_11D3_9808_00A0C9DF29C4_.wvu.PrintArea" localSheetId="12" hidden="1">#REF!</definedName>
    <definedName name="Z_273BF533_8099_11D3_9808_00A0C9DF29C4_.wvu.PrintArea" localSheetId="36" hidden="1">#REF!</definedName>
    <definedName name="Z_273BF533_8099_11D3_9808_00A0C9DF29C4_.wvu.PrintArea" localSheetId="10" hidden="1">#REF!</definedName>
    <definedName name="Z_273BF533_8099_11D3_9808_00A0C9DF29C4_.wvu.PrintArea" localSheetId="11" hidden="1">#REF!</definedName>
    <definedName name="Z_273BF533_8099_11D3_9808_00A0C9DF29C4_.wvu.PrintArea" localSheetId="9" hidden="1">#REF!</definedName>
    <definedName name="Z_273BF533_8099_11D3_9808_00A0C9DF29C4_.wvu.PrintArea" localSheetId="8" hidden="1">#REF!</definedName>
    <definedName name="Z_273BF533_8099_11D3_9808_00A0C9DF29C4_.wvu.PrintArea" localSheetId="21" hidden="1">#REF!</definedName>
    <definedName name="Z_273BF533_8099_11D3_9808_00A0C9DF29C4_.wvu.PrintArea" localSheetId="6" hidden="1">#REF!</definedName>
    <definedName name="Z_273BF533_8099_11D3_9808_00A0C9DF29C4_.wvu.PrintArea" localSheetId="0" hidden="1">#REF!</definedName>
    <definedName name="Z_273BF533_8099_11D3_9808_00A0C9DF29C4_.wvu.PrintArea" localSheetId="2" hidden="1">#REF!</definedName>
    <definedName name="Z_273BF533_8099_11D3_9808_00A0C9DF29C4_.wvu.PrintArea" localSheetId="1" hidden="1">#REF!</definedName>
    <definedName name="Z_273BF533_8099_11D3_9808_00A0C9DF29C4_.wvu.PrintArea" localSheetId="33" hidden="1">#REF!</definedName>
    <definedName name="Z_273BF533_8099_11D3_9808_00A0C9DF29C4_.wvu.PrintArea" localSheetId="25" hidden="1">#REF!</definedName>
    <definedName name="Z_273BF533_8099_11D3_9808_00A0C9DF29C4_.wvu.PrintArea" hidden="1">#REF!</definedName>
    <definedName name="Z_273BF535_8099_11D3_9808_00A0C9DF29C4_.wvu.PrintArea" localSheetId="17" hidden="1">#REF!</definedName>
    <definedName name="Z_273BF535_8099_11D3_9808_00A0C9DF29C4_.wvu.PrintArea" localSheetId="16" hidden="1">#REF!</definedName>
    <definedName name="Z_273BF535_8099_11D3_9808_00A0C9DF29C4_.wvu.PrintArea" localSheetId="53" hidden="1">#REF!</definedName>
    <definedName name="Z_273BF535_8099_11D3_9808_00A0C9DF29C4_.wvu.PrintArea" localSheetId="23" hidden="1">#REF!</definedName>
    <definedName name="Z_273BF535_8099_11D3_9808_00A0C9DF29C4_.wvu.PrintArea" localSheetId="14" hidden="1">#REF!</definedName>
    <definedName name="Z_273BF535_8099_11D3_9808_00A0C9DF29C4_.wvu.PrintArea" localSheetId="13" hidden="1">#REF!</definedName>
    <definedName name="Z_273BF535_8099_11D3_9808_00A0C9DF29C4_.wvu.PrintArea" localSheetId="12" hidden="1">#REF!</definedName>
    <definedName name="Z_273BF535_8099_11D3_9808_00A0C9DF29C4_.wvu.PrintArea" localSheetId="36" hidden="1">#REF!</definedName>
    <definedName name="Z_273BF535_8099_11D3_9808_00A0C9DF29C4_.wvu.PrintArea" localSheetId="10" hidden="1">#REF!</definedName>
    <definedName name="Z_273BF535_8099_11D3_9808_00A0C9DF29C4_.wvu.PrintArea" localSheetId="11" hidden="1">#REF!</definedName>
    <definedName name="Z_273BF535_8099_11D3_9808_00A0C9DF29C4_.wvu.PrintArea" localSheetId="9" hidden="1">#REF!</definedName>
    <definedName name="Z_273BF535_8099_11D3_9808_00A0C9DF29C4_.wvu.PrintArea" localSheetId="8" hidden="1">#REF!</definedName>
    <definedName name="Z_273BF535_8099_11D3_9808_00A0C9DF29C4_.wvu.PrintArea" localSheetId="21" hidden="1">#REF!</definedName>
    <definedName name="Z_273BF535_8099_11D3_9808_00A0C9DF29C4_.wvu.PrintArea" localSheetId="6" hidden="1">#REF!</definedName>
    <definedName name="Z_273BF535_8099_11D3_9808_00A0C9DF29C4_.wvu.PrintArea" localSheetId="0" hidden="1">#REF!</definedName>
    <definedName name="Z_273BF535_8099_11D3_9808_00A0C9DF29C4_.wvu.PrintArea" localSheetId="2" hidden="1">#REF!</definedName>
    <definedName name="Z_273BF535_8099_11D3_9808_00A0C9DF29C4_.wvu.PrintArea" localSheetId="1" hidden="1">#REF!</definedName>
    <definedName name="Z_273BF535_8099_11D3_9808_00A0C9DF29C4_.wvu.PrintArea" localSheetId="33" hidden="1">#REF!</definedName>
    <definedName name="Z_273BF535_8099_11D3_9808_00A0C9DF29C4_.wvu.PrintArea" localSheetId="25" hidden="1">#REF!</definedName>
    <definedName name="Z_273BF535_8099_11D3_9808_00A0C9DF29C4_.wvu.PrintArea" hidden="1">#REF!</definedName>
    <definedName name="Z_273BF536_8099_11D3_9808_00A0C9DF29C4_.wvu.PrintArea" localSheetId="17" hidden="1">#REF!</definedName>
    <definedName name="Z_273BF536_8099_11D3_9808_00A0C9DF29C4_.wvu.PrintArea" localSheetId="16" hidden="1">#REF!</definedName>
    <definedName name="Z_273BF536_8099_11D3_9808_00A0C9DF29C4_.wvu.PrintArea" localSheetId="53" hidden="1">#REF!</definedName>
    <definedName name="Z_273BF536_8099_11D3_9808_00A0C9DF29C4_.wvu.PrintArea" localSheetId="23" hidden="1">#REF!</definedName>
    <definedName name="Z_273BF536_8099_11D3_9808_00A0C9DF29C4_.wvu.PrintArea" localSheetId="14" hidden="1">#REF!</definedName>
    <definedName name="Z_273BF536_8099_11D3_9808_00A0C9DF29C4_.wvu.PrintArea" localSheetId="13" hidden="1">#REF!</definedName>
    <definedName name="Z_273BF536_8099_11D3_9808_00A0C9DF29C4_.wvu.PrintArea" localSheetId="12" hidden="1">#REF!</definedName>
    <definedName name="Z_273BF536_8099_11D3_9808_00A0C9DF29C4_.wvu.PrintArea" localSheetId="36" hidden="1">#REF!</definedName>
    <definedName name="Z_273BF536_8099_11D3_9808_00A0C9DF29C4_.wvu.PrintArea" localSheetId="10" hidden="1">#REF!</definedName>
    <definedName name="Z_273BF536_8099_11D3_9808_00A0C9DF29C4_.wvu.PrintArea" localSheetId="11" hidden="1">#REF!</definedName>
    <definedName name="Z_273BF536_8099_11D3_9808_00A0C9DF29C4_.wvu.PrintArea" localSheetId="9" hidden="1">#REF!</definedName>
    <definedName name="Z_273BF536_8099_11D3_9808_00A0C9DF29C4_.wvu.PrintArea" localSheetId="8" hidden="1">#REF!</definedName>
    <definedName name="Z_273BF536_8099_11D3_9808_00A0C9DF29C4_.wvu.PrintArea" localSheetId="21" hidden="1">#REF!</definedName>
    <definedName name="Z_273BF536_8099_11D3_9808_00A0C9DF29C4_.wvu.PrintArea" localSheetId="6" hidden="1">#REF!</definedName>
    <definedName name="Z_273BF536_8099_11D3_9808_00A0C9DF29C4_.wvu.PrintArea" localSheetId="0" hidden="1">#REF!</definedName>
    <definedName name="Z_273BF536_8099_11D3_9808_00A0C9DF29C4_.wvu.PrintArea" localSheetId="2" hidden="1">#REF!</definedName>
    <definedName name="Z_273BF536_8099_11D3_9808_00A0C9DF29C4_.wvu.PrintArea" localSheetId="1" hidden="1">#REF!</definedName>
    <definedName name="Z_273BF536_8099_11D3_9808_00A0C9DF29C4_.wvu.PrintArea" localSheetId="33" hidden="1">#REF!</definedName>
    <definedName name="Z_273BF536_8099_11D3_9808_00A0C9DF29C4_.wvu.PrintArea" localSheetId="25" hidden="1">#REF!</definedName>
    <definedName name="Z_273BF536_8099_11D3_9808_00A0C9DF29C4_.wvu.PrintArea" hidden="1">#REF!</definedName>
    <definedName name="Z_2A4AFF2A_09F9_11D3_88AD_0080C84A5D47_.wvu.PrintArea" localSheetId="17" hidden="1">#REF!</definedName>
    <definedName name="Z_2A4AFF2A_09F9_11D3_88AD_0080C84A5D47_.wvu.PrintArea" localSheetId="16" hidden="1">#REF!</definedName>
    <definedName name="Z_2A4AFF2A_09F9_11D3_88AD_0080C84A5D47_.wvu.PrintArea" localSheetId="53" hidden="1">#REF!</definedName>
    <definedName name="Z_2A4AFF2A_09F9_11D3_88AD_0080C84A5D47_.wvu.PrintArea" localSheetId="23" hidden="1">#REF!</definedName>
    <definedName name="Z_2A4AFF2A_09F9_11D3_88AD_0080C84A5D47_.wvu.PrintArea" localSheetId="14" hidden="1">#REF!</definedName>
    <definedName name="Z_2A4AFF2A_09F9_11D3_88AD_0080C84A5D47_.wvu.PrintArea" localSheetId="13" hidden="1">#REF!</definedName>
    <definedName name="Z_2A4AFF2A_09F9_11D3_88AD_0080C84A5D47_.wvu.PrintArea" localSheetId="12" hidden="1">#REF!</definedName>
    <definedName name="Z_2A4AFF2A_09F9_11D3_88AD_0080C84A5D47_.wvu.PrintArea" localSheetId="36" hidden="1">#REF!</definedName>
    <definedName name="Z_2A4AFF2A_09F9_11D3_88AD_0080C84A5D47_.wvu.PrintArea" localSheetId="10" hidden="1">#REF!</definedName>
    <definedName name="Z_2A4AFF2A_09F9_11D3_88AD_0080C84A5D47_.wvu.PrintArea" localSheetId="11" hidden="1">#REF!</definedName>
    <definedName name="Z_2A4AFF2A_09F9_11D3_88AD_0080C84A5D47_.wvu.PrintArea" localSheetId="9" hidden="1">#REF!</definedName>
    <definedName name="Z_2A4AFF2A_09F9_11D3_88AD_0080C84A5D47_.wvu.PrintArea" localSheetId="8" hidden="1">#REF!</definedName>
    <definedName name="Z_2A4AFF2A_09F9_11D3_88AD_0080C84A5D47_.wvu.PrintArea" localSheetId="21" hidden="1">#REF!</definedName>
    <definedName name="Z_2A4AFF2A_09F9_11D3_88AD_0080C84A5D47_.wvu.PrintArea" localSheetId="6" hidden="1">#REF!</definedName>
    <definedName name="Z_2A4AFF2A_09F9_11D3_88AD_0080C84A5D47_.wvu.PrintArea" localSheetId="0" hidden="1">#REF!</definedName>
    <definedName name="Z_2A4AFF2A_09F9_11D3_88AD_0080C84A5D47_.wvu.PrintArea" localSheetId="2" hidden="1">#REF!</definedName>
    <definedName name="Z_2A4AFF2A_09F9_11D3_88AD_0080C84A5D47_.wvu.PrintArea" localSheetId="1" hidden="1">#REF!</definedName>
    <definedName name="Z_2A4AFF2A_09F9_11D3_88AD_0080C84A5D47_.wvu.PrintArea" localSheetId="33" hidden="1">#REF!</definedName>
    <definedName name="Z_2A4AFF2A_09F9_11D3_88AD_0080C84A5D47_.wvu.PrintArea" localSheetId="25" hidden="1">#REF!</definedName>
    <definedName name="Z_2A4AFF2A_09F9_11D3_88AD_0080C84A5D47_.wvu.PrintArea" hidden="1">#REF!</definedName>
    <definedName name="Z_2A4AFF2B_09F9_11D3_88AD_0080C84A5D47_.wvu.PrintArea" localSheetId="17" hidden="1">#REF!</definedName>
    <definedName name="Z_2A4AFF2B_09F9_11D3_88AD_0080C84A5D47_.wvu.PrintArea" localSheetId="16" hidden="1">#REF!</definedName>
    <definedName name="Z_2A4AFF2B_09F9_11D3_88AD_0080C84A5D47_.wvu.PrintArea" localSheetId="53" hidden="1">#REF!</definedName>
    <definedName name="Z_2A4AFF2B_09F9_11D3_88AD_0080C84A5D47_.wvu.PrintArea" localSheetId="23" hidden="1">#REF!</definedName>
    <definedName name="Z_2A4AFF2B_09F9_11D3_88AD_0080C84A5D47_.wvu.PrintArea" localSheetId="14" hidden="1">#REF!</definedName>
    <definedName name="Z_2A4AFF2B_09F9_11D3_88AD_0080C84A5D47_.wvu.PrintArea" localSheetId="13" hidden="1">#REF!</definedName>
    <definedName name="Z_2A4AFF2B_09F9_11D3_88AD_0080C84A5D47_.wvu.PrintArea" localSheetId="12" hidden="1">#REF!</definedName>
    <definedName name="Z_2A4AFF2B_09F9_11D3_88AD_0080C84A5D47_.wvu.PrintArea" localSheetId="36" hidden="1">#REF!</definedName>
    <definedName name="Z_2A4AFF2B_09F9_11D3_88AD_0080C84A5D47_.wvu.PrintArea" localSheetId="10" hidden="1">#REF!</definedName>
    <definedName name="Z_2A4AFF2B_09F9_11D3_88AD_0080C84A5D47_.wvu.PrintArea" localSheetId="11" hidden="1">#REF!</definedName>
    <definedName name="Z_2A4AFF2B_09F9_11D3_88AD_0080C84A5D47_.wvu.PrintArea" localSheetId="9" hidden="1">#REF!</definedName>
    <definedName name="Z_2A4AFF2B_09F9_11D3_88AD_0080C84A5D47_.wvu.PrintArea" localSheetId="8" hidden="1">#REF!</definedName>
    <definedName name="Z_2A4AFF2B_09F9_11D3_88AD_0080C84A5D47_.wvu.PrintArea" localSheetId="21" hidden="1">#REF!</definedName>
    <definedName name="Z_2A4AFF2B_09F9_11D3_88AD_0080C84A5D47_.wvu.PrintArea" localSheetId="6" hidden="1">#REF!</definedName>
    <definedName name="Z_2A4AFF2B_09F9_11D3_88AD_0080C84A5D47_.wvu.PrintArea" localSheetId="0" hidden="1">#REF!</definedName>
    <definedName name="Z_2A4AFF2B_09F9_11D3_88AD_0080C84A5D47_.wvu.PrintArea" localSheetId="2" hidden="1">#REF!</definedName>
    <definedName name="Z_2A4AFF2B_09F9_11D3_88AD_0080C84A5D47_.wvu.PrintArea" localSheetId="1" hidden="1">#REF!</definedName>
    <definedName name="Z_2A4AFF2B_09F9_11D3_88AD_0080C84A5D47_.wvu.PrintArea" localSheetId="33" hidden="1">#REF!</definedName>
    <definedName name="Z_2A4AFF2B_09F9_11D3_88AD_0080C84A5D47_.wvu.PrintArea" localSheetId="25" hidden="1">#REF!</definedName>
    <definedName name="Z_2A4AFF2B_09F9_11D3_88AD_0080C84A5D47_.wvu.PrintArea" hidden="1">#REF!</definedName>
    <definedName name="Z_2A4AFF2D_09F9_11D3_88AD_0080C84A5D47_.wvu.PrintArea" localSheetId="17" hidden="1">#REF!</definedName>
    <definedName name="Z_2A4AFF2D_09F9_11D3_88AD_0080C84A5D47_.wvu.PrintArea" localSheetId="16" hidden="1">#REF!</definedName>
    <definedName name="Z_2A4AFF2D_09F9_11D3_88AD_0080C84A5D47_.wvu.PrintArea" localSheetId="53" hidden="1">#REF!</definedName>
    <definedName name="Z_2A4AFF2D_09F9_11D3_88AD_0080C84A5D47_.wvu.PrintArea" localSheetId="23" hidden="1">#REF!</definedName>
    <definedName name="Z_2A4AFF2D_09F9_11D3_88AD_0080C84A5D47_.wvu.PrintArea" localSheetId="14" hidden="1">#REF!</definedName>
    <definedName name="Z_2A4AFF2D_09F9_11D3_88AD_0080C84A5D47_.wvu.PrintArea" localSheetId="13" hidden="1">#REF!</definedName>
    <definedName name="Z_2A4AFF2D_09F9_11D3_88AD_0080C84A5D47_.wvu.PrintArea" localSheetId="12" hidden="1">#REF!</definedName>
    <definedName name="Z_2A4AFF2D_09F9_11D3_88AD_0080C84A5D47_.wvu.PrintArea" localSheetId="36" hidden="1">#REF!</definedName>
    <definedName name="Z_2A4AFF2D_09F9_11D3_88AD_0080C84A5D47_.wvu.PrintArea" localSheetId="10" hidden="1">#REF!</definedName>
    <definedName name="Z_2A4AFF2D_09F9_11D3_88AD_0080C84A5D47_.wvu.PrintArea" localSheetId="11" hidden="1">#REF!</definedName>
    <definedName name="Z_2A4AFF2D_09F9_11D3_88AD_0080C84A5D47_.wvu.PrintArea" localSheetId="9" hidden="1">#REF!</definedName>
    <definedName name="Z_2A4AFF2D_09F9_11D3_88AD_0080C84A5D47_.wvu.PrintArea" localSheetId="8" hidden="1">#REF!</definedName>
    <definedName name="Z_2A4AFF2D_09F9_11D3_88AD_0080C84A5D47_.wvu.PrintArea" localSheetId="21" hidden="1">#REF!</definedName>
    <definedName name="Z_2A4AFF2D_09F9_11D3_88AD_0080C84A5D47_.wvu.PrintArea" localSheetId="6" hidden="1">#REF!</definedName>
    <definedName name="Z_2A4AFF2D_09F9_11D3_88AD_0080C84A5D47_.wvu.PrintArea" localSheetId="0" hidden="1">#REF!</definedName>
    <definedName name="Z_2A4AFF2D_09F9_11D3_88AD_0080C84A5D47_.wvu.PrintArea" localSheetId="2" hidden="1">#REF!</definedName>
    <definedName name="Z_2A4AFF2D_09F9_11D3_88AD_0080C84A5D47_.wvu.PrintArea" localSheetId="1" hidden="1">#REF!</definedName>
    <definedName name="Z_2A4AFF2D_09F9_11D3_88AD_0080C84A5D47_.wvu.PrintArea" localSheetId="33" hidden="1">#REF!</definedName>
    <definedName name="Z_2A4AFF2D_09F9_11D3_88AD_0080C84A5D47_.wvu.PrintArea" localSheetId="25" hidden="1">#REF!</definedName>
    <definedName name="Z_2A4AFF2D_09F9_11D3_88AD_0080C84A5D47_.wvu.PrintArea" hidden="1">#REF!</definedName>
    <definedName name="Z_2A4AFF2E_09F9_11D3_88AD_0080C84A5D47_.wvu.PrintArea" localSheetId="17" hidden="1">#REF!</definedName>
    <definedName name="Z_2A4AFF2E_09F9_11D3_88AD_0080C84A5D47_.wvu.PrintArea" localSheetId="16" hidden="1">#REF!</definedName>
    <definedName name="Z_2A4AFF2E_09F9_11D3_88AD_0080C84A5D47_.wvu.PrintArea" localSheetId="53" hidden="1">#REF!</definedName>
    <definedName name="Z_2A4AFF2E_09F9_11D3_88AD_0080C84A5D47_.wvu.PrintArea" localSheetId="23" hidden="1">#REF!</definedName>
    <definedName name="Z_2A4AFF2E_09F9_11D3_88AD_0080C84A5D47_.wvu.PrintArea" localSheetId="14" hidden="1">#REF!</definedName>
    <definedName name="Z_2A4AFF2E_09F9_11D3_88AD_0080C84A5D47_.wvu.PrintArea" localSheetId="13" hidden="1">#REF!</definedName>
    <definedName name="Z_2A4AFF2E_09F9_11D3_88AD_0080C84A5D47_.wvu.PrintArea" localSheetId="12" hidden="1">#REF!</definedName>
    <definedName name="Z_2A4AFF2E_09F9_11D3_88AD_0080C84A5D47_.wvu.PrintArea" localSheetId="36" hidden="1">#REF!</definedName>
    <definedName name="Z_2A4AFF2E_09F9_11D3_88AD_0080C84A5D47_.wvu.PrintArea" localSheetId="10" hidden="1">#REF!</definedName>
    <definedName name="Z_2A4AFF2E_09F9_11D3_88AD_0080C84A5D47_.wvu.PrintArea" localSheetId="11" hidden="1">#REF!</definedName>
    <definedName name="Z_2A4AFF2E_09F9_11D3_88AD_0080C84A5D47_.wvu.PrintArea" localSheetId="9" hidden="1">#REF!</definedName>
    <definedName name="Z_2A4AFF2E_09F9_11D3_88AD_0080C84A5D47_.wvu.PrintArea" localSheetId="8" hidden="1">#REF!</definedName>
    <definedName name="Z_2A4AFF2E_09F9_11D3_88AD_0080C84A5D47_.wvu.PrintArea" localSheetId="21" hidden="1">#REF!</definedName>
    <definedName name="Z_2A4AFF2E_09F9_11D3_88AD_0080C84A5D47_.wvu.PrintArea" localSheetId="6" hidden="1">#REF!</definedName>
    <definedName name="Z_2A4AFF2E_09F9_11D3_88AD_0080C84A5D47_.wvu.PrintArea" localSheetId="0" hidden="1">#REF!</definedName>
    <definedName name="Z_2A4AFF2E_09F9_11D3_88AD_0080C84A5D47_.wvu.PrintArea" localSheetId="2" hidden="1">#REF!</definedName>
    <definedName name="Z_2A4AFF2E_09F9_11D3_88AD_0080C84A5D47_.wvu.PrintArea" localSheetId="1" hidden="1">#REF!</definedName>
    <definedName name="Z_2A4AFF2E_09F9_11D3_88AD_0080C84A5D47_.wvu.PrintArea" localSheetId="33" hidden="1">#REF!</definedName>
    <definedName name="Z_2A4AFF2E_09F9_11D3_88AD_0080C84A5D47_.wvu.PrintArea" localSheetId="25" hidden="1">#REF!</definedName>
    <definedName name="Z_2A4AFF2E_09F9_11D3_88AD_0080C84A5D47_.wvu.PrintArea" hidden="1">#REF!</definedName>
    <definedName name="Z_2A4AFF2F_09F9_11D3_88AD_0080C84A5D47_.wvu.PrintArea" localSheetId="17" hidden="1">#REF!</definedName>
    <definedName name="Z_2A4AFF2F_09F9_11D3_88AD_0080C84A5D47_.wvu.PrintArea" localSheetId="16" hidden="1">#REF!</definedName>
    <definedName name="Z_2A4AFF2F_09F9_11D3_88AD_0080C84A5D47_.wvu.PrintArea" localSheetId="53" hidden="1">#REF!</definedName>
    <definedName name="Z_2A4AFF2F_09F9_11D3_88AD_0080C84A5D47_.wvu.PrintArea" localSheetId="23" hidden="1">#REF!</definedName>
    <definedName name="Z_2A4AFF2F_09F9_11D3_88AD_0080C84A5D47_.wvu.PrintArea" localSheetId="14" hidden="1">#REF!</definedName>
    <definedName name="Z_2A4AFF2F_09F9_11D3_88AD_0080C84A5D47_.wvu.PrintArea" localSheetId="13" hidden="1">#REF!</definedName>
    <definedName name="Z_2A4AFF2F_09F9_11D3_88AD_0080C84A5D47_.wvu.PrintArea" localSheetId="12" hidden="1">#REF!</definedName>
    <definedName name="Z_2A4AFF2F_09F9_11D3_88AD_0080C84A5D47_.wvu.PrintArea" localSheetId="36" hidden="1">#REF!</definedName>
    <definedName name="Z_2A4AFF2F_09F9_11D3_88AD_0080C84A5D47_.wvu.PrintArea" localSheetId="10" hidden="1">#REF!</definedName>
    <definedName name="Z_2A4AFF2F_09F9_11D3_88AD_0080C84A5D47_.wvu.PrintArea" localSheetId="11" hidden="1">#REF!</definedName>
    <definedName name="Z_2A4AFF2F_09F9_11D3_88AD_0080C84A5D47_.wvu.PrintArea" localSheetId="9" hidden="1">#REF!</definedName>
    <definedName name="Z_2A4AFF2F_09F9_11D3_88AD_0080C84A5D47_.wvu.PrintArea" localSheetId="8" hidden="1">#REF!</definedName>
    <definedName name="Z_2A4AFF2F_09F9_11D3_88AD_0080C84A5D47_.wvu.PrintArea" localSheetId="21" hidden="1">#REF!</definedName>
    <definedName name="Z_2A4AFF2F_09F9_11D3_88AD_0080C84A5D47_.wvu.PrintArea" localSheetId="6" hidden="1">#REF!</definedName>
    <definedName name="Z_2A4AFF2F_09F9_11D3_88AD_0080C84A5D47_.wvu.PrintArea" localSheetId="0" hidden="1">#REF!</definedName>
    <definedName name="Z_2A4AFF2F_09F9_11D3_88AD_0080C84A5D47_.wvu.PrintArea" localSheetId="2" hidden="1">#REF!</definedName>
    <definedName name="Z_2A4AFF2F_09F9_11D3_88AD_0080C84A5D47_.wvu.PrintArea" localSheetId="1" hidden="1">#REF!</definedName>
    <definedName name="Z_2A4AFF2F_09F9_11D3_88AD_0080C84A5D47_.wvu.PrintArea" localSheetId="33" hidden="1">#REF!</definedName>
    <definedName name="Z_2A4AFF2F_09F9_11D3_88AD_0080C84A5D47_.wvu.PrintArea" localSheetId="25" hidden="1">#REF!</definedName>
    <definedName name="Z_2A4AFF2F_09F9_11D3_88AD_0080C84A5D47_.wvu.PrintArea" hidden="1">#REF!</definedName>
    <definedName name="Z_2A4AFF30_09F9_11D3_88AD_0080C84A5D47_.wvu.PrintArea" localSheetId="17" hidden="1">#REF!</definedName>
    <definedName name="Z_2A4AFF30_09F9_11D3_88AD_0080C84A5D47_.wvu.PrintArea" localSheetId="16" hidden="1">#REF!</definedName>
    <definedName name="Z_2A4AFF30_09F9_11D3_88AD_0080C84A5D47_.wvu.PrintArea" localSheetId="53" hidden="1">#REF!</definedName>
    <definedName name="Z_2A4AFF30_09F9_11D3_88AD_0080C84A5D47_.wvu.PrintArea" localSheetId="23" hidden="1">#REF!</definedName>
    <definedName name="Z_2A4AFF30_09F9_11D3_88AD_0080C84A5D47_.wvu.PrintArea" localSheetId="14" hidden="1">#REF!</definedName>
    <definedName name="Z_2A4AFF30_09F9_11D3_88AD_0080C84A5D47_.wvu.PrintArea" localSheetId="13" hidden="1">#REF!</definedName>
    <definedName name="Z_2A4AFF30_09F9_11D3_88AD_0080C84A5D47_.wvu.PrintArea" localSheetId="12" hidden="1">#REF!</definedName>
    <definedName name="Z_2A4AFF30_09F9_11D3_88AD_0080C84A5D47_.wvu.PrintArea" localSheetId="36" hidden="1">#REF!</definedName>
    <definedName name="Z_2A4AFF30_09F9_11D3_88AD_0080C84A5D47_.wvu.PrintArea" localSheetId="10" hidden="1">#REF!</definedName>
    <definedName name="Z_2A4AFF30_09F9_11D3_88AD_0080C84A5D47_.wvu.PrintArea" localSheetId="11" hidden="1">#REF!</definedName>
    <definedName name="Z_2A4AFF30_09F9_11D3_88AD_0080C84A5D47_.wvu.PrintArea" localSheetId="9" hidden="1">#REF!</definedName>
    <definedName name="Z_2A4AFF30_09F9_11D3_88AD_0080C84A5D47_.wvu.PrintArea" localSheetId="8" hidden="1">#REF!</definedName>
    <definedName name="Z_2A4AFF30_09F9_11D3_88AD_0080C84A5D47_.wvu.PrintArea" localSheetId="21" hidden="1">#REF!</definedName>
    <definedName name="Z_2A4AFF30_09F9_11D3_88AD_0080C84A5D47_.wvu.PrintArea" localSheetId="6" hidden="1">#REF!</definedName>
    <definedName name="Z_2A4AFF30_09F9_11D3_88AD_0080C84A5D47_.wvu.PrintArea" localSheetId="0" hidden="1">#REF!</definedName>
    <definedName name="Z_2A4AFF30_09F9_11D3_88AD_0080C84A5D47_.wvu.PrintArea" localSheetId="2" hidden="1">#REF!</definedName>
    <definedName name="Z_2A4AFF30_09F9_11D3_88AD_0080C84A5D47_.wvu.PrintArea" localSheetId="1" hidden="1">#REF!</definedName>
    <definedName name="Z_2A4AFF30_09F9_11D3_88AD_0080C84A5D47_.wvu.PrintArea" localSheetId="33" hidden="1">#REF!</definedName>
    <definedName name="Z_2A4AFF30_09F9_11D3_88AD_0080C84A5D47_.wvu.PrintArea" localSheetId="25" hidden="1">#REF!</definedName>
    <definedName name="Z_2A4AFF30_09F9_11D3_88AD_0080C84A5D47_.wvu.PrintArea" hidden="1">#REF!</definedName>
    <definedName name="Z_2A4AFF32_09F9_11D3_88AD_0080C84A5D47_.wvu.PrintArea" localSheetId="17" hidden="1">#REF!</definedName>
    <definedName name="Z_2A4AFF32_09F9_11D3_88AD_0080C84A5D47_.wvu.PrintArea" localSheetId="16" hidden="1">#REF!</definedName>
    <definedName name="Z_2A4AFF32_09F9_11D3_88AD_0080C84A5D47_.wvu.PrintArea" localSheetId="53" hidden="1">#REF!</definedName>
    <definedName name="Z_2A4AFF32_09F9_11D3_88AD_0080C84A5D47_.wvu.PrintArea" localSheetId="23" hidden="1">#REF!</definedName>
    <definedName name="Z_2A4AFF32_09F9_11D3_88AD_0080C84A5D47_.wvu.PrintArea" localSheetId="14" hidden="1">#REF!</definedName>
    <definedName name="Z_2A4AFF32_09F9_11D3_88AD_0080C84A5D47_.wvu.PrintArea" localSheetId="13" hidden="1">#REF!</definedName>
    <definedName name="Z_2A4AFF32_09F9_11D3_88AD_0080C84A5D47_.wvu.PrintArea" localSheetId="12" hidden="1">#REF!</definedName>
    <definedName name="Z_2A4AFF32_09F9_11D3_88AD_0080C84A5D47_.wvu.PrintArea" localSheetId="36" hidden="1">#REF!</definedName>
    <definedName name="Z_2A4AFF32_09F9_11D3_88AD_0080C84A5D47_.wvu.PrintArea" localSheetId="10" hidden="1">#REF!</definedName>
    <definedName name="Z_2A4AFF32_09F9_11D3_88AD_0080C84A5D47_.wvu.PrintArea" localSheetId="11" hidden="1">#REF!</definedName>
    <definedName name="Z_2A4AFF32_09F9_11D3_88AD_0080C84A5D47_.wvu.PrintArea" localSheetId="9" hidden="1">#REF!</definedName>
    <definedName name="Z_2A4AFF32_09F9_11D3_88AD_0080C84A5D47_.wvu.PrintArea" localSheetId="8" hidden="1">#REF!</definedName>
    <definedName name="Z_2A4AFF32_09F9_11D3_88AD_0080C84A5D47_.wvu.PrintArea" localSheetId="21" hidden="1">#REF!</definedName>
    <definedName name="Z_2A4AFF32_09F9_11D3_88AD_0080C84A5D47_.wvu.PrintArea" localSheetId="6" hidden="1">#REF!</definedName>
    <definedName name="Z_2A4AFF32_09F9_11D3_88AD_0080C84A5D47_.wvu.PrintArea" localSheetId="0" hidden="1">#REF!</definedName>
    <definedName name="Z_2A4AFF32_09F9_11D3_88AD_0080C84A5D47_.wvu.PrintArea" localSheetId="2" hidden="1">#REF!</definedName>
    <definedName name="Z_2A4AFF32_09F9_11D3_88AD_0080C84A5D47_.wvu.PrintArea" localSheetId="1" hidden="1">#REF!</definedName>
    <definedName name="Z_2A4AFF32_09F9_11D3_88AD_0080C84A5D47_.wvu.PrintArea" localSheetId="33" hidden="1">#REF!</definedName>
    <definedName name="Z_2A4AFF32_09F9_11D3_88AD_0080C84A5D47_.wvu.PrintArea" localSheetId="25" hidden="1">#REF!</definedName>
    <definedName name="Z_2A4AFF32_09F9_11D3_88AD_0080C84A5D47_.wvu.PrintArea" hidden="1">#REF!</definedName>
    <definedName name="Z_2A4AFF33_09F9_11D3_88AD_0080C84A5D47_.wvu.PrintArea" localSheetId="17" hidden="1">#REF!</definedName>
    <definedName name="Z_2A4AFF33_09F9_11D3_88AD_0080C84A5D47_.wvu.PrintArea" localSheetId="16" hidden="1">#REF!</definedName>
    <definedName name="Z_2A4AFF33_09F9_11D3_88AD_0080C84A5D47_.wvu.PrintArea" localSheetId="53" hidden="1">#REF!</definedName>
    <definedName name="Z_2A4AFF33_09F9_11D3_88AD_0080C84A5D47_.wvu.PrintArea" localSheetId="23" hidden="1">#REF!</definedName>
    <definedName name="Z_2A4AFF33_09F9_11D3_88AD_0080C84A5D47_.wvu.PrintArea" localSheetId="14" hidden="1">#REF!</definedName>
    <definedName name="Z_2A4AFF33_09F9_11D3_88AD_0080C84A5D47_.wvu.PrintArea" localSheetId="13" hidden="1">#REF!</definedName>
    <definedName name="Z_2A4AFF33_09F9_11D3_88AD_0080C84A5D47_.wvu.PrintArea" localSheetId="12" hidden="1">#REF!</definedName>
    <definedName name="Z_2A4AFF33_09F9_11D3_88AD_0080C84A5D47_.wvu.PrintArea" localSheetId="36" hidden="1">#REF!</definedName>
    <definedName name="Z_2A4AFF33_09F9_11D3_88AD_0080C84A5D47_.wvu.PrintArea" localSheetId="10" hidden="1">#REF!</definedName>
    <definedName name="Z_2A4AFF33_09F9_11D3_88AD_0080C84A5D47_.wvu.PrintArea" localSheetId="11" hidden="1">#REF!</definedName>
    <definedName name="Z_2A4AFF33_09F9_11D3_88AD_0080C84A5D47_.wvu.PrintArea" localSheetId="9" hidden="1">#REF!</definedName>
    <definedName name="Z_2A4AFF33_09F9_11D3_88AD_0080C84A5D47_.wvu.PrintArea" localSheetId="8" hidden="1">#REF!</definedName>
    <definedName name="Z_2A4AFF33_09F9_11D3_88AD_0080C84A5D47_.wvu.PrintArea" localSheetId="21" hidden="1">#REF!</definedName>
    <definedName name="Z_2A4AFF33_09F9_11D3_88AD_0080C84A5D47_.wvu.PrintArea" localSheetId="6" hidden="1">#REF!</definedName>
    <definedName name="Z_2A4AFF33_09F9_11D3_88AD_0080C84A5D47_.wvu.PrintArea" localSheetId="0" hidden="1">#REF!</definedName>
    <definedName name="Z_2A4AFF33_09F9_11D3_88AD_0080C84A5D47_.wvu.PrintArea" localSheetId="2" hidden="1">#REF!</definedName>
    <definedName name="Z_2A4AFF33_09F9_11D3_88AD_0080C84A5D47_.wvu.PrintArea" localSheetId="1" hidden="1">#REF!</definedName>
    <definedName name="Z_2A4AFF33_09F9_11D3_88AD_0080C84A5D47_.wvu.PrintArea" localSheetId="33" hidden="1">#REF!</definedName>
    <definedName name="Z_2A4AFF33_09F9_11D3_88AD_0080C84A5D47_.wvu.PrintArea" localSheetId="25" hidden="1">#REF!</definedName>
    <definedName name="Z_2A4AFF33_09F9_11D3_88AD_0080C84A5D47_.wvu.PrintArea" hidden="1">#REF!</definedName>
    <definedName name="Z_2A4AFF34_09F9_11D3_88AD_0080C84A5D47_.wvu.PrintArea" localSheetId="17" hidden="1">#REF!</definedName>
    <definedName name="Z_2A4AFF34_09F9_11D3_88AD_0080C84A5D47_.wvu.PrintArea" localSheetId="16" hidden="1">#REF!</definedName>
    <definedName name="Z_2A4AFF34_09F9_11D3_88AD_0080C84A5D47_.wvu.PrintArea" localSheetId="53" hidden="1">#REF!</definedName>
    <definedName name="Z_2A4AFF34_09F9_11D3_88AD_0080C84A5D47_.wvu.PrintArea" localSheetId="23" hidden="1">#REF!</definedName>
    <definedName name="Z_2A4AFF34_09F9_11D3_88AD_0080C84A5D47_.wvu.PrintArea" localSheetId="14" hidden="1">#REF!</definedName>
    <definedName name="Z_2A4AFF34_09F9_11D3_88AD_0080C84A5D47_.wvu.PrintArea" localSheetId="13" hidden="1">#REF!</definedName>
    <definedName name="Z_2A4AFF34_09F9_11D3_88AD_0080C84A5D47_.wvu.PrintArea" localSheetId="12" hidden="1">#REF!</definedName>
    <definedName name="Z_2A4AFF34_09F9_11D3_88AD_0080C84A5D47_.wvu.PrintArea" localSheetId="36" hidden="1">#REF!</definedName>
    <definedName name="Z_2A4AFF34_09F9_11D3_88AD_0080C84A5D47_.wvu.PrintArea" localSheetId="10" hidden="1">#REF!</definedName>
    <definedName name="Z_2A4AFF34_09F9_11D3_88AD_0080C84A5D47_.wvu.PrintArea" localSheetId="11" hidden="1">#REF!</definedName>
    <definedName name="Z_2A4AFF34_09F9_11D3_88AD_0080C84A5D47_.wvu.PrintArea" localSheetId="9" hidden="1">#REF!</definedName>
    <definedName name="Z_2A4AFF34_09F9_11D3_88AD_0080C84A5D47_.wvu.PrintArea" localSheetId="8" hidden="1">#REF!</definedName>
    <definedName name="Z_2A4AFF34_09F9_11D3_88AD_0080C84A5D47_.wvu.PrintArea" localSheetId="21" hidden="1">#REF!</definedName>
    <definedName name="Z_2A4AFF34_09F9_11D3_88AD_0080C84A5D47_.wvu.PrintArea" localSheetId="6" hidden="1">#REF!</definedName>
    <definedName name="Z_2A4AFF34_09F9_11D3_88AD_0080C84A5D47_.wvu.PrintArea" localSheetId="0" hidden="1">#REF!</definedName>
    <definedName name="Z_2A4AFF34_09F9_11D3_88AD_0080C84A5D47_.wvu.PrintArea" localSheetId="2" hidden="1">#REF!</definedName>
    <definedName name="Z_2A4AFF34_09F9_11D3_88AD_0080C84A5D47_.wvu.PrintArea" localSheetId="1" hidden="1">#REF!</definedName>
    <definedName name="Z_2A4AFF34_09F9_11D3_88AD_0080C84A5D47_.wvu.PrintArea" localSheetId="33" hidden="1">#REF!</definedName>
    <definedName name="Z_2A4AFF34_09F9_11D3_88AD_0080C84A5D47_.wvu.PrintArea" localSheetId="25" hidden="1">#REF!</definedName>
    <definedName name="Z_2A4AFF34_09F9_11D3_88AD_0080C84A5D47_.wvu.PrintArea" hidden="1">#REF!</definedName>
    <definedName name="Z_2A4AFF35_09F9_11D3_88AD_0080C84A5D47_.wvu.PrintArea" localSheetId="17" hidden="1">#REF!</definedName>
    <definedName name="Z_2A4AFF35_09F9_11D3_88AD_0080C84A5D47_.wvu.PrintArea" localSheetId="16" hidden="1">#REF!</definedName>
    <definedName name="Z_2A4AFF35_09F9_11D3_88AD_0080C84A5D47_.wvu.PrintArea" localSheetId="53" hidden="1">#REF!</definedName>
    <definedName name="Z_2A4AFF35_09F9_11D3_88AD_0080C84A5D47_.wvu.PrintArea" localSheetId="23" hidden="1">#REF!</definedName>
    <definedName name="Z_2A4AFF35_09F9_11D3_88AD_0080C84A5D47_.wvu.PrintArea" localSheetId="14" hidden="1">#REF!</definedName>
    <definedName name="Z_2A4AFF35_09F9_11D3_88AD_0080C84A5D47_.wvu.PrintArea" localSheetId="13" hidden="1">#REF!</definedName>
    <definedName name="Z_2A4AFF35_09F9_11D3_88AD_0080C84A5D47_.wvu.PrintArea" localSheetId="12" hidden="1">#REF!</definedName>
    <definedName name="Z_2A4AFF35_09F9_11D3_88AD_0080C84A5D47_.wvu.PrintArea" localSheetId="36" hidden="1">#REF!</definedName>
    <definedName name="Z_2A4AFF35_09F9_11D3_88AD_0080C84A5D47_.wvu.PrintArea" localSheetId="10" hidden="1">#REF!</definedName>
    <definedName name="Z_2A4AFF35_09F9_11D3_88AD_0080C84A5D47_.wvu.PrintArea" localSheetId="11" hidden="1">#REF!</definedName>
    <definedName name="Z_2A4AFF35_09F9_11D3_88AD_0080C84A5D47_.wvu.PrintArea" localSheetId="9" hidden="1">#REF!</definedName>
    <definedName name="Z_2A4AFF35_09F9_11D3_88AD_0080C84A5D47_.wvu.PrintArea" localSheetId="8" hidden="1">#REF!</definedName>
    <definedName name="Z_2A4AFF35_09F9_11D3_88AD_0080C84A5D47_.wvu.PrintArea" localSheetId="21" hidden="1">#REF!</definedName>
    <definedName name="Z_2A4AFF35_09F9_11D3_88AD_0080C84A5D47_.wvu.PrintArea" localSheetId="6" hidden="1">#REF!</definedName>
    <definedName name="Z_2A4AFF35_09F9_11D3_88AD_0080C84A5D47_.wvu.PrintArea" localSheetId="0" hidden="1">#REF!</definedName>
    <definedName name="Z_2A4AFF35_09F9_11D3_88AD_0080C84A5D47_.wvu.PrintArea" localSheetId="2" hidden="1">#REF!</definedName>
    <definedName name="Z_2A4AFF35_09F9_11D3_88AD_0080C84A5D47_.wvu.PrintArea" localSheetId="1" hidden="1">#REF!</definedName>
    <definedName name="Z_2A4AFF35_09F9_11D3_88AD_0080C84A5D47_.wvu.PrintArea" localSheetId="33" hidden="1">#REF!</definedName>
    <definedName name="Z_2A4AFF35_09F9_11D3_88AD_0080C84A5D47_.wvu.PrintArea" localSheetId="25" hidden="1">#REF!</definedName>
    <definedName name="Z_2A4AFF35_09F9_11D3_88AD_0080C84A5D47_.wvu.PrintArea" hidden="1">#REF!</definedName>
    <definedName name="Z_2A4AFF37_09F9_11D3_88AD_0080C84A5D47_.wvu.PrintArea" localSheetId="17" hidden="1">#REF!</definedName>
    <definedName name="Z_2A4AFF37_09F9_11D3_88AD_0080C84A5D47_.wvu.PrintArea" localSheetId="16" hidden="1">#REF!</definedName>
    <definedName name="Z_2A4AFF37_09F9_11D3_88AD_0080C84A5D47_.wvu.PrintArea" localSheetId="53" hidden="1">#REF!</definedName>
    <definedName name="Z_2A4AFF37_09F9_11D3_88AD_0080C84A5D47_.wvu.PrintArea" localSheetId="23" hidden="1">#REF!</definedName>
    <definedName name="Z_2A4AFF37_09F9_11D3_88AD_0080C84A5D47_.wvu.PrintArea" localSheetId="14" hidden="1">#REF!</definedName>
    <definedName name="Z_2A4AFF37_09F9_11D3_88AD_0080C84A5D47_.wvu.PrintArea" localSheetId="13" hidden="1">#REF!</definedName>
    <definedName name="Z_2A4AFF37_09F9_11D3_88AD_0080C84A5D47_.wvu.PrintArea" localSheetId="12" hidden="1">#REF!</definedName>
    <definedName name="Z_2A4AFF37_09F9_11D3_88AD_0080C84A5D47_.wvu.PrintArea" localSheetId="36" hidden="1">#REF!</definedName>
    <definedName name="Z_2A4AFF37_09F9_11D3_88AD_0080C84A5D47_.wvu.PrintArea" localSheetId="10" hidden="1">#REF!</definedName>
    <definedName name="Z_2A4AFF37_09F9_11D3_88AD_0080C84A5D47_.wvu.PrintArea" localSheetId="11" hidden="1">#REF!</definedName>
    <definedName name="Z_2A4AFF37_09F9_11D3_88AD_0080C84A5D47_.wvu.PrintArea" localSheetId="9" hidden="1">#REF!</definedName>
    <definedName name="Z_2A4AFF37_09F9_11D3_88AD_0080C84A5D47_.wvu.PrintArea" localSheetId="8" hidden="1">#REF!</definedName>
    <definedName name="Z_2A4AFF37_09F9_11D3_88AD_0080C84A5D47_.wvu.PrintArea" localSheetId="21" hidden="1">#REF!</definedName>
    <definedName name="Z_2A4AFF37_09F9_11D3_88AD_0080C84A5D47_.wvu.PrintArea" localSheetId="6" hidden="1">#REF!</definedName>
    <definedName name="Z_2A4AFF37_09F9_11D3_88AD_0080C84A5D47_.wvu.PrintArea" localSheetId="0" hidden="1">#REF!</definedName>
    <definedName name="Z_2A4AFF37_09F9_11D3_88AD_0080C84A5D47_.wvu.PrintArea" localSheetId="2" hidden="1">#REF!</definedName>
    <definedName name="Z_2A4AFF37_09F9_11D3_88AD_0080C84A5D47_.wvu.PrintArea" localSheetId="1" hidden="1">#REF!</definedName>
    <definedName name="Z_2A4AFF37_09F9_11D3_88AD_0080C84A5D47_.wvu.PrintArea" localSheetId="33" hidden="1">#REF!</definedName>
    <definedName name="Z_2A4AFF37_09F9_11D3_88AD_0080C84A5D47_.wvu.PrintArea" localSheetId="25" hidden="1">#REF!</definedName>
    <definedName name="Z_2A4AFF37_09F9_11D3_88AD_0080C84A5D47_.wvu.PrintArea" hidden="1">#REF!</definedName>
    <definedName name="Z_2A4AFF38_09F9_11D3_88AD_0080C84A5D47_.wvu.PrintArea" localSheetId="17" hidden="1">#REF!</definedName>
    <definedName name="Z_2A4AFF38_09F9_11D3_88AD_0080C84A5D47_.wvu.PrintArea" localSheetId="16" hidden="1">#REF!</definedName>
    <definedName name="Z_2A4AFF38_09F9_11D3_88AD_0080C84A5D47_.wvu.PrintArea" localSheetId="53" hidden="1">#REF!</definedName>
    <definedName name="Z_2A4AFF38_09F9_11D3_88AD_0080C84A5D47_.wvu.PrintArea" localSheetId="23" hidden="1">#REF!</definedName>
    <definedName name="Z_2A4AFF38_09F9_11D3_88AD_0080C84A5D47_.wvu.PrintArea" localSheetId="14" hidden="1">#REF!</definedName>
    <definedName name="Z_2A4AFF38_09F9_11D3_88AD_0080C84A5D47_.wvu.PrintArea" localSheetId="13" hidden="1">#REF!</definedName>
    <definedName name="Z_2A4AFF38_09F9_11D3_88AD_0080C84A5D47_.wvu.PrintArea" localSheetId="12" hidden="1">#REF!</definedName>
    <definedName name="Z_2A4AFF38_09F9_11D3_88AD_0080C84A5D47_.wvu.PrintArea" localSheetId="36" hidden="1">#REF!</definedName>
    <definedName name="Z_2A4AFF38_09F9_11D3_88AD_0080C84A5D47_.wvu.PrintArea" localSheetId="10" hidden="1">#REF!</definedName>
    <definedName name="Z_2A4AFF38_09F9_11D3_88AD_0080C84A5D47_.wvu.PrintArea" localSheetId="11" hidden="1">#REF!</definedName>
    <definedName name="Z_2A4AFF38_09F9_11D3_88AD_0080C84A5D47_.wvu.PrintArea" localSheetId="9" hidden="1">#REF!</definedName>
    <definedName name="Z_2A4AFF38_09F9_11D3_88AD_0080C84A5D47_.wvu.PrintArea" localSheetId="8" hidden="1">#REF!</definedName>
    <definedName name="Z_2A4AFF38_09F9_11D3_88AD_0080C84A5D47_.wvu.PrintArea" localSheetId="21" hidden="1">#REF!</definedName>
    <definedName name="Z_2A4AFF38_09F9_11D3_88AD_0080C84A5D47_.wvu.PrintArea" localSheetId="6" hidden="1">#REF!</definedName>
    <definedName name="Z_2A4AFF38_09F9_11D3_88AD_0080C84A5D47_.wvu.PrintArea" localSheetId="0" hidden="1">#REF!</definedName>
    <definedName name="Z_2A4AFF38_09F9_11D3_88AD_0080C84A5D47_.wvu.PrintArea" localSheetId="2" hidden="1">#REF!</definedName>
    <definedName name="Z_2A4AFF38_09F9_11D3_88AD_0080C84A5D47_.wvu.PrintArea" localSheetId="1" hidden="1">#REF!</definedName>
    <definedName name="Z_2A4AFF38_09F9_11D3_88AD_0080C84A5D47_.wvu.PrintArea" localSheetId="33" hidden="1">#REF!</definedName>
    <definedName name="Z_2A4AFF38_09F9_11D3_88AD_0080C84A5D47_.wvu.PrintArea" localSheetId="25" hidden="1">#REF!</definedName>
    <definedName name="Z_2A4AFF38_09F9_11D3_88AD_0080C84A5D47_.wvu.PrintArea" hidden="1">#REF!</definedName>
    <definedName name="Z_2A4AFF3A_09F9_11D3_88AD_0080C84A5D47_.wvu.PrintArea" localSheetId="17" hidden="1">#REF!</definedName>
    <definedName name="Z_2A4AFF3A_09F9_11D3_88AD_0080C84A5D47_.wvu.PrintArea" localSheetId="16" hidden="1">#REF!</definedName>
    <definedName name="Z_2A4AFF3A_09F9_11D3_88AD_0080C84A5D47_.wvu.PrintArea" localSheetId="53" hidden="1">#REF!</definedName>
    <definedName name="Z_2A4AFF3A_09F9_11D3_88AD_0080C84A5D47_.wvu.PrintArea" localSheetId="23" hidden="1">#REF!</definedName>
    <definedName name="Z_2A4AFF3A_09F9_11D3_88AD_0080C84A5D47_.wvu.PrintArea" localSheetId="14" hidden="1">#REF!</definedName>
    <definedName name="Z_2A4AFF3A_09F9_11D3_88AD_0080C84A5D47_.wvu.PrintArea" localSheetId="13" hidden="1">#REF!</definedName>
    <definedName name="Z_2A4AFF3A_09F9_11D3_88AD_0080C84A5D47_.wvu.PrintArea" localSheetId="12" hidden="1">#REF!</definedName>
    <definedName name="Z_2A4AFF3A_09F9_11D3_88AD_0080C84A5D47_.wvu.PrintArea" localSheetId="36" hidden="1">#REF!</definedName>
    <definedName name="Z_2A4AFF3A_09F9_11D3_88AD_0080C84A5D47_.wvu.PrintArea" localSheetId="10" hidden="1">#REF!</definedName>
    <definedName name="Z_2A4AFF3A_09F9_11D3_88AD_0080C84A5D47_.wvu.PrintArea" localSheetId="11" hidden="1">#REF!</definedName>
    <definedName name="Z_2A4AFF3A_09F9_11D3_88AD_0080C84A5D47_.wvu.PrintArea" localSheetId="9" hidden="1">#REF!</definedName>
    <definedName name="Z_2A4AFF3A_09F9_11D3_88AD_0080C84A5D47_.wvu.PrintArea" localSheetId="8" hidden="1">#REF!</definedName>
    <definedName name="Z_2A4AFF3A_09F9_11D3_88AD_0080C84A5D47_.wvu.PrintArea" localSheetId="21" hidden="1">#REF!</definedName>
    <definedName name="Z_2A4AFF3A_09F9_11D3_88AD_0080C84A5D47_.wvu.PrintArea" localSheetId="6" hidden="1">#REF!</definedName>
    <definedName name="Z_2A4AFF3A_09F9_11D3_88AD_0080C84A5D47_.wvu.PrintArea" localSheetId="0" hidden="1">#REF!</definedName>
    <definedName name="Z_2A4AFF3A_09F9_11D3_88AD_0080C84A5D47_.wvu.PrintArea" localSheetId="2" hidden="1">#REF!</definedName>
    <definedName name="Z_2A4AFF3A_09F9_11D3_88AD_0080C84A5D47_.wvu.PrintArea" localSheetId="1" hidden="1">#REF!</definedName>
    <definedName name="Z_2A4AFF3A_09F9_11D3_88AD_0080C84A5D47_.wvu.PrintArea" localSheetId="33" hidden="1">#REF!</definedName>
    <definedName name="Z_2A4AFF3A_09F9_11D3_88AD_0080C84A5D47_.wvu.PrintArea" localSheetId="25" hidden="1">#REF!</definedName>
    <definedName name="Z_2A4AFF3A_09F9_11D3_88AD_0080C84A5D47_.wvu.PrintArea" hidden="1">#REF!</definedName>
    <definedName name="Z_2A4AFF3B_09F9_11D3_88AD_0080C84A5D47_.wvu.PrintArea" localSheetId="17" hidden="1">#REF!</definedName>
    <definedName name="Z_2A4AFF3B_09F9_11D3_88AD_0080C84A5D47_.wvu.PrintArea" localSheetId="16" hidden="1">#REF!</definedName>
    <definedName name="Z_2A4AFF3B_09F9_11D3_88AD_0080C84A5D47_.wvu.PrintArea" localSheetId="53" hidden="1">#REF!</definedName>
    <definedName name="Z_2A4AFF3B_09F9_11D3_88AD_0080C84A5D47_.wvu.PrintArea" localSheetId="23" hidden="1">#REF!</definedName>
    <definedName name="Z_2A4AFF3B_09F9_11D3_88AD_0080C84A5D47_.wvu.PrintArea" localSheetId="14" hidden="1">#REF!</definedName>
    <definedName name="Z_2A4AFF3B_09F9_11D3_88AD_0080C84A5D47_.wvu.PrintArea" localSheetId="13" hidden="1">#REF!</definedName>
    <definedName name="Z_2A4AFF3B_09F9_11D3_88AD_0080C84A5D47_.wvu.PrintArea" localSheetId="12" hidden="1">#REF!</definedName>
    <definedName name="Z_2A4AFF3B_09F9_11D3_88AD_0080C84A5D47_.wvu.PrintArea" localSheetId="36" hidden="1">#REF!</definedName>
    <definedName name="Z_2A4AFF3B_09F9_11D3_88AD_0080C84A5D47_.wvu.PrintArea" localSheetId="10" hidden="1">#REF!</definedName>
    <definedName name="Z_2A4AFF3B_09F9_11D3_88AD_0080C84A5D47_.wvu.PrintArea" localSheetId="11" hidden="1">#REF!</definedName>
    <definedName name="Z_2A4AFF3B_09F9_11D3_88AD_0080C84A5D47_.wvu.PrintArea" localSheetId="9" hidden="1">#REF!</definedName>
    <definedName name="Z_2A4AFF3B_09F9_11D3_88AD_0080C84A5D47_.wvu.PrintArea" localSheetId="8" hidden="1">#REF!</definedName>
    <definedName name="Z_2A4AFF3B_09F9_11D3_88AD_0080C84A5D47_.wvu.PrintArea" localSheetId="21" hidden="1">#REF!</definedName>
    <definedName name="Z_2A4AFF3B_09F9_11D3_88AD_0080C84A5D47_.wvu.PrintArea" localSheetId="6" hidden="1">#REF!</definedName>
    <definedName name="Z_2A4AFF3B_09F9_11D3_88AD_0080C84A5D47_.wvu.PrintArea" localSheetId="0" hidden="1">#REF!</definedName>
    <definedName name="Z_2A4AFF3B_09F9_11D3_88AD_0080C84A5D47_.wvu.PrintArea" localSheetId="2" hidden="1">#REF!</definedName>
    <definedName name="Z_2A4AFF3B_09F9_11D3_88AD_0080C84A5D47_.wvu.PrintArea" localSheetId="1" hidden="1">#REF!</definedName>
    <definedName name="Z_2A4AFF3B_09F9_11D3_88AD_0080C84A5D47_.wvu.PrintArea" localSheetId="33" hidden="1">#REF!</definedName>
    <definedName name="Z_2A4AFF3B_09F9_11D3_88AD_0080C84A5D47_.wvu.PrintArea" localSheetId="25" hidden="1">#REF!</definedName>
    <definedName name="Z_2A4AFF3B_09F9_11D3_88AD_0080C84A5D47_.wvu.PrintArea" hidden="1">#REF!</definedName>
    <definedName name="Z_2A4AFF3D_09F9_11D3_88AD_0080C84A5D47_.wvu.PrintArea" localSheetId="17" hidden="1">#REF!</definedName>
    <definedName name="Z_2A4AFF3D_09F9_11D3_88AD_0080C84A5D47_.wvu.PrintArea" localSheetId="16" hidden="1">#REF!</definedName>
    <definedName name="Z_2A4AFF3D_09F9_11D3_88AD_0080C84A5D47_.wvu.PrintArea" localSheetId="53" hidden="1">#REF!</definedName>
    <definedName name="Z_2A4AFF3D_09F9_11D3_88AD_0080C84A5D47_.wvu.PrintArea" localSheetId="23" hidden="1">#REF!</definedName>
    <definedName name="Z_2A4AFF3D_09F9_11D3_88AD_0080C84A5D47_.wvu.PrintArea" localSheetId="14" hidden="1">#REF!</definedName>
    <definedName name="Z_2A4AFF3D_09F9_11D3_88AD_0080C84A5D47_.wvu.PrintArea" localSheetId="13" hidden="1">#REF!</definedName>
    <definedName name="Z_2A4AFF3D_09F9_11D3_88AD_0080C84A5D47_.wvu.PrintArea" localSheetId="12" hidden="1">#REF!</definedName>
    <definedName name="Z_2A4AFF3D_09F9_11D3_88AD_0080C84A5D47_.wvu.PrintArea" localSheetId="36" hidden="1">#REF!</definedName>
    <definedName name="Z_2A4AFF3D_09F9_11D3_88AD_0080C84A5D47_.wvu.PrintArea" localSheetId="10" hidden="1">#REF!</definedName>
    <definedName name="Z_2A4AFF3D_09F9_11D3_88AD_0080C84A5D47_.wvu.PrintArea" localSheetId="11" hidden="1">#REF!</definedName>
    <definedName name="Z_2A4AFF3D_09F9_11D3_88AD_0080C84A5D47_.wvu.PrintArea" localSheetId="9" hidden="1">#REF!</definedName>
    <definedName name="Z_2A4AFF3D_09F9_11D3_88AD_0080C84A5D47_.wvu.PrintArea" localSheetId="8" hidden="1">#REF!</definedName>
    <definedName name="Z_2A4AFF3D_09F9_11D3_88AD_0080C84A5D47_.wvu.PrintArea" localSheetId="21" hidden="1">#REF!</definedName>
    <definedName name="Z_2A4AFF3D_09F9_11D3_88AD_0080C84A5D47_.wvu.PrintArea" localSheetId="6" hidden="1">#REF!</definedName>
    <definedName name="Z_2A4AFF3D_09F9_11D3_88AD_0080C84A5D47_.wvu.PrintArea" localSheetId="0" hidden="1">#REF!</definedName>
    <definedName name="Z_2A4AFF3D_09F9_11D3_88AD_0080C84A5D47_.wvu.PrintArea" localSheetId="2" hidden="1">#REF!</definedName>
    <definedName name="Z_2A4AFF3D_09F9_11D3_88AD_0080C84A5D47_.wvu.PrintArea" localSheetId="1" hidden="1">#REF!</definedName>
    <definedName name="Z_2A4AFF3D_09F9_11D3_88AD_0080C84A5D47_.wvu.PrintArea" localSheetId="33" hidden="1">#REF!</definedName>
    <definedName name="Z_2A4AFF3D_09F9_11D3_88AD_0080C84A5D47_.wvu.PrintArea" localSheetId="25" hidden="1">#REF!</definedName>
    <definedName name="Z_2A4AFF3D_09F9_11D3_88AD_0080C84A5D47_.wvu.PrintArea" hidden="1">#REF!</definedName>
    <definedName name="Z_2A4AFF3E_09F9_11D3_88AD_0080C84A5D47_.wvu.PrintArea" localSheetId="17" hidden="1">#REF!</definedName>
    <definedName name="Z_2A4AFF3E_09F9_11D3_88AD_0080C84A5D47_.wvu.PrintArea" localSheetId="16" hidden="1">#REF!</definedName>
    <definedName name="Z_2A4AFF3E_09F9_11D3_88AD_0080C84A5D47_.wvu.PrintArea" localSheetId="53" hidden="1">#REF!</definedName>
    <definedName name="Z_2A4AFF3E_09F9_11D3_88AD_0080C84A5D47_.wvu.PrintArea" localSheetId="23" hidden="1">#REF!</definedName>
    <definedName name="Z_2A4AFF3E_09F9_11D3_88AD_0080C84A5D47_.wvu.PrintArea" localSheetId="14" hidden="1">#REF!</definedName>
    <definedName name="Z_2A4AFF3E_09F9_11D3_88AD_0080C84A5D47_.wvu.PrintArea" localSheetId="13" hidden="1">#REF!</definedName>
    <definedName name="Z_2A4AFF3E_09F9_11D3_88AD_0080C84A5D47_.wvu.PrintArea" localSheetId="12" hidden="1">#REF!</definedName>
    <definedName name="Z_2A4AFF3E_09F9_11D3_88AD_0080C84A5D47_.wvu.PrintArea" localSheetId="36" hidden="1">#REF!</definedName>
    <definedName name="Z_2A4AFF3E_09F9_11D3_88AD_0080C84A5D47_.wvu.PrintArea" localSheetId="10" hidden="1">#REF!</definedName>
    <definedName name="Z_2A4AFF3E_09F9_11D3_88AD_0080C84A5D47_.wvu.PrintArea" localSheetId="11" hidden="1">#REF!</definedName>
    <definedName name="Z_2A4AFF3E_09F9_11D3_88AD_0080C84A5D47_.wvu.PrintArea" localSheetId="9" hidden="1">#REF!</definedName>
    <definedName name="Z_2A4AFF3E_09F9_11D3_88AD_0080C84A5D47_.wvu.PrintArea" localSheetId="8" hidden="1">#REF!</definedName>
    <definedName name="Z_2A4AFF3E_09F9_11D3_88AD_0080C84A5D47_.wvu.PrintArea" localSheetId="21" hidden="1">#REF!</definedName>
    <definedName name="Z_2A4AFF3E_09F9_11D3_88AD_0080C84A5D47_.wvu.PrintArea" localSheetId="6" hidden="1">#REF!</definedName>
    <definedName name="Z_2A4AFF3E_09F9_11D3_88AD_0080C84A5D47_.wvu.PrintArea" localSheetId="0" hidden="1">#REF!</definedName>
    <definedName name="Z_2A4AFF3E_09F9_11D3_88AD_0080C84A5D47_.wvu.PrintArea" localSheetId="2" hidden="1">#REF!</definedName>
    <definedName name="Z_2A4AFF3E_09F9_11D3_88AD_0080C84A5D47_.wvu.PrintArea" localSheetId="1" hidden="1">#REF!</definedName>
    <definedName name="Z_2A4AFF3E_09F9_11D3_88AD_0080C84A5D47_.wvu.PrintArea" localSheetId="33" hidden="1">#REF!</definedName>
    <definedName name="Z_2A4AFF3E_09F9_11D3_88AD_0080C84A5D47_.wvu.PrintArea" localSheetId="25" hidden="1">#REF!</definedName>
    <definedName name="Z_2A4AFF3E_09F9_11D3_88AD_0080C84A5D47_.wvu.PrintArea" hidden="1">#REF!</definedName>
    <definedName name="Z_2A4AFF3F_09F9_11D3_88AD_0080C84A5D47_.wvu.PrintArea" localSheetId="17" hidden="1">#REF!</definedName>
    <definedName name="Z_2A4AFF3F_09F9_11D3_88AD_0080C84A5D47_.wvu.PrintArea" localSheetId="16" hidden="1">#REF!</definedName>
    <definedName name="Z_2A4AFF3F_09F9_11D3_88AD_0080C84A5D47_.wvu.PrintArea" localSheetId="53" hidden="1">#REF!</definedName>
    <definedName name="Z_2A4AFF3F_09F9_11D3_88AD_0080C84A5D47_.wvu.PrintArea" localSheetId="23" hidden="1">#REF!</definedName>
    <definedName name="Z_2A4AFF3F_09F9_11D3_88AD_0080C84A5D47_.wvu.PrintArea" localSheetId="14" hidden="1">#REF!</definedName>
    <definedName name="Z_2A4AFF3F_09F9_11D3_88AD_0080C84A5D47_.wvu.PrintArea" localSheetId="13" hidden="1">#REF!</definedName>
    <definedName name="Z_2A4AFF3F_09F9_11D3_88AD_0080C84A5D47_.wvu.PrintArea" localSheetId="12" hidden="1">#REF!</definedName>
    <definedName name="Z_2A4AFF3F_09F9_11D3_88AD_0080C84A5D47_.wvu.PrintArea" localSheetId="36" hidden="1">#REF!</definedName>
    <definedName name="Z_2A4AFF3F_09F9_11D3_88AD_0080C84A5D47_.wvu.PrintArea" localSheetId="10" hidden="1">#REF!</definedName>
    <definedName name="Z_2A4AFF3F_09F9_11D3_88AD_0080C84A5D47_.wvu.PrintArea" localSheetId="11" hidden="1">#REF!</definedName>
    <definedName name="Z_2A4AFF3F_09F9_11D3_88AD_0080C84A5D47_.wvu.PrintArea" localSheetId="9" hidden="1">#REF!</definedName>
    <definedName name="Z_2A4AFF3F_09F9_11D3_88AD_0080C84A5D47_.wvu.PrintArea" localSheetId="8" hidden="1">#REF!</definedName>
    <definedName name="Z_2A4AFF3F_09F9_11D3_88AD_0080C84A5D47_.wvu.PrintArea" localSheetId="21" hidden="1">#REF!</definedName>
    <definedName name="Z_2A4AFF3F_09F9_11D3_88AD_0080C84A5D47_.wvu.PrintArea" localSheetId="6" hidden="1">#REF!</definedName>
    <definedName name="Z_2A4AFF3F_09F9_11D3_88AD_0080C84A5D47_.wvu.PrintArea" localSheetId="0" hidden="1">#REF!</definedName>
    <definedName name="Z_2A4AFF3F_09F9_11D3_88AD_0080C84A5D47_.wvu.PrintArea" localSheetId="2" hidden="1">#REF!</definedName>
    <definedName name="Z_2A4AFF3F_09F9_11D3_88AD_0080C84A5D47_.wvu.PrintArea" localSheetId="1" hidden="1">#REF!</definedName>
    <definedName name="Z_2A4AFF3F_09F9_11D3_88AD_0080C84A5D47_.wvu.PrintArea" localSheetId="33" hidden="1">#REF!</definedName>
    <definedName name="Z_2A4AFF3F_09F9_11D3_88AD_0080C84A5D47_.wvu.PrintArea" localSheetId="25" hidden="1">#REF!</definedName>
    <definedName name="Z_2A4AFF3F_09F9_11D3_88AD_0080C84A5D47_.wvu.PrintArea" hidden="1">#REF!</definedName>
    <definedName name="Z_2A4AFF40_09F9_11D3_88AD_0080C84A5D47_.wvu.PrintArea" localSheetId="17" hidden="1">#REF!</definedName>
    <definedName name="Z_2A4AFF40_09F9_11D3_88AD_0080C84A5D47_.wvu.PrintArea" localSheetId="16" hidden="1">#REF!</definedName>
    <definedName name="Z_2A4AFF40_09F9_11D3_88AD_0080C84A5D47_.wvu.PrintArea" localSheetId="53" hidden="1">#REF!</definedName>
    <definedName name="Z_2A4AFF40_09F9_11D3_88AD_0080C84A5D47_.wvu.PrintArea" localSheetId="23" hidden="1">#REF!</definedName>
    <definedName name="Z_2A4AFF40_09F9_11D3_88AD_0080C84A5D47_.wvu.PrintArea" localSheetId="14" hidden="1">#REF!</definedName>
    <definedName name="Z_2A4AFF40_09F9_11D3_88AD_0080C84A5D47_.wvu.PrintArea" localSheetId="13" hidden="1">#REF!</definedName>
    <definedName name="Z_2A4AFF40_09F9_11D3_88AD_0080C84A5D47_.wvu.PrintArea" localSheetId="12" hidden="1">#REF!</definedName>
    <definedName name="Z_2A4AFF40_09F9_11D3_88AD_0080C84A5D47_.wvu.PrintArea" localSheetId="36" hidden="1">#REF!</definedName>
    <definedName name="Z_2A4AFF40_09F9_11D3_88AD_0080C84A5D47_.wvu.PrintArea" localSheetId="10" hidden="1">#REF!</definedName>
    <definedName name="Z_2A4AFF40_09F9_11D3_88AD_0080C84A5D47_.wvu.PrintArea" localSheetId="11" hidden="1">#REF!</definedName>
    <definedName name="Z_2A4AFF40_09F9_11D3_88AD_0080C84A5D47_.wvu.PrintArea" localSheetId="9" hidden="1">#REF!</definedName>
    <definedName name="Z_2A4AFF40_09F9_11D3_88AD_0080C84A5D47_.wvu.PrintArea" localSheetId="8" hidden="1">#REF!</definedName>
    <definedName name="Z_2A4AFF40_09F9_11D3_88AD_0080C84A5D47_.wvu.PrintArea" localSheetId="21" hidden="1">#REF!</definedName>
    <definedName name="Z_2A4AFF40_09F9_11D3_88AD_0080C84A5D47_.wvu.PrintArea" localSheetId="6" hidden="1">#REF!</definedName>
    <definedName name="Z_2A4AFF40_09F9_11D3_88AD_0080C84A5D47_.wvu.PrintArea" localSheetId="0" hidden="1">#REF!</definedName>
    <definedName name="Z_2A4AFF40_09F9_11D3_88AD_0080C84A5D47_.wvu.PrintArea" localSheetId="2" hidden="1">#REF!</definedName>
    <definedName name="Z_2A4AFF40_09F9_11D3_88AD_0080C84A5D47_.wvu.PrintArea" localSheetId="1" hidden="1">#REF!</definedName>
    <definedName name="Z_2A4AFF40_09F9_11D3_88AD_0080C84A5D47_.wvu.PrintArea" localSheetId="33" hidden="1">#REF!</definedName>
    <definedName name="Z_2A4AFF40_09F9_11D3_88AD_0080C84A5D47_.wvu.PrintArea" localSheetId="25" hidden="1">#REF!</definedName>
    <definedName name="Z_2A4AFF40_09F9_11D3_88AD_0080C84A5D47_.wvu.PrintArea" hidden="1">#REF!</definedName>
    <definedName name="Z_2A4AFF42_09F9_11D3_88AD_0080C84A5D47_.wvu.PrintArea" localSheetId="17" hidden="1">#REF!</definedName>
    <definedName name="Z_2A4AFF42_09F9_11D3_88AD_0080C84A5D47_.wvu.PrintArea" localSheetId="16" hidden="1">#REF!</definedName>
    <definedName name="Z_2A4AFF42_09F9_11D3_88AD_0080C84A5D47_.wvu.PrintArea" localSheetId="53" hidden="1">#REF!</definedName>
    <definedName name="Z_2A4AFF42_09F9_11D3_88AD_0080C84A5D47_.wvu.PrintArea" localSheetId="23" hidden="1">#REF!</definedName>
    <definedName name="Z_2A4AFF42_09F9_11D3_88AD_0080C84A5D47_.wvu.PrintArea" localSheetId="14" hidden="1">#REF!</definedName>
    <definedName name="Z_2A4AFF42_09F9_11D3_88AD_0080C84A5D47_.wvu.PrintArea" localSheetId="13" hidden="1">#REF!</definedName>
    <definedName name="Z_2A4AFF42_09F9_11D3_88AD_0080C84A5D47_.wvu.PrintArea" localSheetId="12" hidden="1">#REF!</definedName>
    <definedName name="Z_2A4AFF42_09F9_11D3_88AD_0080C84A5D47_.wvu.PrintArea" localSheetId="36" hidden="1">#REF!</definedName>
    <definedName name="Z_2A4AFF42_09F9_11D3_88AD_0080C84A5D47_.wvu.PrintArea" localSheetId="10" hidden="1">#REF!</definedName>
    <definedName name="Z_2A4AFF42_09F9_11D3_88AD_0080C84A5D47_.wvu.PrintArea" localSheetId="11" hidden="1">#REF!</definedName>
    <definedName name="Z_2A4AFF42_09F9_11D3_88AD_0080C84A5D47_.wvu.PrintArea" localSheetId="9" hidden="1">#REF!</definedName>
    <definedName name="Z_2A4AFF42_09F9_11D3_88AD_0080C84A5D47_.wvu.PrintArea" localSheetId="8" hidden="1">#REF!</definedName>
    <definedName name="Z_2A4AFF42_09F9_11D3_88AD_0080C84A5D47_.wvu.PrintArea" localSheetId="21" hidden="1">#REF!</definedName>
    <definedName name="Z_2A4AFF42_09F9_11D3_88AD_0080C84A5D47_.wvu.PrintArea" localSheetId="6" hidden="1">#REF!</definedName>
    <definedName name="Z_2A4AFF42_09F9_11D3_88AD_0080C84A5D47_.wvu.PrintArea" localSheetId="0" hidden="1">#REF!</definedName>
    <definedName name="Z_2A4AFF42_09F9_11D3_88AD_0080C84A5D47_.wvu.PrintArea" localSheetId="2" hidden="1">#REF!</definedName>
    <definedName name="Z_2A4AFF42_09F9_11D3_88AD_0080C84A5D47_.wvu.PrintArea" localSheetId="1" hidden="1">#REF!</definedName>
    <definedName name="Z_2A4AFF42_09F9_11D3_88AD_0080C84A5D47_.wvu.PrintArea" localSheetId="33" hidden="1">#REF!</definedName>
    <definedName name="Z_2A4AFF42_09F9_11D3_88AD_0080C84A5D47_.wvu.PrintArea" localSheetId="25" hidden="1">#REF!</definedName>
    <definedName name="Z_2A4AFF42_09F9_11D3_88AD_0080C84A5D47_.wvu.PrintArea" hidden="1">#REF!</definedName>
    <definedName name="Z_2A4AFF43_09F9_11D3_88AD_0080C84A5D47_.wvu.PrintArea" localSheetId="17" hidden="1">#REF!</definedName>
    <definedName name="Z_2A4AFF43_09F9_11D3_88AD_0080C84A5D47_.wvu.PrintArea" localSheetId="16" hidden="1">#REF!</definedName>
    <definedName name="Z_2A4AFF43_09F9_11D3_88AD_0080C84A5D47_.wvu.PrintArea" localSheetId="53" hidden="1">#REF!</definedName>
    <definedName name="Z_2A4AFF43_09F9_11D3_88AD_0080C84A5D47_.wvu.PrintArea" localSheetId="23" hidden="1">#REF!</definedName>
    <definedName name="Z_2A4AFF43_09F9_11D3_88AD_0080C84A5D47_.wvu.PrintArea" localSheetId="14" hidden="1">#REF!</definedName>
    <definedName name="Z_2A4AFF43_09F9_11D3_88AD_0080C84A5D47_.wvu.PrintArea" localSheetId="13" hidden="1">#REF!</definedName>
    <definedName name="Z_2A4AFF43_09F9_11D3_88AD_0080C84A5D47_.wvu.PrintArea" localSheetId="12" hidden="1">#REF!</definedName>
    <definedName name="Z_2A4AFF43_09F9_11D3_88AD_0080C84A5D47_.wvu.PrintArea" localSheetId="36" hidden="1">#REF!</definedName>
    <definedName name="Z_2A4AFF43_09F9_11D3_88AD_0080C84A5D47_.wvu.PrintArea" localSheetId="10" hidden="1">#REF!</definedName>
    <definedName name="Z_2A4AFF43_09F9_11D3_88AD_0080C84A5D47_.wvu.PrintArea" localSheetId="11" hidden="1">#REF!</definedName>
    <definedName name="Z_2A4AFF43_09F9_11D3_88AD_0080C84A5D47_.wvu.PrintArea" localSheetId="9" hidden="1">#REF!</definedName>
    <definedName name="Z_2A4AFF43_09F9_11D3_88AD_0080C84A5D47_.wvu.PrintArea" localSheetId="8" hidden="1">#REF!</definedName>
    <definedName name="Z_2A4AFF43_09F9_11D3_88AD_0080C84A5D47_.wvu.PrintArea" localSheetId="21" hidden="1">#REF!</definedName>
    <definedName name="Z_2A4AFF43_09F9_11D3_88AD_0080C84A5D47_.wvu.PrintArea" localSheetId="6" hidden="1">#REF!</definedName>
    <definedName name="Z_2A4AFF43_09F9_11D3_88AD_0080C84A5D47_.wvu.PrintArea" localSheetId="0" hidden="1">#REF!</definedName>
    <definedName name="Z_2A4AFF43_09F9_11D3_88AD_0080C84A5D47_.wvu.PrintArea" localSheetId="2" hidden="1">#REF!</definedName>
    <definedName name="Z_2A4AFF43_09F9_11D3_88AD_0080C84A5D47_.wvu.PrintArea" localSheetId="1" hidden="1">#REF!</definedName>
    <definedName name="Z_2A4AFF43_09F9_11D3_88AD_0080C84A5D47_.wvu.PrintArea" localSheetId="33" hidden="1">#REF!</definedName>
    <definedName name="Z_2A4AFF43_09F9_11D3_88AD_0080C84A5D47_.wvu.PrintArea" localSheetId="25" hidden="1">#REF!</definedName>
    <definedName name="Z_2A4AFF43_09F9_11D3_88AD_0080C84A5D47_.wvu.PrintArea" hidden="1">#REF!</definedName>
    <definedName name="Z_2A4AFF44_09F9_11D3_88AD_0080C84A5D47_.wvu.PrintArea" localSheetId="17" hidden="1">#REF!</definedName>
    <definedName name="Z_2A4AFF44_09F9_11D3_88AD_0080C84A5D47_.wvu.PrintArea" localSheetId="16" hidden="1">#REF!</definedName>
    <definedName name="Z_2A4AFF44_09F9_11D3_88AD_0080C84A5D47_.wvu.PrintArea" localSheetId="53" hidden="1">#REF!</definedName>
    <definedName name="Z_2A4AFF44_09F9_11D3_88AD_0080C84A5D47_.wvu.PrintArea" localSheetId="23" hidden="1">#REF!</definedName>
    <definedName name="Z_2A4AFF44_09F9_11D3_88AD_0080C84A5D47_.wvu.PrintArea" localSheetId="14" hidden="1">#REF!</definedName>
    <definedName name="Z_2A4AFF44_09F9_11D3_88AD_0080C84A5D47_.wvu.PrintArea" localSheetId="13" hidden="1">#REF!</definedName>
    <definedName name="Z_2A4AFF44_09F9_11D3_88AD_0080C84A5D47_.wvu.PrintArea" localSheetId="12" hidden="1">#REF!</definedName>
    <definedName name="Z_2A4AFF44_09F9_11D3_88AD_0080C84A5D47_.wvu.PrintArea" localSheetId="36" hidden="1">#REF!</definedName>
    <definedName name="Z_2A4AFF44_09F9_11D3_88AD_0080C84A5D47_.wvu.PrintArea" localSheetId="10" hidden="1">#REF!</definedName>
    <definedName name="Z_2A4AFF44_09F9_11D3_88AD_0080C84A5D47_.wvu.PrintArea" localSheetId="11" hidden="1">#REF!</definedName>
    <definedName name="Z_2A4AFF44_09F9_11D3_88AD_0080C84A5D47_.wvu.PrintArea" localSheetId="9" hidden="1">#REF!</definedName>
    <definedName name="Z_2A4AFF44_09F9_11D3_88AD_0080C84A5D47_.wvu.PrintArea" localSheetId="8" hidden="1">#REF!</definedName>
    <definedName name="Z_2A4AFF44_09F9_11D3_88AD_0080C84A5D47_.wvu.PrintArea" localSheetId="21" hidden="1">#REF!</definedName>
    <definedName name="Z_2A4AFF44_09F9_11D3_88AD_0080C84A5D47_.wvu.PrintArea" localSheetId="6" hidden="1">#REF!</definedName>
    <definedName name="Z_2A4AFF44_09F9_11D3_88AD_0080C84A5D47_.wvu.PrintArea" localSheetId="0" hidden="1">#REF!</definedName>
    <definedName name="Z_2A4AFF44_09F9_11D3_88AD_0080C84A5D47_.wvu.PrintArea" localSheetId="2" hidden="1">#REF!</definedName>
    <definedName name="Z_2A4AFF44_09F9_11D3_88AD_0080C84A5D47_.wvu.PrintArea" localSheetId="1" hidden="1">#REF!</definedName>
    <definedName name="Z_2A4AFF44_09F9_11D3_88AD_0080C84A5D47_.wvu.PrintArea" localSheetId="33" hidden="1">#REF!</definedName>
    <definedName name="Z_2A4AFF44_09F9_11D3_88AD_0080C84A5D47_.wvu.PrintArea" localSheetId="25" hidden="1">#REF!</definedName>
    <definedName name="Z_2A4AFF44_09F9_11D3_88AD_0080C84A5D47_.wvu.PrintArea" hidden="1">#REF!</definedName>
    <definedName name="Z_2A4AFF45_09F9_11D3_88AD_0080C84A5D47_.wvu.PrintArea" localSheetId="17" hidden="1">#REF!</definedName>
    <definedName name="Z_2A4AFF45_09F9_11D3_88AD_0080C84A5D47_.wvu.PrintArea" localSheetId="16" hidden="1">#REF!</definedName>
    <definedName name="Z_2A4AFF45_09F9_11D3_88AD_0080C84A5D47_.wvu.PrintArea" localSheetId="53" hidden="1">#REF!</definedName>
    <definedName name="Z_2A4AFF45_09F9_11D3_88AD_0080C84A5D47_.wvu.PrintArea" localSheetId="23" hidden="1">#REF!</definedName>
    <definedName name="Z_2A4AFF45_09F9_11D3_88AD_0080C84A5D47_.wvu.PrintArea" localSheetId="14" hidden="1">#REF!</definedName>
    <definedName name="Z_2A4AFF45_09F9_11D3_88AD_0080C84A5D47_.wvu.PrintArea" localSheetId="13" hidden="1">#REF!</definedName>
    <definedName name="Z_2A4AFF45_09F9_11D3_88AD_0080C84A5D47_.wvu.PrintArea" localSheetId="12" hidden="1">#REF!</definedName>
    <definedName name="Z_2A4AFF45_09F9_11D3_88AD_0080C84A5D47_.wvu.PrintArea" localSheetId="36" hidden="1">#REF!</definedName>
    <definedName name="Z_2A4AFF45_09F9_11D3_88AD_0080C84A5D47_.wvu.PrintArea" localSheetId="10" hidden="1">#REF!</definedName>
    <definedName name="Z_2A4AFF45_09F9_11D3_88AD_0080C84A5D47_.wvu.PrintArea" localSheetId="11" hidden="1">#REF!</definedName>
    <definedName name="Z_2A4AFF45_09F9_11D3_88AD_0080C84A5D47_.wvu.PrintArea" localSheetId="9" hidden="1">#REF!</definedName>
    <definedName name="Z_2A4AFF45_09F9_11D3_88AD_0080C84A5D47_.wvu.PrintArea" localSheetId="8" hidden="1">#REF!</definedName>
    <definedName name="Z_2A4AFF45_09F9_11D3_88AD_0080C84A5D47_.wvu.PrintArea" localSheetId="21" hidden="1">#REF!</definedName>
    <definedName name="Z_2A4AFF45_09F9_11D3_88AD_0080C84A5D47_.wvu.PrintArea" localSheetId="6" hidden="1">#REF!</definedName>
    <definedName name="Z_2A4AFF45_09F9_11D3_88AD_0080C84A5D47_.wvu.PrintArea" localSheetId="0" hidden="1">#REF!</definedName>
    <definedName name="Z_2A4AFF45_09F9_11D3_88AD_0080C84A5D47_.wvu.PrintArea" localSheetId="2" hidden="1">#REF!</definedName>
    <definedName name="Z_2A4AFF45_09F9_11D3_88AD_0080C84A5D47_.wvu.PrintArea" localSheetId="1" hidden="1">#REF!</definedName>
    <definedName name="Z_2A4AFF45_09F9_11D3_88AD_0080C84A5D47_.wvu.PrintArea" localSheetId="33" hidden="1">#REF!</definedName>
    <definedName name="Z_2A4AFF45_09F9_11D3_88AD_0080C84A5D47_.wvu.PrintArea" localSheetId="25" hidden="1">#REF!</definedName>
    <definedName name="Z_2A4AFF45_09F9_11D3_88AD_0080C84A5D47_.wvu.PrintArea" hidden="1">#REF!</definedName>
    <definedName name="Z_2A4AFF47_09F9_11D3_88AD_0080C84A5D47_.wvu.PrintArea" localSheetId="17" hidden="1">#REF!</definedName>
    <definedName name="Z_2A4AFF47_09F9_11D3_88AD_0080C84A5D47_.wvu.PrintArea" localSheetId="16" hidden="1">#REF!</definedName>
    <definedName name="Z_2A4AFF47_09F9_11D3_88AD_0080C84A5D47_.wvu.PrintArea" localSheetId="53" hidden="1">#REF!</definedName>
    <definedName name="Z_2A4AFF47_09F9_11D3_88AD_0080C84A5D47_.wvu.PrintArea" localSheetId="23" hidden="1">#REF!</definedName>
    <definedName name="Z_2A4AFF47_09F9_11D3_88AD_0080C84A5D47_.wvu.PrintArea" localSheetId="14" hidden="1">#REF!</definedName>
    <definedName name="Z_2A4AFF47_09F9_11D3_88AD_0080C84A5D47_.wvu.PrintArea" localSheetId="13" hidden="1">#REF!</definedName>
    <definedName name="Z_2A4AFF47_09F9_11D3_88AD_0080C84A5D47_.wvu.PrintArea" localSheetId="12" hidden="1">#REF!</definedName>
    <definedName name="Z_2A4AFF47_09F9_11D3_88AD_0080C84A5D47_.wvu.PrintArea" localSheetId="36" hidden="1">#REF!</definedName>
    <definedName name="Z_2A4AFF47_09F9_11D3_88AD_0080C84A5D47_.wvu.PrintArea" localSheetId="10" hidden="1">#REF!</definedName>
    <definedName name="Z_2A4AFF47_09F9_11D3_88AD_0080C84A5D47_.wvu.PrintArea" localSheetId="11" hidden="1">#REF!</definedName>
    <definedName name="Z_2A4AFF47_09F9_11D3_88AD_0080C84A5D47_.wvu.PrintArea" localSheetId="9" hidden="1">#REF!</definedName>
    <definedName name="Z_2A4AFF47_09F9_11D3_88AD_0080C84A5D47_.wvu.PrintArea" localSheetId="8" hidden="1">#REF!</definedName>
    <definedName name="Z_2A4AFF47_09F9_11D3_88AD_0080C84A5D47_.wvu.PrintArea" localSheetId="21" hidden="1">#REF!</definedName>
    <definedName name="Z_2A4AFF47_09F9_11D3_88AD_0080C84A5D47_.wvu.PrintArea" localSheetId="6" hidden="1">#REF!</definedName>
    <definedName name="Z_2A4AFF47_09F9_11D3_88AD_0080C84A5D47_.wvu.PrintArea" localSheetId="0" hidden="1">#REF!</definedName>
    <definedName name="Z_2A4AFF47_09F9_11D3_88AD_0080C84A5D47_.wvu.PrintArea" localSheetId="2" hidden="1">#REF!</definedName>
    <definedName name="Z_2A4AFF47_09F9_11D3_88AD_0080C84A5D47_.wvu.PrintArea" localSheetId="1" hidden="1">#REF!</definedName>
    <definedName name="Z_2A4AFF47_09F9_11D3_88AD_0080C84A5D47_.wvu.PrintArea" localSheetId="33" hidden="1">#REF!</definedName>
    <definedName name="Z_2A4AFF47_09F9_11D3_88AD_0080C84A5D47_.wvu.PrintArea" localSheetId="25" hidden="1">#REF!</definedName>
    <definedName name="Z_2A4AFF47_09F9_11D3_88AD_0080C84A5D47_.wvu.PrintArea" hidden="1">#REF!</definedName>
    <definedName name="Z_2A4AFF48_09F9_11D3_88AD_0080C84A5D47_.wvu.PrintArea" localSheetId="17" hidden="1">#REF!</definedName>
    <definedName name="Z_2A4AFF48_09F9_11D3_88AD_0080C84A5D47_.wvu.PrintArea" localSheetId="16" hidden="1">#REF!</definedName>
    <definedName name="Z_2A4AFF48_09F9_11D3_88AD_0080C84A5D47_.wvu.PrintArea" localSheetId="53" hidden="1">#REF!</definedName>
    <definedName name="Z_2A4AFF48_09F9_11D3_88AD_0080C84A5D47_.wvu.PrintArea" localSheetId="23" hidden="1">#REF!</definedName>
    <definedName name="Z_2A4AFF48_09F9_11D3_88AD_0080C84A5D47_.wvu.PrintArea" localSheetId="14" hidden="1">#REF!</definedName>
    <definedName name="Z_2A4AFF48_09F9_11D3_88AD_0080C84A5D47_.wvu.PrintArea" localSheetId="13" hidden="1">#REF!</definedName>
    <definedName name="Z_2A4AFF48_09F9_11D3_88AD_0080C84A5D47_.wvu.PrintArea" localSheetId="12" hidden="1">#REF!</definedName>
    <definedName name="Z_2A4AFF48_09F9_11D3_88AD_0080C84A5D47_.wvu.PrintArea" localSheetId="36" hidden="1">#REF!</definedName>
    <definedName name="Z_2A4AFF48_09F9_11D3_88AD_0080C84A5D47_.wvu.PrintArea" localSheetId="10" hidden="1">#REF!</definedName>
    <definedName name="Z_2A4AFF48_09F9_11D3_88AD_0080C84A5D47_.wvu.PrintArea" localSheetId="11" hidden="1">#REF!</definedName>
    <definedName name="Z_2A4AFF48_09F9_11D3_88AD_0080C84A5D47_.wvu.PrintArea" localSheetId="9" hidden="1">#REF!</definedName>
    <definedName name="Z_2A4AFF48_09F9_11D3_88AD_0080C84A5D47_.wvu.PrintArea" localSheetId="8" hidden="1">#REF!</definedName>
    <definedName name="Z_2A4AFF48_09F9_11D3_88AD_0080C84A5D47_.wvu.PrintArea" localSheetId="21" hidden="1">#REF!</definedName>
    <definedName name="Z_2A4AFF48_09F9_11D3_88AD_0080C84A5D47_.wvu.PrintArea" localSheetId="6" hidden="1">#REF!</definedName>
    <definedName name="Z_2A4AFF48_09F9_11D3_88AD_0080C84A5D47_.wvu.PrintArea" localSheetId="0" hidden="1">#REF!</definedName>
    <definedName name="Z_2A4AFF48_09F9_11D3_88AD_0080C84A5D47_.wvu.PrintArea" localSheetId="2" hidden="1">#REF!</definedName>
    <definedName name="Z_2A4AFF48_09F9_11D3_88AD_0080C84A5D47_.wvu.PrintArea" localSheetId="1" hidden="1">#REF!</definedName>
    <definedName name="Z_2A4AFF48_09F9_11D3_88AD_0080C84A5D47_.wvu.PrintArea" localSheetId="33" hidden="1">#REF!</definedName>
    <definedName name="Z_2A4AFF48_09F9_11D3_88AD_0080C84A5D47_.wvu.PrintArea" localSheetId="25" hidden="1">#REF!</definedName>
    <definedName name="Z_2A4AFF48_09F9_11D3_88AD_0080C84A5D47_.wvu.PrintArea" hidden="1">#REF!</definedName>
    <definedName name="Z_2B885854_9DB4_11D3_8584_00A0C9DF1035_.wvu.PrintArea" localSheetId="17" hidden="1">#REF!</definedName>
    <definedName name="Z_2B885854_9DB4_11D3_8584_00A0C9DF1035_.wvu.PrintArea" localSheetId="16" hidden="1">#REF!</definedName>
    <definedName name="Z_2B885854_9DB4_11D3_8584_00A0C9DF1035_.wvu.PrintArea" localSheetId="53" hidden="1">#REF!</definedName>
    <definedName name="Z_2B885854_9DB4_11D3_8584_00A0C9DF1035_.wvu.PrintArea" localSheetId="23" hidden="1">#REF!</definedName>
    <definedName name="Z_2B885854_9DB4_11D3_8584_00A0C9DF1035_.wvu.PrintArea" localSheetId="14" hidden="1">#REF!</definedName>
    <definedName name="Z_2B885854_9DB4_11D3_8584_00A0C9DF1035_.wvu.PrintArea" localSheetId="13" hidden="1">#REF!</definedName>
    <definedName name="Z_2B885854_9DB4_11D3_8584_00A0C9DF1035_.wvu.PrintArea" localSheetId="12" hidden="1">#REF!</definedName>
    <definedName name="Z_2B885854_9DB4_11D3_8584_00A0C9DF1035_.wvu.PrintArea" localSheetId="36" hidden="1">#REF!</definedName>
    <definedName name="Z_2B885854_9DB4_11D3_8584_00A0C9DF1035_.wvu.PrintArea" localSheetId="10" hidden="1">#REF!</definedName>
    <definedName name="Z_2B885854_9DB4_11D3_8584_00A0C9DF1035_.wvu.PrintArea" localSheetId="11" hidden="1">#REF!</definedName>
    <definedName name="Z_2B885854_9DB4_11D3_8584_00A0C9DF1035_.wvu.PrintArea" localSheetId="9" hidden="1">#REF!</definedName>
    <definedName name="Z_2B885854_9DB4_11D3_8584_00A0C9DF1035_.wvu.PrintArea" localSheetId="8" hidden="1">#REF!</definedName>
    <definedName name="Z_2B885854_9DB4_11D3_8584_00A0C9DF1035_.wvu.PrintArea" localSheetId="21" hidden="1">#REF!</definedName>
    <definedName name="Z_2B885854_9DB4_11D3_8584_00A0C9DF1035_.wvu.PrintArea" localSheetId="6" hidden="1">#REF!</definedName>
    <definedName name="Z_2B885854_9DB4_11D3_8584_00A0C9DF1035_.wvu.PrintArea" localSheetId="0" hidden="1">#REF!</definedName>
    <definedName name="Z_2B885854_9DB4_11D3_8584_00A0C9DF1035_.wvu.PrintArea" localSheetId="2" hidden="1">#REF!</definedName>
    <definedName name="Z_2B885854_9DB4_11D3_8584_00A0C9DF1035_.wvu.PrintArea" localSheetId="1" hidden="1">#REF!</definedName>
    <definedName name="Z_2B885854_9DB4_11D3_8584_00A0C9DF1035_.wvu.PrintArea" localSheetId="33" hidden="1">#REF!</definedName>
    <definedName name="Z_2B885854_9DB4_11D3_8584_00A0C9DF1035_.wvu.PrintArea" localSheetId="25" hidden="1">#REF!</definedName>
    <definedName name="Z_2B885854_9DB4_11D3_8584_00A0C9DF1035_.wvu.PrintArea" hidden="1">#REF!</definedName>
    <definedName name="Z_2B885855_9DB4_11D3_8584_00A0C9DF1035_.wvu.PrintArea" localSheetId="17" hidden="1">#REF!</definedName>
    <definedName name="Z_2B885855_9DB4_11D3_8584_00A0C9DF1035_.wvu.PrintArea" localSheetId="16" hidden="1">#REF!</definedName>
    <definedName name="Z_2B885855_9DB4_11D3_8584_00A0C9DF1035_.wvu.PrintArea" localSheetId="53" hidden="1">#REF!</definedName>
    <definedName name="Z_2B885855_9DB4_11D3_8584_00A0C9DF1035_.wvu.PrintArea" localSheetId="23" hidden="1">#REF!</definedName>
    <definedName name="Z_2B885855_9DB4_11D3_8584_00A0C9DF1035_.wvu.PrintArea" localSheetId="14" hidden="1">#REF!</definedName>
    <definedName name="Z_2B885855_9DB4_11D3_8584_00A0C9DF1035_.wvu.PrintArea" localSheetId="13" hidden="1">#REF!</definedName>
    <definedName name="Z_2B885855_9DB4_11D3_8584_00A0C9DF1035_.wvu.PrintArea" localSheetId="12" hidden="1">#REF!</definedName>
    <definedName name="Z_2B885855_9DB4_11D3_8584_00A0C9DF1035_.wvu.PrintArea" localSheetId="36" hidden="1">#REF!</definedName>
    <definedName name="Z_2B885855_9DB4_11D3_8584_00A0C9DF1035_.wvu.PrintArea" localSheetId="10" hidden="1">#REF!</definedName>
    <definedName name="Z_2B885855_9DB4_11D3_8584_00A0C9DF1035_.wvu.PrintArea" localSheetId="11" hidden="1">#REF!</definedName>
    <definedName name="Z_2B885855_9DB4_11D3_8584_00A0C9DF1035_.wvu.PrintArea" localSheetId="9" hidden="1">#REF!</definedName>
    <definedName name="Z_2B885855_9DB4_11D3_8584_00A0C9DF1035_.wvu.PrintArea" localSheetId="8" hidden="1">#REF!</definedName>
    <definedName name="Z_2B885855_9DB4_11D3_8584_00A0C9DF1035_.wvu.PrintArea" localSheetId="21" hidden="1">#REF!</definedName>
    <definedName name="Z_2B885855_9DB4_11D3_8584_00A0C9DF1035_.wvu.PrintArea" localSheetId="6" hidden="1">#REF!</definedName>
    <definedName name="Z_2B885855_9DB4_11D3_8584_00A0C9DF1035_.wvu.PrintArea" localSheetId="0" hidden="1">#REF!</definedName>
    <definedName name="Z_2B885855_9DB4_11D3_8584_00A0C9DF1035_.wvu.PrintArea" localSheetId="2" hidden="1">#REF!</definedName>
    <definedName name="Z_2B885855_9DB4_11D3_8584_00A0C9DF1035_.wvu.PrintArea" localSheetId="1" hidden="1">#REF!</definedName>
    <definedName name="Z_2B885855_9DB4_11D3_8584_00A0C9DF1035_.wvu.PrintArea" localSheetId="33" hidden="1">#REF!</definedName>
    <definedName name="Z_2B885855_9DB4_11D3_8584_00A0C9DF1035_.wvu.PrintArea" localSheetId="25" hidden="1">#REF!</definedName>
    <definedName name="Z_2B885855_9DB4_11D3_8584_00A0C9DF1035_.wvu.PrintArea" hidden="1">#REF!</definedName>
    <definedName name="Z_2B885857_9DB4_11D3_8584_00A0C9DF1035_.wvu.PrintArea" localSheetId="17" hidden="1">#REF!</definedName>
    <definedName name="Z_2B885857_9DB4_11D3_8584_00A0C9DF1035_.wvu.PrintArea" localSheetId="16" hidden="1">#REF!</definedName>
    <definedName name="Z_2B885857_9DB4_11D3_8584_00A0C9DF1035_.wvu.PrintArea" localSheetId="53" hidden="1">#REF!</definedName>
    <definedName name="Z_2B885857_9DB4_11D3_8584_00A0C9DF1035_.wvu.PrintArea" localSheetId="23" hidden="1">#REF!</definedName>
    <definedName name="Z_2B885857_9DB4_11D3_8584_00A0C9DF1035_.wvu.PrintArea" localSheetId="14" hidden="1">#REF!</definedName>
    <definedName name="Z_2B885857_9DB4_11D3_8584_00A0C9DF1035_.wvu.PrintArea" localSheetId="13" hidden="1">#REF!</definedName>
    <definedName name="Z_2B885857_9DB4_11D3_8584_00A0C9DF1035_.wvu.PrintArea" localSheetId="12" hidden="1">#REF!</definedName>
    <definedName name="Z_2B885857_9DB4_11D3_8584_00A0C9DF1035_.wvu.PrintArea" localSheetId="36" hidden="1">#REF!</definedName>
    <definedName name="Z_2B885857_9DB4_11D3_8584_00A0C9DF1035_.wvu.PrintArea" localSheetId="10" hidden="1">#REF!</definedName>
    <definedName name="Z_2B885857_9DB4_11D3_8584_00A0C9DF1035_.wvu.PrintArea" localSheetId="11" hidden="1">#REF!</definedName>
    <definedName name="Z_2B885857_9DB4_11D3_8584_00A0C9DF1035_.wvu.PrintArea" localSheetId="9" hidden="1">#REF!</definedName>
    <definedName name="Z_2B885857_9DB4_11D3_8584_00A0C9DF1035_.wvu.PrintArea" localSheetId="8" hidden="1">#REF!</definedName>
    <definedName name="Z_2B885857_9DB4_11D3_8584_00A0C9DF1035_.wvu.PrintArea" localSheetId="21" hidden="1">#REF!</definedName>
    <definedName name="Z_2B885857_9DB4_11D3_8584_00A0C9DF1035_.wvu.PrintArea" localSheetId="6" hidden="1">#REF!</definedName>
    <definedName name="Z_2B885857_9DB4_11D3_8584_00A0C9DF1035_.wvu.PrintArea" localSheetId="0" hidden="1">#REF!</definedName>
    <definedName name="Z_2B885857_9DB4_11D3_8584_00A0C9DF1035_.wvu.PrintArea" localSheetId="2" hidden="1">#REF!</definedName>
    <definedName name="Z_2B885857_9DB4_11D3_8584_00A0C9DF1035_.wvu.PrintArea" localSheetId="1" hidden="1">#REF!</definedName>
    <definedName name="Z_2B885857_9DB4_11D3_8584_00A0C9DF1035_.wvu.PrintArea" localSheetId="33" hidden="1">#REF!</definedName>
    <definedName name="Z_2B885857_9DB4_11D3_8584_00A0C9DF1035_.wvu.PrintArea" localSheetId="25" hidden="1">#REF!</definedName>
    <definedName name="Z_2B885857_9DB4_11D3_8584_00A0C9DF1035_.wvu.PrintArea" hidden="1">#REF!</definedName>
    <definedName name="Z_2B885858_9DB4_11D3_8584_00A0C9DF1035_.wvu.PrintArea" localSheetId="17" hidden="1">#REF!</definedName>
    <definedName name="Z_2B885858_9DB4_11D3_8584_00A0C9DF1035_.wvu.PrintArea" localSheetId="16" hidden="1">#REF!</definedName>
    <definedName name="Z_2B885858_9DB4_11D3_8584_00A0C9DF1035_.wvu.PrintArea" localSheetId="53" hidden="1">#REF!</definedName>
    <definedName name="Z_2B885858_9DB4_11D3_8584_00A0C9DF1035_.wvu.PrintArea" localSheetId="23" hidden="1">#REF!</definedName>
    <definedName name="Z_2B885858_9DB4_11D3_8584_00A0C9DF1035_.wvu.PrintArea" localSheetId="14" hidden="1">#REF!</definedName>
    <definedName name="Z_2B885858_9DB4_11D3_8584_00A0C9DF1035_.wvu.PrintArea" localSheetId="13" hidden="1">#REF!</definedName>
    <definedName name="Z_2B885858_9DB4_11D3_8584_00A0C9DF1035_.wvu.PrintArea" localSheetId="12" hidden="1">#REF!</definedName>
    <definedName name="Z_2B885858_9DB4_11D3_8584_00A0C9DF1035_.wvu.PrintArea" localSheetId="36" hidden="1">#REF!</definedName>
    <definedName name="Z_2B885858_9DB4_11D3_8584_00A0C9DF1035_.wvu.PrintArea" localSheetId="10" hidden="1">#REF!</definedName>
    <definedName name="Z_2B885858_9DB4_11D3_8584_00A0C9DF1035_.wvu.PrintArea" localSheetId="11" hidden="1">#REF!</definedName>
    <definedName name="Z_2B885858_9DB4_11D3_8584_00A0C9DF1035_.wvu.PrintArea" localSheetId="9" hidden="1">#REF!</definedName>
    <definedName name="Z_2B885858_9DB4_11D3_8584_00A0C9DF1035_.wvu.PrintArea" localSheetId="8" hidden="1">#REF!</definedName>
    <definedName name="Z_2B885858_9DB4_11D3_8584_00A0C9DF1035_.wvu.PrintArea" localSheetId="21" hidden="1">#REF!</definedName>
    <definedName name="Z_2B885858_9DB4_11D3_8584_00A0C9DF1035_.wvu.PrintArea" localSheetId="6" hidden="1">#REF!</definedName>
    <definedName name="Z_2B885858_9DB4_11D3_8584_00A0C9DF1035_.wvu.PrintArea" localSheetId="0" hidden="1">#REF!</definedName>
    <definedName name="Z_2B885858_9DB4_11D3_8584_00A0C9DF1035_.wvu.PrintArea" localSheetId="2" hidden="1">#REF!</definedName>
    <definedName name="Z_2B885858_9DB4_11D3_8584_00A0C9DF1035_.wvu.PrintArea" localSheetId="1" hidden="1">#REF!</definedName>
    <definedName name="Z_2B885858_9DB4_11D3_8584_00A0C9DF1035_.wvu.PrintArea" localSheetId="33" hidden="1">#REF!</definedName>
    <definedName name="Z_2B885858_9DB4_11D3_8584_00A0C9DF1035_.wvu.PrintArea" localSheetId="25" hidden="1">#REF!</definedName>
    <definedName name="Z_2B885858_9DB4_11D3_8584_00A0C9DF1035_.wvu.PrintArea" hidden="1">#REF!</definedName>
    <definedName name="Z_2B885859_9DB4_11D3_8584_00A0C9DF1035_.wvu.PrintArea" localSheetId="17" hidden="1">#REF!</definedName>
    <definedName name="Z_2B885859_9DB4_11D3_8584_00A0C9DF1035_.wvu.PrintArea" localSheetId="16" hidden="1">#REF!</definedName>
    <definedName name="Z_2B885859_9DB4_11D3_8584_00A0C9DF1035_.wvu.PrintArea" localSheetId="53" hidden="1">#REF!</definedName>
    <definedName name="Z_2B885859_9DB4_11D3_8584_00A0C9DF1035_.wvu.PrintArea" localSheetId="23" hidden="1">#REF!</definedName>
    <definedName name="Z_2B885859_9DB4_11D3_8584_00A0C9DF1035_.wvu.PrintArea" localSheetId="14" hidden="1">#REF!</definedName>
    <definedName name="Z_2B885859_9DB4_11D3_8584_00A0C9DF1035_.wvu.PrintArea" localSheetId="13" hidden="1">#REF!</definedName>
    <definedName name="Z_2B885859_9DB4_11D3_8584_00A0C9DF1035_.wvu.PrintArea" localSheetId="12" hidden="1">#REF!</definedName>
    <definedName name="Z_2B885859_9DB4_11D3_8584_00A0C9DF1035_.wvu.PrintArea" localSheetId="36" hidden="1">#REF!</definedName>
    <definedName name="Z_2B885859_9DB4_11D3_8584_00A0C9DF1035_.wvu.PrintArea" localSheetId="10" hidden="1">#REF!</definedName>
    <definedName name="Z_2B885859_9DB4_11D3_8584_00A0C9DF1035_.wvu.PrintArea" localSheetId="11" hidden="1">#REF!</definedName>
    <definedName name="Z_2B885859_9DB4_11D3_8584_00A0C9DF1035_.wvu.PrintArea" localSheetId="9" hidden="1">#REF!</definedName>
    <definedName name="Z_2B885859_9DB4_11D3_8584_00A0C9DF1035_.wvu.PrintArea" localSheetId="8" hidden="1">#REF!</definedName>
    <definedName name="Z_2B885859_9DB4_11D3_8584_00A0C9DF1035_.wvu.PrintArea" localSheetId="21" hidden="1">#REF!</definedName>
    <definedName name="Z_2B885859_9DB4_11D3_8584_00A0C9DF1035_.wvu.PrintArea" localSheetId="6" hidden="1">#REF!</definedName>
    <definedName name="Z_2B885859_9DB4_11D3_8584_00A0C9DF1035_.wvu.PrintArea" localSheetId="0" hidden="1">#REF!</definedName>
    <definedName name="Z_2B885859_9DB4_11D3_8584_00A0C9DF1035_.wvu.PrintArea" localSheetId="2" hidden="1">#REF!</definedName>
    <definedName name="Z_2B885859_9DB4_11D3_8584_00A0C9DF1035_.wvu.PrintArea" localSheetId="1" hidden="1">#REF!</definedName>
    <definedName name="Z_2B885859_9DB4_11D3_8584_00A0C9DF1035_.wvu.PrintArea" localSheetId="33" hidden="1">#REF!</definedName>
    <definedName name="Z_2B885859_9DB4_11D3_8584_00A0C9DF1035_.wvu.PrintArea" localSheetId="25" hidden="1">#REF!</definedName>
    <definedName name="Z_2B885859_9DB4_11D3_8584_00A0C9DF1035_.wvu.PrintArea" hidden="1">#REF!</definedName>
    <definedName name="Z_2B88585A_9DB4_11D3_8584_00A0C9DF1035_.wvu.PrintArea" localSheetId="17" hidden="1">#REF!</definedName>
    <definedName name="Z_2B88585A_9DB4_11D3_8584_00A0C9DF1035_.wvu.PrintArea" localSheetId="16" hidden="1">#REF!</definedName>
    <definedName name="Z_2B88585A_9DB4_11D3_8584_00A0C9DF1035_.wvu.PrintArea" localSheetId="53" hidden="1">#REF!</definedName>
    <definedName name="Z_2B88585A_9DB4_11D3_8584_00A0C9DF1035_.wvu.PrintArea" localSheetId="23" hidden="1">#REF!</definedName>
    <definedName name="Z_2B88585A_9DB4_11D3_8584_00A0C9DF1035_.wvu.PrintArea" localSheetId="14" hidden="1">#REF!</definedName>
    <definedName name="Z_2B88585A_9DB4_11D3_8584_00A0C9DF1035_.wvu.PrintArea" localSheetId="13" hidden="1">#REF!</definedName>
    <definedName name="Z_2B88585A_9DB4_11D3_8584_00A0C9DF1035_.wvu.PrintArea" localSheetId="12" hidden="1">#REF!</definedName>
    <definedName name="Z_2B88585A_9DB4_11D3_8584_00A0C9DF1035_.wvu.PrintArea" localSheetId="36" hidden="1">#REF!</definedName>
    <definedName name="Z_2B88585A_9DB4_11D3_8584_00A0C9DF1035_.wvu.PrintArea" localSheetId="10" hidden="1">#REF!</definedName>
    <definedName name="Z_2B88585A_9DB4_11D3_8584_00A0C9DF1035_.wvu.PrintArea" localSheetId="11" hidden="1">#REF!</definedName>
    <definedName name="Z_2B88585A_9DB4_11D3_8584_00A0C9DF1035_.wvu.PrintArea" localSheetId="9" hidden="1">#REF!</definedName>
    <definedName name="Z_2B88585A_9DB4_11D3_8584_00A0C9DF1035_.wvu.PrintArea" localSheetId="8" hidden="1">#REF!</definedName>
    <definedName name="Z_2B88585A_9DB4_11D3_8584_00A0C9DF1035_.wvu.PrintArea" localSheetId="21" hidden="1">#REF!</definedName>
    <definedName name="Z_2B88585A_9DB4_11D3_8584_00A0C9DF1035_.wvu.PrintArea" localSheetId="6" hidden="1">#REF!</definedName>
    <definedName name="Z_2B88585A_9DB4_11D3_8584_00A0C9DF1035_.wvu.PrintArea" localSheetId="0" hidden="1">#REF!</definedName>
    <definedName name="Z_2B88585A_9DB4_11D3_8584_00A0C9DF1035_.wvu.PrintArea" localSheetId="2" hidden="1">#REF!</definedName>
    <definedName name="Z_2B88585A_9DB4_11D3_8584_00A0C9DF1035_.wvu.PrintArea" localSheetId="1" hidden="1">#REF!</definedName>
    <definedName name="Z_2B88585A_9DB4_11D3_8584_00A0C9DF1035_.wvu.PrintArea" localSheetId="33" hidden="1">#REF!</definedName>
    <definedName name="Z_2B88585A_9DB4_11D3_8584_00A0C9DF1035_.wvu.PrintArea" localSheetId="25" hidden="1">#REF!</definedName>
    <definedName name="Z_2B88585A_9DB4_11D3_8584_00A0C9DF1035_.wvu.PrintArea" hidden="1">#REF!</definedName>
    <definedName name="Z_2B88585C_9DB4_11D3_8584_00A0C9DF1035_.wvu.PrintArea" localSheetId="17" hidden="1">#REF!</definedName>
    <definedName name="Z_2B88585C_9DB4_11D3_8584_00A0C9DF1035_.wvu.PrintArea" localSheetId="16" hidden="1">#REF!</definedName>
    <definedName name="Z_2B88585C_9DB4_11D3_8584_00A0C9DF1035_.wvu.PrintArea" localSheetId="53" hidden="1">#REF!</definedName>
    <definedName name="Z_2B88585C_9DB4_11D3_8584_00A0C9DF1035_.wvu.PrintArea" localSheetId="23" hidden="1">#REF!</definedName>
    <definedName name="Z_2B88585C_9DB4_11D3_8584_00A0C9DF1035_.wvu.PrintArea" localSheetId="14" hidden="1">#REF!</definedName>
    <definedName name="Z_2B88585C_9DB4_11D3_8584_00A0C9DF1035_.wvu.PrintArea" localSheetId="13" hidden="1">#REF!</definedName>
    <definedName name="Z_2B88585C_9DB4_11D3_8584_00A0C9DF1035_.wvu.PrintArea" localSheetId="12" hidden="1">#REF!</definedName>
    <definedName name="Z_2B88585C_9DB4_11D3_8584_00A0C9DF1035_.wvu.PrintArea" localSheetId="36" hidden="1">#REF!</definedName>
    <definedName name="Z_2B88585C_9DB4_11D3_8584_00A0C9DF1035_.wvu.PrintArea" localSheetId="10" hidden="1">#REF!</definedName>
    <definedName name="Z_2B88585C_9DB4_11D3_8584_00A0C9DF1035_.wvu.PrintArea" localSheetId="11" hidden="1">#REF!</definedName>
    <definedName name="Z_2B88585C_9DB4_11D3_8584_00A0C9DF1035_.wvu.PrintArea" localSheetId="9" hidden="1">#REF!</definedName>
    <definedName name="Z_2B88585C_9DB4_11D3_8584_00A0C9DF1035_.wvu.PrintArea" localSheetId="8" hidden="1">#REF!</definedName>
    <definedName name="Z_2B88585C_9DB4_11D3_8584_00A0C9DF1035_.wvu.PrintArea" localSheetId="21" hidden="1">#REF!</definedName>
    <definedName name="Z_2B88585C_9DB4_11D3_8584_00A0C9DF1035_.wvu.PrintArea" localSheetId="6" hidden="1">#REF!</definedName>
    <definedName name="Z_2B88585C_9DB4_11D3_8584_00A0C9DF1035_.wvu.PrintArea" localSheetId="0" hidden="1">#REF!</definedName>
    <definedName name="Z_2B88585C_9DB4_11D3_8584_00A0C9DF1035_.wvu.PrintArea" localSheetId="2" hidden="1">#REF!</definedName>
    <definedName name="Z_2B88585C_9DB4_11D3_8584_00A0C9DF1035_.wvu.PrintArea" localSheetId="1" hidden="1">#REF!</definedName>
    <definedName name="Z_2B88585C_9DB4_11D3_8584_00A0C9DF1035_.wvu.PrintArea" localSheetId="33" hidden="1">#REF!</definedName>
    <definedName name="Z_2B88585C_9DB4_11D3_8584_00A0C9DF1035_.wvu.PrintArea" localSheetId="25" hidden="1">#REF!</definedName>
    <definedName name="Z_2B88585C_9DB4_11D3_8584_00A0C9DF1035_.wvu.PrintArea" hidden="1">#REF!</definedName>
    <definedName name="Z_2B88585D_9DB4_11D3_8584_00A0C9DF1035_.wvu.PrintArea" localSheetId="17" hidden="1">#REF!</definedName>
    <definedName name="Z_2B88585D_9DB4_11D3_8584_00A0C9DF1035_.wvu.PrintArea" localSheetId="16" hidden="1">#REF!</definedName>
    <definedName name="Z_2B88585D_9DB4_11D3_8584_00A0C9DF1035_.wvu.PrintArea" localSheetId="53" hidden="1">#REF!</definedName>
    <definedName name="Z_2B88585D_9DB4_11D3_8584_00A0C9DF1035_.wvu.PrintArea" localSheetId="23" hidden="1">#REF!</definedName>
    <definedName name="Z_2B88585D_9DB4_11D3_8584_00A0C9DF1035_.wvu.PrintArea" localSheetId="14" hidden="1">#REF!</definedName>
    <definedName name="Z_2B88585D_9DB4_11D3_8584_00A0C9DF1035_.wvu.PrintArea" localSheetId="13" hidden="1">#REF!</definedName>
    <definedName name="Z_2B88585D_9DB4_11D3_8584_00A0C9DF1035_.wvu.PrintArea" localSheetId="12" hidden="1">#REF!</definedName>
    <definedName name="Z_2B88585D_9DB4_11D3_8584_00A0C9DF1035_.wvu.PrintArea" localSheetId="36" hidden="1">#REF!</definedName>
    <definedName name="Z_2B88585D_9DB4_11D3_8584_00A0C9DF1035_.wvu.PrintArea" localSheetId="10" hidden="1">#REF!</definedName>
    <definedName name="Z_2B88585D_9DB4_11D3_8584_00A0C9DF1035_.wvu.PrintArea" localSheetId="11" hidden="1">#REF!</definedName>
    <definedName name="Z_2B88585D_9DB4_11D3_8584_00A0C9DF1035_.wvu.PrintArea" localSheetId="9" hidden="1">#REF!</definedName>
    <definedName name="Z_2B88585D_9DB4_11D3_8584_00A0C9DF1035_.wvu.PrintArea" localSheetId="8" hidden="1">#REF!</definedName>
    <definedName name="Z_2B88585D_9DB4_11D3_8584_00A0C9DF1035_.wvu.PrintArea" localSheetId="21" hidden="1">#REF!</definedName>
    <definedName name="Z_2B88585D_9DB4_11D3_8584_00A0C9DF1035_.wvu.PrintArea" localSheetId="6" hidden="1">#REF!</definedName>
    <definedName name="Z_2B88585D_9DB4_11D3_8584_00A0C9DF1035_.wvu.PrintArea" localSheetId="0" hidden="1">#REF!</definedName>
    <definedName name="Z_2B88585D_9DB4_11D3_8584_00A0C9DF1035_.wvu.PrintArea" localSheetId="2" hidden="1">#REF!</definedName>
    <definedName name="Z_2B88585D_9DB4_11D3_8584_00A0C9DF1035_.wvu.PrintArea" localSheetId="1" hidden="1">#REF!</definedName>
    <definedName name="Z_2B88585D_9DB4_11D3_8584_00A0C9DF1035_.wvu.PrintArea" localSheetId="33" hidden="1">#REF!</definedName>
    <definedName name="Z_2B88585D_9DB4_11D3_8584_00A0C9DF1035_.wvu.PrintArea" localSheetId="25" hidden="1">#REF!</definedName>
    <definedName name="Z_2B88585D_9DB4_11D3_8584_00A0C9DF1035_.wvu.PrintArea" hidden="1">#REF!</definedName>
    <definedName name="Z_2B88585E_9DB4_11D3_8584_00A0C9DF1035_.wvu.PrintArea" localSheetId="17" hidden="1">#REF!</definedName>
    <definedName name="Z_2B88585E_9DB4_11D3_8584_00A0C9DF1035_.wvu.PrintArea" localSheetId="16" hidden="1">#REF!</definedName>
    <definedName name="Z_2B88585E_9DB4_11D3_8584_00A0C9DF1035_.wvu.PrintArea" localSheetId="53" hidden="1">#REF!</definedName>
    <definedName name="Z_2B88585E_9DB4_11D3_8584_00A0C9DF1035_.wvu.PrintArea" localSheetId="23" hidden="1">#REF!</definedName>
    <definedName name="Z_2B88585E_9DB4_11D3_8584_00A0C9DF1035_.wvu.PrintArea" localSheetId="14" hidden="1">#REF!</definedName>
    <definedName name="Z_2B88585E_9DB4_11D3_8584_00A0C9DF1035_.wvu.PrintArea" localSheetId="13" hidden="1">#REF!</definedName>
    <definedName name="Z_2B88585E_9DB4_11D3_8584_00A0C9DF1035_.wvu.PrintArea" localSheetId="12" hidden="1">#REF!</definedName>
    <definedName name="Z_2B88585E_9DB4_11D3_8584_00A0C9DF1035_.wvu.PrintArea" localSheetId="36" hidden="1">#REF!</definedName>
    <definedName name="Z_2B88585E_9DB4_11D3_8584_00A0C9DF1035_.wvu.PrintArea" localSheetId="10" hidden="1">#REF!</definedName>
    <definedName name="Z_2B88585E_9DB4_11D3_8584_00A0C9DF1035_.wvu.PrintArea" localSheetId="11" hidden="1">#REF!</definedName>
    <definedName name="Z_2B88585E_9DB4_11D3_8584_00A0C9DF1035_.wvu.PrintArea" localSheetId="9" hidden="1">#REF!</definedName>
    <definedName name="Z_2B88585E_9DB4_11D3_8584_00A0C9DF1035_.wvu.PrintArea" localSheetId="8" hidden="1">#REF!</definedName>
    <definedName name="Z_2B88585E_9DB4_11D3_8584_00A0C9DF1035_.wvu.PrintArea" localSheetId="21" hidden="1">#REF!</definedName>
    <definedName name="Z_2B88585E_9DB4_11D3_8584_00A0C9DF1035_.wvu.PrintArea" localSheetId="6" hidden="1">#REF!</definedName>
    <definedName name="Z_2B88585E_9DB4_11D3_8584_00A0C9DF1035_.wvu.PrintArea" localSheetId="0" hidden="1">#REF!</definedName>
    <definedName name="Z_2B88585E_9DB4_11D3_8584_00A0C9DF1035_.wvu.PrintArea" localSheetId="2" hidden="1">#REF!</definedName>
    <definedName name="Z_2B88585E_9DB4_11D3_8584_00A0C9DF1035_.wvu.PrintArea" localSheetId="1" hidden="1">#REF!</definedName>
    <definedName name="Z_2B88585E_9DB4_11D3_8584_00A0C9DF1035_.wvu.PrintArea" localSheetId="33" hidden="1">#REF!</definedName>
    <definedName name="Z_2B88585E_9DB4_11D3_8584_00A0C9DF1035_.wvu.PrintArea" localSheetId="25" hidden="1">#REF!</definedName>
    <definedName name="Z_2B88585E_9DB4_11D3_8584_00A0C9DF1035_.wvu.PrintArea" hidden="1">#REF!</definedName>
    <definedName name="Z_2B88585F_9DB4_11D3_8584_00A0C9DF1035_.wvu.PrintArea" localSheetId="17" hidden="1">#REF!</definedName>
    <definedName name="Z_2B88585F_9DB4_11D3_8584_00A0C9DF1035_.wvu.PrintArea" localSheetId="16" hidden="1">#REF!</definedName>
    <definedName name="Z_2B88585F_9DB4_11D3_8584_00A0C9DF1035_.wvu.PrintArea" localSheetId="53" hidden="1">#REF!</definedName>
    <definedName name="Z_2B88585F_9DB4_11D3_8584_00A0C9DF1035_.wvu.PrintArea" localSheetId="23" hidden="1">#REF!</definedName>
    <definedName name="Z_2B88585F_9DB4_11D3_8584_00A0C9DF1035_.wvu.PrintArea" localSheetId="14" hidden="1">#REF!</definedName>
    <definedName name="Z_2B88585F_9DB4_11D3_8584_00A0C9DF1035_.wvu.PrintArea" localSheetId="13" hidden="1">#REF!</definedName>
    <definedName name="Z_2B88585F_9DB4_11D3_8584_00A0C9DF1035_.wvu.PrintArea" localSheetId="12" hidden="1">#REF!</definedName>
    <definedName name="Z_2B88585F_9DB4_11D3_8584_00A0C9DF1035_.wvu.PrintArea" localSheetId="36" hidden="1">#REF!</definedName>
    <definedName name="Z_2B88585F_9DB4_11D3_8584_00A0C9DF1035_.wvu.PrintArea" localSheetId="10" hidden="1">#REF!</definedName>
    <definedName name="Z_2B88585F_9DB4_11D3_8584_00A0C9DF1035_.wvu.PrintArea" localSheetId="11" hidden="1">#REF!</definedName>
    <definedName name="Z_2B88585F_9DB4_11D3_8584_00A0C9DF1035_.wvu.PrintArea" localSheetId="9" hidden="1">#REF!</definedName>
    <definedName name="Z_2B88585F_9DB4_11D3_8584_00A0C9DF1035_.wvu.PrintArea" localSheetId="8" hidden="1">#REF!</definedName>
    <definedName name="Z_2B88585F_9DB4_11D3_8584_00A0C9DF1035_.wvu.PrintArea" localSheetId="21" hidden="1">#REF!</definedName>
    <definedName name="Z_2B88585F_9DB4_11D3_8584_00A0C9DF1035_.wvu.PrintArea" localSheetId="6" hidden="1">#REF!</definedName>
    <definedName name="Z_2B88585F_9DB4_11D3_8584_00A0C9DF1035_.wvu.PrintArea" localSheetId="0" hidden="1">#REF!</definedName>
    <definedName name="Z_2B88585F_9DB4_11D3_8584_00A0C9DF1035_.wvu.PrintArea" localSheetId="2" hidden="1">#REF!</definedName>
    <definedName name="Z_2B88585F_9DB4_11D3_8584_00A0C9DF1035_.wvu.PrintArea" localSheetId="1" hidden="1">#REF!</definedName>
    <definedName name="Z_2B88585F_9DB4_11D3_8584_00A0C9DF1035_.wvu.PrintArea" localSheetId="33" hidden="1">#REF!</definedName>
    <definedName name="Z_2B88585F_9DB4_11D3_8584_00A0C9DF1035_.wvu.PrintArea" localSheetId="25" hidden="1">#REF!</definedName>
    <definedName name="Z_2B88585F_9DB4_11D3_8584_00A0C9DF1035_.wvu.PrintArea" hidden="1">#REF!</definedName>
    <definedName name="Z_2B885861_9DB4_11D3_8584_00A0C9DF1035_.wvu.PrintArea" localSheetId="17" hidden="1">#REF!</definedName>
    <definedName name="Z_2B885861_9DB4_11D3_8584_00A0C9DF1035_.wvu.PrintArea" localSheetId="16" hidden="1">#REF!</definedName>
    <definedName name="Z_2B885861_9DB4_11D3_8584_00A0C9DF1035_.wvu.PrintArea" localSheetId="53" hidden="1">#REF!</definedName>
    <definedName name="Z_2B885861_9DB4_11D3_8584_00A0C9DF1035_.wvu.PrintArea" localSheetId="23" hidden="1">#REF!</definedName>
    <definedName name="Z_2B885861_9DB4_11D3_8584_00A0C9DF1035_.wvu.PrintArea" localSheetId="14" hidden="1">#REF!</definedName>
    <definedName name="Z_2B885861_9DB4_11D3_8584_00A0C9DF1035_.wvu.PrintArea" localSheetId="13" hidden="1">#REF!</definedName>
    <definedName name="Z_2B885861_9DB4_11D3_8584_00A0C9DF1035_.wvu.PrintArea" localSheetId="12" hidden="1">#REF!</definedName>
    <definedName name="Z_2B885861_9DB4_11D3_8584_00A0C9DF1035_.wvu.PrintArea" localSheetId="36" hidden="1">#REF!</definedName>
    <definedName name="Z_2B885861_9DB4_11D3_8584_00A0C9DF1035_.wvu.PrintArea" localSheetId="10" hidden="1">#REF!</definedName>
    <definedName name="Z_2B885861_9DB4_11D3_8584_00A0C9DF1035_.wvu.PrintArea" localSheetId="11" hidden="1">#REF!</definedName>
    <definedName name="Z_2B885861_9DB4_11D3_8584_00A0C9DF1035_.wvu.PrintArea" localSheetId="9" hidden="1">#REF!</definedName>
    <definedName name="Z_2B885861_9DB4_11D3_8584_00A0C9DF1035_.wvu.PrintArea" localSheetId="8" hidden="1">#REF!</definedName>
    <definedName name="Z_2B885861_9DB4_11D3_8584_00A0C9DF1035_.wvu.PrintArea" localSheetId="21" hidden="1">#REF!</definedName>
    <definedName name="Z_2B885861_9DB4_11D3_8584_00A0C9DF1035_.wvu.PrintArea" localSheetId="6" hidden="1">#REF!</definedName>
    <definedName name="Z_2B885861_9DB4_11D3_8584_00A0C9DF1035_.wvu.PrintArea" localSheetId="0" hidden="1">#REF!</definedName>
    <definedName name="Z_2B885861_9DB4_11D3_8584_00A0C9DF1035_.wvu.PrintArea" localSheetId="2" hidden="1">#REF!</definedName>
    <definedName name="Z_2B885861_9DB4_11D3_8584_00A0C9DF1035_.wvu.PrintArea" localSheetId="1" hidden="1">#REF!</definedName>
    <definedName name="Z_2B885861_9DB4_11D3_8584_00A0C9DF1035_.wvu.PrintArea" localSheetId="33" hidden="1">#REF!</definedName>
    <definedName name="Z_2B885861_9DB4_11D3_8584_00A0C9DF1035_.wvu.PrintArea" localSheetId="25" hidden="1">#REF!</definedName>
    <definedName name="Z_2B885861_9DB4_11D3_8584_00A0C9DF1035_.wvu.PrintArea" hidden="1">#REF!</definedName>
    <definedName name="Z_2B885862_9DB4_11D3_8584_00A0C9DF1035_.wvu.PrintArea" localSheetId="17" hidden="1">#REF!</definedName>
    <definedName name="Z_2B885862_9DB4_11D3_8584_00A0C9DF1035_.wvu.PrintArea" localSheetId="16" hidden="1">#REF!</definedName>
    <definedName name="Z_2B885862_9DB4_11D3_8584_00A0C9DF1035_.wvu.PrintArea" localSheetId="53" hidden="1">#REF!</definedName>
    <definedName name="Z_2B885862_9DB4_11D3_8584_00A0C9DF1035_.wvu.PrintArea" localSheetId="23" hidden="1">#REF!</definedName>
    <definedName name="Z_2B885862_9DB4_11D3_8584_00A0C9DF1035_.wvu.PrintArea" localSheetId="14" hidden="1">#REF!</definedName>
    <definedName name="Z_2B885862_9DB4_11D3_8584_00A0C9DF1035_.wvu.PrintArea" localSheetId="13" hidden="1">#REF!</definedName>
    <definedName name="Z_2B885862_9DB4_11D3_8584_00A0C9DF1035_.wvu.PrintArea" localSheetId="12" hidden="1">#REF!</definedName>
    <definedName name="Z_2B885862_9DB4_11D3_8584_00A0C9DF1035_.wvu.PrintArea" localSheetId="36" hidden="1">#REF!</definedName>
    <definedName name="Z_2B885862_9DB4_11D3_8584_00A0C9DF1035_.wvu.PrintArea" localSheetId="10" hidden="1">#REF!</definedName>
    <definedName name="Z_2B885862_9DB4_11D3_8584_00A0C9DF1035_.wvu.PrintArea" localSheetId="11" hidden="1">#REF!</definedName>
    <definedName name="Z_2B885862_9DB4_11D3_8584_00A0C9DF1035_.wvu.PrintArea" localSheetId="9" hidden="1">#REF!</definedName>
    <definedName name="Z_2B885862_9DB4_11D3_8584_00A0C9DF1035_.wvu.PrintArea" localSheetId="8" hidden="1">#REF!</definedName>
    <definedName name="Z_2B885862_9DB4_11D3_8584_00A0C9DF1035_.wvu.PrintArea" localSheetId="21" hidden="1">#REF!</definedName>
    <definedName name="Z_2B885862_9DB4_11D3_8584_00A0C9DF1035_.wvu.PrintArea" localSheetId="6" hidden="1">#REF!</definedName>
    <definedName name="Z_2B885862_9DB4_11D3_8584_00A0C9DF1035_.wvu.PrintArea" localSheetId="0" hidden="1">#REF!</definedName>
    <definedName name="Z_2B885862_9DB4_11D3_8584_00A0C9DF1035_.wvu.PrintArea" localSheetId="2" hidden="1">#REF!</definedName>
    <definedName name="Z_2B885862_9DB4_11D3_8584_00A0C9DF1035_.wvu.PrintArea" localSheetId="1" hidden="1">#REF!</definedName>
    <definedName name="Z_2B885862_9DB4_11D3_8584_00A0C9DF1035_.wvu.PrintArea" localSheetId="33" hidden="1">#REF!</definedName>
    <definedName name="Z_2B885862_9DB4_11D3_8584_00A0C9DF1035_.wvu.PrintArea" localSheetId="25" hidden="1">#REF!</definedName>
    <definedName name="Z_2B885862_9DB4_11D3_8584_00A0C9DF1035_.wvu.PrintArea" hidden="1">#REF!</definedName>
    <definedName name="Z_2B885864_9DB4_11D3_8584_00A0C9DF1035_.wvu.PrintArea" localSheetId="17" hidden="1">#REF!</definedName>
    <definedName name="Z_2B885864_9DB4_11D3_8584_00A0C9DF1035_.wvu.PrintArea" localSheetId="16" hidden="1">#REF!</definedName>
    <definedName name="Z_2B885864_9DB4_11D3_8584_00A0C9DF1035_.wvu.PrintArea" localSheetId="53" hidden="1">#REF!</definedName>
    <definedName name="Z_2B885864_9DB4_11D3_8584_00A0C9DF1035_.wvu.PrintArea" localSheetId="23" hidden="1">#REF!</definedName>
    <definedName name="Z_2B885864_9DB4_11D3_8584_00A0C9DF1035_.wvu.PrintArea" localSheetId="14" hidden="1">#REF!</definedName>
    <definedName name="Z_2B885864_9DB4_11D3_8584_00A0C9DF1035_.wvu.PrintArea" localSheetId="13" hidden="1">#REF!</definedName>
    <definedName name="Z_2B885864_9DB4_11D3_8584_00A0C9DF1035_.wvu.PrintArea" localSheetId="12" hidden="1">#REF!</definedName>
    <definedName name="Z_2B885864_9DB4_11D3_8584_00A0C9DF1035_.wvu.PrintArea" localSheetId="36" hidden="1">#REF!</definedName>
    <definedName name="Z_2B885864_9DB4_11D3_8584_00A0C9DF1035_.wvu.PrintArea" localSheetId="10" hidden="1">#REF!</definedName>
    <definedName name="Z_2B885864_9DB4_11D3_8584_00A0C9DF1035_.wvu.PrintArea" localSheetId="11" hidden="1">#REF!</definedName>
    <definedName name="Z_2B885864_9DB4_11D3_8584_00A0C9DF1035_.wvu.PrintArea" localSheetId="9" hidden="1">#REF!</definedName>
    <definedName name="Z_2B885864_9DB4_11D3_8584_00A0C9DF1035_.wvu.PrintArea" localSheetId="8" hidden="1">#REF!</definedName>
    <definedName name="Z_2B885864_9DB4_11D3_8584_00A0C9DF1035_.wvu.PrintArea" localSheetId="21" hidden="1">#REF!</definedName>
    <definedName name="Z_2B885864_9DB4_11D3_8584_00A0C9DF1035_.wvu.PrintArea" localSheetId="6" hidden="1">#REF!</definedName>
    <definedName name="Z_2B885864_9DB4_11D3_8584_00A0C9DF1035_.wvu.PrintArea" localSheetId="0" hidden="1">#REF!</definedName>
    <definedName name="Z_2B885864_9DB4_11D3_8584_00A0C9DF1035_.wvu.PrintArea" localSheetId="2" hidden="1">#REF!</definedName>
    <definedName name="Z_2B885864_9DB4_11D3_8584_00A0C9DF1035_.wvu.PrintArea" localSheetId="1" hidden="1">#REF!</definedName>
    <definedName name="Z_2B885864_9DB4_11D3_8584_00A0C9DF1035_.wvu.PrintArea" localSheetId="33" hidden="1">#REF!</definedName>
    <definedName name="Z_2B885864_9DB4_11D3_8584_00A0C9DF1035_.wvu.PrintArea" localSheetId="25" hidden="1">#REF!</definedName>
    <definedName name="Z_2B885864_9DB4_11D3_8584_00A0C9DF1035_.wvu.PrintArea" hidden="1">#REF!</definedName>
    <definedName name="Z_2B885865_9DB4_11D3_8584_00A0C9DF1035_.wvu.PrintArea" localSheetId="17" hidden="1">#REF!</definedName>
    <definedName name="Z_2B885865_9DB4_11D3_8584_00A0C9DF1035_.wvu.PrintArea" localSheetId="16" hidden="1">#REF!</definedName>
    <definedName name="Z_2B885865_9DB4_11D3_8584_00A0C9DF1035_.wvu.PrintArea" localSheetId="53" hidden="1">#REF!</definedName>
    <definedName name="Z_2B885865_9DB4_11D3_8584_00A0C9DF1035_.wvu.PrintArea" localSheetId="23" hidden="1">#REF!</definedName>
    <definedName name="Z_2B885865_9DB4_11D3_8584_00A0C9DF1035_.wvu.PrintArea" localSheetId="14" hidden="1">#REF!</definedName>
    <definedName name="Z_2B885865_9DB4_11D3_8584_00A0C9DF1035_.wvu.PrintArea" localSheetId="13" hidden="1">#REF!</definedName>
    <definedName name="Z_2B885865_9DB4_11D3_8584_00A0C9DF1035_.wvu.PrintArea" localSheetId="12" hidden="1">#REF!</definedName>
    <definedName name="Z_2B885865_9DB4_11D3_8584_00A0C9DF1035_.wvu.PrintArea" localSheetId="36" hidden="1">#REF!</definedName>
    <definedName name="Z_2B885865_9DB4_11D3_8584_00A0C9DF1035_.wvu.PrintArea" localSheetId="10" hidden="1">#REF!</definedName>
    <definedName name="Z_2B885865_9DB4_11D3_8584_00A0C9DF1035_.wvu.PrintArea" localSheetId="11" hidden="1">#REF!</definedName>
    <definedName name="Z_2B885865_9DB4_11D3_8584_00A0C9DF1035_.wvu.PrintArea" localSheetId="9" hidden="1">#REF!</definedName>
    <definedName name="Z_2B885865_9DB4_11D3_8584_00A0C9DF1035_.wvu.PrintArea" localSheetId="8" hidden="1">#REF!</definedName>
    <definedName name="Z_2B885865_9DB4_11D3_8584_00A0C9DF1035_.wvu.PrintArea" localSheetId="21" hidden="1">#REF!</definedName>
    <definedName name="Z_2B885865_9DB4_11D3_8584_00A0C9DF1035_.wvu.PrintArea" localSheetId="6" hidden="1">#REF!</definedName>
    <definedName name="Z_2B885865_9DB4_11D3_8584_00A0C9DF1035_.wvu.PrintArea" localSheetId="0" hidden="1">#REF!</definedName>
    <definedName name="Z_2B885865_9DB4_11D3_8584_00A0C9DF1035_.wvu.PrintArea" localSheetId="2" hidden="1">#REF!</definedName>
    <definedName name="Z_2B885865_9DB4_11D3_8584_00A0C9DF1035_.wvu.PrintArea" localSheetId="1" hidden="1">#REF!</definedName>
    <definedName name="Z_2B885865_9DB4_11D3_8584_00A0C9DF1035_.wvu.PrintArea" localSheetId="33" hidden="1">#REF!</definedName>
    <definedName name="Z_2B885865_9DB4_11D3_8584_00A0C9DF1035_.wvu.PrintArea" localSheetId="25" hidden="1">#REF!</definedName>
    <definedName name="Z_2B885865_9DB4_11D3_8584_00A0C9DF1035_.wvu.PrintArea" hidden="1">#REF!</definedName>
    <definedName name="Z_2B885867_9DB4_11D3_8584_00A0C9DF1035_.wvu.PrintArea" localSheetId="17" hidden="1">#REF!</definedName>
    <definedName name="Z_2B885867_9DB4_11D3_8584_00A0C9DF1035_.wvu.PrintArea" localSheetId="16" hidden="1">#REF!</definedName>
    <definedName name="Z_2B885867_9DB4_11D3_8584_00A0C9DF1035_.wvu.PrintArea" localSheetId="53" hidden="1">#REF!</definedName>
    <definedName name="Z_2B885867_9DB4_11D3_8584_00A0C9DF1035_.wvu.PrintArea" localSheetId="23" hidden="1">#REF!</definedName>
    <definedName name="Z_2B885867_9DB4_11D3_8584_00A0C9DF1035_.wvu.PrintArea" localSheetId="14" hidden="1">#REF!</definedName>
    <definedName name="Z_2B885867_9DB4_11D3_8584_00A0C9DF1035_.wvu.PrintArea" localSheetId="13" hidden="1">#REF!</definedName>
    <definedName name="Z_2B885867_9DB4_11D3_8584_00A0C9DF1035_.wvu.PrintArea" localSheetId="12" hidden="1">#REF!</definedName>
    <definedName name="Z_2B885867_9DB4_11D3_8584_00A0C9DF1035_.wvu.PrintArea" localSheetId="36" hidden="1">#REF!</definedName>
    <definedName name="Z_2B885867_9DB4_11D3_8584_00A0C9DF1035_.wvu.PrintArea" localSheetId="10" hidden="1">#REF!</definedName>
    <definedName name="Z_2B885867_9DB4_11D3_8584_00A0C9DF1035_.wvu.PrintArea" localSheetId="11" hidden="1">#REF!</definedName>
    <definedName name="Z_2B885867_9DB4_11D3_8584_00A0C9DF1035_.wvu.PrintArea" localSheetId="9" hidden="1">#REF!</definedName>
    <definedName name="Z_2B885867_9DB4_11D3_8584_00A0C9DF1035_.wvu.PrintArea" localSheetId="8" hidden="1">#REF!</definedName>
    <definedName name="Z_2B885867_9DB4_11D3_8584_00A0C9DF1035_.wvu.PrintArea" localSheetId="21" hidden="1">#REF!</definedName>
    <definedName name="Z_2B885867_9DB4_11D3_8584_00A0C9DF1035_.wvu.PrintArea" localSheetId="6" hidden="1">#REF!</definedName>
    <definedName name="Z_2B885867_9DB4_11D3_8584_00A0C9DF1035_.wvu.PrintArea" localSheetId="0" hidden="1">#REF!</definedName>
    <definedName name="Z_2B885867_9DB4_11D3_8584_00A0C9DF1035_.wvu.PrintArea" localSheetId="2" hidden="1">#REF!</definedName>
    <definedName name="Z_2B885867_9DB4_11D3_8584_00A0C9DF1035_.wvu.PrintArea" localSheetId="1" hidden="1">#REF!</definedName>
    <definedName name="Z_2B885867_9DB4_11D3_8584_00A0C9DF1035_.wvu.PrintArea" localSheetId="33" hidden="1">#REF!</definedName>
    <definedName name="Z_2B885867_9DB4_11D3_8584_00A0C9DF1035_.wvu.PrintArea" localSheetId="25" hidden="1">#REF!</definedName>
    <definedName name="Z_2B885867_9DB4_11D3_8584_00A0C9DF1035_.wvu.PrintArea" hidden="1">#REF!</definedName>
    <definedName name="Z_2B885868_9DB4_11D3_8584_00A0C9DF1035_.wvu.PrintArea" localSheetId="17" hidden="1">#REF!</definedName>
    <definedName name="Z_2B885868_9DB4_11D3_8584_00A0C9DF1035_.wvu.PrintArea" localSheetId="16" hidden="1">#REF!</definedName>
    <definedName name="Z_2B885868_9DB4_11D3_8584_00A0C9DF1035_.wvu.PrintArea" localSheetId="53" hidden="1">#REF!</definedName>
    <definedName name="Z_2B885868_9DB4_11D3_8584_00A0C9DF1035_.wvu.PrintArea" localSheetId="23" hidden="1">#REF!</definedName>
    <definedName name="Z_2B885868_9DB4_11D3_8584_00A0C9DF1035_.wvu.PrintArea" localSheetId="14" hidden="1">#REF!</definedName>
    <definedName name="Z_2B885868_9DB4_11D3_8584_00A0C9DF1035_.wvu.PrintArea" localSheetId="13" hidden="1">#REF!</definedName>
    <definedName name="Z_2B885868_9DB4_11D3_8584_00A0C9DF1035_.wvu.PrintArea" localSheetId="12" hidden="1">#REF!</definedName>
    <definedName name="Z_2B885868_9DB4_11D3_8584_00A0C9DF1035_.wvu.PrintArea" localSheetId="36" hidden="1">#REF!</definedName>
    <definedName name="Z_2B885868_9DB4_11D3_8584_00A0C9DF1035_.wvu.PrintArea" localSheetId="10" hidden="1">#REF!</definedName>
    <definedName name="Z_2B885868_9DB4_11D3_8584_00A0C9DF1035_.wvu.PrintArea" localSheetId="11" hidden="1">#REF!</definedName>
    <definedName name="Z_2B885868_9DB4_11D3_8584_00A0C9DF1035_.wvu.PrintArea" localSheetId="9" hidden="1">#REF!</definedName>
    <definedName name="Z_2B885868_9DB4_11D3_8584_00A0C9DF1035_.wvu.PrintArea" localSheetId="8" hidden="1">#REF!</definedName>
    <definedName name="Z_2B885868_9DB4_11D3_8584_00A0C9DF1035_.wvu.PrintArea" localSheetId="21" hidden="1">#REF!</definedName>
    <definedName name="Z_2B885868_9DB4_11D3_8584_00A0C9DF1035_.wvu.PrintArea" localSheetId="6" hidden="1">#REF!</definedName>
    <definedName name="Z_2B885868_9DB4_11D3_8584_00A0C9DF1035_.wvu.PrintArea" localSheetId="0" hidden="1">#REF!</definedName>
    <definedName name="Z_2B885868_9DB4_11D3_8584_00A0C9DF1035_.wvu.PrintArea" localSheetId="2" hidden="1">#REF!</definedName>
    <definedName name="Z_2B885868_9DB4_11D3_8584_00A0C9DF1035_.wvu.PrintArea" localSheetId="1" hidden="1">#REF!</definedName>
    <definedName name="Z_2B885868_9DB4_11D3_8584_00A0C9DF1035_.wvu.PrintArea" localSheetId="33" hidden="1">#REF!</definedName>
    <definedName name="Z_2B885868_9DB4_11D3_8584_00A0C9DF1035_.wvu.PrintArea" localSheetId="25" hidden="1">#REF!</definedName>
    <definedName name="Z_2B885868_9DB4_11D3_8584_00A0C9DF1035_.wvu.PrintArea" hidden="1">#REF!</definedName>
    <definedName name="Z_2B885869_9DB4_11D3_8584_00A0C9DF1035_.wvu.PrintArea" localSheetId="17" hidden="1">#REF!</definedName>
    <definedName name="Z_2B885869_9DB4_11D3_8584_00A0C9DF1035_.wvu.PrintArea" localSheetId="16" hidden="1">#REF!</definedName>
    <definedName name="Z_2B885869_9DB4_11D3_8584_00A0C9DF1035_.wvu.PrintArea" localSheetId="53" hidden="1">#REF!</definedName>
    <definedName name="Z_2B885869_9DB4_11D3_8584_00A0C9DF1035_.wvu.PrintArea" localSheetId="23" hidden="1">#REF!</definedName>
    <definedName name="Z_2B885869_9DB4_11D3_8584_00A0C9DF1035_.wvu.PrintArea" localSheetId="14" hidden="1">#REF!</definedName>
    <definedName name="Z_2B885869_9DB4_11D3_8584_00A0C9DF1035_.wvu.PrintArea" localSheetId="13" hidden="1">#REF!</definedName>
    <definedName name="Z_2B885869_9DB4_11D3_8584_00A0C9DF1035_.wvu.PrintArea" localSheetId="12" hidden="1">#REF!</definedName>
    <definedName name="Z_2B885869_9DB4_11D3_8584_00A0C9DF1035_.wvu.PrintArea" localSheetId="36" hidden="1">#REF!</definedName>
    <definedName name="Z_2B885869_9DB4_11D3_8584_00A0C9DF1035_.wvu.PrintArea" localSheetId="10" hidden="1">#REF!</definedName>
    <definedName name="Z_2B885869_9DB4_11D3_8584_00A0C9DF1035_.wvu.PrintArea" localSheetId="11" hidden="1">#REF!</definedName>
    <definedName name="Z_2B885869_9DB4_11D3_8584_00A0C9DF1035_.wvu.PrintArea" localSheetId="9" hidden="1">#REF!</definedName>
    <definedName name="Z_2B885869_9DB4_11D3_8584_00A0C9DF1035_.wvu.PrintArea" localSheetId="8" hidden="1">#REF!</definedName>
    <definedName name="Z_2B885869_9DB4_11D3_8584_00A0C9DF1035_.wvu.PrintArea" localSheetId="21" hidden="1">#REF!</definedName>
    <definedName name="Z_2B885869_9DB4_11D3_8584_00A0C9DF1035_.wvu.PrintArea" localSheetId="6" hidden="1">#REF!</definedName>
    <definedName name="Z_2B885869_9DB4_11D3_8584_00A0C9DF1035_.wvu.PrintArea" localSheetId="0" hidden="1">#REF!</definedName>
    <definedName name="Z_2B885869_9DB4_11D3_8584_00A0C9DF1035_.wvu.PrintArea" localSheetId="2" hidden="1">#REF!</definedName>
    <definedName name="Z_2B885869_9DB4_11D3_8584_00A0C9DF1035_.wvu.PrintArea" localSheetId="1" hidden="1">#REF!</definedName>
    <definedName name="Z_2B885869_9DB4_11D3_8584_00A0C9DF1035_.wvu.PrintArea" localSheetId="33" hidden="1">#REF!</definedName>
    <definedName name="Z_2B885869_9DB4_11D3_8584_00A0C9DF1035_.wvu.PrintArea" localSheetId="25" hidden="1">#REF!</definedName>
    <definedName name="Z_2B885869_9DB4_11D3_8584_00A0C9DF1035_.wvu.PrintArea" hidden="1">#REF!</definedName>
    <definedName name="Z_2B88586A_9DB4_11D3_8584_00A0C9DF1035_.wvu.PrintArea" localSheetId="17" hidden="1">#REF!</definedName>
    <definedName name="Z_2B88586A_9DB4_11D3_8584_00A0C9DF1035_.wvu.PrintArea" localSheetId="16" hidden="1">#REF!</definedName>
    <definedName name="Z_2B88586A_9DB4_11D3_8584_00A0C9DF1035_.wvu.PrintArea" localSheetId="53" hidden="1">#REF!</definedName>
    <definedName name="Z_2B88586A_9DB4_11D3_8584_00A0C9DF1035_.wvu.PrintArea" localSheetId="23" hidden="1">#REF!</definedName>
    <definedName name="Z_2B88586A_9DB4_11D3_8584_00A0C9DF1035_.wvu.PrintArea" localSheetId="14" hidden="1">#REF!</definedName>
    <definedName name="Z_2B88586A_9DB4_11D3_8584_00A0C9DF1035_.wvu.PrintArea" localSheetId="13" hidden="1">#REF!</definedName>
    <definedName name="Z_2B88586A_9DB4_11D3_8584_00A0C9DF1035_.wvu.PrintArea" localSheetId="12" hidden="1">#REF!</definedName>
    <definedName name="Z_2B88586A_9DB4_11D3_8584_00A0C9DF1035_.wvu.PrintArea" localSheetId="36" hidden="1">#REF!</definedName>
    <definedName name="Z_2B88586A_9DB4_11D3_8584_00A0C9DF1035_.wvu.PrintArea" localSheetId="10" hidden="1">#REF!</definedName>
    <definedName name="Z_2B88586A_9DB4_11D3_8584_00A0C9DF1035_.wvu.PrintArea" localSheetId="11" hidden="1">#REF!</definedName>
    <definedName name="Z_2B88586A_9DB4_11D3_8584_00A0C9DF1035_.wvu.PrintArea" localSheetId="9" hidden="1">#REF!</definedName>
    <definedName name="Z_2B88586A_9DB4_11D3_8584_00A0C9DF1035_.wvu.PrintArea" localSheetId="8" hidden="1">#REF!</definedName>
    <definedName name="Z_2B88586A_9DB4_11D3_8584_00A0C9DF1035_.wvu.PrintArea" localSheetId="21" hidden="1">#REF!</definedName>
    <definedName name="Z_2B88586A_9DB4_11D3_8584_00A0C9DF1035_.wvu.PrintArea" localSheetId="6" hidden="1">#REF!</definedName>
    <definedName name="Z_2B88586A_9DB4_11D3_8584_00A0C9DF1035_.wvu.PrintArea" localSheetId="0" hidden="1">#REF!</definedName>
    <definedName name="Z_2B88586A_9DB4_11D3_8584_00A0C9DF1035_.wvu.PrintArea" localSheetId="2" hidden="1">#REF!</definedName>
    <definedName name="Z_2B88586A_9DB4_11D3_8584_00A0C9DF1035_.wvu.PrintArea" localSheetId="1" hidden="1">#REF!</definedName>
    <definedName name="Z_2B88586A_9DB4_11D3_8584_00A0C9DF1035_.wvu.PrintArea" localSheetId="33" hidden="1">#REF!</definedName>
    <definedName name="Z_2B88586A_9DB4_11D3_8584_00A0C9DF1035_.wvu.PrintArea" localSheetId="25" hidden="1">#REF!</definedName>
    <definedName name="Z_2B88586A_9DB4_11D3_8584_00A0C9DF1035_.wvu.PrintArea" hidden="1">#REF!</definedName>
    <definedName name="Z_2B88586C_9DB4_11D3_8584_00A0C9DF1035_.wvu.PrintArea" localSheetId="17" hidden="1">#REF!</definedName>
    <definedName name="Z_2B88586C_9DB4_11D3_8584_00A0C9DF1035_.wvu.PrintArea" localSheetId="16" hidden="1">#REF!</definedName>
    <definedName name="Z_2B88586C_9DB4_11D3_8584_00A0C9DF1035_.wvu.PrintArea" localSheetId="53" hidden="1">#REF!</definedName>
    <definedName name="Z_2B88586C_9DB4_11D3_8584_00A0C9DF1035_.wvu.PrintArea" localSheetId="23" hidden="1">#REF!</definedName>
    <definedName name="Z_2B88586C_9DB4_11D3_8584_00A0C9DF1035_.wvu.PrintArea" localSheetId="14" hidden="1">#REF!</definedName>
    <definedName name="Z_2B88586C_9DB4_11D3_8584_00A0C9DF1035_.wvu.PrintArea" localSheetId="13" hidden="1">#REF!</definedName>
    <definedName name="Z_2B88586C_9DB4_11D3_8584_00A0C9DF1035_.wvu.PrintArea" localSheetId="12" hidden="1">#REF!</definedName>
    <definedName name="Z_2B88586C_9DB4_11D3_8584_00A0C9DF1035_.wvu.PrintArea" localSheetId="36" hidden="1">#REF!</definedName>
    <definedName name="Z_2B88586C_9DB4_11D3_8584_00A0C9DF1035_.wvu.PrintArea" localSheetId="10" hidden="1">#REF!</definedName>
    <definedName name="Z_2B88586C_9DB4_11D3_8584_00A0C9DF1035_.wvu.PrintArea" localSheetId="11" hidden="1">#REF!</definedName>
    <definedName name="Z_2B88586C_9DB4_11D3_8584_00A0C9DF1035_.wvu.PrintArea" localSheetId="9" hidden="1">#REF!</definedName>
    <definedName name="Z_2B88586C_9DB4_11D3_8584_00A0C9DF1035_.wvu.PrintArea" localSheetId="8" hidden="1">#REF!</definedName>
    <definedName name="Z_2B88586C_9DB4_11D3_8584_00A0C9DF1035_.wvu.PrintArea" localSheetId="21" hidden="1">#REF!</definedName>
    <definedName name="Z_2B88586C_9DB4_11D3_8584_00A0C9DF1035_.wvu.PrintArea" localSheetId="6" hidden="1">#REF!</definedName>
    <definedName name="Z_2B88586C_9DB4_11D3_8584_00A0C9DF1035_.wvu.PrintArea" localSheetId="0" hidden="1">#REF!</definedName>
    <definedName name="Z_2B88586C_9DB4_11D3_8584_00A0C9DF1035_.wvu.PrintArea" localSheetId="2" hidden="1">#REF!</definedName>
    <definedName name="Z_2B88586C_9DB4_11D3_8584_00A0C9DF1035_.wvu.PrintArea" localSheetId="1" hidden="1">#REF!</definedName>
    <definedName name="Z_2B88586C_9DB4_11D3_8584_00A0C9DF1035_.wvu.PrintArea" localSheetId="33" hidden="1">#REF!</definedName>
    <definedName name="Z_2B88586C_9DB4_11D3_8584_00A0C9DF1035_.wvu.PrintArea" localSheetId="25" hidden="1">#REF!</definedName>
    <definedName name="Z_2B88586C_9DB4_11D3_8584_00A0C9DF1035_.wvu.PrintArea" hidden="1">#REF!</definedName>
    <definedName name="Z_2B88586D_9DB4_11D3_8584_00A0C9DF1035_.wvu.PrintArea" localSheetId="17" hidden="1">#REF!</definedName>
    <definedName name="Z_2B88586D_9DB4_11D3_8584_00A0C9DF1035_.wvu.PrintArea" localSheetId="16" hidden="1">#REF!</definedName>
    <definedName name="Z_2B88586D_9DB4_11D3_8584_00A0C9DF1035_.wvu.PrintArea" localSheetId="53" hidden="1">#REF!</definedName>
    <definedName name="Z_2B88586D_9DB4_11D3_8584_00A0C9DF1035_.wvu.PrintArea" localSheetId="23" hidden="1">#REF!</definedName>
    <definedName name="Z_2B88586D_9DB4_11D3_8584_00A0C9DF1035_.wvu.PrintArea" localSheetId="14" hidden="1">#REF!</definedName>
    <definedName name="Z_2B88586D_9DB4_11D3_8584_00A0C9DF1035_.wvu.PrintArea" localSheetId="13" hidden="1">#REF!</definedName>
    <definedName name="Z_2B88586D_9DB4_11D3_8584_00A0C9DF1035_.wvu.PrintArea" localSheetId="12" hidden="1">#REF!</definedName>
    <definedName name="Z_2B88586D_9DB4_11D3_8584_00A0C9DF1035_.wvu.PrintArea" localSheetId="36" hidden="1">#REF!</definedName>
    <definedName name="Z_2B88586D_9DB4_11D3_8584_00A0C9DF1035_.wvu.PrintArea" localSheetId="10" hidden="1">#REF!</definedName>
    <definedName name="Z_2B88586D_9DB4_11D3_8584_00A0C9DF1035_.wvu.PrintArea" localSheetId="11" hidden="1">#REF!</definedName>
    <definedName name="Z_2B88586D_9DB4_11D3_8584_00A0C9DF1035_.wvu.PrintArea" localSheetId="9" hidden="1">#REF!</definedName>
    <definedName name="Z_2B88586D_9DB4_11D3_8584_00A0C9DF1035_.wvu.PrintArea" localSheetId="8" hidden="1">#REF!</definedName>
    <definedName name="Z_2B88586D_9DB4_11D3_8584_00A0C9DF1035_.wvu.PrintArea" localSheetId="21" hidden="1">#REF!</definedName>
    <definedName name="Z_2B88586D_9DB4_11D3_8584_00A0C9DF1035_.wvu.PrintArea" localSheetId="6" hidden="1">#REF!</definedName>
    <definedName name="Z_2B88586D_9DB4_11D3_8584_00A0C9DF1035_.wvu.PrintArea" localSheetId="0" hidden="1">#REF!</definedName>
    <definedName name="Z_2B88586D_9DB4_11D3_8584_00A0C9DF1035_.wvu.PrintArea" localSheetId="2" hidden="1">#REF!</definedName>
    <definedName name="Z_2B88586D_9DB4_11D3_8584_00A0C9DF1035_.wvu.PrintArea" localSheetId="1" hidden="1">#REF!</definedName>
    <definedName name="Z_2B88586D_9DB4_11D3_8584_00A0C9DF1035_.wvu.PrintArea" localSheetId="33" hidden="1">#REF!</definedName>
    <definedName name="Z_2B88586D_9DB4_11D3_8584_00A0C9DF1035_.wvu.PrintArea" localSheetId="25" hidden="1">#REF!</definedName>
    <definedName name="Z_2B88586D_9DB4_11D3_8584_00A0C9DF1035_.wvu.PrintArea" hidden="1">#REF!</definedName>
    <definedName name="Z_2B88586E_9DB4_11D3_8584_00A0C9DF1035_.wvu.PrintArea" localSheetId="17" hidden="1">#REF!</definedName>
    <definedName name="Z_2B88586E_9DB4_11D3_8584_00A0C9DF1035_.wvu.PrintArea" localSheetId="16" hidden="1">#REF!</definedName>
    <definedName name="Z_2B88586E_9DB4_11D3_8584_00A0C9DF1035_.wvu.PrintArea" localSheetId="53" hidden="1">#REF!</definedName>
    <definedName name="Z_2B88586E_9DB4_11D3_8584_00A0C9DF1035_.wvu.PrintArea" localSheetId="23" hidden="1">#REF!</definedName>
    <definedName name="Z_2B88586E_9DB4_11D3_8584_00A0C9DF1035_.wvu.PrintArea" localSheetId="14" hidden="1">#REF!</definedName>
    <definedName name="Z_2B88586E_9DB4_11D3_8584_00A0C9DF1035_.wvu.PrintArea" localSheetId="13" hidden="1">#REF!</definedName>
    <definedName name="Z_2B88586E_9DB4_11D3_8584_00A0C9DF1035_.wvu.PrintArea" localSheetId="12" hidden="1">#REF!</definedName>
    <definedName name="Z_2B88586E_9DB4_11D3_8584_00A0C9DF1035_.wvu.PrintArea" localSheetId="36" hidden="1">#REF!</definedName>
    <definedName name="Z_2B88586E_9DB4_11D3_8584_00A0C9DF1035_.wvu.PrintArea" localSheetId="10" hidden="1">#REF!</definedName>
    <definedName name="Z_2B88586E_9DB4_11D3_8584_00A0C9DF1035_.wvu.PrintArea" localSheetId="11" hidden="1">#REF!</definedName>
    <definedName name="Z_2B88586E_9DB4_11D3_8584_00A0C9DF1035_.wvu.PrintArea" localSheetId="9" hidden="1">#REF!</definedName>
    <definedName name="Z_2B88586E_9DB4_11D3_8584_00A0C9DF1035_.wvu.PrintArea" localSheetId="8" hidden="1">#REF!</definedName>
    <definedName name="Z_2B88586E_9DB4_11D3_8584_00A0C9DF1035_.wvu.PrintArea" localSheetId="21" hidden="1">#REF!</definedName>
    <definedName name="Z_2B88586E_9DB4_11D3_8584_00A0C9DF1035_.wvu.PrintArea" localSheetId="6" hidden="1">#REF!</definedName>
    <definedName name="Z_2B88586E_9DB4_11D3_8584_00A0C9DF1035_.wvu.PrintArea" localSheetId="0" hidden="1">#REF!</definedName>
    <definedName name="Z_2B88586E_9DB4_11D3_8584_00A0C9DF1035_.wvu.PrintArea" localSheetId="2" hidden="1">#REF!</definedName>
    <definedName name="Z_2B88586E_9DB4_11D3_8584_00A0C9DF1035_.wvu.PrintArea" localSheetId="1" hidden="1">#REF!</definedName>
    <definedName name="Z_2B88586E_9DB4_11D3_8584_00A0C9DF1035_.wvu.PrintArea" localSheetId="33" hidden="1">#REF!</definedName>
    <definedName name="Z_2B88586E_9DB4_11D3_8584_00A0C9DF1035_.wvu.PrintArea" localSheetId="25" hidden="1">#REF!</definedName>
    <definedName name="Z_2B88586E_9DB4_11D3_8584_00A0C9DF1035_.wvu.PrintArea" hidden="1">#REF!</definedName>
    <definedName name="Z_2B88586F_9DB4_11D3_8584_00A0C9DF1035_.wvu.PrintArea" localSheetId="17" hidden="1">#REF!</definedName>
    <definedName name="Z_2B88586F_9DB4_11D3_8584_00A0C9DF1035_.wvu.PrintArea" localSheetId="16" hidden="1">#REF!</definedName>
    <definedName name="Z_2B88586F_9DB4_11D3_8584_00A0C9DF1035_.wvu.PrintArea" localSheetId="53" hidden="1">#REF!</definedName>
    <definedName name="Z_2B88586F_9DB4_11D3_8584_00A0C9DF1035_.wvu.PrintArea" localSheetId="23" hidden="1">#REF!</definedName>
    <definedName name="Z_2B88586F_9DB4_11D3_8584_00A0C9DF1035_.wvu.PrintArea" localSheetId="14" hidden="1">#REF!</definedName>
    <definedName name="Z_2B88586F_9DB4_11D3_8584_00A0C9DF1035_.wvu.PrintArea" localSheetId="13" hidden="1">#REF!</definedName>
    <definedName name="Z_2B88586F_9DB4_11D3_8584_00A0C9DF1035_.wvu.PrintArea" localSheetId="12" hidden="1">#REF!</definedName>
    <definedName name="Z_2B88586F_9DB4_11D3_8584_00A0C9DF1035_.wvu.PrintArea" localSheetId="36" hidden="1">#REF!</definedName>
    <definedName name="Z_2B88586F_9DB4_11D3_8584_00A0C9DF1035_.wvu.PrintArea" localSheetId="10" hidden="1">#REF!</definedName>
    <definedName name="Z_2B88586F_9DB4_11D3_8584_00A0C9DF1035_.wvu.PrintArea" localSheetId="11" hidden="1">#REF!</definedName>
    <definedName name="Z_2B88586F_9DB4_11D3_8584_00A0C9DF1035_.wvu.PrintArea" localSheetId="9" hidden="1">#REF!</definedName>
    <definedName name="Z_2B88586F_9DB4_11D3_8584_00A0C9DF1035_.wvu.PrintArea" localSheetId="8" hidden="1">#REF!</definedName>
    <definedName name="Z_2B88586F_9DB4_11D3_8584_00A0C9DF1035_.wvu.PrintArea" localSheetId="21" hidden="1">#REF!</definedName>
    <definedName name="Z_2B88586F_9DB4_11D3_8584_00A0C9DF1035_.wvu.PrintArea" localSheetId="6" hidden="1">#REF!</definedName>
    <definedName name="Z_2B88586F_9DB4_11D3_8584_00A0C9DF1035_.wvu.PrintArea" localSheetId="0" hidden="1">#REF!</definedName>
    <definedName name="Z_2B88586F_9DB4_11D3_8584_00A0C9DF1035_.wvu.PrintArea" localSheetId="2" hidden="1">#REF!</definedName>
    <definedName name="Z_2B88586F_9DB4_11D3_8584_00A0C9DF1035_.wvu.PrintArea" localSheetId="1" hidden="1">#REF!</definedName>
    <definedName name="Z_2B88586F_9DB4_11D3_8584_00A0C9DF1035_.wvu.PrintArea" localSheetId="33" hidden="1">#REF!</definedName>
    <definedName name="Z_2B88586F_9DB4_11D3_8584_00A0C9DF1035_.wvu.PrintArea" localSheetId="25" hidden="1">#REF!</definedName>
    <definedName name="Z_2B88586F_9DB4_11D3_8584_00A0C9DF1035_.wvu.PrintArea" hidden="1">#REF!</definedName>
    <definedName name="Z_2B885871_9DB4_11D3_8584_00A0C9DF1035_.wvu.PrintArea" localSheetId="17" hidden="1">#REF!</definedName>
    <definedName name="Z_2B885871_9DB4_11D3_8584_00A0C9DF1035_.wvu.PrintArea" localSheetId="16" hidden="1">#REF!</definedName>
    <definedName name="Z_2B885871_9DB4_11D3_8584_00A0C9DF1035_.wvu.PrintArea" localSheetId="53" hidden="1">#REF!</definedName>
    <definedName name="Z_2B885871_9DB4_11D3_8584_00A0C9DF1035_.wvu.PrintArea" localSheetId="23" hidden="1">#REF!</definedName>
    <definedName name="Z_2B885871_9DB4_11D3_8584_00A0C9DF1035_.wvu.PrintArea" localSheetId="14" hidden="1">#REF!</definedName>
    <definedName name="Z_2B885871_9DB4_11D3_8584_00A0C9DF1035_.wvu.PrintArea" localSheetId="13" hidden="1">#REF!</definedName>
    <definedName name="Z_2B885871_9DB4_11D3_8584_00A0C9DF1035_.wvu.PrintArea" localSheetId="12" hidden="1">#REF!</definedName>
    <definedName name="Z_2B885871_9DB4_11D3_8584_00A0C9DF1035_.wvu.PrintArea" localSheetId="36" hidden="1">#REF!</definedName>
    <definedName name="Z_2B885871_9DB4_11D3_8584_00A0C9DF1035_.wvu.PrintArea" localSheetId="10" hidden="1">#REF!</definedName>
    <definedName name="Z_2B885871_9DB4_11D3_8584_00A0C9DF1035_.wvu.PrintArea" localSheetId="11" hidden="1">#REF!</definedName>
    <definedName name="Z_2B885871_9DB4_11D3_8584_00A0C9DF1035_.wvu.PrintArea" localSheetId="9" hidden="1">#REF!</definedName>
    <definedName name="Z_2B885871_9DB4_11D3_8584_00A0C9DF1035_.wvu.PrintArea" localSheetId="8" hidden="1">#REF!</definedName>
    <definedName name="Z_2B885871_9DB4_11D3_8584_00A0C9DF1035_.wvu.PrintArea" localSheetId="21" hidden="1">#REF!</definedName>
    <definedName name="Z_2B885871_9DB4_11D3_8584_00A0C9DF1035_.wvu.PrintArea" localSheetId="6" hidden="1">#REF!</definedName>
    <definedName name="Z_2B885871_9DB4_11D3_8584_00A0C9DF1035_.wvu.PrintArea" localSheetId="0" hidden="1">#REF!</definedName>
    <definedName name="Z_2B885871_9DB4_11D3_8584_00A0C9DF1035_.wvu.PrintArea" localSheetId="2" hidden="1">#REF!</definedName>
    <definedName name="Z_2B885871_9DB4_11D3_8584_00A0C9DF1035_.wvu.PrintArea" localSheetId="1" hidden="1">#REF!</definedName>
    <definedName name="Z_2B885871_9DB4_11D3_8584_00A0C9DF1035_.wvu.PrintArea" localSheetId="33" hidden="1">#REF!</definedName>
    <definedName name="Z_2B885871_9DB4_11D3_8584_00A0C9DF1035_.wvu.PrintArea" localSheetId="25" hidden="1">#REF!</definedName>
    <definedName name="Z_2B885871_9DB4_11D3_8584_00A0C9DF1035_.wvu.PrintArea" hidden="1">#REF!</definedName>
    <definedName name="Z_2B885872_9DB4_11D3_8584_00A0C9DF1035_.wvu.PrintArea" localSheetId="17" hidden="1">#REF!</definedName>
    <definedName name="Z_2B885872_9DB4_11D3_8584_00A0C9DF1035_.wvu.PrintArea" localSheetId="16" hidden="1">#REF!</definedName>
    <definedName name="Z_2B885872_9DB4_11D3_8584_00A0C9DF1035_.wvu.PrintArea" localSheetId="53" hidden="1">#REF!</definedName>
    <definedName name="Z_2B885872_9DB4_11D3_8584_00A0C9DF1035_.wvu.PrintArea" localSheetId="23" hidden="1">#REF!</definedName>
    <definedName name="Z_2B885872_9DB4_11D3_8584_00A0C9DF1035_.wvu.PrintArea" localSheetId="14" hidden="1">#REF!</definedName>
    <definedName name="Z_2B885872_9DB4_11D3_8584_00A0C9DF1035_.wvu.PrintArea" localSheetId="13" hidden="1">#REF!</definedName>
    <definedName name="Z_2B885872_9DB4_11D3_8584_00A0C9DF1035_.wvu.PrintArea" localSheetId="12" hidden="1">#REF!</definedName>
    <definedName name="Z_2B885872_9DB4_11D3_8584_00A0C9DF1035_.wvu.PrintArea" localSheetId="36" hidden="1">#REF!</definedName>
    <definedName name="Z_2B885872_9DB4_11D3_8584_00A0C9DF1035_.wvu.PrintArea" localSheetId="10" hidden="1">#REF!</definedName>
    <definedName name="Z_2B885872_9DB4_11D3_8584_00A0C9DF1035_.wvu.PrintArea" localSheetId="11" hidden="1">#REF!</definedName>
    <definedName name="Z_2B885872_9DB4_11D3_8584_00A0C9DF1035_.wvu.PrintArea" localSheetId="9" hidden="1">#REF!</definedName>
    <definedName name="Z_2B885872_9DB4_11D3_8584_00A0C9DF1035_.wvu.PrintArea" localSheetId="8" hidden="1">#REF!</definedName>
    <definedName name="Z_2B885872_9DB4_11D3_8584_00A0C9DF1035_.wvu.PrintArea" localSheetId="21" hidden="1">#REF!</definedName>
    <definedName name="Z_2B885872_9DB4_11D3_8584_00A0C9DF1035_.wvu.PrintArea" localSheetId="6" hidden="1">#REF!</definedName>
    <definedName name="Z_2B885872_9DB4_11D3_8584_00A0C9DF1035_.wvu.PrintArea" localSheetId="0" hidden="1">#REF!</definedName>
    <definedName name="Z_2B885872_9DB4_11D3_8584_00A0C9DF1035_.wvu.PrintArea" localSheetId="2" hidden="1">#REF!</definedName>
    <definedName name="Z_2B885872_9DB4_11D3_8584_00A0C9DF1035_.wvu.PrintArea" localSheetId="1" hidden="1">#REF!</definedName>
    <definedName name="Z_2B885872_9DB4_11D3_8584_00A0C9DF1035_.wvu.PrintArea" localSheetId="33" hidden="1">#REF!</definedName>
    <definedName name="Z_2B885872_9DB4_11D3_8584_00A0C9DF1035_.wvu.PrintArea" localSheetId="25" hidden="1">#REF!</definedName>
    <definedName name="Z_2B885872_9DB4_11D3_8584_00A0C9DF1035_.wvu.PrintArea" hidden="1">#REF!</definedName>
    <definedName name="Z_2C11EDF9_5561_11D3_9DA5_00A0C9DF29FD_.wvu.PrintArea" localSheetId="17" hidden="1">#REF!</definedName>
    <definedName name="Z_2C11EDF9_5561_11D3_9DA5_00A0C9DF29FD_.wvu.PrintArea" localSheetId="16" hidden="1">#REF!</definedName>
    <definedName name="Z_2C11EDF9_5561_11D3_9DA5_00A0C9DF29FD_.wvu.PrintArea" localSheetId="53" hidden="1">#REF!</definedName>
    <definedName name="Z_2C11EDF9_5561_11D3_9DA5_00A0C9DF29FD_.wvu.PrintArea" localSheetId="23" hidden="1">#REF!</definedName>
    <definedName name="Z_2C11EDF9_5561_11D3_9DA5_00A0C9DF29FD_.wvu.PrintArea" localSheetId="14" hidden="1">#REF!</definedName>
    <definedName name="Z_2C11EDF9_5561_11D3_9DA5_00A0C9DF29FD_.wvu.PrintArea" localSheetId="13" hidden="1">#REF!</definedName>
    <definedName name="Z_2C11EDF9_5561_11D3_9DA5_00A0C9DF29FD_.wvu.PrintArea" localSheetId="12" hidden="1">#REF!</definedName>
    <definedName name="Z_2C11EDF9_5561_11D3_9DA5_00A0C9DF29FD_.wvu.PrintArea" localSheetId="36" hidden="1">#REF!</definedName>
    <definedName name="Z_2C11EDF9_5561_11D3_9DA5_00A0C9DF29FD_.wvu.PrintArea" localSheetId="10" hidden="1">#REF!</definedName>
    <definedName name="Z_2C11EDF9_5561_11D3_9DA5_00A0C9DF29FD_.wvu.PrintArea" localSheetId="11" hidden="1">#REF!</definedName>
    <definedName name="Z_2C11EDF9_5561_11D3_9DA5_00A0C9DF29FD_.wvu.PrintArea" localSheetId="9" hidden="1">#REF!</definedName>
    <definedName name="Z_2C11EDF9_5561_11D3_9DA5_00A0C9DF29FD_.wvu.PrintArea" localSheetId="8" hidden="1">#REF!</definedName>
    <definedName name="Z_2C11EDF9_5561_11D3_9DA5_00A0C9DF29FD_.wvu.PrintArea" localSheetId="21" hidden="1">#REF!</definedName>
    <definedName name="Z_2C11EDF9_5561_11D3_9DA5_00A0C9DF29FD_.wvu.PrintArea" localSheetId="6" hidden="1">#REF!</definedName>
    <definedName name="Z_2C11EDF9_5561_11D3_9DA5_00A0C9DF29FD_.wvu.PrintArea" localSheetId="0" hidden="1">#REF!</definedName>
    <definedName name="Z_2C11EDF9_5561_11D3_9DA5_00A0C9DF29FD_.wvu.PrintArea" localSheetId="2" hidden="1">#REF!</definedName>
    <definedName name="Z_2C11EDF9_5561_11D3_9DA5_00A0C9DF29FD_.wvu.PrintArea" localSheetId="1" hidden="1">#REF!</definedName>
    <definedName name="Z_2C11EDF9_5561_11D3_9DA5_00A0C9DF29FD_.wvu.PrintArea" localSheetId="33" hidden="1">#REF!</definedName>
    <definedName name="Z_2C11EDF9_5561_11D3_9DA5_00A0C9DF29FD_.wvu.PrintArea" localSheetId="25" hidden="1">#REF!</definedName>
    <definedName name="Z_2C11EDF9_5561_11D3_9DA5_00A0C9DF29FD_.wvu.PrintArea" hidden="1">#REF!</definedName>
    <definedName name="Z_2C11EDFA_5561_11D3_9DA5_00A0C9DF29FD_.wvu.PrintArea" localSheetId="17" hidden="1">#REF!</definedName>
    <definedName name="Z_2C11EDFA_5561_11D3_9DA5_00A0C9DF29FD_.wvu.PrintArea" localSheetId="16" hidden="1">#REF!</definedName>
    <definedName name="Z_2C11EDFA_5561_11D3_9DA5_00A0C9DF29FD_.wvu.PrintArea" localSheetId="53" hidden="1">#REF!</definedName>
    <definedName name="Z_2C11EDFA_5561_11D3_9DA5_00A0C9DF29FD_.wvu.PrintArea" localSheetId="23" hidden="1">#REF!</definedName>
    <definedName name="Z_2C11EDFA_5561_11D3_9DA5_00A0C9DF29FD_.wvu.PrintArea" localSheetId="14" hidden="1">#REF!</definedName>
    <definedName name="Z_2C11EDFA_5561_11D3_9DA5_00A0C9DF29FD_.wvu.PrintArea" localSheetId="13" hidden="1">#REF!</definedName>
    <definedName name="Z_2C11EDFA_5561_11D3_9DA5_00A0C9DF29FD_.wvu.PrintArea" localSheetId="12" hidden="1">#REF!</definedName>
    <definedName name="Z_2C11EDFA_5561_11D3_9DA5_00A0C9DF29FD_.wvu.PrintArea" localSheetId="36" hidden="1">#REF!</definedName>
    <definedName name="Z_2C11EDFA_5561_11D3_9DA5_00A0C9DF29FD_.wvu.PrintArea" localSheetId="10" hidden="1">#REF!</definedName>
    <definedName name="Z_2C11EDFA_5561_11D3_9DA5_00A0C9DF29FD_.wvu.PrintArea" localSheetId="11" hidden="1">#REF!</definedName>
    <definedName name="Z_2C11EDFA_5561_11D3_9DA5_00A0C9DF29FD_.wvu.PrintArea" localSheetId="9" hidden="1">#REF!</definedName>
    <definedName name="Z_2C11EDFA_5561_11D3_9DA5_00A0C9DF29FD_.wvu.PrintArea" localSheetId="8" hidden="1">#REF!</definedName>
    <definedName name="Z_2C11EDFA_5561_11D3_9DA5_00A0C9DF29FD_.wvu.PrintArea" localSheetId="21" hidden="1">#REF!</definedName>
    <definedName name="Z_2C11EDFA_5561_11D3_9DA5_00A0C9DF29FD_.wvu.PrintArea" localSheetId="6" hidden="1">#REF!</definedName>
    <definedName name="Z_2C11EDFA_5561_11D3_9DA5_00A0C9DF29FD_.wvu.PrintArea" localSheetId="0" hidden="1">#REF!</definedName>
    <definedName name="Z_2C11EDFA_5561_11D3_9DA5_00A0C9DF29FD_.wvu.PrintArea" localSheetId="2" hidden="1">#REF!</definedName>
    <definedName name="Z_2C11EDFA_5561_11D3_9DA5_00A0C9DF29FD_.wvu.PrintArea" localSheetId="1" hidden="1">#REF!</definedName>
    <definedName name="Z_2C11EDFA_5561_11D3_9DA5_00A0C9DF29FD_.wvu.PrintArea" localSheetId="33" hidden="1">#REF!</definedName>
    <definedName name="Z_2C11EDFA_5561_11D3_9DA5_00A0C9DF29FD_.wvu.PrintArea" localSheetId="25" hidden="1">#REF!</definedName>
    <definedName name="Z_2C11EDFA_5561_11D3_9DA5_00A0C9DF29FD_.wvu.PrintArea" hidden="1">#REF!</definedName>
    <definedName name="Z_2C11EDFC_5561_11D3_9DA5_00A0C9DF29FD_.wvu.PrintArea" localSheetId="17" hidden="1">#REF!</definedName>
    <definedName name="Z_2C11EDFC_5561_11D3_9DA5_00A0C9DF29FD_.wvu.PrintArea" localSheetId="16" hidden="1">#REF!</definedName>
    <definedName name="Z_2C11EDFC_5561_11D3_9DA5_00A0C9DF29FD_.wvu.PrintArea" localSheetId="53" hidden="1">#REF!</definedName>
    <definedName name="Z_2C11EDFC_5561_11D3_9DA5_00A0C9DF29FD_.wvu.PrintArea" localSheetId="23" hidden="1">#REF!</definedName>
    <definedName name="Z_2C11EDFC_5561_11D3_9DA5_00A0C9DF29FD_.wvu.PrintArea" localSheetId="14" hidden="1">#REF!</definedName>
    <definedName name="Z_2C11EDFC_5561_11D3_9DA5_00A0C9DF29FD_.wvu.PrintArea" localSheetId="13" hidden="1">#REF!</definedName>
    <definedName name="Z_2C11EDFC_5561_11D3_9DA5_00A0C9DF29FD_.wvu.PrintArea" localSheetId="12" hidden="1">#REF!</definedName>
    <definedName name="Z_2C11EDFC_5561_11D3_9DA5_00A0C9DF29FD_.wvu.PrintArea" localSheetId="36" hidden="1">#REF!</definedName>
    <definedName name="Z_2C11EDFC_5561_11D3_9DA5_00A0C9DF29FD_.wvu.PrintArea" localSheetId="10" hidden="1">#REF!</definedName>
    <definedName name="Z_2C11EDFC_5561_11D3_9DA5_00A0C9DF29FD_.wvu.PrintArea" localSheetId="11" hidden="1">#REF!</definedName>
    <definedName name="Z_2C11EDFC_5561_11D3_9DA5_00A0C9DF29FD_.wvu.PrintArea" localSheetId="9" hidden="1">#REF!</definedName>
    <definedName name="Z_2C11EDFC_5561_11D3_9DA5_00A0C9DF29FD_.wvu.PrintArea" localSheetId="8" hidden="1">#REF!</definedName>
    <definedName name="Z_2C11EDFC_5561_11D3_9DA5_00A0C9DF29FD_.wvu.PrintArea" localSheetId="21" hidden="1">#REF!</definedName>
    <definedName name="Z_2C11EDFC_5561_11D3_9DA5_00A0C9DF29FD_.wvu.PrintArea" localSheetId="6" hidden="1">#REF!</definedName>
    <definedName name="Z_2C11EDFC_5561_11D3_9DA5_00A0C9DF29FD_.wvu.PrintArea" localSheetId="0" hidden="1">#REF!</definedName>
    <definedName name="Z_2C11EDFC_5561_11D3_9DA5_00A0C9DF29FD_.wvu.PrintArea" localSheetId="2" hidden="1">#REF!</definedName>
    <definedName name="Z_2C11EDFC_5561_11D3_9DA5_00A0C9DF29FD_.wvu.PrintArea" localSheetId="1" hidden="1">#REF!</definedName>
    <definedName name="Z_2C11EDFC_5561_11D3_9DA5_00A0C9DF29FD_.wvu.PrintArea" localSheetId="33" hidden="1">#REF!</definedName>
    <definedName name="Z_2C11EDFC_5561_11D3_9DA5_00A0C9DF29FD_.wvu.PrintArea" localSheetId="25" hidden="1">#REF!</definedName>
    <definedName name="Z_2C11EDFC_5561_11D3_9DA5_00A0C9DF29FD_.wvu.PrintArea" hidden="1">#REF!</definedName>
    <definedName name="Z_2C11EDFD_5561_11D3_9DA5_00A0C9DF29FD_.wvu.PrintArea" localSheetId="17" hidden="1">#REF!</definedName>
    <definedName name="Z_2C11EDFD_5561_11D3_9DA5_00A0C9DF29FD_.wvu.PrintArea" localSheetId="16" hidden="1">#REF!</definedName>
    <definedName name="Z_2C11EDFD_5561_11D3_9DA5_00A0C9DF29FD_.wvu.PrintArea" localSheetId="53" hidden="1">#REF!</definedName>
    <definedName name="Z_2C11EDFD_5561_11D3_9DA5_00A0C9DF29FD_.wvu.PrintArea" localSheetId="23" hidden="1">#REF!</definedName>
    <definedName name="Z_2C11EDFD_5561_11D3_9DA5_00A0C9DF29FD_.wvu.PrintArea" localSheetId="14" hidden="1">#REF!</definedName>
    <definedName name="Z_2C11EDFD_5561_11D3_9DA5_00A0C9DF29FD_.wvu.PrintArea" localSheetId="13" hidden="1">#REF!</definedName>
    <definedName name="Z_2C11EDFD_5561_11D3_9DA5_00A0C9DF29FD_.wvu.PrintArea" localSheetId="12" hidden="1">#REF!</definedName>
    <definedName name="Z_2C11EDFD_5561_11D3_9DA5_00A0C9DF29FD_.wvu.PrintArea" localSheetId="36" hidden="1">#REF!</definedName>
    <definedName name="Z_2C11EDFD_5561_11D3_9DA5_00A0C9DF29FD_.wvu.PrintArea" localSheetId="10" hidden="1">#REF!</definedName>
    <definedName name="Z_2C11EDFD_5561_11D3_9DA5_00A0C9DF29FD_.wvu.PrintArea" localSheetId="11" hidden="1">#REF!</definedName>
    <definedName name="Z_2C11EDFD_5561_11D3_9DA5_00A0C9DF29FD_.wvu.PrintArea" localSheetId="9" hidden="1">#REF!</definedName>
    <definedName name="Z_2C11EDFD_5561_11D3_9DA5_00A0C9DF29FD_.wvu.PrintArea" localSheetId="8" hidden="1">#REF!</definedName>
    <definedName name="Z_2C11EDFD_5561_11D3_9DA5_00A0C9DF29FD_.wvu.PrintArea" localSheetId="21" hidden="1">#REF!</definedName>
    <definedName name="Z_2C11EDFD_5561_11D3_9DA5_00A0C9DF29FD_.wvu.PrintArea" localSheetId="6" hidden="1">#REF!</definedName>
    <definedName name="Z_2C11EDFD_5561_11D3_9DA5_00A0C9DF29FD_.wvu.PrintArea" localSheetId="0" hidden="1">#REF!</definedName>
    <definedName name="Z_2C11EDFD_5561_11D3_9DA5_00A0C9DF29FD_.wvu.PrintArea" localSheetId="2" hidden="1">#REF!</definedName>
    <definedName name="Z_2C11EDFD_5561_11D3_9DA5_00A0C9DF29FD_.wvu.PrintArea" localSheetId="1" hidden="1">#REF!</definedName>
    <definedName name="Z_2C11EDFD_5561_11D3_9DA5_00A0C9DF29FD_.wvu.PrintArea" localSheetId="33" hidden="1">#REF!</definedName>
    <definedName name="Z_2C11EDFD_5561_11D3_9DA5_00A0C9DF29FD_.wvu.PrintArea" localSheetId="25" hidden="1">#REF!</definedName>
    <definedName name="Z_2C11EDFD_5561_11D3_9DA5_00A0C9DF29FD_.wvu.PrintArea" hidden="1">#REF!</definedName>
    <definedName name="Z_2C11EDFE_5561_11D3_9DA5_00A0C9DF29FD_.wvu.PrintArea" localSheetId="17" hidden="1">#REF!</definedName>
    <definedName name="Z_2C11EDFE_5561_11D3_9DA5_00A0C9DF29FD_.wvu.PrintArea" localSheetId="16" hidden="1">#REF!</definedName>
    <definedName name="Z_2C11EDFE_5561_11D3_9DA5_00A0C9DF29FD_.wvu.PrintArea" localSheetId="53" hidden="1">#REF!</definedName>
    <definedName name="Z_2C11EDFE_5561_11D3_9DA5_00A0C9DF29FD_.wvu.PrintArea" localSheetId="23" hidden="1">#REF!</definedName>
    <definedName name="Z_2C11EDFE_5561_11D3_9DA5_00A0C9DF29FD_.wvu.PrintArea" localSheetId="14" hidden="1">#REF!</definedName>
    <definedName name="Z_2C11EDFE_5561_11D3_9DA5_00A0C9DF29FD_.wvu.PrintArea" localSheetId="13" hidden="1">#REF!</definedName>
    <definedName name="Z_2C11EDFE_5561_11D3_9DA5_00A0C9DF29FD_.wvu.PrintArea" localSheetId="12" hidden="1">#REF!</definedName>
    <definedName name="Z_2C11EDFE_5561_11D3_9DA5_00A0C9DF29FD_.wvu.PrintArea" localSheetId="36" hidden="1">#REF!</definedName>
    <definedName name="Z_2C11EDFE_5561_11D3_9DA5_00A0C9DF29FD_.wvu.PrintArea" localSheetId="10" hidden="1">#REF!</definedName>
    <definedName name="Z_2C11EDFE_5561_11D3_9DA5_00A0C9DF29FD_.wvu.PrintArea" localSheetId="11" hidden="1">#REF!</definedName>
    <definedName name="Z_2C11EDFE_5561_11D3_9DA5_00A0C9DF29FD_.wvu.PrintArea" localSheetId="9" hidden="1">#REF!</definedName>
    <definedName name="Z_2C11EDFE_5561_11D3_9DA5_00A0C9DF29FD_.wvu.PrintArea" localSheetId="8" hidden="1">#REF!</definedName>
    <definedName name="Z_2C11EDFE_5561_11D3_9DA5_00A0C9DF29FD_.wvu.PrintArea" localSheetId="21" hidden="1">#REF!</definedName>
    <definedName name="Z_2C11EDFE_5561_11D3_9DA5_00A0C9DF29FD_.wvu.PrintArea" localSheetId="6" hidden="1">#REF!</definedName>
    <definedName name="Z_2C11EDFE_5561_11D3_9DA5_00A0C9DF29FD_.wvu.PrintArea" localSheetId="0" hidden="1">#REF!</definedName>
    <definedName name="Z_2C11EDFE_5561_11D3_9DA5_00A0C9DF29FD_.wvu.PrintArea" localSheetId="2" hidden="1">#REF!</definedName>
    <definedName name="Z_2C11EDFE_5561_11D3_9DA5_00A0C9DF29FD_.wvu.PrintArea" localSheetId="1" hidden="1">#REF!</definedName>
    <definedName name="Z_2C11EDFE_5561_11D3_9DA5_00A0C9DF29FD_.wvu.PrintArea" localSheetId="33" hidden="1">#REF!</definedName>
    <definedName name="Z_2C11EDFE_5561_11D3_9DA5_00A0C9DF29FD_.wvu.PrintArea" localSheetId="25" hidden="1">#REF!</definedName>
    <definedName name="Z_2C11EDFE_5561_11D3_9DA5_00A0C9DF29FD_.wvu.PrintArea" hidden="1">#REF!</definedName>
    <definedName name="Z_2C11EDFF_5561_11D3_9DA5_00A0C9DF29FD_.wvu.PrintArea" localSheetId="17" hidden="1">#REF!</definedName>
    <definedName name="Z_2C11EDFF_5561_11D3_9DA5_00A0C9DF29FD_.wvu.PrintArea" localSheetId="16" hidden="1">#REF!</definedName>
    <definedName name="Z_2C11EDFF_5561_11D3_9DA5_00A0C9DF29FD_.wvu.PrintArea" localSheetId="53" hidden="1">#REF!</definedName>
    <definedName name="Z_2C11EDFF_5561_11D3_9DA5_00A0C9DF29FD_.wvu.PrintArea" localSheetId="23" hidden="1">#REF!</definedName>
    <definedName name="Z_2C11EDFF_5561_11D3_9DA5_00A0C9DF29FD_.wvu.PrintArea" localSheetId="14" hidden="1">#REF!</definedName>
    <definedName name="Z_2C11EDFF_5561_11D3_9DA5_00A0C9DF29FD_.wvu.PrintArea" localSheetId="13" hidden="1">#REF!</definedName>
    <definedName name="Z_2C11EDFF_5561_11D3_9DA5_00A0C9DF29FD_.wvu.PrintArea" localSheetId="12" hidden="1">#REF!</definedName>
    <definedName name="Z_2C11EDFF_5561_11D3_9DA5_00A0C9DF29FD_.wvu.PrintArea" localSheetId="36" hidden="1">#REF!</definedName>
    <definedName name="Z_2C11EDFF_5561_11D3_9DA5_00A0C9DF29FD_.wvu.PrintArea" localSheetId="10" hidden="1">#REF!</definedName>
    <definedName name="Z_2C11EDFF_5561_11D3_9DA5_00A0C9DF29FD_.wvu.PrintArea" localSheetId="11" hidden="1">#REF!</definedName>
    <definedName name="Z_2C11EDFF_5561_11D3_9DA5_00A0C9DF29FD_.wvu.PrintArea" localSheetId="9" hidden="1">#REF!</definedName>
    <definedName name="Z_2C11EDFF_5561_11D3_9DA5_00A0C9DF29FD_.wvu.PrintArea" localSheetId="8" hidden="1">#REF!</definedName>
    <definedName name="Z_2C11EDFF_5561_11D3_9DA5_00A0C9DF29FD_.wvu.PrintArea" localSheetId="21" hidden="1">#REF!</definedName>
    <definedName name="Z_2C11EDFF_5561_11D3_9DA5_00A0C9DF29FD_.wvu.PrintArea" localSheetId="6" hidden="1">#REF!</definedName>
    <definedName name="Z_2C11EDFF_5561_11D3_9DA5_00A0C9DF29FD_.wvu.PrintArea" localSheetId="0" hidden="1">#REF!</definedName>
    <definedName name="Z_2C11EDFF_5561_11D3_9DA5_00A0C9DF29FD_.wvu.PrintArea" localSheetId="2" hidden="1">#REF!</definedName>
    <definedName name="Z_2C11EDFF_5561_11D3_9DA5_00A0C9DF29FD_.wvu.PrintArea" localSheetId="1" hidden="1">#REF!</definedName>
    <definedName name="Z_2C11EDFF_5561_11D3_9DA5_00A0C9DF29FD_.wvu.PrintArea" localSheetId="33" hidden="1">#REF!</definedName>
    <definedName name="Z_2C11EDFF_5561_11D3_9DA5_00A0C9DF29FD_.wvu.PrintArea" localSheetId="25" hidden="1">#REF!</definedName>
    <definedName name="Z_2C11EDFF_5561_11D3_9DA5_00A0C9DF29FD_.wvu.PrintArea" hidden="1">#REF!</definedName>
    <definedName name="Z_2C11EE01_5561_11D3_9DA5_00A0C9DF29FD_.wvu.PrintArea" localSheetId="17" hidden="1">#REF!</definedName>
    <definedName name="Z_2C11EE01_5561_11D3_9DA5_00A0C9DF29FD_.wvu.PrintArea" localSheetId="16" hidden="1">#REF!</definedName>
    <definedName name="Z_2C11EE01_5561_11D3_9DA5_00A0C9DF29FD_.wvu.PrintArea" localSheetId="53" hidden="1">#REF!</definedName>
    <definedName name="Z_2C11EE01_5561_11D3_9DA5_00A0C9DF29FD_.wvu.PrintArea" localSheetId="23" hidden="1">#REF!</definedName>
    <definedName name="Z_2C11EE01_5561_11D3_9DA5_00A0C9DF29FD_.wvu.PrintArea" localSheetId="14" hidden="1">#REF!</definedName>
    <definedName name="Z_2C11EE01_5561_11D3_9DA5_00A0C9DF29FD_.wvu.PrintArea" localSheetId="13" hidden="1">#REF!</definedName>
    <definedName name="Z_2C11EE01_5561_11D3_9DA5_00A0C9DF29FD_.wvu.PrintArea" localSheetId="12" hidden="1">#REF!</definedName>
    <definedName name="Z_2C11EE01_5561_11D3_9DA5_00A0C9DF29FD_.wvu.PrintArea" localSheetId="36" hidden="1">#REF!</definedName>
    <definedName name="Z_2C11EE01_5561_11D3_9DA5_00A0C9DF29FD_.wvu.PrintArea" localSheetId="10" hidden="1">#REF!</definedName>
    <definedName name="Z_2C11EE01_5561_11D3_9DA5_00A0C9DF29FD_.wvu.PrintArea" localSheetId="11" hidden="1">#REF!</definedName>
    <definedName name="Z_2C11EE01_5561_11D3_9DA5_00A0C9DF29FD_.wvu.PrintArea" localSheetId="9" hidden="1">#REF!</definedName>
    <definedName name="Z_2C11EE01_5561_11D3_9DA5_00A0C9DF29FD_.wvu.PrintArea" localSheetId="8" hidden="1">#REF!</definedName>
    <definedName name="Z_2C11EE01_5561_11D3_9DA5_00A0C9DF29FD_.wvu.PrintArea" localSheetId="21" hidden="1">#REF!</definedName>
    <definedName name="Z_2C11EE01_5561_11D3_9DA5_00A0C9DF29FD_.wvu.PrintArea" localSheetId="6" hidden="1">#REF!</definedName>
    <definedName name="Z_2C11EE01_5561_11D3_9DA5_00A0C9DF29FD_.wvu.PrintArea" localSheetId="0" hidden="1">#REF!</definedName>
    <definedName name="Z_2C11EE01_5561_11D3_9DA5_00A0C9DF29FD_.wvu.PrintArea" localSheetId="2" hidden="1">#REF!</definedName>
    <definedName name="Z_2C11EE01_5561_11D3_9DA5_00A0C9DF29FD_.wvu.PrintArea" localSheetId="1" hidden="1">#REF!</definedName>
    <definedName name="Z_2C11EE01_5561_11D3_9DA5_00A0C9DF29FD_.wvu.PrintArea" localSheetId="33" hidden="1">#REF!</definedName>
    <definedName name="Z_2C11EE01_5561_11D3_9DA5_00A0C9DF29FD_.wvu.PrintArea" localSheetId="25" hidden="1">#REF!</definedName>
    <definedName name="Z_2C11EE01_5561_11D3_9DA5_00A0C9DF29FD_.wvu.PrintArea" hidden="1">#REF!</definedName>
    <definedName name="Z_2C11EE02_5561_11D3_9DA5_00A0C9DF29FD_.wvu.PrintArea" localSheetId="17" hidden="1">#REF!</definedName>
    <definedName name="Z_2C11EE02_5561_11D3_9DA5_00A0C9DF29FD_.wvu.PrintArea" localSheetId="16" hidden="1">#REF!</definedName>
    <definedName name="Z_2C11EE02_5561_11D3_9DA5_00A0C9DF29FD_.wvu.PrintArea" localSheetId="53" hidden="1">#REF!</definedName>
    <definedName name="Z_2C11EE02_5561_11D3_9DA5_00A0C9DF29FD_.wvu.PrintArea" localSheetId="23" hidden="1">#REF!</definedName>
    <definedName name="Z_2C11EE02_5561_11D3_9DA5_00A0C9DF29FD_.wvu.PrintArea" localSheetId="14" hidden="1">#REF!</definedName>
    <definedName name="Z_2C11EE02_5561_11D3_9DA5_00A0C9DF29FD_.wvu.PrintArea" localSheetId="13" hidden="1">#REF!</definedName>
    <definedName name="Z_2C11EE02_5561_11D3_9DA5_00A0C9DF29FD_.wvu.PrintArea" localSheetId="12" hidden="1">#REF!</definedName>
    <definedName name="Z_2C11EE02_5561_11D3_9DA5_00A0C9DF29FD_.wvu.PrintArea" localSheetId="36" hidden="1">#REF!</definedName>
    <definedName name="Z_2C11EE02_5561_11D3_9DA5_00A0C9DF29FD_.wvu.PrintArea" localSheetId="10" hidden="1">#REF!</definedName>
    <definedName name="Z_2C11EE02_5561_11D3_9DA5_00A0C9DF29FD_.wvu.PrintArea" localSheetId="11" hidden="1">#REF!</definedName>
    <definedName name="Z_2C11EE02_5561_11D3_9DA5_00A0C9DF29FD_.wvu.PrintArea" localSheetId="9" hidden="1">#REF!</definedName>
    <definedName name="Z_2C11EE02_5561_11D3_9DA5_00A0C9DF29FD_.wvu.PrintArea" localSheetId="8" hidden="1">#REF!</definedName>
    <definedName name="Z_2C11EE02_5561_11D3_9DA5_00A0C9DF29FD_.wvu.PrintArea" localSheetId="21" hidden="1">#REF!</definedName>
    <definedName name="Z_2C11EE02_5561_11D3_9DA5_00A0C9DF29FD_.wvu.PrintArea" localSheetId="6" hidden="1">#REF!</definedName>
    <definedName name="Z_2C11EE02_5561_11D3_9DA5_00A0C9DF29FD_.wvu.PrintArea" localSheetId="0" hidden="1">#REF!</definedName>
    <definedName name="Z_2C11EE02_5561_11D3_9DA5_00A0C9DF29FD_.wvu.PrintArea" localSheetId="2" hidden="1">#REF!</definedName>
    <definedName name="Z_2C11EE02_5561_11D3_9DA5_00A0C9DF29FD_.wvu.PrintArea" localSheetId="1" hidden="1">#REF!</definedName>
    <definedName name="Z_2C11EE02_5561_11D3_9DA5_00A0C9DF29FD_.wvu.PrintArea" localSheetId="33" hidden="1">#REF!</definedName>
    <definedName name="Z_2C11EE02_5561_11D3_9DA5_00A0C9DF29FD_.wvu.PrintArea" localSheetId="25" hidden="1">#REF!</definedName>
    <definedName name="Z_2C11EE02_5561_11D3_9DA5_00A0C9DF29FD_.wvu.PrintArea" hidden="1">#REF!</definedName>
    <definedName name="Z_2C11EE03_5561_11D3_9DA5_00A0C9DF29FD_.wvu.PrintArea" localSheetId="17" hidden="1">#REF!</definedName>
    <definedName name="Z_2C11EE03_5561_11D3_9DA5_00A0C9DF29FD_.wvu.PrintArea" localSheetId="16" hidden="1">#REF!</definedName>
    <definedName name="Z_2C11EE03_5561_11D3_9DA5_00A0C9DF29FD_.wvu.PrintArea" localSheetId="53" hidden="1">#REF!</definedName>
    <definedName name="Z_2C11EE03_5561_11D3_9DA5_00A0C9DF29FD_.wvu.PrintArea" localSheetId="23" hidden="1">#REF!</definedName>
    <definedName name="Z_2C11EE03_5561_11D3_9DA5_00A0C9DF29FD_.wvu.PrintArea" localSheetId="14" hidden="1">#REF!</definedName>
    <definedName name="Z_2C11EE03_5561_11D3_9DA5_00A0C9DF29FD_.wvu.PrintArea" localSheetId="13" hidden="1">#REF!</definedName>
    <definedName name="Z_2C11EE03_5561_11D3_9DA5_00A0C9DF29FD_.wvu.PrintArea" localSheetId="12" hidden="1">#REF!</definedName>
    <definedName name="Z_2C11EE03_5561_11D3_9DA5_00A0C9DF29FD_.wvu.PrintArea" localSheetId="36" hidden="1">#REF!</definedName>
    <definedName name="Z_2C11EE03_5561_11D3_9DA5_00A0C9DF29FD_.wvu.PrintArea" localSheetId="10" hidden="1">#REF!</definedName>
    <definedName name="Z_2C11EE03_5561_11D3_9DA5_00A0C9DF29FD_.wvu.PrintArea" localSheetId="11" hidden="1">#REF!</definedName>
    <definedName name="Z_2C11EE03_5561_11D3_9DA5_00A0C9DF29FD_.wvu.PrintArea" localSheetId="9" hidden="1">#REF!</definedName>
    <definedName name="Z_2C11EE03_5561_11D3_9DA5_00A0C9DF29FD_.wvu.PrintArea" localSheetId="8" hidden="1">#REF!</definedName>
    <definedName name="Z_2C11EE03_5561_11D3_9DA5_00A0C9DF29FD_.wvu.PrintArea" localSheetId="21" hidden="1">#REF!</definedName>
    <definedName name="Z_2C11EE03_5561_11D3_9DA5_00A0C9DF29FD_.wvu.PrintArea" localSheetId="6" hidden="1">#REF!</definedName>
    <definedName name="Z_2C11EE03_5561_11D3_9DA5_00A0C9DF29FD_.wvu.PrintArea" localSheetId="0" hidden="1">#REF!</definedName>
    <definedName name="Z_2C11EE03_5561_11D3_9DA5_00A0C9DF29FD_.wvu.PrintArea" localSheetId="2" hidden="1">#REF!</definedName>
    <definedName name="Z_2C11EE03_5561_11D3_9DA5_00A0C9DF29FD_.wvu.PrintArea" localSheetId="1" hidden="1">#REF!</definedName>
    <definedName name="Z_2C11EE03_5561_11D3_9DA5_00A0C9DF29FD_.wvu.PrintArea" localSheetId="33" hidden="1">#REF!</definedName>
    <definedName name="Z_2C11EE03_5561_11D3_9DA5_00A0C9DF29FD_.wvu.PrintArea" localSheetId="25" hidden="1">#REF!</definedName>
    <definedName name="Z_2C11EE03_5561_11D3_9DA5_00A0C9DF29FD_.wvu.PrintArea" hidden="1">#REF!</definedName>
    <definedName name="Z_2C11EE04_5561_11D3_9DA5_00A0C9DF29FD_.wvu.PrintArea" localSheetId="17" hidden="1">#REF!</definedName>
    <definedName name="Z_2C11EE04_5561_11D3_9DA5_00A0C9DF29FD_.wvu.PrintArea" localSheetId="16" hidden="1">#REF!</definedName>
    <definedName name="Z_2C11EE04_5561_11D3_9DA5_00A0C9DF29FD_.wvu.PrintArea" localSheetId="53" hidden="1">#REF!</definedName>
    <definedName name="Z_2C11EE04_5561_11D3_9DA5_00A0C9DF29FD_.wvu.PrintArea" localSheetId="23" hidden="1">#REF!</definedName>
    <definedName name="Z_2C11EE04_5561_11D3_9DA5_00A0C9DF29FD_.wvu.PrintArea" localSheetId="14" hidden="1">#REF!</definedName>
    <definedName name="Z_2C11EE04_5561_11D3_9DA5_00A0C9DF29FD_.wvu.PrintArea" localSheetId="13" hidden="1">#REF!</definedName>
    <definedName name="Z_2C11EE04_5561_11D3_9DA5_00A0C9DF29FD_.wvu.PrintArea" localSheetId="12" hidden="1">#REF!</definedName>
    <definedName name="Z_2C11EE04_5561_11D3_9DA5_00A0C9DF29FD_.wvu.PrintArea" localSheetId="36" hidden="1">#REF!</definedName>
    <definedName name="Z_2C11EE04_5561_11D3_9DA5_00A0C9DF29FD_.wvu.PrintArea" localSheetId="10" hidden="1">#REF!</definedName>
    <definedName name="Z_2C11EE04_5561_11D3_9DA5_00A0C9DF29FD_.wvu.PrintArea" localSheetId="11" hidden="1">#REF!</definedName>
    <definedName name="Z_2C11EE04_5561_11D3_9DA5_00A0C9DF29FD_.wvu.PrintArea" localSheetId="9" hidden="1">#REF!</definedName>
    <definedName name="Z_2C11EE04_5561_11D3_9DA5_00A0C9DF29FD_.wvu.PrintArea" localSheetId="8" hidden="1">#REF!</definedName>
    <definedName name="Z_2C11EE04_5561_11D3_9DA5_00A0C9DF29FD_.wvu.PrintArea" localSheetId="21" hidden="1">#REF!</definedName>
    <definedName name="Z_2C11EE04_5561_11D3_9DA5_00A0C9DF29FD_.wvu.PrintArea" localSheetId="6" hidden="1">#REF!</definedName>
    <definedName name="Z_2C11EE04_5561_11D3_9DA5_00A0C9DF29FD_.wvu.PrintArea" localSheetId="0" hidden="1">#REF!</definedName>
    <definedName name="Z_2C11EE04_5561_11D3_9DA5_00A0C9DF29FD_.wvu.PrintArea" localSheetId="2" hidden="1">#REF!</definedName>
    <definedName name="Z_2C11EE04_5561_11D3_9DA5_00A0C9DF29FD_.wvu.PrintArea" localSheetId="1" hidden="1">#REF!</definedName>
    <definedName name="Z_2C11EE04_5561_11D3_9DA5_00A0C9DF29FD_.wvu.PrintArea" localSheetId="33" hidden="1">#REF!</definedName>
    <definedName name="Z_2C11EE04_5561_11D3_9DA5_00A0C9DF29FD_.wvu.PrintArea" localSheetId="25" hidden="1">#REF!</definedName>
    <definedName name="Z_2C11EE04_5561_11D3_9DA5_00A0C9DF29FD_.wvu.PrintArea" hidden="1">#REF!</definedName>
    <definedName name="Z_2C11EE06_5561_11D3_9DA5_00A0C9DF29FD_.wvu.PrintArea" localSheetId="17" hidden="1">#REF!</definedName>
    <definedName name="Z_2C11EE06_5561_11D3_9DA5_00A0C9DF29FD_.wvu.PrintArea" localSheetId="16" hidden="1">#REF!</definedName>
    <definedName name="Z_2C11EE06_5561_11D3_9DA5_00A0C9DF29FD_.wvu.PrintArea" localSheetId="53" hidden="1">#REF!</definedName>
    <definedName name="Z_2C11EE06_5561_11D3_9DA5_00A0C9DF29FD_.wvu.PrintArea" localSheetId="23" hidden="1">#REF!</definedName>
    <definedName name="Z_2C11EE06_5561_11D3_9DA5_00A0C9DF29FD_.wvu.PrintArea" localSheetId="14" hidden="1">#REF!</definedName>
    <definedName name="Z_2C11EE06_5561_11D3_9DA5_00A0C9DF29FD_.wvu.PrintArea" localSheetId="13" hidden="1">#REF!</definedName>
    <definedName name="Z_2C11EE06_5561_11D3_9DA5_00A0C9DF29FD_.wvu.PrintArea" localSheetId="12" hidden="1">#REF!</definedName>
    <definedName name="Z_2C11EE06_5561_11D3_9DA5_00A0C9DF29FD_.wvu.PrintArea" localSheetId="36" hidden="1">#REF!</definedName>
    <definedName name="Z_2C11EE06_5561_11D3_9DA5_00A0C9DF29FD_.wvu.PrintArea" localSheetId="10" hidden="1">#REF!</definedName>
    <definedName name="Z_2C11EE06_5561_11D3_9DA5_00A0C9DF29FD_.wvu.PrintArea" localSheetId="11" hidden="1">#REF!</definedName>
    <definedName name="Z_2C11EE06_5561_11D3_9DA5_00A0C9DF29FD_.wvu.PrintArea" localSheetId="9" hidden="1">#REF!</definedName>
    <definedName name="Z_2C11EE06_5561_11D3_9DA5_00A0C9DF29FD_.wvu.PrintArea" localSheetId="8" hidden="1">#REF!</definedName>
    <definedName name="Z_2C11EE06_5561_11D3_9DA5_00A0C9DF29FD_.wvu.PrintArea" localSheetId="21" hidden="1">#REF!</definedName>
    <definedName name="Z_2C11EE06_5561_11D3_9DA5_00A0C9DF29FD_.wvu.PrintArea" localSheetId="6" hidden="1">#REF!</definedName>
    <definedName name="Z_2C11EE06_5561_11D3_9DA5_00A0C9DF29FD_.wvu.PrintArea" localSheetId="0" hidden="1">#REF!</definedName>
    <definedName name="Z_2C11EE06_5561_11D3_9DA5_00A0C9DF29FD_.wvu.PrintArea" localSheetId="2" hidden="1">#REF!</definedName>
    <definedName name="Z_2C11EE06_5561_11D3_9DA5_00A0C9DF29FD_.wvu.PrintArea" localSheetId="1" hidden="1">#REF!</definedName>
    <definedName name="Z_2C11EE06_5561_11D3_9DA5_00A0C9DF29FD_.wvu.PrintArea" localSheetId="33" hidden="1">#REF!</definedName>
    <definedName name="Z_2C11EE06_5561_11D3_9DA5_00A0C9DF29FD_.wvu.PrintArea" localSheetId="25" hidden="1">#REF!</definedName>
    <definedName name="Z_2C11EE06_5561_11D3_9DA5_00A0C9DF29FD_.wvu.PrintArea" hidden="1">#REF!</definedName>
    <definedName name="Z_2C11EE07_5561_11D3_9DA5_00A0C9DF29FD_.wvu.PrintArea" localSheetId="17" hidden="1">#REF!</definedName>
    <definedName name="Z_2C11EE07_5561_11D3_9DA5_00A0C9DF29FD_.wvu.PrintArea" localSheetId="16" hidden="1">#REF!</definedName>
    <definedName name="Z_2C11EE07_5561_11D3_9DA5_00A0C9DF29FD_.wvu.PrintArea" localSheetId="53" hidden="1">#REF!</definedName>
    <definedName name="Z_2C11EE07_5561_11D3_9DA5_00A0C9DF29FD_.wvu.PrintArea" localSheetId="23" hidden="1">#REF!</definedName>
    <definedName name="Z_2C11EE07_5561_11D3_9DA5_00A0C9DF29FD_.wvu.PrintArea" localSheetId="14" hidden="1">#REF!</definedName>
    <definedName name="Z_2C11EE07_5561_11D3_9DA5_00A0C9DF29FD_.wvu.PrintArea" localSheetId="13" hidden="1">#REF!</definedName>
    <definedName name="Z_2C11EE07_5561_11D3_9DA5_00A0C9DF29FD_.wvu.PrintArea" localSheetId="12" hidden="1">#REF!</definedName>
    <definedName name="Z_2C11EE07_5561_11D3_9DA5_00A0C9DF29FD_.wvu.PrintArea" localSheetId="36" hidden="1">#REF!</definedName>
    <definedName name="Z_2C11EE07_5561_11D3_9DA5_00A0C9DF29FD_.wvu.PrintArea" localSheetId="10" hidden="1">#REF!</definedName>
    <definedName name="Z_2C11EE07_5561_11D3_9DA5_00A0C9DF29FD_.wvu.PrintArea" localSheetId="11" hidden="1">#REF!</definedName>
    <definedName name="Z_2C11EE07_5561_11D3_9DA5_00A0C9DF29FD_.wvu.PrintArea" localSheetId="9" hidden="1">#REF!</definedName>
    <definedName name="Z_2C11EE07_5561_11D3_9DA5_00A0C9DF29FD_.wvu.PrintArea" localSheetId="8" hidden="1">#REF!</definedName>
    <definedName name="Z_2C11EE07_5561_11D3_9DA5_00A0C9DF29FD_.wvu.PrintArea" localSheetId="21" hidden="1">#REF!</definedName>
    <definedName name="Z_2C11EE07_5561_11D3_9DA5_00A0C9DF29FD_.wvu.PrintArea" localSheetId="6" hidden="1">#REF!</definedName>
    <definedName name="Z_2C11EE07_5561_11D3_9DA5_00A0C9DF29FD_.wvu.PrintArea" localSheetId="0" hidden="1">#REF!</definedName>
    <definedName name="Z_2C11EE07_5561_11D3_9DA5_00A0C9DF29FD_.wvu.PrintArea" localSheetId="2" hidden="1">#REF!</definedName>
    <definedName name="Z_2C11EE07_5561_11D3_9DA5_00A0C9DF29FD_.wvu.PrintArea" localSheetId="1" hidden="1">#REF!</definedName>
    <definedName name="Z_2C11EE07_5561_11D3_9DA5_00A0C9DF29FD_.wvu.PrintArea" localSheetId="33" hidden="1">#REF!</definedName>
    <definedName name="Z_2C11EE07_5561_11D3_9DA5_00A0C9DF29FD_.wvu.PrintArea" localSheetId="25" hidden="1">#REF!</definedName>
    <definedName name="Z_2C11EE07_5561_11D3_9DA5_00A0C9DF29FD_.wvu.PrintArea" hidden="1">#REF!</definedName>
    <definedName name="Z_2C11EE09_5561_11D3_9DA5_00A0C9DF29FD_.wvu.PrintArea" localSheetId="17" hidden="1">#REF!</definedName>
    <definedName name="Z_2C11EE09_5561_11D3_9DA5_00A0C9DF29FD_.wvu.PrintArea" localSheetId="16" hidden="1">#REF!</definedName>
    <definedName name="Z_2C11EE09_5561_11D3_9DA5_00A0C9DF29FD_.wvu.PrintArea" localSheetId="53" hidden="1">#REF!</definedName>
    <definedName name="Z_2C11EE09_5561_11D3_9DA5_00A0C9DF29FD_.wvu.PrintArea" localSheetId="23" hidden="1">#REF!</definedName>
    <definedName name="Z_2C11EE09_5561_11D3_9DA5_00A0C9DF29FD_.wvu.PrintArea" localSheetId="14" hidden="1">#REF!</definedName>
    <definedName name="Z_2C11EE09_5561_11D3_9DA5_00A0C9DF29FD_.wvu.PrintArea" localSheetId="13" hidden="1">#REF!</definedName>
    <definedName name="Z_2C11EE09_5561_11D3_9DA5_00A0C9DF29FD_.wvu.PrintArea" localSheetId="12" hidden="1">#REF!</definedName>
    <definedName name="Z_2C11EE09_5561_11D3_9DA5_00A0C9DF29FD_.wvu.PrintArea" localSheetId="36" hidden="1">#REF!</definedName>
    <definedName name="Z_2C11EE09_5561_11D3_9DA5_00A0C9DF29FD_.wvu.PrintArea" localSheetId="10" hidden="1">#REF!</definedName>
    <definedName name="Z_2C11EE09_5561_11D3_9DA5_00A0C9DF29FD_.wvu.PrintArea" localSheetId="11" hidden="1">#REF!</definedName>
    <definedName name="Z_2C11EE09_5561_11D3_9DA5_00A0C9DF29FD_.wvu.PrintArea" localSheetId="9" hidden="1">#REF!</definedName>
    <definedName name="Z_2C11EE09_5561_11D3_9DA5_00A0C9DF29FD_.wvu.PrintArea" localSheetId="8" hidden="1">#REF!</definedName>
    <definedName name="Z_2C11EE09_5561_11D3_9DA5_00A0C9DF29FD_.wvu.PrintArea" localSheetId="21" hidden="1">#REF!</definedName>
    <definedName name="Z_2C11EE09_5561_11D3_9DA5_00A0C9DF29FD_.wvu.PrintArea" localSheetId="6" hidden="1">#REF!</definedName>
    <definedName name="Z_2C11EE09_5561_11D3_9DA5_00A0C9DF29FD_.wvu.PrintArea" localSheetId="0" hidden="1">#REF!</definedName>
    <definedName name="Z_2C11EE09_5561_11D3_9DA5_00A0C9DF29FD_.wvu.PrintArea" localSheetId="2" hidden="1">#REF!</definedName>
    <definedName name="Z_2C11EE09_5561_11D3_9DA5_00A0C9DF29FD_.wvu.PrintArea" localSheetId="1" hidden="1">#REF!</definedName>
    <definedName name="Z_2C11EE09_5561_11D3_9DA5_00A0C9DF29FD_.wvu.PrintArea" localSheetId="33" hidden="1">#REF!</definedName>
    <definedName name="Z_2C11EE09_5561_11D3_9DA5_00A0C9DF29FD_.wvu.PrintArea" localSheetId="25" hidden="1">#REF!</definedName>
    <definedName name="Z_2C11EE09_5561_11D3_9DA5_00A0C9DF29FD_.wvu.PrintArea" hidden="1">#REF!</definedName>
    <definedName name="Z_2C11EE0A_5561_11D3_9DA5_00A0C9DF29FD_.wvu.PrintArea" localSheetId="17" hidden="1">#REF!</definedName>
    <definedName name="Z_2C11EE0A_5561_11D3_9DA5_00A0C9DF29FD_.wvu.PrintArea" localSheetId="16" hidden="1">#REF!</definedName>
    <definedName name="Z_2C11EE0A_5561_11D3_9DA5_00A0C9DF29FD_.wvu.PrintArea" localSheetId="53" hidden="1">#REF!</definedName>
    <definedName name="Z_2C11EE0A_5561_11D3_9DA5_00A0C9DF29FD_.wvu.PrintArea" localSheetId="23" hidden="1">#REF!</definedName>
    <definedName name="Z_2C11EE0A_5561_11D3_9DA5_00A0C9DF29FD_.wvu.PrintArea" localSheetId="14" hidden="1">#REF!</definedName>
    <definedName name="Z_2C11EE0A_5561_11D3_9DA5_00A0C9DF29FD_.wvu.PrintArea" localSheetId="13" hidden="1">#REF!</definedName>
    <definedName name="Z_2C11EE0A_5561_11D3_9DA5_00A0C9DF29FD_.wvu.PrintArea" localSheetId="12" hidden="1">#REF!</definedName>
    <definedName name="Z_2C11EE0A_5561_11D3_9DA5_00A0C9DF29FD_.wvu.PrintArea" localSheetId="36" hidden="1">#REF!</definedName>
    <definedName name="Z_2C11EE0A_5561_11D3_9DA5_00A0C9DF29FD_.wvu.PrintArea" localSheetId="10" hidden="1">#REF!</definedName>
    <definedName name="Z_2C11EE0A_5561_11D3_9DA5_00A0C9DF29FD_.wvu.PrintArea" localSheetId="11" hidden="1">#REF!</definedName>
    <definedName name="Z_2C11EE0A_5561_11D3_9DA5_00A0C9DF29FD_.wvu.PrintArea" localSheetId="9" hidden="1">#REF!</definedName>
    <definedName name="Z_2C11EE0A_5561_11D3_9DA5_00A0C9DF29FD_.wvu.PrintArea" localSheetId="8" hidden="1">#REF!</definedName>
    <definedName name="Z_2C11EE0A_5561_11D3_9DA5_00A0C9DF29FD_.wvu.PrintArea" localSheetId="21" hidden="1">#REF!</definedName>
    <definedName name="Z_2C11EE0A_5561_11D3_9DA5_00A0C9DF29FD_.wvu.PrintArea" localSheetId="6" hidden="1">#REF!</definedName>
    <definedName name="Z_2C11EE0A_5561_11D3_9DA5_00A0C9DF29FD_.wvu.PrintArea" localSheetId="0" hidden="1">#REF!</definedName>
    <definedName name="Z_2C11EE0A_5561_11D3_9DA5_00A0C9DF29FD_.wvu.PrintArea" localSheetId="2" hidden="1">#REF!</definedName>
    <definedName name="Z_2C11EE0A_5561_11D3_9DA5_00A0C9DF29FD_.wvu.PrintArea" localSheetId="1" hidden="1">#REF!</definedName>
    <definedName name="Z_2C11EE0A_5561_11D3_9DA5_00A0C9DF29FD_.wvu.PrintArea" localSheetId="33" hidden="1">#REF!</definedName>
    <definedName name="Z_2C11EE0A_5561_11D3_9DA5_00A0C9DF29FD_.wvu.PrintArea" localSheetId="25" hidden="1">#REF!</definedName>
    <definedName name="Z_2C11EE0A_5561_11D3_9DA5_00A0C9DF29FD_.wvu.PrintArea" hidden="1">#REF!</definedName>
    <definedName name="Z_2C11EE0C_5561_11D3_9DA5_00A0C9DF29FD_.wvu.PrintArea" localSheetId="17" hidden="1">#REF!</definedName>
    <definedName name="Z_2C11EE0C_5561_11D3_9DA5_00A0C9DF29FD_.wvu.PrintArea" localSheetId="16" hidden="1">#REF!</definedName>
    <definedName name="Z_2C11EE0C_5561_11D3_9DA5_00A0C9DF29FD_.wvu.PrintArea" localSheetId="53" hidden="1">#REF!</definedName>
    <definedName name="Z_2C11EE0C_5561_11D3_9DA5_00A0C9DF29FD_.wvu.PrintArea" localSheetId="23" hidden="1">#REF!</definedName>
    <definedName name="Z_2C11EE0C_5561_11D3_9DA5_00A0C9DF29FD_.wvu.PrintArea" localSheetId="14" hidden="1">#REF!</definedName>
    <definedName name="Z_2C11EE0C_5561_11D3_9DA5_00A0C9DF29FD_.wvu.PrintArea" localSheetId="13" hidden="1">#REF!</definedName>
    <definedName name="Z_2C11EE0C_5561_11D3_9DA5_00A0C9DF29FD_.wvu.PrintArea" localSheetId="12" hidden="1">#REF!</definedName>
    <definedName name="Z_2C11EE0C_5561_11D3_9DA5_00A0C9DF29FD_.wvu.PrintArea" localSheetId="36" hidden="1">#REF!</definedName>
    <definedName name="Z_2C11EE0C_5561_11D3_9DA5_00A0C9DF29FD_.wvu.PrintArea" localSheetId="10" hidden="1">#REF!</definedName>
    <definedName name="Z_2C11EE0C_5561_11D3_9DA5_00A0C9DF29FD_.wvu.PrintArea" localSheetId="11" hidden="1">#REF!</definedName>
    <definedName name="Z_2C11EE0C_5561_11D3_9DA5_00A0C9DF29FD_.wvu.PrintArea" localSheetId="9" hidden="1">#REF!</definedName>
    <definedName name="Z_2C11EE0C_5561_11D3_9DA5_00A0C9DF29FD_.wvu.PrintArea" localSheetId="8" hidden="1">#REF!</definedName>
    <definedName name="Z_2C11EE0C_5561_11D3_9DA5_00A0C9DF29FD_.wvu.PrintArea" localSheetId="21" hidden="1">#REF!</definedName>
    <definedName name="Z_2C11EE0C_5561_11D3_9DA5_00A0C9DF29FD_.wvu.PrintArea" localSheetId="6" hidden="1">#REF!</definedName>
    <definedName name="Z_2C11EE0C_5561_11D3_9DA5_00A0C9DF29FD_.wvu.PrintArea" localSheetId="0" hidden="1">#REF!</definedName>
    <definedName name="Z_2C11EE0C_5561_11D3_9DA5_00A0C9DF29FD_.wvu.PrintArea" localSheetId="2" hidden="1">#REF!</definedName>
    <definedName name="Z_2C11EE0C_5561_11D3_9DA5_00A0C9DF29FD_.wvu.PrintArea" localSheetId="1" hidden="1">#REF!</definedName>
    <definedName name="Z_2C11EE0C_5561_11D3_9DA5_00A0C9DF29FD_.wvu.PrintArea" localSheetId="33" hidden="1">#REF!</definedName>
    <definedName name="Z_2C11EE0C_5561_11D3_9DA5_00A0C9DF29FD_.wvu.PrintArea" localSheetId="25" hidden="1">#REF!</definedName>
    <definedName name="Z_2C11EE0C_5561_11D3_9DA5_00A0C9DF29FD_.wvu.PrintArea" hidden="1">#REF!</definedName>
    <definedName name="Z_2C11EE0D_5561_11D3_9DA5_00A0C9DF29FD_.wvu.PrintArea" localSheetId="17" hidden="1">#REF!</definedName>
    <definedName name="Z_2C11EE0D_5561_11D3_9DA5_00A0C9DF29FD_.wvu.PrintArea" localSheetId="16" hidden="1">#REF!</definedName>
    <definedName name="Z_2C11EE0D_5561_11D3_9DA5_00A0C9DF29FD_.wvu.PrintArea" localSheetId="53" hidden="1">#REF!</definedName>
    <definedName name="Z_2C11EE0D_5561_11D3_9DA5_00A0C9DF29FD_.wvu.PrintArea" localSheetId="23" hidden="1">#REF!</definedName>
    <definedName name="Z_2C11EE0D_5561_11D3_9DA5_00A0C9DF29FD_.wvu.PrintArea" localSheetId="14" hidden="1">#REF!</definedName>
    <definedName name="Z_2C11EE0D_5561_11D3_9DA5_00A0C9DF29FD_.wvu.PrintArea" localSheetId="13" hidden="1">#REF!</definedName>
    <definedName name="Z_2C11EE0D_5561_11D3_9DA5_00A0C9DF29FD_.wvu.PrintArea" localSheetId="12" hidden="1">#REF!</definedName>
    <definedName name="Z_2C11EE0D_5561_11D3_9DA5_00A0C9DF29FD_.wvu.PrintArea" localSheetId="36" hidden="1">#REF!</definedName>
    <definedName name="Z_2C11EE0D_5561_11D3_9DA5_00A0C9DF29FD_.wvu.PrintArea" localSheetId="10" hidden="1">#REF!</definedName>
    <definedName name="Z_2C11EE0D_5561_11D3_9DA5_00A0C9DF29FD_.wvu.PrintArea" localSheetId="11" hidden="1">#REF!</definedName>
    <definedName name="Z_2C11EE0D_5561_11D3_9DA5_00A0C9DF29FD_.wvu.PrintArea" localSheetId="9" hidden="1">#REF!</definedName>
    <definedName name="Z_2C11EE0D_5561_11D3_9DA5_00A0C9DF29FD_.wvu.PrintArea" localSheetId="8" hidden="1">#REF!</definedName>
    <definedName name="Z_2C11EE0D_5561_11D3_9DA5_00A0C9DF29FD_.wvu.PrintArea" localSheetId="21" hidden="1">#REF!</definedName>
    <definedName name="Z_2C11EE0D_5561_11D3_9DA5_00A0C9DF29FD_.wvu.PrintArea" localSheetId="6" hidden="1">#REF!</definedName>
    <definedName name="Z_2C11EE0D_5561_11D3_9DA5_00A0C9DF29FD_.wvu.PrintArea" localSheetId="0" hidden="1">#REF!</definedName>
    <definedName name="Z_2C11EE0D_5561_11D3_9DA5_00A0C9DF29FD_.wvu.PrintArea" localSheetId="2" hidden="1">#REF!</definedName>
    <definedName name="Z_2C11EE0D_5561_11D3_9DA5_00A0C9DF29FD_.wvu.PrintArea" localSheetId="1" hidden="1">#REF!</definedName>
    <definedName name="Z_2C11EE0D_5561_11D3_9DA5_00A0C9DF29FD_.wvu.PrintArea" localSheetId="33" hidden="1">#REF!</definedName>
    <definedName name="Z_2C11EE0D_5561_11D3_9DA5_00A0C9DF29FD_.wvu.PrintArea" localSheetId="25" hidden="1">#REF!</definedName>
    <definedName name="Z_2C11EE0D_5561_11D3_9DA5_00A0C9DF29FD_.wvu.PrintArea" hidden="1">#REF!</definedName>
    <definedName name="Z_2C11EE0E_5561_11D3_9DA5_00A0C9DF29FD_.wvu.PrintArea" localSheetId="17" hidden="1">#REF!</definedName>
    <definedName name="Z_2C11EE0E_5561_11D3_9DA5_00A0C9DF29FD_.wvu.PrintArea" localSheetId="16" hidden="1">#REF!</definedName>
    <definedName name="Z_2C11EE0E_5561_11D3_9DA5_00A0C9DF29FD_.wvu.PrintArea" localSheetId="53" hidden="1">#REF!</definedName>
    <definedName name="Z_2C11EE0E_5561_11D3_9DA5_00A0C9DF29FD_.wvu.PrintArea" localSheetId="23" hidden="1">#REF!</definedName>
    <definedName name="Z_2C11EE0E_5561_11D3_9DA5_00A0C9DF29FD_.wvu.PrintArea" localSheetId="14" hidden="1">#REF!</definedName>
    <definedName name="Z_2C11EE0E_5561_11D3_9DA5_00A0C9DF29FD_.wvu.PrintArea" localSheetId="13" hidden="1">#REF!</definedName>
    <definedName name="Z_2C11EE0E_5561_11D3_9DA5_00A0C9DF29FD_.wvu.PrintArea" localSheetId="12" hidden="1">#REF!</definedName>
    <definedName name="Z_2C11EE0E_5561_11D3_9DA5_00A0C9DF29FD_.wvu.PrintArea" localSheetId="36" hidden="1">#REF!</definedName>
    <definedName name="Z_2C11EE0E_5561_11D3_9DA5_00A0C9DF29FD_.wvu.PrintArea" localSheetId="10" hidden="1">#REF!</definedName>
    <definedName name="Z_2C11EE0E_5561_11D3_9DA5_00A0C9DF29FD_.wvu.PrintArea" localSheetId="11" hidden="1">#REF!</definedName>
    <definedName name="Z_2C11EE0E_5561_11D3_9DA5_00A0C9DF29FD_.wvu.PrintArea" localSheetId="9" hidden="1">#REF!</definedName>
    <definedName name="Z_2C11EE0E_5561_11D3_9DA5_00A0C9DF29FD_.wvu.PrintArea" localSheetId="8" hidden="1">#REF!</definedName>
    <definedName name="Z_2C11EE0E_5561_11D3_9DA5_00A0C9DF29FD_.wvu.PrintArea" localSheetId="21" hidden="1">#REF!</definedName>
    <definedName name="Z_2C11EE0E_5561_11D3_9DA5_00A0C9DF29FD_.wvu.PrintArea" localSheetId="6" hidden="1">#REF!</definedName>
    <definedName name="Z_2C11EE0E_5561_11D3_9DA5_00A0C9DF29FD_.wvu.PrintArea" localSheetId="0" hidden="1">#REF!</definedName>
    <definedName name="Z_2C11EE0E_5561_11D3_9DA5_00A0C9DF29FD_.wvu.PrintArea" localSheetId="2" hidden="1">#REF!</definedName>
    <definedName name="Z_2C11EE0E_5561_11D3_9DA5_00A0C9DF29FD_.wvu.PrintArea" localSheetId="1" hidden="1">#REF!</definedName>
    <definedName name="Z_2C11EE0E_5561_11D3_9DA5_00A0C9DF29FD_.wvu.PrintArea" localSheetId="33" hidden="1">#REF!</definedName>
    <definedName name="Z_2C11EE0E_5561_11D3_9DA5_00A0C9DF29FD_.wvu.PrintArea" localSheetId="25" hidden="1">#REF!</definedName>
    <definedName name="Z_2C11EE0E_5561_11D3_9DA5_00A0C9DF29FD_.wvu.PrintArea" hidden="1">#REF!</definedName>
    <definedName name="Z_2C11EE0F_5561_11D3_9DA5_00A0C9DF29FD_.wvu.PrintArea" localSheetId="17" hidden="1">#REF!</definedName>
    <definedName name="Z_2C11EE0F_5561_11D3_9DA5_00A0C9DF29FD_.wvu.PrintArea" localSheetId="16" hidden="1">#REF!</definedName>
    <definedName name="Z_2C11EE0F_5561_11D3_9DA5_00A0C9DF29FD_.wvu.PrintArea" localSheetId="53" hidden="1">#REF!</definedName>
    <definedName name="Z_2C11EE0F_5561_11D3_9DA5_00A0C9DF29FD_.wvu.PrintArea" localSheetId="23" hidden="1">#REF!</definedName>
    <definedName name="Z_2C11EE0F_5561_11D3_9DA5_00A0C9DF29FD_.wvu.PrintArea" localSheetId="14" hidden="1">#REF!</definedName>
    <definedName name="Z_2C11EE0F_5561_11D3_9DA5_00A0C9DF29FD_.wvu.PrintArea" localSheetId="13" hidden="1">#REF!</definedName>
    <definedName name="Z_2C11EE0F_5561_11D3_9DA5_00A0C9DF29FD_.wvu.PrintArea" localSheetId="12" hidden="1">#REF!</definedName>
    <definedName name="Z_2C11EE0F_5561_11D3_9DA5_00A0C9DF29FD_.wvu.PrintArea" localSheetId="36" hidden="1">#REF!</definedName>
    <definedName name="Z_2C11EE0F_5561_11D3_9DA5_00A0C9DF29FD_.wvu.PrintArea" localSheetId="10" hidden="1">#REF!</definedName>
    <definedName name="Z_2C11EE0F_5561_11D3_9DA5_00A0C9DF29FD_.wvu.PrintArea" localSheetId="11" hidden="1">#REF!</definedName>
    <definedName name="Z_2C11EE0F_5561_11D3_9DA5_00A0C9DF29FD_.wvu.PrintArea" localSheetId="9" hidden="1">#REF!</definedName>
    <definedName name="Z_2C11EE0F_5561_11D3_9DA5_00A0C9DF29FD_.wvu.PrintArea" localSheetId="8" hidden="1">#REF!</definedName>
    <definedName name="Z_2C11EE0F_5561_11D3_9DA5_00A0C9DF29FD_.wvu.PrintArea" localSheetId="21" hidden="1">#REF!</definedName>
    <definedName name="Z_2C11EE0F_5561_11D3_9DA5_00A0C9DF29FD_.wvu.PrintArea" localSheetId="6" hidden="1">#REF!</definedName>
    <definedName name="Z_2C11EE0F_5561_11D3_9DA5_00A0C9DF29FD_.wvu.PrintArea" localSheetId="0" hidden="1">#REF!</definedName>
    <definedName name="Z_2C11EE0F_5561_11D3_9DA5_00A0C9DF29FD_.wvu.PrintArea" localSheetId="2" hidden="1">#REF!</definedName>
    <definedName name="Z_2C11EE0F_5561_11D3_9DA5_00A0C9DF29FD_.wvu.PrintArea" localSheetId="1" hidden="1">#REF!</definedName>
    <definedName name="Z_2C11EE0F_5561_11D3_9DA5_00A0C9DF29FD_.wvu.PrintArea" localSheetId="33" hidden="1">#REF!</definedName>
    <definedName name="Z_2C11EE0F_5561_11D3_9DA5_00A0C9DF29FD_.wvu.PrintArea" localSheetId="25" hidden="1">#REF!</definedName>
    <definedName name="Z_2C11EE0F_5561_11D3_9DA5_00A0C9DF29FD_.wvu.PrintArea" hidden="1">#REF!</definedName>
    <definedName name="Z_2C11EE11_5561_11D3_9DA5_00A0C9DF29FD_.wvu.PrintArea" localSheetId="17" hidden="1">#REF!</definedName>
    <definedName name="Z_2C11EE11_5561_11D3_9DA5_00A0C9DF29FD_.wvu.PrintArea" localSheetId="16" hidden="1">#REF!</definedName>
    <definedName name="Z_2C11EE11_5561_11D3_9DA5_00A0C9DF29FD_.wvu.PrintArea" localSheetId="53" hidden="1">#REF!</definedName>
    <definedName name="Z_2C11EE11_5561_11D3_9DA5_00A0C9DF29FD_.wvu.PrintArea" localSheetId="23" hidden="1">#REF!</definedName>
    <definedName name="Z_2C11EE11_5561_11D3_9DA5_00A0C9DF29FD_.wvu.PrintArea" localSheetId="14" hidden="1">#REF!</definedName>
    <definedName name="Z_2C11EE11_5561_11D3_9DA5_00A0C9DF29FD_.wvu.PrintArea" localSheetId="13" hidden="1">#REF!</definedName>
    <definedName name="Z_2C11EE11_5561_11D3_9DA5_00A0C9DF29FD_.wvu.PrintArea" localSheetId="12" hidden="1">#REF!</definedName>
    <definedName name="Z_2C11EE11_5561_11D3_9DA5_00A0C9DF29FD_.wvu.PrintArea" localSheetId="36" hidden="1">#REF!</definedName>
    <definedName name="Z_2C11EE11_5561_11D3_9DA5_00A0C9DF29FD_.wvu.PrintArea" localSheetId="10" hidden="1">#REF!</definedName>
    <definedName name="Z_2C11EE11_5561_11D3_9DA5_00A0C9DF29FD_.wvu.PrintArea" localSheetId="11" hidden="1">#REF!</definedName>
    <definedName name="Z_2C11EE11_5561_11D3_9DA5_00A0C9DF29FD_.wvu.PrintArea" localSheetId="9" hidden="1">#REF!</definedName>
    <definedName name="Z_2C11EE11_5561_11D3_9DA5_00A0C9DF29FD_.wvu.PrintArea" localSheetId="8" hidden="1">#REF!</definedName>
    <definedName name="Z_2C11EE11_5561_11D3_9DA5_00A0C9DF29FD_.wvu.PrintArea" localSheetId="21" hidden="1">#REF!</definedName>
    <definedName name="Z_2C11EE11_5561_11D3_9DA5_00A0C9DF29FD_.wvu.PrintArea" localSheetId="6" hidden="1">#REF!</definedName>
    <definedName name="Z_2C11EE11_5561_11D3_9DA5_00A0C9DF29FD_.wvu.PrintArea" localSheetId="0" hidden="1">#REF!</definedName>
    <definedName name="Z_2C11EE11_5561_11D3_9DA5_00A0C9DF29FD_.wvu.PrintArea" localSheetId="2" hidden="1">#REF!</definedName>
    <definedName name="Z_2C11EE11_5561_11D3_9DA5_00A0C9DF29FD_.wvu.PrintArea" localSheetId="1" hidden="1">#REF!</definedName>
    <definedName name="Z_2C11EE11_5561_11D3_9DA5_00A0C9DF29FD_.wvu.PrintArea" localSheetId="33" hidden="1">#REF!</definedName>
    <definedName name="Z_2C11EE11_5561_11D3_9DA5_00A0C9DF29FD_.wvu.PrintArea" localSheetId="25" hidden="1">#REF!</definedName>
    <definedName name="Z_2C11EE11_5561_11D3_9DA5_00A0C9DF29FD_.wvu.PrintArea" hidden="1">#REF!</definedName>
    <definedName name="Z_2C11EE12_5561_11D3_9DA5_00A0C9DF29FD_.wvu.PrintArea" localSheetId="17" hidden="1">#REF!</definedName>
    <definedName name="Z_2C11EE12_5561_11D3_9DA5_00A0C9DF29FD_.wvu.PrintArea" localSheetId="16" hidden="1">#REF!</definedName>
    <definedName name="Z_2C11EE12_5561_11D3_9DA5_00A0C9DF29FD_.wvu.PrintArea" localSheetId="53" hidden="1">#REF!</definedName>
    <definedName name="Z_2C11EE12_5561_11D3_9DA5_00A0C9DF29FD_.wvu.PrintArea" localSheetId="23" hidden="1">#REF!</definedName>
    <definedName name="Z_2C11EE12_5561_11D3_9DA5_00A0C9DF29FD_.wvu.PrintArea" localSheetId="14" hidden="1">#REF!</definedName>
    <definedName name="Z_2C11EE12_5561_11D3_9DA5_00A0C9DF29FD_.wvu.PrintArea" localSheetId="13" hidden="1">#REF!</definedName>
    <definedName name="Z_2C11EE12_5561_11D3_9DA5_00A0C9DF29FD_.wvu.PrintArea" localSheetId="12" hidden="1">#REF!</definedName>
    <definedName name="Z_2C11EE12_5561_11D3_9DA5_00A0C9DF29FD_.wvu.PrintArea" localSheetId="36" hidden="1">#REF!</definedName>
    <definedName name="Z_2C11EE12_5561_11D3_9DA5_00A0C9DF29FD_.wvu.PrintArea" localSheetId="10" hidden="1">#REF!</definedName>
    <definedName name="Z_2C11EE12_5561_11D3_9DA5_00A0C9DF29FD_.wvu.PrintArea" localSheetId="11" hidden="1">#REF!</definedName>
    <definedName name="Z_2C11EE12_5561_11D3_9DA5_00A0C9DF29FD_.wvu.PrintArea" localSheetId="9" hidden="1">#REF!</definedName>
    <definedName name="Z_2C11EE12_5561_11D3_9DA5_00A0C9DF29FD_.wvu.PrintArea" localSheetId="8" hidden="1">#REF!</definedName>
    <definedName name="Z_2C11EE12_5561_11D3_9DA5_00A0C9DF29FD_.wvu.PrintArea" localSheetId="21" hidden="1">#REF!</definedName>
    <definedName name="Z_2C11EE12_5561_11D3_9DA5_00A0C9DF29FD_.wvu.PrintArea" localSheetId="6" hidden="1">#REF!</definedName>
    <definedName name="Z_2C11EE12_5561_11D3_9DA5_00A0C9DF29FD_.wvu.PrintArea" localSheetId="0" hidden="1">#REF!</definedName>
    <definedName name="Z_2C11EE12_5561_11D3_9DA5_00A0C9DF29FD_.wvu.PrintArea" localSheetId="2" hidden="1">#REF!</definedName>
    <definedName name="Z_2C11EE12_5561_11D3_9DA5_00A0C9DF29FD_.wvu.PrintArea" localSheetId="1" hidden="1">#REF!</definedName>
    <definedName name="Z_2C11EE12_5561_11D3_9DA5_00A0C9DF29FD_.wvu.PrintArea" localSheetId="33" hidden="1">#REF!</definedName>
    <definedName name="Z_2C11EE12_5561_11D3_9DA5_00A0C9DF29FD_.wvu.PrintArea" localSheetId="25" hidden="1">#REF!</definedName>
    <definedName name="Z_2C11EE12_5561_11D3_9DA5_00A0C9DF29FD_.wvu.PrintArea" hidden="1">#REF!</definedName>
    <definedName name="Z_2C11EE13_5561_11D3_9DA5_00A0C9DF29FD_.wvu.PrintArea" localSheetId="17" hidden="1">#REF!</definedName>
    <definedName name="Z_2C11EE13_5561_11D3_9DA5_00A0C9DF29FD_.wvu.PrintArea" localSheetId="16" hidden="1">#REF!</definedName>
    <definedName name="Z_2C11EE13_5561_11D3_9DA5_00A0C9DF29FD_.wvu.PrintArea" localSheetId="53" hidden="1">#REF!</definedName>
    <definedName name="Z_2C11EE13_5561_11D3_9DA5_00A0C9DF29FD_.wvu.PrintArea" localSheetId="23" hidden="1">#REF!</definedName>
    <definedName name="Z_2C11EE13_5561_11D3_9DA5_00A0C9DF29FD_.wvu.PrintArea" localSheetId="14" hidden="1">#REF!</definedName>
    <definedName name="Z_2C11EE13_5561_11D3_9DA5_00A0C9DF29FD_.wvu.PrintArea" localSheetId="13" hidden="1">#REF!</definedName>
    <definedName name="Z_2C11EE13_5561_11D3_9DA5_00A0C9DF29FD_.wvu.PrintArea" localSheetId="12" hidden="1">#REF!</definedName>
    <definedName name="Z_2C11EE13_5561_11D3_9DA5_00A0C9DF29FD_.wvu.PrintArea" localSheetId="36" hidden="1">#REF!</definedName>
    <definedName name="Z_2C11EE13_5561_11D3_9DA5_00A0C9DF29FD_.wvu.PrintArea" localSheetId="10" hidden="1">#REF!</definedName>
    <definedName name="Z_2C11EE13_5561_11D3_9DA5_00A0C9DF29FD_.wvu.PrintArea" localSheetId="11" hidden="1">#REF!</definedName>
    <definedName name="Z_2C11EE13_5561_11D3_9DA5_00A0C9DF29FD_.wvu.PrintArea" localSheetId="9" hidden="1">#REF!</definedName>
    <definedName name="Z_2C11EE13_5561_11D3_9DA5_00A0C9DF29FD_.wvu.PrintArea" localSheetId="8" hidden="1">#REF!</definedName>
    <definedName name="Z_2C11EE13_5561_11D3_9DA5_00A0C9DF29FD_.wvu.PrintArea" localSheetId="21" hidden="1">#REF!</definedName>
    <definedName name="Z_2C11EE13_5561_11D3_9DA5_00A0C9DF29FD_.wvu.PrintArea" localSheetId="6" hidden="1">#REF!</definedName>
    <definedName name="Z_2C11EE13_5561_11D3_9DA5_00A0C9DF29FD_.wvu.PrintArea" localSheetId="0" hidden="1">#REF!</definedName>
    <definedName name="Z_2C11EE13_5561_11D3_9DA5_00A0C9DF29FD_.wvu.PrintArea" localSheetId="2" hidden="1">#REF!</definedName>
    <definedName name="Z_2C11EE13_5561_11D3_9DA5_00A0C9DF29FD_.wvu.PrintArea" localSheetId="1" hidden="1">#REF!</definedName>
    <definedName name="Z_2C11EE13_5561_11D3_9DA5_00A0C9DF29FD_.wvu.PrintArea" localSheetId="33" hidden="1">#REF!</definedName>
    <definedName name="Z_2C11EE13_5561_11D3_9DA5_00A0C9DF29FD_.wvu.PrintArea" localSheetId="25" hidden="1">#REF!</definedName>
    <definedName name="Z_2C11EE13_5561_11D3_9DA5_00A0C9DF29FD_.wvu.PrintArea" hidden="1">#REF!</definedName>
    <definedName name="Z_2C11EE14_5561_11D3_9DA5_00A0C9DF29FD_.wvu.PrintArea" localSheetId="17" hidden="1">#REF!</definedName>
    <definedName name="Z_2C11EE14_5561_11D3_9DA5_00A0C9DF29FD_.wvu.PrintArea" localSheetId="16" hidden="1">#REF!</definedName>
    <definedName name="Z_2C11EE14_5561_11D3_9DA5_00A0C9DF29FD_.wvu.PrintArea" localSheetId="53" hidden="1">#REF!</definedName>
    <definedName name="Z_2C11EE14_5561_11D3_9DA5_00A0C9DF29FD_.wvu.PrintArea" localSheetId="23" hidden="1">#REF!</definedName>
    <definedName name="Z_2C11EE14_5561_11D3_9DA5_00A0C9DF29FD_.wvu.PrintArea" localSheetId="14" hidden="1">#REF!</definedName>
    <definedName name="Z_2C11EE14_5561_11D3_9DA5_00A0C9DF29FD_.wvu.PrintArea" localSheetId="13" hidden="1">#REF!</definedName>
    <definedName name="Z_2C11EE14_5561_11D3_9DA5_00A0C9DF29FD_.wvu.PrintArea" localSheetId="12" hidden="1">#REF!</definedName>
    <definedName name="Z_2C11EE14_5561_11D3_9DA5_00A0C9DF29FD_.wvu.PrintArea" localSheetId="36" hidden="1">#REF!</definedName>
    <definedName name="Z_2C11EE14_5561_11D3_9DA5_00A0C9DF29FD_.wvu.PrintArea" localSheetId="10" hidden="1">#REF!</definedName>
    <definedName name="Z_2C11EE14_5561_11D3_9DA5_00A0C9DF29FD_.wvu.PrintArea" localSheetId="11" hidden="1">#REF!</definedName>
    <definedName name="Z_2C11EE14_5561_11D3_9DA5_00A0C9DF29FD_.wvu.PrintArea" localSheetId="9" hidden="1">#REF!</definedName>
    <definedName name="Z_2C11EE14_5561_11D3_9DA5_00A0C9DF29FD_.wvu.PrintArea" localSheetId="8" hidden="1">#REF!</definedName>
    <definedName name="Z_2C11EE14_5561_11D3_9DA5_00A0C9DF29FD_.wvu.PrintArea" localSheetId="21" hidden="1">#REF!</definedName>
    <definedName name="Z_2C11EE14_5561_11D3_9DA5_00A0C9DF29FD_.wvu.PrintArea" localSheetId="6" hidden="1">#REF!</definedName>
    <definedName name="Z_2C11EE14_5561_11D3_9DA5_00A0C9DF29FD_.wvu.PrintArea" localSheetId="0" hidden="1">#REF!</definedName>
    <definedName name="Z_2C11EE14_5561_11D3_9DA5_00A0C9DF29FD_.wvu.PrintArea" localSheetId="2" hidden="1">#REF!</definedName>
    <definedName name="Z_2C11EE14_5561_11D3_9DA5_00A0C9DF29FD_.wvu.PrintArea" localSheetId="1" hidden="1">#REF!</definedName>
    <definedName name="Z_2C11EE14_5561_11D3_9DA5_00A0C9DF29FD_.wvu.PrintArea" localSheetId="33" hidden="1">#REF!</definedName>
    <definedName name="Z_2C11EE14_5561_11D3_9DA5_00A0C9DF29FD_.wvu.PrintArea" localSheetId="25" hidden="1">#REF!</definedName>
    <definedName name="Z_2C11EE14_5561_11D3_9DA5_00A0C9DF29FD_.wvu.PrintArea" hidden="1">#REF!</definedName>
    <definedName name="Z_2C11EE16_5561_11D3_9DA5_00A0C9DF29FD_.wvu.PrintArea" localSheetId="17" hidden="1">#REF!</definedName>
    <definedName name="Z_2C11EE16_5561_11D3_9DA5_00A0C9DF29FD_.wvu.PrintArea" localSheetId="16" hidden="1">#REF!</definedName>
    <definedName name="Z_2C11EE16_5561_11D3_9DA5_00A0C9DF29FD_.wvu.PrintArea" localSheetId="53" hidden="1">#REF!</definedName>
    <definedName name="Z_2C11EE16_5561_11D3_9DA5_00A0C9DF29FD_.wvu.PrintArea" localSheetId="23" hidden="1">#REF!</definedName>
    <definedName name="Z_2C11EE16_5561_11D3_9DA5_00A0C9DF29FD_.wvu.PrintArea" localSheetId="14" hidden="1">#REF!</definedName>
    <definedName name="Z_2C11EE16_5561_11D3_9DA5_00A0C9DF29FD_.wvu.PrintArea" localSheetId="13" hidden="1">#REF!</definedName>
    <definedName name="Z_2C11EE16_5561_11D3_9DA5_00A0C9DF29FD_.wvu.PrintArea" localSheetId="12" hidden="1">#REF!</definedName>
    <definedName name="Z_2C11EE16_5561_11D3_9DA5_00A0C9DF29FD_.wvu.PrintArea" localSheetId="36" hidden="1">#REF!</definedName>
    <definedName name="Z_2C11EE16_5561_11D3_9DA5_00A0C9DF29FD_.wvu.PrintArea" localSheetId="10" hidden="1">#REF!</definedName>
    <definedName name="Z_2C11EE16_5561_11D3_9DA5_00A0C9DF29FD_.wvu.PrintArea" localSheetId="11" hidden="1">#REF!</definedName>
    <definedName name="Z_2C11EE16_5561_11D3_9DA5_00A0C9DF29FD_.wvu.PrintArea" localSheetId="9" hidden="1">#REF!</definedName>
    <definedName name="Z_2C11EE16_5561_11D3_9DA5_00A0C9DF29FD_.wvu.PrintArea" localSheetId="8" hidden="1">#REF!</definedName>
    <definedName name="Z_2C11EE16_5561_11D3_9DA5_00A0C9DF29FD_.wvu.PrintArea" localSheetId="21" hidden="1">#REF!</definedName>
    <definedName name="Z_2C11EE16_5561_11D3_9DA5_00A0C9DF29FD_.wvu.PrintArea" localSheetId="6" hidden="1">#REF!</definedName>
    <definedName name="Z_2C11EE16_5561_11D3_9DA5_00A0C9DF29FD_.wvu.PrintArea" localSheetId="0" hidden="1">#REF!</definedName>
    <definedName name="Z_2C11EE16_5561_11D3_9DA5_00A0C9DF29FD_.wvu.PrintArea" localSheetId="2" hidden="1">#REF!</definedName>
    <definedName name="Z_2C11EE16_5561_11D3_9DA5_00A0C9DF29FD_.wvu.PrintArea" localSheetId="1" hidden="1">#REF!</definedName>
    <definedName name="Z_2C11EE16_5561_11D3_9DA5_00A0C9DF29FD_.wvu.PrintArea" localSheetId="33" hidden="1">#REF!</definedName>
    <definedName name="Z_2C11EE16_5561_11D3_9DA5_00A0C9DF29FD_.wvu.PrintArea" localSheetId="25" hidden="1">#REF!</definedName>
    <definedName name="Z_2C11EE16_5561_11D3_9DA5_00A0C9DF29FD_.wvu.PrintArea" hidden="1">#REF!</definedName>
    <definedName name="Z_2C11EE17_5561_11D3_9DA5_00A0C9DF29FD_.wvu.PrintArea" localSheetId="17" hidden="1">#REF!</definedName>
    <definedName name="Z_2C11EE17_5561_11D3_9DA5_00A0C9DF29FD_.wvu.PrintArea" localSheetId="16" hidden="1">#REF!</definedName>
    <definedName name="Z_2C11EE17_5561_11D3_9DA5_00A0C9DF29FD_.wvu.PrintArea" localSheetId="53" hidden="1">#REF!</definedName>
    <definedName name="Z_2C11EE17_5561_11D3_9DA5_00A0C9DF29FD_.wvu.PrintArea" localSheetId="23" hidden="1">#REF!</definedName>
    <definedName name="Z_2C11EE17_5561_11D3_9DA5_00A0C9DF29FD_.wvu.PrintArea" localSheetId="14" hidden="1">#REF!</definedName>
    <definedName name="Z_2C11EE17_5561_11D3_9DA5_00A0C9DF29FD_.wvu.PrintArea" localSheetId="13" hidden="1">#REF!</definedName>
    <definedName name="Z_2C11EE17_5561_11D3_9DA5_00A0C9DF29FD_.wvu.PrintArea" localSheetId="12" hidden="1">#REF!</definedName>
    <definedName name="Z_2C11EE17_5561_11D3_9DA5_00A0C9DF29FD_.wvu.PrintArea" localSheetId="36" hidden="1">#REF!</definedName>
    <definedName name="Z_2C11EE17_5561_11D3_9DA5_00A0C9DF29FD_.wvu.PrintArea" localSheetId="10" hidden="1">#REF!</definedName>
    <definedName name="Z_2C11EE17_5561_11D3_9DA5_00A0C9DF29FD_.wvu.PrintArea" localSheetId="11" hidden="1">#REF!</definedName>
    <definedName name="Z_2C11EE17_5561_11D3_9DA5_00A0C9DF29FD_.wvu.PrintArea" localSheetId="9" hidden="1">#REF!</definedName>
    <definedName name="Z_2C11EE17_5561_11D3_9DA5_00A0C9DF29FD_.wvu.PrintArea" localSheetId="8" hidden="1">#REF!</definedName>
    <definedName name="Z_2C11EE17_5561_11D3_9DA5_00A0C9DF29FD_.wvu.PrintArea" localSheetId="21" hidden="1">#REF!</definedName>
    <definedName name="Z_2C11EE17_5561_11D3_9DA5_00A0C9DF29FD_.wvu.PrintArea" localSheetId="6" hidden="1">#REF!</definedName>
    <definedName name="Z_2C11EE17_5561_11D3_9DA5_00A0C9DF29FD_.wvu.PrintArea" localSheetId="0" hidden="1">#REF!</definedName>
    <definedName name="Z_2C11EE17_5561_11D3_9DA5_00A0C9DF29FD_.wvu.PrintArea" localSheetId="2" hidden="1">#REF!</definedName>
    <definedName name="Z_2C11EE17_5561_11D3_9DA5_00A0C9DF29FD_.wvu.PrintArea" localSheetId="1" hidden="1">#REF!</definedName>
    <definedName name="Z_2C11EE17_5561_11D3_9DA5_00A0C9DF29FD_.wvu.PrintArea" localSheetId="33" hidden="1">#REF!</definedName>
    <definedName name="Z_2C11EE17_5561_11D3_9DA5_00A0C9DF29FD_.wvu.PrintArea" localSheetId="25" hidden="1">#REF!</definedName>
    <definedName name="Z_2C11EE17_5561_11D3_9DA5_00A0C9DF29FD_.wvu.PrintArea" hidden="1">#REF!</definedName>
    <definedName name="Z_321AEF13_A729_11D3_980D_00A0C9DF29C4_.wvu.PrintArea" localSheetId="17" hidden="1">#REF!</definedName>
    <definedName name="Z_321AEF13_A729_11D3_980D_00A0C9DF29C4_.wvu.PrintArea" localSheetId="16" hidden="1">#REF!</definedName>
    <definedName name="Z_321AEF13_A729_11D3_980D_00A0C9DF29C4_.wvu.PrintArea" localSheetId="53" hidden="1">#REF!</definedName>
    <definedName name="Z_321AEF13_A729_11D3_980D_00A0C9DF29C4_.wvu.PrintArea" localSheetId="23" hidden="1">#REF!</definedName>
    <definedName name="Z_321AEF13_A729_11D3_980D_00A0C9DF29C4_.wvu.PrintArea" localSheetId="14" hidden="1">#REF!</definedName>
    <definedName name="Z_321AEF13_A729_11D3_980D_00A0C9DF29C4_.wvu.PrintArea" localSheetId="13" hidden="1">#REF!</definedName>
    <definedName name="Z_321AEF13_A729_11D3_980D_00A0C9DF29C4_.wvu.PrintArea" localSheetId="12" hidden="1">#REF!</definedName>
    <definedName name="Z_321AEF13_A729_11D3_980D_00A0C9DF29C4_.wvu.PrintArea" localSheetId="36" hidden="1">#REF!</definedName>
    <definedName name="Z_321AEF13_A729_11D3_980D_00A0C9DF29C4_.wvu.PrintArea" localSheetId="10" hidden="1">#REF!</definedName>
    <definedName name="Z_321AEF13_A729_11D3_980D_00A0C9DF29C4_.wvu.PrintArea" localSheetId="11" hidden="1">#REF!</definedName>
    <definedName name="Z_321AEF13_A729_11D3_980D_00A0C9DF29C4_.wvu.PrintArea" localSheetId="9" hidden="1">#REF!</definedName>
    <definedName name="Z_321AEF13_A729_11D3_980D_00A0C9DF29C4_.wvu.PrintArea" localSheetId="8" hidden="1">#REF!</definedName>
    <definedName name="Z_321AEF13_A729_11D3_980D_00A0C9DF29C4_.wvu.PrintArea" localSheetId="21" hidden="1">#REF!</definedName>
    <definedName name="Z_321AEF13_A729_11D3_980D_00A0C9DF29C4_.wvu.PrintArea" localSheetId="6" hidden="1">#REF!</definedName>
    <definedName name="Z_321AEF13_A729_11D3_980D_00A0C9DF29C4_.wvu.PrintArea" localSheetId="0" hidden="1">#REF!</definedName>
    <definedName name="Z_321AEF13_A729_11D3_980D_00A0C9DF29C4_.wvu.PrintArea" localSheetId="2" hidden="1">#REF!</definedName>
    <definedName name="Z_321AEF13_A729_11D3_980D_00A0C9DF29C4_.wvu.PrintArea" localSheetId="1" hidden="1">#REF!</definedName>
    <definedName name="Z_321AEF13_A729_11D3_980D_00A0C9DF29C4_.wvu.PrintArea" localSheetId="33" hidden="1">#REF!</definedName>
    <definedName name="Z_321AEF13_A729_11D3_980D_00A0C9DF29C4_.wvu.PrintArea" localSheetId="25" hidden="1">#REF!</definedName>
    <definedName name="Z_321AEF13_A729_11D3_980D_00A0C9DF29C4_.wvu.PrintArea" hidden="1">#REF!</definedName>
    <definedName name="Z_321AEF14_A729_11D3_980D_00A0C9DF29C4_.wvu.PrintArea" localSheetId="17" hidden="1">#REF!</definedName>
    <definedName name="Z_321AEF14_A729_11D3_980D_00A0C9DF29C4_.wvu.PrintArea" localSheetId="16" hidden="1">#REF!</definedName>
    <definedName name="Z_321AEF14_A729_11D3_980D_00A0C9DF29C4_.wvu.PrintArea" localSheetId="53" hidden="1">#REF!</definedName>
    <definedName name="Z_321AEF14_A729_11D3_980D_00A0C9DF29C4_.wvu.PrintArea" localSheetId="23" hidden="1">#REF!</definedName>
    <definedName name="Z_321AEF14_A729_11D3_980D_00A0C9DF29C4_.wvu.PrintArea" localSheetId="14" hidden="1">#REF!</definedName>
    <definedName name="Z_321AEF14_A729_11D3_980D_00A0C9DF29C4_.wvu.PrintArea" localSheetId="13" hidden="1">#REF!</definedName>
    <definedName name="Z_321AEF14_A729_11D3_980D_00A0C9DF29C4_.wvu.PrintArea" localSheetId="12" hidden="1">#REF!</definedName>
    <definedName name="Z_321AEF14_A729_11D3_980D_00A0C9DF29C4_.wvu.PrintArea" localSheetId="36" hidden="1">#REF!</definedName>
    <definedName name="Z_321AEF14_A729_11D3_980D_00A0C9DF29C4_.wvu.PrintArea" localSheetId="10" hidden="1">#REF!</definedName>
    <definedName name="Z_321AEF14_A729_11D3_980D_00A0C9DF29C4_.wvu.PrintArea" localSheetId="11" hidden="1">#REF!</definedName>
    <definedName name="Z_321AEF14_A729_11D3_980D_00A0C9DF29C4_.wvu.PrintArea" localSheetId="9" hidden="1">#REF!</definedName>
    <definedName name="Z_321AEF14_A729_11D3_980D_00A0C9DF29C4_.wvu.PrintArea" localSheetId="8" hidden="1">#REF!</definedName>
    <definedName name="Z_321AEF14_A729_11D3_980D_00A0C9DF29C4_.wvu.PrintArea" localSheetId="21" hidden="1">#REF!</definedName>
    <definedName name="Z_321AEF14_A729_11D3_980D_00A0C9DF29C4_.wvu.PrintArea" localSheetId="6" hidden="1">#REF!</definedName>
    <definedName name="Z_321AEF14_A729_11D3_980D_00A0C9DF29C4_.wvu.PrintArea" localSheetId="0" hidden="1">#REF!</definedName>
    <definedName name="Z_321AEF14_A729_11D3_980D_00A0C9DF29C4_.wvu.PrintArea" localSheetId="2" hidden="1">#REF!</definedName>
    <definedName name="Z_321AEF14_A729_11D3_980D_00A0C9DF29C4_.wvu.PrintArea" localSheetId="1" hidden="1">#REF!</definedName>
    <definedName name="Z_321AEF14_A729_11D3_980D_00A0C9DF29C4_.wvu.PrintArea" localSheetId="33" hidden="1">#REF!</definedName>
    <definedName name="Z_321AEF14_A729_11D3_980D_00A0C9DF29C4_.wvu.PrintArea" localSheetId="25" hidden="1">#REF!</definedName>
    <definedName name="Z_321AEF14_A729_11D3_980D_00A0C9DF29C4_.wvu.PrintArea" hidden="1">#REF!</definedName>
    <definedName name="Z_321AEF16_A729_11D3_980D_00A0C9DF29C4_.wvu.PrintArea" localSheetId="17" hidden="1">#REF!</definedName>
    <definedName name="Z_321AEF16_A729_11D3_980D_00A0C9DF29C4_.wvu.PrintArea" localSheetId="16" hidden="1">#REF!</definedName>
    <definedName name="Z_321AEF16_A729_11D3_980D_00A0C9DF29C4_.wvu.PrintArea" localSheetId="53" hidden="1">#REF!</definedName>
    <definedName name="Z_321AEF16_A729_11D3_980D_00A0C9DF29C4_.wvu.PrintArea" localSheetId="23" hidden="1">#REF!</definedName>
    <definedName name="Z_321AEF16_A729_11D3_980D_00A0C9DF29C4_.wvu.PrintArea" localSheetId="14" hidden="1">#REF!</definedName>
    <definedName name="Z_321AEF16_A729_11D3_980D_00A0C9DF29C4_.wvu.PrintArea" localSheetId="13" hidden="1">#REF!</definedName>
    <definedName name="Z_321AEF16_A729_11D3_980D_00A0C9DF29C4_.wvu.PrintArea" localSheetId="12" hidden="1">#REF!</definedName>
    <definedName name="Z_321AEF16_A729_11D3_980D_00A0C9DF29C4_.wvu.PrintArea" localSheetId="36" hidden="1">#REF!</definedName>
    <definedName name="Z_321AEF16_A729_11D3_980D_00A0C9DF29C4_.wvu.PrintArea" localSheetId="10" hidden="1">#REF!</definedName>
    <definedName name="Z_321AEF16_A729_11D3_980D_00A0C9DF29C4_.wvu.PrintArea" localSheetId="11" hidden="1">#REF!</definedName>
    <definedName name="Z_321AEF16_A729_11D3_980D_00A0C9DF29C4_.wvu.PrintArea" localSheetId="9" hidden="1">#REF!</definedName>
    <definedName name="Z_321AEF16_A729_11D3_980D_00A0C9DF29C4_.wvu.PrintArea" localSheetId="8" hidden="1">#REF!</definedName>
    <definedName name="Z_321AEF16_A729_11D3_980D_00A0C9DF29C4_.wvu.PrintArea" localSheetId="21" hidden="1">#REF!</definedName>
    <definedName name="Z_321AEF16_A729_11D3_980D_00A0C9DF29C4_.wvu.PrintArea" localSheetId="6" hidden="1">#REF!</definedName>
    <definedName name="Z_321AEF16_A729_11D3_980D_00A0C9DF29C4_.wvu.PrintArea" localSheetId="0" hidden="1">#REF!</definedName>
    <definedName name="Z_321AEF16_A729_11D3_980D_00A0C9DF29C4_.wvu.PrintArea" localSheetId="2" hidden="1">#REF!</definedName>
    <definedName name="Z_321AEF16_A729_11D3_980D_00A0C9DF29C4_.wvu.PrintArea" localSheetId="1" hidden="1">#REF!</definedName>
    <definedName name="Z_321AEF16_A729_11D3_980D_00A0C9DF29C4_.wvu.PrintArea" localSheetId="33" hidden="1">#REF!</definedName>
    <definedName name="Z_321AEF16_A729_11D3_980D_00A0C9DF29C4_.wvu.PrintArea" localSheetId="25" hidden="1">#REF!</definedName>
    <definedName name="Z_321AEF16_A729_11D3_980D_00A0C9DF29C4_.wvu.PrintArea" hidden="1">#REF!</definedName>
    <definedName name="Z_321AEF17_A729_11D3_980D_00A0C9DF29C4_.wvu.PrintArea" localSheetId="17" hidden="1">#REF!</definedName>
    <definedName name="Z_321AEF17_A729_11D3_980D_00A0C9DF29C4_.wvu.PrintArea" localSheetId="16" hidden="1">#REF!</definedName>
    <definedName name="Z_321AEF17_A729_11D3_980D_00A0C9DF29C4_.wvu.PrintArea" localSheetId="53" hidden="1">#REF!</definedName>
    <definedName name="Z_321AEF17_A729_11D3_980D_00A0C9DF29C4_.wvu.PrintArea" localSheetId="23" hidden="1">#REF!</definedName>
    <definedName name="Z_321AEF17_A729_11D3_980D_00A0C9DF29C4_.wvu.PrintArea" localSheetId="14" hidden="1">#REF!</definedName>
    <definedName name="Z_321AEF17_A729_11D3_980D_00A0C9DF29C4_.wvu.PrintArea" localSheetId="13" hidden="1">#REF!</definedName>
    <definedName name="Z_321AEF17_A729_11D3_980D_00A0C9DF29C4_.wvu.PrintArea" localSheetId="12" hidden="1">#REF!</definedName>
    <definedName name="Z_321AEF17_A729_11D3_980D_00A0C9DF29C4_.wvu.PrintArea" localSheetId="36" hidden="1">#REF!</definedName>
    <definedName name="Z_321AEF17_A729_11D3_980D_00A0C9DF29C4_.wvu.PrintArea" localSheetId="10" hidden="1">#REF!</definedName>
    <definedName name="Z_321AEF17_A729_11D3_980D_00A0C9DF29C4_.wvu.PrintArea" localSheetId="11" hidden="1">#REF!</definedName>
    <definedName name="Z_321AEF17_A729_11D3_980D_00A0C9DF29C4_.wvu.PrintArea" localSheetId="9" hidden="1">#REF!</definedName>
    <definedName name="Z_321AEF17_A729_11D3_980D_00A0C9DF29C4_.wvu.PrintArea" localSheetId="8" hidden="1">#REF!</definedName>
    <definedName name="Z_321AEF17_A729_11D3_980D_00A0C9DF29C4_.wvu.PrintArea" localSheetId="21" hidden="1">#REF!</definedName>
    <definedName name="Z_321AEF17_A729_11D3_980D_00A0C9DF29C4_.wvu.PrintArea" localSheetId="6" hidden="1">#REF!</definedName>
    <definedName name="Z_321AEF17_A729_11D3_980D_00A0C9DF29C4_.wvu.PrintArea" localSheetId="0" hidden="1">#REF!</definedName>
    <definedName name="Z_321AEF17_A729_11D3_980D_00A0C9DF29C4_.wvu.PrintArea" localSheetId="2" hidden="1">#REF!</definedName>
    <definedName name="Z_321AEF17_A729_11D3_980D_00A0C9DF29C4_.wvu.PrintArea" localSheetId="1" hidden="1">#REF!</definedName>
    <definedName name="Z_321AEF17_A729_11D3_980D_00A0C9DF29C4_.wvu.PrintArea" localSheetId="33" hidden="1">#REF!</definedName>
    <definedName name="Z_321AEF17_A729_11D3_980D_00A0C9DF29C4_.wvu.PrintArea" localSheetId="25" hidden="1">#REF!</definedName>
    <definedName name="Z_321AEF17_A729_11D3_980D_00A0C9DF29C4_.wvu.PrintArea" hidden="1">#REF!</definedName>
    <definedName name="Z_321AEF18_A729_11D3_980D_00A0C9DF29C4_.wvu.PrintArea" localSheetId="17" hidden="1">#REF!</definedName>
    <definedName name="Z_321AEF18_A729_11D3_980D_00A0C9DF29C4_.wvu.PrintArea" localSheetId="16" hidden="1">#REF!</definedName>
    <definedName name="Z_321AEF18_A729_11D3_980D_00A0C9DF29C4_.wvu.PrintArea" localSheetId="53" hidden="1">#REF!</definedName>
    <definedName name="Z_321AEF18_A729_11D3_980D_00A0C9DF29C4_.wvu.PrintArea" localSheetId="23" hidden="1">#REF!</definedName>
    <definedName name="Z_321AEF18_A729_11D3_980D_00A0C9DF29C4_.wvu.PrintArea" localSheetId="14" hidden="1">#REF!</definedName>
    <definedName name="Z_321AEF18_A729_11D3_980D_00A0C9DF29C4_.wvu.PrintArea" localSheetId="13" hidden="1">#REF!</definedName>
    <definedName name="Z_321AEF18_A729_11D3_980D_00A0C9DF29C4_.wvu.PrintArea" localSheetId="12" hidden="1">#REF!</definedName>
    <definedName name="Z_321AEF18_A729_11D3_980D_00A0C9DF29C4_.wvu.PrintArea" localSheetId="36" hidden="1">#REF!</definedName>
    <definedName name="Z_321AEF18_A729_11D3_980D_00A0C9DF29C4_.wvu.PrintArea" localSheetId="10" hidden="1">#REF!</definedName>
    <definedName name="Z_321AEF18_A729_11D3_980D_00A0C9DF29C4_.wvu.PrintArea" localSheetId="11" hidden="1">#REF!</definedName>
    <definedName name="Z_321AEF18_A729_11D3_980D_00A0C9DF29C4_.wvu.PrintArea" localSheetId="9" hidden="1">#REF!</definedName>
    <definedName name="Z_321AEF18_A729_11D3_980D_00A0C9DF29C4_.wvu.PrintArea" localSheetId="8" hidden="1">#REF!</definedName>
    <definedName name="Z_321AEF18_A729_11D3_980D_00A0C9DF29C4_.wvu.PrintArea" localSheetId="21" hidden="1">#REF!</definedName>
    <definedName name="Z_321AEF18_A729_11D3_980D_00A0C9DF29C4_.wvu.PrintArea" localSheetId="6" hidden="1">#REF!</definedName>
    <definedName name="Z_321AEF18_A729_11D3_980D_00A0C9DF29C4_.wvu.PrintArea" localSheetId="0" hidden="1">#REF!</definedName>
    <definedName name="Z_321AEF18_A729_11D3_980D_00A0C9DF29C4_.wvu.PrintArea" localSheetId="2" hidden="1">#REF!</definedName>
    <definedName name="Z_321AEF18_A729_11D3_980D_00A0C9DF29C4_.wvu.PrintArea" localSheetId="1" hidden="1">#REF!</definedName>
    <definedName name="Z_321AEF18_A729_11D3_980D_00A0C9DF29C4_.wvu.PrintArea" localSheetId="33" hidden="1">#REF!</definedName>
    <definedName name="Z_321AEF18_A729_11D3_980D_00A0C9DF29C4_.wvu.PrintArea" localSheetId="25" hidden="1">#REF!</definedName>
    <definedName name="Z_321AEF18_A729_11D3_980D_00A0C9DF29C4_.wvu.PrintArea" hidden="1">#REF!</definedName>
    <definedName name="Z_321AEF19_A729_11D3_980D_00A0C9DF29C4_.wvu.PrintArea" localSheetId="17" hidden="1">#REF!</definedName>
    <definedName name="Z_321AEF19_A729_11D3_980D_00A0C9DF29C4_.wvu.PrintArea" localSheetId="16" hidden="1">#REF!</definedName>
    <definedName name="Z_321AEF19_A729_11D3_980D_00A0C9DF29C4_.wvu.PrintArea" localSheetId="53" hidden="1">#REF!</definedName>
    <definedName name="Z_321AEF19_A729_11D3_980D_00A0C9DF29C4_.wvu.PrintArea" localSheetId="23" hidden="1">#REF!</definedName>
    <definedName name="Z_321AEF19_A729_11D3_980D_00A0C9DF29C4_.wvu.PrintArea" localSheetId="14" hidden="1">#REF!</definedName>
    <definedName name="Z_321AEF19_A729_11D3_980D_00A0C9DF29C4_.wvu.PrintArea" localSheetId="13" hidden="1">#REF!</definedName>
    <definedName name="Z_321AEF19_A729_11D3_980D_00A0C9DF29C4_.wvu.PrintArea" localSheetId="12" hidden="1">#REF!</definedName>
    <definedName name="Z_321AEF19_A729_11D3_980D_00A0C9DF29C4_.wvu.PrintArea" localSheetId="36" hidden="1">#REF!</definedName>
    <definedName name="Z_321AEF19_A729_11D3_980D_00A0C9DF29C4_.wvu.PrintArea" localSheetId="10" hidden="1">#REF!</definedName>
    <definedName name="Z_321AEF19_A729_11D3_980D_00A0C9DF29C4_.wvu.PrintArea" localSheetId="11" hidden="1">#REF!</definedName>
    <definedName name="Z_321AEF19_A729_11D3_980D_00A0C9DF29C4_.wvu.PrintArea" localSheetId="9" hidden="1">#REF!</definedName>
    <definedName name="Z_321AEF19_A729_11D3_980D_00A0C9DF29C4_.wvu.PrintArea" localSheetId="8" hidden="1">#REF!</definedName>
    <definedName name="Z_321AEF19_A729_11D3_980D_00A0C9DF29C4_.wvu.PrintArea" localSheetId="21" hidden="1">#REF!</definedName>
    <definedName name="Z_321AEF19_A729_11D3_980D_00A0C9DF29C4_.wvu.PrintArea" localSheetId="6" hidden="1">#REF!</definedName>
    <definedName name="Z_321AEF19_A729_11D3_980D_00A0C9DF29C4_.wvu.PrintArea" localSheetId="0" hidden="1">#REF!</definedName>
    <definedName name="Z_321AEF19_A729_11D3_980D_00A0C9DF29C4_.wvu.PrintArea" localSheetId="2" hidden="1">#REF!</definedName>
    <definedName name="Z_321AEF19_A729_11D3_980D_00A0C9DF29C4_.wvu.PrintArea" localSheetId="1" hidden="1">#REF!</definedName>
    <definedName name="Z_321AEF19_A729_11D3_980D_00A0C9DF29C4_.wvu.PrintArea" localSheetId="33" hidden="1">#REF!</definedName>
    <definedName name="Z_321AEF19_A729_11D3_980D_00A0C9DF29C4_.wvu.PrintArea" localSheetId="25" hidden="1">#REF!</definedName>
    <definedName name="Z_321AEF19_A729_11D3_980D_00A0C9DF29C4_.wvu.PrintArea" hidden="1">#REF!</definedName>
    <definedName name="Z_321AEF1B_A729_11D3_980D_00A0C9DF29C4_.wvu.PrintArea" localSheetId="17" hidden="1">#REF!</definedName>
    <definedName name="Z_321AEF1B_A729_11D3_980D_00A0C9DF29C4_.wvu.PrintArea" localSheetId="16" hidden="1">#REF!</definedName>
    <definedName name="Z_321AEF1B_A729_11D3_980D_00A0C9DF29C4_.wvu.PrintArea" localSheetId="53" hidden="1">#REF!</definedName>
    <definedName name="Z_321AEF1B_A729_11D3_980D_00A0C9DF29C4_.wvu.PrintArea" localSheetId="23" hidden="1">#REF!</definedName>
    <definedName name="Z_321AEF1B_A729_11D3_980D_00A0C9DF29C4_.wvu.PrintArea" localSheetId="14" hidden="1">#REF!</definedName>
    <definedName name="Z_321AEF1B_A729_11D3_980D_00A0C9DF29C4_.wvu.PrintArea" localSheetId="13" hidden="1">#REF!</definedName>
    <definedName name="Z_321AEF1B_A729_11D3_980D_00A0C9DF29C4_.wvu.PrintArea" localSheetId="12" hidden="1">#REF!</definedName>
    <definedName name="Z_321AEF1B_A729_11D3_980D_00A0C9DF29C4_.wvu.PrintArea" localSheetId="36" hidden="1">#REF!</definedName>
    <definedName name="Z_321AEF1B_A729_11D3_980D_00A0C9DF29C4_.wvu.PrintArea" localSheetId="10" hidden="1">#REF!</definedName>
    <definedName name="Z_321AEF1B_A729_11D3_980D_00A0C9DF29C4_.wvu.PrintArea" localSheetId="11" hidden="1">#REF!</definedName>
    <definedName name="Z_321AEF1B_A729_11D3_980D_00A0C9DF29C4_.wvu.PrintArea" localSheetId="9" hidden="1">#REF!</definedName>
    <definedName name="Z_321AEF1B_A729_11D3_980D_00A0C9DF29C4_.wvu.PrintArea" localSheetId="8" hidden="1">#REF!</definedName>
    <definedName name="Z_321AEF1B_A729_11D3_980D_00A0C9DF29C4_.wvu.PrintArea" localSheetId="21" hidden="1">#REF!</definedName>
    <definedName name="Z_321AEF1B_A729_11D3_980D_00A0C9DF29C4_.wvu.PrintArea" localSheetId="6" hidden="1">#REF!</definedName>
    <definedName name="Z_321AEF1B_A729_11D3_980D_00A0C9DF29C4_.wvu.PrintArea" localSheetId="0" hidden="1">#REF!</definedName>
    <definedName name="Z_321AEF1B_A729_11D3_980D_00A0C9DF29C4_.wvu.PrintArea" localSheetId="2" hidden="1">#REF!</definedName>
    <definedName name="Z_321AEF1B_A729_11D3_980D_00A0C9DF29C4_.wvu.PrintArea" localSheetId="1" hidden="1">#REF!</definedName>
    <definedName name="Z_321AEF1B_A729_11D3_980D_00A0C9DF29C4_.wvu.PrintArea" localSheetId="33" hidden="1">#REF!</definedName>
    <definedName name="Z_321AEF1B_A729_11D3_980D_00A0C9DF29C4_.wvu.PrintArea" localSheetId="25" hidden="1">#REF!</definedName>
    <definedName name="Z_321AEF1B_A729_11D3_980D_00A0C9DF29C4_.wvu.PrintArea" hidden="1">#REF!</definedName>
    <definedName name="Z_321AEF1C_A729_11D3_980D_00A0C9DF29C4_.wvu.PrintArea" localSheetId="17" hidden="1">#REF!</definedName>
    <definedName name="Z_321AEF1C_A729_11D3_980D_00A0C9DF29C4_.wvu.PrintArea" localSheetId="16" hidden="1">#REF!</definedName>
    <definedName name="Z_321AEF1C_A729_11D3_980D_00A0C9DF29C4_.wvu.PrintArea" localSheetId="53" hidden="1">#REF!</definedName>
    <definedName name="Z_321AEF1C_A729_11D3_980D_00A0C9DF29C4_.wvu.PrintArea" localSheetId="23" hidden="1">#REF!</definedName>
    <definedName name="Z_321AEF1C_A729_11D3_980D_00A0C9DF29C4_.wvu.PrintArea" localSheetId="14" hidden="1">#REF!</definedName>
    <definedName name="Z_321AEF1C_A729_11D3_980D_00A0C9DF29C4_.wvu.PrintArea" localSheetId="13" hidden="1">#REF!</definedName>
    <definedName name="Z_321AEF1C_A729_11D3_980D_00A0C9DF29C4_.wvu.PrintArea" localSheetId="12" hidden="1">#REF!</definedName>
    <definedName name="Z_321AEF1C_A729_11D3_980D_00A0C9DF29C4_.wvu.PrintArea" localSheetId="36" hidden="1">#REF!</definedName>
    <definedName name="Z_321AEF1C_A729_11D3_980D_00A0C9DF29C4_.wvu.PrintArea" localSheetId="10" hidden="1">#REF!</definedName>
    <definedName name="Z_321AEF1C_A729_11D3_980D_00A0C9DF29C4_.wvu.PrintArea" localSheetId="11" hidden="1">#REF!</definedName>
    <definedName name="Z_321AEF1C_A729_11D3_980D_00A0C9DF29C4_.wvu.PrintArea" localSheetId="9" hidden="1">#REF!</definedName>
    <definedName name="Z_321AEF1C_A729_11D3_980D_00A0C9DF29C4_.wvu.PrintArea" localSheetId="8" hidden="1">#REF!</definedName>
    <definedName name="Z_321AEF1C_A729_11D3_980D_00A0C9DF29C4_.wvu.PrintArea" localSheetId="21" hidden="1">#REF!</definedName>
    <definedName name="Z_321AEF1C_A729_11D3_980D_00A0C9DF29C4_.wvu.PrintArea" localSheetId="6" hidden="1">#REF!</definedName>
    <definedName name="Z_321AEF1C_A729_11D3_980D_00A0C9DF29C4_.wvu.PrintArea" localSheetId="0" hidden="1">#REF!</definedName>
    <definedName name="Z_321AEF1C_A729_11D3_980D_00A0C9DF29C4_.wvu.PrintArea" localSheetId="2" hidden="1">#REF!</definedName>
    <definedName name="Z_321AEF1C_A729_11D3_980D_00A0C9DF29C4_.wvu.PrintArea" localSheetId="1" hidden="1">#REF!</definedName>
    <definedName name="Z_321AEF1C_A729_11D3_980D_00A0C9DF29C4_.wvu.PrintArea" localSheetId="33" hidden="1">#REF!</definedName>
    <definedName name="Z_321AEF1C_A729_11D3_980D_00A0C9DF29C4_.wvu.PrintArea" localSheetId="25" hidden="1">#REF!</definedName>
    <definedName name="Z_321AEF1C_A729_11D3_980D_00A0C9DF29C4_.wvu.PrintArea" hidden="1">#REF!</definedName>
    <definedName name="Z_321AEF1D_A729_11D3_980D_00A0C9DF29C4_.wvu.PrintArea" localSheetId="17" hidden="1">#REF!</definedName>
    <definedName name="Z_321AEF1D_A729_11D3_980D_00A0C9DF29C4_.wvu.PrintArea" localSheetId="16" hidden="1">#REF!</definedName>
    <definedName name="Z_321AEF1D_A729_11D3_980D_00A0C9DF29C4_.wvu.PrintArea" localSheetId="53" hidden="1">#REF!</definedName>
    <definedName name="Z_321AEF1D_A729_11D3_980D_00A0C9DF29C4_.wvu.PrintArea" localSheetId="23" hidden="1">#REF!</definedName>
    <definedName name="Z_321AEF1D_A729_11D3_980D_00A0C9DF29C4_.wvu.PrintArea" localSheetId="14" hidden="1">#REF!</definedName>
    <definedName name="Z_321AEF1D_A729_11D3_980D_00A0C9DF29C4_.wvu.PrintArea" localSheetId="13" hidden="1">#REF!</definedName>
    <definedName name="Z_321AEF1D_A729_11D3_980D_00A0C9DF29C4_.wvu.PrintArea" localSheetId="12" hidden="1">#REF!</definedName>
    <definedName name="Z_321AEF1D_A729_11D3_980D_00A0C9DF29C4_.wvu.PrintArea" localSheetId="36" hidden="1">#REF!</definedName>
    <definedName name="Z_321AEF1D_A729_11D3_980D_00A0C9DF29C4_.wvu.PrintArea" localSheetId="10" hidden="1">#REF!</definedName>
    <definedName name="Z_321AEF1D_A729_11D3_980D_00A0C9DF29C4_.wvu.PrintArea" localSheetId="11" hidden="1">#REF!</definedName>
    <definedName name="Z_321AEF1D_A729_11D3_980D_00A0C9DF29C4_.wvu.PrintArea" localSheetId="9" hidden="1">#REF!</definedName>
    <definedName name="Z_321AEF1D_A729_11D3_980D_00A0C9DF29C4_.wvu.PrintArea" localSheetId="8" hidden="1">#REF!</definedName>
    <definedName name="Z_321AEF1D_A729_11D3_980D_00A0C9DF29C4_.wvu.PrintArea" localSheetId="21" hidden="1">#REF!</definedName>
    <definedName name="Z_321AEF1D_A729_11D3_980D_00A0C9DF29C4_.wvu.PrintArea" localSheetId="6" hidden="1">#REF!</definedName>
    <definedName name="Z_321AEF1D_A729_11D3_980D_00A0C9DF29C4_.wvu.PrintArea" localSheetId="0" hidden="1">#REF!</definedName>
    <definedName name="Z_321AEF1D_A729_11D3_980D_00A0C9DF29C4_.wvu.PrintArea" localSheetId="2" hidden="1">#REF!</definedName>
    <definedName name="Z_321AEF1D_A729_11D3_980D_00A0C9DF29C4_.wvu.PrintArea" localSheetId="1" hidden="1">#REF!</definedName>
    <definedName name="Z_321AEF1D_A729_11D3_980D_00A0C9DF29C4_.wvu.PrintArea" localSheetId="33" hidden="1">#REF!</definedName>
    <definedName name="Z_321AEF1D_A729_11D3_980D_00A0C9DF29C4_.wvu.PrintArea" localSheetId="25" hidden="1">#REF!</definedName>
    <definedName name="Z_321AEF1D_A729_11D3_980D_00A0C9DF29C4_.wvu.PrintArea" hidden="1">#REF!</definedName>
    <definedName name="Z_321AEF1E_A729_11D3_980D_00A0C9DF29C4_.wvu.PrintArea" localSheetId="17" hidden="1">#REF!</definedName>
    <definedName name="Z_321AEF1E_A729_11D3_980D_00A0C9DF29C4_.wvu.PrintArea" localSheetId="16" hidden="1">#REF!</definedName>
    <definedName name="Z_321AEF1E_A729_11D3_980D_00A0C9DF29C4_.wvu.PrintArea" localSheetId="53" hidden="1">#REF!</definedName>
    <definedName name="Z_321AEF1E_A729_11D3_980D_00A0C9DF29C4_.wvu.PrintArea" localSheetId="23" hidden="1">#REF!</definedName>
    <definedName name="Z_321AEF1E_A729_11D3_980D_00A0C9DF29C4_.wvu.PrintArea" localSheetId="14" hidden="1">#REF!</definedName>
    <definedName name="Z_321AEF1E_A729_11D3_980D_00A0C9DF29C4_.wvu.PrintArea" localSheetId="13" hidden="1">#REF!</definedName>
    <definedName name="Z_321AEF1E_A729_11D3_980D_00A0C9DF29C4_.wvu.PrintArea" localSheetId="12" hidden="1">#REF!</definedName>
    <definedName name="Z_321AEF1E_A729_11D3_980D_00A0C9DF29C4_.wvu.PrintArea" localSheetId="36" hidden="1">#REF!</definedName>
    <definedName name="Z_321AEF1E_A729_11D3_980D_00A0C9DF29C4_.wvu.PrintArea" localSheetId="10" hidden="1">#REF!</definedName>
    <definedName name="Z_321AEF1E_A729_11D3_980D_00A0C9DF29C4_.wvu.PrintArea" localSheetId="11" hidden="1">#REF!</definedName>
    <definedName name="Z_321AEF1E_A729_11D3_980D_00A0C9DF29C4_.wvu.PrintArea" localSheetId="9" hidden="1">#REF!</definedName>
    <definedName name="Z_321AEF1E_A729_11D3_980D_00A0C9DF29C4_.wvu.PrintArea" localSheetId="8" hidden="1">#REF!</definedName>
    <definedName name="Z_321AEF1E_A729_11D3_980D_00A0C9DF29C4_.wvu.PrintArea" localSheetId="21" hidden="1">#REF!</definedName>
    <definedName name="Z_321AEF1E_A729_11D3_980D_00A0C9DF29C4_.wvu.PrintArea" localSheetId="6" hidden="1">#REF!</definedName>
    <definedName name="Z_321AEF1E_A729_11D3_980D_00A0C9DF29C4_.wvu.PrintArea" localSheetId="0" hidden="1">#REF!</definedName>
    <definedName name="Z_321AEF1E_A729_11D3_980D_00A0C9DF29C4_.wvu.PrintArea" localSheetId="2" hidden="1">#REF!</definedName>
    <definedName name="Z_321AEF1E_A729_11D3_980D_00A0C9DF29C4_.wvu.PrintArea" localSheetId="1" hidden="1">#REF!</definedName>
    <definedName name="Z_321AEF1E_A729_11D3_980D_00A0C9DF29C4_.wvu.PrintArea" localSheetId="33" hidden="1">#REF!</definedName>
    <definedName name="Z_321AEF1E_A729_11D3_980D_00A0C9DF29C4_.wvu.PrintArea" localSheetId="25" hidden="1">#REF!</definedName>
    <definedName name="Z_321AEF1E_A729_11D3_980D_00A0C9DF29C4_.wvu.PrintArea" hidden="1">#REF!</definedName>
    <definedName name="Z_321AEF20_A729_11D3_980D_00A0C9DF29C4_.wvu.PrintArea" localSheetId="17" hidden="1">#REF!</definedName>
    <definedName name="Z_321AEF20_A729_11D3_980D_00A0C9DF29C4_.wvu.PrintArea" localSheetId="16" hidden="1">#REF!</definedName>
    <definedName name="Z_321AEF20_A729_11D3_980D_00A0C9DF29C4_.wvu.PrintArea" localSheetId="53" hidden="1">#REF!</definedName>
    <definedName name="Z_321AEF20_A729_11D3_980D_00A0C9DF29C4_.wvu.PrintArea" localSheetId="23" hidden="1">#REF!</definedName>
    <definedName name="Z_321AEF20_A729_11D3_980D_00A0C9DF29C4_.wvu.PrintArea" localSheetId="14" hidden="1">#REF!</definedName>
    <definedName name="Z_321AEF20_A729_11D3_980D_00A0C9DF29C4_.wvu.PrintArea" localSheetId="13" hidden="1">#REF!</definedName>
    <definedName name="Z_321AEF20_A729_11D3_980D_00A0C9DF29C4_.wvu.PrintArea" localSheetId="12" hidden="1">#REF!</definedName>
    <definedName name="Z_321AEF20_A729_11D3_980D_00A0C9DF29C4_.wvu.PrintArea" localSheetId="36" hidden="1">#REF!</definedName>
    <definedName name="Z_321AEF20_A729_11D3_980D_00A0C9DF29C4_.wvu.PrintArea" localSheetId="10" hidden="1">#REF!</definedName>
    <definedName name="Z_321AEF20_A729_11D3_980D_00A0C9DF29C4_.wvu.PrintArea" localSheetId="11" hidden="1">#REF!</definedName>
    <definedName name="Z_321AEF20_A729_11D3_980D_00A0C9DF29C4_.wvu.PrintArea" localSheetId="9" hidden="1">#REF!</definedName>
    <definedName name="Z_321AEF20_A729_11D3_980D_00A0C9DF29C4_.wvu.PrintArea" localSheetId="8" hidden="1">#REF!</definedName>
    <definedName name="Z_321AEF20_A729_11D3_980D_00A0C9DF29C4_.wvu.PrintArea" localSheetId="21" hidden="1">#REF!</definedName>
    <definedName name="Z_321AEF20_A729_11D3_980D_00A0C9DF29C4_.wvu.PrintArea" localSheetId="6" hidden="1">#REF!</definedName>
    <definedName name="Z_321AEF20_A729_11D3_980D_00A0C9DF29C4_.wvu.PrintArea" localSheetId="0" hidden="1">#REF!</definedName>
    <definedName name="Z_321AEF20_A729_11D3_980D_00A0C9DF29C4_.wvu.PrintArea" localSheetId="2" hidden="1">#REF!</definedName>
    <definedName name="Z_321AEF20_A729_11D3_980D_00A0C9DF29C4_.wvu.PrintArea" localSheetId="1" hidden="1">#REF!</definedName>
    <definedName name="Z_321AEF20_A729_11D3_980D_00A0C9DF29C4_.wvu.PrintArea" localSheetId="33" hidden="1">#REF!</definedName>
    <definedName name="Z_321AEF20_A729_11D3_980D_00A0C9DF29C4_.wvu.PrintArea" localSheetId="25" hidden="1">#REF!</definedName>
    <definedName name="Z_321AEF20_A729_11D3_980D_00A0C9DF29C4_.wvu.PrintArea" hidden="1">#REF!</definedName>
    <definedName name="Z_321AEF21_A729_11D3_980D_00A0C9DF29C4_.wvu.PrintArea" localSheetId="17" hidden="1">#REF!</definedName>
    <definedName name="Z_321AEF21_A729_11D3_980D_00A0C9DF29C4_.wvu.PrintArea" localSheetId="16" hidden="1">#REF!</definedName>
    <definedName name="Z_321AEF21_A729_11D3_980D_00A0C9DF29C4_.wvu.PrintArea" localSheetId="53" hidden="1">#REF!</definedName>
    <definedName name="Z_321AEF21_A729_11D3_980D_00A0C9DF29C4_.wvu.PrintArea" localSheetId="23" hidden="1">#REF!</definedName>
    <definedName name="Z_321AEF21_A729_11D3_980D_00A0C9DF29C4_.wvu.PrintArea" localSheetId="14" hidden="1">#REF!</definedName>
    <definedName name="Z_321AEF21_A729_11D3_980D_00A0C9DF29C4_.wvu.PrintArea" localSheetId="13" hidden="1">#REF!</definedName>
    <definedName name="Z_321AEF21_A729_11D3_980D_00A0C9DF29C4_.wvu.PrintArea" localSheetId="12" hidden="1">#REF!</definedName>
    <definedName name="Z_321AEF21_A729_11D3_980D_00A0C9DF29C4_.wvu.PrintArea" localSheetId="36" hidden="1">#REF!</definedName>
    <definedName name="Z_321AEF21_A729_11D3_980D_00A0C9DF29C4_.wvu.PrintArea" localSheetId="10" hidden="1">#REF!</definedName>
    <definedName name="Z_321AEF21_A729_11D3_980D_00A0C9DF29C4_.wvu.PrintArea" localSheetId="11" hidden="1">#REF!</definedName>
    <definedName name="Z_321AEF21_A729_11D3_980D_00A0C9DF29C4_.wvu.PrintArea" localSheetId="9" hidden="1">#REF!</definedName>
    <definedName name="Z_321AEF21_A729_11D3_980D_00A0C9DF29C4_.wvu.PrintArea" localSheetId="8" hidden="1">#REF!</definedName>
    <definedName name="Z_321AEF21_A729_11D3_980D_00A0C9DF29C4_.wvu.PrintArea" localSheetId="21" hidden="1">#REF!</definedName>
    <definedName name="Z_321AEF21_A729_11D3_980D_00A0C9DF29C4_.wvu.PrintArea" localSheetId="6" hidden="1">#REF!</definedName>
    <definedName name="Z_321AEF21_A729_11D3_980D_00A0C9DF29C4_.wvu.PrintArea" localSheetId="0" hidden="1">#REF!</definedName>
    <definedName name="Z_321AEF21_A729_11D3_980D_00A0C9DF29C4_.wvu.PrintArea" localSheetId="2" hidden="1">#REF!</definedName>
    <definedName name="Z_321AEF21_A729_11D3_980D_00A0C9DF29C4_.wvu.PrintArea" localSheetId="1" hidden="1">#REF!</definedName>
    <definedName name="Z_321AEF21_A729_11D3_980D_00A0C9DF29C4_.wvu.PrintArea" localSheetId="33" hidden="1">#REF!</definedName>
    <definedName name="Z_321AEF21_A729_11D3_980D_00A0C9DF29C4_.wvu.PrintArea" localSheetId="25" hidden="1">#REF!</definedName>
    <definedName name="Z_321AEF21_A729_11D3_980D_00A0C9DF29C4_.wvu.PrintArea" hidden="1">#REF!</definedName>
    <definedName name="Z_321AEF23_A729_11D3_980D_00A0C9DF29C4_.wvu.PrintArea" localSheetId="17" hidden="1">#REF!</definedName>
    <definedName name="Z_321AEF23_A729_11D3_980D_00A0C9DF29C4_.wvu.PrintArea" localSheetId="16" hidden="1">#REF!</definedName>
    <definedName name="Z_321AEF23_A729_11D3_980D_00A0C9DF29C4_.wvu.PrintArea" localSheetId="53" hidden="1">#REF!</definedName>
    <definedName name="Z_321AEF23_A729_11D3_980D_00A0C9DF29C4_.wvu.PrintArea" localSheetId="23" hidden="1">#REF!</definedName>
    <definedName name="Z_321AEF23_A729_11D3_980D_00A0C9DF29C4_.wvu.PrintArea" localSheetId="14" hidden="1">#REF!</definedName>
    <definedName name="Z_321AEF23_A729_11D3_980D_00A0C9DF29C4_.wvu.PrintArea" localSheetId="13" hidden="1">#REF!</definedName>
    <definedName name="Z_321AEF23_A729_11D3_980D_00A0C9DF29C4_.wvu.PrintArea" localSheetId="12" hidden="1">#REF!</definedName>
    <definedName name="Z_321AEF23_A729_11D3_980D_00A0C9DF29C4_.wvu.PrintArea" localSheetId="36" hidden="1">#REF!</definedName>
    <definedName name="Z_321AEF23_A729_11D3_980D_00A0C9DF29C4_.wvu.PrintArea" localSheetId="10" hidden="1">#REF!</definedName>
    <definedName name="Z_321AEF23_A729_11D3_980D_00A0C9DF29C4_.wvu.PrintArea" localSheetId="11" hidden="1">#REF!</definedName>
    <definedName name="Z_321AEF23_A729_11D3_980D_00A0C9DF29C4_.wvu.PrintArea" localSheetId="9" hidden="1">#REF!</definedName>
    <definedName name="Z_321AEF23_A729_11D3_980D_00A0C9DF29C4_.wvu.PrintArea" localSheetId="8" hidden="1">#REF!</definedName>
    <definedName name="Z_321AEF23_A729_11D3_980D_00A0C9DF29C4_.wvu.PrintArea" localSheetId="21" hidden="1">#REF!</definedName>
    <definedName name="Z_321AEF23_A729_11D3_980D_00A0C9DF29C4_.wvu.PrintArea" localSheetId="6" hidden="1">#REF!</definedName>
    <definedName name="Z_321AEF23_A729_11D3_980D_00A0C9DF29C4_.wvu.PrintArea" localSheetId="0" hidden="1">#REF!</definedName>
    <definedName name="Z_321AEF23_A729_11D3_980D_00A0C9DF29C4_.wvu.PrintArea" localSheetId="2" hidden="1">#REF!</definedName>
    <definedName name="Z_321AEF23_A729_11D3_980D_00A0C9DF29C4_.wvu.PrintArea" localSheetId="1" hidden="1">#REF!</definedName>
    <definedName name="Z_321AEF23_A729_11D3_980D_00A0C9DF29C4_.wvu.PrintArea" localSheetId="33" hidden="1">#REF!</definedName>
    <definedName name="Z_321AEF23_A729_11D3_980D_00A0C9DF29C4_.wvu.PrintArea" localSheetId="25" hidden="1">#REF!</definedName>
    <definedName name="Z_321AEF23_A729_11D3_980D_00A0C9DF29C4_.wvu.PrintArea" hidden="1">#REF!</definedName>
    <definedName name="Z_321AEF24_A729_11D3_980D_00A0C9DF29C4_.wvu.PrintArea" localSheetId="17" hidden="1">#REF!</definedName>
    <definedName name="Z_321AEF24_A729_11D3_980D_00A0C9DF29C4_.wvu.PrintArea" localSheetId="16" hidden="1">#REF!</definedName>
    <definedName name="Z_321AEF24_A729_11D3_980D_00A0C9DF29C4_.wvu.PrintArea" localSheetId="53" hidden="1">#REF!</definedName>
    <definedName name="Z_321AEF24_A729_11D3_980D_00A0C9DF29C4_.wvu.PrintArea" localSheetId="23" hidden="1">#REF!</definedName>
    <definedName name="Z_321AEF24_A729_11D3_980D_00A0C9DF29C4_.wvu.PrintArea" localSheetId="14" hidden="1">#REF!</definedName>
    <definedName name="Z_321AEF24_A729_11D3_980D_00A0C9DF29C4_.wvu.PrintArea" localSheetId="13" hidden="1">#REF!</definedName>
    <definedName name="Z_321AEF24_A729_11D3_980D_00A0C9DF29C4_.wvu.PrintArea" localSheetId="12" hidden="1">#REF!</definedName>
    <definedName name="Z_321AEF24_A729_11D3_980D_00A0C9DF29C4_.wvu.PrintArea" localSheetId="36" hidden="1">#REF!</definedName>
    <definedName name="Z_321AEF24_A729_11D3_980D_00A0C9DF29C4_.wvu.PrintArea" localSheetId="10" hidden="1">#REF!</definedName>
    <definedName name="Z_321AEF24_A729_11D3_980D_00A0C9DF29C4_.wvu.PrintArea" localSheetId="11" hidden="1">#REF!</definedName>
    <definedName name="Z_321AEF24_A729_11D3_980D_00A0C9DF29C4_.wvu.PrintArea" localSheetId="9" hidden="1">#REF!</definedName>
    <definedName name="Z_321AEF24_A729_11D3_980D_00A0C9DF29C4_.wvu.PrintArea" localSheetId="8" hidden="1">#REF!</definedName>
    <definedName name="Z_321AEF24_A729_11D3_980D_00A0C9DF29C4_.wvu.PrintArea" localSheetId="21" hidden="1">#REF!</definedName>
    <definedName name="Z_321AEF24_A729_11D3_980D_00A0C9DF29C4_.wvu.PrintArea" localSheetId="6" hidden="1">#REF!</definedName>
    <definedName name="Z_321AEF24_A729_11D3_980D_00A0C9DF29C4_.wvu.PrintArea" localSheetId="0" hidden="1">#REF!</definedName>
    <definedName name="Z_321AEF24_A729_11D3_980D_00A0C9DF29C4_.wvu.PrintArea" localSheetId="2" hidden="1">#REF!</definedName>
    <definedName name="Z_321AEF24_A729_11D3_980D_00A0C9DF29C4_.wvu.PrintArea" localSheetId="1" hidden="1">#REF!</definedName>
    <definedName name="Z_321AEF24_A729_11D3_980D_00A0C9DF29C4_.wvu.PrintArea" localSheetId="33" hidden="1">#REF!</definedName>
    <definedName name="Z_321AEF24_A729_11D3_980D_00A0C9DF29C4_.wvu.PrintArea" localSheetId="25" hidden="1">#REF!</definedName>
    <definedName name="Z_321AEF24_A729_11D3_980D_00A0C9DF29C4_.wvu.PrintArea" hidden="1">#REF!</definedName>
    <definedName name="Z_321AEF26_A729_11D3_980D_00A0C9DF29C4_.wvu.PrintArea" localSheetId="17" hidden="1">#REF!</definedName>
    <definedName name="Z_321AEF26_A729_11D3_980D_00A0C9DF29C4_.wvu.PrintArea" localSheetId="16" hidden="1">#REF!</definedName>
    <definedName name="Z_321AEF26_A729_11D3_980D_00A0C9DF29C4_.wvu.PrintArea" localSheetId="53" hidden="1">#REF!</definedName>
    <definedName name="Z_321AEF26_A729_11D3_980D_00A0C9DF29C4_.wvu.PrintArea" localSheetId="23" hidden="1">#REF!</definedName>
    <definedName name="Z_321AEF26_A729_11D3_980D_00A0C9DF29C4_.wvu.PrintArea" localSheetId="14" hidden="1">#REF!</definedName>
    <definedName name="Z_321AEF26_A729_11D3_980D_00A0C9DF29C4_.wvu.PrintArea" localSheetId="13" hidden="1">#REF!</definedName>
    <definedName name="Z_321AEF26_A729_11D3_980D_00A0C9DF29C4_.wvu.PrintArea" localSheetId="12" hidden="1">#REF!</definedName>
    <definedName name="Z_321AEF26_A729_11D3_980D_00A0C9DF29C4_.wvu.PrintArea" localSheetId="36" hidden="1">#REF!</definedName>
    <definedName name="Z_321AEF26_A729_11D3_980D_00A0C9DF29C4_.wvu.PrintArea" localSheetId="10" hidden="1">#REF!</definedName>
    <definedName name="Z_321AEF26_A729_11D3_980D_00A0C9DF29C4_.wvu.PrintArea" localSheetId="11" hidden="1">#REF!</definedName>
    <definedName name="Z_321AEF26_A729_11D3_980D_00A0C9DF29C4_.wvu.PrintArea" localSheetId="9" hidden="1">#REF!</definedName>
    <definedName name="Z_321AEF26_A729_11D3_980D_00A0C9DF29C4_.wvu.PrintArea" localSheetId="8" hidden="1">#REF!</definedName>
    <definedName name="Z_321AEF26_A729_11D3_980D_00A0C9DF29C4_.wvu.PrintArea" localSheetId="21" hidden="1">#REF!</definedName>
    <definedName name="Z_321AEF26_A729_11D3_980D_00A0C9DF29C4_.wvu.PrintArea" localSheetId="6" hidden="1">#REF!</definedName>
    <definedName name="Z_321AEF26_A729_11D3_980D_00A0C9DF29C4_.wvu.PrintArea" localSheetId="0" hidden="1">#REF!</definedName>
    <definedName name="Z_321AEF26_A729_11D3_980D_00A0C9DF29C4_.wvu.PrintArea" localSheetId="2" hidden="1">#REF!</definedName>
    <definedName name="Z_321AEF26_A729_11D3_980D_00A0C9DF29C4_.wvu.PrintArea" localSheetId="1" hidden="1">#REF!</definedName>
    <definedName name="Z_321AEF26_A729_11D3_980D_00A0C9DF29C4_.wvu.PrintArea" localSheetId="33" hidden="1">#REF!</definedName>
    <definedName name="Z_321AEF26_A729_11D3_980D_00A0C9DF29C4_.wvu.PrintArea" localSheetId="25" hidden="1">#REF!</definedName>
    <definedName name="Z_321AEF26_A729_11D3_980D_00A0C9DF29C4_.wvu.PrintArea" hidden="1">#REF!</definedName>
    <definedName name="Z_321AEF27_A729_11D3_980D_00A0C9DF29C4_.wvu.PrintArea" localSheetId="17" hidden="1">#REF!</definedName>
    <definedName name="Z_321AEF27_A729_11D3_980D_00A0C9DF29C4_.wvu.PrintArea" localSheetId="16" hidden="1">#REF!</definedName>
    <definedName name="Z_321AEF27_A729_11D3_980D_00A0C9DF29C4_.wvu.PrintArea" localSheetId="53" hidden="1">#REF!</definedName>
    <definedName name="Z_321AEF27_A729_11D3_980D_00A0C9DF29C4_.wvu.PrintArea" localSheetId="23" hidden="1">#REF!</definedName>
    <definedName name="Z_321AEF27_A729_11D3_980D_00A0C9DF29C4_.wvu.PrintArea" localSheetId="14" hidden="1">#REF!</definedName>
    <definedName name="Z_321AEF27_A729_11D3_980D_00A0C9DF29C4_.wvu.PrintArea" localSheetId="13" hidden="1">#REF!</definedName>
    <definedName name="Z_321AEF27_A729_11D3_980D_00A0C9DF29C4_.wvu.PrintArea" localSheetId="12" hidden="1">#REF!</definedName>
    <definedName name="Z_321AEF27_A729_11D3_980D_00A0C9DF29C4_.wvu.PrintArea" localSheetId="36" hidden="1">#REF!</definedName>
    <definedName name="Z_321AEF27_A729_11D3_980D_00A0C9DF29C4_.wvu.PrintArea" localSheetId="10" hidden="1">#REF!</definedName>
    <definedName name="Z_321AEF27_A729_11D3_980D_00A0C9DF29C4_.wvu.PrintArea" localSheetId="11" hidden="1">#REF!</definedName>
    <definedName name="Z_321AEF27_A729_11D3_980D_00A0C9DF29C4_.wvu.PrintArea" localSheetId="9" hidden="1">#REF!</definedName>
    <definedName name="Z_321AEF27_A729_11D3_980D_00A0C9DF29C4_.wvu.PrintArea" localSheetId="8" hidden="1">#REF!</definedName>
    <definedName name="Z_321AEF27_A729_11D3_980D_00A0C9DF29C4_.wvu.PrintArea" localSheetId="21" hidden="1">#REF!</definedName>
    <definedName name="Z_321AEF27_A729_11D3_980D_00A0C9DF29C4_.wvu.PrintArea" localSheetId="6" hidden="1">#REF!</definedName>
    <definedName name="Z_321AEF27_A729_11D3_980D_00A0C9DF29C4_.wvu.PrintArea" localSheetId="0" hidden="1">#REF!</definedName>
    <definedName name="Z_321AEF27_A729_11D3_980D_00A0C9DF29C4_.wvu.PrintArea" localSheetId="2" hidden="1">#REF!</definedName>
    <definedName name="Z_321AEF27_A729_11D3_980D_00A0C9DF29C4_.wvu.PrintArea" localSheetId="1" hidden="1">#REF!</definedName>
    <definedName name="Z_321AEF27_A729_11D3_980D_00A0C9DF29C4_.wvu.PrintArea" localSheetId="33" hidden="1">#REF!</definedName>
    <definedName name="Z_321AEF27_A729_11D3_980D_00A0C9DF29C4_.wvu.PrintArea" localSheetId="25" hidden="1">#REF!</definedName>
    <definedName name="Z_321AEF27_A729_11D3_980D_00A0C9DF29C4_.wvu.PrintArea" hidden="1">#REF!</definedName>
    <definedName name="Z_321AEF28_A729_11D3_980D_00A0C9DF29C4_.wvu.PrintArea" localSheetId="17" hidden="1">#REF!</definedName>
    <definedName name="Z_321AEF28_A729_11D3_980D_00A0C9DF29C4_.wvu.PrintArea" localSheetId="16" hidden="1">#REF!</definedName>
    <definedName name="Z_321AEF28_A729_11D3_980D_00A0C9DF29C4_.wvu.PrintArea" localSheetId="53" hidden="1">#REF!</definedName>
    <definedName name="Z_321AEF28_A729_11D3_980D_00A0C9DF29C4_.wvu.PrintArea" localSheetId="23" hidden="1">#REF!</definedName>
    <definedName name="Z_321AEF28_A729_11D3_980D_00A0C9DF29C4_.wvu.PrintArea" localSheetId="14" hidden="1">#REF!</definedName>
    <definedName name="Z_321AEF28_A729_11D3_980D_00A0C9DF29C4_.wvu.PrintArea" localSheetId="13" hidden="1">#REF!</definedName>
    <definedName name="Z_321AEF28_A729_11D3_980D_00A0C9DF29C4_.wvu.PrintArea" localSheetId="12" hidden="1">#REF!</definedName>
    <definedName name="Z_321AEF28_A729_11D3_980D_00A0C9DF29C4_.wvu.PrintArea" localSheetId="36" hidden="1">#REF!</definedName>
    <definedName name="Z_321AEF28_A729_11D3_980D_00A0C9DF29C4_.wvu.PrintArea" localSheetId="10" hidden="1">#REF!</definedName>
    <definedName name="Z_321AEF28_A729_11D3_980D_00A0C9DF29C4_.wvu.PrintArea" localSheetId="11" hidden="1">#REF!</definedName>
    <definedName name="Z_321AEF28_A729_11D3_980D_00A0C9DF29C4_.wvu.PrintArea" localSheetId="9" hidden="1">#REF!</definedName>
    <definedName name="Z_321AEF28_A729_11D3_980D_00A0C9DF29C4_.wvu.PrintArea" localSheetId="8" hidden="1">#REF!</definedName>
    <definedName name="Z_321AEF28_A729_11D3_980D_00A0C9DF29C4_.wvu.PrintArea" localSheetId="21" hidden="1">#REF!</definedName>
    <definedName name="Z_321AEF28_A729_11D3_980D_00A0C9DF29C4_.wvu.PrintArea" localSheetId="6" hidden="1">#REF!</definedName>
    <definedName name="Z_321AEF28_A729_11D3_980D_00A0C9DF29C4_.wvu.PrintArea" localSheetId="0" hidden="1">#REF!</definedName>
    <definedName name="Z_321AEF28_A729_11D3_980D_00A0C9DF29C4_.wvu.PrintArea" localSheetId="2" hidden="1">#REF!</definedName>
    <definedName name="Z_321AEF28_A729_11D3_980D_00A0C9DF29C4_.wvu.PrintArea" localSheetId="1" hidden="1">#REF!</definedName>
    <definedName name="Z_321AEF28_A729_11D3_980D_00A0C9DF29C4_.wvu.PrintArea" localSheetId="33" hidden="1">#REF!</definedName>
    <definedName name="Z_321AEF28_A729_11D3_980D_00A0C9DF29C4_.wvu.PrintArea" localSheetId="25" hidden="1">#REF!</definedName>
    <definedName name="Z_321AEF28_A729_11D3_980D_00A0C9DF29C4_.wvu.PrintArea" hidden="1">#REF!</definedName>
    <definedName name="Z_321AEF29_A729_11D3_980D_00A0C9DF29C4_.wvu.PrintArea" localSheetId="17" hidden="1">#REF!</definedName>
    <definedName name="Z_321AEF29_A729_11D3_980D_00A0C9DF29C4_.wvu.PrintArea" localSheetId="16" hidden="1">#REF!</definedName>
    <definedName name="Z_321AEF29_A729_11D3_980D_00A0C9DF29C4_.wvu.PrintArea" localSheetId="53" hidden="1">#REF!</definedName>
    <definedName name="Z_321AEF29_A729_11D3_980D_00A0C9DF29C4_.wvu.PrintArea" localSheetId="23" hidden="1">#REF!</definedName>
    <definedName name="Z_321AEF29_A729_11D3_980D_00A0C9DF29C4_.wvu.PrintArea" localSheetId="14" hidden="1">#REF!</definedName>
    <definedName name="Z_321AEF29_A729_11D3_980D_00A0C9DF29C4_.wvu.PrintArea" localSheetId="13" hidden="1">#REF!</definedName>
    <definedName name="Z_321AEF29_A729_11D3_980D_00A0C9DF29C4_.wvu.PrintArea" localSheetId="12" hidden="1">#REF!</definedName>
    <definedName name="Z_321AEF29_A729_11D3_980D_00A0C9DF29C4_.wvu.PrintArea" localSheetId="36" hidden="1">#REF!</definedName>
    <definedName name="Z_321AEF29_A729_11D3_980D_00A0C9DF29C4_.wvu.PrintArea" localSheetId="10" hidden="1">#REF!</definedName>
    <definedName name="Z_321AEF29_A729_11D3_980D_00A0C9DF29C4_.wvu.PrintArea" localSheetId="11" hidden="1">#REF!</definedName>
    <definedName name="Z_321AEF29_A729_11D3_980D_00A0C9DF29C4_.wvu.PrintArea" localSheetId="9" hidden="1">#REF!</definedName>
    <definedName name="Z_321AEF29_A729_11D3_980D_00A0C9DF29C4_.wvu.PrintArea" localSheetId="8" hidden="1">#REF!</definedName>
    <definedName name="Z_321AEF29_A729_11D3_980D_00A0C9DF29C4_.wvu.PrintArea" localSheetId="21" hidden="1">#REF!</definedName>
    <definedName name="Z_321AEF29_A729_11D3_980D_00A0C9DF29C4_.wvu.PrintArea" localSheetId="6" hidden="1">#REF!</definedName>
    <definedName name="Z_321AEF29_A729_11D3_980D_00A0C9DF29C4_.wvu.PrintArea" localSheetId="0" hidden="1">#REF!</definedName>
    <definedName name="Z_321AEF29_A729_11D3_980D_00A0C9DF29C4_.wvu.PrintArea" localSheetId="2" hidden="1">#REF!</definedName>
    <definedName name="Z_321AEF29_A729_11D3_980D_00A0C9DF29C4_.wvu.PrintArea" localSheetId="1" hidden="1">#REF!</definedName>
    <definedName name="Z_321AEF29_A729_11D3_980D_00A0C9DF29C4_.wvu.PrintArea" localSheetId="33" hidden="1">#REF!</definedName>
    <definedName name="Z_321AEF29_A729_11D3_980D_00A0C9DF29C4_.wvu.PrintArea" localSheetId="25" hidden="1">#REF!</definedName>
    <definedName name="Z_321AEF29_A729_11D3_980D_00A0C9DF29C4_.wvu.PrintArea" hidden="1">#REF!</definedName>
    <definedName name="Z_321AEF2B_A729_11D3_980D_00A0C9DF29C4_.wvu.PrintArea" localSheetId="17" hidden="1">#REF!</definedName>
    <definedName name="Z_321AEF2B_A729_11D3_980D_00A0C9DF29C4_.wvu.PrintArea" localSheetId="16" hidden="1">#REF!</definedName>
    <definedName name="Z_321AEF2B_A729_11D3_980D_00A0C9DF29C4_.wvu.PrintArea" localSheetId="53" hidden="1">#REF!</definedName>
    <definedName name="Z_321AEF2B_A729_11D3_980D_00A0C9DF29C4_.wvu.PrintArea" localSheetId="23" hidden="1">#REF!</definedName>
    <definedName name="Z_321AEF2B_A729_11D3_980D_00A0C9DF29C4_.wvu.PrintArea" localSheetId="14" hidden="1">#REF!</definedName>
    <definedName name="Z_321AEF2B_A729_11D3_980D_00A0C9DF29C4_.wvu.PrintArea" localSheetId="13" hidden="1">#REF!</definedName>
    <definedName name="Z_321AEF2B_A729_11D3_980D_00A0C9DF29C4_.wvu.PrintArea" localSheetId="12" hidden="1">#REF!</definedName>
    <definedName name="Z_321AEF2B_A729_11D3_980D_00A0C9DF29C4_.wvu.PrintArea" localSheetId="36" hidden="1">#REF!</definedName>
    <definedName name="Z_321AEF2B_A729_11D3_980D_00A0C9DF29C4_.wvu.PrintArea" localSheetId="10" hidden="1">#REF!</definedName>
    <definedName name="Z_321AEF2B_A729_11D3_980D_00A0C9DF29C4_.wvu.PrintArea" localSheetId="11" hidden="1">#REF!</definedName>
    <definedName name="Z_321AEF2B_A729_11D3_980D_00A0C9DF29C4_.wvu.PrintArea" localSheetId="9" hidden="1">#REF!</definedName>
    <definedName name="Z_321AEF2B_A729_11D3_980D_00A0C9DF29C4_.wvu.PrintArea" localSheetId="8" hidden="1">#REF!</definedName>
    <definedName name="Z_321AEF2B_A729_11D3_980D_00A0C9DF29C4_.wvu.PrintArea" localSheetId="21" hidden="1">#REF!</definedName>
    <definedName name="Z_321AEF2B_A729_11D3_980D_00A0C9DF29C4_.wvu.PrintArea" localSheetId="6" hidden="1">#REF!</definedName>
    <definedName name="Z_321AEF2B_A729_11D3_980D_00A0C9DF29C4_.wvu.PrintArea" localSheetId="0" hidden="1">#REF!</definedName>
    <definedName name="Z_321AEF2B_A729_11D3_980D_00A0C9DF29C4_.wvu.PrintArea" localSheetId="2" hidden="1">#REF!</definedName>
    <definedName name="Z_321AEF2B_A729_11D3_980D_00A0C9DF29C4_.wvu.PrintArea" localSheetId="1" hidden="1">#REF!</definedName>
    <definedName name="Z_321AEF2B_A729_11D3_980D_00A0C9DF29C4_.wvu.PrintArea" localSheetId="33" hidden="1">#REF!</definedName>
    <definedName name="Z_321AEF2B_A729_11D3_980D_00A0C9DF29C4_.wvu.PrintArea" localSheetId="25" hidden="1">#REF!</definedName>
    <definedName name="Z_321AEF2B_A729_11D3_980D_00A0C9DF29C4_.wvu.PrintArea" hidden="1">#REF!</definedName>
    <definedName name="Z_321AEF2C_A729_11D3_980D_00A0C9DF29C4_.wvu.PrintArea" localSheetId="17" hidden="1">#REF!</definedName>
    <definedName name="Z_321AEF2C_A729_11D3_980D_00A0C9DF29C4_.wvu.PrintArea" localSheetId="16" hidden="1">#REF!</definedName>
    <definedName name="Z_321AEF2C_A729_11D3_980D_00A0C9DF29C4_.wvu.PrintArea" localSheetId="53" hidden="1">#REF!</definedName>
    <definedName name="Z_321AEF2C_A729_11D3_980D_00A0C9DF29C4_.wvu.PrintArea" localSheetId="23" hidden="1">#REF!</definedName>
    <definedName name="Z_321AEF2C_A729_11D3_980D_00A0C9DF29C4_.wvu.PrintArea" localSheetId="14" hidden="1">#REF!</definedName>
    <definedName name="Z_321AEF2C_A729_11D3_980D_00A0C9DF29C4_.wvu.PrintArea" localSheetId="13" hidden="1">#REF!</definedName>
    <definedName name="Z_321AEF2C_A729_11D3_980D_00A0C9DF29C4_.wvu.PrintArea" localSheetId="12" hidden="1">#REF!</definedName>
    <definedName name="Z_321AEF2C_A729_11D3_980D_00A0C9DF29C4_.wvu.PrintArea" localSheetId="36" hidden="1">#REF!</definedName>
    <definedName name="Z_321AEF2C_A729_11D3_980D_00A0C9DF29C4_.wvu.PrintArea" localSheetId="10" hidden="1">#REF!</definedName>
    <definedName name="Z_321AEF2C_A729_11D3_980D_00A0C9DF29C4_.wvu.PrintArea" localSheetId="11" hidden="1">#REF!</definedName>
    <definedName name="Z_321AEF2C_A729_11D3_980D_00A0C9DF29C4_.wvu.PrintArea" localSheetId="9" hidden="1">#REF!</definedName>
    <definedName name="Z_321AEF2C_A729_11D3_980D_00A0C9DF29C4_.wvu.PrintArea" localSheetId="8" hidden="1">#REF!</definedName>
    <definedName name="Z_321AEF2C_A729_11D3_980D_00A0C9DF29C4_.wvu.PrintArea" localSheetId="21" hidden="1">#REF!</definedName>
    <definedName name="Z_321AEF2C_A729_11D3_980D_00A0C9DF29C4_.wvu.PrintArea" localSheetId="6" hidden="1">#REF!</definedName>
    <definedName name="Z_321AEF2C_A729_11D3_980D_00A0C9DF29C4_.wvu.PrintArea" localSheetId="0" hidden="1">#REF!</definedName>
    <definedName name="Z_321AEF2C_A729_11D3_980D_00A0C9DF29C4_.wvu.PrintArea" localSheetId="2" hidden="1">#REF!</definedName>
    <definedName name="Z_321AEF2C_A729_11D3_980D_00A0C9DF29C4_.wvu.PrintArea" localSheetId="1" hidden="1">#REF!</definedName>
    <definedName name="Z_321AEF2C_A729_11D3_980D_00A0C9DF29C4_.wvu.PrintArea" localSheetId="33" hidden="1">#REF!</definedName>
    <definedName name="Z_321AEF2C_A729_11D3_980D_00A0C9DF29C4_.wvu.PrintArea" localSheetId="25" hidden="1">#REF!</definedName>
    <definedName name="Z_321AEF2C_A729_11D3_980D_00A0C9DF29C4_.wvu.PrintArea" hidden="1">#REF!</definedName>
    <definedName name="Z_321AEF2D_A729_11D3_980D_00A0C9DF29C4_.wvu.PrintArea" localSheetId="17" hidden="1">#REF!</definedName>
    <definedName name="Z_321AEF2D_A729_11D3_980D_00A0C9DF29C4_.wvu.PrintArea" localSheetId="16" hidden="1">#REF!</definedName>
    <definedName name="Z_321AEF2D_A729_11D3_980D_00A0C9DF29C4_.wvu.PrintArea" localSheetId="53" hidden="1">#REF!</definedName>
    <definedName name="Z_321AEF2D_A729_11D3_980D_00A0C9DF29C4_.wvu.PrintArea" localSheetId="23" hidden="1">#REF!</definedName>
    <definedName name="Z_321AEF2D_A729_11D3_980D_00A0C9DF29C4_.wvu.PrintArea" localSheetId="14" hidden="1">#REF!</definedName>
    <definedName name="Z_321AEF2D_A729_11D3_980D_00A0C9DF29C4_.wvu.PrintArea" localSheetId="13" hidden="1">#REF!</definedName>
    <definedName name="Z_321AEF2D_A729_11D3_980D_00A0C9DF29C4_.wvu.PrintArea" localSheetId="12" hidden="1">#REF!</definedName>
    <definedName name="Z_321AEF2D_A729_11D3_980D_00A0C9DF29C4_.wvu.PrintArea" localSheetId="36" hidden="1">#REF!</definedName>
    <definedName name="Z_321AEF2D_A729_11D3_980D_00A0C9DF29C4_.wvu.PrintArea" localSheetId="10" hidden="1">#REF!</definedName>
    <definedName name="Z_321AEF2D_A729_11D3_980D_00A0C9DF29C4_.wvu.PrintArea" localSheetId="11" hidden="1">#REF!</definedName>
    <definedName name="Z_321AEF2D_A729_11D3_980D_00A0C9DF29C4_.wvu.PrintArea" localSheetId="9" hidden="1">#REF!</definedName>
    <definedName name="Z_321AEF2D_A729_11D3_980D_00A0C9DF29C4_.wvu.PrintArea" localSheetId="8" hidden="1">#REF!</definedName>
    <definedName name="Z_321AEF2D_A729_11D3_980D_00A0C9DF29C4_.wvu.PrintArea" localSheetId="21" hidden="1">#REF!</definedName>
    <definedName name="Z_321AEF2D_A729_11D3_980D_00A0C9DF29C4_.wvu.PrintArea" localSheetId="6" hidden="1">#REF!</definedName>
    <definedName name="Z_321AEF2D_A729_11D3_980D_00A0C9DF29C4_.wvu.PrintArea" localSheetId="0" hidden="1">#REF!</definedName>
    <definedName name="Z_321AEF2D_A729_11D3_980D_00A0C9DF29C4_.wvu.PrintArea" localSheetId="2" hidden="1">#REF!</definedName>
    <definedName name="Z_321AEF2D_A729_11D3_980D_00A0C9DF29C4_.wvu.PrintArea" localSheetId="1" hidden="1">#REF!</definedName>
    <definedName name="Z_321AEF2D_A729_11D3_980D_00A0C9DF29C4_.wvu.PrintArea" localSheetId="33" hidden="1">#REF!</definedName>
    <definedName name="Z_321AEF2D_A729_11D3_980D_00A0C9DF29C4_.wvu.PrintArea" localSheetId="25" hidden="1">#REF!</definedName>
    <definedName name="Z_321AEF2D_A729_11D3_980D_00A0C9DF29C4_.wvu.PrintArea" hidden="1">#REF!</definedName>
    <definedName name="Z_321AEF2E_A729_11D3_980D_00A0C9DF29C4_.wvu.PrintArea" localSheetId="17" hidden="1">#REF!</definedName>
    <definedName name="Z_321AEF2E_A729_11D3_980D_00A0C9DF29C4_.wvu.PrintArea" localSheetId="16" hidden="1">#REF!</definedName>
    <definedName name="Z_321AEF2E_A729_11D3_980D_00A0C9DF29C4_.wvu.PrintArea" localSheetId="53" hidden="1">#REF!</definedName>
    <definedName name="Z_321AEF2E_A729_11D3_980D_00A0C9DF29C4_.wvu.PrintArea" localSheetId="23" hidden="1">#REF!</definedName>
    <definedName name="Z_321AEF2E_A729_11D3_980D_00A0C9DF29C4_.wvu.PrintArea" localSheetId="14" hidden="1">#REF!</definedName>
    <definedName name="Z_321AEF2E_A729_11D3_980D_00A0C9DF29C4_.wvu.PrintArea" localSheetId="13" hidden="1">#REF!</definedName>
    <definedName name="Z_321AEF2E_A729_11D3_980D_00A0C9DF29C4_.wvu.PrintArea" localSheetId="12" hidden="1">#REF!</definedName>
    <definedName name="Z_321AEF2E_A729_11D3_980D_00A0C9DF29C4_.wvu.PrintArea" localSheetId="36" hidden="1">#REF!</definedName>
    <definedName name="Z_321AEF2E_A729_11D3_980D_00A0C9DF29C4_.wvu.PrintArea" localSheetId="10" hidden="1">#REF!</definedName>
    <definedName name="Z_321AEF2E_A729_11D3_980D_00A0C9DF29C4_.wvu.PrintArea" localSheetId="11" hidden="1">#REF!</definedName>
    <definedName name="Z_321AEF2E_A729_11D3_980D_00A0C9DF29C4_.wvu.PrintArea" localSheetId="9" hidden="1">#REF!</definedName>
    <definedName name="Z_321AEF2E_A729_11D3_980D_00A0C9DF29C4_.wvu.PrintArea" localSheetId="8" hidden="1">#REF!</definedName>
    <definedName name="Z_321AEF2E_A729_11D3_980D_00A0C9DF29C4_.wvu.PrintArea" localSheetId="21" hidden="1">#REF!</definedName>
    <definedName name="Z_321AEF2E_A729_11D3_980D_00A0C9DF29C4_.wvu.PrintArea" localSheetId="6" hidden="1">#REF!</definedName>
    <definedName name="Z_321AEF2E_A729_11D3_980D_00A0C9DF29C4_.wvu.PrintArea" localSheetId="0" hidden="1">#REF!</definedName>
    <definedName name="Z_321AEF2E_A729_11D3_980D_00A0C9DF29C4_.wvu.PrintArea" localSheetId="2" hidden="1">#REF!</definedName>
    <definedName name="Z_321AEF2E_A729_11D3_980D_00A0C9DF29C4_.wvu.PrintArea" localSheetId="1" hidden="1">#REF!</definedName>
    <definedName name="Z_321AEF2E_A729_11D3_980D_00A0C9DF29C4_.wvu.PrintArea" localSheetId="33" hidden="1">#REF!</definedName>
    <definedName name="Z_321AEF2E_A729_11D3_980D_00A0C9DF29C4_.wvu.PrintArea" localSheetId="25" hidden="1">#REF!</definedName>
    <definedName name="Z_321AEF2E_A729_11D3_980D_00A0C9DF29C4_.wvu.PrintArea" hidden="1">#REF!</definedName>
    <definedName name="Z_321AEF30_A729_11D3_980D_00A0C9DF29C4_.wvu.PrintArea" localSheetId="17" hidden="1">#REF!</definedName>
    <definedName name="Z_321AEF30_A729_11D3_980D_00A0C9DF29C4_.wvu.PrintArea" localSheetId="16" hidden="1">#REF!</definedName>
    <definedName name="Z_321AEF30_A729_11D3_980D_00A0C9DF29C4_.wvu.PrintArea" localSheetId="53" hidden="1">#REF!</definedName>
    <definedName name="Z_321AEF30_A729_11D3_980D_00A0C9DF29C4_.wvu.PrintArea" localSheetId="23" hidden="1">#REF!</definedName>
    <definedName name="Z_321AEF30_A729_11D3_980D_00A0C9DF29C4_.wvu.PrintArea" localSheetId="14" hidden="1">#REF!</definedName>
    <definedName name="Z_321AEF30_A729_11D3_980D_00A0C9DF29C4_.wvu.PrintArea" localSheetId="13" hidden="1">#REF!</definedName>
    <definedName name="Z_321AEF30_A729_11D3_980D_00A0C9DF29C4_.wvu.PrintArea" localSheetId="12" hidden="1">#REF!</definedName>
    <definedName name="Z_321AEF30_A729_11D3_980D_00A0C9DF29C4_.wvu.PrintArea" localSheetId="36" hidden="1">#REF!</definedName>
    <definedName name="Z_321AEF30_A729_11D3_980D_00A0C9DF29C4_.wvu.PrintArea" localSheetId="10" hidden="1">#REF!</definedName>
    <definedName name="Z_321AEF30_A729_11D3_980D_00A0C9DF29C4_.wvu.PrintArea" localSheetId="11" hidden="1">#REF!</definedName>
    <definedName name="Z_321AEF30_A729_11D3_980D_00A0C9DF29C4_.wvu.PrintArea" localSheetId="9" hidden="1">#REF!</definedName>
    <definedName name="Z_321AEF30_A729_11D3_980D_00A0C9DF29C4_.wvu.PrintArea" localSheetId="8" hidden="1">#REF!</definedName>
    <definedName name="Z_321AEF30_A729_11D3_980D_00A0C9DF29C4_.wvu.PrintArea" localSheetId="21" hidden="1">#REF!</definedName>
    <definedName name="Z_321AEF30_A729_11D3_980D_00A0C9DF29C4_.wvu.PrintArea" localSheetId="6" hidden="1">#REF!</definedName>
    <definedName name="Z_321AEF30_A729_11D3_980D_00A0C9DF29C4_.wvu.PrintArea" localSheetId="0" hidden="1">#REF!</definedName>
    <definedName name="Z_321AEF30_A729_11D3_980D_00A0C9DF29C4_.wvu.PrintArea" localSheetId="2" hidden="1">#REF!</definedName>
    <definedName name="Z_321AEF30_A729_11D3_980D_00A0C9DF29C4_.wvu.PrintArea" localSheetId="1" hidden="1">#REF!</definedName>
    <definedName name="Z_321AEF30_A729_11D3_980D_00A0C9DF29C4_.wvu.PrintArea" localSheetId="33" hidden="1">#REF!</definedName>
    <definedName name="Z_321AEF30_A729_11D3_980D_00A0C9DF29C4_.wvu.PrintArea" localSheetId="25" hidden="1">#REF!</definedName>
    <definedName name="Z_321AEF30_A729_11D3_980D_00A0C9DF29C4_.wvu.PrintArea" hidden="1">#REF!</definedName>
    <definedName name="Z_321AEF31_A729_11D3_980D_00A0C9DF29C4_.wvu.PrintArea" localSheetId="17" hidden="1">#REF!</definedName>
    <definedName name="Z_321AEF31_A729_11D3_980D_00A0C9DF29C4_.wvu.PrintArea" localSheetId="16" hidden="1">#REF!</definedName>
    <definedName name="Z_321AEF31_A729_11D3_980D_00A0C9DF29C4_.wvu.PrintArea" localSheetId="53" hidden="1">#REF!</definedName>
    <definedName name="Z_321AEF31_A729_11D3_980D_00A0C9DF29C4_.wvu.PrintArea" localSheetId="23" hidden="1">#REF!</definedName>
    <definedName name="Z_321AEF31_A729_11D3_980D_00A0C9DF29C4_.wvu.PrintArea" localSheetId="14" hidden="1">#REF!</definedName>
    <definedName name="Z_321AEF31_A729_11D3_980D_00A0C9DF29C4_.wvu.PrintArea" localSheetId="13" hidden="1">#REF!</definedName>
    <definedName name="Z_321AEF31_A729_11D3_980D_00A0C9DF29C4_.wvu.PrintArea" localSheetId="12" hidden="1">#REF!</definedName>
    <definedName name="Z_321AEF31_A729_11D3_980D_00A0C9DF29C4_.wvu.PrintArea" localSheetId="36" hidden="1">#REF!</definedName>
    <definedName name="Z_321AEF31_A729_11D3_980D_00A0C9DF29C4_.wvu.PrintArea" localSheetId="10" hidden="1">#REF!</definedName>
    <definedName name="Z_321AEF31_A729_11D3_980D_00A0C9DF29C4_.wvu.PrintArea" localSheetId="11" hidden="1">#REF!</definedName>
    <definedName name="Z_321AEF31_A729_11D3_980D_00A0C9DF29C4_.wvu.PrintArea" localSheetId="9" hidden="1">#REF!</definedName>
    <definedName name="Z_321AEF31_A729_11D3_980D_00A0C9DF29C4_.wvu.PrintArea" localSheetId="8" hidden="1">#REF!</definedName>
    <definedName name="Z_321AEF31_A729_11D3_980D_00A0C9DF29C4_.wvu.PrintArea" localSheetId="21" hidden="1">#REF!</definedName>
    <definedName name="Z_321AEF31_A729_11D3_980D_00A0C9DF29C4_.wvu.PrintArea" localSheetId="6" hidden="1">#REF!</definedName>
    <definedName name="Z_321AEF31_A729_11D3_980D_00A0C9DF29C4_.wvu.PrintArea" localSheetId="0" hidden="1">#REF!</definedName>
    <definedName name="Z_321AEF31_A729_11D3_980D_00A0C9DF29C4_.wvu.PrintArea" localSheetId="2" hidden="1">#REF!</definedName>
    <definedName name="Z_321AEF31_A729_11D3_980D_00A0C9DF29C4_.wvu.PrintArea" localSheetId="1" hidden="1">#REF!</definedName>
    <definedName name="Z_321AEF31_A729_11D3_980D_00A0C9DF29C4_.wvu.PrintArea" localSheetId="33" hidden="1">#REF!</definedName>
    <definedName name="Z_321AEF31_A729_11D3_980D_00A0C9DF29C4_.wvu.PrintArea" localSheetId="25" hidden="1">#REF!</definedName>
    <definedName name="Z_321AEF31_A729_11D3_980D_00A0C9DF29C4_.wvu.PrintArea" hidden="1">#REF!</definedName>
    <definedName name="Z_321AEFBD_A729_11D3_980D_00A0C9DF29C4_.wvu.PrintArea" localSheetId="17" hidden="1">#REF!</definedName>
    <definedName name="Z_321AEFBD_A729_11D3_980D_00A0C9DF29C4_.wvu.PrintArea" localSheetId="16" hidden="1">#REF!</definedName>
    <definedName name="Z_321AEFBD_A729_11D3_980D_00A0C9DF29C4_.wvu.PrintArea" localSheetId="53" hidden="1">#REF!</definedName>
    <definedName name="Z_321AEFBD_A729_11D3_980D_00A0C9DF29C4_.wvu.PrintArea" localSheetId="23" hidden="1">#REF!</definedName>
    <definedName name="Z_321AEFBD_A729_11D3_980D_00A0C9DF29C4_.wvu.PrintArea" localSheetId="14" hidden="1">#REF!</definedName>
    <definedName name="Z_321AEFBD_A729_11D3_980D_00A0C9DF29C4_.wvu.PrintArea" localSheetId="13" hidden="1">#REF!</definedName>
    <definedName name="Z_321AEFBD_A729_11D3_980D_00A0C9DF29C4_.wvu.PrintArea" localSheetId="12" hidden="1">#REF!</definedName>
    <definedName name="Z_321AEFBD_A729_11D3_980D_00A0C9DF29C4_.wvu.PrintArea" localSheetId="36" hidden="1">#REF!</definedName>
    <definedName name="Z_321AEFBD_A729_11D3_980D_00A0C9DF29C4_.wvu.PrintArea" localSheetId="10" hidden="1">#REF!</definedName>
    <definedName name="Z_321AEFBD_A729_11D3_980D_00A0C9DF29C4_.wvu.PrintArea" localSheetId="11" hidden="1">#REF!</definedName>
    <definedName name="Z_321AEFBD_A729_11D3_980D_00A0C9DF29C4_.wvu.PrintArea" localSheetId="9" hidden="1">#REF!</definedName>
    <definedName name="Z_321AEFBD_A729_11D3_980D_00A0C9DF29C4_.wvu.PrintArea" localSheetId="8" hidden="1">#REF!</definedName>
    <definedName name="Z_321AEFBD_A729_11D3_980D_00A0C9DF29C4_.wvu.PrintArea" localSheetId="21" hidden="1">#REF!</definedName>
    <definedName name="Z_321AEFBD_A729_11D3_980D_00A0C9DF29C4_.wvu.PrintArea" localSheetId="6" hidden="1">#REF!</definedName>
    <definedName name="Z_321AEFBD_A729_11D3_980D_00A0C9DF29C4_.wvu.PrintArea" localSheetId="0" hidden="1">#REF!</definedName>
    <definedName name="Z_321AEFBD_A729_11D3_980D_00A0C9DF29C4_.wvu.PrintArea" localSheetId="2" hidden="1">#REF!</definedName>
    <definedName name="Z_321AEFBD_A729_11D3_980D_00A0C9DF29C4_.wvu.PrintArea" localSheetId="1" hidden="1">#REF!</definedName>
    <definedName name="Z_321AEFBD_A729_11D3_980D_00A0C9DF29C4_.wvu.PrintArea" localSheetId="33" hidden="1">#REF!</definedName>
    <definedName name="Z_321AEFBD_A729_11D3_980D_00A0C9DF29C4_.wvu.PrintArea" localSheetId="25" hidden="1">#REF!</definedName>
    <definedName name="Z_321AEFBD_A729_11D3_980D_00A0C9DF29C4_.wvu.PrintArea" hidden="1">#REF!</definedName>
    <definedName name="Z_321AEFBE_A729_11D3_980D_00A0C9DF29C4_.wvu.PrintArea" localSheetId="17" hidden="1">#REF!</definedName>
    <definedName name="Z_321AEFBE_A729_11D3_980D_00A0C9DF29C4_.wvu.PrintArea" localSheetId="16" hidden="1">#REF!</definedName>
    <definedName name="Z_321AEFBE_A729_11D3_980D_00A0C9DF29C4_.wvu.PrintArea" localSheetId="53" hidden="1">#REF!</definedName>
    <definedName name="Z_321AEFBE_A729_11D3_980D_00A0C9DF29C4_.wvu.PrintArea" localSheetId="23" hidden="1">#REF!</definedName>
    <definedName name="Z_321AEFBE_A729_11D3_980D_00A0C9DF29C4_.wvu.PrintArea" localSheetId="14" hidden="1">#REF!</definedName>
    <definedName name="Z_321AEFBE_A729_11D3_980D_00A0C9DF29C4_.wvu.PrintArea" localSheetId="13" hidden="1">#REF!</definedName>
    <definedName name="Z_321AEFBE_A729_11D3_980D_00A0C9DF29C4_.wvu.PrintArea" localSheetId="12" hidden="1">#REF!</definedName>
    <definedName name="Z_321AEFBE_A729_11D3_980D_00A0C9DF29C4_.wvu.PrintArea" localSheetId="36" hidden="1">#REF!</definedName>
    <definedName name="Z_321AEFBE_A729_11D3_980D_00A0C9DF29C4_.wvu.PrintArea" localSheetId="10" hidden="1">#REF!</definedName>
    <definedName name="Z_321AEFBE_A729_11D3_980D_00A0C9DF29C4_.wvu.PrintArea" localSheetId="11" hidden="1">#REF!</definedName>
    <definedName name="Z_321AEFBE_A729_11D3_980D_00A0C9DF29C4_.wvu.PrintArea" localSheetId="9" hidden="1">#REF!</definedName>
    <definedName name="Z_321AEFBE_A729_11D3_980D_00A0C9DF29C4_.wvu.PrintArea" localSheetId="8" hidden="1">#REF!</definedName>
    <definedName name="Z_321AEFBE_A729_11D3_980D_00A0C9DF29C4_.wvu.PrintArea" localSheetId="21" hidden="1">#REF!</definedName>
    <definedName name="Z_321AEFBE_A729_11D3_980D_00A0C9DF29C4_.wvu.PrintArea" localSheetId="6" hidden="1">#REF!</definedName>
    <definedName name="Z_321AEFBE_A729_11D3_980D_00A0C9DF29C4_.wvu.PrintArea" localSheetId="0" hidden="1">#REF!</definedName>
    <definedName name="Z_321AEFBE_A729_11D3_980D_00A0C9DF29C4_.wvu.PrintArea" localSheetId="2" hidden="1">#REF!</definedName>
    <definedName name="Z_321AEFBE_A729_11D3_980D_00A0C9DF29C4_.wvu.PrintArea" localSheetId="1" hidden="1">#REF!</definedName>
    <definedName name="Z_321AEFBE_A729_11D3_980D_00A0C9DF29C4_.wvu.PrintArea" localSheetId="33" hidden="1">#REF!</definedName>
    <definedName name="Z_321AEFBE_A729_11D3_980D_00A0C9DF29C4_.wvu.PrintArea" localSheetId="25" hidden="1">#REF!</definedName>
    <definedName name="Z_321AEFBE_A729_11D3_980D_00A0C9DF29C4_.wvu.PrintArea" hidden="1">#REF!</definedName>
    <definedName name="Z_321AEFC0_A729_11D3_980D_00A0C9DF29C4_.wvu.PrintArea" localSheetId="17" hidden="1">#REF!</definedName>
    <definedName name="Z_321AEFC0_A729_11D3_980D_00A0C9DF29C4_.wvu.PrintArea" localSheetId="16" hidden="1">#REF!</definedName>
    <definedName name="Z_321AEFC0_A729_11D3_980D_00A0C9DF29C4_.wvu.PrintArea" localSheetId="53" hidden="1">#REF!</definedName>
    <definedName name="Z_321AEFC0_A729_11D3_980D_00A0C9DF29C4_.wvu.PrintArea" localSheetId="23" hidden="1">#REF!</definedName>
    <definedName name="Z_321AEFC0_A729_11D3_980D_00A0C9DF29C4_.wvu.PrintArea" localSheetId="14" hidden="1">#REF!</definedName>
    <definedName name="Z_321AEFC0_A729_11D3_980D_00A0C9DF29C4_.wvu.PrintArea" localSheetId="13" hidden="1">#REF!</definedName>
    <definedName name="Z_321AEFC0_A729_11D3_980D_00A0C9DF29C4_.wvu.PrintArea" localSheetId="12" hidden="1">#REF!</definedName>
    <definedName name="Z_321AEFC0_A729_11D3_980D_00A0C9DF29C4_.wvu.PrintArea" localSheetId="36" hidden="1">#REF!</definedName>
    <definedName name="Z_321AEFC0_A729_11D3_980D_00A0C9DF29C4_.wvu.PrintArea" localSheetId="10" hidden="1">#REF!</definedName>
    <definedName name="Z_321AEFC0_A729_11D3_980D_00A0C9DF29C4_.wvu.PrintArea" localSheetId="11" hidden="1">#REF!</definedName>
    <definedName name="Z_321AEFC0_A729_11D3_980D_00A0C9DF29C4_.wvu.PrintArea" localSheetId="9" hidden="1">#REF!</definedName>
    <definedName name="Z_321AEFC0_A729_11D3_980D_00A0C9DF29C4_.wvu.PrintArea" localSheetId="8" hidden="1">#REF!</definedName>
    <definedName name="Z_321AEFC0_A729_11D3_980D_00A0C9DF29C4_.wvu.PrintArea" localSheetId="21" hidden="1">#REF!</definedName>
    <definedName name="Z_321AEFC0_A729_11D3_980D_00A0C9DF29C4_.wvu.PrintArea" localSheetId="6" hidden="1">#REF!</definedName>
    <definedName name="Z_321AEFC0_A729_11D3_980D_00A0C9DF29C4_.wvu.PrintArea" localSheetId="0" hidden="1">#REF!</definedName>
    <definedName name="Z_321AEFC0_A729_11D3_980D_00A0C9DF29C4_.wvu.PrintArea" localSheetId="2" hidden="1">#REF!</definedName>
    <definedName name="Z_321AEFC0_A729_11D3_980D_00A0C9DF29C4_.wvu.PrintArea" localSheetId="1" hidden="1">#REF!</definedName>
    <definedName name="Z_321AEFC0_A729_11D3_980D_00A0C9DF29C4_.wvu.PrintArea" localSheetId="33" hidden="1">#REF!</definedName>
    <definedName name="Z_321AEFC0_A729_11D3_980D_00A0C9DF29C4_.wvu.PrintArea" localSheetId="25" hidden="1">#REF!</definedName>
    <definedName name="Z_321AEFC0_A729_11D3_980D_00A0C9DF29C4_.wvu.PrintArea" hidden="1">#REF!</definedName>
    <definedName name="Z_321AEFC1_A729_11D3_980D_00A0C9DF29C4_.wvu.PrintArea" localSheetId="17" hidden="1">#REF!</definedName>
    <definedName name="Z_321AEFC1_A729_11D3_980D_00A0C9DF29C4_.wvu.PrintArea" localSheetId="16" hidden="1">#REF!</definedName>
    <definedName name="Z_321AEFC1_A729_11D3_980D_00A0C9DF29C4_.wvu.PrintArea" localSheetId="53" hidden="1">#REF!</definedName>
    <definedName name="Z_321AEFC1_A729_11D3_980D_00A0C9DF29C4_.wvu.PrintArea" localSheetId="23" hidden="1">#REF!</definedName>
    <definedName name="Z_321AEFC1_A729_11D3_980D_00A0C9DF29C4_.wvu.PrintArea" localSheetId="14" hidden="1">#REF!</definedName>
    <definedName name="Z_321AEFC1_A729_11D3_980D_00A0C9DF29C4_.wvu.PrintArea" localSheetId="13" hidden="1">#REF!</definedName>
    <definedName name="Z_321AEFC1_A729_11D3_980D_00A0C9DF29C4_.wvu.PrintArea" localSheetId="12" hidden="1">#REF!</definedName>
    <definedName name="Z_321AEFC1_A729_11D3_980D_00A0C9DF29C4_.wvu.PrintArea" localSheetId="36" hidden="1">#REF!</definedName>
    <definedName name="Z_321AEFC1_A729_11D3_980D_00A0C9DF29C4_.wvu.PrintArea" localSheetId="10" hidden="1">#REF!</definedName>
    <definedName name="Z_321AEFC1_A729_11D3_980D_00A0C9DF29C4_.wvu.PrintArea" localSheetId="11" hidden="1">#REF!</definedName>
    <definedName name="Z_321AEFC1_A729_11D3_980D_00A0C9DF29C4_.wvu.PrintArea" localSheetId="9" hidden="1">#REF!</definedName>
    <definedName name="Z_321AEFC1_A729_11D3_980D_00A0C9DF29C4_.wvu.PrintArea" localSheetId="8" hidden="1">#REF!</definedName>
    <definedName name="Z_321AEFC1_A729_11D3_980D_00A0C9DF29C4_.wvu.PrintArea" localSheetId="21" hidden="1">#REF!</definedName>
    <definedName name="Z_321AEFC1_A729_11D3_980D_00A0C9DF29C4_.wvu.PrintArea" localSheetId="6" hidden="1">#REF!</definedName>
    <definedName name="Z_321AEFC1_A729_11D3_980D_00A0C9DF29C4_.wvu.PrintArea" localSheetId="0" hidden="1">#REF!</definedName>
    <definedName name="Z_321AEFC1_A729_11D3_980D_00A0C9DF29C4_.wvu.PrintArea" localSheetId="2" hidden="1">#REF!</definedName>
    <definedName name="Z_321AEFC1_A729_11D3_980D_00A0C9DF29C4_.wvu.PrintArea" localSheetId="1" hidden="1">#REF!</definedName>
    <definedName name="Z_321AEFC1_A729_11D3_980D_00A0C9DF29C4_.wvu.PrintArea" localSheetId="33" hidden="1">#REF!</definedName>
    <definedName name="Z_321AEFC1_A729_11D3_980D_00A0C9DF29C4_.wvu.PrintArea" localSheetId="25" hidden="1">#REF!</definedName>
    <definedName name="Z_321AEFC1_A729_11D3_980D_00A0C9DF29C4_.wvu.PrintArea" hidden="1">#REF!</definedName>
    <definedName name="Z_321AEFC2_A729_11D3_980D_00A0C9DF29C4_.wvu.PrintArea" localSheetId="17" hidden="1">#REF!</definedName>
    <definedName name="Z_321AEFC2_A729_11D3_980D_00A0C9DF29C4_.wvu.PrintArea" localSheetId="16" hidden="1">#REF!</definedName>
    <definedName name="Z_321AEFC2_A729_11D3_980D_00A0C9DF29C4_.wvu.PrintArea" localSheetId="53" hidden="1">#REF!</definedName>
    <definedName name="Z_321AEFC2_A729_11D3_980D_00A0C9DF29C4_.wvu.PrintArea" localSheetId="23" hidden="1">#REF!</definedName>
    <definedName name="Z_321AEFC2_A729_11D3_980D_00A0C9DF29C4_.wvu.PrintArea" localSheetId="14" hidden="1">#REF!</definedName>
    <definedName name="Z_321AEFC2_A729_11D3_980D_00A0C9DF29C4_.wvu.PrintArea" localSheetId="13" hidden="1">#REF!</definedName>
    <definedName name="Z_321AEFC2_A729_11D3_980D_00A0C9DF29C4_.wvu.PrintArea" localSheetId="12" hidden="1">#REF!</definedName>
    <definedName name="Z_321AEFC2_A729_11D3_980D_00A0C9DF29C4_.wvu.PrintArea" localSheetId="36" hidden="1">#REF!</definedName>
    <definedName name="Z_321AEFC2_A729_11D3_980D_00A0C9DF29C4_.wvu.PrintArea" localSheetId="10" hidden="1">#REF!</definedName>
    <definedName name="Z_321AEFC2_A729_11D3_980D_00A0C9DF29C4_.wvu.PrintArea" localSheetId="11" hidden="1">#REF!</definedName>
    <definedName name="Z_321AEFC2_A729_11D3_980D_00A0C9DF29C4_.wvu.PrintArea" localSheetId="9" hidden="1">#REF!</definedName>
    <definedName name="Z_321AEFC2_A729_11D3_980D_00A0C9DF29C4_.wvu.PrintArea" localSheetId="8" hidden="1">#REF!</definedName>
    <definedName name="Z_321AEFC2_A729_11D3_980D_00A0C9DF29C4_.wvu.PrintArea" localSheetId="21" hidden="1">#REF!</definedName>
    <definedName name="Z_321AEFC2_A729_11D3_980D_00A0C9DF29C4_.wvu.PrintArea" localSheetId="6" hidden="1">#REF!</definedName>
    <definedName name="Z_321AEFC2_A729_11D3_980D_00A0C9DF29C4_.wvu.PrintArea" localSheetId="0" hidden="1">#REF!</definedName>
    <definedName name="Z_321AEFC2_A729_11D3_980D_00A0C9DF29C4_.wvu.PrintArea" localSheetId="2" hidden="1">#REF!</definedName>
    <definedName name="Z_321AEFC2_A729_11D3_980D_00A0C9DF29C4_.wvu.PrintArea" localSheetId="1" hidden="1">#REF!</definedName>
    <definedName name="Z_321AEFC2_A729_11D3_980D_00A0C9DF29C4_.wvu.PrintArea" localSheetId="33" hidden="1">#REF!</definedName>
    <definedName name="Z_321AEFC2_A729_11D3_980D_00A0C9DF29C4_.wvu.PrintArea" localSheetId="25" hidden="1">#REF!</definedName>
    <definedName name="Z_321AEFC2_A729_11D3_980D_00A0C9DF29C4_.wvu.PrintArea" hidden="1">#REF!</definedName>
    <definedName name="Z_321AEFC3_A729_11D3_980D_00A0C9DF29C4_.wvu.PrintArea" localSheetId="17" hidden="1">#REF!</definedName>
    <definedName name="Z_321AEFC3_A729_11D3_980D_00A0C9DF29C4_.wvu.PrintArea" localSheetId="16" hidden="1">#REF!</definedName>
    <definedName name="Z_321AEFC3_A729_11D3_980D_00A0C9DF29C4_.wvu.PrintArea" localSheetId="53" hidden="1">#REF!</definedName>
    <definedName name="Z_321AEFC3_A729_11D3_980D_00A0C9DF29C4_.wvu.PrintArea" localSheetId="23" hidden="1">#REF!</definedName>
    <definedName name="Z_321AEFC3_A729_11D3_980D_00A0C9DF29C4_.wvu.PrintArea" localSheetId="14" hidden="1">#REF!</definedName>
    <definedName name="Z_321AEFC3_A729_11D3_980D_00A0C9DF29C4_.wvu.PrintArea" localSheetId="13" hidden="1">#REF!</definedName>
    <definedName name="Z_321AEFC3_A729_11D3_980D_00A0C9DF29C4_.wvu.PrintArea" localSheetId="12" hidden="1">#REF!</definedName>
    <definedName name="Z_321AEFC3_A729_11D3_980D_00A0C9DF29C4_.wvu.PrintArea" localSheetId="36" hidden="1">#REF!</definedName>
    <definedName name="Z_321AEFC3_A729_11D3_980D_00A0C9DF29C4_.wvu.PrintArea" localSheetId="10" hidden="1">#REF!</definedName>
    <definedName name="Z_321AEFC3_A729_11D3_980D_00A0C9DF29C4_.wvu.PrintArea" localSheetId="11" hidden="1">#REF!</definedName>
    <definedName name="Z_321AEFC3_A729_11D3_980D_00A0C9DF29C4_.wvu.PrintArea" localSheetId="9" hidden="1">#REF!</definedName>
    <definedName name="Z_321AEFC3_A729_11D3_980D_00A0C9DF29C4_.wvu.PrintArea" localSheetId="8" hidden="1">#REF!</definedName>
    <definedName name="Z_321AEFC3_A729_11D3_980D_00A0C9DF29C4_.wvu.PrintArea" localSheetId="21" hidden="1">#REF!</definedName>
    <definedName name="Z_321AEFC3_A729_11D3_980D_00A0C9DF29C4_.wvu.PrintArea" localSheetId="6" hidden="1">#REF!</definedName>
    <definedName name="Z_321AEFC3_A729_11D3_980D_00A0C9DF29C4_.wvu.PrintArea" localSheetId="0" hidden="1">#REF!</definedName>
    <definedName name="Z_321AEFC3_A729_11D3_980D_00A0C9DF29C4_.wvu.PrintArea" localSheetId="2" hidden="1">#REF!</definedName>
    <definedName name="Z_321AEFC3_A729_11D3_980D_00A0C9DF29C4_.wvu.PrintArea" localSheetId="1" hidden="1">#REF!</definedName>
    <definedName name="Z_321AEFC3_A729_11D3_980D_00A0C9DF29C4_.wvu.PrintArea" localSheetId="33" hidden="1">#REF!</definedName>
    <definedName name="Z_321AEFC3_A729_11D3_980D_00A0C9DF29C4_.wvu.PrintArea" localSheetId="25" hidden="1">#REF!</definedName>
    <definedName name="Z_321AEFC3_A729_11D3_980D_00A0C9DF29C4_.wvu.PrintArea" hidden="1">#REF!</definedName>
    <definedName name="Z_321AEFC5_A729_11D3_980D_00A0C9DF29C4_.wvu.PrintArea" localSheetId="17" hidden="1">#REF!</definedName>
    <definedName name="Z_321AEFC5_A729_11D3_980D_00A0C9DF29C4_.wvu.PrintArea" localSheetId="16" hidden="1">#REF!</definedName>
    <definedName name="Z_321AEFC5_A729_11D3_980D_00A0C9DF29C4_.wvu.PrintArea" localSheetId="53" hidden="1">#REF!</definedName>
    <definedName name="Z_321AEFC5_A729_11D3_980D_00A0C9DF29C4_.wvu.PrintArea" localSheetId="23" hidden="1">#REF!</definedName>
    <definedName name="Z_321AEFC5_A729_11D3_980D_00A0C9DF29C4_.wvu.PrintArea" localSheetId="14" hidden="1">#REF!</definedName>
    <definedName name="Z_321AEFC5_A729_11D3_980D_00A0C9DF29C4_.wvu.PrintArea" localSheetId="13" hidden="1">#REF!</definedName>
    <definedName name="Z_321AEFC5_A729_11D3_980D_00A0C9DF29C4_.wvu.PrintArea" localSheetId="12" hidden="1">#REF!</definedName>
    <definedName name="Z_321AEFC5_A729_11D3_980D_00A0C9DF29C4_.wvu.PrintArea" localSheetId="36" hidden="1">#REF!</definedName>
    <definedName name="Z_321AEFC5_A729_11D3_980D_00A0C9DF29C4_.wvu.PrintArea" localSheetId="10" hidden="1">#REF!</definedName>
    <definedName name="Z_321AEFC5_A729_11D3_980D_00A0C9DF29C4_.wvu.PrintArea" localSheetId="11" hidden="1">#REF!</definedName>
    <definedName name="Z_321AEFC5_A729_11D3_980D_00A0C9DF29C4_.wvu.PrintArea" localSheetId="9" hidden="1">#REF!</definedName>
    <definedName name="Z_321AEFC5_A729_11D3_980D_00A0C9DF29C4_.wvu.PrintArea" localSheetId="8" hidden="1">#REF!</definedName>
    <definedName name="Z_321AEFC5_A729_11D3_980D_00A0C9DF29C4_.wvu.PrintArea" localSheetId="21" hidden="1">#REF!</definedName>
    <definedName name="Z_321AEFC5_A729_11D3_980D_00A0C9DF29C4_.wvu.PrintArea" localSheetId="6" hidden="1">#REF!</definedName>
    <definedName name="Z_321AEFC5_A729_11D3_980D_00A0C9DF29C4_.wvu.PrintArea" localSheetId="0" hidden="1">#REF!</definedName>
    <definedName name="Z_321AEFC5_A729_11D3_980D_00A0C9DF29C4_.wvu.PrintArea" localSheetId="2" hidden="1">#REF!</definedName>
    <definedName name="Z_321AEFC5_A729_11D3_980D_00A0C9DF29C4_.wvu.PrintArea" localSheetId="1" hidden="1">#REF!</definedName>
    <definedName name="Z_321AEFC5_A729_11D3_980D_00A0C9DF29C4_.wvu.PrintArea" localSheetId="33" hidden="1">#REF!</definedName>
    <definedName name="Z_321AEFC5_A729_11D3_980D_00A0C9DF29C4_.wvu.PrintArea" localSheetId="25" hidden="1">#REF!</definedName>
    <definedName name="Z_321AEFC5_A729_11D3_980D_00A0C9DF29C4_.wvu.PrintArea" hidden="1">#REF!</definedName>
    <definedName name="Z_321AEFC6_A729_11D3_980D_00A0C9DF29C4_.wvu.PrintArea" localSheetId="17" hidden="1">#REF!</definedName>
    <definedName name="Z_321AEFC6_A729_11D3_980D_00A0C9DF29C4_.wvu.PrintArea" localSheetId="16" hidden="1">#REF!</definedName>
    <definedName name="Z_321AEFC6_A729_11D3_980D_00A0C9DF29C4_.wvu.PrintArea" localSheetId="53" hidden="1">#REF!</definedName>
    <definedName name="Z_321AEFC6_A729_11D3_980D_00A0C9DF29C4_.wvu.PrintArea" localSheetId="23" hidden="1">#REF!</definedName>
    <definedName name="Z_321AEFC6_A729_11D3_980D_00A0C9DF29C4_.wvu.PrintArea" localSheetId="14" hidden="1">#REF!</definedName>
    <definedName name="Z_321AEFC6_A729_11D3_980D_00A0C9DF29C4_.wvu.PrintArea" localSheetId="13" hidden="1">#REF!</definedName>
    <definedName name="Z_321AEFC6_A729_11D3_980D_00A0C9DF29C4_.wvu.PrintArea" localSheetId="12" hidden="1">#REF!</definedName>
    <definedName name="Z_321AEFC6_A729_11D3_980D_00A0C9DF29C4_.wvu.PrintArea" localSheetId="36" hidden="1">#REF!</definedName>
    <definedName name="Z_321AEFC6_A729_11D3_980D_00A0C9DF29C4_.wvu.PrintArea" localSheetId="10" hidden="1">#REF!</definedName>
    <definedName name="Z_321AEFC6_A729_11D3_980D_00A0C9DF29C4_.wvu.PrintArea" localSheetId="11" hidden="1">#REF!</definedName>
    <definedName name="Z_321AEFC6_A729_11D3_980D_00A0C9DF29C4_.wvu.PrintArea" localSheetId="9" hidden="1">#REF!</definedName>
    <definedName name="Z_321AEFC6_A729_11D3_980D_00A0C9DF29C4_.wvu.PrintArea" localSheetId="8" hidden="1">#REF!</definedName>
    <definedName name="Z_321AEFC6_A729_11D3_980D_00A0C9DF29C4_.wvu.PrintArea" localSheetId="21" hidden="1">#REF!</definedName>
    <definedName name="Z_321AEFC6_A729_11D3_980D_00A0C9DF29C4_.wvu.PrintArea" localSheetId="6" hidden="1">#REF!</definedName>
    <definedName name="Z_321AEFC6_A729_11D3_980D_00A0C9DF29C4_.wvu.PrintArea" localSheetId="0" hidden="1">#REF!</definedName>
    <definedName name="Z_321AEFC6_A729_11D3_980D_00A0C9DF29C4_.wvu.PrintArea" localSheetId="2" hidden="1">#REF!</definedName>
    <definedName name="Z_321AEFC6_A729_11D3_980D_00A0C9DF29C4_.wvu.PrintArea" localSheetId="1" hidden="1">#REF!</definedName>
    <definedName name="Z_321AEFC6_A729_11D3_980D_00A0C9DF29C4_.wvu.PrintArea" localSheetId="33" hidden="1">#REF!</definedName>
    <definedName name="Z_321AEFC6_A729_11D3_980D_00A0C9DF29C4_.wvu.PrintArea" localSheetId="25" hidden="1">#REF!</definedName>
    <definedName name="Z_321AEFC6_A729_11D3_980D_00A0C9DF29C4_.wvu.PrintArea" hidden="1">#REF!</definedName>
    <definedName name="Z_321AEFC7_A729_11D3_980D_00A0C9DF29C4_.wvu.PrintArea" localSheetId="17" hidden="1">#REF!</definedName>
    <definedName name="Z_321AEFC7_A729_11D3_980D_00A0C9DF29C4_.wvu.PrintArea" localSheetId="16" hidden="1">#REF!</definedName>
    <definedName name="Z_321AEFC7_A729_11D3_980D_00A0C9DF29C4_.wvu.PrintArea" localSheetId="53" hidden="1">#REF!</definedName>
    <definedName name="Z_321AEFC7_A729_11D3_980D_00A0C9DF29C4_.wvu.PrintArea" localSheetId="23" hidden="1">#REF!</definedName>
    <definedName name="Z_321AEFC7_A729_11D3_980D_00A0C9DF29C4_.wvu.PrintArea" localSheetId="14" hidden="1">#REF!</definedName>
    <definedName name="Z_321AEFC7_A729_11D3_980D_00A0C9DF29C4_.wvu.PrintArea" localSheetId="13" hidden="1">#REF!</definedName>
    <definedName name="Z_321AEFC7_A729_11D3_980D_00A0C9DF29C4_.wvu.PrintArea" localSheetId="12" hidden="1">#REF!</definedName>
    <definedName name="Z_321AEFC7_A729_11D3_980D_00A0C9DF29C4_.wvu.PrintArea" localSheetId="36" hidden="1">#REF!</definedName>
    <definedName name="Z_321AEFC7_A729_11D3_980D_00A0C9DF29C4_.wvu.PrintArea" localSheetId="10" hidden="1">#REF!</definedName>
    <definedName name="Z_321AEFC7_A729_11D3_980D_00A0C9DF29C4_.wvu.PrintArea" localSheetId="11" hidden="1">#REF!</definedName>
    <definedName name="Z_321AEFC7_A729_11D3_980D_00A0C9DF29C4_.wvu.PrintArea" localSheetId="9" hidden="1">#REF!</definedName>
    <definedName name="Z_321AEFC7_A729_11D3_980D_00A0C9DF29C4_.wvu.PrintArea" localSheetId="8" hidden="1">#REF!</definedName>
    <definedName name="Z_321AEFC7_A729_11D3_980D_00A0C9DF29C4_.wvu.PrintArea" localSheetId="21" hidden="1">#REF!</definedName>
    <definedName name="Z_321AEFC7_A729_11D3_980D_00A0C9DF29C4_.wvu.PrintArea" localSheetId="6" hidden="1">#REF!</definedName>
    <definedName name="Z_321AEFC7_A729_11D3_980D_00A0C9DF29C4_.wvu.PrintArea" localSheetId="0" hidden="1">#REF!</definedName>
    <definedName name="Z_321AEFC7_A729_11D3_980D_00A0C9DF29C4_.wvu.PrintArea" localSheetId="2" hidden="1">#REF!</definedName>
    <definedName name="Z_321AEFC7_A729_11D3_980D_00A0C9DF29C4_.wvu.PrintArea" localSheetId="1" hidden="1">#REF!</definedName>
    <definedName name="Z_321AEFC7_A729_11D3_980D_00A0C9DF29C4_.wvu.PrintArea" localSheetId="33" hidden="1">#REF!</definedName>
    <definedName name="Z_321AEFC7_A729_11D3_980D_00A0C9DF29C4_.wvu.PrintArea" localSheetId="25" hidden="1">#REF!</definedName>
    <definedName name="Z_321AEFC7_A729_11D3_980D_00A0C9DF29C4_.wvu.PrintArea" hidden="1">#REF!</definedName>
    <definedName name="Z_321AEFC8_A729_11D3_980D_00A0C9DF29C4_.wvu.PrintArea" localSheetId="17" hidden="1">#REF!</definedName>
    <definedName name="Z_321AEFC8_A729_11D3_980D_00A0C9DF29C4_.wvu.PrintArea" localSheetId="16" hidden="1">#REF!</definedName>
    <definedName name="Z_321AEFC8_A729_11D3_980D_00A0C9DF29C4_.wvu.PrintArea" localSheetId="53" hidden="1">#REF!</definedName>
    <definedName name="Z_321AEFC8_A729_11D3_980D_00A0C9DF29C4_.wvu.PrintArea" localSheetId="23" hidden="1">#REF!</definedName>
    <definedName name="Z_321AEFC8_A729_11D3_980D_00A0C9DF29C4_.wvu.PrintArea" localSheetId="14" hidden="1">#REF!</definedName>
    <definedName name="Z_321AEFC8_A729_11D3_980D_00A0C9DF29C4_.wvu.PrintArea" localSheetId="13" hidden="1">#REF!</definedName>
    <definedName name="Z_321AEFC8_A729_11D3_980D_00A0C9DF29C4_.wvu.PrintArea" localSheetId="12" hidden="1">#REF!</definedName>
    <definedName name="Z_321AEFC8_A729_11D3_980D_00A0C9DF29C4_.wvu.PrintArea" localSheetId="36" hidden="1">#REF!</definedName>
    <definedName name="Z_321AEFC8_A729_11D3_980D_00A0C9DF29C4_.wvu.PrintArea" localSheetId="10" hidden="1">#REF!</definedName>
    <definedName name="Z_321AEFC8_A729_11D3_980D_00A0C9DF29C4_.wvu.PrintArea" localSheetId="11" hidden="1">#REF!</definedName>
    <definedName name="Z_321AEFC8_A729_11D3_980D_00A0C9DF29C4_.wvu.PrintArea" localSheetId="9" hidden="1">#REF!</definedName>
    <definedName name="Z_321AEFC8_A729_11D3_980D_00A0C9DF29C4_.wvu.PrintArea" localSheetId="8" hidden="1">#REF!</definedName>
    <definedName name="Z_321AEFC8_A729_11D3_980D_00A0C9DF29C4_.wvu.PrintArea" localSheetId="21" hidden="1">#REF!</definedName>
    <definedName name="Z_321AEFC8_A729_11D3_980D_00A0C9DF29C4_.wvu.PrintArea" localSheetId="6" hidden="1">#REF!</definedName>
    <definedName name="Z_321AEFC8_A729_11D3_980D_00A0C9DF29C4_.wvu.PrintArea" localSheetId="0" hidden="1">#REF!</definedName>
    <definedName name="Z_321AEFC8_A729_11D3_980D_00A0C9DF29C4_.wvu.PrintArea" localSheetId="2" hidden="1">#REF!</definedName>
    <definedName name="Z_321AEFC8_A729_11D3_980D_00A0C9DF29C4_.wvu.PrintArea" localSheetId="1" hidden="1">#REF!</definedName>
    <definedName name="Z_321AEFC8_A729_11D3_980D_00A0C9DF29C4_.wvu.PrintArea" localSheetId="33" hidden="1">#REF!</definedName>
    <definedName name="Z_321AEFC8_A729_11D3_980D_00A0C9DF29C4_.wvu.PrintArea" localSheetId="25" hidden="1">#REF!</definedName>
    <definedName name="Z_321AEFC8_A729_11D3_980D_00A0C9DF29C4_.wvu.PrintArea" hidden="1">#REF!</definedName>
    <definedName name="Z_321AEFCA_A729_11D3_980D_00A0C9DF29C4_.wvu.PrintArea" localSheetId="17" hidden="1">#REF!</definedName>
    <definedName name="Z_321AEFCA_A729_11D3_980D_00A0C9DF29C4_.wvu.PrintArea" localSheetId="16" hidden="1">#REF!</definedName>
    <definedName name="Z_321AEFCA_A729_11D3_980D_00A0C9DF29C4_.wvu.PrintArea" localSheetId="53" hidden="1">#REF!</definedName>
    <definedName name="Z_321AEFCA_A729_11D3_980D_00A0C9DF29C4_.wvu.PrintArea" localSheetId="23" hidden="1">#REF!</definedName>
    <definedName name="Z_321AEFCA_A729_11D3_980D_00A0C9DF29C4_.wvu.PrintArea" localSheetId="14" hidden="1">#REF!</definedName>
    <definedName name="Z_321AEFCA_A729_11D3_980D_00A0C9DF29C4_.wvu.PrintArea" localSheetId="13" hidden="1">#REF!</definedName>
    <definedName name="Z_321AEFCA_A729_11D3_980D_00A0C9DF29C4_.wvu.PrintArea" localSheetId="12" hidden="1">#REF!</definedName>
    <definedName name="Z_321AEFCA_A729_11D3_980D_00A0C9DF29C4_.wvu.PrintArea" localSheetId="36" hidden="1">#REF!</definedName>
    <definedName name="Z_321AEFCA_A729_11D3_980D_00A0C9DF29C4_.wvu.PrintArea" localSheetId="10" hidden="1">#REF!</definedName>
    <definedName name="Z_321AEFCA_A729_11D3_980D_00A0C9DF29C4_.wvu.PrintArea" localSheetId="11" hidden="1">#REF!</definedName>
    <definedName name="Z_321AEFCA_A729_11D3_980D_00A0C9DF29C4_.wvu.PrintArea" localSheetId="9" hidden="1">#REF!</definedName>
    <definedName name="Z_321AEFCA_A729_11D3_980D_00A0C9DF29C4_.wvu.PrintArea" localSheetId="8" hidden="1">#REF!</definedName>
    <definedName name="Z_321AEFCA_A729_11D3_980D_00A0C9DF29C4_.wvu.PrintArea" localSheetId="21" hidden="1">#REF!</definedName>
    <definedName name="Z_321AEFCA_A729_11D3_980D_00A0C9DF29C4_.wvu.PrintArea" localSheetId="6" hidden="1">#REF!</definedName>
    <definedName name="Z_321AEFCA_A729_11D3_980D_00A0C9DF29C4_.wvu.PrintArea" localSheetId="0" hidden="1">#REF!</definedName>
    <definedName name="Z_321AEFCA_A729_11D3_980D_00A0C9DF29C4_.wvu.PrintArea" localSheetId="2" hidden="1">#REF!</definedName>
    <definedName name="Z_321AEFCA_A729_11D3_980D_00A0C9DF29C4_.wvu.PrintArea" localSheetId="1" hidden="1">#REF!</definedName>
    <definedName name="Z_321AEFCA_A729_11D3_980D_00A0C9DF29C4_.wvu.PrintArea" localSheetId="33" hidden="1">#REF!</definedName>
    <definedName name="Z_321AEFCA_A729_11D3_980D_00A0C9DF29C4_.wvu.PrintArea" localSheetId="25" hidden="1">#REF!</definedName>
    <definedName name="Z_321AEFCA_A729_11D3_980D_00A0C9DF29C4_.wvu.PrintArea" hidden="1">#REF!</definedName>
    <definedName name="Z_321AEFCB_A729_11D3_980D_00A0C9DF29C4_.wvu.PrintArea" localSheetId="17" hidden="1">#REF!</definedName>
    <definedName name="Z_321AEFCB_A729_11D3_980D_00A0C9DF29C4_.wvu.PrintArea" localSheetId="16" hidden="1">#REF!</definedName>
    <definedName name="Z_321AEFCB_A729_11D3_980D_00A0C9DF29C4_.wvu.PrintArea" localSheetId="53" hidden="1">#REF!</definedName>
    <definedName name="Z_321AEFCB_A729_11D3_980D_00A0C9DF29C4_.wvu.PrintArea" localSheetId="23" hidden="1">#REF!</definedName>
    <definedName name="Z_321AEFCB_A729_11D3_980D_00A0C9DF29C4_.wvu.PrintArea" localSheetId="14" hidden="1">#REF!</definedName>
    <definedName name="Z_321AEFCB_A729_11D3_980D_00A0C9DF29C4_.wvu.PrintArea" localSheetId="13" hidden="1">#REF!</definedName>
    <definedName name="Z_321AEFCB_A729_11D3_980D_00A0C9DF29C4_.wvu.PrintArea" localSheetId="12" hidden="1">#REF!</definedName>
    <definedName name="Z_321AEFCB_A729_11D3_980D_00A0C9DF29C4_.wvu.PrintArea" localSheetId="36" hidden="1">#REF!</definedName>
    <definedName name="Z_321AEFCB_A729_11D3_980D_00A0C9DF29C4_.wvu.PrintArea" localSheetId="10" hidden="1">#REF!</definedName>
    <definedName name="Z_321AEFCB_A729_11D3_980D_00A0C9DF29C4_.wvu.PrintArea" localSheetId="11" hidden="1">#REF!</definedName>
    <definedName name="Z_321AEFCB_A729_11D3_980D_00A0C9DF29C4_.wvu.PrintArea" localSheetId="9" hidden="1">#REF!</definedName>
    <definedName name="Z_321AEFCB_A729_11D3_980D_00A0C9DF29C4_.wvu.PrintArea" localSheetId="8" hidden="1">#REF!</definedName>
    <definedName name="Z_321AEFCB_A729_11D3_980D_00A0C9DF29C4_.wvu.PrintArea" localSheetId="21" hidden="1">#REF!</definedName>
    <definedName name="Z_321AEFCB_A729_11D3_980D_00A0C9DF29C4_.wvu.PrintArea" localSheetId="6" hidden="1">#REF!</definedName>
    <definedName name="Z_321AEFCB_A729_11D3_980D_00A0C9DF29C4_.wvu.PrintArea" localSheetId="0" hidden="1">#REF!</definedName>
    <definedName name="Z_321AEFCB_A729_11D3_980D_00A0C9DF29C4_.wvu.PrintArea" localSheetId="2" hidden="1">#REF!</definedName>
    <definedName name="Z_321AEFCB_A729_11D3_980D_00A0C9DF29C4_.wvu.PrintArea" localSheetId="1" hidden="1">#REF!</definedName>
    <definedName name="Z_321AEFCB_A729_11D3_980D_00A0C9DF29C4_.wvu.PrintArea" localSheetId="33" hidden="1">#REF!</definedName>
    <definedName name="Z_321AEFCB_A729_11D3_980D_00A0C9DF29C4_.wvu.PrintArea" localSheetId="25" hidden="1">#REF!</definedName>
    <definedName name="Z_321AEFCB_A729_11D3_980D_00A0C9DF29C4_.wvu.PrintArea" hidden="1">#REF!</definedName>
    <definedName name="Z_321AEFCD_A729_11D3_980D_00A0C9DF29C4_.wvu.PrintArea" localSheetId="17" hidden="1">#REF!</definedName>
    <definedName name="Z_321AEFCD_A729_11D3_980D_00A0C9DF29C4_.wvu.PrintArea" localSheetId="16" hidden="1">#REF!</definedName>
    <definedName name="Z_321AEFCD_A729_11D3_980D_00A0C9DF29C4_.wvu.PrintArea" localSheetId="53" hidden="1">#REF!</definedName>
    <definedName name="Z_321AEFCD_A729_11D3_980D_00A0C9DF29C4_.wvu.PrintArea" localSheetId="23" hidden="1">#REF!</definedName>
    <definedName name="Z_321AEFCD_A729_11D3_980D_00A0C9DF29C4_.wvu.PrintArea" localSheetId="14" hidden="1">#REF!</definedName>
    <definedName name="Z_321AEFCD_A729_11D3_980D_00A0C9DF29C4_.wvu.PrintArea" localSheetId="13" hidden="1">#REF!</definedName>
    <definedName name="Z_321AEFCD_A729_11D3_980D_00A0C9DF29C4_.wvu.PrintArea" localSheetId="12" hidden="1">#REF!</definedName>
    <definedName name="Z_321AEFCD_A729_11D3_980D_00A0C9DF29C4_.wvu.PrintArea" localSheetId="36" hidden="1">#REF!</definedName>
    <definedName name="Z_321AEFCD_A729_11D3_980D_00A0C9DF29C4_.wvu.PrintArea" localSheetId="10" hidden="1">#REF!</definedName>
    <definedName name="Z_321AEFCD_A729_11D3_980D_00A0C9DF29C4_.wvu.PrintArea" localSheetId="11" hidden="1">#REF!</definedName>
    <definedName name="Z_321AEFCD_A729_11D3_980D_00A0C9DF29C4_.wvu.PrintArea" localSheetId="9" hidden="1">#REF!</definedName>
    <definedName name="Z_321AEFCD_A729_11D3_980D_00A0C9DF29C4_.wvu.PrintArea" localSheetId="8" hidden="1">#REF!</definedName>
    <definedName name="Z_321AEFCD_A729_11D3_980D_00A0C9DF29C4_.wvu.PrintArea" localSheetId="21" hidden="1">#REF!</definedName>
    <definedName name="Z_321AEFCD_A729_11D3_980D_00A0C9DF29C4_.wvu.PrintArea" localSheetId="6" hidden="1">#REF!</definedName>
    <definedName name="Z_321AEFCD_A729_11D3_980D_00A0C9DF29C4_.wvu.PrintArea" localSheetId="0" hidden="1">#REF!</definedName>
    <definedName name="Z_321AEFCD_A729_11D3_980D_00A0C9DF29C4_.wvu.PrintArea" localSheetId="2" hidden="1">#REF!</definedName>
    <definedName name="Z_321AEFCD_A729_11D3_980D_00A0C9DF29C4_.wvu.PrintArea" localSheetId="1" hidden="1">#REF!</definedName>
    <definedName name="Z_321AEFCD_A729_11D3_980D_00A0C9DF29C4_.wvu.PrintArea" localSheetId="33" hidden="1">#REF!</definedName>
    <definedName name="Z_321AEFCD_A729_11D3_980D_00A0C9DF29C4_.wvu.PrintArea" localSheetId="25" hidden="1">#REF!</definedName>
    <definedName name="Z_321AEFCD_A729_11D3_980D_00A0C9DF29C4_.wvu.PrintArea" hidden="1">#REF!</definedName>
    <definedName name="Z_321AEFCE_A729_11D3_980D_00A0C9DF29C4_.wvu.PrintArea" localSheetId="17" hidden="1">#REF!</definedName>
    <definedName name="Z_321AEFCE_A729_11D3_980D_00A0C9DF29C4_.wvu.PrintArea" localSheetId="16" hidden="1">#REF!</definedName>
    <definedName name="Z_321AEFCE_A729_11D3_980D_00A0C9DF29C4_.wvu.PrintArea" localSheetId="53" hidden="1">#REF!</definedName>
    <definedName name="Z_321AEFCE_A729_11D3_980D_00A0C9DF29C4_.wvu.PrintArea" localSheetId="23" hidden="1">#REF!</definedName>
    <definedName name="Z_321AEFCE_A729_11D3_980D_00A0C9DF29C4_.wvu.PrintArea" localSheetId="14" hidden="1">#REF!</definedName>
    <definedName name="Z_321AEFCE_A729_11D3_980D_00A0C9DF29C4_.wvu.PrintArea" localSheetId="13" hidden="1">#REF!</definedName>
    <definedName name="Z_321AEFCE_A729_11D3_980D_00A0C9DF29C4_.wvu.PrintArea" localSheetId="12" hidden="1">#REF!</definedName>
    <definedName name="Z_321AEFCE_A729_11D3_980D_00A0C9DF29C4_.wvu.PrintArea" localSheetId="36" hidden="1">#REF!</definedName>
    <definedName name="Z_321AEFCE_A729_11D3_980D_00A0C9DF29C4_.wvu.PrintArea" localSheetId="10" hidden="1">#REF!</definedName>
    <definedName name="Z_321AEFCE_A729_11D3_980D_00A0C9DF29C4_.wvu.PrintArea" localSheetId="11" hidden="1">#REF!</definedName>
    <definedName name="Z_321AEFCE_A729_11D3_980D_00A0C9DF29C4_.wvu.PrintArea" localSheetId="9" hidden="1">#REF!</definedName>
    <definedName name="Z_321AEFCE_A729_11D3_980D_00A0C9DF29C4_.wvu.PrintArea" localSheetId="8" hidden="1">#REF!</definedName>
    <definedName name="Z_321AEFCE_A729_11D3_980D_00A0C9DF29C4_.wvu.PrintArea" localSheetId="21" hidden="1">#REF!</definedName>
    <definedName name="Z_321AEFCE_A729_11D3_980D_00A0C9DF29C4_.wvu.PrintArea" localSheetId="6" hidden="1">#REF!</definedName>
    <definedName name="Z_321AEFCE_A729_11D3_980D_00A0C9DF29C4_.wvu.PrintArea" localSheetId="0" hidden="1">#REF!</definedName>
    <definedName name="Z_321AEFCE_A729_11D3_980D_00A0C9DF29C4_.wvu.PrintArea" localSheetId="2" hidden="1">#REF!</definedName>
    <definedName name="Z_321AEFCE_A729_11D3_980D_00A0C9DF29C4_.wvu.PrintArea" localSheetId="1" hidden="1">#REF!</definedName>
    <definedName name="Z_321AEFCE_A729_11D3_980D_00A0C9DF29C4_.wvu.PrintArea" localSheetId="33" hidden="1">#REF!</definedName>
    <definedName name="Z_321AEFCE_A729_11D3_980D_00A0C9DF29C4_.wvu.PrintArea" localSheetId="25" hidden="1">#REF!</definedName>
    <definedName name="Z_321AEFCE_A729_11D3_980D_00A0C9DF29C4_.wvu.PrintArea" hidden="1">#REF!</definedName>
    <definedName name="Z_321AEFD0_A729_11D3_980D_00A0C9DF29C4_.wvu.PrintArea" localSheetId="17" hidden="1">#REF!</definedName>
    <definedName name="Z_321AEFD0_A729_11D3_980D_00A0C9DF29C4_.wvu.PrintArea" localSheetId="16" hidden="1">#REF!</definedName>
    <definedName name="Z_321AEFD0_A729_11D3_980D_00A0C9DF29C4_.wvu.PrintArea" localSheetId="53" hidden="1">#REF!</definedName>
    <definedName name="Z_321AEFD0_A729_11D3_980D_00A0C9DF29C4_.wvu.PrintArea" localSheetId="23" hidden="1">#REF!</definedName>
    <definedName name="Z_321AEFD0_A729_11D3_980D_00A0C9DF29C4_.wvu.PrintArea" localSheetId="14" hidden="1">#REF!</definedName>
    <definedName name="Z_321AEFD0_A729_11D3_980D_00A0C9DF29C4_.wvu.PrintArea" localSheetId="13" hidden="1">#REF!</definedName>
    <definedName name="Z_321AEFD0_A729_11D3_980D_00A0C9DF29C4_.wvu.PrintArea" localSheetId="12" hidden="1">#REF!</definedName>
    <definedName name="Z_321AEFD0_A729_11D3_980D_00A0C9DF29C4_.wvu.PrintArea" localSheetId="36" hidden="1">#REF!</definedName>
    <definedName name="Z_321AEFD0_A729_11D3_980D_00A0C9DF29C4_.wvu.PrintArea" localSheetId="10" hidden="1">#REF!</definedName>
    <definedName name="Z_321AEFD0_A729_11D3_980D_00A0C9DF29C4_.wvu.PrintArea" localSheetId="11" hidden="1">#REF!</definedName>
    <definedName name="Z_321AEFD0_A729_11D3_980D_00A0C9DF29C4_.wvu.PrintArea" localSheetId="9" hidden="1">#REF!</definedName>
    <definedName name="Z_321AEFD0_A729_11D3_980D_00A0C9DF29C4_.wvu.PrintArea" localSheetId="8" hidden="1">#REF!</definedName>
    <definedName name="Z_321AEFD0_A729_11D3_980D_00A0C9DF29C4_.wvu.PrintArea" localSheetId="21" hidden="1">#REF!</definedName>
    <definedName name="Z_321AEFD0_A729_11D3_980D_00A0C9DF29C4_.wvu.PrintArea" localSheetId="6" hidden="1">#REF!</definedName>
    <definedName name="Z_321AEFD0_A729_11D3_980D_00A0C9DF29C4_.wvu.PrintArea" localSheetId="0" hidden="1">#REF!</definedName>
    <definedName name="Z_321AEFD0_A729_11D3_980D_00A0C9DF29C4_.wvu.PrintArea" localSheetId="2" hidden="1">#REF!</definedName>
    <definedName name="Z_321AEFD0_A729_11D3_980D_00A0C9DF29C4_.wvu.PrintArea" localSheetId="1" hidden="1">#REF!</definedName>
    <definedName name="Z_321AEFD0_A729_11D3_980D_00A0C9DF29C4_.wvu.PrintArea" localSheetId="33" hidden="1">#REF!</definedName>
    <definedName name="Z_321AEFD0_A729_11D3_980D_00A0C9DF29C4_.wvu.PrintArea" localSheetId="25" hidden="1">#REF!</definedName>
    <definedName name="Z_321AEFD0_A729_11D3_980D_00A0C9DF29C4_.wvu.PrintArea" hidden="1">#REF!</definedName>
    <definedName name="Z_321AEFD1_A729_11D3_980D_00A0C9DF29C4_.wvu.PrintArea" localSheetId="17" hidden="1">#REF!</definedName>
    <definedName name="Z_321AEFD1_A729_11D3_980D_00A0C9DF29C4_.wvu.PrintArea" localSheetId="16" hidden="1">#REF!</definedName>
    <definedName name="Z_321AEFD1_A729_11D3_980D_00A0C9DF29C4_.wvu.PrintArea" localSheetId="53" hidden="1">#REF!</definedName>
    <definedName name="Z_321AEFD1_A729_11D3_980D_00A0C9DF29C4_.wvu.PrintArea" localSheetId="23" hidden="1">#REF!</definedName>
    <definedName name="Z_321AEFD1_A729_11D3_980D_00A0C9DF29C4_.wvu.PrintArea" localSheetId="14" hidden="1">#REF!</definedName>
    <definedName name="Z_321AEFD1_A729_11D3_980D_00A0C9DF29C4_.wvu.PrintArea" localSheetId="13" hidden="1">#REF!</definedName>
    <definedName name="Z_321AEFD1_A729_11D3_980D_00A0C9DF29C4_.wvu.PrintArea" localSheetId="12" hidden="1">#REF!</definedName>
    <definedName name="Z_321AEFD1_A729_11D3_980D_00A0C9DF29C4_.wvu.PrintArea" localSheetId="36" hidden="1">#REF!</definedName>
    <definedName name="Z_321AEFD1_A729_11D3_980D_00A0C9DF29C4_.wvu.PrintArea" localSheetId="10" hidden="1">#REF!</definedName>
    <definedName name="Z_321AEFD1_A729_11D3_980D_00A0C9DF29C4_.wvu.PrintArea" localSheetId="11" hidden="1">#REF!</definedName>
    <definedName name="Z_321AEFD1_A729_11D3_980D_00A0C9DF29C4_.wvu.PrintArea" localSheetId="9" hidden="1">#REF!</definedName>
    <definedName name="Z_321AEFD1_A729_11D3_980D_00A0C9DF29C4_.wvu.PrintArea" localSheetId="8" hidden="1">#REF!</definedName>
    <definedName name="Z_321AEFD1_A729_11D3_980D_00A0C9DF29C4_.wvu.PrintArea" localSheetId="21" hidden="1">#REF!</definedName>
    <definedName name="Z_321AEFD1_A729_11D3_980D_00A0C9DF29C4_.wvu.PrintArea" localSheetId="6" hidden="1">#REF!</definedName>
    <definedName name="Z_321AEFD1_A729_11D3_980D_00A0C9DF29C4_.wvu.PrintArea" localSheetId="0" hidden="1">#REF!</definedName>
    <definedName name="Z_321AEFD1_A729_11D3_980D_00A0C9DF29C4_.wvu.PrintArea" localSheetId="2" hidden="1">#REF!</definedName>
    <definedName name="Z_321AEFD1_A729_11D3_980D_00A0C9DF29C4_.wvu.PrintArea" localSheetId="1" hidden="1">#REF!</definedName>
    <definedName name="Z_321AEFD1_A729_11D3_980D_00A0C9DF29C4_.wvu.PrintArea" localSheetId="33" hidden="1">#REF!</definedName>
    <definedName name="Z_321AEFD1_A729_11D3_980D_00A0C9DF29C4_.wvu.PrintArea" localSheetId="25" hidden="1">#REF!</definedName>
    <definedName name="Z_321AEFD1_A729_11D3_980D_00A0C9DF29C4_.wvu.PrintArea" hidden="1">#REF!</definedName>
    <definedName name="Z_321AEFD2_A729_11D3_980D_00A0C9DF29C4_.wvu.PrintArea" localSheetId="17" hidden="1">#REF!</definedName>
    <definedName name="Z_321AEFD2_A729_11D3_980D_00A0C9DF29C4_.wvu.PrintArea" localSheetId="16" hidden="1">#REF!</definedName>
    <definedName name="Z_321AEFD2_A729_11D3_980D_00A0C9DF29C4_.wvu.PrintArea" localSheetId="53" hidden="1">#REF!</definedName>
    <definedName name="Z_321AEFD2_A729_11D3_980D_00A0C9DF29C4_.wvu.PrintArea" localSheetId="23" hidden="1">#REF!</definedName>
    <definedName name="Z_321AEFD2_A729_11D3_980D_00A0C9DF29C4_.wvu.PrintArea" localSheetId="14" hidden="1">#REF!</definedName>
    <definedName name="Z_321AEFD2_A729_11D3_980D_00A0C9DF29C4_.wvu.PrintArea" localSheetId="13" hidden="1">#REF!</definedName>
    <definedName name="Z_321AEFD2_A729_11D3_980D_00A0C9DF29C4_.wvu.PrintArea" localSheetId="12" hidden="1">#REF!</definedName>
    <definedName name="Z_321AEFD2_A729_11D3_980D_00A0C9DF29C4_.wvu.PrintArea" localSheetId="36" hidden="1">#REF!</definedName>
    <definedName name="Z_321AEFD2_A729_11D3_980D_00A0C9DF29C4_.wvu.PrintArea" localSheetId="10" hidden="1">#REF!</definedName>
    <definedName name="Z_321AEFD2_A729_11D3_980D_00A0C9DF29C4_.wvu.PrintArea" localSheetId="11" hidden="1">#REF!</definedName>
    <definedName name="Z_321AEFD2_A729_11D3_980D_00A0C9DF29C4_.wvu.PrintArea" localSheetId="9" hidden="1">#REF!</definedName>
    <definedName name="Z_321AEFD2_A729_11D3_980D_00A0C9DF29C4_.wvu.PrintArea" localSheetId="8" hidden="1">#REF!</definedName>
    <definedName name="Z_321AEFD2_A729_11D3_980D_00A0C9DF29C4_.wvu.PrintArea" localSheetId="21" hidden="1">#REF!</definedName>
    <definedName name="Z_321AEFD2_A729_11D3_980D_00A0C9DF29C4_.wvu.PrintArea" localSheetId="6" hidden="1">#REF!</definedName>
    <definedName name="Z_321AEFD2_A729_11D3_980D_00A0C9DF29C4_.wvu.PrintArea" localSheetId="0" hidden="1">#REF!</definedName>
    <definedName name="Z_321AEFD2_A729_11D3_980D_00A0C9DF29C4_.wvu.PrintArea" localSheetId="2" hidden="1">#REF!</definedName>
    <definedName name="Z_321AEFD2_A729_11D3_980D_00A0C9DF29C4_.wvu.PrintArea" localSheetId="1" hidden="1">#REF!</definedName>
    <definedName name="Z_321AEFD2_A729_11D3_980D_00A0C9DF29C4_.wvu.PrintArea" localSheetId="33" hidden="1">#REF!</definedName>
    <definedName name="Z_321AEFD2_A729_11D3_980D_00A0C9DF29C4_.wvu.PrintArea" localSheetId="25" hidden="1">#REF!</definedName>
    <definedName name="Z_321AEFD2_A729_11D3_980D_00A0C9DF29C4_.wvu.PrintArea" hidden="1">#REF!</definedName>
    <definedName name="Z_321AEFD3_A729_11D3_980D_00A0C9DF29C4_.wvu.PrintArea" localSheetId="17" hidden="1">#REF!</definedName>
    <definedName name="Z_321AEFD3_A729_11D3_980D_00A0C9DF29C4_.wvu.PrintArea" localSheetId="16" hidden="1">#REF!</definedName>
    <definedName name="Z_321AEFD3_A729_11D3_980D_00A0C9DF29C4_.wvu.PrintArea" localSheetId="53" hidden="1">#REF!</definedName>
    <definedName name="Z_321AEFD3_A729_11D3_980D_00A0C9DF29C4_.wvu.PrintArea" localSheetId="23" hidden="1">#REF!</definedName>
    <definedName name="Z_321AEFD3_A729_11D3_980D_00A0C9DF29C4_.wvu.PrintArea" localSheetId="14" hidden="1">#REF!</definedName>
    <definedName name="Z_321AEFD3_A729_11D3_980D_00A0C9DF29C4_.wvu.PrintArea" localSheetId="13" hidden="1">#REF!</definedName>
    <definedName name="Z_321AEFD3_A729_11D3_980D_00A0C9DF29C4_.wvu.PrintArea" localSheetId="12" hidden="1">#REF!</definedName>
    <definedName name="Z_321AEFD3_A729_11D3_980D_00A0C9DF29C4_.wvu.PrintArea" localSheetId="36" hidden="1">#REF!</definedName>
    <definedName name="Z_321AEFD3_A729_11D3_980D_00A0C9DF29C4_.wvu.PrintArea" localSheetId="10" hidden="1">#REF!</definedName>
    <definedName name="Z_321AEFD3_A729_11D3_980D_00A0C9DF29C4_.wvu.PrintArea" localSheetId="11" hidden="1">#REF!</definedName>
    <definedName name="Z_321AEFD3_A729_11D3_980D_00A0C9DF29C4_.wvu.PrintArea" localSheetId="9" hidden="1">#REF!</definedName>
    <definedName name="Z_321AEFD3_A729_11D3_980D_00A0C9DF29C4_.wvu.PrintArea" localSheetId="8" hidden="1">#REF!</definedName>
    <definedName name="Z_321AEFD3_A729_11D3_980D_00A0C9DF29C4_.wvu.PrintArea" localSheetId="21" hidden="1">#REF!</definedName>
    <definedName name="Z_321AEFD3_A729_11D3_980D_00A0C9DF29C4_.wvu.PrintArea" localSheetId="6" hidden="1">#REF!</definedName>
    <definedName name="Z_321AEFD3_A729_11D3_980D_00A0C9DF29C4_.wvu.PrintArea" localSheetId="0" hidden="1">#REF!</definedName>
    <definedName name="Z_321AEFD3_A729_11D3_980D_00A0C9DF29C4_.wvu.PrintArea" localSheetId="2" hidden="1">#REF!</definedName>
    <definedName name="Z_321AEFD3_A729_11D3_980D_00A0C9DF29C4_.wvu.PrintArea" localSheetId="1" hidden="1">#REF!</definedName>
    <definedName name="Z_321AEFD3_A729_11D3_980D_00A0C9DF29C4_.wvu.PrintArea" localSheetId="33" hidden="1">#REF!</definedName>
    <definedName name="Z_321AEFD3_A729_11D3_980D_00A0C9DF29C4_.wvu.PrintArea" localSheetId="25" hidden="1">#REF!</definedName>
    <definedName name="Z_321AEFD3_A729_11D3_980D_00A0C9DF29C4_.wvu.PrintArea" hidden="1">#REF!</definedName>
    <definedName name="Z_321AEFD5_A729_11D3_980D_00A0C9DF29C4_.wvu.PrintArea" localSheetId="17" hidden="1">#REF!</definedName>
    <definedName name="Z_321AEFD5_A729_11D3_980D_00A0C9DF29C4_.wvu.PrintArea" localSheetId="16" hidden="1">#REF!</definedName>
    <definedName name="Z_321AEFD5_A729_11D3_980D_00A0C9DF29C4_.wvu.PrintArea" localSheetId="53" hidden="1">#REF!</definedName>
    <definedName name="Z_321AEFD5_A729_11D3_980D_00A0C9DF29C4_.wvu.PrintArea" localSheetId="23" hidden="1">#REF!</definedName>
    <definedName name="Z_321AEFD5_A729_11D3_980D_00A0C9DF29C4_.wvu.PrintArea" localSheetId="14" hidden="1">#REF!</definedName>
    <definedName name="Z_321AEFD5_A729_11D3_980D_00A0C9DF29C4_.wvu.PrintArea" localSheetId="13" hidden="1">#REF!</definedName>
    <definedName name="Z_321AEFD5_A729_11D3_980D_00A0C9DF29C4_.wvu.PrintArea" localSheetId="12" hidden="1">#REF!</definedName>
    <definedName name="Z_321AEFD5_A729_11D3_980D_00A0C9DF29C4_.wvu.PrintArea" localSheetId="36" hidden="1">#REF!</definedName>
    <definedName name="Z_321AEFD5_A729_11D3_980D_00A0C9DF29C4_.wvu.PrintArea" localSheetId="10" hidden="1">#REF!</definedName>
    <definedName name="Z_321AEFD5_A729_11D3_980D_00A0C9DF29C4_.wvu.PrintArea" localSheetId="11" hidden="1">#REF!</definedName>
    <definedName name="Z_321AEFD5_A729_11D3_980D_00A0C9DF29C4_.wvu.PrintArea" localSheetId="9" hidden="1">#REF!</definedName>
    <definedName name="Z_321AEFD5_A729_11D3_980D_00A0C9DF29C4_.wvu.PrintArea" localSheetId="8" hidden="1">#REF!</definedName>
    <definedName name="Z_321AEFD5_A729_11D3_980D_00A0C9DF29C4_.wvu.PrintArea" localSheetId="21" hidden="1">#REF!</definedName>
    <definedName name="Z_321AEFD5_A729_11D3_980D_00A0C9DF29C4_.wvu.PrintArea" localSheetId="6" hidden="1">#REF!</definedName>
    <definedName name="Z_321AEFD5_A729_11D3_980D_00A0C9DF29C4_.wvu.PrintArea" localSheetId="0" hidden="1">#REF!</definedName>
    <definedName name="Z_321AEFD5_A729_11D3_980D_00A0C9DF29C4_.wvu.PrintArea" localSheetId="2" hidden="1">#REF!</definedName>
    <definedName name="Z_321AEFD5_A729_11D3_980D_00A0C9DF29C4_.wvu.PrintArea" localSheetId="1" hidden="1">#REF!</definedName>
    <definedName name="Z_321AEFD5_A729_11D3_980D_00A0C9DF29C4_.wvu.PrintArea" localSheetId="33" hidden="1">#REF!</definedName>
    <definedName name="Z_321AEFD5_A729_11D3_980D_00A0C9DF29C4_.wvu.PrintArea" localSheetId="25" hidden="1">#REF!</definedName>
    <definedName name="Z_321AEFD5_A729_11D3_980D_00A0C9DF29C4_.wvu.PrintArea" hidden="1">#REF!</definedName>
    <definedName name="Z_321AEFD6_A729_11D3_980D_00A0C9DF29C4_.wvu.PrintArea" localSheetId="17" hidden="1">#REF!</definedName>
    <definedName name="Z_321AEFD6_A729_11D3_980D_00A0C9DF29C4_.wvu.PrintArea" localSheetId="16" hidden="1">#REF!</definedName>
    <definedName name="Z_321AEFD6_A729_11D3_980D_00A0C9DF29C4_.wvu.PrintArea" localSheetId="53" hidden="1">#REF!</definedName>
    <definedName name="Z_321AEFD6_A729_11D3_980D_00A0C9DF29C4_.wvu.PrintArea" localSheetId="23" hidden="1">#REF!</definedName>
    <definedName name="Z_321AEFD6_A729_11D3_980D_00A0C9DF29C4_.wvu.PrintArea" localSheetId="14" hidden="1">#REF!</definedName>
    <definedName name="Z_321AEFD6_A729_11D3_980D_00A0C9DF29C4_.wvu.PrintArea" localSheetId="13" hidden="1">#REF!</definedName>
    <definedName name="Z_321AEFD6_A729_11D3_980D_00A0C9DF29C4_.wvu.PrintArea" localSheetId="12" hidden="1">#REF!</definedName>
    <definedName name="Z_321AEFD6_A729_11D3_980D_00A0C9DF29C4_.wvu.PrintArea" localSheetId="36" hidden="1">#REF!</definedName>
    <definedName name="Z_321AEFD6_A729_11D3_980D_00A0C9DF29C4_.wvu.PrintArea" localSheetId="10" hidden="1">#REF!</definedName>
    <definedName name="Z_321AEFD6_A729_11D3_980D_00A0C9DF29C4_.wvu.PrintArea" localSheetId="11" hidden="1">#REF!</definedName>
    <definedName name="Z_321AEFD6_A729_11D3_980D_00A0C9DF29C4_.wvu.PrintArea" localSheetId="9" hidden="1">#REF!</definedName>
    <definedName name="Z_321AEFD6_A729_11D3_980D_00A0C9DF29C4_.wvu.PrintArea" localSheetId="8" hidden="1">#REF!</definedName>
    <definedName name="Z_321AEFD6_A729_11D3_980D_00A0C9DF29C4_.wvu.PrintArea" localSheetId="21" hidden="1">#REF!</definedName>
    <definedName name="Z_321AEFD6_A729_11D3_980D_00A0C9DF29C4_.wvu.PrintArea" localSheetId="6" hidden="1">#REF!</definedName>
    <definedName name="Z_321AEFD6_A729_11D3_980D_00A0C9DF29C4_.wvu.PrintArea" localSheetId="0" hidden="1">#REF!</definedName>
    <definedName name="Z_321AEFD6_A729_11D3_980D_00A0C9DF29C4_.wvu.PrintArea" localSheetId="2" hidden="1">#REF!</definedName>
    <definedName name="Z_321AEFD6_A729_11D3_980D_00A0C9DF29C4_.wvu.PrintArea" localSheetId="1" hidden="1">#REF!</definedName>
    <definedName name="Z_321AEFD6_A729_11D3_980D_00A0C9DF29C4_.wvu.PrintArea" localSheetId="33" hidden="1">#REF!</definedName>
    <definedName name="Z_321AEFD6_A729_11D3_980D_00A0C9DF29C4_.wvu.PrintArea" localSheetId="25" hidden="1">#REF!</definedName>
    <definedName name="Z_321AEFD6_A729_11D3_980D_00A0C9DF29C4_.wvu.PrintArea" hidden="1">#REF!</definedName>
    <definedName name="Z_321AEFD7_A729_11D3_980D_00A0C9DF29C4_.wvu.PrintArea" localSheetId="17" hidden="1">#REF!</definedName>
    <definedName name="Z_321AEFD7_A729_11D3_980D_00A0C9DF29C4_.wvu.PrintArea" localSheetId="16" hidden="1">#REF!</definedName>
    <definedName name="Z_321AEFD7_A729_11D3_980D_00A0C9DF29C4_.wvu.PrintArea" localSheetId="53" hidden="1">#REF!</definedName>
    <definedName name="Z_321AEFD7_A729_11D3_980D_00A0C9DF29C4_.wvu.PrintArea" localSheetId="23" hidden="1">#REF!</definedName>
    <definedName name="Z_321AEFD7_A729_11D3_980D_00A0C9DF29C4_.wvu.PrintArea" localSheetId="14" hidden="1">#REF!</definedName>
    <definedName name="Z_321AEFD7_A729_11D3_980D_00A0C9DF29C4_.wvu.PrintArea" localSheetId="13" hidden="1">#REF!</definedName>
    <definedName name="Z_321AEFD7_A729_11D3_980D_00A0C9DF29C4_.wvu.PrintArea" localSheetId="12" hidden="1">#REF!</definedName>
    <definedName name="Z_321AEFD7_A729_11D3_980D_00A0C9DF29C4_.wvu.PrintArea" localSheetId="36" hidden="1">#REF!</definedName>
    <definedName name="Z_321AEFD7_A729_11D3_980D_00A0C9DF29C4_.wvu.PrintArea" localSheetId="10" hidden="1">#REF!</definedName>
    <definedName name="Z_321AEFD7_A729_11D3_980D_00A0C9DF29C4_.wvu.PrintArea" localSheetId="11" hidden="1">#REF!</definedName>
    <definedName name="Z_321AEFD7_A729_11D3_980D_00A0C9DF29C4_.wvu.PrintArea" localSheetId="9" hidden="1">#REF!</definedName>
    <definedName name="Z_321AEFD7_A729_11D3_980D_00A0C9DF29C4_.wvu.PrintArea" localSheetId="8" hidden="1">#REF!</definedName>
    <definedName name="Z_321AEFD7_A729_11D3_980D_00A0C9DF29C4_.wvu.PrintArea" localSheetId="21" hidden="1">#REF!</definedName>
    <definedName name="Z_321AEFD7_A729_11D3_980D_00A0C9DF29C4_.wvu.PrintArea" localSheetId="6" hidden="1">#REF!</definedName>
    <definedName name="Z_321AEFD7_A729_11D3_980D_00A0C9DF29C4_.wvu.PrintArea" localSheetId="0" hidden="1">#REF!</definedName>
    <definedName name="Z_321AEFD7_A729_11D3_980D_00A0C9DF29C4_.wvu.PrintArea" localSheetId="2" hidden="1">#REF!</definedName>
    <definedName name="Z_321AEFD7_A729_11D3_980D_00A0C9DF29C4_.wvu.PrintArea" localSheetId="1" hidden="1">#REF!</definedName>
    <definedName name="Z_321AEFD7_A729_11D3_980D_00A0C9DF29C4_.wvu.PrintArea" localSheetId="33" hidden="1">#REF!</definedName>
    <definedName name="Z_321AEFD7_A729_11D3_980D_00A0C9DF29C4_.wvu.PrintArea" localSheetId="25" hidden="1">#REF!</definedName>
    <definedName name="Z_321AEFD7_A729_11D3_980D_00A0C9DF29C4_.wvu.PrintArea" hidden="1">#REF!</definedName>
    <definedName name="Z_321AEFD8_A729_11D3_980D_00A0C9DF29C4_.wvu.PrintArea" localSheetId="17" hidden="1">#REF!</definedName>
    <definedName name="Z_321AEFD8_A729_11D3_980D_00A0C9DF29C4_.wvu.PrintArea" localSheetId="16" hidden="1">#REF!</definedName>
    <definedName name="Z_321AEFD8_A729_11D3_980D_00A0C9DF29C4_.wvu.PrintArea" localSheetId="53" hidden="1">#REF!</definedName>
    <definedName name="Z_321AEFD8_A729_11D3_980D_00A0C9DF29C4_.wvu.PrintArea" localSheetId="23" hidden="1">#REF!</definedName>
    <definedName name="Z_321AEFD8_A729_11D3_980D_00A0C9DF29C4_.wvu.PrintArea" localSheetId="14" hidden="1">#REF!</definedName>
    <definedName name="Z_321AEFD8_A729_11D3_980D_00A0C9DF29C4_.wvu.PrintArea" localSheetId="13" hidden="1">#REF!</definedName>
    <definedName name="Z_321AEFD8_A729_11D3_980D_00A0C9DF29C4_.wvu.PrintArea" localSheetId="12" hidden="1">#REF!</definedName>
    <definedName name="Z_321AEFD8_A729_11D3_980D_00A0C9DF29C4_.wvu.PrintArea" localSheetId="36" hidden="1">#REF!</definedName>
    <definedName name="Z_321AEFD8_A729_11D3_980D_00A0C9DF29C4_.wvu.PrintArea" localSheetId="10" hidden="1">#REF!</definedName>
    <definedName name="Z_321AEFD8_A729_11D3_980D_00A0C9DF29C4_.wvu.PrintArea" localSheetId="11" hidden="1">#REF!</definedName>
    <definedName name="Z_321AEFD8_A729_11D3_980D_00A0C9DF29C4_.wvu.PrintArea" localSheetId="9" hidden="1">#REF!</definedName>
    <definedName name="Z_321AEFD8_A729_11D3_980D_00A0C9DF29C4_.wvu.PrintArea" localSheetId="8" hidden="1">#REF!</definedName>
    <definedName name="Z_321AEFD8_A729_11D3_980D_00A0C9DF29C4_.wvu.PrintArea" localSheetId="21" hidden="1">#REF!</definedName>
    <definedName name="Z_321AEFD8_A729_11D3_980D_00A0C9DF29C4_.wvu.PrintArea" localSheetId="6" hidden="1">#REF!</definedName>
    <definedName name="Z_321AEFD8_A729_11D3_980D_00A0C9DF29C4_.wvu.PrintArea" localSheetId="0" hidden="1">#REF!</definedName>
    <definedName name="Z_321AEFD8_A729_11D3_980D_00A0C9DF29C4_.wvu.PrintArea" localSheetId="2" hidden="1">#REF!</definedName>
    <definedName name="Z_321AEFD8_A729_11D3_980D_00A0C9DF29C4_.wvu.PrintArea" localSheetId="1" hidden="1">#REF!</definedName>
    <definedName name="Z_321AEFD8_A729_11D3_980D_00A0C9DF29C4_.wvu.PrintArea" localSheetId="33" hidden="1">#REF!</definedName>
    <definedName name="Z_321AEFD8_A729_11D3_980D_00A0C9DF29C4_.wvu.PrintArea" localSheetId="25" hidden="1">#REF!</definedName>
    <definedName name="Z_321AEFD8_A729_11D3_980D_00A0C9DF29C4_.wvu.PrintArea" hidden="1">#REF!</definedName>
    <definedName name="Z_321AEFDA_A729_11D3_980D_00A0C9DF29C4_.wvu.PrintArea" localSheetId="17" hidden="1">#REF!</definedName>
    <definedName name="Z_321AEFDA_A729_11D3_980D_00A0C9DF29C4_.wvu.PrintArea" localSheetId="16" hidden="1">#REF!</definedName>
    <definedName name="Z_321AEFDA_A729_11D3_980D_00A0C9DF29C4_.wvu.PrintArea" localSheetId="53" hidden="1">#REF!</definedName>
    <definedName name="Z_321AEFDA_A729_11D3_980D_00A0C9DF29C4_.wvu.PrintArea" localSheetId="23" hidden="1">#REF!</definedName>
    <definedName name="Z_321AEFDA_A729_11D3_980D_00A0C9DF29C4_.wvu.PrintArea" localSheetId="14" hidden="1">#REF!</definedName>
    <definedName name="Z_321AEFDA_A729_11D3_980D_00A0C9DF29C4_.wvu.PrintArea" localSheetId="13" hidden="1">#REF!</definedName>
    <definedName name="Z_321AEFDA_A729_11D3_980D_00A0C9DF29C4_.wvu.PrintArea" localSheetId="12" hidden="1">#REF!</definedName>
    <definedName name="Z_321AEFDA_A729_11D3_980D_00A0C9DF29C4_.wvu.PrintArea" localSheetId="36" hidden="1">#REF!</definedName>
    <definedName name="Z_321AEFDA_A729_11D3_980D_00A0C9DF29C4_.wvu.PrintArea" localSheetId="10" hidden="1">#REF!</definedName>
    <definedName name="Z_321AEFDA_A729_11D3_980D_00A0C9DF29C4_.wvu.PrintArea" localSheetId="11" hidden="1">#REF!</definedName>
    <definedName name="Z_321AEFDA_A729_11D3_980D_00A0C9DF29C4_.wvu.PrintArea" localSheetId="9" hidden="1">#REF!</definedName>
    <definedName name="Z_321AEFDA_A729_11D3_980D_00A0C9DF29C4_.wvu.PrintArea" localSheetId="8" hidden="1">#REF!</definedName>
    <definedName name="Z_321AEFDA_A729_11D3_980D_00A0C9DF29C4_.wvu.PrintArea" localSheetId="21" hidden="1">#REF!</definedName>
    <definedName name="Z_321AEFDA_A729_11D3_980D_00A0C9DF29C4_.wvu.PrintArea" localSheetId="6" hidden="1">#REF!</definedName>
    <definedName name="Z_321AEFDA_A729_11D3_980D_00A0C9DF29C4_.wvu.PrintArea" localSheetId="0" hidden="1">#REF!</definedName>
    <definedName name="Z_321AEFDA_A729_11D3_980D_00A0C9DF29C4_.wvu.PrintArea" localSheetId="2" hidden="1">#REF!</definedName>
    <definedName name="Z_321AEFDA_A729_11D3_980D_00A0C9DF29C4_.wvu.PrintArea" localSheetId="1" hidden="1">#REF!</definedName>
    <definedName name="Z_321AEFDA_A729_11D3_980D_00A0C9DF29C4_.wvu.PrintArea" localSheetId="33" hidden="1">#REF!</definedName>
    <definedName name="Z_321AEFDA_A729_11D3_980D_00A0C9DF29C4_.wvu.PrintArea" localSheetId="25" hidden="1">#REF!</definedName>
    <definedName name="Z_321AEFDA_A729_11D3_980D_00A0C9DF29C4_.wvu.PrintArea" hidden="1">#REF!</definedName>
    <definedName name="Z_321AEFDB_A729_11D3_980D_00A0C9DF29C4_.wvu.PrintArea" localSheetId="17" hidden="1">#REF!</definedName>
    <definedName name="Z_321AEFDB_A729_11D3_980D_00A0C9DF29C4_.wvu.PrintArea" localSheetId="16" hidden="1">#REF!</definedName>
    <definedName name="Z_321AEFDB_A729_11D3_980D_00A0C9DF29C4_.wvu.PrintArea" localSheetId="53" hidden="1">#REF!</definedName>
    <definedName name="Z_321AEFDB_A729_11D3_980D_00A0C9DF29C4_.wvu.PrintArea" localSheetId="23" hidden="1">#REF!</definedName>
    <definedName name="Z_321AEFDB_A729_11D3_980D_00A0C9DF29C4_.wvu.PrintArea" localSheetId="14" hidden="1">#REF!</definedName>
    <definedName name="Z_321AEFDB_A729_11D3_980D_00A0C9DF29C4_.wvu.PrintArea" localSheetId="13" hidden="1">#REF!</definedName>
    <definedName name="Z_321AEFDB_A729_11D3_980D_00A0C9DF29C4_.wvu.PrintArea" localSheetId="12" hidden="1">#REF!</definedName>
    <definedName name="Z_321AEFDB_A729_11D3_980D_00A0C9DF29C4_.wvu.PrintArea" localSheetId="36" hidden="1">#REF!</definedName>
    <definedName name="Z_321AEFDB_A729_11D3_980D_00A0C9DF29C4_.wvu.PrintArea" localSheetId="10" hidden="1">#REF!</definedName>
    <definedName name="Z_321AEFDB_A729_11D3_980D_00A0C9DF29C4_.wvu.PrintArea" localSheetId="11" hidden="1">#REF!</definedName>
    <definedName name="Z_321AEFDB_A729_11D3_980D_00A0C9DF29C4_.wvu.PrintArea" localSheetId="9" hidden="1">#REF!</definedName>
    <definedName name="Z_321AEFDB_A729_11D3_980D_00A0C9DF29C4_.wvu.PrintArea" localSheetId="8" hidden="1">#REF!</definedName>
    <definedName name="Z_321AEFDB_A729_11D3_980D_00A0C9DF29C4_.wvu.PrintArea" localSheetId="21" hidden="1">#REF!</definedName>
    <definedName name="Z_321AEFDB_A729_11D3_980D_00A0C9DF29C4_.wvu.PrintArea" localSheetId="6" hidden="1">#REF!</definedName>
    <definedName name="Z_321AEFDB_A729_11D3_980D_00A0C9DF29C4_.wvu.PrintArea" localSheetId="0" hidden="1">#REF!</definedName>
    <definedName name="Z_321AEFDB_A729_11D3_980D_00A0C9DF29C4_.wvu.PrintArea" localSheetId="2" hidden="1">#REF!</definedName>
    <definedName name="Z_321AEFDB_A729_11D3_980D_00A0C9DF29C4_.wvu.PrintArea" localSheetId="1" hidden="1">#REF!</definedName>
    <definedName name="Z_321AEFDB_A729_11D3_980D_00A0C9DF29C4_.wvu.PrintArea" localSheetId="33" hidden="1">#REF!</definedName>
    <definedName name="Z_321AEFDB_A729_11D3_980D_00A0C9DF29C4_.wvu.PrintArea" localSheetId="25" hidden="1">#REF!</definedName>
    <definedName name="Z_321AEFDB_A729_11D3_980D_00A0C9DF29C4_.wvu.PrintArea" hidden="1">#REF!</definedName>
    <definedName name="Z_39BD05C5_DE27_11D3_9813_00A0C9DF29C4_.wvu.PrintArea" localSheetId="17" hidden="1">#REF!</definedName>
    <definedName name="Z_39BD05C5_DE27_11D3_9813_00A0C9DF29C4_.wvu.PrintArea" localSheetId="16" hidden="1">#REF!</definedName>
    <definedName name="Z_39BD05C5_DE27_11D3_9813_00A0C9DF29C4_.wvu.PrintArea" localSheetId="53" hidden="1">#REF!</definedName>
    <definedName name="Z_39BD05C5_DE27_11D3_9813_00A0C9DF29C4_.wvu.PrintArea" localSheetId="23" hidden="1">#REF!</definedName>
    <definedName name="Z_39BD05C5_DE27_11D3_9813_00A0C9DF29C4_.wvu.PrintArea" localSheetId="14" hidden="1">#REF!</definedName>
    <definedName name="Z_39BD05C5_DE27_11D3_9813_00A0C9DF29C4_.wvu.PrintArea" localSheetId="13" hidden="1">#REF!</definedName>
    <definedName name="Z_39BD05C5_DE27_11D3_9813_00A0C9DF29C4_.wvu.PrintArea" localSheetId="12" hidden="1">#REF!</definedName>
    <definedName name="Z_39BD05C5_DE27_11D3_9813_00A0C9DF29C4_.wvu.PrintArea" localSheetId="36" hidden="1">#REF!</definedName>
    <definedName name="Z_39BD05C5_DE27_11D3_9813_00A0C9DF29C4_.wvu.PrintArea" localSheetId="10" hidden="1">#REF!</definedName>
    <definedName name="Z_39BD05C5_DE27_11D3_9813_00A0C9DF29C4_.wvu.PrintArea" localSheetId="11" hidden="1">#REF!</definedName>
    <definedName name="Z_39BD05C5_DE27_11D3_9813_00A0C9DF29C4_.wvu.PrintArea" localSheetId="9" hidden="1">#REF!</definedName>
    <definedName name="Z_39BD05C5_DE27_11D3_9813_00A0C9DF29C4_.wvu.PrintArea" localSheetId="8" hidden="1">#REF!</definedName>
    <definedName name="Z_39BD05C5_DE27_11D3_9813_00A0C9DF29C4_.wvu.PrintArea" localSheetId="21" hidden="1">#REF!</definedName>
    <definedName name="Z_39BD05C5_DE27_11D3_9813_00A0C9DF29C4_.wvu.PrintArea" localSheetId="6" hidden="1">#REF!</definedName>
    <definedName name="Z_39BD05C5_DE27_11D3_9813_00A0C9DF29C4_.wvu.PrintArea" localSheetId="0" hidden="1">#REF!</definedName>
    <definedName name="Z_39BD05C5_DE27_11D3_9813_00A0C9DF29C4_.wvu.PrintArea" localSheetId="2" hidden="1">#REF!</definedName>
    <definedName name="Z_39BD05C5_DE27_11D3_9813_00A0C9DF29C4_.wvu.PrintArea" localSheetId="1" hidden="1">#REF!</definedName>
    <definedName name="Z_39BD05C5_DE27_11D3_9813_00A0C9DF29C4_.wvu.PrintArea" localSheetId="33" hidden="1">#REF!</definedName>
    <definedName name="Z_39BD05C5_DE27_11D3_9813_00A0C9DF29C4_.wvu.PrintArea" localSheetId="25" hidden="1">#REF!</definedName>
    <definedName name="Z_39BD05C5_DE27_11D3_9813_00A0C9DF29C4_.wvu.PrintArea" hidden="1">#REF!</definedName>
    <definedName name="Z_39BD05C6_DE27_11D3_9813_00A0C9DF29C4_.wvu.PrintArea" localSheetId="17" hidden="1">#REF!</definedName>
    <definedName name="Z_39BD05C6_DE27_11D3_9813_00A0C9DF29C4_.wvu.PrintArea" localSheetId="16" hidden="1">#REF!</definedName>
    <definedName name="Z_39BD05C6_DE27_11D3_9813_00A0C9DF29C4_.wvu.PrintArea" localSheetId="53" hidden="1">#REF!</definedName>
    <definedName name="Z_39BD05C6_DE27_11D3_9813_00A0C9DF29C4_.wvu.PrintArea" localSheetId="23" hidden="1">#REF!</definedName>
    <definedName name="Z_39BD05C6_DE27_11D3_9813_00A0C9DF29C4_.wvu.PrintArea" localSheetId="14" hidden="1">#REF!</definedName>
    <definedName name="Z_39BD05C6_DE27_11D3_9813_00A0C9DF29C4_.wvu.PrintArea" localSheetId="13" hidden="1">#REF!</definedName>
    <definedName name="Z_39BD05C6_DE27_11D3_9813_00A0C9DF29C4_.wvu.PrintArea" localSheetId="12" hidden="1">#REF!</definedName>
    <definedName name="Z_39BD05C6_DE27_11D3_9813_00A0C9DF29C4_.wvu.PrintArea" localSheetId="36" hidden="1">#REF!</definedName>
    <definedName name="Z_39BD05C6_DE27_11D3_9813_00A0C9DF29C4_.wvu.PrintArea" localSheetId="10" hidden="1">#REF!</definedName>
    <definedName name="Z_39BD05C6_DE27_11D3_9813_00A0C9DF29C4_.wvu.PrintArea" localSheetId="11" hidden="1">#REF!</definedName>
    <definedName name="Z_39BD05C6_DE27_11D3_9813_00A0C9DF29C4_.wvu.PrintArea" localSheetId="9" hidden="1">#REF!</definedName>
    <definedName name="Z_39BD05C6_DE27_11D3_9813_00A0C9DF29C4_.wvu.PrintArea" localSheetId="8" hidden="1">#REF!</definedName>
    <definedName name="Z_39BD05C6_DE27_11D3_9813_00A0C9DF29C4_.wvu.PrintArea" localSheetId="21" hidden="1">#REF!</definedName>
    <definedName name="Z_39BD05C6_DE27_11D3_9813_00A0C9DF29C4_.wvu.PrintArea" localSheetId="6" hidden="1">#REF!</definedName>
    <definedName name="Z_39BD05C6_DE27_11D3_9813_00A0C9DF29C4_.wvu.PrintArea" localSheetId="0" hidden="1">#REF!</definedName>
    <definedName name="Z_39BD05C6_DE27_11D3_9813_00A0C9DF29C4_.wvu.PrintArea" localSheetId="2" hidden="1">#REF!</definedName>
    <definedName name="Z_39BD05C6_DE27_11D3_9813_00A0C9DF29C4_.wvu.PrintArea" localSheetId="1" hidden="1">#REF!</definedName>
    <definedName name="Z_39BD05C6_DE27_11D3_9813_00A0C9DF29C4_.wvu.PrintArea" localSheetId="33" hidden="1">#REF!</definedName>
    <definedName name="Z_39BD05C6_DE27_11D3_9813_00A0C9DF29C4_.wvu.PrintArea" localSheetId="25" hidden="1">#REF!</definedName>
    <definedName name="Z_39BD05C6_DE27_11D3_9813_00A0C9DF29C4_.wvu.PrintArea" hidden="1">#REF!</definedName>
    <definedName name="Z_39BD05C8_DE27_11D3_9813_00A0C9DF29C4_.wvu.PrintArea" localSheetId="17" hidden="1">#REF!</definedName>
    <definedName name="Z_39BD05C8_DE27_11D3_9813_00A0C9DF29C4_.wvu.PrintArea" localSheetId="16" hidden="1">#REF!</definedName>
    <definedName name="Z_39BD05C8_DE27_11D3_9813_00A0C9DF29C4_.wvu.PrintArea" localSheetId="53" hidden="1">#REF!</definedName>
    <definedName name="Z_39BD05C8_DE27_11D3_9813_00A0C9DF29C4_.wvu.PrintArea" localSheetId="23" hidden="1">#REF!</definedName>
    <definedName name="Z_39BD05C8_DE27_11D3_9813_00A0C9DF29C4_.wvu.PrintArea" localSheetId="14" hidden="1">#REF!</definedName>
    <definedName name="Z_39BD05C8_DE27_11D3_9813_00A0C9DF29C4_.wvu.PrintArea" localSheetId="13" hidden="1">#REF!</definedName>
    <definedName name="Z_39BD05C8_DE27_11D3_9813_00A0C9DF29C4_.wvu.PrintArea" localSheetId="12" hidden="1">#REF!</definedName>
    <definedName name="Z_39BD05C8_DE27_11D3_9813_00A0C9DF29C4_.wvu.PrintArea" localSheetId="36" hidden="1">#REF!</definedName>
    <definedName name="Z_39BD05C8_DE27_11D3_9813_00A0C9DF29C4_.wvu.PrintArea" localSheetId="10" hidden="1">#REF!</definedName>
    <definedName name="Z_39BD05C8_DE27_11D3_9813_00A0C9DF29C4_.wvu.PrintArea" localSheetId="11" hidden="1">#REF!</definedName>
    <definedName name="Z_39BD05C8_DE27_11D3_9813_00A0C9DF29C4_.wvu.PrintArea" localSheetId="9" hidden="1">#REF!</definedName>
    <definedName name="Z_39BD05C8_DE27_11D3_9813_00A0C9DF29C4_.wvu.PrintArea" localSheetId="8" hidden="1">#REF!</definedName>
    <definedName name="Z_39BD05C8_DE27_11D3_9813_00A0C9DF29C4_.wvu.PrintArea" localSheetId="21" hidden="1">#REF!</definedName>
    <definedName name="Z_39BD05C8_DE27_11D3_9813_00A0C9DF29C4_.wvu.PrintArea" localSheetId="6" hidden="1">#REF!</definedName>
    <definedName name="Z_39BD05C8_DE27_11D3_9813_00A0C9DF29C4_.wvu.PrintArea" localSheetId="0" hidden="1">#REF!</definedName>
    <definedName name="Z_39BD05C8_DE27_11D3_9813_00A0C9DF29C4_.wvu.PrintArea" localSheetId="2" hidden="1">#REF!</definedName>
    <definedName name="Z_39BD05C8_DE27_11D3_9813_00A0C9DF29C4_.wvu.PrintArea" localSheetId="1" hidden="1">#REF!</definedName>
    <definedName name="Z_39BD05C8_DE27_11D3_9813_00A0C9DF29C4_.wvu.PrintArea" localSheetId="33" hidden="1">#REF!</definedName>
    <definedName name="Z_39BD05C8_DE27_11D3_9813_00A0C9DF29C4_.wvu.PrintArea" localSheetId="25" hidden="1">#REF!</definedName>
    <definedName name="Z_39BD05C8_DE27_11D3_9813_00A0C9DF29C4_.wvu.PrintArea" hidden="1">#REF!</definedName>
    <definedName name="Z_39BD05C9_DE27_11D3_9813_00A0C9DF29C4_.wvu.PrintArea" localSheetId="17" hidden="1">#REF!</definedName>
    <definedName name="Z_39BD05C9_DE27_11D3_9813_00A0C9DF29C4_.wvu.PrintArea" localSheetId="16" hidden="1">#REF!</definedName>
    <definedName name="Z_39BD05C9_DE27_11D3_9813_00A0C9DF29C4_.wvu.PrintArea" localSheetId="53" hidden="1">#REF!</definedName>
    <definedName name="Z_39BD05C9_DE27_11D3_9813_00A0C9DF29C4_.wvu.PrintArea" localSheetId="23" hidden="1">#REF!</definedName>
    <definedName name="Z_39BD05C9_DE27_11D3_9813_00A0C9DF29C4_.wvu.PrintArea" localSheetId="14" hidden="1">#REF!</definedName>
    <definedName name="Z_39BD05C9_DE27_11D3_9813_00A0C9DF29C4_.wvu.PrintArea" localSheetId="13" hidden="1">#REF!</definedName>
    <definedName name="Z_39BD05C9_DE27_11D3_9813_00A0C9DF29C4_.wvu.PrintArea" localSheetId="12" hidden="1">#REF!</definedName>
    <definedName name="Z_39BD05C9_DE27_11D3_9813_00A0C9DF29C4_.wvu.PrintArea" localSheetId="36" hidden="1">#REF!</definedName>
    <definedName name="Z_39BD05C9_DE27_11D3_9813_00A0C9DF29C4_.wvu.PrintArea" localSheetId="10" hidden="1">#REF!</definedName>
    <definedName name="Z_39BD05C9_DE27_11D3_9813_00A0C9DF29C4_.wvu.PrintArea" localSheetId="11" hidden="1">#REF!</definedName>
    <definedName name="Z_39BD05C9_DE27_11D3_9813_00A0C9DF29C4_.wvu.PrintArea" localSheetId="9" hidden="1">#REF!</definedName>
    <definedName name="Z_39BD05C9_DE27_11D3_9813_00A0C9DF29C4_.wvu.PrintArea" localSheetId="8" hidden="1">#REF!</definedName>
    <definedName name="Z_39BD05C9_DE27_11D3_9813_00A0C9DF29C4_.wvu.PrintArea" localSheetId="21" hidden="1">#REF!</definedName>
    <definedName name="Z_39BD05C9_DE27_11D3_9813_00A0C9DF29C4_.wvu.PrintArea" localSheetId="6" hidden="1">#REF!</definedName>
    <definedName name="Z_39BD05C9_DE27_11D3_9813_00A0C9DF29C4_.wvu.PrintArea" localSheetId="0" hidden="1">#REF!</definedName>
    <definedName name="Z_39BD05C9_DE27_11D3_9813_00A0C9DF29C4_.wvu.PrintArea" localSheetId="2" hidden="1">#REF!</definedName>
    <definedName name="Z_39BD05C9_DE27_11D3_9813_00A0C9DF29C4_.wvu.PrintArea" localSheetId="1" hidden="1">#REF!</definedName>
    <definedName name="Z_39BD05C9_DE27_11D3_9813_00A0C9DF29C4_.wvu.PrintArea" localSheetId="33" hidden="1">#REF!</definedName>
    <definedName name="Z_39BD05C9_DE27_11D3_9813_00A0C9DF29C4_.wvu.PrintArea" localSheetId="25" hidden="1">#REF!</definedName>
    <definedName name="Z_39BD05C9_DE27_11D3_9813_00A0C9DF29C4_.wvu.PrintArea" hidden="1">#REF!</definedName>
    <definedName name="Z_39BD05CA_DE27_11D3_9813_00A0C9DF29C4_.wvu.PrintArea" localSheetId="17" hidden="1">#REF!</definedName>
    <definedName name="Z_39BD05CA_DE27_11D3_9813_00A0C9DF29C4_.wvu.PrintArea" localSheetId="16" hidden="1">#REF!</definedName>
    <definedName name="Z_39BD05CA_DE27_11D3_9813_00A0C9DF29C4_.wvu.PrintArea" localSheetId="53" hidden="1">#REF!</definedName>
    <definedName name="Z_39BD05CA_DE27_11D3_9813_00A0C9DF29C4_.wvu.PrintArea" localSheetId="23" hidden="1">#REF!</definedName>
    <definedName name="Z_39BD05CA_DE27_11D3_9813_00A0C9DF29C4_.wvu.PrintArea" localSheetId="14" hidden="1">#REF!</definedName>
    <definedName name="Z_39BD05CA_DE27_11D3_9813_00A0C9DF29C4_.wvu.PrintArea" localSheetId="13" hidden="1">#REF!</definedName>
    <definedName name="Z_39BD05CA_DE27_11D3_9813_00A0C9DF29C4_.wvu.PrintArea" localSheetId="12" hidden="1">#REF!</definedName>
    <definedName name="Z_39BD05CA_DE27_11D3_9813_00A0C9DF29C4_.wvu.PrintArea" localSheetId="36" hidden="1">#REF!</definedName>
    <definedName name="Z_39BD05CA_DE27_11D3_9813_00A0C9DF29C4_.wvu.PrintArea" localSheetId="10" hidden="1">#REF!</definedName>
    <definedName name="Z_39BD05CA_DE27_11D3_9813_00A0C9DF29C4_.wvu.PrintArea" localSheetId="11" hidden="1">#REF!</definedName>
    <definedName name="Z_39BD05CA_DE27_11D3_9813_00A0C9DF29C4_.wvu.PrintArea" localSheetId="9" hidden="1">#REF!</definedName>
    <definedName name="Z_39BD05CA_DE27_11D3_9813_00A0C9DF29C4_.wvu.PrintArea" localSheetId="8" hidden="1">#REF!</definedName>
    <definedName name="Z_39BD05CA_DE27_11D3_9813_00A0C9DF29C4_.wvu.PrintArea" localSheetId="21" hidden="1">#REF!</definedName>
    <definedName name="Z_39BD05CA_DE27_11D3_9813_00A0C9DF29C4_.wvu.PrintArea" localSheetId="6" hidden="1">#REF!</definedName>
    <definedName name="Z_39BD05CA_DE27_11D3_9813_00A0C9DF29C4_.wvu.PrintArea" localSheetId="0" hidden="1">#REF!</definedName>
    <definedName name="Z_39BD05CA_DE27_11D3_9813_00A0C9DF29C4_.wvu.PrintArea" localSheetId="2" hidden="1">#REF!</definedName>
    <definedName name="Z_39BD05CA_DE27_11D3_9813_00A0C9DF29C4_.wvu.PrintArea" localSheetId="1" hidden="1">#REF!</definedName>
    <definedName name="Z_39BD05CA_DE27_11D3_9813_00A0C9DF29C4_.wvu.PrintArea" localSheetId="33" hidden="1">#REF!</definedName>
    <definedName name="Z_39BD05CA_DE27_11D3_9813_00A0C9DF29C4_.wvu.PrintArea" localSheetId="25" hidden="1">#REF!</definedName>
    <definedName name="Z_39BD05CA_DE27_11D3_9813_00A0C9DF29C4_.wvu.PrintArea" hidden="1">#REF!</definedName>
    <definedName name="Z_39BD05CB_DE27_11D3_9813_00A0C9DF29C4_.wvu.PrintArea" localSheetId="17" hidden="1">#REF!</definedName>
    <definedName name="Z_39BD05CB_DE27_11D3_9813_00A0C9DF29C4_.wvu.PrintArea" localSheetId="16" hidden="1">#REF!</definedName>
    <definedName name="Z_39BD05CB_DE27_11D3_9813_00A0C9DF29C4_.wvu.PrintArea" localSheetId="53" hidden="1">#REF!</definedName>
    <definedName name="Z_39BD05CB_DE27_11D3_9813_00A0C9DF29C4_.wvu.PrintArea" localSheetId="23" hidden="1">#REF!</definedName>
    <definedName name="Z_39BD05CB_DE27_11D3_9813_00A0C9DF29C4_.wvu.PrintArea" localSheetId="14" hidden="1">#REF!</definedName>
    <definedName name="Z_39BD05CB_DE27_11D3_9813_00A0C9DF29C4_.wvu.PrintArea" localSheetId="13" hidden="1">#REF!</definedName>
    <definedName name="Z_39BD05CB_DE27_11D3_9813_00A0C9DF29C4_.wvu.PrintArea" localSheetId="12" hidden="1">#REF!</definedName>
    <definedName name="Z_39BD05CB_DE27_11D3_9813_00A0C9DF29C4_.wvu.PrintArea" localSheetId="36" hidden="1">#REF!</definedName>
    <definedName name="Z_39BD05CB_DE27_11D3_9813_00A0C9DF29C4_.wvu.PrintArea" localSheetId="10" hidden="1">#REF!</definedName>
    <definedName name="Z_39BD05CB_DE27_11D3_9813_00A0C9DF29C4_.wvu.PrintArea" localSheetId="11" hidden="1">#REF!</definedName>
    <definedName name="Z_39BD05CB_DE27_11D3_9813_00A0C9DF29C4_.wvu.PrintArea" localSheetId="9" hidden="1">#REF!</definedName>
    <definedName name="Z_39BD05CB_DE27_11D3_9813_00A0C9DF29C4_.wvu.PrintArea" localSheetId="8" hidden="1">#REF!</definedName>
    <definedName name="Z_39BD05CB_DE27_11D3_9813_00A0C9DF29C4_.wvu.PrintArea" localSheetId="21" hidden="1">#REF!</definedName>
    <definedName name="Z_39BD05CB_DE27_11D3_9813_00A0C9DF29C4_.wvu.PrintArea" localSheetId="6" hidden="1">#REF!</definedName>
    <definedName name="Z_39BD05CB_DE27_11D3_9813_00A0C9DF29C4_.wvu.PrintArea" localSheetId="0" hidden="1">#REF!</definedName>
    <definedName name="Z_39BD05CB_DE27_11D3_9813_00A0C9DF29C4_.wvu.PrintArea" localSheetId="2" hidden="1">#REF!</definedName>
    <definedName name="Z_39BD05CB_DE27_11D3_9813_00A0C9DF29C4_.wvu.PrintArea" localSheetId="1" hidden="1">#REF!</definedName>
    <definedName name="Z_39BD05CB_DE27_11D3_9813_00A0C9DF29C4_.wvu.PrintArea" localSheetId="33" hidden="1">#REF!</definedName>
    <definedName name="Z_39BD05CB_DE27_11D3_9813_00A0C9DF29C4_.wvu.PrintArea" localSheetId="25" hidden="1">#REF!</definedName>
    <definedName name="Z_39BD05CB_DE27_11D3_9813_00A0C9DF29C4_.wvu.PrintArea" hidden="1">#REF!</definedName>
    <definedName name="Z_39BD05CD_DE27_11D3_9813_00A0C9DF29C4_.wvu.PrintArea" localSheetId="17" hidden="1">#REF!</definedName>
    <definedName name="Z_39BD05CD_DE27_11D3_9813_00A0C9DF29C4_.wvu.PrintArea" localSheetId="16" hidden="1">#REF!</definedName>
    <definedName name="Z_39BD05CD_DE27_11D3_9813_00A0C9DF29C4_.wvu.PrintArea" localSheetId="53" hidden="1">#REF!</definedName>
    <definedName name="Z_39BD05CD_DE27_11D3_9813_00A0C9DF29C4_.wvu.PrintArea" localSheetId="23" hidden="1">#REF!</definedName>
    <definedName name="Z_39BD05CD_DE27_11D3_9813_00A0C9DF29C4_.wvu.PrintArea" localSheetId="14" hidden="1">#REF!</definedName>
    <definedName name="Z_39BD05CD_DE27_11D3_9813_00A0C9DF29C4_.wvu.PrintArea" localSheetId="13" hidden="1">#REF!</definedName>
    <definedName name="Z_39BD05CD_DE27_11D3_9813_00A0C9DF29C4_.wvu.PrintArea" localSheetId="12" hidden="1">#REF!</definedName>
    <definedName name="Z_39BD05CD_DE27_11D3_9813_00A0C9DF29C4_.wvu.PrintArea" localSheetId="36" hidden="1">#REF!</definedName>
    <definedName name="Z_39BD05CD_DE27_11D3_9813_00A0C9DF29C4_.wvu.PrintArea" localSheetId="10" hidden="1">#REF!</definedName>
    <definedName name="Z_39BD05CD_DE27_11D3_9813_00A0C9DF29C4_.wvu.PrintArea" localSheetId="11" hidden="1">#REF!</definedName>
    <definedName name="Z_39BD05CD_DE27_11D3_9813_00A0C9DF29C4_.wvu.PrintArea" localSheetId="9" hidden="1">#REF!</definedName>
    <definedName name="Z_39BD05CD_DE27_11D3_9813_00A0C9DF29C4_.wvu.PrintArea" localSheetId="8" hidden="1">#REF!</definedName>
    <definedName name="Z_39BD05CD_DE27_11D3_9813_00A0C9DF29C4_.wvu.PrintArea" localSheetId="21" hidden="1">#REF!</definedName>
    <definedName name="Z_39BD05CD_DE27_11D3_9813_00A0C9DF29C4_.wvu.PrintArea" localSheetId="6" hidden="1">#REF!</definedName>
    <definedName name="Z_39BD05CD_DE27_11D3_9813_00A0C9DF29C4_.wvu.PrintArea" localSheetId="0" hidden="1">#REF!</definedName>
    <definedName name="Z_39BD05CD_DE27_11D3_9813_00A0C9DF29C4_.wvu.PrintArea" localSheetId="2" hidden="1">#REF!</definedName>
    <definedName name="Z_39BD05CD_DE27_11D3_9813_00A0C9DF29C4_.wvu.PrintArea" localSheetId="1" hidden="1">#REF!</definedName>
    <definedName name="Z_39BD05CD_DE27_11D3_9813_00A0C9DF29C4_.wvu.PrintArea" localSheetId="33" hidden="1">#REF!</definedName>
    <definedName name="Z_39BD05CD_DE27_11D3_9813_00A0C9DF29C4_.wvu.PrintArea" localSheetId="25" hidden="1">#REF!</definedName>
    <definedName name="Z_39BD05CD_DE27_11D3_9813_00A0C9DF29C4_.wvu.PrintArea" hidden="1">#REF!</definedName>
    <definedName name="Z_39BD05CE_DE27_11D3_9813_00A0C9DF29C4_.wvu.PrintArea" localSheetId="17" hidden="1">#REF!</definedName>
    <definedName name="Z_39BD05CE_DE27_11D3_9813_00A0C9DF29C4_.wvu.PrintArea" localSheetId="16" hidden="1">#REF!</definedName>
    <definedName name="Z_39BD05CE_DE27_11D3_9813_00A0C9DF29C4_.wvu.PrintArea" localSheetId="53" hidden="1">#REF!</definedName>
    <definedName name="Z_39BD05CE_DE27_11D3_9813_00A0C9DF29C4_.wvu.PrintArea" localSheetId="23" hidden="1">#REF!</definedName>
    <definedName name="Z_39BD05CE_DE27_11D3_9813_00A0C9DF29C4_.wvu.PrintArea" localSheetId="14" hidden="1">#REF!</definedName>
    <definedName name="Z_39BD05CE_DE27_11D3_9813_00A0C9DF29C4_.wvu.PrintArea" localSheetId="13" hidden="1">#REF!</definedName>
    <definedName name="Z_39BD05CE_DE27_11D3_9813_00A0C9DF29C4_.wvu.PrintArea" localSheetId="12" hidden="1">#REF!</definedName>
    <definedName name="Z_39BD05CE_DE27_11D3_9813_00A0C9DF29C4_.wvu.PrintArea" localSheetId="36" hidden="1">#REF!</definedName>
    <definedName name="Z_39BD05CE_DE27_11D3_9813_00A0C9DF29C4_.wvu.PrintArea" localSheetId="10" hidden="1">#REF!</definedName>
    <definedName name="Z_39BD05CE_DE27_11D3_9813_00A0C9DF29C4_.wvu.PrintArea" localSheetId="11" hidden="1">#REF!</definedName>
    <definedName name="Z_39BD05CE_DE27_11D3_9813_00A0C9DF29C4_.wvu.PrintArea" localSheetId="9" hidden="1">#REF!</definedName>
    <definedName name="Z_39BD05CE_DE27_11D3_9813_00A0C9DF29C4_.wvu.PrintArea" localSheetId="8" hidden="1">#REF!</definedName>
    <definedName name="Z_39BD05CE_DE27_11D3_9813_00A0C9DF29C4_.wvu.PrintArea" localSheetId="21" hidden="1">#REF!</definedName>
    <definedName name="Z_39BD05CE_DE27_11D3_9813_00A0C9DF29C4_.wvu.PrintArea" localSheetId="6" hidden="1">#REF!</definedName>
    <definedName name="Z_39BD05CE_DE27_11D3_9813_00A0C9DF29C4_.wvu.PrintArea" localSheetId="0" hidden="1">#REF!</definedName>
    <definedName name="Z_39BD05CE_DE27_11D3_9813_00A0C9DF29C4_.wvu.PrintArea" localSheetId="2" hidden="1">#REF!</definedName>
    <definedName name="Z_39BD05CE_DE27_11D3_9813_00A0C9DF29C4_.wvu.PrintArea" localSheetId="1" hidden="1">#REF!</definedName>
    <definedName name="Z_39BD05CE_DE27_11D3_9813_00A0C9DF29C4_.wvu.PrintArea" localSheetId="33" hidden="1">#REF!</definedName>
    <definedName name="Z_39BD05CE_DE27_11D3_9813_00A0C9DF29C4_.wvu.PrintArea" localSheetId="25" hidden="1">#REF!</definedName>
    <definedName name="Z_39BD05CE_DE27_11D3_9813_00A0C9DF29C4_.wvu.PrintArea" hidden="1">#REF!</definedName>
    <definedName name="Z_39BD05CF_DE27_11D3_9813_00A0C9DF29C4_.wvu.PrintArea" localSheetId="17" hidden="1">#REF!</definedName>
    <definedName name="Z_39BD05CF_DE27_11D3_9813_00A0C9DF29C4_.wvu.PrintArea" localSheetId="16" hidden="1">#REF!</definedName>
    <definedName name="Z_39BD05CF_DE27_11D3_9813_00A0C9DF29C4_.wvu.PrintArea" localSheetId="53" hidden="1">#REF!</definedName>
    <definedName name="Z_39BD05CF_DE27_11D3_9813_00A0C9DF29C4_.wvu.PrintArea" localSheetId="23" hidden="1">#REF!</definedName>
    <definedName name="Z_39BD05CF_DE27_11D3_9813_00A0C9DF29C4_.wvu.PrintArea" localSheetId="14" hidden="1">#REF!</definedName>
    <definedName name="Z_39BD05CF_DE27_11D3_9813_00A0C9DF29C4_.wvu.PrintArea" localSheetId="13" hidden="1">#REF!</definedName>
    <definedName name="Z_39BD05CF_DE27_11D3_9813_00A0C9DF29C4_.wvu.PrintArea" localSheetId="12" hidden="1">#REF!</definedName>
    <definedName name="Z_39BD05CF_DE27_11D3_9813_00A0C9DF29C4_.wvu.PrintArea" localSheetId="36" hidden="1">#REF!</definedName>
    <definedName name="Z_39BD05CF_DE27_11D3_9813_00A0C9DF29C4_.wvu.PrintArea" localSheetId="10" hidden="1">#REF!</definedName>
    <definedName name="Z_39BD05CF_DE27_11D3_9813_00A0C9DF29C4_.wvu.PrintArea" localSheetId="11" hidden="1">#REF!</definedName>
    <definedName name="Z_39BD05CF_DE27_11D3_9813_00A0C9DF29C4_.wvu.PrintArea" localSheetId="9" hidden="1">#REF!</definedName>
    <definedName name="Z_39BD05CF_DE27_11D3_9813_00A0C9DF29C4_.wvu.PrintArea" localSheetId="8" hidden="1">#REF!</definedName>
    <definedName name="Z_39BD05CF_DE27_11D3_9813_00A0C9DF29C4_.wvu.PrintArea" localSheetId="21" hidden="1">#REF!</definedName>
    <definedName name="Z_39BD05CF_DE27_11D3_9813_00A0C9DF29C4_.wvu.PrintArea" localSheetId="6" hidden="1">#REF!</definedName>
    <definedName name="Z_39BD05CF_DE27_11D3_9813_00A0C9DF29C4_.wvu.PrintArea" localSheetId="0" hidden="1">#REF!</definedName>
    <definedName name="Z_39BD05CF_DE27_11D3_9813_00A0C9DF29C4_.wvu.PrintArea" localSheetId="2" hidden="1">#REF!</definedName>
    <definedName name="Z_39BD05CF_DE27_11D3_9813_00A0C9DF29C4_.wvu.PrintArea" localSheetId="1" hidden="1">#REF!</definedName>
    <definedName name="Z_39BD05CF_DE27_11D3_9813_00A0C9DF29C4_.wvu.PrintArea" localSheetId="33" hidden="1">#REF!</definedName>
    <definedName name="Z_39BD05CF_DE27_11D3_9813_00A0C9DF29C4_.wvu.PrintArea" localSheetId="25" hidden="1">#REF!</definedName>
    <definedName name="Z_39BD05CF_DE27_11D3_9813_00A0C9DF29C4_.wvu.PrintArea" hidden="1">#REF!</definedName>
    <definedName name="Z_39BD05D0_DE27_11D3_9813_00A0C9DF29C4_.wvu.PrintArea" localSheetId="17" hidden="1">#REF!</definedName>
    <definedName name="Z_39BD05D0_DE27_11D3_9813_00A0C9DF29C4_.wvu.PrintArea" localSheetId="16" hidden="1">#REF!</definedName>
    <definedName name="Z_39BD05D0_DE27_11D3_9813_00A0C9DF29C4_.wvu.PrintArea" localSheetId="53" hidden="1">#REF!</definedName>
    <definedName name="Z_39BD05D0_DE27_11D3_9813_00A0C9DF29C4_.wvu.PrintArea" localSheetId="23" hidden="1">#REF!</definedName>
    <definedName name="Z_39BD05D0_DE27_11D3_9813_00A0C9DF29C4_.wvu.PrintArea" localSheetId="14" hidden="1">#REF!</definedName>
    <definedName name="Z_39BD05D0_DE27_11D3_9813_00A0C9DF29C4_.wvu.PrintArea" localSheetId="13" hidden="1">#REF!</definedName>
    <definedName name="Z_39BD05D0_DE27_11D3_9813_00A0C9DF29C4_.wvu.PrintArea" localSheetId="12" hidden="1">#REF!</definedName>
    <definedName name="Z_39BD05D0_DE27_11D3_9813_00A0C9DF29C4_.wvu.PrintArea" localSheetId="36" hidden="1">#REF!</definedName>
    <definedName name="Z_39BD05D0_DE27_11D3_9813_00A0C9DF29C4_.wvu.PrintArea" localSheetId="10" hidden="1">#REF!</definedName>
    <definedName name="Z_39BD05D0_DE27_11D3_9813_00A0C9DF29C4_.wvu.PrintArea" localSheetId="11" hidden="1">#REF!</definedName>
    <definedName name="Z_39BD05D0_DE27_11D3_9813_00A0C9DF29C4_.wvu.PrintArea" localSheetId="9" hidden="1">#REF!</definedName>
    <definedName name="Z_39BD05D0_DE27_11D3_9813_00A0C9DF29C4_.wvu.PrintArea" localSheetId="8" hidden="1">#REF!</definedName>
    <definedName name="Z_39BD05D0_DE27_11D3_9813_00A0C9DF29C4_.wvu.PrintArea" localSheetId="21" hidden="1">#REF!</definedName>
    <definedName name="Z_39BD05D0_DE27_11D3_9813_00A0C9DF29C4_.wvu.PrintArea" localSheetId="6" hidden="1">#REF!</definedName>
    <definedName name="Z_39BD05D0_DE27_11D3_9813_00A0C9DF29C4_.wvu.PrintArea" localSheetId="0" hidden="1">#REF!</definedName>
    <definedName name="Z_39BD05D0_DE27_11D3_9813_00A0C9DF29C4_.wvu.PrintArea" localSheetId="2" hidden="1">#REF!</definedName>
    <definedName name="Z_39BD05D0_DE27_11D3_9813_00A0C9DF29C4_.wvu.PrintArea" localSheetId="1" hidden="1">#REF!</definedName>
    <definedName name="Z_39BD05D0_DE27_11D3_9813_00A0C9DF29C4_.wvu.PrintArea" localSheetId="33" hidden="1">#REF!</definedName>
    <definedName name="Z_39BD05D0_DE27_11D3_9813_00A0C9DF29C4_.wvu.PrintArea" localSheetId="25" hidden="1">#REF!</definedName>
    <definedName name="Z_39BD05D0_DE27_11D3_9813_00A0C9DF29C4_.wvu.PrintArea" hidden="1">#REF!</definedName>
    <definedName name="Z_39BD05D2_DE27_11D3_9813_00A0C9DF29C4_.wvu.PrintArea" localSheetId="17" hidden="1">#REF!</definedName>
    <definedName name="Z_39BD05D2_DE27_11D3_9813_00A0C9DF29C4_.wvu.PrintArea" localSheetId="16" hidden="1">#REF!</definedName>
    <definedName name="Z_39BD05D2_DE27_11D3_9813_00A0C9DF29C4_.wvu.PrintArea" localSheetId="53" hidden="1">#REF!</definedName>
    <definedName name="Z_39BD05D2_DE27_11D3_9813_00A0C9DF29C4_.wvu.PrintArea" localSheetId="23" hidden="1">#REF!</definedName>
    <definedName name="Z_39BD05D2_DE27_11D3_9813_00A0C9DF29C4_.wvu.PrintArea" localSheetId="14" hidden="1">#REF!</definedName>
    <definedName name="Z_39BD05D2_DE27_11D3_9813_00A0C9DF29C4_.wvu.PrintArea" localSheetId="13" hidden="1">#REF!</definedName>
    <definedName name="Z_39BD05D2_DE27_11D3_9813_00A0C9DF29C4_.wvu.PrintArea" localSheetId="12" hidden="1">#REF!</definedName>
    <definedName name="Z_39BD05D2_DE27_11D3_9813_00A0C9DF29C4_.wvu.PrintArea" localSheetId="36" hidden="1">#REF!</definedName>
    <definedName name="Z_39BD05D2_DE27_11D3_9813_00A0C9DF29C4_.wvu.PrintArea" localSheetId="10" hidden="1">#REF!</definedName>
    <definedName name="Z_39BD05D2_DE27_11D3_9813_00A0C9DF29C4_.wvu.PrintArea" localSheetId="11" hidden="1">#REF!</definedName>
    <definedName name="Z_39BD05D2_DE27_11D3_9813_00A0C9DF29C4_.wvu.PrintArea" localSheetId="9" hidden="1">#REF!</definedName>
    <definedName name="Z_39BD05D2_DE27_11D3_9813_00A0C9DF29C4_.wvu.PrintArea" localSheetId="8" hidden="1">#REF!</definedName>
    <definedName name="Z_39BD05D2_DE27_11D3_9813_00A0C9DF29C4_.wvu.PrintArea" localSheetId="21" hidden="1">#REF!</definedName>
    <definedName name="Z_39BD05D2_DE27_11D3_9813_00A0C9DF29C4_.wvu.PrintArea" localSheetId="6" hidden="1">#REF!</definedName>
    <definedName name="Z_39BD05D2_DE27_11D3_9813_00A0C9DF29C4_.wvu.PrintArea" localSheetId="0" hidden="1">#REF!</definedName>
    <definedName name="Z_39BD05D2_DE27_11D3_9813_00A0C9DF29C4_.wvu.PrintArea" localSheetId="2" hidden="1">#REF!</definedName>
    <definedName name="Z_39BD05D2_DE27_11D3_9813_00A0C9DF29C4_.wvu.PrintArea" localSheetId="1" hidden="1">#REF!</definedName>
    <definedName name="Z_39BD05D2_DE27_11D3_9813_00A0C9DF29C4_.wvu.PrintArea" localSheetId="33" hidden="1">#REF!</definedName>
    <definedName name="Z_39BD05D2_DE27_11D3_9813_00A0C9DF29C4_.wvu.PrintArea" localSheetId="25" hidden="1">#REF!</definedName>
    <definedName name="Z_39BD05D2_DE27_11D3_9813_00A0C9DF29C4_.wvu.PrintArea" hidden="1">#REF!</definedName>
    <definedName name="Z_39BD05D3_DE27_11D3_9813_00A0C9DF29C4_.wvu.PrintArea" localSheetId="17" hidden="1">#REF!</definedName>
    <definedName name="Z_39BD05D3_DE27_11D3_9813_00A0C9DF29C4_.wvu.PrintArea" localSheetId="16" hidden="1">#REF!</definedName>
    <definedName name="Z_39BD05D3_DE27_11D3_9813_00A0C9DF29C4_.wvu.PrintArea" localSheetId="53" hidden="1">#REF!</definedName>
    <definedName name="Z_39BD05D3_DE27_11D3_9813_00A0C9DF29C4_.wvu.PrintArea" localSheetId="23" hidden="1">#REF!</definedName>
    <definedName name="Z_39BD05D3_DE27_11D3_9813_00A0C9DF29C4_.wvu.PrintArea" localSheetId="14" hidden="1">#REF!</definedName>
    <definedName name="Z_39BD05D3_DE27_11D3_9813_00A0C9DF29C4_.wvu.PrintArea" localSheetId="13" hidden="1">#REF!</definedName>
    <definedName name="Z_39BD05D3_DE27_11D3_9813_00A0C9DF29C4_.wvu.PrintArea" localSheetId="12" hidden="1">#REF!</definedName>
    <definedName name="Z_39BD05D3_DE27_11D3_9813_00A0C9DF29C4_.wvu.PrintArea" localSheetId="36" hidden="1">#REF!</definedName>
    <definedName name="Z_39BD05D3_DE27_11D3_9813_00A0C9DF29C4_.wvu.PrintArea" localSheetId="10" hidden="1">#REF!</definedName>
    <definedName name="Z_39BD05D3_DE27_11D3_9813_00A0C9DF29C4_.wvu.PrintArea" localSheetId="11" hidden="1">#REF!</definedName>
    <definedName name="Z_39BD05D3_DE27_11D3_9813_00A0C9DF29C4_.wvu.PrintArea" localSheetId="9" hidden="1">#REF!</definedName>
    <definedName name="Z_39BD05D3_DE27_11D3_9813_00A0C9DF29C4_.wvu.PrintArea" localSheetId="8" hidden="1">#REF!</definedName>
    <definedName name="Z_39BD05D3_DE27_11D3_9813_00A0C9DF29C4_.wvu.PrintArea" localSheetId="21" hidden="1">#REF!</definedName>
    <definedName name="Z_39BD05D3_DE27_11D3_9813_00A0C9DF29C4_.wvu.PrintArea" localSheetId="6" hidden="1">#REF!</definedName>
    <definedName name="Z_39BD05D3_DE27_11D3_9813_00A0C9DF29C4_.wvu.PrintArea" localSheetId="0" hidden="1">#REF!</definedName>
    <definedName name="Z_39BD05D3_DE27_11D3_9813_00A0C9DF29C4_.wvu.PrintArea" localSheetId="2" hidden="1">#REF!</definedName>
    <definedName name="Z_39BD05D3_DE27_11D3_9813_00A0C9DF29C4_.wvu.PrintArea" localSheetId="1" hidden="1">#REF!</definedName>
    <definedName name="Z_39BD05D3_DE27_11D3_9813_00A0C9DF29C4_.wvu.PrintArea" localSheetId="33" hidden="1">#REF!</definedName>
    <definedName name="Z_39BD05D3_DE27_11D3_9813_00A0C9DF29C4_.wvu.PrintArea" localSheetId="25" hidden="1">#REF!</definedName>
    <definedName name="Z_39BD05D3_DE27_11D3_9813_00A0C9DF29C4_.wvu.PrintArea" hidden="1">#REF!</definedName>
    <definedName name="Z_39BD05D5_DE27_11D3_9813_00A0C9DF29C4_.wvu.PrintArea" localSheetId="17" hidden="1">#REF!</definedName>
    <definedName name="Z_39BD05D5_DE27_11D3_9813_00A0C9DF29C4_.wvu.PrintArea" localSheetId="16" hidden="1">#REF!</definedName>
    <definedName name="Z_39BD05D5_DE27_11D3_9813_00A0C9DF29C4_.wvu.PrintArea" localSheetId="53" hidden="1">#REF!</definedName>
    <definedName name="Z_39BD05D5_DE27_11D3_9813_00A0C9DF29C4_.wvu.PrintArea" localSheetId="23" hidden="1">#REF!</definedName>
    <definedName name="Z_39BD05D5_DE27_11D3_9813_00A0C9DF29C4_.wvu.PrintArea" localSheetId="14" hidden="1">#REF!</definedName>
    <definedName name="Z_39BD05D5_DE27_11D3_9813_00A0C9DF29C4_.wvu.PrintArea" localSheetId="13" hidden="1">#REF!</definedName>
    <definedName name="Z_39BD05D5_DE27_11D3_9813_00A0C9DF29C4_.wvu.PrintArea" localSheetId="12" hidden="1">#REF!</definedName>
    <definedName name="Z_39BD05D5_DE27_11D3_9813_00A0C9DF29C4_.wvu.PrintArea" localSheetId="36" hidden="1">#REF!</definedName>
    <definedName name="Z_39BD05D5_DE27_11D3_9813_00A0C9DF29C4_.wvu.PrintArea" localSheetId="10" hidden="1">#REF!</definedName>
    <definedName name="Z_39BD05D5_DE27_11D3_9813_00A0C9DF29C4_.wvu.PrintArea" localSheetId="11" hidden="1">#REF!</definedName>
    <definedName name="Z_39BD05D5_DE27_11D3_9813_00A0C9DF29C4_.wvu.PrintArea" localSheetId="9" hidden="1">#REF!</definedName>
    <definedName name="Z_39BD05D5_DE27_11D3_9813_00A0C9DF29C4_.wvu.PrintArea" localSheetId="8" hidden="1">#REF!</definedName>
    <definedName name="Z_39BD05D5_DE27_11D3_9813_00A0C9DF29C4_.wvu.PrintArea" localSheetId="21" hidden="1">#REF!</definedName>
    <definedName name="Z_39BD05D5_DE27_11D3_9813_00A0C9DF29C4_.wvu.PrintArea" localSheetId="6" hidden="1">#REF!</definedName>
    <definedName name="Z_39BD05D5_DE27_11D3_9813_00A0C9DF29C4_.wvu.PrintArea" localSheetId="0" hidden="1">#REF!</definedName>
    <definedName name="Z_39BD05D5_DE27_11D3_9813_00A0C9DF29C4_.wvu.PrintArea" localSheetId="2" hidden="1">#REF!</definedName>
    <definedName name="Z_39BD05D5_DE27_11D3_9813_00A0C9DF29C4_.wvu.PrintArea" localSheetId="1" hidden="1">#REF!</definedName>
    <definedName name="Z_39BD05D5_DE27_11D3_9813_00A0C9DF29C4_.wvu.PrintArea" localSheetId="33" hidden="1">#REF!</definedName>
    <definedName name="Z_39BD05D5_DE27_11D3_9813_00A0C9DF29C4_.wvu.PrintArea" localSheetId="25" hidden="1">#REF!</definedName>
    <definedName name="Z_39BD05D5_DE27_11D3_9813_00A0C9DF29C4_.wvu.PrintArea" hidden="1">#REF!</definedName>
    <definedName name="Z_39BD05D6_DE27_11D3_9813_00A0C9DF29C4_.wvu.PrintArea" localSheetId="17" hidden="1">#REF!</definedName>
    <definedName name="Z_39BD05D6_DE27_11D3_9813_00A0C9DF29C4_.wvu.PrintArea" localSheetId="16" hidden="1">#REF!</definedName>
    <definedName name="Z_39BD05D6_DE27_11D3_9813_00A0C9DF29C4_.wvu.PrintArea" localSheetId="53" hidden="1">#REF!</definedName>
    <definedName name="Z_39BD05D6_DE27_11D3_9813_00A0C9DF29C4_.wvu.PrintArea" localSheetId="23" hidden="1">#REF!</definedName>
    <definedName name="Z_39BD05D6_DE27_11D3_9813_00A0C9DF29C4_.wvu.PrintArea" localSheetId="14" hidden="1">#REF!</definedName>
    <definedName name="Z_39BD05D6_DE27_11D3_9813_00A0C9DF29C4_.wvu.PrintArea" localSheetId="13" hidden="1">#REF!</definedName>
    <definedName name="Z_39BD05D6_DE27_11D3_9813_00A0C9DF29C4_.wvu.PrintArea" localSheetId="12" hidden="1">#REF!</definedName>
    <definedName name="Z_39BD05D6_DE27_11D3_9813_00A0C9DF29C4_.wvu.PrintArea" localSheetId="36" hidden="1">#REF!</definedName>
    <definedName name="Z_39BD05D6_DE27_11D3_9813_00A0C9DF29C4_.wvu.PrintArea" localSheetId="10" hidden="1">#REF!</definedName>
    <definedName name="Z_39BD05D6_DE27_11D3_9813_00A0C9DF29C4_.wvu.PrintArea" localSheetId="11" hidden="1">#REF!</definedName>
    <definedName name="Z_39BD05D6_DE27_11D3_9813_00A0C9DF29C4_.wvu.PrintArea" localSheetId="9" hidden="1">#REF!</definedName>
    <definedName name="Z_39BD05D6_DE27_11D3_9813_00A0C9DF29C4_.wvu.PrintArea" localSheetId="8" hidden="1">#REF!</definedName>
    <definedName name="Z_39BD05D6_DE27_11D3_9813_00A0C9DF29C4_.wvu.PrintArea" localSheetId="21" hidden="1">#REF!</definedName>
    <definedName name="Z_39BD05D6_DE27_11D3_9813_00A0C9DF29C4_.wvu.PrintArea" localSheetId="6" hidden="1">#REF!</definedName>
    <definedName name="Z_39BD05D6_DE27_11D3_9813_00A0C9DF29C4_.wvu.PrintArea" localSheetId="0" hidden="1">#REF!</definedName>
    <definedName name="Z_39BD05D6_DE27_11D3_9813_00A0C9DF29C4_.wvu.PrintArea" localSheetId="2" hidden="1">#REF!</definedName>
    <definedName name="Z_39BD05D6_DE27_11D3_9813_00A0C9DF29C4_.wvu.PrintArea" localSheetId="1" hidden="1">#REF!</definedName>
    <definedName name="Z_39BD05D6_DE27_11D3_9813_00A0C9DF29C4_.wvu.PrintArea" localSheetId="33" hidden="1">#REF!</definedName>
    <definedName name="Z_39BD05D6_DE27_11D3_9813_00A0C9DF29C4_.wvu.PrintArea" localSheetId="25" hidden="1">#REF!</definedName>
    <definedName name="Z_39BD05D6_DE27_11D3_9813_00A0C9DF29C4_.wvu.PrintArea" hidden="1">#REF!</definedName>
    <definedName name="Z_39BD05D8_DE27_11D3_9813_00A0C9DF29C4_.wvu.PrintArea" localSheetId="17" hidden="1">#REF!</definedName>
    <definedName name="Z_39BD05D8_DE27_11D3_9813_00A0C9DF29C4_.wvu.PrintArea" localSheetId="16" hidden="1">#REF!</definedName>
    <definedName name="Z_39BD05D8_DE27_11D3_9813_00A0C9DF29C4_.wvu.PrintArea" localSheetId="53" hidden="1">#REF!</definedName>
    <definedName name="Z_39BD05D8_DE27_11D3_9813_00A0C9DF29C4_.wvu.PrintArea" localSheetId="23" hidden="1">#REF!</definedName>
    <definedName name="Z_39BD05D8_DE27_11D3_9813_00A0C9DF29C4_.wvu.PrintArea" localSheetId="14" hidden="1">#REF!</definedName>
    <definedName name="Z_39BD05D8_DE27_11D3_9813_00A0C9DF29C4_.wvu.PrintArea" localSheetId="13" hidden="1">#REF!</definedName>
    <definedName name="Z_39BD05D8_DE27_11D3_9813_00A0C9DF29C4_.wvu.PrintArea" localSheetId="12" hidden="1">#REF!</definedName>
    <definedName name="Z_39BD05D8_DE27_11D3_9813_00A0C9DF29C4_.wvu.PrintArea" localSheetId="36" hidden="1">#REF!</definedName>
    <definedName name="Z_39BD05D8_DE27_11D3_9813_00A0C9DF29C4_.wvu.PrintArea" localSheetId="10" hidden="1">#REF!</definedName>
    <definedName name="Z_39BD05D8_DE27_11D3_9813_00A0C9DF29C4_.wvu.PrintArea" localSheetId="11" hidden="1">#REF!</definedName>
    <definedName name="Z_39BD05D8_DE27_11D3_9813_00A0C9DF29C4_.wvu.PrintArea" localSheetId="9" hidden="1">#REF!</definedName>
    <definedName name="Z_39BD05D8_DE27_11D3_9813_00A0C9DF29C4_.wvu.PrintArea" localSheetId="8" hidden="1">#REF!</definedName>
    <definedName name="Z_39BD05D8_DE27_11D3_9813_00A0C9DF29C4_.wvu.PrintArea" localSheetId="21" hidden="1">#REF!</definedName>
    <definedName name="Z_39BD05D8_DE27_11D3_9813_00A0C9DF29C4_.wvu.PrintArea" localSheetId="6" hidden="1">#REF!</definedName>
    <definedName name="Z_39BD05D8_DE27_11D3_9813_00A0C9DF29C4_.wvu.PrintArea" localSheetId="0" hidden="1">#REF!</definedName>
    <definedName name="Z_39BD05D8_DE27_11D3_9813_00A0C9DF29C4_.wvu.PrintArea" localSheetId="2" hidden="1">#REF!</definedName>
    <definedName name="Z_39BD05D8_DE27_11D3_9813_00A0C9DF29C4_.wvu.PrintArea" localSheetId="1" hidden="1">#REF!</definedName>
    <definedName name="Z_39BD05D8_DE27_11D3_9813_00A0C9DF29C4_.wvu.PrintArea" localSheetId="33" hidden="1">#REF!</definedName>
    <definedName name="Z_39BD05D8_DE27_11D3_9813_00A0C9DF29C4_.wvu.PrintArea" localSheetId="25" hidden="1">#REF!</definedName>
    <definedName name="Z_39BD05D8_DE27_11D3_9813_00A0C9DF29C4_.wvu.PrintArea" hidden="1">#REF!</definedName>
    <definedName name="Z_39BD05D9_DE27_11D3_9813_00A0C9DF29C4_.wvu.PrintArea" localSheetId="17" hidden="1">#REF!</definedName>
    <definedName name="Z_39BD05D9_DE27_11D3_9813_00A0C9DF29C4_.wvu.PrintArea" localSheetId="16" hidden="1">#REF!</definedName>
    <definedName name="Z_39BD05D9_DE27_11D3_9813_00A0C9DF29C4_.wvu.PrintArea" localSheetId="53" hidden="1">#REF!</definedName>
    <definedName name="Z_39BD05D9_DE27_11D3_9813_00A0C9DF29C4_.wvu.PrintArea" localSheetId="23" hidden="1">#REF!</definedName>
    <definedName name="Z_39BD05D9_DE27_11D3_9813_00A0C9DF29C4_.wvu.PrintArea" localSheetId="14" hidden="1">#REF!</definedName>
    <definedName name="Z_39BD05D9_DE27_11D3_9813_00A0C9DF29C4_.wvu.PrintArea" localSheetId="13" hidden="1">#REF!</definedName>
    <definedName name="Z_39BD05D9_DE27_11D3_9813_00A0C9DF29C4_.wvu.PrintArea" localSheetId="12" hidden="1">#REF!</definedName>
    <definedName name="Z_39BD05D9_DE27_11D3_9813_00A0C9DF29C4_.wvu.PrintArea" localSheetId="36" hidden="1">#REF!</definedName>
    <definedName name="Z_39BD05D9_DE27_11D3_9813_00A0C9DF29C4_.wvu.PrintArea" localSheetId="10" hidden="1">#REF!</definedName>
    <definedName name="Z_39BD05D9_DE27_11D3_9813_00A0C9DF29C4_.wvu.PrintArea" localSheetId="11" hidden="1">#REF!</definedName>
    <definedName name="Z_39BD05D9_DE27_11D3_9813_00A0C9DF29C4_.wvu.PrintArea" localSheetId="9" hidden="1">#REF!</definedName>
    <definedName name="Z_39BD05D9_DE27_11D3_9813_00A0C9DF29C4_.wvu.PrintArea" localSheetId="8" hidden="1">#REF!</definedName>
    <definedName name="Z_39BD05D9_DE27_11D3_9813_00A0C9DF29C4_.wvu.PrintArea" localSheetId="21" hidden="1">#REF!</definedName>
    <definedName name="Z_39BD05D9_DE27_11D3_9813_00A0C9DF29C4_.wvu.PrintArea" localSheetId="6" hidden="1">#REF!</definedName>
    <definedName name="Z_39BD05D9_DE27_11D3_9813_00A0C9DF29C4_.wvu.PrintArea" localSheetId="0" hidden="1">#REF!</definedName>
    <definedName name="Z_39BD05D9_DE27_11D3_9813_00A0C9DF29C4_.wvu.PrintArea" localSheetId="2" hidden="1">#REF!</definedName>
    <definedName name="Z_39BD05D9_DE27_11D3_9813_00A0C9DF29C4_.wvu.PrintArea" localSheetId="1" hidden="1">#REF!</definedName>
    <definedName name="Z_39BD05D9_DE27_11D3_9813_00A0C9DF29C4_.wvu.PrintArea" localSheetId="33" hidden="1">#REF!</definedName>
    <definedName name="Z_39BD05D9_DE27_11D3_9813_00A0C9DF29C4_.wvu.PrintArea" localSheetId="25" hidden="1">#REF!</definedName>
    <definedName name="Z_39BD05D9_DE27_11D3_9813_00A0C9DF29C4_.wvu.PrintArea" hidden="1">#REF!</definedName>
    <definedName name="Z_39BD05DA_DE27_11D3_9813_00A0C9DF29C4_.wvu.PrintArea" localSheetId="17" hidden="1">#REF!</definedName>
    <definedName name="Z_39BD05DA_DE27_11D3_9813_00A0C9DF29C4_.wvu.PrintArea" localSheetId="16" hidden="1">#REF!</definedName>
    <definedName name="Z_39BD05DA_DE27_11D3_9813_00A0C9DF29C4_.wvu.PrintArea" localSheetId="53" hidden="1">#REF!</definedName>
    <definedName name="Z_39BD05DA_DE27_11D3_9813_00A0C9DF29C4_.wvu.PrintArea" localSheetId="23" hidden="1">#REF!</definedName>
    <definedName name="Z_39BD05DA_DE27_11D3_9813_00A0C9DF29C4_.wvu.PrintArea" localSheetId="14" hidden="1">#REF!</definedName>
    <definedName name="Z_39BD05DA_DE27_11D3_9813_00A0C9DF29C4_.wvu.PrintArea" localSheetId="13" hidden="1">#REF!</definedName>
    <definedName name="Z_39BD05DA_DE27_11D3_9813_00A0C9DF29C4_.wvu.PrintArea" localSheetId="12" hidden="1">#REF!</definedName>
    <definedName name="Z_39BD05DA_DE27_11D3_9813_00A0C9DF29C4_.wvu.PrintArea" localSheetId="36" hidden="1">#REF!</definedName>
    <definedName name="Z_39BD05DA_DE27_11D3_9813_00A0C9DF29C4_.wvu.PrintArea" localSheetId="10" hidden="1">#REF!</definedName>
    <definedName name="Z_39BD05DA_DE27_11D3_9813_00A0C9DF29C4_.wvu.PrintArea" localSheetId="11" hidden="1">#REF!</definedName>
    <definedName name="Z_39BD05DA_DE27_11D3_9813_00A0C9DF29C4_.wvu.PrintArea" localSheetId="9" hidden="1">#REF!</definedName>
    <definedName name="Z_39BD05DA_DE27_11D3_9813_00A0C9DF29C4_.wvu.PrintArea" localSheetId="8" hidden="1">#REF!</definedName>
    <definedName name="Z_39BD05DA_DE27_11D3_9813_00A0C9DF29C4_.wvu.PrintArea" localSheetId="21" hidden="1">#REF!</definedName>
    <definedName name="Z_39BD05DA_DE27_11D3_9813_00A0C9DF29C4_.wvu.PrintArea" localSheetId="6" hidden="1">#REF!</definedName>
    <definedName name="Z_39BD05DA_DE27_11D3_9813_00A0C9DF29C4_.wvu.PrintArea" localSheetId="0" hidden="1">#REF!</definedName>
    <definedName name="Z_39BD05DA_DE27_11D3_9813_00A0C9DF29C4_.wvu.PrintArea" localSheetId="2" hidden="1">#REF!</definedName>
    <definedName name="Z_39BD05DA_DE27_11D3_9813_00A0C9DF29C4_.wvu.PrintArea" localSheetId="1" hidden="1">#REF!</definedName>
    <definedName name="Z_39BD05DA_DE27_11D3_9813_00A0C9DF29C4_.wvu.PrintArea" localSheetId="33" hidden="1">#REF!</definedName>
    <definedName name="Z_39BD05DA_DE27_11D3_9813_00A0C9DF29C4_.wvu.PrintArea" localSheetId="25" hidden="1">#REF!</definedName>
    <definedName name="Z_39BD05DA_DE27_11D3_9813_00A0C9DF29C4_.wvu.PrintArea" hidden="1">#REF!</definedName>
    <definedName name="Z_39BD05DB_DE27_11D3_9813_00A0C9DF29C4_.wvu.PrintArea" localSheetId="17" hidden="1">#REF!</definedName>
    <definedName name="Z_39BD05DB_DE27_11D3_9813_00A0C9DF29C4_.wvu.PrintArea" localSheetId="16" hidden="1">#REF!</definedName>
    <definedName name="Z_39BD05DB_DE27_11D3_9813_00A0C9DF29C4_.wvu.PrintArea" localSheetId="53" hidden="1">#REF!</definedName>
    <definedName name="Z_39BD05DB_DE27_11D3_9813_00A0C9DF29C4_.wvu.PrintArea" localSheetId="23" hidden="1">#REF!</definedName>
    <definedName name="Z_39BD05DB_DE27_11D3_9813_00A0C9DF29C4_.wvu.PrintArea" localSheetId="14" hidden="1">#REF!</definedName>
    <definedName name="Z_39BD05DB_DE27_11D3_9813_00A0C9DF29C4_.wvu.PrintArea" localSheetId="13" hidden="1">#REF!</definedName>
    <definedName name="Z_39BD05DB_DE27_11D3_9813_00A0C9DF29C4_.wvu.PrintArea" localSheetId="12" hidden="1">#REF!</definedName>
    <definedName name="Z_39BD05DB_DE27_11D3_9813_00A0C9DF29C4_.wvu.PrintArea" localSheetId="36" hidden="1">#REF!</definedName>
    <definedName name="Z_39BD05DB_DE27_11D3_9813_00A0C9DF29C4_.wvu.PrintArea" localSheetId="10" hidden="1">#REF!</definedName>
    <definedName name="Z_39BD05DB_DE27_11D3_9813_00A0C9DF29C4_.wvu.PrintArea" localSheetId="11" hidden="1">#REF!</definedName>
    <definedName name="Z_39BD05DB_DE27_11D3_9813_00A0C9DF29C4_.wvu.PrintArea" localSheetId="9" hidden="1">#REF!</definedName>
    <definedName name="Z_39BD05DB_DE27_11D3_9813_00A0C9DF29C4_.wvu.PrintArea" localSheetId="8" hidden="1">#REF!</definedName>
    <definedName name="Z_39BD05DB_DE27_11D3_9813_00A0C9DF29C4_.wvu.PrintArea" localSheetId="21" hidden="1">#REF!</definedName>
    <definedName name="Z_39BD05DB_DE27_11D3_9813_00A0C9DF29C4_.wvu.PrintArea" localSheetId="6" hidden="1">#REF!</definedName>
    <definedName name="Z_39BD05DB_DE27_11D3_9813_00A0C9DF29C4_.wvu.PrintArea" localSheetId="0" hidden="1">#REF!</definedName>
    <definedName name="Z_39BD05DB_DE27_11D3_9813_00A0C9DF29C4_.wvu.PrintArea" localSheetId="2" hidden="1">#REF!</definedName>
    <definedName name="Z_39BD05DB_DE27_11D3_9813_00A0C9DF29C4_.wvu.PrintArea" localSheetId="1" hidden="1">#REF!</definedName>
    <definedName name="Z_39BD05DB_DE27_11D3_9813_00A0C9DF29C4_.wvu.PrintArea" localSheetId="33" hidden="1">#REF!</definedName>
    <definedName name="Z_39BD05DB_DE27_11D3_9813_00A0C9DF29C4_.wvu.PrintArea" localSheetId="25" hidden="1">#REF!</definedName>
    <definedName name="Z_39BD05DB_DE27_11D3_9813_00A0C9DF29C4_.wvu.PrintArea" hidden="1">#REF!</definedName>
    <definedName name="Z_39BD05DD_DE27_11D3_9813_00A0C9DF29C4_.wvu.PrintArea" localSheetId="17" hidden="1">#REF!</definedName>
    <definedName name="Z_39BD05DD_DE27_11D3_9813_00A0C9DF29C4_.wvu.PrintArea" localSheetId="16" hidden="1">#REF!</definedName>
    <definedName name="Z_39BD05DD_DE27_11D3_9813_00A0C9DF29C4_.wvu.PrintArea" localSheetId="53" hidden="1">#REF!</definedName>
    <definedName name="Z_39BD05DD_DE27_11D3_9813_00A0C9DF29C4_.wvu.PrintArea" localSheetId="23" hidden="1">#REF!</definedName>
    <definedName name="Z_39BD05DD_DE27_11D3_9813_00A0C9DF29C4_.wvu.PrintArea" localSheetId="14" hidden="1">#REF!</definedName>
    <definedName name="Z_39BD05DD_DE27_11D3_9813_00A0C9DF29C4_.wvu.PrintArea" localSheetId="13" hidden="1">#REF!</definedName>
    <definedName name="Z_39BD05DD_DE27_11D3_9813_00A0C9DF29C4_.wvu.PrintArea" localSheetId="12" hidden="1">#REF!</definedName>
    <definedName name="Z_39BD05DD_DE27_11D3_9813_00A0C9DF29C4_.wvu.PrintArea" localSheetId="36" hidden="1">#REF!</definedName>
    <definedName name="Z_39BD05DD_DE27_11D3_9813_00A0C9DF29C4_.wvu.PrintArea" localSheetId="10" hidden="1">#REF!</definedName>
    <definedName name="Z_39BD05DD_DE27_11D3_9813_00A0C9DF29C4_.wvu.PrintArea" localSheetId="11" hidden="1">#REF!</definedName>
    <definedName name="Z_39BD05DD_DE27_11D3_9813_00A0C9DF29C4_.wvu.PrintArea" localSheetId="9" hidden="1">#REF!</definedName>
    <definedName name="Z_39BD05DD_DE27_11D3_9813_00A0C9DF29C4_.wvu.PrintArea" localSheetId="8" hidden="1">#REF!</definedName>
    <definedName name="Z_39BD05DD_DE27_11D3_9813_00A0C9DF29C4_.wvu.PrintArea" localSheetId="21" hidden="1">#REF!</definedName>
    <definedName name="Z_39BD05DD_DE27_11D3_9813_00A0C9DF29C4_.wvu.PrintArea" localSheetId="6" hidden="1">#REF!</definedName>
    <definedName name="Z_39BD05DD_DE27_11D3_9813_00A0C9DF29C4_.wvu.PrintArea" localSheetId="0" hidden="1">#REF!</definedName>
    <definedName name="Z_39BD05DD_DE27_11D3_9813_00A0C9DF29C4_.wvu.PrintArea" localSheetId="2" hidden="1">#REF!</definedName>
    <definedName name="Z_39BD05DD_DE27_11D3_9813_00A0C9DF29C4_.wvu.PrintArea" localSheetId="1" hidden="1">#REF!</definedName>
    <definedName name="Z_39BD05DD_DE27_11D3_9813_00A0C9DF29C4_.wvu.PrintArea" localSheetId="33" hidden="1">#REF!</definedName>
    <definedName name="Z_39BD05DD_DE27_11D3_9813_00A0C9DF29C4_.wvu.PrintArea" localSheetId="25" hidden="1">#REF!</definedName>
    <definedName name="Z_39BD05DD_DE27_11D3_9813_00A0C9DF29C4_.wvu.PrintArea" hidden="1">#REF!</definedName>
    <definedName name="Z_39BD05DE_DE27_11D3_9813_00A0C9DF29C4_.wvu.PrintArea" localSheetId="17" hidden="1">#REF!</definedName>
    <definedName name="Z_39BD05DE_DE27_11D3_9813_00A0C9DF29C4_.wvu.PrintArea" localSheetId="16" hidden="1">#REF!</definedName>
    <definedName name="Z_39BD05DE_DE27_11D3_9813_00A0C9DF29C4_.wvu.PrintArea" localSheetId="53" hidden="1">#REF!</definedName>
    <definedName name="Z_39BD05DE_DE27_11D3_9813_00A0C9DF29C4_.wvu.PrintArea" localSheetId="23" hidden="1">#REF!</definedName>
    <definedName name="Z_39BD05DE_DE27_11D3_9813_00A0C9DF29C4_.wvu.PrintArea" localSheetId="14" hidden="1">#REF!</definedName>
    <definedName name="Z_39BD05DE_DE27_11D3_9813_00A0C9DF29C4_.wvu.PrintArea" localSheetId="13" hidden="1">#REF!</definedName>
    <definedName name="Z_39BD05DE_DE27_11D3_9813_00A0C9DF29C4_.wvu.PrintArea" localSheetId="12" hidden="1">#REF!</definedName>
    <definedName name="Z_39BD05DE_DE27_11D3_9813_00A0C9DF29C4_.wvu.PrintArea" localSheetId="36" hidden="1">#REF!</definedName>
    <definedName name="Z_39BD05DE_DE27_11D3_9813_00A0C9DF29C4_.wvu.PrintArea" localSheetId="10" hidden="1">#REF!</definedName>
    <definedName name="Z_39BD05DE_DE27_11D3_9813_00A0C9DF29C4_.wvu.PrintArea" localSheetId="11" hidden="1">#REF!</definedName>
    <definedName name="Z_39BD05DE_DE27_11D3_9813_00A0C9DF29C4_.wvu.PrintArea" localSheetId="9" hidden="1">#REF!</definedName>
    <definedName name="Z_39BD05DE_DE27_11D3_9813_00A0C9DF29C4_.wvu.PrintArea" localSheetId="8" hidden="1">#REF!</definedName>
    <definedName name="Z_39BD05DE_DE27_11D3_9813_00A0C9DF29C4_.wvu.PrintArea" localSheetId="21" hidden="1">#REF!</definedName>
    <definedName name="Z_39BD05DE_DE27_11D3_9813_00A0C9DF29C4_.wvu.PrintArea" localSheetId="6" hidden="1">#REF!</definedName>
    <definedName name="Z_39BD05DE_DE27_11D3_9813_00A0C9DF29C4_.wvu.PrintArea" localSheetId="0" hidden="1">#REF!</definedName>
    <definedName name="Z_39BD05DE_DE27_11D3_9813_00A0C9DF29C4_.wvu.PrintArea" localSheetId="2" hidden="1">#REF!</definedName>
    <definedName name="Z_39BD05DE_DE27_11D3_9813_00A0C9DF29C4_.wvu.PrintArea" localSheetId="1" hidden="1">#REF!</definedName>
    <definedName name="Z_39BD05DE_DE27_11D3_9813_00A0C9DF29C4_.wvu.PrintArea" localSheetId="33" hidden="1">#REF!</definedName>
    <definedName name="Z_39BD05DE_DE27_11D3_9813_00A0C9DF29C4_.wvu.PrintArea" localSheetId="25" hidden="1">#REF!</definedName>
    <definedName name="Z_39BD05DE_DE27_11D3_9813_00A0C9DF29C4_.wvu.PrintArea" hidden="1">#REF!</definedName>
    <definedName name="Z_39BD05DF_DE27_11D3_9813_00A0C9DF29C4_.wvu.PrintArea" localSheetId="17" hidden="1">#REF!</definedName>
    <definedName name="Z_39BD05DF_DE27_11D3_9813_00A0C9DF29C4_.wvu.PrintArea" localSheetId="16" hidden="1">#REF!</definedName>
    <definedName name="Z_39BD05DF_DE27_11D3_9813_00A0C9DF29C4_.wvu.PrintArea" localSheetId="53" hidden="1">#REF!</definedName>
    <definedName name="Z_39BD05DF_DE27_11D3_9813_00A0C9DF29C4_.wvu.PrintArea" localSheetId="23" hidden="1">#REF!</definedName>
    <definedName name="Z_39BD05DF_DE27_11D3_9813_00A0C9DF29C4_.wvu.PrintArea" localSheetId="14" hidden="1">#REF!</definedName>
    <definedName name="Z_39BD05DF_DE27_11D3_9813_00A0C9DF29C4_.wvu.PrintArea" localSheetId="13" hidden="1">#REF!</definedName>
    <definedName name="Z_39BD05DF_DE27_11D3_9813_00A0C9DF29C4_.wvu.PrintArea" localSheetId="12" hidden="1">#REF!</definedName>
    <definedName name="Z_39BD05DF_DE27_11D3_9813_00A0C9DF29C4_.wvu.PrintArea" localSheetId="36" hidden="1">#REF!</definedName>
    <definedName name="Z_39BD05DF_DE27_11D3_9813_00A0C9DF29C4_.wvu.PrintArea" localSheetId="10" hidden="1">#REF!</definedName>
    <definedName name="Z_39BD05DF_DE27_11D3_9813_00A0C9DF29C4_.wvu.PrintArea" localSheetId="11" hidden="1">#REF!</definedName>
    <definedName name="Z_39BD05DF_DE27_11D3_9813_00A0C9DF29C4_.wvu.PrintArea" localSheetId="9" hidden="1">#REF!</definedName>
    <definedName name="Z_39BD05DF_DE27_11D3_9813_00A0C9DF29C4_.wvu.PrintArea" localSheetId="8" hidden="1">#REF!</definedName>
    <definedName name="Z_39BD05DF_DE27_11D3_9813_00A0C9DF29C4_.wvu.PrintArea" localSheetId="21" hidden="1">#REF!</definedName>
    <definedName name="Z_39BD05DF_DE27_11D3_9813_00A0C9DF29C4_.wvu.PrintArea" localSheetId="6" hidden="1">#REF!</definedName>
    <definedName name="Z_39BD05DF_DE27_11D3_9813_00A0C9DF29C4_.wvu.PrintArea" localSheetId="0" hidden="1">#REF!</definedName>
    <definedName name="Z_39BD05DF_DE27_11D3_9813_00A0C9DF29C4_.wvu.PrintArea" localSheetId="2" hidden="1">#REF!</definedName>
    <definedName name="Z_39BD05DF_DE27_11D3_9813_00A0C9DF29C4_.wvu.PrintArea" localSheetId="1" hidden="1">#REF!</definedName>
    <definedName name="Z_39BD05DF_DE27_11D3_9813_00A0C9DF29C4_.wvu.PrintArea" localSheetId="33" hidden="1">#REF!</definedName>
    <definedName name="Z_39BD05DF_DE27_11D3_9813_00A0C9DF29C4_.wvu.PrintArea" localSheetId="25" hidden="1">#REF!</definedName>
    <definedName name="Z_39BD05DF_DE27_11D3_9813_00A0C9DF29C4_.wvu.PrintArea" hidden="1">#REF!</definedName>
    <definedName name="Z_39BD05E0_DE27_11D3_9813_00A0C9DF29C4_.wvu.PrintArea" localSheetId="17" hidden="1">#REF!</definedName>
    <definedName name="Z_39BD05E0_DE27_11D3_9813_00A0C9DF29C4_.wvu.PrintArea" localSheetId="16" hidden="1">#REF!</definedName>
    <definedName name="Z_39BD05E0_DE27_11D3_9813_00A0C9DF29C4_.wvu.PrintArea" localSheetId="53" hidden="1">#REF!</definedName>
    <definedName name="Z_39BD05E0_DE27_11D3_9813_00A0C9DF29C4_.wvu.PrintArea" localSheetId="23" hidden="1">#REF!</definedName>
    <definedName name="Z_39BD05E0_DE27_11D3_9813_00A0C9DF29C4_.wvu.PrintArea" localSheetId="14" hidden="1">#REF!</definedName>
    <definedName name="Z_39BD05E0_DE27_11D3_9813_00A0C9DF29C4_.wvu.PrintArea" localSheetId="13" hidden="1">#REF!</definedName>
    <definedName name="Z_39BD05E0_DE27_11D3_9813_00A0C9DF29C4_.wvu.PrintArea" localSheetId="12" hidden="1">#REF!</definedName>
    <definedName name="Z_39BD05E0_DE27_11D3_9813_00A0C9DF29C4_.wvu.PrintArea" localSheetId="36" hidden="1">#REF!</definedName>
    <definedName name="Z_39BD05E0_DE27_11D3_9813_00A0C9DF29C4_.wvu.PrintArea" localSheetId="10" hidden="1">#REF!</definedName>
    <definedName name="Z_39BD05E0_DE27_11D3_9813_00A0C9DF29C4_.wvu.PrintArea" localSheetId="11" hidden="1">#REF!</definedName>
    <definedName name="Z_39BD05E0_DE27_11D3_9813_00A0C9DF29C4_.wvu.PrintArea" localSheetId="9" hidden="1">#REF!</definedName>
    <definedName name="Z_39BD05E0_DE27_11D3_9813_00A0C9DF29C4_.wvu.PrintArea" localSheetId="8" hidden="1">#REF!</definedName>
    <definedName name="Z_39BD05E0_DE27_11D3_9813_00A0C9DF29C4_.wvu.PrintArea" localSheetId="21" hidden="1">#REF!</definedName>
    <definedName name="Z_39BD05E0_DE27_11D3_9813_00A0C9DF29C4_.wvu.PrintArea" localSheetId="6" hidden="1">#REF!</definedName>
    <definedName name="Z_39BD05E0_DE27_11D3_9813_00A0C9DF29C4_.wvu.PrintArea" localSheetId="0" hidden="1">#REF!</definedName>
    <definedName name="Z_39BD05E0_DE27_11D3_9813_00A0C9DF29C4_.wvu.PrintArea" localSheetId="2" hidden="1">#REF!</definedName>
    <definedName name="Z_39BD05E0_DE27_11D3_9813_00A0C9DF29C4_.wvu.PrintArea" localSheetId="1" hidden="1">#REF!</definedName>
    <definedName name="Z_39BD05E0_DE27_11D3_9813_00A0C9DF29C4_.wvu.PrintArea" localSheetId="33" hidden="1">#REF!</definedName>
    <definedName name="Z_39BD05E0_DE27_11D3_9813_00A0C9DF29C4_.wvu.PrintArea" localSheetId="25" hidden="1">#REF!</definedName>
    <definedName name="Z_39BD05E0_DE27_11D3_9813_00A0C9DF29C4_.wvu.PrintArea" hidden="1">#REF!</definedName>
    <definedName name="Z_39BD05E2_DE27_11D3_9813_00A0C9DF29C4_.wvu.PrintArea" localSheetId="17" hidden="1">#REF!</definedName>
    <definedName name="Z_39BD05E2_DE27_11D3_9813_00A0C9DF29C4_.wvu.PrintArea" localSheetId="16" hidden="1">#REF!</definedName>
    <definedName name="Z_39BD05E2_DE27_11D3_9813_00A0C9DF29C4_.wvu.PrintArea" localSheetId="53" hidden="1">#REF!</definedName>
    <definedName name="Z_39BD05E2_DE27_11D3_9813_00A0C9DF29C4_.wvu.PrintArea" localSheetId="23" hidden="1">#REF!</definedName>
    <definedName name="Z_39BD05E2_DE27_11D3_9813_00A0C9DF29C4_.wvu.PrintArea" localSheetId="14" hidden="1">#REF!</definedName>
    <definedName name="Z_39BD05E2_DE27_11D3_9813_00A0C9DF29C4_.wvu.PrintArea" localSheetId="13" hidden="1">#REF!</definedName>
    <definedName name="Z_39BD05E2_DE27_11D3_9813_00A0C9DF29C4_.wvu.PrintArea" localSheetId="12" hidden="1">#REF!</definedName>
    <definedName name="Z_39BD05E2_DE27_11D3_9813_00A0C9DF29C4_.wvu.PrintArea" localSheetId="36" hidden="1">#REF!</definedName>
    <definedName name="Z_39BD05E2_DE27_11D3_9813_00A0C9DF29C4_.wvu.PrintArea" localSheetId="10" hidden="1">#REF!</definedName>
    <definedName name="Z_39BD05E2_DE27_11D3_9813_00A0C9DF29C4_.wvu.PrintArea" localSheetId="11" hidden="1">#REF!</definedName>
    <definedName name="Z_39BD05E2_DE27_11D3_9813_00A0C9DF29C4_.wvu.PrintArea" localSheetId="9" hidden="1">#REF!</definedName>
    <definedName name="Z_39BD05E2_DE27_11D3_9813_00A0C9DF29C4_.wvu.PrintArea" localSheetId="8" hidden="1">#REF!</definedName>
    <definedName name="Z_39BD05E2_DE27_11D3_9813_00A0C9DF29C4_.wvu.PrintArea" localSheetId="21" hidden="1">#REF!</definedName>
    <definedName name="Z_39BD05E2_DE27_11D3_9813_00A0C9DF29C4_.wvu.PrintArea" localSheetId="6" hidden="1">#REF!</definedName>
    <definedName name="Z_39BD05E2_DE27_11D3_9813_00A0C9DF29C4_.wvu.PrintArea" localSheetId="0" hidden="1">#REF!</definedName>
    <definedName name="Z_39BD05E2_DE27_11D3_9813_00A0C9DF29C4_.wvu.PrintArea" localSheetId="2" hidden="1">#REF!</definedName>
    <definedName name="Z_39BD05E2_DE27_11D3_9813_00A0C9DF29C4_.wvu.PrintArea" localSheetId="1" hidden="1">#REF!</definedName>
    <definedName name="Z_39BD05E2_DE27_11D3_9813_00A0C9DF29C4_.wvu.PrintArea" localSheetId="33" hidden="1">#REF!</definedName>
    <definedName name="Z_39BD05E2_DE27_11D3_9813_00A0C9DF29C4_.wvu.PrintArea" localSheetId="25" hidden="1">#REF!</definedName>
    <definedName name="Z_39BD05E2_DE27_11D3_9813_00A0C9DF29C4_.wvu.PrintArea" hidden="1">#REF!</definedName>
    <definedName name="Z_39BD05E3_DE27_11D3_9813_00A0C9DF29C4_.wvu.PrintArea" localSheetId="17" hidden="1">#REF!</definedName>
    <definedName name="Z_39BD05E3_DE27_11D3_9813_00A0C9DF29C4_.wvu.PrintArea" localSheetId="16" hidden="1">#REF!</definedName>
    <definedName name="Z_39BD05E3_DE27_11D3_9813_00A0C9DF29C4_.wvu.PrintArea" localSheetId="53" hidden="1">#REF!</definedName>
    <definedName name="Z_39BD05E3_DE27_11D3_9813_00A0C9DF29C4_.wvu.PrintArea" localSheetId="23" hidden="1">#REF!</definedName>
    <definedName name="Z_39BD05E3_DE27_11D3_9813_00A0C9DF29C4_.wvu.PrintArea" localSheetId="14" hidden="1">#REF!</definedName>
    <definedName name="Z_39BD05E3_DE27_11D3_9813_00A0C9DF29C4_.wvu.PrintArea" localSheetId="13" hidden="1">#REF!</definedName>
    <definedName name="Z_39BD05E3_DE27_11D3_9813_00A0C9DF29C4_.wvu.PrintArea" localSheetId="12" hidden="1">#REF!</definedName>
    <definedName name="Z_39BD05E3_DE27_11D3_9813_00A0C9DF29C4_.wvu.PrintArea" localSheetId="36" hidden="1">#REF!</definedName>
    <definedName name="Z_39BD05E3_DE27_11D3_9813_00A0C9DF29C4_.wvu.PrintArea" localSheetId="10" hidden="1">#REF!</definedName>
    <definedName name="Z_39BD05E3_DE27_11D3_9813_00A0C9DF29C4_.wvu.PrintArea" localSheetId="11" hidden="1">#REF!</definedName>
    <definedName name="Z_39BD05E3_DE27_11D3_9813_00A0C9DF29C4_.wvu.PrintArea" localSheetId="9" hidden="1">#REF!</definedName>
    <definedName name="Z_39BD05E3_DE27_11D3_9813_00A0C9DF29C4_.wvu.PrintArea" localSheetId="8" hidden="1">#REF!</definedName>
    <definedName name="Z_39BD05E3_DE27_11D3_9813_00A0C9DF29C4_.wvu.PrintArea" localSheetId="21" hidden="1">#REF!</definedName>
    <definedName name="Z_39BD05E3_DE27_11D3_9813_00A0C9DF29C4_.wvu.PrintArea" localSheetId="6" hidden="1">#REF!</definedName>
    <definedName name="Z_39BD05E3_DE27_11D3_9813_00A0C9DF29C4_.wvu.PrintArea" localSheetId="0" hidden="1">#REF!</definedName>
    <definedName name="Z_39BD05E3_DE27_11D3_9813_00A0C9DF29C4_.wvu.PrintArea" localSheetId="2" hidden="1">#REF!</definedName>
    <definedName name="Z_39BD05E3_DE27_11D3_9813_00A0C9DF29C4_.wvu.PrintArea" localSheetId="1" hidden="1">#REF!</definedName>
    <definedName name="Z_39BD05E3_DE27_11D3_9813_00A0C9DF29C4_.wvu.PrintArea" localSheetId="33" hidden="1">#REF!</definedName>
    <definedName name="Z_39BD05E3_DE27_11D3_9813_00A0C9DF29C4_.wvu.PrintArea" localSheetId="25" hidden="1">#REF!</definedName>
    <definedName name="Z_39BD05E3_DE27_11D3_9813_00A0C9DF29C4_.wvu.PrintArea" hidden="1">#REF!</definedName>
    <definedName name="Z_4369C1C2_0865_11D3_88AD_0080C84A5D47_.wvu.PrintArea" localSheetId="17" hidden="1">#REF!</definedName>
    <definedName name="Z_4369C1C2_0865_11D3_88AD_0080C84A5D47_.wvu.PrintArea" localSheetId="16" hidden="1">#REF!</definedName>
    <definedName name="Z_4369C1C2_0865_11D3_88AD_0080C84A5D47_.wvu.PrintArea" localSheetId="53" hidden="1">#REF!</definedName>
    <definedName name="Z_4369C1C2_0865_11D3_88AD_0080C84A5D47_.wvu.PrintArea" localSheetId="23" hidden="1">#REF!</definedName>
    <definedName name="Z_4369C1C2_0865_11D3_88AD_0080C84A5D47_.wvu.PrintArea" localSheetId="14" hidden="1">#REF!</definedName>
    <definedName name="Z_4369C1C2_0865_11D3_88AD_0080C84A5D47_.wvu.PrintArea" localSheetId="13" hidden="1">#REF!</definedName>
    <definedName name="Z_4369C1C2_0865_11D3_88AD_0080C84A5D47_.wvu.PrintArea" localSheetId="12" hidden="1">#REF!</definedName>
    <definedName name="Z_4369C1C2_0865_11D3_88AD_0080C84A5D47_.wvu.PrintArea" localSheetId="36" hidden="1">#REF!</definedName>
    <definedName name="Z_4369C1C2_0865_11D3_88AD_0080C84A5D47_.wvu.PrintArea" localSheetId="10" hidden="1">#REF!</definedName>
    <definedName name="Z_4369C1C2_0865_11D3_88AD_0080C84A5D47_.wvu.PrintArea" localSheetId="11" hidden="1">#REF!</definedName>
    <definedName name="Z_4369C1C2_0865_11D3_88AD_0080C84A5D47_.wvu.PrintArea" localSheetId="9" hidden="1">#REF!</definedName>
    <definedName name="Z_4369C1C2_0865_11D3_88AD_0080C84A5D47_.wvu.PrintArea" localSheetId="8" hidden="1">#REF!</definedName>
    <definedName name="Z_4369C1C2_0865_11D3_88AD_0080C84A5D47_.wvu.PrintArea" localSheetId="21" hidden="1">#REF!</definedName>
    <definedName name="Z_4369C1C2_0865_11D3_88AD_0080C84A5D47_.wvu.PrintArea" localSheetId="6" hidden="1">#REF!</definedName>
    <definedName name="Z_4369C1C2_0865_11D3_88AD_0080C84A5D47_.wvu.PrintArea" localSheetId="0" hidden="1">#REF!</definedName>
    <definedName name="Z_4369C1C2_0865_11D3_88AD_0080C84A5D47_.wvu.PrintArea" localSheetId="2" hidden="1">#REF!</definedName>
    <definedName name="Z_4369C1C2_0865_11D3_88AD_0080C84A5D47_.wvu.PrintArea" localSheetId="1" hidden="1">#REF!</definedName>
    <definedName name="Z_4369C1C2_0865_11D3_88AD_0080C84A5D47_.wvu.PrintArea" localSheetId="33" hidden="1">#REF!</definedName>
    <definedName name="Z_4369C1C2_0865_11D3_88AD_0080C84A5D47_.wvu.PrintArea" localSheetId="25" hidden="1">#REF!</definedName>
    <definedName name="Z_4369C1C2_0865_11D3_88AD_0080C84A5D47_.wvu.PrintArea" hidden="1">#REF!</definedName>
    <definedName name="Z_4369C1C3_0865_11D3_88AD_0080C84A5D47_.wvu.PrintArea" localSheetId="17" hidden="1">#REF!</definedName>
    <definedName name="Z_4369C1C3_0865_11D3_88AD_0080C84A5D47_.wvu.PrintArea" localSheetId="16" hidden="1">#REF!</definedName>
    <definedName name="Z_4369C1C3_0865_11D3_88AD_0080C84A5D47_.wvu.PrintArea" localSheetId="53" hidden="1">#REF!</definedName>
    <definedName name="Z_4369C1C3_0865_11D3_88AD_0080C84A5D47_.wvu.PrintArea" localSheetId="23" hidden="1">#REF!</definedName>
    <definedName name="Z_4369C1C3_0865_11D3_88AD_0080C84A5D47_.wvu.PrintArea" localSheetId="14" hidden="1">#REF!</definedName>
    <definedName name="Z_4369C1C3_0865_11D3_88AD_0080C84A5D47_.wvu.PrintArea" localSheetId="13" hidden="1">#REF!</definedName>
    <definedName name="Z_4369C1C3_0865_11D3_88AD_0080C84A5D47_.wvu.PrintArea" localSheetId="12" hidden="1">#REF!</definedName>
    <definedName name="Z_4369C1C3_0865_11D3_88AD_0080C84A5D47_.wvu.PrintArea" localSheetId="36" hidden="1">#REF!</definedName>
    <definedName name="Z_4369C1C3_0865_11D3_88AD_0080C84A5D47_.wvu.PrintArea" localSheetId="10" hidden="1">#REF!</definedName>
    <definedName name="Z_4369C1C3_0865_11D3_88AD_0080C84A5D47_.wvu.PrintArea" localSheetId="11" hidden="1">#REF!</definedName>
    <definedName name="Z_4369C1C3_0865_11D3_88AD_0080C84A5D47_.wvu.PrintArea" localSheetId="9" hidden="1">#REF!</definedName>
    <definedName name="Z_4369C1C3_0865_11D3_88AD_0080C84A5D47_.wvu.PrintArea" localSheetId="8" hidden="1">#REF!</definedName>
    <definedName name="Z_4369C1C3_0865_11D3_88AD_0080C84A5D47_.wvu.PrintArea" localSheetId="21" hidden="1">#REF!</definedName>
    <definedName name="Z_4369C1C3_0865_11D3_88AD_0080C84A5D47_.wvu.PrintArea" localSheetId="6" hidden="1">#REF!</definedName>
    <definedName name="Z_4369C1C3_0865_11D3_88AD_0080C84A5D47_.wvu.PrintArea" localSheetId="0" hidden="1">#REF!</definedName>
    <definedName name="Z_4369C1C3_0865_11D3_88AD_0080C84A5D47_.wvu.PrintArea" localSheetId="2" hidden="1">#REF!</definedName>
    <definedName name="Z_4369C1C3_0865_11D3_88AD_0080C84A5D47_.wvu.PrintArea" localSheetId="1" hidden="1">#REF!</definedName>
    <definedName name="Z_4369C1C3_0865_11D3_88AD_0080C84A5D47_.wvu.PrintArea" localSheetId="33" hidden="1">#REF!</definedName>
    <definedName name="Z_4369C1C3_0865_11D3_88AD_0080C84A5D47_.wvu.PrintArea" localSheetId="25" hidden="1">#REF!</definedName>
    <definedName name="Z_4369C1C3_0865_11D3_88AD_0080C84A5D47_.wvu.PrintArea" hidden="1">#REF!</definedName>
    <definedName name="Z_4369C1C5_0865_11D3_88AD_0080C84A5D47_.wvu.PrintArea" localSheetId="17" hidden="1">#REF!</definedName>
    <definedName name="Z_4369C1C5_0865_11D3_88AD_0080C84A5D47_.wvu.PrintArea" localSheetId="16" hidden="1">#REF!</definedName>
    <definedName name="Z_4369C1C5_0865_11D3_88AD_0080C84A5D47_.wvu.PrintArea" localSheetId="53" hidden="1">#REF!</definedName>
    <definedName name="Z_4369C1C5_0865_11D3_88AD_0080C84A5D47_.wvu.PrintArea" localSheetId="23" hidden="1">#REF!</definedName>
    <definedName name="Z_4369C1C5_0865_11D3_88AD_0080C84A5D47_.wvu.PrintArea" localSheetId="14" hidden="1">#REF!</definedName>
    <definedName name="Z_4369C1C5_0865_11D3_88AD_0080C84A5D47_.wvu.PrintArea" localSheetId="13" hidden="1">#REF!</definedName>
    <definedName name="Z_4369C1C5_0865_11D3_88AD_0080C84A5D47_.wvu.PrintArea" localSheetId="12" hidden="1">#REF!</definedName>
    <definedName name="Z_4369C1C5_0865_11D3_88AD_0080C84A5D47_.wvu.PrintArea" localSheetId="36" hidden="1">#REF!</definedName>
    <definedName name="Z_4369C1C5_0865_11D3_88AD_0080C84A5D47_.wvu.PrintArea" localSheetId="10" hidden="1">#REF!</definedName>
    <definedName name="Z_4369C1C5_0865_11D3_88AD_0080C84A5D47_.wvu.PrintArea" localSheetId="11" hidden="1">#REF!</definedName>
    <definedName name="Z_4369C1C5_0865_11D3_88AD_0080C84A5D47_.wvu.PrintArea" localSheetId="9" hidden="1">#REF!</definedName>
    <definedName name="Z_4369C1C5_0865_11D3_88AD_0080C84A5D47_.wvu.PrintArea" localSheetId="8" hidden="1">#REF!</definedName>
    <definedName name="Z_4369C1C5_0865_11D3_88AD_0080C84A5D47_.wvu.PrintArea" localSheetId="21" hidden="1">#REF!</definedName>
    <definedName name="Z_4369C1C5_0865_11D3_88AD_0080C84A5D47_.wvu.PrintArea" localSheetId="6" hidden="1">#REF!</definedName>
    <definedName name="Z_4369C1C5_0865_11D3_88AD_0080C84A5D47_.wvu.PrintArea" localSheetId="0" hidden="1">#REF!</definedName>
    <definedName name="Z_4369C1C5_0865_11D3_88AD_0080C84A5D47_.wvu.PrintArea" localSheetId="2" hidden="1">#REF!</definedName>
    <definedName name="Z_4369C1C5_0865_11D3_88AD_0080C84A5D47_.wvu.PrintArea" localSheetId="1" hidden="1">#REF!</definedName>
    <definedName name="Z_4369C1C5_0865_11D3_88AD_0080C84A5D47_.wvu.PrintArea" localSheetId="33" hidden="1">#REF!</definedName>
    <definedName name="Z_4369C1C5_0865_11D3_88AD_0080C84A5D47_.wvu.PrintArea" localSheetId="25" hidden="1">#REF!</definedName>
    <definedName name="Z_4369C1C5_0865_11D3_88AD_0080C84A5D47_.wvu.PrintArea" hidden="1">#REF!</definedName>
    <definedName name="Z_4369C1C6_0865_11D3_88AD_0080C84A5D47_.wvu.PrintArea" localSheetId="17" hidden="1">#REF!</definedName>
    <definedName name="Z_4369C1C6_0865_11D3_88AD_0080C84A5D47_.wvu.PrintArea" localSheetId="16" hidden="1">#REF!</definedName>
    <definedName name="Z_4369C1C6_0865_11D3_88AD_0080C84A5D47_.wvu.PrintArea" localSheetId="53" hidden="1">#REF!</definedName>
    <definedName name="Z_4369C1C6_0865_11D3_88AD_0080C84A5D47_.wvu.PrintArea" localSheetId="23" hidden="1">#REF!</definedName>
    <definedName name="Z_4369C1C6_0865_11D3_88AD_0080C84A5D47_.wvu.PrintArea" localSheetId="14" hidden="1">#REF!</definedName>
    <definedName name="Z_4369C1C6_0865_11D3_88AD_0080C84A5D47_.wvu.PrintArea" localSheetId="13" hidden="1">#REF!</definedName>
    <definedName name="Z_4369C1C6_0865_11D3_88AD_0080C84A5D47_.wvu.PrintArea" localSheetId="12" hidden="1">#REF!</definedName>
    <definedName name="Z_4369C1C6_0865_11D3_88AD_0080C84A5D47_.wvu.PrintArea" localSheetId="36" hidden="1">#REF!</definedName>
    <definedName name="Z_4369C1C6_0865_11D3_88AD_0080C84A5D47_.wvu.PrintArea" localSheetId="10" hidden="1">#REF!</definedName>
    <definedName name="Z_4369C1C6_0865_11D3_88AD_0080C84A5D47_.wvu.PrintArea" localSheetId="11" hidden="1">#REF!</definedName>
    <definedName name="Z_4369C1C6_0865_11D3_88AD_0080C84A5D47_.wvu.PrintArea" localSheetId="9" hidden="1">#REF!</definedName>
    <definedName name="Z_4369C1C6_0865_11D3_88AD_0080C84A5D47_.wvu.PrintArea" localSheetId="8" hidden="1">#REF!</definedName>
    <definedName name="Z_4369C1C6_0865_11D3_88AD_0080C84A5D47_.wvu.PrintArea" localSheetId="21" hidden="1">#REF!</definedName>
    <definedName name="Z_4369C1C6_0865_11D3_88AD_0080C84A5D47_.wvu.PrintArea" localSheetId="6" hidden="1">#REF!</definedName>
    <definedName name="Z_4369C1C6_0865_11D3_88AD_0080C84A5D47_.wvu.PrintArea" localSheetId="0" hidden="1">#REF!</definedName>
    <definedName name="Z_4369C1C6_0865_11D3_88AD_0080C84A5D47_.wvu.PrintArea" localSheetId="2" hidden="1">#REF!</definedName>
    <definedName name="Z_4369C1C6_0865_11D3_88AD_0080C84A5D47_.wvu.PrintArea" localSheetId="1" hidden="1">#REF!</definedName>
    <definedName name="Z_4369C1C6_0865_11D3_88AD_0080C84A5D47_.wvu.PrintArea" localSheetId="33" hidden="1">#REF!</definedName>
    <definedName name="Z_4369C1C6_0865_11D3_88AD_0080C84A5D47_.wvu.PrintArea" localSheetId="25" hidden="1">#REF!</definedName>
    <definedName name="Z_4369C1C6_0865_11D3_88AD_0080C84A5D47_.wvu.PrintArea" hidden="1">#REF!</definedName>
    <definedName name="Z_4369C1C7_0865_11D3_88AD_0080C84A5D47_.wvu.PrintArea" localSheetId="17" hidden="1">#REF!</definedName>
    <definedName name="Z_4369C1C7_0865_11D3_88AD_0080C84A5D47_.wvu.PrintArea" localSheetId="16" hidden="1">#REF!</definedName>
    <definedName name="Z_4369C1C7_0865_11D3_88AD_0080C84A5D47_.wvu.PrintArea" localSheetId="53" hidden="1">#REF!</definedName>
    <definedName name="Z_4369C1C7_0865_11D3_88AD_0080C84A5D47_.wvu.PrintArea" localSheetId="23" hidden="1">#REF!</definedName>
    <definedName name="Z_4369C1C7_0865_11D3_88AD_0080C84A5D47_.wvu.PrintArea" localSheetId="14" hidden="1">#REF!</definedName>
    <definedName name="Z_4369C1C7_0865_11D3_88AD_0080C84A5D47_.wvu.PrintArea" localSheetId="13" hidden="1">#REF!</definedName>
    <definedName name="Z_4369C1C7_0865_11D3_88AD_0080C84A5D47_.wvu.PrintArea" localSheetId="12" hidden="1">#REF!</definedName>
    <definedName name="Z_4369C1C7_0865_11D3_88AD_0080C84A5D47_.wvu.PrintArea" localSheetId="36" hidden="1">#REF!</definedName>
    <definedName name="Z_4369C1C7_0865_11D3_88AD_0080C84A5D47_.wvu.PrintArea" localSheetId="10" hidden="1">#REF!</definedName>
    <definedName name="Z_4369C1C7_0865_11D3_88AD_0080C84A5D47_.wvu.PrintArea" localSheetId="11" hidden="1">#REF!</definedName>
    <definedName name="Z_4369C1C7_0865_11D3_88AD_0080C84A5D47_.wvu.PrintArea" localSheetId="9" hidden="1">#REF!</definedName>
    <definedName name="Z_4369C1C7_0865_11D3_88AD_0080C84A5D47_.wvu.PrintArea" localSheetId="8" hidden="1">#REF!</definedName>
    <definedName name="Z_4369C1C7_0865_11D3_88AD_0080C84A5D47_.wvu.PrintArea" localSheetId="21" hidden="1">#REF!</definedName>
    <definedName name="Z_4369C1C7_0865_11D3_88AD_0080C84A5D47_.wvu.PrintArea" localSheetId="6" hidden="1">#REF!</definedName>
    <definedName name="Z_4369C1C7_0865_11D3_88AD_0080C84A5D47_.wvu.PrintArea" localSheetId="0" hidden="1">#REF!</definedName>
    <definedName name="Z_4369C1C7_0865_11D3_88AD_0080C84A5D47_.wvu.PrintArea" localSheetId="2" hidden="1">#REF!</definedName>
    <definedName name="Z_4369C1C7_0865_11D3_88AD_0080C84A5D47_.wvu.PrintArea" localSheetId="1" hidden="1">#REF!</definedName>
    <definedName name="Z_4369C1C7_0865_11D3_88AD_0080C84A5D47_.wvu.PrintArea" localSheetId="33" hidden="1">#REF!</definedName>
    <definedName name="Z_4369C1C7_0865_11D3_88AD_0080C84A5D47_.wvu.PrintArea" localSheetId="25" hidden="1">#REF!</definedName>
    <definedName name="Z_4369C1C7_0865_11D3_88AD_0080C84A5D47_.wvu.PrintArea" hidden="1">#REF!</definedName>
    <definedName name="Z_4369C1C8_0865_11D3_88AD_0080C84A5D47_.wvu.PrintArea" localSheetId="17" hidden="1">#REF!</definedName>
    <definedName name="Z_4369C1C8_0865_11D3_88AD_0080C84A5D47_.wvu.PrintArea" localSheetId="16" hidden="1">#REF!</definedName>
    <definedName name="Z_4369C1C8_0865_11D3_88AD_0080C84A5D47_.wvu.PrintArea" localSheetId="53" hidden="1">#REF!</definedName>
    <definedName name="Z_4369C1C8_0865_11D3_88AD_0080C84A5D47_.wvu.PrintArea" localSheetId="23" hidden="1">#REF!</definedName>
    <definedName name="Z_4369C1C8_0865_11D3_88AD_0080C84A5D47_.wvu.PrintArea" localSheetId="14" hidden="1">#REF!</definedName>
    <definedName name="Z_4369C1C8_0865_11D3_88AD_0080C84A5D47_.wvu.PrintArea" localSheetId="13" hidden="1">#REF!</definedName>
    <definedName name="Z_4369C1C8_0865_11D3_88AD_0080C84A5D47_.wvu.PrintArea" localSheetId="12" hidden="1">#REF!</definedName>
    <definedName name="Z_4369C1C8_0865_11D3_88AD_0080C84A5D47_.wvu.PrintArea" localSheetId="36" hidden="1">#REF!</definedName>
    <definedName name="Z_4369C1C8_0865_11D3_88AD_0080C84A5D47_.wvu.PrintArea" localSheetId="10" hidden="1">#REF!</definedName>
    <definedName name="Z_4369C1C8_0865_11D3_88AD_0080C84A5D47_.wvu.PrintArea" localSheetId="11" hidden="1">#REF!</definedName>
    <definedName name="Z_4369C1C8_0865_11D3_88AD_0080C84A5D47_.wvu.PrintArea" localSheetId="9" hidden="1">#REF!</definedName>
    <definedName name="Z_4369C1C8_0865_11D3_88AD_0080C84A5D47_.wvu.PrintArea" localSheetId="8" hidden="1">#REF!</definedName>
    <definedName name="Z_4369C1C8_0865_11D3_88AD_0080C84A5D47_.wvu.PrintArea" localSheetId="21" hidden="1">#REF!</definedName>
    <definedName name="Z_4369C1C8_0865_11D3_88AD_0080C84A5D47_.wvu.PrintArea" localSheetId="6" hidden="1">#REF!</definedName>
    <definedName name="Z_4369C1C8_0865_11D3_88AD_0080C84A5D47_.wvu.PrintArea" localSheetId="0" hidden="1">#REF!</definedName>
    <definedName name="Z_4369C1C8_0865_11D3_88AD_0080C84A5D47_.wvu.PrintArea" localSheetId="2" hidden="1">#REF!</definedName>
    <definedName name="Z_4369C1C8_0865_11D3_88AD_0080C84A5D47_.wvu.PrintArea" localSheetId="1" hidden="1">#REF!</definedName>
    <definedName name="Z_4369C1C8_0865_11D3_88AD_0080C84A5D47_.wvu.PrintArea" localSheetId="33" hidden="1">#REF!</definedName>
    <definedName name="Z_4369C1C8_0865_11D3_88AD_0080C84A5D47_.wvu.PrintArea" localSheetId="25" hidden="1">#REF!</definedName>
    <definedName name="Z_4369C1C8_0865_11D3_88AD_0080C84A5D47_.wvu.PrintArea" hidden="1">#REF!</definedName>
    <definedName name="Z_4369C1CA_0865_11D3_88AD_0080C84A5D47_.wvu.PrintArea" localSheetId="17" hidden="1">#REF!</definedName>
    <definedName name="Z_4369C1CA_0865_11D3_88AD_0080C84A5D47_.wvu.PrintArea" localSheetId="16" hidden="1">#REF!</definedName>
    <definedName name="Z_4369C1CA_0865_11D3_88AD_0080C84A5D47_.wvu.PrintArea" localSheetId="53" hidden="1">#REF!</definedName>
    <definedName name="Z_4369C1CA_0865_11D3_88AD_0080C84A5D47_.wvu.PrintArea" localSheetId="23" hidden="1">#REF!</definedName>
    <definedName name="Z_4369C1CA_0865_11D3_88AD_0080C84A5D47_.wvu.PrintArea" localSheetId="14" hidden="1">#REF!</definedName>
    <definedName name="Z_4369C1CA_0865_11D3_88AD_0080C84A5D47_.wvu.PrintArea" localSheetId="13" hidden="1">#REF!</definedName>
    <definedName name="Z_4369C1CA_0865_11D3_88AD_0080C84A5D47_.wvu.PrintArea" localSheetId="12" hidden="1">#REF!</definedName>
    <definedName name="Z_4369C1CA_0865_11D3_88AD_0080C84A5D47_.wvu.PrintArea" localSheetId="36" hidden="1">#REF!</definedName>
    <definedName name="Z_4369C1CA_0865_11D3_88AD_0080C84A5D47_.wvu.PrintArea" localSheetId="10" hidden="1">#REF!</definedName>
    <definedName name="Z_4369C1CA_0865_11D3_88AD_0080C84A5D47_.wvu.PrintArea" localSheetId="11" hidden="1">#REF!</definedName>
    <definedName name="Z_4369C1CA_0865_11D3_88AD_0080C84A5D47_.wvu.PrintArea" localSheetId="9" hidden="1">#REF!</definedName>
    <definedName name="Z_4369C1CA_0865_11D3_88AD_0080C84A5D47_.wvu.PrintArea" localSheetId="8" hidden="1">#REF!</definedName>
    <definedName name="Z_4369C1CA_0865_11D3_88AD_0080C84A5D47_.wvu.PrintArea" localSheetId="21" hidden="1">#REF!</definedName>
    <definedName name="Z_4369C1CA_0865_11D3_88AD_0080C84A5D47_.wvu.PrintArea" localSheetId="6" hidden="1">#REF!</definedName>
    <definedName name="Z_4369C1CA_0865_11D3_88AD_0080C84A5D47_.wvu.PrintArea" localSheetId="0" hidden="1">#REF!</definedName>
    <definedName name="Z_4369C1CA_0865_11D3_88AD_0080C84A5D47_.wvu.PrintArea" localSheetId="2" hidden="1">#REF!</definedName>
    <definedName name="Z_4369C1CA_0865_11D3_88AD_0080C84A5D47_.wvu.PrintArea" localSheetId="1" hidden="1">#REF!</definedName>
    <definedName name="Z_4369C1CA_0865_11D3_88AD_0080C84A5D47_.wvu.PrintArea" localSheetId="33" hidden="1">#REF!</definedName>
    <definedName name="Z_4369C1CA_0865_11D3_88AD_0080C84A5D47_.wvu.PrintArea" localSheetId="25" hidden="1">#REF!</definedName>
    <definedName name="Z_4369C1CA_0865_11D3_88AD_0080C84A5D47_.wvu.PrintArea" hidden="1">#REF!</definedName>
    <definedName name="Z_4369C1CB_0865_11D3_88AD_0080C84A5D47_.wvu.PrintArea" localSheetId="17" hidden="1">#REF!</definedName>
    <definedName name="Z_4369C1CB_0865_11D3_88AD_0080C84A5D47_.wvu.PrintArea" localSheetId="16" hidden="1">#REF!</definedName>
    <definedName name="Z_4369C1CB_0865_11D3_88AD_0080C84A5D47_.wvu.PrintArea" localSheetId="53" hidden="1">#REF!</definedName>
    <definedName name="Z_4369C1CB_0865_11D3_88AD_0080C84A5D47_.wvu.PrintArea" localSheetId="23" hidden="1">#REF!</definedName>
    <definedName name="Z_4369C1CB_0865_11D3_88AD_0080C84A5D47_.wvu.PrintArea" localSheetId="14" hidden="1">#REF!</definedName>
    <definedName name="Z_4369C1CB_0865_11D3_88AD_0080C84A5D47_.wvu.PrintArea" localSheetId="13" hidden="1">#REF!</definedName>
    <definedName name="Z_4369C1CB_0865_11D3_88AD_0080C84A5D47_.wvu.PrintArea" localSheetId="12" hidden="1">#REF!</definedName>
    <definedName name="Z_4369C1CB_0865_11D3_88AD_0080C84A5D47_.wvu.PrintArea" localSheetId="36" hidden="1">#REF!</definedName>
    <definedName name="Z_4369C1CB_0865_11D3_88AD_0080C84A5D47_.wvu.PrintArea" localSheetId="10" hidden="1">#REF!</definedName>
    <definedName name="Z_4369C1CB_0865_11D3_88AD_0080C84A5D47_.wvu.PrintArea" localSheetId="11" hidden="1">#REF!</definedName>
    <definedName name="Z_4369C1CB_0865_11D3_88AD_0080C84A5D47_.wvu.PrintArea" localSheetId="9" hidden="1">#REF!</definedName>
    <definedName name="Z_4369C1CB_0865_11D3_88AD_0080C84A5D47_.wvu.PrintArea" localSheetId="8" hidden="1">#REF!</definedName>
    <definedName name="Z_4369C1CB_0865_11D3_88AD_0080C84A5D47_.wvu.PrintArea" localSheetId="21" hidden="1">#REF!</definedName>
    <definedName name="Z_4369C1CB_0865_11D3_88AD_0080C84A5D47_.wvu.PrintArea" localSheetId="6" hidden="1">#REF!</definedName>
    <definedName name="Z_4369C1CB_0865_11D3_88AD_0080C84A5D47_.wvu.PrintArea" localSheetId="0" hidden="1">#REF!</definedName>
    <definedName name="Z_4369C1CB_0865_11D3_88AD_0080C84A5D47_.wvu.PrintArea" localSheetId="2" hidden="1">#REF!</definedName>
    <definedName name="Z_4369C1CB_0865_11D3_88AD_0080C84A5D47_.wvu.PrintArea" localSheetId="1" hidden="1">#REF!</definedName>
    <definedName name="Z_4369C1CB_0865_11D3_88AD_0080C84A5D47_.wvu.PrintArea" localSheetId="33" hidden="1">#REF!</definedName>
    <definedName name="Z_4369C1CB_0865_11D3_88AD_0080C84A5D47_.wvu.PrintArea" localSheetId="25" hidden="1">#REF!</definedName>
    <definedName name="Z_4369C1CB_0865_11D3_88AD_0080C84A5D47_.wvu.PrintArea" hidden="1">#REF!</definedName>
    <definedName name="Z_4369C1CC_0865_11D3_88AD_0080C84A5D47_.wvu.PrintArea" localSheetId="17" hidden="1">#REF!</definedName>
    <definedName name="Z_4369C1CC_0865_11D3_88AD_0080C84A5D47_.wvu.PrintArea" localSheetId="16" hidden="1">#REF!</definedName>
    <definedName name="Z_4369C1CC_0865_11D3_88AD_0080C84A5D47_.wvu.PrintArea" localSheetId="53" hidden="1">#REF!</definedName>
    <definedName name="Z_4369C1CC_0865_11D3_88AD_0080C84A5D47_.wvu.PrintArea" localSheetId="23" hidden="1">#REF!</definedName>
    <definedName name="Z_4369C1CC_0865_11D3_88AD_0080C84A5D47_.wvu.PrintArea" localSheetId="14" hidden="1">#REF!</definedName>
    <definedName name="Z_4369C1CC_0865_11D3_88AD_0080C84A5D47_.wvu.PrintArea" localSheetId="13" hidden="1">#REF!</definedName>
    <definedName name="Z_4369C1CC_0865_11D3_88AD_0080C84A5D47_.wvu.PrintArea" localSheetId="12" hidden="1">#REF!</definedName>
    <definedName name="Z_4369C1CC_0865_11D3_88AD_0080C84A5D47_.wvu.PrintArea" localSheetId="36" hidden="1">#REF!</definedName>
    <definedName name="Z_4369C1CC_0865_11D3_88AD_0080C84A5D47_.wvu.PrintArea" localSheetId="10" hidden="1">#REF!</definedName>
    <definedName name="Z_4369C1CC_0865_11D3_88AD_0080C84A5D47_.wvu.PrintArea" localSheetId="11" hidden="1">#REF!</definedName>
    <definedName name="Z_4369C1CC_0865_11D3_88AD_0080C84A5D47_.wvu.PrintArea" localSheetId="9" hidden="1">#REF!</definedName>
    <definedName name="Z_4369C1CC_0865_11D3_88AD_0080C84A5D47_.wvu.PrintArea" localSheetId="8" hidden="1">#REF!</definedName>
    <definedName name="Z_4369C1CC_0865_11D3_88AD_0080C84A5D47_.wvu.PrintArea" localSheetId="21" hidden="1">#REF!</definedName>
    <definedName name="Z_4369C1CC_0865_11D3_88AD_0080C84A5D47_.wvu.PrintArea" localSheetId="6" hidden="1">#REF!</definedName>
    <definedName name="Z_4369C1CC_0865_11D3_88AD_0080C84A5D47_.wvu.PrintArea" localSheetId="0" hidden="1">#REF!</definedName>
    <definedName name="Z_4369C1CC_0865_11D3_88AD_0080C84A5D47_.wvu.PrintArea" localSheetId="2" hidden="1">#REF!</definedName>
    <definedName name="Z_4369C1CC_0865_11D3_88AD_0080C84A5D47_.wvu.PrintArea" localSheetId="1" hidden="1">#REF!</definedName>
    <definedName name="Z_4369C1CC_0865_11D3_88AD_0080C84A5D47_.wvu.PrintArea" localSheetId="33" hidden="1">#REF!</definedName>
    <definedName name="Z_4369C1CC_0865_11D3_88AD_0080C84A5D47_.wvu.PrintArea" localSheetId="25" hidden="1">#REF!</definedName>
    <definedName name="Z_4369C1CC_0865_11D3_88AD_0080C84A5D47_.wvu.PrintArea" hidden="1">#REF!</definedName>
    <definedName name="Z_4369C1CD_0865_11D3_88AD_0080C84A5D47_.wvu.PrintArea" localSheetId="17" hidden="1">#REF!</definedName>
    <definedName name="Z_4369C1CD_0865_11D3_88AD_0080C84A5D47_.wvu.PrintArea" localSheetId="16" hidden="1">#REF!</definedName>
    <definedName name="Z_4369C1CD_0865_11D3_88AD_0080C84A5D47_.wvu.PrintArea" localSheetId="53" hidden="1">#REF!</definedName>
    <definedName name="Z_4369C1CD_0865_11D3_88AD_0080C84A5D47_.wvu.PrintArea" localSheetId="23" hidden="1">#REF!</definedName>
    <definedName name="Z_4369C1CD_0865_11D3_88AD_0080C84A5D47_.wvu.PrintArea" localSheetId="14" hidden="1">#REF!</definedName>
    <definedName name="Z_4369C1CD_0865_11D3_88AD_0080C84A5D47_.wvu.PrintArea" localSheetId="13" hidden="1">#REF!</definedName>
    <definedName name="Z_4369C1CD_0865_11D3_88AD_0080C84A5D47_.wvu.PrintArea" localSheetId="12" hidden="1">#REF!</definedName>
    <definedName name="Z_4369C1CD_0865_11D3_88AD_0080C84A5D47_.wvu.PrintArea" localSheetId="36" hidden="1">#REF!</definedName>
    <definedName name="Z_4369C1CD_0865_11D3_88AD_0080C84A5D47_.wvu.PrintArea" localSheetId="10" hidden="1">#REF!</definedName>
    <definedName name="Z_4369C1CD_0865_11D3_88AD_0080C84A5D47_.wvu.PrintArea" localSheetId="11" hidden="1">#REF!</definedName>
    <definedName name="Z_4369C1CD_0865_11D3_88AD_0080C84A5D47_.wvu.PrintArea" localSheetId="9" hidden="1">#REF!</definedName>
    <definedName name="Z_4369C1CD_0865_11D3_88AD_0080C84A5D47_.wvu.PrintArea" localSheetId="8" hidden="1">#REF!</definedName>
    <definedName name="Z_4369C1CD_0865_11D3_88AD_0080C84A5D47_.wvu.PrintArea" localSheetId="21" hidden="1">#REF!</definedName>
    <definedName name="Z_4369C1CD_0865_11D3_88AD_0080C84A5D47_.wvu.PrintArea" localSheetId="6" hidden="1">#REF!</definedName>
    <definedName name="Z_4369C1CD_0865_11D3_88AD_0080C84A5D47_.wvu.PrintArea" localSheetId="0" hidden="1">#REF!</definedName>
    <definedName name="Z_4369C1CD_0865_11D3_88AD_0080C84A5D47_.wvu.PrintArea" localSheetId="2" hidden="1">#REF!</definedName>
    <definedName name="Z_4369C1CD_0865_11D3_88AD_0080C84A5D47_.wvu.PrintArea" localSheetId="1" hidden="1">#REF!</definedName>
    <definedName name="Z_4369C1CD_0865_11D3_88AD_0080C84A5D47_.wvu.PrintArea" localSheetId="33" hidden="1">#REF!</definedName>
    <definedName name="Z_4369C1CD_0865_11D3_88AD_0080C84A5D47_.wvu.PrintArea" localSheetId="25" hidden="1">#REF!</definedName>
    <definedName name="Z_4369C1CD_0865_11D3_88AD_0080C84A5D47_.wvu.PrintArea" hidden="1">#REF!</definedName>
    <definedName name="Z_4369C1CF_0865_11D3_88AD_0080C84A5D47_.wvu.PrintArea" localSheetId="17" hidden="1">#REF!</definedName>
    <definedName name="Z_4369C1CF_0865_11D3_88AD_0080C84A5D47_.wvu.PrintArea" localSheetId="16" hidden="1">#REF!</definedName>
    <definedName name="Z_4369C1CF_0865_11D3_88AD_0080C84A5D47_.wvu.PrintArea" localSheetId="53" hidden="1">#REF!</definedName>
    <definedName name="Z_4369C1CF_0865_11D3_88AD_0080C84A5D47_.wvu.PrintArea" localSheetId="23" hidden="1">#REF!</definedName>
    <definedName name="Z_4369C1CF_0865_11D3_88AD_0080C84A5D47_.wvu.PrintArea" localSheetId="14" hidden="1">#REF!</definedName>
    <definedName name="Z_4369C1CF_0865_11D3_88AD_0080C84A5D47_.wvu.PrintArea" localSheetId="13" hidden="1">#REF!</definedName>
    <definedName name="Z_4369C1CF_0865_11D3_88AD_0080C84A5D47_.wvu.PrintArea" localSheetId="12" hidden="1">#REF!</definedName>
    <definedName name="Z_4369C1CF_0865_11D3_88AD_0080C84A5D47_.wvu.PrintArea" localSheetId="36" hidden="1">#REF!</definedName>
    <definedName name="Z_4369C1CF_0865_11D3_88AD_0080C84A5D47_.wvu.PrintArea" localSheetId="10" hidden="1">#REF!</definedName>
    <definedName name="Z_4369C1CF_0865_11D3_88AD_0080C84A5D47_.wvu.PrintArea" localSheetId="11" hidden="1">#REF!</definedName>
    <definedName name="Z_4369C1CF_0865_11D3_88AD_0080C84A5D47_.wvu.PrintArea" localSheetId="9" hidden="1">#REF!</definedName>
    <definedName name="Z_4369C1CF_0865_11D3_88AD_0080C84A5D47_.wvu.PrintArea" localSheetId="8" hidden="1">#REF!</definedName>
    <definedName name="Z_4369C1CF_0865_11D3_88AD_0080C84A5D47_.wvu.PrintArea" localSheetId="21" hidden="1">#REF!</definedName>
    <definedName name="Z_4369C1CF_0865_11D3_88AD_0080C84A5D47_.wvu.PrintArea" localSheetId="6" hidden="1">#REF!</definedName>
    <definedName name="Z_4369C1CF_0865_11D3_88AD_0080C84A5D47_.wvu.PrintArea" localSheetId="0" hidden="1">#REF!</definedName>
    <definedName name="Z_4369C1CF_0865_11D3_88AD_0080C84A5D47_.wvu.PrintArea" localSheetId="2" hidden="1">#REF!</definedName>
    <definedName name="Z_4369C1CF_0865_11D3_88AD_0080C84A5D47_.wvu.PrintArea" localSheetId="1" hidden="1">#REF!</definedName>
    <definedName name="Z_4369C1CF_0865_11D3_88AD_0080C84A5D47_.wvu.PrintArea" localSheetId="33" hidden="1">#REF!</definedName>
    <definedName name="Z_4369C1CF_0865_11D3_88AD_0080C84A5D47_.wvu.PrintArea" localSheetId="25" hidden="1">#REF!</definedName>
    <definedName name="Z_4369C1CF_0865_11D3_88AD_0080C84A5D47_.wvu.PrintArea" hidden="1">#REF!</definedName>
    <definedName name="Z_4369C1D0_0865_11D3_88AD_0080C84A5D47_.wvu.PrintArea" localSheetId="17" hidden="1">#REF!</definedName>
    <definedName name="Z_4369C1D0_0865_11D3_88AD_0080C84A5D47_.wvu.PrintArea" localSheetId="16" hidden="1">#REF!</definedName>
    <definedName name="Z_4369C1D0_0865_11D3_88AD_0080C84A5D47_.wvu.PrintArea" localSheetId="53" hidden="1">#REF!</definedName>
    <definedName name="Z_4369C1D0_0865_11D3_88AD_0080C84A5D47_.wvu.PrintArea" localSheetId="23" hidden="1">#REF!</definedName>
    <definedName name="Z_4369C1D0_0865_11D3_88AD_0080C84A5D47_.wvu.PrintArea" localSheetId="14" hidden="1">#REF!</definedName>
    <definedName name="Z_4369C1D0_0865_11D3_88AD_0080C84A5D47_.wvu.PrintArea" localSheetId="13" hidden="1">#REF!</definedName>
    <definedName name="Z_4369C1D0_0865_11D3_88AD_0080C84A5D47_.wvu.PrintArea" localSheetId="12" hidden="1">#REF!</definedName>
    <definedName name="Z_4369C1D0_0865_11D3_88AD_0080C84A5D47_.wvu.PrintArea" localSheetId="36" hidden="1">#REF!</definedName>
    <definedName name="Z_4369C1D0_0865_11D3_88AD_0080C84A5D47_.wvu.PrintArea" localSheetId="10" hidden="1">#REF!</definedName>
    <definedName name="Z_4369C1D0_0865_11D3_88AD_0080C84A5D47_.wvu.PrintArea" localSheetId="11" hidden="1">#REF!</definedName>
    <definedName name="Z_4369C1D0_0865_11D3_88AD_0080C84A5D47_.wvu.PrintArea" localSheetId="9" hidden="1">#REF!</definedName>
    <definedName name="Z_4369C1D0_0865_11D3_88AD_0080C84A5D47_.wvu.PrintArea" localSheetId="8" hidden="1">#REF!</definedName>
    <definedName name="Z_4369C1D0_0865_11D3_88AD_0080C84A5D47_.wvu.PrintArea" localSheetId="21" hidden="1">#REF!</definedName>
    <definedName name="Z_4369C1D0_0865_11D3_88AD_0080C84A5D47_.wvu.PrintArea" localSheetId="6" hidden="1">#REF!</definedName>
    <definedName name="Z_4369C1D0_0865_11D3_88AD_0080C84A5D47_.wvu.PrintArea" localSheetId="0" hidden="1">#REF!</definedName>
    <definedName name="Z_4369C1D0_0865_11D3_88AD_0080C84A5D47_.wvu.PrintArea" localSheetId="2" hidden="1">#REF!</definedName>
    <definedName name="Z_4369C1D0_0865_11D3_88AD_0080C84A5D47_.wvu.PrintArea" localSheetId="1" hidden="1">#REF!</definedName>
    <definedName name="Z_4369C1D0_0865_11D3_88AD_0080C84A5D47_.wvu.PrintArea" localSheetId="33" hidden="1">#REF!</definedName>
    <definedName name="Z_4369C1D0_0865_11D3_88AD_0080C84A5D47_.wvu.PrintArea" localSheetId="25" hidden="1">#REF!</definedName>
    <definedName name="Z_4369C1D0_0865_11D3_88AD_0080C84A5D47_.wvu.PrintArea" hidden="1">#REF!</definedName>
    <definedName name="Z_4369C1D2_0865_11D3_88AD_0080C84A5D47_.wvu.PrintArea" localSheetId="17" hidden="1">#REF!</definedName>
    <definedName name="Z_4369C1D2_0865_11D3_88AD_0080C84A5D47_.wvu.PrintArea" localSheetId="16" hidden="1">#REF!</definedName>
    <definedName name="Z_4369C1D2_0865_11D3_88AD_0080C84A5D47_.wvu.PrintArea" localSheetId="53" hidden="1">#REF!</definedName>
    <definedName name="Z_4369C1D2_0865_11D3_88AD_0080C84A5D47_.wvu.PrintArea" localSheetId="23" hidden="1">#REF!</definedName>
    <definedName name="Z_4369C1D2_0865_11D3_88AD_0080C84A5D47_.wvu.PrintArea" localSheetId="14" hidden="1">#REF!</definedName>
    <definedName name="Z_4369C1D2_0865_11D3_88AD_0080C84A5D47_.wvu.PrintArea" localSheetId="13" hidden="1">#REF!</definedName>
    <definedName name="Z_4369C1D2_0865_11D3_88AD_0080C84A5D47_.wvu.PrintArea" localSheetId="12" hidden="1">#REF!</definedName>
    <definedName name="Z_4369C1D2_0865_11D3_88AD_0080C84A5D47_.wvu.PrintArea" localSheetId="36" hidden="1">#REF!</definedName>
    <definedName name="Z_4369C1D2_0865_11D3_88AD_0080C84A5D47_.wvu.PrintArea" localSheetId="10" hidden="1">#REF!</definedName>
    <definedName name="Z_4369C1D2_0865_11D3_88AD_0080C84A5D47_.wvu.PrintArea" localSheetId="11" hidden="1">#REF!</definedName>
    <definedName name="Z_4369C1D2_0865_11D3_88AD_0080C84A5D47_.wvu.PrintArea" localSheetId="9" hidden="1">#REF!</definedName>
    <definedName name="Z_4369C1D2_0865_11D3_88AD_0080C84A5D47_.wvu.PrintArea" localSheetId="8" hidden="1">#REF!</definedName>
    <definedName name="Z_4369C1D2_0865_11D3_88AD_0080C84A5D47_.wvu.PrintArea" localSheetId="21" hidden="1">#REF!</definedName>
    <definedName name="Z_4369C1D2_0865_11D3_88AD_0080C84A5D47_.wvu.PrintArea" localSheetId="6" hidden="1">#REF!</definedName>
    <definedName name="Z_4369C1D2_0865_11D3_88AD_0080C84A5D47_.wvu.PrintArea" localSheetId="0" hidden="1">#REF!</definedName>
    <definedName name="Z_4369C1D2_0865_11D3_88AD_0080C84A5D47_.wvu.PrintArea" localSheetId="2" hidden="1">#REF!</definedName>
    <definedName name="Z_4369C1D2_0865_11D3_88AD_0080C84A5D47_.wvu.PrintArea" localSheetId="1" hidden="1">#REF!</definedName>
    <definedName name="Z_4369C1D2_0865_11D3_88AD_0080C84A5D47_.wvu.PrintArea" localSheetId="33" hidden="1">#REF!</definedName>
    <definedName name="Z_4369C1D2_0865_11D3_88AD_0080C84A5D47_.wvu.PrintArea" localSheetId="25" hidden="1">#REF!</definedName>
    <definedName name="Z_4369C1D2_0865_11D3_88AD_0080C84A5D47_.wvu.PrintArea" hidden="1">#REF!</definedName>
    <definedName name="Z_4369C1D3_0865_11D3_88AD_0080C84A5D47_.wvu.PrintArea" localSheetId="17" hidden="1">#REF!</definedName>
    <definedName name="Z_4369C1D3_0865_11D3_88AD_0080C84A5D47_.wvu.PrintArea" localSheetId="16" hidden="1">#REF!</definedName>
    <definedName name="Z_4369C1D3_0865_11D3_88AD_0080C84A5D47_.wvu.PrintArea" localSheetId="53" hidden="1">#REF!</definedName>
    <definedName name="Z_4369C1D3_0865_11D3_88AD_0080C84A5D47_.wvu.PrintArea" localSheetId="23" hidden="1">#REF!</definedName>
    <definedName name="Z_4369C1D3_0865_11D3_88AD_0080C84A5D47_.wvu.PrintArea" localSheetId="14" hidden="1">#REF!</definedName>
    <definedName name="Z_4369C1D3_0865_11D3_88AD_0080C84A5D47_.wvu.PrintArea" localSheetId="13" hidden="1">#REF!</definedName>
    <definedName name="Z_4369C1D3_0865_11D3_88AD_0080C84A5D47_.wvu.PrintArea" localSheetId="12" hidden="1">#REF!</definedName>
    <definedName name="Z_4369C1D3_0865_11D3_88AD_0080C84A5D47_.wvu.PrintArea" localSheetId="36" hidden="1">#REF!</definedName>
    <definedName name="Z_4369C1D3_0865_11D3_88AD_0080C84A5D47_.wvu.PrintArea" localSheetId="10" hidden="1">#REF!</definedName>
    <definedName name="Z_4369C1D3_0865_11D3_88AD_0080C84A5D47_.wvu.PrintArea" localSheetId="11" hidden="1">#REF!</definedName>
    <definedName name="Z_4369C1D3_0865_11D3_88AD_0080C84A5D47_.wvu.PrintArea" localSheetId="9" hidden="1">#REF!</definedName>
    <definedName name="Z_4369C1D3_0865_11D3_88AD_0080C84A5D47_.wvu.PrintArea" localSheetId="8" hidden="1">#REF!</definedName>
    <definedName name="Z_4369C1D3_0865_11D3_88AD_0080C84A5D47_.wvu.PrintArea" localSheetId="21" hidden="1">#REF!</definedName>
    <definedName name="Z_4369C1D3_0865_11D3_88AD_0080C84A5D47_.wvu.PrintArea" localSheetId="6" hidden="1">#REF!</definedName>
    <definedName name="Z_4369C1D3_0865_11D3_88AD_0080C84A5D47_.wvu.PrintArea" localSheetId="0" hidden="1">#REF!</definedName>
    <definedName name="Z_4369C1D3_0865_11D3_88AD_0080C84A5D47_.wvu.PrintArea" localSheetId="2" hidden="1">#REF!</definedName>
    <definedName name="Z_4369C1D3_0865_11D3_88AD_0080C84A5D47_.wvu.PrintArea" localSheetId="1" hidden="1">#REF!</definedName>
    <definedName name="Z_4369C1D3_0865_11D3_88AD_0080C84A5D47_.wvu.PrintArea" localSheetId="33" hidden="1">#REF!</definedName>
    <definedName name="Z_4369C1D3_0865_11D3_88AD_0080C84A5D47_.wvu.PrintArea" localSheetId="25" hidden="1">#REF!</definedName>
    <definedName name="Z_4369C1D3_0865_11D3_88AD_0080C84A5D47_.wvu.PrintArea" hidden="1">#REF!</definedName>
    <definedName name="Z_4369C1D5_0865_11D3_88AD_0080C84A5D47_.wvu.PrintArea" localSheetId="17" hidden="1">#REF!</definedName>
    <definedName name="Z_4369C1D5_0865_11D3_88AD_0080C84A5D47_.wvu.PrintArea" localSheetId="16" hidden="1">#REF!</definedName>
    <definedName name="Z_4369C1D5_0865_11D3_88AD_0080C84A5D47_.wvu.PrintArea" localSheetId="53" hidden="1">#REF!</definedName>
    <definedName name="Z_4369C1D5_0865_11D3_88AD_0080C84A5D47_.wvu.PrintArea" localSheetId="23" hidden="1">#REF!</definedName>
    <definedName name="Z_4369C1D5_0865_11D3_88AD_0080C84A5D47_.wvu.PrintArea" localSheetId="14" hidden="1">#REF!</definedName>
    <definedName name="Z_4369C1D5_0865_11D3_88AD_0080C84A5D47_.wvu.PrintArea" localSheetId="13" hidden="1">#REF!</definedName>
    <definedName name="Z_4369C1D5_0865_11D3_88AD_0080C84A5D47_.wvu.PrintArea" localSheetId="12" hidden="1">#REF!</definedName>
    <definedName name="Z_4369C1D5_0865_11D3_88AD_0080C84A5D47_.wvu.PrintArea" localSheetId="36" hidden="1">#REF!</definedName>
    <definedName name="Z_4369C1D5_0865_11D3_88AD_0080C84A5D47_.wvu.PrintArea" localSheetId="10" hidden="1">#REF!</definedName>
    <definedName name="Z_4369C1D5_0865_11D3_88AD_0080C84A5D47_.wvu.PrintArea" localSheetId="11" hidden="1">#REF!</definedName>
    <definedName name="Z_4369C1D5_0865_11D3_88AD_0080C84A5D47_.wvu.PrintArea" localSheetId="9" hidden="1">#REF!</definedName>
    <definedName name="Z_4369C1D5_0865_11D3_88AD_0080C84A5D47_.wvu.PrintArea" localSheetId="8" hidden="1">#REF!</definedName>
    <definedName name="Z_4369C1D5_0865_11D3_88AD_0080C84A5D47_.wvu.PrintArea" localSheetId="21" hidden="1">#REF!</definedName>
    <definedName name="Z_4369C1D5_0865_11D3_88AD_0080C84A5D47_.wvu.PrintArea" localSheetId="6" hidden="1">#REF!</definedName>
    <definedName name="Z_4369C1D5_0865_11D3_88AD_0080C84A5D47_.wvu.PrintArea" localSheetId="0" hidden="1">#REF!</definedName>
    <definedName name="Z_4369C1D5_0865_11D3_88AD_0080C84A5D47_.wvu.PrintArea" localSheetId="2" hidden="1">#REF!</definedName>
    <definedName name="Z_4369C1D5_0865_11D3_88AD_0080C84A5D47_.wvu.PrintArea" localSheetId="1" hidden="1">#REF!</definedName>
    <definedName name="Z_4369C1D5_0865_11D3_88AD_0080C84A5D47_.wvu.PrintArea" localSheetId="33" hidden="1">#REF!</definedName>
    <definedName name="Z_4369C1D5_0865_11D3_88AD_0080C84A5D47_.wvu.PrintArea" localSheetId="25" hidden="1">#REF!</definedName>
    <definedName name="Z_4369C1D5_0865_11D3_88AD_0080C84A5D47_.wvu.PrintArea" hidden="1">#REF!</definedName>
    <definedName name="Z_4369C1D6_0865_11D3_88AD_0080C84A5D47_.wvu.PrintArea" localSheetId="17" hidden="1">#REF!</definedName>
    <definedName name="Z_4369C1D6_0865_11D3_88AD_0080C84A5D47_.wvu.PrintArea" localSheetId="16" hidden="1">#REF!</definedName>
    <definedName name="Z_4369C1D6_0865_11D3_88AD_0080C84A5D47_.wvu.PrintArea" localSheetId="53" hidden="1">#REF!</definedName>
    <definedName name="Z_4369C1D6_0865_11D3_88AD_0080C84A5D47_.wvu.PrintArea" localSheetId="23" hidden="1">#REF!</definedName>
    <definedName name="Z_4369C1D6_0865_11D3_88AD_0080C84A5D47_.wvu.PrintArea" localSheetId="14" hidden="1">#REF!</definedName>
    <definedName name="Z_4369C1D6_0865_11D3_88AD_0080C84A5D47_.wvu.PrintArea" localSheetId="13" hidden="1">#REF!</definedName>
    <definedName name="Z_4369C1D6_0865_11D3_88AD_0080C84A5D47_.wvu.PrintArea" localSheetId="12" hidden="1">#REF!</definedName>
    <definedName name="Z_4369C1D6_0865_11D3_88AD_0080C84A5D47_.wvu.PrintArea" localSheetId="36" hidden="1">#REF!</definedName>
    <definedName name="Z_4369C1D6_0865_11D3_88AD_0080C84A5D47_.wvu.PrintArea" localSheetId="10" hidden="1">#REF!</definedName>
    <definedName name="Z_4369C1D6_0865_11D3_88AD_0080C84A5D47_.wvu.PrintArea" localSheetId="11" hidden="1">#REF!</definedName>
    <definedName name="Z_4369C1D6_0865_11D3_88AD_0080C84A5D47_.wvu.PrintArea" localSheetId="9" hidden="1">#REF!</definedName>
    <definedName name="Z_4369C1D6_0865_11D3_88AD_0080C84A5D47_.wvu.PrintArea" localSheetId="8" hidden="1">#REF!</definedName>
    <definedName name="Z_4369C1D6_0865_11D3_88AD_0080C84A5D47_.wvu.PrintArea" localSheetId="21" hidden="1">#REF!</definedName>
    <definedName name="Z_4369C1D6_0865_11D3_88AD_0080C84A5D47_.wvu.PrintArea" localSheetId="6" hidden="1">#REF!</definedName>
    <definedName name="Z_4369C1D6_0865_11D3_88AD_0080C84A5D47_.wvu.PrintArea" localSheetId="0" hidden="1">#REF!</definedName>
    <definedName name="Z_4369C1D6_0865_11D3_88AD_0080C84A5D47_.wvu.PrintArea" localSheetId="2" hidden="1">#REF!</definedName>
    <definedName name="Z_4369C1D6_0865_11D3_88AD_0080C84A5D47_.wvu.PrintArea" localSheetId="1" hidden="1">#REF!</definedName>
    <definedName name="Z_4369C1D6_0865_11D3_88AD_0080C84A5D47_.wvu.PrintArea" localSheetId="33" hidden="1">#REF!</definedName>
    <definedName name="Z_4369C1D6_0865_11D3_88AD_0080C84A5D47_.wvu.PrintArea" localSheetId="25" hidden="1">#REF!</definedName>
    <definedName name="Z_4369C1D6_0865_11D3_88AD_0080C84A5D47_.wvu.PrintArea" hidden="1">#REF!</definedName>
    <definedName name="Z_4369C1D7_0865_11D3_88AD_0080C84A5D47_.wvu.PrintArea" localSheetId="17" hidden="1">#REF!</definedName>
    <definedName name="Z_4369C1D7_0865_11D3_88AD_0080C84A5D47_.wvu.PrintArea" localSheetId="16" hidden="1">#REF!</definedName>
    <definedName name="Z_4369C1D7_0865_11D3_88AD_0080C84A5D47_.wvu.PrintArea" localSheetId="53" hidden="1">#REF!</definedName>
    <definedName name="Z_4369C1D7_0865_11D3_88AD_0080C84A5D47_.wvu.PrintArea" localSheetId="23" hidden="1">#REF!</definedName>
    <definedName name="Z_4369C1D7_0865_11D3_88AD_0080C84A5D47_.wvu.PrintArea" localSheetId="14" hidden="1">#REF!</definedName>
    <definedName name="Z_4369C1D7_0865_11D3_88AD_0080C84A5D47_.wvu.PrintArea" localSheetId="13" hidden="1">#REF!</definedName>
    <definedName name="Z_4369C1D7_0865_11D3_88AD_0080C84A5D47_.wvu.PrintArea" localSheetId="12" hidden="1">#REF!</definedName>
    <definedName name="Z_4369C1D7_0865_11D3_88AD_0080C84A5D47_.wvu.PrintArea" localSheetId="36" hidden="1">#REF!</definedName>
    <definedName name="Z_4369C1D7_0865_11D3_88AD_0080C84A5D47_.wvu.PrintArea" localSheetId="10" hidden="1">#REF!</definedName>
    <definedName name="Z_4369C1D7_0865_11D3_88AD_0080C84A5D47_.wvu.PrintArea" localSheetId="11" hidden="1">#REF!</definedName>
    <definedName name="Z_4369C1D7_0865_11D3_88AD_0080C84A5D47_.wvu.PrintArea" localSheetId="9" hidden="1">#REF!</definedName>
    <definedName name="Z_4369C1D7_0865_11D3_88AD_0080C84A5D47_.wvu.PrintArea" localSheetId="8" hidden="1">#REF!</definedName>
    <definedName name="Z_4369C1D7_0865_11D3_88AD_0080C84A5D47_.wvu.PrintArea" localSheetId="21" hidden="1">#REF!</definedName>
    <definedName name="Z_4369C1D7_0865_11D3_88AD_0080C84A5D47_.wvu.PrintArea" localSheetId="6" hidden="1">#REF!</definedName>
    <definedName name="Z_4369C1D7_0865_11D3_88AD_0080C84A5D47_.wvu.PrintArea" localSheetId="0" hidden="1">#REF!</definedName>
    <definedName name="Z_4369C1D7_0865_11D3_88AD_0080C84A5D47_.wvu.PrintArea" localSheetId="2" hidden="1">#REF!</definedName>
    <definedName name="Z_4369C1D7_0865_11D3_88AD_0080C84A5D47_.wvu.PrintArea" localSheetId="1" hidden="1">#REF!</definedName>
    <definedName name="Z_4369C1D7_0865_11D3_88AD_0080C84A5D47_.wvu.PrintArea" localSheetId="33" hidden="1">#REF!</definedName>
    <definedName name="Z_4369C1D7_0865_11D3_88AD_0080C84A5D47_.wvu.PrintArea" localSheetId="25" hidden="1">#REF!</definedName>
    <definedName name="Z_4369C1D7_0865_11D3_88AD_0080C84A5D47_.wvu.PrintArea" hidden="1">#REF!</definedName>
    <definedName name="Z_4369C1D8_0865_11D3_88AD_0080C84A5D47_.wvu.PrintArea" localSheetId="17" hidden="1">#REF!</definedName>
    <definedName name="Z_4369C1D8_0865_11D3_88AD_0080C84A5D47_.wvu.PrintArea" localSheetId="16" hidden="1">#REF!</definedName>
    <definedName name="Z_4369C1D8_0865_11D3_88AD_0080C84A5D47_.wvu.PrintArea" localSheetId="53" hidden="1">#REF!</definedName>
    <definedName name="Z_4369C1D8_0865_11D3_88AD_0080C84A5D47_.wvu.PrintArea" localSheetId="23" hidden="1">#REF!</definedName>
    <definedName name="Z_4369C1D8_0865_11D3_88AD_0080C84A5D47_.wvu.PrintArea" localSheetId="14" hidden="1">#REF!</definedName>
    <definedName name="Z_4369C1D8_0865_11D3_88AD_0080C84A5D47_.wvu.PrintArea" localSheetId="13" hidden="1">#REF!</definedName>
    <definedName name="Z_4369C1D8_0865_11D3_88AD_0080C84A5D47_.wvu.PrintArea" localSheetId="12" hidden="1">#REF!</definedName>
    <definedName name="Z_4369C1D8_0865_11D3_88AD_0080C84A5D47_.wvu.PrintArea" localSheetId="36" hidden="1">#REF!</definedName>
    <definedName name="Z_4369C1D8_0865_11D3_88AD_0080C84A5D47_.wvu.PrintArea" localSheetId="10" hidden="1">#REF!</definedName>
    <definedName name="Z_4369C1D8_0865_11D3_88AD_0080C84A5D47_.wvu.PrintArea" localSheetId="11" hidden="1">#REF!</definedName>
    <definedName name="Z_4369C1D8_0865_11D3_88AD_0080C84A5D47_.wvu.PrintArea" localSheetId="9" hidden="1">#REF!</definedName>
    <definedName name="Z_4369C1D8_0865_11D3_88AD_0080C84A5D47_.wvu.PrintArea" localSheetId="8" hidden="1">#REF!</definedName>
    <definedName name="Z_4369C1D8_0865_11D3_88AD_0080C84A5D47_.wvu.PrintArea" localSheetId="21" hidden="1">#REF!</definedName>
    <definedName name="Z_4369C1D8_0865_11D3_88AD_0080C84A5D47_.wvu.PrintArea" localSheetId="6" hidden="1">#REF!</definedName>
    <definedName name="Z_4369C1D8_0865_11D3_88AD_0080C84A5D47_.wvu.PrintArea" localSheetId="0" hidden="1">#REF!</definedName>
    <definedName name="Z_4369C1D8_0865_11D3_88AD_0080C84A5D47_.wvu.PrintArea" localSheetId="2" hidden="1">#REF!</definedName>
    <definedName name="Z_4369C1D8_0865_11D3_88AD_0080C84A5D47_.wvu.PrintArea" localSheetId="1" hidden="1">#REF!</definedName>
    <definedName name="Z_4369C1D8_0865_11D3_88AD_0080C84A5D47_.wvu.PrintArea" localSheetId="33" hidden="1">#REF!</definedName>
    <definedName name="Z_4369C1D8_0865_11D3_88AD_0080C84A5D47_.wvu.PrintArea" localSheetId="25" hidden="1">#REF!</definedName>
    <definedName name="Z_4369C1D8_0865_11D3_88AD_0080C84A5D47_.wvu.PrintArea" hidden="1">#REF!</definedName>
    <definedName name="Z_4369C1DA_0865_11D3_88AD_0080C84A5D47_.wvu.PrintArea" localSheetId="17" hidden="1">#REF!</definedName>
    <definedName name="Z_4369C1DA_0865_11D3_88AD_0080C84A5D47_.wvu.PrintArea" localSheetId="16" hidden="1">#REF!</definedName>
    <definedName name="Z_4369C1DA_0865_11D3_88AD_0080C84A5D47_.wvu.PrintArea" localSheetId="53" hidden="1">#REF!</definedName>
    <definedName name="Z_4369C1DA_0865_11D3_88AD_0080C84A5D47_.wvu.PrintArea" localSheetId="23" hidden="1">#REF!</definedName>
    <definedName name="Z_4369C1DA_0865_11D3_88AD_0080C84A5D47_.wvu.PrintArea" localSheetId="14" hidden="1">#REF!</definedName>
    <definedName name="Z_4369C1DA_0865_11D3_88AD_0080C84A5D47_.wvu.PrintArea" localSheetId="13" hidden="1">#REF!</definedName>
    <definedName name="Z_4369C1DA_0865_11D3_88AD_0080C84A5D47_.wvu.PrintArea" localSheetId="12" hidden="1">#REF!</definedName>
    <definedName name="Z_4369C1DA_0865_11D3_88AD_0080C84A5D47_.wvu.PrintArea" localSheetId="36" hidden="1">#REF!</definedName>
    <definedName name="Z_4369C1DA_0865_11D3_88AD_0080C84A5D47_.wvu.PrintArea" localSheetId="10" hidden="1">#REF!</definedName>
    <definedName name="Z_4369C1DA_0865_11D3_88AD_0080C84A5D47_.wvu.PrintArea" localSheetId="11" hidden="1">#REF!</definedName>
    <definedName name="Z_4369C1DA_0865_11D3_88AD_0080C84A5D47_.wvu.PrintArea" localSheetId="9" hidden="1">#REF!</definedName>
    <definedName name="Z_4369C1DA_0865_11D3_88AD_0080C84A5D47_.wvu.PrintArea" localSheetId="8" hidden="1">#REF!</definedName>
    <definedName name="Z_4369C1DA_0865_11D3_88AD_0080C84A5D47_.wvu.PrintArea" localSheetId="21" hidden="1">#REF!</definedName>
    <definedName name="Z_4369C1DA_0865_11D3_88AD_0080C84A5D47_.wvu.PrintArea" localSheetId="6" hidden="1">#REF!</definedName>
    <definedName name="Z_4369C1DA_0865_11D3_88AD_0080C84A5D47_.wvu.PrintArea" localSheetId="0" hidden="1">#REF!</definedName>
    <definedName name="Z_4369C1DA_0865_11D3_88AD_0080C84A5D47_.wvu.PrintArea" localSheetId="2" hidden="1">#REF!</definedName>
    <definedName name="Z_4369C1DA_0865_11D3_88AD_0080C84A5D47_.wvu.PrintArea" localSheetId="1" hidden="1">#REF!</definedName>
    <definedName name="Z_4369C1DA_0865_11D3_88AD_0080C84A5D47_.wvu.PrintArea" localSheetId="33" hidden="1">#REF!</definedName>
    <definedName name="Z_4369C1DA_0865_11D3_88AD_0080C84A5D47_.wvu.PrintArea" localSheetId="25" hidden="1">#REF!</definedName>
    <definedName name="Z_4369C1DA_0865_11D3_88AD_0080C84A5D47_.wvu.PrintArea" hidden="1">#REF!</definedName>
    <definedName name="Z_4369C1DB_0865_11D3_88AD_0080C84A5D47_.wvu.PrintArea" localSheetId="17" hidden="1">#REF!</definedName>
    <definedName name="Z_4369C1DB_0865_11D3_88AD_0080C84A5D47_.wvu.PrintArea" localSheetId="16" hidden="1">#REF!</definedName>
    <definedName name="Z_4369C1DB_0865_11D3_88AD_0080C84A5D47_.wvu.PrintArea" localSheetId="53" hidden="1">#REF!</definedName>
    <definedName name="Z_4369C1DB_0865_11D3_88AD_0080C84A5D47_.wvu.PrintArea" localSheetId="23" hidden="1">#REF!</definedName>
    <definedName name="Z_4369C1DB_0865_11D3_88AD_0080C84A5D47_.wvu.PrintArea" localSheetId="14" hidden="1">#REF!</definedName>
    <definedName name="Z_4369C1DB_0865_11D3_88AD_0080C84A5D47_.wvu.PrintArea" localSheetId="13" hidden="1">#REF!</definedName>
    <definedName name="Z_4369C1DB_0865_11D3_88AD_0080C84A5D47_.wvu.PrintArea" localSheetId="12" hidden="1">#REF!</definedName>
    <definedName name="Z_4369C1DB_0865_11D3_88AD_0080C84A5D47_.wvu.PrintArea" localSheetId="36" hidden="1">#REF!</definedName>
    <definedName name="Z_4369C1DB_0865_11D3_88AD_0080C84A5D47_.wvu.PrintArea" localSheetId="10" hidden="1">#REF!</definedName>
    <definedName name="Z_4369C1DB_0865_11D3_88AD_0080C84A5D47_.wvu.PrintArea" localSheetId="11" hidden="1">#REF!</definedName>
    <definedName name="Z_4369C1DB_0865_11D3_88AD_0080C84A5D47_.wvu.PrintArea" localSheetId="9" hidden="1">#REF!</definedName>
    <definedName name="Z_4369C1DB_0865_11D3_88AD_0080C84A5D47_.wvu.PrintArea" localSheetId="8" hidden="1">#REF!</definedName>
    <definedName name="Z_4369C1DB_0865_11D3_88AD_0080C84A5D47_.wvu.PrintArea" localSheetId="21" hidden="1">#REF!</definedName>
    <definedName name="Z_4369C1DB_0865_11D3_88AD_0080C84A5D47_.wvu.PrintArea" localSheetId="6" hidden="1">#REF!</definedName>
    <definedName name="Z_4369C1DB_0865_11D3_88AD_0080C84A5D47_.wvu.PrintArea" localSheetId="0" hidden="1">#REF!</definedName>
    <definedName name="Z_4369C1DB_0865_11D3_88AD_0080C84A5D47_.wvu.PrintArea" localSheetId="2" hidden="1">#REF!</definedName>
    <definedName name="Z_4369C1DB_0865_11D3_88AD_0080C84A5D47_.wvu.PrintArea" localSheetId="1" hidden="1">#REF!</definedName>
    <definedName name="Z_4369C1DB_0865_11D3_88AD_0080C84A5D47_.wvu.PrintArea" localSheetId="33" hidden="1">#REF!</definedName>
    <definedName name="Z_4369C1DB_0865_11D3_88AD_0080C84A5D47_.wvu.PrintArea" localSheetId="25" hidden="1">#REF!</definedName>
    <definedName name="Z_4369C1DB_0865_11D3_88AD_0080C84A5D47_.wvu.PrintArea" hidden="1">#REF!</definedName>
    <definedName name="Z_4369C1DC_0865_11D3_88AD_0080C84A5D47_.wvu.PrintArea" localSheetId="17" hidden="1">#REF!</definedName>
    <definedName name="Z_4369C1DC_0865_11D3_88AD_0080C84A5D47_.wvu.PrintArea" localSheetId="16" hidden="1">#REF!</definedName>
    <definedName name="Z_4369C1DC_0865_11D3_88AD_0080C84A5D47_.wvu.PrintArea" localSheetId="53" hidden="1">#REF!</definedName>
    <definedName name="Z_4369C1DC_0865_11D3_88AD_0080C84A5D47_.wvu.PrintArea" localSheetId="23" hidden="1">#REF!</definedName>
    <definedName name="Z_4369C1DC_0865_11D3_88AD_0080C84A5D47_.wvu.PrintArea" localSheetId="14" hidden="1">#REF!</definedName>
    <definedName name="Z_4369C1DC_0865_11D3_88AD_0080C84A5D47_.wvu.PrintArea" localSheetId="13" hidden="1">#REF!</definedName>
    <definedName name="Z_4369C1DC_0865_11D3_88AD_0080C84A5D47_.wvu.PrintArea" localSheetId="12" hidden="1">#REF!</definedName>
    <definedName name="Z_4369C1DC_0865_11D3_88AD_0080C84A5D47_.wvu.PrintArea" localSheetId="36" hidden="1">#REF!</definedName>
    <definedName name="Z_4369C1DC_0865_11D3_88AD_0080C84A5D47_.wvu.PrintArea" localSheetId="10" hidden="1">#REF!</definedName>
    <definedName name="Z_4369C1DC_0865_11D3_88AD_0080C84A5D47_.wvu.PrintArea" localSheetId="11" hidden="1">#REF!</definedName>
    <definedName name="Z_4369C1DC_0865_11D3_88AD_0080C84A5D47_.wvu.PrintArea" localSheetId="9" hidden="1">#REF!</definedName>
    <definedName name="Z_4369C1DC_0865_11D3_88AD_0080C84A5D47_.wvu.PrintArea" localSheetId="8" hidden="1">#REF!</definedName>
    <definedName name="Z_4369C1DC_0865_11D3_88AD_0080C84A5D47_.wvu.PrintArea" localSheetId="21" hidden="1">#REF!</definedName>
    <definedName name="Z_4369C1DC_0865_11D3_88AD_0080C84A5D47_.wvu.PrintArea" localSheetId="6" hidden="1">#REF!</definedName>
    <definedName name="Z_4369C1DC_0865_11D3_88AD_0080C84A5D47_.wvu.PrintArea" localSheetId="0" hidden="1">#REF!</definedName>
    <definedName name="Z_4369C1DC_0865_11D3_88AD_0080C84A5D47_.wvu.PrintArea" localSheetId="2" hidden="1">#REF!</definedName>
    <definedName name="Z_4369C1DC_0865_11D3_88AD_0080C84A5D47_.wvu.PrintArea" localSheetId="1" hidden="1">#REF!</definedName>
    <definedName name="Z_4369C1DC_0865_11D3_88AD_0080C84A5D47_.wvu.PrintArea" localSheetId="33" hidden="1">#REF!</definedName>
    <definedName name="Z_4369C1DC_0865_11D3_88AD_0080C84A5D47_.wvu.PrintArea" localSheetId="25" hidden="1">#REF!</definedName>
    <definedName name="Z_4369C1DC_0865_11D3_88AD_0080C84A5D47_.wvu.PrintArea" hidden="1">#REF!</definedName>
    <definedName name="Z_4369C1DD_0865_11D3_88AD_0080C84A5D47_.wvu.PrintArea" localSheetId="17" hidden="1">#REF!</definedName>
    <definedName name="Z_4369C1DD_0865_11D3_88AD_0080C84A5D47_.wvu.PrintArea" localSheetId="16" hidden="1">#REF!</definedName>
    <definedName name="Z_4369C1DD_0865_11D3_88AD_0080C84A5D47_.wvu.PrintArea" localSheetId="53" hidden="1">#REF!</definedName>
    <definedName name="Z_4369C1DD_0865_11D3_88AD_0080C84A5D47_.wvu.PrintArea" localSheetId="23" hidden="1">#REF!</definedName>
    <definedName name="Z_4369C1DD_0865_11D3_88AD_0080C84A5D47_.wvu.PrintArea" localSheetId="14" hidden="1">#REF!</definedName>
    <definedName name="Z_4369C1DD_0865_11D3_88AD_0080C84A5D47_.wvu.PrintArea" localSheetId="13" hidden="1">#REF!</definedName>
    <definedName name="Z_4369C1DD_0865_11D3_88AD_0080C84A5D47_.wvu.PrintArea" localSheetId="12" hidden="1">#REF!</definedName>
    <definedName name="Z_4369C1DD_0865_11D3_88AD_0080C84A5D47_.wvu.PrintArea" localSheetId="36" hidden="1">#REF!</definedName>
    <definedName name="Z_4369C1DD_0865_11D3_88AD_0080C84A5D47_.wvu.PrintArea" localSheetId="10" hidden="1">#REF!</definedName>
    <definedName name="Z_4369C1DD_0865_11D3_88AD_0080C84A5D47_.wvu.PrintArea" localSheetId="11" hidden="1">#REF!</definedName>
    <definedName name="Z_4369C1DD_0865_11D3_88AD_0080C84A5D47_.wvu.PrintArea" localSheetId="9" hidden="1">#REF!</definedName>
    <definedName name="Z_4369C1DD_0865_11D3_88AD_0080C84A5D47_.wvu.PrintArea" localSheetId="8" hidden="1">#REF!</definedName>
    <definedName name="Z_4369C1DD_0865_11D3_88AD_0080C84A5D47_.wvu.PrintArea" localSheetId="21" hidden="1">#REF!</definedName>
    <definedName name="Z_4369C1DD_0865_11D3_88AD_0080C84A5D47_.wvu.PrintArea" localSheetId="6" hidden="1">#REF!</definedName>
    <definedName name="Z_4369C1DD_0865_11D3_88AD_0080C84A5D47_.wvu.PrintArea" localSheetId="0" hidden="1">#REF!</definedName>
    <definedName name="Z_4369C1DD_0865_11D3_88AD_0080C84A5D47_.wvu.PrintArea" localSheetId="2" hidden="1">#REF!</definedName>
    <definedName name="Z_4369C1DD_0865_11D3_88AD_0080C84A5D47_.wvu.PrintArea" localSheetId="1" hidden="1">#REF!</definedName>
    <definedName name="Z_4369C1DD_0865_11D3_88AD_0080C84A5D47_.wvu.PrintArea" localSheetId="33" hidden="1">#REF!</definedName>
    <definedName name="Z_4369C1DD_0865_11D3_88AD_0080C84A5D47_.wvu.PrintArea" localSheetId="25" hidden="1">#REF!</definedName>
    <definedName name="Z_4369C1DD_0865_11D3_88AD_0080C84A5D47_.wvu.PrintArea" hidden="1">#REF!</definedName>
    <definedName name="Z_4369C1DF_0865_11D3_88AD_0080C84A5D47_.wvu.PrintArea" localSheetId="17" hidden="1">#REF!</definedName>
    <definedName name="Z_4369C1DF_0865_11D3_88AD_0080C84A5D47_.wvu.PrintArea" localSheetId="16" hidden="1">#REF!</definedName>
    <definedName name="Z_4369C1DF_0865_11D3_88AD_0080C84A5D47_.wvu.PrintArea" localSheetId="53" hidden="1">#REF!</definedName>
    <definedName name="Z_4369C1DF_0865_11D3_88AD_0080C84A5D47_.wvu.PrintArea" localSheetId="23" hidden="1">#REF!</definedName>
    <definedName name="Z_4369C1DF_0865_11D3_88AD_0080C84A5D47_.wvu.PrintArea" localSheetId="14" hidden="1">#REF!</definedName>
    <definedName name="Z_4369C1DF_0865_11D3_88AD_0080C84A5D47_.wvu.PrintArea" localSheetId="13" hidden="1">#REF!</definedName>
    <definedName name="Z_4369C1DF_0865_11D3_88AD_0080C84A5D47_.wvu.PrintArea" localSheetId="12" hidden="1">#REF!</definedName>
    <definedName name="Z_4369C1DF_0865_11D3_88AD_0080C84A5D47_.wvu.PrintArea" localSheetId="36" hidden="1">#REF!</definedName>
    <definedName name="Z_4369C1DF_0865_11D3_88AD_0080C84A5D47_.wvu.PrintArea" localSheetId="10" hidden="1">#REF!</definedName>
    <definedName name="Z_4369C1DF_0865_11D3_88AD_0080C84A5D47_.wvu.PrintArea" localSheetId="11" hidden="1">#REF!</definedName>
    <definedName name="Z_4369C1DF_0865_11D3_88AD_0080C84A5D47_.wvu.PrintArea" localSheetId="9" hidden="1">#REF!</definedName>
    <definedName name="Z_4369C1DF_0865_11D3_88AD_0080C84A5D47_.wvu.PrintArea" localSheetId="8" hidden="1">#REF!</definedName>
    <definedName name="Z_4369C1DF_0865_11D3_88AD_0080C84A5D47_.wvu.PrintArea" localSheetId="21" hidden="1">#REF!</definedName>
    <definedName name="Z_4369C1DF_0865_11D3_88AD_0080C84A5D47_.wvu.PrintArea" localSheetId="6" hidden="1">#REF!</definedName>
    <definedName name="Z_4369C1DF_0865_11D3_88AD_0080C84A5D47_.wvu.PrintArea" localSheetId="0" hidden="1">#REF!</definedName>
    <definedName name="Z_4369C1DF_0865_11D3_88AD_0080C84A5D47_.wvu.PrintArea" localSheetId="2" hidden="1">#REF!</definedName>
    <definedName name="Z_4369C1DF_0865_11D3_88AD_0080C84A5D47_.wvu.PrintArea" localSheetId="1" hidden="1">#REF!</definedName>
    <definedName name="Z_4369C1DF_0865_11D3_88AD_0080C84A5D47_.wvu.PrintArea" localSheetId="33" hidden="1">#REF!</definedName>
    <definedName name="Z_4369C1DF_0865_11D3_88AD_0080C84A5D47_.wvu.PrintArea" localSheetId="25" hidden="1">#REF!</definedName>
    <definedName name="Z_4369C1DF_0865_11D3_88AD_0080C84A5D47_.wvu.PrintArea" hidden="1">#REF!</definedName>
    <definedName name="Z_4369C1E0_0865_11D3_88AD_0080C84A5D47_.wvu.PrintArea" localSheetId="17" hidden="1">#REF!</definedName>
    <definedName name="Z_4369C1E0_0865_11D3_88AD_0080C84A5D47_.wvu.PrintArea" localSheetId="16" hidden="1">#REF!</definedName>
    <definedName name="Z_4369C1E0_0865_11D3_88AD_0080C84A5D47_.wvu.PrintArea" localSheetId="53" hidden="1">#REF!</definedName>
    <definedName name="Z_4369C1E0_0865_11D3_88AD_0080C84A5D47_.wvu.PrintArea" localSheetId="23" hidden="1">#REF!</definedName>
    <definedName name="Z_4369C1E0_0865_11D3_88AD_0080C84A5D47_.wvu.PrintArea" localSheetId="14" hidden="1">#REF!</definedName>
    <definedName name="Z_4369C1E0_0865_11D3_88AD_0080C84A5D47_.wvu.PrintArea" localSheetId="13" hidden="1">#REF!</definedName>
    <definedName name="Z_4369C1E0_0865_11D3_88AD_0080C84A5D47_.wvu.PrintArea" localSheetId="12" hidden="1">#REF!</definedName>
    <definedName name="Z_4369C1E0_0865_11D3_88AD_0080C84A5D47_.wvu.PrintArea" localSheetId="36" hidden="1">#REF!</definedName>
    <definedName name="Z_4369C1E0_0865_11D3_88AD_0080C84A5D47_.wvu.PrintArea" localSheetId="10" hidden="1">#REF!</definedName>
    <definedName name="Z_4369C1E0_0865_11D3_88AD_0080C84A5D47_.wvu.PrintArea" localSheetId="11" hidden="1">#REF!</definedName>
    <definedName name="Z_4369C1E0_0865_11D3_88AD_0080C84A5D47_.wvu.PrintArea" localSheetId="9" hidden="1">#REF!</definedName>
    <definedName name="Z_4369C1E0_0865_11D3_88AD_0080C84A5D47_.wvu.PrintArea" localSheetId="8" hidden="1">#REF!</definedName>
    <definedName name="Z_4369C1E0_0865_11D3_88AD_0080C84A5D47_.wvu.PrintArea" localSheetId="21" hidden="1">#REF!</definedName>
    <definedName name="Z_4369C1E0_0865_11D3_88AD_0080C84A5D47_.wvu.PrintArea" localSheetId="6" hidden="1">#REF!</definedName>
    <definedName name="Z_4369C1E0_0865_11D3_88AD_0080C84A5D47_.wvu.PrintArea" localSheetId="0" hidden="1">#REF!</definedName>
    <definedName name="Z_4369C1E0_0865_11D3_88AD_0080C84A5D47_.wvu.PrintArea" localSheetId="2" hidden="1">#REF!</definedName>
    <definedName name="Z_4369C1E0_0865_11D3_88AD_0080C84A5D47_.wvu.PrintArea" localSheetId="1" hidden="1">#REF!</definedName>
    <definedName name="Z_4369C1E0_0865_11D3_88AD_0080C84A5D47_.wvu.PrintArea" localSheetId="33" hidden="1">#REF!</definedName>
    <definedName name="Z_4369C1E0_0865_11D3_88AD_0080C84A5D47_.wvu.PrintArea" localSheetId="25" hidden="1">#REF!</definedName>
    <definedName name="Z_4369C1E0_0865_11D3_88AD_0080C84A5D47_.wvu.PrintArea" hidden="1">#REF!</definedName>
    <definedName name="Z_4369C1FD_0865_11D3_88AD_0080C84A5D47_.wvu.PrintArea" localSheetId="17" hidden="1">#REF!</definedName>
    <definedName name="Z_4369C1FD_0865_11D3_88AD_0080C84A5D47_.wvu.PrintArea" localSheetId="16" hidden="1">#REF!</definedName>
    <definedName name="Z_4369C1FD_0865_11D3_88AD_0080C84A5D47_.wvu.PrintArea" localSheetId="53" hidden="1">#REF!</definedName>
    <definedName name="Z_4369C1FD_0865_11D3_88AD_0080C84A5D47_.wvu.PrintArea" localSheetId="23" hidden="1">#REF!</definedName>
    <definedName name="Z_4369C1FD_0865_11D3_88AD_0080C84A5D47_.wvu.PrintArea" localSheetId="14" hidden="1">#REF!</definedName>
    <definedName name="Z_4369C1FD_0865_11D3_88AD_0080C84A5D47_.wvu.PrintArea" localSheetId="13" hidden="1">#REF!</definedName>
    <definedName name="Z_4369C1FD_0865_11D3_88AD_0080C84A5D47_.wvu.PrintArea" localSheetId="12" hidden="1">#REF!</definedName>
    <definedName name="Z_4369C1FD_0865_11D3_88AD_0080C84A5D47_.wvu.PrintArea" localSheetId="36" hidden="1">#REF!</definedName>
    <definedName name="Z_4369C1FD_0865_11D3_88AD_0080C84A5D47_.wvu.PrintArea" localSheetId="10" hidden="1">#REF!</definedName>
    <definedName name="Z_4369C1FD_0865_11D3_88AD_0080C84A5D47_.wvu.PrintArea" localSheetId="11" hidden="1">#REF!</definedName>
    <definedName name="Z_4369C1FD_0865_11D3_88AD_0080C84A5D47_.wvu.PrintArea" localSheetId="9" hidden="1">#REF!</definedName>
    <definedName name="Z_4369C1FD_0865_11D3_88AD_0080C84A5D47_.wvu.PrintArea" localSheetId="8" hidden="1">#REF!</definedName>
    <definedName name="Z_4369C1FD_0865_11D3_88AD_0080C84A5D47_.wvu.PrintArea" localSheetId="21" hidden="1">#REF!</definedName>
    <definedName name="Z_4369C1FD_0865_11D3_88AD_0080C84A5D47_.wvu.PrintArea" localSheetId="6" hidden="1">#REF!</definedName>
    <definedName name="Z_4369C1FD_0865_11D3_88AD_0080C84A5D47_.wvu.PrintArea" localSheetId="0" hidden="1">#REF!</definedName>
    <definedName name="Z_4369C1FD_0865_11D3_88AD_0080C84A5D47_.wvu.PrintArea" localSheetId="2" hidden="1">#REF!</definedName>
    <definedName name="Z_4369C1FD_0865_11D3_88AD_0080C84A5D47_.wvu.PrintArea" localSheetId="1" hidden="1">#REF!</definedName>
    <definedName name="Z_4369C1FD_0865_11D3_88AD_0080C84A5D47_.wvu.PrintArea" localSheetId="33" hidden="1">#REF!</definedName>
    <definedName name="Z_4369C1FD_0865_11D3_88AD_0080C84A5D47_.wvu.PrintArea" localSheetId="25" hidden="1">#REF!</definedName>
    <definedName name="Z_4369C1FD_0865_11D3_88AD_0080C84A5D47_.wvu.PrintArea" hidden="1">#REF!</definedName>
    <definedName name="Z_4369C1FE_0865_11D3_88AD_0080C84A5D47_.wvu.PrintArea" localSheetId="17" hidden="1">#REF!</definedName>
    <definedName name="Z_4369C1FE_0865_11D3_88AD_0080C84A5D47_.wvu.PrintArea" localSheetId="16" hidden="1">#REF!</definedName>
    <definedName name="Z_4369C1FE_0865_11D3_88AD_0080C84A5D47_.wvu.PrintArea" localSheetId="53" hidden="1">#REF!</definedName>
    <definedName name="Z_4369C1FE_0865_11D3_88AD_0080C84A5D47_.wvu.PrintArea" localSheetId="23" hidden="1">#REF!</definedName>
    <definedName name="Z_4369C1FE_0865_11D3_88AD_0080C84A5D47_.wvu.PrintArea" localSheetId="14" hidden="1">#REF!</definedName>
    <definedName name="Z_4369C1FE_0865_11D3_88AD_0080C84A5D47_.wvu.PrintArea" localSheetId="13" hidden="1">#REF!</definedName>
    <definedName name="Z_4369C1FE_0865_11D3_88AD_0080C84A5D47_.wvu.PrintArea" localSheetId="12" hidden="1">#REF!</definedName>
    <definedName name="Z_4369C1FE_0865_11D3_88AD_0080C84A5D47_.wvu.PrintArea" localSheetId="36" hidden="1">#REF!</definedName>
    <definedName name="Z_4369C1FE_0865_11D3_88AD_0080C84A5D47_.wvu.PrintArea" localSheetId="10" hidden="1">#REF!</definedName>
    <definedName name="Z_4369C1FE_0865_11D3_88AD_0080C84A5D47_.wvu.PrintArea" localSheetId="11" hidden="1">#REF!</definedName>
    <definedName name="Z_4369C1FE_0865_11D3_88AD_0080C84A5D47_.wvu.PrintArea" localSheetId="9" hidden="1">#REF!</definedName>
    <definedName name="Z_4369C1FE_0865_11D3_88AD_0080C84A5D47_.wvu.PrintArea" localSheetId="8" hidden="1">#REF!</definedName>
    <definedName name="Z_4369C1FE_0865_11D3_88AD_0080C84A5D47_.wvu.PrintArea" localSheetId="21" hidden="1">#REF!</definedName>
    <definedName name="Z_4369C1FE_0865_11D3_88AD_0080C84A5D47_.wvu.PrintArea" localSheetId="6" hidden="1">#REF!</definedName>
    <definedName name="Z_4369C1FE_0865_11D3_88AD_0080C84A5D47_.wvu.PrintArea" localSheetId="0" hidden="1">#REF!</definedName>
    <definedName name="Z_4369C1FE_0865_11D3_88AD_0080C84A5D47_.wvu.PrintArea" localSheetId="2" hidden="1">#REF!</definedName>
    <definedName name="Z_4369C1FE_0865_11D3_88AD_0080C84A5D47_.wvu.PrintArea" localSheetId="1" hidden="1">#REF!</definedName>
    <definedName name="Z_4369C1FE_0865_11D3_88AD_0080C84A5D47_.wvu.PrintArea" localSheetId="33" hidden="1">#REF!</definedName>
    <definedName name="Z_4369C1FE_0865_11D3_88AD_0080C84A5D47_.wvu.PrintArea" localSheetId="25" hidden="1">#REF!</definedName>
    <definedName name="Z_4369C1FE_0865_11D3_88AD_0080C84A5D47_.wvu.PrintArea" hidden="1">#REF!</definedName>
    <definedName name="Z_4369C200_0865_11D3_88AD_0080C84A5D47_.wvu.PrintArea" localSheetId="17" hidden="1">#REF!</definedName>
    <definedName name="Z_4369C200_0865_11D3_88AD_0080C84A5D47_.wvu.PrintArea" localSheetId="16" hidden="1">#REF!</definedName>
    <definedName name="Z_4369C200_0865_11D3_88AD_0080C84A5D47_.wvu.PrintArea" localSheetId="53" hidden="1">#REF!</definedName>
    <definedName name="Z_4369C200_0865_11D3_88AD_0080C84A5D47_.wvu.PrintArea" localSheetId="23" hidden="1">#REF!</definedName>
    <definedName name="Z_4369C200_0865_11D3_88AD_0080C84A5D47_.wvu.PrintArea" localSheetId="14" hidden="1">#REF!</definedName>
    <definedName name="Z_4369C200_0865_11D3_88AD_0080C84A5D47_.wvu.PrintArea" localSheetId="13" hidden="1">#REF!</definedName>
    <definedName name="Z_4369C200_0865_11D3_88AD_0080C84A5D47_.wvu.PrintArea" localSheetId="12" hidden="1">#REF!</definedName>
    <definedName name="Z_4369C200_0865_11D3_88AD_0080C84A5D47_.wvu.PrintArea" localSheetId="36" hidden="1">#REF!</definedName>
    <definedName name="Z_4369C200_0865_11D3_88AD_0080C84A5D47_.wvu.PrintArea" localSheetId="10" hidden="1">#REF!</definedName>
    <definedName name="Z_4369C200_0865_11D3_88AD_0080C84A5D47_.wvu.PrintArea" localSheetId="11" hidden="1">#REF!</definedName>
    <definedName name="Z_4369C200_0865_11D3_88AD_0080C84A5D47_.wvu.PrintArea" localSheetId="9" hidden="1">#REF!</definedName>
    <definedName name="Z_4369C200_0865_11D3_88AD_0080C84A5D47_.wvu.PrintArea" localSheetId="8" hidden="1">#REF!</definedName>
    <definedName name="Z_4369C200_0865_11D3_88AD_0080C84A5D47_.wvu.PrintArea" localSheetId="21" hidden="1">#REF!</definedName>
    <definedName name="Z_4369C200_0865_11D3_88AD_0080C84A5D47_.wvu.PrintArea" localSheetId="6" hidden="1">#REF!</definedName>
    <definedName name="Z_4369C200_0865_11D3_88AD_0080C84A5D47_.wvu.PrintArea" localSheetId="0" hidden="1">#REF!</definedName>
    <definedName name="Z_4369C200_0865_11D3_88AD_0080C84A5D47_.wvu.PrintArea" localSheetId="2" hidden="1">#REF!</definedName>
    <definedName name="Z_4369C200_0865_11D3_88AD_0080C84A5D47_.wvu.PrintArea" localSheetId="1" hidden="1">#REF!</definedName>
    <definedName name="Z_4369C200_0865_11D3_88AD_0080C84A5D47_.wvu.PrintArea" localSheetId="33" hidden="1">#REF!</definedName>
    <definedName name="Z_4369C200_0865_11D3_88AD_0080C84A5D47_.wvu.PrintArea" localSheetId="25" hidden="1">#REF!</definedName>
    <definedName name="Z_4369C200_0865_11D3_88AD_0080C84A5D47_.wvu.PrintArea" hidden="1">#REF!</definedName>
    <definedName name="Z_4369C201_0865_11D3_88AD_0080C84A5D47_.wvu.PrintArea" localSheetId="17" hidden="1">#REF!</definedName>
    <definedName name="Z_4369C201_0865_11D3_88AD_0080C84A5D47_.wvu.PrintArea" localSheetId="16" hidden="1">#REF!</definedName>
    <definedName name="Z_4369C201_0865_11D3_88AD_0080C84A5D47_.wvu.PrintArea" localSheetId="53" hidden="1">#REF!</definedName>
    <definedName name="Z_4369C201_0865_11D3_88AD_0080C84A5D47_.wvu.PrintArea" localSheetId="23" hidden="1">#REF!</definedName>
    <definedName name="Z_4369C201_0865_11D3_88AD_0080C84A5D47_.wvu.PrintArea" localSheetId="14" hidden="1">#REF!</definedName>
    <definedName name="Z_4369C201_0865_11D3_88AD_0080C84A5D47_.wvu.PrintArea" localSheetId="13" hidden="1">#REF!</definedName>
    <definedName name="Z_4369C201_0865_11D3_88AD_0080C84A5D47_.wvu.PrintArea" localSheetId="12" hidden="1">#REF!</definedName>
    <definedName name="Z_4369C201_0865_11D3_88AD_0080C84A5D47_.wvu.PrintArea" localSheetId="36" hidden="1">#REF!</definedName>
    <definedName name="Z_4369C201_0865_11D3_88AD_0080C84A5D47_.wvu.PrintArea" localSheetId="10" hidden="1">#REF!</definedName>
    <definedName name="Z_4369C201_0865_11D3_88AD_0080C84A5D47_.wvu.PrintArea" localSheetId="11" hidden="1">#REF!</definedName>
    <definedName name="Z_4369C201_0865_11D3_88AD_0080C84A5D47_.wvu.PrintArea" localSheetId="9" hidden="1">#REF!</definedName>
    <definedName name="Z_4369C201_0865_11D3_88AD_0080C84A5D47_.wvu.PrintArea" localSheetId="8" hidden="1">#REF!</definedName>
    <definedName name="Z_4369C201_0865_11D3_88AD_0080C84A5D47_.wvu.PrintArea" localSheetId="21" hidden="1">#REF!</definedName>
    <definedName name="Z_4369C201_0865_11D3_88AD_0080C84A5D47_.wvu.PrintArea" localSheetId="6" hidden="1">#REF!</definedName>
    <definedName name="Z_4369C201_0865_11D3_88AD_0080C84A5D47_.wvu.PrintArea" localSheetId="0" hidden="1">#REF!</definedName>
    <definedName name="Z_4369C201_0865_11D3_88AD_0080C84A5D47_.wvu.PrintArea" localSheetId="2" hidden="1">#REF!</definedName>
    <definedName name="Z_4369C201_0865_11D3_88AD_0080C84A5D47_.wvu.PrintArea" localSheetId="1" hidden="1">#REF!</definedName>
    <definedName name="Z_4369C201_0865_11D3_88AD_0080C84A5D47_.wvu.PrintArea" localSheetId="33" hidden="1">#REF!</definedName>
    <definedName name="Z_4369C201_0865_11D3_88AD_0080C84A5D47_.wvu.PrintArea" localSheetId="25" hidden="1">#REF!</definedName>
    <definedName name="Z_4369C201_0865_11D3_88AD_0080C84A5D47_.wvu.PrintArea" hidden="1">#REF!</definedName>
    <definedName name="Z_4369C202_0865_11D3_88AD_0080C84A5D47_.wvu.PrintArea" localSheetId="17" hidden="1">#REF!</definedName>
    <definedName name="Z_4369C202_0865_11D3_88AD_0080C84A5D47_.wvu.PrintArea" localSheetId="16" hidden="1">#REF!</definedName>
    <definedName name="Z_4369C202_0865_11D3_88AD_0080C84A5D47_.wvu.PrintArea" localSheetId="53" hidden="1">#REF!</definedName>
    <definedName name="Z_4369C202_0865_11D3_88AD_0080C84A5D47_.wvu.PrintArea" localSheetId="23" hidden="1">#REF!</definedName>
    <definedName name="Z_4369C202_0865_11D3_88AD_0080C84A5D47_.wvu.PrintArea" localSheetId="14" hidden="1">#REF!</definedName>
    <definedName name="Z_4369C202_0865_11D3_88AD_0080C84A5D47_.wvu.PrintArea" localSheetId="13" hidden="1">#REF!</definedName>
    <definedName name="Z_4369C202_0865_11D3_88AD_0080C84A5D47_.wvu.PrintArea" localSheetId="12" hidden="1">#REF!</definedName>
    <definedName name="Z_4369C202_0865_11D3_88AD_0080C84A5D47_.wvu.PrintArea" localSheetId="36" hidden="1">#REF!</definedName>
    <definedName name="Z_4369C202_0865_11D3_88AD_0080C84A5D47_.wvu.PrintArea" localSheetId="10" hidden="1">#REF!</definedName>
    <definedName name="Z_4369C202_0865_11D3_88AD_0080C84A5D47_.wvu.PrintArea" localSheetId="11" hidden="1">#REF!</definedName>
    <definedName name="Z_4369C202_0865_11D3_88AD_0080C84A5D47_.wvu.PrintArea" localSheetId="9" hidden="1">#REF!</definedName>
    <definedName name="Z_4369C202_0865_11D3_88AD_0080C84A5D47_.wvu.PrintArea" localSheetId="8" hidden="1">#REF!</definedName>
    <definedName name="Z_4369C202_0865_11D3_88AD_0080C84A5D47_.wvu.PrintArea" localSheetId="21" hidden="1">#REF!</definedName>
    <definedName name="Z_4369C202_0865_11D3_88AD_0080C84A5D47_.wvu.PrintArea" localSheetId="6" hidden="1">#REF!</definedName>
    <definedName name="Z_4369C202_0865_11D3_88AD_0080C84A5D47_.wvu.PrintArea" localSheetId="0" hidden="1">#REF!</definedName>
    <definedName name="Z_4369C202_0865_11D3_88AD_0080C84A5D47_.wvu.PrintArea" localSheetId="2" hidden="1">#REF!</definedName>
    <definedName name="Z_4369C202_0865_11D3_88AD_0080C84A5D47_.wvu.PrintArea" localSheetId="1" hidden="1">#REF!</definedName>
    <definedName name="Z_4369C202_0865_11D3_88AD_0080C84A5D47_.wvu.PrintArea" localSheetId="33" hidden="1">#REF!</definedName>
    <definedName name="Z_4369C202_0865_11D3_88AD_0080C84A5D47_.wvu.PrintArea" localSheetId="25" hidden="1">#REF!</definedName>
    <definedName name="Z_4369C202_0865_11D3_88AD_0080C84A5D47_.wvu.PrintArea" hidden="1">#REF!</definedName>
    <definedName name="Z_4369C203_0865_11D3_88AD_0080C84A5D47_.wvu.PrintArea" localSheetId="17" hidden="1">#REF!</definedName>
    <definedName name="Z_4369C203_0865_11D3_88AD_0080C84A5D47_.wvu.PrintArea" localSheetId="16" hidden="1">#REF!</definedName>
    <definedName name="Z_4369C203_0865_11D3_88AD_0080C84A5D47_.wvu.PrintArea" localSheetId="53" hidden="1">#REF!</definedName>
    <definedName name="Z_4369C203_0865_11D3_88AD_0080C84A5D47_.wvu.PrintArea" localSheetId="23" hidden="1">#REF!</definedName>
    <definedName name="Z_4369C203_0865_11D3_88AD_0080C84A5D47_.wvu.PrintArea" localSheetId="14" hidden="1">#REF!</definedName>
    <definedName name="Z_4369C203_0865_11D3_88AD_0080C84A5D47_.wvu.PrintArea" localSheetId="13" hidden="1">#REF!</definedName>
    <definedName name="Z_4369C203_0865_11D3_88AD_0080C84A5D47_.wvu.PrintArea" localSheetId="12" hidden="1">#REF!</definedName>
    <definedName name="Z_4369C203_0865_11D3_88AD_0080C84A5D47_.wvu.PrintArea" localSheetId="36" hidden="1">#REF!</definedName>
    <definedName name="Z_4369C203_0865_11D3_88AD_0080C84A5D47_.wvu.PrintArea" localSheetId="10" hidden="1">#REF!</definedName>
    <definedName name="Z_4369C203_0865_11D3_88AD_0080C84A5D47_.wvu.PrintArea" localSheetId="11" hidden="1">#REF!</definedName>
    <definedName name="Z_4369C203_0865_11D3_88AD_0080C84A5D47_.wvu.PrintArea" localSheetId="9" hidden="1">#REF!</definedName>
    <definedName name="Z_4369C203_0865_11D3_88AD_0080C84A5D47_.wvu.PrintArea" localSheetId="8" hidden="1">#REF!</definedName>
    <definedName name="Z_4369C203_0865_11D3_88AD_0080C84A5D47_.wvu.PrintArea" localSheetId="21" hidden="1">#REF!</definedName>
    <definedName name="Z_4369C203_0865_11D3_88AD_0080C84A5D47_.wvu.PrintArea" localSheetId="6" hidden="1">#REF!</definedName>
    <definedName name="Z_4369C203_0865_11D3_88AD_0080C84A5D47_.wvu.PrintArea" localSheetId="0" hidden="1">#REF!</definedName>
    <definedName name="Z_4369C203_0865_11D3_88AD_0080C84A5D47_.wvu.PrintArea" localSheetId="2" hidden="1">#REF!</definedName>
    <definedName name="Z_4369C203_0865_11D3_88AD_0080C84A5D47_.wvu.PrintArea" localSheetId="1" hidden="1">#REF!</definedName>
    <definedName name="Z_4369C203_0865_11D3_88AD_0080C84A5D47_.wvu.PrintArea" localSheetId="33" hidden="1">#REF!</definedName>
    <definedName name="Z_4369C203_0865_11D3_88AD_0080C84A5D47_.wvu.PrintArea" localSheetId="25" hidden="1">#REF!</definedName>
    <definedName name="Z_4369C203_0865_11D3_88AD_0080C84A5D47_.wvu.PrintArea" hidden="1">#REF!</definedName>
    <definedName name="Z_4369C205_0865_11D3_88AD_0080C84A5D47_.wvu.PrintArea" localSheetId="17" hidden="1">#REF!</definedName>
    <definedName name="Z_4369C205_0865_11D3_88AD_0080C84A5D47_.wvu.PrintArea" localSheetId="16" hidden="1">#REF!</definedName>
    <definedName name="Z_4369C205_0865_11D3_88AD_0080C84A5D47_.wvu.PrintArea" localSheetId="53" hidden="1">#REF!</definedName>
    <definedName name="Z_4369C205_0865_11D3_88AD_0080C84A5D47_.wvu.PrintArea" localSheetId="23" hidden="1">#REF!</definedName>
    <definedName name="Z_4369C205_0865_11D3_88AD_0080C84A5D47_.wvu.PrintArea" localSheetId="14" hidden="1">#REF!</definedName>
    <definedName name="Z_4369C205_0865_11D3_88AD_0080C84A5D47_.wvu.PrintArea" localSheetId="13" hidden="1">#REF!</definedName>
    <definedName name="Z_4369C205_0865_11D3_88AD_0080C84A5D47_.wvu.PrintArea" localSheetId="12" hidden="1">#REF!</definedName>
    <definedName name="Z_4369C205_0865_11D3_88AD_0080C84A5D47_.wvu.PrintArea" localSheetId="36" hidden="1">#REF!</definedName>
    <definedName name="Z_4369C205_0865_11D3_88AD_0080C84A5D47_.wvu.PrintArea" localSheetId="10" hidden="1">#REF!</definedName>
    <definedName name="Z_4369C205_0865_11D3_88AD_0080C84A5D47_.wvu.PrintArea" localSheetId="11" hidden="1">#REF!</definedName>
    <definedName name="Z_4369C205_0865_11D3_88AD_0080C84A5D47_.wvu.PrintArea" localSheetId="9" hidden="1">#REF!</definedName>
    <definedName name="Z_4369C205_0865_11D3_88AD_0080C84A5D47_.wvu.PrintArea" localSheetId="8" hidden="1">#REF!</definedName>
    <definedName name="Z_4369C205_0865_11D3_88AD_0080C84A5D47_.wvu.PrintArea" localSheetId="21" hidden="1">#REF!</definedName>
    <definedName name="Z_4369C205_0865_11D3_88AD_0080C84A5D47_.wvu.PrintArea" localSheetId="6" hidden="1">#REF!</definedName>
    <definedName name="Z_4369C205_0865_11D3_88AD_0080C84A5D47_.wvu.PrintArea" localSheetId="0" hidden="1">#REF!</definedName>
    <definedName name="Z_4369C205_0865_11D3_88AD_0080C84A5D47_.wvu.PrintArea" localSheetId="2" hidden="1">#REF!</definedName>
    <definedName name="Z_4369C205_0865_11D3_88AD_0080C84A5D47_.wvu.PrintArea" localSheetId="1" hidden="1">#REF!</definedName>
    <definedName name="Z_4369C205_0865_11D3_88AD_0080C84A5D47_.wvu.PrintArea" localSheetId="33" hidden="1">#REF!</definedName>
    <definedName name="Z_4369C205_0865_11D3_88AD_0080C84A5D47_.wvu.PrintArea" localSheetId="25" hidden="1">#REF!</definedName>
    <definedName name="Z_4369C205_0865_11D3_88AD_0080C84A5D47_.wvu.PrintArea" hidden="1">#REF!</definedName>
    <definedName name="Z_4369C206_0865_11D3_88AD_0080C84A5D47_.wvu.PrintArea" localSheetId="17" hidden="1">#REF!</definedName>
    <definedName name="Z_4369C206_0865_11D3_88AD_0080C84A5D47_.wvu.PrintArea" localSheetId="16" hidden="1">#REF!</definedName>
    <definedName name="Z_4369C206_0865_11D3_88AD_0080C84A5D47_.wvu.PrintArea" localSheetId="53" hidden="1">#REF!</definedName>
    <definedName name="Z_4369C206_0865_11D3_88AD_0080C84A5D47_.wvu.PrintArea" localSheetId="23" hidden="1">#REF!</definedName>
    <definedName name="Z_4369C206_0865_11D3_88AD_0080C84A5D47_.wvu.PrintArea" localSheetId="14" hidden="1">#REF!</definedName>
    <definedName name="Z_4369C206_0865_11D3_88AD_0080C84A5D47_.wvu.PrintArea" localSheetId="13" hidden="1">#REF!</definedName>
    <definedName name="Z_4369C206_0865_11D3_88AD_0080C84A5D47_.wvu.PrintArea" localSheetId="12" hidden="1">#REF!</definedName>
    <definedName name="Z_4369C206_0865_11D3_88AD_0080C84A5D47_.wvu.PrintArea" localSheetId="36" hidden="1">#REF!</definedName>
    <definedName name="Z_4369C206_0865_11D3_88AD_0080C84A5D47_.wvu.PrintArea" localSheetId="10" hidden="1">#REF!</definedName>
    <definedName name="Z_4369C206_0865_11D3_88AD_0080C84A5D47_.wvu.PrintArea" localSheetId="11" hidden="1">#REF!</definedName>
    <definedName name="Z_4369C206_0865_11D3_88AD_0080C84A5D47_.wvu.PrintArea" localSheetId="9" hidden="1">#REF!</definedName>
    <definedName name="Z_4369C206_0865_11D3_88AD_0080C84A5D47_.wvu.PrintArea" localSheetId="8" hidden="1">#REF!</definedName>
    <definedName name="Z_4369C206_0865_11D3_88AD_0080C84A5D47_.wvu.PrintArea" localSheetId="21" hidden="1">#REF!</definedName>
    <definedName name="Z_4369C206_0865_11D3_88AD_0080C84A5D47_.wvu.PrintArea" localSheetId="6" hidden="1">#REF!</definedName>
    <definedName name="Z_4369C206_0865_11D3_88AD_0080C84A5D47_.wvu.PrintArea" localSheetId="0" hidden="1">#REF!</definedName>
    <definedName name="Z_4369C206_0865_11D3_88AD_0080C84A5D47_.wvu.PrintArea" localSheetId="2" hidden="1">#REF!</definedName>
    <definedName name="Z_4369C206_0865_11D3_88AD_0080C84A5D47_.wvu.PrintArea" localSheetId="1" hidden="1">#REF!</definedName>
    <definedName name="Z_4369C206_0865_11D3_88AD_0080C84A5D47_.wvu.PrintArea" localSheetId="33" hidden="1">#REF!</definedName>
    <definedName name="Z_4369C206_0865_11D3_88AD_0080C84A5D47_.wvu.PrintArea" localSheetId="25" hidden="1">#REF!</definedName>
    <definedName name="Z_4369C206_0865_11D3_88AD_0080C84A5D47_.wvu.PrintArea" hidden="1">#REF!</definedName>
    <definedName name="Z_4369C207_0865_11D3_88AD_0080C84A5D47_.wvu.PrintArea" localSheetId="17" hidden="1">#REF!</definedName>
    <definedName name="Z_4369C207_0865_11D3_88AD_0080C84A5D47_.wvu.PrintArea" localSheetId="16" hidden="1">#REF!</definedName>
    <definedName name="Z_4369C207_0865_11D3_88AD_0080C84A5D47_.wvu.PrintArea" localSheetId="53" hidden="1">#REF!</definedName>
    <definedName name="Z_4369C207_0865_11D3_88AD_0080C84A5D47_.wvu.PrintArea" localSheetId="23" hidden="1">#REF!</definedName>
    <definedName name="Z_4369C207_0865_11D3_88AD_0080C84A5D47_.wvu.PrintArea" localSheetId="14" hidden="1">#REF!</definedName>
    <definedName name="Z_4369C207_0865_11D3_88AD_0080C84A5D47_.wvu.PrintArea" localSheetId="13" hidden="1">#REF!</definedName>
    <definedName name="Z_4369C207_0865_11D3_88AD_0080C84A5D47_.wvu.PrintArea" localSheetId="12" hidden="1">#REF!</definedName>
    <definedName name="Z_4369C207_0865_11D3_88AD_0080C84A5D47_.wvu.PrintArea" localSheetId="36" hidden="1">#REF!</definedName>
    <definedName name="Z_4369C207_0865_11D3_88AD_0080C84A5D47_.wvu.PrintArea" localSheetId="10" hidden="1">#REF!</definedName>
    <definedName name="Z_4369C207_0865_11D3_88AD_0080C84A5D47_.wvu.PrintArea" localSheetId="11" hidden="1">#REF!</definedName>
    <definedName name="Z_4369C207_0865_11D3_88AD_0080C84A5D47_.wvu.PrintArea" localSheetId="9" hidden="1">#REF!</definedName>
    <definedName name="Z_4369C207_0865_11D3_88AD_0080C84A5D47_.wvu.PrintArea" localSheetId="8" hidden="1">#REF!</definedName>
    <definedName name="Z_4369C207_0865_11D3_88AD_0080C84A5D47_.wvu.PrintArea" localSheetId="21" hidden="1">#REF!</definedName>
    <definedName name="Z_4369C207_0865_11D3_88AD_0080C84A5D47_.wvu.PrintArea" localSheetId="6" hidden="1">#REF!</definedName>
    <definedName name="Z_4369C207_0865_11D3_88AD_0080C84A5D47_.wvu.PrintArea" localSheetId="0" hidden="1">#REF!</definedName>
    <definedName name="Z_4369C207_0865_11D3_88AD_0080C84A5D47_.wvu.PrintArea" localSheetId="2" hidden="1">#REF!</definedName>
    <definedName name="Z_4369C207_0865_11D3_88AD_0080C84A5D47_.wvu.PrintArea" localSheetId="1" hidden="1">#REF!</definedName>
    <definedName name="Z_4369C207_0865_11D3_88AD_0080C84A5D47_.wvu.PrintArea" localSheetId="33" hidden="1">#REF!</definedName>
    <definedName name="Z_4369C207_0865_11D3_88AD_0080C84A5D47_.wvu.PrintArea" localSheetId="25" hidden="1">#REF!</definedName>
    <definedName name="Z_4369C207_0865_11D3_88AD_0080C84A5D47_.wvu.PrintArea" hidden="1">#REF!</definedName>
    <definedName name="Z_4369C208_0865_11D3_88AD_0080C84A5D47_.wvu.PrintArea" localSheetId="17" hidden="1">#REF!</definedName>
    <definedName name="Z_4369C208_0865_11D3_88AD_0080C84A5D47_.wvu.PrintArea" localSheetId="16" hidden="1">#REF!</definedName>
    <definedName name="Z_4369C208_0865_11D3_88AD_0080C84A5D47_.wvu.PrintArea" localSheetId="53" hidden="1">#REF!</definedName>
    <definedName name="Z_4369C208_0865_11D3_88AD_0080C84A5D47_.wvu.PrintArea" localSheetId="23" hidden="1">#REF!</definedName>
    <definedName name="Z_4369C208_0865_11D3_88AD_0080C84A5D47_.wvu.PrintArea" localSheetId="14" hidden="1">#REF!</definedName>
    <definedName name="Z_4369C208_0865_11D3_88AD_0080C84A5D47_.wvu.PrintArea" localSheetId="13" hidden="1">#REF!</definedName>
    <definedName name="Z_4369C208_0865_11D3_88AD_0080C84A5D47_.wvu.PrintArea" localSheetId="12" hidden="1">#REF!</definedName>
    <definedName name="Z_4369C208_0865_11D3_88AD_0080C84A5D47_.wvu.PrintArea" localSheetId="36" hidden="1">#REF!</definedName>
    <definedName name="Z_4369C208_0865_11D3_88AD_0080C84A5D47_.wvu.PrintArea" localSheetId="10" hidden="1">#REF!</definedName>
    <definedName name="Z_4369C208_0865_11D3_88AD_0080C84A5D47_.wvu.PrintArea" localSheetId="11" hidden="1">#REF!</definedName>
    <definedName name="Z_4369C208_0865_11D3_88AD_0080C84A5D47_.wvu.PrintArea" localSheetId="9" hidden="1">#REF!</definedName>
    <definedName name="Z_4369C208_0865_11D3_88AD_0080C84A5D47_.wvu.PrintArea" localSheetId="8" hidden="1">#REF!</definedName>
    <definedName name="Z_4369C208_0865_11D3_88AD_0080C84A5D47_.wvu.PrintArea" localSheetId="21" hidden="1">#REF!</definedName>
    <definedName name="Z_4369C208_0865_11D3_88AD_0080C84A5D47_.wvu.PrintArea" localSheetId="6" hidden="1">#REF!</definedName>
    <definedName name="Z_4369C208_0865_11D3_88AD_0080C84A5D47_.wvu.PrintArea" localSheetId="0" hidden="1">#REF!</definedName>
    <definedName name="Z_4369C208_0865_11D3_88AD_0080C84A5D47_.wvu.PrintArea" localSheetId="2" hidden="1">#REF!</definedName>
    <definedName name="Z_4369C208_0865_11D3_88AD_0080C84A5D47_.wvu.PrintArea" localSheetId="1" hidden="1">#REF!</definedName>
    <definedName name="Z_4369C208_0865_11D3_88AD_0080C84A5D47_.wvu.PrintArea" localSheetId="33" hidden="1">#REF!</definedName>
    <definedName name="Z_4369C208_0865_11D3_88AD_0080C84A5D47_.wvu.PrintArea" localSheetId="25" hidden="1">#REF!</definedName>
    <definedName name="Z_4369C208_0865_11D3_88AD_0080C84A5D47_.wvu.PrintArea" hidden="1">#REF!</definedName>
    <definedName name="Z_4369C20A_0865_11D3_88AD_0080C84A5D47_.wvu.PrintArea" localSheetId="17" hidden="1">#REF!</definedName>
    <definedName name="Z_4369C20A_0865_11D3_88AD_0080C84A5D47_.wvu.PrintArea" localSheetId="16" hidden="1">#REF!</definedName>
    <definedName name="Z_4369C20A_0865_11D3_88AD_0080C84A5D47_.wvu.PrintArea" localSheetId="53" hidden="1">#REF!</definedName>
    <definedName name="Z_4369C20A_0865_11D3_88AD_0080C84A5D47_.wvu.PrintArea" localSheetId="23" hidden="1">#REF!</definedName>
    <definedName name="Z_4369C20A_0865_11D3_88AD_0080C84A5D47_.wvu.PrintArea" localSheetId="14" hidden="1">#REF!</definedName>
    <definedName name="Z_4369C20A_0865_11D3_88AD_0080C84A5D47_.wvu.PrintArea" localSheetId="13" hidden="1">#REF!</definedName>
    <definedName name="Z_4369C20A_0865_11D3_88AD_0080C84A5D47_.wvu.PrintArea" localSheetId="12" hidden="1">#REF!</definedName>
    <definedName name="Z_4369C20A_0865_11D3_88AD_0080C84A5D47_.wvu.PrintArea" localSheetId="36" hidden="1">#REF!</definedName>
    <definedName name="Z_4369C20A_0865_11D3_88AD_0080C84A5D47_.wvu.PrintArea" localSheetId="10" hidden="1">#REF!</definedName>
    <definedName name="Z_4369C20A_0865_11D3_88AD_0080C84A5D47_.wvu.PrintArea" localSheetId="11" hidden="1">#REF!</definedName>
    <definedName name="Z_4369C20A_0865_11D3_88AD_0080C84A5D47_.wvu.PrintArea" localSheetId="9" hidden="1">#REF!</definedName>
    <definedName name="Z_4369C20A_0865_11D3_88AD_0080C84A5D47_.wvu.PrintArea" localSheetId="8" hidden="1">#REF!</definedName>
    <definedName name="Z_4369C20A_0865_11D3_88AD_0080C84A5D47_.wvu.PrintArea" localSheetId="21" hidden="1">#REF!</definedName>
    <definedName name="Z_4369C20A_0865_11D3_88AD_0080C84A5D47_.wvu.PrintArea" localSheetId="6" hidden="1">#REF!</definedName>
    <definedName name="Z_4369C20A_0865_11D3_88AD_0080C84A5D47_.wvu.PrintArea" localSheetId="0" hidden="1">#REF!</definedName>
    <definedName name="Z_4369C20A_0865_11D3_88AD_0080C84A5D47_.wvu.PrintArea" localSheetId="2" hidden="1">#REF!</definedName>
    <definedName name="Z_4369C20A_0865_11D3_88AD_0080C84A5D47_.wvu.PrintArea" localSheetId="1" hidden="1">#REF!</definedName>
    <definedName name="Z_4369C20A_0865_11D3_88AD_0080C84A5D47_.wvu.PrintArea" localSheetId="33" hidden="1">#REF!</definedName>
    <definedName name="Z_4369C20A_0865_11D3_88AD_0080C84A5D47_.wvu.PrintArea" localSheetId="25" hidden="1">#REF!</definedName>
    <definedName name="Z_4369C20A_0865_11D3_88AD_0080C84A5D47_.wvu.PrintArea" hidden="1">#REF!</definedName>
    <definedName name="Z_4369C20B_0865_11D3_88AD_0080C84A5D47_.wvu.PrintArea" localSheetId="17" hidden="1">#REF!</definedName>
    <definedName name="Z_4369C20B_0865_11D3_88AD_0080C84A5D47_.wvu.PrintArea" localSheetId="16" hidden="1">#REF!</definedName>
    <definedName name="Z_4369C20B_0865_11D3_88AD_0080C84A5D47_.wvu.PrintArea" localSheetId="53" hidden="1">#REF!</definedName>
    <definedName name="Z_4369C20B_0865_11D3_88AD_0080C84A5D47_.wvu.PrintArea" localSheetId="23" hidden="1">#REF!</definedName>
    <definedName name="Z_4369C20B_0865_11D3_88AD_0080C84A5D47_.wvu.PrintArea" localSheetId="14" hidden="1">#REF!</definedName>
    <definedName name="Z_4369C20B_0865_11D3_88AD_0080C84A5D47_.wvu.PrintArea" localSheetId="13" hidden="1">#REF!</definedName>
    <definedName name="Z_4369C20B_0865_11D3_88AD_0080C84A5D47_.wvu.PrintArea" localSheetId="12" hidden="1">#REF!</definedName>
    <definedName name="Z_4369C20B_0865_11D3_88AD_0080C84A5D47_.wvu.PrintArea" localSheetId="36" hidden="1">#REF!</definedName>
    <definedName name="Z_4369C20B_0865_11D3_88AD_0080C84A5D47_.wvu.PrintArea" localSheetId="10" hidden="1">#REF!</definedName>
    <definedName name="Z_4369C20B_0865_11D3_88AD_0080C84A5D47_.wvu.PrintArea" localSheetId="11" hidden="1">#REF!</definedName>
    <definedName name="Z_4369C20B_0865_11D3_88AD_0080C84A5D47_.wvu.PrintArea" localSheetId="9" hidden="1">#REF!</definedName>
    <definedName name="Z_4369C20B_0865_11D3_88AD_0080C84A5D47_.wvu.PrintArea" localSheetId="8" hidden="1">#REF!</definedName>
    <definedName name="Z_4369C20B_0865_11D3_88AD_0080C84A5D47_.wvu.PrintArea" localSheetId="21" hidden="1">#REF!</definedName>
    <definedName name="Z_4369C20B_0865_11D3_88AD_0080C84A5D47_.wvu.PrintArea" localSheetId="6" hidden="1">#REF!</definedName>
    <definedName name="Z_4369C20B_0865_11D3_88AD_0080C84A5D47_.wvu.PrintArea" localSheetId="0" hidden="1">#REF!</definedName>
    <definedName name="Z_4369C20B_0865_11D3_88AD_0080C84A5D47_.wvu.PrintArea" localSheetId="2" hidden="1">#REF!</definedName>
    <definedName name="Z_4369C20B_0865_11D3_88AD_0080C84A5D47_.wvu.PrintArea" localSheetId="1" hidden="1">#REF!</definedName>
    <definedName name="Z_4369C20B_0865_11D3_88AD_0080C84A5D47_.wvu.PrintArea" localSheetId="33" hidden="1">#REF!</definedName>
    <definedName name="Z_4369C20B_0865_11D3_88AD_0080C84A5D47_.wvu.PrintArea" localSheetId="25" hidden="1">#REF!</definedName>
    <definedName name="Z_4369C20B_0865_11D3_88AD_0080C84A5D47_.wvu.PrintArea" hidden="1">#REF!</definedName>
    <definedName name="Z_4369C20D_0865_11D3_88AD_0080C84A5D47_.wvu.PrintArea" localSheetId="17" hidden="1">#REF!</definedName>
    <definedName name="Z_4369C20D_0865_11D3_88AD_0080C84A5D47_.wvu.PrintArea" localSheetId="16" hidden="1">#REF!</definedName>
    <definedName name="Z_4369C20D_0865_11D3_88AD_0080C84A5D47_.wvu.PrintArea" localSheetId="53" hidden="1">#REF!</definedName>
    <definedName name="Z_4369C20D_0865_11D3_88AD_0080C84A5D47_.wvu.PrintArea" localSheetId="23" hidden="1">#REF!</definedName>
    <definedName name="Z_4369C20D_0865_11D3_88AD_0080C84A5D47_.wvu.PrintArea" localSheetId="14" hidden="1">#REF!</definedName>
    <definedName name="Z_4369C20D_0865_11D3_88AD_0080C84A5D47_.wvu.PrintArea" localSheetId="13" hidden="1">#REF!</definedName>
    <definedName name="Z_4369C20D_0865_11D3_88AD_0080C84A5D47_.wvu.PrintArea" localSheetId="12" hidden="1">#REF!</definedName>
    <definedName name="Z_4369C20D_0865_11D3_88AD_0080C84A5D47_.wvu.PrintArea" localSheetId="36" hidden="1">#REF!</definedName>
    <definedName name="Z_4369C20D_0865_11D3_88AD_0080C84A5D47_.wvu.PrintArea" localSheetId="10" hidden="1">#REF!</definedName>
    <definedName name="Z_4369C20D_0865_11D3_88AD_0080C84A5D47_.wvu.PrintArea" localSheetId="11" hidden="1">#REF!</definedName>
    <definedName name="Z_4369C20D_0865_11D3_88AD_0080C84A5D47_.wvu.PrintArea" localSheetId="9" hidden="1">#REF!</definedName>
    <definedName name="Z_4369C20D_0865_11D3_88AD_0080C84A5D47_.wvu.PrintArea" localSheetId="8" hidden="1">#REF!</definedName>
    <definedName name="Z_4369C20D_0865_11D3_88AD_0080C84A5D47_.wvu.PrintArea" localSheetId="21" hidden="1">#REF!</definedName>
    <definedName name="Z_4369C20D_0865_11D3_88AD_0080C84A5D47_.wvu.PrintArea" localSheetId="6" hidden="1">#REF!</definedName>
    <definedName name="Z_4369C20D_0865_11D3_88AD_0080C84A5D47_.wvu.PrintArea" localSheetId="0" hidden="1">#REF!</definedName>
    <definedName name="Z_4369C20D_0865_11D3_88AD_0080C84A5D47_.wvu.PrintArea" localSheetId="2" hidden="1">#REF!</definedName>
    <definedName name="Z_4369C20D_0865_11D3_88AD_0080C84A5D47_.wvu.PrintArea" localSheetId="1" hidden="1">#REF!</definedName>
    <definedName name="Z_4369C20D_0865_11D3_88AD_0080C84A5D47_.wvu.PrintArea" localSheetId="33" hidden="1">#REF!</definedName>
    <definedName name="Z_4369C20D_0865_11D3_88AD_0080C84A5D47_.wvu.PrintArea" localSheetId="25" hidden="1">#REF!</definedName>
    <definedName name="Z_4369C20D_0865_11D3_88AD_0080C84A5D47_.wvu.PrintArea" hidden="1">#REF!</definedName>
    <definedName name="Z_4369C20E_0865_11D3_88AD_0080C84A5D47_.wvu.PrintArea" localSheetId="17" hidden="1">#REF!</definedName>
    <definedName name="Z_4369C20E_0865_11D3_88AD_0080C84A5D47_.wvu.PrintArea" localSheetId="16" hidden="1">#REF!</definedName>
    <definedName name="Z_4369C20E_0865_11D3_88AD_0080C84A5D47_.wvu.PrintArea" localSheetId="53" hidden="1">#REF!</definedName>
    <definedName name="Z_4369C20E_0865_11D3_88AD_0080C84A5D47_.wvu.PrintArea" localSheetId="23" hidden="1">#REF!</definedName>
    <definedName name="Z_4369C20E_0865_11D3_88AD_0080C84A5D47_.wvu.PrintArea" localSheetId="14" hidden="1">#REF!</definedName>
    <definedName name="Z_4369C20E_0865_11D3_88AD_0080C84A5D47_.wvu.PrintArea" localSheetId="13" hidden="1">#REF!</definedName>
    <definedName name="Z_4369C20E_0865_11D3_88AD_0080C84A5D47_.wvu.PrintArea" localSheetId="12" hidden="1">#REF!</definedName>
    <definedName name="Z_4369C20E_0865_11D3_88AD_0080C84A5D47_.wvu.PrintArea" localSheetId="36" hidden="1">#REF!</definedName>
    <definedName name="Z_4369C20E_0865_11D3_88AD_0080C84A5D47_.wvu.PrintArea" localSheetId="10" hidden="1">#REF!</definedName>
    <definedName name="Z_4369C20E_0865_11D3_88AD_0080C84A5D47_.wvu.PrintArea" localSheetId="11" hidden="1">#REF!</definedName>
    <definedName name="Z_4369C20E_0865_11D3_88AD_0080C84A5D47_.wvu.PrintArea" localSheetId="9" hidden="1">#REF!</definedName>
    <definedName name="Z_4369C20E_0865_11D3_88AD_0080C84A5D47_.wvu.PrintArea" localSheetId="8" hidden="1">#REF!</definedName>
    <definedName name="Z_4369C20E_0865_11D3_88AD_0080C84A5D47_.wvu.PrintArea" localSheetId="21" hidden="1">#REF!</definedName>
    <definedName name="Z_4369C20E_0865_11D3_88AD_0080C84A5D47_.wvu.PrintArea" localSheetId="6" hidden="1">#REF!</definedName>
    <definedName name="Z_4369C20E_0865_11D3_88AD_0080C84A5D47_.wvu.PrintArea" localSheetId="0" hidden="1">#REF!</definedName>
    <definedName name="Z_4369C20E_0865_11D3_88AD_0080C84A5D47_.wvu.PrintArea" localSheetId="2" hidden="1">#REF!</definedName>
    <definedName name="Z_4369C20E_0865_11D3_88AD_0080C84A5D47_.wvu.PrintArea" localSheetId="1" hidden="1">#REF!</definedName>
    <definedName name="Z_4369C20E_0865_11D3_88AD_0080C84A5D47_.wvu.PrintArea" localSheetId="33" hidden="1">#REF!</definedName>
    <definedName name="Z_4369C20E_0865_11D3_88AD_0080C84A5D47_.wvu.PrintArea" localSheetId="25" hidden="1">#REF!</definedName>
    <definedName name="Z_4369C20E_0865_11D3_88AD_0080C84A5D47_.wvu.PrintArea" hidden="1">#REF!</definedName>
    <definedName name="Z_4369C210_0865_11D3_88AD_0080C84A5D47_.wvu.PrintArea" localSheetId="17" hidden="1">#REF!</definedName>
    <definedName name="Z_4369C210_0865_11D3_88AD_0080C84A5D47_.wvu.PrintArea" localSheetId="16" hidden="1">#REF!</definedName>
    <definedName name="Z_4369C210_0865_11D3_88AD_0080C84A5D47_.wvu.PrintArea" localSheetId="53" hidden="1">#REF!</definedName>
    <definedName name="Z_4369C210_0865_11D3_88AD_0080C84A5D47_.wvu.PrintArea" localSheetId="23" hidden="1">#REF!</definedName>
    <definedName name="Z_4369C210_0865_11D3_88AD_0080C84A5D47_.wvu.PrintArea" localSheetId="14" hidden="1">#REF!</definedName>
    <definedName name="Z_4369C210_0865_11D3_88AD_0080C84A5D47_.wvu.PrintArea" localSheetId="13" hidden="1">#REF!</definedName>
    <definedName name="Z_4369C210_0865_11D3_88AD_0080C84A5D47_.wvu.PrintArea" localSheetId="12" hidden="1">#REF!</definedName>
    <definedName name="Z_4369C210_0865_11D3_88AD_0080C84A5D47_.wvu.PrintArea" localSheetId="36" hidden="1">#REF!</definedName>
    <definedName name="Z_4369C210_0865_11D3_88AD_0080C84A5D47_.wvu.PrintArea" localSheetId="10" hidden="1">#REF!</definedName>
    <definedName name="Z_4369C210_0865_11D3_88AD_0080C84A5D47_.wvu.PrintArea" localSheetId="11" hidden="1">#REF!</definedName>
    <definedName name="Z_4369C210_0865_11D3_88AD_0080C84A5D47_.wvu.PrintArea" localSheetId="9" hidden="1">#REF!</definedName>
    <definedName name="Z_4369C210_0865_11D3_88AD_0080C84A5D47_.wvu.PrintArea" localSheetId="8" hidden="1">#REF!</definedName>
    <definedName name="Z_4369C210_0865_11D3_88AD_0080C84A5D47_.wvu.PrintArea" localSheetId="21" hidden="1">#REF!</definedName>
    <definedName name="Z_4369C210_0865_11D3_88AD_0080C84A5D47_.wvu.PrintArea" localSheetId="6" hidden="1">#REF!</definedName>
    <definedName name="Z_4369C210_0865_11D3_88AD_0080C84A5D47_.wvu.PrintArea" localSheetId="0" hidden="1">#REF!</definedName>
    <definedName name="Z_4369C210_0865_11D3_88AD_0080C84A5D47_.wvu.PrintArea" localSheetId="2" hidden="1">#REF!</definedName>
    <definedName name="Z_4369C210_0865_11D3_88AD_0080C84A5D47_.wvu.PrintArea" localSheetId="1" hidden="1">#REF!</definedName>
    <definedName name="Z_4369C210_0865_11D3_88AD_0080C84A5D47_.wvu.PrintArea" localSheetId="33" hidden="1">#REF!</definedName>
    <definedName name="Z_4369C210_0865_11D3_88AD_0080C84A5D47_.wvu.PrintArea" localSheetId="25" hidden="1">#REF!</definedName>
    <definedName name="Z_4369C210_0865_11D3_88AD_0080C84A5D47_.wvu.PrintArea" hidden="1">#REF!</definedName>
    <definedName name="Z_4369C211_0865_11D3_88AD_0080C84A5D47_.wvu.PrintArea" localSheetId="17" hidden="1">#REF!</definedName>
    <definedName name="Z_4369C211_0865_11D3_88AD_0080C84A5D47_.wvu.PrintArea" localSheetId="16" hidden="1">#REF!</definedName>
    <definedName name="Z_4369C211_0865_11D3_88AD_0080C84A5D47_.wvu.PrintArea" localSheetId="53" hidden="1">#REF!</definedName>
    <definedName name="Z_4369C211_0865_11D3_88AD_0080C84A5D47_.wvu.PrintArea" localSheetId="23" hidden="1">#REF!</definedName>
    <definedName name="Z_4369C211_0865_11D3_88AD_0080C84A5D47_.wvu.PrintArea" localSheetId="14" hidden="1">#REF!</definedName>
    <definedName name="Z_4369C211_0865_11D3_88AD_0080C84A5D47_.wvu.PrintArea" localSheetId="13" hidden="1">#REF!</definedName>
    <definedName name="Z_4369C211_0865_11D3_88AD_0080C84A5D47_.wvu.PrintArea" localSheetId="12" hidden="1">#REF!</definedName>
    <definedName name="Z_4369C211_0865_11D3_88AD_0080C84A5D47_.wvu.PrintArea" localSheetId="36" hidden="1">#REF!</definedName>
    <definedName name="Z_4369C211_0865_11D3_88AD_0080C84A5D47_.wvu.PrintArea" localSheetId="10" hidden="1">#REF!</definedName>
    <definedName name="Z_4369C211_0865_11D3_88AD_0080C84A5D47_.wvu.PrintArea" localSheetId="11" hidden="1">#REF!</definedName>
    <definedName name="Z_4369C211_0865_11D3_88AD_0080C84A5D47_.wvu.PrintArea" localSheetId="9" hidden="1">#REF!</definedName>
    <definedName name="Z_4369C211_0865_11D3_88AD_0080C84A5D47_.wvu.PrintArea" localSheetId="8" hidden="1">#REF!</definedName>
    <definedName name="Z_4369C211_0865_11D3_88AD_0080C84A5D47_.wvu.PrintArea" localSheetId="21" hidden="1">#REF!</definedName>
    <definedName name="Z_4369C211_0865_11D3_88AD_0080C84A5D47_.wvu.PrintArea" localSheetId="6" hidden="1">#REF!</definedName>
    <definedName name="Z_4369C211_0865_11D3_88AD_0080C84A5D47_.wvu.PrintArea" localSheetId="0" hidden="1">#REF!</definedName>
    <definedName name="Z_4369C211_0865_11D3_88AD_0080C84A5D47_.wvu.PrintArea" localSheetId="2" hidden="1">#REF!</definedName>
    <definedName name="Z_4369C211_0865_11D3_88AD_0080C84A5D47_.wvu.PrintArea" localSheetId="1" hidden="1">#REF!</definedName>
    <definedName name="Z_4369C211_0865_11D3_88AD_0080C84A5D47_.wvu.PrintArea" localSheetId="33" hidden="1">#REF!</definedName>
    <definedName name="Z_4369C211_0865_11D3_88AD_0080C84A5D47_.wvu.PrintArea" localSheetId="25" hidden="1">#REF!</definedName>
    <definedName name="Z_4369C211_0865_11D3_88AD_0080C84A5D47_.wvu.PrintArea" hidden="1">#REF!</definedName>
    <definedName name="Z_4369C212_0865_11D3_88AD_0080C84A5D47_.wvu.PrintArea" localSheetId="17" hidden="1">#REF!</definedName>
    <definedName name="Z_4369C212_0865_11D3_88AD_0080C84A5D47_.wvu.PrintArea" localSheetId="16" hidden="1">#REF!</definedName>
    <definedName name="Z_4369C212_0865_11D3_88AD_0080C84A5D47_.wvu.PrintArea" localSheetId="53" hidden="1">#REF!</definedName>
    <definedName name="Z_4369C212_0865_11D3_88AD_0080C84A5D47_.wvu.PrintArea" localSheetId="23" hidden="1">#REF!</definedName>
    <definedName name="Z_4369C212_0865_11D3_88AD_0080C84A5D47_.wvu.PrintArea" localSheetId="14" hidden="1">#REF!</definedName>
    <definedName name="Z_4369C212_0865_11D3_88AD_0080C84A5D47_.wvu.PrintArea" localSheetId="13" hidden="1">#REF!</definedName>
    <definedName name="Z_4369C212_0865_11D3_88AD_0080C84A5D47_.wvu.PrintArea" localSheetId="12" hidden="1">#REF!</definedName>
    <definedName name="Z_4369C212_0865_11D3_88AD_0080C84A5D47_.wvu.PrintArea" localSheetId="36" hidden="1">#REF!</definedName>
    <definedName name="Z_4369C212_0865_11D3_88AD_0080C84A5D47_.wvu.PrintArea" localSheetId="10" hidden="1">#REF!</definedName>
    <definedName name="Z_4369C212_0865_11D3_88AD_0080C84A5D47_.wvu.PrintArea" localSheetId="11" hidden="1">#REF!</definedName>
    <definedName name="Z_4369C212_0865_11D3_88AD_0080C84A5D47_.wvu.PrintArea" localSheetId="9" hidden="1">#REF!</definedName>
    <definedName name="Z_4369C212_0865_11D3_88AD_0080C84A5D47_.wvu.PrintArea" localSheetId="8" hidden="1">#REF!</definedName>
    <definedName name="Z_4369C212_0865_11D3_88AD_0080C84A5D47_.wvu.PrintArea" localSheetId="21" hidden="1">#REF!</definedName>
    <definedName name="Z_4369C212_0865_11D3_88AD_0080C84A5D47_.wvu.PrintArea" localSheetId="6" hidden="1">#REF!</definedName>
    <definedName name="Z_4369C212_0865_11D3_88AD_0080C84A5D47_.wvu.PrintArea" localSheetId="0" hidden="1">#REF!</definedName>
    <definedName name="Z_4369C212_0865_11D3_88AD_0080C84A5D47_.wvu.PrintArea" localSheetId="2" hidden="1">#REF!</definedName>
    <definedName name="Z_4369C212_0865_11D3_88AD_0080C84A5D47_.wvu.PrintArea" localSheetId="1" hidden="1">#REF!</definedName>
    <definedName name="Z_4369C212_0865_11D3_88AD_0080C84A5D47_.wvu.PrintArea" localSheetId="33" hidden="1">#REF!</definedName>
    <definedName name="Z_4369C212_0865_11D3_88AD_0080C84A5D47_.wvu.PrintArea" localSheetId="25" hidden="1">#REF!</definedName>
    <definedName name="Z_4369C212_0865_11D3_88AD_0080C84A5D47_.wvu.PrintArea" hidden="1">#REF!</definedName>
    <definedName name="Z_4369C213_0865_11D3_88AD_0080C84A5D47_.wvu.PrintArea" localSheetId="17" hidden="1">#REF!</definedName>
    <definedName name="Z_4369C213_0865_11D3_88AD_0080C84A5D47_.wvu.PrintArea" localSheetId="16" hidden="1">#REF!</definedName>
    <definedName name="Z_4369C213_0865_11D3_88AD_0080C84A5D47_.wvu.PrintArea" localSheetId="53" hidden="1">#REF!</definedName>
    <definedName name="Z_4369C213_0865_11D3_88AD_0080C84A5D47_.wvu.PrintArea" localSheetId="23" hidden="1">#REF!</definedName>
    <definedName name="Z_4369C213_0865_11D3_88AD_0080C84A5D47_.wvu.PrintArea" localSheetId="14" hidden="1">#REF!</definedName>
    <definedName name="Z_4369C213_0865_11D3_88AD_0080C84A5D47_.wvu.PrintArea" localSheetId="13" hidden="1">#REF!</definedName>
    <definedName name="Z_4369C213_0865_11D3_88AD_0080C84A5D47_.wvu.PrintArea" localSheetId="12" hidden="1">#REF!</definedName>
    <definedName name="Z_4369C213_0865_11D3_88AD_0080C84A5D47_.wvu.PrintArea" localSheetId="36" hidden="1">#REF!</definedName>
    <definedName name="Z_4369C213_0865_11D3_88AD_0080C84A5D47_.wvu.PrintArea" localSheetId="10" hidden="1">#REF!</definedName>
    <definedName name="Z_4369C213_0865_11D3_88AD_0080C84A5D47_.wvu.PrintArea" localSheetId="11" hidden="1">#REF!</definedName>
    <definedName name="Z_4369C213_0865_11D3_88AD_0080C84A5D47_.wvu.PrintArea" localSheetId="9" hidden="1">#REF!</definedName>
    <definedName name="Z_4369C213_0865_11D3_88AD_0080C84A5D47_.wvu.PrintArea" localSheetId="8" hidden="1">#REF!</definedName>
    <definedName name="Z_4369C213_0865_11D3_88AD_0080C84A5D47_.wvu.PrintArea" localSheetId="21" hidden="1">#REF!</definedName>
    <definedName name="Z_4369C213_0865_11D3_88AD_0080C84A5D47_.wvu.PrintArea" localSheetId="6" hidden="1">#REF!</definedName>
    <definedName name="Z_4369C213_0865_11D3_88AD_0080C84A5D47_.wvu.PrintArea" localSheetId="0" hidden="1">#REF!</definedName>
    <definedName name="Z_4369C213_0865_11D3_88AD_0080C84A5D47_.wvu.PrintArea" localSheetId="2" hidden="1">#REF!</definedName>
    <definedName name="Z_4369C213_0865_11D3_88AD_0080C84A5D47_.wvu.PrintArea" localSheetId="1" hidden="1">#REF!</definedName>
    <definedName name="Z_4369C213_0865_11D3_88AD_0080C84A5D47_.wvu.PrintArea" localSheetId="33" hidden="1">#REF!</definedName>
    <definedName name="Z_4369C213_0865_11D3_88AD_0080C84A5D47_.wvu.PrintArea" localSheetId="25" hidden="1">#REF!</definedName>
    <definedName name="Z_4369C213_0865_11D3_88AD_0080C84A5D47_.wvu.PrintArea" hidden="1">#REF!</definedName>
    <definedName name="Z_4369C215_0865_11D3_88AD_0080C84A5D47_.wvu.PrintArea" localSheetId="17" hidden="1">#REF!</definedName>
    <definedName name="Z_4369C215_0865_11D3_88AD_0080C84A5D47_.wvu.PrintArea" localSheetId="16" hidden="1">#REF!</definedName>
    <definedName name="Z_4369C215_0865_11D3_88AD_0080C84A5D47_.wvu.PrintArea" localSheetId="53" hidden="1">#REF!</definedName>
    <definedName name="Z_4369C215_0865_11D3_88AD_0080C84A5D47_.wvu.PrintArea" localSheetId="23" hidden="1">#REF!</definedName>
    <definedName name="Z_4369C215_0865_11D3_88AD_0080C84A5D47_.wvu.PrintArea" localSheetId="14" hidden="1">#REF!</definedName>
    <definedName name="Z_4369C215_0865_11D3_88AD_0080C84A5D47_.wvu.PrintArea" localSheetId="13" hidden="1">#REF!</definedName>
    <definedName name="Z_4369C215_0865_11D3_88AD_0080C84A5D47_.wvu.PrintArea" localSheetId="12" hidden="1">#REF!</definedName>
    <definedName name="Z_4369C215_0865_11D3_88AD_0080C84A5D47_.wvu.PrintArea" localSheetId="36" hidden="1">#REF!</definedName>
    <definedName name="Z_4369C215_0865_11D3_88AD_0080C84A5D47_.wvu.PrintArea" localSheetId="10" hidden="1">#REF!</definedName>
    <definedName name="Z_4369C215_0865_11D3_88AD_0080C84A5D47_.wvu.PrintArea" localSheetId="11" hidden="1">#REF!</definedName>
    <definedName name="Z_4369C215_0865_11D3_88AD_0080C84A5D47_.wvu.PrintArea" localSheetId="9" hidden="1">#REF!</definedName>
    <definedName name="Z_4369C215_0865_11D3_88AD_0080C84A5D47_.wvu.PrintArea" localSheetId="8" hidden="1">#REF!</definedName>
    <definedName name="Z_4369C215_0865_11D3_88AD_0080C84A5D47_.wvu.PrintArea" localSheetId="21" hidden="1">#REF!</definedName>
    <definedName name="Z_4369C215_0865_11D3_88AD_0080C84A5D47_.wvu.PrintArea" localSheetId="6" hidden="1">#REF!</definedName>
    <definedName name="Z_4369C215_0865_11D3_88AD_0080C84A5D47_.wvu.PrintArea" localSheetId="0" hidden="1">#REF!</definedName>
    <definedName name="Z_4369C215_0865_11D3_88AD_0080C84A5D47_.wvu.PrintArea" localSheetId="2" hidden="1">#REF!</definedName>
    <definedName name="Z_4369C215_0865_11D3_88AD_0080C84A5D47_.wvu.PrintArea" localSheetId="1" hidden="1">#REF!</definedName>
    <definedName name="Z_4369C215_0865_11D3_88AD_0080C84A5D47_.wvu.PrintArea" localSheetId="33" hidden="1">#REF!</definedName>
    <definedName name="Z_4369C215_0865_11D3_88AD_0080C84A5D47_.wvu.PrintArea" localSheetId="25" hidden="1">#REF!</definedName>
    <definedName name="Z_4369C215_0865_11D3_88AD_0080C84A5D47_.wvu.PrintArea" hidden="1">#REF!</definedName>
    <definedName name="Z_4369C216_0865_11D3_88AD_0080C84A5D47_.wvu.PrintArea" localSheetId="17" hidden="1">#REF!</definedName>
    <definedName name="Z_4369C216_0865_11D3_88AD_0080C84A5D47_.wvu.PrintArea" localSheetId="16" hidden="1">#REF!</definedName>
    <definedName name="Z_4369C216_0865_11D3_88AD_0080C84A5D47_.wvu.PrintArea" localSheetId="53" hidden="1">#REF!</definedName>
    <definedName name="Z_4369C216_0865_11D3_88AD_0080C84A5D47_.wvu.PrintArea" localSheetId="23" hidden="1">#REF!</definedName>
    <definedName name="Z_4369C216_0865_11D3_88AD_0080C84A5D47_.wvu.PrintArea" localSheetId="14" hidden="1">#REF!</definedName>
    <definedName name="Z_4369C216_0865_11D3_88AD_0080C84A5D47_.wvu.PrintArea" localSheetId="13" hidden="1">#REF!</definedName>
    <definedName name="Z_4369C216_0865_11D3_88AD_0080C84A5D47_.wvu.PrintArea" localSheetId="12" hidden="1">#REF!</definedName>
    <definedName name="Z_4369C216_0865_11D3_88AD_0080C84A5D47_.wvu.PrintArea" localSheetId="36" hidden="1">#REF!</definedName>
    <definedName name="Z_4369C216_0865_11D3_88AD_0080C84A5D47_.wvu.PrintArea" localSheetId="10" hidden="1">#REF!</definedName>
    <definedName name="Z_4369C216_0865_11D3_88AD_0080C84A5D47_.wvu.PrintArea" localSheetId="11" hidden="1">#REF!</definedName>
    <definedName name="Z_4369C216_0865_11D3_88AD_0080C84A5D47_.wvu.PrintArea" localSheetId="9" hidden="1">#REF!</definedName>
    <definedName name="Z_4369C216_0865_11D3_88AD_0080C84A5D47_.wvu.PrintArea" localSheetId="8" hidden="1">#REF!</definedName>
    <definedName name="Z_4369C216_0865_11D3_88AD_0080C84A5D47_.wvu.PrintArea" localSheetId="21" hidden="1">#REF!</definedName>
    <definedName name="Z_4369C216_0865_11D3_88AD_0080C84A5D47_.wvu.PrintArea" localSheetId="6" hidden="1">#REF!</definedName>
    <definedName name="Z_4369C216_0865_11D3_88AD_0080C84A5D47_.wvu.PrintArea" localSheetId="0" hidden="1">#REF!</definedName>
    <definedName name="Z_4369C216_0865_11D3_88AD_0080C84A5D47_.wvu.PrintArea" localSheetId="2" hidden="1">#REF!</definedName>
    <definedName name="Z_4369C216_0865_11D3_88AD_0080C84A5D47_.wvu.PrintArea" localSheetId="1" hidden="1">#REF!</definedName>
    <definedName name="Z_4369C216_0865_11D3_88AD_0080C84A5D47_.wvu.PrintArea" localSheetId="33" hidden="1">#REF!</definedName>
    <definedName name="Z_4369C216_0865_11D3_88AD_0080C84A5D47_.wvu.PrintArea" localSheetId="25" hidden="1">#REF!</definedName>
    <definedName name="Z_4369C216_0865_11D3_88AD_0080C84A5D47_.wvu.PrintArea" hidden="1">#REF!</definedName>
    <definedName name="Z_4369C217_0865_11D3_88AD_0080C84A5D47_.wvu.PrintArea" localSheetId="17" hidden="1">#REF!</definedName>
    <definedName name="Z_4369C217_0865_11D3_88AD_0080C84A5D47_.wvu.PrintArea" localSheetId="16" hidden="1">#REF!</definedName>
    <definedName name="Z_4369C217_0865_11D3_88AD_0080C84A5D47_.wvu.PrintArea" localSheetId="53" hidden="1">#REF!</definedName>
    <definedName name="Z_4369C217_0865_11D3_88AD_0080C84A5D47_.wvu.PrintArea" localSheetId="23" hidden="1">#REF!</definedName>
    <definedName name="Z_4369C217_0865_11D3_88AD_0080C84A5D47_.wvu.PrintArea" localSheetId="14" hidden="1">#REF!</definedName>
    <definedName name="Z_4369C217_0865_11D3_88AD_0080C84A5D47_.wvu.PrintArea" localSheetId="13" hidden="1">#REF!</definedName>
    <definedName name="Z_4369C217_0865_11D3_88AD_0080C84A5D47_.wvu.PrintArea" localSheetId="12" hidden="1">#REF!</definedName>
    <definedName name="Z_4369C217_0865_11D3_88AD_0080C84A5D47_.wvu.PrintArea" localSheetId="36" hidden="1">#REF!</definedName>
    <definedName name="Z_4369C217_0865_11D3_88AD_0080C84A5D47_.wvu.PrintArea" localSheetId="10" hidden="1">#REF!</definedName>
    <definedName name="Z_4369C217_0865_11D3_88AD_0080C84A5D47_.wvu.PrintArea" localSheetId="11" hidden="1">#REF!</definedName>
    <definedName name="Z_4369C217_0865_11D3_88AD_0080C84A5D47_.wvu.PrintArea" localSheetId="9" hidden="1">#REF!</definedName>
    <definedName name="Z_4369C217_0865_11D3_88AD_0080C84A5D47_.wvu.PrintArea" localSheetId="8" hidden="1">#REF!</definedName>
    <definedName name="Z_4369C217_0865_11D3_88AD_0080C84A5D47_.wvu.PrintArea" localSheetId="21" hidden="1">#REF!</definedName>
    <definedName name="Z_4369C217_0865_11D3_88AD_0080C84A5D47_.wvu.PrintArea" localSheetId="6" hidden="1">#REF!</definedName>
    <definedName name="Z_4369C217_0865_11D3_88AD_0080C84A5D47_.wvu.PrintArea" localSheetId="0" hidden="1">#REF!</definedName>
    <definedName name="Z_4369C217_0865_11D3_88AD_0080C84A5D47_.wvu.PrintArea" localSheetId="2" hidden="1">#REF!</definedName>
    <definedName name="Z_4369C217_0865_11D3_88AD_0080C84A5D47_.wvu.PrintArea" localSheetId="1" hidden="1">#REF!</definedName>
    <definedName name="Z_4369C217_0865_11D3_88AD_0080C84A5D47_.wvu.PrintArea" localSheetId="33" hidden="1">#REF!</definedName>
    <definedName name="Z_4369C217_0865_11D3_88AD_0080C84A5D47_.wvu.PrintArea" localSheetId="25" hidden="1">#REF!</definedName>
    <definedName name="Z_4369C217_0865_11D3_88AD_0080C84A5D47_.wvu.PrintArea" hidden="1">#REF!</definedName>
    <definedName name="Z_4369C218_0865_11D3_88AD_0080C84A5D47_.wvu.PrintArea" localSheetId="17" hidden="1">#REF!</definedName>
    <definedName name="Z_4369C218_0865_11D3_88AD_0080C84A5D47_.wvu.PrintArea" localSheetId="16" hidden="1">#REF!</definedName>
    <definedName name="Z_4369C218_0865_11D3_88AD_0080C84A5D47_.wvu.PrintArea" localSheetId="53" hidden="1">#REF!</definedName>
    <definedName name="Z_4369C218_0865_11D3_88AD_0080C84A5D47_.wvu.PrintArea" localSheetId="23" hidden="1">#REF!</definedName>
    <definedName name="Z_4369C218_0865_11D3_88AD_0080C84A5D47_.wvu.PrintArea" localSheetId="14" hidden="1">#REF!</definedName>
    <definedName name="Z_4369C218_0865_11D3_88AD_0080C84A5D47_.wvu.PrintArea" localSheetId="13" hidden="1">#REF!</definedName>
    <definedName name="Z_4369C218_0865_11D3_88AD_0080C84A5D47_.wvu.PrintArea" localSheetId="12" hidden="1">#REF!</definedName>
    <definedName name="Z_4369C218_0865_11D3_88AD_0080C84A5D47_.wvu.PrintArea" localSheetId="36" hidden="1">#REF!</definedName>
    <definedName name="Z_4369C218_0865_11D3_88AD_0080C84A5D47_.wvu.PrintArea" localSheetId="10" hidden="1">#REF!</definedName>
    <definedName name="Z_4369C218_0865_11D3_88AD_0080C84A5D47_.wvu.PrintArea" localSheetId="11" hidden="1">#REF!</definedName>
    <definedName name="Z_4369C218_0865_11D3_88AD_0080C84A5D47_.wvu.PrintArea" localSheetId="9" hidden="1">#REF!</definedName>
    <definedName name="Z_4369C218_0865_11D3_88AD_0080C84A5D47_.wvu.PrintArea" localSheetId="8" hidden="1">#REF!</definedName>
    <definedName name="Z_4369C218_0865_11D3_88AD_0080C84A5D47_.wvu.PrintArea" localSheetId="21" hidden="1">#REF!</definedName>
    <definedName name="Z_4369C218_0865_11D3_88AD_0080C84A5D47_.wvu.PrintArea" localSheetId="6" hidden="1">#REF!</definedName>
    <definedName name="Z_4369C218_0865_11D3_88AD_0080C84A5D47_.wvu.PrintArea" localSheetId="0" hidden="1">#REF!</definedName>
    <definedName name="Z_4369C218_0865_11D3_88AD_0080C84A5D47_.wvu.PrintArea" localSheetId="2" hidden="1">#REF!</definedName>
    <definedName name="Z_4369C218_0865_11D3_88AD_0080C84A5D47_.wvu.PrintArea" localSheetId="1" hidden="1">#REF!</definedName>
    <definedName name="Z_4369C218_0865_11D3_88AD_0080C84A5D47_.wvu.PrintArea" localSheetId="33" hidden="1">#REF!</definedName>
    <definedName name="Z_4369C218_0865_11D3_88AD_0080C84A5D47_.wvu.PrintArea" localSheetId="25" hidden="1">#REF!</definedName>
    <definedName name="Z_4369C218_0865_11D3_88AD_0080C84A5D47_.wvu.PrintArea" hidden="1">#REF!</definedName>
    <definedName name="Z_4369C21A_0865_11D3_88AD_0080C84A5D47_.wvu.PrintArea" localSheetId="17" hidden="1">#REF!</definedName>
    <definedName name="Z_4369C21A_0865_11D3_88AD_0080C84A5D47_.wvu.PrintArea" localSheetId="16" hidden="1">#REF!</definedName>
    <definedName name="Z_4369C21A_0865_11D3_88AD_0080C84A5D47_.wvu.PrintArea" localSheetId="53" hidden="1">#REF!</definedName>
    <definedName name="Z_4369C21A_0865_11D3_88AD_0080C84A5D47_.wvu.PrintArea" localSheetId="23" hidden="1">#REF!</definedName>
    <definedName name="Z_4369C21A_0865_11D3_88AD_0080C84A5D47_.wvu.PrintArea" localSheetId="14" hidden="1">#REF!</definedName>
    <definedName name="Z_4369C21A_0865_11D3_88AD_0080C84A5D47_.wvu.PrintArea" localSheetId="13" hidden="1">#REF!</definedName>
    <definedName name="Z_4369C21A_0865_11D3_88AD_0080C84A5D47_.wvu.PrintArea" localSheetId="12" hidden="1">#REF!</definedName>
    <definedName name="Z_4369C21A_0865_11D3_88AD_0080C84A5D47_.wvu.PrintArea" localSheetId="36" hidden="1">#REF!</definedName>
    <definedName name="Z_4369C21A_0865_11D3_88AD_0080C84A5D47_.wvu.PrintArea" localSheetId="10" hidden="1">#REF!</definedName>
    <definedName name="Z_4369C21A_0865_11D3_88AD_0080C84A5D47_.wvu.PrintArea" localSheetId="11" hidden="1">#REF!</definedName>
    <definedName name="Z_4369C21A_0865_11D3_88AD_0080C84A5D47_.wvu.PrintArea" localSheetId="9" hidden="1">#REF!</definedName>
    <definedName name="Z_4369C21A_0865_11D3_88AD_0080C84A5D47_.wvu.PrintArea" localSheetId="8" hidden="1">#REF!</definedName>
    <definedName name="Z_4369C21A_0865_11D3_88AD_0080C84A5D47_.wvu.PrintArea" localSheetId="21" hidden="1">#REF!</definedName>
    <definedName name="Z_4369C21A_0865_11D3_88AD_0080C84A5D47_.wvu.PrintArea" localSheetId="6" hidden="1">#REF!</definedName>
    <definedName name="Z_4369C21A_0865_11D3_88AD_0080C84A5D47_.wvu.PrintArea" localSheetId="0" hidden="1">#REF!</definedName>
    <definedName name="Z_4369C21A_0865_11D3_88AD_0080C84A5D47_.wvu.PrintArea" localSheetId="2" hidden="1">#REF!</definedName>
    <definedName name="Z_4369C21A_0865_11D3_88AD_0080C84A5D47_.wvu.PrintArea" localSheetId="1" hidden="1">#REF!</definedName>
    <definedName name="Z_4369C21A_0865_11D3_88AD_0080C84A5D47_.wvu.PrintArea" localSheetId="33" hidden="1">#REF!</definedName>
    <definedName name="Z_4369C21A_0865_11D3_88AD_0080C84A5D47_.wvu.PrintArea" localSheetId="25" hidden="1">#REF!</definedName>
    <definedName name="Z_4369C21A_0865_11D3_88AD_0080C84A5D47_.wvu.PrintArea" hidden="1">#REF!</definedName>
    <definedName name="Z_4369C21B_0865_11D3_88AD_0080C84A5D47_.wvu.PrintArea" localSheetId="17" hidden="1">#REF!</definedName>
    <definedName name="Z_4369C21B_0865_11D3_88AD_0080C84A5D47_.wvu.PrintArea" localSheetId="16" hidden="1">#REF!</definedName>
    <definedName name="Z_4369C21B_0865_11D3_88AD_0080C84A5D47_.wvu.PrintArea" localSheetId="53" hidden="1">#REF!</definedName>
    <definedName name="Z_4369C21B_0865_11D3_88AD_0080C84A5D47_.wvu.PrintArea" localSheetId="23" hidden="1">#REF!</definedName>
    <definedName name="Z_4369C21B_0865_11D3_88AD_0080C84A5D47_.wvu.PrintArea" localSheetId="14" hidden="1">#REF!</definedName>
    <definedName name="Z_4369C21B_0865_11D3_88AD_0080C84A5D47_.wvu.PrintArea" localSheetId="13" hidden="1">#REF!</definedName>
    <definedName name="Z_4369C21B_0865_11D3_88AD_0080C84A5D47_.wvu.PrintArea" localSheetId="12" hidden="1">#REF!</definedName>
    <definedName name="Z_4369C21B_0865_11D3_88AD_0080C84A5D47_.wvu.PrintArea" localSheetId="36" hidden="1">#REF!</definedName>
    <definedName name="Z_4369C21B_0865_11D3_88AD_0080C84A5D47_.wvu.PrintArea" localSheetId="10" hidden="1">#REF!</definedName>
    <definedName name="Z_4369C21B_0865_11D3_88AD_0080C84A5D47_.wvu.PrintArea" localSheetId="11" hidden="1">#REF!</definedName>
    <definedName name="Z_4369C21B_0865_11D3_88AD_0080C84A5D47_.wvu.PrintArea" localSheetId="9" hidden="1">#REF!</definedName>
    <definedName name="Z_4369C21B_0865_11D3_88AD_0080C84A5D47_.wvu.PrintArea" localSheetId="8" hidden="1">#REF!</definedName>
    <definedName name="Z_4369C21B_0865_11D3_88AD_0080C84A5D47_.wvu.PrintArea" localSheetId="21" hidden="1">#REF!</definedName>
    <definedName name="Z_4369C21B_0865_11D3_88AD_0080C84A5D47_.wvu.PrintArea" localSheetId="6" hidden="1">#REF!</definedName>
    <definedName name="Z_4369C21B_0865_11D3_88AD_0080C84A5D47_.wvu.PrintArea" localSheetId="0" hidden="1">#REF!</definedName>
    <definedName name="Z_4369C21B_0865_11D3_88AD_0080C84A5D47_.wvu.PrintArea" localSheetId="2" hidden="1">#REF!</definedName>
    <definedName name="Z_4369C21B_0865_11D3_88AD_0080C84A5D47_.wvu.PrintArea" localSheetId="1" hidden="1">#REF!</definedName>
    <definedName name="Z_4369C21B_0865_11D3_88AD_0080C84A5D47_.wvu.PrintArea" localSheetId="33" hidden="1">#REF!</definedName>
    <definedName name="Z_4369C21B_0865_11D3_88AD_0080C84A5D47_.wvu.PrintArea" localSheetId="25" hidden="1">#REF!</definedName>
    <definedName name="Z_4369C21B_0865_11D3_88AD_0080C84A5D47_.wvu.PrintArea" hidden="1">#REF!</definedName>
    <definedName name="Z_473C207F_0F72_11D3_97F6_00A0C9DF29C4_.wvu.PrintArea" localSheetId="17" hidden="1">#REF!</definedName>
    <definedName name="Z_473C207F_0F72_11D3_97F6_00A0C9DF29C4_.wvu.PrintArea" localSheetId="16" hidden="1">#REF!</definedName>
    <definedName name="Z_473C207F_0F72_11D3_97F6_00A0C9DF29C4_.wvu.PrintArea" localSheetId="53" hidden="1">#REF!</definedName>
    <definedName name="Z_473C207F_0F72_11D3_97F6_00A0C9DF29C4_.wvu.PrintArea" localSheetId="23" hidden="1">#REF!</definedName>
    <definedName name="Z_473C207F_0F72_11D3_97F6_00A0C9DF29C4_.wvu.PrintArea" localSheetId="14" hidden="1">#REF!</definedName>
    <definedName name="Z_473C207F_0F72_11D3_97F6_00A0C9DF29C4_.wvu.PrintArea" localSheetId="13" hidden="1">#REF!</definedName>
    <definedName name="Z_473C207F_0F72_11D3_97F6_00A0C9DF29C4_.wvu.PrintArea" localSheetId="12" hidden="1">#REF!</definedName>
    <definedName name="Z_473C207F_0F72_11D3_97F6_00A0C9DF29C4_.wvu.PrintArea" localSheetId="36" hidden="1">#REF!</definedName>
    <definedName name="Z_473C207F_0F72_11D3_97F6_00A0C9DF29C4_.wvu.PrintArea" localSheetId="10" hidden="1">#REF!</definedName>
    <definedName name="Z_473C207F_0F72_11D3_97F6_00A0C9DF29C4_.wvu.PrintArea" localSheetId="11" hidden="1">#REF!</definedName>
    <definedName name="Z_473C207F_0F72_11D3_97F6_00A0C9DF29C4_.wvu.PrintArea" localSheetId="9" hidden="1">#REF!</definedName>
    <definedName name="Z_473C207F_0F72_11D3_97F6_00A0C9DF29C4_.wvu.PrintArea" localSheetId="8" hidden="1">#REF!</definedName>
    <definedName name="Z_473C207F_0F72_11D3_97F6_00A0C9DF29C4_.wvu.PrintArea" localSheetId="21" hidden="1">#REF!</definedName>
    <definedName name="Z_473C207F_0F72_11D3_97F6_00A0C9DF29C4_.wvu.PrintArea" localSheetId="6" hidden="1">#REF!</definedName>
    <definedName name="Z_473C207F_0F72_11D3_97F6_00A0C9DF29C4_.wvu.PrintArea" localSheetId="0" hidden="1">#REF!</definedName>
    <definedName name="Z_473C207F_0F72_11D3_97F6_00A0C9DF29C4_.wvu.PrintArea" localSheetId="2" hidden="1">#REF!</definedName>
    <definedName name="Z_473C207F_0F72_11D3_97F6_00A0C9DF29C4_.wvu.PrintArea" localSheetId="1" hidden="1">#REF!</definedName>
    <definedName name="Z_473C207F_0F72_11D3_97F6_00A0C9DF29C4_.wvu.PrintArea" localSheetId="33" hidden="1">#REF!</definedName>
    <definedName name="Z_473C207F_0F72_11D3_97F6_00A0C9DF29C4_.wvu.PrintArea" localSheetId="25" hidden="1">#REF!</definedName>
    <definedName name="Z_473C207F_0F72_11D3_97F6_00A0C9DF29C4_.wvu.PrintArea" hidden="1">#REF!</definedName>
    <definedName name="Z_473C2080_0F72_11D3_97F6_00A0C9DF29C4_.wvu.PrintArea" localSheetId="17" hidden="1">#REF!</definedName>
    <definedName name="Z_473C2080_0F72_11D3_97F6_00A0C9DF29C4_.wvu.PrintArea" localSheetId="16" hidden="1">#REF!</definedName>
    <definedName name="Z_473C2080_0F72_11D3_97F6_00A0C9DF29C4_.wvu.PrintArea" localSheetId="53" hidden="1">#REF!</definedName>
    <definedName name="Z_473C2080_0F72_11D3_97F6_00A0C9DF29C4_.wvu.PrintArea" localSheetId="23" hidden="1">#REF!</definedName>
    <definedName name="Z_473C2080_0F72_11D3_97F6_00A0C9DF29C4_.wvu.PrintArea" localSheetId="14" hidden="1">#REF!</definedName>
    <definedName name="Z_473C2080_0F72_11D3_97F6_00A0C9DF29C4_.wvu.PrintArea" localSheetId="13" hidden="1">#REF!</definedName>
    <definedName name="Z_473C2080_0F72_11D3_97F6_00A0C9DF29C4_.wvu.PrintArea" localSheetId="12" hidden="1">#REF!</definedName>
    <definedName name="Z_473C2080_0F72_11D3_97F6_00A0C9DF29C4_.wvu.PrintArea" localSheetId="36" hidden="1">#REF!</definedName>
    <definedName name="Z_473C2080_0F72_11D3_97F6_00A0C9DF29C4_.wvu.PrintArea" localSheetId="10" hidden="1">#REF!</definedName>
    <definedName name="Z_473C2080_0F72_11D3_97F6_00A0C9DF29C4_.wvu.PrintArea" localSheetId="11" hidden="1">#REF!</definedName>
    <definedName name="Z_473C2080_0F72_11D3_97F6_00A0C9DF29C4_.wvu.PrintArea" localSheetId="9" hidden="1">#REF!</definedName>
    <definedName name="Z_473C2080_0F72_11D3_97F6_00A0C9DF29C4_.wvu.PrintArea" localSheetId="8" hidden="1">#REF!</definedName>
    <definedName name="Z_473C2080_0F72_11D3_97F6_00A0C9DF29C4_.wvu.PrintArea" localSheetId="21" hidden="1">#REF!</definedName>
    <definedName name="Z_473C2080_0F72_11D3_97F6_00A0C9DF29C4_.wvu.PrintArea" localSheetId="6" hidden="1">#REF!</definedName>
    <definedName name="Z_473C2080_0F72_11D3_97F6_00A0C9DF29C4_.wvu.PrintArea" localSheetId="0" hidden="1">#REF!</definedName>
    <definedName name="Z_473C2080_0F72_11D3_97F6_00A0C9DF29C4_.wvu.PrintArea" localSheetId="2" hidden="1">#REF!</definedName>
    <definedName name="Z_473C2080_0F72_11D3_97F6_00A0C9DF29C4_.wvu.PrintArea" localSheetId="1" hidden="1">#REF!</definedName>
    <definedName name="Z_473C2080_0F72_11D3_97F6_00A0C9DF29C4_.wvu.PrintArea" localSheetId="33" hidden="1">#REF!</definedName>
    <definedName name="Z_473C2080_0F72_11D3_97F6_00A0C9DF29C4_.wvu.PrintArea" localSheetId="25" hidden="1">#REF!</definedName>
    <definedName name="Z_473C2080_0F72_11D3_97F6_00A0C9DF29C4_.wvu.PrintArea" hidden="1">#REF!</definedName>
    <definedName name="Z_473C2082_0F72_11D3_97F6_00A0C9DF29C4_.wvu.PrintArea" localSheetId="17" hidden="1">#REF!</definedName>
    <definedName name="Z_473C2082_0F72_11D3_97F6_00A0C9DF29C4_.wvu.PrintArea" localSheetId="16" hidden="1">#REF!</definedName>
    <definedName name="Z_473C2082_0F72_11D3_97F6_00A0C9DF29C4_.wvu.PrintArea" localSheetId="53" hidden="1">#REF!</definedName>
    <definedName name="Z_473C2082_0F72_11D3_97F6_00A0C9DF29C4_.wvu.PrintArea" localSheetId="23" hidden="1">#REF!</definedName>
    <definedName name="Z_473C2082_0F72_11D3_97F6_00A0C9DF29C4_.wvu.PrintArea" localSheetId="14" hidden="1">#REF!</definedName>
    <definedName name="Z_473C2082_0F72_11D3_97F6_00A0C9DF29C4_.wvu.PrintArea" localSheetId="13" hidden="1">#REF!</definedName>
    <definedName name="Z_473C2082_0F72_11D3_97F6_00A0C9DF29C4_.wvu.PrintArea" localSheetId="12" hidden="1">#REF!</definedName>
    <definedName name="Z_473C2082_0F72_11D3_97F6_00A0C9DF29C4_.wvu.PrintArea" localSheetId="36" hidden="1">#REF!</definedName>
    <definedName name="Z_473C2082_0F72_11D3_97F6_00A0C9DF29C4_.wvu.PrintArea" localSheetId="10" hidden="1">#REF!</definedName>
    <definedName name="Z_473C2082_0F72_11D3_97F6_00A0C9DF29C4_.wvu.PrintArea" localSheetId="11" hidden="1">#REF!</definedName>
    <definedName name="Z_473C2082_0F72_11D3_97F6_00A0C9DF29C4_.wvu.PrintArea" localSheetId="9" hidden="1">#REF!</definedName>
    <definedName name="Z_473C2082_0F72_11D3_97F6_00A0C9DF29C4_.wvu.PrintArea" localSheetId="8" hidden="1">#REF!</definedName>
    <definedName name="Z_473C2082_0F72_11D3_97F6_00A0C9DF29C4_.wvu.PrintArea" localSheetId="21" hidden="1">#REF!</definedName>
    <definedName name="Z_473C2082_0F72_11D3_97F6_00A0C9DF29C4_.wvu.PrintArea" localSheetId="6" hidden="1">#REF!</definedName>
    <definedName name="Z_473C2082_0F72_11D3_97F6_00A0C9DF29C4_.wvu.PrintArea" localSheetId="0" hidden="1">#REF!</definedName>
    <definedName name="Z_473C2082_0F72_11D3_97F6_00A0C9DF29C4_.wvu.PrintArea" localSheetId="2" hidden="1">#REF!</definedName>
    <definedName name="Z_473C2082_0F72_11D3_97F6_00A0C9DF29C4_.wvu.PrintArea" localSheetId="1" hidden="1">#REF!</definedName>
    <definedName name="Z_473C2082_0F72_11D3_97F6_00A0C9DF29C4_.wvu.PrintArea" localSheetId="33" hidden="1">#REF!</definedName>
    <definedName name="Z_473C2082_0F72_11D3_97F6_00A0C9DF29C4_.wvu.PrintArea" localSheetId="25" hidden="1">#REF!</definedName>
    <definedName name="Z_473C2082_0F72_11D3_97F6_00A0C9DF29C4_.wvu.PrintArea" hidden="1">#REF!</definedName>
    <definedName name="Z_473C2083_0F72_11D3_97F6_00A0C9DF29C4_.wvu.PrintArea" localSheetId="17" hidden="1">#REF!</definedName>
    <definedName name="Z_473C2083_0F72_11D3_97F6_00A0C9DF29C4_.wvu.PrintArea" localSheetId="16" hidden="1">#REF!</definedName>
    <definedName name="Z_473C2083_0F72_11D3_97F6_00A0C9DF29C4_.wvu.PrintArea" localSheetId="53" hidden="1">#REF!</definedName>
    <definedName name="Z_473C2083_0F72_11D3_97F6_00A0C9DF29C4_.wvu.PrintArea" localSheetId="23" hidden="1">#REF!</definedName>
    <definedName name="Z_473C2083_0F72_11D3_97F6_00A0C9DF29C4_.wvu.PrintArea" localSheetId="14" hidden="1">#REF!</definedName>
    <definedName name="Z_473C2083_0F72_11D3_97F6_00A0C9DF29C4_.wvu.PrintArea" localSheetId="13" hidden="1">#REF!</definedName>
    <definedName name="Z_473C2083_0F72_11D3_97F6_00A0C9DF29C4_.wvu.PrintArea" localSheetId="12" hidden="1">#REF!</definedName>
    <definedName name="Z_473C2083_0F72_11D3_97F6_00A0C9DF29C4_.wvu.PrintArea" localSheetId="36" hidden="1">#REF!</definedName>
    <definedName name="Z_473C2083_0F72_11D3_97F6_00A0C9DF29C4_.wvu.PrintArea" localSheetId="10" hidden="1">#REF!</definedName>
    <definedName name="Z_473C2083_0F72_11D3_97F6_00A0C9DF29C4_.wvu.PrintArea" localSheetId="11" hidden="1">#REF!</definedName>
    <definedName name="Z_473C2083_0F72_11D3_97F6_00A0C9DF29C4_.wvu.PrintArea" localSheetId="9" hidden="1">#REF!</definedName>
    <definedName name="Z_473C2083_0F72_11D3_97F6_00A0C9DF29C4_.wvu.PrintArea" localSheetId="8" hidden="1">#REF!</definedName>
    <definedName name="Z_473C2083_0F72_11D3_97F6_00A0C9DF29C4_.wvu.PrintArea" localSheetId="21" hidden="1">#REF!</definedName>
    <definedName name="Z_473C2083_0F72_11D3_97F6_00A0C9DF29C4_.wvu.PrintArea" localSheetId="6" hidden="1">#REF!</definedName>
    <definedName name="Z_473C2083_0F72_11D3_97F6_00A0C9DF29C4_.wvu.PrintArea" localSheetId="0" hidden="1">#REF!</definedName>
    <definedName name="Z_473C2083_0F72_11D3_97F6_00A0C9DF29C4_.wvu.PrintArea" localSheetId="2" hidden="1">#REF!</definedName>
    <definedName name="Z_473C2083_0F72_11D3_97F6_00A0C9DF29C4_.wvu.PrintArea" localSheetId="1" hidden="1">#REF!</definedName>
    <definedName name="Z_473C2083_0F72_11D3_97F6_00A0C9DF29C4_.wvu.PrintArea" localSheetId="33" hidden="1">#REF!</definedName>
    <definedName name="Z_473C2083_0F72_11D3_97F6_00A0C9DF29C4_.wvu.PrintArea" localSheetId="25" hidden="1">#REF!</definedName>
    <definedName name="Z_473C2083_0F72_11D3_97F6_00A0C9DF29C4_.wvu.PrintArea" hidden="1">#REF!</definedName>
    <definedName name="Z_473C2084_0F72_11D3_97F6_00A0C9DF29C4_.wvu.PrintArea" localSheetId="17" hidden="1">#REF!</definedName>
    <definedName name="Z_473C2084_0F72_11D3_97F6_00A0C9DF29C4_.wvu.PrintArea" localSheetId="16" hidden="1">#REF!</definedName>
    <definedName name="Z_473C2084_0F72_11D3_97F6_00A0C9DF29C4_.wvu.PrintArea" localSheetId="53" hidden="1">#REF!</definedName>
    <definedName name="Z_473C2084_0F72_11D3_97F6_00A0C9DF29C4_.wvu.PrintArea" localSheetId="23" hidden="1">#REF!</definedName>
    <definedName name="Z_473C2084_0F72_11D3_97F6_00A0C9DF29C4_.wvu.PrintArea" localSheetId="14" hidden="1">#REF!</definedName>
    <definedName name="Z_473C2084_0F72_11D3_97F6_00A0C9DF29C4_.wvu.PrintArea" localSheetId="13" hidden="1">#REF!</definedName>
    <definedName name="Z_473C2084_0F72_11D3_97F6_00A0C9DF29C4_.wvu.PrintArea" localSheetId="12" hidden="1">#REF!</definedName>
    <definedName name="Z_473C2084_0F72_11D3_97F6_00A0C9DF29C4_.wvu.PrintArea" localSheetId="36" hidden="1">#REF!</definedName>
    <definedName name="Z_473C2084_0F72_11D3_97F6_00A0C9DF29C4_.wvu.PrintArea" localSheetId="10" hidden="1">#REF!</definedName>
    <definedName name="Z_473C2084_0F72_11D3_97F6_00A0C9DF29C4_.wvu.PrintArea" localSheetId="11" hidden="1">#REF!</definedName>
    <definedName name="Z_473C2084_0F72_11D3_97F6_00A0C9DF29C4_.wvu.PrintArea" localSheetId="9" hidden="1">#REF!</definedName>
    <definedName name="Z_473C2084_0F72_11D3_97F6_00A0C9DF29C4_.wvu.PrintArea" localSheetId="8" hidden="1">#REF!</definedName>
    <definedName name="Z_473C2084_0F72_11D3_97F6_00A0C9DF29C4_.wvu.PrintArea" localSheetId="21" hidden="1">#REF!</definedName>
    <definedName name="Z_473C2084_0F72_11D3_97F6_00A0C9DF29C4_.wvu.PrintArea" localSheetId="6" hidden="1">#REF!</definedName>
    <definedName name="Z_473C2084_0F72_11D3_97F6_00A0C9DF29C4_.wvu.PrintArea" localSheetId="0" hidden="1">#REF!</definedName>
    <definedName name="Z_473C2084_0F72_11D3_97F6_00A0C9DF29C4_.wvu.PrintArea" localSheetId="2" hidden="1">#REF!</definedName>
    <definedName name="Z_473C2084_0F72_11D3_97F6_00A0C9DF29C4_.wvu.PrintArea" localSheetId="1" hidden="1">#REF!</definedName>
    <definedName name="Z_473C2084_0F72_11D3_97F6_00A0C9DF29C4_.wvu.PrintArea" localSheetId="33" hidden="1">#REF!</definedName>
    <definedName name="Z_473C2084_0F72_11D3_97F6_00A0C9DF29C4_.wvu.PrintArea" localSheetId="25" hidden="1">#REF!</definedName>
    <definedName name="Z_473C2084_0F72_11D3_97F6_00A0C9DF29C4_.wvu.PrintArea" hidden="1">#REF!</definedName>
    <definedName name="Z_473C2085_0F72_11D3_97F6_00A0C9DF29C4_.wvu.PrintArea" localSheetId="17" hidden="1">#REF!</definedName>
    <definedName name="Z_473C2085_0F72_11D3_97F6_00A0C9DF29C4_.wvu.PrintArea" localSheetId="16" hidden="1">#REF!</definedName>
    <definedName name="Z_473C2085_0F72_11D3_97F6_00A0C9DF29C4_.wvu.PrintArea" localSheetId="53" hidden="1">#REF!</definedName>
    <definedName name="Z_473C2085_0F72_11D3_97F6_00A0C9DF29C4_.wvu.PrintArea" localSheetId="23" hidden="1">#REF!</definedName>
    <definedName name="Z_473C2085_0F72_11D3_97F6_00A0C9DF29C4_.wvu.PrintArea" localSheetId="14" hidden="1">#REF!</definedName>
    <definedName name="Z_473C2085_0F72_11D3_97F6_00A0C9DF29C4_.wvu.PrintArea" localSheetId="13" hidden="1">#REF!</definedName>
    <definedName name="Z_473C2085_0F72_11D3_97F6_00A0C9DF29C4_.wvu.PrintArea" localSheetId="12" hidden="1">#REF!</definedName>
    <definedName name="Z_473C2085_0F72_11D3_97F6_00A0C9DF29C4_.wvu.PrintArea" localSheetId="36" hidden="1">#REF!</definedName>
    <definedName name="Z_473C2085_0F72_11D3_97F6_00A0C9DF29C4_.wvu.PrintArea" localSheetId="10" hidden="1">#REF!</definedName>
    <definedName name="Z_473C2085_0F72_11D3_97F6_00A0C9DF29C4_.wvu.PrintArea" localSheetId="11" hidden="1">#REF!</definedName>
    <definedName name="Z_473C2085_0F72_11D3_97F6_00A0C9DF29C4_.wvu.PrintArea" localSheetId="9" hidden="1">#REF!</definedName>
    <definedName name="Z_473C2085_0F72_11D3_97F6_00A0C9DF29C4_.wvu.PrintArea" localSheetId="8" hidden="1">#REF!</definedName>
    <definedName name="Z_473C2085_0F72_11D3_97F6_00A0C9DF29C4_.wvu.PrintArea" localSheetId="21" hidden="1">#REF!</definedName>
    <definedName name="Z_473C2085_0F72_11D3_97F6_00A0C9DF29C4_.wvu.PrintArea" localSheetId="6" hidden="1">#REF!</definedName>
    <definedName name="Z_473C2085_0F72_11D3_97F6_00A0C9DF29C4_.wvu.PrintArea" localSheetId="0" hidden="1">#REF!</definedName>
    <definedName name="Z_473C2085_0F72_11D3_97F6_00A0C9DF29C4_.wvu.PrintArea" localSheetId="2" hidden="1">#REF!</definedName>
    <definedName name="Z_473C2085_0F72_11D3_97F6_00A0C9DF29C4_.wvu.PrintArea" localSheetId="1" hidden="1">#REF!</definedName>
    <definedName name="Z_473C2085_0F72_11D3_97F6_00A0C9DF29C4_.wvu.PrintArea" localSheetId="33" hidden="1">#REF!</definedName>
    <definedName name="Z_473C2085_0F72_11D3_97F6_00A0C9DF29C4_.wvu.PrintArea" localSheetId="25" hidden="1">#REF!</definedName>
    <definedName name="Z_473C2085_0F72_11D3_97F6_00A0C9DF29C4_.wvu.PrintArea" hidden="1">#REF!</definedName>
    <definedName name="Z_473C2087_0F72_11D3_97F6_00A0C9DF29C4_.wvu.PrintArea" localSheetId="17" hidden="1">#REF!</definedName>
    <definedName name="Z_473C2087_0F72_11D3_97F6_00A0C9DF29C4_.wvu.PrintArea" localSheetId="16" hidden="1">#REF!</definedName>
    <definedName name="Z_473C2087_0F72_11D3_97F6_00A0C9DF29C4_.wvu.PrintArea" localSheetId="53" hidden="1">#REF!</definedName>
    <definedName name="Z_473C2087_0F72_11D3_97F6_00A0C9DF29C4_.wvu.PrintArea" localSheetId="23" hidden="1">#REF!</definedName>
    <definedName name="Z_473C2087_0F72_11D3_97F6_00A0C9DF29C4_.wvu.PrintArea" localSheetId="14" hidden="1">#REF!</definedName>
    <definedName name="Z_473C2087_0F72_11D3_97F6_00A0C9DF29C4_.wvu.PrintArea" localSheetId="13" hidden="1">#REF!</definedName>
    <definedName name="Z_473C2087_0F72_11D3_97F6_00A0C9DF29C4_.wvu.PrintArea" localSheetId="12" hidden="1">#REF!</definedName>
    <definedName name="Z_473C2087_0F72_11D3_97F6_00A0C9DF29C4_.wvu.PrintArea" localSheetId="36" hidden="1">#REF!</definedName>
    <definedName name="Z_473C2087_0F72_11D3_97F6_00A0C9DF29C4_.wvu.PrintArea" localSheetId="10" hidden="1">#REF!</definedName>
    <definedName name="Z_473C2087_0F72_11D3_97F6_00A0C9DF29C4_.wvu.PrintArea" localSheetId="11" hidden="1">#REF!</definedName>
    <definedName name="Z_473C2087_0F72_11D3_97F6_00A0C9DF29C4_.wvu.PrintArea" localSheetId="9" hidden="1">#REF!</definedName>
    <definedName name="Z_473C2087_0F72_11D3_97F6_00A0C9DF29C4_.wvu.PrintArea" localSheetId="8" hidden="1">#REF!</definedName>
    <definedName name="Z_473C2087_0F72_11D3_97F6_00A0C9DF29C4_.wvu.PrintArea" localSheetId="21" hidden="1">#REF!</definedName>
    <definedName name="Z_473C2087_0F72_11D3_97F6_00A0C9DF29C4_.wvu.PrintArea" localSheetId="6" hidden="1">#REF!</definedName>
    <definedName name="Z_473C2087_0F72_11D3_97F6_00A0C9DF29C4_.wvu.PrintArea" localSheetId="0" hidden="1">#REF!</definedName>
    <definedName name="Z_473C2087_0F72_11D3_97F6_00A0C9DF29C4_.wvu.PrintArea" localSheetId="2" hidden="1">#REF!</definedName>
    <definedName name="Z_473C2087_0F72_11D3_97F6_00A0C9DF29C4_.wvu.PrintArea" localSheetId="1" hidden="1">#REF!</definedName>
    <definedName name="Z_473C2087_0F72_11D3_97F6_00A0C9DF29C4_.wvu.PrintArea" localSheetId="33" hidden="1">#REF!</definedName>
    <definedName name="Z_473C2087_0F72_11D3_97F6_00A0C9DF29C4_.wvu.PrintArea" localSheetId="25" hidden="1">#REF!</definedName>
    <definedName name="Z_473C2087_0F72_11D3_97F6_00A0C9DF29C4_.wvu.PrintArea" hidden="1">#REF!</definedName>
    <definedName name="Z_473C2088_0F72_11D3_97F6_00A0C9DF29C4_.wvu.PrintArea" localSheetId="17" hidden="1">#REF!</definedName>
    <definedName name="Z_473C2088_0F72_11D3_97F6_00A0C9DF29C4_.wvu.PrintArea" localSheetId="16" hidden="1">#REF!</definedName>
    <definedName name="Z_473C2088_0F72_11D3_97F6_00A0C9DF29C4_.wvu.PrintArea" localSheetId="53" hidden="1">#REF!</definedName>
    <definedName name="Z_473C2088_0F72_11D3_97F6_00A0C9DF29C4_.wvu.PrintArea" localSheetId="23" hidden="1">#REF!</definedName>
    <definedName name="Z_473C2088_0F72_11D3_97F6_00A0C9DF29C4_.wvu.PrintArea" localSheetId="14" hidden="1">#REF!</definedName>
    <definedName name="Z_473C2088_0F72_11D3_97F6_00A0C9DF29C4_.wvu.PrintArea" localSheetId="13" hidden="1">#REF!</definedName>
    <definedName name="Z_473C2088_0F72_11D3_97F6_00A0C9DF29C4_.wvu.PrintArea" localSheetId="12" hidden="1">#REF!</definedName>
    <definedName name="Z_473C2088_0F72_11D3_97F6_00A0C9DF29C4_.wvu.PrintArea" localSheetId="36" hidden="1">#REF!</definedName>
    <definedName name="Z_473C2088_0F72_11D3_97F6_00A0C9DF29C4_.wvu.PrintArea" localSheetId="10" hidden="1">#REF!</definedName>
    <definedName name="Z_473C2088_0F72_11D3_97F6_00A0C9DF29C4_.wvu.PrintArea" localSheetId="11" hidden="1">#REF!</definedName>
    <definedName name="Z_473C2088_0F72_11D3_97F6_00A0C9DF29C4_.wvu.PrintArea" localSheetId="9" hidden="1">#REF!</definedName>
    <definedName name="Z_473C2088_0F72_11D3_97F6_00A0C9DF29C4_.wvu.PrintArea" localSheetId="8" hidden="1">#REF!</definedName>
    <definedName name="Z_473C2088_0F72_11D3_97F6_00A0C9DF29C4_.wvu.PrintArea" localSheetId="21" hidden="1">#REF!</definedName>
    <definedName name="Z_473C2088_0F72_11D3_97F6_00A0C9DF29C4_.wvu.PrintArea" localSheetId="6" hidden="1">#REF!</definedName>
    <definedName name="Z_473C2088_0F72_11D3_97F6_00A0C9DF29C4_.wvu.PrintArea" localSheetId="0" hidden="1">#REF!</definedName>
    <definedName name="Z_473C2088_0F72_11D3_97F6_00A0C9DF29C4_.wvu.PrintArea" localSheetId="2" hidden="1">#REF!</definedName>
    <definedName name="Z_473C2088_0F72_11D3_97F6_00A0C9DF29C4_.wvu.PrintArea" localSheetId="1" hidden="1">#REF!</definedName>
    <definedName name="Z_473C2088_0F72_11D3_97F6_00A0C9DF29C4_.wvu.PrintArea" localSheetId="33" hidden="1">#REF!</definedName>
    <definedName name="Z_473C2088_0F72_11D3_97F6_00A0C9DF29C4_.wvu.PrintArea" localSheetId="25" hidden="1">#REF!</definedName>
    <definedName name="Z_473C2088_0F72_11D3_97F6_00A0C9DF29C4_.wvu.PrintArea" hidden="1">#REF!</definedName>
    <definedName name="Z_473C2089_0F72_11D3_97F6_00A0C9DF29C4_.wvu.PrintArea" localSheetId="17" hidden="1">#REF!</definedName>
    <definedName name="Z_473C2089_0F72_11D3_97F6_00A0C9DF29C4_.wvu.PrintArea" localSheetId="16" hidden="1">#REF!</definedName>
    <definedName name="Z_473C2089_0F72_11D3_97F6_00A0C9DF29C4_.wvu.PrintArea" localSheetId="53" hidden="1">#REF!</definedName>
    <definedName name="Z_473C2089_0F72_11D3_97F6_00A0C9DF29C4_.wvu.PrintArea" localSheetId="23" hidden="1">#REF!</definedName>
    <definedName name="Z_473C2089_0F72_11D3_97F6_00A0C9DF29C4_.wvu.PrintArea" localSheetId="14" hidden="1">#REF!</definedName>
    <definedName name="Z_473C2089_0F72_11D3_97F6_00A0C9DF29C4_.wvu.PrintArea" localSheetId="13" hidden="1">#REF!</definedName>
    <definedName name="Z_473C2089_0F72_11D3_97F6_00A0C9DF29C4_.wvu.PrintArea" localSheetId="12" hidden="1">#REF!</definedName>
    <definedName name="Z_473C2089_0F72_11D3_97F6_00A0C9DF29C4_.wvu.PrintArea" localSheetId="36" hidden="1">#REF!</definedName>
    <definedName name="Z_473C2089_0F72_11D3_97F6_00A0C9DF29C4_.wvu.PrintArea" localSheetId="10" hidden="1">#REF!</definedName>
    <definedName name="Z_473C2089_0F72_11D3_97F6_00A0C9DF29C4_.wvu.PrintArea" localSheetId="11" hidden="1">#REF!</definedName>
    <definedName name="Z_473C2089_0F72_11D3_97F6_00A0C9DF29C4_.wvu.PrintArea" localSheetId="9" hidden="1">#REF!</definedName>
    <definedName name="Z_473C2089_0F72_11D3_97F6_00A0C9DF29C4_.wvu.PrintArea" localSheetId="8" hidden="1">#REF!</definedName>
    <definedName name="Z_473C2089_0F72_11D3_97F6_00A0C9DF29C4_.wvu.PrintArea" localSheetId="21" hidden="1">#REF!</definedName>
    <definedName name="Z_473C2089_0F72_11D3_97F6_00A0C9DF29C4_.wvu.PrintArea" localSheetId="6" hidden="1">#REF!</definedName>
    <definedName name="Z_473C2089_0F72_11D3_97F6_00A0C9DF29C4_.wvu.PrintArea" localSheetId="0" hidden="1">#REF!</definedName>
    <definedName name="Z_473C2089_0F72_11D3_97F6_00A0C9DF29C4_.wvu.PrintArea" localSheetId="2" hidden="1">#REF!</definedName>
    <definedName name="Z_473C2089_0F72_11D3_97F6_00A0C9DF29C4_.wvu.PrintArea" localSheetId="1" hidden="1">#REF!</definedName>
    <definedName name="Z_473C2089_0F72_11D3_97F6_00A0C9DF29C4_.wvu.PrintArea" localSheetId="33" hidden="1">#REF!</definedName>
    <definedName name="Z_473C2089_0F72_11D3_97F6_00A0C9DF29C4_.wvu.PrintArea" localSheetId="25" hidden="1">#REF!</definedName>
    <definedName name="Z_473C2089_0F72_11D3_97F6_00A0C9DF29C4_.wvu.PrintArea" hidden="1">#REF!</definedName>
    <definedName name="Z_473C208A_0F72_11D3_97F6_00A0C9DF29C4_.wvu.PrintArea" localSheetId="17" hidden="1">#REF!</definedName>
    <definedName name="Z_473C208A_0F72_11D3_97F6_00A0C9DF29C4_.wvu.PrintArea" localSheetId="16" hidden="1">#REF!</definedName>
    <definedName name="Z_473C208A_0F72_11D3_97F6_00A0C9DF29C4_.wvu.PrintArea" localSheetId="53" hidden="1">#REF!</definedName>
    <definedName name="Z_473C208A_0F72_11D3_97F6_00A0C9DF29C4_.wvu.PrintArea" localSheetId="23" hidden="1">#REF!</definedName>
    <definedName name="Z_473C208A_0F72_11D3_97F6_00A0C9DF29C4_.wvu.PrintArea" localSheetId="14" hidden="1">#REF!</definedName>
    <definedName name="Z_473C208A_0F72_11D3_97F6_00A0C9DF29C4_.wvu.PrintArea" localSheetId="13" hidden="1">#REF!</definedName>
    <definedName name="Z_473C208A_0F72_11D3_97F6_00A0C9DF29C4_.wvu.PrintArea" localSheetId="12" hidden="1">#REF!</definedName>
    <definedName name="Z_473C208A_0F72_11D3_97F6_00A0C9DF29C4_.wvu.PrintArea" localSheetId="36" hidden="1">#REF!</definedName>
    <definedName name="Z_473C208A_0F72_11D3_97F6_00A0C9DF29C4_.wvu.PrintArea" localSheetId="10" hidden="1">#REF!</definedName>
    <definedName name="Z_473C208A_0F72_11D3_97F6_00A0C9DF29C4_.wvu.PrintArea" localSheetId="11" hidden="1">#REF!</definedName>
    <definedName name="Z_473C208A_0F72_11D3_97F6_00A0C9DF29C4_.wvu.PrintArea" localSheetId="9" hidden="1">#REF!</definedName>
    <definedName name="Z_473C208A_0F72_11D3_97F6_00A0C9DF29C4_.wvu.PrintArea" localSheetId="8" hidden="1">#REF!</definedName>
    <definedName name="Z_473C208A_0F72_11D3_97F6_00A0C9DF29C4_.wvu.PrintArea" localSheetId="21" hidden="1">#REF!</definedName>
    <definedName name="Z_473C208A_0F72_11D3_97F6_00A0C9DF29C4_.wvu.PrintArea" localSheetId="6" hidden="1">#REF!</definedName>
    <definedName name="Z_473C208A_0F72_11D3_97F6_00A0C9DF29C4_.wvu.PrintArea" localSheetId="0" hidden="1">#REF!</definedName>
    <definedName name="Z_473C208A_0F72_11D3_97F6_00A0C9DF29C4_.wvu.PrintArea" localSheetId="2" hidden="1">#REF!</definedName>
    <definedName name="Z_473C208A_0F72_11D3_97F6_00A0C9DF29C4_.wvu.PrintArea" localSheetId="1" hidden="1">#REF!</definedName>
    <definedName name="Z_473C208A_0F72_11D3_97F6_00A0C9DF29C4_.wvu.PrintArea" localSheetId="33" hidden="1">#REF!</definedName>
    <definedName name="Z_473C208A_0F72_11D3_97F6_00A0C9DF29C4_.wvu.PrintArea" localSheetId="25" hidden="1">#REF!</definedName>
    <definedName name="Z_473C208A_0F72_11D3_97F6_00A0C9DF29C4_.wvu.PrintArea" hidden="1">#REF!</definedName>
    <definedName name="Z_473C208C_0F72_11D3_97F6_00A0C9DF29C4_.wvu.PrintArea" localSheetId="17" hidden="1">#REF!</definedName>
    <definedName name="Z_473C208C_0F72_11D3_97F6_00A0C9DF29C4_.wvu.PrintArea" localSheetId="16" hidden="1">#REF!</definedName>
    <definedName name="Z_473C208C_0F72_11D3_97F6_00A0C9DF29C4_.wvu.PrintArea" localSheetId="53" hidden="1">#REF!</definedName>
    <definedName name="Z_473C208C_0F72_11D3_97F6_00A0C9DF29C4_.wvu.PrintArea" localSheetId="23" hidden="1">#REF!</definedName>
    <definedName name="Z_473C208C_0F72_11D3_97F6_00A0C9DF29C4_.wvu.PrintArea" localSheetId="14" hidden="1">#REF!</definedName>
    <definedName name="Z_473C208C_0F72_11D3_97F6_00A0C9DF29C4_.wvu.PrintArea" localSheetId="13" hidden="1">#REF!</definedName>
    <definedName name="Z_473C208C_0F72_11D3_97F6_00A0C9DF29C4_.wvu.PrintArea" localSheetId="12" hidden="1">#REF!</definedName>
    <definedName name="Z_473C208C_0F72_11D3_97F6_00A0C9DF29C4_.wvu.PrintArea" localSheetId="36" hidden="1">#REF!</definedName>
    <definedName name="Z_473C208C_0F72_11D3_97F6_00A0C9DF29C4_.wvu.PrintArea" localSheetId="10" hidden="1">#REF!</definedName>
    <definedName name="Z_473C208C_0F72_11D3_97F6_00A0C9DF29C4_.wvu.PrintArea" localSheetId="11" hidden="1">#REF!</definedName>
    <definedName name="Z_473C208C_0F72_11D3_97F6_00A0C9DF29C4_.wvu.PrintArea" localSheetId="9" hidden="1">#REF!</definedName>
    <definedName name="Z_473C208C_0F72_11D3_97F6_00A0C9DF29C4_.wvu.PrintArea" localSheetId="8" hidden="1">#REF!</definedName>
    <definedName name="Z_473C208C_0F72_11D3_97F6_00A0C9DF29C4_.wvu.PrintArea" localSheetId="21" hidden="1">#REF!</definedName>
    <definedName name="Z_473C208C_0F72_11D3_97F6_00A0C9DF29C4_.wvu.PrintArea" localSheetId="6" hidden="1">#REF!</definedName>
    <definedName name="Z_473C208C_0F72_11D3_97F6_00A0C9DF29C4_.wvu.PrintArea" localSheetId="0" hidden="1">#REF!</definedName>
    <definedName name="Z_473C208C_0F72_11D3_97F6_00A0C9DF29C4_.wvu.PrintArea" localSheetId="2" hidden="1">#REF!</definedName>
    <definedName name="Z_473C208C_0F72_11D3_97F6_00A0C9DF29C4_.wvu.PrintArea" localSheetId="1" hidden="1">#REF!</definedName>
    <definedName name="Z_473C208C_0F72_11D3_97F6_00A0C9DF29C4_.wvu.PrintArea" localSheetId="33" hidden="1">#REF!</definedName>
    <definedName name="Z_473C208C_0F72_11D3_97F6_00A0C9DF29C4_.wvu.PrintArea" localSheetId="25" hidden="1">#REF!</definedName>
    <definedName name="Z_473C208C_0F72_11D3_97F6_00A0C9DF29C4_.wvu.PrintArea" hidden="1">#REF!</definedName>
    <definedName name="Z_473C208D_0F72_11D3_97F6_00A0C9DF29C4_.wvu.PrintArea" localSheetId="17" hidden="1">#REF!</definedName>
    <definedName name="Z_473C208D_0F72_11D3_97F6_00A0C9DF29C4_.wvu.PrintArea" localSheetId="16" hidden="1">#REF!</definedName>
    <definedName name="Z_473C208D_0F72_11D3_97F6_00A0C9DF29C4_.wvu.PrintArea" localSheetId="53" hidden="1">#REF!</definedName>
    <definedName name="Z_473C208D_0F72_11D3_97F6_00A0C9DF29C4_.wvu.PrintArea" localSheetId="23" hidden="1">#REF!</definedName>
    <definedName name="Z_473C208D_0F72_11D3_97F6_00A0C9DF29C4_.wvu.PrintArea" localSheetId="14" hidden="1">#REF!</definedName>
    <definedName name="Z_473C208D_0F72_11D3_97F6_00A0C9DF29C4_.wvu.PrintArea" localSheetId="13" hidden="1">#REF!</definedName>
    <definedName name="Z_473C208D_0F72_11D3_97F6_00A0C9DF29C4_.wvu.PrintArea" localSheetId="12" hidden="1">#REF!</definedName>
    <definedName name="Z_473C208D_0F72_11D3_97F6_00A0C9DF29C4_.wvu.PrintArea" localSheetId="36" hidden="1">#REF!</definedName>
    <definedName name="Z_473C208D_0F72_11D3_97F6_00A0C9DF29C4_.wvu.PrintArea" localSheetId="10" hidden="1">#REF!</definedName>
    <definedName name="Z_473C208D_0F72_11D3_97F6_00A0C9DF29C4_.wvu.PrintArea" localSheetId="11" hidden="1">#REF!</definedName>
    <definedName name="Z_473C208D_0F72_11D3_97F6_00A0C9DF29C4_.wvu.PrintArea" localSheetId="9" hidden="1">#REF!</definedName>
    <definedName name="Z_473C208D_0F72_11D3_97F6_00A0C9DF29C4_.wvu.PrintArea" localSheetId="8" hidden="1">#REF!</definedName>
    <definedName name="Z_473C208D_0F72_11D3_97F6_00A0C9DF29C4_.wvu.PrintArea" localSheetId="21" hidden="1">#REF!</definedName>
    <definedName name="Z_473C208D_0F72_11D3_97F6_00A0C9DF29C4_.wvu.PrintArea" localSheetId="6" hidden="1">#REF!</definedName>
    <definedName name="Z_473C208D_0F72_11D3_97F6_00A0C9DF29C4_.wvu.PrintArea" localSheetId="0" hidden="1">#REF!</definedName>
    <definedName name="Z_473C208D_0F72_11D3_97F6_00A0C9DF29C4_.wvu.PrintArea" localSheetId="2" hidden="1">#REF!</definedName>
    <definedName name="Z_473C208D_0F72_11D3_97F6_00A0C9DF29C4_.wvu.PrintArea" localSheetId="1" hidden="1">#REF!</definedName>
    <definedName name="Z_473C208D_0F72_11D3_97F6_00A0C9DF29C4_.wvu.PrintArea" localSheetId="33" hidden="1">#REF!</definedName>
    <definedName name="Z_473C208D_0F72_11D3_97F6_00A0C9DF29C4_.wvu.PrintArea" localSheetId="25" hidden="1">#REF!</definedName>
    <definedName name="Z_473C208D_0F72_11D3_97F6_00A0C9DF29C4_.wvu.PrintArea" hidden="1">#REF!</definedName>
    <definedName name="Z_473C208F_0F72_11D3_97F6_00A0C9DF29C4_.wvu.PrintArea" localSheetId="17" hidden="1">#REF!</definedName>
    <definedName name="Z_473C208F_0F72_11D3_97F6_00A0C9DF29C4_.wvu.PrintArea" localSheetId="16" hidden="1">#REF!</definedName>
    <definedName name="Z_473C208F_0F72_11D3_97F6_00A0C9DF29C4_.wvu.PrintArea" localSheetId="53" hidden="1">#REF!</definedName>
    <definedName name="Z_473C208F_0F72_11D3_97F6_00A0C9DF29C4_.wvu.PrintArea" localSheetId="23" hidden="1">#REF!</definedName>
    <definedName name="Z_473C208F_0F72_11D3_97F6_00A0C9DF29C4_.wvu.PrintArea" localSheetId="14" hidden="1">#REF!</definedName>
    <definedName name="Z_473C208F_0F72_11D3_97F6_00A0C9DF29C4_.wvu.PrintArea" localSheetId="13" hidden="1">#REF!</definedName>
    <definedName name="Z_473C208F_0F72_11D3_97F6_00A0C9DF29C4_.wvu.PrintArea" localSheetId="12" hidden="1">#REF!</definedName>
    <definedName name="Z_473C208F_0F72_11D3_97F6_00A0C9DF29C4_.wvu.PrintArea" localSheetId="36" hidden="1">#REF!</definedName>
    <definedName name="Z_473C208F_0F72_11D3_97F6_00A0C9DF29C4_.wvu.PrintArea" localSheetId="10" hidden="1">#REF!</definedName>
    <definedName name="Z_473C208F_0F72_11D3_97F6_00A0C9DF29C4_.wvu.PrintArea" localSheetId="11" hidden="1">#REF!</definedName>
    <definedName name="Z_473C208F_0F72_11D3_97F6_00A0C9DF29C4_.wvu.PrintArea" localSheetId="9" hidden="1">#REF!</definedName>
    <definedName name="Z_473C208F_0F72_11D3_97F6_00A0C9DF29C4_.wvu.PrintArea" localSheetId="8" hidden="1">#REF!</definedName>
    <definedName name="Z_473C208F_0F72_11D3_97F6_00A0C9DF29C4_.wvu.PrintArea" localSheetId="21" hidden="1">#REF!</definedName>
    <definedName name="Z_473C208F_0F72_11D3_97F6_00A0C9DF29C4_.wvu.PrintArea" localSheetId="6" hidden="1">#REF!</definedName>
    <definedName name="Z_473C208F_0F72_11D3_97F6_00A0C9DF29C4_.wvu.PrintArea" localSheetId="0" hidden="1">#REF!</definedName>
    <definedName name="Z_473C208F_0F72_11D3_97F6_00A0C9DF29C4_.wvu.PrintArea" localSheetId="2" hidden="1">#REF!</definedName>
    <definedName name="Z_473C208F_0F72_11D3_97F6_00A0C9DF29C4_.wvu.PrintArea" localSheetId="1" hidden="1">#REF!</definedName>
    <definedName name="Z_473C208F_0F72_11D3_97F6_00A0C9DF29C4_.wvu.PrintArea" localSheetId="33" hidden="1">#REF!</definedName>
    <definedName name="Z_473C208F_0F72_11D3_97F6_00A0C9DF29C4_.wvu.PrintArea" localSheetId="25" hidden="1">#REF!</definedName>
    <definedName name="Z_473C208F_0F72_11D3_97F6_00A0C9DF29C4_.wvu.PrintArea" hidden="1">#REF!</definedName>
    <definedName name="Z_473C2090_0F72_11D3_97F6_00A0C9DF29C4_.wvu.PrintArea" localSheetId="17" hidden="1">#REF!</definedName>
    <definedName name="Z_473C2090_0F72_11D3_97F6_00A0C9DF29C4_.wvu.PrintArea" localSheetId="16" hidden="1">#REF!</definedName>
    <definedName name="Z_473C2090_0F72_11D3_97F6_00A0C9DF29C4_.wvu.PrintArea" localSheetId="53" hidden="1">#REF!</definedName>
    <definedName name="Z_473C2090_0F72_11D3_97F6_00A0C9DF29C4_.wvu.PrintArea" localSheetId="23" hidden="1">#REF!</definedName>
    <definedName name="Z_473C2090_0F72_11D3_97F6_00A0C9DF29C4_.wvu.PrintArea" localSheetId="14" hidden="1">#REF!</definedName>
    <definedName name="Z_473C2090_0F72_11D3_97F6_00A0C9DF29C4_.wvu.PrintArea" localSheetId="13" hidden="1">#REF!</definedName>
    <definedName name="Z_473C2090_0F72_11D3_97F6_00A0C9DF29C4_.wvu.PrintArea" localSheetId="12" hidden="1">#REF!</definedName>
    <definedName name="Z_473C2090_0F72_11D3_97F6_00A0C9DF29C4_.wvu.PrintArea" localSheetId="36" hidden="1">#REF!</definedName>
    <definedName name="Z_473C2090_0F72_11D3_97F6_00A0C9DF29C4_.wvu.PrintArea" localSheetId="10" hidden="1">#REF!</definedName>
    <definedName name="Z_473C2090_0F72_11D3_97F6_00A0C9DF29C4_.wvu.PrintArea" localSheetId="11" hidden="1">#REF!</definedName>
    <definedName name="Z_473C2090_0F72_11D3_97F6_00A0C9DF29C4_.wvu.PrintArea" localSheetId="9" hidden="1">#REF!</definedName>
    <definedName name="Z_473C2090_0F72_11D3_97F6_00A0C9DF29C4_.wvu.PrintArea" localSheetId="8" hidden="1">#REF!</definedName>
    <definedName name="Z_473C2090_0F72_11D3_97F6_00A0C9DF29C4_.wvu.PrintArea" localSheetId="21" hidden="1">#REF!</definedName>
    <definedName name="Z_473C2090_0F72_11D3_97F6_00A0C9DF29C4_.wvu.PrintArea" localSheetId="6" hidden="1">#REF!</definedName>
    <definedName name="Z_473C2090_0F72_11D3_97F6_00A0C9DF29C4_.wvu.PrintArea" localSheetId="0" hidden="1">#REF!</definedName>
    <definedName name="Z_473C2090_0F72_11D3_97F6_00A0C9DF29C4_.wvu.PrintArea" localSheetId="2" hidden="1">#REF!</definedName>
    <definedName name="Z_473C2090_0F72_11D3_97F6_00A0C9DF29C4_.wvu.PrintArea" localSheetId="1" hidden="1">#REF!</definedName>
    <definedName name="Z_473C2090_0F72_11D3_97F6_00A0C9DF29C4_.wvu.PrintArea" localSheetId="33" hidden="1">#REF!</definedName>
    <definedName name="Z_473C2090_0F72_11D3_97F6_00A0C9DF29C4_.wvu.PrintArea" localSheetId="25" hidden="1">#REF!</definedName>
    <definedName name="Z_473C2090_0F72_11D3_97F6_00A0C9DF29C4_.wvu.PrintArea" hidden="1">#REF!</definedName>
    <definedName name="Z_473C2092_0F72_11D3_97F6_00A0C9DF29C4_.wvu.PrintArea" localSheetId="17" hidden="1">#REF!</definedName>
    <definedName name="Z_473C2092_0F72_11D3_97F6_00A0C9DF29C4_.wvu.PrintArea" localSheetId="16" hidden="1">#REF!</definedName>
    <definedName name="Z_473C2092_0F72_11D3_97F6_00A0C9DF29C4_.wvu.PrintArea" localSheetId="53" hidden="1">#REF!</definedName>
    <definedName name="Z_473C2092_0F72_11D3_97F6_00A0C9DF29C4_.wvu.PrintArea" localSheetId="23" hidden="1">#REF!</definedName>
    <definedName name="Z_473C2092_0F72_11D3_97F6_00A0C9DF29C4_.wvu.PrintArea" localSheetId="14" hidden="1">#REF!</definedName>
    <definedName name="Z_473C2092_0F72_11D3_97F6_00A0C9DF29C4_.wvu.PrintArea" localSheetId="13" hidden="1">#REF!</definedName>
    <definedName name="Z_473C2092_0F72_11D3_97F6_00A0C9DF29C4_.wvu.PrintArea" localSheetId="12" hidden="1">#REF!</definedName>
    <definedName name="Z_473C2092_0F72_11D3_97F6_00A0C9DF29C4_.wvu.PrintArea" localSheetId="36" hidden="1">#REF!</definedName>
    <definedName name="Z_473C2092_0F72_11D3_97F6_00A0C9DF29C4_.wvu.PrintArea" localSheetId="10" hidden="1">#REF!</definedName>
    <definedName name="Z_473C2092_0F72_11D3_97F6_00A0C9DF29C4_.wvu.PrintArea" localSheetId="11" hidden="1">#REF!</definedName>
    <definedName name="Z_473C2092_0F72_11D3_97F6_00A0C9DF29C4_.wvu.PrintArea" localSheetId="9" hidden="1">#REF!</definedName>
    <definedName name="Z_473C2092_0F72_11D3_97F6_00A0C9DF29C4_.wvu.PrintArea" localSheetId="8" hidden="1">#REF!</definedName>
    <definedName name="Z_473C2092_0F72_11D3_97F6_00A0C9DF29C4_.wvu.PrintArea" localSheetId="21" hidden="1">#REF!</definedName>
    <definedName name="Z_473C2092_0F72_11D3_97F6_00A0C9DF29C4_.wvu.PrintArea" localSheetId="6" hidden="1">#REF!</definedName>
    <definedName name="Z_473C2092_0F72_11D3_97F6_00A0C9DF29C4_.wvu.PrintArea" localSheetId="0" hidden="1">#REF!</definedName>
    <definedName name="Z_473C2092_0F72_11D3_97F6_00A0C9DF29C4_.wvu.PrintArea" localSheetId="2" hidden="1">#REF!</definedName>
    <definedName name="Z_473C2092_0F72_11D3_97F6_00A0C9DF29C4_.wvu.PrintArea" localSheetId="1" hidden="1">#REF!</definedName>
    <definedName name="Z_473C2092_0F72_11D3_97F6_00A0C9DF29C4_.wvu.PrintArea" localSheetId="33" hidden="1">#REF!</definedName>
    <definedName name="Z_473C2092_0F72_11D3_97F6_00A0C9DF29C4_.wvu.PrintArea" localSheetId="25" hidden="1">#REF!</definedName>
    <definedName name="Z_473C2092_0F72_11D3_97F6_00A0C9DF29C4_.wvu.PrintArea" hidden="1">#REF!</definedName>
    <definedName name="Z_473C2093_0F72_11D3_97F6_00A0C9DF29C4_.wvu.PrintArea" localSheetId="17" hidden="1">#REF!</definedName>
    <definedName name="Z_473C2093_0F72_11D3_97F6_00A0C9DF29C4_.wvu.PrintArea" localSheetId="16" hidden="1">#REF!</definedName>
    <definedName name="Z_473C2093_0F72_11D3_97F6_00A0C9DF29C4_.wvu.PrintArea" localSheetId="53" hidden="1">#REF!</definedName>
    <definedName name="Z_473C2093_0F72_11D3_97F6_00A0C9DF29C4_.wvu.PrintArea" localSheetId="23" hidden="1">#REF!</definedName>
    <definedName name="Z_473C2093_0F72_11D3_97F6_00A0C9DF29C4_.wvu.PrintArea" localSheetId="14" hidden="1">#REF!</definedName>
    <definedName name="Z_473C2093_0F72_11D3_97F6_00A0C9DF29C4_.wvu.PrintArea" localSheetId="13" hidden="1">#REF!</definedName>
    <definedName name="Z_473C2093_0F72_11D3_97F6_00A0C9DF29C4_.wvu.PrintArea" localSheetId="12" hidden="1">#REF!</definedName>
    <definedName name="Z_473C2093_0F72_11D3_97F6_00A0C9DF29C4_.wvu.PrintArea" localSheetId="36" hidden="1">#REF!</definedName>
    <definedName name="Z_473C2093_0F72_11D3_97F6_00A0C9DF29C4_.wvu.PrintArea" localSheetId="10" hidden="1">#REF!</definedName>
    <definedName name="Z_473C2093_0F72_11D3_97F6_00A0C9DF29C4_.wvu.PrintArea" localSheetId="11" hidden="1">#REF!</definedName>
    <definedName name="Z_473C2093_0F72_11D3_97F6_00A0C9DF29C4_.wvu.PrintArea" localSheetId="9" hidden="1">#REF!</definedName>
    <definedName name="Z_473C2093_0F72_11D3_97F6_00A0C9DF29C4_.wvu.PrintArea" localSheetId="8" hidden="1">#REF!</definedName>
    <definedName name="Z_473C2093_0F72_11D3_97F6_00A0C9DF29C4_.wvu.PrintArea" localSheetId="21" hidden="1">#REF!</definedName>
    <definedName name="Z_473C2093_0F72_11D3_97F6_00A0C9DF29C4_.wvu.PrintArea" localSheetId="6" hidden="1">#REF!</definedName>
    <definedName name="Z_473C2093_0F72_11D3_97F6_00A0C9DF29C4_.wvu.PrintArea" localSheetId="0" hidden="1">#REF!</definedName>
    <definedName name="Z_473C2093_0F72_11D3_97F6_00A0C9DF29C4_.wvu.PrintArea" localSheetId="2" hidden="1">#REF!</definedName>
    <definedName name="Z_473C2093_0F72_11D3_97F6_00A0C9DF29C4_.wvu.PrintArea" localSheetId="1" hidden="1">#REF!</definedName>
    <definedName name="Z_473C2093_0F72_11D3_97F6_00A0C9DF29C4_.wvu.PrintArea" localSheetId="33" hidden="1">#REF!</definedName>
    <definedName name="Z_473C2093_0F72_11D3_97F6_00A0C9DF29C4_.wvu.PrintArea" localSheetId="25" hidden="1">#REF!</definedName>
    <definedName name="Z_473C2093_0F72_11D3_97F6_00A0C9DF29C4_.wvu.PrintArea" hidden="1">#REF!</definedName>
    <definedName name="Z_473C2094_0F72_11D3_97F6_00A0C9DF29C4_.wvu.PrintArea" localSheetId="17" hidden="1">#REF!</definedName>
    <definedName name="Z_473C2094_0F72_11D3_97F6_00A0C9DF29C4_.wvu.PrintArea" localSheetId="16" hidden="1">#REF!</definedName>
    <definedName name="Z_473C2094_0F72_11D3_97F6_00A0C9DF29C4_.wvu.PrintArea" localSheetId="53" hidden="1">#REF!</definedName>
    <definedName name="Z_473C2094_0F72_11D3_97F6_00A0C9DF29C4_.wvu.PrintArea" localSheetId="23" hidden="1">#REF!</definedName>
    <definedName name="Z_473C2094_0F72_11D3_97F6_00A0C9DF29C4_.wvu.PrintArea" localSheetId="14" hidden="1">#REF!</definedName>
    <definedName name="Z_473C2094_0F72_11D3_97F6_00A0C9DF29C4_.wvu.PrintArea" localSheetId="13" hidden="1">#REF!</definedName>
    <definedName name="Z_473C2094_0F72_11D3_97F6_00A0C9DF29C4_.wvu.PrintArea" localSheetId="12" hidden="1">#REF!</definedName>
    <definedName name="Z_473C2094_0F72_11D3_97F6_00A0C9DF29C4_.wvu.PrintArea" localSheetId="36" hidden="1">#REF!</definedName>
    <definedName name="Z_473C2094_0F72_11D3_97F6_00A0C9DF29C4_.wvu.PrintArea" localSheetId="10" hidden="1">#REF!</definedName>
    <definedName name="Z_473C2094_0F72_11D3_97F6_00A0C9DF29C4_.wvu.PrintArea" localSheetId="11" hidden="1">#REF!</definedName>
    <definedName name="Z_473C2094_0F72_11D3_97F6_00A0C9DF29C4_.wvu.PrintArea" localSheetId="9" hidden="1">#REF!</definedName>
    <definedName name="Z_473C2094_0F72_11D3_97F6_00A0C9DF29C4_.wvu.PrintArea" localSheetId="8" hidden="1">#REF!</definedName>
    <definedName name="Z_473C2094_0F72_11D3_97F6_00A0C9DF29C4_.wvu.PrintArea" localSheetId="21" hidden="1">#REF!</definedName>
    <definedName name="Z_473C2094_0F72_11D3_97F6_00A0C9DF29C4_.wvu.PrintArea" localSheetId="6" hidden="1">#REF!</definedName>
    <definedName name="Z_473C2094_0F72_11D3_97F6_00A0C9DF29C4_.wvu.PrintArea" localSheetId="0" hidden="1">#REF!</definedName>
    <definedName name="Z_473C2094_0F72_11D3_97F6_00A0C9DF29C4_.wvu.PrintArea" localSheetId="2" hidden="1">#REF!</definedName>
    <definedName name="Z_473C2094_0F72_11D3_97F6_00A0C9DF29C4_.wvu.PrintArea" localSheetId="1" hidden="1">#REF!</definedName>
    <definedName name="Z_473C2094_0F72_11D3_97F6_00A0C9DF29C4_.wvu.PrintArea" localSheetId="33" hidden="1">#REF!</definedName>
    <definedName name="Z_473C2094_0F72_11D3_97F6_00A0C9DF29C4_.wvu.PrintArea" localSheetId="25" hidden="1">#REF!</definedName>
    <definedName name="Z_473C2094_0F72_11D3_97F6_00A0C9DF29C4_.wvu.PrintArea" hidden="1">#REF!</definedName>
    <definedName name="Z_473C2095_0F72_11D3_97F6_00A0C9DF29C4_.wvu.PrintArea" localSheetId="17" hidden="1">#REF!</definedName>
    <definedName name="Z_473C2095_0F72_11D3_97F6_00A0C9DF29C4_.wvu.PrintArea" localSheetId="16" hidden="1">#REF!</definedName>
    <definedName name="Z_473C2095_0F72_11D3_97F6_00A0C9DF29C4_.wvu.PrintArea" localSheetId="53" hidden="1">#REF!</definedName>
    <definedName name="Z_473C2095_0F72_11D3_97F6_00A0C9DF29C4_.wvu.PrintArea" localSheetId="23" hidden="1">#REF!</definedName>
    <definedName name="Z_473C2095_0F72_11D3_97F6_00A0C9DF29C4_.wvu.PrintArea" localSheetId="14" hidden="1">#REF!</definedName>
    <definedName name="Z_473C2095_0F72_11D3_97F6_00A0C9DF29C4_.wvu.PrintArea" localSheetId="13" hidden="1">#REF!</definedName>
    <definedName name="Z_473C2095_0F72_11D3_97F6_00A0C9DF29C4_.wvu.PrintArea" localSheetId="12" hidden="1">#REF!</definedName>
    <definedName name="Z_473C2095_0F72_11D3_97F6_00A0C9DF29C4_.wvu.PrintArea" localSheetId="36" hidden="1">#REF!</definedName>
    <definedName name="Z_473C2095_0F72_11D3_97F6_00A0C9DF29C4_.wvu.PrintArea" localSheetId="10" hidden="1">#REF!</definedName>
    <definedName name="Z_473C2095_0F72_11D3_97F6_00A0C9DF29C4_.wvu.PrintArea" localSheetId="11" hidden="1">#REF!</definedName>
    <definedName name="Z_473C2095_0F72_11D3_97F6_00A0C9DF29C4_.wvu.PrintArea" localSheetId="9" hidden="1">#REF!</definedName>
    <definedName name="Z_473C2095_0F72_11D3_97F6_00A0C9DF29C4_.wvu.PrintArea" localSheetId="8" hidden="1">#REF!</definedName>
    <definedName name="Z_473C2095_0F72_11D3_97F6_00A0C9DF29C4_.wvu.PrintArea" localSheetId="21" hidden="1">#REF!</definedName>
    <definedName name="Z_473C2095_0F72_11D3_97F6_00A0C9DF29C4_.wvu.PrintArea" localSheetId="6" hidden="1">#REF!</definedName>
    <definedName name="Z_473C2095_0F72_11D3_97F6_00A0C9DF29C4_.wvu.PrintArea" localSheetId="0" hidden="1">#REF!</definedName>
    <definedName name="Z_473C2095_0F72_11D3_97F6_00A0C9DF29C4_.wvu.PrintArea" localSheetId="2" hidden="1">#REF!</definedName>
    <definedName name="Z_473C2095_0F72_11D3_97F6_00A0C9DF29C4_.wvu.PrintArea" localSheetId="1" hidden="1">#REF!</definedName>
    <definedName name="Z_473C2095_0F72_11D3_97F6_00A0C9DF29C4_.wvu.PrintArea" localSheetId="33" hidden="1">#REF!</definedName>
    <definedName name="Z_473C2095_0F72_11D3_97F6_00A0C9DF29C4_.wvu.PrintArea" localSheetId="25" hidden="1">#REF!</definedName>
    <definedName name="Z_473C2095_0F72_11D3_97F6_00A0C9DF29C4_.wvu.PrintArea" hidden="1">#REF!</definedName>
    <definedName name="Z_473C2097_0F72_11D3_97F6_00A0C9DF29C4_.wvu.PrintArea" localSheetId="17" hidden="1">#REF!</definedName>
    <definedName name="Z_473C2097_0F72_11D3_97F6_00A0C9DF29C4_.wvu.PrintArea" localSheetId="16" hidden="1">#REF!</definedName>
    <definedName name="Z_473C2097_0F72_11D3_97F6_00A0C9DF29C4_.wvu.PrintArea" localSheetId="53" hidden="1">#REF!</definedName>
    <definedName name="Z_473C2097_0F72_11D3_97F6_00A0C9DF29C4_.wvu.PrintArea" localSheetId="23" hidden="1">#REF!</definedName>
    <definedName name="Z_473C2097_0F72_11D3_97F6_00A0C9DF29C4_.wvu.PrintArea" localSheetId="14" hidden="1">#REF!</definedName>
    <definedName name="Z_473C2097_0F72_11D3_97F6_00A0C9DF29C4_.wvu.PrintArea" localSheetId="13" hidden="1">#REF!</definedName>
    <definedName name="Z_473C2097_0F72_11D3_97F6_00A0C9DF29C4_.wvu.PrintArea" localSheetId="12" hidden="1">#REF!</definedName>
    <definedName name="Z_473C2097_0F72_11D3_97F6_00A0C9DF29C4_.wvu.PrintArea" localSheetId="36" hidden="1">#REF!</definedName>
    <definedName name="Z_473C2097_0F72_11D3_97F6_00A0C9DF29C4_.wvu.PrintArea" localSheetId="10" hidden="1">#REF!</definedName>
    <definedName name="Z_473C2097_0F72_11D3_97F6_00A0C9DF29C4_.wvu.PrintArea" localSheetId="11" hidden="1">#REF!</definedName>
    <definedName name="Z_473C2097_0F72_11D3_97F6_00A0C9DF29C4_.wvu.PrintArea" localSheetId="9" hidden="1">#REF!</definedName>
    <definedName name="Z_473C2097_0F72_11D3_97F6_00A0C9DF29C4_.wvu.PrintArea" localSheetId="8" hidden="1">#REF!</definedName>
    <definedName name="Z_473C2097_0F72_11D3_97F6_00A0C9DF29C4_.wvu.PrintArea" localSheetId="21" hidden="1">#REF!</definedName>
    <definedName name="Z_473C2097_0F72_11D3_97F6_00A0C9DF29C4_.wvu.PrintArea" localSheetId="6" hidden="1">#REF!</definedName>
    <definedName name="Z_473C2097_0F72_11D3_97F6_00A0C9DF29C4_.wvu.PrintArea" localSheetId="0" hidden="1">#REF!</definedName>
    <definedName name="Z_473C2097_0F72_11D3_97F6_00A0C9DF29C4_.wvu.PrintArea" localSheetId="2" hidden="1">#REF!</definedName>
    <definedName name="Z_473C2097_0F72_11D3_97F6_00A0C9DF29C4_.wvu.PrintArea" localSheetId="1" hidden="1">#REF!</definedName>
    <definedName name="Z_473C2097_0F72_11D3_97F6_00A0C9DF29C4_.wvu.PrintArea" localSheetId="33" hidden="1">#REF!</definedName>
    <definedName name="Z_473C2097_0F72_11D3_97F6_00A0C9DF29C4_.wvu.PrintArea" localSheetId="25" hidden="1">#REF!</definedName>
    <definedName name="Z_473C2097_0F72_11D3_97F6_00A0C9DF29C4_.wvu.PrintArea" hidden="1">#REF!</definedName>
    <definedName name="Z_473C2098_0F72_11D3_97F6_00A0C9DF29C4_.wvu.PrintArea" localSheetId="17" hidden="1">#REF!</definedName>
    <definedName name="Z_473C2098_0F72_11D3_97F6_00A0C9DF29C4_.wvu.PrintArea" localSheetId="16" hidden="1">#REF!</definedName>
    <definedName name="Z_473C2098_0F72_11D3_97F6_00A0C9DF29C4_.wvu.PrintArea" localSheetId="53" hidden="1">#REF!</definedName>
    <definedName name="Z_473C2098_0F72_11D3_97F6_00A0C9DF29C4_.wvu.PrintArea" localSheetId="23" hidden="1">#REF!</definedName>
    <definedName name="Z_473C2098_0F72_11D3_97F6_00A0C9DF29C4_.wvu.PrintArea" localSheetId="14" hidden="1">#REF!</definedName>
    <definedName name="Z_473C2098_0F72_11D3_97F6_00A0C9DF29C4_.wvu.PrintArea" localSheetId="13" hidden="1">#REF!</definedName>
    <definedName name="Z_473C2098_0F72_11D3_97F6_00A0C9DF29C4_.wvu.PrintArea" localSheetId="12" hidden="1">#REF!</definedName>
    <definedName name="Z_473C2098_0F72_11D3_97F6_00A0C9DF29C4_.wvu.PrintArea" localSheetId="36" hidden="1">#REF!</definedName>
    <definedName name="Z_473C2098_0F72_11D3_97F6_00A0C9DF29C4_.wvu.PrintArea" localSheetId="10" hidden="1">#REF!</definedName>
    <definedName name="Z_473C2098_0F72_11D3_97F6_00A0C9DF29C4_.wvu.PrintArea" localSheetId="11" hidden="1">#REF!</definedName>
    <definedName name="Z_473C2098_0F72_11D3_97F6_00A0C9DF29C4_.wvu.PrintArea" localSheetId="9" hidden="1">#REF!</definedName>
    <definedName name="Z_473C2098_0F72_11D3_97F6_00A0C9DF29C4_.wvu.PrintArea" localSheetId="8" hidden="1">#REF!</definedName>
    <definedName name="Z_473C2098_0F72_11D3_97F6_00A0C9DF29C4_.wvu.PrintArea" localSheetId="21" hidden="1">#REF!</definedName>
    <definedName name="Z_473C2098_0F72_11D3_97F6_00A0C9DF29C4_.wvu.PrintArea" localSheetId="6" hidden="1">#REF!</definedName>
    <definedName name="Z_473C2098_0F72_11D3_97F6_00A0C9DF29C4_.wvu.PrintArea" localSheetId="0" hidden="1">#REF!</definedName>
    <definedName name="Z_473C2098_0F72_11D3_97F6_00A0C9DF29C4_.wvu.PrintArea" localSheetId="2" hidden="1">#REF!</definedName>
    <definedName name="Z_473C2098_0F72_11D3_97F6_00A0C9DF29C4_.wvu.PrintArea" localSheetId="1" hidden="1">#REF!</definedName>
    <definedName name="Z_473C2098_0F72_11D3_97F6_00A0C9DF29C4_.wvu.PrintArea" localSheetId="33" hidden="1">#REF!</definedName>
    <definedName name="Z_473C2098_0F72_11D3_97F6_00A0C9DF29C4_.wvu.PrintArea" localSheetId="25" hidden="1">#REF!</definedName>
    <definedName name="Z_473C2098_0F72_11D3_97F6_00A0C9DF29C4_.wvu.PrintArea" hidden="1">#REF!</definedName>
    <definedName name="Z_473C2099_0F72_11D3_97F6_00A0C9DF29C4_.wvu.PrintArea" localSheetId="17" hidden="1">#REF!</definedName>
    <definedName name="Z_473C2099_0F72_11D3_97F6_00A0C9DF29C4_.wvu.PrintArea" localSheetId="16" hidden="1">#REF!</definedName>
    <definedName name="Z_473C2099_0F72_11D3_97F6_00A0C9DF29C4_.wvu.PrintArea" localSheetId="53" hidden="1">#REF!</definedName>
    <definedName name="Z_473C2099_0F72_11D3_97F6_00A0C9DF29C4_.wvu.PrintArea" localSheetId="23" hidden="1">#REF!</definedName>
    <definedName name="Z_473C2099_0F72_11D3_97F6_00A0C9DF29C4_.wvu.PrintArea" localSheetId="14" hidden="1">#REF!</definedName>
    <definedName name="Z_473C2099_0F72_11D3_97F6_00A0C9DF29C4_.wvu.PrintArea" localSheetId="13" hidden="1">#REF!</definedName>
    <definedName name="Z_473C2099_0F72_11D3_97F6_00A0C9DF29C4_.wvu.PrintArea" localSheetId="12" hidden="1">#REF!</definedName>
    <definedName name="Z_473C2099_0F72_11D3_97F6_00A0C9DF29C4_.wvu.PrintArea" localSheetId="36" hidden="1">#REF!</definedName>
    <definedName name="Z_473C2099_0F72_11D3_97F6_00A0C9DF29C4_.wvu.PrintArea" localSheetId="10" hidden="1">#REF!</definedName>
    <definedName name="Z_473C2099_0F72_11D3_97F6_00A0C9DF29C4_.wvu.PrintArea" localSheetId="11" hidden="1">#REF!</definedName>
    <definedName name="Z_473C2099_0F72_11D3_97F6_00A0C9DF29C4_.wvu.PrintArea" localSheetId="9" hidden="1">#REF!</definedName>
    <definedName name="Z_473C2099_0F72_11D3_97F6_00A0C9DF29C4_.wvu.PrintArea" localSheetId="8" hidden="1">#REF!</definedName>
    <definedName name="Z_473C2099_0F72_11D3_97F6_00A0C9DF29C4_.wvu.PrintArea" localSheetId="21" hidden="1">#REF!</definedName>
    <definedName name="Z_473C2099_0F72_11D3_97F6_00A0C9DF29C4_.wvu.PrintArea" localSheetId="6" hidden="1">#REF!</definedName>
    <definedName name="Z_473C2099_0F72_11D3_97F6_00A0C9DF29C4_.wvu.PrintArea" localSheetId="0" hidden="1">#REF!</definedName>
    <definedName name="Z_473C2099_0F72_11D3_97F6_00A0C9DF29C4_.wvu.PrintArea" localSheetId="2" hidden="1">#REF!</definedName>
    <definedName name="Z_473C2099_0F72_11D3_97F6_00A0C9DF29C4_.wvu.PrintArea" localSheetId="1" hidden="1">#REF!</definedName>
    <definedName name="Z_473C2099_0F72_11D3_97F6_00A0C9DF29C4_.wvu.PrintArea" localSheetId="33" hidden="1">#REF!</definedName>
    <definedName name="Z_473C2099_0F72_11D3_97F6_00A0C9DF29C4_.wvu.PrintArea" localSheetId="25" hidden="1">#REF!</definedName>
    <definedName name="Z_473C2099_0F72_11D3_97F6_00A0C9DF29C4_.wvu.PrintArea" hidden="1">#REF!</definedName>
    <definedName name="Z_473C209A_0F72_11D3_97F6_00A0C9DF29C4_.wvu.PrintArea" localSheetId="17" hidden="1">#REF!</definedName>
    <definedName name="Z_473C209A_0F72_11D3_97F6_00A0C9DF29C4_.wvu.PrintArea" localSheetId="16" hidden="1">#REF!</definedName>
    <definedName name="Z_473C209A_0F72_11D3_97F6_00A0C9DF29C4_.wvu.PrintArea" localSheetId="53" hidden="1">#REF!</definedName>
    <definedName name="Z_473C209A_0F72_11D3_97F6_00A0C9DF29C4_.wvu.PrintArea" localSheetId="23" hidden="1">#REF!</definedName>
    <definedName name="Z_473C209A_0F72_11D3_97F6_00A0C9DF29C4_.wvu.PrintArea" localSheetId="14" hidden="1">#REF!</definedName>
    <definedName name="Z_473C209A_0F72_11D3_97F6_00A0C9DF29C4_.wvu.PrintArea" localSheetId="13" hidden="1">#REF!</definedName>
    <definedName name="Z_473C209A_0F72_11D3_97F6_00A0C9DF29C4_.wvu.PrintArea" localSheetId="12" hidden="1">#REF!</definedName>
    <definedName name="Z_473C209A_0F72_11D3_97F6_00A0C9DF29C4_.wvu.PrintArea" localSheetId="36" hidden="1">#REF!</definedName>
    <definedName name="Z_473C209A_0F72_11D3_97F6_00A0C9DF29C4_.wvu.PrintArea" localSheetId="10" hidden="1">#REF!</definedName>
    <definedName name="Z_473C209A_0F72_11D3_97F6_00A0C9DF29C4_.wvu.PrintArea" localSheetId="11" hidden="1">#REF!</definedName>
    <definedName name="Z_473C209A_0F72_11D3_97F6_00A0C9DF29C4_.wvu.PrintArea" localSheetId="9" hidden="1">#REF!</definedName>
    <definedName name="Z_473C209A_0F72_11D3_97F6_00A0C9DF29C4_.wvu.PrintArea" localSheetId="8" hidden="1">#REF!</definedName>
    <definedName name="Z_473C209A_0F72_11D3_97F6_00A0C9DF29C4_.wvu.PrintArea" localSheetId="21" hidden="1">#REF!</definedName>
    <definedName name="Z_473C209A_0F72_11D3_97F6_00A0C9DF29C4_.wvu.PrintArea" localSheetId="6" hidden="1">#REF!</definedName>
    <definedName name="Z_473C209A_0F72_11D3_97F6_00A0C9DF29C4_.wvu.PrintArea" localSheetId="0" hidden="1">#REF!</definedName>
    <definedName name="Z_473C209A_0F72_11D3_97F6_00A0C9DF29C4_.wvu.PrintArea" localSheetId="2" hidden="1">#REF!</definedName>
    <definedName name="Z_473C209A_0F72_11D3_97F6_00A0C9DF29C4_.wvu.PrintArea" localSheetId="1" hidden="1">#REF!</definedName>
    <definedName name="Z_473C209A_0F72_11D3_97F6_00A0C9DF29C4_.wvu.PrintArea" localSheetId="33" hidden="1">#REF!</definedName>
    <definedName name="Z_473C209A_0F72_11D3_97F6_00A0C9DF29C4_.wvu.PrintArea" localSheetId="25" hidden="1">#REF!</definedName>
    <definedName name="Z_473C209A_0F72_11D3_97F6_00A0C9DF29C4_.wvu.PrintArea" hidden="1">#REF!</definedName>
    <definedName name="Z_473C209C_0F72_11D3_97F6_00A0C9DF29C4_.wvu.PrintArea" localSheetId="17" hidden="1">#REF!</definedName>
    <definedName name="Z_473C209C_0F72_11D3_97F6_00A0C9DF29C4_.wvu.PrintArea" localSheetId="16" hidden="1">#REF!</definedName>
    <definedName name="Z_473C209C_0F72_11D3_97F6_00A0C9DF29C4_.wvu.PrintArea" localSheetId="53" hidden="1">#REF!</definedName>
    <definedName name="Z_473C209C_0F72_11D3_97F6_00A0C9DF29C4_.wvu.PrintArea" localSheetId="23" hidden="1">#REF!</definedName>
    <definedName name="Z_473C209C_0F72_11D3_97F6_00A0C9DF29C4_.wvu.PrintArea" localSheetId="14" hidden="1">#REF!</definedName>
    <definedName name="Z_473C209C_0F72_11D3_97F6_00A0C9DF29C4_.wvu.PrintArea" localSheetId="13" hidden="1">#REF!</definedName>
    <definedName name="Z_473C209C_0F72_11D3_97F6_00A0C9DF29C4_.wvu.PrintArea" localSheetId="12" hidden="1">#REF!</definedName>
    <definedName name="Z_473C209C_0F72_11D3_97F6_00A0C9DF29C4_.wvu.PrintArea" localSheetId="36" hidden="1">#REF!</definedName>
    <definedName name="Z_473C209C_0F72_11D3_97F6_00A0C9DF29C4_.wvu.PrintArea" localSheetId="10" hidden="1">#REF!</definedName>
    <definedName name="Z_473C209C_0F72_11D3_97F6_00A0C9DF29C4_.wvu.PrintArea" localSheetId="11" hidden="1">#REF!</definedName>
    <definedName name="Z_473C209C_0F72_11D3_97F6_00A0C9DF29C4_.wvu.PrintArea" localSheetId="9" hidden="1">#REF!</definedName>
    <definedName name="Z_473C209C_0F72_11D3_97F6_00A0C9DF29C4_.wvu.PrintArea" localSheetId="8" hidden="1">#REF!</definedName>
    <definedName name="Z_473C209C_0F72_11D3_97F6_00A0C9DF29C4_.wvu.PrintArea" localSheetId="21" hidden="1">#REF!</definedName>
    <definedName name="Z_473C209C_0F72_11D3_97F6_00A0C9DF29C4_.wvu.PrintArea" localSheetId="6" hidden="1">#REF!</definedName>
    <definedName name="Z_473C209C_0F72_11D3_97F6_00A0C9DF29C4_.wvu.PrintArea" localSheetId="0" hidden="1">#REF!</definedName>
    <definedName name="Z_473C209C_0F72_11D3_97F6_00A0C9DF29C4_.wvu.PrintArea" localSheetId="2" hidden="1">#REF!</definedName>
    <definedName name="Z_473C209C_0F72_11D3_97F6_00A0C9DF29C4_.wvu.PrintArea" localSheetId="1" hidden="1">#REF!</definedName>
    <definedName name="Z_473C209C_0F72_11D3_97F6_00A0C9DF29C4_.wvu.PrintArea" localSheetId="33" hidden="1">#REF!</definedName>
    <definedName name="Z_473C209C_0F72_11D3_97F6_00A0C9DF29C4_.wvu.PrintArea" localSheetId="25" hidden="1">#REF!</definedName>
    <definedName name="Z_473C209C_0F72_11D3_97F6_00A0C9DF29C4_.wvu.PrintArea" hidden="1">#REF!</definedName>
    <definedName name="Z_473C209D_0F72_11D3_97F6_00A0C9DF29C4_.wvu.PrintArea" localSheetId="17" hidden="1">#REF!</definedName>
    <definedName name="Z_473C209D_0F72_11D3_97F6_00A0C9DF29C4_.wvu.PrintArea" localSheetId="16" hidden="1">#REF!</definedName>
    <definedName name="Z_473C209D_0F72_11D3_97F6_00A0C9DF29C4_.wvu.PrintArea" localSheetId="53" hidden="1">#REF!</definedName>
    <definedName name="Z_473C209D_0F72_11D3_97F6_00A0C9DF29C4_.wvu.PrintArea" localSheetId="23" hidden="1">#REF!</definedName>
    <definedName name="Z_473C209D_0F72_11D3_97F6_00A0C9DF29C4_.wvu.PrintArea" localSheetId="14" hidden="1">#REF!</definedName>
    <definedName name="Z_473C209D_0F72_11D3_97F6_00A0C9DF29C4_.wvu.PrintArea" localSheetId="13" hidden="1">#REF!</definedName>
    <definedName name="Z_473C209D_0F72_11D3_97F6_00A0C9DF29C4_.wvu.PrintArea" localSheetId="12" hidden="1">#REF!</definedName>
    <definedName name="Z_473C209D_0F72_11D3_97F6_00A0C9DF29C4_.wvu.PrintArea" localSheetId="36" hidden="1">#REF!</definedName>
    <definedName name="Z_473C209D_0F72_11D3_97F6_00A0C9DF29C4_.wvu.PrintArea" localSheetId="10" hidden="1">#REF!</definedName>
    <definedName name="Z_473C209D_0F72_11D3_97F6_00A0C9DF29C4_.wvu.PrintArea" localSheetId="11" hidden="1">#REF!</definedName>
    <definedName name="Z_473C209D_0F72_11D3_97F6_00A0C9DF29C4_.wvu.PrintArea" localSheetId="9" hidden="1">#REF!</definedName>
    <definedName name="Z_473C209D_0F72_11D3_97F6_00A0C9DF29C4_.wvu.PrintArea" localSheetId="8" hidden="1">#REF!</definedName>
    <definedName name="Z_473C209D_0F72_11D3_97F6_00A0C9DF29C4_.wvu.PrintArea" localSheetId="21" hidden="1">#REF!</definedName>
    <definedName name="Z_473C209D_0F72_11D3_97F6_00A0C9DF29C4_.wvu.PrintArea" localSheetId="6" hidden="1">#REF!</definedName>
    <definedName name="Z_473C209D_0F72_11D3_97F6_00A0C9DF29C4_.wvu.PrintArea" localSheetId="0" hidden="1">#REF!</definedName>
    <definedName name="Z_473C209D_0F72_11D3_97F6_00A0C9DF29C4_.wvu.PrintArea" localSheetId="2" hidden="1">#REF!</definedName>
    <definedName name="Z_473C209D_0F72_11D3_97F6_00A0C9DF29C4_.wvu.PrintArea" localSheetId="1" hidden="1">#REF!</definedName>
    <definedName name="Z_473C209D_0F72_11D3_97F6_00A0C9DF29C4_.wvu.PrintArea" localSheetId="33" hidden="1">#REF!</definedName>
    <definedName name="Z_473C209D_0F72_11D3_97F6_00A0C9DF29C4_.wvu.PrintArea" localSheetId="25" hidden="1">#REF!</definedName>
    <definedName name="Z_473C209D_0F72_11D3_97F6_00A0C9DF29C4_.wvu.PrintArea" hidden="1">#REF!</definedName>
    <definedName name="Z_4DD326A3_87AA_11D3_ABF4_00A0C9DF1063_.wvu.PrintArea" localSheetId="17" hidden="1">#REF!</definedName>
    <definedName name="Z_4DD326A3_87AA_11D3_ABF4_00A0C9DF1063_.wvu.PrintArea" localSheetId="16" hidden="1">#REF!</definedName>
    <definedName name="Z_4DD326A3_87AA_11D3_ABF4_00A0C9DF1063_.wvu.PrintArea" localSheetId="53" hidden="1">#REF!</definedName>
    <definedName name="Z_4DD326A3_87AA_11D3_ABF4_00A0C9DF1063_.wvu.PrintArea" localSheetId="23" hidden="1">#REF!</definedName>
    <definedName name="Z_4DD326A3_87AA_11D3_ABF4_00A0C9DF1063_.wvu.PrintArea" localSheetId="14" hidden="1">#REF!</definedName>
    <definedName name="Z_4DD326A3_87AA_11D3_ABF4_00A0C9DF1063_.wvu.PrintArea" localSheetId="13" hidden="1">#REF!</definedName>
    <definedName name="Z_4DD326A3_87AA_11D3_ABF4_00A0C9DF1063_.wvu.PrintArea" localSheetId="12" hidden="1">#REF!</definedName>
    <definedName name="Z_4DD326A3_87AA_11D3_ABF4_00A0C9DF1063_.wvu.PrintArea" localSheetId="36" hidden="1">#REF!</definedName>
    <definedName name="Z_4DD326A3_87AA_11D3_ABF4_00A0C9DF1063_.wvu.PrintArea" localSheetId="10" hidden="1">#REF!</definedName>
    <definedName name="Z_4DD326A3_87AA_11D3_ABF4_00A0C9DF1063_.wvu.PrintArea" localSheetId="11" hidden="1">#REF!</definedName>
    <definedName name="Z_4DD326A3_87AA_11D3_ABF4_00A0C9DF1063_.wvu.PrintArea" localSheetId="9" hidden="1">#REF!</definedName>
    <definedName name="Z_4DD326A3_87AA_11D3_ABF4_00A0C9DF1063_.wvu.PrintArea" localSheetId="8" hidden="1">#REF!</definedName>
    <definedName name="Z_4DD326A3_87AA_11D3_ABF4_00A0C9DF1063_.wvu.PrintArea" localSheetId="21" hidden="1">#REF!</definedName>
    <definedName name="Z_4DD326A3_87AA_11D3_ABF4_00A0C9DF1063_.wvu.PrintArea" localSheetId="6" hidden="1">#REF!</definedName>
    <definedName name="Z_4DD326A3_87AA_11D3_ABF4_00A0C9DF1063_.wvu.PrintArea" localSheetId="0" hidden="1">#REF!</definedName>
    <definedName name="Z_4DD326A3_87AA_11D3_ABF4_00A0C9DF1063_.wvu.PrintArea" localSheetId="2" hidden="1">#REF!</definedName>
    <definedName name="Z_4DD326A3_87AA_11D3_ABF4_00A0C9DF1063_.wvu.PrintArea" localSheetId="1" hidden="1">#REF!</definedName>
    <definedName name="Z_4DD326A3_87AA_11D3_ABF4_00A0C9DF1063_.wvu.PrintArea" localSheetId="33" hidden="1">#REF!</definedName>
    <definedName name="Z_4DD326A3_87AA_11D3_ABF4_00A0C9DF1063_.wvu.PrintArea" localSheetId="25" hidden="1">#REF!</definedName>
    <definedName name="Z_4DD326A3_87AA_11D3_ABF4_00A0C9DF1063_.wvu.PrintArea" hidden="1">#REF!</definedName>
    <definedName name="Z_4DD326A4_87AA_11D3_ABF4_00A0C9DF1063_.wvu.PrintArea" localSheetId="17" hidden="1">#REF!</definedName>
    <definedName name="Z_4DD326A4_87AA_11D3_ABF4_00A0C9DF1063_.wvu.PrintArea" localSheetId="16" hidden="1">#REF!</definedName>
    <definedName name="Z_4DD326A4_87AA_11D3_ABF4_00A0C9DF1063_.wvu.PrintArea" localSheetId="53" hidden="1">#REF!</definedName>
    <definedName name="Z_4DD326A4_87AA_11D3_ABF4_00A0C9DF1063_.wvu.PrintArea" localSheetId="23" hidden="1">#REF!</definedName>
    <definedName name="Z_4DD326A4_87AA_11D3_ABF4_00A0C9DF1063_.wvu.PrintArea" localSheetId="14" hidden="1">#REF!</definedName>
    <definedName name="Z_4DD326A4_87AA_11D3_ABF4_00A0C9DF1063_.wvu.PrintArea" localSheetId="13" hidden="1">#REF!</definedName>
    <definedName name="Z_4DD326A4_87AA_11D3_ABF4_00A0C9DF1063_.wvu.PrintArea" localSheetId="12" hidden="1">#REF!</definedName>
    <definedName name="Z_4DD326A4_87AA_11D3_ABF4_00A0C9DF1063_.wvu.PrintArea" localSheetId="36" hidden="1">#REF!</definedName>
    <definedName name="Z_4DD326A4_87AA_11D3_ABF4_00A0C9DF1063_.wvu.PrintArea" localSheetId="10" hidden="1">#REF!</definedName>
    <definedName name="Z_4DD326A4_87AA_11D3_ABF4_00A0C9DF1063_.wvu.PrintArea" localSheetId="11" hidden="1">#REF!</definedName>
    <definedName name="Z_4DD326A4_87AA_11D3_ABF4_00A0C9DF1063_.wvu.PrintArea" localSheetId="9" hidden="1">#REF!</definedName>
    <definedName name="Z_4DD326A4_87AA_11D3_ABF4_00A0C9DF1063_.wvu.PrintArea" localSheetId="8" hidden="1">#REF!</definedName>
    <definedName name="Z_4DD326A4_87AA_11D3_ABF4_00A0C9DF1063_.wvu.PrintArea" localSheetId="21" hidden="1">#REF!</definedName>
    <definedName name="Z_4DD326A4_87AA_11D3_ABF4_00A0C9DF1063_.wvu.PrintArea" localSheetId="6" hidden="1">#REF!</definedName>
    <definedName name="Z_4DD326A4_87AA_11D3_ABF4_00A0C9DF1063_.wvu.PrintArea" localSheetId="0" hidden="1">#REF!</definedName>
    <definedName name="Z_4DD326A4_87AA_11D3_ABF4_00A0C9DF1063_.wvu.PrintArea" localSheetId="2" hidden="1">#REF!</definedName>
    <definedName name="Z_4DD326A4_87AA_11D3_ABF4_00A0C9DF1063_.wvu.PrintArea" localSheetId="1" hidden="1">#REF!</definedName>
    <definedName name="Z_4DD326A4_87AA_11D3_ABF4_00A0C9DF1063_.wvu.PrintArea" localSheetId="33" hidden="1">#REF!</definedName>
    <definedName name="Z_4DD326A4_87AA_11D3_ABF4_00A0C9DF1063_.wvu.PrintArea" localSheetId="25" hidden="1">#REF!</definedName>
    <definedName name="Z_4DD326A4_87AA_11D3_ABF4_00A0C9DF1063_.wvu.PrintArea" hidden="1">#REF!</definedName>
    <definedName name="Z_4DD326A6_87AA_11D3_ABF4_00A0C9DF1063_.wvu.PrintArea" localSheetId="17" hidden="1">#REF!</definedName>
    <definedName name="Z_4DD326A6_87AA_11D3_ABF4_00A0C9DF1063_.wvu.PrintArea" localSheetId="16" hidden="1">#REF!</definedName>
    <definedName name="Z_4DD326A6_87AA_11D3_ABF4_00A0C9DF1063_.wvu.PrintArea" localSheetId="53" hidden="1">#REF!</definedName>
    <definedName name="Z_4DD326A6_87AA_11D3_ABF4_00A0C9DF1063_.wvu.PrintArea" localSheetId="23" hidden="1">#REF!</definedName>
    <definedName name="Z_4DD326A6_87AA_11D3_ABF4_00A0C9DF1063_.wvu.PrintArea" localSheetId="14" hidden="1">#REF!</definedName>
    <definedName name="Z_4DD326A6_87AA_11D3_ABF4_00A0C9DF1063_.wvu.PrintArea" localSheetId="13" hidden="1">#REF!</definedName>
    <definedName name="Z_4DD326A6_87AA_11D3_ABF4_00A0C9DF1063_.wvu.PrintArea" localSheetId="12" hidden="1">#REF!</definedName>
    <definedName name="Z_4DD326A6_87AA_11D3_ABF4_00A0C9DF1063_.wvu.PrintArea" localSheetId="36" hidden="1">#REF!</definedName>
    <definedName name="Z_4DD326A6_87AA_11D3_ABF4_00A0C9DF1063_.wvu.PrintArea" localSheetId="10" hidden="1">#REF!</definedName>
    <definedName name="Z_4DD326A6_87AA_11D3_ABF4_00A0C9DF1063_.wvu.PrintArea" localSheetId="11" hidden="1">#REF!</definedName>
    <definedName name="Z_4DD326A6_87AA_11D3_ABF4_00A0C9DF1063_.wvu.PrintArea" localSheetId="9" hidden="1">#REF!</definedName>
    <definedName name="Z_4DD326A6_87AA_11D3_ABF4_00A0C9DF1063_.wvu.PrintArea" localSheetId="8" hidden="1">#REF!</definedName>
    <definedName name="Z_4DD326A6_87AA_11D3_ABF4_00A0C9DF1063_.wvu.PrintArea" localSheetId="21" hidden="1">#REF!</definedName>
    <definedName name="Z_4DD326A6_87AA_11D3_ABF4_00A0C9DF1063_.wvu.PrintArea" localSheetId="6" hidden="1">#REF!</definedName>
    <definedName name="Z_4DD326A6_87AA_11D3_ABF4_00A0C9DF1063_.wvu.PrintArea" localSheetId="0" hidden="1">#REF!</definedName>
    <definedName name="Z_4DD326A6_87AA_11D3_ABF4_00A0C9DF1063_.wvu.PrintArea" localSheetId="2" hidden="1">#REF!</definedName>
    <definedName name="Z_4DD326A6_87AA_11D3_ABF4_00A0C9DF1063_.wvu.PrintArea" localSheetId="1" hidden="1">#REF!</definedName>
    <definedName name="Z_4DD326A6_87AA_11D3_ABF4_00A0C9DF1063_.wvu.PrintArea" localSheetId="33" hidden="1">#REF!</definedName>
    <definedName name="Z_4DD326A6_87AA_11D3_ABF4_00A0C9DF1063_.wvu.PrintArea" localSheetId="25" hidden="1">#REF!</definedName>
    <definedName name="Z_4DD326A6_87AA_11D3_ABF4_00A0C9DF1063_.wvu.PrintArea" hidden="1">#REF!</definedName>
    <definedName name="Z_4DD326A7_87AA_11D3_ABF4_00A0C9DF1063_.wvu.PrintArea" localSheetId="17" hidden="1">#REF!</definedName>
    <definedName name="Z_4DD326A7_87AA_11D3_ABF4_00A0C9DF1063_.wvu.PrintArea" localSheetId="16" hidden="1">#REF!</definedName>
    <definedName name="Z_4DD326A7_87AA_11D3_ABF4_00A0C9DF1063_.wvu.PrintArea" localSheetId="53" hidden="1">#REF!</definedName>
    <definedName name="Z_4DD326A7_87AA_11D3_ABF4_00A0C9DF1063_.wvu.PrintArea" localSheetId="23" hidden="1">#REF!</definedName>
    <definedName name="Z_4DD326A7_87AA_11D3_ABF4_00A0C9DF1063_.wvu.PrintArea" localSheetId="14" hidden="1">#REF!</definedName>
    <definedName name="Z_4DD326A7_87AA_11D3_ABF4_00A0C9DF1063_.wvu.PrintArea" localSheetId="13" hidden="1">#REF!</definedName>
    <definedName name="Z_4DD326A7_87AA_11D3_ABF4_00A0C9DF1063_.wvu.PrintArea" localSheetId="12" hidden="1">#REF!</definedName>
    <definedName name="Z_4DD326A7_87AA_11D3_ABF4_00A0C9DF1063_.wvu.PrintArea" localSheetId="36" hidden="1">#REF!</definedName>
    <definedName name="Z_4DD326A7_87AA_11D3_ABF4_00A0C9DF1063_.wvu.PrintArea" localSheetId="10" hidden="1">#REF!</definedName>
    <definedName name="Z_4DD326A7_87AA_11D3_ABF4_00A0C9DF1063_.wvu.PrintArea" localSheetId="11" hidden="1">#REF!</definedName>
    <definedName name="Z_4DD326A7_87AA_11D3_ABF4_00A0C9DF1063_.wvu.PrintArea" localSheetId="9" hidden="1">#REF!</definedName>
    <definedName name="Z_4DD326A7_87AA_11D3_ABF4_00A0C9DF1063_.wvu.PrintArea" localSheetId="8" hidden="1">#REF!</definedName>
    <definedName name="Z_4DD326A7_87AA_11D3_ABF4_00A0C9DF1063_.wvu.PrintArea" localSheetId="21" hidden="1">#REF!</definedName>
    <definedName name="Z_4DD326A7_87AA_11D3_ABF4_00A0C9DF1063_.wvu.PrintArea" localSheetId="6" hidden="1">#REF!</definedName>
    <definedName name="Z_4DD326A7_87AA_11D3_ABF4_00A0C9DF1063_.wvu.PrintArea" localSheetId="0" hidden="1">#REF!</definedName>
    <definedName name="Z_4DD326A7_87AA_11D3_ABF4_00A0C9DF1063_.wvu.PrintArea" localSheetId="2" hidden="1">#REF!</definedName>
    <definedName name="Z_4DD326A7_87AA_11D3_ABF4_00A0C9DF1063_.wvu.PrintArea" localSheetId="1" hidden="1">#REF!</definedName>
    <definedName name="Z_4DD326A7_87AA_11D3_ABF4_00A0C9DF1063_.wvu.PrintArea" localSheetId="33" hidden="1">#REF!</definedName>
    <definedName name="Z_4DD326A7_87AA_11D3_ABF4_00A0C9DF1063_.wvu.PrintArea" localSheetId="25" hidden="1">#REF!</definedName>
    <definedName name="Z_4DD326A7_87AA_11D3_ABF4_00A0C9DF1063_.wvu.PrintArea" hidden="1">#REF!</definedName>
    <definedName name="Z_4DD326A8_87AA_11D3_ABF4_00A0C9DF1063_.wvu.PrintArea" localSheetId="17" hidden="1">#REF!</definedName>
    <definedName name="Z_4DD326A8_87AA_11D3_ABF4_00A0C9DF1063_.wvu.PrintArea" localSheetId="16" hidden="1">#REF!</definedName>
    <definedName name="Z_4DD326A8_87AA_11D3_ABF4_00A0C9DF1063_.wvu.PrintArea" localSheetId="53" hidden="1">#REF!</definedName>
    <definedName name="Z_4DD326A8_87AA_11D3_ABF4_00A0C9DF1063_.wvu.PrintArea" localSheetId="23" hidden="1">#REF!</definedName>
    <definedName name="Z_4DD326A8_87AA_11D3_ABF4_00A0C9DF1063_.wvu.PrintArea" localSheetId="14" hidden="1">#REF!</definedName>
    <definedName name="Z_4DD326A8_87AA_11D3_ABF4_00A0C9DF1063_.wvu.PrintArea" localSheetId="13" hidden="1">#REF!</definedName>
    <definedName name="Z_4DD326A8_87AA_11D3_ABF4_00A0C9DF1063_.wvu.PrintArea" localSheetId="12" hidden="1">#REF!</definedName>
    <definedName name="Z_4DD326A8_87AA_11D3_ABF4_00A0C9DF1063_.wvu.PrintArea" localSheetId="36" hidden="1">#REF!</definedName>
    <definedName name="Z_4DD326A8_87AA_11D3_ABF4_00A0C9DF1063_.wvu.PrintArea" localSheetId="10" hidden="1">#REF!</definedName>
    <definedName name="Z_4DD326A8_87AA_11D3_ABF4_00A0C9DF1063_.wvu.PrintArea" localSheetId="11" hidden="1">#REF!</definedName>
    <definedName name="Z_4DD326A8_87AA_11D3_ABF4_00A0C9DF1063_.wvu.PrintArea" localSheetId="9" hidden="1">#REF!</definedName>
    <definedName name="Z_4DD326A8_87AA_11D3_ABF4_00A0C9DF1063_.wvu.PrintArea" localSheetId="8" hidden="1">#REF!</definedName>
    <definedName name="Z_4DD326A8_87AA_11D3_ABF4_00A0C9DF1063_.wvu.PrintArea" localSheetId="21" hidden="1">#REF!</definedName>
    <definedName name="Z_4DD326A8_87AA_11D3_ABF4_00A0C9DF1063_.wvu.PrintArea" localSheetId="6" hidden="1">#REF!</definedName>
    <definedName name="Z_4DD326A8_87AA_11D3_ABF4_00A0C9DF1063_.wvu.PrintArea" localSheetId="0" hidden="1">#REF!</definedName>
    <definedName name="Z_4DD326A8_87AA_11D3_ABF4_00A0C9DF1063_.wvu.PrintArea" localSheetId="2" hidden="1">#REF!</definedName>
    <definedName name="Z_4DD326A8_87AA_11D3_ABF4_00A0C9DF1063_.wvu.PrintArea" localSheetId="1" hidden="1">#REF!</definedName>
    <definedName name="Z_4DD326A8_87AA_11D3_ABF4_00A0C9DF1063_.wvu.PrintArea" localSheetId="33" hidden="1">#REF!</definedName>
    <definedName name="Z_4DD326A8_87AA_11D3_ABF4_00A0C9DF1063_.wvu.PrintArea" localSheetId="25" hidden="1">#REF!</definedName>
    <definedName name="Z_4DD326A8_87AA_11D3_ABF4_00A0C9DF1063_.wvu.PrintArea" hidden="1">#REF!</definedName>
    <definedName name="Z_4DD326A9_87AA_11D3_ABF4_00A0C9DF1063_.wvu.PrintArea" localSheetId="17" hidden="1">#REF!</definedName>
    <definedName name="Z_4DD326A9_87AA_11D3_ABF4_00A0C9DF1063_.wvu.PrintArea" localSheetId="16" hidden="1">#REF!</definedName>
    <definedName name="Z_4DD326A9_87AA_11D3_ABF4_00A0C9DF1063_.wvu.PrintArea" localSheetId="53" hidden="1">#REF!</definedName>
    <definedName name="Z_4DD326A9_87AA_11D3_ABF4_00A0C9DF1063_.wvu.PrintArea" localSheetId="23" hidden="1">#REF!</definedName>
    <definedName name="Z_4DD326A9_87AA_11D3_ABF4_00A0C9DF1063_.wvu.PrintArea" localSheetId="14" hidden="1">#REF!</definedName>
    <definedName name="Z_4DD326A9_87AA_11D3_ABF4_00A0C9DF1063_.wvu.PrintArea" localSheetId="13" hidden="1">#REF!</definedName>
    <definedName name="Z_4DD326A9_87AA_11D3_ABF4_00A0C9DF1063_.wvu.PrintArea" localSheetId="12" hidden="1">#REF!</definedName>
    <definedName name="Z_4DD326A9_87AA_11D3_ABF4_00A0C9DF1063_.wvu.PrintArea" localSheetId="36" hidden="1">#REF!</definedName>
    <definedName name="Z_4DD326A9_87AA_11D3_ABF4_00A0C9DF1063_.wvu.PrintArea" localSheetId="10" hidden="1">#REF!</definedName>
    <definedName name="Z_4DD326A9_87AA_11D3_ABF4_00A0C9DF1063_.wvu.PrintArea" localSheetId="11" hidden="1">#REF!</definedName>
    <definedName name="Z_4DD326A9_87AA_11D3_ABF4_00A0C9DF1063_.wvu.PrintArea" localSheetId="9" hidden="1">#REF!</definedName>
    <definedName name="Z_4DD326A9_87AA_11D3_ABF4_00A0C9DF1063_.wvu.PrintArea" localSheetId="8" hidden="1">#REF!</definedName>
    <definedName name="Z_4DD326A9_87AA_11D3_ABF4_00A0C9DF1063_.wvu.PrintArea" localSheetId="21" hidden="1">#REF!</definedName>
    <definedName name="Z_4DD326A9_87AA_11D3_ABF4_00A0C9DF1063_.wvu.PrintArea" localSheetId="6" hidden="1">#REF!</definedName>
    <definedName name="Z_4DD326A9_87AA_11D3_ABF4_00A0C9DF1063_.wvu.PrintArea" localSheetId="0" hidden="1">#REF!</definedName>
    <definedName name="Z_4DD326A9_87AA_11D3_ABF4_00A0C9DF1063_.wvu.PrintArea" localSheetId="2" hidden="1">#REF!</definedName>
    <definedName name="Z_4DD326A9_87AA_11D3_ABF4_00A0C9DF1063_.wvu.PrintArea" localSheetId="1" hidden="1">#REF!</definedName>
    <definedName name="Z_4DD326A9_87AA_11D3_ABF4_00A0C9DF1063_.wvu.PrintArea" localSheetId="33" hidden="1">#REF!</definedName>
    <definedName name="Z_4DD326A9_87AA_11D3_ABF4_00A0C9DF1063_.wvu.PrintArea" localSheetId="25" hidden="1">#REF!</definedName>
    <definedName name="Z_4DD326A9_87AA_11D3_ABF4_00A0C9DF1063_.wvu.PrintArea" hidden="1">#REF!</definedName>
    <definedName name="Z_4DD326AB_87AA_11D3_ABF4_00A0C9DF1063_.wvu.PrintArea" localSheetId="17" hidden="1">#REF!</definedName>
    <definedName name="Z_4DD326AB_87AA_11D3_ABF4_00A0C9DF1063_.wvu.PrintArea" localSheetId="16" hidden="1">#REF!</definedName>
    <definedName name="Z_4DD326AB_87AA_11D3_ABF4_00A0C9DF1063_.wvu.PrintArea" localSheetId="53" hidden="1">#REF!</definedName>
    <definedName name="Z_4DD326AB_87AA_11D3_ABF4_00A0C9DF1063_.wvu.PrintArea" localSheetId="23" hidden="1">#REF!</definedName>
    <definedName name="Z_4DD326AB_87AA_11D3_ABF4_00A0C9DF1063_.wvu.PrintArea" localSheetId="14" hidden="1">#REF!</definedName>
    <definedName name="Z_4DD326AB_87AA_11D3_ABF4_00A0C9DF1063_.wvu.PrintArea" localSheetId="13" hidden="1">#REF!</definedName>
    <definedName name="Z_4DD326AB_87AA_11D3_ABF4_00A0C9DF1063_.wvu.PrintArea" localSheetId="12" hidden="1">#REF!</definedName>
    <definedName name="Z_4DD326AB_87AA_11D3_ABF4_00A0C9DF1063_.wvu.PrintArea" localSheetId="36" hidden="1">#REF!</definedName>
    <definedName name="Z_4DD326AB_87AA_11D3_ABF4_00A0C9DF1063_.wvu.PrintArea" localSheetId="10" hidden="1">#REF!</definedName>
    <definedName name="Z_4DD326AB_87AA_11D3_ABF4_00A0C9DF1063_.wvu.PrintArea" localSheetId="11" hidden="1">#REF!</definedName>
    <definedName name="Z_4DD326AB_87AA_11D3_ABF4_00A0C9DF1063_.wvu.PrintArea" localSheetId="9" hidden="1">#REF!</definedName>
    <definedName name="Z_4DD326AB_87AA_11D3_ABF4_00A0C9DF1063_.wvu.PrintArea" localSheetId="8" hidden="1">#REF!</definedName>
    <definedName name="Z_4DD326AB_87AA_11D3_ABF4_00A0C9DF1063_.wvu.PrintArea" localSheetId="21" hidden="1">#REF!</definedName>
    <definedName name="Z_4DD326AB_87AA_11D3_ABF4_00A0C9DF1063_.wvu.PrintArea" localSheetId="6" hidden="1">#REF!</definedName>
    <definedName name="Z_4DD326AB_87AA_11D3_ABF4_00A0C9DF1063_.wvu.PrintArea" localSheetId="0" hidden="1">#REF!</definedName>
    <definedName name="Z_4DD326AB_87AA_11D3_ABF4_00A0C9DF1063_.wvu.PrintArea" localSheetId="2" hidden="1">#REF!</definedName>
    <definedName name="Z_4DD326AB_87AA_11D3_ABF4_00A0C9DF1063_.wvu.PrintArea" localSheetId="1" hidden="1">#REF!</definedName>
    <definedName name="Z_4DD326AB_87AA_11D3_ABF4_00A0C9DF1063_.wvu.PrintArea" localSheetId="33" hidden="1">#REF!</definedName>
    <definedName name="Z_4DD326AB_87AA_11D3_ABF4_00A0C9DF1063_.wvu.PrintArea" localSheetId="25" hidden="1">#REF!</definedName>
    <definedName name="Z_4DD326AB_87AA_11D3_ABF4_00A0C9DF1063_.wvu.PrintArea" hidden="1">#REF!</definedName>
    <definedName name="Z_4DD326AC_87AA_11D3_ABF4_00A0C9DF1063_.wvu.PrintArea" localSheetId="17" hidden="1">#REF!</definedName>
    <definedName name="Z_4DD326AC_87AA_11D3_ABF4_00A0C9DF1063_.wvu.PrintArea" localSheetId="16" hidden="1">#REF!</definedName>
    <definedName name="Z_4DD326AC_87AA_11D3_ABF4_00A0C9DF1063_.wvu.PrintArea" localSheetId="53" hidden="1">#REF!</definedName>
    <definedName name="Z_4DD326AC_87AA_11D3_ABF4_00A0C9DF1063_.wvu.PrintArea" localSheetId="23" hidden="1">#REF!</definedName>
    <definedName name="Z_4DD326AC_87AA_11D3_ABF4_00A0C9DF1063_.wvu.PrintArea" localSheetId="14" hidden="1">#REF!</definedName>
    <definedName name="Z_4DD326AC_87AA_11D3_ABF4_00A0C9DF1063_.wvu.PrintArea" localSheetId="13" hidden="1">#REF!</definedName>
    <definedName name="Z_4DD326AC_87AA_11D3_ABF4_00A0C9DF1063_.wvu.PrintArea" localSheetId="12" hidden="1">#REF!</definedName>
    <definedName name="Z_4DD326AC_87AA_11D3_ABF4_00A0C9DF1063_.wvu.PrintArea" localSheetId="36" hidden="1">#REF!</definedName>
    <definedName name="Z_4DD326AC_87AA_11D3_ABF4_00A0C9DF1063_.wvu.PrintArea" localSheetId="10" hidden="1">#REF!</definedName>
    <definedName name="Z_4DD326AC_87AA_11D3_ABF4_00A0C9DF1063_.wvu.PrintArea" localSheetId="11" hidden="1">#REF!</definedName>
    <definedName name="Z_4DD326AC_87AA_11D3_ABF4_00A0C9DF1063_.wvu.PrintArea" localSheetId="9" hidden="1">#REF!</definedName>
    <definedName name="Z_4DD326AC_87AA_11D3_ABF4_00A0C9DF1063_.wvu.PrintArea" localSheetId="8" hidden="1">#REF!</definedName>
    <definedName name="Z_4DD326AC_87AA_11D3_ABF4_00A0C9DF1063_.wvu.PrintArea" localSheetId="21" hidden="1">#REF!</definedName>
    <definedName name="Z_4DD326AC_87AA_11D3_ABF4_00A0C9DF1063_.wvu.PrintArea" localSheetId="6" hidden="1">#REF!</definedName>
    <definedName name="Z_4DD326AC_87AA_11D3_ABF4_00A0C9DF1063_.wvu.PrintArea" localSheetId="0" hidden="1">#REF!</definedName>
    <definedName name="Z_4DD326AC_87AA_11D3_ABF4_00A0C9DF1063_.wvu.PrintArea" localSheetId="2" hidden="1">#REF!</definedName>
    <definedName name="Z_4DD326AC_87AA_11D3_ABF4_00A0C9DF1063_.wvu.PrintArea" localSheetId="1" hidden="1">#REF!</definedName>
    <definedName name="Z_4DD326AC_87AA_11D3_ABF4_00A0C9DF1063_.wvu.PrintArea" localSheetId="33" hidden="1">#REF!</definedName>
    <definedName name="Z_4DD326AC_87AA_11D3_ABF4_00A0C9DF1063_.wvu.PrintArea" localSheetId="25" hidden="1">#REF!</definedName>
    <definedName name="Z_4DD326AC_87AA_11D3_ABF4_00A0C9DF1063_.wvu.PrintArea" hidden="1">#REF!</definedName>
    <definedName name="Z_4DD326AD_87AA_11D3_ABF4_00A0C9DF1063_.wvu.PrintArea" localSheetId="17" hidden="1">#REF!</definedName>
    <definedName name="Z_4DD326AD_87AA_11D3_ABF4_00A0C9DF1063_.wvu.PrintArea" localSheetId="16" hidden="1">#REF!</definedName>
    <definedName name="Z_4DD326AD_87AA_11D3_ABF4_00A0C9DF1063_.wvu.PrintArea" localSheetId="53" hidden="1">#REF!</definedName>
    <definedName name="Z_4DD326AD_87AA_11D3_ABF4_00A0C9DF1063_.wvu.PrintArea" localSheetId="23" hidden="1">#REF!</definedName>
    <definedName name="Z_4DD326AD_87AA_11D3_ABF4_00A0C9DF1063_.wvu.PrintArea" localSheetId="14" hidden="1">#REF!</definedName>
    <definedName name="Z_4DD326AD_87AA_11D3_ABF4_00A0C9DF1063_.wvu.PrintArea" localSheetId="13" hidden="1">#REF!</definedName>
    <definedName name="Z_4DD326AD_87AA_11D3_ABF4_00A0C9DF1063_.wvu.PrintArea" localSheetId="12" hidden="1">#REF!</definedName>
    <definedName name="Z_4DD326AD_87AA_11D3_ABF4_00A0C9DF1063_.wvu.PrintArea" localSheetId="36" hidden="1">#REF!</definedName>
    <definedName name="Z_4DD326AD_87AA_11D3_ABF4_00A0C9DF1063_.wvu.PrintArea" localSheetId="10" hidden="1">#REF!</definedName>
    <definedName name="Z_4DD326AD_87AA_11D3_ABF4_00A0C9DF1063_.wvu.PrintArea" localSheetId="11" hidden="1">#REF!</definedName>
    <definedName name="Z_4DD326AD_87AA_11D3_ABF4_00A0C9DF1063_.wvu.PrintArea" localSheetId="9" hidden="1">#REF!</definedName>
    <definedName name="Z_4DD326AD_87AA_11D3_ABF4_00A0C9DF1063_.wvu.PrintArea" localSheetId="8" hidden="1">#REF!</definedName>
    <definedName name="Z_4DD326AD_87AA_11D3_ABF4_00A0C9DF1063_.wvu.PrintArea" localSheetId="21" hidden="1">#REF!</definedName>
    <definedName name="Z_4DD326AD_87AA_11D3_ABF4_00A0C9DF1063_.wvu.PrintArea" localSheetId="6" hidden="1">#REF!</definedName>
    <definedName name="Z_4DD326AD_87AA_11D3_ABF4_00A0C9DF1063_.wvu.PrintArea" localSheetId="0" hidden="1">#REF!</definedName>
    <definedName name="Z_4DD326AD_87AA_11D3_ABF4_00A0C9DF1063_.wvu.PrintArea" localSheetId="2" hidden="1">#REF!</definedName>
    <definedName name="Z_4DD326AD_87AA_11D3_ABF4_00A0C9DF1063_.wvu.PrintArea" localSheetId="1" hidden="1">#REF!</definedName>
    <definedName name="Z_4DD326AD_87AA_11D3_ABF4_00A0C9DF1063_.wvu.PrintArea" localSheetId="33" hidden="1">#REF!</definedName>
    <definedName name="Z_4DD326AD_87AA_11D3_ABF4_00A0C9DF1063_.wvu.PrintArea" localSheetId="25" hidden="1">#REF!</definedName>
    <definedName name="Z_4DD326AD_87AA_11D3_ABF4_00A0C9DF1063_.wvu.PrintArea" hidden="1">#REF!</definedName>
    <definedName name="Z_4DD326AE_87AA_11D3_ABF4_00A0C9DF1063_.wvu.PrintArea" localSheetId="17" hidden="1">#REF!</definedName>
    <definedName name="Z_4DD326AE_87AA_11D3_ABF4_00A0C9DF1063_.wvu.PrintArea" localSheetId="16" hidden="1">#REF!</definedName>
    <definedName name="Z_4DD326AE_87AA_11D3_ABF4_00A0C9DF1063_.wvu.PrintArea" localSheetId="53" hidden="1">#REF!</definedName>
    <definedName name="Z_4DD326AE_87AA_11D3_ABF4_00A0C9DF1063_.wvu.PrintArea" localSheetId="23" hidden="1">#REF!</definedName>
    <definedName name="Z_4DD326AE_87AA_11D3_ABF4_00A0C9DF1063_.wvu.PrintArea" localSheetId="14" hidden="1">#REF!</definedName>
    <definedName name="Z_4DD326AE_87AA_11D3_ABF4_00A0C9DF1063_.wvu.PrintArea" localSheetId="13" hidden="1">#REF!</definedName>
    <definedName name="Z_4DD326AE_87AA_11D3_ABF4_00A0C9DF1063_.wvu.PrintArea" localSheetId="12" hidden="1">#REF!</definedName>
    <definedName name="Z_4DD326AE_87AA_11D3_ABF4_00A0C9DF1063_.wvu.PrintArea" localSheetId="36" hidden="1">#REF!</definedName>
    <definedName name="Z_4DD326AE_87AA_11D3_ABF4_00A0C9DF1063_.wvu.PrintArea" localSheetId="10" hidden="1">#REF!</definedName>
    <definedName name="Z_4DD326AE_87AA_11D3_ABF4_00A0C9DF1063_.wvu.PrintArea" localSheetId="11" hidden="1">#REF!</definedName>
    <definedName name="Z_4DD326AE_87AA_11D3_ABF4_00A0C9DF1063_.wvu.PrintArea" localSheetId="9" hidden="1">#REF!</definedName>
    <definedName name="Z_4DD326AE_87AA_11D3_ABF4_00A0C9DF1063_.wvu.PrintArea" localSheetId="8" hidden="1">#REF!</definedName>
    <definedName name="Z_4DD326AE_87AA_11D3_ABF4_00A0C9DF1063_.wvu.PrintArea" localSheetId="21" hidden="1">#REF!</definedName>
    <definedName name="Z_4DD326AE_87AA_11D3_ABF4_00A0C9DF1063_.wvu.PrintArea" localSheetId="6" hidden="1">#REF!</definedName>
    <definedName name="Z_4DD326AE_87AA_11D3_ABF4_00A0C9DF1063_.wvu.PrintArea" localSheetId="0" hidden="1">#REF!</definedName>
    <definedName name="Z_4DD326AE_87AA_11D3_ABF4_00A0C9DF1063_.wvu.PrintArea" localSheetId="2" hidden="1">#REF!</definedName>
    <definedName name="Z_4DD326AE_87AA_11D3_ABF4_00A0C9DF1063_.wvu.PrintArea" localSheetId="1" hidden="1">#REF!</definedName>
    <definedName name="Z_4DD326AE_87AA_11D3_ABF4_00A0C9DF1063_.wvu.PrintArea" localSheetId="33" hidden="1">#REF!</definedName>
    <definedName name="Z_4DD326AE_87AA_11D3_ABF4_00A0C9DF1063_.wvu.PrintArea" localSheetId="25" hidden="1">#REF!</definedName>
    <definedName name="Z_4DD326AE_87AA_11D3_ABF4_00A0C9DF1063_.wvu.PrintArea" hidden="1">#REF!</definedName>
    <definedName name="Z_4DD326B0_87AA_11D3_ABF4_00A0C9DF1063_.wvu.PrintArea" localSheetId="17" hidden="1">#REF!</definedName>
    <definedName name="Z_4DD326B0_87AA_11D3_ABF4_00A0C9DF1063_.wvu.PrintArea" localSheetId="16" hidden="1">#REF!</definedName>
    <definedName name="Z_4DD326B0_87AA_11D3_ABF4_00A0C9DF1063_.wvu.PrintArea" localSheetId="53" hidden="1">#REF!</definedName>
    <definedName name="Z_4DD326B0_87AA_11D3_ABF4_00A0C9DF1063_.wvu.PrintArea" localSheetId="23" hidden="1">#REF!</definedName>
    <definedName name="Z_4DD326B0_87AA_11D3_ABF4_00A0C9DF1063_.wvu.PrintArea" localSheetId="14" hidden="1">#REF!</definedName>
    <definedName name="Z_4DD326B0_87AA_11D3_ABF4_00A0C9DF1063_.wvu.PrintArea" localSheetId="13" hidden="1">#REF!</definedName>
    <definedName name="Z_4DD326B0_87AA_11D3_ABF4_00A0C9DF1063_.wvu.PrintArea" localSheetId="12" hidden="1">#REF!</definedName>
    <definedName name="Z_4DD326B0_87AA_11D3_ABF4_00A0C9DF1063_.wvu.PrintArea" localSheetId="36" hidden="1">#REF!</definedName>
    <definedName name="Z_4DD326B0_87AA_11D3_ABF4_00A0C9DF1063_.wvu.PrintArea" localSheetId="10" hidden="1">#REF!</definedName>
    <definedName name="Z_4DD326B0_87AA_11D3_ABF4_00A0C9DF1063_.wvu.PrintArea" localSheetId="11" hidden="1">#REF!</definedName>
    <definedName name="Z_4DD326B0_87AA_11D3_ABF4_00A0C9DF1063_.wvu.PrintArea" localSheetId="9" hidden="1">#REF!</definedName>
    <definedName name="Z_4DD326B0_87AA_11D3_ABF4_00A0C9DF1063_.wvu.PrintArea" localSheetId="8" hidden="1">#REF!</definedName>
    <definedName name="Z_4DD326B0_87AA_11D3_ABF4_00A0C9DF1063_.wvu.PrintArea" localSheetId="21" hidden="1">#REF!</definedName>
    <definedName name="Z_4DD326B0_87AA_11D3_ABF4_00A0C9DF1063_.wvu.PrintArea" localSheetId="6" hidden="1">#REF!</definedName>
    <definedName name="Z_4DD326B0_87AA_11D3_ABF4_00A0C9DF1063_.wvu.PrintArea" localSheetId="0" hidden="1">#REF!</definedName>
    <definedName name="Z_4DD326B0_87AA_11D3_ABF4_00A0C9DF1063_.wvu.PrintArea" localSheetId="2" hidden="1">#REF!</definedName>
    <definedName name="Z_4DD326B0_87AA_11D3_ABF4_00A0C9DF1063_.wvu.PrintArea" localSheetId="1" hidden="1">#REF!</definedName>
    <definedName name="Z_4DD326B0_87AA_11D3_ABF4_00A0C9DF1063_.wvu.PrintArea" localSheetId="33" hidden="1">#REF!</definedName>
    <definedName name="Z_4DD326B0_87AA_11D3_ABF4_00A0C9DF1063_.wvu.PrintArea" localSheetId="25" hidden="1">#REF!</definedName>
    <definedName name="Z_4DD326B0_87AA_11D3_ABF4_00A0C9DF1063_.wvu.PrintArea" hidden="1">#REF!</definedName>
    <definedName name="Z_4DD326B1_87AA_11D3_ABF4_00A0C9DF1063_.wvu.PrintArea" localSheetId="17" hidden="1">#REF!</definedName>
    <definedName name="Z_4DD326B1_87AA_11D3_ABF4_00A0C9DF1063_.wvu.PrintArea" localSheetId="16" hidden="1">#REF!</definedName>
    <definedName name="Z_4DD326B1_87AA_11D3_ABF4_00A0C9DF1063_.wvu.PrintArea" localSheetId="53" hidden="1">#REF!</definedName>
    <definedName name="Z_4DD326B1_87AA_11D3_ABF4_00A0C9DF1063_.wvu.PrintArea" localSheetId="23" hidden="1">#REF!</definedName>
    <definedName name="Z_4DD326B1_87AA_11D3_ABF4_00A0C9DF1063_.wvu.PrintArea" localSheetId="14" hidden="1">#REF!</definedName>
    <definedName name="Z_4DD326B1_87AA_11D3_ABF4_00A0C9DF1063_.wvu.PrintArea" localSheetId="13" hidden="1">#REF!</definedName>
    <definedName name="Z_4DD326B1_87AA_11D3_ABF4_00A0C9DF1063_.wvu.PrintArea" localSheetId="12" hidden="1">#REF!</definedName>
    <definedName name="Z_4DD326B1_87AA_11D3_ABF4_00A0C9DF1063_.wvu.PrintArea" localSheetId="36" hidden="1">#REF!</definedName>
    <definedName name="Z_4DD326B1_87AA_11D3_ABF4_00A0C9DF1063_.wvu.PrintArea" localSheetId="10" hidden="1">#REF!</definedName>
    <definedName name="Z_4DD326B1_87AA_11D3_ABF4_00A0C9DF1063_.wvu.PrintArea" localSheetId="11" hidden="1">#REF!</definedName>
    <definedName name="Z_4DD326B1_87AA_11D3_ABF4_00A0C9DF1063_.wvu.PrintArea" localSheetId="9" hidden="1">#REF!</definedName>
    <definedName name="Z_4DD326B1_87AA_11D3_ABF4_00A0C9DF1063_.wvu.PrintArea" localSheetId="8" hidden="1">#REF!</definedName>
    <definedName name="Z_4DD326B1_87AA_11D3_ABF4_00A0C9DF1063_.wvu.PrintArea" localSheetId="21" hidden="1">#REF!</definedName>
    <definedName name="Z_4DD326B1_87AA_11D3_ABF4_00A0C9DF1063_.wvu.PrintArea" localSheetId="6" hidden="1">#REF!</definedName>
    <definedName name="Z_4DD326B1_87AA_11D3_ABF4_00A0C9DF1063_.wvu.PrintArea" localSheetId="0" hidden="1">#REF!</definedName>
    <definedName name="Z_4DD326B1_87AA_11D3_ABF4_00A0C9DF1063_.wvu.PrintArea" localSheetId="2" hidden="1">#REF!</definedName>
    <definedName name="Z_4DD326B1_87AA_11D3_ABF4_00A0C9DF1063_.wvu.PrintArea" localSheetId="1" hidden="1">#REF!</definedName>
    <definedName name="Z_4DD326B1_87AA_11D3_ABF4_00A0C9DF1063_.wvu.PrintArea" localSheetId="33" hidden="1">#REF!</definedName>
    <definedName name="Z_4DD326B1_87AA_11D3_ABF4_00A0C9DF1063_.wvu.PrintArea" localSheetId="25" hidden="1">#REF!</definedName>
    <definedName name="Z_4DD326B1_87AA_11D3_ABF4_00A0C9DF1063_.wvu.PrintArea" hidden="1">#REF!</definedName>
    <definedName name="Z_4DD326B3_87AA_11D3_ABF4_00A0C9DF1063_.wvu.PrintArea" localSheetId="17" hidden="1">#REF!</definedName>
    <definedName name="Z_4DD326B3_87AA_11D3_ABF4_00A0C9DF1063_.wvu.PrintArea" localSheetId="16" hidden="1">#REF!</definedName>
    <definedName name="Z_4DD326B3_87AA_11D3_ABF4_00A0C9DF1063_.wvu.PrintArea" localSheetId="53" hidden="1">#REF!</definedName>
    <definedName name="Z_4DD326B3_87AA_11D3_ABF4_00A0C9DF1063_.wvu.PrintArea" localSheetId="23" hidden="1">#REF!</definedName>
    <definedName name="Z_4DD326B3_87AA_11D3_ABF4_00A0C9DF1063_.wvu.PrintArea" localSheetId="14" hidden="1">#REF!</definedName>
    <definedName name="Z_4DD326B3_87AA_11D3_ABF4_00A0C9DF1063_.wvu.PrintArea" localSheetId="13" hidden="1">#REF!</definedName>
    <definedName name="Z_4DD326B3_87AA_11D3_ABF4_00A0C9DF1063_.wvu.PrintArea" localSheetId="12" hidden="1">#REF!</definedName>
    <definedName name="Z_4DD326B3_87AA_11D3_ABF4_00A0C9DF1063_.wvu.PrintArea" localSheetId="36" hidden="1">#REF!</definedName>
    <definedName name="Z_4DD326B3_87AA_11D3_ABF4_00A0C9DF1063_.wvu.PrintArea" localSheetId="10" hidden="1">#REF!</definedName>
    <definedName name="Z_4DD326B3_87AA_11D3_ABF4_00A0C9DF1063_.wvu.PrintArea" localSheetId="11" hidden="1">#REF!</definedName>
    <definedName name="Z_4DD326B3_87AA_11D3_ABF4_00A0C9DF1063_.wvu.PrintArea" localSheetId="9" hidden="1">#REF!</definedName>
    <definedName name="Z_4DD326B3_87AA_11D3_ABF4_00A0C9DF1063_.wvu.PrintArea" localSheetId="8" hidden="1">#REF!</definedName>
    <definedName name="Z_4DD326B3_87AA_11D3_ABF4_00A0C9DF1063_.wvu.PrintArea" localSheetId="21" hidden="1">#REF!</definedName>
    <definedName name="Z_4DD326B3_87AA_11D3_ABF4_00A0C9DF1063_.wvu.PrintArea" localSheetId="6" hidden="1">#REF!</definedName>
    <definedName name="Z_4DD326B3_87AA_11D3_ABF4_00A0C9DF1063_.wvu.PrintArea" localSheetId="0" hidden="1">#REF!</definedName>
    <definedName name="Z_4DD326B3_87AA_11D3_ABF4_00A0C9DF1063_.wvu.PrintArea" localSheetId="2" hidden="1">#REF!</definedName>
    <definedName name="Z_4DD326B3_87AA_11D3_ABF4_00A0C9DF1063_.wvu.PrintArea" localSheetId="1" hidden="1">#REF!</definedName>
    <definedName name="Z_4DD326B3_87AA_11D3_ABF4_00A0C9DF1063_.wvu.PrintArea" localSheetId="33" hidden="1">#REF!</definedName>
    <definedName name="Z_4DD326B3_87AA_11D3_ABF4_00A0C9DF1063_.wvu.PrintArea" localSheetId="25" hidden="1">#REF!</definedName>
    <definedName name="Z_4DD326B3_87AA_11D3_ABF4_00A0C9DF1063_.wvu.PrintArea" hidden="1">#REF!</definedName>
    <definedName name="Z_4DD326B4_87AA_11D3_ABF4_00A0C9DF1063_.wvu.PrintArea" localSheetId="17" hidden="1">#REF!</definedName>
    <definedName name="Z_4DD326B4_87AA_11D3_ABF4_00A0C9DF1063_.wvu.PrintArea" localSheetId="16" hidden="1">#REF!</definedName>
    <definedName name="Z_4DD326B4_87AA_11D3_ABF4_00A0C9DF1063_.wvu.PrintArea" localSheetId="53" hidden="1">#REF!</definedName>
    <definedName name="Z_4DD326B4_87AA_11D3_ABF4_00A0C9DF1063_.wvu.PrintArea" localSheetId="23" hidden="1">#REF!</definedName>
    <definedName name="Z_4DD326B4_87AA_11D3_ABF4_00A0C9DF1063_.wvu.PrintArea" localSheetId="14" hidden="1">#REF!</definedName>
    <definedName name="Z_4DD326B4_87AA_11D3_ABF4_00A0C9DF1063_.wvu.PrintArea" localSheetId="13" hidden="1">#REF!</definedName>
    <definedName name="Z_4DD326B4_87AA_11D3_ABF4_00A0C9DF1063_.wvu.PrintArea" localSheetId="12" hidden="1">#REF!</definedName>
    <definedName name="Z_4DD326B4_87AA_11D3_ABF4_00A0C9DF1063_.wvu.PrintArea" localSheetId="36" hidden="1">#REF!</definedName>
    <definedName name="Z_4DD326B4_87AA_11D3_ABF4_00A0C9DF1063_.wvu.PrintArea" localSheetId="10" hidden="1">#REF!</definedName>
    <definedName name="Z_4DD326B4_87AA_11D3_ABF4_00A0C9DF1063_.wvu.PrintArea" localSheetId="11" hidden="1">#REF!</definedName>
    <definedName name="Z_4DD326B4_87AA_11D3_ABF4_00A0C9DF1063_.wvu.PrintArea" localSheetId="9" hidden="1">#REF!</definedName>
    <definedName name="Z_4DD326B4_87AA_11D3_ABF4_00A0C9DF1063_.wvu.PrintArea" localSheetId="8" hidden="1">#REF!</definedName>
    <definedName name="Z_4DD326B4_87AA_11D3_ABF4_00A0C9DF1063_.wvu.PrintArea" localSheetId="21" hidden="1">#REF!</definedName>
    <definedName name="Z_4DD326B4_87AA_11D3_ABF4_00A0C9DF1063_.wvu.PrintArea" localSheetId="6" hidden="1">#REF!</definedName>
    <definedName name="Z_4DD326B4_87AA_11D3_ABF4_00A0C9DF1063_.wvu.PrintArea" localSheetId="0" hidden="1">#REF!</definedName>
    <definedName name="Z_4DD326B4_87AA_11D3_ABF4_00A0C9DF1063_.wvu.PrintArea" localSheetId="2" hidden="1">#REF!</definedName>
    <definedName name="Z_4DD326B4_87AA_11D3_ABF4_00A0C9DF1063_.wvu.PrintArea" localSheetId="1" hidden="1">#REF!</definedName>
    <definedName name="Z_4DD326B4_87AA_11D3_ABF4_00A0C9DF1063_.wvu.PrintArea" localSheetId="33" hidden="1">#REF!</definedName>
    <definedName name="Z_4DD326B4_87AA_11D3_ABF4_00A0C9DF1063_.wvu.PrintArea" localSheetId="25" hidden="1">#REF!</definedName>
    <definedName name="Z_4DD326B4_87AA_11D3_ABF4_00A0C9DF1063_.wvu.PrintArea" hidden="1">#REF!</definedName>
    <definedName name="Z_4DD326B6_87AA_11D3_ABF4_00A0C9DF1063_.wvu.PrintArea" localSheetId="17" hidden="1">#REF!</definedName>
    <definedName name="Z_4DD326B6_87AA_11D3_ABF4_00A0C9DF1063_.wvu.PrintArea" localSheetId="16" hidden="1">#REF!</definedName>
    <definedName name="Z_4DD326B6_87AA_11D3_ABF4_00A0C9DF1063_.wvu.PrintArea" localSheetId="53" hidden="1">#REF!</definedName>
    <definedName name="Z_4DD326B6_87AA_11D3_ABF4_00A0C9DF1063_.wvu.PrintArea" localSheetId="23" hidden="1">#REF!</definedName>
    <definedName name="Z_4DD326B6_87AA_11D3_ABF4_00A0C9DF1063_.wvu.PrintArea" localSheetId="14" hidden="1">#REF!</definedName>
    <definedName name="Z_4DD326B6_87AA_11D3_ABF4_00A0C9DF1063_.wvu.PrintArea" localSheetId="13" hidden="1">#REF!</definedName>
    <definedName name="Z_4DD326B6_87AA_11D3_ABF4_00A0C9DF1063_.wvu.PrintArea" localSheetId="12" hidden="1">#REF!</definedName>
    <definedName name="Z_4DD326B6_87AA_11D3_ABF4_00A0C9DF1063_.wvu.PrintArea" localSheetId="36" hidden="1">#REF!</definedName>
    <definedName name="Z_4DD326B6_87AA_11D3_ABF4_00A0C9DF1063_.wvu.PrintArea" localSheetId="10" hidden="1">#REF!</definedName>
    <definedName name="Z_4DD326B6_87AA_11D3_ABF4_00A0C9DF1063_.wvu.PrintArea" localSheetId="11" hidden="1">#REF!</definedName>
    <definedName name="Z_4DD326B6_87AA_11D3_ABF4_00A0C9DF1063_.wvu.PrintArea" localSheetId="9" hidden="1">#REF!</definedName>
    <definedName name="Z_4DD326B6_87AA_11D3_ABF4_00A0C9DF1063_.wvu.PrintArea" localSheetId="8" hidden="1">#REF!</definedName>
    <definedName name="Z_4DD326B6_87AA_11D3_ABF4_00A0C9DF1063_.wvu.PrintArea" localSheetId="21" hidden="1">#REF!</definedName>
    <definedName name="Z_4DD326B6_87AA_11D3_ABF4_00A0C9DF1063_.wvu.PrintArea" localSheetId="6" hidden="1">#REF!</definedName>
    <definedName name="Z_4DD326B6_87AA_11D3_ABF4_00A0C9DF1063_.wvu.PrintArea" localSheetId="0" hidden="1">#REF!</definedName>
    <definedName name="Z_4DD326B6_87AA_11D3_ABF4_00A0C9DF1063_.wvu.PrintArea" localSheetId="2" hidden="1">#REF!</definedName>
    <definedName name="Z_4DD326B6_87AA_11D3_ABF4_00A0C9DF1063_.wvu.PrintArea" localSheetId="1" hidden="1">#REF!</definedName>
    <definedName name="Z_4DD326B6_87AA_11D3_ABF4_00A0C9DF1063_.wvu.PrintArea" localSheetId="33" hidden="1">#REF!</definedName>
    <definedName name="Z_4DD326B6_87AA_11D3_ABF4_00A0C9DF1063_.wvu.PrintArea" localSheetId="25" hidden="1">#REF!</definedName>
    <definedName name="Z_4DD326B6_87AA_11D3_ABF4_00A0C9DF1063_.wvu.PrintArea" hidden="1">#REF!</definedName>
    <definedName name="Z_4DD326B7_87AA_11D3_ABF4_00A0C9DF1063_.wvu.PrintArea" localSheetId="17" hidden="1">#REF!</definedName>
    <definedName name="Z_4DD326B7_87AA_11D3_ABF4_00A0C9DF1063_.wvu.PrintArea" localSheetId="16" hidden="1">#REF!</definedName>
    <definedName name="Z_4DD326B7_87AA_11D3_ABF4_00A0C9DF1063_.wvu.PrintArea" localSheetId="53" hidden="1">#REF!</definedName>
    <definedName name="Z_4DD326B7_87AA_11D3_ABF4_00A0C9DF1063_.wvu.PrintArea" localSheetId="23" hidden="1">#REF!</definedName>
    <definedName name="Z_4DD326B7_87AA_11D3_ABF4_00A0C9DF1063_.wvu.PrintArea" localSheetId="14" hidden="1">#REF!</definedName>
    <definedName name="Z_4DD326B7_87AA_11D3_ABF4_00A0C9DF1063_.wvu.PrintArea" localSheetId="13" hidden="1">#REF!</definedName>
    <definedName name="Z_4DD326B7_87AA_11D3_ABF4_00A0C9DF1063_.wvu.PrintArea" localSheetId="12" hidden="1">#REF!</definedName>
    <definedName name="Z_4DD326B7_87AA_11D3_ABF4_00A0C9DF1063_.wvu.PrintArea" localSheetId="36" hidden="1">#REF!</definedName>
    <definedName name="Z_4DD326B7_87AA_11D3_ABF4_00A0C9DF1063_.wvu.PrintArea" localSheetId="10" hidden="1">#REF!</definedName>
    <definedName name="Z_4DD326B7_87AA_11D3_ABF4_00A0C9DF1063_.wvu.PrintArea" localSheetId="11" hidden="1">#REF!</definedName>
    <definedName name="Z_4DD326B7_87AA_11D3_ABF4_00A0C9DF1063_.wvu.PrintArea" localSheetId="9" hidden="1">#REF!</definedName>
    <definedName name="Z_4DD326B7_87AA_11D3_ABF4_00A0C9DF1063_.wvu.PrintArea" localSheetId="8" hidden="1">#REF!</definedName>
    <definedName name="Z_4DD326B7_87AA_11D3_ABF4_00A0C9DF1063_.wvu.PrintArea" localSheetId="21" hidden="1">#REF!</definedName>
    <definedName name="Z_4DD326B7_87AA_11D3_ABF4_00A0C9DF1063_.wvu.PrintArea" localSheetId="6" hidden="1">#REF!</definedName>
    <definedName name="Z_4DD326B7_87AA_11D3_ABF4_00A0C9DF1063_.wvu.PrintArea" localSheetId="0" hidden="1">#REF!</definedName>
    <definedName name="Z_4DD326B7_87AA_11D3_ABF4_00A0C9DF1063_.wvu.PrintArea" localSheetId="2" hidden="1">#REF!</definedName>
    <definedName name="Z_4DD326B7_87AA_11D3_ABF4_00A0C9DF1063_.wvu.PrintArea" localSheetId="1" hidden="1">#REF!</definedName>
    <definedName name="Z_4DD326B7_87AA_11D3_ABF4_00A0C9DF1063_.wvu.PrintArea" localSheetId="33" hidden="1">#REF!</definedName>
    <definedName name="Z_4DD326B7_87AA_11D3_ABF4_00A0C9DF1063_.wvu.PrintArea" localSheetId="25" hidden="1">#REF!</definedName>
    <definedName name="Z_4DD326B7_87AA_11D3_ABF4_00A0C9DF1063_.wvu.PrintArea" hidden="1">#REF!</definedName>
    <definedName name="Z_4DD326B8_87AA_11D3_ABF4_00A0C9DF1063_.wvu.PrintArea" localSheetId="17" hidden="1">#REF!</definedName>
    <definedName name="Z_4DD326B8_87AA_11D3_ABF4_00A0C9DF1063_.wvu.PrintArea" localSheetId="16" hidden="1">#REF!</definedName>
    <definedName name="Z_4DD326B8_87AA_11D3_ABF4_00A0C9DF1063_.wvu.PrintArea" localSheetId="53" hidden="1">#REF!</definedName>
    <definedName name="Z_4DD326B8_87AA_11D3_ABF4_00A0C9DF1063_.wvu.PrintArea" localSheetId="23" hidden="1">#REF!</definedName>
    <definedName name="Z_4DD326B8_87AA_11D3_ABF4_00A0C9DF1063_.wvu.PrintArea" localSheetId="14" hidden="1">#REF!</definedName>
    <definedName name="Z_4DD326B8_87AA_11D3_ABF4_00A0C9DF1063_.wvu.PrintArea" localSheetId="13" hidden="1">#REF!</definedName>
    <definedName name="Z_4DD326B8_87AA_11D3_ABF4_00A0C9DF1063_.wvu.PrintArea" localSheetId="12" hidden="1">#REF!</definedName>
    <definedName name="Z_4DD326B8_87AA_11D3_ABF4_00A0C9DF1063_.wvu.PrintArea" localSheetId="36" hidden="1">#REF!</definedName>
    <definedName name="Z_4DD326B8_87AA_11D3_ABF4_00A0C9DF1063_.wvu.PrintArea" localSheetId="10" hidden="1">#REF!</definedName>
    <definedName name="Z_4DD326B8_87AA_11D3_ABF4_00A0C9DF1063_.wvu.PrintArea" localSheetId="11" hidden="1">#REF!</definedName>
    <definedName name="Z_4DD326B8_87AA_11D3_ABF4_00A0C9DF1063_.wvu.PrintArea" localSheetId="9" hidden="1">#REF!</definedName>
    <definedName name="Z_4DD326B8_87AA_11D3_ABF4_00A0C9DF1063_.wvu.PrintArea" localSheetId="8" hidden="1">#REF!</definedName>
    <definedName name="Z_4DD326B8_87AA_11D3_ABF4_00A0C9DF1063_.wvu.PrintArea" localSheetId="21" hidden="1">#REF!</definedName>
    <definedName name="Z_4DD326B8_87AA_11D3_ABF4_00A0C9DF1063_.wvu.PrintArea" localSheetId="6" hidden="1">#REF!</definedName>
    <definedName name="Z_4DD326B8_87AA_11D3_ABF4_00A0C9DF1063_.wvu.PrintArea" localSheetId="0" hidden="1">#REF!</definedName>
    <definedName name="Z_4DD326B8_87AA_11D3_ABF4_00A0C9DF1063_.wvu.PrintArea" localSheetId="2" hidden="1">#REF!</definedName>
    <definedName name="Z_4DD326B8_87AA_11D3_ABF4_00A0C9DF1063_.wvu.PrintArea" localSheetId="1" hidden="1">#REF!</definedName>
    <definedName name="Z_4DD326B8_87AA_11D3_ABF4_00A0C9DF1063_.wvu.PrintArea" localSheetId="33" hidden="1">#REF!</definedName>
    <definedName name="Z_4DD326B8_87AA_11D3_ABF4_00A0C9DF1063_.wvu.PrintArea" localSheetId="25" hidden="1">#REF!</definedName>
    <definedName name="Z_4DD326B8_87AA_11D3_ABF4_00A0C9DF1063_.wvu.PrintArea" hidden="1">#REF!</definedName>
    <definedName name="Z_4DD326B9_87AA_11D3_ABF4_00A0C9DF1063_.wvu.PrintArea" localSheetId="17" hidden="1">#REF!</definedName>
    <definedName name="Z_4DD326B9_87AA_11D3_ABF4_00A0C9DF1063_.wvu.PrintArea" localSheetId="16" hidden="1">#REF!</definedName>
    <definedName name="Z_4DD326B9_87AA_11D3_ABF4_00A0C9DF1063_.wvu.PrintArea" localSheetId="53" hidden="1">#REF!</definedName>
    <definedName name="Z_4DD326B9_87AA_11D3_ABF4_00A0C9DF1063_.wvu.PrintArea" localSheetId="23" hidden="1">#REF!</definedName>
    <definedName name="Z_4DD326B9_87AA_11D3_ABF4_00A0C9DF1063_.wvu.PrintArea" localSheetId="14" hidden="1">#REF!</definedName>
    <definedName name="Z_4DD326B9_87AA_11D3_ABF4_00A0C9DF1063_.wvu.PrintArea" localSheetId="13" hidden="1">#REF!</definedName>
    <definedName name="Z_4DD326B9_87AA_11D3_ABF4_00A0C9DF1063_.wvu.PrintArea" localSheetId="12" hidden="1">#REF!</definedName>
    <definedName name="Z_4DD326B9_87AA_11D3_ABF4_00A0C9DF1063_.wvu.PrintArea" localSheetId="36" hidden="1">#REF!</definedName>
    <definedName name="Z_4DD326B9_87AA_11D3_ABF4_00A0C9DF1063_.wvu.PrintArea" localSheetId="10" hidden="1">#REF!</definedName>
    <definedName name="Z_4DD326B9_87AA_11D3_ABF4_00A0C9DF1063_.wvu.PrintArea" localSheetId="11" hidden="1">#REF!</definedName>
    <definedName name="Z_4DD326B9_87AA_11D3_ABF4_00A0C9DF1063_.wvu.PrintArea" localSheetId="9" hidden="1">#REF!</definedName>
    <definedName name="Z_4DD326B9_87AA_11D3_ABF4_00A0C9DF1063_.wvu.PrintArea" localSheetId="8" hidden="1">#REF!</definedName>
    <definedName name="Z_4DD326B9_87AA_11D3_ABF4_00A0C9DF1063_.wvu.PrintArea" localSheetId="21" hidden="1">#REF!</definedName>
    <definedName name="Z_4DD326B9_87AA_11D3_ABF4_00A0C9DF1063_.wvu.PrintArea" localSheetId="6" hidden="1">#REF!</definedName>
    <definedName name="Z_4DD326B9_87AA_11D3_ABF4_00A0C9DF1063_.wvu.PrintArea" localSheetId="0" hidden="1">#REF!</definedName>
    <definedName name="Z_4DD326B9_87AA_11D3_ABF4_00A0C9DF1063_.wvu.PrintArea" localSheetId="2" hidden="1">#REF!</definedName>
    <definedName name="Z_4DD326B9_87AA_11D3_ABF4_00A0C9DF1063_.wvu.PrintArea" localSheetId="1" hidden="1">#REF!</definedName>
    <definedName name="Z_4DD326B9_87AA_11D3_ABF4_00A0C9DF1063_.wvu.PrintArea" localSheetId="33" hidden="1">#REF!</definedName>
    <definedName name="Z_4DD326B9_87AA_11D3_ABF4_00A0C9DF1063_.wvu.PrintArea" localSheetId="25" hidden="1">#REF!</definedName>
    <definedName name="Z_4DD326B9_87AA_11D3_ABF4_00A0C9DF1063_.wvu.PrintArea" hidden="1">#REF!</definedName>
    <definedName name="Z_4DD326BB_87AA_11D3_ABF4_00A0C9DF1063_.wvu.PrintArea" localSheetId="17" hidden="1">#REF!</definedName>
    <definedName name="Z_4DD326BB_87AA_11D3_ABF4_00A0C9DF1063_.wvu.PrintArea" localSheetId="16" hidden="1">#REF!</definedName>
    <definedName name="Z_4DD326BB_87AA_11D3_ABF4_00A0C9DF1063_.wvu.PrintArea" localSheetId="53" hidden="1">#REF!</definedName>
    <definedName name="Z_4DD326BB_87AA_11D3_ABF4_00A0C9DF1063_.wvu.PrintArea" localSheetId="23" hidden="1">#REF!</definedName>
    <definedName name="Z_4DD326BB_87AA_11D3_ABF4_00A0C9DF1063_.wvu.PrintArea" localSheetId="14" hidden="1">#REF!</definedName>
    <definedName name="Z_4DD326BB_87AA_11D3_ABF4_00A0C9DF1063_.wvu.PrintArea" localSheetId="13" hidden="1">#REF!</definedName>
    <definedName name="Z_4DD326BB_87AA_11D3_ABF4_00A0C9DF1063_.wvu.PrintArea" localSheetId="12" hidden="1">#REF!</definedName>
    <definedName name="Z_4DD326BB_87AA_11D3_ABF4_00A0C9DF1063_.wvu.PrintArea" localSheetId="36" hidden="1">#REF!</definedName>
    <definedName name="Z_4DD326BB_87AA_11D3_ABF4_00A0C9DF1063_.wvu.PrintArea" localSheetId="10" hidden="1">#REF!</definedName>
    <definedName name="Z_4DD326BB_87AA_11D3_ABF4_00A0C9DF1063_.wvu.PrintArea" localSheetId="11" hidden="1">#REF!</definedName>
    <definedName name="Z_4DD326BB_87AA_11D3_ABF4_00A0C9DF1063_.wvu.PrintArea" localSheetId="9" hidden="1">#REF!</definedName>
    <definedName name="Z_4DD326BB_87AA_11D3_ABF4_00A0C9DF1063_.wvu.PrintArea" localSheetId="8" hidden="1">#REF!</definedName>
    <definedName name="Z_4DD326BB_87AA_11D3_ABF4_00A0C9DF1063_.wvu.PrintArea" localSheetId="21" hidden="1">#REF!</definedName>
    <definedName name="Z_4DD326BB_87AA_11D3_ABF4_00A0C9DF1063_.wvu.PrintArea" localSheetId="6" hidden="1">#REF!</definedName>
    <definedName name="Z_4DD326BB_87AA_11D3_ABF4_00A0C9DF1063_.wvu.PrintArea" localSheetId="0" hidden="1">#REF!</definedName>
    <definedName name="Z_4DD326BB_87AA_11D3_ABF4_00A0C9DF1063_.wvu.PrintArea" localSheetId="2" hidden="1">#REF!</definedName>
    <definedName name="Z_4DD326BB_87AA_11D3_ABF4_00A0C9DF1063_.wvu.PrintArea" localSheetId="1" hidden="1">#REF!</definedName>
    <definedName name="Z_4DD326BB_87AA_11D3_ABF4_00A0C9DF1063_.wvu.PrintArea" localSheetId="33" hidden="1">#REF!</definedName>
    <definedName name="Z_4DD326BB_87AA_11D3_ABF4_00A0C9DF1063_.wvu.PrintArea" localSheetId="25" hidden="1">#REF!</definedName>
    <definedName name="Z_4DD326BB_87AA_11D3_ABF4_00A0C9DF1063_.wvu.PrintArea" hidden="1">#REF!</definedName>
    <definedName name="Z_4DD326BC_87AA_11D3_ABF4_00A0C9DF1063_.wvu.PrintArea" localSheetId="17" hidden="1">#REF!</definedName>
    <definedName name="Z_4DD326BC_87AA_11D3_ABF4_00A0C9DF1063_.wvu.PrintArea" localSheetId="16" hidden="1">#REF!</definedName>
    <definedName name="Z_4DD326BC_87AA_11D3_ABF4_00A0C9DF1063_.wvu.PrintArea" localSheetId="53" hidden="1">#REF!</definedName>
    <definedName name="Z_4DD326BC_87AA_11D3_ABF4_00A0C9DF1063_.wvu.PrintArea" localSheetId="23" hidden="1">#REF!</definedName>
    <definedName name="Z_4DD326BC_87AA_11D3_ABF4_00A0C9DF1063_.wvu.PrintArea" localSheetId="14" hidden="1">#REF!</definedName>
    <definedName name="Z_4DD326BC_87AA_11D3_ABF4_00A0C9DF1063_.wvu.PrintArea" localSheetId="13" hidden="1">#REF!</definedName>
    <definedName name="Z_4DD326BC_87AA_11D3_ABF4_00A0C9DF1063_.wvu.PrintArea" localSheetId="12" hidden="1">#REF!</definedName>
    <definedName name="Z_4DD326BC_87AA_11D3_ABF4_00A0C9DF1063_.wvu.PrintArea" localSheetId="36" hidden="1">#REF!</definedName>
    <definedName name="Z_4DD326BC_87AA_11D3_ABF4_00A0C9DF1063_.wvu.PrintArea" localSheetId="10" hidden="1">#REF!</definedName>
    <definedName name="Z_4DD326BC_87AA_11D3_ABF4_00A0C9DF1063_.wvu.PrintArea" localSheetId="11" hidden="1">#REF!</definedName>
    <definedName name="Z_4DD326BC_87AA_11D3_ABF4_00A0C9DF1063_.wvu.PrintArea" localSheetId="9" hidden="1">#REF!</definedName>
    <definedName name="Z_4DD326BC_87AA_11D3_ABF4_00A0C9DF1063_.wvu.PrintArea" localSheetId="8" hidden="1">#REF!</definedName>
    <definedName name="Z_4DD326BC_87AA_11D3_ABF4_00A0C9DF1063_.wvu.PrintArea" localSheetId="21" hidden="1">#REF!</definedName>
    <definedName name="Z_4DD326BC_87AA_11D3_ABF4_00A0C9DF1063_.wvu.PrintArea" localSheetId="6" hidden="1">#REF!</definedName>
    <definedName name="Z_4DD326BC_87AA_11D3_ABF4_00A0C9DF1063_.wvu.PrintArea" localSheetId="0" hidden="1">#REF!</definedName>
    <definedName name="Z_4DD326BC_87AA_11D3_ABF4_00A0C9DF1063_.wvu.PrintArea" localSheetId="2" hidden="1">#REF!</definedName>
    <definedName name="Z_4DD326BC_87AA_11D3_ABF4_00A0C9DF1063_.wvu.PrintArea" localSheetId="1" hidden="1">#REF!</definedName>
    <definedName name="Z_4DD326BC_87AA_11D3_ABF4_00A0C9DF1063_.wvu.PrintArea" localSheetId="33" hidden="1">#REF!</definedName>
    <definedName name="Z_4DD326BC_87AA_11D3_ABF4_00A0C9DF1063_.wvu.PrintArea" localSheetId="25" hidden="1">#REF!</definedName>
    <definedName name="Z_4DD326BC_87AA_11D3_ABF4_00A0C9DF1063_.wvu.PrintArea" hidden="1">#REF!</definedName>
    <definedName name="Z_4DD326BD_87AA_11D3_ABF4_00A0C9DF1063_.wvu.PrintArea" localSheetId="17" hidden="1">#REF!</definedName>
    <definedName name="Z_4DD326BD_87AA_11D3_ABF4_00A0C9DF1063_.wvu.PrintArea" localSheetId="16" hidden="1">#REF!</definedName>
    <definedName name="Z_4DD326BD_87AA_11D3_ABF4_00A0C9DF1063_.wvu.PrintArea" localSheetId="53" hidden="1">#REF!</definedName>
    <definedName name="Z_4DD326BD_87AA_11D3_ABF4_00A0C9DF1063_.wvu.PrintArea" localSheetId="23" hidden="1">#REF!</definedName>
    <definedName name="Z_4DD326BD_87AA_11D3_ABF4_00A0C9DF1063_.wvu.PrintArea" localSheetId="14" hidden="1">#REF!</definedName>
    <definedName name="Z_4DD326BD_87AA_11D3_ABF4_00A0C9DF1063_.wvu.PrintArea" localSheetId="13" hidden="1">#REF!</definedName>
    <definedName name="Z_4DD326BD_87AA_11D3_ABF4_00A0C9DF1063_.wvu.PrintArea" localSheetId="12" hidden="1">#REF!</definedName>
    <definedName name="Z_4DD326BD_87AA_11D3_ABF4_00A0C9DF1063_.wvu.PrintArea" localSheetId="36" hidden="1">#REF!</definedName>
    <definedName name="Z_4DD326BD_87AA_11D3_ABF4_00A0C9DF1063_.wvu.PrintArea" localSheetId="10" hidden="1">#REF!</definedName>
    <definedName name="Z_4DD326BD_87AA_11D3_ABF4_00A0C9DF1063_.wvu.PrintArea" localSheetId="11" hidden="1">#REF!</definedName>
    <definedName name="Z_4DD326BD_87AA_11D3_ABF4_00A0C9DF1063_.wvu.PrintArea" localSheetId="9" hidden="1">#REF!</definedName>
    <definedName name="Z_4DD326BD_87AA_11D3_ABF4_00A0C9DF1063_.wvu.PrintArea" localSheetId="8" hidden="1">#REF!</definedName>
    <definedName name="Z_4DD326BD_87AA_11D3_ABF4_00A0C9DF1063_.wvu.PrintArea" localSheetId="21" hidden="1">#REF!</definedName>
    <definedName name="Z_4DD326BD_87AA_11D3_ABF4_00A0C9DF1063_.wvu.PrintArea" localSheetId="6" hidden="1">#REF!</definedName>
    <definedName name="Z_4DD326BD_87AA_11D3_ABF4_00A0C9DF1063_.wvu.PrintArea" localSheetId="0" hidden="1">#REF!</definedName>
    <definedName name="Z_4DD326BD_87AA_11D3_ABF4_00A0C9DF1063_.wvu.PrintArea" localSheetId="2" hidden="1">#REF!</definedName>
    <definedName name="Z_4DD326BD_87AA_11D3_ABF4_00A0C9DF1063_.wvu.PrintArea" localSheetId="1" hidden="1">#REF!</definedName>
    <definedName name="Z_4DD326BD_87AA_11D3_ABF4_00A0C9DF1063_.wvu.PrintArea" localSheetId="33" hidden="1">#REF!</definedName>
    <definedName name="Z_4DD326BD_87AA_11D3_ABF4_00A0C9DF1063_.wvu.PrintArea" localSheetId="25" hidden="1">#REF!</definedName>
    <definedName name="Z_4DD326BD_87AA_11D3_ABF4_00A0C9DF1063_.wvu.PrintArea" hidden="1">#REF!</definedName>
    <definedName name="Z_4DD326BE_87AA_11D3_ABF4_00A0C9DF1063_.wvu.PrintArea" localSheetId="17" hidden="1">#REF!</definedName>
    <definedName name="Z_4DD326BE_87AA_11D3_ABF4_00A0C9DF1063_.wvu.PrintArea" localSheetId="16" hidden="1">#REF!</definedName>
    <definedName name="Z_4DD326BE_87AA_11D3_ABF4_00A0C9DF1063_.wvu.PrintArea" localSheetId="53" hidden="1">#REF!</definedName>
    <definedName name="Z_4DD326BE_87AA_11D3_ABF4_00A0C9DF1063_.wvu.PrintArea" localSheetId="23" hidden="1">#REF!</definedName>
    <definedName name="Z_4DD326BE_87AA_11D3_ABF4_00A0C9DF1063_.wvu.PrintArea" localSheetId="14" hidden="1">#REF!</definedName>
    <definedName name="Z_4DD326BE_87AA_11D3_ABF4_00A0C9DF1063_.wvu.PrintArea" localSheetId="13" hidden="1">#REF!</definedName>
    <definedName name="Z_4DD326BE_87AA_11D3_ABF4_00A0C9DF1063_.wvu.PrintArea" localSheetId="12" hidden="1">#REF!</definedName>
    <definedName name="Z_4DD326BE_87AA_11D3_ABF4_00A0C9DF1063_.wvu.PrintArea" localSheetId="36" hidden="1">#REF!</definedName>
    <definedName name="Z_4DD326BE_87AA_11D3_ABF4_00A0C9DF1063_.wvu.PrintArea" localSheetId="10" hidden="1">#REF!</definedName>
    <definedName name="Z_4DD326BE_87AA_11D3_ABF4_00A0C9DF1063_.wvu.PrintArea" localSheetId="11" hidden="1">#REF!</definedName>
    <definedName name="Z_4DD326BE_87AA_11D3_ABF4_00A0C9DF1063_.wvu.PrintArea" localSheetId="9" hidden="1">#REF!</definedName>
    <definedName name="Z_4DD326BE_87AA_11D3_ABF4_00A0C9DF1063_.wvu.PrintArea" localSheetId="8" hidden="1">#REF!</definedName>
    <definedName name="Z_4DD326BE_87AA_11D3_ABF4_00A0C9DF1063_.wvu.PrintArea" localSheetId="21" hidden="1">#REF!</definedName>
    <definedName name="Z_4DD326BE_87AA_11D3_ABF4_00A0C9DF1063_.wvu.PrintArea" localSheetId="6" hidden="1">#REF!</definedName>
    <definedName name="Z_4DD326BE_87AA_11D3_ABF4_00A0C9DF1063_.wvu.PrintArea" localSheetId="0" hidden="1">#REF!</definedName>
    <definedName name="Z_4DD326BE_87AA_11D3_ABF4_00A0C9DF1063_.wvu.PrintArea" localSheetId="2" hidden="1">#REF!</definedName>
    <definedName name="Z_4DD326BE_87AA_11D3_ABF4_00A0C9DF1063_.wvu.PrintArea" localSheetId="1" hidden="1">#REF!</definedName>
    <definedName name="Z_4DD326BE_87AA_11D3_ABF4_00A0C9DF1063_.wvu.PrintArea" localSheetId="33" hidden="1">#REF!</definedName>
    <definedName name="Z_4DD326BE_87AA_11D3_ABF4_00A0C9DF1063_.wvu.PrintArea" localSheetId="25" hidden="1">#REF!</definedName>
    <definedName name="Z_4DD326BE_87AA_11D3_ABF4_00A0C9DF1063_.wvu.PrintArea" hidden="1">#REF!</definedName>
    <definedName name="Z_4DD326C0_87AA_11D3_ABF4_00A0C9DF1063_.wvu.PrintArea" localSheetId="17" hidden="1">#REF!</definedName>
    <definedName name="Z_4DD326C0_87AA_11D3_ABF4_00A0C9DF1063_.wvu.PrintArea" localSheetId="16" hidden="1">#REF!</definedName>
    <definedName name="Z_4DD326C0_87AA_11D3_ABF4_00A0C9DF1063_.wvu.PrintArea" localSheetId="53" hidden="1">#REF!</definedName>
    <definedName name="Z_4DD326C0_87AA_11D3_ABF4_00A0C9DF1063_.wvu.PrintArea" localSheetId="23" hidden="1">#REF!</definedName>
    <definedName name="Z_4DD326C0_87AA_11D3_ABF4_00A0C9DF1063_.wvu.PrintArea" localSheetId="14" hidden="1">#REF!</definedName>
    <definedName name="Z_4DD326C0_87AA_11D3_ABF4_00A0C9DF1063_.wvu.PrintArea" localSheetId="13" hidden="1">#REF!</definedName>
    <definedName name="Z_4DD326C0_87AA_11D3_ABF4_00A0C9DF1063_.wvu.PrintArea" localSheetId="12" hidden="1">#REF!</definedName>
    <definedName name="Z_4DD326C0_87AA_11D3_ABF4_00A0C9DF1063_.wvu.PrintArea" localSheetId="36" hidden="1">#REF!</definedName>
    <definedName name="Z_4DD326C0_87AA_11D3_ABF4_00A0C9DF1063_.wvu.PrintArea" localSheetId="10" hidden="1">#REF!</definedName>
    <definedName name="Z_4DD326C0_87AA_11D3_ABF4_00A0C9DF1063_.wvu.PrintArea" localSheetId="11" hidden="1">#REF!</definedName>
    <definedName name="Z_4DD326C0_87AA_11D3_ABF4_00A0C9DF1063_.wvu.PrintArea" localSheetId="9" hidden="1">#REF!</definedName>
    <definedName name="Z_4DD326C0_87AA_11D3_ABF4_00A0C9DF1063_.wvu.PrintArea" localSheetId="8" hidden="1">#REF!</definedName>
    <definedName name="Z_4DD326C0_87AA_11D3_ABF4_00A0C9DF1063_.wvu.PrintArea" localSheetId="21" hidden="1">#REF!</definedName>
    <definedName name="Z_4DD326C0_87AA_11D3_ABF4_00A0C9DF1063_.wvu.PrintArea" localSheetId="6" hidden="1">#REF!</definedName>
    <definedName name="Z_4DD326C0_87AA_11D3_ABF4_00A0C9DF1063_.wvu.PrintArea" localSheetId="0" hidden="1">#REF!</definedName>
    <definedName name="Z_4DD326C0_87AA_11D3_ABF4_00A0C9DF1063_.wvu.PrintArea" localSheetId="2" hidden="1">#REF!</definedName>
    <definedName name="Z_4DD326C0_87AA_11D3_ABF4_00A0C9DF1063_.wvu.PrintArea" localSheetId="1" hidden="1">#REF!</definedName>
    <definedName name="Z_4DD326C0_87AA_11D3_ABF4_00A0C9DF1063_.wvu.PrintArea" localSheetId="33" hidden="1">#REF!</definedName>
    <definedName name="Z_4DD326C0_87AA_11D3_ABF4_00A0C9DF1063_.wvu.PrintArea" localSheetId="25" hidden="1">#REF!</definedName>
    <definedName name="Z_4DD326C0_87AA_11D3_ABF4_00A0C9DF1063_.wvu.PrintArea" hidden="1">#REF!</definedName>
    <definedName name="Z_4DD326C1_87AA_11D3_ABF4_00A0C9DF1063_.wvu.PrintArea" localSheetId="17" hidden="1">#REF!</definedName>
    <definedName name="Z_4DD326C1_87AA_11D3_ABF4_00A0C9DF1063_.wvu.PrintArea" localSheetId="16" hidden="1">#REF!</definedName>
    <definedName name="Z_4DD326C1_87AA_11D3_ABF4_00A0C9DF1063_.wvu.PrintArea" localSheetId="53" hidden="1">#REF!</definedName>
    <definedName name="Z_4DD326C1_87AA_11D3_ABF4_00A0C9DF1063_.wvu.PrintArea" localSheetId="23" hidden="1">#REF!</definedName>
    <definedName name="Z_4DD326C1_87AA_11D3_ABF4_00A0C9DF1063_.wvu.PrintArea" localSheetId="14" hidden="1">#REF!</definedName>
    <definedName name="Z_4DD326C1_87AA_11D3_ABF4_00A0C9DF1063_.wvu.PrintArea" localSheetId="13" hidden="1">#REF!</definedName>
    <definedName name="Z_4DD326C1_87AA_11D3_ABF4_00A0C9DF1063_.wvu.PrintArea" localSheetId="12" hidden="1">#REF!</definedName>
    <definedName name="Z_4DD326C1_87AA_11D3_ABF4_00A0C9DF1063_.wvu.PrintArea" localSheetId="36" hidden="1">#REF!</definedName>
    <definedName name="Z_4DD326C1_87AA_11D3_ABF4_00A0C9DF1063_.wvu.PrintArea" localSheetId="10" hidden="1">#REF!</definedName>
    <definedName name="Z_4DD326C1_87AA_11D3_ABF4_00A0C9DF1063_.wvu.PrintArea" localSheetId="11" hidden="1">#REF!</definedName>
    <definedName name="Z_4DD326C1_87AA_11D3_ABF4_00A0C9DF1063_.wvu.PrintArea" localSheetId="9" hidden="1">#REF!</definedName>
    <definedName name="Z_4DD326C1_87AA_11D3_ABF4_00A0C9DF1063_.wvu.PrintArea" localSheetId="8" hidden="1">#REF!</definedName>
    <definedName name="Z_4DD326C1_87AA_11D3_ABF4_00A0C9DF1063_.wvu.PrintArea" localSheetId="21" hidden="1">#REF!</definedName>
    <definedName name="Z_4DD326C1_87AA_11D3_ABF4_00A0C9DF1063_.wvu.PrintArea" localSheetId="6" hidden="1">#REF!</definedName>
    <definedName name="Z_4DD326C1_87AA_11D3_ABF4_00A0C9DF1063_.wvu.PrintArea" localSheetId="0" hidden="1">#REF!</definedName>
    <definedName name="Z_4DD326C1_87AA_11D3_ABF4_00A0C9DF1063_.wvu.PrintArea" localSheetId="2" hidden="1">#REF!</definedName>
    <definedName name="Z_4DD326C1_87AA_11D3_ABF4_00A0C9DF1063_.wvu.PrintArea" localSheetId="1" hidden="1">#REF!</definedName>
    <definedName name="Z_4DD326C1_87AA_11D3_ABF4_00A0C9DF1063_.wvu.PrintArea" localSheetId="33" hidden="1">#REF!</definedName>
    <definedName name="Z_4DD326C1_87AA_11D3_ABF4_00A0C9DF1063_.wvu.PrintArea" localSheetId="25" hidden="1">#REF!</definedName>
    <definedName name="Z_4DD326C1_87AA_11D3_ABF4_00A0C9DF1063_.wvu.PrintArea" hidden="1">#REF!</definedName>
    <definedName name="Z_554BC936_C826_11D3_ABFC_00A0C9DF1063_.wvu.PrintArea" localSheetId="17" hidden="1">#REF!</definedName>
    <definedName name="Z_554BC936_C826_11D3_ABFC_00A0C9DF1063_.wvu.PrintArea" localSheetId="16" hidden="1">#REF!</definedName>
    <definedName name="Z_554BC936_C826_11D3_ABFC_00A0C9DF1063_.wvu.PrintArea" localSheetId="53" hidden="1">#REF!</definedName>
    <definedName name="Z_554BC936_C826_11D3_ABFC_00A0C9DF1063_.wvu.PrintArea" localSheetId="23" hidden="1">#REF!</definedName>
    <definedName name="Z_554BC936_C826_11D3_ABFC_00A0C9DF1063_.wvu.PrintArea" localSheetId="14" hidden="1">#REF!</definedName>
    <definedName name="Z_554BC936_C826_11D3_ABFC_00A0C9DF1063_.wvu.PrintArea" localSheetId="13" hidden="1">#REF!</definedName>
    <definedName name="Z_554BC936_C826_11D3_ABFC_00A0C9DF1063_.wvu.PrintArea" localSheetId="12" hidden="1">#REF!</definedName>
    <definedName name="Z_554BC936_C826_11D3_ABFC_00A0C9DF1063_.wvu.PrintArea" localSheetId="36" hidden="1">#REF!</definedName>
    <definedName name="Z_554BC936_C826_11D3_ABFC_00A0C9DF1063_.wvu.PrintArea" localSheetId="10" hidden="1">#REF!</definedName>
    <definedName name="Z_554BC936_C826_11D3_ABFC_00A0C9DF1063_.wvu.PrintArea" localSheetId="11" hidden="1">#REF!</definedName>
    <definedName name="Z_554BC936_C826_11D3_ABFC_00A0C9DF1063_.wvu.PrintArea" localSheetId="9" hidden="1">#REF!</definedName>
    <definedName name="Z_554BC936_C826_11D3_ABFC_00A0C9DF1063_.wvu.PrintArea" localSheetId="8" hidden="1">#REF!</definedName>
    <definedName name="Z_554BC936_C826_11D3_ABFC_00A0C9DF1063_.wvu.PrintArea" localSheetId="21" hidden="1">#REF!</definedName>
    <definedName name="Z_554BC936_C826_11D3_ABFC_00A0C9DF1063_.wvu.PrintArea" localSheetId="6" hidden="1">#REF!</definedName>
    <definedName name="Z_554BC936_C826_11D3_ABFC_00A0C9DF1063_.wvu.PrintArea" localSheetId="0" hidden="1">#REF!</definedName>
    <definedName name="Z_554BC936_C826_11D3_ABFC_00A0C9DF1063_.wvu.PrintArea" localSheetId="2" hidden="1">#REF!</definedName>
    <definedName name="Z_554BC936_C826_11D3_ABFC_00A0C9DF1063_.wvu.PrintArea" localSheetId="1" hidden="1">#REF!</definedName>
    <definedName name="Z_554BC936_C826_11D3_ABFC_00A0C9DF1063_.wvu.PrintArea" localSheetId="33" hidden="1">#REF!</definedName>
    <definedName name="Z_554BC936_C826_11D3_ABFC_00A0C9DF1063_.wvu.PrintArea" localSheetId="25" hidden="1">#REF!</definedName>
    <definedName name="Z_554BC936_C826_11D3_ABFC_00A0C9DF1063_.wvu.PrintArea" hidden="1">#REF!</definedName>
    <definedName name="Z_554BC937_C826_11D3_ABFC_00A0C9DF1063_.wvu.PrintArea" localSheetId="17" hidden="1">#REF!</definedName>
    <definedName name="Z_554BC937_C826_11D3_ABFC_00A0C9DF1063_.wvu.PrintArea" localSheetId="16" hidden="1">#REF!</definedName>
    <definedName name="Z_554BC937_C826_11D3_ABFC_00A0C9DF1063_.wvu.PrintArea" localSheetId="53" hidden="1">#REF!</definedName>
    <definedName name="Z_554BC937_C826_11D3_ABFC_00A0C9DF1063_.wvu.PrintArea" localSheetId="23" hidden="1">#REF!</definedName>
    <definedName name="Z_554BC937_C826_11D3_ABFC_00A0C9DF1063_.wvu.PrintArea" localSheetId="14" hidden="1">#REF!</definedName>
    <definedName name="Z_554BC937_C826_11D3_ABFC_00A0C9DF1063_.wvu.PrintArea" localSheetId="13" hidden="1">#REF!</definedName>
    <definedName name="Z_554BC937_C826_11D3_ABFC_00A0C9DF1063_.wvu.PrintArea" localSheetId="12" hidden="1">#REF!</definedName>
    <definedName name="Z_554BC937_C826_11D3_ABFC_00A0C9DF1063_.wvu.PrintArea" localSheetId="36" hidden="1">#REF!</definedName>
    <definedName name="Z_554BC937_C826_11D3_ABFC_00A0C9DF1063_.wvu.PrintArea" localSheetId="10" hidden="1">#REF!</definedName>
    <definedName name="Z_554BC937_C826_11D3_ABFC_00A0C9DF1063_.wvu.PrintArea" localSheetId="11" hidden="1">#REF!</definedName>
    <definedName name="Z_554BC937_C826_11D3_ABFC_00A0C9DF1063_.wvu.PrintArea" localSheetId="9" hidden="1">#REF!</definedName>
    <definedName name="Z_554BC937_C826_11D3_ABFC_00A0C9DF1063_.wvu.PrintArea" localSheetId="8" hidden="1">#REF!</definedName>
    <definedName name="Z_554BC937_C826_11D3_ABFC_00A0C9DF1063_.wvu.PrintArea" localSheetId="21" hidden="1">#REF!</definedName>
    <definedName name="Z_554BC937_C826_11D3_ABFC_00A0C9DF1063_.wvu.PrintArea" localSheetId="6" hidden="1">#REF!</definedName>
    <definedName name="Z_554BC937_C826_11D3_ABFC_00A0C9DF1063_.wvu.PrintArea" localSheetId="0" hidden="1">#REF!</definedName>
    <definedName name="Z_554BC937_C826_11D3_ABFC_00A0C9DF1063_.wvu.PrintArea" localSheetId="2" hidden="1">#REF!</definedName>
    <definedName name="Z_554BC937_C826_11D3_ABFC_00A0C9DF1063_.wvu.PrintArea" localSheetId="1" hidden="1">#REF!</definedName>
    <definedName name="Z_554BC937_C826_11D3_ABFC_00A0C9DF1063_.wvu.PrintArea" localSheetId="33" hidden="1">#REF!</definedName>
    <definedName name="Z_554BC937_C826_11D3_ABFC_00A0C9DF1063_.wvu.PrintArea" localSheetId="25" hidden="1">#REF!</definedName>
    <definedName name="Z_554BC937_C826_11D3_ABFC_00A0C9DF1063_.wvu.PrintArea" hidden="1">#REF!</definedName>
    <definedName name="Z_554BC939_C826_11D3_ABFC_00A0C9DF1063_.wvu.PrintArea" localSheetId="17" hidden="1">#REF!</definedName>
    <definedName name="Z_554BC939_C826_11D3_ABFC_00A0C9DF1063_.wvu.PrintArea" localSheetId="16" hidden="1">#REF!</definedName>
    <definedName name="Z_554BC939_C826_11D3_ABFC_00A0C9DF1063_.wvu.PrintArea" localSheetId="53" hidden="1">#REF!</definedName>
    <definedName name="Z_554BC939_C826_11D3_ABFC_00A0C9DF1063_.wvu.PrintArea" localSheetId="23" hidden="1">#REF!</definedName>
    <definedName name="Z_554BC939_C826_11D3_ABFC_00A0C9DF1063_.wvu.PrintArea" localSheetId="14" hidden="1">#REF!</definedName>
    <definedName name="Z_554BC939_C826_11D3_ABFC_00A0C9DF1063_.wvu.PrintArea" localSheetId="13" hidden="1">#REF!</definedName>
    <definedName name="Z_554BC939_C826_11D3_ABFC_00A0C9DF1063_.wvu.PrintArea" localSheetId="12" hidden="1">#REF!</definedName>
    <definedName name="Z_554BC939_C826_11D3_ABFC_00A0C9DF1063_.wvu.PrintArea" localSheetId="36" hidden="1">#REF!</definedName>
    <definedName name="Z_554BC939_C826_11D3_ABFC_00A0C9DF1063_.wvu.PrintArea" localSheetId="10" hidden="1">#REF!</definedName>
    <definedName name="Z_554BC939_C826_11D3_ABFC_00A0C9DF1063_.wvu.PrintArea" localSheetId="11" hidden="1">#REF!</definedName>
    <definedName name="Z_554BC939_C826_11D3_ABFC_00A0C9DF1063_.wvu.PrintArea" localSheetId="9" hidden="1">#REF!</definedName>
    <definedName name="Z_554BC939_C826_11D3_ABFC_00A0C9DF1063_.wvu.PrintArea" localSheetId="8" hidden="1">#REF!</definedName>
    <definedName name="Z_554BC939_C826_11D3_ABFC_00A0C9DF1063_.wvu.PrintArea" localSheetId="21" hidden="1">#REF!</definedName>
    <definedName name="Z_554BC939_C826_11D3_ABFC_00A0C9DF1063_.wvu.PrintArea" localSheetId="6" hidden="1">#REF!</definedName>
    <definedName name="Z_554BC939_C826_11D3_ABFC_00A0C9DF1063_.wvu.PrintArea" localSheetId="0" hidden="1">#REF!</definedName>
    <definedName name="Z_554BC939_C826_11D3_ABFC_00A0C9DF1063_.wvu.PrintArea" localSheetId="2" hidden="1">#REF!</definedName>
    <definedName name="Z_554BC939_C826_11D3_ABFC_00A0C9DF1063_.wvu.PrintArea" localSheetId="1" hidden="1">#REF!</definedName>
    <definedName name="Z_554BC939_C826_11D3_ABFC_00A0C9DF1063_.wvu.PrintArea" localSheetId="33" hidden="1">#REF!</definedName>
    <definedName name="Z_554BC939_C826_11D3_ABFC_00A0C9DF1063_.wvu.PrintArea" localSheetId="25" hidden="1">#REF!</definedName>
    <definedName name="Z_554BC939_C826_11D3_ABFC_00A0C9DF1063_.wvu.PrintArea" hidden="1">#REF!</definedName>
    <definedName name="Z_554BC93A_C826_11D3_ABFC_00A0C9DF1063_.wvu.PrintArea" localSheetId="17" hidden="1">#REF!</definedName>
    <definedName name="Z_554BC93A_C826_11D3_ABFC_00A0C9DF1063_.wvu.PrintArea" localSheetId="16" hidden="1">#REF!</definedName>
    <definedName name="Z_554BC93A_C826_11D3_ABFC_00A0C9DF1063_.wvu.PrintArea" localSheetId="53" hidden="1">#REF!</definedName>
    <definedName name="Z_554BC93A_C826_11D3_ABFC_00A0C9DF1063_.wvu.PrintArea" localSheetId="23" hidden="1">#REF!</definedName>
    <definedName name="Z_554BC93A_C826_11D3_ABFC_00A0C9DF1063_.wvu.PrintArea" localSheetId="14" hidden="1">#REF!</definedName>
    <definedName name="Z_554BC93A_C826_11D3_ABFC_00A0C9DF1063_.wvu.PrintArea" localSheetId="13" hidden="1">#REF!</definedName>
    <definedName name="Z_554BC93A_C826_11D3_ABFC_00A0C9DF1063_.wvu.PrintArea" localSheetId="12" hidden="1">#REF!</definedName>
    <definedName name="Z_554BC93A_C826_11D3_ABFC_00A0C9DF1063_.wvu.PrintArea" localSheetId="36" hidden="1">#REF!</definedName>
    <definedName name="Z_554BC93A_C826_11D3_ABFC_00A0C9DF1063_.wvu.PrintArea" localSheetId="10" hidden="1">#REF!</definedName>
    <definedName name="Z_554BC93A_C826_11D3_ABFC_00A0C9DF1063_.wvu.PrintArea" localSheetId="11" hidden="1">#REF!</definedName>
    <definedName name="Z_554BC93A_C826_11D3_ABFC_00A0C9DF1063_.wvu.PrintArea" localSheetId="9" hidden="1">#REF!</definedName>
    <definedName name="Z_554BC93A_C826_11D3_ABFC_00A0C9DF1063_.wvu.PrintArea" localSheetId="8" hidden="1">#REF!</definedName>
    <definedName name="Z_554BC93A_C826_11D3_ABFC_00A0C9DF1063_.wvu.PrintArea" localSheetId="21" hidden="1">#REF!</definedName>
    <definedName name="Z_554BC93A_C826_11D3_ABFC_00A0C9DF1063_.wvu.PrintArea" localSheetId="6" hidden="1">#REF!</definedName>
    <definedName name="Z_554BC93A_C826_11D3_ABFC_00A0C9DF1063_.wvu.PrintArea" localSheetId="0" hidden="1">#REF!</definedName>
    <definedName name="Z_554BC93A_C826_11D3_ABFC_00A0C9DF1063_.wvu.PrintArea" localSheetId="2" hidden="1">#REF!</definedName>
    <definedName name="Z_554BC93A_C826_11D3_ABFC_00A0C9DF1063_.wvu.PrintArea" localSheetId="1" hidden="1">#REF!</definedName>
    <definedName name="Z_554BC93A_C826_11D3_ABFC_00A0C9DF1063_.wvu.PrintArea" localSheetId="33" hidden="1">#REF!</definedName>
    <definedName name="Z_554BC93A_C826_11D3_ABFC_00A0C9DF1063_.wvu.PrintArea" localSheetId="25" hidden="1">#REF!</definedName>
    <definedName name="Z_554BC93A_C826_11D3_ABFC_00A0C9DF1063_.wvu.PrintArea" hidden="1">#REF!</definedName>
    <definedName name="Z_554BC93B_C826_11D3_ABFC_00A0C9DF1063_.wvu.PrintArea" localSheetId="17" hidden="1">#REF!</definedName>
    <definedName name="Z_554BC93B_C826_11D3_ABFC_00A0C9DF1063_.wvu.PrintArea" localSheetId="16" hidden="1">#REF!</definedName>
    <definedName name="Z_554BC93B_C826_11D3_ABFC_00A0C9DF1063_.wvu.PrintArea" localSheetId="53" hidden="1">#REF!</definedName>
    <definedName name="Z_554BC93B_C826_11D3_ABFC_00A0C9DF1063_.wvu.PrintArea" localSheetId="23" hidden="1">#REF!</definedName>
    <definedName name="Z_554BC93B_C826_11D3_ABFC_00A0C9DF1063_.wvu.PrintArea" localSheetId="14" hidden="1">#REF!</definedName>
    <definedName name="Z_554BC93B_C826_11D3_ABFC_00A0C9DF1063_.wvu.PrintArea" localSheetId="13" hidden="1">#REF!</definedName>
    <definedName name="Z_554BC93B_C826_11D3_ABFC_00A0C9DF1063_.wvu.PrintArea" localSheetId="12" hidden="1">#REF!</definedName>
    <definedName name="Z_554BC93B_C826_11D3_ABFC_00A0C9DF1063_.wvu.PrintArea" localSheetId="36" hidden="1">#REF!</definedName>
    <definedName name="Z_554BC93B_C826_11D3_ABFC_00A0C9DF1063_.wvu.PrintArea" localSheetId="10" hidden="1">#REF!</definedName>
    <definedName name="Z_554BC93B_C826_11D3_ABFC_00A0C9DF1063_.wvu.PrintArea" localSheetId="11" hidden="1">#REF!</definedName>
    <definedName name="Z_554BC93B_C826_11D3_ABFC_00A0C9DF1063_.wvu.PrintArea" localSheetId="9" hidden="1">#REF!</definedName>
    <definedName name="Z_554BC93B_C826_11D3_ABFC_00A0C9DF1063_.wvu.PrintArea" localSheetId="8" hidden="1">#REF!</definedName>
    <definedName name="Z_554BC93B_C826_11D3_ABFC_00A0C9DF1063_.wvu.PrintArea" localSheetId="21" hidden="1">#REF!</definedName>
    <definedName name="Z_554BC93B_C826_11D3_ABFC_00A0C9DF1063_.wvu.PrintArea" localSheetId="6" hidden="1">#REF!</definedName>
    <definedName name="Z_554BC93B_C826_11D3_ABFC_00A0C9DF1063_.wvu.PrintArea" localSheetId="0" hidden="1">#REF!</definedName>
    <definedName name="Z_554BC93B_C826_11D3_ABFC_00A0C9DF1063_.wvu.PrintArea" localSheetId="2" hidden="1">#REF!</definedName>
    <definedName name="Z_554BC93B_C826_11D3_ABFC_00A0C9DF1063_.wvu.PrintArea" localSheetId="1" hidden="1">#REF!</definedName>
    <definedName name="Z_554BC93B_C826_11D3_ABFC_00A0C9DF1063_.wvu.PrintArea" localSheetId="33" hidden="1">#REF!</definedName>
    <definedName name="Z_554BC93B_C826_11D3_ABFC_00A0C9DF1063_.wvu.PrintArea" localSheetId="25" hidden="1">#REF!</definedName>
    <definedName name="Z_554BC93B_C826_11D3_ABFC_00A0C9DF1063_.wvu.PrintArea" hidden="1">#REF!</definedName>
    <definedName name="Z_554BC93C_C826_11D3_ABFC_00A0C9DF1063_.wvu.PrintArea" localSheetId="17" hidden="1">#REF!</definedName>
    <definedName name="Z_554BC93C_C826_11D3_ABFC_00A0C9DF1063_.wvu.PrintArea" localSheetId="16" hidden="1">#REF!</definedName>
    <definedName name="Z_554BC93C_C826_11D3_ABFC_00A0C9DF1063_.wvu.PrintArea" localSheetId="53" hidden="1">#REF!</definedName>
    <definedName name="Z_554BC93C_C826_11D3_ABFC_00A0C9DF1063_.wvu.PrintArea" localSheetId="23" hidden="1">#REF!</definedName>
    <definedName name="Z_554BC93C_C826_11D3_ABFC_00A0C9DF1063_.wvu.PrintArea" localSheetId="14" hidden="1">#REF!</definedName>
    <definedName name="Z_554BC93C_C826_11D3_ABFC_00A0C9DF1063_.wvu.PrintArea" localSheetId="13" hidden="1">#REF!</definedName>
    <definedName name="Z_554BC93C_C826_11D3_ABFC_00A0C9DF1063_.wvu.PrintArea" localSheetId="12" hidden="1">#REF!</definedName>
    <definedName name="Z_554BC93C_C826_11D3_ABFC_00A0C9DF1063_.wvu.PrintArea" localSheetId="36" hidden="1">#REF!</definedName>
    <definedName name="Z_554BC93C_C826_11D3_ABFC_00A0C9DF1063_.wvu.PrintArea" localSheetId="10" hidden="1">#REF!</definedName>
    <definedName name="Z_554BC93C_C826_11D3_ABFC_00A0C9DF1063_.wvu.PrintArea" localSheetId="11" hidden="1">#REF!</definedName>
    <definedName name="Z_554BC93C_C826_11D3_ABFC_00A0C9DF1063_.wvu.PrintArea" localSheetId="9" hidden="1">#REF!</definedName>
    <definedName name="Z_554BC93C_C826_11D3_ABFC_00A0C9DF1063_.wvu.PrintArea" localSheetId="8" hidden="1">#REF!</definedName>
    <definedName name="Z_554BC93C_C826_11D3_ABFC_00A0C9DF1063_.wvu.PrintArea" localSheetId="21" hidden="1">#REF!</definedName>
    <definedName name="Z_554BC93C_C826_11D3_ABFC_00A0C9DF1063_.wvu.PrintArea" localSheetId="6" hidden="1">#REF!</definedName>
    <definedName name="Z_554BC93C_C826_11D3_ABFC_00A0C9DF1063_.wvu.PrintArea" localSheetId="0" hidden="1">#REF!</definedName>
    <definedName name="Z_554BC93C_C826_11D3_ABFC_00A0C9DF1063_.wvu.PrintArea" localSheetId="2" hidden="1">#REF!</definedName>
    <definedName name="Z_554BC93C_C826_11D3_ABFC_00A0C9DF1063_.wvu.PrintArea" localSheetId="1" hidden="1">#REF!</definedName>
    <definedName name="Z_554BC93C_C826_11D3_ABFC_00A0C9DF1063_.wvu.PrintArea" localSheetId="33" hidden="1">#REF!</definedName>
    <definedName name="Z_554BC93C_C826_11D3_ABFC_00A0C9DF1063_.wvu.PrintArea" localSheetId="25" hidden="1">#REF!</definedName>
    <definedName name="Z_554BC93C_C826_11D3_ABFC_00A0C9DF1063_.wvu.PrintArea" hidden="1">#REF!</definedName>
    <definedName name="Z_554BC93E_C826_11D3_ABFC_00A0C9DF1063_.wvu.PrintArea" localSheetId="17" hidden="1">#REF!</definedName>
    <definedName name="Z_554BC93E_C826_11D3_ABFC_00A0C9DF1063_.wvu.PrintArea" localSheetId="16" hidden="1">#REF!</definedName>
    <definedName name="Z_554BC93E_C826_11D3_ABFC_00A0C9DF1063_.wvu.PrintArea" localSheetId="53" hidden="1">#REF!</definedName>
    <definedName name="Z_554BC93E_C826_11D3_ABFC_00A0C9DF1063_.wvu.PrintArea" localSheetId="23" hidden="1">#REF!</definedName>
    <definedName name="Z_554BC93E_C826_11D3_ABFC_00A0C9DF1063_.wvu.PrintArea" localSheetId="14" hidden="1">#REF!</definedName>
    <definedName name="Z_554BC93E_C826_11D3_ABFC_00A0C9DF1063_.wvu.PrintArea" localSheetId="13" hidden="1">#REF!</definedName>
    <definedName name="Z_554BC93E_C826_11D3_ABFC_00A0C9DF1063_.wvu.PrintArea" localSheetId="12" hidden="1">#REF!</definedName>
    <definedName name="Z_554BC93E_C826_11D3_ABFC_00A0C9DF1063_.wvu.PrintArea" localSheetId="36" hidden="1">#REF!</definedName>
    <definedName name="Z_554BC93E_C826_11D3_ABFC_00A0C9DF1063_.wvu.PrintArea" localSheetId="10" hidden="1">#REF!</definedName>
    <definedName name="Z_554BC93E_C826_11D3_ABFC_00A0C9DF1063_.wvu.PrintArea" localSheetId="11" hidden="1">#REF!</definedName>
    <definedName name="Z_554BC93E_C826_11D3_ABFC_00A0C9DF1063_.wvu.PrintArea" localSheetId="9" hidden="1">#REF!</definedName>
    <definedName name="Z_554BC93E_C826_11D3_ABFC_00A0C9DF1063_.wvu.PrintArea" localSheetId="8" hidden="1">#REF!</definedName>
    <definedName name="Z_554BC93E_C826_11D3_ABFC_00A0C9DF1063_.wvu.PrintArea" localSheetId="21" hidden="1">#REF!</definedName>
    <definedName name="Z_554BC93E_C826_11D3_ABFC_00A0C9DF1063_.wvu.PrintArea" localSheetId="6" hidden="1">#REF!</definedName>
    <definedName name="Z_554BC93E_C826_11D3_ABFC_00A0C9DF1063_.wvu.PrintArea" localSheetId="0" hidden="1">#REF!</definedName>
    <definedName name="Z_554BC93E_C826_11D3_ABFC_00A0C9DF1063_.wvu.PrintArea" localSheetId="2" hidden="1">#REF!</definedName>
    <definedName name="Z_554BC93E_C826_11D3_ABFC_00A0C9DF1063_.wvu.PrintArea" localSheetId="1" hidden="1">#REF!</definedName>
    <definedName name="Z_554BC93E_C826_11D3_ABFC_00A0C9DF1063_.wvu.PrintArea" localSheetId="33" hidden="1">#REF!</definedName>
    <definedName name="Z_554BC93E_C826_11D3_ABFC_00A0C9DF1063_.wvu.PrintArea" localSheetId="25" hidden="1">#REF!</definedName>
    <definedName name="Z_554BC93E_C826_11D3_ABFC_00A0C9DF1063_.wvu.PrintArea" hidden="1">#REF!</definedName>
    <definedName name="Z_554BC93F_C826_11D3_ABFC_00A0C9DF1063_.wvu.PrintArea" localSheetId="17" hidden="1">#REF!</definedName>
    <definedName name="Z_554BC93F_C826_11D3_ABFC_00A0C9DF1063_.wvu.PrintArea" localSheetId="16" hidden="1">#REF!</definedName>
    <definedName name="Z_554BC93F_C826_11D3_ABFC_00A0C9DF1063_.wvu.PrintArea" localSheetId="53" hidden="1">#REF!</definedName>
    <definedName name="Z_554BC93F_C826_11D3_ABFC_00A0C9DF1063_.wvu.PrintArea" localSheetId="23" hidden="1">#REF!</definedName>
    <definedName name="Z_554BC93F_C826_11D3_ABFC_00A0C9DF1063_.wvu.PrintArea" localSheetId="14" hidden="1">#REF!</definedName>
    <definedName name="Z_554BC93F_C826_11D3_ABFC_00A0C9DF1063_.wvu.PrintArea" localSheetId="13" hidden="1">#REF!</definedName>
    <definedName name="Z_554BC93F_C826_11D3_ABFC_00A0C9DF1063_.wvu.PrintArea" localSheetId="12" hidden="1">#REF!</definedName>
    <definedName name="Z_554BC93F_C826_11D3_ABFC_00A0C9DF1063_.wvu.PrintArea" localSheetId="36" hidden="1">#REF!</definedName>
    <definedName name="Z_554BC93F_C826_11D3_ABFC_00A0C9DF1063_.wvu.PrintArea" localSheetId="10" hidden="1">#REF!</definedName>
    <definedName name="Z_554BC93F_C826_11D3_ABFC_00A0C9DF1063_.wvu.PrintArea" localSheetId="11" hidden="1">#REF!</definedName>
    <definedName name="Z_554BC93F_C826_11D3_ABFC_00A0C9DF1063_.wvu.PrintArea" localSheetId="9" hidden="1">#REF!</definedName>
    <definedName name="Z_554BC93F_C826_11D3_ABFC_00A0C9DF1063_.wvu.PrintArea" localSheetId="8" hidden="1">#REF!</definedName>
    <definedName name="Z_554BC93F_C826_11D3_ABFC_00A0C9DF1063_.wvu.PrintArea" localSheetId="21" hidden="1">#REF!</definedName>
    <definedName name="Z_554BC93F_C826_11D3_ABFC_00A0C9DF1063_.wvu.PrintArea" localSheetId="6" hidden="1">#REF!</definedName>
    <definedName name="Z_554BC93F_C826_11D3_ABFC_00A0C9DF1063_.wvu.PrintArea" localSheetId="0" hidden="1">#REF!</definedName>
    <definedName name="Z_554BC93F_C826_11D3_ABFC_00A0C9DF1063_.wvu.PrintArea" localSheetId="2" hidden="1">#REF!</definedName>
    <definedName name="Z_554BC93F_C826_11D3_ABFC_00A0C9DF1063_.wvu.PrintArea" localSheetId="1" hidden="1">#REF!</definedName>
    <definedName name="Z_554BC93F_C826_11D3_ABFC_00A0C9DF1063_.wvu.PrintArea" localSheetId="33" hidden="1">#REF!</definedName>
    <definedName name="Z_554BC93F_C826_11D3_ABFC_00A0C9DF1063_.wvu.PrintArea" localSheetId="25" hidden="1">#REF!</definedName>
    <definedName name="Z_554BC93F_C826_11D3_ABFC_00A0C9DF1063_.wvu.PrintArea" hidden="1">#REF!</definedName>
    <definedName name="Z_554BC940_C826_11D3_ABFC_00A0C9DF1063_.wvu.PrintArea" localSheetId="17" hidden="1">#REF!</definedName>
    <definedName name="Z_554BC940_C826_11D3_ABFC_00A0C9DF1063_.wvu.PrintArea" localSheetId="16" hidden="1">#REF!</definedName>
    <definedName name="Z_554BC940_C826_11D3_ABFC_00A0C9DF1063_.wvu.PrintArea" localSheetId="53" hidden="1">#REF!</definedName>
    <definedName name="Z_554BC940_C826_11D3_ABFC_00A0C9DF1063_.wvu.PrintArea" localSheetId="23" hidden="1">#REF!</definedName>
    <definedName name="Z_554BC940_C826_11D3_ABFC_00A0C9DF1063_.wvu.PrintArea" localSheetId="14" hidden="1">#REF!</definedName>
    <definedName name="Z_554BC940_C826_11D3_ABFC_00A0C9DF1063_.wvu.PrintArea" localSheetId="13" hidden="1">#REF!</definedName>
    <definedName name="Z_554BC940_C826_11D3_ABFC_00A0C9DF1063_.wvu.PrintArea" localSheetId="12" hidden="1">#REF!</definedName>
    <definedName name="Z_554BC940_C826_11D3_ABFC_00A0C9DF1063_.wvu.PrintArea" localSheetId="36" hidden="1">#REF!</definedName>
    <definedName name="Z_554BC940_C826_11D3_ABFC_00A0C9DF1063_.wvu.PrintArea" localSheetId="10" hidden="1">#REF!</definedName>
    <definedName name="Z_554BC940_C826_11D3_ABFC_00A0C9DF1063_.wvu.PrintArea" localSheetId="11" hidden="1">#REF!</definedName>
    <definedName name="Z_554BC940_C826_11D3_ABFC_00A0C9DF1063_.wvu.PrintArea" localSheetId="9" hidden="1">#REF!</definedName>
    <definedName name="Z_554BC940_C826_11D3_ABFC_00A0C9DF1063_.wvu.PrintArea" localSheetId="8" hidden="1">#REF!</definedName>
    <definedName name="Z_554BC940_C826_11D3_ABFC_00A0C9DF1063_.wvu.PrintArea" localSheetId="21" hidden="1">#REF!</definedName>
    <definedName name="Z_554BC940_C826_11D3_ABFC_00A0C9DF1063_.wvu.PrintArea" localSheetId="6" hidden="1">#REF!</definedName>
    <definedName name="Z_554BC940_C826_11D3_ABFC_00A0C9DF1063_.wvu.PrintArea" localSheetId="0" hidden="1">#REF!</definedName>
    <definedName name="Z_554BC940_C826_11D3_ABFC_00A0C9DF1063_.wvu.PrintArea" localSheetId="2" hidden="1">#REF!</definedName>
    <definedName name="Z_554BC940_C826_11D3_ABFC_00A0C9DF1063_.wvu.PrintArea" localSheetId="1" hidden="1">#REF!</definedName>
    <definedName name="Z_554BC940_C826_11D3_ABFC_00A0C9DF1063_.wvu.PrintArea" localSheetId="33" hidden="1">#REF!</definedName>
    <definedName name="Z_554BC940_C826_11D3_ABFC_00A0C9DF1063_.wvu.PrintArea" localSheetId="25" hidden="1">#REF!</definedName>
    <definedName name="Z_554BC940_C826_11D3_ABFC_00A0C9DF1063_.wvu.PrintArea" hidden="1">#REF!</definedName>
    <definedName name="Z_554BC941_C826_11D3_ABFC_00A0C9DF1063_.wvu.PrintArea" localSheetId="17" hidden="1">#REF!</definedName>
    <definedName name="Z_554BC941_C826_11D3_ABFC_00A0C9DF1063_.wvu.PrintArea" localSheetId="16" hidden="1">#REF!</definedName>
    <definedName name="Z_554BC941_C826_11D3_ABFC_00A0C9DF1063_.wvu.PrintArea" localSheetId="53" hidden="1">#REF!</definedName>
    <definedName name="Z_554BC941_C826_11D3_ABFC_00A0C9DF1063_.wvu.PrintArea" localSheetId="23" hidden="1">#REF!</definedName>
    <definedName name="Z_554BC941_C826_11D3_ABFC_00A0C9DF1063_.wvu.PrintArea" localSheetId="14" hidden="1">#REF!</definedName>
    <definedName name="Z_554BC941_C826_11D3_ABFC_00A0C9DF1063_.wvu.PrintArea" localSheetId="13" hidden="1">#REF!</definedName>
    <definedName name="Z_554BC941_C826_11D3_ABFC_00A0C9DF1063_.wvu.PrintArea" localSheetId="12" hidden="1">#REF!</definedName>
    <definedName name="Z_554BC941_C826_11D3_ABFC_00A0C9DF1063_.wvu.PrintArea" localSheetId="36" hidden="1">#REF!</definedName>
    <definedName name="Z_554BC941_C826_11D3_ABFC_00A0C9DF1063_.wvu.PrintArea" localSheetId="10" hidden="1">#REF!</definedName>
    <definedName name="Z_554BC941_C826_11D3_ABFC_00A0C9DF1063_.wvu.PrintArea" localSheetId="11" hidden="1">#REF!</definedName>
    <definedName name="Z_554BC941_C826_11D3_ABFC_00A0C9DF1063_.wvu.PrintArea" localSheetId="9" hidden="1">#REF!</definedName>
    <definedName name="Z_554BC941_C826_11D3_ABFC_00A0C9DF1063_.wvu.PrintArea" localSheetId="8" hidden="1">#REF!</definedName>
    <definedName name="Z_554BC941_C826_11D3_ABFC_00A0C9DF1063_.wvu.PrintArea" localSheetId="21" hidden="1">#REF!</definedName>
    <definedName name="Z_554BC941_C826_11D3_ABFC_00A0C9DF1063_.wvu.PrintArea" localSheetId="6" hidden="1">#REF!</definedName>
    <definedName name="Z_554BC941_C826_11D3_ABFC_00A0C9DF1063_.wvu.PrintArea" localSheetId="0" hidden="1">#REF!</definedName>
    <definedName name="Z_554BC941_C826_11D3_ABFC_00A0C9DF1063_.wvu.PrintArea" localSheetId="2" hidden="1">#REF!</definedName>
    <definedName name="Z_554BC941_C826_11D3_ABFC_00A0C9DF1063_.wvu.PrintArea" localSheetId="1" hidden="1">#REF!</definedName>
    <definedName name="Z_554BC941_C826_11D3_ABFC_00A0C9DF1063_.wvu.PrintArea" localSheetId="33" hidden="1">#REF!</definedName>
    <definedName name="Z_554BC941_C826_11D3_ABFC_00A0C9DF1063_.wvu.PrintArea" localSheetId="25" hidden="1">#REF!</definedName>
    <definedName name="Z_554BC941_C826_11D3_ABFC_00A0C9DF1063_.wvu.PrintArea" hidden="1">#REF!</definedName>
    <definedName name="Z_554BC943_C826_11D3_ABFC_00A0C9DF1063_.wvu.PrintArea" localSheetId="17" hidden="1">#REF!</definedName>
    <definedName name="Z_554BC943_C826_11D3_ABFC_00A0C9DF1063_.wvu.PrintArea" localSheetId="16" hidden="1">#REF!</definedName>
    <definedName name="Z_554BC943_C826_11D3_ABFC_00A0C9DF1063_.wvu.PrintArea" localSheetId="53" hidden="1">#REF!</definedName>
    <definedName name="Z_554BC943_C826_11D3_ABFC_00A0C9DF1063_.wvu.PrintArea" localSheetId="23" hidden="1">#REF!</definedName>
    <definedName name="Z_554BC943_C826_11D3_ABFC_00A0C9DF1063_.wvu.PrintArea" localSheetId="14" hidden="1">#REF!</definedName>
    <definedName name="Z_554BC943_C826_11D3_ABFC_00A0C9DF1063_.wvu.PrintArea" localSheetId="13" hidden="1">#REF!</definedName>
    <definedName name="Z_554BC943_C826_11D3_ABFC_00A0C9DF1063_.wvu.PrintArea" localSheetId="12" hidden="1">#REF!</definedName>
    <definedName name="Z_554BC943_C826_11D3_ABFC_00A0C9DF1063_.wvu.PrintArea" localSheetId="36" hidden="1">#REF!</definedName>
    <definedName name="Z_554BC943_C826_11D3_ABFC_00A0C9DF1063_.wvu.PrintArea" localSheetId="10" hidden="1">#REF!</definedName>
    <definedName name="Z_554BC943_C826_11D3_ABFC_00A0C9DF1063_.wvu.PrintArea" localSheetId="11" hidden="1">#REF!</definedName>
    <definedName name="Z_554BC943_C826_11D3_ABFC_00A0C9DF1063_.wvu.PrintArea" localSheetId="9" hidden="1">#REF!</definedName>
    <definedName name="Z_554BC943_C826_11D3_ABFC_00A0C9DF1063_.wvu.PrintArea" localSheetId="8" hidden="1">#REF!</definedName>
    <definedName name="Z_554BC943_C826_11D3_ABFC_00A0C9DF1063_.wvu.PrintArea" localSheetId="21" hidden="1">#REF!</definedName>
    <definedName name="Z_554BC943_C826_11D3_ABFC_00A0C9DF1063_.wvu.PrintArea" localSheetId="6" hidden="1">#REF!</definedName>
    <definedName name="Z_554BC943_C826_11D3_ABFC_00A0C9DF1063_.wvu.PrintArea" localSheetId="0" hidden="1">#REF!</definedName>
    <definedName name="Z_554BC943_C826_11D3_ABFC_00A0C9DF1063_.wvu.PrintArea" localSheetId="2" hidden="1">#REF!</definedName>
    <definedName name="Z_554BC943_C826_11D3_ABFC_00A0C9DF1063_.wvu.PrintArea" localSheetId="1" hidden="1">#REF!</definedName>
    <definedName name="Z_554BC943_C826_11D3_ABFC_00A0C9DF1063_.wvu.PrintArea" localSheetId="33" hidden="1">#REF!</definedName>
    <definedName name="Z_554BC943_C826_11D3_ABFC_00A0C9DF1063_.wvu.PrintArea" localSheetId="25" hidden="1">#REF!</definedName>
    <definedName name="Z_554BC943_C826_11D3_ABFC_00A0C9DF1063_.wvu.PrintArea" hidden="1">#REF!</definedName>
    <definedName name="Z_554BC944_C826_11D3_ABFC_00A0C9DF1063_.wvu.PrintArea" localSheetId="17" hidden="1">#REF!</definedName>
    <definedName name="Z_554BC944_C826_11D3_ABFC_00A0C9DF1063_.wvu.PrintArea" localSheetId="16" hidden="1">#REF!</definedName>
    <definedName name="Z_554BC944_C826_11D3_ABFC_00A0C9DF1063_.wvu.PrintArea" localSheetId="53" hidden="1">#REF!</definedName>
    <definedName name="Z_554BC944_C826_11D3_ABFC_00A0C9DF1063_.wvu.PrintArea" localSheetId="23" hidden="1">#REF!</definedName>
    <definedName name="Z_554BC944_C826_11D3_ABFC_00A0C9DF1063_.wvu.PrintArea" localSheetId="14" hidden="1">#REF!</definedName>
    <definedName name="Z_554BC944_C826_11D3_ABFC_00A0C9DF1063_.wvu.PrintArea" localSheetId="13" hidden="1">#REF!</definedName>
    <definedName name="Z_554BC944_C826_11D3_ABFC_00A0C9DF1063_.wvu.PrintArea" localSheetId="12" hidden="1">#REF!</definedName>
    <definedName name="Z_554BC944_C826_11D3_ABFC_00A0C9DF1063_.wvu.PrintArea" localSheetId="36" hidden="1">#REF!</definedName>
    <definedName name="Z_554BC944_C826_11D3_ABFC_00A0C9DF1063_.wvu.PrintArea" localSheetId="10" hidden="1">#REF!</definedName>
    <definedName name="Z_554BC944_C826_11D3_ABFC_00A0C9DF1063_.wvu.PrintArea" localSheetId="11" hidden="1">#REF!</definedName>
    <definedName name="Z_554BC944_C826_11D3_ABFC_00A0C9DF1063_.wvu.PrintArea" localSheetId="9" hidden="1">#REF!</definedName>
    <definedName name="Z_554BC944_C826_11D3_ABFC_00A0C9DF1063_.wvu.PrintArea" localSheetId="8" hidden="1">#REF!</definedName>
    <definedName name="Z_554BC944_C826_11D3_ABFC_00A0C9DF1063_.wvu.PrintArea" localSheetId="21" hidden="1">#REF!</definedName>
    <definedName name="Z_554BC944_C826_11D3_ABFC_00A0C9DF1063_.wvu.PrintArea" localSheetId="6" hidden="1">#REF!</definedName>
    <definedName name="Z_554BC944_C826_11D3_ABFC_00A0C9DF1063_.wvu.PrintArea" localSheetId="0" hidden="1">#REF!</definedName>
    <definedName name="Z_554BC944_C826_11D3_ABFC_00A0C9DF1063_.wvu.PrintArea" localSheetId="2" hidden="1">#REF!</definedName>
    <definedName name="Z_554BC944_C826_11D3_ABFC_00A0C9DF1063_.wvu.PrintArea" localSheetId="1" hidden="1">#REF!</definedName>
    <definedName name="Z_554BC944_C826_11D3_ABFC_00A0C9DF1063_.wvu.PrintArea" localSheetId="33" hidden="1">#REF!</definedName>
    <definedName name="Z_554BC944_C826_11D3_ABFC_00A0C9DF1063_.wvu.PrintArea" localSheetId="25" hidden="1">#REF!</definedName>
    <definedName name="Z_554BC944_C826_11D3_ABFC_00A0C9DF1063_.wvu.PrintArea" hidden="1">#REF!</definedName>
    <definedName name="Z_554BC946_C826_11D3_ABFC_00A0C9DF1063_.wvu.PrintArea" localSheetId="17" hidden="1">#REF!</definedName>
    <definedName name="Z_554BC946_C826_11D3_ABFC_00A0C9DF1063_.wvu.PrintArea" localSheetId="16" hidden="1">#REF!</definedName>
    <definedName name="Z_554BC946_C826_11D3_ABFC_00A0C9DF1063_.wvu.PrintArea" localSheetId="53" hidden="1">#REF!</definedName>
    <definedName name="Z_554BC946_C826_11D3_ABFC_00A0C9DF1063_.wvu.PrintArea" localSheetId="23" hidden="1">#REF!</definedName>
    <definedName name="Z_554BC946_C826_11D3_ABFC_00A0C9DF1063_.wvu.PrintArea" localSheetId="14" hidden="1">#REF!</definedName>
    <definedName name="Z_554BC946_C826_11D3_ABFC_00A0C9DF1063_.wvu.PrintArea" localSheetId="13" hidden="1">#REF!</definedName>
    <definedName name="Z_554BC946_C826_11D3_ABFC_00A0C9DF1063_.wvu.PrintArea" localSheetId="12" hidden="1">#REF!</definedName>
    <definedName name="Z_554BC946_C826_11D3_ABFC_00A0C9DF1063_.wvu.PrintArea" localSheetId="36" hidden="1">#REF!</definedName>
    <definedName name="Z_554BC946_C826_11D3_ABFC_00A0C9DF1063_.wvu.PrintArea" localSheetId="10" hidden="1">#REF!</definedName>
    <definedName name="Z_554BC946_C826_11D3_ABFC_00A0C9DF1063_.wvu.PrintArea" localSheetId="11" hidden="1">#REF!</definedName>
    <definedName name="Z_554BC946_C826_11D3_ABFC_00A0C9DF1063_.wvu.PrintArea" localSheetId="9" hidden="1">#REF!</definedName>
    <definedName name="Z_554BC946_C826_11D3_ABFC_00A0C9DF1063_.wvu.PrintArea" localSheetId="8" hidden="1">#REF!</definedName>
    <definedName name="Z_554BC946_C826_11D3_ABFC_00A0C9DF1063_.wvu.PrintArea" localSheetId="21" hidden="1">#REF!</definedName>
    <definedName name="Z_554BC946_C826_11D3_ABFC_00A0C9DF1063_.wvu.PrintArea" localSheetId="6" hidden="1">#REF!</definedName>
    <definedName name="Z_554BC946_C826_11D3_ABFC_00A0C9DF1063_.wvu.PrintArea" localSheetId="0" hidden="1">#REF!</definedName>
    <definedName name="Z_554BC946_C826_11D3_ABFC_00A0C9DF1063_.wvu.PrintArea" localSheetId="2" hidden="1">#REF!</definedName>
    <definedName name="Z_554BC946_C826_11D3_ABFC_00A0C9DF1063_.wvu.PrintArea" localSheetId="1" hidden="1">#REF!</definedName>
    <definedName name="Z_554BC946_C826_11D3_ABFC_00A0C9DF1063_.wvu.PrintArea" localSheetId="33" hidden="1">#REF!</definedName>
    <definedName name="Z_554BC946_C826_11D3_ABFC_00A0C9DF1063_.wvu.PrintArea" localSheetId="25" hidden="1">#REF!</definedName>
    <definedName name="Z_554BC946_C826_11D3_ABFC_00A0C9DF1063_.wvu.PrintArea" hidden="1">#REF!</definedName>
    <definedName name="Z_554BC947_C826_11D3_ABFC_00A0C9DF1063_.wvu.PrintArea" localSheetId="17" hidden="1">#REF!</definedName>
    <definedName name="Z_554BC947_C826_11D3_ABFC_00A0C9DF1063_.wvu.PrintArea" localSheetId="16" hidden="1">#REF!</definedName>
    <definedName name="Z_554BC947_C826_11D3_ABFC_00A0C9DF1063_.wvu.PrintArea" localSheetId="53" hidden="1">#REF!</definedName>
    <definedName name="Z_554BC947_C826_11D3_ABFC_00A0C9DF1063_.wvu.PrintArea" localSheetId="23" hidden="1">#REF!</definedName>
    <definedName name="Z_554BC947_C826_11D3_ABFC_00A0C9DF1063_.wvu.PrintArea" localSheetId="14" hidden="1">#REF!</definedName>
    <definedName name="Z_554BC947_C826_11D3_ABFC_00A0C9DF1063_.wvu.PrintArea" localSheetId="13" hidden="1">#REF!</definedName>
    <definedName name="Z_554BC947_C826_11D3_ABFC_00A0C9DF1063_.wvu.PrintArea" localSheetId="12" hidden="1">#REF!</definedName>
    <definedName name="Z_554BC947_C826_11D3_ABFC_00A0C9DF1063_.wvu.PrintArea" localSheetId="36" hidden="1">#REF!</definedName>
    <definedName name="Z_554BC947_C826_11D3_ABFC_00A0C9DF1063_.wvu.PrintArea" localSheetId="10" hidden="1">#REF!</definedName>
    <definedName name="Z_554BC947_C826_11D3_ABFC_00A0C9DF1063_.wvu.PrintArea" localSheetId="11" hidden="1">#REF!</definedName>
    <definedName name="Z_554BC947_C826_11D3_ABFC_00A0C9DF1063_.wvu.PrintArea" localSheetId="9" hidden="1">#REF!</definedName>
    <definedName name="Z_554BC947_C826_11D3_ABFC_00A0C9DF1063_.wvu.PrintArea" localSheetId="8" hidden="1">#REF!</definedName>
    <definedName name="Z_554BC947_C826_11D3_ABFC_00A0C9DF1063_.wvu.PrintArea" localSheetId="21" hidden="1">#REF!</definedName>
    <definedName name="Z_554BC947_C826_11D3_ABFC_00A0C9DF1063_.wvu.PrintArea" localSheetId="6" hidden="1">#REF!</definedName>
    <definedName name="Z_554BC947_C826_11D3_ABFC_00A0C9DF1063_.wvu.PrintArea" localSheetId="0" hidden="1">#REF!</definedName>
    <definedName name="Z_554BC947_C826_11D3_ABFC_00A0C9DF1063_.wvu.PrintArea" localSheetId="2" hidden="1">#REF!</definedName>
    <definedName name="Z_554BC947_C826_11D3_ABFC_00A0C9DF1063_.wvu.PrintArea" localSheetId="1" hidden="1">#REF!</definedName>
    <definedName name="Z_554BC947_C826_11D3_ABFC_00A0C9DF1063_.wvu.PrintArea" localSheetId="33" hidden="1">#REF!</definedName>
    <definedName name="Z_554BC947_C826_11D3_ABFC_00A0C9DF1063_.wvu.PrintArea" localSheetId="25" hidden="1">#REF!</definedName>
    <definedName name="Z_554BC947_C826_11D3_ABFC_00A0C9DF1063_.wvu.PrintArea" hidden="1">#REF!</definedName>
    <definedName name="Z_554BC949_C826_11D3_ABFC_00A0C9DF1063_.wvu.PrintArea" localSheetId="17" hidden="1">#REF!</definedName>
    <definedName name="Z_554BC949_C826_11D3_ABFC_00A0C9DF1063_.wvu.PrintArea" localSheetId="16" hidden="1">#REF!</definedName>
    <definedName name="Z_554BC949_C826_11D3_ABFC_00A0C9DF1063_.wvu.PrintArea" localSheetId="53" hidden="1">#REF!</definedName>
    <definedName name="Z_554BC949_C826_11D3_ABFC_00A0C9DF1063_.wvu.PrintArea" localSheetId="23" hidden="1">#REF!</definedName>
    <definedName name="Z_554BC949_C826_11D3_ABFC_00A0C9DF1063_.wvu.PrintArea" localSheetId="14" hidden="1">#REF!</definedName>
    <definedName name="Z_554BC949_C826_11D3_ABFC_00A0C9DF1063_.wvu.PrintArea" localSheetId="13" hidden="1">#REF!</definedName>
    <definedName name="Z_554BC949_C826_11D3_ABFC_00A0C9DF1063_.wvu.PrintArea" localSheetId="12" hidden="1">#REF!</definedName>
    <definedName name="Z_554BC949_C826_11D3_ABFC_00A0C9DF1063_.wvu.PrintArea" localSheetId="36" hidden="1">#REF!</definedName>
    <definedName name="Z_554BC949_C826_11D3_ABFC_00A0C9DF1063_.wvu.PrintArea" localSheetId="10" hidden="1">#REF!</definedName>
    <definedName name="Z_554BC949_C826_11D3_ABFC_00A0C9DF1063_.wvu.PrintArea" localSheetId="11" hidden="1">#REF!</definedName>
    <definedName name="Z_554BC949_C826_11D3_ABFC_00A0C9DF1063_.wvu.PrintArea" localSheetId="9" hidden="1">#REF!</definedName>
    <definedName name="Z_554BC949_C826_11D3_ABFC_00A0C9DF1063_.wvu.PrintArea" localSheetId="8" hidden="1">#REF!</definedName>
    <definedName name="Z_554BC949_C826_11D3_ABFC_00A0C9DF1063_.wvu.PrintArea" localSheetId="21" hidden="1">#REF!</definedName>
    <definedName name="Z_554BC949_C826_11D3_ABFC_00A0C9DF1063_.wvu.PrintArea" localSheetId="6" hidden="1">#REF!</definedName>
    <definedName name="Z_554BC949_C826_11D3_ABFC_00A0C9DF1063_.wvu.PrintArea" localSheetId="0" hidden="1">#REF!</definedName>
    <definedName name="Z_554BC949_C826_11D3_ABFC_00A0C9DF1063_.wvu.PrintArea" localSheetId="2" hidden="1">#REF!</definedName>
    <definedName name="Z_554BC949_C826_11D3_ABFC_00A0C9DF1063_.wvu.PrintArea" localSheetId="1" hidden="1">#REF!</definedName>
    <definedName name="Z_554BC949_C826_11D3_ABFC_00A0C9DF1063_.wvu.PrintArea" localSheetId="33" hidden="1">#REF!</definedName>
    <definedName name="Z_554BC949_C826_11D3_ABFC_00A0C9DF1063_.wvu.PrintArea" localSheetId="25" hidden="1">#REF!</definedName>
    <definedName name="Z_554BC949_C826_11D3_ABFC_00A0C9DF1063_.wvu.PrintArea" hidden="1">#REF!</definedName>
    <definedName name="Z_554BC94A_C826_11D3_ABFC_00A0C9DF1063_.wvu.PrintArea" localSheetId="17" hidden="1">#REF!</definedName>
    <definedName name="Z_554BC94A_C826_11D3_ABFC_00A0C9DF1063_.wvu.PrintArea" localSheetId="16" hidden="1">#REF!</definedName>
    <definedName name="Z_554BC94A_C826_11D3_ABFC_00A0C9DF1063_.wvu.PrintArea" localSheetId="53" hidden="1">#REF!</definedName>
    <definedName name="Z_554BC94A_C826_11D3_ABFC_00A0C9DF1063_.wvu.PrintArea" localSheetId="23" hidden="1">#REF!</definedName>
    <definedName name="Z_554BC94A_C826_11D3_ABFC_00A0C9DF1063_.wvu.PrintArea" localSheetId="14" hidden="1">#REF!</definedName>
    <definedName name="Z_554BC94A_C826_11D3_ABFC_00A0C9DF1063_.wvu.PrintArea" localSheetId="13" hidden="1">#REF!</definedName>
    <definedName name="Z_554BC94A_C826_11D3_ABFC_00A0C9DF1063_.wvu.PrintArea" localSheetId="12" hidden="1">#REF!</definedName>
    <definedName name="Z_554BC94A_C826_11D3_ABFC_00A0C9DF1063_.wvu.PrintArea" localSheetId="36" hidden="1">#REF!</definedName>
    <definedName name="Z_554BC94A_C826_11D3_ABFC_00A0C9DF1063_.wvu.PrintArea" localSheetId="10" hidden="1">#REF!</definedName>
    <definedName name="Z_554BC94A_C826_11D3_ABFC_00A0C9DF1063_.wvu.PrintArea" localSheetId="11" hidden="1">#REF!</definedName>
    <definedName name="Z_554BC94A_C826_11D3_ABFC_00A0C9DF1063_.wvu.PrintArea" localSheetId="9" hidden="1">#REF!</definedName>
    <definedName name="Z_554BC94A_C826_11D3_ABFC_00A0C9DF1063_.wvu.PrintArea" localSheetId="8" hidden="1">#REF!</definedName>
    <definedName name="Z_554BC94A_C826_11D3_ABFC_00A0C9DF1063_.wvu.PrintArea" localSheetId="21" hidden="1">#REF!</definedName>
    <definedName name="Z_554BC94A_C826_11D3_ABFC_00A0C9DF1063_.wvu.PrintArea" localSheetId="6" hidden="1">#REF!</definedName>
    <definedName name="Z_554BC94A_C826_11D3_ABFC_00A0C9DF1063_.wvu.PrintArea" localSheetId="0" hidden="1">#REF!</definedName>
    <definedName name="Z_554BC94A_C826_11D3_ABFC_00A0C9DF1063_.wvu.PrintArea" localSheetId="2" hidden="1">#REF!</definedName>
    <definedName name="Z_554BC94A_C826_11D3_ABFC_00A0C9DF1063_.wvu.PrintArea" localSheetId="1" hidden="1">#REF!</definedName>
    <definedName name="Z_554BC94A_C826_11D3_ABFC_00A0C9DF1063_.wvu.PrintArea" localSheetId="33" hidden="1">#REF!</definedName>
    <definedName name="Z_554BC94A_C826_11D3_ABFC_00A0C9DF1063_.wvu.PrintArea" localSheetId="25" hidden="1">#REF!</definedName>
    <definedName name="Z_554BC94A_C826_11D3_ABFC_00A0C9DF1063_.wvu.PrintArea" hidden="1">#REF!</definedName>
    <definedName name="Z_554BC94B_C826_11D3_ABFC_00A0C9DF1063_.wvu.PrintArea" localSheetId="17" hidden="1">#REF!</definedName>
    <definedName name="Z_554BC94B_C826_11D3_ABFC_00A0C9DF1063_.wvu.PrintArea" localSheetId="16" hidden="1">#REF!</definedName>
    <definedName name="Z_554BC94B_C826_11D3_ABFC_00A0C9DF1063_.wvu.PrintArea" localSheetId="53" hidden="1">#REF!</definedName>
    <definedName name="Z_554BC94B_C826_11D3_ABFC_00A0C9DF1063_.wvu.PrintArea" localSheetId="23" hidden="1">#REF!</definedName>
    <definedName name="Z_554BC94B_C826_11D3_ABFC_00A0C9DF1063_.wvu.PrintArea" localSheetId="14" hidden="1">#REF!</definedName>
    <definedName name="Z_554BC94B_C826_11D3_ABFC_00A0C9DF1063_.wvu.PrintArea" localSheetId="13" hidden="1">#REF!</definedName>
    <definedName name="Z_554BC94B_C826_11D3_ABFC_00A0C9DF1063_.wvu.PrintArea" localSheetId="12" hidden="1">#REF!</definedName>
    <definedName name="Z_554BC94B_C826_11D3_ABFC_00A0C9DF1063_.wvu.PrintArea" localSheetId="36" hidden="1">#REF!</definedName>
    <definedName name="Z_554BC94B_C826_11D3_ABFC_00A0C9DF1063_.wvu.PrintArea" localSheetId="10" hidden="1">#REF!</definedName>
    <definedName name="Z_554BC94B_C826_11D3_ABFC_00A0C9DF1063_.wvu.PrintArea" localSheetId="11" hidden="1">#REF!</definedName>
    <definedName name="Z_554BC94B_C826_11D3_ABFC_00A0C9DF1063_.wvu.PrintArea" localSheetId="9" hidden="1">#REF!</definedName>
    <definedName name="Z_554BC94B_C826_11D3_ABFC_00A0C9DF1063_.wvu.PrintArea" localSheetId="8" hidden="1">#REF!</definedName>
    <definedName name="Z_554BC94B_C826_11D3_ABFC_00A0C9DF1063_.wvu.PrintArea" localSheetId="21" hidden="1">#REF!</definedName>
    <definedName name="Z_554BC94B_C826_11D3_ABFC_00A0C9DF1063_.wvu.PrintArea" localSheetId="6" hidden="1">#REF!</definedName>
    <definedName name="Z_554BC94B_C826_11D3_ABFC_00A0C9DF1063_.wvu.PrintArea" localSheetId="0" hidden="1">#REF!</definedName>
    <definedName name="Z_554BC94B_C826_11D3_ABFC_00A0C9DF1063_.wvu.PrintArea" localSheetId="2" hidden="1">#REF!</definedName>
    <definedName name="Z_554BC94B_C826_11D3_ABFC_00A0C9DF1063_.wvu.PrintArea" localSheetId="1" hidden="1">#REF!</definedName>
    <definedName name="Z_554BC94B_C826_11D3_ABFC_00A0C9DF1063_.wvu.PrintArea" localSheetId="33" hidden="1">#REF!</definedName>
    <definedName name="Z_554BC94B_C826_11D3_ABFC_00A0C9DF1063_.wvu.PrintArea" localSheetId="25" hidden="1">#REF!</definedName>
    <definedName name="Z_554BC94B_C826_11D3_ABFC_00A0C9DF1063_.wvu.PrintArea" hidden="1">#REF!</definedName>
    <definedName name="Z_554BC94C_C826_11D3_ABFC_00A0C9DF1063_.wvu.PrintArea" localSheetId="17" hidden="1">#REF!</definedName>
    <definedName name="Z_554BC94C_C826_11D3_ABFC_00A0C9DF1063_.wvu.PrintArea" localSheetId="16" hidden="1">#REF!</definedName>
    <definedName name="Z_554BC94C_C826_11D3_ABFC_00A0C9DF1063_.wvu.PrintArea" localSheetId="53" hidden="1">#REF!</definedName>
    <definedName name="Z_554BC94C_C826_11D3_ABFC_00A0C9DF1063_.wvu.PrintArea" localSheetId="23" hidden="1">#REF!</definedName>
    <definedName name="Z_554BC94C_C826_11D3_ABFC_00A0C9DF1063_.wvu.PrintArea" localSheetId="14" hidden="1">#REF!</definedName>
    <definedName name="Z_554BC94C_C826_11D3_ABFC_00A0C9DF1063_.wvu.PrintArea" localSheetId="13" hidden="1">#REF!</definedName>
    <definedName name="Z_554BC94C_C826_11D3_ABFC_00A0C9DF1063_.wvu.PrintArea" localSheetId="12" hidden="1">#REF!</definedName>
    <definedName name="Z_554BC94C_C826_11D3_ABFC_00A0C9DF1063_.wvu.PrintArea" localSheetId="36" hidden="1">#REF!</definedName>
    <definedName name="Z_554BC94C_C826_11D3_ABFC_00A0C9DF1063_.wvu.PrintArea" localSheetId="10" hidden="1">#REF!</definedName>
    <definedName name="Z_554BC94C_C826_11D3_ABFC_00A0C9DF1063_.wvu.PrintArea" localSheetId="11" hidden="1">#REF!</definedName>
    <definedName name="Z_554BC94C_C826_11D3_ABFC_00A0C9DF1063_.wvu.PrintArea" localSheetId="9" hidden="1">#REF!</definedName>
    <definedName name="Z_554BC94C_C826_11D3_ABFC_00A0C9DF1063_.wvu.PrintArea" localSheetId="8" hidden="1">#REF!</definedName>
    <definedName name="Z_554BC94C_C826_11D3_ABFC_00A0C9DF1063_.wvu.PrintArea" localSheetId="21" hidden="1">#REF!</definedName>
    <definedName name="Z_554BC94C_C826_11D3_ABFC_00A0C9DF1063_.wvu.PrintArea" localSheetId="6" hidden="1">#REF!</definedName>
    <definedName name="Z_554BC94C_C826_11D3_ABFC_00A0C9DF1063_.wvu.PrintArea" localSheetId="0" hidden="1">#REF!</definedName>
    <definedName name="Z_554BC94C_C826_11D3_ABFC_00A0C9DF1063_.wvu.PrintArea" localSheetId="2" hidden="1">#REF!</definedName>
    <definedName name="Z_554BC94C_C826_11D3_ABFC_00A0C9DF1063_.wvu.PrintArea" localSheetId="1" hidden="1">#REF!</definedName>
    <definedName name="Z_554BC94C_C826_11D3_ABFC_00A0C9DF1063_.wvu.PrintArea" localSheetId="33" hidden="1">#REF!</definedName>
    <definedName name="Z_554BC94C_C826_11D3_ABFC_00A0C9DF1063_.wvu.PrintArea" localSheetId="25" hidden="1">#REF!</definedName>
    <definedName name="Z_554BC94C_C826_11D3_ABFC_00A0C9DF1063_.wvu.PrintArea" hidden="1">#REF!</definedName>
    <definedName name="Z_554BC94E_C826_11D3_ABFC_00A0C9DF1063_.wvu.PrintArea" localSheetId="17" hidden="1">#REF!</definedName>
    <definedName name="Z_554BC94E_C826_11D3_ABFC_00A0C9DF1063_.wvu.PrintArea" localSheetId="16" hidden="1">#REF!</definedName>
    <definedName name="Z_554BC94E_C826_11D3_ABFC_00A0C9DF1063_.wvu.PrintArea" localSheetId="53" hidden="1">#REF!</definedName>
    <definedName name="Z_554BC94E_C826_11D3_ABFC_00A0C9DF1063_.wvu.PrintArea" localSheetId="23" hidden="1">#REF!</definedName>
    <definedName name="Z_554BC94E_C826_11D3_ABFC_00A0C9DF1063_.wvu.PrintArea" localSheetId="14" hidden="1">#REF!</definedName>
    <definedName name="Z_554BC94E_C826_11D3_ABFC_00A0C9DF1063_.wvu.PrintArea" localSheetId="13" hidden="1">#REF!</definedName>
    <definedName name="Z_554BC94E_C826_11D3_ABFC_00A0C9DF1063_.wvu.PrintArea" localSheetId="12" hidden="1">#REF!</definedName>
    <definedName name="Z_554BC94E_C826_11D3_ABFC_00A0C9DF1063_.wvu.PrintArea" localSheetId="36" hidden="1">#REF!</definedName>
    <definedName name="Z_554BC94E_C826_11D3_ABFC_00A0C9DF1063_.wvu.PrintArea" localSheetId="10" hidden="1">#REF!</definedName>
    <definedName name="Z_554BC94E_C826_11D3_ABFC_00A0C9DF1063_.wvu.PrintArea" localSheetId="11" hidden="1">#REF!</definedName>
    <definedName name="Z_554BC94E_C826_11D3_ABFC_00A0C9DF1063_.wvu.PrintArea" localSheetId="9" hidden="1">#REF!</definedName>
    <definedName name="Z_554BC94E_C826_11D3_ABFC_00A0C9DF1063_.wvu.PrintArea" localSheetId="8" hidden="1">#REF!</definedName>
    <definedName name="Z_554BC94E_C826_11D3_ABFC_00A0C9DF1063_.wvu.PrintArea" localSheetId="21" hidden="1">#REF!</definedName>
    <definedName name="Z_554BC94E_C826_11D3_ABFC_00A0C9DF1063_.wvu.PrintArea" localSheetId="6" hidden="1">#REF!</definedName>
    <definedName name="Z_554BC94E_C826_11D3_ABFC_00A0C9DF1063_.wvu.PrintArea" localSheetId="0" hidden="1">#REF!</definedName>
    <definedName name="Z_554BC94E_C826_11D3_ABFC_00A0C9DF1063_.wvu.PrintArea" localSheetId="2" hidden="1">#REF!</definedName>
    <definedName name="Z_554BC94E_C826_11D3_ABFC_00A0C9DF1063_.wvu.PrintArea" localSheetId="1" hidden="1">#REF!</definedName>
    <definedName name="Z_554BC94E_C826_11D3_ABFC_00A0C9DF1063_.wvu.PrintArea" localSheetId="33" hidden="1">#REF!</definedName>
    <definedName name="Z_554BC94E_C826_11D3_ABFC_00A0C9DF1063_.wvu.PrintArea" localSheetId="25" hidden="1">#REF!</definedName>
    <definedName name="Z_554BC94E_C826_11D3_ABFC_00A0C9DF1063_.wvu.PrintArea" hidden="1">#REF!</definedName>
    <definedName name="Z_554BC94F_C826_11D3_ABFC_00A0C9DF1063_.wvu.PrintArea" localSheetId="17" hidden="1">#REF!</definedName>
    <definedName name="Z_554BC94F_C826_11D3_ABFC_00A0C9DF1063_.wvu.PrintArea" localSheetId="16" hidden="1">#REF!</definedName>
    <definedName name="Z_554BC94F_C826_11D3_ABFC_00A0C9DF1063_.wvu.PrintArea" localSheetId="53" hidden="1">#REF!</definedName>
    <definedName name="Z_554BC94F_C826_11D3_ABFC_00A0C9DF1063_.wvu.PrintArea" localSheetId="23" hidden="1">#REF!</definedName>
    <definedName name="Z_554BC94F_C826_11D3_ABFC_00A0C9DF1063_.wvu.PrintArea" localSheetId="14" hidden="1">#REF!</definedName>
    <definedName name="Z_554BC94F_C826_11D3_ABFC_00A0C9DF1063_.wvu.PrintArea" localSheetId="13" hidden="1">#REF!</definedName>
    <definedName name="Z_554BC94F_C826_11D3_ABFC_00A0C9DF1063_.wvu.PrintArea" localSheetId="12" hidden="1">#REF!</definedName>
    <definedName name="Z_554BC94F_C826_11D3_ABFC_00A0C9DF1063_.wvu.PrintArea" localSheetId="36" hidden="1">#REF!</definedName>
    <definedName name="Z_554BC94F_C826_11D3_ABFC_00A0C9DF1063_.wvu.PrintArea" localSheetId="10" hidden="1">#REF!</definedName>
    <definedName name="Z_554BC94F_C826_11D3_ABFC_00A0C9DF1063_.wvu.PrintArea" localSheetId="11" hidden="1">#REF!</definedName>
    <definedName name="Z_554BC94F_C826_11D3_ABFC_00A0C9DF1063_.wvu.PrintArea" localSheetId="9" hidden="1">#REF!</definedName>
    <definedName name="Z_554BC94F_C826_11D3_ABFC_00A0C9DF1063_.wvu.PrintArea" localSheetId="8" hidden="1">#REF!</definedName>
    <definedName name="Z_554BC94F_C826_11D3_ABFC_00A0C9DF1063_.wvu.PrintArea" localSheetId="21" hidden="1">#REF!</definedName>
    <definedName name="Z_554BC94F_C826_11D3_ABFC_00A0C9DF1063_.wvu.PrintArea" localSheetId="6" hidden="1">#REF!</definedName>
    <definedName name="Z_554BC94F_C826_11D3_ABFC_00A0C9DF1063_.wvu.PrintArea" localSheetId="0" hidden="1">#REF!</definedName>
    <definedName name="Z_554BC94F_C826_11D3_ABFC_00A0C9DF1063_.wvu.PrintArea" localSheetId="2" hidden="1">#REF!</definedName>
    <definedName name="Z_554BC94F_C826_11D3_ABFC_00A0C9DF1063_.wvu.PrintArea" localSheetId="1" hidden="1">#REF!</definedName>
    <definedName name="Z_554BC94F_C826_11D3_ABFC_00A0C9DF1063_.wvu.PrintArea" localSheetId="33" hidden="1">#REF!</definedName>
    <definedName name="Z_554BC94F_C826_11D3_ABFC_00A0C9DF1063_.wvu.PrintArea" localSheetId="25" hidden="1">#REF!</definedName>
    <definedName name="Z_554BC94F_C826_11D3_ABFC_00A0C9DF1063_.wvu.PrintArea" hidden="1">#REF!</definedName>
    <definedName name="Z_554BC950_C826_11D3_ABFC_00A0C9DF1063_.wvu.PrintArea" localSheetId="17" hidden="1">#REF!</definedName>
    <definedName name="Z_554BC950_C826_11D3_ABFC_00A0C9DF1063_.wvu.PrintArea" localSheetId="16" hidden="1">#REF!</definedName>
    <definedName name="Z_554BC950_C826_11D3_ABFC_00A0C9DF1063_.wvu.PrintArea" localSheetId="53" hidden="1">#REF!</definedName>
    <definedName name="Z_554BC950_C826_11D3_ABFC_00A0C9DF1063_.wvu.PrintArea" localSheetId="23" hidden="1">#REF!</definedName>
    <definedName name="Z_554BC950_C826_11D3_ABFC_00A0C9DF1063_.wvu.PrintArea" localSheetId="14" hidden="1">#REF!</definedName>
    <definedName name="Z_554BC950_C826_11D3_ABFC_00A0C9DF1063_.wvu.PrintArea" localSheetId="13" hidden="1">#REF!</definedName>
    <definedName name="Z_554BC950_C826_11D3_ABFC_00A0C9DF1063_.wvu.PrintArea" localSheetId="12" hidden="1">#REF!</definedName>
    <definedName name="Z_554BC950_C826_11D3_ABFC_00A0C9DF1063_.wvu.PrintArea" localSheetId="36" hidden="1">#REF!</definedName>
    <definedName name="Z_554BC950_C826_11D3_ABFC_00A0C9DF1063_.wvu.PrintArea" localSheetId="10" hidden="1">#REF!</definedName>
    <definedName name="Z_554BC950_C826_11D3_ABFC_00A0C9DF1063_.wvu.PrintArea" localSheetId="11" hidden="1">#REF!</definedName>
    <definedName name="Z_554BC950_C826_11D3_ABFC_00A0C9DF1063_.wvu.PrintArea" localSheetId="9" hidden="1">#REF!</definedName>
    <definedName name="Z_554BC950_C826_11D3_ABFC_00A0C9DF1063_.wvu.PrintArea" localSheetId="8" hidden="1">#REF!</definedName>
    <definedName name="Z_554BC950_C826_11D3_ABFC_00A0C9DF1063_.wvu.PrintArea" localSheetId="21" hidden="1">#REF!</definedName>
    <definedName name="Z_554BC950_C826_11D3_ABFC_00A0C9DF1063_.wvu.PrintArea" localSheetId="6" hidden="1">#REF!</definedName>
    <definedName name="Z_554BC950_C826_11D3_ABFC_00A0C9DF1063_.wvu.PrintArea" localSheetId="0" hidden="1">#REF!</definedName>
    <definedName name="Z_554BC950_C826_11D3_ABFC_00A0C9DF1063_.wvu.PrintArea" localSheetId="2" hidden="1">#REF!</definedName>
    <definedName name="Z_554BC950_C826_11D3_ABFC_00A0C9DF1063_.wvu.PrintArea" localSheetId="1" hidden="1">#REF!</definedName>
    <definedName name="Z_554BC950_C826_11D3_ABFC_00A0C9DF1063_.wvu.PrintArea" localSheetId="33" hidden="1">#REF!</definedName>
    <definedName name="Z_554BC950_C826_11D3_ABFC_00A0C9DF1063_.wvu.PrintArea" localSheetId="25" hidden="1">#REF!</definedName>
    <definedName name="Z_554BC950_C826_11D3_ABFC_00A0C9DF1063_.wvu.PrintArea" hidden="1">#REF!</definedName>
    <definedName name="Z_554BC951_C826_11D3_ABFC_00A0C9DF1063_.wvu.PrintArea" localSheetId="17" hidden="1">#REF!</definedName>
    <definedName name="Z_554BC951_C826_11D3_ABFC_00A0C9DF1063_.wvu.PrintArea" localSheetId="16" hidden="1">#REF!</definedName>
    <definedName name="Z_554BC951_C826_11D3_ABFC_00A0C9DF1063_.wvu.PrintArea" localSheetId="53" hidden="1">#REF!</definedName>
    <definedName name="Z_554BC951_C826_11D3_ABFC_00A0C9DF1063_.wvu.PrintArea" localSheetId="23" hidden="1">#REF!</definedName>
    <definedName name="Z_554BC951_C826_11D3_ABFC_00A0C9DF1063_.wvu.PrintArea" localSheetId="14" hidden="1">#REF!</definedName>
    <definedName name="Z_554BC951_C826_11D3_ABFC_00A0C9DF1063_.wvu.PrintArea" localSheetId="13" hidden="1">#REF!</definedName>
    <definedName name="Z_554BC951_C826_11D3_ABFC_00A0C9DF1063_.wvu.PrintArea" localSheetId="12" hidden="1">#REF!</definedName>
    <definedName name="Z_554BC951_C826_11D3_ABFC_00A0C9DF1063_.wvu.PrintArea" localSheetId="36" hidden="1">#REF!</definedName>
    <definedName name="Z_554BC951_C826_11D3_ABFC_00A0C9DF1063_.wvu.PrintArea" localSheetId="10" hidden="1">#REF!</definedName>
    <definedName name="Z_554BC951_C826_11D3_ABFC_00A0C9DF1063_.wvu.PrintArea" localSheetId="11" hidden="1">#REF!</definedName>
    <definedName name="Z_554BC951_C826_11D3_ABFC_00A0C9DF1063_.wvu.PrintArea" localSheetId="9" hidden="1">#REF!</definedName>
    <definedName name="Z_554BC951_C826_11D3_ABFC_00A0C9DF1063_.wvu.PrintArea" localSheetId="8" hidden="1">#REF!</definedName>
    <definedName name="Z_554BC951_C826_11D3_ABFC_00A0C9DF1063_.wvu.PrintArea" localSheetId="21" hidden="1">#REF!</definedName>
    <definedName name="Z_554BC951_C826_11D3_ABFC_00A0C9DF1063_.wvu.PrintArea" localSheetId="6" hidden="1">#REF!</definedName>
    <definedName name="Z_554BC951_C826_11D3_ABFC_00A0C9DF1063_.wvu.PrintArea" localSheetId="0" hidden="1">#REF!</definedName>
    <definedName name="Z_554BC951_C826_11D3_ABFC_00A0C9DF1063_.wvu.PrintArea" localSheetId="2" hidden="1">#REF!</definedName>
    <definedName name="Z_554BC951_C826_11D3_ABFC_00A0C9DF1063_.wvu.PrintArea" localSheetId="1" hidden="1">#REF!</definedName>
    <definedName name="Z_554BC951_C826_11D3_ABFC_00A0C9DF1063_.wvu.PrintArea" localSheetId="33" hidden="1">#REF!</definedName>
    <definedName name="Z_554BC951_C826_11D3_ABFC_00A0C9DF1063_.wvu.PrintArea" localSheetId="25" hidden="1">#REF!</definedName>
    <definedName name="Z_554BC951_C826_11D3_ABFC_00A0C9DF1063_.wvu.PrintArea" hidden="1">#REF!</definedName>
    <definedName name="Z_554BC953_C826_11D3_ABFC_00A0C9DF1063_.wvu.PrintArea" localSheetId="17" hidden="1">#REF!</definedName>
    <definedName name="Z_554BC953_C826_11D3_ABFC_00A0C9DF1063_.wvu.PrintArea" localSheetId="16" hidden="1">#REF!</definedName>
    <definedName name="Z_554BC953_C826_11D3_ABFC_00A0C9DF1063_.wvu.PrintArea" localSheetId="53" hidden="1">#REF!</definedName>
    <definedName name="Z_554BC953_C826_11D3_ABFC_00A0C9DF1063_.wvu.PrintArea" localSheetId="23" hidden="1">#REF!</definedName>
    <definedName name="Z_554BC953_C826_11D3_ABFC_00A0C9DF1063_.wvu.PrintArea" localSheetId="14" hidden="1">#REF!</definedName>
    <definedName name="Z_554BC953_C826_11D3_ABFC_00A0C9DF1063_.wvu.PrintArea" localSheetId="13" hidden="1">#REF!</definedName>
    <definedName name="Z_554BC953_C826_11D3_ABFC_00A0C9DF1063_.wvu.PrintArea" localSheetId="12" hidden="1">#REF!</definedName>
    <definedName name="Z_554BC953_C826_11D3_ABFC_00A0C9DF1063_.wvu.PrintArea" localSheetId="36" hidden="1">#REF!</definedName>
    <definedName name="Z_554BC953_C826_11D3_ABFC_00A0C9DF1063_.wvu.PrintArea" localSheetId="10" hidden="1">#REF!</definedName>
    <definedName name="Z_554BC953_C826_11D3_ABFC_00A0C9DF1063_.wvu.PrintArea" localSheetId="11" hidden="1">#REF!</definedName>
    <definedName name="Z_554BC953_C826_11D3_ABFC_00A0C9DF1063_.wvu.PrintArea" localSheetId="9" hidden="1">#REF!</definedName>
    <definedName name="Z_554BC953_C826_11D3_ABFC_00A0C9DF1063_.wvu.PrintArea" localSheetId="8" hidden="1">#REF!</definedName>
    <definedName name="Z_554BC953_C826_11D3_ABFC_00A0C9DF1063_.wvu.PrintArea" localSheetId="21" hidden="1">#REF!</definedName>
    <definedName name="Z_554BC953_C826_11D3_ABFC_00A0C9DF1063_.wvu.PrintArea" localSheetId="6" hidden="1">#REF!</definedName>
    <definedName name="Z_554BC953_C826_11D3_ABFC_00A0C9DF1063_.wvu.PrintArea" localSheetId="0" hidden="1">#REF!</definedName>
    <definedName name="Z_554BC953_C826_11D3_ABFC_00A0C9DF1063_.wvu.PrintArea" localSheetId="2" hidden="1">#REF!</definedName>
    <definedName name="Z_554BC953_C826_11D3_ABFC_00A0C9DF1063_.wvu.PrintArea" localSheetId="1" hidden="1">#REF!</definedName>
    <definedName name="Z_554BC953_C826_11D3_ABFC_00A0C9DF1063_.wvu.PrintArea" localSheetId="33" hidden="1">#REF!</definedName>
    <definedName name="Z_554BC953_C826_11D3_ABFC_00A0C9DF1063_.wvu.PrintArea" localSheetId="25" hidden="1">#REF!</definedName>
    <definedName name="Z_554BC953_C826_11D3_ABFC_00A0C9DF1063_.wvu.PrintArea" hidden="1">#REF!</definedName>
    <definedName name="Z_554BC954_C826_11D3_ABFC_00A0C9DF1063_.wvu.PrintArea" localSheetId="17" hidden="1">#REF!</definedName>
    <definedName name="Z_554BC954_C826_11D3_ABFC_00A0C9DF1063_.wvu.PrintArea" localSheetId="16" hidden="1">#REF!</definedName>
    <definedName name="Z_554BC954_C826_11D3_ABFC_00A0C9DF1063_.wvu.PrintArea" localSheetId="53" hidden="1">#REF!</definedName>
    <definedName name="Z_554BC954_C826_11D3_ABFC_00A0C9DF1063_.wvu.PrintArea" localSheetId="23" hidden="1">#REF!</definedName>
    <definedName name="Z_554BC954_C826_11D3_ABFC_00A0C9DF1063_.wvu.PrintArea" localSheetId="14" hidden="1">#REF!</definedName>
    <definedName name="Z_554BC954_C826_11D3_ABFC_00A0C9DF1063_.wvu.PrintArea" localSheetId="13" hidden="1">#REF!</definedName>
    <definedName name="Z_554BC954_C826_11D3_ABFC_00A0C9DF1063_.wvu.PrintArea" localSheetId="12" hidden="1">#REF!</definedName>
    <definedName name="Z_554BC954_C826_11D3_ABFC_00A0C9DF1063_.wvu.PrintArea" localSheetId="36" hidden="1">#REF!</definedName>
    <definedName name="Z_554BC954_C826_11D3_ABFC_00A0C9DF1063_.wvu.PrintArea" localSheetId="10" hidden="1">#REF!</definedName>
    <definedName name="Z_554BC954_C826_11D3_ABFC_00A0C9DF1063_.wvu.PrintArea" localSheetId="11" hidden="1">#REF!</definedName>
    <definedName name="Z_554BC954_C826_11D3_ABFC_00A0C9DF1063_.wvu.PrintArea" localSheetId="9" hidden="1">#REF!</definedName>
    <definedName name="Z_554BC954_C826_11D3_ABFC_00A0C9DF1063_.wvu.PrintArea" localSheetId="8" hidden="1">#REF!</definedName>
    <definedName name="Z_554BC954_C826_11D3_ABFC_00A0C9DF1063_.wvu.PrintArea" localSheetId="21" hidden="1">#REF!</definedName>
    <definedName name="Z_554BC954_C826_11D3_ABFC_00A0C9DF1063_.wvu.PrintArea" localSheetId="6" hidden="1">#REF!</definedName>
    <definedName name="Z_554BC954_C826_11D3_ABFC_00A0C9DF1063_.wvu.PrintArea" localSheetId="0" hidden="1">#REF!</definedName>
    <definedName name="Z_554BC954_C826_11D3_ABFC_00A0C9DF1063_.wvu.PrintArea" localSheetId="2" hidden="1">#REF!</definedName>
    <definedName name="Z_554BC954_C826_11D3_ABFC_00A0C9DF1063_.wvu.PrintArea" localSheetId="1" hidden="1">#REF!</definedName>
    <definedName name="Z_554BC954_C826_11D3_ABFC_00A0C9DF1063_.wvu.PrintArea" localSheetId="33" hidden="1">#REF!</definedName>
    <definedName name="Z_554BC954_C826_11D3_ABFC_00A0C9DF1063_.wvu.PrintArea" localSheetId="25" hidden="1">#REF!</definedName>
    <definedName name="Z_554BC954_C826_11D3_ABFC_00A0C9DF1063_.wvu.PrintArea" hidden="1">#REF!</definedName>
    <definedName name="Z_554BC95E_C826_11D3_ABFC_00A0C9DF1063_.wvu.PrintArea" localSheetId="17" hidden="1">#REF!</definedName>
    <definedName name="Z_554BC95E_C826_11D3_ABFC_00A0C9DF1063_.wvu.PrintArea" localSheetId="16" hidden="1">#REF!</definedName>
    <definedName name="Z_554BC95E_C826_11D3_ABFC_00A0C9DF1063_.wvu.PrintArea" localSheetId="53" hidden="1">#REF!</definedName>
    <definedName name="Z_554BC95E_C826_11D3_ABFC_00A0C9DF1063_.wvu.PrintArea" localSheetId="23" hidden="1">#REF!</definedName>
    <definedName name="Z_554BC95E_C826_11D3_ABFC_00A0C9DF1063_.wvu.PrintArea" localSheetId="14" hidden="1">#REF!</definedName>
    <definedName name="Z_554BC95E_C826_11D3_ABFC_00A0C9DF1063_.wvu.PrintArea" localSheetId="13" hidden="1">#REF!</definedName>
    <definedName name="Z_554BC95E_C826_11D3_ABFC_00A0C9DF1063_.wvu.PrintArea" localSheetId="12" hidden="1">#REF!</definedName>
    <definedName name="Z_554BC95E_C826_11D3_ABFC_00A0C9DF1063_.wvu.PrintArea" localSheetId="36" hidden="1">#REF!</definedName>
    <definedName name="Z_554BC95E_C826_11D3_ABFC_00A0C9DF1063_.wvu.PrintArea" localSheetId="10" hidden="1">#REF!</definedName>
    <definedName name="Z_554BC95E_C826_11D3_ABFC_00A0C9DF1063_.wvu.PrintArea" localSheetId="11" hidden="1">#REF!</definedName>
    <definedName name="Z_554BC95E_C826_11D3_ABFC_00A0C9DF1063_.wvu.PrintArea" localSheetId="9" hidden="1">#REF!</definedName>
    <definedName name="Z_554BC95E_C826_11D3_ABFC_00A0C9DF1063_.wvu.PrintArea" localSheetId="8" hidden="1">#REF!</definedName>
    <definedName name="Z_554BC95E_C826_11D3_ABFC_00A0C9DF1063_.wvu.PrintArea" localSheetId="21" hidden="1">#REF!</definedName>
    <definedName name="Z_554BC95E_C826_11D3_ABFC_00A0C9DF1063_.wvu.PrintArea" localSheetId="6" hidden="1">#REF!</definedName>
    <definedName name="Z_554BC95E_C826_11D3_ABFC_00A0C9DF1063_.wvu.PrintArea" localSheetId="0" hidden="1">#REF!</definedName>
    <definedName name="Z_554BC95E_C826_11D3_ABFC_00A0C9DF1063_.wvu.PrintArea" localSheetId="2" hidden="1">#REF!</definedName>
    <definedName name="Z_554BC95E_C826_11D3_ABFC_00A0C9DF1063_.wvu.PrintArea" localSheetId="1" hidden="1">#REF!</definedName>
    <definedName name="Z_554BC95E_C826_11D3_ABFC_00A0C9DF1063_.wvu.PrintArea" localSheetId="33" hidden="1">#REF!</definedName>
    <definedName name="Z_554BC95E_C826_11D3_ABFC_00A0C9DF1063_.wvu.PrintArea" localSheetId="25" hidden="1">#REF!</definedName>
    <definedName name="Z_554BC95E_C826_11D3_ABFC_00A0C9DF1063_.wvu.PrintArea" hidden="1">#REF!</definedName>
    <definedName name="Z_554BC95F_C826_11D3_ABFC_00A0C9DF1063_.wvu.PrintArea" localSheetId="17" hidden="1">#REF!</definedName>
    <definedName name="Z_554BC95F_C826_11D3_ABFC_00A0C9DF1063_.wvu.PrintArea" localSheetId="16" hidden="1">#REF!</definedName>
    <definedName name="Z_554BC95F_C826_11D3_ABFC_00A0C9DF1063_.wvu.PrintArea" localSheetId="53" hidden="1">#REF!</definedName>
    <definedName name="Z_554BC95F_C826_11D3_ABFC_00A0C9DF1063_.wvu.PrintArea" localSheetId="23" hidden="1">#REF!</definedName>
    <definedName name="Z_554BC95F_C826_11D3_ABFC_00A0C9DF1063_.wvu.PrintArea" localSheetId="14" hidden="1">#REF!</definedName>
    <definedName name="Z_554BC95F_C826_11D3_ABFC_00A0C9DF1063_.wvu.PrintArea" localSheetId="13" hidden="1">#REF!</definedName>
    <definedName name="Z_554BC95F_C826_11D3_ABFC_00A0C9DF1063_.wvu.PrintArea" localSheetId="12" hidden="1">#REF!</definedName>
    <definedName name="Z_554BC95F_C826_11D3_ABFC_00A0C9DF1063_.wvu.PrintArea" localSheetId="36" hidden="1">#REF!</definedName>
    <definedName name="Z_554BC95F_C826_11D3_ABFC_00A0C9DF1063_.wvu.PrintArea" localSheetId="10" hidden="1">#REF!</definedName>
    <definedName name="Z_554BC95F_C826_11D3_ABFC_00A0C9DF1063_.wvu.PrintArea" localSheetId="11" hidden="1">#REF!</definedName>
    <definedName name="Z_554BC95F_C826_11D3_ABFC_00A0C9DF1063_.wvu.PrintArea" localSheetId="9" hidden="1">#REF!</definedName>
    <definedName name="Z_554BC95F_C826_11D3_ABFC_00A0C9DF1063_.wvu.PrintArea" localSheetId="8" hidden="1">#REF!</definedName>
    <definedName name="Z_554BC95F_C826_11D3_ABFC_00A0C9DF1063_.wvu.PrintArea" localSheetId="21" hidden="1">#REF!</definedName>
    <definedName name="Z_554BC95F_C826_11D3_ABFC_00A0C9DF1063_.wvu.PrintArea" localSheetId="6" hidden="1">#REF!</definedName>
    <definedName name="Z_554BC95F_C826_11D3_ABFC_00A0C9DF1063_.wvu.PrintArea" localSheetId="0" hidden="1">#REF!</definedName>
    <definedName name="Z_554BC95F_C826_11D3_ABFC_00A0C9DF1063_.wvu.PrintArea" localSheetId="2" hidden="1">#REF!</definedName>
    <definedName name="Z_554BC95F_C826_11D3_ABFC_00A0C9DF1063_.wvu.PrintArea" localSheetId="1" hidden="1">#REF!</definedName>
    <definedName name="Z_554BC95F_C826_11D3_ABFC_00A0C9DF1063_.wvu.PrintArea" localSheetId="33" hidden="1">#REF!</definedName>
    <definedName name="Z_554BC95F_C826_11D3_ABFC_00A0C9DF1063_.wvu.PrintArea" localSheetId="25" hidden="1">#REF!</definedName>
    <definedName name="Z_554BC95F_C826_11D3_ABFC_00A0C9DF1063_.wvu.PrintArea" hidden="1">#REF!</definedName>
    <definedName name="Z_554BC961_C826_11D3_ABFC_00A0C9DF1063_.wvu.PrintArea" localSheetId="17" hidden="1">#REF!</definedName>
    <definedName name="Z_554BC961_C826_11D3_ABFC_00A0C9DF1063_.wvu.PrintArea" localSheetId="16" hidden="1">#REF!</definedName>
    <definedName name="Z_554BC961_C826_11D3_ABFC_00A0C9DF1063_.wvu.PrintArea" localSheetId="53" hidden="1">#REF!</definedName>
    <definedName name="Z_554BC961_C826_11D3_ABFC_00A0C9DF1063_.wvu.PrintArea" localSheetId="23" hidden="1">#REF!</definedName>
    <definedName name="Z_554BC961_C826_11D3_ABFC_00A0C9DF1063_.wvu.PrintArea" localSheetId="14" hidden="1">#REF!</definedName>
    <definedName name="Z_554BC961_C826_11D3_ABFC_00A0C9DF1063_.wvu.PrintArea" localSheetId="13" hidden="1">#REF!</definedName>
    <definedName name="Z_554BC961_C826_11D3_ABFC_00A0C9DF1063_.wvu.PrintArea" localSheetId="12" hidden="1">#REF!</definedName>
    <definedName name="Z_554BC961_C826_11D3_ABFC_00A0C9DF1063_.wvu.PrintArea" localSheetId="36" hidden="1">#REF!</definedName>
    <definedName name="Z_554BC961_C826_11D3_ABFC_00A0C9DF1063_.wvu.PrintArea" localSheetId="10" hidden="1">#REF!</definedName>
    <definedName name="Z_554BC961_C826_11D3_ABFC_00A0C9DF1063_.wvu.PrintArea" localSheetId="11" hidden="1">#REF!</definedName>
    <definedName name="Z_554BC961_C826_11D3_ABFC_00A0C9DF1063_.wvu.PrintArea" localSheetId="9" hidden="1">#REF!</definedName>
    <definedName name="Z_554BC961_C826_11D3_ABFC_00A0C9DF1063_.wvu.PrintArea" localSheetId="8" hidden="1">#REF!</definedName>
    <definedName name="Z_554BC961_C826_11D3_ABFC_00A0C9DF1063_.wvu.PrintArea" localSheetId="21" hidden="1">#REF!</definedName>
    <definedName name="Z_554BC961_C826_11D3_ABFC_00A0C9DF1063_.wvu.PrintArea" localSheetId="6" hidden="1">#REF!</definedName>
    <definedName name="Z_554BC961_C826_11D3_ABFC_00A0C9DF1063_.wvu.PrintArea" localSheetId="0" hidden="1">#REF!</definedName>
    <definedName name="Z_554BC961_C826_11D3_ABFC_00A0C9DF1063_.wvu.PrintArea" localSheetId="2" hidden="1">#REF!</definedName>
    <definedName name="Z_554BC961_C826_11D3_ABFC_00A0C9DF1063_.wvu.PrintArea" localSheetId="1" hidden="1">#REF!</definedName>
    <definedName name="Z_554BC961_C826_11D3_ABFC_00A0C9DF1063_.wvu.PrintArea" localSheetId="33" hidden="1">#REF!</definedName>
    <definedName name="Z_554BC961_C826_11D3_ABFC_00A0C9DF1063_.wvu.PrintArea" localSheetId="25" hidden="1">#REF!</definedName>
    <definedName name="Z_554BC961_C826_11D3_ABFC_00A0C9DF1063_.wvu.PrintArea" hidden="1">#REF!</definedName>
    <definedName name="Z_554BC962_C826_11D3_ABFC_00A0C9DF1063_.wvu.PrintArea" localSheetId="17" hidden="1">#REF!</definedName>
    <definedName name="Z_554BC962_C826_11D3_ABFC_00A0C9DF1063_.wvu.PrintArea" localSheetId="16" hidden="1">#REF!</definedName>
    <definedName name="Z_554BC962_C826_11D3_ABFC_00A0C9DF1063_.wvu.PrintArea" localSheetId="53" hidden="1">#REF!</definedName>
    <definedName name="Z_554BC962_C826_11D3_ABFC_00A0C9DF1063_.wvu.PrintArea" localSheetId="23" hidden="1">#REF!</definedName>
    <definedName name="Z_554BC962_C826_11D3_ABFC_00A0C9DF1063_.wvu.PrintArea" localSheetId="14" hidden="1">#REF!</definedName>
    <definedName name="Z_554BC962_C826_11D3_ABFC_00A0C9DF1063_.wvu.PrintArea" localSheetId="13" hidden="1">#REF!</definedName>
    <definedName name="Z_554BC962_C826_11D3_ABFC_00A0C9DF1063_.wvu.PrintArea" localSheetId="12" hidden="1">#REF!</definedName>
    <definedName name="Z_554BC962_C826_11D3_ABFC_00A0C9DF1063_.wvu.PrintArea" localSheetId="36" hidden="1">#REF!</definedName>
    <definedName name="Z_554BC962_C826_11D3_ABFC_00A0C9DF1063_.wvu.PrintArea" localSheetId="10" hidden="1">#REF!</definedName>
    <definedName name="Z_554BC962_C826_11D3_ABFC_00A0C9DF1063_.wvu.PrintArea" localSheetId="11" hidden="1">#REF!</definedName>
    <definedName name="Z_554BC962_C826_11D3_ABFC_00A0C9DF1063_.wvu.PrintArea" localSheetId="9" hidden="1">#REF!</definedName>
    <definedName name="Z_554BC962_C826_11D3_ABFC_00A0C9DF1063_.wvu.PrintArea" localSheetId="8" hidden="1">#REF!</definedName>
    <definedName name="Z_554BC962_C826_11D3_ABFC_00A0C9DF1063_.wvu.PrintArea" localSheetId="21" hidden="1">#REF!</definedName>
    <definedName name="Z_554BC962_C826_11D3_ABFC_00A0C9DF1063_.wvu.PrintArea" localSheetId="6" hidden="1">#REF!</definedName>
    <definedName name="Z_554BC962_C826_11D3_ABFC_00A0C9DF1063_.wvu.PrintArea" localSheetId="0" hidden="1">#REF!</definedName>
    <definedName name="Z_554BC962_C826_11D3_ABFC_00A0C9DF1063_.wvu.PrintArea" localSheetId="2" hidden="1">#REF!</definedName>
    <definedName name="Z_554BC962_C826_11D3_ABFC_00A0C9DF1063_.wvu.PrintArea" localSheetId="1" hidden="1">#REF!</definedName>
    <definedName name="Z_554BC962_C826_11D3_ABFC_00A0C9DF1063_.wvu.PrintArea" localSheetId="33" hidden="1">#REF!</definedName>
    <definedName name="Z_554BC962_C826_11D3_ABFC_00A0C9DF1063_.wvu.PrintArea" localSheetId="25" hidden="1">#REF!</definedName>
    <definedName name="Z_554BC962_C826_11D3_ABFC_00A0C9DF1063_.wvu.PrintArea" hidden="1">#REF!</definedName>
    <definedName name="Z_554BC963_C826_11D3_ABFC_00A0C9DF1063_.wvu.PrintArea" localSheetId="17" hidden="1">#REF!</definedName>
    <definedName name="Z_554BC963_C826_11D3_ABFC_00A0C9DF1063_.wvu.PrintArea" localSheetId="16" hidden="1">#REF!</definedName>
    <definedName name="Z_554BC963_C826_11D3_ABFC_00A0C9DF1063_.wvu.PrintArea" localSheetId="53" hidden="1">#REF!</definedName>
    <definedName name="Z_554BC963_C826_11D3_ABFC_00A0C9DF1063_.wvu.PrintArea" localSheetId="23" hidden="1">#REF!</definedName>
    <definedName name="Z_554BC963_C826_11D3_ABFC_00A0C9DF1063_.wvu.PrintArea" localSheetId="14" hidden="1">#REF!</definedName>
    <definedName name="Z_554BC963_C826_11D3_ABFC_00A0C9DF1063_.wvu.PrintArea" localSheetId="13" hidden="1">#REF!</definedName>
    <definedName name="Z_554BC963_C826_11D3_ABFC_00A0C9DF1063_.wvu.PrintArea" localSheetId="12" hidden="1">#REF!</definedName>
    <definedName name="Z_554BC963_C826_11D3_ABFC_00A0C9DF1063_.wvu.PrintArea" localSheetId="36" hidden="1">#REF!</definedName>
    <definedName name="Z_554BC963_C826_11D3_ABFC_00A0C9DF1063_.wvu.PrintArea" localSheetId="10" hidden="1">#REF!</definedName>
    <definedName name="Z_554BC963_C826_11D3_ABFC_00A0C9DF1063_.wvu.PrintArea" localSheetId="11" hidden="1">#REF!</definedName>
    <definedName name="Z_554BC963_C826_11D3_ABFC_00A0C9DF1063_.wvu.PrintArea" localSheetId="9" hidden="1">#REF!</definedName>
    <definedName name="Z_554BC963_C826_11D3_ABFC_00A0C9DF1063_.wvu.PrintArea" localSheetId="8" hidden="1">#REF!</definedName>
    <definedName name="Z_554BC963_C826_11D3_ABFC_00A0C9DF1063_.wvu.PrintArea" localSheetId="21" hidden="1">#REF!</definedName>
    <definedName name="Z_554BC963_C826_11D3_ABFC_00A0C9DF1063_.wvu.PrintArea" localSheetId="6" hidden="1">#REF!</definedName>
    <definedName name="Z_554BC963_C826_11D3_ABFC_00A0C9DF1063_.wvu.PrintArea" localSheetId="0" hidden="1">#REF!</definedName>
    <definedName name="Z_554BC963_C826_11D3_ABFC_00A0C9DF1063_.wvu.PrintArea" localSheetId="2" hidden="1">#REF!</definedName>
    <definedName name="Z_554BC963_C826_11D3_ABFC_00A0C9DF1063_.wvu.PrintArea" localSheetId="1" hidden="1">#REF!</definedName>
    <definedName name="Z_554BC963_C826_11D3_ABFC_00A0C9DF1063_.wvu.PrintArea" localSheetId="33" hidden="1">#REF!</definedName>
    <definedName name="Z_554BC963_C826_11D3_ABFC_00A0C9DF1063_.wvu.PrintArea" localSheetId="25" hidden="1">#REF!</definedName>
    <definedName name="Z_554BC963_C826_11D3_ABFC_00A0C9DF1063_.wvu.PrintArea" hidden="1">#REF!</definedName>
    <definedName name="Z_554BC964_C826_11D3_ABFC_00A0C9DF1063_.wvu.PrintArea" localSheetId="17" hidden="1">#REF!</definedName>
    <definedName name="Z_554BC964_C826_11D3_ABFC_00A0C9DF1063_.wvu.PrintArea" localSheetId="16" hidden="1">#REF!</definedName>
    <definedName name="Z_554BC964_C826_11D3_ABFC_00A0C9DF1063_.wvu.PrintArea" localSheetId="53" hidden="1">#REF!</definedName>
    <definedName name="Z_554BC964_C826_11D3_ABFC_00A0C9DF1063_.wvu.PrintArea" localSheetId="23" hidden="1">#REF!</definedName>
    <definedName name="Z_554BC964_C826_11D3_ABFC_00A0C9DF1063_.wvu.PrintArea" localSheetId="14" hidden="1">#REF!</definedName>
    <definedName name="Z_554BC964_C826_11D3_ABFC_00A0C9DF1063_.wvu.PrintArea" localSheetId="13" hidden="1">#REF!</definedName>
    <definedName name="Z_554BC964_C826_11D3_ABFC_00A0C9DF1063_.wvu.PrintArea" localSheetId="12" hidden="1">#REF!</definedName>
    <definedName name="Z_554BC964_C826_11D3_ABFC_00A0C9DF1063_.wvu.PrintArea" localSheetId="36" hidden="1">#REF!</definedName>
    <definedName name="Z_554BC964_C826_11D3_ABFC_00A0C9DF1063_.wvu.PrintArea" localSheetId="10" hidden="1">#REF!</definedName>
    <definedName name="Z_554BC964_C826_11D3_ABFC_00A0C9DF1063_.wvu.PrintArea" localSheetId="11" hidden="1">#REF!</definedName>
    <definedName name="Z_554BC964_C826_11D3_ABFC_00A0C9DF1063_.wvu.PrintArea" localSheetId="9" hidden="1">#REF!</definedName>
    <definedName name="Z_554BC964_C826_11D3_ABFC_00A0C9DF1063_.wvu.PrintArea" localSheetId="8" hidden="1">#REF!</definedName>
    <definedName name="Z_554BC964_C826_11D3_ABFC_00A0C9DF1063_.wvu.PrintArea" localSheetId="21" hidden="1">#REF!</definedName>
    <definedName name="Z_554BC964_C826_11D3_ABFC_00A0C9DF1063_.wvu.PrintArea" localSheetId="6" hidden="1">#REF!</definedName>
    <definedName name="Z_554BC964_C826_11D3_ABFC_00A0C9DF1063_.wvu.PrintArea" localSheetId="0" hidden="1">#REF!</definedName>
    <definedName name="Z_554BC964_C826_11D3_ABFC_00A0C9DF1063_.wvu.PrintArea" localSheetId="2" hidden="1">#REF!</definedName>
    <definedName name="Z_554BC964_C826_11D3_ABFC_00A0C9DF1063_.wvu.PrintArea" localSheetId="1" hidden="1">#REF!</definedName>
    <definedName name="Z_554BC964_C826_11D3_ABFC_00A0C9DF1063_.wvu.PrintArea" localSheetId="33" hidden="1">#REF!</definedName>
    <definedName name="Z_554BC964_C826_11D3_ABFC_00A0C9DF1063_.wvu.PrintArea" localSheetId="25" hidden="1">#REF!</definedName>
    <definedName name="Z_554BC964_C826_11D3_ABFC_00A0C9DF1063_.wvu.PrintArea" hidden="1">#REF!</definedName>
    <definedName name="Z_554BC966_C826_11D3_ABFC_00A0C9DF1063_.wvu.PrintArea" localSheetId="17" hidden="1">#REF!</definedName>
    <definedName name="Z_554BC966_C826_11D3_ABFC_00A0C9DF1063_.wvu.PrintArea" localSheetId="16" hidden="1">#REF!</definedName>
    <definedName name="Z_554BC966_C826_11D3_ABFC_00A0C9DF1063_.wvu.PrintArea" localSheetId="53" hidden="1">#REF!</definedName>
    <definedName name="Z_554BC966_C826_11D3_ABFC_00A0C9DF1063_.wvu.PrintArea" localSheetId="23" hidden="1">#REF!</definedName>
    <definedName name="Z_554BC966_C826_11D3_ABFC_00A0C9DF1063_.wvu.PrintArea" localSheetId="14" hidden="1">#REF!</definedName>
    <definedName name="Z_554BC966_C826_11D3_ABFC_00A0C9DF1063_.wvu.PrintArea" localSheetId="13" hidden="1">#REF!</definedName>
    <definedName name="Z_554BC966_C826_11D3_ABFC_00A0C9DF1063_.wvu.PrintArea" localSheetId="12" hidden="1">#REF!</definedName>
    <definedName name="Z_554BC966_C826_11D3_ABFC_00A0C9DF1063_.wvu.PrintArea" localSheetId="36" hidden="1">#REF!</definedName>
    <definedName name="Z_554BC966_C826_11D3_ABFC_00A0C9DF1063_.wvu.PrintArea" localSheetId="10" hidden="1">#REF!</definedName>
    <definedName name="Z_554BC966_C826_11D3_ABFC_00A0C9DF1063_.wvu.PrintArea" localSheetId="11" hidden="1">#REF!</definedName>
    <definedName name="Z_554BC966_C826_11D3_ABFC_00A0C9DF1063_.wvu.PrintArea" localSheetId="9" hidden="1">#REF!</definedName>
    <definedName name="Z_554BC966_C826_11D3_ABFC_00A0C9DF1063_.wvu.PrintArea" localSheetId="8" hidden="1">#REF!</definedName>
    <definedName name="Z_554BC966_C826_11D3_ABFC_00A0C9DF1063_.wvu.PrintArea" localSheetId="21" hidden="1">#REF!</definedName>
    <definedName name="Z_554BC966_C826_11D3_ABFC_00A0C9DF1063_.wvu.PrintArea" localSheetId="6" hidden="1">#REF!</definedName>
    <definedName name="Z_554BC966_C826_11D3_ABFC_00A0C9DF1063_.wvu.PrintArea" localSheetId="0" hidden="1">#REF!</definedName>
    <definedName name="Z_554BC966_C826_11D3_ABFC_00A0C9DF1063_.wvu.PrintArea" localSheetId="2" hidden="1">#REF!</definedName>
    <definedName name="Z_554BC966_C826_11D3_ABFC_00A0C9DF1063_.wvu.PrintArea" localSheetId="1" hidden="1">#REF!</definedName>
    <definedName name="Z_554BC966_C826_11D3_ABFC_00A0C9DF1063_.wvu.PrintArea" localSheetId="33" hidden="1">#REF!</definedName>
    <definedName name="Z_554BC966_C826_11D3_ABFC_00A0C9DF1063_.wvu.PrintArea" localSheetId="25" hidden="1">#REF!</definedName>
    <definedName name="Z_554BC966_C826_11D3_ABFC_00A0C9DF1063_.wvu.PrintArea" hidden="1">#REF!</definedName>
    <definedName name="Z_554BC967_C826_11D3_ABFC_00A0C9DF1063_.wvu.PrintArea" localSheetId="17" hidden="1">#REF!</definedName>
    <definedName name="Z_554BC967_C826_11D3_ABFC_00A0C9DF1063_.wvu.PrintArea" localSheetId="16" hidden="1">#REF!</definedName>
    <definedName name="Z_554BC967_C826_11D3_ABFC_00A0C9DF1063_.wvu.PrintArea" localSheetId="53" hidden="1">#REF!</definedName>
    <definedName name="Z_554BC967_C826_11D3_ABFC_00A0C9DF1063_.wvu.PrintArea" localSheetId="23" hidden="1">#REF!</definedName>
    <definedName name="Z_554BC967_C826_11D3_ABFC_00A0C9DF1063_.wvu.PrintArea" localSheetId="14" hidden="1">#REF!</definedName>
    <definedName name="Z_554BC967_C826_11D3_ABFC_00A0C9DF1063_.wvu.PrintArea" localSheetId="13" hidden="1">#REF!</definedName>
    <definedName name="Z_554BC967_C826_11D3_ABFC_00A0C9DF1063_.wvu.PrintArea" localSheetId="12" hidden="1">#REF!</definedName>
    <definedName name="Z_554BC967_C826_11D3_ABFC_00A0C9DF1063_.wvu.PrintArea" localSheetId="36" hidden="1">#REF!</definedName>
    <definedName name="Z_554BC967_C826_11D3_ABFC_00A0C9DF1063_.wvu.PrintArea" localSheetId="10" hidden="1">#REF!</definedName>
    <definedName name="Z_554BC967_C826_11D3_ABFC_00A0C9DF1063_.wvu.PrintArea" localSheetId="11" hidden="1">#REF!</definedName>
    <definedName name="Z_554BC967_C826_11D3_ABFC_00A0C9DF1063_.wvu.PrintArea" localSheetId="9" hidden="1">#REF!</definedName>
    <definedName name="Z_554BC967_C826_11D3_ABFC_00A0C9DF1063_.wvu.PrintArea" localSheetId="8" hidden="1">#REF!</definedName>
    <definedName name="Z_554BC967_C826_11D3_ABFC_00A0C9DF1063_.wvu.PrintArea" localSheetId="21" hidden="1">#REF!</definedName>
    <definedName name="Z_554BC967_C826_11D3_ABFC_00A0C9DF1063_.wvu.PrintArea" localSheetId="6" hidden="1">#REF!</definedName>
    <definedName name="Z_554BC967_C826_11D3_ABFC_00A0C9DF1063_.wvu.PrintArea" localSheetId="0" hidden="1">#REF!</definedName>
    <definedName name="Z_554BC967_C826_11D3_ABFC_00A0C9DF1063_.wvu.PrintArea" localSheetId="2" hidden="1">#REF!</definedName>
    <definedName name="Z_554BC967_C826_11D3_ABFC_00A0C9DF1063_.wvu.PrintArea" localSheetId="1" hidden="1">#REF!</definedName>
    <definedName name="Z_554BC967_C826_11D3_ABFC_00A0C9DF1063_.wvu.PrintArea" localSheetId="33" hidden="1">#REF!</definedName>
    <definedName name="Z_554BC967_C826_11D3_ABFC_00A0C9DF1063_.wvu.PrintArea" localSheetId="25" hidden="1">#REF!</definedName>
    <definedName name="Z_554BC967_C826_11D3_ABFC_00A0C9DF1063_.wvu.PrintArea" hidden="1">#REF!</definedName>
    <definedName name="Z_554BC968_C826_11D3_ABFC_00A0C9DF1063_.wvu.PrintArea" localSheetId="17" hidden="1">#REF!</definedName>
    <definedName name="Z_554BC968_C826_11D3_ABFC_00A0C9DF1063_.wvu.PrintArea" localSheetId="16" hidden="1">#REF!</definedName>
    <definedName name="Z_554BC968_C826_11D3_ABFC_00A0C9DF1063_.wvu.PrintArea" localSheetId="53" hidden="1">#REF!</definedName>
    <definedName name="Z_554BC968_C826_11D3_ABFC_00A0C9DF1063_.wvu.PrintArea" localSheetId="23" hidden="1">#REF!</definedName>
    <definedName name="Z_554BC968_C826_11D3_ABFC_00A0C9DF1063_.wvu.PrintArea" localSheetId="14" hidden="1">#REF!</definedName>
    <definedName name="Z_554BC968_C826_11D3_ABFC_00A0C9DF1063_.wvu.PrintArea" localSheetId="13" hidden="1">#REF!</definedName>
    <definedName name="Z_554BC968_C826_11D3_ABFC_00A0C9DF1063_.wvu.PrintArea" localSheetId="12" hidden="1">#REF!</definedName>
    <definedName name="Z_554BC968_C826_11D3_ABFC_00A0C9DF1063_.wvu.PrintArea" localSheetId="36" hidden="1">#REF!</definedName>
    <definedName name="Z_554BC968_C826_11D3_ABFC_00A0C9DF1063_.wvu.PrintArea" localSheetId="10" hidden="1">#REF!</definedName>
    <definedName name="Z_554BC968_C826_11D3_ABFC_00A0C9DF1063_.wvu.PrintArea" localSheetId="11" hidden="1">#REF!</definedName>
    <definedName name="Z_554BC968_C826_11D3_ABFC_00A0C9DF1063_.wvu.PrintArea" localSheetId="9" hidden="1">#REF!</definedName>
    <definedName name="Z_554BC968_C826_11D3_ABFC_00A0C9DF1063_.wvu.PrintArea" localSheetId="8" hidden="1">#REF!</definedName>
    <definedName name="Z_554BC968_C826_11D3_ABFC_00A0C9DF1063_.wvu.PrintArea" localSheetId="21" hidden="1">#REF!</definedName>
    <definedName name="Z_554BC968_C826_11D3_ABFC_00A0C9DF1063_.wvu.PrintArea" localSheetId="6" hidden="1">#REF!</definedName>
    <definedName name="Z_554BC968_C826_11D3_ABFC_00A0C9DF1063_.wvu.PrintArea" localSheetId="0" hidden="1">#REF!</definedName>
    <definedName name="Z_554BC968_C826_11D3_ABFC_00A0C9DF1063_.wvu.PrintArea" localSheetId="2" hidden="1">#REF!</definedName>
    <definedName name="Z_554BC968_C826_11D3_ABFC_00A0C9DF1063_.wvu.PrintArea" localSheetId="1" hidden="1">#REF!</definedName>
    <definedName name="Z_554BC968_C826_11D3_ABFC_00A0C9DF1063_.wvu.PrintArea" localSheetId="33" hidden="1">#REF!</definedName>
    <definedName name="Z_554BC968_C826_11D3_ABFC_00A0C9DF1063_.wvu.PrintArea" localSheetId="25" hidden="1">#REF!</definedName>
    <definedName name="Z_554BC968_C826_11D3_ABFC_00A0C9DF1063_.wvu.PrintArea" hidden="1">#REF!</definedName>
    <definedName name="Z_554BC969_C826_11D3_ABFC_00A0C9DF1063_.wvu.PrintArea" localSheetId="17" hidden="1">#REF!</definedName>
    <definedName name="Z_554BC969_C826_11D3_ABFC_00A0C9DF1063_.wvu.PrintArea" localSheetId="16" hidden="1">#REF!</definedName>
    <definedName name="Z_554BC969_C826_11D3_ABFC_00A0C9DF1063_.wvu.PrintArea" localSheetId="53" hidden="1">#REF!</definedName>
    <definedName name="Z_554BC969_C826_11D3_ABFC_00A0C9DF1063_.wvu.PrintArea" localSheetId="23" hidden="1">#REF!</definedName>
    <definedName name="Z_554BC969_C826_11D3_ABFC_00A0C9DF1063_.wvu.PrintArea" localSheetId="14" hidden="1">#REF!</definedName>
    <definedName name="Z_554BC969_C826_11D3_ABFC_00A0C9DF1063_.wvu.PrintArea" localSheetId="13" hidden="1">#REF!</definedName>
    <definedName name="Z_554BC969_C826_11D3_ABFC_00A0C9DF1063_.wvu.PrintArea" localSheetId="12" hidden="1">#REF!</definedName>
    <definedName name="Z_554BC969_C826_11D3_ABFC_00A0C9DF1063_.wvu.PrintArea" localSheetId="36" hidden="1">#REF!</definedName>
    <definedName name="Z_554BC969_C826_11D3_ABFC_00A0C9DF1063_.wvu.PrintArea" localSheetId="10" hidden="1">#REF!</definedName>
    <definedName name="Z_554BC969_C826_11D3_ABFC_00A0C9DF1063_.wvu.PrintArea" localSheetId="11" hidden="1">#REF!</definedName>
    <definedName name="Z_554BC969_C826_11D3_ABFC_00A0C9DF1063_.wvu.PrintArea" localSheetId="9" hidden="1">#REF!</definedName>
    <definedName name="Z_554BC969_C826_11D3_ABFC_00A0C9DF1063_.wvu.PrintArea" localSheetId="8" hidden="1">#REF!</definedName>
    <definedName name="Z_554BC969_C826_11D3_ABFC_00A0C9DF1063_.wvu.PrintArea" localSheetId="21" hidden="1">#REF!</definedName>
    <definedName name="Z_554BC969_C826_11D3_ABFC_00A0C9DF1063_.wvu.PrintArea" localSheetId="6" hidden="1">#REF!</definedName>
    <definedName name="Z_554BC969_C826_11D3_ABFC_00A0C9DF1063_.wvu.PrintArea" localSheetId="0" hidden="1">#REF!</definedName>
    <definedName name="Z_554BC969_C826_11D3_ABFC_00A0C9DF1063_.wvu.PrintArea" localSheetId="2" hidden="1">#REF!</definedName>
    <definedName name="Z_554BC969_C826_11D3_ABFC_00A0C9DF1063_.wvu.PrintArea" localSheetId="1" hidden="1">#REF!</definedName>
    <definedName name="Z_554BC969_C826_11D3_ABFC_00A0C9DF1063_.wvu.PrintArea" localSheetId="33" hidden="1">#REF!</definedName>
    <definedName name="Z_554BC969_C826_11D3_ABFC_00A0C9DF1063_.wvu.PrintArea" localSheetId="25" hidden="1">#REF!</definedName>
    <definedName name="Z_554BC969_C826_11D3_ABFC_00A0C9DF1063_.wvu.PrintArea" hidden="1">#REF!</definedName>
    <definedName name="Z_554BC96B_C826_11D3_ABFC_00A0C9DF1063_.wvu.PrintArea" localSheetId="17" hidden="1">#REF!</definedName>
    <definedName name="Z_554BC96B_C826_11D3_ABFC_00A0C9DF1063_.wvu.PrintArea" localSheetId="16" hidden="1">#REF!</definedName>
    <definedName name="Z_554BC96B_C826_11D3_ABFC_00A0C9DF1063_.wvu.PrintArea" localSheetId="53" hidden="1">#REF!</definedName>
    <definedName name="Z_554BC96B_C826_11D3_ABFC_00A0C9DF1063_.wvu.PrintArea" localSheetId="23" hidden="1">#REF!</definedName>
    <definedName name="Z_554BC96B_C826_11D3_ABFC_00A0C9DF1063_.wvu.PrintArea" localSheetId="14" hidden="1">#REF!</definedName>
    <definedName name="Z_554BC96B_C826_11D3_ABFC_00A0C9DF1063_.wvu.PrintArea" localSheetId="13" hidden="1">#REF!</definedName>
    <definedName name="Z_554BC96B_C826_11D3_ABFC_00A0C9DF1063_.wvu.PrintArea" localSheetId="12" hidden="1">#REF!</definedName>
    <definedName name="Z_554BC96B_C826_11D3_ABFC_00A0C9DF1063_.wvu.PrintArea" localSheetId="36" hidden="1">#REF!</definedName>
    <definedName name="Z_554BC96B_C826_11D3_ABFC_00A0C9DF1063_.wvu.PrintArea" localSheetId="10" hidden="1">#REF!</definedName>
    <definedName name="Z_554BC96B_C826_11D3_ABFC_00A0C9DF1063_.wvu.PrintArea" localSheetId="11" hidden="1">#REF!</definedName>
    <definedName name="Z_554BC96B_C826_11D3_ABFC_00A0C9DF1063_.wvu.PrintArea" localSheetId="9" hidden="1">#REF!</definedName>
    <definedName name="Z_554BC96B_C826_11D3_ABFC_00A0C9DF1063_.wvu.PrintArea" localSheetId="8" hidden="1">#REF!</definedName>
    <definedName name="Z_554BC96B_C826_11D3_ABFC_00A0C9DF1063_.wvu.PrintArea" localSheetId="21" hidden="1">#REF!</definedName>
    <definedName name="Z_554BC96B_C826_11D3_ABFC_00A0C9DF1063_.wvu.PrintArea" localSheetId="6" hidden="1">#REF!</definedName>
    <definedName name="Z_554BC96B_C826_11D3_ABFC_00A0C9DF1063_.wvu.PrintArea" localSheetId="0" hidden="1">#REF!</definedName>
    <definedName name="Z_554BC96B_C826_11D3_ABFC_00A0C9DF1063_.wvu.PrintArea" localSheetId="2" hidden="1">#REF!</definedName>
    <definedName name="Z_554BC96B_C826_11D3_ABFC_00A0C9DF1063_.wvu.PrintArea" localSheetId="1" hidden="1">#REF!</definedName>
    <definedName name="Z_554BC96B_C826_11D3_ABFC_00A0C9DF1063_.wvu.PrintArea" localSheetId="33" hidden="1">#REF!</definedName>
    <definedName name="Z_554BC96B_C826_11D3_ABFC_00A0C9DF1063_.wvu.PrintArea" localSheetId="25" hidden="1">#REF!</definedName>
    <definedName name="Z_554BC96B_C826_11D3_ABFC_00A0C9DF1063_.wvu.PrintArea" hidden="1">#REF!</definedName>
    <definedName name="Z_554BC96C_C826_11D3_ABFC_00A0C9DF1063_.wvu.PrintArea" localSheetId="17" hidden="1">#REF!</definedName>
    <definedName name="Z_554BC96C_C826_11D3_ABFC_00A0C9DF1063_.wvu.PrintArea" localSheetId="16" hidden="1">#REF!</definedName>
    <definedName name="Z_554BC96C_C826_11D3_ABFC_00A0C9DF1063_.wvu.PrintArea" localSheetId="53" hidden="1">#REF!</definedName>
    <definedName name="Z_554BC96C_C826_11D3_ABFC_00A0C9DF1063_.wvu.PrintArea" localSheetId="23" hidden="1">#REF!</definedName>
    <definedName name="Z_554BC96C_C826_11D3_ABFC_00A0C9DF1063_.wvu.PrintArea" localSheetId="14" hidden="1">#REF!</definedName>
    <definedName name="Z_554BC96C_C826_11D3_ABFC_00A0C9DF1063_.wvu.PrintArea" localSheetId="13" hidden="1">#REF!</definedName>
    <definedName name="Z_554BC96C_C826_11D3_ABFC_00A0C9DF1063_.wvu.PrintArea" localSheetId="12" hidden="1">#REF!</definedName>
    <definedName name="Z_554BC96C_C826_11D3_ABFC_00A0C9DF1063_.wvu.PrintArea" localSheetId="36" hidden="1">#REF!</definedName>
    <definedName name="Z_554BC96C_C826_11D3_ABFC_00A0C9DF1063_.wvu.PrintArea" localSheetId="10" hidden="1">#REF!</definedName>
    <definedName name="Z_554BC96C_C826_11D3_ABFC_00A0C9DF1063_.wvu.PrintArea" localSheetId="11" hidden="1">#REF!</definedName>
    <definedName name="Z_554BC96C_C826_11D3_ABFC_00A0C9DF1063_.wvu.PrintArea" localSheetId="9" hidden="1">#REF!</definedName>
    <definedName name="Z_554BC96C_C826_11D3_ABFC_00A0C9DF1063_.wvu.PrintArea" localSheetId="8" hidden="1">#REF!</definedName>
    <definedName name="Z_554BC96C_C826_11D3_ABFC_00A0C9DF1063_.wvu.PrintArea" localSheetId="21" hidden="1">#REF!</definedName>
    <definedName name="Z_554BC96C_C826_11D3_ABFC_00A0C9DF1063_.wvu.PrintArea" localSheetId="6" hidden="1">#REF!</definedName>
    <definedName name="Z_554BC96C_C826_11D3_ABFC_00A0C9DF1063_.wvu.PrintArea" localSheetId="0" hidden="1">#REF!</definedName>
    <definedName name="Z_554BC96C_C826_11D3_ABFC_00A0C9DF1063_.wvu.PrintArea" localSheetId="2" hidden="1">#REF!</definedName>
    <definedName name="Z_554BC96C_C826_11D3_ABFC_00A0C9DF1063_.wvu.PrintArea" localSheetId="1" hidden="1">#REF!</definedName>
    <definedName name="Z_554BC96C_C826_11D3_ABFC_00A0C9DF1063_.wvu.PrintArea" localSheetId="33" hidden="1">#REF!</definedName>
    <definedName name="Z_554BC96C_C826_11D3_ABFC_00A0C9DF1063_.wvu.PrintArea" localSheetId="25" hidden="1">#REF!</definedName>
    <definedName name="Z_554BC96C_C826_11D3_ABFC_00A0C9DF1063_.wvu.PrintArea" hidden="1">#REF!</definedName>
    <definedName name="Z_554BC96E_C826_11D3_ABFC_00A0C9DF1063_.wvu.PrintArea" localSheetId="17" hidden="1">#REF!</definedName>
    <definedName name="Z_554BC96E_C826_11D3_ABFC_00A0C9DF1063_.wvu.PrintArea" localSheetId="16" hidden="1">#REF!</definedName>
    <definedName name="Z_554BC96E_C826_11D3_ABFC_00A0C9DF1063_.wvu.PrintArea" localSheetId="53" hidden="1">#REF!</definedName>
    <definedName name="Z_554BC96E_C826_11D3_ABFC_00A0C9DF1063_.wvu.PrintArea" localSheetId="23" hidden="1">#REF!</definedName>
    <definedName name="Z_554BC96E_C826_11D3_ABFC_00A0C9DF1063_.wvu.PrintArea" localSheetId="14" hidden="1">#REF!</definedName>
    <definedName name="Z_554BC96E_C826_11D3_ABFC_00A0C9DF1063_.wvu.PrintArea" localSheetId="13" hidden="1">#REF!</definedName>
    <definedName name="Z_554BC96E_C826_11D3_ABFC_00A0C9DF1063_.wvu.PrintArea" localSheetId="12" hidden="1">#REF!</definedName>
    <definedName name="Z_554BC96E_C826_11D3_ABFC_00A0C9DF1063_.wvu.PrintArea" localSheetId="36" hidden="1">#REF!</definedName>
    <definedName name="Z_554BC96E_C826_11D3_ABFC_00A0C9DF1063_.wvu.PrintArea" localSheetId="10" hidden="1">#REF!</definedName>
    <definedName name="Z_554BC96E_C826_11D3_ABFC_00A0C9DF1063_.wvu.PrintArea" localSheetId="11" hidden="1">#REF!</definedName>
    <definedName name="Z_554BC96E_C826_11D3_ABFC_00A0C9DF1063_.wvu.PrintArea" localSheetId="9" hidden="1">#REF!</definedName>
    <definedName name="Z_554BC96E_C826_11D3_ABFC_00A0C9DF1063_.wvu.PrintArea" localSheetId="8" hidden="1">#REF!</definedName>
    <definedName name="Z_554BC96E_C826_11D3_ABFC_00A0C9DF1063_.wvu.PrintArea" localSheetId="21" hidden="1">#REF!</definedName>
    <definedName name="Z_554BC96E_C826_11D3_ABFC_00A0C9DF1063_.wvu.PrintArea" localSheetId="6" hidden="1">#REF!</definedName>
    <definedName name="Z_554BC96E_C826_11D3_ABFC_00A0C9DF1063_.wvu.PrintArea" localSheetId="0" hidden="1">#REF!</definedName>
    <definedName name="Z_554BC96E_C826_11D3_ABFC_00A0C9DF1063_.wvu.PrintArea" localSheetId="2" hidden="1">#REF!</definedName>
    <definedName name="Z_554BC96E_C826_11D3_ABFC_00A0C9DF1063_.wvu.PrintArea" localSheetId="1" hidden="1">#REF!</definedName>
    <definedName name="Z_554BC96E_C826_11D3_ABFC_00A0C9DF1063_.wvu.PrintArea" localSheetId="33" hidden="1">#REF!</definedName>
    <definedName name="Z_554BC96E_C826_11D3_ABFC_00A0C9DF1063_.wvu.PrintArea" localSheetId="25" hidden="1">#REF!</definedName>
    <definedName name="Z_554BC96E_C826_11D3_ABFC_00A0C9DF1063_.wvu.PrintArea" hidden="1">#REF!</definedName>
    <definedName name="Z_554BC96F_C826_11D3_ABFC_00A0C9DF1063_.wvu.PrintArea" localSheetId="17" hidden="1">#REF!</definedName>
    <definedName name="Z_554BC96F_C826_11D3_ABFC_00A0C9DF1063_.wvu.PrintArea" localSheetId="16" hidden="1">#REF!</definedName>
    <definedName name="Z_554BC96F_C826_11D3_ABFC_00A0C9DF1063_.wvu.PrintArea" localSheetId="53" hidden="1">#REF!</definedName>
    <definedName name="Z_554BC96F_C826_11D3_ABFC_00A0C9DF1063_.wvu.PrintArea" localSheetId="23" hidden="1">#REF!</definedName>
    <definedName name="Z_554BC96F_C826_11D3_ABFC_00A0C9DF1063_.wvu.PrintArea" localSheetId="14" hidden="1">#REF!</definedName>
    <definedName name="Z_554BC96F_C826_11D3_ABFC_00A0C9DF1063_.wvu.PrintArea" localSheetId="13" hidden="1">#REF!</definedName>
    <definedName name="Z_554BC96F_C826_11D3_ABFC_00A0C9DF1063_.wvu.PrintArea" localSheetId="12" hidden="1">#REF!</definedName>
    <definedName name="Z_554BC96F_C826_11D3_ABFC_00A0C9DF1063_.wvu.PrintArea" localSheetId="36" hidden="1">#REF!</definedName>
    <definedName name="Z_554BC96F_C826_11D3_ABFC_00A0C9DF1063_.wvu.PrintArea" localSheetId="10" hidden="1">#REF!</definedName>
    <definedName name="Z_554BC96F_C826_11D3_ABFC_00A0C9DF1063_.wvu.PrintArea" localSheetId="11" hidden="1">#REF!</definedName>
    <definedName name="Z_554BC96F_C826_11D3_ABFC_00A0C9DF1063_.wvu.PrintArea" localSheetId="9" hidden="1">#REF!</definedName>
    <definedName name="Z_554BC96F_C826_11D3_ABFC_00A0C9DF1063_.wvu.PrintArea" localSheetId="8" hidden="1">#REF!</definedName>
    <definedName name="Z_554BC96F_C826_11D3_ABFC_00A0C9DF1063_.wvu.PrintArea" localSheetId="21" hidden="1">#REF!</definedName>
    <definedName name="Z_554BC96F_C826_11D3_ABFC_00A0C9DF1063_.wvu.PrintArea" localSheetId="6" hidden="1">#REF!</definedName>
    <definedName name="Z_554BC96F_C826_11D3_ABFC_00A0C9DF1063_.wvu.PrintArea" localSheetId="0" hidden="1">#REF!</definedName>
    <definedName name="Z_554BC96F_C826_11D3_ABFC_00A0C9DF1063_.wvu.PrintArea" localSheetId="2" hidden="1">#REF!</definedName>
    <definedName name="Z_554BC96F_C826_11D3_ABFC_00A0C9DF1063_.wvu.PrintArea" localSheetId="1" hidden="1">#REF!</definedName>
    <definedName name="Z_554BC96F_C826_11D3_ABFC_00A0C9DF1063_.wvu.PrintArea" localSheetId="33" hidden="1">#REF!</definedName>
    <definedName name="Z_554BC96F_C826_11D3_ABFC_00A0C9DF1063_.wvu.PrintArea" localSheetId="25" hidden="1">#REF!</definedName>
    <definedName name="Z_554BC96F_C826_11D3_ABFC_00A0C9DF1063_.wvu.PrintArea" hidden="1">#REF!</definedName>
    <definedName name="Z_554BC971_C826_11D3_ABFC_00A0C9DF1063_.wvu.PrintArea" localSheetId="17" hidden="1">#REF!</definedName>
    <definedName name="Z_554BC971_C826_11D3_ABFC_00A0C9DF1063_.wvu.PrintArea" localSheetId="16" hidden="1">#REF!</definedName>
    <definedName name="Z_554BC971_C826_11D3_ABFC_00A0C9DF1063_.wvu.PrintArea" localSheetId="53" hidden="1">#REF!</definedName>
    <definedName name="Z_554BC971_C826_11D3_ABFC_00A0C9DF1063_.wvu.PrintArea" localSheetId="23" hidden="1">#REF!</definedName>
    <definedName name="Z_554BC971_C826_11D3_ABFC_00A0C9DF1063_.wvu.PrintArea" localSheetId="14" hidden="1">#REF!</definedName>
    <definedName name="Z_554BC971_C826_11D3_ABFC_00A0C9DF1063_.wvu.PrintArea" localSheetId="13" hidden="1">#REF!</definedName>
    <definedName name="Z_554BC971_C826_11D3_ABFC_00A0C9DF1063_.wvu.PrintArea" localSheetId="12" hidden="1">#REF!</definedName>
    <definedName name="Z_554BC971_C826_11D3_ABFC_00A0C9DF1063_.wvu.PrintArea" localSheetId="36" hidden="1">#REF!</definedName>
    <definedName name="Z_554BC971_C826_11D3_ABFC_00A0C9DF1063_.wvu.PrintArea" localSheetId="10" hidden="1">#REF!</definedName>
    <definedName name="Z_554BC971_C826_11D3_ABFC_00A0C9DF1063_.wvu.PrintArea" localSheetId="11" hidden="1">#REF!</definedName>
    <definedName name="Z_554BC971_C826_11D3_ABFC_00A0C9DF1063_.wvu.PrintArea" localSheetId="9" hidden="1">#REF!</definedName>
    <definedName name="Z_554BC971_C826_11D3_ABFC_00A0C9DF1063_.wvu.PrintArea" localSheetId="8" hidden="1">#REF!</definedName>
    <definedName name="Z_554BC971_C826_11D3_ABFC_00A0C9DF1063_.wvu.PrintArea" localSheetId="21" hidden="1">#REF!</definedName>
    <definedName name="Z_554BC971_C826_11D3_ABFC_00A0C9DF1063_.wvu.PrintArea" localSheetId="6" hidden="1">#REF!</definedName>
    <definedName name="Z_554BC971_C826_11D3_ABFC_00A0C9DF1063_.wvu.PrintArea" localSheetId="0" hidden="1">#REF!</definedName>
    <definedName name="Z_554BC971_C826_11D3_ABFC_00A0C9DF1063_.wvu.PrintArea" localSheetId="2" hidden="1">#REF!</definedName>
    <definedName name="Z_554BC971_C826_11D3_ABFC_00A0C9DF1063_.wvu.PrintArea" localSheetId="1" hidden="1">#REF!</definedName>
    <definedName name="Z_554BC971_C826_11D3_ABFC_00A0C9DF1063_.wvu.PrintArea" localSheetId="33" hidden="1">#REF!</definedName>
    <definedName name="Z_554BC971_C826_11D3_ABFC_00A0C9DF1063_.wvu.PrintArea" localSheetId="25" hidden="1">#REF!</definedName>
    <definedName name="Z_554BC971_C826_11D3_ABFC_00A0C9DF1063_.wvu.PrintArea" hidden="1">#REF!</definedName>
    <definedName name="Z_554BC972_C826_11D3_ABFC_00A0C9DF1063_.wvu.PrintArea" localSheetId="17" hidden="1">#REF!</definedName>
    <definedName name="Z_554BC972_C826_11D3_ABFC_00A0C9DF1063_.wvu.PrintArea" localSheetId="16" hidden="1">#REF!</definedName>
    <definedName name="Z_554BC972_C826_11D3_ABFC_00A0C9DF1063_.wvu.PrintArea" localSheetId="53" hidden="1">#REF!</definedName>
    <definedName name="Z_554BC972_C826_11D3_ABFC_00A0C9DF1063_.wvu.PrintArea" localSheetId="23" hidden="1">#REF!</definedName>
    <definedName name="Z_554BC972_C826_11D3_ABFC_00A0C9DF1063_.wvu.PrintArea" localSheetId="14" hidden="1">#REF!</definedName>
    <definedName name="Z_554BC972_C826_11D3_ABFC_00A0C9DF1063_.wvu.PrintArea" localSheetId="13" hidden="1">#REF!</definedName>
    <definedName name="Z_554BC972_C826_11D3_ABFC_00A0C9DF1063_.wvu.PrintArea" localSheetId="12" hidden="1">#REF!</definedName>
    <definedName name="Z_554BC972_C826_11D3_ABFC_00A0C9DF1063_.wvu.PrintArea" localSheetId="36" hidden="1">#REF!</definedName>
    <definedName name="Z_554BC972_C826_11D3_ABFC_00A0C9DF1063_.wvu.PrintArea" localSheetId="10" hidden="1">#REF!</definedName>
    <definedName name="Z_554BC972_C826_11D3_ABFC_00A0C9DF1063_.wvu.PrintArea" localSheetId="11" hidden="1">#REF!</definedName>
    <definedName name="Z_554BC972_C826_11D3_ABFC_00A0C9DF1063_.wvu.PrintArea" localSheetId="9" hidden="1">#REF!</definedName>
    <definedName name="Z_554BC972_C826_11D3_ABFC_00A0C9DF1063_.wvu.PrintArea" localSheetId="8" hidden="1">#REF!</definedName>
    <definedName name="Z_554BC972_C826_11D3_ABFC_00A0C9DF1063_.wvu.PrintArea" localSheetId="21" hidden="1">#REF!</definedName>
    <definedName name="Z_554BC972_C826_11D3_ABFC_00A0C9DF1063_.wvu.PrintArea" localSheetId="6" hidden="1">#REF!</definedName>
    <definedName name="Z_554BC972_C826_11D3_ABFC_00A0C9DF1063_.wvu.PrintArea" localSheetId="0" hidden="1">#REF!</definedName>
    <definedName name="Z_554BC972_C826_11D3_ABFC_00A0C9DF1063_.wvu.PrintArea" localSheetId="2" hidden="1">#REF!</definedName>
    <definedName name="Z_554BC972_C826_11D3_ABFC_00A0C9DF1063_.wvu.PrintArea" localSheetId="1" hidden="1">#REF!</definedName>
    <definedName name="Z_554BC972_C826_11D3_ABFC_00A0C9DF1063_.wvu.PrintArea" localSheetId="33" hidden="1">#REF!</definedName>
    <definedName name="Z_554BC972_C826_11D3_ABFC_00A0C9DF1063_.wvu.PrintArea" localSheetId="25" hidden="1">#REF!</definedName>
    <definedName name="Z_554BC972_C826_11D3_ABFC_00A0C9DF1063_.wvu.PrintArea" hidden="1">#REF!</definedName>
    <definedName name="Z_554BC973_C826_11D3_ABFC_00A0C9DF1063_.wvu.PrintArea" localSheetId="17" hidden="1">#REF!</definedName>
    <definedName name="Z_554BC973_C826_11D3_ABFC_00A0C9DF1063_.wvu.PrintArea" localSheetId="16" hidden="1">#REF!</definedName>
    <definedName name="Z_554BC973_C826_11D3_ABFC_00A0C9DF1063_.wvu.PrintArea" localSheetId="53" hidden="1">#REF!</definedName>
    <definedName name="Z_554BC973_C826_11D3_ABFC_00A0C9DF1063_.wvu.PrintArea" localSheetId="23" hidden="1">#REF!</definedName>
    <definedName name="Z_554BC973_C826_11D3_ABFC_00A0C9DF1063_.wvu.PrintArea" localSheetId="14" hidden="1">#REF!</definedName>
    <definedName name="Z_554BC973_C826_11D3_ABFC_00A0C9DF1063_.wvu.PrintArea" localSheetId="13" hidden="1">#REF!</definedName>
    <definedName name="Z_554BC973_C826_11D3_ABFC_00A0C9DF1063_.wvu.PrintArea" localSheetId="12" hidden="1">#REF!</definedName>
    <definedName name="Z_554BC973_C826_11D3_ABFC_00A0C9DF1063_.wvu.PrintArea" localSheetId="36" hidden="1">#REF!</definedName>
    <definedName name="Z_554BC973_C826_11D3_ABFC_00A0C9DF1063_.wvu.PrintArea" localSheetId="10" hidden="1">#REF!</definedName>
    <definedName name="Z_554BC973_C826_11D3_ABFC_00A0C9DF1063_.wvu.PrintArea" localSheetId="11" hidden="1">#REF!</definedName>
    <definedName name="Z_554BC973_C826_11D3_ABFC_00A0C9DF1063_.wvu.PrintArea" localSheetId="9" hidden="1">#REF!</definedName>
    <definedName name="Z_554BC973_C826_11D3_ABFC_00A0C9DF1063_.wvu.PrintArea" localSheetId="8" hidden="1">#REF!</definedName>
    <definedName name="Z_554BC973_C826_11D3_ABFC_00A0C9DF1063_.wvu.PrintArea" localSheetId="21" hidden="1">#REF!</definedName>
    <definedName name="Z_554BC973_C826_11D3_ABFC_00A0C9DF1063_.wvu.PrintArea" localSheetId="6" hidden="1">#REF!</definedName>
    <definedName name="Z_554BC973_C826_11D3_ABFC_00A0C9DF1063_.wvu.PrintArea" localSheetId="0" hidden="1">#REF!</definedName>
    <definedName name="Z_554BC973_C826_11D3_ABFC_00A0C9DF1063_.wvu.PrintArea" localSheetId="2" hidden="1">#REF!</definedName>
    <definedName name="Z_554BC973_C826_11D3_ABFC_00A0C9DF1063_.wvu.PrintArea" localSheetId="1" hidden="1">#REF!</definedName>
    <definedName name="Z_554BC973_C826_11D3_ABFC_00A0C9DF1063_.wvu.PrintArea" localSheetId="33" hidden="1">#REF!</definedName>
    <definedName name="Z_554BC973_C826_11D3_ABFC_00A0C9DF1063_.wvu.PrintArea" localSheetId="25" hidden="1">#REF!</definedName>
    <definedName name="Z_554BC973_C826_11D3_ABFC_00A0C9DF1063_.wvu.PrintArea" hidden="1">#REF!</definedName>
    <definedName name="Z_554BC974_C826_11D3_ABFC_00A0C9DF1063_.wvu.PrintArea" localSheetId="17" hidden="1">#REF!</definedName>
    <definedName name="Z_554BC974_C826_11D3_ABFC_00A0C9DF1063_.wvu.PrintArea" localSheetId="16" hidden="1">#REF!</definedName>
    <definedName name="Z_554BC974_C826_11D3_ABFC_00A0C9DF1063_.wvu.PrintArea" localSheetId="53" hidden="1">#REF!</definedName>
    <definedName name="Z_554BC974_C826_11D3_ABFC_00A0C9DF1063_.wvu.PrintArea" localSheetId="23" hidden="1">#REF!</definedName>
    <definedName name="Z_554BC974_C826_11D3_ABFC_00A0C9DF1063_.wvu.PrintArea" localSheetId="14" hidden="1">#REF!</definedName>
    <definedName name="Z_554BC974_C826_11D3_ABFC_00A0C9DF1063_.wvu.PrintArea" localSheetId="13" hidden="1">#REF!</definedName>
    <definedName name="Z_554BC974_C826_11D3_ABFC_00A0C9DF1063_.wvu.PrintArea" localSheetId="12" hidden="1">#REF!</definedName>
    <definedName name="Z_554BC974_C826_11D3_ABFC_00A0C9DF1063_.wvu.PrintArea" localSheetId="36" hidden="1">#REF!</definedName>
    <definedName name="Z_554BC974_C826_11D3_ABFC_00A0C9DF1063_.wvu.PrintArea" localSheetId="10" hidden="1">#REF!</definedName>
    <definedName name="Z_554BC974_C826_11D3_ABFC_00A0C9DF1063_.wvu.PrintArea" localSheetId="11" hidden="1">#REF!</definedName>
    <definedName name="Z_554BC974_C826_11D3_ABFC_00A0C9DF1063_.wvu.PrintArea" localSheetId="9" hidden="1">#REF!</definedName>
    <definedName name="Z_554BC974_C826_11D3_ABFC_00A0C9DF1063_.wvu.PrintArea" localSheetId="8" hidden="1">#REF!</definedName>
    <definedName name="Z_554BC974_C826_11D3_ABFC_00A0C9DF1063_.wvu.PrintArea" localSheetId="21" hidden="1">#REF!</definedName>
    <definedName name="Z_554BC974_C826_11D3_ABFC_00A0C9DF1063_.wvu.PrintArea" localSheetId="6" hidden="1">#REF!</definedName>
    <definedName name="Z_554BC974_C826_11D3_ABFC_00A0C9DF1063_.wvu.PrintArea" localSheetId="0" hidden="1">#REF!</definedName>
    <definedName name="Z_554BC974_C826_11D3_ABFC_00A0C9DF1063_.wvu.PrintArea" localSheetId="2" hidden="1">#REF!</definedName>
    <definedName name="Z_554BC974_C826_11D3_ABFC_00A0C9DF1063_.wvu.PrintArea" localSheetId="1" hidden="1">#REF!</definedName>
    <definedName name="Z_554BC974_C826_11D3_ABFC_00A0C9DF1063_.wvu.PrintArea" localSheetId="33" hidden="1">#REF!</definedName>
    <definedName name="Z_554BC974_C826_11D3_ABFC_00A0C9DF1063_.wvu.PrintArea" localSheetId="25" hidden="1">#REF!</definedName>
    <definedName name="Z_554BC974_C826_11D3_ABFC_00A0C9DF1063_.wvu.PrintArea" hidden="1">#REF!</definedName>
    <definedName name="Z_554BC976_C826_11D3_ABFC_00A0C9DF1063_.wvu.PrintArea" localSheetId="17" hidden="1">#REF!</definedName>
    <definedName name="Z_554BC976_C826_11D3_ABFC_00A0C9DF1063_.wvu.PrintArea" localSheetId="16" hidden="1">#REF!</definedName>
    <definedName name="Z_554BC976_C826_11D3_ABFC_00A0C9DF1063_.wvu.PrintArea" localSheetId="53" hidden="1">#REF!</definedName>
    <definedName name="Z_554BC976_C826_11D3_ABFC_00A0C9DF1063_.wvu.PrintArea" localSheetId="23" hidden="1">#REF!</definedName>
    <definedName name="Z_554BC976_C826_11D3_ABFC_00A0C9DF1063_.wvu.PrintArea" localSheetId="14" hidden="1">#REF!</definedName>
    <definedName name="Z_554BC976_C826_11D3_ABFC_00A0C9DF1063_.wvu.PrintArea" localSheetId="13" hidden="1">#REF!</definedName>
    <definedName name="Z_554BC976_C826_11D3_ABFC_00A0C9DF1063_.wvu.PrintArea" localSheetId="12" hidden="1">#REF!</definedName>
    <definedName name="Z_554BC976_C826_11D3_ABFC_00A0C9DF1063_.wvu.PrintArea" localSheetId="36" hidden="1">#REF!</definedName>
    <definedName name="Z_554BC976_C826_11D3_ABFC_00A0C9DF1063_.wvu.PrintArea" localSheetId="10" hidden="1">#REF!</definedName>
    <definedName name="Z_554BC976_C826_11D3_ABFC_00A0C9DF1063_.wvu.PrintArea" localSheetId="11" hidden="1">#REF!</definedName>
    <definedName name="Z_554BC976_C826_11D3_ABFC_00A0C9DF1063_.wvu.PrintArea" localSheetId="9" hidden="1">#REF!</definedName>
    <definedName name="Z_554BC976_C826_11D3_ABFC_00A0C9DF1063_.wvu.PrintArea" localSheetId="8" hidden="1">#REF!</definedName>
    <definedName name="Z_554BC976_C826_11D3_ABFC_00A0C9DF1063_.wvu.PrintArea" localSheetId="21" hidden="1">#REF!</definedName>
    <definedName name="Z_554BC976_C826_11D3_ABFC_00A0C9DF1063_.wvu.PrintArea" localSheetId="6" hidden="1">#REF!</definedName>
    <definedName name="Z_554BC976_C826_11D3_ABFC_00A0C9DF1063_.wvu.PrintArea" localSheetId="0" hidden="1">#REF!</definedName>
    <definedName name="Z_554BC976_C826_11D3_ABFC_00A0C9DF1063_.wvu.PrintArea" localSheetId="2" hidden="1">#REF!</definedName>
    <definedName name="Z_554BC976_C826_11D3_ABFC_00A0C9DF1063_.wvu.PrintArea" localSheetId="1" hidden="1">#REF!</definedName>
    <definedName name="Z_554BC976_C826_11D3_ABFC_00A0C9DF1063_.wvu.PrintArea" localSheetId="33" hidden="1">#REF!</definedName>
    <definedName name="Z_554BC976_C826_11D3_ABFC_00A0C9DF1063_.wvu.PrintArea" localSheetId="25" hidden="1">#REF!</definedName>
    <definedName name="Z_554BC976_C826_11D3_ABFC_00A0C9DF1063_.wvu.PrintArea" hidden="1">#REF!</definedName>
    <definedName name="Z_554BC977_C826_11D3_ABFC_00A0C9DF1063_.wvu.PrintArea" localSheetId="17" hidden="1">#REF!</definedName>
    <definedName name="Z_554BC977_C826_11D3_ABFC_00A0C9DF1063_.wvu.PrintArea" localSheetId="16" hidden="1">#REF!</definedName>
    <definedName name="Z_554BC977_C826_11D3_ABFC_00A0C9DF1063_.wvu.PrintArea" localSheetId="53" hidden="1">#REF!</definedName>
    <definedName name="Z_554BC977_C826_11D3_ABFC_00A0C9DF1063_.wvu.PrintArea" localSheetId="23" hidden="1">#REF!</definedName>
    <definedName name="Z_554BC977_C826_11D3_ABFC_00A0C9DF1063_.wvu.PrintArea" localSheetId="14" hidden="1">#REF!</definedName>
    <definedName name="Z_554BC977_C826_11D3_ABFC_00A0C9DF1063_.wvu.PrintArea" localSheetId="13" hidden="1">#REF!</definedName>
    <definedName name="Z_554BC977_C826_11D3_ABFC_00A0C9DF1063_.wvu.PrintArea" localSheetId="12" hidden="1">#REF!</definedName>
    <definedName name="Z_554BC977_C826_11D3_ABFC_00A0C9DF1063_.wvu.PrintArea" localSheetId="36" hidden="1">#REF!</definedName>
    <definedName name="Z_554BC977_C826_11D3_ABFC_00A0C9DF1063_.wvu.PrintArea" localSheetId="10" hidden="1">#REF!</definedName>
    <definedName name="Z_554BC977_C826_11D3_ABFC_00A0C9DF1063_.wvu.PrintArea" localSheetId="11" hidden="1">#REF!</definedName>
    <definedName name="Z_554BC977_C826_11D3_ABFC_00A0C9DF1063_.wvu.PrintArea" localSheetId="9" hidden="1">#REF!</definedName>
    <definedName name="Z_554BC977_C826_11D3_ABFC_00A0C9DF1063_.wvu.PrintArea" localSheetId="8" hidden="1">#REF!</definedName>
    <definedName name="Z_554BC977_C826_11D3_ABFC_00A0C9DF1063_.wvu.PrintArea" localSheetId="21" hidden="1">#REF!</definedName>
    <definedName name="Z_554BC977_C826_11D3_ABFC_00A0C9DF1063_.wvu.PrintArea" localSheetId="6" hidden="1">#REF!</definedName>
    <definedName name="Z_554BC977_C826_11D3_ABFC_00A0C9DF1063_.wvu.PrintArea" localSheetId="0" hidden="1">#REF!</definedName>
    <definedName name="Z_554BC977_C826_11D3_ABFC_00A0C9DF1063_.wvu.PrintArea" localSheetId="2" hidden="1">#REF!</definedName>
    <definedName name="Z_554BC977_C826_11D3_ABFC_00A0C9DF1063_.wvu.PrintArea" localSheetId="1" hidden="1">#REF!</definedName>
    <definedName name="Z_554BC977_C826_11D3_ABFC_00A0C9DF1063_.wvu.PrintArea" localSheetId="33" hidden="1">#REF!</definedName>
    <definedName name="Z_554BC977_C826_11D3_ABFC_00A0C9DF1063_.wvu.PrintArea" localSheetId="25" hidden="1">#REF!</definedName>
    <definedName name="Z_554BC977_C826_11D3_ABFC_00A0C9DF1063_.wvu.PrintArea" hidden="1">#REF!</definedName>
    <definedName name="Z_554BC978_C826_11D3_ABFC_00A0C9DF1063_.wvu.PrintArea" localSheetId="17" hidden="1">#REF!</definedName>
    <definedName name="Z_554BC978_C826_11D3_ABFC_00A0C9DF1063_.wvu.PrintArea" localSheetId="16" hidden="1">#REF!</definedName>
    <definedName name="Z_554BC978_C826_11D3_ABFC_00A0C9DF1063_.wvu.PrintArea" localSheetId="53" hidden="1">#REF!</definedName>
    <definedName name="Z_554BC978_C826_11D3_ABFC_00A0C9DF1063_.wvu.PrintArea" localSheetId="23" hidden="1">#REF!</definedName>
    <definedName name="Z_554BC978_C826_11D3_ABFC_00A0C9DF1063_.wvu.PrintArea" localSheetId="14" hidden="1">#REF!</definedName>
    <definedName name="Z_554BC978_C826_11D3_ABFC_00A0C9DF1063_.wvu.PrintArea" localSheetId="13" hidden="1">#REF!</definedName>
    <definedName name="Z_554BC978_C826_11D3_ABFC_00A0C9DF1063_.wvu.PrintArea" localSheetId="12" hidden="1">#REF!</definedName>
    <definedName name="Z_554BC978_C826_11D3_ABFC_00A0C9DF1063_.wvu.PrintArea" localSheetId="36" hidden="1">#REF!</definedName>
    <definedName name="Z_554BC978_C826_11D3_ABFC_00A0C9DF1063_.wvu.PrintArea" localSheetId="10" hidden="1">#REF!</definedName>
    <definedName name="Z_554BC978_C826_11D3_ABFC_00A0C9DF1063_.wvu.PrintArea" localSheetId="11" hidden="1">#REF!</definedName>
    <definedName name="Z_554BC978_C826_11D3_ABFC_00A0C9DF1063_.wvu.PrintArea" localSheetId="9" hidden="1">#REF!</definedName>
    <definedName name="Z_554BC978_C826_11D3_ABFC_00A0C9DF1063_.wvu.PrintArea" localSheetId="8" hidden="1">#REF!</definedName>
    <definedName name="Z_554BC978_C826_11D3_ABFC_00A0C9DF1063_.wvu.PrintArea" localSheetId="21" hidden="1">#REF!</definedName>
    <definedName name="Z_554BC978_C826_11D3_ABFC_00A0C9DF1063_.wvu.PrintArea" localSheetId="6" hidden="1">#REF!</definedName>
    <definedName name="Z_554BC978_C826_11D3_ABFC_00A0C9DF1063_.wvu.PrintArea" localSheetId="0" hidden="1">#REF!</definedName>
    <definedName name="Z_554BC978_C826_11D3_ABFC_00A0C9DF1063_.wvu.PrintArea" localSheetId="2" hidden="1">#REF!</definedName>
    <definedName name="Z_554BC978_C826_11D3_ABFC_00A0C9DF1063_.wvu.PrintArea" localSheetId="1" hidden="1">#REF!</definedName>
    <definedName name="Z_554BC978_C826_11D3_ABFC_00A0C9DF1063_.wvu.PrintArea" localSheetId="33" hidden="1">#REF!</definedName>
    <definedName name="Z_554BC978_C826_11D3_ABFC_00A0C9DF1063_.wvu.PrintArea" localSheetId="25" hidden="1">#REF!</definedName>
    <definedName name="Z_554BC978_C826_11D3_ABFC_00A0C9DF1063_.wvu.PrintArea" hidden="1">#REF!</definedName>
    <definedName name="Z_554BC979_C826_11D3_ABFC_00A0C9DF1063_.wvu.PrintArea" localSheetId="17" hidden="1">#REF!</definedName>
    <definedName name="Z_554BC979_C826_11D3_ABFC_00A0C9DF1063_.wvu.PrintArea" localSheetId="16" hidden="1">#REF!</definedName>
    <definedName name="Z_554BC979_C826_11D3_ABFC_00A0C9DF1063_.wvu.PrintArea" localSheetId="53" hidden="1">#REF!</definedName>
    <definedName name="Z_554BC979_C826_11D3_ABFC_00A0C9DF1063_.wvu.PrintArea" localSheetId="23" hidden="1">#REF!</definedName>
    <definedName name="Z_554BC979_C826_11D3_ABFC_00A0C9DF1063_.wvu.PrintArea" localSheetId="14" hidden="1">#REF!</definedName>
    <definedName name="Z_554BC979_C826_11D3_ABFC_00A0C9DF1063_.wvu.PrintArea" localSheetId="13" hidden="1">#REF!</definedName>
    <definedName name="Z_554BC979_C826_11D3_ABFC_00A0C9DF1063_.wvu.PrintArea" localSheetId="12" hidden="1">#REF!</definedName>
    <definedName name="Z_554BC979_C826_11D3_ABFC_00A0C9DF1063_.wvu.PrintArea" localSheetId="36" hidden="1">#REF!</definedName>
    <definedName name="Z_554BC979_C826_11D3_ABFC_00A0C9DF1063_.wvu.PrintArea" localSheetId="10" hidden="1">#REF!</definedName>
    <definedName name="Z_554BC979_C826_11D3_ABFC_00A0C9DF1063_.wvu.PrintArea" localSheetId="11" hidden="1">#REF!</definedName>
    <definedName name="Z_554BC979_C826_11D3_ABFC_00A0C9DF1063_.wvu.PrintArea" localSheetId="9" hidden="1">#REF!</definedName>
    <definedName name="Z_554BC979_C826_11D3_ABFC_00A0C9DF1063_.wvu.PrintArea" localSheetId="8" hidden="1">#REF!</definedName>
    <definedName name="Z_554BC979_C826_11D3_ABFC_00A0C9DF1063_.wvu.PrintArea" localSheetId="21" hidden="1">#REF!</definedName>
    <definedName name="Z_554BC979_C826_11D3_ABFC_00A0C9DF1063_.wvu.PrintArea" localSheetId="6" hidden="1">#REF!</definedName>
    <definedName name="Z_554BC979_C826_11D3_ABFC_00A0C9DF1063_.wvu.PrintArea" localSheetId="0" hidden="1">#REF!</definedName>
    <definedName name="Z_554BC979_C826_11D3_ABFC_00A0C9DF1063_.wvu.PrintArea" localSheetId="2" hidden="1">#REF!</definedName>
    <definedName name="Z_554BC979_C826_11D3_ABFC_00A0C9DF1063_.wvu.PrintArea" localSheetId="1" hidden="1">#REF!</definedName>
    <definedName name="Z_554BC979_C826_11D3_ABFC_00A0C9DF1063_.wvu.PrintArea" localSheetId="33" hidden="1">#REF!</definedName>
    <definedName name="Z_554BC979_C826_11D3_ABFC_00A0C9DF1063_.wvu.PrintArea" localSheetId="25" hidden="1">#REF!</definedName>
    <definedName name="Z_554BC979_C826_11D3_ABFC_00A0C9DF1063_.wvu.PrintArea" hidden="1">#REF!</definedName>
    <definedName name="Z_554BC97B_C826_11D3_ABFC_00A0C9DF1063_.wvu.PrintArea" localSheetId="17" hidden="1">#REF!</definedName>
    <definedName name="Z_554BC97B_C826_11D3_ABFC_00A0C9DF1063_.wvu.PrintArea" localSheetId="16" hidden="1">#REF!</definedName>
    <definedName name="Z_554BC97B_C826_11D3_ABFC_00A0C9DF1063_.wvu.PrintArea" localSheetId="53" hidden="1">#REF!</definedName>
    <definedName name="Z_554BC97B_C826_11D3_ABFC_00A0C9DF1063_.wvu.PrintArea" localSheetId="23" hidden="1">#REF!</definedName>
    <definedName name="Z_554BC97B_C826_11D3_ABFC_00A0C9DF1063_.wvu.PrintArea" localSheetId="14" hidden="1">#REF!</definedName>
    <definedName name="Z_554BC97B_C826_11D3_ABFC_00A0C9DF1063_.wvu.PrintArea" localSheetId="13" hidden="1">#REF!</definedName>
    <definedName name="Z_554BC97B_C826_11D3_ABFC_00A0C9DF1063_.wvu.PrintArea" localSheetId="12" hidden="1">#REF!</definedName>
    <definedName name="Z_554BC97B_C826_11D3_ABFC_00A0C9DF1063_.wvu.PrintArea" localSheetId="36" hidden="1">#REF!</definedName>
    <definedName name="Z_554BC97B_C826_11D3_ABFC_00A0C9DF1063_.wvu.PrintArea" localSheetId="10" hidden="1">#REF!</definedName>
    <definedName name="Z_554BC97B_C826_11D3_ABFC_00A0C9DF1063_.wvu.PrintArea" localSheetId="11" hidden="1">#REF!</definedName>
    <definedName name="Z_554BC97B_C826_11D3_ABFC_00A0C9DF1063_.wvu.PrintArea" localSheetId="9" hidden="1">#REF!</definedName>
    <definedName name="Z_554BC97B_C826_11D3_ABFC_00A0C9DF1063_.wvu.PrintArea" localSheetId="8" hidden="1">#REF!</definedName>
    <definedName name="Z_554BC97B_C826_11D3_ABFC_00A0C9DF1063_.wvu.PrintArea" localSheetId="21" hidden="1">#REF!</definedName>
    <definedName name="Z_554BC97B_C826_11D3_ABFC_00A0C9DF1063_.wvu.PrintArea" localSheetId="6" hidden="1">#REF!</definedName>
    <definedName name="Z_554BC97B_C826_11D3_ABFC_00A0C9DF1063_.wvu.PrintArea" localSheetId="0" hidden="1">#REF!</definedName>
    <definedName name="Z_554BC97B_C826_11D3_ABFC_00A0C9DF1063_.wvu.PrintArea" localSheetId="2" hidden="1">#REF!</definedName>
    <definedName name="Z_554BC97B_C826_11D3_ABFC_00A0C9DF1063_.wvu.PrintArea" localSheetId="1" hidden="1">#REF!</definedName>
    <definedName name="Z_554BC97B_C826_11D3_ABFC_00A0C9DF1063_.wvu.PrintArea" localSheetId="33" hidden="1">#REF!</definedName>
    <definedName name="Z_554BC97B_C826_11D3_ABFC_00A0C9DF1063_.wvu.PrintArea" localSheetId="25" hidden="1">#REF!</definedName>
    <definedName name="Z_554BC97B_C826_11D3_ABFC_00A0C9DF1063_.wvu.PrintArea" hidden="1">#REF!</definedName>
    <definedName name="Z_554BC97C_C826_11D3_ABFC_00A0C9DF1063_.wvu.PrintArea" localSheetId="17" hidden="1">#REF!</definedName>
    <definedName name="Z_554BC97C_C826_11D3_ABFC_00A0C9DF1063_.wvu.PrintArea" localSheetId="16" hidden="1">#REF!</definedName>
    <definedName name="Z_554BC97C_C826_11D3_ABFC_00A0C9DF1063_.wvu.PrintArea" localSheetId="53" hidden="1">#REF!</definedName>
    <definedName name="Z_554BC97C_C826_11D3_ABFC_00A0C9DF1063_.wvu.PrintArea" localSheetId="23" hidden="1">#REF!</definedName>
    <definedName name="Z_554BC97C_C826_11D3_ABFC_00A0C9DF1063_.wvu.PrintArea" localSheetId="14" hidden="1">#REF!</definedName>
    <definedName name="Z_554BC97C_C826_11D3_ABFC_00A0C9DF1063_.wvu.PrintArea" localSheetId="13" hidden="1">#REF!</definedName>
    <definedName name="Z_554BC97C_C826_11D3_ABFC_00A0C9DF1063_.wvu.PrintArea" localSheetId="12" hidden="1">#REF!</definedName>
    <definedName name="Z_554BC97C_C826_11D3_ABFC_00A0C9DF1063_.wvu.PrintArea" localSheetId="36" hidden="1">#REF!</definedName>
    <definedName name="Z_554BC97C_C826_11D3_ABFC_00A0C9DF1063_.wvu.PrintArea" localSheetId="10" hidden="1">#REF!</definedName>
    <definedName name="Z_554BC97C_C826_11D3_ABFC_00A0C9DF1063_.wvu.PrintArea" localSheetId="11" hidden="1">#REF!</definedName>
    <definedName name="Z_554BC97C_C826_11D3_ABFC_00A0C9DF1063_.wvu.PrintArea" localSheetId="9" hidden="1">#REF!</definedName>
    <definedName name="Z_554BC97C_C826_11D3_ABFC_00A0C9DF1063_.wvu.PrintArea" localSheetId="8" hidden="1">#REF!</definedName>
    <definedName name="Z_554BC97C_C826_11D3_ABFC_00A0C9DF1063_.wvu.PrintArea" localSheetId="21" hidden="1">#REF!</definedName>
    <definedName name="Z_554BC97C_C826_11D3_ABFC_00A0C9DF1063_.wvu.PrintArea" localSheetId="6" hidden="1">#REF!</definedName>
    <definedName name="Z_554BC97C_C826_11D3_ABFC_00A0C9DF1063_.wvu.PrintArea" localSheetId="0" hidden="1">#REF!</definedName>
    <definedName name="Z_554BC97C_C826_11D3_ABFC_00A0C9DF1063_.wvu.PrintArea" localSheetId="2" hidden="1">#REF!</definedName>
    <definedName name="Z_554BC97C_C826_11D3_ABFC_00A0C9DF1063_.wvu.PrintArea" localSheetId="1" hidden="1">#REF!</definedName>
    <definedName name="Z_554BC97C_C826_11D3_ABFC_00A0C9DF1063_.wvu.PrintArea" localSheetId="33" hidden="1">#REF!</definedName>
    <definedName name="Z_554BC97C_C826_11D3_ABFC_00A0C9DF1063_.wvu.PrintArea" localSheetId="25" hidden="1">#REF!</definedName>
    <definedName name="Z_554BC97C_C826_11D3_ABFC_00A0C9DF1063_.wvu.PrintArea" hidden="1">#REF!</definedName>
    <definedName name="Z_67BC4B83_092D_11D3_88AD_0080C84A5D47_.wvu.PrintArea" localSheetId="17" hidden="1">#REF!</definedName>
    <definedName name="Z_67BC4B83_092D_11D3_88AD_0080C84A5D47_.wvu.PrintArea" localSheetId="16" hidden="1">#REF!</definedName>
    <definedName name="Z_67BC4B83_092D_11D3_88AD_0080C84A5D47_.wvu.PrintArea" localSheetId="53" hidden="1">#REF!</definedName>
    <definedName name="Z_67BC4B83_092D_11D3_88AD_0080C84A5D47_.wvu.PrintArea" localSheetId="23" hidden="1">#REF!</definedName>
    <definedName name="Z_67BC4B83_092D_11D3_88AD_0080C84A5D47_.wvu.PrintArea" localSheetId="14" hidden="1">#REF!</definedName>
    <definedName name="Z_67BC4B83_092D_11D3_88AD_0080C84A5D47_.wvu.PrintArea" localSheetId="13" hidden="1">#REF!</definedName>
    <definedName name="Z_67BC4B83_092D_11D3_88AD_0080C84A5D47_.wvu.PrintArea" localSheetId="12" hidden="1">#REF!</definedName>
    <definedName name="Z_67BC4B83_092D_11D3_88AD_0080C84A5D47_.wvu.PrintArea" localSheetId="36" hidden="1">#REF!</definedName>
    <definedName name="Z_67BC4B83_092D_11D3_88AD_0080C84A5D47_.wvu.PrintArea" localSheetId="10" hidden="1">#REF!</definedName>
    <definedName name="Z_67BC4B83_092D_11D3_88AD_0080C84A5D47_.wvu.PrintArea" localSheetId="11" hidden="1">#REF!</definedName>
    <definedName name="Z_67BC4B83_092D_11D3_88AD_0080C84A5D47_.wvu.PrintArea" localSheetId="9" hidden="1">#REF!</definedName>
    <definedName name="Z_67BC4B83_092D_11D3_88AD_0080C84A5D47_.wvu.PrintArea" localSheetId="8" hidden="1">#REF!</definedName>
    <definedName name="Z_67BC4B83_092D_11D3_88AD_0080C84A5D47_.wvu.PrintArea" localSheetId="21" hidden="1">#REF!</definedName>
    <definedName name="Z_67BC4B83_092D_11D3_88AD_0080C84A5D47_.wvu.PrintArea" localSheetId="6" hidden="1">#REF!</definedName>
    <definedName name="Z_67BC4B83_092D_11D3_88AD_0080C84A5D47_.wvu.PrintArea" localSheetId="0" hidden="1">#REF!</definedName>
    <definedName name="Z_67BC4B83_092D_11D3_88AD_0080C84A5D47_.wvu.PrintArea" localSheetId="2" hidden="1">#REF!</definedName>
    <definedName name="Z_67BC4B83_092D_11D3_88AD_0080C84A5D47_.wvu.PrintArea" localSheetId="1" hidden="1">#REF!</definedName>
    <definedName name="Z_67BC4B83_092D_11D3_88AD_0080C84A5D47_.wvu.PrintArea" localSheetId="33" hidden="1">#REF!</definedName>
    <definedName name="Z_67BC4B83_092D_11D3_88AD_0080C84A5D47_.wvu.PrintArea" localSheetId="25" hidden="1">#REF!</definedName>
    <definedName name="Z_67BC4B83_092D_11D3_88AD_0080C84A5D47_.wvu.PrintArea" hidden="1">#REF!</definedName>
    <definedName name="Z_67BC4B84_092D_11D3_88AD_0080C84A5D47_.wvu.PrintArea" localSheetId="17" hidden="1">#REF!</definedName>
    <definedName name="Z_67BC4B84_092D_11D3_88AD_0080C84A5D47_.wvu.PrintArea" localSheetId="16" hidden="1">#REF!</definedName>
    <definedName name="Z_67BC4B84_092D_11D3_88AD_0080C84A5D47_.wvu.PrintArea" localSheetId="53" hidden="1">#REF!</definedName>
    <definedName name="Z_67BC4B84_092D_11D3_88AD_0080C84A5D47_.wvu.PrintArea" localSheetId="23" hidden="1">#REF!</definedName>
    <definedName name="Z_67BC4B84_092D_11D3_88AD_0080C84A5D47_.wvu.PrintArea" localSheetId="14" hidden="1">#REF!</definedName>
    <definedName name="Z_67BC4B84_092D_11D3_88AD_0080C84A5D47_.wvu.PrintArea" localSheetId="13" hidden="1">#REF!</definedName>
    <definedName name="Z_67BC4B84_092D_11D3_88AD_0080C84A5D47_.wvu.PrintArea" localSheetId="12" hidden="1">#REF!</definedName>
    <definedName name="Z_67BC4B84_092D_11D3_88AD_0080C84A5D47_.wvu.PrintArea" localSheetId="36" hidden="1">#REF!</definedName>
    <definedName name="Z_67BC4B84_092D_11D3_88AD_0080C84A5D47_.wvu.PrintArea" localSheetId="10" hidden="1">#REF!</definedName>
    <definedName name="Z_67BC4B84_092D_11D3_88AD_0080C84A5D47_.wvu.PrintArea" localSheetId="11" hidden="1">#REF!</definedName>
    <definedName name="Z_67BC4B84_092D_11D3_88AD_0080C84A5D47_.wvu.PrintArea" localSheetId="9" hidden="1">#REF!</definedName>
    <definedName name="Z_67BC4B84_092D_11D3_88AD_0080C84A5D47_.wvu.PrintArea" localSheetId="8" hidden="1">#REF!</definedName>
    <definedName name="Z_67BC4B84_092D_11D3_88AD_0080C84A5D47_.wvu.PrintArea" localSheetId="21" hidden="1">#REF!</definedName>
    <definedName name="Z_67BC4B84_092D_11D3_88AD_0080C84A5D47_.wvu.PrintArea" localSheetId="6" hidden="1">#REF!</definedName>
    <definedName name="Z_67BC4B84_092D_11D3_88AD_0080C84A5D47_.wvu.PrintArea" localSheetId="0" hidden="1">#REF!</definedName>
    <definedName name="Z_67BC4B84_092D_11D3_88AD_0080C84A5D47_.wvu.PrintArea" localSheetId="2" hidden="1">#REF!</definedName>
    <definedName name="Z_67BC4B84_092D_11D3_88AD_0080C84A5D47_.wvu.PrintArea" localSheetId="1" hidden="1">#REF!</definedName>
    <definedName name="Z_67BC4B84_092D_11D3_88AD_0080C84A5D47_.wvu.PrintArea" localSheetId="33" hidden="1">#REF!</definedName>
    <definedName name="Z_67BC4B84_092D_11D3_88AD_0080C84A5D47_.wvu.PrintArea" localSheetId="25" hidden="1">#REF!</definedName>
    <definedName name="Z_67BC4B84_092D_11D3_88AD_0080C84A5D47_.wvu.PrintArea" hidden="1">#REF!</definedName>
    <definedName name="Z_67BC4B86_092D_11D3_88AD_0080C84A5D47_.wvu.PrintArea" localSheetId="17" hidden="1">#REF!</definedName>
    <definedName name="Z_67BC4B86_092D_11D3_88AD_0080C84A5D47_.wvu.PrintArea" localSheetId="16" hidden="1">#REF!</definedName>
    <definedName name="Z_67BC4B86_092D_11D3_88AD_0080C84A5D47_.wvu.PrintArea" localSheetId="53" hidden="1">#REF!</definedName>
    <definedName name="Z_67BC4B86_092D_11D3_88AD_0080C84A5D47_.wvu.PrintArea" localSheetId="23" hidden="1">#REF!</definedName>
    <definedName name="Z_67BC4B86_092D_11D3_88AD_0080C84A5D47_.wvu.PrintArea" localSheetId="14" hidden="1">#REF!</definedName>
    <definedName name="Z_67BC4B86_092D_11D3_88AD_0080C84A5D47_.wvu.PrintArea" localSheetId="13" hidden="1">#REF!</definedName>
    <definedName name="Z_67BC4B86_092D_11D3_88AD_0080C84A5D47_.wvu.PrintArea" localSheetId="12" hidden="1">#REF!</definedName>
    <definedName name="Z_67BC4B86_092D_11D3_88AD_0080C84A5D47_.wvu.PrintArea" localSheetId="36" hidden="1">#REF!</definedName>
    <definedName name="Z_67BC4B86_092D_11D3_88AD_0080C84A5D47_.wvu.PrintArea" localSheetId="10" hidden="1">#REF!</definedName>
    <definedName name="Z_67BC4B86_092D_11D3_88AD_0080C84A5D47_.wvu.PrintArea" localSheetId="11" hidden="1">#REF!</definedName>
    <definedName name="Z_67BC4B86_092D_11D3_88AD_0080C84A5D47_.wvu.PrintArea" localSheetId="9" hidden="1">#REF!</definedName>
    <definedName name="Z_67BC4B86_092D_11D3_88AD_0080C84A5D47_.wvu.PrintArea" localSheetId="8" hidden="1">#REF!</definedName>
    <definedName name="Z_67BC4B86_092D_11D3_88AD_0080C84A5D47_.wvu.PrintArea" localSheetId="21" hidden="1">#REF!</definedName>
    <definedName name="Z_67BC4B86_092D_11D3_88AD_0080C84A5D47_.wvu.PrintArea" localSheetId="6" hidden="1">#REF!</definedName>
    <definedName name="Z_67BC4B86_092D_11D3_88AD_0080C84A5D47_.wvu.PrintArea" localSheetId="0" hidden="1">#REF!</definedName>
    <definedName name="Z_67BC4B86_092D_11D3_88AD_0080C84A5D47_.wvu.PrintArea" localSheetId="2" hidden="1">#REF!</definedName>
    <definedName name="Z_67BC4B86_092D_11D3_88AD_0080C84A5D47_.wvu.PrintArea" localSheetId="1" hidden="1">#REF!</definedName>
    <definedName name="Z_67BC4B86_092D_11D3_88AD_0080C84A5D47_.wvu.PrintArea" localSheetId="33" hidden="1">#REF!</definedName>
    <definedName name="Z_67BC4B86_092D_11D3_88AD_0080C84A5D47_.wvu.PrintArea" localSheetId="25" hidden="1">#REF!</definedName>
    <definedName name="Z_67BC4B86_092D_11D3_88AD_0080C84A5D47_.wvu.PrintArea" hidden="1">#REF!</definedName>
    <definedName name="Z_67BC4B87_092D_11D3_88AD_0080C84A5D47_.wvu.PrintArea" localSheetId="17" hidden="1">#REF!</definedName>
    <definedName name="Z_67BC4B87_092D_11D3_88AD_0080C84A5D47_.wvu.PrintArea" localSheetId="16" hidden="1">#REF!</definedName>
    <definedName name="Z_67BC4B87_092D_11D3_88AD_0080C84A5D47_.wvu.PrintArea" localSheetId="53" hidden="1">#REF!</definedName>
    <definedName name="Z_67BC4B87_092D_11D3_88AD_0080C84A5D47_.wvu.PrintArea" localSheetId="23" hidden="1">#REF!</definedName>
    <definedName name="Z_67BC4B87_092D_11D3_88AD_0080C84A5D47_.wvu.PrintArea" localSheetId="14" hidden="1">#REF!</definedName>
    <definedName name="Z_67BC4B87_092D_11D3_88AD_0080C84A5D47_.wvu.PrintArea" localSheetId="13" hidden="1">#REF!</definedName>
    <definedName name="Z_67BC4B87_092D_11D3_88AD_0080C84A5D47_.wvu.PrintArea" localSheetId="12" hidden="1">#REF!</definedName>
    <definedName name="Z_67BC4B87_092D_11D3_88AD_0080C84A5D47_.wvu.PrintArea" localSheetId="36" hidden="1">#REF!</definedName>
    <definedName name="Z_67BC4B87_092D_11D3_88AD_0080C84A5D47_.wvu.PrintArea" localSheetId="10" hidden="1">#REF!</definedName>
    <definedName name="Z_67BC4B87_092D_11D3_88AD_0080C84A5D47_.wvu.PrintArea" localSheetId="11" hidden="1">#REF!</definedName>
    <definedName name="Z_67BC4B87_092D_11D3_88AD_0080C84A5D47_.wvu.PrintArea" localSheetId="9" hidden="1">#REF!</definedName>
    <definedName name="Z_67BC4B87_092D_11D3_88AD_0080C84A5D47_.wvu.PrintArea" localSheetId="8" hidden="1">#REF!</definedName>
    <definedName name="Z_67BC4B87_092D_11D3_88AD_0080C84A5D47_.wvu.PrintArea" localSheetId="21" hidden="1">#REF!</definedName>
    <definedName name="Z_67BC4B87_092D_11D3_88AD_0080C84A5D47_.wvu.PrintArea" localSheetId="6" hidden="1">#REF!</definedName>
    <definedName name="Z_67BC4B87_092D_11D3_88AD_0080C84A5D47_.wvu.PrintArea" localSheetId="0" hidden="1">#REF!</definedName>
    <definedName name="Z_67BC4B87_092D_11D3_88AD_0080C84A5D47_.wvu.PrintArea" localSheetId="2" hidden="1">#REF!</definedName>
    <definedName name="Z_67BC4B87_092D_11D3_88AD_0080C84A5D47_.wvu.PrintArea" localSheetId="1" hidden="1">#REF!</definedName>
    <definedName name="Z_67BC4B87_092D_11D3_88AD_0080C84A5D47_.wvu.PrintArea" localSheetId="33" hidden="1">#REF!</definedName>
    <definedName name="Z_67BC4B87_092D_11D3_88AD_0080C84A5D47_.wvu.PrintArea" localSheetId="25" hidden="1">#REF!</definedName>
    <definedName name="Z_67BC4B87_092D_11D3_88AD_0080C84A5D47_.wvu.PrintArea" hidden="1">#REF!</definedName>
    <definedName name="Z_67BC4B88_092D_11D3_88AD_0080C84A5D47_.wvu.PrintArea" localSheetId="17" hidden="1">#REF!</definedName>
    <definedName name="Z_67BC4B88_092D_11D3_88AD_0080C84A5D47_.wvu.PrintArea" localSheetId="16" hidden="1">#REF!</definedName>
    <definedName name="Z_67BC4B88_092D_11D3_88AD_0080C84A5D47_.wvu.PrintArea" localSheetId="53" hidden="1">#REF!</definedName>
    <definedName name="Z_67BC4B88_092D_11D3_88AD_0080C84A5D47_.wvu.PrintArea" localSheetId="23" hidden="1">#REF!</definedName>
    <definedName name="Z_67BC4B88_092D_11D3_88AD_0080C84A5D47_.wvu.PrintArea" localSheetId="14" hidden="1">#REF!</definedName>
    <definedName name="Z_67BC4B88_092D_11D3_88AD_0080C84A5D47_.wvu.PrintArea" localSheetId="13" hidden="1">#REF!</definedName>
    <definedName name="Z_67BC4B88_092D_11D3_88AD_0080C84A5D47_.wvu.PrintArea" localSheetId="12" hidden="1">#REF!</definedName>
    <definedName name="Z_67BC4B88_092D_11D3_88AD_0080C84A5D47_.wvu.PrintArea" localSheetId="36" hidden="1">#REF!</definedName>
    <definedName name="Z_67BC4B88_092D_11D3_88AD_0080C84A5D47_.wvu.PrintArea" localSheetId="10" hidden="1">#REF!</definedName>
    <definedName name="Z_67BC4B88_092D_11D3_88AD_0080C84A5D47_.wvu.PrintArea" localSheetId="11" hidden="1">#REF!</definedName>
    <definedName name="Z_67BC4B88_092D_11D3_88AD_0080C84A5D47_.wvu.PrintArea" localSheetId="9" hidden="1">#REF!</definedName>
    <definedName name="Z_67BC4B88_092D_11D3_88AD_0080C84A5D47_.wvu.PrintArea" localSheetId="8" hidden="1">#REF!</definedName>
    <definedName name="Z_67BC4B88_092D_11D3_88AD_0080C84A5D47_.wvu.PrintArea" localSheetId="21" hidden="1">#REF!</definedName>
    <definedName name="Z_67BC4B88_092D_11D3_88AD_0080C84A5D47_.wvu.PrintArea" localSheetId="6" hidden="1">#REF!</definedName>
    <definedName name="Z_67BC4B88_092D_11D3_88AD_0080C84A5D47_.wvu.PrintArea" localSheetId="0" hidden="1">#REF!</definedName>
    <definedName name="Z_67BC4B88_092D_11D3_88AD_0080C84A5D47_.wvu.PrintArea" localSheetId="2" hidden="1">#REF!</definedName>
    <definedName name="Z_67BC4B88_092D_11D3_88AD_0080C84A5D47_.wvu.PrintArea" localSheetId="1" hidden="1">#REF!</definedName>
    <definedName name="Z_67BC4B88_092D_11D3_88AD_0080C84A5D47_.wvu.PrintArea" localSheetId="33" hidden="1">#REF!</definedName>
    <definedName name="Z_67BC4B88_092D_11D3_88AD_0080C84A5D47_.wvu.PrintArea" localSheetId="25" hidden="1">#REF!</definedName>
    <definedName name="Z_67BC4B88_092D_11D3_88AD_0080C84A5D47_.wvu.PrintArea" hidden="1">#REF!</definedName>
    <definedName name="Z_67BC4B89_092D_11D3_88AD_0080C84A5D47_.wvu.PrintArea" localSheetId="17" hidden="1">#REF!</definedName>
    <definedName name="Z_67BC4B89_092D_11D3_88AD_0080C84A5D47_.wvu.PrintArea" localSheetId="16" hidden="1">#REF!</definedName>
    <definedName name="Z_67BC4B89_092D_11D3_88AD_0080C84A5D47_.wvu.PrintArea" localSheetId="53" hidden="1">#REF!</definedName>
    <definedName name="Z_67BC4B89_092D_11D3_88AD_0080C84A5D47_.wvu.PrintArea" localSheetId="23" hidden="1">#REF!</definedName>
    <definedName name="Z_67BC4B89_092D_11D3_88AD_0080C84A5D47_.wvu.PrintArea" localSheetId="14" hidden="1">#REF!</definedName>
    <definedName name="Z_67BC4B89_092D_11D3_88AD_0080C84A5D47_.wvu.PrintArea" localSheetId="13" hidden="1">#REF!</definedName>
    <definedName name="Z_67BC4B89_092D_11D3_88AD_0080C84A5D47_.wvu.PrintArea" localSheetId="12" hidden="1">#REF!</definedName>
    <definedName name="Z_67BC4B89_092D_11D3_88AD_0080C84A5D47_.wvu.PrintArea" localSheetId="36" hidden="1">#REF!</definedName>
    <definedName name="Z_67BC4B89_092D_11D3_88AD_0080C84A5D47_.wvu.PrintArea" localSheetId="10" hidden="1">#REF!</definedName>
    <definedName name="Z_67BC4B89_092D_11D3_88AD_0080C84A5D47_.wvu.PrintArea" localSheetId="11" hidden="1">#REF!</definedName>
    <definedName name="Z_67BC4B89_092D_11D3_88AD_0080C84A5D47_.wvu.PrintArea" localSheetId="9" hidden="1">#REF!</definedName>
    <definedName name="Z_67BC4B89_092D_11D3_88AD_0080C84A5D47_.wvu.PrintArea" localSheetId="8" hidden="1">#REF!</definedName>
    <definedName name="Z_67BC4B89_092D_11D3_88AD_0080C84A5D47_.wvu.PrintArea" localSheetId="21" hidden="1">#REF!</definedName>
    <definedName name="Z_67BC4B89_092D_11D3_88AD_0080C84A5D47_.wvu.PrintArea" localSheetId="6" hidden="1">#REF!</definedName>
    <definedName name="Z_67BC4B89_092D_11D3_88AD_0080C84A5D47_.wvu.PrintArea" localSheetId="0" hidden="1">#REF!</definedName>
    <definedName name="Z_67BC4B89_092D_11D3_88AD_0080C84A5D47_.wvu.PrintArea" localSheetId="2" hidden="1">#REF!</definedName>
    <definedName name="Z_67BC4B89_092D_11D3_88AD_0080C84A5D47_.wvu.PrintArea" localSheetId="1" hidden="1">#REF!</definedName>
    <definedName name="Z_67BC4B89_092D_11D3_88AD_0080C84A5D47_.wvu.PrintArea" localSheetId="33" hidden="1">#REF!</definedName>
    <definedName name="Z_67BC4B89_092D_11D3_88AD_0080C84A5D47_.wvu.PrintArea" localSheetId="25" hidden="1">#REF!</definedName>
    <definedName name="Z_67BC4B89_092D_11D3_88AD_0080C84A5D47_.wvu.PrintArea" hidden="1">#REF!</definedName>
    <definedName name="Z_67BC4B8B_092D_11D3_88AD_0080C84A5D47_.wvu.PrintArea" localSheetId="17" hidden="1">#REF!</definedName>
    <definedName name="Z_67BC4B8B_092D_11D3_88AD_0080C84A5D47_.wvu.PrintArea" localSheetId="16" hidden="1">#REF!</definedName>
    <definedName name="Z_67BC4B8B_092D_11D3_88AD_0080C84A5D47_.wvu.PrintArea" localSheetId="53" hidden="1">#REF!</definedName>
    <definedName name="Z_67BC4B8B_092D_11D3_88AD_0080C84A5D47_.wvu.PrintArea" localSheetId="23" hidden="1">#REF!</definedName>
    <definedName name="Z_67BC4B8B_092D_11D3_88AD_0080C84A5D47_.wvu.PrintArea" localSheetId="14" hidden="1">#REF!</definedName>
    <definedName name="Z_67BC4B8B_092D_11D3_88AD_0080C84A5D47_.wvu.PrintArea" localSheetId="13" hidden="1">#REF!</definedName>
    <definedName name="Z_67BC4B8B_092D_11D3_88AD_0080C84A5D47_.wvu.PrintArea" localSheetId="12" hidden="1">#REF!</definedName>
    <definedName name="Z_67BC4B8B_092D_11D3_88AD_0080C84A5D47_.wvu.PrintArea" localSheetId="36" hidden="1">#REF!</definedName>
    <definedName name="Z_67BC4B8B_092D_11D3_88AD_0080C84A5D47_.wvu.PrintArea" localSheetId="10" hidden="1">#REF!</definedName>
    <definedName name="Z_67BC4B8B_092D_11D3_88AD_0080C84A5D47_.wvu.PrintArea" localSheetId="11" hidden="1">#REF!</definedName>
    <definedName name="Z_67BC4B8B_092D_11D3_88AD_0080C84A5D47_.wvu.PrintArea" localSheetId="9" hidden="1">#REF!</definedName>
    <definedName name="Z_67BC4B8B_092D_11D3_88AD_0080C84A5D47_.wvu.PrintArea" localSheetId="8" hidden="1">#REF!</definedName>
    <definedName name="Z_67BC4B8B_092D_11D3_88AD_0080C84A5D47_.wvu.PrintArea" localSheetId="21" hidden="1">#REF!</definedName>
    <definedName name="Z_67BC4B8B_092D_11D3_88AD_0080C84A5D47_.wvu.PrintArea" localSheetId="6" hidden="1">#REF!</definedName>
    <definedName name="Z_67BC4B8B_092D_11D3_88AD_0080C84A5D47_.wvu.PrintArea" localSheetId="0" hidden="1">#REF!</definedName>
    <definedName name="Z_67BC4B8B_092D_11D3_88AD_0080C84A5D47_.wvu.PrintArea" localSheetId="2" hidden="1">#REF!</definedName>
    <definedName name="Z_67BC4B8B_092D_11D3_88AD_0080C84A5D47_.wvu.PrintArea" localSheetId="1" hidden="1">#REF!</definedName>
    <definedName name="Z_67BC4B8B_092D_11D3_88AD_0080C84A5D47_.wvu.PrintArea" localSheetId="33" hidden="1">#REF!</definedName>
    <definedName name="Z_67BC4B8B_092D_11D3_88AD_0080C84A5D47_.wvu.PrintArea" localSheetId="25" hidden="1">#REF!</definedName>
    <definedName name="Z_67BC4B8B_092D_11D3_88AD_0080C84A5D47_.wvu.PrintArea" hidden="1">#REF!</definedName>
    <definedName name="Z_67BC4B8C_092D_11D3_88AD_0080C84A5D47_.wvu.PrintArea" localSheetId="17" hidden="1">#REF!</definedName>
    <definedName name="Z_67BC4B8C_092D_11D3_88AD_0080C84A5D47_.wvu.PrintArea" localSheetId="16" hidden="1">#REF!</definedName>
    <definedName name="Z_67BC4B8C_092D_11D3_88AD_0080C84A5D47_.wvu.PrintArea" localSheetId="53" hidden="1">#REF!</definedName>
    <definedName name="Z_67BC4B8C_092D_11D3_88AD_0080C84A5D47_.wvu.PrintArea" localSheetId="23" hidden="1">#REF!</definedName>
    <definedName name="Z_67BC4B8C_092D_11D3_88AD_0080C84A5D47_.wvu.PrintArea" localSheetId="14" hidden="1">#REF!</definedName>
    <definedName name="Z_67BC4B8C_092D_11D3_88AD_0080C84A5D47_.wvu.PrintArea" localSheetId="13" hidden="1">#REF!</definedName>
    <definedName name="Z_67BC4B8C_092D_11D3_88AD_0080C84A5D47_.wvu.PrintArea" localSheetId="12" hidden="1">#REF!</definedName>
    <definedName name="Z_67BC4B8C_092D_11D3_88AD_0080C84A5D47_.wvu.PrintArea" localSheetId="36" hidden="1">#REF!</definedName>
    <definedName name="Z_67BC4B8C_092D_11D3_88AD_0080C84A5D47_.wvu.PrintArea" localSheetId="10" hidden="1">#REF!</definedName>
    <definedName name="Z_67BC4B8C_092D_11D3_88AD_0080C84A5D47_.wvu.PrintArea" localSheetId="11" hidden="1">#REF!</definedName>
    <definedName name="Z_67BC4B8C_092D_11D3_88AD_0080C84A5D47_.wvu.PrintArea" localSheetId="9" hidden="1">#REF!</definedName>
    <definedName name="Z_67BC4B8C_092D_11D3_88AD_0080C84A5D47_.wvu.PrintArea" localSheetId="8" hidden="1">#REF!</definedName>
    <definedName name="Z_67BC4B8C_092D_11D3_88AD_0080C84A5D47_.wvu.PrintArea" localSheetId="21" hidden="1">#REF!</definedName>
    <definedName name="Z_67BC4B8C_092D_11D3_88AD_0080C84A5D47_.wvu.PrintArea" localSheetId="6" hidden="1">#REF!</definedName>
    <definedName name="Z_67BC4B8C_092D_11D3_88AD_0080C84A5D47_.wvu.PrintArea" localSheetId="0" hidden="1">#REF!</definedName>
    <definedName name="Z_67BC4B8C_092D_11D3_88AD_0080C84A5D47_.wvu.PrintArea" localSheetId="2" hidden="1">#REF!</definedName>
    <definedName name="Z_67BC4B8C_092D_11D3_88AD_0080C84A5D47_.wvu.PrintArea" localSheetId="1" hidden="1">#REF!</definedName>
    <definedName name="Z_67BC4B8C_092D_11D3_88AD_0080C84A5D47_.wvu.PrintArea" localSheetId="33" hidden="1">#REF!</definedName>
    <definedName name="Z_67BC4B8C_092D_11D3_88AD_0080C84A5D47_.wvu.PrintArea" localSheetId="25" hidden="1">#REF!</definedName>
    <definedName name="Z_67BC4B8C_092D_11D3_88AD_0080C84A5D47_.wvu.PrintArea" hidden="1">#REF!</definedName>
    <definedName name="Z_67BC4B8D_092D_11D3_88AD_0080C84A5D47_.wvu.PrintArea" localSheetId="17" hidden="1">#REF!</definedName>
    <definedName name="Z_67BC4B8D_092D_11D3_88AD_0080C84A5D47_.wvu.PrintArea" localSheetId="16" hidden="1">#REF!</definedName>
    <definedName name="Z_67BC4B8D_092D_11D3_88AD_0080C84A5D47_.wvu.PrintArea" localSheetId="53" hidden="1">#REF!</definedName>
    <definedName name="Z_67BC4B8D_092D_11D3_88AD_0080C84A5D47_.wvu.PrintArea" localSheetId="23" hidden="1">#REF!</definedName>
    <definedName name="Z_67BC4B8D_092D_11D3_88AD_0080C84A5D47_.wvu.PrintArea" localSheetId="14" hidden="1">#REF!</definedName>
    <definedName name="Z_67BC4B8D_092D_11D3_88AD_0080C84A5D47_.wvu.PrintArea" localSheetId="13" hidden="1">#REF!</definedName>
    <definedName name="Z_67BC4B8D_092D_11D3_88AD_0080C84A5D47_.wvu.PrintArea" localSheetId="12" hidden="1">#REF!</definedName>
    <definedName name="Z_67BC4B8D_092D_11D3_88AD_0080C84A5D47_.wvu.PrintArea" localSheetId="36" hidden="1">#REF!</definedName>
    <definedName name="Z_67BC4B8D_092D_11D3_88AD_0080C84A5D47_.wvu.PrintArea" localSheetId="10" hidden="1">#REF!</definedName>
    <definedName name="Z_67BC4B8D_092D_11D3_88AD_0080C84A5D47_.wvu.PrintArea" localSheetId="11" hidden="1">#REF!</definedName>
    <definedName name="Z_67BC4B8D_092D_11D3_88AD_0080C84A5D47_.wvu.PrintArea" localSheetId="9" hidden="1">#REF!</definedName>
    <definedName name="Z_67BC4B8D_092D_11D3_88AD_0080C84A5D47_.wvu.PrintArea" localSheetId="8" hidden="1">#REF!</definedName>
    <definedName name="Z_67BC4B8D_092D_11D3_88AD_0080C84A5D47_.wvu.PrintArea" localSheetId="21" hidden="1">#REF!</definedName>
    <definedName name="Z_67BC4B8D_092D_11D3_88AD_0080C84A5D47_.wvu.PrintArea" localSheetId="6" hidden="1">#REF!</definedName>
    <definedName name="Z_67BC4B8D_092D_11D3_88AD_0080C84A5D47_.wvu.PrintArea" localSheetId="0" hidden="1">#REF!</definedName>
    <definedName name="Z_67BC4B8D_092D_11D3_88AD_0080C84A5D47_.wvu.PrintArea" localSheetId="2" hidden="1">#REF!</definedName>
    <definedName name="Z_67BC4B8D_092D_11D3_88AD_0080C84A5D47_.wvu.PrintArea" localSheetId="1" hidden="1">#REF!</definedName>
    <definedName name="Z_67BC4B8D_092D_11D3_88AD_0080C84A5D47_.wvu.PrintArea" localSheetId="33" hidden="1">#REF!</definedName>
    <definedName name="Z_67BC4B8D_092D_11D3_88AD_0080C84A5D47_.wvu.PrintArea" localSheetId="25" hidden="1">#REF!</definedName>
    <definedName name="Z_67BC4B8D_092D_11D3_88AD_0080C84A5D47_.wvu.PrintArea" hidden="1">#REF!</definedName>
    <definedName name="Z_67BC4B8E_092D_11D3_88AD_0080C84A5D47_.wvu.PrintArea" localSheetId="17" hidden="1">#REF!</definedName>
    <definedName name="Z_67BC4B8E_092D_11D3_88AD_0080C84A5D47_.wvu.PrintArea" localSheetId="16" hidden="1">#REF!</definedName>
    <definedName name="Z_67BC4B8E_092D_11D3_88AD_0080C84A5D47_.wvu.PrintArea" localSheetId="53" hidden="1">#REF!</definedName>
    <definedName name="Z_67BC4B8E_092D_11D3_88AD_0080C84A5D47_.wvu.PrintArea" localSheetId="23" hidden="1">#REF!</definedName>
    <definedName name="Z_67BC4B8E_092D_11D3_88AD_0080C84A5D47_.wvu.PrintArea" localSheetId="14" hidden="1">#REF!</definedName>
    <definedName name="Z_67BC4B8E_092D_11D3_88AD_0080C84A5D47_.wvu.PrintArea" localSheetId="13" hidden="1">#REF!</definedName>
    <definedName name="Z_67BC4B8E_092D_11D3_88AD_0080C84A5D47_.wvu.PrintArea" localSheetId="12" hidden="1">#REF!</definedName>
    <definedName name="Z_67BC4B8E_092D_11D3_88AD_0080C84A5D47_.wvu.PrintArea" localSheetId="36" hidden="1">#REF!</definedName>
    <definedName name="Z_67BC4B8E_092D_11D3_88AD_0080C84A5D47_.wvu.PrintArea" localSheetId="10" hidden="1">#REF!</definedName>
    <definedName name="Z_67BC4B8E_092D_11D3_88AD_0080C84A5D47_.wvu.PrintArea" localSheetId="11" hidden="1">#REF!</definedName>
    <definedName name="Z_67BC4B8E_092D_11D3_88AD_0080C84A5D47_.wvu.PrintArea" localSheetId="9" hidden="1">#REF!</definedName>
    <definedName name="Z_67BC4B8E_092D_11D3_88AD_0080C84A5D47_.wvu.PrintArea" localSheetId="8" hidden="1">#REF!</definedName>
    <definedName name="Z_67BC4B8E_092D_11D3_88AD_0080C84A5D47_.wvu.PrintArea" localSheetId="21" hidden="1">#REF!</definedName>
    <definedName name="Z_67BC4B8E_092D_11D3_88AD_0080C84A5D47_.wvu.PrintArea" localSheetId="6" hidden="1">#REF!</definedName>
    <definedName name="Z_67BC4B8E_092D_11D3_88AD_0080C84A5D47_.wvu.PrintArea" localSheetId="0" hidden="1">#REF!</definedName>
    <definedName name="Z_67BC4B8E_092D_11D3_88AD_0080C84A5D47_.wvu.PrintArea" localSheetId="2" hidden="1">#REF!</definedName>
    <definedName name="Z_67BC4B8E_092D_11D3_88AD_0080C84A5D47_.wvu.PrintArea" localSheetId="1" hidden="1">#REF!</definedName>
    <definedName name="Z_67BC4B8E_092D_11D3_88AD_0080C84A5D47_.wvu.PrintArea" localSheetId="33" hidden="1">#REF!</definedName>
    <definedName name="Z_67BC4B8E_092D_11D3_88AD_0080C84A5D47_.wvu.PrintArea" localSheetId="25" hidden="1">#REF!</definedName>
    <definedName name="Z_67BC4B8E_092D_11D3_88AD_0080C84A5D47_.wvu.PrintArea" hidden="1">#REF!</definedName>
    <definedName name="Z_67BC4B90_092D_11D3_88AD_0080C84A5D47_.wvu.PrintArea" localSheetId="17" hidden="1">#REF!</definedName>
    <definedName name="Z_67BC4B90_092D_11D3_88AD_0080C84A5D47_.wvu.PrintArea" localSheetId="16" hidden="1">#REF!</definedName>
    <definedName name="Z_67BC4B90_092D_11D3_88AD_0080C84A5D47_.wvu.PrintArea" localSheetId="53" hidden="1">#REF!</definedName>
    <definedName name="Z_67BC4B90_092D_11D3_88AD_0080C84A5D47_.wvu.PrintArea" localSheetId="23" hidden="1">#REF!</definedName>
    <definedName name="Z_67BC4B90_092D_11D3_88AD_0080C84A5D47_.wvu.PrintArea" localSheetId="14" hidden="1">#REF!</definedName>
    <definedName name="Z_67BC4B90_092D_11D3_88AD_0080C84A5D47_.wvu.PrintArea" localSheetId="13" hidden="1">#REF!</definedName>
    <definedName name="Z_67BC4B90_092D_11D3_88AD_0080C84A5D47_.wvu.PrintArea" localSheetId="12" hidden="1">#REF!</definedName>
    <definedName name="Z_67BC4B90_092D_11D3_88AD_0080C84A5D47_.wvu.PrintArea" localSheetId="36" hidden="1">#REF!</definedName>
    <definedName name="Z_67BC4B90_092D_11D3_88AD_0080C84A5D47_.wvu.PrintArea" localSheetId="10" hidden="1">#REF!</definedName>
    <definedName name="Z_67BC4B90_092D_11D3_88AD_0080C84A5D47_.wvu.PrintArea" localSheetId="11" hidden="1">#REF!</definedName>
    <definedName name="Z_67BC4B90_092D_11D3_88AD_0080C84A5D47_.wvu.PrintArea" localSheetId="9" hidden="1">#REF!</definedName>
    <definedName name="Z_67BC4B90_092D_11D3_88AD_0080C84A5D47_.wvu.PrintArea" localSheetId="8" hidden="1">#REF!</definedName>
    <definedName name="Z_67BC4B90_092D_11D3_88AD_0080C84A5D47_.wvu.PrintArea" localSheetId="21" hidden="1">#REF!</definedName>
    <definedName name="Z_67BC4B90_092D_11D3_88AD_0080C84A5D47_.wvu.PrintArea" localSheetId="6" hidden="1">#REF!</definedName>
    <definedName name="Z_67BC4B90_092D_11D3_88AD_0080C84A5D47_.wvu.PrintArea" localSheetId="0" hidden="1">#REF!</definedName>
    <definedName name="Z_67BC4B90_092D_11D3_88AD_0080C84A5D47_.wvu.PrintArea" localSheetId="2" hidden="1">#REF!</definedName>
    <definedName name="Z_67BC4B90_092D_11D3_88AD_0080C84A5D47_.wvu.PrintArea" localSheetId="1" hidden="1">#REF!</definedName>
    <definedName name="Z_67BC4B90_092D_11D3_88AD_0080C84A5D47_.wvu.PrintArea" localSheetId="33" hidden="1">#REF!</definedName>
    <definedName name="Z_67BC4B90_092D_11D3_88AD_0080C84A5D47_.wvu.PrintArea" localSheetId="25" hidden="1">#REF!</definedName>
    <definedName name="Z_67BC4B90_092D_11D3_88AD_0080C84A5D47_.wvu.PrintArea" hidden="1">#REF!</definedName>
    <definedName name="Z_67BC4B91_092D_11D3_88AD_0080C84A5D47_.wvu.PrintArea" localSheetId="17" hidden="1">#REF!</definedName>
    <definedName name="Z_67BC4B91_092D_11D3_88AD_0080C84A5D47_.wvu.PrintArea" localSheetId="16" hidden="1">#REF!</definedName>
    <definedName name="Z_67BC4B91_092D_11D3_88AD_0080C84A5D47_.wvu.PrintArea" localSheetId="53" hidden="1">#REF!</definedName>
    <definedName name="Z_67BC4B91_092D_11D3_88AD_0080C84A5D47_.wvu.PrintArea" localSheetId="23" hidden="1">#REF!</definedName>
    <definedName name="Z_67BC4B91_092D_11D3_88AD_0080C84A5D47_.wvu.PrintArea" localSheetId="14" hidden="1">#REF!</definedName>
    <definedName name="Z_67BC4B91_092D_11D3_88AD_0080C84A5D47_.wvu.PrintArea" localSheetId="13" hidden="1">#REF!</definedName>
    <definedName name="Z_67BC4B91_092D_11D3_88AD_0080C84A5D47_.wvu.PrintArea" localSheetId="12" hidden="1">#REF!</definedName>
    <definedName name="Z_67BC4B91_092D_11D3_88AD_0080C84A5D47_.wvu.PrintArea" localSheetId="36" hidden="1">#REF!</definedName>
    <definedName name="Z_67BC4B91_092D_11D3_88AD_0080C84A5D47_.wvu.PrintArea" localSheetId="10" hidden="1">#REF!</definedName>
    <definedName name="Z_67BC4B91_092D_11D3_88AD_0080C84A5D47_.wvu.PrintArea" localSheetId="11" hidden="1">#REF!</definedName>
    <definedName name="Z_67BC4B91_092D_11D3_88AD_0080C84A5D47_.wvu.PrintArea" localSheetId="9" hidden="1">#REF!</definedName>
    <definedName name="Z_67BC4B91_092D_11D3_88AD_0080C84A5D47_.wvu.PrintArea" localSheetId="8" hidden="1">#REF!</definedName>
    <definedName name="Z_67BC4B91_092D_11D3_88AD_0080C84A5D47_.wvu.PrintArea" localSheetId="21" hidden="1">#REF!</definedName>
    <definedName name="Z_67BC4B91_092D_11D3_88AD_0080C84A5D47_.wvu.PrintArea" localSheetId="6" hidden="1">#REF!</definedName>
    <definedName name="Z_67BC4B91_092D_11D3_88AD_0080C84A5D47_.wvu.PrintArea" localSheetId="0" hidden="1">#REF!</definedName>
    <definedName name="Z_67BC4B91_092D_11D3_88AD_0080C84A5D47_.wvu.PrintArea" localSheetId="2" hidden="1">#REF!</definedName>
    <definedName name="Z_67BC4B91_092D_11D3_88AD_0080C84A5D47_.wvu.PrintArea" localSheetId="1" hidden="1">#REF!</definedName>
    <definedName name="Z_67BC4B91_092D_11D3_88AD_0080C84A5D47_.wvu.PrintArea" localSheetId="33" hidden="1">#REF!</definedName>
    <definedName name="Z_67BC4B91_092D_11D3_88AD_0080C84A5D47_.wvu.PrintArea" localSheetId="25" hidden="1">#REF!</definedName>
    <definedName name="Z_67BC4B91_092D_11D3_88AD_0080C84A5D47_.wvu.PrintArea" hidden="1">#REF!</definedName>
    <definedName name="Z_67BC4B93_092D_11D3_88AD_0080C84A5D47_.wvu.PrintArea" localSheetId="17" hidden="1">#REF!</definedName>
    <definedName name="Z_67BC4B93_092D_11D3_88AD_0080C84A5D47_.wvu.PrintArea" localSheetId="16" hidden="1">#REF!</definedName>
    <definedName name="Z_67BC4B93_092D_11D3_88AD_0080C84A5D47_.wvu.PrintArea" localSheetId="53" hidden="1">#REF!</definedName>
    <definedName name="Z_67BC4B93_092D_11D3_88AD_0080C84A5D47_.wvu.PrintArea" localSheetId="23" hidden="1">#REF!</definedName>
    <definedName name="Z_67BC4B93_092D_11D3_88AD_0080C84A5D47_.wvu.PrintArea" localSheetId="14" hidden="1">#REF!</definedName>
    <definedName name="Z_67BC4B93_092D_11D3_88AD_0080C84A5D47_.wvu.PrintArea" localSheetId="13" hidden="1">#REF!</definedName>
    <definedName name="Z_67BC4B93_092D_11D3_88AD_0080C84A5D47_.wvu.PrintArea" localSheetId="12" hidden="1">#REF!</definedName>
    <definedName name="Z_67BC4B93_092D_11D3_88AD_0080C84A5D47_.wvu.PrintArea" localSheetId="36" hidden="1">#REF!</definedName>
    <definedName name="Z_67BC4B93_092D_11D3_88AD_0080C84A5D47_.wvu.PrintArea" localSheetId="10" hidden="1">#REF!</definedName>
    <definedName name="Z_67BC4B93_092D_11D3_88AD_0080C84A5D47_.wvu.PrintArea" localSheetId="11" hidden="1">#REF!</definedName>
    <definedName name="Z_67BC4B93_092D_11D3_88AD_0080C84A5D47_.wvu.PrintArea" localSheetId="9" hidden="1">#REF!</definedName>
    <definedName name="Z_67BC4B93_092D_11D3_88AD_0080C84A5D47_.wvu.PrintArea" localSheetId="8" hidden="1">#REF!</definedName>
    <definedName name="Z_67BC4B93_092D_11D3_88AD_0080C84A5D47_.wvu.PrintArea" localSheetId="21" hidden="1">#REF!</definedName>
    <definedName name="Z_67BC4B93_092D_11D3_88AD_0080C84A5D47_.wvu.PrintArea" localSheetId="6" hidden="1">#REF!</definedName>
    <definedName name="Z_67BC4B93_092D_11D3_88AD_0080C84A5D47_.wvu.PrintArea" localSheetId="0" hidden="1">#REF!</definedName>
    <definedName name="Z_67BC4B93_092D_11D3_88AD_0080C84A5D47_.wvu.PrintArea" localSheetId="2" hidden="1">#REF!</definedName>
    <definedName name="Z_67BC4B93_092D_11D3_88AD_0080C84A5D47_.wvu.PrintArea" localSheetId="1" hidden="1">#REF!</definedName>
    <definedName name="Z_67BC4B93_092D_11D3_88AD_0080C84A5D47_.wvu.PrintArea" localSheetId="33" hidden="1">#REF!</definedName>
    <definedName name="Z_67BC4B93_092D_11D3_88AD_0080C84A5D47_.wvu.PrintArea" localSheetId="25" hidden="1">#REF!</definedName>
    <definedName name="Z_67BC4B93_092D_11D3_88AD_0080C84A5D47_.wvu.PrintArea" hidden="1">#REF!</definedName>
    <definedName name="Z_67BC4B94_092D_11D3_88AD_0080C84A5D47_.wvu.PrintArea" localSheetId="17" hidden="1">#REF!</definedName>
    <definedName name="Z_67BC4B94_092D_11D3_88AD_0080C84A5D47_.wvu.PrintArea" localSheetId="16" hidden="1">#REF!</definedName>
    <definedName name="Z_67BC4B94_092D_11D3_88AD_0080C84A5D47_.wvu.PrintArea" localSheetId="53" hidden="1">#REF!</definedName>
    <definedName name="Z_67BC4B94_092D_11D3_88AD_0080C84A5D47_.wvu.PrintArea" localSheetId="23" hidden="1">#REF!</definedName>
    <definedName name="Z_67BC4B94_092D_11D3_88AD_0080C84A5D47_.wvu.PrintArea" localSheetId="14" hidden="1">#REF!</definedName>
    <definedName name="Z_67BC4B94_092D_11D3_88AD_0080C84A5D47_.wvu.PrintArea" localSheetId="13" hidden="1">#REF!</definedName>
    <definedName name="Z_67BC4B94_092D_11D3_88AD_0080C84A5D47_.wvu.PrintArea" localSheetId="12" hidden="1">#REF!</definedName>
    <definedName name="Z_67BC4B94_092D_11D3_88AD_0080C84A5D47_.wvu.PrintArea" localSheetId="36" hidden="1">#REF!</definedName>
    <definedName name="Z_67BC4B94_092D_11D3_88AD_0080C84A5D47_.wvu.PrintArea" localSheetId="10" hidden="1">#REF!</definedName>
    <definedName name="Z_67BC4B94_092D_11D3_88AD_0080C84A5D47_.wvu.PrintArea" localSheetId="11" hidden="1">#REF!</definedName>
    <definedName name="Z_67BC4B94_092D_11D3_88AD_0080C84A5D47_.wvu.PrintArea" localSheetId="9" hidden="1">#REF!</definedName>
    <definedName name="Z_67BC4B94_092D_11D3_88AD_0080C84A5D47_.wvu.PrintArea" localSheetId="8" hidden="1">#REF!</definedName>
    <definedName name="Z_67BC4B94_092D_11D3_88AD_0080C84A5D47_.wvu.PrintArea" localSheetId="21" hidden="1">#REF!</definedName>
    <definedName name="Z_67BC4B94_092D_11D3_88AD_0080C84A5D47_.wvu.PrintArea" localSheetId="6" hidden="1">#REF!</definedName>
    <definedName name="Z_67BC4B94_092D_11D3_88AD_0080C84A5D47_.wvu.PrintArea" localSheetId="0" hidden="1">#REF!</definedName>
    <definedName name="Z_67BC4B94_092D_11D3_88AD_0080C84A5D47_.wvu.PrintArea" localSheetId="2" hidden="1">#REF!</definedName>
    <definedName name="Z_67BC4B94_092D_11D3_88AD_0080C84A5D47_.wvu.PrintArea" localSheetId="1" hidden="1">#REF!</definedName>
    <definedName name="Z_67BC4B94_092D_11D3_88AD_0080C84A5D47_.wvu.PrintArea" localSheetId="33" hidden="1">#REF!</definedName>
    <definedName name="Z_67BC4B94_092D_11D3_88AD_0080C84A5D47_.wvu.PrintArea" localSheetId="25" hidden="1">#REF!</definedName>
    <definedName name="Z_67BC4B94_092D_11D3_88AD_0080C84A5D47_.wvu.PrintArea" hidden="1">#REF!</definedName>
    <definedName name="Z_67BC4B96_092D_11D3_88AD_0080C84A5D47_.wvu.PrintArea" localSheetId="17" hidden="1">#REF!</definedName>
    <definedName name="Z_67BC4B96_092D_11D3_88AD_0080C84A5D47_.wvu.PrintArea" localSheetId="16" hidden="1">#REF!</definedName>
    <definedName name="Z_67BC4B96_092D_11D3_88AD_0080C84A5D47_.wvu.PrintArea" localSheetId="53" hidden="1">#REF!</definedName>
    <definedName name="Z_67BC4B96_092D_11D3_88AD_0080C84A5D47_.wvu.PrintArea" localSheetId="23" hidden="1">#REF!</definedName>
    <definedName name="Z_67BC4B96_092D_11D3_88AD_0080C84A5D47_.wvu.PrintArea" localSheetId="14" hidden="1">#REF!</definedName>
    <definedName name="Z_67BC4B96_092D_11D3_88AD_0080C84A5D47_.wvu.PrintArea" localSheetId="13" hidden="1">#REF!</definedName>
    <definedName name="Z_67BC4B96_092D_11D3_88AD_0080C84A5D47_.wvu.PrintArea" localSheetId="12" hidden="1">#REF!</definedName>
    <definedName name="Z_67BC4B96_092D_11D3_88AD_0080C84A5D47_.wvu.PrintArea" localSheetId="36" hidden="1">#REF!</definedName>
    <definedName name="Z_67BC4B96_092D_11D3_88AD_0080C84A5D47_.wvu.PrintArea" localSheetId="10" hidden="1">#REF!</definedName>
    <definedName name="Z_67BC4B96_092D_11D3_88AD_0080C84A5D47_.wvu.PrintArea" localSheetId="11" hidden="1">#REF!</definedName>
    <definedName name="Z_67BC4B96_092D_11D3_88AD_0080C84A5D47_.wvu.PrintArea" localSheetId="9" hidden="1">#REF!</definedName>
    <definedName name="Z_67BC4B96_092D_11D3_88AD_0080C84A5D47_.wvu.PrintArea" localSheetId="8" hidden="1">#REF!</definedName>
    <definedName name="Z_67BC4B96_092D_11D3_88AD_0080C84A5D47_.wvu.PrintArea" localSheetId="21" hidden="1">#REF!</definedName>
    <definedName name="Z_67BC4B96_092D_11D3_88AD_0080C84A5D47_.wvu.PrintArea" localSheetId="6" hidden="1">#REF!</definedName>
    <definedName name="Z_67BC4B96_092D_11D3_88AD_0080C84A5D47_.wvu.PrintArea" localSheetId="0" hidden="1">#REF!</definedName>
    <definedName name="Z_67BC4B96_092D_11D3_88AD_0080C84A5D47_.wvu.PrintArea" localSheetId="2" hidden="1">#REF!</definedName>
    <definedName name="Z_67BC4B96_092D_11D3_88AD_0080C84A5D47_.wvu.PrintArea" localSheetId="1" hidden="1">#REF!</definedName>
    <definedName name="Z_67BC4B96_092D_11D3_88AD_0080C84A5D47_.wvu.PrintArea" localSheetId="33" hidden="1">#REF!</definedName>
    <definedName name="Z_67BC4B96_092D_11D3_88AD_0080C84A5D47_.wvu.PrintArea" localSheetId="25" hidden="1">#REF!</definedName>
    <definedName name="Z_67BC4B96_092D_11D3_88AD_0080C84A5D47_.wvu.PrintArea" hidden="1">#REF!</definedName>
    <definedName name="Z_67BC4B97_092D_11D3_88AD_0080C84A5D47_.wvu.PrintArea" localSheetId="17" hidden="1">#REF!</definedName>
    <definedName name="Z_67BC4B97_092D_11D3_88AD_0080C84A5D47_.wvu.PrintArea" localSheetId="16" hidden="1">#REF!</definedName>
    <definedName name="Z_67BC4B97_092D_11D3_88AD_0080C84A5D47_.wvu.PrintArea" localSheetId="53" hidden="1">#REF!</definedName>
    <definedName name="Z_67BC4B97_092D_11D3_88AD_0080C84A5D47_.wvu.PrintArea" localSheetId="23" hidden="1">#REF!</definedName>
    <definedName name="Z_67BC4B97_092D_11D3_88AD_0080C84A5D47_.wvu.PrintArea" localSheetId="14" hidden="1">#REF!</definedName>
    <definedName name="Z_67BC4B97_092D_11D3_88AD_0080C84A5D47_.wvu.PrintArea" localSheetId="13" hidden="1">#REF!</definedName>
    <definedName name="Z_67BC4B97_092D_11D3_88AD_0080C84A5D47_.wvu.PrintArea" localSheetId="12" hidden="1">#REF!</definedName>
    <definedName name="Z_67BC4B97_092D_11D3_88AD_0080C84A5D47_.wvu.PrintArea" localSheetId="36" hidden="1">#REF!</definedName>
    <definedName name="Z_67BC4B97_092D_11D3_88AD_0080C84A5D47_.wvu.PrintArea" localSheetId="10" hidden="1">#REF!</definedName>
    <definedName name="Z_67BC4B97_092D_11D3_88AD_0080C84A5D47_.wvu.PrintArea" localSheetId="11" hidden="1">#REF!</definedName>
    <definedName name="Z_67BC4B97_092D_11D3_88AD_0080C84A5D47_.wvu.PrintArea" localSheetId="9" hidden="1">#REF!</definedName>
    <definedName name="Z_67BC4B97_092D_11D3_88AD_0080C84A5D47_.wvu.PrintArea" localSheetId="8" hidden="1">#REF!</definedName>
    <definedName name="Z_67BC4B97_092D_11D3_88AD_0080C84A5D47_.wvu.PrintArea" localSheetId="21" hidden="1">#REF!</definedName>
    <definedName name="Z_67BC4B97_092D_11D3_88AD_0080C84A5D47_.wvu.PrintArea" localSheetId="6" hidden="1">#REF!</definedName>
    <definedName name="Z_67BC4B97_092D_11D3_88AD_0080C84A5D47_.wvu.PrintArea" localSheetId="0" hidden="1">#REF!</definedName>
    <definedName name="Z_67BC4B97_092D_11D3_88AD_0080C84A5D47_.wvu.PrintArea" localSheetId="2" hidden="1">#REF!</definedName>
    <definedName name="Z_67BC4B97_092D_11D3_88AD_0080C84A5D47_.wvu.PrintArea" localSheetId="1" hidden="1">#REF!</definedName>
    <definedName name="Z_67BC4B97_092D_11D3_88AD_0080C84A5D47_.wvu.PrintArea" localSheetId="33" hidden="1">#REF!</definedName>
    <definedName name="Z_67BC4B97_092D_11D3_88AD_0080C84A5D47_.wvu.PrintArea" localSheetId="25" hidden="1">#REF!</definedName>
    <definedName name="Z_67BC4B97_092D_11D3_88AD_0080C84A5D47_.wvu.PrintArea" hidden="1">#REF!</definedName>
    <definedName name="Z_67BC4B98_092D_11D3_88AD_0080C84A5D47_.wvu.PrintArea" localSheetId="17" hidden="1">#REF!</definedName>
    <definedName name="Z_67BC4B98_092D_11D3_88AD_0080C84A5D47_.wvu.PrintArea" localSheetId="16" hidden="1">#REF!</definedName>
    <definedName name="Z_67BC4B98_092D_11D3_88AD_0080C84A5D47_.wvu.PrintArea" localSheetId="53" hidden="1">#REF!</definedName>
    <definedName name="Z_67BC4B98_092D_11D3_88AD_0080C84A5D47_.wvu.PrintArea" localSheetId="23" hidden="1">#REF!</definedName>
    <definedName name="Z_67BC4B98_092D_11D3_88AD_0080C84A5D47_.wvu.PrintArea" localSheetId="14" hidden="1">#REF!</definedName>
    <definedName name="Z_67BC4B98_092D_11D3_88AD_0080C84A5D47_.wvu.PrintArea" localSheetId="13" hidden="1">#REF!</definedName>
    <definedName name="Z_67BC4B98_092D_11D3_88AD_0080C84A5D47_.wvu.PrintArea" localSheetId="12" hidden="1">#REF!</definedName>
    <definedName name="Z_67BC4B98_092D_11D3_88AD_0080C84A5D47_.wvu.PrintArea" localSheetId="36" hidden="1">#REF!</definedName>
    <definedName name="Z_67BC4B98_092D_11D3_88AD_0080C84A5D47_.wvu.PrintArea" localSheetId="10" hidden="1">#REF!</definedName>
    <definedName name="Z_67BC4B98_092D_11D3_88AD_0080C84A5D47_.wvu.PrintArea" localSheetId="11" hidden="1">#REF!</definedName>
    <definedName name="Z_67BC4B98_092D_11D3_88AD_0080C84A5D47_.wvu.PrintArea" localSheetId="9" hidden="1">#REF!</definedName>
    <definedName name="Z_67BC4B98_092D_11D3_88AD_0080C84A5D47_.wvu.PrintArea" localSheetId="8" hidden="1">#REF!</definedName>
    <definedName name="Z_67BC4B98_092D_11D3_88AD_0080C84A5D47_.wvu.PrintArea" localSheetId="21" hidden="1">#REF!</definedName>
    <definedName name="Z_67BC4B98_092D_11D3_88AD_0080C84A5D47_.wvu.PrintArea" localSheetId="6" hidden="1">#REF!</definedName>
    <definedName name="Z_67BC4B98_092D_11D3_88AD_0080C84A5D47_.wvu.PrintArea" localSheetId="0" hidden="1">#REF!</definedName>
    <definedName name="Z_67BC4B98_092D_11D3_88AD_0080C84A5D47_.wvu.PrintArea" localSheetId="2" hidden="1">#REF!</definedName>
    <definedName name="Z_67BC4B98_092D_11D3_88AD_0080C84A5D47_.wvu.PrintArea" localSheetId="1" hidden="1">#REF!</definedName>
    <definedName name="Z_67BC4B98_092D_11D3_88AD_0080C84A5D47_.wvu.PrintArea" localSheetId="33" hidden="1">#REF!</definedName>
    <definedName name="Z_67BC4B98_092D_11D3_88AD_0080C84A5D47_.wvu.PrintArea" localSheetId="25" hidden="1">#REF!</definedName>
    <definedName name="Z_67BC4B98_092D_11D3_88AD_0080C84A5D47_.wvu.PrintArea" hidden="1">#REF!</definedName>
    <definedName name="Z_67BC4B99_092D_11D3_88AD_0080C84A5D47_.wvu.PrintArea" localSheetId="17" hidden="1">#REF!</definedName>
    <definedName name="Z_67BC4B99_092D_11D3_88AD_0080C84A5D47_.wvu.PrintArea" localSheetId="16" hidden="1">#REF!</definedName>
    <definedName name="Z_67BC4B99_092D_11D3_88AD_0080C84A5D47_.wvu.PrintArea" localSheetId="53" hidden="1">#REF!</definedName>
    <definedName name="Z_67BC4B99_092D_11D3_88AD_0080C84A5D47_.wvu.PrintArea" localSheetId="23" hidden="1">#REF!</definedName>
    <definedName name="Z_67BC4B99_092D_11D3_88AD_0080C84A5D47_.wvu.PrintArea" localSheetId="14" hidden="1">#REF!</definedName>
    <definedName name="Z_67BC4B99_092D_11D3_88AD_0080C84A5D47_.wvu.PrintArea" localSheetId="13" hidden="1">#REF!</definedName>
    <definedName name="Z_67BC4B99_092D_11D3_88AD_0080C84A5D47_.wvu.PrintArea" localSheetId="12" hidden="1">#REF!</definedName>
    <definedName name="Z_67BC4B99_092D_11D3_88AD_0080C84A5D47_.wvu.PrintArea" localSheetId="36" hidden="1">#REF!</definedName>
    <definedName name="Z_67BC4B99_092D_11D3_88AD_0080C84A5D47_.wvu.PrintArea" localSheetId="10" hidden="1">#REF!</definedName>
    <definedName name="Z_67BC4B99_092D_11D3_88AD_0080C84A5D47_.wvu.PrintArea" localSheetId="11" hidden="1">#REF!</definedName>
    <definedName name="Z_67BC4B99_092D_11D3_88AD_0080C84A5D47_.wvu.PrintArea" localSheetId="9" hidden="1">#REF!</definedName>
    <definedName name="Z_67BC4B99_092D_11D3_88AD_0080C84A5D47_.wvu.PrintArea" localSheetId="8" hidden="1">#REF!</definedName>
    <definedName name="Z_67BC4B99_092D_11D3_88AD_0080C84A5D47_.wvu.PrintArea" localSheetId="21" hidden="1">#REF!</definedName>
    <definedName name="Z_67BC4B99_092D_11D3_88AD_0080C84A5D47_.wvu.PrintArea" localSheetId="6" hidden="1">#REF!</definedName>
    <definedName name="Z_67BC4B99_092D_11D3_88AD_0080C84A5D47_.wvu.PrintArea" localSheetId="0" hidden="1">#REF!</definedName>
    <definedName name="Z_67BC4B99_092D_11D3_88AD_0080C84A5D47_.wvu.PrintArea" localSheetId="2" hidden="1">#REF!</definedName>
    <definedName name="Z_67BC4B99_092D_11D3_88AD_0080C84A5D47_.wvu.PrintArea" localSheetId="1" hidden="1">#REF!</definedName>
    <definedName name="Z_67BC4B99_092D_11D3_88AD_0080C84A5D47_.wvu.PrintArea" localSheetId="33" hidden="1">#REF!</definedName>
    <definedName name="Z_67BC4B99_092D_11D3_88AD_0080C84A5D47_.wvu.PrintArea" localSheetId="25" hidden="1">#REF!</definedName>
    <definedName name="Z_67BC4B99_092D_11D3_88AD_0080C84A5D47_.wvu.PrintArea" hidden="1">#REF!</definedName>
    <definedName name="Z_67BC4B9B_092D_11D3_88AD_0080C84A5D47_.wvu.PrintArea" localSheetId="17" hidden="1">#REF!</definedName>
    <definedName name="Z_67BC4B9B_092D_11D3_88AD_0080C84A5D47_.wvu.PrintArea" localSheetId="16" hidden="1">#REF!</definedName>
    <definedName name="Z_67BC4B9B_092D_11D3_88AD_0080C84A5D47_.wvu.PrintArea" localSheetId="53" hidden="1">#REF!</definedName>
    <definedName name="Z_67BC4B9B_092D_11D3_88AD_0080C84A5D47_.wvu.PrintArea" localSheetId="23" hidden="1">#REF!</definedName>
    <definedName name="Z_67BC4B9B_092D_11D3_88AD_0080C84A5D47_.wvu.PrintArea" localSheetId="14" hidden="1">#REF!</definedName>
    <definedName name="Z_67BC4B9B_092D_11D3_88AD_0080C84A5D47_.wvu.PrintArea" localSheetId="13" hidden="1">#REF!</definedName>
    <definedName name="Z_67BC4B9B_092D_11D3_88AD_0080C84A5D47_.wvu.PrintArea" localSheetId="12" hidden="1">#REF!</definedName>
    <definedName name="Z_67BC4B9B_092D_11D3_88AD_0080C84A5D47_.wvu.PrintArea" localSheetId="36" hidden="1">#REF!</definedName>
    <definedName name="Z_67BC4B9B_092D_11D3_88AD_0080C84A5D47_.wvu.PrintArea" localSheetId="10" hidden="1">#REF!</definedName>
    <definedName name="Z_67BC4B9B_092D_11D3_88AD_0080C84A5D47_.wvu.PrintArea" localSheetId="11" hidden="1">#REF!</definedName>
    <definedName name="Z_67BC4B9B_092D_11D3_88AD_0080C84A5D47_.wvu.PrintArea" localSheetId="9" hidden="1">#REF!</definedName>
    <definedName name="Z_67BC4B9B_092D_11D3_88AD_0080C84A5D47_.wvu.PrintArea" localSheetId="8" hidden="1">#REF!</definedName>
    <definedName name="Z_67BC4B9B_092D_11D3_88AD_0080C84A5D47_.wvu.PrintArea" localSheetId="21" hidden="1">#REF!</definedName>
    <definedName name="Z_67BC4B9B_092D_11D3_88AD_0080C84A5D47_.wvu.PrintArea" localSheetId="6" hidden="1">#REF!</definedName>
    <definedName name="Z_67BC4B9B_092D_11D3_88AD_0080C84A5D47_.wvu.PrintArea" localSheetId="0" hidden="1">#REF!</definedName>
    <definedName name="Z_67BC4B9B_092D_11D3_88AD_0080C84A5D47_.wvu.PrintArea" localSheetId="2" hidden="1">#REF!</definedName>
    <definedName name="Z_67BC4B9B_092D_11D3_88AD_0080C84A5D47_.wvu.PrintArea" localSheetId="1" hidden="1">#REF!</definedName>
    <definedName name="Z_67BC4B9B_092D_11D3_88AD_0080C84A5D47_.wvu.PrintArea" localSheetId="33" hidden="1">#REF!</definedName>
    <definedName name="Z_67BC4B9B_092D_11D3_88AD_0080C84A5D47_.wvu.PrintArea" localSheetId="25" hidden="1">#REF!</definedName>
    <definedName name="Z_67BC4B9B_092D_11D3_88AD_0080C84A5D47_.wvu.PrintArea" hidden="1">#REF!</definedName>
    <definedName name="Z_67BC4B9C_092D_11D3_88AD_0080C84A5D47_.wvu.PrintArea" localSheetId="17" hidden="1">#REF!</definedName>
    <definedName name="Z_67BC4B9C_092D_11D3_88AD_0080C84A5D47_.wvu.PrintArea" localSheetId="16" hidden="1">#REF!</definedName>
    <definedName name="Z_67BC4B9C_092D_11D3_88AD_0080C84A5D47_.wvu.PrintArea" localSheetId="53" hidden="1">#REF!</definedName>
    <definedName name="Z_67BC4B9C_092D_11D3_88AD_0080C84A5D47_.wvu.PrintArea" localSheetId="23" hidden="1">#REF!</definedName>
    <definedName name="Z_67BC4B9C_092D_11D3_88AD_0080C84A5D47_.wvu.PrintArea" localSheetId="14" hidden="1">#REF!</definedName>
    <definedName name="Z_67BC4B9C_092D_11D3_88AD_0080C84A5D47_.wvu.PrintArea" localSheetId="13" hidden="1">#REF!</definedName>
    <definedName name="Z_67BC4B9C_092D_11D3_88AD_0080C84A5D47_.wvu.PrintArea" localSheetId="12" hidden="1">#REF!</definedName>
    <definedName name="Z_67BC4B9C_092D_11D3_88AD_0080C84A5D47_.wvu.PrintArea" localSheetId="36" hidden="1">#REF!</definedName>
    <definedName name="Z_67BC4B9C_092D_11D3_88AD_0080C84A5D47_.wvu.PrintArea" localSheetId="10" hidden="1">#REF!</definedName>
    <definedName name="Z_67BC4B9C_092D_11D3_88AD_0080C84A5D47_.wvu.PrintArea" localSheetId="11" hidden="1">#REF!</definedName>
    <definedName name="Z_67BC4B9C_092D_11D3_88AD_0080C84A5D47_.wvu.PrintArea" localSheetId="9" hidden="1">#REF!</definedName>
    <definedName name="Z_67BC4B9C_092D_11D3_88AD_0080C84A5D47_.wvu.PrintArea" localSheetId="8" hidden="1">#REF!</definedName>
    <definedName name="Z_67BC4B9C_092D_11D3_88AD_0080C84A5D47_.wvu.PrintArea" localSheetId="21" hidden="1">#REF!</definedName>
    <definedName name="Z_67BC4B9C_092D_11D3_88AD_0080C84A5D47_.wvu.PrintArea" localSheetId="6" hidden="1">#REF!</definedName>
    <definedName name="Z_67BC4B9C_092D_11D3_88AD_0080C84A5D47_.wvu.PrintArea" localSheetId="0" hidden="1">#REF!</definedName>
    <definedName name="Z_67BC4B9C_092D_11D3_88AD_0080C84A5D47_.wvu.PrintArea" localSheetId="2" hidden="1">#REF!</definedName>
    <definedName name="Z_67BC4B9C_092D_11D3_88AD_0080C84A5D47_.wvu.PrintArea" localSheetId="1" hidden="1">#REF!</definedName>
    <definedName name="Z_67BC4B9C_092D_11D3_88AD_0080C84A5D47_.wvu.PrintArea" localSheetId="33" hidden="1">#REF!</definedName>
    <definedName name="Z_67BC4B9C_092D_11D3_88AD_0080C84A5D47_.wvu.PrintArea" localSheetId="25" hidden="1">#REF!</definedName>
    <definedName name="Z_67BC4B9C_092D_11D3_88AD_0080C84A5D47_.wvu.PrintArea" hidden="1">#REF!</definedName>
    <definedName name="Z_67BC4B9D_092D_11D3_88AD_0080C84A5D47_.wvu.PrintArea" localSheetId="17" hidden="1">#REF!</definedName>
    <definedName name="Z_67BC4B9D_092D_11D3_88AD_0080C84A5D47_.wvu.PrintArea" localSheetId="16" hidden="1">#REF!</definedName>
    <definedName name="Z_67BC4B9D_092D_11D3_88AD_0080C84A5D47_.wvu.PrintArea" localSheetId="53" hidden="1">#REF!</definedName>
    <definedName name="Z_67BC4B9D_092D_11D3_88AD_0080C84A5D47_.wvu.PrintArea" localSheetId="23" hidden="1">#REF!</definedName>
    <definedName name="Z_67BC4B9D_092D_11D3_88AD_0080C84A5D47_.wvu.PrintArea" localSheetId="14" hidden="1">#REF!</definedName>
    <definedName name="Z_67BC4B9D_092D_11D3_88AD_0080C84A5D47_.wvu.PrintArea" localSheetId="13" hidden="1">#REF!</definedName>
    <definedName name="Z_67BC4B9D_092D_11D3_88AD_0080C84A5D47_.wvu.PrintArea" localSheetId="12" hidden="1">#REF!</definedName>
    <definedName name="Z_67BC4B9D_092D_11D3_88AD_0080C84A5D47_.wvu.PrintArea" localSheetId="36" hidden="1">#REF!</definedName>
    <definedName name="Z_67BC4B9D_092D_11D3_88AD_0080C84A5D47_.wvu.PrintArea" localSheetId="10" hidden="1">#REF!</definedName>
    <definedName name="Z_67BC4B9D_092D_11D3_88AD_0080C84A5D47_.wvu.PrintArea" localSheetId="11" hidden="1">#REF!</definedName>
    <definedName name="Z_67BC4B9D_092D_11D3_88AD_0080C84A5D47_.wvu.PrintArea" localSheetId="9" hidden="1">#REF!</definedName>
    <definedName name="Z_67BC4B9D_092D_11D3_88AD_0080C84A5D47_.wvu.PrintArea" localSheetId="8" hidden="1">#REF!</definedName>
    <definedName name="Z_67BC4B9D_092D_11D3_88AD_0080C84A5D47_.wvu.PrintArea" localSheetId="21" hidden="1">#REF!</definedName>
    <definedName name="Z_67BC4B9D_092D_11D3_88AD_0080C84A5D47_.wvu.PrintArea" localSheetId="6" hidden="1">#REF!</definedName>
    <definedName name="Z_67BC4B9D_092D_11D3_88AD_0080C84A5D47_.wvu.PrintArea" localSheetId="0" hidden="1">#REF!</definedName>
    <definedName name="Z_67BC4B9D_092D_11D3_88AD_0080C84A5D47_.wvu.PrintArea" localSheetId="2" hidden="1">#REF!</definedName>
    <definedName name="Z_67BC4B9D_092D_11D3_88AD_0080C84A5D47_.wvu.PrintArea" localSheetId="1" hidden="1">#REF!</definedName>
    <definedName name="Z_67BC4B9D_092D_11D3_88AD_0080C84A5D47_.wvu.PrintArea" localSheetId="33" hidden="1">#REF!</definedName>
    <definedName name="Z_67BC4B9D_092D_11D3_88AD_0080C84A5D47_.wvu.PrintArea" localSheetId="25" hidden="1">#REF!</definedName>
    <definedName name="Z_67BC4B9D_092D_11D3_88AD_0080C84A5D47_.wvu.PrintArea" hidden="1">#REF!</definedName>
    <definedName name="Z_67BC4B9E_092D_11D3_88AD_0080C84A5D47_.wvu.PrintArea" localSheetId="17" hidden="1">#REF!</definedName>
    <definedName name="Z_67BC4B9E_092D_11D3_88AD_0080C84A5D47_.wvu.PrintArea" localSheetId="16" hidden="1">#REF!</definedName>
    <definedName name="Z_67BC4B9E_092D_11D3_88AD_0080C84A5D47_.wvu.PrintArea" localSheetId="53" hidden="1">#REF!</definedName>
    <definedName name="Z_67BC4B9E_092D_11D3_88AD_0080C84A5D47_.wvu.PrintArea" localSheetId="23" hidden="1">#REF!</definedName>
    <definedName name="Z_67BC4B9E_092D_11D3_88AD_0080C84A5D47_.wvu.PrintArea" localSheetId="14" hidden="1">#REF!</definedName>
    <definedName name="Z_67BC4B9E_092D_11D3_88AD_0080C84A5D47_.wvu.PrintArea" localSheetId="13" hidden="1">#REF!</definedName>
    <definedName name="Z_67BC4B9E_092D_11D3_88AD_0080C84A5D47_.wvu.PrintArea" localSheetId="12" hidden="1">#REF!</definedName>
    <definedName name="Z_67BC4B9E_092D_11D3_88AD_0080C84A5D47_.wvu.PrintArea" localSheetId="36" hidden="1">#REF!</definedName>
    <definedName name="Z_67BC4B9E_092D_11D3_88AD_0080C84A5D47_.wvu.PrintArea" localSheetId="10" hidden="1">#REF!</definedName>
    <definedName name="Z_67BC4B9E_092D_11D3_88AD_0080C84A5D47_.wvu.PrintArea" localSheetId="11" hidden="1">#REF!</definedName>
    <definedName name="Z_67BC4B9E_092D_11D3_88AD_0080C84A5D47_.wvu.PrintArea" localSheetId="9" hidden="1">#REF!</definedName>
    <definedName name="Z_67BC4B9E_092D_11D3_88AD_0080C84A5D47_.wvu.PrintArea" localSheetId="8" hidden="1">#REF!</definedName>
    <definedName name="Z_67BC4B9E_092D_11D3_88AD_0080C84A5D47_.wvu.PrintArea" localSheetId="21" hidden="1">#REF!</definedName>
    <definedName name="Z_67BC4B9E_092D_11D3_88AD_0080C84A5D47_.wvu.PrintArea" localSheetId="6" hidden="1">#REF!</definedName>
    <definedName name="Z_67BC4B9E_092D_11D3_88AD_0080C84A5D47_.wvu.PrintArea" localSheetId="0" hidden="1">#REF!</definedName>
    <definedName name="Z_67BC4B9E_092D_11D3_88AD_0080C84A5D47_.wvu.PrintArea" localSheetId="2" hidden="1">#REF!</definedName>
    <definedName name="Z_67BC4B9E_092D_11D3_88AD_0080C84A5D47_.wvu.PrintArea" localSheetId="1" hidden="1">#REF!</definedName>
    <definedName name="Z_67BC4B9E_092D_11D3_88AD_0080C84A5D47_.wvu.PrintArea" localSheetId="33" hidden="1">#REF!</definedName>
    <definedName name="Z_67BC4B9E_092D_11D3_88AD_0080C84A5D47_.wvu.PrintArea" localSheetId="25" hidden="1">#REF!</definedName>
    <definedName name="Z_67BC4B9E_092D_11D3_88AD_0080C84A5D47_.wvu.PrintArea" hidden="1">#REF!</definedName>
    <definedName name="Z_67BC4BA0_092D_11D3_88AD_0080C84A5D47_.wvu.PrintArea" localSheetId="17" hidden="1">#REF!</definedName>
    <definedName name="Z_67BC4BA0_092D_11D3_88AD_0080C84A5D47_.wvu.PrintArea" localSheetId="16" hidden="1">#REF!</definedName>
    <definedName name="Z_67BC4BA0_092D_11D3_88AD_0080C84A5D47_.wvu.PrintArea" localSheetId="53" hidden="1">#REF!</definedName>
    <definedName name="Z_67BC4BA0_092D_11D3_88AD_0080C84A5D47_.wvu.PrintArea" localSheetId="23" hidden="1">#REF!</definedName>
    <definedName name="Z_67BC4BA0_092D_11D3_88AD_0080C84A5D47_.wvu.PrintArea" localSheetId="14" hidden="1">#REF!</definedName>
    <definedName name="Z_67BC4BA0_092D_11D3_88AD_0080C84A5D47_.wvu.PrintArea" localSheetId="13" hidden="1">#REF!</definedName>
    <definedName name="Z_67BC4BA0_092D_11D3_88AD_0080C84A5D47_.wvu.PrintArea" localSheetId="12" hidden="1">#REF!</definedName>
    <definedName name="Z_67BC4BA0_092D_11D3_88AD_0080C84A5D47_.wvu.PrintArea" localSheetId="36" hidden="1">#REF!</definedName>
    <definedName name="Z_67BC4BA0_092D_11D3_88AD_0080C84A5D47_.wvu.PrintArea" localSheetId="10" hidden="1">#REF!</definedName>
    <definedName name="Z_67BC4BA0_092D_11D3_88AD_0080C84A5D47_.wvu.PrintArea" localSheetId="11" hidden="1">#REF!</definedName>
    <definedName name="Z_67BC4BA0_092D_11D3_88AD_0080C84A5D47_.wvu.PrintArea" localSheetId="9" hidden="1">#REF!</definedName>
    <definedName name="Z_67BC4BA0_092D_11D3_88AD_0080C84A5D47_.wvu.PrintArea" localSheetId="8" hidden="1">#REF!</definedName>
    <definedName name="Z_67BC4BA0_092D_11D3_88AD_0080C84A5D47_.wvu.PrintArea" localSheetId="21" hidden="1">#REF!</definedName>
    <definedName name="Z_67BC4BA0_092D_11D3_88AD_0080C84A5D47_.wvu.PrintArea" localSheetId="6" hidden="1">#REF!</definedName>
    <definedName name="Z_67BC4BA0_092D_11D3_88AD_0080C84A5D47_.wvu.PrintArea" localSheetId="0" hidden="1">#REF!</definedName>
    <definedName name="Z_67BC4BA0_092D_11D3_88AD_0080C84A5D47_.wvu.PrintArea" localSheetId="2" hidden="1">#REF!</definedName>
    <definedName name="Z_67BC4BA0_092D_11D3_88AD_0080C84A5D47_.wvu.PrintArea" localSheetId="1" hidden="1">#REF!</definedName>
    <definedName name="Z_67BC4BA0_092D_11D3_88AD_0080C84A5D47_.wvu.PrintArea" localSheetId="33" hidden="1">#REF!</definedName>
    <definedName name="Z_67BC4BA0_092D_11D3_88AD_0080C84A5D47_.wvu.PrintArea" localSheetId="25" hidden="1">#REF!</definedName>
    <definedName name="Z_67BC4BA0_092D_11D3_88AD_0080C84A5D47_.wvu.PrintArea" hidden="1">#REF!</definedName>
    <definedName name="Z_67BC4BA1_092D_11D3_88AD_0080C84A5D47_.wvu.PrintArea" localSheetId="17" hidden="1">#REF!</definedName>
    <definedName name="Z_67BC4BA1_092D_11D3_88AD_0080C84A5D47_.wvu.PrintArea" localSheetId="16" hidden="1">#REF!</definedName>
    <definedName name="Z_67BC4BA1_092D_11D3_88AD_0080C84A5D47_.wvu.PrintArea" localSheetId="53" hidden="1">#REF!</definedName>
    <definedName name="Z_67BC4BA1_092D_11D3_88AD_0080C84A5D47_.wvu.PrintArea" localSheetId="23" hidden="1">#REF!</definedName>
    <definedName name="Z_67BC4BA1_092D_11D3_88AD_0080C84A5D47_.wvu.PrintArea" localSheetId="14" hidden="1">#REF!</definedName>
    <definedName name="Z_67BC4BA1_092D_11D3_88AD_0080C84A5D47_.wvu.PrintArea" localSheetId="13" hidden="1">#REF!</definedName>
    <definedName name="Z_67BC4BA1_092D_11D3_88AD_0080C84A5D47_.wvu.PrintArea" localSheetId="12" hidden="1">#REF!</definedName>
    <definedName name="Z_67BC4BA1_092D_11D3_88AD_0080C84A5D47_.wvu.PrintArea" localSheetId="36" hidden="1">#REF!</definedName>
    <definedName name="Z_67BC4BA1_092D_11D3_88AD_0080C84A5D47_.wvu.PrintArea" localSheetId="10" hidden="1">#REF!</definedName>
    <definedName name="Z_67BC4BA1_092D_11D3_88AD_0080C84A5D47_.wvu.PrintArea" localSheetId="11" hidden="1">#REF!</definedName>
    <definedName name="Z_67BC4BA1_092D_11D3_88AD_0080C84A5D47_.wvu.PrintArea" localSheetId="9" hidden="1">#REF!</definedName>
    <definedName name="Z_67BC4BA1_092D_11D3_88AD_0080C84A5D47_.wvu.PrintArea" localSheetId="8" hidden="1">#REF!</definedName>
    <definedName name="Z_67BC4BA1_092D_11D3_88AD_0080C84A5D47_.wvu.PrintArea" localSheetId="21" hidden="1">#REF!</definedName>
    <definedName name="Z_67BC4BA1_092D_11D3_88AD_0080C84A5D47_.wvu.PrintArea" localSheetId="6" hidden="1">#REF!</definedName>
    <definedName name="Z_67BC4BA1_092D_11D3_88AD_0080C84A5D47_.wvu.PrintArea" localSheetId="0" hidden="1">#REF!</definedName>
    <definedName name="Z_67BC4BA1_092D_11D3_88AD_0080C84A5D47_.wvu.PrintArea" localSheetId="2" hidden="1">#REF!</definedName>
    <definedName name="Z_67BC4BA1_092D_11D3_88AD_0080C84A5D47_.wvu.PrintArea" localSheetId="1" hidden="1">#REF!</definedName>
    <definedName name="Z_67BC4BA1_092D_11D3_88AD_0080C84A5D47_.wvu.PrintArea" localSheetId="33" hidden="1">#REF!</definedName>
    <definedName name="Z_67BC4BA1_092D_11D3_88AD_0080C84A5D47_.wvu.PrintArea" localSheetId="25" hidden="1">#REF!</definedName>
    <definedName name="Z_67BC4BA1_092D_11D3_88AD_0080C84A5D47_.wvu.PrintArea" hidden="1">#REF!</definedName>
    <definedName name="Z_67BC4BAF_092D_11D3_88AD_0080C84A5D47_.wvu.PrintArea" localSheetId="17" hidden="1">#REF!</definedName>
    <definedName name="Z_67BC4BAF_092D_11D3_88AD_0080C84A5D47_.wvu.PrintArea" localSheetId="16" hidden="1">#REF!</definedName>
    <definedName name="Z_67BC4BAF_092D_11D3_88AD_0080C84A5D47_.wvu.PrintArea" localSheetId="53" hidden="1">#REF!</definedName>
    <definedName name="Z_67BC4BAF_092D_11D3_88AD_0080C84A5D47_.wvu.PrintArea" localSheetId="23" hidden="1">#REF!</definedName>
    <definedName name="Z_67BC4BAF_092D_11D3_88AD_0080C84A5D47_.wvu.PrintArea" localSheetId="14" hidden="1">#REF!</definedName>
    <definedName name="Z_67BC4BAF_092D_11D3_88AD_0080C84A5D47_.wvu.PrintArea" localSheetId="13" hidden="1">#REF!</definedName>
    <definedName name="Z_67BC4BAF_092D_11D3_88AD_0080C84A5D47_.wvu.PrintArea" localSheetId="12" hidden="1">#REF!</definedName>
    <definedName name="Z_67BC4BAF_092D_11D3_88AD_0080C84A5D47_.wvu.PrintArea" localSheetId="36" hidden="1">#REF!</definedName>
    <definedName name="Z_67BC4BAF_092D_11D3_88AD_0080C84A5D47_.wvu.PrintArea" localSheetId="10" hidden="1">#REF!</definedName>
    <definedName name="Z_67BC4BAF_092D_11D3_88AD_0080C84A5D47_.wvu.PrintArea" localSheetId="11" hidden="1">#REF!</definedName>
    <definedName name="Z_67BC4BAF_092D_11D3_88AD_0080C84A5D47_.wvu.PrintArea" localSheetId="9" hidden="1">#REF!</definedName>
    <definedName name="Z_67BC4BAF_092D_11D3_88AD_0080C84A5D47_.wvu.PrintArea" localSheetId="8" hidden="1">#REF!</definedName>
    <definedName name="Z_67BC4BAF_092D_11D3_88AD_0080C84A5D47_.wvu.PrintArea" localSheetId="21" hidden="1">#REF!</definedName>
    <definedName name="Z_67BC4BAF_092D_11D3_88AD_0080C84A5D47_.wvu.PrintArea" localSheetId="6" hidden="1">#REF!</definedName>
    <definedName name="Z_67BC4BAF_092D_11D3_88AD_0080C84A5D47_.wvu.PrintArea" localSheetId="0" hidden="1">#REF!</definedName>
    <definedName name="Z_67BC4BAF_092D_11D3_88AD_0080C84A5D47_.wvu.PrintArea" localSheetId="2" hidden="1">#REF!</definedName>
    <definedName name="Z_67BC4BAF_092D_11D3_88AD_0080C84A5D47_.wvu.PrintArea" localSheetId="1" hidden="1">#REF!</definedName>
    <definedName name="Z_67BC4BAF_092D_11D3_88AD_0080C84A5D47_.wvu.PrintArea" localSheetId="33" hidden="1">#REF!</definedName>
    <definedName name="Z_67BC4BAF_092D_11D3_88AD_0080C84A5D47_.wvu.PrintArea" localSheetId="25" hidden="1">#REF!</definedName>
    <definedName name="Z_67BC4BAF_092D_11D3_88AD_0080C84A5D47_.wvu.PrintArea" hidden="1">#REF!</definedName>
    <definedName name="Z_67BC4BB0_092D_11D3_88AD_0080C84A5D47_.wvu.PrintArea" localSheetId="17" hidden="1">#REF!</definedName>
    <definedName name="Z_67BC4BB0_092D_11D3_88AD_0080C84A5D47_.wvu.PrintArea" localSheetId="16" hidden="1">#REF!</definedName>
    <definedName name="Z_67BC4BB0_092D_11D3_88AD_0080C84A5D47_.wvu.PrintArea" localSheetId="53" hidden="1">#REF!</definedName>
    <definedName name="Z_67BC4BB0_092D_11D3_88AD_0080C84A5D47_.wvu.PrintArea" localSheetId="23" hidden="1">#REF!</definedName>
    <definedName name="Z_67BC4BB0_092D_11D3_88AD_0080C84A5D47_.wvu.PrintArea" localSheetId="14" hidden="1">#REF!</definedName>
    <definedName name="Z_67BC4BB0_092D_11D3_88AD_0080C84A5D47_.wvu.PrintArea" localSheetId="13" hidden="1">#REF!</definedName>
    <definedName name="Z_67BC4BB0_092D_11D3_88AD_0080C84A5D47_.wvu.PrintArea" localSheetId="12" hidden="1">#REF!</definedName>
    <definedName name="Z_67BC4BB0_092D_11D3_88AD_0080C84A5D47_.wvu.PrintArea" localSheetId="36" hidden="1">#REF!</definedName>
    <definedName name="Z_67BC4BB0_092D_11D3_88AD_0080C84A5D47_.wvu.PrintArea" localSheetId="10" hidden="1">#REF!</definedName>
    <definedName name="Z_67BC4BB0_092D_11D3_88AD_0080C84A5D47_.wvu.PrintArea" localSheetId="11" hidden="1">#REF!</definedName>
    <definedName name="Z_67BC4BB0_092D_11D3_88AD_0080C84A5D47_.wvu.PrintArea" localSheetId="9" hidden="1">#REF!</definedName>
    <definedName name="Z_67BC4BB0_092D_11D3_88AD_0080C84A5D47_.wvu.PrintArea" localSheetId="8" hidden="1">#REF!</definedName>
    <definedName name="Z_67BC4BB0_092D_11D3_88AD_0080C84A5D47_.wvu.PrintArea" localSheetId="21" hidden="1">#REF!</definedName>
    <definedName name="Z_67BC4BB0_092D_11D3_88AD_0080C84A5D47_.wvu.PrintArea" localSheetId="6" hidden="1">#REF!</definedName>
    <definedName name="Z_67BC4BB0_092D_11D3_88AD_0080C84A5D47_.wvu.PrintArea" localSheetId="0" hidden="1">#REF!</definedName>
    <definedName name="Z_67BC4BB0_092D_11D3_88AD_0080C84A5D47_.wvu.PrintArea" localSheetId="2" hidden="1">#REF!</definedName>
    <definedName name="Z_67BC4BB0_092D_11D3_88AD_0080C84A5D47_.wvu.PrintArea" localSheetId="1" hidden="1">#REF!</definedName>
    <definedName name="Z_67BC4BB0_092D_11D3_88AD_0080C84A5D47_.wvu.PrintArea" localSheetId="33" hidden="1">#REF!</definedName>
    <definedName name="Z_67BC4BB0_092D_11D3_88AD_0080C84A5D47_.wvu.PrintArea" localSheetId="25" hidden="1">#REF!</definedName>
    <definedName name="Z_67BC4BB0_092D_11D3_88AD_0080C84A5D47_.wvu.PrintArea" hidden="1">#REF!</definedName>
    <definedName name="Z_67BC4BB2_092D_11D3_88AD_0080C84A5D47_.wvu.PrintArea" localSheetId="17" hidden="1">#REF!</definedName>
    <definedName name="Z_67BC4BB2_092D_11D3_88AD_0080C84A5D47_.wvu.PrintArea" localSheetId="16" hidden="1">#REF!</definedName>
    <definedName name="Z_67BC4BB2_092D_11D3_88AD_0080C84A5D47_.wvu.PrintArea" localSheetId="53" hidden="1">#REF!</definedName>
    <definedName name="Z_67BC4BB2_092D_11D3_88AD_0080C84A5D47_.wvu.PrintArea" localSheetId="23" hidden="1">#REF!</definedName>
    <definedName name="Z_67BC4BB2_092D_11D3_88AD_0080C84A5D47_.wvu.PrintArea" localSheetId="14" hidden="1">#REF!</definedName>
    <definedName name="Z_67BC4BB2_092D_11D3_88AD_0080C84A5D47_.wvu.PrintArea" localSheetId="13" hidden="1">#REF!</definedName>
    <definedName name="Z_67BC4BB2_092D_11D3_88AD_0080C84A5D47_.wvu.PrintArea" localSheetId="12" hidden="1">#REF!</definedName>
    <definedName name="Z_67BC4BB2_092D_11D3_88AD_0080C84A5D47_.wvu.PrintArea" localSheetId="36" hidden="1">#REF!</definedName>
    <definedName name="Z_67BC4BB2_092D_11D3_88AD_0080C84A5D47_.wvu.PrintArea" localSheetId="10" hidden="1">#REF!</definedName>
    <definedName name="Z_67BC4BB2_092D_11D3_88AD_0080C84A5D47_.wvu.PrintArea" localSheetId="11" hidden="1">#REF!</definedName>
    <definedName name="Z_67BC4BB2_092D_11D3_88AD_0080C84A5D47_.wvu.PrintArea" localSheetId="9" hidden="1">#REF!</definedName>
    <definedName name="Z_67BC4BB2_092D_11D3_88AD_0080C84A5D47_.wvu.PrintArea" localSheetId="8" hidden="1">#REF!</definedName>
    <definedName name="Z_67BC4BB2_092D_11D3_88AD_0080C84A5D47_.wvu.PrintArea" localSheetId="21" hidden="1">#REF!</definedName>
    <definedName name="Z_67BC4BB2_092D_11D3_88AD_0080C84A5D47_.wvu.PrintArea" localSheetId="6" hidden="1">#REF!</definedName>
    <definedName name="Z_67BC4BB2_092D_11D3_88AD_0080C84A5D47_.wvu.PrintArea" localSheetId="0" hidden="1">#REF!</definedName>
    <definedName name="Z_67BC4BB2_092D_11D3_88AD_0080C84A5D47_.wvu.PrintArea" localSheetId="2" hidden="1">#REF!</definedName>
    <definedName name="Z_67BC4BB2_092D_11D3_88AD_0080C84A5D47_.wvu.PrintArea" localSheetId="1" hidden="1">#REF!</definedName>
    <definedName name="Z_67BC4BB2_092D_11D3_88AD_0080C84A5D47_.wvu.PrintArea" localSheetId="33" hidden="1">#REF!</definedName>
    <definedName name="Z_67BC4BB2_092D_11D3_88AD_0080C84A5D47_.wvu.PrintArea" localSheetId="25" hidden="1">#REF!</definedName>
    <definedName name="Z_67BC4BB2_092D_11D3_88AD_0080C84A5D47_.wvu.PrintArea" hidden="1">#REF!</definedName>
    <definedName name="Z_67BC4BB3_092D_11D3_88AD_0080C84A5D47_.wvu.PrintArea" localSheetId="17" hidden="1">#REF!</definedName>
    <definedName name="Z_67BC4BB3_092D_11D3_88AD_0080C84A5D47_.wvu.PrintArea" localSheetId="16" hidden="1">#REF!</definedName>
    <definedName name="Z_67BC4BB3_092D_11D3_88AD_0080C84A5D47_.wvu.PrintArea" localSheetId="53" hidden="1">#REF!</definedName>
    <definedName name="Z_67BC4BB3_092D_11D3_88AD_0080C84A5D47_.wvu.PrintArea" localSheetId="23" hidden="1">#REF!</definedName>
    <definedName name="Z_67BC4BB3_092D_11D3_88AD_0080C84A5D47_.wvu.PrintArea" localSheetId="14" hidden="1">#REF!</definedName>
    <definedName name="Z_67BC4BB3_092D_11D3_88AD_0080C84A5D47_.wvu.PrintArea" localSheetId="13" hidden="1">#REF!</definedName>
    <definedName name="Z_67BC4BB3_092D_11D3_88AD_0080C84A5D47_.wvu.PrintArea" localSheetId="12" hidden="1">#REF!</definedName>
    <definedName name="Z_67BC4BB3_092D_11D3_88AD_0080C84A5D47_.wvu.PrintArea" localSheetId="36" hidden="1">#REF!</definedName>
    <definedName name="Z_67BC4BB3_092D_11D3_88AD_0080C84A5D47_.wvu.PrintArea" localSheetId="10" hidden="1">#REF!</definedName>
    <definedName name="Z_67BC4BB3_092D_11D3_88AD_0080C84A5D47_.wvu.PrintArea" localSheetId="11" hidden="1">#REF!</definedName>
    <definedName name="Z_67BC4BB3_092D_11D3_88AD_0080C84A5D47_.wvu.PrintArea" localSheetId="9" hidden="1">#REF!</definedName>
    <definedName name="Z_67BC4BB3_092D_11D3_88AD_0080C84A5D47_.wvu.PrintArea" localSheetId="8" hidden="1">#REF!</definedName>
    <definedName name="Z_67BC4BB3_092D_11D3_88AD_0080C84A5D47_.wvu.PrintArea" localSheetId="21" hidden="1">#REF!</definedName>
    <definedName name="Z_67BC4BB3_092D_11D3_88AD_0080C84A5D47_.wvu.PrintArea" localSheetId="6" hidden="1">#REF!</definedName>
    <definedName name="Z_67BC4BB3_092D_11D3_88AD_0080C84A5D47_.wvu.PrintArea" localSheetId="0" hidden="1">#REF!</definedName>
    <definedName name="Z_67BC4BB3_092D_11D3_88AD_0080C84A5D47_.wvu.PrintArea" localSheetId="2" hidden="1">#REF!</definedName>
    <definedName name="Z_67BC4BB3_092D_11D3_88AD_0080C84A5D47_.wvu.PrintArea" localSheetId="1" hidden="1">#REF!</definedName>
    <definedName name="Z_67BC4BB3_092D_11D3_88AD_0080C84A5D47_.wvu.PrintArea" localSheetId="33" hidden="1">#REF!</definedName>
    <definedName name="Z_67BC4BB3_092D_11D3_88AD_0080C84A5D47_.wvu.PrintArea" localSheetId="25" hidden="1">#REF!</definedName>
    <definedName name="Z_67BC4BB3_092D_11D3_88AD_0080C84A5D47_.wvu.PrintArea" hidden="1">#REF!</definedName>
    <definedName name="Z_67BC4BB4_092D_11D3_88AD_0080C84A5D47_.wvu.PrintArea" localSheetId="17" hidden="1">#REF!</definedName>
    <definedName name="Z_67BC4BB4_092D_11D3_88AD_0080C84A5D47_.wvu.PrintArea" localSheetId="16" hidden="1">#REF!</definedName>
    <definedName name="Z_67BC4BB4_092D_11D3_88AD_0080C84A5D47_.wvu.PrintArea" localSheetId="53" hidden="1">#REF!</definedName>
    <definedName name="Z_67BC4BB4_092D_11D3_88AD_0080C84A5D47_.wvu.PrintArea" localSheetId="23" hidden="1">#REF!</definedName>
    <definedName name="Z_67BC4BB4_092D_11D3_88AD_0080C84A5D47_.wvu.PrintArea" localSheetId="14" hidden="1">#REF!</definedName>
    <definedName name="Z_67BC4BB4_092D_11D3_88AD_0080C84A5D47_.wvu.PrintArea" localSheetId="13" hidden="1">#REF!</definedName>
    <definedName name="Z_67BC4BB4_092D_11D3_88AD_0080C84A5D47_.wvu.PrintArea" localSheetId="12" hidden="1">#REF!</definedName>
    <definedName name="Z_67BC4BB4_092D_11D3_88AD_0080C84A5D47_.wvu.PrintArea" localSheetId="36" hidden="1">#REF!</definedName>
    <definedName name="Z_67BC4BB4_092D_11D3_88AD_0080C84A5D47_.wvu.PrintArea" localSheetId="10" hidden="1">#REF!</definedName>
    <definedName name="Z_67BC4BB4_092D_11D3_88AD_0080C84A5D47_.wvu.PrintArea" localSheetId="11" hidden="1">#REF!</definedName>
    <definedName name="Z_67BC4BB4_092D_11D3_88AD_0080C84A5D47_.wvu.PrintArea" localSheetId="9" hidden="1">#REF!</definedName>
    <definedName name="Z_67BC4BB4_092D_11D3_88AD_0080C84A5D47_.wvu.PrintArea" localSheetId="8" hidden="1">#REF!</definedName>
    <definedName name="Z_67BC4BB4_092D_11D3_88AD_0080C84A5D47_.wvu.PrintArea" localSheetId="21" hidden="1">#REF!</definedName>
    <definedName name="Z_67BC4BB4_092D_11D3_88AD_0080C84A5D47_.wvu.PrintArea" localSheetId="6" hidden="1">#REF!</definedName>
    <definedName name="Z_67BC4BB4_092D_11D3_88AD_0080C84A5D47_.wvu.PrintArea" localSheetId="0" hidden="1">#REF!</definedName>
    <definedName name="Z_67BC4BB4_092D_11D3_88AD_0080C84A5D47_.wvu.PrintArea" localSheetId="2" hidden="1">#REF!</definedName>
    <definedName name="Z_67BC4BB4_092D_11D3_88AD_0080C84A5D47_.wvu.PrintArea" localSheetId="1" hidden="1">#REF!</definedName>
    <definedName name="Z_67BC4BB4_092D_11D3_88AD_0080C84A5D47_.wvu.PrintArea" localSheetId="33" hidden="1">#REF!</definedName>
    <definedName name="Z_67BC4BB4_092D_11D3_88AD_0080C84A5D47_.wvu.PrintArea" localSheetId="25" hidden="1">#REF!</definedName>
    <definedName name="Z_67BC4BB4_092D_11D3_88AD_0080C84A5D47_.wvu.PrintArea" hidden="1">#REF!</definedName>
    <definedName name="Z_67BC4BB5_092D_11D3_88AD_0080C84A5D47_.wvu.PrintArea" localSheetId="17" hidden="1">#REF!</definedName>
    <definedName name="Z_67BC4BB5_092D_11D3_88AD_0080C84A5D47_.wvu.PrintArea" localSheetId="16" hidden="1">#REF!</definedName>
    <definedName name="Z_67BC4BB5_092D_11D3_88AD_0080C84A5D47_.wvu.PrintArea" localSheetId="53" hidden="1">#REF!</definedName>
    <definedName name="Z_67BC4BB5_092D_11D3_88AD_0080C84A5D47_.wvu.PrintArea" localSheetId="23" hidden="1">#REF!</definedName>
    <definedName name="Z_67BC4BB5_092D_11D3_88AD_0080C84A5D47_.wvu.PrintArea" localSheetId="14" hidden="1">#REF!</definedName>
    <definedName name="Z_67BC4BB5_092D_11D3_88AD_0080C84A5D47_.wvu.PrintArea" localSheetId="13" hidden="1">#REF!</definedName>
    <definedName name="Z_67BC4BB5_092D_11D3_88AD_0080C84A5D47_.wvu.PrintArea" localSheetId="12" hidden="1">#REF!</definedName>
    <definedName name="Z_67BC4BB5_092D_11D3_88AD_0080C84A5D47_.wvu.PrintArea" localSheetId="36" hidden="1">#REF!</definedName>
    <definedName name="Z_67BC4BB5_092D_11D3_88AD_0080C84A5D47_.wvu.PrintArea" localSheetId="10" hidden="1">#REF!</definedName>
    <definedName name="Z_67BC4BB5_092D_11D3_88AD_0080C84A5D47_.wvu.PrintArea" localSheetId="11" hidden="1">#REF!</definedName>
    <definedName name="Z_67BC4BB5_092D_11D3_88AD_0080C84A5D47_.wvu.PrintArea" localSheetId="9" hidden="1">#REF!</definedName>
    <definedName name="Z_67BC4BB5_092D_11D3_88AD_0080C84A5D47_.wvu.PrintArea" localSheetId="8" hidden="1">#REF!</definedName>
    <definedName name="Z_67BC4BB5_092D_11D3_88AD_0080C84A5D47_.wvu.PrintArea" localSheetId="21" hidden="1">#REF!</definedName>
    <definedName name="Z_67BC4BB5_092D_11D3_88AD_0080C84A5D47_.wvu.PrintArea" localSheetId="6" hidden="1">#REF!</definedName>
    <definedName name="Z_67BC4BB5_092D_11D3_88AD_0080C84A5D47_.wvu.PrintArea" localSheetId="0" hidden="1">#REF!</definedName>
    <definedName name="Z_67BC4BB5_092D_11D3_88AD_0080C84A5D47_.wvu.PrintArea" localSheetId="2" hidden="1">#REF!</definedName>
    <definedName name="Z_67BC4BB5_092D_11D3_88AD_0080C84A5D47_.wvu.PrintArea" localSheetId="1" hidden="1">#REF!</definedName>
    <definedName name="Z_67BC4BB5_092D_11D3_88AD_0080C84A5D47_.wvu.PrintArea" localSheetId="33" hidden="1">#REF!</definedName>
    <definedName name="Z_67BC4BB5_092D_11D3_88AD_0080C84A5D47_.wvu.PrintArea" localSheetId="25" hidden="1">#REF!</definedName>
    <definedName name="Z_67BC4BB5_092D_11D3_88AD_0080C84A5D47_.wvu.PrintArea" hidden="1">#REF!</definedName>
    <definedName name="Z_67BC4BB7_092D_11D3_88AD_0080C84A5D47_.wvu.PrintArea" localSheetId="17" hidden="1">#REF!</definedName>
    <definedName name="Z_67BC4BB7_092D_11D3_88AD_0080C84A5D47_.wvu.PrintArea" localSheetId="16" hidden="1">#REF!</definedName>
    <definedName name="Z_67BC4BB7_092D_11D3_88AD_0080C84A5D47_.wvu.PrintArea" localSheetId="53" hidden="1">#REF!</definedName>
    <definedName name="Z_67BC4BB7_092D_11D3_88AD_0080C84A5D47_.wvu.PrintArea" localSheetId="23" hidden="1">#REF!</definedName>
    <definedName name="Z_67BC4BB7_092D_11D3_88AD_0080C84A5D47_.wvu.PrintArea" localSheetId="14" hidden="1">#REF!</definedName>
    <definedName name="Z_67BC4BB7_092D_11D3_88AD_0080C84A5D47_.wvu.PrintArea" localSheetId="13" hidden="1">#REF!</definedName>
    <definedName name="Z_67BC4BB7_092D_11D3_88AD_0080C84A5D47_.wvu.PrintArea" localSheetId="12" hidden="1">#REF!</definedName>
    <definedName name="Z_67BC4BB7_092D_11D3_88AD_0080C84A5D47_.wvu.PrintArea" localSheetId="36" hidden="1">#REF!</definedName>
    <definedName name="Z_67BC4BB7_092D_11D3_88AD_0080C84A5D47_.wvu.PrintArea" localSheetId="10" hidden="1">#REF!</definedName>
    <definedName name="Z_67BC4BB7_092D_11D3_88AD_0080C84A5D47_.wvu.PrintArea" localSheetId="11" hidden="1">#REF!</definedName>
    <definedName name="Z_67BC4BB7_092D_11D3_88AD_0080C84A5D47_.wvu.PrintArea" localSheetId="9" hidden="1">#REF!</definedName>
    <definedName name="Z_67BC4BB7_092D_11D3_88AD_0080C84A5D47_.wvu.PrintArea" localSheetId="8" hidden="1">#REF!</definedName>
    <definedName name="Z_67BC4BB7_092D_11D3_88AD_0080C84A5D47_.wvu.PrintArea" localSheetId="21" hidden="1">#REF!</definedName>
    <definedName name="Z_67BC4BB7_092D_11D3_88AD_0080C84A5D47_.wvu.PrintArea" localSheetId="6" hidden="1">#REF!</definedName>
    <definedName name="Z_67BC4BB7_092D_11D3_88AD_0080C84A5D47_.wvu.PrintArea" localSheetId="0" hidden="1">#REF!</definedName>
    <definedName name="Z_67BC4BB7_092D_11D3_88AD_0080C84A5D47_.wvu.PrintArea" localSheetId="2" hidden="1">#REF!</definedName>
    <definedName name="Z_67BC4BB7_092D_11D3_88AD_0080C84A5D47_.wvu.PrintArea" localSheetId="1" hidden="1">#REF!</definedName>
    <definedName name="Z_67BC4BB7_092D_11D3_88AD_0080C84A5D47_.wvu.PrintArea" localSheetId="33" hidden="1">#REF!</definedName>
    <definedName name="Z_67BC4BB7_092D_11D3_88AD_0080C84A5D47_.wvu.PrintArea" localSheetId="25" hidden="1">#REF!</definedName>
    <definedName name="Z_67BC4BB7_092D_11D3_88AD_0080C84A5D47_.wvu.PrintArea" hidden="1">#REF!</definedName>
    <definedName name="Z_67BC4BB8_092D_11D3_88AD_0080C84A5D47_.wvu.PrintArea" localSheetId="17" hidden="1">#REF!</definedName>
    <definedName name="Z_67BC4BB8_092D_11D3_88AD_0080C84A5D47_.wvu.PrintArea" localSheetId="16" hidden="1">#REF!</definedName>
    <definedName name="Z_67BC4BB8_092D_11D3_88AD_0080C84A5D47_.wvu.PrintArea" localSheetId="53" hidden="1">#REF!</definedName>
    <definedName name="Z_67BC4BB8_092D_11D3_88AD_0080C84A5D47_.wvu.PrintArea" localSheetId="23" hidden="1">#REF!</definedName>
    <definedName name="Z_67BC4BB8_092D_11D3_88AD_0080C84A5D47_.wvu.PrintArea" localSheetId="14" hidden="1">#REF!</definedName>
    <definedName name="Z_67BC4BB8_092D_11D3_88AD_0080C84A5D47_.wvu.PrintArea" localSheetId="13" hidden="1">#REF!</definedName>
    <definedName name="Z_67BC4BB8_092D_11D3_88AD_0080C84A5D47_.wvu.PrintArea" localSheetId="12" hidden="1">#REF!</definedName>
    <definedName name="Z_67BC4BB8_092D_11D3_88AD_0080C84A5D47_.wvu.PrintArea" localSheetId="36" hidden="1">#REF!</definedName>
    <definedName name="Z_67BC4BB8_092D_11D3_88AD_0080C84A5D47_.wvu.PrintArea" localSheetId="10" hidden="1">#REF!</definedName>
    <definedName name="Z_67BC4BB8_092D_11D3_88AD_0080C84A5D47_.wvu.PrintArea" localSheetId="11" hidden="1">#REF!</definedName>
    <definedName name="Z_67BC4BB8_092D_11D3_88AD_0080C84A5D47_.wvu.PrintArea" localSheetId="9" hidden="1">#REF!</definedName>
    <definedName name="Z_67BC4BB8_092D_11D3_88AD_0080C84A5D47_.wvu.PrintArea" localSheetId="8" hidden="1">#REF!</definedName>
    <definedName name="Z_67BC4BB8_092D_11D3_88AD_0080C84A5D47_.wvu.PrintArea" localSheetId="21" hidden="1">#REF!</definedName>
    <definedName name="Z_67BC4BB8_092D_11D3_88AD_0080C84A5D47_.wvu.PrintArea" localSheetId="6" hidden="1">#REF!</definedName>
    <definedName name="Z_67BC4BB8_092D_11D3_88AD_0080C84A5D47_.wvu.PrintArea" localSheetId="0" hidden="1">#REF!</definedName>
    <definedName name="Z_67BC4BB8_092D_11D3_88AD_0080C84A5D47_.wvu.PrintArea" localSheetId="2" hidden="1">#REF!</definedName>
    <definedName name="Z_67BC4BB8_092D_11D3_88AD_0080C84A5D47_.wvu.PrintArea" localSheetId="1" hidden="1">#REF!</definedName>
    <definedName name="Z_67BC4BB8_092D_11D3_88AD_0080C84A5D47_.wvu.PrintArea" localSheetId="33" hidden="1">#REF!</definedName>
    <definedName name="Z_67BC4BB8_092D_11D3_88AD_0080C84A5D47_.wvu.PrintArea" localSheetId="25" hidden="1">#REF!</definedName>
    <definedName name="Z_67BC4BB8_092D_11D3_88AD_0080C84A5D47_.wvu.PrintArea" hidden="1">#REF!</definedName>
    <definedName name="Z_67BC4BB9_092D_11D3_88AD_0080C84A5D47_.wvu.PrintArea" localSheetId="17" hidden="1">#REF!</definedName>
    <definedName name="Z_67BC4BB9_092D_11D3_88AD_0080C84A5D47_.wvu.PrintArea" localSheetId="16" hidden="1">#REF!</definedName>
    <definedName name="Z_67BC4BB9_092D_11D3_88AD_0080C84A5D47_.wvu.PrintArea" localSheetId="53" hidden="1">#REF!</definedName>
    <definedName name="Z_67BC4BB9_092D_11D3_88AD_0080C84A5D47_.wvu.PrintArea" localSheetId="23" hidden="1">#REF!</definedName>
    <definedName name="Z_67BC4BB9_092D_11D3_88AD_0080C84A5D47_.wvu.PrintArea" localSheetId="14" hidden="1">#REF!</definedName>
    <definedName name="Z_67BC4BB9_092D_11D3_88AD_0080C84A5D47_.wvu.PrintArea" localSheetId="13" hidden="1">#REF!</definedName>
    <definedName name="Z_67BC4BB9_092D_11D3_88AD_0080C84A5D47_.wvu.PrintArea" localSheetId="12" hidden="1">#REF!</definedName>
    <definedName name="Z_67BC4BB9_092D_11D3_88AD_0080C84A5D47_.wvu.PrintArea" localSheetId="36" hidden="1">#REF!</definedName>
    <definedName name="Z_67BC4BB9_092D_11D3_88AD_0080C84A5D47_.wvu.PrintArea" localSheetId="10" hidden="1">#REF!</definedName>
    <definedName name="Z_67BC4BB9_092D_11D3_88AD_0080C84A5D47_.wvu.PrintArea" localSheetId="11" hidden="1">#REF!</definedName>
    <definedName name="Z_67BC4BB9_092D_11D3_88AD_0080C84A5D47_.wvu.PrintArea" localSheetId="9" hidden="1">#REF!</definedName>
    <definedName name="Z_67BC4BB9_092D_11D3_88AD_0080C84A5D47_.wvu.PrintArea" localSheetId="8" hidden="1">#REF!</definedName>
    <definedName name="Z_67BC4BB9_092D_11D3_88AD_0080C84A5D47_.wvu.PrintArea" localSheetId="21" hidden="1">#REF!</definedName>
    <definedName name="Z_67BC4BB9_092D_11D3_88AD_0080C84A5D47_.wvu.PrintArea" localSheetId="6" hidden="1">#REF!</definedName>
    <definedName name="Z_67BC4BB9_092D_11D3_88AD_0080C84A5D47_.wvu.PrintArea" localSheetId="0" hidden="1">#REF!</definedName>
    <definedName name="Z_67BC4BB9_092D_11D3_88AD_0080C84A5D47_.wvu.PrintArea" localSheetId="2" hidden="1">#REF!</definedName>
    <definedName name="Z_67BC4BB9_092D_11D3_88AD_0080C84A5D47_.wvu.PrintArea" localSheetId="1" hidden="1">#REF!</definedName>
    <definedName name="Z_67BC4BB9_092D_11D3_88AD_0080C84A5D47_.wvu.PrintArea" localSheetId="33" hidden="1">#REF!</definedName>
    <definedName name="Z_67BC4BB9_092D_11D3_88AD_0080C84A5D47_.wvu.PrintArea" localSheetId="25" hidden="1">#REF!</definedName>
    <definedName name="Z_67BC4BB9_092D_11D3_88AD_0080C84A5D47_.wvu.PrintArea" hidden="1">#REF!</definedName>
    <definedName name="Z_67BC4BBA_092D_11D3_88AD_0080C84A5D47_.wvu.PrintArea" localSheetId="17" hidden="1">#REF!</definedName>
    <definedName name="Z_67BC4BBA_092D_11D3_88AD_0080C84A5D47_.wvu.PrintArea" localSheetId="16" hidden="1">#REF!</definedName>
    <definedName name="Z_67BC4BBA_092D_11D3_88AD_0080C84A5D47_.wvu.PrintArea" localSheetId="53" hidden="1">#REF!</definedName>
    <definedName name="Z_67BC4BBA_092D_11D3_88AD_0080C84A5D47_.wvu.PrintArea" localSheetId="23" hidden="1">#REF!</definedName>
    <definedName name="Z_67BC4BBA_092D_11D3_88AD_0080C84A5D47_.wvu.PrintArea" localSheetId="14" hidden="1">#REF!</definedName>
    <definedName name="Z_67BC4BBA_092D_11D3_88AD_0080C84A5D47_.wvu.PrintArea" localSheetId="13" hidden="1">#REF!</definedName>
    <definedName name="Z_67BC4BBA_092D_11D3_88AD_0080C84A5D47_.wvu.PrintArea" localSheetId="12" hidden="1">#REF!</definedName>
    <definedName name="Z_67BC4BBA_092D_11D3_88AD_0080C84A5D47_.wvu.PrintArea" localSheetId="36" hidden="1">#REF!</definedName>
    <definedName name="Z_67BC4BBA_092D_11D3_88AD_0080C84A5D47_.wvu.PrintArea" localSheetId="10" hidden="1">#REF!</definedName>
    <definedName name="Z_67BC4BBA_092D_11D3_88AD_0080C84A5D47_.wvu.PrintArea" localSheetId="11" hidden="1">#REF!</definedName>
    <definedName name="Z_67BC4BBA_092D_11D3_88AD_0080C84A5D47_.wvu.PrintArea" localSheetId="9" hidden="1">#REF!</definedName>
    <definedName name="Z_67BC4BBA_092D_11D3_88AD_0080C84A5D47_.wvu.PrintArea" localSheetId="8" hidden="1">#REF!</definedName>
    <definedName name="Z_67BC4BBA_092D_11D3_88AD_0080C84A5D47_.wvu.PrintArea" localSheetId="21" hidden="1">#REF!</definedName>
    <definedName name="Z_67BC4BBA_092D_11D3_88AD_0080C84A5D47_.wvu.PrintArea" localSheetId="6" hidden="1">#REF!</definedName>
    <definedName name="Z_67BC4BBA_092D_11D3_88AD_0080C84A5D47_.wvu.PrintArea" localSheetId="0" hidden="1">#REF!</definedName>
    <definedName name="Z_67BC4BBA_092D_11D3_88AD_0080C84A5D47_.wvu.PrintArea" localSheetId="2" hidden="1">#REF!</definedName>
    <definedName name="Z_67BC4BBA_092D_11D3_88AD_0080C84A5D47_.wvu.PrintArea" localSheetId="1" hidden="1">#REF!</definedName>
    <definedName name="Z_67BC4BBA_092D_11D3_88AD_0080C84A5D47_.wvu.PrintArea" localSheetId="33" hidden="1">#REF!</definedName>
    <definedName name="Z_67BC4BBA_092D_11D3_88AD_0080C84A5D47_.wvu.PrintArea" localSheetId="25" hidden="1">#REF!</definedName>
    <definedName name="Z_67BC4BBA_092D_11D3_88AD_0080C84A5D47_.wvu.PrintArea" hidden="1">#REF!</definedName>
    <definedName name="Z_67BC4BBC_092D_11D3_88AD_0080C84A5D47_.wvu.PrintArea" localSheetId="17" hidden="1">#REF!</definedName>
    <definedName name="Z_67BC4BBC_092D_11D3_88AD_0080C84A5D47_.wvu.PrintArea" localSheetId="16" hidden="1">#REF!</definedName>
    <definedName name="Z_67BC4BBC_092D_11D3_88AD_0080C84A5D47_.wvu.PrintArea" localSheetId="53" hidden="1">#REF!</definedName>
    <definedName name="Z_67BC4BBC_092D_11D3_88AD_0080C84A5D47_.wvu.PrintArea" localSheetId="23" hidden="1">#REF!</definedName>
    <definedName name="Z_67BC4BBC_092D_11D3_88AD_0080C84A5D47_.wvu.PrintArea" localSheetId="14" hidden="1">#REF!</definedName>
    <definedName name="Z_67BC4BBC_092D_11D3_88AD_0080C84A5D47_.wvu.PrintArea" localSheetId="13" hidden="1">#REF!</definedName>
    <definedName name="Z_67BC4BBC_092D_11D3_88AD_0080C84A5D47_.wvu.PrintArea" localSheetId="12" hidden="1">#REF!</definedName>
    <definedName name="Z_67BC4BBC_092D_11D3_88AD_0080C84A5D47_.wvu.PrintArea" localSheetId="36" hidden="1">#REF!</definedName>
    <definedName name="Z_67BC4BBC_092D_11D3_88AD_0080C84A5D47_.wvu.PrintArea" localSheetId="10" hidden="1">#REF!</definedName>
    <definedName name="Z_67BC4BBC_092D_11D3_88AD_0080C84A5D47_.wvu.PrintArea" localSheetId="11" hidden="1">#REF!</definedName>
    <definedName name="Z_67BC4BBC_092D_11D3_88AD_0080C84A5D47_.wvu.PrintArea" localSheetId="9" hidden="1">#REF!</definedName>
    <definedName name="Z_67BC4BBC_092D_11D3_88AD_0080C84A5D47_.wvu.PrintArea" localSheetId="8" hidden="1">#REF!</definedName>
    <definedName name="Z_67BC4BBC_092D_11D3_88AD_0080C84A5D47_.wvu.PrintArea" localSheetId="21" hidden="1">#REF!</definedName>
    <definedName name="Z_67BC4BBC_092D_11D3_88AD_0080C84A5D47_.wvu.PrintArea" localSheetId="6" hidden="1">#REF!</definedName>
    <definedName name="Z_67BC4BBC_092D_11D3_88AD_0080C84A5D47_.wvu.PrintArea" localSheetId="0" hidden="1">#REF!</definedName>
    <definedName name="Z_67BC4BBC_092D_11D3_88AD_0080C84A5D47_.wvu.PrintArea" localSheetId="2" hidden="1">#REF!</definedName>
    <definedName name="Z_67BC4BBC_092D_11D3_88AD_0080C84A5D47_.wvu.PrintArea" localSheetId="1" hidden="1">#REF!</definedName>
    <definedName name="Z_67BC4BBC_092D_11D3_88AD_0080C84A5D47_.wvu.PrintArea" localSheetId="33" hidden="1">#REF!</definedName>
    <definedName name="Z_67BC4BBC_092D_11D3_88AD_0080C84A5D47_.wvu.PrintArea" localSheetId="25" hidden="1">#REF!</definedName>
    <definedName name="Z_67BC4BBC_092D_11D3_88AD_0080C84A5D47_.wvu.PrintArea" hidden="1">#REF!</definedName>
    <definedName name="Z_67BC4BBD_092D_11D3_88AD_0080C84A5D47_.wvu.PrintArea" localSheetId="17" hidden="1">#REF!</definedName>
    <definedName name="Z_67BC4BBD_092D_11D3_88AD_0080C84A5D47_.wvu.PrintArea" localSheetId="16" hidden="1">#REF!</definedName>
    <definedName name="Z_67BC4BBD_092D_11D3_88AD_0080C84A5D47_.wvu.PrintArea" localSheetId="53" hidden="1">#REF!</definedName>
    <definedName name="Z_67BC4BBD_092D_11D3_88AD_0080C84A5D47_.wvu.PrintArea" localSheetId="23" hidden="1">#REF!</definedName>
    <definedName name="Z_67BC4BBD_092D_11D3_88AD_0080C84A5D47_.wvu.PrintArea" localSheetId="14" hidden="1">#REF!</definedName>
    <definedName name="Z_67BC4BBD_092D_11D3_88AD_0080C84A5D47_.wvu.PrintArea" localSheetId="13" hidden="1">#REF!</definedName>
    <definedName name="Z_67BC4BBD_092D_11D3_88AD_0080C84A5D47_.wvu.PrintArea" localSheetId="12" hidden="1">#REF!</definedName>
    <definedName name="Z_67BC4BBD_092D_11D3_88AD_0080C84A5D47_.wvu.PrintArea" localSheetId="36" hidden="1">#REF!</definedName>
    <definedName name="Z_67BC4BBD_092D_11D3_88AD_0080C84A5D47_.wvu.PrintArea" localSheetId="10" hidden="1">#REF!</definedName>
    <definedName name="Z_67BC4BBD_092D_11D3_88AD_0080C84A5D47_.wvu.PrintArea" localSheetId="11" hidden="1">#REF!</definedName>
    <definedName name="Z_67BC4BBD_092D_11D3_88AD_0080C84A5D47_.wvu.PrintArea" localSheetId="9" hidden="1">#REF!</definedName>
    <definedName name="Z_67BC4BBD_092D_11D3_88AD_0080C84A5D47_.wvu.PrintArea" localSheetId="8" hidden="1">#REF!</definedName>
    <definedName name="Z_67BC4BBD_092D_11D3_88AD_0080C84A5D47_.wvu.PrintArea" localSheetId="21" hidden="1">#REF!</definedName>
    <definedName name="Z_67BC4BBD_092D_11D3_88AD_0080C84A5D47_.wvu.PrintArea" localSheetId="6" hidden="1">#REF!</definedName>
    <definedName name="Z_67BC4BBD_092D_11D3_88AD_0080C84A5D47_.wvu.PrintArea" localSheetId="0" hidden="1">#REF!</definedName>
    <definedName name="Z_67BC4BBD_092D_11D3_88AD_0080C84A5D47_.wvu.PrintArea" localSheetId="2" hidden="1">#REF!</definedName>
    <definedName name="Z_67BC4BBD_092D_11D3_88AD_0080C84A5D47_.wvu.PrintArea" localSheetId="1" hidden="1">#REF!</definedName>
    <definedName name="Z_67BC4BBD_092D_11D3_88AD_0080C84A5D47_.wvu.PrintArea" localSheetId="33" hidden="1">#REF!</definedName>
    <definedName name="Z_67BC4BBD_092D_11D3_88AD_0080C84A5D47_.wvu.PrintArea" localSheetId="25" hidden="1">#REF!</definedName>
    <definedName name="Z_67BC4BBD_092D_11D3_88AD_0080C84A5D47_.wvu.PrintArea" hidden="1">#REF!</definedName>
    <definedName name="Z_67BC4BBF_092D_11D3_88AD_0080C84A5D47_.wvu.PrintArea" localSheetId="17" hidden="1">#REF!</definedName>
    <definedName name="Z_67BC4BBF_092D_11D3_88AD_0080C84A5D47_.wvu.PrintArea" localSheetId="16" hidden="1">#REF!</definedName>
    <definedName name="Z_67BC4BBF_092D_11D3_88AD_0080C84A5D47_.wvu.PrintArea" localSheetId="53" hidden="1">#REF!</definedName>
    <definedName name="Z_67BC4BBF_092D_11D3_88AD_0080C84A5D47_.wvu.PrintArea" localSheetId="23" hidden="1">#REF!</definedName>
    <definedName name="Z_67BC4BBF_092D_11D3_88AD_0080C84A5D47_.wvu.PrintArea" localSheetId="14" hidden="1">#REF!</definedName>
    <definedName name="Z_67BC4BBF_092D_11D3_88AD_0080C84A5D47_.wvu.PrintArea" localSheetId="13" hidden="1">#REF!</definedName>
    <definedName name="Z_67BC4BBF_092D_11D3_88AD_0080C84A5D47_.wvu.PrintArea" localSheetId="12" hidden="1">#REF!</definedName>
    <definedName name="Z_67BC4BBF_092D_11D3_88AD_0080C84A5D47_.wvu.PrintArea" localSheetId="36" hidden="1">#REF!</definedName>
    <definedName name="Z_67BC4BBF_092D_11D3_88AD_0080C84A5D47_.wvu.PrintArea" localSheetId="10" hidden="1">#REF!</definedName>
    <definedName name="Z_67BC4BBF_092D_11D3_88AD_0080C84A5D47_.wvu.PrintArea" localSheetId="11" hidden="1">#REF!</definedName>
    <definedName name="Z_67BC4BBF_092D_11D3_88AD_0080C84A5D47_.wvu.PrintArea" localSheetId="9" hidden="1">#REF!</definedName>
    <definedName name="Z_67BC4BBF_092D_11D3_88AD_0080C84A5D47_.wvu.PrintArea" localSheetId="8" hidden="1">#REF!</definedName>
    <definedName name="Z_67BC4BBF_092D_11D3_88AD_0080C84A5D47_.wvu.PrintArea" localSheetId="21" hidden="1">#REF!</definedName>
    <definedName name="Z_67BC4BBF_092D_11D3_88AD_0080C84A5D47_.wvu.PrintArea" localSheetId="6" hidden="1">#REF!</definedName>
    <definedName name="Z_67BC4BBF_092D_11D3_88AD_0080C84A5D47_.wvu.PrintArea" localSheetId="0" hidden="1">#REF!</definedName>
    <definedName name="Z_67BC4BBF_092D_11D3_88AD_0080C84A5D47_.wvu.PrintArea" localSheetId="2" hidden="1">#REF!</definedName>
    <definedName name="Z_67BC4BBF_092D_11D3_88AD_0080C84A5D47_.wvu.PrintArea" localSheetId="1" hidden="1">#REF!</definedName>
    <definedName name="Z_67BC4BBF_092D_11D3_88AD_0080C84A5D47_.wvu.PrintArea" localSheetId="33" hidden="1">#REF!</definedName>
    <definedName name="Z_67BC4BBF_092D_11D3_88AD_0080C84A5D47_.wvu.PrintArea" localSheetId="25" hidden="1">#REF!</definedName>
    <definedName name="Z_67BC4BBF_092D_11D3_88AD_0080C84A5D47_.wvu.PrintArea" hidden="1">#REF!</definedName>
    <definedName name="Z_67BC4BC0_092D_11D3_88AD_0080C84A5D47_.wvu.PrintArea" localSheetId="17" hidden="1">#REF!</definedName>
    <definedName name="Z_67BC4BC0_092D_11D3_88AD_0080C84A5D47_.wvu.PrintArea" localSheetId="16" hidden="1">#REF!</definedName>
    <definedName name="Z_67BC4BC0_092D_11D3_88AD_0080C84A5D47_.wvu.PrintArea" localSheetId="53" hidden="1">#REF!</definedName>
    <definedName name="Z_67BC4BC0_092D_11D3_88AD_0080C84A5D47_.wvu.PrintArea" localSheetId="23" hidden="1">#REF!</definedName>
    <definedName name="Z_67BC4BC0_092D_11D3_88AD_0080C84A5D47_.wvu.PrintArea" localSheetId="14" hidden="1">#REF!</definedName>
    <definedName name="Z_67BC4BC0_092D_11D3_88AD_0080C84A5D47_.wvu.PrintArea" localSheetId="13" hidden="1">#REF!</definedName>
    <definedName name="Z_67BC4BC0_092D_11D3_88AD_0080C84A5D47_.wvu.PrintArea" localSheetId="12" hidden="1">#REF!</definedName>
    <definedName name="Z_67BC4BC0_092D_11D3_88AD_0080C84A5D47_.wvu.PrintArea" localSheetId="36" hidden="1">#REF!</definedName>
    <definedName name="Z_67BC4BC0_092D_11D3_88AD_0080C84A5D47_.wvu.PrintArea" localSheetId="10" hidden="1">#REF!</definedName>
    <definedName name="Z_67BC4BC0_092D_11D3_88AD_0080C84A5D47_.wvu.PrintArea" localSheetId="11" hidden="1">#REF!</definedName>
    <definedName name="Z_67BC4BC0_092D_11D3_88AD_0080C84A5D47_.wvu.PrintArea" localSheetId="9" hidden="1">#REF!</definedName>
    <definedName name="Z_67BC4BC0_092D_11D3_88AD_0080C84A5D47_.wvu.PrintArea" localSheetId="8" hidden="1">#REF!</definedName>
    <definedName name="Z_67BC4BC0_092D_11D3_88AD_0080C84A5D47_.wvu.PrintArea" localSheetId="21" hidden="1">#REF!</definedName>
    <definedName name="Z_67BC4BC0_092D_11D3_88AD_0080C84A5D47_.wvu.PrintArea" localSheetId="6" hidden="1">#REF!</definedName>
    <definedName name="Z_67BC4BC0_092D_11D3_88AD_0080C84A5D47_.wvu.PrintArea" localSheetId="0" hidden="1">#REF!</definedName>
    <definedName name="Z_67BC4BC0_092D_11D3_88AD_0080C84A5D47_.wvu.PrintArea" localSheetId="2" hidden="1">#REF!</definedName>
    <definedName name="Z_67BC4BC0_092D_11D3_88AD_0080C84A5D47_.wvu.PrintArea" localSheetId="1" hidden="1">#REF!</definedName>
    <definedName name="Z_67BC4BC0_092D_11D3_88AD_0080C84A5D47_.wvu.PrintArea" localSheetId="33" hidden="1">#REF!</definedName>
    <definedName name="Z_67BC4BC0_092D_11D3_88AD_0080C84A5D47_.wvu.PrintArea" localSheetId="25" hidden="1">#REF!</definedName>
    <definedName name="Z_67BC4BC0_092D_11D3_88AD_0080C84A5D47_.wvu.PrintArea" hidden="1">#REF!</definedName>
    <definedName name="Z_67BC4BC2_092D_11D3_88AD_0080C84A5D47_.wvu.PrintArea" localSheetId="17" hidden="1">#REF!</definedName>
    <definedName name="Z_67BC4BC2_092D_11D3_88AD_0080C84A5D47_.wvu.PrintArea" localSheetId="16" hidden="1">#REF!</definedName>
    <definedName name="Z_67BC4BC2_092D_11D3_88AD_0080C84A5D47_.wvu.PrintArea" localSheetId="53" hidden="1">#REF!</definedName>
    <definedName name="Z_67BC4BC2_092D_11D3_88AD_0080C84A5D47_.wvu.PrintArea" localSheetId="23" hidden="1">#REF!</definedName>
    <definedName name="Z_67BC4BC2_092D_11D3_88AD_0080C84A5D47_.wvu.PrintArea" localSheetId="14" hidden="1">#REF!</definedName>
    <definedName name="Z_67BC4BC2_092D_11D3_88AD_0080C84A5D47_.wvu.PrintArea" localSheetId="13" hidden="1">#REF!</definedName>
    <definedName name="Z_67BC4BC2_092D_11D3_88AD_0080C84A5D47_.wvu.PrintArea" localSheetId="12" hidden="1">#REF!</definedName>
    <definedName name="Z_67BC4BC2_092D_11D3_88AD_0080C84A5D47_.wvu.PrintArea" localSheetId="36" hidden="1">#REF!</definedName>
    <definedName name="Z_67BC4BC2_092D_11D3_88AD_0080C84A5D47_.wvu.PrintArea" localSheetId="10" hidden="1">#REF!</definedName>
    <definedName name="Z_67BC4BC2_092D_11D3_88AD_0080C84A5D47_.wvu.PrintArea" localSheetId="11" hidden="1">#REF!</definedName>
    <definedName name="Z_67BC4BC2_092D_11D3_88AD_0080C84A5D47_.wvu.PrintArea" localSheetId="9" hidden="1">#REF!</definedName>
    <definedName name="Z_67BC4BC2_092D_11D3_88AD_0080C84A5D47_.wvu.PrintArea" localSheetId="8" hidden="1">#REF!</definedName>
    <definedName name="Z_67BC4BC2_092D_11D3_88AD_0080C84A5D47_.wvu.PrintArea" localSheetId="21" hidden="1">#REF!</definedName>
    <definedName name="Z_67BC4BC2_092D_11D3_88AD_0080C84A5D47_.wvu.PrintArea" localSheetId="6" hidden="1">#REF!</definedName>
    <definedName name="Z_67BC4BC2_092D_11D3_88AD_0080C84A5D47_.wvu.PrintArea" localSheetId="0" hidden="1">#REF!</definedName>
    <definedName name="Z_67BC4BC2_092D_11D3_88AD_0080C84A5D47_.wvu.PrintArea" localSheetId="2" hidden="1">#REF!</definedName>
    <definedName name="Z_67BC4BC2_092D_11D3_88AD_0080C84A5D47_.wvu.PrintArea" localSheetId="1" hidden="1">#REF!</definedName>
    <definedName name="Z_67BC4BC2_092D_11D3_88AD_0080C84A5D47_.wvu.PrintArea" localSheetId="33" hidden="1">#REF!</definedName>
    <definedName name="Z_67BC4BC2_092D_11D3_88AD_0080C84A5D47_.wvu.PrintArea" localSheetId="25" hidden="1">#REF!</definedName>
    <definedName name="Z_67BC4BC2_092D_11D3_88AD_0080C84A5D47_.wvu.PrintArea" hidden="1">#REF!</definedName>
    <definedName name="Z_67BC4BC3_092D_11D3_88AD_0080C84A5D47_.wvu.PrintArea" localSheetId="17" hidden="1">#REF!</definedName>
    <definedName name="Z_67BC4BC3_092D_11D3_88AD_0080C84A5D47_.wvu.PrintArea" localSheetId="16" hidden="1">#REF!</definedName>
    <definedName name="Z_67BC4BC3_092D_11D3_88AD_0080C84A5D47_.wvu.PrintArea" localSheetId="53" hidden="1">#REF!</definedName>
    <definedName name="Z_67BC4BC3_092D_11D3_88AD_0080C84A5D47_.wvu.PrintArea" localSheetId="23" hidden="1">#REF!</definedName>
    <definedName name="Z_67BC4BC3_092D_11D3_88AD_0080C84A5D47_.wvu.PrintArea" localSheetId="14" hidden="1">#REF!</definedName>
    <definedName name="Z_67BC4BC3_092D_11D3_88AD_0080C84A5D47_.wvu.PrintArea" localSheetId="13" hidden="1">#REF!</definedName>
    <definedName name="Z_67BC4BC3_092D_11D3_88AD_0080C84A5D47_.wvu.PrintArea" localSheetId="12" hidden="1">#REF!</definedName>
    <definedName name="Z_67BC4BC3_092D_11D3_88AD_0080C84A5D47_.wvu.PrintArea" localSheetId="36" hidden="1">#REF!</definedName>
    <definedName name="Z_67BC4BC3_092D_11D3_88AD_0080C84A5D47_.wvu.PrintArea" localSheetId="10" hidden="1">#REF!</definedName>
    <definedName name="Z_67BC4BC3_092D_11D3_88AD_0080C84A5D47_.wvu.PrintArea" localSheetId="11" hidden="1">#REF!</definedName>
    <definedName name="Z_67BC4BC3_092D_11D3_88AD_0080C84A5D47_.wvu.PrintArea" localSheetId="9" hidden="1">#REF!</definedName>
    <definedName name="Z_67BC4BC3_092D_11D3_88AD_0080C84A5D47_.wvu.PrintArea" localSheetId="8" hidden="1">#REF!</definedName>
    <definedName name="Z_67BC4BC3_092D_11D3_88AD_0080C84A5D47_.wvu.PrintArea" localSheetId="21" hidden="1">#REF!</definedName>
    <definedName name="Z_67BC4BC3_092D_11D3_88AD_0080C84A5D47_.wvu.PrintArea" localSheetId="6" hidden="1">#REF!</definedName>
    <definedName name="Z_67BC4BC3_092D_11D3_88AD_0080C84A5D47_.wvu.PrintArea" localSheetId="0" hidden="1">#REF!</definedName>
    <definedName name="Z_67BC4BC3_092D_11D3_88AD_0080C84A5D47_.wvu.PrintArea" localSheetId="2" hidden="1">#REF!</definedName>
    <definedName name="Z_67BC4BC3_092D_11D3_88AD_0080C84A5D47_.wvu.PrintArea" localSheetId="1" hidden="1">#REF!</definedName>
    <definedName name="Z_67BC4BC3_092D_11D3_88AD_0080C84A5D47_.wvu.PrintArea" localSheetId="33" hidden="1">#REF!</definedName>
    <definedName name="Z_67BC4BC3_092D_11D3_88AD_0080C84A5D47_.wvu.PrintArea" localSheetId="25" hidden="1">#REF!</definedName>
    <definedName name="Z_67BC4BC3_092D_11D3_88AD_0080C84A5D47_.wvu.PrintArea" hidden="1">#REF!</definedName>
    <definedName name="Z_67BC4BC4_092D_11D3_88AD_0080C84A5D47_.wvu.PrintArea" localSheetId="17" hidden="1">#REF!</definedName>
    <definedName name="Z_67BC4BC4_092D_11D3_88AD_0080C84A5D47_.wvu.PrintArea" localSheetId="16" hidden="1">#REF!</definedName>
    <definedName name="Z_67BC4BC4_092D_11D3_88AD_0080C84A5D47_.wvu.PrintArea" localSheetId="53" hidden="1">#REF!</definedName>
    <definedName name="Z_67BC4BC4_092D_11D3_88AD_0080C84A5D47_.wvu.PrintArea" localSheetId="23" hidden="1">#REF!</definedName>
    <definedName name="Z_67BC4BC4_092D_11D3_88AD_0080C84A5D47_.wvu.PrintArea" localSheetId="14" hidden="1">#REF!</definedName>
    <definedName name="Z_67BC4BC4_092D_11D3_88AD_0080C84A5D47_.wvu.PrintArea" localSheetId="13" hidden="1">#REF!</definedName>
    <definedName name="Z_67BC4BC4_092D_11D3_88AD_0080C84A5D47_.wvu.PrintArea" localSheetId="12" hidden="1">#REF!</definedName>
    <definedName name="Z_67BC4BC4_092D_11D3_88AD_0080C84A5D47_.wvu.PrintArea" localSheetId="36" hidden="1">#REF!</definedName>
    <definedName name="Z_67BC4BC4_092D_11D3_88AD_0080C84A5D47_.wvu.PrintArea" localSheetId="10" hidden="1">#REF!</definedName>
    <definedName name="Z_67BC4BC4_092D_11D3_88AD_0080C84A5D47_.wvu.PrintArea" localSheetId="11" hidden="1">#REF!</definedName>
    <definedName name="Z_67BC4BC4_092D_11D3_88AD_0080C84A5D47_.wvu.PrintArea" localSheetId="9" hidden="1">#REF!</definedName>
    <definedName name="Z_67BC4BC4_092D_11D3_88AD_0080C84A5D47_.wvu.PrintArea" localSheetId="8" hidden="1">#REF!</definedName>
    <definedName name="Z_67BC4BC4_092D_11D3_88AD_0080C84A5D47_.wvu.PrintArea" localSheetId="21" hidden="1">#REF!</definedName>
    <definedName name="Z_67BC4BC4_092D_11D3_88AD_0080C84A5D47_.wvu.PrintArea" localSheetId="6" hidden="1">#REF!</definedName>
    <definedName name="Z_67BC4BC4_092D_11D3_88AD_0080C84A5D47_.wvu.PrintArea" localSheetId="0" hidden="1">#REF!</definedName>
    <definedName name="Z_67BC4BC4_092D_11D3_88AD_0080C84A5D47_.wvu.PrintArea" localSheetId="2" hidden="1">#REF!</definedName>
    <definedName name="Z_67BC4BC4_092D_11D3_88AD_0080C84A5D47_.wvu.PrintArea" localSheetId="1" hidden="1">#REF!</definedName>
    <definedName name="Z_67BC4BC4_092D_11D3_88AD_0080C84A5D47_.wvu.PrintArea" localSheetId="33" hidden="1">#REF!</definedName>
    <definedName name="Z_67BC4BC4_092D_11D3_88AD_0080C84A5D47_.wvu.PrintArea" localSheetId="25" hidden="1">#REF!</definedName>
    <definedName name="Z_67BC4BC4_092D_11D3_88AD_0080C84A5D47_.wvu.PrintArea" hidden="1">#REF!</definedName>
    <definedName name="Z_67BC4BC5_092D_11D3_88AD_0080C84A5D47_.wvu.PrintArea" localSheetId="17" hidden="1">#REF!</definedName>
    <definedName name="Z_67BC4BC5_092D_11D3_88AD_0080C84A5D47_.wvu.PrintArea" localSheetId="16" hidden="1">#REF!</definedName>
    <definedName name="Z_67BC4BC5_092D_11D3_88AD_0080C84A5D47_.wvu.PrintArea" localSheetId="53" hidden="1">#REF!</definedName>
    <definedName name="Z_67BC4BC5_092D_11D3_88AD_0080C84A5D47_.wvu.PrintArea" localSheetId="23" hidden="1">#REF!</definedName>
    <definedName name="Z_67BC4BC5_092D_11D3_88AD_0080C84A5D47_.wvu.PrintArea" localSheetId="14" hidden="1">#REF!</definedName>
    <definedName name="Z_67BC4BC5_092D_11D3_88AD_0080C84A5D47_.wvu.PrintArea" localSheetId="13" hidden="1">#REF!</definedName>
    <definedName name="Z_67BC4BC5_092D_11D3_88AD_0080C84A5D47_.wvu.PrintArea" localSheetId="12" hidden="1">#REF!</definedName>
    <definedName name="Z_67BC4BC5_092D_11D3_88AD_0080C84A5D47_.wvu.PrintArea" localSheetId="36" hidden="1">#REF!</definedName>
    <definedName name="Z_67BC4BC5_092D_11D3_88AD_0080C84A5D47_.wvu.PrintArea" localSheetId="10" hidden="1">#REF!</definedName>
    <definedName name="Z_67BC4BC5_092D_11D3_88AD_0080C84A5D47_.wvu.PrintArea" localSheetId="11" hidden="1">#REF!</definedName>
    <definedName name="Z_67BC4BC5_092D_11D3_88AD_0080C84A5D47_.wvu.PrintArea" localSheetId="9" hidden="1">#REF!</definedName>
    <definedName name="Z_67BC4BC5_092D_11D3_88AD_0080C84A5D47_.wvu.PrintArea" localSheetId="8" hidden="1">#REF!</definedName>
    <definedName name="Z_67BC4BC5_092D_11D3_88AD_0080C84A5D47_.wvu.PrintArea" localSheetId="21" hidden="1">#REF!</definedName>
    <definedName name="Z_67BC4BC5_092D_11D3_88AD_0080C84A5D47_.wvu.PrintArea" localSheetId="6" hidden="1">#REF!</definedName>
    <definedName name="Z_67BC4BC5_092D_11D3_88AD_0080C84A5D47_.wvu.PrintArea" localSheetId="0" hidden="1">#REF!</definedName>
    <definedName name="Z_67BC4BC5_092D_11D3_88AD_0080C84A5D47_.wvu.PrintArea" localSheetId="2" hidden="1">#REF!</definedName>
    <definedName name="Z_67BC4BC5_092D_11D3_88AD_0080C84A5D47_.wvu.PrintArea" localSheetId="1" hidden="1">#REF!</definedName>
    <definedName name="Z_67BC4BC5_092D_11D3_88AD_0080C84A5D47_.wvu.PrintArea" localSheetId="33" hidden="1">#REF!</definedName>
    <definedName name="Z_67BC4BC5_092D_11D3_88AD_0080C84A5D47_.wvu.PrintArea" localSheetId="25" hidden="1">#REF!</definedName>
    <definedName name="Z_67BC4BC5_092D_11D3_88AD_0080C84A5D47_.wvu.PrintArea" hidden="1">#REF!</definedName>
    <definedName name="Z_67BC4BC7_092D_11D3_88AD_0080C84A5D47_.wvu.PrintArea" localSheetId="17" hidden="1">#REF!</definedName>
    <definedName name="Z_67BC4BC7_092D_11D3_88AD_0080C84A5D47_.wvu.PrintArea" localSheetId="16" hidden="1">#REF!</definedName>
    <definedName name="Z_67BC4BC7_092D_11D3_88AD_0080C84A5D47_.wvu.PrintArea" localSheetId="53" hidden="1">#REF!</definedName>
    <definedName name="Z_67BC4BC7_092D_11D3_88AD_0080C84A5D47_.wvu.PrintArea" localSheetId="23" hidden="1">#REF!</definedName>
    <definedName name="Z_67BC4BC7_092D_11D3_88AD_0080C84A5D47_.wvu.PrintArea" localSheetId="14" hidden="1">#REF!</definedName>
    <definedName name="Z_67BC4BC7_092D_11D3_88AD_0080C84A5D47_.wvu.PrintArea" localSheetId="13" hidden="1">#REF!</definedName>
    <definedName name="Z_67BC4BC7_092D_11D3_88AD_0080C84A5D47_.wvu.PrintArea" localSheetId="12" hidden="1">#REF!</definedName>
    <definedName name="Z_67BC4BC7_092D_11D3_88AD_0080C84A5D47_.wvu.PrintArea" localSheetId="36" hidden="1">#REF!</definedName>
    <definedName name="Z_67BC4BC7_092D_11D3_88AD_0080C84A5D47_.wvu.PrintArea" localSheetId="10" hidden="1">#REF!</definedName>
    <definedName name="Z_67BC4BC7_092D_11D3_88AD_0080C84A5D47_.wvu.PrintArea" localSheetId="11" hidden="1">#REF!</definedName>
    <definedName name="Z_67BC4BC7_092D_11D3_88AD_0080C84A5D47_.wvu.PrintArea" localSheetId="9" hidden="1">#REF!</definedName>
    <definedName name="Z_67BC4BC7_092D_11D3_88AD_0080C84A5D47_.wvu.PrintArea" localSheetId="8" hidden="1">#REF!</definedName>
    <definedName name="Z_67BC4BC7_092D_11D3_88AD_0080C84A5D47_.wvu.PrintArea" localSheetId="21" hidden="1">#REF!</definedName>
    <definedName name="Z_67BC4BC7_092D_11D3_88AD_0080C84A5D47_.wvu.PrintArea" localSheetId="6" hidden="1">#REF!</definedName>
    <definedName name="Z_67BC4BC7_092D_11D3_88AD_0080C84A5D47_.wvu.PrintArea" localSheetId="0" hidden="1">#REF!</definedName>
    <definedName name="Z_67BC4BC7_092D_11D3_88AD_0080C84A5D47_.wvu.PrintArea" localSheetId="2" hidden="1">#REF!</definedName>
    <definedName name="Z_67BC4BC7_092D_11D3_88AD_0080C84A5D47_.wvu.PrintArea" localSheetId="1" hidden="1">#REF!</definedName>
    <definedName name="Z_67BC4BC7_092D_11D3_88AD_0080C84A5D47_.wvu.PrintArea" localSheetId="33" hidden="1">#REF!</definedName>
    <definedName name="Z_67BC4BC7_092D_11D3_88AD_0080C84A5D47_.wvu.PrintArea" localSheetId="25" hidden="1">#REF!</definedName>
    <definedName name="Z_67BC4BC7_092D_11D3_88AD_0080C84A5D47_.wvu.PrintArea" hidden="1">#REF!</definedName>
    <definedName name="Z_67BC4BC8_092D_11D3_88AD_0080C84A5D47_.wvu.PrintArea" localSheetId="17" hidden="1">#REF!</definedName>
    <definedName name="Z_67BC4BC8_092D_11D3_88AD_0080C84A5D47_.wvu.PrintArea" localSheetId="16" hidden="1">#REF!</definedName>
    <definedName name="Z_67BC4BC8_092D_11D3_88AD_0080C84A5D47_.wvu.PrintArea" localSheetId="53" hidden="1">#REF!</definedName>
    <definedName name="Z_67BC4BC8_092D_11D3_88AD_0080C84A5D47_.wvu.PrintArea" localSheetId="23" hidden="1">#REF!</definedName>
    <definedName name="Z_67BC4BC8_092D_11D3_88AD_0080C84A5D47_.wvu.PrintArea" localSheetId="14" hidden="1">#REF!</definedName>
    <definedName name="Z_67BC4BC8_092D_11D3_88AD_0080C84A5D47_.wvu.PrintArea" localSheetId="13" hidden="1">#REF!</definedName>
    <definedName name="Z_67BC4BC8_092D_11D3_88AD_0080C84A5D47_.wvu.PrintArea" localSheetId="12" hidden="1">#REF!</definedName>
    <definedName name="Z_67BC4BC8_092D_11D3_88AD_0080C84A5D47_.wvu.PrintArea" localSheetId="36" hidden="1">#REF!</definedName>
    <definedName name="Z_67BC4BC8_092D_11D3_88AD_0080C84A5D47_.wvu.PrintArea" localSheetId="10" hidden="1">#REF!</definedName>
    <definedName name="Z_67BC4BC8_092D_11D3_88AD_0080C84A5D47_.wvu.PrintArea" localSheetId="11" hidden="1">#REF!</definedName>
    <definedName name="Z_67BC4BC8_092D_11D3_88AD_0080C84A5D47_.wvu.PrintArea" localSheetId="9" hidden="1">#REF!</definedName>
    <definedName name="Z_67BC4BC8_092D_11D3_88AD_0080C84A5D47_.wvu.PrintArea" localSheetId="8" hidden="1">#REF!</definedName>
    <definedName name="Z_67BC4BC8_092D_11D3_88AD_0080C84A5D47_.wvu.PrintArea" localSheetId="21" hidden="1">#REF!</definedName>
    <definedName name="Z_67BC4BC8_092D_11D3_88AD_0080C84A5D47_.wvu.PrintArea" localSheetId="6" hidden="1">#REF!</definedName>
    <definedName name="Z_67BC4BC8_092D_11D3_88AD_0080C84A5D47_.wvu.PrintArea" localSheetId="0" hidden="1">#REF!</definedName>
    <definedName name="Z_67BC4BC8_092D_11D3_88AD_0080C84A5D47_.wvu.PrintArea" localSheetId="2" hidden="1">#REF!</definedName>
    <definedName name="Z_67BC4BC8_092D_11D3_88AD_0080C84A5D47_.wvu.PrintArea" localSheetId="1" hidden="1">#REF!</definedName>
    <definedName name="Z_67BC4BC8_092D_11D3_88AD_0080C84A5D47_.wvu.PrintArea" localSheetId="33" hidden="1">#REF!</definedName>
    <definedName name="Z_67BC4BC8_092D_11D3_88AD_0080C84A5D47_.wvu.PrintArea" localSheetId="25" hidden="1">#REF!</definedName>
    <definedName name="Z_67BC4BC8_092D_11D3_88AD_0080C84A5D47_.wvu.PrintArea" hidden="1">#REF!</definedName>
    <definedName name="Z_67BC4BC9_092D_11D3_88AD_0080C84A5D47_.wvu.PrintArea" localSheetId="17" hidden="1">#REF!</definedName>
    <definedName name="Z_67BC4BC9_092D_11D3_88AD_0080C84A5D47_.wvu.PrintArea" localSheetId="16" hidden="1">#REF!</definedName>
    <definedName name="Z_67BC4BC9_092D_11D3_88AD_0080C84A5D47_.wvu.PrintArea" localSheetId="53" hidden="1">#REF!</definedName>
    <definedName name="Z_67BC4BC9_092D_11D3_88AD_0080C84A5D47_.wvu.PrintArea" localSheetId="23" hidden="1">#REF!</definedName>
    <definedName name="Z_67BC4BC9_092D_11D3_88AD_0080C84A5D47_.wvu.PrintArea" localSheetId="14" hidden="1">#REF!</definedName>
    <definedName name="Z_67BC4BC9_092D_11D3_88AD_0080C84A5D47_.wvu.PrintArea" localSheetId="13" hidden="1">#REF!</definedName>
    <definedName name="Z_67BC4BC9_092D_11D3_88AD_0080C84A5D47_.wvu.PrintArea" localSheetId="12" hidden="1">#REF!</definedName>
    <definedName name="Z_67BC4BC9_092D_11D3_88AD_0080C84A5D47_.wvu.PrintArea" localSheetId="36" hidden="1">#REF!</definedName>
    <definedName name="Z_67BC4BC9_092D_11D3_88AD_0080C84A5D47_.wvu.PrintArea" localSheetId="10" hidden="1">#REF!</definedName>
    <definedName name="Z_67BC4BC9_092D_11D3_88AD_0080C84A5D47_.wvu.PrintArea" localSheetId="11" hidden="1">#REF!</definedName>
    <definedName name="Z_67BC4BC9_092D_11D3_88AD_0080C84A5D47_.wvu.PrintArea" localSheetId="9" hidden="1">#REF!</definedName>
    <definedName name="Z_67BC4BC9_092D_11D3_88AD_0080C84A5D47_.wvu.PrintArea" localSheetId="8" hidden="1">#REF!</definedName>
    <definedName name="Z_67BC4BC9_092D_11D3_88AD_0080C84A5D47_.wvu.PrintArea" localSheetId="21" hidden="1">#REF!</definedName>
    <definedName name="Z_67BC4BC9_092D_11D3_88AD_0080C84A5D47_.wvu.PrintArea" localSheetId="6" hidden="1">#REF!</definedName>
    <definedName name="Z_67BC4BC9_092D_11D3_88AD_0080C84A5D47_.wvu.PrintArea" localSheetId="0" hidden="1">#REF!</definedName>
    <definedName name="Z_67BC4BC9_092D_11D3_88AD_0080C84A5D47_.wvu.PrintArea" localSheetId="2" hidden="1">#REF!</definedName>
    <definedName name="Z_67BC4BC9_092D_11D3_88AD_0080C84A5D47_.wvu.PrintArea" localSheetId="1" hidden="1">#REF!</definedName>
    <definedName name="Z_67BC4BC9_092D_11D3_88AD_0080C84A5D47_.wvu.PrintArea" localSheetId="33" hidden="1">#REF!</definedName>
    <definedName name="Z_67BC4BC9_092D_11D3_88AD_0080C84A5D47_.wvu.PrintArea" localSheetId="25" hidden="1">#REF!</definedName>
    <definedName name="Z_67BC4BC9_092D_11D3_88AD_0080C84A5D47_.wvu.PrintArea" hidden="1">#REF!</definedName>
    <definedName name="Z_67BC4BCA_092D_11D3_88AD_0080C84A5D47_.wvu.PrintArea" localSheetId="17" hidden="1">#REF!</definedName>
    <definedName name="Z_67BC4BCA_092D_11D3_88AD_0080C84A5D47_.wvu.PrintArea" localSheetId="16" hidden="1">#REF!</definedName>
    <definedName name="Z_67BC4BCA_092D_11D3_88AD_0080C84A5D47_.wvu.PrintArea" localSheetId="53" hidden="1">#REF!</definedName>
    <definedName name="Z_67BC4BCA_092D_11D3_88AD_0080C84A5D47_.wvu.PrintArea" localSheetId="23" hidden="1">#REF!</definedName>
    <definedName name="Z_67BC4BCA_092D_11D3_88AD_0080C84A5D47_.wvu.PrintArea" localSheetId="14" hidden="1">#REF!</definedName>
    <definedName name="Z_67BC4BCA_092D_11D3_88AD_0080C84A5D47_.wvu.PrintArea" localSheetId="13" hidden="1">#REF!</definedName>
    <definedName name="Z_67BC4BCA_092D_11D3_88AD_0080C84A5D47_.wvu.PrintArea" localSheetId="12" hidden="1">#REF!</definedName>
    <definedName name="Z_67BC4BCA_092D_11D3_88AD_0080C84A5D47_.wvu.PrintArea" localSheetId="36" hidden="1">#REF!</definedName>
    <definedName name="Z_67BC4BCA_092D_11D3_88AD_0080C84A5D47_.wvu.PrintArea" localSheetId="10" hidden="1">#REF!</definedName>
    <definedName name="Z_67BC4BCA_092D_11D3_88AD_0080C84A5D47_.wvu.PrintArea" localSheetId="11" hidden="1">#REF!</definedName>
    <definedName name="Z_67BC4BCA_092D_11D3_88AD_0080C84A5D47_.wvu.PrintArea" localSheetId="9" hidden="1">#REF!</definedName>
    <definedName name="Z_67BC4BCA_092D_11D3_88AD_0080C84A5D47_.wvu.PrintArea" localSheetId="8" hidden="1">#REF!</definedName>
    <definedName name="Z_67BC4BCA_092D_11D3_88AD_0080C84A5D47_.wvu.PrintArea" localSheetId="21" hidden="1">#REF!</definedName>
    <definedName name="Z_67BC4BCA_092D_11D3_88AD_0080C84A5D47_.wvu.PrintArea" localSheetId="6" hidden="1">#REF!</definedName>
    <definedName name="Z_67BC4BCA_092D_11D3_88AD_0080C84A5D47_.wvu.PrintArea" localSheetId="0" hidden="1">#REF!</definedName>
    <definedName name="Z_67BC4BCA_092D_11D3_88AD_0080C84A5D47_.wvu.PrintArea" localSheetId="2" hidden="1">#REF!</definedName>
    <definedName name="Z_67BC4BCA_092D_11D3_88AD_0080C84A5D47_.wvu.PrintArea" localSheetId="1" hidden="1">#REF!</definedName>
    <definedName name="Z_67BC4BCA_092D_11D3_88AD_0080C84A5D47_.wvu.PrintArea" localSheetId="33" hidden="1">#REF!</definedName>
    <definedName name="Z_67BC4BCA_092D_11D3_88AD_0080C84A5D47_.wvu.PrintArea" localSheetId="25" hidden="1">#REF!</definedName>
    <definedName name="Z_67BC4BCA_092D_11D3_88AD_0080C84A5D47_.wvu.PrintArea" hidden="1">#REF!</definedName>
    <definedName name="Z_67BC4BCC_092D_11D3_88AD_0080C84A5D47_.wvu.PrintArea" localSheetId="17" hidden="1">#REF!</definedName>
    <definedName name="Z_67BC4BCC_092D_11D3_88AD_0080C84A5D47_.wvu.PrintArea" localSheetId="16" hidden="1">#REF!</definedName>
    <definedName name="Z_67BC4BCC_092D_11D3_88AD_0080C84A5D47_.wvu.PrintArea" localSheetId="53" hidden="1">#REF!</definedName>
    <definedName name="Z_67BC4BCC_092D_11D3_88AD_0080C84A5D47_.wvu.PrintArea" localSheetId="23" hidden="1">#REF!</definedName>
    <definedName name="Z_67BC4BCC_092D_11D3_88AD_0080C84A5D47_.wvu.PrintArea" localSheetId="14" hidden="1">#REF!</definedName>
    <definedName name="Z_67BC4BCC_092D_11D3_88AD_0080C84A5D47_.wvu.PrintArea" localSheetId="13" hidden="1">#REF!</definedName>
    <definedName name="Z_67BC4BCC_092D_11D3_88AD_0080C84A5D47_.wvu.PrintArea" localSheetId="12" hidden="1">#REF!</definedName>
    <definedName name="Z_67BC4BCC_092D_11D3_88AD_0080C84A5D47_.wvu.PrintArea" localSheetId="36" hidden="1">#REF!</definedName>
    <definedName name="Z_67BC4BCC_092D_11D3_88AD_0080C84A5D47_.wvu.PrintArea" localSheetId="10" hidden="1">#REF!</definedName>
    <definedName name="Z_67BC4BCC_092D_11D3_88AD_0080C84A5D47_.wvu.PrintArea" localSheetId="11" hidden="1">#REF!</definedName>
    <definedName name="Z_67BC4BCC_092D_11D3_88AD_0080C84A5D47_.wvu.PrintArea" localSheetId="9" hidden="1">#REF!</definedName>
    <definedName name="Z_67BC4BCC_092D_11D3_88AD_0080C84A5D47_.wvu.PrintArea" localSheetId="8" hidden="1">#REF!</definedName>
    <definedName name="Z_67BC4BCC_092D_11D3_88AD_0080C84A5D47_.wvu.PrintArea" localSheetId="21" hidden="1">#REF!</definedName>
    <definedName name="Z_67BC4BCC_092D_11D3_88AD_0080C84A5D47_.wvu.PrintArea" localSheetId="6" hidden="1">#REF!</definedName>
    <definedName name="Z_67BC4BCC_092D_11D3_88AD_0080C84A5D47_.wvu.PrintArea" localSheetId="0" hidden="1">#REF!</definedName>
    <definedName name="Z_67BC4BCC_092D_11D3_88AD_0080C84A5D47_.wvu.PrintArea" localSheetId="2" hidden="1">#REF!</definedName>
    <definedName name="Z_67BC4BCC_092D_11D3_88AD_0080C84A5D47_.wvu.PrintArea" localSheetId="1" hidden="1">#REF!</definedName>
    <definedName name="Z_67BC4BCC_092D_11D3_88AD_0080C84A5D47_.wvu.PrintArea" localSheetId="33" hidden="1">#REF!</definedName>
    <definedName name="Z_67BC4BCC_092D_11D3_88AD_0080C84A5D47_.wvu.PrintArea" localSheetId="25" hidden="1">#REF!</definedName>
    <definedName name="Z_67BC4BCC_092D_11D3_88AD_0080C84A5D47_.wvu.PrintArea" hidden="1">#REF!</definedName>
    <definedName name="Z_67BC4BCD_092D_11D3_88AD_0080C84A5D47_.wvu.PrintArea" localSheetId="17" hidden="1">#REF!</definedName>
    <definedName name="Z_67BC4BCD_092D_11D3_88AD_0080C84A5D47_.wvu.PrintArea" localSheetId="16" hidden="1">#REF!</definedName>
    <definedName name="Z_67BC4BCD_092D_11D3_88AD_0080C84A5D47_.wvu.PrintArea" localSheetId="53" hidden="1">#REF!</definedName>
    <definedName name="Z_67BC4BCD_092D_11D3_88AD_0080C84A5D47_.wvu.PrintArea" localSheetId="23" hidden="1">#REF!</definedName>
    <definedName name="Z_67BC4BCD_092D_11D3_88AD_0080C84A5D47_.wvu.PrintArea" localSheetId="14" hidden="1">#REF!</definedName>
    <definedName name="Z_67BC4BCD_092D_11D3_88AD_0080C84A5D47_.wvu.PrintArea" localSheetId="13" hidden="1">#REF!</definedName>
    <definedName name="Z_67BC4BCD_092D_11D3_88AD_0080C84A5D47_.wvu.PrintArea" localSheetId="12" hidden="1">#REF!</definedName>
    <definedName name="Z_67BC4BCD_092D_11D3_88AD_0080C84A5D47_.wvu.PrintArea" localSheetId="36" hidden="1">#REF!</definedName>
    <definedName name="Z_67BC4BCD_092D_11D3_88AD_0080C84A5D47_.wvu.PrintArea" localSheetId="10" hidden="1">#REF!</definedName>
    <definedName name="Z_67BC4BCD_092D_11D3_88AD_0080C84A5D47_.wvu.PrintArea" localSheetId="11" hidden="1">#REF!</definedName>
    <definedName name="Z_67BC4BCD_092D_11D3_88AD_0080C84A5D47_.wvu.PrintArea" localSheetId="9" hidden="1">#REF!</definedName>
    <definedName name="Z_67BC4BCD_092D_11D3_88AD_0080C84A5D47_.wvu.PrintArea" localSheetId="8" hidden="1">#REF!</definedName>
    <definedName name="Z_67BC4BCD_092D_11D3_88AD_0080C84A5D47_.wvu.PrintArea" localSheetId="21" hidden="1">#REF!</definedName>
    <definedName name="Z_67BC4BCD_092D_11D3_88AD_0080C84A5D47_.wvu.PrintArea" localSheetId="6" hidden="1">#REF!</definedName>
    <definedName name="Z_67BC4BCD_092D_11D3_88AD_0080C84A5D47_.wvu.PrintArea" localSheetId="0" hidden="1">#REF!</definedName>
    <definedName name="Z_67BC4BCD_092D_11D3_88AD_0080C84A5D47_.wvu.PrintArea" localSheetId="2" hidden="1">#REF!</definedName>
    <definedName name="Z_67BC4BCD_092D_11D3_88AD_0080C84A5D47_.wvu.PrintArea" localSheetId="1" hidden="1">#REF!</definedName>
    <definedName name="Z_67BC4BCD_092D_11D3_88AD_0080C84A5D47_.wvu.PrintArea" localSheetId="33" hidden="1">#REF!</definedName>
    <definedName name="Z_67BC4BCD_092D_11D3_88AD_0080C84A5D47_.wvu.PrintArea" localSheetId="25" hidden="1">#REF!</definedName>
    <definedName name="Z_67BC4BCD_092D_11D3_88AD_0080C84A5D47_.wvu.PrintArea" hidden="1">#REF!</definedName>
    <definedName name="Z_71977450_6063_11D3_9DA6_00A0C9DF29FD_.wvu.PrintArea" localSheetId="17" hidden="1">#REF!</definedName>
    <definedName name="Z_71977450_6063_11D3_9DA6_00A0C9DF29FD_.wvu.PrintArea" localSheetId="16" hidden="1">#REF!</definedName>
    <definedName name="Z_71977450_6063_11D3_9DA6_00A0C9DF29FD_.wvu.PrintArea" localSheetId="53" hidden="1">#REF!</definedName>
    <definedName name="Z_71977450_6063_11D3_9DA6_00A0C9DF29FD_.wvu.PrintArea" localSheetId="23" hidden="1">#REF!</definedName>
    <definedName name="Z_71977450_6063_11D3_9DA6_00A0C9DF29FD_.wvu.PrintArea" localSheetId="14" hidden="1">#REF!</definedName>
    <definedName name="Z_71977450_6063_11D3_9DA6_00A0C9DF29FD_.wvu.PrintArea" localSheetId="13" hidden="1">#REF!</definedName>
    <definedName name="Z_71977450_6063_11D3_9DA6_00A0C9DF29FD_.wvu.PrintArea" localSheetId="12" hidden="1">#REF!</definedName>
    <definedName name="Z_71977450_6063_11D3_9DA6_00A0C9DF29FD_.wvu.PrintArea" localSheetId="36" hidden="1">#REF!</definedName>
    <definedName name="Z_71977450_6063_11D3_9DA6_00A0C9DF29FD_.wvu.PrintArea" localSheetId="10" hidden="1">#REF!</definedName>
    <definedName name="Z_71977450_6063_11D3_9DA6_00A0C9DF29FD_.wvu.PrintArea" localSheetId="11" hidden="1">#REF!</definedName>
    <definedName name="Z_71977450_6063_11D3_9DA6_00A0C9DF29FD_.wvu.PrintArea" localSheetId="9" hidden="1">#REF!</definedName>
    <definedName name="Z_71977450_6063_11D3_9DA6_00A0C9DF29FD_.wvu.PrintArea" localSheetId="8" hidden="1">#REF!</definedName>
    <definedName name="Z_71977450_6063_11D3_9DA6_00A0C9DF29FD_.wvu.PrintArea" localSheetId="21" hidden="1">#REF!</definedName>
    <definedName name="Z_71977450_6063_11D3_9DA6_00A0C9DF29FD_.wvu.PrintArea" localSheetId="6" hidden="1">#REF!</definedName>
    <definedName name="Z_71977450_6063_11D3_9DA6_00A0C9DF29FD_.wvu.PrintArea" localSheetId="0" hidden="1">#REF!</definedName>
    <definedName name="Z_71977450_6063_11D3_9DA6_00A0C9DF29FD_.wvu.PrintArea" localSheetId="2" hidden="1">#REF!</definedName>
    <definedName name="Z_71977450_6063_11D3_9DA6_00A0C9DF29FD_.wvu.PrintArea" localSheetId="1" hidden="1">#REF!</definedName>
    <definedName name="Z_71977450_6063_11D3_9DA6_00A0C9DF29FD_.wvu.PrintArea" localSheetId="33" hidden="1">#REF!</definedName>
    <definedName name="Z_71977450_6063_11D3_9DA6_00A0C9DF29FD_.wvu.PrintArea" localSheetId="25" hidden="1">#REF!</definedName>
    <definedName name="Z_71977450_6063_11D3_9DA6_00A0C9DF29FD_.wvu.PrintArea" hidden="1">#REF!</definedName>
    <definedName name="Z_71977451_6063_11D3_9DA6_00A0C9DF29FD_.wvu.PrintArea" localSheetId="17" hidden="1">#REF!</definedName>
    <definedName name="Z_71977451_6063_11D3_9DA6_00A0C9DF29FD_.wvu.PrintArea" localSheetId="16" hidden="1">#REF!</definedName>
    <definedName name="Z_71977451_6063_11D3_9DA6_00A0C9DF29FD_.wvu.PrintArea" localSheetId="53" hidden="1">#REF!</definedName>
    <definedName name="Z_71977451_6063_11D3_9DA6_00A0C9DF29FD_.wvu.PrintArea" localSheetId="23" hidden="1">#REF!</definedName>
    <definedName name="Z_71977451_6063_11D3_9DA6_00A0C9DF29FD_.wvu.PrintArea" localSheetId="14" hidden="1">#REF!</definedName>
    <definedName name="Z_71977451_6063_11D3_9DA6_00A0C9DF29FD_.wvu.PrintArea" localSheetId="13" hidden="1">#REF!</definedName>
    <definedName name="Z_71977451_6063_11D3_9DA6_00A0C9DF29FD_.wvu.PrintArea" localSheetId="12" hidden="1">#REF!</definedName>
    <definedName name="Z_71977451_6063_11D3_9DA6_00A0C9DF29FD_.wvu.PrintArea" localSheetId="36" hidden="1">#REF!</definedName>
    <definedName name="Z_71977451_6063_11D3_9DA6_00A0C9DF29FD_.wvu.PrintArea" localSheetId="10" hidden="1">#REF!</definedName>
    <definedName name="Z_71977451_6063_11D3_9DA6_00A0C9DF29FD_.wvu.PrintArea" localSheetId="11" hidden="1">#REF!</definedName>
    <definedName name="Z_71977451_6063_11D3_9DA6_00A0C9DF29FD_.wvu.PrintArea" localSheetId="9" hidden="1">#REF!</definedName>
    <definedName name="Z_71977451_6063_11D3_9DA6_00A0C9DF29FD_.wvu.PrintArea" localSheetId="8" hidden="1">#REF!</definedName>
    <definedName name="Z_71977451_6063_11D3_9DA6_00A0C9DF29FD_.wvu.PrintArea" localSheetId="21" hidden="1">#REF!</definedName>
    <definedName name="Z_71977451_6063_11D3_9DA6_00A0C9DF29FD_.wvu.PrintArea" localSheetId="6" hidden="1">#REF!</definedName>
    <definedName name="Z_71977451_6063_11D3_9DA6_00A0C9DF29FD_.wvu.PrintArea" localSheetId="0" hidden="1">#REF!</definedName>
    <definedName name="Z_71977451_6063_11D3_9DA6_00A0C9DF29FD_.wvu.PrintArea" localSheetId="2" hidden="1">#REF!</definedName>
    <definedName name="Z_71977451_6063_11D3_9DA6_00A0C9DF29FD_.wvu.PrintArea" localSheetId="1" hidden="1">#REF!</definedName>
    <definedName name="Z_71977451_6063_11D3_9DA6_00A0C9DF29FD_.wvu.PrintArea" localSheetId="33" hidden="1">#REF!</definedName>
    <definedName name="Z_71977451_6063_11D3_9DA6_00A0C9DF29FD_.wvu.PrintArea" localSheetId="25" hidden="1">#REF!</definedName>
    <definedName name="Z_71977451_6063_11D3_9DA6_00A0C9DF29FD_.wvu.PrintArea" hidden="1">#REF!</definedName>
    <definedName name="Z_71977453_6063_11D3_9DA6_00A0C9DF29FD_.wvu.PrintArea" localSheetId="17" hidden="1">#REF!</definedName>
    <definedName name="Z_71977453_6063_11D3_9DA6_00A0C9DF29FD_.wvu.PrintArea" localSheetId="16" hidden="1">#REF!</definedName>
    <definedName name="Z_71977453_6063_11D3_9DA6_00A0C9DF29FD_.wvu.PrintArea" localSheetId="53" hidden="1">#REF!</definedName>
    <definedName name="Z_71977453_6063_11D3_9DA6_00A0C9DF29FD_.wvu.PrintArea" localSheetId="23" hidden="1">#REF!</definedName>
    <definedName name="Z_71977453_6063_11D3_9DA6_00A0C9DF29FD_.wvu.PrintArea" localSheetId="14" hidden="1">#REF!</definedName>
    <definedName name="Z_71977453_6063_11D3_9DA6_00A0C9DF29FD_.wvu.PrintArea" localSheetId="13" hidden="1">#REF!</definedName>
    <definedName name="Z_71977453_6063_11D3_9DA6_00A0C9DF29FD_.wvu.PrintArea" localSheetId="12" hidden="1">#REF!</definedName>
    <definedName name="Z_71977453_6063_11D3_9DA6_00A0C9DF29FD_.wvu.PrintArea" localSheetId="36" hidden="1">#REF!</definedName>
    <definedName name="Z_71977453_6063_11D3_9DA6_00A0C9DF29FD_.wvu.PrintArea" localSheetId="10" hidden="1">#REF!</definedName>
    <definedName name="Z_71977453_6063_11D3_9DA6_00A0C9DF29FD_.wvu.PrintArea" localSheetId="11" hidden="1">#REF!</definedName>
    <definedName name="Z_71977453_6063_11D3_9DA6_00A0C9DF29FD_.wvu.PrintArea" localSheetId="9" hidden="1">#REF!</definedName>
    <definedName name="Z_71977453_6063_11D3_9DA6_00A0C9DF29FD_.wvu.PrintArea" localSheetId="8" hidden="1">#REF!</definedName>
    <definedName name="Z_71977453_6063_11D3_9DA6_00A0C9DF29FD_.wvu.PrintArea" localSheetId="21" hidden="1">#REF!</definedName>
    <definedName name="Z_71977453_6063_11D3_9DA6_00A0C9DF29FD_.wvu.PrintArea" localSheetId="6" hidden="1">#REF!</definedName>
    <definedName name="Z_71977453_6063_11D3_9DA6_00A0C9DF29FD_.wvu.PrintArea" localSheetId="0" hidden="1">#REF!</definedName>
    <definedName name="Z_71977453_6063_11D3_9DA6_00A0C9DF29FD_.wvu.PrintArea" localSheetId="2" hidden="1">#REF!</definedName>
    <definedName name="Z_71977453_6063_11D3_9DA6_00A0C9DF29FD_.wvu.PrintArea" localSheetId="1" hidden="1">#REF!</definedName>
    <definedName name="Z_71977453_6063_11D3_9DA6_00A0C9DF29FD_.wvu.PrintArea" localSheetId="33" hidden="1">#REF!</definedName>
    <definedName name="Z_71977453_6063_11D3_9DA6_00A0C9DF29FD_.wvu.PrintArea" localSheetId="25" hidden="1">#REF!</definedName>
    <definedName name="Z_71977453_6063_11D3_9DA6_00A0C9DF29FD_.wvu.PrintArea" hidden="1">#REF!</definedName>
    <definedName name="Z_71977454_6063_11D3_9DA6_00A0C9DF29FD_.wvu.PrintArea" localSheetId="17" hidden="1">#REF!</definedName>
    <definedName name="Z_71977454_6063_11D3_9DA6_00A0C9DF29FD_.wvu.PrintArea" localSheetId="16" hidden="1">#REF!</definedName>
    <definedName name="Z_71977454_6063_11D3_9DA6_00A0C9DF29FD_.wvu.PrintArea" localSheetId="53" hidden="1">#REF!</definedName>
    <definedName name="Z_71977454_6063_11D3_9DA6_00A0C9DF29FD_.wvu.PrintArea" localSheetId="23" hidden="1">#REF!</definedName>
    <definedName name="Z_71977454_6063_11D3_9DA6_00A0C9DF29FD_.wvu.PrintArea" localSheetId="14" hidden="1">#REF!</definedName>
    <definedName name="Z_71977454_6063_11D3_9DA6_00A0C9DF29FD_.wvu.PrintArea" localSheetId="13" hidden="1">#REF!</definedName>
    <definedName name="Z_71977454_6063_11D3_9DA6_00A0C9DF29FD_.wvu.PrintArea" localSheetId="12" hidden="1">#REF!</definedName>
    <definedName name="Z_71977454_6063_11D3_9DA6_00A0C9DF29FD_.wvu.PrintArea" localSheetId="36" hidden="1">#REF!</definedName>
    <definedName name="Z_71977454_6063_11D3_9DA6_00A0C9DF29FD_.wvu.PrintArea" localSheetId="10" hidden="1">#REF!</definedName>
    <definedName name="Z_71977454_6063_11D3_9DA6_00A0C9DF29FD_.wvu.PrintArea" localSheetId="11" hidden="1">#REF!</definedName>
    <definedName name="Z_71977454_6063_11D3_9DA6_00A0C9DF29FD_.wvu.PrintArea" localSheetId="9" hidden="1">#REF!</definedName>
    <definedName name="Z_71977454_6063_11D3_9DA6_00A0C9DF29FD_.wvu.PrintArea" localSheetId="8" hidden="1">#REF!</definedName>
    <definedName name="Z_71977454_6063_11D3_9DA6_00A0C9DF29FD_.wvu.PrintArea" localSheetId="21" hidden="1">#REF!</definedName>
    <definedName name="Z_71977454_6063_11D3_9DA6_00A0C9DF29FD_.wvu.PrintArea" localSheetId="6" hidden="1">#REF!</definedName>
    <definedName name="Z_71977454_6063_11D3_9DA6_00A0C9DF29FD_.wvu.PrintArea" localSheetId="0" hidden="1">#REF!</definedName>
    <definedName name="Z_71977454_6063_11D3_9DA6_00A0C9DF29FD_.wvu.PrintArea" localSheetId="2" hidden="1">#REF!</definedName>
    <definedName name="Z_71977454_6063_11D3_9DA6_00A0C9DF29FD_.wvu.PrintArea" localSheetId="1" hidden="1">#REF!</definedName>
    <definedName name="Z_71977454_6063_11D3_9DA6_00A0C9DF29FD_.wvu.PrintArea" localSheetId="33" hidden="1">#REF!</definedName>
    <definedName name="Z_71977454_6063_11D3_9DA6_00A0C9DF29FD_.wvu.PrintArea" localSheetId="25" hidden="1">#REF!</definedName>
    <definedName name="Z_71977454_6063_11D3_9DA6_00A0C9DF29FD_.wvu.PrintArea" hidden="1">#REF!</definedName>
    <definedName name="Z_71977455_6063_11D3_9DA6_00A0C9DF29FD_.wvu.PrintArea" localSheetId="17" hidden="1">#REF!</definedName>
    <definedName name="Z_71977455_6063_11D3_9DA6_00A0C9DF29FD_.wvu.PrintArea" localSheetId="16" hidden="1">#REF!</definedName>
    <definedName name="Z_71977455_6063_11D3_9DA6_00A0C9DF29FD_.wvu.PrintArea" localSheetId="53" hidden="1">#REF!</definedName>
    <definedName name="Z_71977455_6063_11D3_9DA6_00A0C9DF29FD_.wvu.PrintArea" localSheetId="23" hidden="1">#REF!</definedName>
    <definedName name="Z_71977455_6063_11D3_9DA6_00A0C9DF29FD_.wvu.PrintArea" localSheetId="14" hidden="1">#REF!</definedName>
    <definedName name="Z_71977455_6063_11D3_9DA6_00A0C9DF29FD_.wvu.PrintArea" localSheetId="13" hidden="1">#REF!</definedName>
    <definedName name="Z_71977455_6063_11D3_9DA6_00A0C9DF29FD_.wvu.PrintArea" localSheetId="12" hidden="1">#REF!</definedName>
    <definedName name="Z_71977455_6063_11D3_9DA6_00A0C9DF29FD_.wvu.PrintArea" localSheetId="36" hidden="1">#REF!</definedName>
    <definedName name="Z_71977455_6063_11D3_9DA6_00A0C9DF29FD_.wvu.PrintArea" localSheetId="10" hidden="1">#REF!</definedName>
    <definedName name="Z_71977455_6063_11D3_9DA6_00A0C9DF29FD_.wvu.PrintArea" localSheetId="11" hidden="1">#REF!</definedName>
    <definedName name="Z_71977455_6063_11D3_9DA6_00A0C9DF29FD_.wvu.PrintArea" localSheetId="9" hidden="1">#REF!</definedName>
    <definedName name="Z_71977455_6063_11D3_9DA6_00A0C9DF29FD_.wvu.PrintArea" localSheetId="8" hidden="1">#REF!</definedName>
    <definedName name="Z_71977455_6063_11D3_9DA6_00A0C9DF29FD_.wvu.PrintArea" localSheetId="21" hidden="1">#REF!</definedName>
    <definedName name="Z_71977455_6063_11D3_9DA6_00A0C9DF29FD_.wvu.PrintArea" localSheetId="6" hidden="1">#REF!</definedName>
    <definedName name="Z_71977455_6063_11D3_9DA6_00A0C9DF29FD_.wvu.PrintArea" localSheetId="0" hidden="1">#REF!</definedName>
    <definedName name="Z_71977455_6063_11D3_9DA6_00A0C9DF29FD_.wvu.PrintArea" localSheetId="2" hidden="1">#REF!</definedName>
    <definedName name="Z_71977455_6063_11D3_9DA6_00A0C9DF29FD_.wvu.PrintArea" localSheetId="1" hidden="1">#REF!</definedName>
    <definedName name="Z_71977455_6063_11D3_9DA6_00A0C9DF29FD_.wvu.PrintArea" localSheetId="33" hidden="1">#REF!</definedName>
    <definedName name="Z_71977455_6063_11D3_9DA6_00A0C9DF29FD_.wvu.PrintArea" localSheetId="25" hidden="1">#REF!</definedName>
    <definedName name="Z_71977455_6063_11D3_9DA6_00A0C9DF29FD_.wvu.PrintArea" hidden="1">#REF!</definedName>
    <definedName name="Z_71977456_6063_11D3_9DA6_00A0C9DF29FD_.wvu.PrintArea" localSheetId="17" hidden="1">#REF!</definedName>
    <definedName name="Z_71977456_6063_11D3_9DA6_00A0C9DF29FD_.wvu.PrintArea" localSheetId="16" hidden="1">#REF!</definedName>
    <definedName name="Z_71977456_6063_11D3_9DA6_00A0C9DF29FD_.wvu.PrintArea" localSheetId="53" hidden="1">#REF!</definedName>
    <definedName name="Z_71977456_6063_11D3_9DA6_00A0C9DF29FD_.wvu.PrintArea" localSheetId="23" hidden="1">#REF!</definedName>
    <definedName name="Z_71977456_6063_11D3_9DA6_00A0C9DF29FD_.wvu.PrintArea" localSheetId="14" hidden="1">#REF!</definedName>
    <definedName name="Z_71977456_6063_11D3_9DA6_00A0C9DF29FD_.wvu.PrintArea" localSheetId="13" hidden="1">#REF!</definedName>
    <definedName name="Z_71977456_6063_11D3_9DA6_00A0C9DF29FD_.wvu.PrintArea" localSheetId="12" hidden="1">#REF!</definedName>
    <definedName name="Z_71977456_6063_11D3_9DA6_00A0C9DF29FD_.wvu.PrintArea" localSheetId="36" hidden="1">#REF!</definedName>
    <definedName name="Z_71977456_6063_11D3_9DA6_00A0C9DF29FD_.wvu.PrintArea" localSheetId="10" hidden="1">#REF!</definedName>
    <definedName name="Z_71977456_6063_11D3_9DA6_00A0C9DF29FD_.wvu.PrintArea" localSheetId="11" hidden="1">#REF!</definedName>
    <definedName name="Z_71977456_6063_11D3_9DA6_00A0C9DF29FD_.wvu.PrintArea" localSheetId="9" hidden="1">#REF!</definedName>
    <definedName name="Z_71977456_6063_11D3_9DA6_00A0C9DF29FD_.wvu.PrintArea" localSheetId="8" hidden="1">#REF!</definedName>
    <definedName name="Z_71977456_6063_11D3_9DA6_00A0C9DF29FD_.wvu.PrintArea" localSheetId="21" hidden="1">#REF!</definedName>
    <definedName name="Z_71977456_6063_11D3_9DA6_00A0C9DF29FD_.wvu.PrintArea" localSheetId="6" hidden="1">#REF!</definedName>
    <definedName name="Z_71977456_6063_11D3_9DA6_00A0C9DF29FD_.wvu.PrintArea" localSheetId="0" hidden="1">#REF!</definedName>
    <definedName name="Z_71977456_6063_11D3_9DA6_00A0C9DF29FD_.wvu.PrintArea" localSheetId="2" hidden="1">#REF!</definedName>
    <definedName name="Z_71977456_6063_11D3_9DA6_00A0C9DF29FD_.wvu.PrintArea" localSheetId="1" hidden="1">#REF!</definedName>
    <definedName name="Z_71977456_6063_11D3_9DA6_00A0C9DF29FD_.wvu.PrintArea" localSheetId="33" hidden="1">#REF!</definedName>
    <definedName name="Z_71977456_6063_11D3_9DA6_00A0C9DF29FD_.wvu.PrintArea" localSheetId="25" hidden="1">#REF!</definedName>
    <definedName name="Z_71977456_6063_11D3_9DA6_00A0C9DF29FD_.wvu.PrintArea" hidden="1">#REF!</definedName>
    <definedName name="Z_71977458_6063_11D3_9DA6_00A0C9DF29FD_.wvu.PrintArea" localSheetId="17" hidden="1">#REF!</definedName>
    <definedName name="Z_71977458_6063_11D3_9DA6_00A0C9DF29FD_.wvu.PrintArea" localSheetId="16" hidden="1">#REF!</definedName>
    <definedName name="Z_71977458_6063_11D3_9DA6_00A0C9DF29FD_.wvu.PrintArea" localSheetId="53" hidden="1">#REF!</definedName>
    <definedName name="Z_71977458_6063_11D3_9DA6_00A0C9DF29FD_.wvu.PrintArea" localSheetId="23" hidden="1">#REF!</definedName>
    <definedName name="Z_71977458_6063_11D3_9DA6_00A0C9DF29FD_.wvu.PrintArea" localSheetId="14" hidden="1">#REF!</definedName>
    <definedName name="Z_71977458_6063_11D3_9DA6_00A0C9DF29FD_.wvu.PrintArea" localSheetId="13" hidden="1">#REF!</definedName>
    <definedName name="Z_71977458_6063_11D3_9DA6_00A0C9DF29FD_.wvu.PrintArea" localSheetId="12" hidden="1">#REF!</definedName>
    <definedName name="Z_71977458_6063_11D3_9DA6_00A0C9DF29FD_.wvu.PrintArea" localSheetId="36" hidden="1">#REF!</definedName>
    <definedName name="Z_71977458_6063_11D3_9DA6_00A0C9DF29FD_.wvu.PrintArea" localSheetId="10" hidden="1">#REF!</definedName>
    <definedName name="Z_71977458_6063_11D3_9DA6_00A0C9DF29FD_.wvu.PrintArea" localSheetId="11" hidden="1">#REF!</definedName>
    <definedName name="Z_71977458_6063_11D3_9DA6_00A0C9DF29FD_.wvu.PrintArea" localSheetId="9" hidden="1">#REF!</definedName>
    <definedName name="Z_71977458_6063_11D3_9DA6_00A0C9DF29FD_.wvu.PrintArea" localSheetId="8" hidden="1">#REF!</definedName>
    <definedName name="Z_71977458_6063_11D3_9DA6_00A0C9DF29FD_.wvu.PrintArea" localSheetId="21" hidden="1">#REF!</definedName>
    <definedName name="Z_71977458_6063_11D3_9DA6_00A0C9DF29FD_.wvu.PrintArea" localSheetId="6" hidden="1">#REF!</definedName>
    <definedName name="Z_71977458_6063_11D3_9DA6_00A0C9DF29FD_.wvu.PrintArea" localSheetId="0" hidden="1">#REF!</definedName>
    <definedName name="Z_71977458_6063_11D3_9DA6_00A0C9DF29FD_.wvu.PrintArea" localSheetId="2" hidden="1">#REF!</definedName>
    <definedName name="Z_71977458_6063_11D3_9DA6_00A0C9DF29FD_.wvu.PrintArea" localSheetId="1" hidden="1">#REF!</definedName>
    <definedName name="Z_71977458_6063_11D3_9DA6_00A0C9DF29FD_.wvu.PrintArea" localSheetId="33" hidden="1">#REF!</definedName>
    <definedName name="Z_71977458_6063_11D3_9DA6_00A0C9DF29FD_.wvu.PrintArea" localSheetId="25" hidden="1">#REF!</definedName>
    <definedName name="Z_71977458_6063_11D3_9DA6_00A0C9DF29FD_.wvu.PrintArea" hidden="1">#REF!</definedName>
    <definedName name="Z_71977459_6063_11D3_9DA6_00A0C9DF29FD_.wvu.PrintArea" localSheetId="17" hidden="1">#REF!</definedName>
    <definedName name="Z_71977459_6063_11D3_9DA6_00A0C9DF29FD_.wvu.PrintArea" localSheetId="16" hidden="1">#REF!</definedName>
    <definedName name="Z_71977459_6063_11D3_9DA6_00A0C9DF29FD_.wvu.PrintArea" localSheetId="53" hidden="1">#REF!</definedName>
    <definedName name="Z_71977459_6063_11D3_9DA6_00A0C9DF29FD_.wvu.PrintArea" localSheetId="23" hidden="1">#REF!</definedName>
    <definedName name="Z_71977459_6063_11D3_9DA6_00A0C9DF29FD_.wvu.PrintArea" localSheetId="14" hidden="1">#REF!</definedName>
    <definedName name="Z_71977459_6063_11D3_9DA6_00A0C9DF29FD_.wvu.PrintArea" localSheetId="13" hidden="1">#REF!</definedName>
    <definedName name="Z_71977459_6063_11D3_9DA6_00A0C9DF29FD_.wvu.PrintArea" localSheetId="12" hidden="1">#REF!</definedName>
    <definedName name="Z_71977459_6063_11D3_9DA6_00A0C9DF29FD_.wvu.PrintArea" localSheetId="36" hidden="1">#REF!</definedName>
    <definedName name="Z_71977459_6063_11D3_9DA6_00A0C9DF29FD_.wvu.PrintArea" localSheetId="10" hidden="1">#REF!</definedName>
    <definedName name="Z_71977459_6063_11D3_9DA6_00A0C9DF29FD_.wvu.PrintArea" localSheetId="11" hidden="1">#REF!</definedName>
    <definedName name="Z_71977459_6063_11D3_9DA6_00A0C9DF29FD_.wvu.PrintArea" localSheetId="9" hidden="1">#REF!</definedName>
    <definedName name="Z_71977459_6063_11D3_9DA6_00A0C9DF29FD_.wvu.PrintArea" localSheetId="8" hidden="1">#REF!</definedName>
    <definedName name="Z_71977459_6063_11D3_9DA6_00A0C9DF29FD_.wvu.PrintArea" localSheetId="21" hidden="1">#REF!</definedName>
    <definedName name="Z_71977459_6063_11D3_9DA6_00A0C9DF29FD_.wvu.PrintArea" localSheetId="6" hidden="1">#REF!</definedName>
    <definedName name="Z_71977459_6063_11D3_9DA6_00A0C9DF29FD_.wvu.PrintArea" localSheetId="0" hidden="1">#REF!</definedName>
    <definedName name="Z_71977459_6063_11D3_9DA6_00A0C9DF29FD_.wvu.PrintArea" localSheetId="2" hidden="1">#REF!</definedName>
    <definedName name="Z_71977459_6063_11D3_9DA6_00A0C9DF29FD_.wvu.PrintArea" localSheetId="1" hidden="1">#REF!</definedName>
    <definedName name="Z_71977459_6063_11D3_9DA6_00A0C9DF29FD_.wvu.PrintArea" localSheetId="33" hidden="1">#REF!</definedName>
    <definedName name="Z_71977459_6063_11D3_9DA6_00A0C9DF29FD_.wvu.PrintArea" localSheetId="25" hidden="1">#REF!</definedName>
    <definedName name="Z_71977459_6063_11D3_9DA6_00A0C9DF29FD_.wvu.PrintArea" hidden="1">#REF!</definedName>
    <definedName name="Z_7197745A_6063_11D3_9DA6_00A0C9DF29FD_.wvu.PrintArea" localSheetId="17" hidden="1">#REF!</definedName>
    <definedName name="Z_7197745A_6063_11D3_9DA6_00A0C9DF29FD_.wvu.PrintArea" localSheetId="16" hidden="1">#REF!</definedName>
    <definedName name="Z_7197745A_6063_11D3_9DA6_00A0C9DF29FD_.wvu.PrintArea" localSheetId="53" hidden="1">#REF!</definedName>
    <definedName name="Z_7197745A_6063_11D3_9DA6_00A0C9DF29FD_.wvu.PrintArea" localSheetId="23" hidden="1">#REF!</definedName>
    <definedName name="Z_7197745A_6063_11D3_9DA6_00A0C9DF29FD_.wvu.PrintArea" localSheetId="14" hidden="1">#REF!</definedName>
    <definedName name="Z_7197745A_6063_11D3_9DA6_00A0C9DF29FD_.wvu.PrintArea" localSheetId="13" hidden="1">#REF!</definedName>
    <definedName name="Z_7197745A_6063_11D3_9DA6_00A0C9DF29FD_.wvu.PrintArea" localSheetId="12" hidden="1">#REF!</definedName>
    <definedName name="Z_7197745A_6063_11D3_9DA6_00A0C9DF29FD_.wvu.PrintArea" localSheetId="36" hidden="1">#REF!</definedName>
    <definedName name="Z_7197745A_6063_11D3_9DA6_00A0C9DF29FD_.wvu.PrintArea" localSheetId="10" hidden="1">#REF!</definedName>
    <definedName name="Z_7197745A_6063_11D3_9DA6_00A0C9DF29FD_.wvu.PrintArea" localSheetId="11" hidden="1">#REF!</definedName>
    <definedName name="Z_7197745A_6063_11D3_9DA6_00A0C9DF29FD_.wvu.PrintArea" localSheetId="9" hidden="1">#REF!</definedName>
    <definedName name="Z_7197745A_6063_11D3_9DA6_00A0C9DF29FD_.wvu.PrintArea" localSheetId="8" hidden="1">#REF!</definedName>
    <definedName name="Z_7197745A_6063_11D3_9DA6_00A0C9DF29FD_.wvu.PrintArea" localSheetId="21" hidden="1">#REF!</definedName>
    <definedName name="Z_7197745A_6063_11D3_9DA6_00A0C9DF29FD_.wvu.PrintArea" localSheetId="6" hidden="1">#REF!</definedName>
    <definedName name="Z_7197745A_6063_11D3_9DA6_00A0C9DF29FD_.wvu.PrintArea" localSheetId="0" hidden="1">#REF!</definedName>
    <definedName name="Z_7197745A_6063_11D3_9DA6_00A0C9DF29FD_.wvu.PrintArea" localSheetId="2" hidden="1">#REF!</definedName>
    <definedName name="Z_7197745A_6063_11D3_9DA6_00A0C9DF29FD_.wvu.PrintArea" localSheetId="1" hidden="1">#REF!</definedName>
    <definedName name="Z_7197745A_6063_11D3_9DA6_00A0C9DF29FD_.wvu.PrintArea" localSheetId="33" hidden="1">#REF!</definedName>
    <definedName name="Z_7197745A_6063_11D3_9DA6_00A0C9DF29FD_.wvu.PrintArea" localSheetId="25" hidden="1">#REF!</definedName>
    <definedName name="Z_7197745A_6063_11D3_9DA6_00A0C9DF29FD_.wvu.PrintArea" hidden="1">#REF!</definedName>
    <definedName name="Z_7197745B_6063_11D3_9DA6_00A0C9DF29FD_.wvu.PrintArea" localSheetId="17" hidden="1">#REF!</definedName>
    <definedName name="Z_7197745B_6063_11D3_9DA6_00A0C9DF29FD_.wvu.PrintArea" localSheetId="16" hidden="1">#REF!</definedName>
    <definedName name="Z_7197745B_6063_11D3_9DA6_00A0C9DF29FD_.wvu.PrintArea" localSheetId="53" hidden="1">#REF!</definedName>
    <definedName name="Z_7197745B_6063_11D3_9DA6_00A0C9DF29FD_.wvu.PrintArea" localSheetId="23" hidden="1">#REF!</definedName>
    <definedName name="Z_7197745B_6063_11D3_9DA6_00A0C9DF29FD_.wvu.PrintArea" localSheetId="14" hidden="1">#REF!</definedName>
    <definedName name="Z_7197745B_6063_11D3_9DA6_00A0C9DF29FD_.wvu.PrintArea" localSheetId="13" hidden="1">#REF!</definedName>
    <definedName name="Z_7197745B_6063_11D3_9DA6_00A0C9DF29FD_.wvu.PrintArea" localSheetId="12" hidden="1">#REF!</definedName>
    <definedName name="Z_7197745B_6063_11D3_9DA6_00A0C9DF29FD_.wvu.PrintArea" localSheetId="36" hidden="1">#REF!</definedName>
    <definedName name="Z_7197745B_6063_11D3_9DA6_00A0C9DF29FD_.wvu.PrintArea" localSheetId="10" hidden="1">#REF!</definedName>
    <definedName name="Z_7197745B_6063_11D3_9DA6_00A0C9DF29FD_.wvu.PrintArea" localSheetId="11" hidden="1">#REF!</definedName>
    <definedName name="Z_7197745B_6063_11D3_9DA6_00A0C9DF29FD_.wvu.PrintArea" localSheetId="9" hidden="1">#REF!</definedName>
    <definedName name="Z_7197745B_6063_11D3_9DA6_00A0C9DF29FD_.wvu.PrintArea" localSheetId="8" hidden="1">#REF!</definedName>
    <definedName name="Z_7197745B_6063_11D3_9DA6_00A0C9DF29FD_.wvu.PrintArea" localSheetId="21" hidden="1">#REF!</definedName>
    <definedName name="Z_7197745B_6063_11D3_9DA6_00A0C9DF29FD_.wvu.PrintArea" localSheetId="6" hidden="1">#REF!</definedName>
    <definedName name="Z_7197745B_6063_11D3_9DA6_00A0C9DF29FD_.wvu.PrintArea" localSheetId="0" hidden="1">#REF!</definedName>
    <definedName name="Z_7197745B_6063_11D3_9DA6_00A0C9DF29FD_.wvu.PrintArea" localSheetId="2" hidden="1">#REF!</definedName>
    <definedName name="Z_7197745B_6063_11D3_9DA6_00A0C9DF29FD_.wvu.PrintArea" localSheetId="1" hidden="1">#REF!</definedName>
    <definedName name="Z_7197745B_6063_11D3_9DA6_00A0C9DF29FD_.wvu.PrintArea" localSheetId="33" hidden="1">#REF!</definedName>
    <definedName name="Z_7197745B_6063_11D3_9DA6_00A0C9DF29FD_.wvu.PrintArea" localSheetId="25" hidden="1">#REF!</definedName>
    <definedName name="Z_7197745B_6063_11D3_9DA6_00A0C9DF29FD_.wvu.PrintArea" hidden="1">#REF!</definedName>
    <definedName name="Z_7197745D_6063_11D3_9DA6_00A0C9DF29FD_.wvu.PrintArea" localSheetId="17" hidden="1">#REF!</definedName>
    <definedName name="Z_7197745D_6063_11D3_9DA6_00A0C9DF29FD_.wvu.PrintArea" localSheetId="16" hidden="1">#REF!</definedName>
    <definedName name="Z_7197745D_6063_11D3_9DA6_00A0C9DF29FD_.wvu.PrintArea" localSheetId="53" hidden="1">#REF!</definedName>
    <definedName name="Z_7197745D_6063_11D3_9DA6_00A0C9DF29FD_.wvu.PrintArea" localSheetId="23" hidden="1">#REF!</definedName>
    <definedName name="Z_7197745D_6063_11D3_9DA6_00A0C9DF29FD_.wvu.PrintArea" localSheetId="14" hidden="1">#REF!</definedName>
    <definedName name="Z_7197745D_6063_11D3_9DA6_00A0C9DF29FD_.wvu.PrintArea" localSheetId="13" hidden="1">#REF!</definedName>
    <definedName name="Z_7197745D_6063_11D3_9DA6_00A0C9DF29FD_.wvu.PrintArea" localSheetId="12" hidden="1">#REF!</definedName>
    <definedName name="Z_7197745D_6063_11D3_9DA6_00A0C9DF29FD_.wvu.PrintArea" localSheetId="36" hidden="1">#REF!</definedName>
    <definedName name="Z_7197745D_6063_11D3_9DA6_00A0C9DF29FD_.wvu.PrintArea" localSheetId="10" hidden="1">#REF!</definedName>
    <definedName name="Z_7197745D_6063_11D3_9DA6_00A0C9DF29FD_.wvu.PrintArea" localSheetId="11" hidden="1">#REF!</definedName>
    <definedName name="Z_7197745D_6063_11D3_9DA6_00A0C9DF29FD_.wvu.PrintArea" localSheetId="9" hidden="1">#REF!</definedName>
    <definedName name="Z_7197745D_6063_11D3_9DA6_00A0C9DF29FD_.wvu.PrintArea" localSheetId="8" hidden="1">#REF!</definedName>
    <definedName name="Z_7197745D_6063_11D3_9DA6_00A0C9DF29FD_.wvu.PrintArea" localSheetId="21" hidden="1">#REF!</definedName>
    <definedName name="Z_7197745D_6063_11D3_9DA6_00A0C9DF29FD_.wvu.PrintArea" localSheetId="6" hidden="1">#REF!</definedName>
    <definedName name="Z_7197745D_6063_11D3_9DA6_00A0C9DF29FD_.wvu.PrintArea" localSheetId="0" hidden="1">#REF!</definedName>
    <definedName name="Z_7197745D_6063_11D3_9DA6_00A0C9DF29FD_.wvu.PrintArea" localSheetId="2" hidden="1">#REF!</definedName>
    <definedName name="Z_7197745D_6063_11D3_9DA6_00A0C9DF29FD_.wvu.PrintArea" localSheetId="1" hidden="1">#REF!</definedName>
    <definedName name="Z_7197745D_6063_11D3_9DA6_00A0C9DF29FD_.wvu.PrintArea" localSheetId="33" hidden="1">#REF!</definedName>
    <definedName name="Z_7197745D_6063_11D3_9DA6_00A0C9DF29FD_.wvu.PrintArea" localSheetId="25" hidden="1">#REF!</definedName>
    <definedName name="Z_7197745D_6063_11D3_9DA6_00A0C9DF29FD_.wvu.PrintArea" hidden="1">#REF!</definedName>
    <definedName name="Z_7197745E_6063_11D3_9DA6_00A0C9DF29FD_.wvu.PrintArea" localSheetId="17" hidden="1">#REF!</definedName>
    <definedName name="Z_7197745E_6063_11D3_9DA6_00A0C9DF29FD_.wvu.PrintArea" localSheetId="16" hidden="1">#REF!</definedName>
    <definedName name="Z_7197745E_6063_11D3_9DA6_00A0C9DF29FD_.wvu.PrintArea" localSheetId="53" hidden="1">#REF!</definedName>
    <definedName name="Z_7197745E_6063_11D3_9DA6_00A0C9DF29FD_.wvu.PrintArea" localSheetId="23" hidden="1">#REF!</definedName>
    <definedName name="Z_7197745E_6063_11D3_9DA6_00A0C9DF29FD_.wvu.PrintArea" localSheetId="14" hidden="1">#REF!</definedName>
    <definedName name="Z_7197745E_6063_11D3_9DA6_00A0C9DF29FD_.wvu.PrintArea" localSheetId="13" hidden="1">#REF!</definedName>
    <definedName name="Z_7197745E_6063_11D3_9DA6_00A0C9DF29FD_.wvu.PrintArea" localSheetId="12" hidden="1">#REF!</definedName>
    <definedName name="Z_7197745E_6063_11D3_9DA6_00A0C9DF29FD_.wvu.PrintArea" localSheetId="36" hidden="1">#REF!</definedName>
    <definedName name="Z_7197745E_6063_11D3_9DA6_00A0C9DF29FD_.wvu.PrintArea" localSheetId="10" hidden="1">#REF!</definedName>
    <definedName name="Z_7197745E_6063_11D3_9DA6_00A0C9DF29FD_.wvu.PrintArea" localSheetId="11" hidden="1">#REF!</definedName>
    <definedName name="Z_7197745E_6063_11D3_9DA6_00A0C9DF29FD_.wvu.PrintArea" localSheetId="9" hidden="1">#REF!</definedName>
    <definedName name="Z_7197745E_6063_11D3_9DA6_00A0C9DF29FD_.wvu.PrintArea" localSheetId="8" hidden="1">#REF!</definedName>
    <definedName name="Z_7197745E_6063_11D3_9DA6_00A0C9DF29FD_.wvu.PrintArea" localSheetId="21" hidden="1">#REF!</definedName>
    <definedName name="Z_7197745E_6063_11D3_9DA6_00A0C9DF29FD_.wvu.PrintArea" localSheetId="6" hidden="1">#REF!</definedName>
    <definedName name="Z_7197745E_6063_11D3_9DA6_00A0C9DF29FD_.wvu.PrintArea" localSheetId="0" hidden="1">#REF!</definedName>
    <definedName name="Z_7197745E_6063_11D3_9DA6_00A0C9DF29FD_.wvu.PrintArea" localSheetId="2" hidden="1">#REF!</definedName>
    <definedName name="Z_7197745E_6063_11D3_9DA6_00A0C9DF29FD_.wvu.PrintArea" localSheetId="1" hidden="1">#REF!</definedName>
    <definedName name="Z_7197745E_6063_11D3_9DA6_00A0C9DF29FD_.wvu.PrintArea" localSheetId="33" hidden="1">#REF!</definedName>
    <definedName name="Z_7197745E_6063_11D3_9DA6_00A0C9DF29FD_.wvu.PrintArea" localSheetId="25" hidden="1">#REF!</definedName>
    <definedName name="Z_7197745E_6063_11D3_9DA6_00A0C9DF29FD_.wvu.PrintArea" hidden="1">#REF!</definedName>
    <definedName name="Z_71977460_6063_11D3_9DA6_00A0C9DF29FD_.wvu.PrintArea" localSheetId="17" hidden="1">#REF!</definedName>
    <definedName name="Z_71977460_6063_11D3_9DA6_00A0C9DF29FD_.wvu.PrintArea" localSheetId="16" hidden="1">#REF!</definedName>
    <definedName name="Z_71977460_6063_11D3_9DA6_00A0C9DF29FD_.wvu.PrintArea" localSheetId="53" hidden="1">#REF!</definedName>
    <definedName name="Z_71977460_6063_11D3_9DA6_00A0C9DF29FD_.wvu.PrintArea" localSheetId="23" hidden="1">#REF!</definedName>
    <definedName name="Z_71977460_6063_11D3_9DA6_00A0C9DF29FD_.wvu.PrintArea" localSheetId="14" hidden="1">#REF!</definedName>
    <definedName name="Z_71977460_6063_11D3_9DA6_00A0C9DF29FD_.wvu.PrintArea" localSheetId="13" hidden="1">#REF!</definedName>
    <definedName name="Z_71977460_6063_11D3_9DA6_00A0C9DF29FD_.wvu.PrintArea" localSheetId="12" hidden="1">#REF!</definedName>
    <definedName name="Z_71977460_6063_11D3_9DA6_00A0C9DF29FD_.wvu.PrintArea" localSheetId="36" hidden="1">#REF!</definedName>
    <definedName name="Z_71977460_6063_11D3_9DA6_00A0C9DF29FD_.wvu.PrintArea" localSheetId="10" hidden="1">#REF!</definedName>
    <definedName name="Z_71977460_6063_11D3_9DA6_00A0C9DF29FD_.wvu.PrintArea" localSheetId="11" hidden="1">#REF!</definedName>
    <definedName name="Z_71977460_6063_11D3_9DA6_00A0C9DF29FD_.wvu.PrintArea" localSheetId="9" hidden="1">#REF!</definedName>
    <definedName name="Z_71977460_6063_11D3_9DA6_00A0C9DF29FD_.wvu.PrintArea" localSheetId="8" hidden="1">#REF!</definedName>
    <definedName name="Z_71977460_6063_11D3_9DA6_00A0C9DF29FD_.wvu.PrintArea" localSheetId="21" hidden="1">#REF!</definedName>
    <definedName name="Z_71977460_6063_11D3_9DA6_00A0C9DF29FD_.wvu.PrintArea" localSheetId="6" hidden="1">#REF!</definedName>
    <definedName name="Z_71977460_6063_11D3_9DA6_00A0C9DF29FD_.wvu.PrintArea" localSheetId="0" hidden="1">#REF!</definedName>
    <definedName name="Z_71977460_6063_11D3_9DA6_00A0C9DF29FD_.wvu.PrintArea" localSheetId="2" hidden="1">#REF!</definedName>
    <definedName name="Z_71977460_6063_11D3_9DA6_00A0C9DF29FD_.wvu.PrintArea" localSheetId="1" hidden="1">#REF!</definedName>
    <definedName name="Z_71977460_6063_11D3_9DA6_00A0C9DF29FD_.wvu.PrintArea" localSheetId="33" hidden="1">#REF!</definedName>
    <definedName name="Z_71977460_6063_11D3_9DA6_00A0C9DF29FD_.wvu.PrintArea" localSheetId="25" hidden="1">#REF!</definedName>
    <definedName name="Z_71977460_6063_11D3_9DA6_00A0C9DF29FD_.wvu.PrintArea" hidden="1">#REF!</definedName>
    <definedName name="Z_71977461_6063_11D3_9DA6_00A0C9DF29FD_.wvu.PrintArea" localSheetId="17" hidden="1">#REF!</definedName>
    <definedName name="Z_71977461_6063_11D3_9DA6_00A0C9DF29FD_.wvu.PrintArea" localSheetId="16" hidden="1">#REF!</definedName>
    <definedName name="Z_71977461_6063_11D3_9DA6_00A0C9DF29FD_.wvu.PrintArea" localSheetId="53" hidden="1">#REF!</definedName>
    <definedName name="Z_71977461_6063_11D3_9DA6_00A0C9DF29FD_.wvu.PrintArea" localSheetId="23" hidden="1">#REF!</definedName>
    <definedName name="Z_71977461_6063_11D3_9DA6_00A0C9DF29FD_.wvu.PrintArea" localSheetId="14" hidden="1">#REF!</definedName>
    <definedName name="Z_71977461_6063_11D3_9DA6_00A0C9DF29FD_.wvu.PrintArea" localSheetId="13" hidden="1">#REF!</definedName>
    <definedName name="Z_71977461_6063_11D3_9DA6_00A0C9DF29FD_.wvu.PrintArea" localSheetId="12" hidden="1">#REF!</definedName>
    <definedName name="Z_71977461_6063_11D3_9DA6_00A0C9DF29FD_.wvu.PrintArea" localSheetId="36" hidden="1">#REF!</definedName>
    <definedName name="Z_71977461_6063_11D3_9DA6_00A0C9DF29FD_.wvu.PrintArea" localSheetId="10" hidden="1">#REF!</definedName>
    <definedName name="Z_71977461_6063_11D3_9DA6_00A0C9DF29FD_.wvu.PrintArea" localSheetId="11" hidden="1">#REF!</definedName>
    <definedName name="Z_71977461_6063_11D3_9DA6_00A0C9DF29FD_.wvu.PrintArea" localSheetId="9" hidden="1">#REF!</definedName>
    <definedName name="Z_71977461_6063_11D3_9DA6_00A0C9DF29FD_.wvu.PrintArea" localSheetId="8" hidden="1">#REF!</definedName>
    <definedName name="Z_71977461_6063_11D3_9DA6_00A0C9DF29FD_.wvu.PrintArea" localSheetId="21" hidden="1">#REF!</definedName>
    <definedName name="Z_71977461_6063_11D3_9DA6_00A0C9DF29FD_.wvu.PrintArea" localSheetId="6" hidden="1">#REF!</definedName>
    <definedName name="Z_71977461_6063_11D3_9DA6_00A0C9DF29FD_.wvu.PrintArea" localSheetId="0" hidden="1">#REF!</definedName>
    <definedName name="Z_71977461_6063_11D3_9DA6_00A0C9DF29FD_.wvu.PrintArea" localSheetId="2" hidden="1">#REF!</definedName>
    <definedName name="Z_71977461_6063_11D3_9DA6_00A0C9DF29FD_.wvu.PrintArea" localSheetId="1" hidden="1">#REF!</definedName>
    <definedName name="Z_71977461_6063_11D3_9DA6_00A0C9DF29FD_.wvu.PrintArea" localSheetId="33" hidden="1">#REF!</definedName>
    <definedName name="Z_71977461_6063_11D3_9DA6_00A0C9DF29FD_.wvu.PrintArea" localSheetId="25" hidden="1">#REF!</definedName>
    <definedName name="Z_71977461_6063_11D3_9DA6_00A0C9DF29FD_.wvu.PrintArea" hidden="1">#REF!</definedName>
    <definedName name="Z_71977463_6063_11D3_9DA6_00A0C9DF29FD_.wvu.PrintArea" localSheetId="17" hidden="1">#REF!</definedName>
    <definedName name="Z_71977463_6063_11D3_9DA6_00A0C9DF29FD_.wvu.PrintArea" localSheetId="16" hidden="1">#REF!</definedName>
    <definedName name="Z_71977463_6063_11D3_9DA6_00A0C9DF29FD_.wvu.PrintArea" localSheetId="53" hidden="1">#REF!</definedName>
    <definedName name="Z_71977463_6063_11D3_9DA6_00A0C9DF29FD_.wvu.PrintArea" localSheetId="23" hidden="1">#REF!</definedName>
    <definedName name="Z_71977463_6063_11D3_9DA6_00A0C9DF29FD_.wvu.PrintArea" localSheetId="14" hidden="1">#REF!</definedName>
    <definedName name="Z_71977463_6063_11D3_9DA6_00A0C9DF29FD_.wvu.PrintArea" localSheetId="13" hidden="1">#REF!</definedName>
    <definedName name="Z_71977463_6063_11D3_9DA6_00A0C9DF29FD_.wvu.PrintArea" localSheetId="12" hidden="1">#REF!</definedName>
    <definedName name="Z_71977463_6063_11D3_9DA6_00A0C9DF29FD_.wvu.PrintArea" localSheetId="36" hidden="1">#REF!</definedName>
    <definedName name="Z_71977463_6063_11D3_9DA6_00A0C9DF29FD_.wvu.PrintArea" localSheetId="10" hidden="1">#REF!</definedName>
    <definedName name="Z_71977463_6063_11D3_9DA6_00A0C9DF29FD_.wvu.PrintArea" localSheetId="11" hidden="1">#REF!</definedName>
    <definedName name="Z_71977463_6063_11D3_9DA6_00A0C9DF29FD_.wvu.PrintArea" localSheetId="9" hidden="1">#REF!</definedName>
    <definedName name="Z_71977463_6063_11D3_9DA6_00A0C9DF29FD_.wvu.PrintArea" localSheetId="8" hidden="1">#REF!</definedName>
    <definedName name="Z_71977463_6063_11D3_9DA6_00A0C9DF29FD_.wvu.PrintArea" localSheetId="21" hidden="1">#REF!</definedName>
    <definedName name="Z_71977463_6063_11D3_9DA6_00A0C9DF29FD_.wvu.PrintArea" localSheetId="6" hidden="1">#REF!</definedName>
    <definedName name="Z_71977463_6063_11D3_9DA6_00A0C9DF29FD_.wvu.PrintArea" localSheetId="0" hidden="1">#REF!</definedName>
    <definedName name="Z_71977463_6063_11D3_9DA6_00A0C9DF29FD_.wvu.PrintArea" localSheetId="2" hidden="1">#REF!</definedName>
    <definedName name="Z_71977463_6063_11D3_9DA6_00A0C9DF29FD_.wvu.PrintArea" localSheetId="1" hidden="1">#REF!</definedName>
    <definedName name="Z_71977463_6063_11D3_9DA6_00A0C9DF29FD_.wvu.PrintArea" localSheetId="33" hidden="1">#REF!</definedName>
    <definedName name="Z_71977463_6063_11D3_9DA6_00A0C9DF29FD_.wvu.PrintArea" localSheetId="25" hidden="1">#REF!</definedName>
    <definedName name="Z_71977463_6063_11D3_9DA6_00A0C9DF29FD_.wvu.PrintArea" hidden="1">#REF!</definedName>
    <definedName name="Z_71977464_6063_11D3_9DA6_00A0C9DF29FD_.wvu.PrintArea" localSheetId="17" hidden="1">#REF!</definedName>
    <definedName name="Z_71977464_6063_11D3_9DA6_00A0C9DF29FD_.wvu.PrintArea" localSheetId="16" hidden="1">#REF!</definedName>
    <definedName name="Z_71977464_6063_11D3_9DA6_00A0C9DF29FD_.wvu.PrintArea" localSheetId="53" hidden="1">#REF!</definedName>
    <definedName name="Z_71977464_6063_11D3_9DA6_00A0C9DF29FD_.wvu.PrintArea" localSheetId="23" hidden="1">#REF!</definedName>
    <definedName name="Z_71977464_6063_11D3_9DA6_00A0C9DF29FD_.wvu.PrintArea" localSheetId="14" hidden="1">#REF!</definedName>
    <definedName name="Z_71977464_6063_11D3_9DA6_00A0C9DF29FD_.wvu.PrintArea" localSheetId="13" hidden="1">#REF!</definedName>
    <definedName name="Z_71977464_6063_11D3_9DA6_00A0C9DF29FD_.wvu.PrintArea" localSheetId="12" hidden="1">#REF!</definedName>
    <definedName name="Z_71977464_6063_11D3_9DA6_00A0C9DF29FD_.wvu.PrintArea" localSheetId="36" hidden="1">#REF!</definedName>
    <definedName name="Z_71977464_6063_11D3_9DA6_00A0C9DF29FD_.wvu.PrintArea" localSheetId="10" hidden="1">#REF!</definedName>
    <definedName name="Z_71977464_6063_11D3_9DA6_00A0C9DF29FD_.wvu.PrintArea" localSheetId="11" hidden="1">#REF!</definedName>
    <definedName name="Z_71977464_6063_11D3_9DA6_00A0C9DF29FD_.wvu.PrintArea" localSheetId="9" hidden="1">#REF!</definedName>
    <definedName name="Z_71977464_6063_11D3_9DA6_00A0C9DF29FD_.wvu.PrintArea" localSheetId="8" hidden="1">#REF!</definedName>
    <definedName name="Z_71977464_6063_11D3_9DA6_00A0C9DF29FD_.wvu.PrintArea" localSheetId="21" hidden="1">#REF!</definedName>
    <definedName name="Z_71977464_6063_11D3_9DA6_00A0C9DF29FD_.wvu.PrintArea" localSheetId="6" hidden="1">#REF!</definedName>
    <definedName name="Z_71977464_6063_11D3_9DA6_00A0C9DF29FD_.wvu.PrintArea" localSheetId="0" hidden="1">#REF!</definedName>
    <definedName name="Z_71977464_6063_11D3_9DA6_00A0C9DF29FD_.wvu.PrintArea" localSheetId="2" hidden="1">#REF!</definedName>
    <definedName name="Z_71977464_6063_11D3_9DA6_00A0C9DF29FD_.wvu.PrintArea" localSheetId="1" hidden="1">#REF!</definedName>
    <definedName name="Z_71977464_6063_11D3_9DA6_00A0C9DF29FD_.wvu.PrintArea" localSheetId="33" hidden="1">#REF!</definedName>
    <definedName name="Z_71977464_6063_11D3_9DA6_00A0C9DF29FD_.wvu.PrintArea" localSheetId="25" hidden="1">#REF!</definedName>
    <definedName name="Z_71977464_6063_11D3_9DA6_00A0C9DF29FD_.wvu.PrintArea" hidden="1">#REF!</definedName>
    <definedName name="Z_71977465_6063_11D3_9DA6_00A0C9DF29FD_.wvu.PrintArea" localSheetId="17" hidden="1">#REF!</definedName>
    <definedName name="Z_71977465_6063_11D3_9DA6_00A0C9DF29FD_.wvu.PrintArea" localSheetId="16" hidden="1">#REF!</definedName>
    <definedName name="Z_71977465_6063_11D3_9DA6_00A0C9DF29FD_.wvu.PrintArea" localSheetId="53" hidden="1">#REF!</definedName>
    <definedName name="Z_71977465_6063_11D3_9DA6_00A0C9DF29FD_.wvu.PrintArea" localSheetId="23" hidden="1">#REF!</definedName>
    <definedName name="Z_71977465_6063_11D3_9DA6_00A0C9DF29FD_.wvu.PrintArea" localSheetId="14" hidden="1">#REF!</definedName>
    <definedName name="Z_71977465_6063_11D3_9DA6_00A0C9DF29FD_.wvu.PrintArea" localSheetId="13" hidden="1">#REF!</definedName>
    <definedName name="Z_71977465_6063_11D3_9DA6_00A0C9DF29FD_.wvu.PrintArea" localSheetId="12" hidden="1">#REF!</definedName>
    <definedName name="Z_71977465_6063_11D3_9DA6_00A0C9DF29FD_.wvu.PrintArea" localSheetId="36" hidden="1">#REF!</definedName>
    <definedName name="Z_71977465_6063_11D3_9DA6_00A0C9DF29FD_.wvu.PrintArea" localSheetId="10" hidden="1">#REF!</definedName>
    <definedName name="Z_71977465_6063_11D3_9DA6_00A0C9DF29FD_.wvu.PrintArea" localSheetId="11" hidden="1">#REF!</definedName>
    <definedName name="Z_71977465_6063_11D3_9DA6_00A0C9DF29FD_.wvu.PrintArea" localSheetId="9" hidden="1">#REF!</definedName>
    <definedName name="Z_71977465_6063_11D3_9DA6_00A0C9DF29FD_.wvu.PrintArea" localSheetId="8" hidden="1">#REF!</definedName>
    <definedName name="Z_71977465_6063_11D3_9DA6_00A0C9DF29FD_.wvu.PrintArea" localSheetId="21" hidden="1">#REF!</definedName>
    <definedName name="Z_71977465_6063_11D3_9DA6_00A0C9DF29FD_.wvu.PrintArea" localSheetId="6" hidden="1">#REF!</definedName>
    <definedName name="Z_71977465_6063_11D3_9DA6_00A0C9DF29FD_.wvu.PrintArea" localSheetId="0" hidden="1">#REF!</definedName>
    <definedName name="Z_71977465_6063_11D3_9DA6_00A0C9DF29FD_.wvu.PrintArea" localSheetId="2" hidden="1">#REF!</definedName>
    <definedName name="Z_71977465_6063_11D3_9DA6_00A0C9DF29FD_.wvu.PrintArea" localSheetId="1" hidden="1">#REF!</definedName>
    <definedName name="Z_71977465_6063_11D3_9DA6_00A0C9DF29FD_.wvu.PrintArea" localSheetId="33" hidden="1">#REF!</definedName>
    <definedName name="Z_71977465_6063_11D3_9DA6_00A0C9DF29FD_.wvu.PrintArea" localSheetId="25" hidden="1">#REF!</definedName>
    <definedName name="Z_71977465_6063_11D3_9DA6_00A0C9DF29FD_.wvu.PrintArea" hidden="1">#REF!</definedName>
    <definedName name="Z_71977466_6063_11D3_9DA6_00A0C9DF29FD_.wvu.PrintArea" localSheetId="17" hidden="1">#REF!</definedName>
    <definedName name="Z_71977466_6063_11D3_9DA6_00A0C9DF29FD_.wvu.PrintArea" localSheetId="16" hidden="1">#REF!</definedName>
    <definedName name="Z_71977466_6063_11D3_9DA6_00A0C9DF29FD_.wvu.PrintArea" localSheetId="53" hidden="1">#REF!</definedName>
    <definedName name="Z_71977466_6063_11D3_9DA6_00A0C9DF29FD_.wvu.PrintArea" localSheetId="23" hidden="1">#REF!</definedName>
    <definedName name="Z_71977466_6063_11D3_9DA6_00A0C9DF29FD_.wvu.PrintArea" localSheetId="14" hidden="1">#REF!</definedName>
    <definedName name="Z_71977466_6063_11D3_9DA6_00A0C9DF29FD_.wvu.PrintArea" localSheetId="13" hidden="1">#REF!</definedName>
    <definedName name="Z_71977466_6063_11D3_9DA6_00A0C9DF29FD_.wvu.PrintArea" localSheetId="12" hidden="1">#REF!</definedName>
    <definedName name="Z_71977466_6063_11D3_9DA6_00A0C9DF29FD_.wvu.PrintArea" localSheetId="36" hidden="1">#REF!</definedName>
    <definedName name="Z_71977466_6063_11D3_9DA6_00A0C9DF29FD_.wvu.PrintArea" localSheetId="10" hidden="1">#REF!</definedName>
    <definedName name="Z_71977466_6063_11D3_9DA6_00A0C9DF29FD_.wvu.PrintArea" localSheetId="11" hidden="1">#REF!</definedName>
    <definedName name="Z_71977466_6063_11D3_9DA6_00A0C9DF29FD_.wvu.PrintArea" localSheetId="9" hidden="1">#REF!</definedName>
    <definedName name="Z_71977466_6063_11D3_9DA6_00A0C9DF29FD_.wvu.PrintArea" localSheetId="8" hidden="1">#REF!</definedName>
    <definedName name="Z_71977466_6063_11D3_9DA6_00A0C9DF29FD_.wvu.PrintArea" localSheetId="21" hidden="1">#REF!</definedName>
    <definedName name="Z_71977466_6063_11D3_9DA6_00A0C9DF29FD_.wvu.PrintArea" localSheetId="6" hidden="1">#REF!</definedName>
    <definedName name="Z_71977466_6063_11D3_9DA6_00A0C9DF29FD_.wvu.PrintArea" localSheetId="0" hidden="1">#REF!</definedName>
    <definedName name="Z_71977466_6063_11D3_9DA6_00A0C9DF29FD_.wvu.PrintArea" localSheetId="2" hidden="1">#REF!</definedName>
    <definedName name="Z_71977466_6063_11D3_9DA6_00A0C9DF29FD_.wvu.PrintArea" localSheetId="1" hidden="1">#REF!</definedName>
    <definedName name="Z_71977466_6063_11D3_9DA6_00A0C9DF29FD_.wvu.PrintArea" localSheetId="33" hidden="1">#REF!</definedName>
    <definedName name="Z_71977466_6063_11D3_9DA6_00A0C9DF29FD_.wvu.PrintArea" localSheetId="25" hidden="1">#REF!</definedName>
    <definedName name="Z_71977466_6063_11D3_9DA6_00A0C9DF29FD_.wvu.PrintArea" hidden="1">#REF!</definedName>
    <definedName name="Z_71977468_6063_11D3_9DA6_00A0C9DF29FD_.wvu.PrintArea" localSheetId="17" hidden="1">#REF!</definedName>
    <definedName name="Z_71977468_6063_11D3_9DA6_00A0C9DF29FD_.wvu.PrintArea" localSheetId="16" hidden="1">#REF!</definedName>
    <definedName name="Z_71977468_6063_11D3_9DA6_00A0C9DF29FD_.wvu.PrintArea" localSheetId="53" hidden="1">#REF!</definedName>
    <definedName name="Z_71977468_6063_11D3_9DA6_00A0C9DF29FD_.wvu.PrintArea" localSheetId="23" hidden="1">#REF!</definedName>
    <definedName name="Z_71977468_6063_11D3_9DA6_00A0C9DF29FD_.wvu.PrintArea" localSheetId="14" hidden="1">#REF!</definedName>
    <definedName name="Z_71977468_6063_11D3_9DA6_00A0C9DF29FD_.wvu.PrintArea" localSheetId="13" hidden="1">#REF!</definedName>
    <definedName name="Z_71977468_6063_11D3_9DA6_00A0C9DF29FD_.wvu.PrintArea" localSheetId="12" hidden="1">#REF!</definedName>
    <definedName name="Z_71977468_6063_11D3_9DA6_00A0C9DF29FD_.wvu.PrintArea" localSheetId="36" hidden="1">#REF!</definedName>
    <definedName name="Z_71977468_6063_11D3_9DA6_00A0C9DF29FD_.wvu.PrintArea" localSheetId="10" hidden="1">#REF!</definedName>
    <definedName name="Z_71977468_6063_11D3_9DA6_00A0C9DF29FD_.wvu.PrintArea" localSheetId="11" hidden="1">#REF!</definedName>
    <definedName name="Z_71977468_6063_11D3_9DA6_00A0C9DF29FD_.wvu.PrintArea" localSheetId="9" hidden="1">#REF!</definedName>
    <definedName name="Z_71977468_6063_11D3_9DA6_00A0C9DF29FD_.wvu.PrintArea" localSheetId="8" hidden="1">#REF!</definedName>
    <definedName name="Z_71977468_6063_11D3_9DA6_00A0C9DF29FD_.wvu.PrintArea" localSheetId="21" hidden="1">#REF!</definedName>
    <definedName name="Z_71977468_6063_11D3_9DA6_00A0C9DF29FD_.wvu.PrintArea" localSheetId="6" hidden="1">#REF!</definedName>
    <definedName name="Z_71977468_6063_11D3_9DA6_00A0C9DF29FD_.wvu.PrintArea" localSheetId="0" hidden="1">#REF!</definedName>
    <definedName name="Z_71977468_6063_11D3_9DA6_00A0C9DF29FD_.wvu.PrintArea" localSheetId="2" hidden="1">#REF!</definedName>
    <definedName name="Z_71977468_6063_11D3_9DA6_00A0C9DF29FD_.wvu.PrintArea" localSheetId="1" hidden="1">#REF!</definedName>
    <definedName name="Z_71977468_6063_11D3_9DA6_00A0C9DF29FD_.wvu.PrintArea" localSheetId="33" hidden="1">#REF!</definedName>
    <definedName name="Z_71977468_6063_11D3_9DA6_00A0C9DF29FD_.wvu.PrintArea" localSheetId="25" hidden="1">#REF!</definedName>
    <definedName name="Z_71977468_6063_11D3_9DA6_00A0C9DF29FD_.wvu.PrintArea" hidden="1">#REF!</definedName>
    <definedName name="Z_71977469_6063_11D3_9DA6_00A0C9DF29FD_.wvu.PrintArea" localSheetId="17" hidden="1">#REF!</definedName>
    <definedName name="Z_71977469_6063_11D3_9DA6_00A0C9DF29FD_.wvu.PrintArea" localSheetId="16" hidden="1">#REF!</definedName>
    <definedName name="Z_71977469_6063_11D3_9DA6_00A0C9DF29FD_.wvu.PrintArea" localSheetId="53" hidden="1">#REF!</definedName>
    <definedName name="Z_71977469_6063_11D3_9DA6_00A0C9DF29FD_.wvu.PrintArea" localSheetId="23" hidden="1">#REF!</definedName>
    <definedName name="Z_71977469_6063_11D3_9DA6_00A0C9DF29FD_.wvu.PrintArea" localSheetId="14" hidden="1">#REF!</definedName>
    <definedName name="Z_71977469_6063_11D3_9DA6_00A0C9DF29FD_.wvu.PrintArea" localSheetId="13" hidden="1">#REF!</definedName>
    <definedName name="Z_71977469_6063_11D3_9DA6_00A0C9DF29FD_.wvu.PrintArea" localSheetId="12" hidden="1">#REF!</definedName>
    <definedName name="Z_71977469_6063_11D3_9DA6_00A0C9DF29FD_.wvu.PrintArea" localSheetId="36" hidden="1">#REF!</definedName>
    <definedName name="Z_71977469_6063_11D3_9DA6_00A0C9DF29FD_.wvu.PrintArea" localSheetId="10" hidden="1">#REF!</definedName>
    <definedName name="Z_71977469_6063_11D3_9DA6_00A0C9DF29FD_.wvu.PrintArea" localSheetId="11" hidden="1">#REF!</definedName>
    <definedName name="Z_71977469_6063_11D3_9DA6_00A0C9DF29FD_.wvu.PrintArea" localSheetId="9" hidden="1">#REF!</definedName>
    <definedName name="Z_71977469_6063_11D3_9DA6_00A0C9DF29FD_.wvu.PrintArea" localSheetId="8" hidden="1">#REF!</definedName>
    <definedName name="Z_71977469_6063_11D3_9DA6_00A0C9DF29FD_.wvu.PrintArea" localSheetId="21" hidden="1">#REF!</definedName>
    <definedName name="Z_71977469_6063_11D3_9DA6_00A0C9DF29FD_.wvu.PrintArea" localSheetId="6" hidden="1">#REF!</definedName>
    <definedName name="Z_71977469_6063_11D3_9DA6_00A0C9DF29FD_.wvu.PrintArea" localSheetId="0" hidden="1">#REF!</definedName>
    <definedName name="Z_71977469_6063_11D3_9DA6_00A0C9DF29FD_.wvu.PrintArea" localSheetId="2" hidden="1">#REF!</definedName>
    <definedName name="Z_71977469_6063_11D3_9DA6_00A0C9DF29FD_.wvu.PrintArea" localSheetId="1" hidden="1">#REF!</definedName>
    <definedName name="Z_71977469_6063_11D3_9DA6_00A0C9DF29FD_.wvu.PrintArea" localSheetId="33" hidden="1">#REF!</definedName>
    <definedName name="Z_71977469_6063_11D3_9DA6_00A0C9DF29FD_.wvu.PrintArea" localSheetId="25" hidden="1">#REF!</definedName>
    <definedName name="Z_71977469_6063_11D3_9DA6_00A0C9DF29FD_.wvu.PrintArea" hidden="1">#REF!</definedName>
    <definedName name="Z_7197746A_6063_11D3_9DA6_00A0C9DF29FD_.wvu.PrintArea" localSheetId="17" hidden="1">#REF!</definedName>
    <definedName name="Z_7197746A_6063_11D3_9DA6_00A0C9DF29FD_.wvu.PrintArea" localSheetId="16" hidden="1">#REF!</definedName>
    <definedName name="Z_7197746A_6063_11D3_9DA6_00A0C9DF29FD_.wvu.PrintArea" localSheetId="53" hidden="1">#REF!</definedName>
    <definedName name="Z_7197746A_6063_11D3_9DA6_00A0C9DF29FD_.wvu.PrintArea" localSheetId="23" hidden="1">#REF!</definedName>
    <definedName name="Z_7197746A_6063_11D3_9DA6_00A0C9DF29FD_.wvu.PrintArea" localSheetId="14" hidden="1">#REF!</definedName>
    <definedName name="Z_7197746A_6063_11D3_9DA6_00A0C9DF29FD_.wvu.PrintArea" localSheetId="13" hidden="1">#REF!</definedName>
    <definedName name="Z_7197746A_6063_11D3_9DA6_00A0C9DF29FD_.wvu.PrintArea" localSheetId="12" hidden="1">#REF!</definedName>
    <definedName name="Z_7197746A_6063_11D3_9DA6_00A0C9DF29FD_.wvu.PrintArea" localSheetId="36" hidden="1">#REF!</definedName>
    <definedName name="Z_7197746A_6063_11D3_9DA6_00A0C9DF29FD_.wvu.PrintArea" localSheetId="10" hidden="1">#REF!</definedName>
    <definedName name="Z_7197746A_6063_11D3_9DA6_00A0C9DF29FD_.wvu.PrintArea" localSheetId="11" hidden="1">#REF!</definedName>
    <definedName name="Z_7197746A_6063_11D3_9DA6_00A0C9DF29FD_.wvu.PrintArea" localSheetId="9" hidden="1">#REF!</definedName>
    <definedName name="Z_7197746A_6063_11D3_9DA6_00A0C9DF29FD_.wvu.PrintArea" localSheetId="8" hidden="1">#REF!</definedName>
    <definedName name="Z_7197746A_6063_11D3_9DA6_00A0C9DF29FD_.wvu.PrintArea" localSheetId="21" hidden="1">#REF!</definedName>
    <definedName name="Z_7197746A_6063_11D3_9DA6_00A0C9DF29FD_.wvu.PrintArea" localSheetId="6" hidden="1">#REF!</definedName>
    <definedName name="Z_7197746A_6063_11D3_9DA6_00A0C9DF29FD_.wvu.PrintArea" localSheetId="0" hidden="1">#REF!</definedName>
    <definedName name="Z_7197746A_6063_11D3_9DA6_00A0C9DF29FD_.wvu.PrintArea" localSheetId="2" hidden="1">#REF!</definedName>
    <definedName name="Z_7197746A_6063_11D3_9DA6_00A0C9DF29FD_.wvu.PrintArea" localSheetId="1" hidden="1">#REF!</definedName>
    <definedName name="Z_7197746A_6063_11D3_9DA6_00A0C9DF29FD_.wvu.PrintArea" localSheetId="33" hidden="1">#REF!</definedName>
    <definedName name="Z_7197746A_6063_11D3_9DA6_00A0C9DF29FD_.wvu.PrintArea" localSheetId="25" hidden="1">#REF!</definedName>
    <definedName name="Z_7197746A_6063_11D3_9DA6_00A0C9DF29FD_.wvu.PrintArea" hidden="1">#REF!</definedName>
    <definedName name="Z_7197746B_6063_11D3_9DA6_00A0C9DF29FD_.wvu.PrintArea" localSheetId="17" hidden="1">#REF!</definedName>
    <definedName name="Z_7197746B_6063_11D3_9DA6_00A0C9DF29FD_.wvu.PrintArea" localSheetId="16" hidden="1">#REF!</definedName>
    <definedName name="Z_7197746B_6063_11D3_9DA6_00A0C9DF29FD_.wvu.PrintArea" localSheetId="53" hidden="1">#REF!</definedName>
    <definedName name="Z_7197746B_6063_11D3_9DA6_00A0C9DF29FD_.wvu.PrintArea" localSheetId="23" hidden="1">#REF!</definedName>
    <definedName name="Z_7197746B_6063_11D3_9DA6_00A0C9DF29FD_.wvu.PrintArea" localSheetId="14" hidden="1">#REF!</definedName>
    <definedName name="Z_7197746B_6063_11D3_9DA6_00A0C9DF29FD_.wvu.PrintArea" localSheetId="13" hidden="1">#REF!</definedName>
    <definedName name="Z_7197746B_6063_11D3_9DA6_00A0C9DF29FD_.wvu.PrintArea" localSheetId="12" hidden="1">#REF!</definedName>
    <definedName name="Z_7197746B_6063_11D3_9DA6_00A0C9DF29FD_.wvu.PrintArea" localSheetId="36" hidden="1">#REF!</definedName>
    <definedName name="Z_7197746B_6063_11D3_9DA6_00A0C9DF29FD_.wvu.PrintArea" localSheetId="10" hidden="1">#REF!</definedName>
    <definedName name="Z_7197746B_6063_11D3_9DA6_00A0C9DF29FD_.wvu.PrintArea" localSheetId="11" hidden="1">#REF!</definedName>
    <definedName name="Z_7197746B_6063_11D3_9DA6_00A0C9DF29FD_.wvu.PrintArea" localSheetId="9" hidden="1">#REF!</definedName>
    <definedName name="Z_7197746B_6063_11D3_9DA6_00A0C9DF29FD_.wvu.PrintArea" localSheetId="8" hidden="1">#REF!</definedName>
    <definedName name="Z_7197746B_6063_11D3_9DA6_00A0C9DF29FD_.wvu.PrintArea" localSheetId="21" hidden="1">#REF!</definedName>
    <definedName name="Z_7197746B_6063_11D3_9DA6_00A0C9DF29FD_.wvu.PrintArea" localSheetId="6" hidden="1">#REF!</definedName>
    <definedName name="Z_7197746B_6063_11D3_9DA6_00A0C9DF29FD_.wvu.PrintArea" localSheetId="0" hidden="1">#REF!</definedName>
    <definedName name="Z_7197746B_6063_11D3_9DA6_00A0C9DF29FD_.wvu.PrintArea" localSheetId="2" hidden="1">#REF!</definedName>
    <definedName name="Z_7197746B_6063_11D3_9DA6_00A0C9DF29FD_.wvu.PrintArea" localSheetId="1" hidden="1">#REF!</definedName>
    <definedName name="Z_7197746B_6063_11D3_9DA6_00A0C9DF29FD_.wvu.PrintArea" localSheetId="33" hidden="1">#REF!</definedName>
    <definedName name="Z_7197746B_6063_11D3_9DA6_00A0C9DF29FD_.wvu.PrintArea" localSheetId="25" hidden="1">#REF!</definedName>
    <definedName name="Z_7197746B_6063_11D3_9DA6_00A0C9DF29FD_.wvu.PrintArea" hidden="1">#REF!</definedName>
    <definedName name="Z_7197746D_6063_11D3_9DA6_00A0C9DF29FD_.wvu.PrintArea" localSheetId="17" hidden="1">#REF!</definedName>
    <definedName name="Z_7197746D_6063_11D3_9DA6_00A0C9DF29FD_.wvu.PrintArea" localSheetId="16" hidden="1">#REF!</definedName>
    <definedName name="Z_7197746D_6063_11D3_9DA6_00A0C9DF29FD_.wvu.PrintArea" localSheetId="53" hidden="1">#REF!</definedName>
    <definedName name="Z_7197746D_6063_11D3_9DA6_00A0C9DF29FD_.wvu.PrintArea" localSheetId="23" hidden="1">#REF!</definedName>
    <definedName name="Z_7197746D_6063_11D3_9DA6_00A0C9DF29FD_.wvu.PrintArea" localSheetId="14" hidden="1">#REF!</definedName>
    <definedName name="Z_7197746D_6063_11D3_9DA6_00A0C9DF29FD_.wvu.PrintArea" localSheetId="13" hidden="1">#REF!</definedName>
    <definedName name="Z_7197746D_6063_11D3_9DA6_00A0C9DF29FD_.wvu.PrintArea" localSheetId="12" hidden="1">#REF!</definedName>
    <definedName name="Z_7197746D_6063_11D3_9DA6_00A0C9DF29FD_.wvu.PrintArea" localSheetId="36" hidden="1">#REF!</definedName>
    <definedName name="Z_7197746D_6063_11D3_9DA6_00A0C9DF29FD_.wvu.PrintArea" localSheetId="10" hidden="1">#REF!</definedName>
    <definedName name="Z_7197746D_6063_11D3_9DA6_00A0C9DF29FD_.wvu.PrintArea" localSheetId="11" hidden="1">#REF!</definedName>
    <definedName name="Z_7197746D_6063_11D3_9DA6_00A0C9DF29FD_.wvu.PrintArea" localSheetId="9" hidden="1">#REF!</definedName>
    <definedName name="Z_7197746D_6063_11D3_9DA6_00A0C9DF29FD_.wvu.PrintArea" localSheetId="8" hidden="1">#REF!</definedName>
    <definedName name="Z_7197746D_6063_11D3_9DA6_00A0C9DF29FD_.wvu.PrintArea" localSheetId="21" hidden="1">#REF!</definedName>
    <definedName name="Z_7197746D_6063_11D3_9DA6_00A0C9DF29FD_.wvu.PrintArea" localSheetId="6" hidden="1">#REF!</definedName>
    <definedName name="Z_7197746D_6063_11D3_9DA6_00A0C9DF29FD_.wvu.PrintArea" localSheetId="0" hidden="1">#REF!</definedName>
    <definedName name="Z_7197746D_6063_11D3_9DA6_00A0C9DF29FD_.wvu.PrintArea" localSheetId="2" hidden="1">#REF!</definedName>
    <definedName name="Z_7197746D_6063_11D3_9DA6_00A0C9DF29FD_.wvu.PrintArea" localSheetId="1" hidden="1">#REF!</definedName>
    <definedName name="Z_7197746D_6063_11D3_9DA6_00A0C9DF29FD_.wvu.PrintArea" localSheetId="33" hidden="1">#REF!</definedName>
    <definedName name="Z_7197746D_6063_11D3_9DA6_00A0C9DF29FD_.wvu.PrintArea" localSheetId="25" hidden="1">#REF!</definedName>
    <definedName name="Z_7197746D_6063_11D3_9DA6_00A0C9DF29FD_.wvu.PrintArea" hidden="1">#REF!</definedName>
    <definedName name="Z_7197746E_6063_11D3_9DA6_00A0C9DF29FD_.wvu.PrintArea" localSheetId="17" hidden="1">#REF!</definedName>
    <definedName name="Z_7197746E_6063_11D3_9DA6_00A0C9DF29FD_.wvu.PrintArea" localSheetId="16" hidden="1">#REF!</definedName>
    <definedName name="Z_7197746E_6063_11D3_9DA6_00A0C9DF29FD_.wvu.PrintArea" localSheetId="53" hidden="1">#REF!</definedName>
    <definedName name="Z_7197746E_6063_11D3_9DA6_00A0C9DF29FD_.wvu.PrintArea" localSheetId="23" hidden="1">#REF!</definedName>
    <definedName name="Z_7197746E_6063_11D3_9DA6_00A0C9DF29FD_.wvu.PrintArea" localSheetId="14" hidden="1">#REF!</definedName>
    <definedName name="Z_7197746E_6063_11D3_9DA6_00A0C9DF29FD_.wvu.PrintArea" localSheetId="13" hidden="1">#REF!</definedName>
    <definedName name="Z_7197746E_6063_11D3_9DA6_00A0C9DF29FD_.wvu.PrintArea" localSheetId="12" hidden="1">#REF!</definedName>
    <definedName name="Z_7197746E_6063_11D3_9DA6_00A0C9DF29FD_.wvu.PrintArea" localSheetId="36" hidden="1">#REF!</definedName>
    <definedName name="Z_7197746E_6063_11D3_9DA6_00A0C9DF29FD_.wvu.PrintArea" localSheetId="10" hidden="1">#REF!</definedName>
    <definedName name="Z_7197746E_6063_11D3_9DA6_00A0C9DF29FD_.wvu.PrintArea" localSheetId="11" hidden="1">#REF!</definedName>
    <definedName name="Z_7197746E_6063_11D3_9DA6_00A0C9DF29FD_.wvu.PrintArea" localSheetId="9" hidden="1">#REF!</definedName>
    <definedName name="Z_7197746E_6063_11D3_9DA6_00A0C9DF29FD_.wvu.PrintArea" localSheetId="8" hidden="1">#REF!</definedName>
    <definedName name="Z_7197746E_6063_11D3_9DA6_00A0C9DF29FD_.wvu.PrintArea" localSheetId="21" hidden="1">#REF!</definedName>
    <definedName name="Z_7197746E_6063_11D3_9DA6_00A0C9DF29FD_.wvu.PrintArea" localSheetId="6" hidden="1">#REF!</definedName>
    <definedName name="Z_7197746E_6063_11D3_9DA6_00A0C9DF29FD_.wvu.PrintArea" localSheetId="0" hidden="1">#REF!</definedName>
    <definedName name="Z_7197746E_6063_11D3_9DA6_00A0C9DF29FD_.wvu.PrintArea" localSheetId="2" hidden="1">#REF!</definedName>
    <definedName name="Z_7197746E_6063_11D3_9DA6_00A0C9DF29FD_.wvu.PrintArea" localSheetId="1" hidden="1">#REF!</definedName>
    <definedName name="Z_7197746E_6063_11D3_9DA6_00A0C9DF29FD_.wvu.PrintArea" localSheetId="33" hidden="1">#REF!</definedName>
    <definedName name="Z_7197746E_6063_11D3_9DA6_00A0C9DF29FD_.wvu.PrintArea" localSheetId="25" hidden="1">#REF!</definedName>
    <definedName name="Z_7197746E_6063_11D3_9DA6_00A0C9DF29FD_.wvu.PrintArea" hidden="1">#REF!</definedName>
    <definedName name="Z_76AA5B36_8615_11D3_ABF3_00A0C9DF1063_.wvu.PrintArea" localSheetId="17" hidden="1">#REF!</definedName>
    <definedName name="Z_76AA5B36_8615_11D3_ABF3_00A0C9DF1063_.wvu.PrintArea" localSheetId="16" hidden="1">#REF!</definedName>
    <definedName name="Z_76AA5B36_8615_11D3_ABF3_00A0C9DF1063_.wvu.PrintArea" localSheetId="53" hidden="1">#REF!</definedName>
    <definedName name="Z_76AA5B36_8615_11D3_ABF3_00A0C9DF1063_.wvu.PrintArea" localSheetId="23" hidden="1">#REF!</definedName>
    <definedName name="Z_76AA5B36_8615_11D3_ABF3_00A0C9DF1063_.wvu.PrintArea" localSheetId="14" hidden="1">#REF!</definedName>
    <definedName name="Z_76AA5B36_8615_11D3_ABF3_00A0C9DF1063_.wvu.PrintArea" localSheetId="13" hidden="1">#REF!</definedName>
    <definedName name="Z_76AA5B36_8615_11D3_ABF3_00A0C9DF1063_.wvu.PrintArea" localSheetId="12" hidden="1">#REF!</definedName>
    <definedName name="Z_76AA5B36_8615_11D3_ABF3_00A0C9DF1063_.wvu.PrintArea" localSheetId="36" hidden="1">#REF!</definedName>
    <definedName name="Z_76AA5B36_8615_11D3_ABF3_00A0C9DF1063_.wvu.PrintArea" localSheetId="10" hidden="1">#REF!</definedName>
    <definedName name="Z_76AA5B36_8615_11D3_ABF3_00A0C9DF1063_.wvu.PrintArea" localSheetId="11" hidden="1">#REF!</definedName>
    <definedName name="Z_76AA5B36_8615_11D3_ABF3_00A0C9DF1063_.wvu.PrintArea" localSheetId="9" hidden="1">#REF!</definedName>
    <definedName name="Z_76AA5B36_8615_11D3_ABF3_00A0C9DF1063_.wvu.PrintArea" localSheetId="8" hidden="1">#REF!</definedName>
    <definedName name="Z_76AA5B36_8615_11D3_ABF3_00A0C9DF1063_.wvu.PrintArea" localSheetId="21" hidden="1">#REF!</definedName>
    <definedName name="Z_76AA5B36_8615_11D3_ABF3_00A0C9DF1063_.wvu.PrintArea" localSheetId="6" hidden="1">#REF!</definedName>
    <definedName name="Z_76AA5B36_8615_11D3_ABF3_00A0C9DF1063_.wvu.PrintArea" localSheetId="0" hidden="1">#REF!</definedName>
    <definedName name="Z_76AA5B36_8615_11D3_ABF3_00A0C9DF1063_.wvu.PrintArea" localSheetId="2" hidden="1">#REF!</definedName>
    <definedName name="Z_76AA5B36_8615_11D3_ABF3_00A0C9DF1063_.wvu.PrintArea" localSheetId="1" hidden="1">#REF!</definedName>
    <definedName name="Z_76AA5B36_8615_11D3_ABF3_00A0C9DF1063_.wvu.PrintArea" localSheetId="33" hidden="1">#REF!</definedName>
    <definedName name="Z_76AA5B36_8615_11D3_ABF3_00A0C9DF1063_.wvu.PrintArea" localSheetId="25" hidden="1">#REF!</definedName>
    <definedName name="Z_76AA5B36_8615_11D3_ABF3_00A0C9DF1063_.wvu.PrintArea" hidden="1">#REF!</definedName>
    <definedName name="Z_76AA5B37_8615_11D3_ABF3_00A0C9DF1063_.wvu.PrintArea" localSheetId="17" hidden="1">#REF!</definedName>
    <definedName name="Z_76AA5B37_8615_11D3_ABF3_00A0C9DF1063_.wvu.PrintArea" localSheetId="16" hidden="1">#REF!</definedName>
    <definedName name="Z_76AA5B37_8615_11D3_ABF3_00A0C9DF1063_.wvu.PrintArea" localSheetId="53" hidden="1">#REF!</definedName>
    <definedName name="Z_76AA5B37_8615_11D3_ABF3_00A0C9DF1063_.wvu.PrintArea" localSheetId="23" hidden="1">#REF!</definedName>
    <definedName name="Z_76AA5B37_8615_11D3_ABF3_00A0C9DF1063_.wvu.PrintArea" localSheetId="14" hidden="1">#REF!</definedName>
    <definedName name="Z_76AA5B37_8615_11D3_ABF3_00A0C9DF1063_.wvu.PrintArea" localSheetId="13" hidden="1">#REF!</definedName>
    <definedName name="Z_76AA5B37_8615_11D3_ABF3_00A0C9DF1063_.wvu.PrintArea" localSheetId="12" hidden="1">#REF!</definedName>
    <definedName name="Z_76AA5B37_8615_11D3_ABF3_00A0C9DF1063_.wvu.PrintArea" localSheetId="36" hidden="1">#REF!</definedName>
    <definedName name="Z_76AA5B37_8615_11D3_ABF3_00A0C9DF1063_.wvu.PrintArea" localSheetId="10" hidden="1">#REF!</definedName>
    <definedName name="Z_76AA5B37_8615_11D3_ABF3_00A0C9DF1063_.wvu.PrintArea" localSheetId="11" hidden="1">#REF!</definedName>
    <definedName name="Z_76AA5B37_8615_11D3_ABF3_00A0C9DF1063_.wvu.PrintArea" localSheetId="9" hidden="1">#REF!</definedName>
    <definedName name="Z_76AA5B37_8615_11D3_ABF3_00A0C9DF1063_.wvu.PrintArea" localSheetId="8" hidden="1">#REF!</definedName>
    <definedName name="Z_76AA5B37_8615_11D3_ABF3_00A0C9DF1063_.wvu.PrintArea" localSheetId="21" hidden="1">#REF!</definedName>
    <definedName name="Z_76AA5B37_8615_11D3_ABF3_00A0C9DF1063_.wvu.PrintArea" localSheetId="6" hidden="1">#REF!</definedName>
    <definedName name="Z_76AA5B37_8615_11D3_ABF3_00A0C9DF1063_.wvu.PrintArea" localSheetId="0" hidden="1">#REF!</definedName>
    <definedName name="Z_76AA5B37_8615_11D3_ABF3_00A0C9DF1063_.wvu.PrintArea" localSheetId="2" hidden="1">#REF!</definedName>
    <definedName name="Z_76AA5B37_8615_11D3_ABF3_00A0C9DF1063_.wvu.PrintArea" localSheetId="1" hidden="1">#REF!</definedName>
    <definedName name="Z_76AA5B37_8615_11D3_ABF3_00A0C9DF1063_.wvu.PrintArea" localSheetId="33" hidden="1">#REF!</definedName>
    <definedName name="Z_76AA5B37_8615_11D3_ABF3_00A0C9DF1063_.wvu.PrintArea" localSheetId="25" hidden="1">#REF!</definedName>
    <definedName name="Z_76AA5B37_8615_11D3_ABF3_00A0C9DF1063_.wvu.PrintArea" hidden="1">#REF!</definedName>
    <definedName name="Z_76AA5B39_8615_11D3_ABF3_00A0C9DF1063_.wvu.PrintArea" localSheetId="17" hidden="1">#REF!</definedName>
    <definedName name="Z_76AA5B39_8615_11D3_ABF3_00A0C9DF1063_.wvu.PrintArea" localSheetId="16" hidden="1">#REF!</definedName>
    <definedName name="Z_76AA5B39_8615_11D3_ABF3_00A0C9DF1063_.wvu.PrintArea" localSheetId="53" hidden="1">#REF!</definedName>
    <definedName name="Z_76AA5B39_8615_11D3_ABF3_00A0C9DF1063_.wvu.PrintArea" localSheetId="23" hidden="1">#REF!</definedName>
    <definedName name="Z_76AA5B39_8615_11D3_ABF3_00A0C9DF1063_.wvu.PrintArea" localSheetId="14" hidden="1">#REF!</definedName>
    <definedName name="Z_76AA5B39_8615_11D3_ABF3_00A0C9DF1063_.wvu.PrintArea" localSheetId="13" hidden="1">#REF!</definedName>
    <definedName name="Z_76AA5B39_8615_11D3_ABF3_00A0C9DF1063_.wvu.PrintArea" localSheetId="12" hidden="1">#REF!</definedName>
    <definedName name="Z_76AA5B39_8615_11D3_ABF3_00A0C9DF1063_.wvu.PrintArea" localSheetId="36" hidden="1">#REF!</definedName>
    <definedName name="Z_76AA5B39_8615_11D3_ABF3_00A0C9DF1063_.wvu.PrintArea" localSheetId="10" hidden="1">#REF!</definedName>
    <definedName name="Z_76AA5B39_8615_11D3_ABF3_00A0C9DF1063_.wvu.PrintArea" localSheetId="11" hidden="1">#REF!</definedName>
    <definedName name="Z_76AA5B39_8615_11D3_ABF3_00A0C9DF1063_.wvu.PrintArea" localSheetId="9" hidden="1">#REF!</definedName>
    <definedName name="Z_76AA5B39_8615_11D3_ABF3_00A0C9DF1063_.wvu.PrintArea" localSheetId="8" hidden="1">#REF!</definedName>
    <definedName name="Z_76AA5B39_8615_11D3_ABF3_00A0C9DF1063_.wvu.PrintArea" localSheetId="21" hidden="1">#REF!</definedName>
    <definedName name="Z_76AA5B39_8615_11D3_ABF3_00A0C9DF1063_.wvu.PrintArea" localSheetId="6" hidden="1">#REF!</definedName>
    <definedName name="Z_76AA5B39_8615_11D3_ABF3_00A0C9DF1063_.wvu.PrintArea" localSheetId="0" hidden="1">#REF!</definedName>
    <definedName name="Z_76AA5B39_8615_11D3_ABF3_00A0C9DF1063_.wvu.PrintArea" localSheetId="2" hidden="1">#REF!</definedName>
    <definedName name="Z_76AA5B39_8615_11D3_ABF3_00A0C9DF1063_.wvu.PrintArea" localSheetId="1" hidden="1">#REF!</definedName>
    <definedName name="Z_76AA5B39_8615_11D3_ABF3_00A0C9DF1063_.wvu.PrintArea" localSheetId="33" hidden="1">#REF!</definedName>
    <definedName name="Z_76AA5B39_8615_11D3_ABF3_00A0C9DF1063_.wvu.PrintArea" localSheetId="25" hidden="1">#REF!</definedName>
    <definedName name="Z_76AA5B39_8615_11D3_ABF3_00A0C9DF1063_.wvu.PrintArea" hidden="1">#REF!</definedName>
    <definedName name="Z_76AA5B3A_8615_11D3_ABF3_00A0C9DF1063_.wvu.PrintArea" localSheetId="17" hidden="1">#REF!</definedName>
    <definedName name="Z_76AA5B3A_8615_11D3_ABF3_00A0C9DF1063_.wvu.PrintArea" localSheetId="16" hidden="1">#REF!</definedName>
    <definedName name="Z_76AA5B3A_8615_11D3_ABF3_00A0C9DF1063_.wvu.PrintArea" localSheetId="53" hidden="1">#REF!</definedName>
    <definedName name="Z_76AA5B3A_8615_11D3_ABF3_00A0C9DF1063_.wvu.PrintArea" localSheetId="23" hidden="1">#REF!</definedName>
    <definedName name="Z_76AA5B3A_8615_11D3_ABF3_00A0C9DF1063_.wvu.PrintArea" localSheetId="14" hidden="1">#REF!</definedName>
    <definedName name="Z_76AA5B3A_8615_11D3_ABF3_00A0C9DF1063_.wvu.PrintArea" localSheetId="13" hidden="1">#REF!</definedName>
    <definedName name="Z_76AA5B3A_8615_11D3_ABF3_00A0C9DF1063_.wvu.PrintArea" localSheetId="12" hidden="1">#REF!</definedName>
    <definedName name="Z_76AA5B3A_8615_11D3_ABF3_00A0C9DF1063_.wvu.PrintArea" localSheetId="36" hidden="1">#REF!</definedName>
    <definedName name="Z_76AA5B3A_8615_11D3_ABF3_00A0C9DF1063_.wvu.PrintArea" localSheetId="10" hidden="1">#REF!</definedName>
    <definedName name="Z_76AA5B3A_8615_11D3_ABF3_00A0C9DF1063_.wvu.PrintArea" localSheetId="11" hidden="1">#REF!</definedName>
    <definedName name="Z_76AA5B3A_8615_11D3_ABF3_00A0C9DF1063_.wvu.PrintArea" localSheetId="9" hidden="1">#REF!</definedName>
    <definedName name="Z_76AA5B3A_8615_11D3_ABF3_00A0C9DF1063_.wvu.PrintArea" localSheetId="8" hidden="1">#REF!</definedName>
    <definedName name="Z_76AA5B3A_8615_11D3_ABF3_00A0C9DF1063_.wvu.PrintArea" localSheetId="21" hidden="1">#REF!</definedName>
    <definedName name="Z_76AA5B3A_8615_11D3_ABF3_00A0C9DF1063_.wvu.PrintArea" localSheetId="6" hidden="1">#REF!</definedName>
    <definedName name="Z_76AA5B3A_8615_11D3_ABF3_00A0C9DF1063_.wvu.PrintArea" localSheetId="0" hidden="1">#REF!</definedName>
    <definedName name="Z_76AA5B3A_8615_11D3_ABF3_00A0C9DF1063_.wvu.PrintArea" localSheetId="2" hidden="1">#REF!</definedName>
    <definedName name="Z_76AA5B3A_8615_11D3_ABF3_00A0C9DF1063_.wvu.PrintArea" localSheetId="1" hidden="1">#REF!</definedName>
    <definedName name="Z_76AA5B3A_8615_11D3_ABF3_00A0C9DF1063_.wvu.PrintArea" localSheetId="33" hidden="1">#REF!</definedName>
    <definedName name="Z_76AA5B3A_8615_11D3_ABF3_00A0C9DF1063_.wvu.PrintArea" localSheetId="25" hidden="1">#REF!</definedName>
    <definedName name="Z_76AA5B3A_8615_11D3_ABF3_00A0C9DF1063_.wvu.PrintArea" hidden="1">#REF!</definedName>
    <definedName name="Z_76AA5B3B_8615_11D3_ABF3_00A0C9DF1063_.wvu.PrintArea" localSheetId="17" hidden="1">#REF!</definedName>
    <definedName name="Z_76AA5B3B_8615_11D3_ABF3_00A0C9DF1063_.wvu.PrintArea" localSheetId="16" hidden="1">#REF!</definedName>
    <definedName name="Z_76AA5B3B_8615_11D3_ABF3_00A0C9DF1063_.wvu.PrintArea" localSheetId="53" hidden="1">#REF!</definedName>
    <definedName name="Z_76AA5B3B_8615_11D3_ABF3_00A0C9DF1063_.wvu.PrintArea" localSheetId="23" hidden="1">#REF!</definedName>
    <definedName name="Z_76AA5B3B_8615_11D3_ABF3_00A0C9DF1063_.wvu.PrintArea" localSheetId="14" hidden="1">#REF!</definedName>
    <definedName name="Z_76AA5B3B_8615_11D3_ABF3_00A0C9DF1063_.wvu.PrintArea" localSheetId="13" hidden="1">#REF!</definedName>
    <definedName name="Z_76AA5B3B_8615_11D3_ABF3_00A0C9DF1063_.wvu.PrintArea" localSheetId="12" hidden="1">#REF!</definedName>
    <definedName name="Z_76AA5B3B_8615_11D3_ABF3_00A0C9DF1063_.wvu.PrintArea" localSheetId="36" hidden="1">#REF!</definedName>
    <definedName name="Z_76AA5B3B_8615_11D3_ABF3_00A0C9DF1063_.wvu.PrintArea" localSheetId="10" hidden="1">#REF!</definedName>
    <definedName name="Z_76AA5B3B_8615_11D3_ABF3_00A0C9DF1063_.wvu.PrintArea" localSheetId="11" hidden="1">#REF!</definedName>
    <definedName name="Z_76AA5B3B_8615_11D3_ABF3_00A0C9DF1063_.wvu.PrintArea" localSheetId="9" hidden="1">#REF!</definedName>
    <definedName name="Z_76AA5B3B_8615_11D3_ABF3_00A0C9DF1063_.wvu.PrintArea" localSheetId="8" hidden="1">#REF!</definedName>
    <definedName name="Z_76AA5B3B_8615_11D3_ABF3_00A0C9DF1063_.wvu.PrintArea" localSheetId="21" hidden="1">#REF!</definedName>
    <definedName name="Z_76AA5B3B_8615_11D3_ABF3_00A0C9DF1063_.wvu.PrintArea" localSheetId="6" hidden="1">#REF!</definedName>
    <definedName name="Z_76AA5B3B_8615_11D3_ABF3_00A0C9DF1063_.wvu.PrintArea" localSheetId="0" hidden="1">#REF!</definedName>
    <definedName name="Z_76AA5B3B_8615_11D3_ABF3_00A0C9DF1063_.wvu.PrintArea" localSheetId="2" hidden="1">#REF!</definedName>
    <definedName name="Z_76AA5B3B_8615_11D3_ABF3_00A0C9DF1063_.wvu.PrintArea" localSheetId="1" hidden="1">#REF!</definedName>
    <definedName name="Z_76AA5B3B_8615_11D3_ABF3_00A0C9DF1063_.wvu.PrintArea" localSheetId="33" hidden="1">#REF!</definedName>
    <definedName name="Z_76AA5B3B_8615_11D3_ABF3_00A0C9DF1063_.wvu.PrintArea" localSheetId="25" hidden="1">#REF!</definedName>
    <definedName name="Z_76AA5B3B_8615_11D3_ABF3_00A0C9DF1063_.wvu.PrintArea" hidden="1">#REF!</definedName>
    <definedName name="Z_76AA5B3C_8615_11D3_ABF3_00A0C9DF1063_.wvu.PrintArea" localSheetId="17" hidden="1">#REF!</definedName>
    <definedName name="Z_76AA5B3C_8615_11D3_ABF3_00A0C9DF1063_.wvu.PrintArea" localSheetId="16" hidden="1">#REF!</definedName>
    <definedName name="Z_76AA5B3C_8615_11D3_ABF3_00A0C9DF1063_.wvu.PrintArea" localSheetId="53" hidden="1">#REF!</definedName>
    <definedName name="Z_76AA5B3C_8615_11D3_ABF3_00A0C9DF1063_.wvu.PrintArea" localSheetId="23" hidden="1">#REF!</definedName>
    <definedName name="Z_76AA5B3C_8615_11D3_ABF3_00A0C9DF1063_.wvu.PrintArea" localSheetId="14" hidden="1">#REF!</definedName>
    <definedName name="Z_76AA5B3C_8615_11D3_ABF3_00A0C9DF1063_.wvu.PrintArea" localSheetId="13" hidden="1">#REF!</definedName>
    <definedName name="Z_76AA5B3C_8615_11D3_ABF3_00A0C9DF1063_.wvu.PrintArea" localSheetId="12" hidden="1">#REF!</definedName>
    <definedName name="Z_76AA5B3C_8615_11D3_ABF3_00A0C9DF1063_.wvu.PrintArea" localSheetId="36" hidden="1">#REF!</definedName>
    <definedName name="Z_76AA5B3C_8615_11D3_ABF3_00A0C9DF1063_.wvu.PrintArea" localSheetId="10" hidden="1">#REF!</definedName>
    <definedName name="Z_76AA5B3C_8615_11D3_ABF3_00A0C9DF1063_.wvu.PrintArea" localSheetId="11" hidden="1">#REF!</definedName>
    <definedName name="Z_76AA5B3C_8615_11D3_ABF3_00A0C9DF1063_.wvu.PrintArea" localSheetId="9" hidden="1">#REF!</definedName>
    <definedName name="Z_76AA5B3C_8615_11D3_ABF3_00A0C9DF1063_.wvu.PrintArea" localSheetId="8" hidden="1">#REF!</definedName>
    <definedName name="Z_76AA5B3C_8615_11D3_ABF3_00A0C9DF1063_.wvu.PrintArea" localSheetId="21" hidden="1">#REF!</definedName>
    <definedName name="Z_76AA5B3C_8615_11D3_ABF3_00A0C9DF1063_.wvu.PrintArea" localSheetId="6" hidden="1">#REF!</definedName>
    <definedName name="Z_76AA5B3C_8615_11D3_ABF3_00A0C9DF1063_.wvu.PrintArea" localSheetId="0" hidden="1">#REF!</definedName>
    <definedName name="Z_76AA5B3C_8615_11D3_ABF3_00A0C9DF1063_.wvu.PrintArea" localSheetId="2" hidden="1">#REF!</definedName>
    <definedName name="Z_76AA5B3C_8615_11D3_ABF3_00A0C9DF1063_.wvu.PrintArea" localSheetId="1" hidden="1">#REF!</definedName>
    <definedName name="Z_76AA5B3C_8615_11D3_ABF3_00A0C9DF1063_.wvu.PrintArea" localSheetId="33" hidden="1">#REF!</definedName>
    <definedName name="Z_76AA5B3C_8615_11D3_ABF3_00A0C9DF1063_.wvu.PrintArea" localSheetId="25" hidden="1">#REF!</definedName>
    <definedName name="Z_76AA5B3C_8615_11D3_ABF3_00A0C9DF1063_.wvu.PrintArea" hidden="1">#REF!</definedName>
    <definedName name="Z_76AA5B3E_8615_11D3_ABF3_00A0C9DF1063_.wvu.PrintArea" localSheetId="17" hidden="1">#REF!</definedName>
    <definedName name="Z_76AA5B3E_8615_11D3_ABF3_00A0C9DF1063_.wvu.PrintArea" localSheetId="16" hidden="1">#REF!</definedName>
    <definedName name="Z_76AA5B3E_8615_11D3_ABF3_00A0C9DF1063_.wvu.PrintArea" localSheetId="53" hidden="1">#REF!</definedName>
    <definedName name="Z_76AA5B3E_8615_11D3_ABF3_00A0C9DF1063_.wvu.PrintArea" localSheetId="23" hidden="1">#REF!</definedName>
    <definedName name="Z_76AA5B3E_8615_11D3_ABF3_00A0C9DF1063_.wvu.PrintArea" localSheetId="14" hidden="1">#REF!</definedName>
    <definedName name="Z_76AA5B3E_8615_11D3_ABF3_00A0C9DF1063_.wvu.PrintArea" localSheetId="13" hidden="1">#REF!</definedName>
    <definedName name="Z_76AA5B3E_8615_11D3_ABF3_00A0C9DF1063_.wvu.PrintArea" localSheetId="12" hidden="1">#REF!</definedName>
    <definedName name="Z_76AA5B3E_8615_11D3_ABF3_00A0C9DF1063_.wvu.PrintArea" localSheetId="36" hidden="1">#REF!</definedName>
    <definedName name="Z_76AA5B3E_8615_11D3_ABF3_00A0C9DF1063_.wvu.PrintArea" localSheetId="10" hidden="1">#REF!</definedName>
    <definedName name="Z_76AA5B3E_8615_11D3_ABF3_00A0C9DF1063_.wvu.PrintArea" localSheetId="11" hidden="1">#REF!</definedName>
    <definedName name="Z_76AA5B3E_8615_11D3_ABF3_00A0C9DF1063_.wvu.PrintArea" localSheetId="9" hidden="1">#REF!</definedName>
    <definedName name="Z_76AA5B3E_8615_11D3_ABF3_00A0C9DF1063_.wvu.PrintArea" localSheetId="8" hidden="1">#REF!</definedName>
    <definedName name="Z_76AA5B3E_8615_11D3_ABF3_00A0C9DF1063_.wvu.PrintArea" localSheetId="21" hidden="1">#REF!</definedName>
    <definedName name="Z_76AA5B3E_8615_11D3_ABF3_00A0C9DF1063_.wvu.PrintArea" localSheetId="6" hidden="1">#REF!</definedName>
    <definedName name="Z_76AA5B3E_8615_11D3_ABF3_00A0C9DF1063_.wvu.PrintArea" localSheetId="0" hidden="1">#REF!</definedName>
    <definedName name="Z_76AA5B3E_8615_11D3_ABF3_00A0C9DF1063_.wvu.PrintArea" localSheetId="2" hidden="1">#REF!</definedName>
    <definedName name="Z_76AA5B3E_8615_11D3_ABF3_00A0C9DF1063_.wvu.PrintArea" localSheetId="1" hidden="1">#REF!</definedName>
    <definedName name="Z_76AA5B3E_8615_11D3_ABF3_00A0C9DF1063_.wvu.PrintArea" localSheetId="33" hidden="1">#REF!</definedName>
    <definedName name="Z_76AA5B3E_8615_11D3_ABF3_00A0C9DF1063_.wvu.PrintArea" localSheetId="25" hidden="1">#REF!</definedName>
    <definedName name="Z_76AA5B3E_8615_11D3_ABF3_00A0C9DF1063_.wvu.PrintArea" hidden="1">#REF!</definedName>
    <definedName name="Z_76AA5B3F_8615_11D3_ABF3_00A0C9DF1063_.wvu.PrintArea" localSheetId="17" hidden="1">#REF!</definedName>
    <definedName name="Z_76AA5B3F_8615_11D3_ABF3_00A0C9DF1063_.wvu.PrintArea" localSheetId="16" hidden="1">#REF!</definedName>
    <definedName name="Z_76AA5B3F_8615_11D3_ABF3_00A0C9DF1063_.wvu.PrintArea" localSheetId="53" hidden="1">#REF!</definedName>
    <definedName name="Z_76AA5B3F_8615_11D3_ABF3_00A0C9DF1063_.wvu.PrintArea" localSheetId="23" hidden="1">#REF!</definedName>
    <definedName name="Z_76AA5B3F_8615_11D3_ABF3_00A0C9DF1063_.wvu.PrintArea" localSheetId="14" hidden="1">#REF!</definedName>
    <definedName name="Z_76AA5B3F_8615_11D3_ABF3_00A0C9DF1063_.wvu.PrintArea" localSheetId="13" hidden="1">#REF!</definedName>
    <definedName name="Z_76AA5B3F_8615_11D3_ABF3_00A0C9DF1063_.wvu.PrintArea" localSheetId="12" hidden="1">#REF!</definedName>
    <definedName name="Z_76AA5B3F_8615_11D3_ABF3_00A0C9DF1063_.wvu.PrintArea" localSheetId="36" hidden="1">#REF!</definedName>
    <definedName name="Z_76AA5B3F_8615_11D3_ABF3_00A0C9DF1063_.wvu.PrintArea" localSheetId="10" hidden="1">#REF!</definedName>
    <definedName name="Z_76AA5B3F_8615_11D3_ABF3_00A0C9DF1063_.wvu.PrintArea" localSheetId="11" hidden="1">#REF!</definedName>
    <definedName name="Z_76AA5B3F_8615_11D3_ABF3_00A0C9DF1063_.wvu.PrintArea" localSheetId="9" hidden="1">#REF!</definedName>
    <definedName name="Z_76AA5B3F_8615_11D3_ABF3_00A0C9DF1063_.wvu.PrintArea" localSheetId="8" hidden="1">#REF!</definedName>
    <definedName name="Z_76AA5B3F_8615_11D3_ABF3_00A0C9DF1063_.wvu.PrintArea" localSheetId="21" hidden="1">#REF!</definedName>
    <definedName name="Z_76AA5B3F_8615_11D3_ABF3_00A0C9DF1063_.wvu.PrintArea" localSheetId="6" hidden="1">#REF!</definedName>
    <definedName name="Z_76AA5B3F_8615_11D3_ABF3_00A0C9DF1063_.wvu.PrintArea" localSheetId="0" hidden="1">#REF!</definedName>
    <definedName name="Z_76AA5B3F_8615_11D3_ABF3_00A0C9DF1063_.wvu.PrintArea" localSheetId="2" hidden="1">#REF!</definedName>
    <definedName name="Z_76AA5B3F_8615_11D3_ABF3_00A0C9DF1063_.wvu.PrintArea" localSheetId="1" hidden="1">#REF!</definedName>
    <definedName name="Z_76AA5B3F_8615_11D3_ABF3_00A0C9DF1063_.wvu.PrintArea" localSheetId="33" hidden="1">#REF!</definedName>
    <definedName name="Z_76AA5B3F_8615_11D3_ABF3_00A0C9DF1063_.wvu.PrintArea" localSheetId="25" hidden="1">#REF!</definedName>
    <definedName name="Z_76AA5B3F_8615_11D3_ABF3_00A0C9DF1063_.wvu.PrintArea" hidden="1">#REF!</definedName>
    <definedName name="Z_76AA5B40_8615_11D3_ABF3_00A0C9DF1063_.wvu.PrintArea" localSheetId="17" hidden="1">#REF!</definedName>
    <definedName name="Z_76AA5B40_8615_11D3_ABF3_00A0C9DF1063_.wvu.PrintArea" localSheetId="16" hidden="1">#REF!</definedName>
    <definedName name="Z_76AA5B40_8615_11D3_ABF3_00A0C9DF1063_.wvu.PrintArea" localSheetId="53" hidden="1">#REF!</definedName>
    <definedName name="Z_76AA5B40_8615_11D3_ABF3_00A0C9DF1063_.wvu.PrintArea" localSheetId="23" hidden="1">#REF!</definedName>
    <definedName name="Z_76AA5B40_8615_11D3_ABF3_00A0C9DF1063_.wvu.PrintArea" localSheetId="14" hidden="1">#REF!</definedName>
    <definedName name="Z_76AA5B40_8615_11D3_ABF3_00A0C9DF1063_.wvu.PrintArea" localSheetId="13" hidden="1">#REF!</definedName>
    <definedName name="Z_76AA5B40_8615_11D3_ABF3_00A0C9DF1063_.wvu.PrintArea" localSheetId="12" hidden="1">#REF!</definedName>
    <definedName name="Z_76AA5B40_8615_11D3_ABF3_00A0C9DF1063_.wvu.PrintArea" localSheetId="36" hidden="1">#REF!</definedName>
    <definedName name="Z_76AA5B40_8615_11D3_ABF3_00A0C9DF1063_.wvu.PrintArea" localSheetId="10" hidden="1">#REF!</definedName>
    <definedName name="Z_76AA5B40_8615_11D3_ABF3_00A0C9DF1063_.wvu.PrintArea" localSheetId="11" hidden="1">#REF!</definedName>
    <definedName name="Z_76AA5B40_8615_11D3_ABF3_00A0C9DF1063_.wvu.PrintArea" localSheetId="9" hidden="1">#REF!</definedName>
    <definedName name="Z_76AA5B40_8615_11D3_ABF3_00A0C9DF1063_.wvu.PrintArea" localSheetId="8" hidden="1">#REF!</definedName>
    <definedName name="Z_76AA5B40_8615_11D3_ABF3_00A0C9DF1063_.wvu.PrintArea" localSheetId="21" hidden="1">#REF!</definedName>
    <definedName name="Z_76AA5B40_8615_11D3_ABF3_00A0C9DF1063_.wvu.PrintArea" localSheetId="6" hidden="1">#REF!</definedName>
    <definedName name="Z_76AA5B40_8615_11D3_ABF3_00A0C9DF1063_.wvu.PrintArea" localSheetId="0" hidden="1">#REF!</definedName>
    <definedName name="Z_76AA5B40_8615_11D3_ABF3_00A0C9DF1063_.wvu.PrintArea" localSheetId="2" hidden="1">#REF!</definedName>
    <definedName name="Z_76AA5B40_8615_11D3_ABF3_00A0C9DF1063_.wvu.PrintArea" localSheetId="1" hidden="1">#REF!</definedName>
    <definedName name="Z_76AA5B40_8615_11D3_ABF3_00A0C9DF1063_.wvu.PrintArea" localSheetId="33" hidden="1">#REF!</definedName>
    <definedName name="Z_76AA5B40_8615_11D3_ABF3_00A0C9DF1063_.wvu.PrintArea" localSheetId="25" hidden="1">#REF!</definedName>
    <definedName name="Z_76AA5B40_8615_11D3_ABF3_00A0C9DF1063_.wvu.PrintArea" hidden="1">#REF!</definedName>
    <definedName name="Z_76AA5B41_8615_11D3_ABF3_00A0C9DF1063_.wvu.PrintArea" localSheetId="17" hidden="1">#REF!</definedName>
    <definedName name="Z_76AA5B41_8615_11D3_ABF3_00A0C9DF1063_.wvu.PrintArea" localSheetId="16" hidden="1">#REF!</definedName>
    <definedName name="Z_76AA5B41_8615_11D3_ABF3_00A0C9DF1063_.wvu.PrintArea" localSheetId="53" hidden="1">#REF!</definedName>
    <definedName name="Z_76AA5B41_8615_11D3_ABF3_00A0C9DF1063_.wvu.PrintArea" localSheetId="23" hidden="1">#REF!</definedName>
    <definedName name="Z_76AA5B41_8615_11D3_ABF3_00A0C9DF1063_.wvu.PrintArea" localSheetId="14" hidden="1">#REF!</definedName>
    <definedName name="Z_76AA5B41_8615_11D3_ABF3_00A0C9DF1063_.wvu.PrintArea" localSheetId="13" hidden="1">#REF!</definedName>
    <definedName name="Z_76AA5B41_8615_11D3_ABF3_00A0C9DF1063_.wvu.PrintArea" localSheetId="12" hidden="1">#REF!</definedName>
    <definedName name="Z_76AA5B41_8615_11D3_ABF3_00A0C9DF1063_.wvu.PrintArea" localSheetId="36" hidden="1">#REF!</definedName>
    <definedName name="Z_76AA5B41_8615_11D3_ABF3_00A0C9DF1063_.wvu.PrintArea" localSheetId="10" hidden="1">#REF!</definedName>
    <definedName name="Z_76AA5B41_8615_11D3_ABF3_00A0C9DF1063_.wvu.PrintArea" localSheetId="11" hidden="1">#REF!</definedName>
    <definedName name="Z_76AA5B41_8615_11D3_ABF3_00A0C9DF1063_.wvu.PrintArea" localSheetId="9" hidden="1">#REF!</definedName>
    <definedName name="Z_76AA5B41_8615_11D3_ABF3_00A0C9DF1063_.wvu.PrintArea" localSheetId="8" hidden="1">#REF!</definedName>
    <definedName name="Z_76AA5B41_8615_11D3_ABF3_00A0C9DF1063_.wvu.PrintArea" localSheetId="21" hidden="1">#REF!</definedName>
    <definedName name="Z_76AA5B41_8615_11D3_ABF3_00A0C9DF1063_.wvu.PrintArea" localSheetId="6" hidden="1">#REF!</definedName>
    <definedName name="Z_76AA5B41_8615_11D3_ABF3_00A0C9DF1063_.wvu.PrintArea" localSheetId="0" hidden="1">#REF!</definedName>
    <definedName name="Z_76AA5B41_8615_11D3_ABF3_00A0C9DF1063_.wvu.PrintArea" localSheetId="2" hidden="1">#REF!</definedName>
    <definedName name="Z_76AA5B41_8615_11D3_ABF3_00A0C9DF1063_.wvu.PrintArea" localSheetId="1" hidden="1">#REF!</definedName>
    <definedName name="Z_76AA5B41_8615_11D3_ABF3_00A0C9DF1063_.wvu.PrintArea" localSheetId="33" hidden="1">#REF!</definedName>
    <definedName name="Z_76AA5B41_8615_11D3_ABF3_00A0C9DF1063_.wvu.PrintArea" localSheetId="25" hidden="1">#REF!</definedName>
    <definedName name="Z_76AA5B41_8615_11D3_ABF3_00A0C9DF1063_.wvu.PrintArea" hidden="1">#REF!</definedName>
    <definedName name="Z_76AA5B43_8615_11D3_ABF3_00A0C9DF1063_.wvu.PrintArea" localSheetId="17" hidden="1">#REF!</definedName>
    <definedName name="Z_76AA5B43_8615_11D3_ABF3_00A0C9DF1063_.wvu.PrintArea" localSheetId="16" hidden="1">#REF!</definedName>
    <definedName name="Z_76AA5B43_8615_11D3_ABF3_00A0C9DF1063_.wvu.PrintArea" localSheetId="53" hidden="1">#REF!</definedName>
    <definedName name="Z_76AA5B43_8615_11D3_ABF3_00A0C9DF1063_.wvu.PrintArea" localSheetId="23" hidden="1">#REF!</definedName>
    <definedName name="Z_76AA5B43_8615_11D3_ABF3_00A0C9DF1063_.wvu.PrintArea" localSheetId="14" hidden="1">#REF!</definedName>
    <definedName name="Z_76AA5B43_8615_11D3_ABF3_00A0C9DF1063_.wvu.PrintArea" localSheetId="13" hidden="1">#REF!</definedName>
    <definedName name="Z_76AA5B43_8615_11D3_ABF3_00A0C9DF1063_.wvu.PrintArea" localSheetId="12" hidden="1">#REF!</definedName>
    <definedName name="Z_76AA5B43_8615_11D3_ABF3_00A0C9DF1063_.wvu.PrintArea" localSheetId="36" hidden="1">#REF!</definedName>
    <definedName name="Z_76AA5B43_8615_11D3_ABF3_00A0C9DF1063_.wvu.PrintArea" localSheetId="10" hidden="1">#REF!</definedName>
    <definedName name="Z_76AA5B43_8615_11D3_ABF3_00A0C9DF1063_.wvu.PrintArea" localSheetId="11" hidden="1">#REF!</definedName>
    <definedName name="Z_76AA5B43_8615_11D3_ABF3_00A0C9DF1063_.wvu.PrintArea" localSheetId="9" hidden="1">#REF!</definedName>
    <definedName name="Z_76AA5B43_8615_11D3_ABF3_00A0C9DF1063_.wvu.PrintArea" localSheetId="8" hidden="1">#REF!</definedName>
    <definedName name="Z_76AA5B43_8615_11D3_ABF3_00A0C9DF1063_.wvu.PrintArea" localSheetId="21" hidden="1">#REF!</definedName>
    <definedName name="Z_76AA5B43_8615_11D3_ABF3_00A0C9DF1063_.wvu.PrintArea" localSheetId="6" hidden="1">#REF!</definedName>
    <definedName name="Z_76AA5B43_8615_11D3_ABF3_00A0C9DF1063_.wvu.PrintArea" localSheetId="0" hidden="1">#REF!</definedName>
    <definedName name="Z_76AA5B43_8615_11D3_ABF3_00A0C9DF1063_.wvu.PrintArea" localSheetId="2" hidden="1">#REF!</definedName>
    <definedName name="Z_76AA5B43_8615_11D3_ABF3_00A0C9DF1063_.wvu.PrintArea" localSheetId="1" hidden="1">#REF!</definedName>
    <definedName name="Z_76AA5B43_8615_11D3_ABF3_00A0C9DF1063_.wvu.PrintArea" localSheetId="33" hidden="1">#REF!</definedName>
    <definedName name="Z_76AA5B43_8615_11D3_ABF3_00A0C9DF1063_.wvu.PrintArea" localSheetId="25" hidden="1">#REF!</definedName>
    <definedName name="Z_76AA5B43_8615_11D3_ABF3_00A0C9DF1063_.wvu.PrintArea" hidden="1">#REF!</definedName>
    <definedName name="Z_76AA5B44_8615_11D3_ABF3_00A0C9DF1063_.wvu.PrintArea" localSheetId="17" hidden="1">#REF!</definedName>
    <definedName name="Z_76AA5B44_8615_11D3_ABF3_00A0C9DF1063_.wvu.PrintArea" localSheetId="16" hidden="1">#REF!</definedName>
    <definedName name="Z_76AA5B44_8615_11D3_ABF3_00A0C9DF1063_.wvu.PrintArea" localSheetId="53" hidden="1">#REF!</definedName>
    <definedName name="Z_76AA5B44_8615_11D3_ABF3_00A0C9DF1063_.wvu.PrintArea" localSheetId="23" hidden="1">#REF!</definedName>
    <definedName name="Z_76AA5B44_8615_11D3_ABF3_00A0C9DF1063_.wvu.PrintArea" localSheetId="14" hidden="1">#REF!</definedName>
    <definedName name="Z_76AA5B44_8615_11D3_ABF3_00A0C9DF1063_.wvu.PrintArea" localSheetId="13" hidden="1">#REF!</definedName>
    <definedName name="Z_76AA5B44_8615_11D3_ABF3_00A0C9DF1063_.wvu.PrintArea" localSheetId="12" hidden="1">#REF!</definedName>
    <definedName name="Z_76AA5B44_8615_11D3_ABF3_00A0C9DF1063_.wvu.PrintArea" localSheetId="36" hidden="1">#REF!</definedName>
    <definedName name="Z_76AA5B44_8615_11D3_ABF3_00A0C9DF1063_.wvu.PrintArea" localSheetId="10" hidden="1">#REF!</definedName>
    <definedName name="Z_76AA5B44_8615_11D3_ABF3_00A0C9DF1063_.wvu.PrintArea" localSheetId="11" hidden="1">#REF!</definedName>
    <definedName name="Z_76AA5B44_8615_11D3_ABF3_00A0C9DF1063_.wvu.PrintArea" localSheetId="9" hidden="1">#REF!</definedName>
    <definedName name="Z_76AA5B44_8615_11D3_ABF3_00A0C9DF1063_.wvu.PrintArea" localSheetId="8" hidden="1">#REF!</definedName>
    <definedName name="Z_76AA5B44_8615_11D3_ABF3_00A0C9DF1063_.wvu.PrintArea" localSheetId="21" hidden="1">#REF!</definedName>
    <definedName name="Z_76AA5B44_8615_11D3_ABF3_00A0C9DF1063_.wvu.PrintArea" localSheetId="6" hidden="1">#REF!</definedName>
    <definedName name="Z_76AA5B44_8615_11D3_ABF3_00A0C9DF1063_.wvu.PrintArea" localSheetId="0" hidden="1">#REF!</definedName>
    <definedName name="Z_76AA5B44_8615_11D3_ABF3_00A0C9DF1063_.wvu.PrintArea" localSheetId="2" hidden="1">#REF!</definedName>
    <definedName name="Z_76AA5B44_8615_11D3_ABF3_00A0C9DF1063_.wvu.PrintArea" localSheetId="1" hidden="1">#REF!</definedName>
    <definedName name="Z_76AA5B44_8615_11D3_ABF3_00A0C9DF1063_.wvu.PrintArea" localSheetId="33" hidden="1">#REF!</definedName>
    <definedName name="Z_76AA5B44_8615_11D3_ABF3_00A0C9DF1063_.wvu.PrintArea" localSheetId="25" hidden="1">#REF!</definedName>
    <definedName name="Z_76AA5B44_8615_11D3_ABF3_00A0C9DF1063_.wvu.PrintArea" hidden="1">#REF!</definedName>
    <definedName name="Z_76AA5B46_8615_11D3_ABF3_00A0C9DF1063_.wvu.PrintArea" localSheetId="17" hidden="1">#REF!</definedName>
    <definedName name="Z_76AA5B46_8615_11D3_ABF3_00A0C9DF1063_.wvu.PrintArea" localSheetId="16" hidden="1">#REF!</definedName>
    <definedName name="Z_76AA5B46_8615_11D3_ABF3_00A0C9DF1063_.wvu.PrintArea" localSheetId="53" hidden="1">#REF!</definedName>
    <definedName name="Z_76AA5B46_8615_11D3_ABF3_00A0C9DF1063_.wvu.PrintArea" localSheetId="23" hidden="1">#REF!</definedName>
    <definedName name="Z_76AA5B46_8615_11D3_ABF3_00A0C9DF1063_.wvu.PrintArea" localSheetId="14" hidden="1">#REF!</definedName>
    <definedName name="Z_76AA5B46_8615_11D3_ABF3_00A0C9DF1063_.wvu.PrintArea" localSheetId="13" hidden="1">#REF!</definedName>
    <definedName name="Z_76AA5B46_8615_11D3_ABF3_00A0C9DF1063_.wvu.PrintArea" localSheetId="12" hidden="1">#REF!</definedName>
    <definedName name="Z_76AA5B46_8615_11D3_ABF3_00A0C9DF1063_.wvu.PrintArea" localSheetId="36" hidden="1">#REF!</definedName>
    <definedName name="Z_76AA5B46_8615_11D3_ABF3_00A0C9DF1063_.wvu.PrintArea" localSheetId="10" hidden="1">#REF!</definedName>
    <definedName name="Z_76AA5B46_8615_11D3_ABF3_00A0C9DF1063_.wvu.PrintArea" localSheetId="11" hidden="1">#REF!</definedName>
    <definedName name="Z_76AA5B46_8615_11D3_ABF3_00A0C9DF1063_.wvu.PrintArea" localSheetId="9" hidden="1">#REF!</definedName>
    <definedName name="Z_76AA5B46_8615_11D3_ABF3_00A0C9DF1063_.wvu.PrintArea" localSheetId="8" hidden="1">#REF!</definedName>
    <definedName name="Z_76AA5B46_8615_11D3_ABF3_00A0C9DF1063_.wvu.PrintArea" localSheetId="21" hidden="1">#REF!</definedName>
    <definedName name="Z_76AA5B46_8615_11D3_ABF3_00A0C9DF1063_.wvu.PrintArea" localSheetId="6" hidden="1">#REF!</definedName>
    <definedName name="Z_76AA5B46_8615_11D3_ABF3_00A0C9DF1063_.wvu.PrintArea" localSheetId="0" hidden="1">#REF!</definedName>
    <definedName name="Z_76AA5B46_8615_11D3_ABF3_00A0C9DF1063_.wvu.PrintArea" localSheetId="2" hidden="1">#REF!</definedName>
    <definedName name="Z_76AA5B46_8615_11D3_ABF3_00A0C9DF1063_.wvu.PrintArea" localSheetId="1" hidden="1">#REF!</definedName>
    <definedName name="Z_76AA5B46_8615_11D3_ABF3_00A0C9DF1063_.wvu.PrintArea" localSheetId="33" hidden="1">#REF!</definedName>
    <definedName name="Z_76AA5B46_8615_11D3_ABF3_00A0C9DF1063_.wvu.PrintArea" localSheetId="25" hidden="1">#REF!</definedName>
    <definedName name="Z_76AA5B46_8615_11D3_ABF3_00A0C9DF1063_.wvu.PrintArea" hidden="1">#REF!</definedName>
    <definedName name="Z_76AA5B47_8615_11D3_ABF3_00A0C9DF1063_.wvu.PrintArea" localSheetId="17" hidden="1">#REF!</definedName>
    <definedName name="Z_76AA5B47_8615_11D3_ABF3_00A0C9DF1063_.wvu.PrintArea" localSheetId="16" hidden="1">#REF!</definedName>
    <definedName name="Z_76AA5B47_8615_11D3_ABF3_00A0C9DF1063_.wvu.PrintArea" localSheetId="53" hidden="1">#REF!</definedName>
    <definedName name="Z_76AA5B47_8615_11D3_ABF3_00A0C9DF1063_.wvu.PrintArea" localSheetId="23" hidden="1">#REF!</definedName>
    <definedName name="Z_76AA5B47_8615_11D3_ABF3_00A0C9DF1063_.wvu.PrintArea" localSheetId="14" hidden="1">#REF!</definedName>
    <definedName name="Z_76AA5B47_8615_11D3_ABF3_00A0C9DF1063_.wvu.PrintArea" localSheetId="13" hidden="1">#REF!</definedName>
    <definedName name="Z_76AA5B47_8615_11D3_ABF3_00A0C9DF1063_.wvu.PrintArea" localSheetId="12" hidden="1">#REF!</definedName>
    <definedName name="Z_76AA5B47_8615_11D3_ABF3_00A0C9DF1063_.wvu.PrintArea" localSheetId="36" hidden="1">#REF!</definedName>
    <definedName name="Z_76AA5B47_8615_11D3_ABF3_00A0C9DF1063_.wvu.PrintArea" localSheetId="10" hidden="1">#REF!</definedName>
    <definedName name="Z_76AA5B47_8615_11D3_ABF3_00A0C9DF1063_.wvu.PrintArea" localSheetId="11" hidden="1">#REF!</definedName>
    <definedName name="Z_76AA5B47_8615_11D3_ABF3_00A0C9DF1063_.wvu.PrintArea" localSheetId="9" hidden="1">#REF!</definedName>
    <definedName name="Z_76AA5B47_8615_11D3_ABF3_00A0C9DF1063_.wvu.PrintArea" localSheetId="8" hidden="1">#REF!</definedName>
    <definedName name="Z_76AA5B47_8615_11D3_ABF3_00A0C9DF1063_.wvu.PrintArea" localSheetId="21" hidden="1">#REF!</definedName>
    <definedName name="Z_76AA5B47_8615_11D3_ABF3_00A0C9DF1063_.wvu.PrintArea" localSheetId="6" hidden="1">#REF!</definedName>
    <definedName name="Z_76AA5B47_8615_11D3_ABF3_00A0C9DF1063_.wvu.PrintArea" localSheetId="0" hidden="1">#REF!</definedName>
    <definedName name="Z_76AA5B47_8615_11D3_ABF3_00A0C9DF1063_.wvu.PrintArea" localSheetId="2" hidden="1">#REF!</definedName>
    <definedName name="Z_76AA5B47_8615_11D3_ABF3_00A0C9DF1063_.wvu.PrintArea" localSheetId="1" hidden="1">#REF!</definedName>
    <definedName name="Z_76AA5B47_8615_11D3_ABF3_00A0C9DF1063_.wvu.PrintArea" localSheetId="33" hidden="1">#REF!</definedName>
    <definedName name="Z_76AA5B47_8615_11D3_ABF3_00A0C9DF1063_.wvu.PrintArea" localSheetId="25" hidden="1">#REF!</definedName>
    <definedName name="Z_76AA5B47_8615_11D3_ABF3_00A0C9DF1063_.wvu.PrintArea" hidden="1">#REF!</definedName>
    <definedName name="Z_76AA5B49_8615_11D3_ABF3_00A0C9DF1063_.wvu.PrintArea" localSheetId="17" hidden="1">#REF!</definedName>
    <definedName name="Z_76AA5B49_8615_11D3_ABF3_00A0C9DF1063_.wvu.PrintArea" localSheetId="16" hidden="1">#REF!</definedName>
    <definedName name="Z_76AA5B49_8615_11D3_ABF3_00A0C9DF1063_.wvu.PrintArea" localSheetId="53" hidden="1">#REF!</definedName>
    <definedName name="Z_76AA5B49_8615_11D3_ABF3_00A0C9DF1063_.wvu.PrintArea" localSheetId="23" hidden="1">#REF!</definedName>
    <definedName name="Z_76AA5B49_8615_11D3_ABF3_00A0C9DF1063_.wvu.PrintArea" localSheetId="14" hidden="1">#REF!</definedName>
    <definedName name="Z_76AA5B49_8615_11D3_ABF3_00A0C9DF1063_.wvu.PrintArea" localSheetId="13" hidden="1">#REF!</definedName>
    <definedName name="Z_76AA5B49_8615_11D3_ABF3_00A0C9DF1063_.wvu.PrintArea" localSheetId="12" hidden="1">#REF!</definedName>
    <definedName name="Z_76AA5B49_8615_11D3_ABF3_00A0C9DF1063_.wvu.PrintArea" localSheetId="36" hidden="1">#REF!</definedName>
    <definedName name="Z_76AA5B49_8615_11D3_ABF3_00A0C9DF1063_.wvu.PrintArea" localSheetId="10" hidden="1">#REF!</definedName>
    <definedName name="Z_76AA5B49_8615_11D3_ABF3_00A0C9DF1063_.wvu.PrintArea" localSheetId="11" hidden="1">#REF!</definedName>
    <definedName name="Z_76AA5B49_8615_11D3_ABF3_00A0C9DF1063_.wvu.PrintArea" localSheetId="9" hidden="1">#REF!</definedName>
    <definedName name="Z_76AA5B49_8615_11D3_ABF3_00A0C9DF1063_.wvu.PrintArea" localSheetId="8" hidden="1">#REF!</definedName>
    <definedName name="Z_76AA5B49_8615_11D3_ABF3_00A0C9DF1063_.wvu.PrintArea" localSheetId="21" hidden="1">#REF!</definedName>
    <definedName name="Z_76AA5B49_8615_11D3_ABF3_00A0C9DF1063_.wvu.PrintArea" localSheetId="6" hidden="1">#REF!</definedName>
    <definedName name="Z_76AA5B49_8615_11D3_ABF3_00A0C9DF1063_.wvu.PrintArea" localSheetId="0" hidden="1">#REF!</definedName>
    <definedName name="Z_76AA5B49_8615_11D3_ABF3_00A0C9DF1063_.wvu.PrintArea" localSheetId="2" hidden="1">#REF!</definedName>
    <definedName name="Z_76AA5B49_8615_11D3_ABF3_00A0C9DF1063_.wvu.PrintArea" localSheetId="1" hidden="1">#REF!</definedName>
    <definedName name="Z_76AA5B49_8615_11D3_ABF3_00A0C9DF1063_.wvu.PrintArea" localSheetId="33" hidden="1">#REF!</definedName>
    <definedName name="Z_76AA5B49_8615_11D3_ABF3_00A0C9DF1063_.wvu.PrintArea" localSheetId="25" hidden="1">#REF!</definedName>
    <definedName name="Z_76AA5B49_8615_11D3_ABF3_00A0C9DF1063_.wvu.PrintArea" hidden="1">#REF!</definedName>
    <definedName name="Z_76AA5B4A_8615_11D3_ABF3_00A0C9DF1063_.wvu.PrintArea" localSheetId="17" hidden="1">#REF!</definedName>
    <definedName name="Z_76AA5B4A_8615_11D3_ABF3_00A0C9DF1063_.wvu.PrintArea" localSheetId="16" hidden="1">#REF!</definedName>
    <definedName name="Z_76AA5B4A_8615_11D3_ABF3_00A0C9DF1063_.wvu.PrintArea" localSheetId="53" hidden="1">#REF!</definedName>
    <definedName name="Z_76AA5B4A_8615_11D3_ABF3_00A0C9DF1063_.wvu.PrintArea" localSheetId="23" hidden="1">#REF!</definedName>
    <definedName name="Z_76AA5B4A_8615_11D3_ABF3_00A0C9DF1063_.wvu.PrintArea" localSheetId="14" hidden="1">#REF!</definedName>
    <definedName name="Z_76AA5B4A_8615_11D3_ABF3_00A0C9DF1063_.wvu.PrintArea" localSheetId="13" hidden="1">#REF!</definedName>
    <definedName name="Z_76AA5B4A_8615_11D3_ABF3_00A0C9DF1063_.wvu.PrintArea" localSheetId="12" hidden="1">#REF!</definedName>
    <definedName name="Z_76AA5B4A_8615_11D3_ABF3_00A0C9DF1063_.wvu.PrintArea" localSheetId="36" hidden="1">#REF!</definedName>
    <definedName name="Z_76AA5B4A_8615_11D3_ABF3_00A0C9DF1063_.wvu.PrintArea" localSheetId="10" hidden="1">#REF!</definedName>
    <definedName name="Z_76AA5B4A_8615_11D3_ABF3_00A0C9DF1063_.wvu.PrintArea" localSheetId="11" hidden="1">#REF!</definedName>
    <definedName name="Z_76AA5B4A_8615_11D3_ABF3_00A0C9DF1063_.wvu.PrintArea" localSheetId="9" hidden="1">#REF!</definedName>
    <definedName name="Z_76AA5B4A_8615_11D3_ABF3_00A0C9DF1063_.wvu.PrintArea" localSheetId="8" hidden="1">#REF!</definedName>
    <definedName name="Z_76AA5B4A_8615_11D3_ABF3_00A0C9DF1063_.wvu.PrintArea" localSheetId="21" hidden="1">#REF!</definedName>
    <definedName name="Z_76AA5B4A_8615_11D3_ABF3_00A0C9DF1063_.wvu.PrintArea" localSheetId="6" hidden="1">#REF!</definedName>
    <definedName name="Z_76AA5B4A_8615_11D3_ABF3_00A0C9DF1063_.wvu.PrintArea" localSheetId="0" hidden="1">#REF!</definedName>
    <definedName name="Z_76AA5B4A_8615_11D3_ABF3_00A0C9DF1063_.wvu.PrintArea" localSheetId="2" hidden="1">#REF!</definedName>
    <definedName name="Z_76AA5B4A_8615_11D3_ABF3_00A0C9DF1063_.wvu.PrintArea" localSheetId="1" hidden="1">#REF!</definedName>
    <definedName name="Z_76AA5B4A_8615_11D3_ABF3_00A0C9DF1063_.wvu.PrintArea" localSheetId="33" hidden="1">#REF!</definedName>
    <definedName name="Z_76AA5B4A_8615_11D3_ABF3_00A0C9DF1063_.wvu.PrintArea" localSheetId="25" hidden="1">#REF!</definedName>
    <definedName name="Z_76AA5B4A_8615_11D3_ABF3_00A0C9DF1063_.wvu.PrintArea" hidden="1">#REF!</definedName>
    <definedName name="Z_76AA5B4B_8615_11D3_ABF3_00A0C9DF1063_.wvu.PrintArea" localSheetId="17" hidden="1">#REF!</definedName>
    <definedName name="Z_76AA5B4B_8615_11D3_ABF3_00A0C9DF1063_.wvu.PrintArea" localSheetId="16" hidden="1">#REF!</definedName>
    <definedName name="Z_76AA5B4B_8615_11D3_ABF3_00A0C9DF1063_.wvu.PrintArea" localSheetId="53" hidden="1">#REF!</definedName>
    <definedName name="Z_76AA5B4B_8615_11D3_ABF3_00A0C9DF1063_.wvu.PrintArea" localSheetId="23" hidden="1">#REF!</definedName>
    <definedName name="Z_76AA5B4B_8615_11D3_ABF3_00A0C9DF1063_.wvu.PrintArea" localSheetId="14" hidden="1">#REF!</definedName>
    <definedName name="Z_76AA5B4B_8615_11D3_ABF3_00A0C9DF1063_.wvu.PrintArea" localSheetId="13" hidden="1">#REF!</definedName>
    <definedName name="Z_76AA5B4B_8615_11D3_ABF3_00A0C9DF1063_.wvu.PrintArea" localSheetId="12" hidden="1">#REF!</definedName>
    <definedName name="Z_76AA5B4B_8615_11D3_ABF3_00A0C9DF1063_.wvu.PrintArea" localSheetId="36" hidden="1">#REF!</definedName>
    <definedName name="Z_76AA5B4B_8615_11D3_ABF3_00A0C9DF1063_.wvu.PrintArea" localSheetId="10" hidden="1">#REF!</definedName>
    <definedName name="Z_76AA5B4B_8615_11D3_ABF3_00A0C9DF1063_.wvu.PrintArea" localSheetId="11" hidden="1">#REF!</definedName>
    <definedName name="Z_76AA5B4B_8615_11D3_ABF3_00A0C9DF1063_.wvu.PrintArea" localSheetId="9" hidden="1">#REF!</definedName>
    <definedName name="Z_76AA5B4B_8615_11D3_ABF3_00A0C9DF1063_.wvu.PrintArea" localSheetId="8" hidden="1">#REF!</definedName>
    <definedName name="Z_76AA5B4B_8615_11D3_ABF3_00A0C9DF1063_.wvu.PrintArea" localSheetId="21" hidden="1">#REF!</definedName>
    <definedName name="Z_76AA5B4B_8615_11D3_ABF3_00A0C9DF1063_.wvu.PrintArea" localSheetId="6" hidden="1">#REF!</definedName>
    <definedName name="Z_76AA5B4B_8615_11D3_ABF3_00A0C9DF1063_.wvu.PrintArea" localSheetId="0" hidden="1">#REF!</definedName>
    <definedName name="Z_76AA5B4B_8615_11D3_ABF3_00A0C9DF1063_.wvu.PrintArea" localSheetId="2" hidden="1">#REF!</definedName>
    <definedName name="Z_76AA5B4B_8615_11D3_ABF3_00A0C9DF1063_.wvu.PrintArea" localSheetId="1" hidden="1">#REF!</definedName>
    <definedName name="Z_76AA5B4B_8615_11D3_ABF3_00A0C9DF1063_.wvu.PrintArea" localSheetId="33" hidden="1">#REF!</definedName>
    <definedName name="Z_76AA5B4B_8615_11D3_ABF3_00A0C9DF1063_.wvu.PrintArea" localSheetId="25" hidden="1">#REF!</definedName>
    <definedName name="Z_76AA5B4B_8615_11D3_ABF3_00A0C9DF1063_.wvu.PrintArea" hidden="1">#REF!</definedName>
    <definedName name="Z_76AA5B4C_8615_11D3_ABF3_00A0C9DF1063_.wvu.PrintArea" localSheetId="17" hidden="1">#REF!</definedName>
    <definedName name="Z_76AA5B4C_8615_11D3_ABF3_00A0C9DF1063_.wvu.PrintArea" localSheetId="16" hidden="1">#REF!</definedName>
    <definedName name="Z_76AA5B4C_8615_11D3_ABF3_00A0C9DF1063_.wvu.PrintArea" localSheetId="53" hidden="1">#REF!</definedName>
    <definedName name="Z_76AA5B4C_8615_11D3_ABF3_00A0C9DF1063_.wvu.PrintArea" localSheetId="23" hidden="1">#REF!</definedName>
    <definedName name="Z_76AA5B4C_8615_11D3_ABF3_00A0C9DF1063_.wvu.PrintArea" localSheetId="14" hidden="1">#REF!</definedName>
    <definedName name="Z_76AA5B4C_8615_11D3_ABF3_00A0C9DF1063_.wvu.PrintArea" localSheetId="13" hidden="1">#REF!</definedName>
    <definedName name="Z_76AA5B4C_8615_11D3_ABF3_00A0C9DF1063_.wvu.PrintArea" localSheetId="12" hidden="1">#REF!</definedName>
    <definedName name="Z_76AA5B4C_8615_11D3_ABF3_00A0C9DF1063_.wvu.PrintArea" localSheetId="36" hidden="1">#REF!</definedName>
    <definedName name="Z_76AA5B4C_8615_11D3_ABF3_00A0C9DF1063_.wvu.PrintArea" localSheetId="10" hidden="1">#REF!</definedName>
    <definedName name="Z_76AA5B4C_8615_11D3_ABF3_00A0C9DF1063_.wvu.PrintArea" localSheetId="11" hidden="1">#REF!</definedName>
    <definedName name="Z_76AA5B4C_8615_11D3_ABF3_00A0C9DF1063_.wvu.PrintArea" localSheetId="9" hidden="1">#REF!</definedName>
    <definedName name="Z_76AA5B4C_8615_11D3_ABF3_00A0C9DF1063_.wvu.PrintArea" localSheetId="8" hidden="1">#REF!</definedName>
    <definedName name="Z_76AA5B4C_8615_11D3_ABF3_00A0C9DF1063_.wvu.PrintArea" localSheetId="21" hidden="1">#REF!</definedName>
    <definedName name="Z_76AA5B4C_8615_11D3_ABF3_00A0C9DF1063_.wvu.PrintArea" localSheetId="6" hidden="1">#REF!</definedName>
    <definedName name="Z_76AA5B4C_8615_11D3_ABF3_00A0C9DF1063_.wvu.PrintArea" localSheetId="0" hidden="1">#REF!</definedName>
    <definedName name="Z_76AA5B4C_8615_11D3_ABF3_00A0C9DF1063_.wvu.PrintArea" localSheetId="2" hidden="1">#REF!</definedName>
    <definedName name="Z_76AA5B4C_8615_11D3_ABF3_00A0C9DF1063_.wvu.PrintArea" localSheetId="1" hidden="1">#REF!</definedName>
    <definedName name="Z_76AA5B4C_8615_11D3_ABF3_00A0C9DF1063_.wvu.PrintArea" localSheetId="33" hidden="1">#REF!</definedName>
    <definedName name="Z_76AA5B4C_8615_11D3_ABF3_00A0C9DF1063_.wvu.PrintArea" localSheetId="25" hidden="1">#REF!</definedName>
    <definedName name="Z_76AA5B4C_8615_11D3_ABF3_00A0C9DF1063_.wvu.PrintArea" hidden="1">#REF!</definedName>
    <definedName name="Z_76AA5B4E_8615_11D3_ABF3_00A0C9DF1063_.wvu.PrintArea" localSheetId="17" hidden="1">#REF!</definedName>
    <definedName name="Z_76AA5B4E_8615_11D3_ABF3_00A0C9DF1063_.wvu.PrintArea" localSheetId="16" hidden="1">#REF!</definedName>
    <definedName name="Z_76AA5B4E_8615_11D3_ABF3_00A0C9DF1063_.wvu.PrintArea" localSheetId="53" hidden="1">#REF!</definedName>
    <definedName name="Z_76AA5B4E_8615_11D3_ABF3_00A0C9DF1063_.wvu.PrintArea" localSheetId="23" hidden="1">#REF!</definedName>
    <definedName name="Z_76AA5B4E_8615_11D3_ABF3_00A0C9DF1063_.wvu.PrintArea" localSheetId="14" hidden="1">#REF!</definedName>
    <definedName name="Z_76AA5B4E_8615_11D3_ABF3_00A0C9DF1063_.wvu.PrintArea" localSheetId="13" hidden="1">#REF!</definedName>
    <definedName name="Z_76AA5B4E_8615_11D3_ABF3_00A0C9DF1063_.wvu.PrintArea" localSheetId="12" hidden="1">#REF!</definedName>
    <definedName name="Z_76AA5B4E_8615_11D3_ABF3_00A0C9DF1063_.wvu.PrintArea" localSheetId="36" hidden="1">#REF!</definedName>
    <definedName name="Z_76AA5B4E_8615_11D3_ABF3_00A0C9DF1063_.wvu.PrintArea" localSheetId="10" hidden="1">#REF!</definedName>
    <definedName name="Z_76AA5B4E_8615_11D3_ABF3_00A0C9DF1063_.wvu.PrintArea" localSheetId="11" hidden="1">#REF!</definedName>
    <definedName name="Z_76AA5B4E_8615_11D3_ABF3_00A0C9DF1063_.wvu.PrintArea" localSheetId="9" hidden="1">#REF!</definedName>
    <definedName name="Z_76AA5B4E_8615_11D3_ABF3_00A0C9DF1063_.wvu.PrintArea" localSheetId="8" hidden="1">#REF!</definedName>
    <definedName name="Z_76AA5B4E_8615_11D3_ABF3_00A0C9DF1063_.wvu.PrintArea" localSheetId="21" hidden="1">#REF!</definedName>
    <definedName name="Z_76AA5B4E_8615_11D3_ABF3_00A0C9DF1063_.wvu.PrintArea" localSheetId="6" hidden="1">#REF!</definedName>
    <definedName name="Z_76AA5B4E_8615_11D3_ABF3_00A0C9DF1063_.wvu.PrintArea" localSheetId="0" hidden="1">#REF!</definedName>
    <definedName name="Z_76AA5B4E_8615_11D3_ABF3_00A0C9DF1063_.wvu.PrintArea" localSheetId="2" hidden="1">#REF!</definedName>
    <definedName name="Z_76AA5B4E_8615_11D3_ABF3_00A0C9DF1063_.wvu.PrintArea" localSheetId="1" hidden="1">#REF!</definedName>
    <definedName name="Z_76AA5B4E_8615_11D3_ABF3_00A0C9DF1063_.wvu.PrintArea" localSheetId="33" hidden="1">#REF!</definedName>
    <definedName name="Z_76AA5B4E_8615_11D3_ABF3_00A0C9DF1063_.wvu.PrintArea" localSheetId="25" hidden="1">#REF!</definedName>
    <definedName name="Z_76AA5B4E_8615_11D3_ABF3_00A0C9DF1063_.wvu.PrintArea" hidden="1">#REF!</definedName>
    <definedName name="Z_76AA5B4F_8615_11D3_ABF3_00A0C9DF1063_.wvu.PrintArea" localSheetId="17" hidden="1">#REF!</definedName>
    <definedName name="Z_76AA5B4F_8615_11D3_ABF3_00A0C9DF1063_.wvu.PrintArea" localSheetId="16" hidden="1">#REF!</definedName>
    <definedName name="Z_76AA5B4F_8615_11D3_ABF3_00A0C9DF1063_.wvu.PrintArea" localSheetId="53" hidden="1">#REF!</definedName>
    <definedName name="Z_76AA5B4F_8615_11D3_ABF3_00A0C9DF1063_.wvu.PrintArea" localSheetId="23" hidden="1">#REF!</definedName>
    <definedName name="Z_76AA5B4F_8615_11D3_ABF3_00A0C9DF1063_.wvu.PrintArea" localSheetId="14" hidden="1">#REF!</definedName>
    <definedName name="Z_76AA5B4F_8615_11D3_ABF3_00A0C9DF1063_.wvu.PrintArea" localSheetId="13" hidden="1">#REF!</definedName>
    <definedName name="Z_76AA5B4F_8615_11D3_ABF3_00A0C9DF1063_.wvu.PrintArea" localSheetId="12" hidden="1">#REF!</definedName>
    <definedName name="Z_76AA5B4F_8615_11D3_ABF3_00A0C9DF1063_.wvu.PrintArea" localSheetId="36" hidden="1">#REF!</definedName>
    <definedName name="Z_76AA5B4F_8615_11D3_ABF3_00A0C9DF1063_.wvu.PrintArea" localSheetId="10" hidden="1">#REF!</definedName>
    <definedName name="Z_76AA5B4F_8615_11D3_ABF3_00A0C9DF1063_.wvu.PrintArea" localSheetId="11" hidden="1">#REF!</definedName>
    <definedName name="Z_76AA5B4F_8615_11D3_ABF3_00A0C9DF1063_.wvu.PrintArea" localSheetId="9" hidden="1">#REF!</definedName>
    <definedName name="Z_76AA5B4F_8615_11D3_ABF3_00A0C9DF1063_.wvu.PrintArea" localSheetId="8" hidden="1">#REF!</definedName>
    <definedName name="Z_76AA5B4F_8615_11D3_ABF3_00A0C9DF1063_.wvu.PrintArea" localSheetId="21" hidden="1">#REF!</definedName>
    <definedName name="Z_76AA5B4F_8615_11D3_ABF3_00A0C9DF1063_.wvu.PrintArea" localSheetId="6" hidden="1">#REF!</definedName>
    <definedName name="Z_76AA5B4F_8615_11D3_ABF3_00A0C9DF1063_.wvu.PrintArea" localSheetId="0" hidden="1">#REF!</definedName>
    <definedName name="Z_76AA5B4F_8615_11D3_ABF3_00A0C9DF1063_.wvu.PrintArea" localSheetId="2" hidden="1">#REF!</definedName>
    <definedName name="Z_76AA5B4F_8615_11D3_ABF3_00A0C9DF1063_.wvu.PrintArea" localSheetId="1" hidden="1">#REF!</definedName>
    <definedName name="Z_76AA5B4F_8615_11D3_ABF3_00A0C9DF1063_.wvu.PrintArea" localSheetId="33" hidden="1">#REF!</definedName>
    <definedName name="Z_76AA5B4F_8615_11D3_ABF3_00A0C9DF1063_.wvu.PrintArea" localSheetId="25" hidden="1">#REF!</definedName>
    <definedName name="Z_76AA5B4F_8615_11D3_ABF3_00A0C9DF1063_.wvu.PrintArea" hidden="1">#REF!</definedName>
    <definedName name="Z_76AA5B50_8615_11D3_ABF3_00A0C9DF1063_.wvu.PrintArea" localSheetId="17" hidden="1">#REF!</definedName>
    <definedName name="Z_76AA5B50_8615_11D3_ABF3_00A0C9DF1063_.wvu.PrintArea" localSheetId="16" hidden="1">#REF!</definedName>
    <definedName name="Z_76AA5B50_8615_11D3_ABF3_00A0C9DF1063_.wvu.PrintArea" localSheetId="53" hidden="1">#REF!</definedName>
    <definedName name="Z_76AA5B50_8615_11D3_ABF3_00A0C9DF1063_.wvu.PrintArea" localSheetId="23" hidden="1">#REF!</definedName>
    <definedName name="Z_76AA5B50_8615_11D3_ABF3_00A0C9DF1063_.wvu.PrintArea" localSheetId="14" hidden="1">#REF!</definedName>
    <definedName name="Z_76AA5B50_8615_11D3_ABF3_00A0C9DF1063_.wvu.PrintArea" localSheetId="13" hidden="1">#REF!</definedName>
    <definedName name="Z_76AA5B50_8615_11D3_ABF3_00A0C9DF1063_.wvu.PrintArea" localSheetId="12" hidden="1">#REF!</definedName>
    <definedName name="Z_76AA5B50_8615_11D3_ABF3_00A0C9DF1063_.wvu.PrintArea" localSheetId="36" hidden="1">#REF!</definedName>
    <definedName name="Z_76AA5B50_8615_11D3_ABF3_00A0C9DF1063_.wvu.PrintArea" localSheetId="10" hidden="1">#REF!</definedName>
    <definedName name="Z_76AA5B50_8615_11D3_ABF3_00A0C9DF1063_.wvu.PrintArea" localSheetId="11" hidden="1">#REF!</definedName>
    <definedName name="Z_76AA5B50_8615_11D3_ABF3_00A0C9DF1063_.wvu.PrintArea" localSheetId="9" hidden="1">#REF!</definedName>
    <definedName name="Z_76AA5B50_8615_11D3_ABF3_00A0C9DF1063_.wvu.PrintArea" localSheetId="8" hidden="1">#REF!</definedName>
    <definedName name="Z_76AA5B50_8615_11D3_ABF3_00A0C9DF1063_.wvu.PrintArea" localSheetId="21" hidden="1">#REF!</definedName>
    <definedName name="Z_76AA5B50_8615_11D3_ABF3_00A0C9DF1063_.wvu.PrintArea" localSheetId="6" hidden="1">#REF!</definedName>
    <definedName name="Z_76AA5B50_8615_11D3_ABF3_00A0C9DF1063_.wvu.PrintArea" localSheetId="0" hidden="1">#REF!</definedName>
    <definedName name="Z_76AA5B50_8615_11D3_ABF3_00A0C9DF1063_.wvu.PrintArea" localSheetId="2" hidden="1">#REF!</definedName>
    <definedName name="Z_76AA5B50_8615_11D3_ABF3_00A0C9DF1063_.wvu.PrintArea" localSheetId="1" hidden="1">#REF!</definedName>
    <definedName name="Z_76AA5B50_8615_11D3_ABF3_00A0C9DF1063_.wvu.PrintArea" localSheetId="33" hidden="1">#REF!</definedName>
    <definedName name="Z_76AA5B50_8615_11D3_ABF3_00A0C9DF1063_.wvu.PrintArea" localSheetId="25" hidden="1">#REF!</definedName>
    <definedName name="Z_76AA5B50_8615_11D3_ABF3_00A0C9DF1063_.wvu.PrintArea" hidden="1">#REF!</definedName>
    <definedName name="Z_76AA5B51_8615_11D3_ABF3_00A0C9DF1063_.wvu.PrintArea" localSheetId="17" hidden="1">#REF!</definedName>
    <definedName name="Z_76AA5B51_8615_11D3_ABF3_00A0C9DF1063_.wvu.PrintArea" localSheetId="16" hidden="1">#REF!</definedName>
    <definedName name="Z_76AA5B51_8615_11D3_ABF3_00A0C9DF1063_.wvu.PrintArea" localSheetId="53" hidden="1">#REF!</definedName>
    <definedName name="Z_76AA5B51_8615_11D3_ABF3_00A0C9DF1063_.wvu.PrintArea" localSheetId="23" hidden="1">#REF!</definedName>
    <definedName name="Z_76AA5B51_8615_11D3_ABF3_00A0C9DF1063_.wvu.PrintArea" localSheetId="14" hidden="1">#REF!</definedName>
    <definedName name="Z_76AA5B51_8615_11D3_ABF3_00A0C9DF1063_.wvu.PrintArea" localSheetId="13" hidden="1">#REF!</definedName>
    <definedName name="Z_76AA5B51_8615_11D3_ABF3_00A0C9DF1063_.wvu.PrintArea" localSheetId="12" hidden="1">#REF!</definedName>
    <definedName name="Z_76AA5B51_8615_11D3_ABF3_00A0C9DF1063_.wvu.PrintArea" localSheetId="36" hidden="1">#REF!</definedName>
    <definedName name="Z_76AA5B51_8615_11D3_ABF3_00A0C9DF1063_.wvu.PrintArea" localSheetId="10" hidden="1">#REF!</definedName>
    <definedName name="Z_76AA5B51_8615_11D3_ABF3_00A0C9DF1063_.wvu.PrintArea" localSheetId="11" hidden="1">#REF!</definedName>
    <definedName name="Z_76AA5B51_8615_11D3_ABF3_00A0C9DF1063_.wvu.PrintArea" localSheetId="9" hidden="1">#REF!</definedName>
    <definedName name="Z_76AA5B51_8615_11D3_ABF3_00A0C9DF1063_.wvu.PrintArea" localSheetId="8" hidden="1">#REF!</definedName>
    <definedName name="Z_76AA5B51_8615_11D3_ABF3_00A0C9DF1063_.wvu.PrintArea" localSheetId="21" hidden="1">#REF!</definedName>
    <definedName name="Z_76AA5B51_8615_11D3_ABF3_00A0C9DF1063_.wvu.PrintArea" localSheetId="6" hidden="1">#REF!</definedName>
    <definedName name="Z_76AA5B51_8615_11D3_ABF3_00A0C9DF1063_.wvu.PrintArea" localSheetId="0" hidden="1">#REF!</definedName>
    <definedName name="Z_76AA5B51_8615_11D3_ABF3_00A0C9DF1063_.wvu.PrintArea" localSheetId="2" hidden="1">#REF!</definedName>
    <definedName name="Z_76AA5B51_8615_11D3_ABF3_00A0C9DF1063_.wvu.PrintArea" localSheetId="1" hidden="1">#REF!</definedName>
    <definedName name="Z_76AA5B51_8615_11D3_ABF3_00A0C9DF1063_.wvu.PrintArea" localSheetId="33" hidden="1">#REF!</definedName>
    <definedName name="Z_76AA5B51_8615_11D3_ABF3_00A0C9DF1063_.wvu.PrintArea" localSheetId="25" hidden="1">#REF!</definedName>
    <definedName name="Z_76AA5B51_8615_11D3_ABF3_00A0C9DF1063_.wvu.PrintArea" hidden="1">#REF!</definedName>
    <definedName name="Z_76AA5B53_8615_11D3_ABF3_00A0C9DF1063_.wvu.PrintArea" localSheetId="17" hidden="1">#REF!</definedName>
    <definedName name="Z_76AA5B53_8615_11D3_ABF3_00A0C9DF1063_.wvu.PrintArea" localSheetId="16" hidden="1">#REF!</definedName>
    <definedName name="Z_76AA5B53_8615_11D3_ABF3_00A0C9DF1063_.wvu.PrintArea" localSheetId="53" hidden="1">#REF!</definedName>
    <definedName name="Z_76AA5B53_8615_11D3_ABF3_00A0C9DF1063_.wvu.PrintArea" localSheetId="23" hidden="1">#REF!</definedName>
    <definedName name="Z_76AA5B53_8615_11D3_ABF3_00A0C9DF1063_.wvu.PrintArea" localSheetId="14" hidden="1">#REF!</definedName>
    <definedName name="Z_76AA5B53_8615_11D3_ABF3_00A0C9DF1063_.wvu.PrintArea" localSheetId="13" hidden="1">#REF!</definedName>
    <definedName name="Z_76AA5B53_8615_11D3_ABF3_00A0C9DF1063_.wvu.PrintArea" localSheetId="12" hidden="1">#REF!</definedName>
    <definedName name="Z_76AA5B53_8615_11D3_ABF3_00A0C9DF1063_.wvu.PrintArea" localSheetId="36" hidden="1">#REF!</definedName>
    <definedName name="Z_76AA5B53_8615_11D3_ABF3_00A0C9DF1063_.wvu.PrintArea" localSheetId="10" hidden="1">#REF!</definedName>
    <definedName name="Z_76AA5B53_8615_11D3_ABF3_00A0C9DF1063_.wvu.PrintArea" localSheetId="11" hidden="1">#REF!</definedName>
    <definedName name="Z_76AA5B53_8615_11D3_ABF3_00A0C9DF1063_.wvu.PrintArea" localSheetId="9" hidden="1">#REF!</definedName>
    <definedName name="Z_76AA5B53_8615_11D3_ABF3_00A0C9DF1063_.wvu.PrintArea" localSheetId="8" hidden="1">#REF!</definedName>
    <definedName name="Z_76AA5B53_8615_11D3_ABF3_00A0C9DF1063_.wvu.PrintArea" localSheetId="21" hidden="1">#REF!</definedName>
    <definedName name="Z_76AA5B53_8615_11D3_ABF3_00A0C9DF1063_.wvu.PrintArea" localSheetId="6" hidden="1">#REF!</definedName>
    <definedName name="Z_76AA5B53_8615_11D3_ABF3_00A0C9DF1063_.wvu.PrintArea" localSheetId="0" hidden="1">#REF!</definedName>
    <definedName name="Z_76AA5B53_8615_11D3_ABF3_00A0C9DF1063_.wvu.PrintArea" localSheetId="2" hidden="1">#REF!</definedName>
    <definedName name="Z_76AA5B53_8615_11D3_ABF3_00A0C9DF1063_.wvu.PrintArea" localSheetId="1" hidden="1">#REF!</definedName>
    <definedName name="Z_76AA5B53_8615_11D3_ABF3_00A0C9DF1063_.wvu.PrintArea" localSheetId="33" hidden="1">#REF!</definedName>
    <definedName name="Z_76AA5B53_8615_11D3_ABF3_00A0C9DF1063_.wvu.PrintArea" localSheetId="25" hidden="1">#REF!</definedName>
    <definedName name="Z_76AA5B53_8615_11D3_ABF3_00A0C9DF1063_.wvu.PrintArea" hidden="1">#REF!</definedName>
    <definedName name="Z_76AA5B54_8615_11D3_ABF3_00A0C9DF1063_.wvu.PrintArea" localSheetId="17" hidden="1">#REF!</definedName>
    <definedName name="Z_76AA5B54_8615_11D3_ABF3_00A0C9DF1063_.wvu.PrintArea" localSheetId="16" hidden="1">#REF!</definedName>
    <definedName name="Z_76AA5B54_8615_11D3_ABF3_00A0C9DF1063_.wvu.PrintArea" localSheetId="53" hidden="1">#REF!</definedName>
    <definedName name="Z_76AA5B54_8615_11D3_ABF3_00A0C9DF1063_.wvu.PrintArea" localSheetId="23" hidden="1">#REF!</definedName>
    <definedName name="Z_76AA5B54_8615_11D3_ABF3_00A0C9DF1063_.wvu.PrintArea" localSheetId="14" hidden="1">#REF!</definedName>
    <definedName name="Z_76AA5B54_8615_11D3_ABF3_00A0C9DF1063_.wvu.PrintArea" localSheetId="13" hidden="1">#REF!</definedName>
    <definedName name="Z_76AA5B54_8615_11D3_ABF3_00A0C9DF1063_.wvu.PrintArea" localSheetId="12" hidden="1">#REF!</definedName>
    <definedName name="Z_76AA5B54_8615_11D3_ABF3_00A0C9DF1063_.wvu.PrintArea" localSheetId="36" hidden="1">#REF!</definedName>
    <definedName name="Z_76AA5B54_8615_11D3_ABF3_00A0C9DF1063_.wvu.PrintArea" localSheetId="10" hidden="1">#REF!</definedName>
    <definedName name="Z_76AA5B54_8615_11D3_ABF3_00A0C9DF1063_.wvu.PrintArea" localSheetId="11" hidden="1">#REF!</definedName>
    <definedName name="Z_76AA5B54_8615_11D3_ABF3_00A0C9DF1063_.wvu.PrintArea" localSheetId="9" hidden="1">#REF!</definedName>
    <definedName name="Z_76AA5B54_8615_11D3_ABF3_00A0C9DF1063_.wvu.PrintArea" localSheetId="8" hidden="1">#REF!</definedName>
    <definedName name="Z_76AA5B54_8615_11D3_ABF3_00A0C9DF1063_.wvu.PrintArea" localSheetId="21" hidden="1">#REF!</definedName>
    <definedName name="Z_76AA5B54_8615_11D3_ABF3_00A0C9DF1063_.wvu.PrintArea" localSheetId="6" hidden="1">#REF!</definedName>
    <definedName name="Z_76AA5B54_8615_11D3_ABF3_00A0C9DF1063_.wvu.PrintArea" localSheetId="0" hidden="1">#REF!</definedName>
    <definedName name="Z_76AA5B54_8615_11D3_ABF3_00A0C9DF1063_.wvu.PrintArea" localSheetId="2" hidden="1">#REF!</definedName>
    <definedName name="Z_76AA5B54_8615_11D3_ABF3_00A0C9DF1063_.wvu.PrintArea" localSheetId="1" hidden="1">#REF!</definedName>
    <definedName name="Z_76AA5B54_8615_11D3_ABF3_00A0C9DF1063_.wvu.PrintArea" localSheetId="33" hidden="1">#REF!</definedName>
    <definedName name="Z_76AA5B54_8615_11D3_ABF3_00A0C9DF1063_.wvu.PrintArea" localSheetId="25" hidden="1">#REF!</definedName>
    <definedName name="Z_76AA5B54_8615_11D3_ABF3_00A0C9DF1063_.wvu.PrintArea" hidden="1">#REF!</definedName>
    <definedName name="Z_78F39282_0DE2_11D3_97F6_00A0C9DF29C4_.wvu.PrintArea" localSheetId="17" hidden="1">#REF!</definedName>
    <definedName name="Z_78F39282_0DE2_11D3_97F6_00A0C9DF29C4_.wvu.PrintArea" localSheetId="16" hidden="1">#REF!</definedName>
    <definedName name="Z_78F39282_0DE2_11D3_97F6_00A0C9DF29C4_.wvu.PrintArea" localSheetId="53" hidden="1">#REF!</definedName>
    <definedName name="Z_78F39282_0DE2_11D3_97F6_00A0C9DF29C4_.wvu.PrintArea" localSheetId="23" hidden="1">#REF!</definedName>
    <definedName name="Z_78F39282_0DE2_11D3_97F6_00A0C9DF29C4_.wvu.PrintArea" localSheetId="14" hidden="1">#REF!</definedName>
    <definedName name="Z_78F39282_0DE2_11D3_97F6_00A0C9DF29C4_.wvu.PrintArea" localSheetId="13" hidden="1">#REF!</definedName>
    <definedName name="Z_78F39282_0DE2_11D3_97F6_00A0C9DF29C4_.wvu.PrintArea" localSheetId="12" hidden="1">#REF!</definedName>
    <definedName name="Z_78F39282_0DE2_11D3_97F6_00A0C9DF29C4_.wvu.PrintArea" localSheetId="36" hidden="1">#REF!</definedName>
    <definedName name="Z_78F39282_0DE2_11D3_97F6_00A0C9DF29C4_.wvu.PrintArea" localSheetId="10" hidden="1">#REF!</definedName>
    <definedName name="Z_78F39282_0DE2_11D3_97F6_00A0C9DF29C4_.wvu.PrintArea" localSheetId="11" hidden="1">#REF!</definedName>
    <definedName name="Z_78F39282_0DE2_11D3_97F6_00A0C9DF29C4_.wvu.PrintArea" localSheetId="9" hidden="1">#REF!</definedName>
    <definedName name="Z_78F39282_0DE2_11D3_97F6_00A0C9DF29C4_.wvu.PrintArea" localSheetId="8" hidden="1">#REF!</definedName>
    <definedName name="Z_78F39282_0DE2_11D3_97F6_00A0C9DF29C4_.wvu.PrintArea" localSheetId="21" hidden="1">#REF!</definedName>
    <definedName name="Z_78F39282_0DE2_11D3_97F6_00A0C9DF29C4_.wvu.PrintArea" localSheetId="6" hidden="1">#REF!</definedName>
    <definedName name="Z_78F39282_0DE2_11D3_97F6_00A0C9DF29C4_.wvu.PrintArea" localSheetId="0" hidden="1">#REF!</definedName>
    <definedName name="Z_78F39282_0DE2_11D3_97F6_00A0C9DF29C4_.wvu.PrintArea" localSheetId="2" hidden="1">#REF!</definedName>
    <definedName name="Z_78F39282_0DE2_11D3_97F6_00A0C9DF29C4_.wvu.PrintArea" localSheetId="1" hidden="1">#REF!</definedName>
    <definedName name="Z_78F39282_0DE2_11D3_97F6_00A0C9DF29C4_.wvu.PrintArea" localSheetId="33" hidden="1">#REF!</definedName>
    <definedName name="Z_78F39282_0DE2_11D3_97F6_00A0C9DF29C4_.wvu.PrintArea" localSheetId="25" hidden="1">#REF!</definedName>
    <definedName name="Z_78F39282_0DE2_11D3_97F6_00A0C9DF29C4_.wvu.PrintArea" hidden="1">#REF!</definedName>
    <definedName name="Z_78F39283_0DE2_11D3_97F6_00A0C9DF29C4_.wvu.PrintArea" localSheetId="17" hidden="1">#REF!</definedName>
    <definedName name="Z_78F39283_0DE2_11D3_97F6_00A0C9DF29C4_.wvu.PrintArea" localSheetId="16" hidden="1">#REF!</definedName>
    <definedName name="Z_78F39283_0DE2_11D3_97F6_00A0C9DF29C4_.wvu.PrintArea" localSheetId="53" hidden="1">#REF!</definedName>
    <definedName name="Z_78F39283_0DE2_11D3_97F6_00A0C9DF29C4_.wvu.PrintArea" localSheetId="23" hidden="1">#REF!</definedName>
    <definedName name="Z_78F39283_0DE2_11D3_97F6_00A0C9DF29C4_.wvu.PrintArea" localSheetId="14" hidden="1">#REF!</definedName>
    <definedName name="Z_78F39283_0DE2_11D3_97F6_00A0C9DF29C4_.wvu.PrintArea" localSheetId="13" hidden="1">#REF!</definedName>
    <definedName name="Z_78F39283_0DE2_11D3_97F6_00A0C9DF29C4_.wvu.PrintArea" localSheetId="12" hidden="1">#REF!</definedName>
    <definedName name="Z_78F39283_0DE2_11D3_97F6_00A0C9DF29C4_.wvu.PrintArea" localSheetId="36" hidden="1">#REF!</definedName>
    <definedName name="Z_78F39283_0DE2_11D3_97F6_00A0C9DF29C4_.wvu.PrintArea" localSheetId="10" hidden="1">#REF!</definedName>
    <definedName name="Z_78F39283_0DE2_11D3_97F6_00A0C9DF29C4_.wvu.PrintArea" localSheetId="11" hidden="1">#REF!</definedName>
    <definedName name="Z_78F39283_0DE2_11D3_97F6_00A0C9DF29C4_.wvu.PrintArea" localSheetId="9" hidden="1">#REF!</definedName>
    <definedName name="Z_78F39283_0DE2_11D3_97F6_00A0C9DF29C4_.wvu.PrintArea" localSheetId="8" hidden="1">#REF!</definedName>
    <definedName name="Z_78F39283_0DE2_11D3_97F6_00A0C9DF29C4_.wvu.PrintArea" localSheetId="21" hidden="1">#REF!</definedName>
    <definedName name="Z_78F39283_0DE2_11D3_97F6_00A0C9DF29C4_.wvu.PrintArea" localSheetId="6" hidden="1">#REF!</definedName>
    <definedName name="Z_78F39283_0DE2_11D3_97F6_00A0C9DF29C4_.wvu.PrintArea" localSheetId="0" hidden="1">#REF!</definedName>
    <definedName name="Z_78F39283_0DE2_11D3_97F6_00A0C9DF29C4_.wvu.PrintArea" localSheetId="2" hidden="1">#REF!</definedName>
    <definedName name="Z_78F39283_0DE2_11D3_97F6_00A0C9DF29C4_.wvu.PrintArea" localSheetId="1" hidden="1">#REF!</definedName>
    <definedName name="Z_78F39283_0DE2_11D3_97F6_00A0C9DF29C4_.wvu.PrintArea" localSheetId="33" hidden="1">#REF!</definedName>
    <definedName name="Z_78F39283_0DE2_11D3_97F6_00A0C9DF29C4_.wvu.PrintArea" localSheetId="25" hidden="1">#REF!</definedName>
    <definedName name="Z_78F39283_0DE2_11D3_97F6_00A0C9DF29C4_.wvu.PrintArea" hidden="1">#REF!</definedName>
    <definedName name="Z_78F39285_0DE2_11D3_97F6_00A0C9DF29C4_.wvu.PrintArea" localSheetId="17" hidden="1">#REF!</definedName>
    <definedName name="Z_78F39285_0DE2_11D3_97F6_00A0C9DF29C4_.wvu.PrintArea" localSheetId="16" hidden="1">#REF!</definedName>
    <definedName name="Z_78F39285_0DE2_11D3_97F6_00A0C9DF29C4_.wvu.PrintArea" localSheetId="53" hidden="1">#REF!</definedName>
    <definedName name="Z_78F39285_0DE2_11D3_97F6_00A0C9DF29C4_.wvu.PrintArea" localSheetId="23" hidden="1">#REF!</definedName>
    <definedName name="Z_78F39285_0DE2_11D3_97F6_00A0C9DF29C4_.wvu.PrintArea" localSheetId="14" hidden="1">#REF!</definedName>
    <definedName name="Z_78F39285_0DE2_11D3_97F6_00A0C9DF29C4_.wvu.PrintArea" localSheetId="13" hidden="1">#REF!</definedName>
    <definedName name="Z_78F39285_0DE2_11D3_97F6_00A0C9DF29C4_.wvu.PrintArea" localSheetId="12" hidden="1">#REF!</definedName>
    <definedName name="Z_78F39285_0DE2_11D3_97F6_00A0C9DF29C4_.wvu.PrintArea" localSheetId="36" hidden="1">#REF!</definedName>
    <definedName name="Z_78F39285_0DE2_11D3_97F6_00A0C9DF29C4_.wvu.PrintArea" localSheetId="10" hidden="1">#REF!</definedName>
    <definedName name="Z_78F39285_0DE2_11D3_97F6_00A0C9DF29C4_.wvu.PrintArea" localSheetId="11" hidden="1">#REF!</definedName>
    <definedName name="Z_78F39285_0DE2_11D3_97F6_00A0C9DF29C4_.wvu.PrintArea" localSheetId="9" hidden="1">#REF!</definedName>
    <definedName name="Z_78F39285_0DE2_11D3_97F6_00A0C9DF29C4_.wvu.PrintArea" localSheetId="8" hidden="1">#REF!</definedName>
    <definedName name="Z_78F39285_0DE2_11D3_97F6_00A0C9DF29C4_.wvu.PrintArea" localSheetId="21" hidden="1">#REF!</definedName>
    <definedName name="Z_78F39285_0DE2_11D3_97F6_00A0C9DF29C4_.wvu.PrintArea" localSheetId="6" hidden="1">#REF!</definedName>
    <definedName name="Z_78F39285_0DE2_11D3_97F6_00A0C9DF29C4_.wvu.PrintArea" localSheetId="0" hidden="1">#REF!</definedName>
    <definedName name="Z_78F39285_0DE2_11D3_97F6_00A0C9DF29C4_.wvu.PrintArea" localSheetId="2" hidden="1">#REF!</definedName>
    <definedName name="Z_78F39285_0DE2_11D3_97F6_00A0C9DF29C4_.wvu.PrintArea" localSheetId="1" hidden="1">#REF!</definedName>
    <definedName name="Z_78F39285_0DE2_11D3_97F6_00A0C9DF29C4_.wvu.PrintArea" localSheetId="33" hidden="1">#REF!</definedName>
    <definedName name="Z_78F39285_0DE2_11D3_97F6_00A0C9DF29C4_.wvu.PrintArea" localSheetId="25" hidden="1">#REF!</definedName>
    <definedName name="Z_78F39285_0DE2_11D3_97F6_00A0C9DF29C4_.wvu.PrintArea" hidden="1">#REF!</definedName>
    <definedName name="Z_78F39286_0DE2_11D3_97F6_00A0C9DF29C4_.wvu.PrintArea" localSheetId="17" hidden="1">#REF!</definedName>
    <definedName name="Z_78F39286_0DE2_11D3_97F6_00A0C9DF29C4_.wvu.PrintArea" localSheetId="16" hidden="1">#REF!</definedName>
    <definedName name="Z_78F39286_0DE2_11D3_97F6_00A0C9DF29C4_.wvu.PrintArea" localSheetId="53" hidden="1">#REF!</definedName>
    <definedName name="Z_78F39286_0DE2_11D3_97F6_00A0C9DF29C4_.wvu.PrintArea" localSheetId="23" hidden="1">#REF!</definedName>
    <definedName name="Z_78F39286_0DE2_11D3_97F6_00A0C9DF29C4_.wvu.PrintArea" localSheetId="14" hidden="1">#REF!</definedName>
    <definedName name="Z_78F39286_0DE2_11D3_97F6_00A0C9DF29C4_.wvu.PrintArea" localSheetId="13" hidden="1">#REF!</definedName>
    <definedName name="Z_78F39286_0DE2_11D3_97F6_00A0C9DF29C4_.wvu.PrintArea" localSheetId="12" hidden="1">#REF!</definedName>
    <definedName name="Z_78F39286_0DE2_11D3_97F6_00A0C9DF29C4_.wvu.PrintArea" localSheetId="36" hidden="1">#REF!</definedName>
    <definedName name="Z_78F39286_0DE2_11D3_97F6_00A0C9DF29C4_.wvu.PrintArea" localSheetId="10" hidden="1">#REF!</definedName>
    <definedName name="Z_78F39286_0DE2_11D3_97F6_00A0C9DF29C4_.wvu.PrintArea" localSheetId="11" hidden="1">#REF!</definedName>
    <definedName name="Z_78F39286_0DE2_11D3_97F6_00A0C9DF29C4_.wvu.PrintArea" localSheetId="9" hidden="1">#REF!</definedName>
    <definedName name="Z_78F39286_0DE2_11D3_97F6_00A0C9DF29C4_.wvu.PrintArea" localSheetId="8" hidden="1">#REF!</definedName>
    <definedName name="Z_78F39286_0DE2_11D3_97F6_00A0C9DF29C4_.wvu.PrintArea" localSheetId="21" hidden="1">#REF!</definedName>
    <definedName name="Z_78F39286_0DE2_11D3_97F6_00A0C9DF29C4_.wvu.PrintArea" localSheetId="6" hidden="1">#REF!</definedName>
    <definedName name="Z_78F39286_0DE2_11D3_97F6_00A0C9DF29C4_.wvu.PrintArea" localSheetId="0" hidden="1">#REF!</definedName>
    <definedName name="Z_78F39286_0DE2_11D3_97F6_00A0C9DF29C4_.wvu.PrintArea" localSheetId="2" hidden="1">#REF!</definedName>
    <definedName name="Z_78F39286_0DE2_11D3_97F6_00A0C9DF29C4_.wvu.PrintArea" localSheetId="1" hidden="1">#REF!</definedName>
    <definedName name="Z_78F39286_0DE2_11D3_97F6_00A0C9DF29C4_.wvu.PrintArea" localSheetId="33" hidden="1">#REF!</definedName>
    <definedName name="Z_78F39286_0DE2_11D3_97F6_00A0C9DF29C4_.wvu.PrintArea" localSheetId="25" hidden="1">#REF!</definedName>
    <definedName name="Z_78F39286_0DE2_11D3_97F6_00A0C9DF29C4_.wvu.PrintArea" hidden="1">#REF!</definedName>
    <definedName name="Z_78F39287_0DE2_11D3_97F6_00A0C9DF29C4_.wvu.PrintArea" localSheetId="17" hidden="1">#REF!</definedName>
    <definedName name="Z_78F39287_0DE2_11D3_97F6_00A0C9DF29C4_.wvu.PrintArea" localSheetId="16" hidden="1">#REF!</definedName>
    <definedName name="Z_78F39287_0DE2_11D3_97F6_00A0C9DF29C4_.wvu.PrintArea" localSheetId="53" hidden="1">#REF!</definedName>
    <definedName name="Z_78F39287_0DE2_11D3_97F6_00A0C9DF29C4_.wvu.PrintArea" localSheetId="23" hidden="1">#REF!</definedName>
    <definedName name="Z_78F39287_0DE2_11D3_97F6_00A0C9DF29C4_.wvu.PrintArea" localSheetId="14" hidden="1">#REF!</definedName>
    <definedName name="Z_78F39287_0DE2_11D3_97F6_00A0C9DF29C4_.wvu.PrintArea" localSheetId="13" hidden="1">#REF!</definedName>
    <definedName name="Z_78F39287_0DE2_11D3_97F6_00A0C9DF29C4_.wvu.PrintArea" localSheetId="12" hidden="1">#REF!</definedName>
    <definedName name="Z_78F39287_0DE2_11D3_97F6_00A0C9DF29C4_.wvu.PrintArea" localSheetId="36" hidden="1">#REF!</definedName>
    <definedName name="Z_78F39287_0DE2_11D3_97F6_00A0C9DF29C4_.wvu.PrintArea" localSheetId="10" hidden="1">#REF!</definedName>
    <definedName name="Z_78F39287_0DE2_11D3_97F6_00A0C9DF29C4_.wvu.PrintArea" localSheetId="11" hidden="1">#REF!</definedName>
    <definedName name="Z_78F39287_0DE2_11D3_97F6_00A0C9DF29C4_.wvu.PrintArea" localSheetId="9" hidden="1">#REF!</definedName>
    <definedName name="Z_78F39287_0DE2_11D3_97F6_00A0C9DF29C4_.wvu.PrintArea" localSheetId="8" hidden="1">#REF!</definedName>
    <definedName name="Z_78F39287_0DE2_11D3_97F6_00A0C9DF29C4_.wvu.PrintArea" localSheetId="21" hidden="1">#REF!</definedName>
    <definedName name="Z_78F39287_0DE2_11D3_97F6_00A0C9DF29C4_.wvu.PrintArea" localSheetId="6" hidden="1">#REF!</definedName>
    <definedName name="Z_78F39287_0DE2_11D3_97F6_00A0C9DF29C4_.wvu.PrintArea" localSheetId="0" hidden="1">#REF!</definedName>
    <definedName name="Z_78F39287_0DE2_11D3_97F6_00A0C9DF29C4_.wvu.PrintArea" localSheetId="2" hidden="1">#REF!</definedName>
    <definedName name="Z_78F39287_0DE2_11D3_97F6_00A0C9DF29C4_.wvu.PrintArea" localSheetId="1" hidden="1">#REF!</definedName>
    <definedName name="Z_78F39287_0DE2_11D3_97F6_00A0C9DF29C4_.wvu.PrintArea" localSheetId="33" hidden="1">#REF!</definedName>
    <definedName name="Z_78F39287_0DE2_11D3_97F6_00A0C9DF29C4_.wvu.PrintArea" localSheetId="25" hidden="1">#REF!</definedName>
    <definedName name="Z_78F39287_0DE2_11D3_97F6_00A0C9DF29C4_.wvu.PrintArea" hidden="1">#REF!</definedName>
    <definedName name="Z_78F39288_0DE2_11D3_97F6_00A0C9DF29C4_.wvu.PrintArea" localSheetId="17" hidden="1">#REF!</definedName>
    <definedName name="Z_78F39288_0DE2_11D3_97F6_00A0C9DF29C4_.wvu.PrintArea" localSheetId="16" hidden="1">#REF!</definedName>
    <definedName name="Z_78F39288_0DE2_11D3_97F6_00A0C9DF29C4_.wvu.PrintArea" localSheetId="53" hidden="1">#REF!</definedName>
    <definedName name="Z_78F39288_0DE2_11D3_97F6_00A0C9DF29C4_.wvu.PrintArea" localSheetId="23" hidden="1">#REF!</definedName>
    <definedName name="Z_78F39288_0DE2_11D3_97F6_00A0C9DF29C4_.wvu.PrintArea" localSheetId="14" hidden="1">#REF!</definedName>
    <definedName name="Z_78F39288_0DE2_11D3_97F6_00A0C9DF29C4_.wvu.PrintArea" localSheetId="13" hidden="1">#REF!</definedName>
    <definedName name="Z_78F39288_0DE2_11D3_97F6_00A0C9DF29C4_.wvu.PrintArea" localSheetId="12" hidden="1">#REF!</definedName>
    <definedName name="Z_78F39288_0DE2_11D3_97F6_00A0C9DF29C4_.wvu.PrintArea" localSheetId="36" hidden="1">#REF!</definedName>
    <definedName name="Z_78F39288_0DE2_11D3_97F6_00A0C9DF29C4_.wvu.PrintArea" localSheetId="10" hidden="1">#REF!</definedName>
    <definedName name="Z_78F39288_0DE2_11D3_97F6_00A0C9DF29C4_.wvu.PrintArea" localSheetId="11" hidden="1">#REF!</definedName>
    <definedName name="Z_78F39288_0DE2_11D3_97F6_00A0C9DF29C4_.wvu.PrintArea" localSheetId="9" hidden="1">#REF!</definedName>
    <definedName name="Z_78F39288_0DE2_11D3_97F6_00A0C9DF29C4_.wvu.PrintArea" localSheetId="8" hidden="1">#REF!</definedName>
    <definedName name="Z_78F39288_0DE2_11D3_97F6_00A0C9DF29C4_.wvu.PrintArea" localSheetId="21" hidden="1">#REF!</definedName>
    <definedName name="Z_78F39288_0DE2_11D3_97F6_00A0C9DF29C4_.wvu.PrintArea" localSheetId="6" hidden="1">#REF!</definedName>
    <definedName name="Z_78F39288_0DE2_11D3_97F6_00A0C9DF29C4_.wvu.PrintArea" localSheetId="0" hidden="1">#REF!</definedName>
    <definedName name="Z_78F39288_0DE2_11D3_97F6_00A0C9DF29C4_.wvu.PrintArea" localSheetId="2" hidden="1">#REF!</definedName>
    <definedName name="Z_78F39288_0DE2_11D3_97F6_00A0C9DF29C4_.wvu.PrintArea" localSheetId="1" hidden="1">#REF!</definedName>
    <definedName name="Z_78F39288_0DE2_11D3_97F6_00A0C9DF29C4_.wvu.PrintArea" localSheetId="33" hidden="1">#REF!</definedName>
    <definedName name="Z_78F39288_0DE2_11D3_97F6_00A0C9DF29C4_.wvu.PrintArea" localSheetId="25" hidden="1">#REF!</definedName>
    <definedName name="Z_78F39288_0DE2_11D3_97F6_00A0C9DF29C4_.wvu.PrintArea" hidden="1">#REF!</definedName>
    <definedName name="Z_78F3928A_0DE2_11D3_97F6_00A0C9DF29C4_.wvu.PrintArea" localSheetId="17" hidden="1">#REF!</definedName>
    <definedName name="Z_78F3928A_0DE2_11D3_97F6_00A0C9DF29C4_.wvu.PrintArea" localSheetId="16" hidden="1">#REF!</definedName>
    <definedName name="Z_78F3928A_0DE2_11D3_97F6_00A0C9DF29C4_.wvu.PrintArea" localSheetId="53" hidden="1">#REF!</definedName>
    <definedName name="Z_78F3928A_0DE2_11D3_97F6_00A0C9DF29C4_.wvu.PrintArea" localSheetId="23" hidden="1">#REF!</definedName>
    <definedName name="Z_78F3928A_0DE2_11D3_97F6_00A0C9DF29C4_.wvu.PrintArea" localSheetId="14" hidden="1">#REF!</definedName>
    <definedName name="Z_78F3928A_0DE2_11D3_97F6_00A0C9DF29C4_.wvu.PrintArea" localSheetId="13" hidden="1">#REF!</definedName>
    <definedName name="Z_78F3928A_0DE2_11D3_97F6_00A0C9DF29C4_.wvu.PrintArea" localSheetId="12" hidden="1">#REF!</definedName>
    <definedName name="Z_78F3928A_0DE2_11D3_97F6_00A0C9DF29C4_.wvu.PrintArea" localSheetId="36" hidden="1">#REF!</definedName>
    <definedName name="Z_78F3928A_0DE2_11D3_97F6_00A0C9DF29C4_.wvu.PrintArea" localSheetId="10" hidden="1">#REF!</definedName>
    <definedName name="Z_78F3928A_0DE2_11D3_97F6_00A0C9DF29C4_.wvu.PrintArea" localSheetId="11" hidden="1">#REF!</definedName>
    <definedName name="Z_78F3928A_0DE2_11D3_97F6_00A0C9DF29C4_.wvu.PrintArea" localSheetId="9" hidden="1">#REF!</definedName>
    <definedName name="Z_78F3928A_0DE2_11D3_97F6_00A0C9DF29C4_.wvu.PrintArea" localSheetId="8" hidden="1">#REF!</definedName>
    <definedName name="Z_78F3928A_0DE2_11D3_97F6_00A0C9DF29C4_.wvu.PrintArea" localSheetId="21" hidden="1">#REF!</definedName>
    <definedName name="Z_78F3928A_0DE2_11D3_97F6_00A0C9DF29C4_.wvu.PrintArea" localSheetId="6" hidden="1">#REF!</definedName>
    <definedName name="Z_78F3928A_0DE2_11D3_97F6_00A0C9DF29C4_.wvu.PrintArea" localSheetId="0" hidden="1">#REF!</definedName>
    <definedName name="Z_78F3928A_0DE2_11D3_97F6_00A0C9DF29C4_.wvu.PrintArea" localSheetId="2" hidden="1">#REF!</definedName>
    <definedName name="Z_78F3928A_0DE2_11D3_97F6_00A0C9DF29C4_.wvu.PrintArea" localSheetId="1" hidden="1">#REF!</definedName>
    <definedName name="Z_78F3928A_0DE2_11D3_97F6_00A0C9DF29C4_.wvu.PrintArea" localSheetId="33" hidden="1">#REF!</definedName>
    <definedName name="Z_78F3928A_0DE2_11D3_97F6_00A0C9DF29C4_.wvu.PrintArea" localSheetId="25" hidden="1">#REF!</definedName>
    <definedName name="Z_78F3928A_0DE2_11D3_97F6_00A0C9DF29C4_.wvu.PrintArea" hidden="1">#REF!</definedName>
    <definedName name="Z_78F3928B_0DE2_11D3_97F6_00A0C9DF29C4_.wvu.PrintArea" localSheetId="17" hidden="1">#REF!</definedName>
    <definedName name="Z_78F3928B_0DE2_11D3_97F6_00A0C9DF29C4_.wvu.PrintArea" localSheetId="16" hidden="1">#REF!</definedName>
    <definedName name="Z_78F3928B_0DE2_11D3_97F6_00A0C9DF29C4_.wvu.PrintArea" localSheetId="53" hidden="1">#REF!</definedName>
    <definedName name="Z_78F3928B_0DE2_11D3_97F6_00A0C9DF29C4_.wvu.PrintArea" localSheetId="23" hidden="1">#REF!</definedName>
    <definedName name="Z_78F3928B_0DE2_11D3_97F6_00A0C9DF29C4_.wvu.PrintArea" localSheetId="14" hidden="1">#REF!</definedName>
    <definedName name="Z_78F3928B_0DE2_11D3_97F6_00A0C9DF29C4_.wvu.PrintArea" localSheetId="13" hidden="1">#REF!</definedName>
    <definedName name="Z_78F3928B_0DE2_11D3_97F6_00A0C9DF29C4_.wvu.PrintArea" localSheetId="12" hidden="1">#REF!</definedName>
    <definedName name="Z_78F3928B_0DE2_11D3_97F6_00A0C9DF29C4_.wvu.PrintArea" localSheetId="36" hidden="1">#REF!</definedName>
    <definedName name="Z_78F3928B_0DE2_11D3_97F6_00A0C9DF29C4_.wvu.PrintArea" localSheetId="10" hidden="1">#REF!</definedName>
    <definedName name="Z_78F3928B_0DE2_11D3_97F6_00A0C9DF29C4_.wvu.PrintArea" localSheetId="11" hidden="1">#REF!</definedName>
    <definedName name="Z_78F3928B_0DE2_11D3_97F6_00A0C9DF29C4_.wvu.PrintArea" localSheetId="9" hidden="1">#REF!</definedName>
    <definedName name="Z_78F3928B_0DE2_11D3_97F6_00A0C9DF29C4_.wvu.PrintArea" localSheetId="8" hidden="1">#REF!</definedName>
    <definedName name="Z_78F3928B_0DE2_11D3_97F6_00A0C9DF29C4_.wvu.PrintArea" localSheetId="21" hidden="1">#REF!</definedName>
    <definedName name="Z_78F3928B_0DE2_11D3_97F6_00A0C9DF29C4_.wvu.PrintArea" localSheetId="6" hidden="1">#REF!</definedName>
    <definedName name="Z_78F3928B_0DE2_11D3_97F6_00A0C9DF29C4_.wvu.PrintArea" localSheetId="0" hidden="1">#REF!</definedName>
    <definedName name="Z_78F3928B_0DE2_11D3_97F6_00A0C9DF29C4_.wvu.PrintArea" localSheetId="2" hidden="1">#REF!</definedName>
    <definedName name="Z_78F3928B_0DE2_11D3_97F6_00A0C9DF29C4_.wvu.PrintArea" localSheetId="1" hidden="1">#REF!</definedName>
    <definedName name="Z_78F3928B_0DE2_11D3_97F6_00A0C9DF29C4_.wvu.PrintArea" localSheetId="33" hidden="1">#REF!</definedName>
    <definedName name="Z_78F3928B_0DE2_11D3_97F6_00A0C9DF29C4_.wvu.PrintArea" localSheetId="25" hidden="1">#REF!</definedName>
    <definedName name="Z_78F3928B_0DE2_11D3_97F6_00A0C9DF29C4_.wvu.PrintArea" hidden="1">#REF!</definedName>
    <definedName name="Z_78F3928C_0DE2_11D3_97F6_00A0C9DF29C4_.wvu.PrintArea" localSheetId="17" hidden="1">#REF!</definedName>
    <definedName name="Z_78F3928C_0DE2_11D3_97F6_00A0C9DF29C4_.wvu.PrintArea" localSheetId="16" hidden="1">#REF!</definedName>
    <definedName name="Z_78F3928C_0DE2_11D3_97F6_00A0C9DF29C4_.wvu.PrintArea" localSheetId="53" hidden="1">#REF!</definedName>
    <definedName name="Z_78F3928C_0DE2_11D3_97F6_00A0C9DF29C4_.wvu.PrintArea" localSheetId="23" hidden="1">#REF!</definedName>
    <definedName name="Z_78F3928C_0DE2_11D3_97F6_00A0C9DF29C4_.wvu.PrintArea" localSheetId="14" hidden="1">#REF!</definedName>
    <definedName name="Z_78F3928C_0DE2_11D3_97F6_00A0C9DF29C4_.wvu.PrintArea" localSheetId="13" hidden="1">#REF!</definedName>
    <definedName name="Z_78F3928C_0DE2_11D3_97F6_00A0C9DF29C4_.wvu.PrintArea" localSheetId="12" hidden="1">#REF!</definedName>
    <definedName name="Z_78F3928C_0DE2_11D3_97F6_00A0C9DF29C4_.wvu.PrintArea" localSheetId="36" hidden="1">#REF!</definedName>
    <definedName name="Z_78F3928C_0DE2_11D3_97F6_00A0C9DF29C4_.wvu.PrintArea" localSheetId="10" hidden="1">#REF!</definedName>
    <definedName name="Z_78F3928C_0DE2_11D3_97F6_00A0C9DF29C4_.wvu.PrintArea" localSheetId="11" hidden="1">#REF!</definedName>
    <definedName name="Z_78F3928C_0DE2_11D3_97F6_00A0C9DF29C4_.wvu.PrintArea" localSheetId="9" hidden="1">#REF!</definedName>
    <definedName name="Z_78F3928C_0DE2_11D3_97F6_00A0C9DF29C4_.wvu.PrintArea" localSheetId="8" hidden="1">#REF!</definedName>
    <definedName name="Z_78F3928C_0DE2_11D3_97F6_00A0C9DF29C4_.wvu.PrintArea" localSheetId="21" hidden="1">#REF!</definedName>
    <definedName name="Z_78F3928C_0DE2_11D3_97F6_00A0C9DF29C4_.wvu.PrintArea" localSheetId="6" hidden="1">#REF!</definedName>
    <definedName name="Z_78F3928C_0DE2_11D3_97F6_00A0C9DF29C4_.wvu.PrintArea" localSheetId="0" hidden="1">#REF!</definedName>
    <definedName name="Z_78F3928C_0DE2_11D3_97F6_00A0C9DF29C4_.wvu.PrintArea" localSheetId="2" hidden="1">#REF!</definedName>
    <definedName name="Z_78F3928C_0DE2_11D3_97F6_00A0C9DF29C4_.wvu.PrintArea" localSheetId="1" hidden="1">#REF!</definedName>
    <definedName name="Z_78F3928C_0DE2_11D3_97F6_00A0C9DF29C4_.wvu.PrintArea" localSheetId="33" hidden="1">#REF!</definedName>
    <definedName name="Z_78F3928C_0DE2_11D3_97F6_00A0C9DF29C4_.wvu.PrintArea" localSheetId="25" hidden="1">#REF!</definedName>
    <definedName name="Z_78F3928C_0DE2_11D3_97F6_00A0C9DF29C4_.wvu.PrintArea" hidden="1">#REF!</definedName>
    <definedName name="Z_78F3928D_0DE2_11D3_97F6_00A0C9DF29C4_.wvu.PrintArea" localSheetId="17" hidden="1">#REF!</definedName>
    <definedName name="Z_78F3928D_0DE2_11D3_97F6_00A0C9DF29C4_.wvu.PrintArea" localSheetId="16" hidden="1">#REF!</definedName>
    <definedName name="Z_78F3928D_0DE2_11D3_97F6_00A0C9DF29C4_.wvu.PrintArea" localSheetId="53" hidden="1">#REF!</definedName>
    <definedName name="Z_78F3928D_0DE2_11D3_97F6_00A0C9DF29C4_.wvu.PrintArea" localSheetId="23" hidden="1">#REF!</definedName>
    <definedName name="Z_78F3928D_0DE2_11D3_97F6_00A0C9DF29C4_.wvu.PrintArea" localSheetId="14" hidden="1">#REF!</definedName>
    <definedName name="Z_78F3928D_0DE2_11D3_97F6_00A0C9DF29C4_.wvu.PrintArea" localSheetId="13" hidden="1">#REF!</definedName>
    <definedName name="Z_78F3928D_0DE2_11D3_97F6_00A0C9DF29C4_.wvu.PrintArea" localSheetId="12" hidden="1">#REF!</definedName>
    <definedName name="Z_78F3928D_0DE2_11D3_97F6_00A0C9DF29C4_.wvu.PrintArea" localSheetId="36" hidden="1">#REF!</definedName>
    <definedName name="Z_78F3928D_0DE2_11D3_97F6_00A0C9DF29C4_.wvu.PrintArea" localSheetId="10" hidden="1">#REF!</definedName>
    <definedName name="Z_78F3928D_0DE2_11D3_97F6_00A0C9DF29C4_.wvu.PrintArea" localSheetId="11" hidden="1">#REF!</definedName>
    <definedName name="Z_78F3928D_0DE2_11D3_97F6_00A0C9DF29C4_.wvu.PrintArea" localSheetId="9" hidden="1">#REF!</definedName>
    <definedName name="Z_78F3928D_0DE2_11D3_97F6_00A0C9DF29C4_.wvu.PrintArea" localSheetId="8" hidden="1">#REF!</definedName>
    <definedName name="Z_78F3928D_0DE2_11D3_97F6_00A0C9DF29C4_.wvu.PrintArea" localSheetId="21" hidden="1">#REF!</definedName>
    <definedName name="Z_78F3928D_0DE2_11D3_97F6_00A0C9DF29C4_.wvu.PrintArea" localSheetId="6" hidden="1">#REF!</definedName>
    <definedName name="Z_78F3928D_0DE2_11D3_97F6_00A0C9DF29C4_.wvu.PrintArea" localSheetId="0" hidden="1">#REF!</definedName>
    <definedName name="Z_78F3928D_0DE2_11D3_97F6_00A0C9DF29C4_.wvu.PrintArea" localSheetId="2" hidden="1">#REF!</definedName>
    <definedName name="Z_78F3928D_0DE2_11D3_97F6_00A0C9DF29C4_.wvu.PrintArea" localSheetId="1" hidden="1">#REF!</definedName>
    <definedName name="Z_78F3928D_0DE2_11D3_97F6_00A0C9DF29C4_.wvu.PrintArea" localSheetId="33" hidden="1">#REF!</definedName>
    <definedName name="Z_78F3928D_0DE2_11D3_97F6_00A0C9DF29C4_.wvu.PrintArea" localSheetId="25" hidden="1">#REF!</definedName>
    <definedName name="Z_78F3928D_0DE2_11D3_97F6_00A0C9DF29C4_.wvu.PrintArea" hidden="1">#REF!</definedName>
    <definedName name="Z_78F3928F_0DE2_11D3_97F6_00A0C9DF29C4_.wvu.PrintArea" localSheetId="17" hidden="1">#REF!</definedName>
    <definedName name="Z_78F3928F_0DE2_11D3_97F6_00A0C9DF29C4_.wvu.PrintArea" localSheetId="16" hidden="1">#REF!</definedName>
    <definedName name="Z_78F3928F_0DE2_11D3_97F6_00A0C9DF29C4_.wvu.PrintArea" localSheetId="53" hidden="1">#REF!</definedName>
    <definedName name="Z_78F3928F_0DE2_11D3_97F6_00A0C9DF29C4_.wvu.PrintArea" localSheetId="23" hidden="1">#REF!</definedName>
    <definedName name="Z_78F3928F_0DE2_11D3_97F6_00A0C9DF29C4_.wvu.PrintArea" localSheetId="14" hidden="1">#REF!</definedName>
    <definedName name="Z_78F3928F_0DE2_11D3_97F6_00A0C9DF29C4_.wvu.PrintArea" localSheetId="13" hidden="1">#REF!</definedName>
    <definedName name="Z_78F3928F_0DE2_11D3_97F6_00A0C9DF29C4_.wvu.PrintArea" localSheetId="12" hidden="1">#REF!</definedName>
    <definedName name="Z_78F3928F_0DE2_11D3_97F6_00A0C9DF29C4_.wvu.PrintArea" localSheetId="36" hidden="1">#REF!</definedName>
    <definedName name="Z_78F3928F_0DE2_11D3_97F6_00A0C9DF29C4_.wvu.PrintArea" localSheetId="10" hidden="1">#REF!</definedName>
    <definedName name="Z_78F3928F_0DE2_11D3_97F6_00A0C9DF29C4_.wvu.PrintArea" localSheetId="11" hidden="1">#REF!</definedName>
    <definedName name="Z_78F3928F_0DE2_11D3_97F6_00A0C9DF29C4_.wvu.PrintArea" localSheetId="9" hidden="1">#REF!</definedName>
    <definedName name="Z_78F3928F_0DE2_11D3_97F6_00A0C9DF29C4_.wvu.PrintArea" localSheetId="8" hidden="1">#REF!</definedName>
    <definedName name="Z_78F3928F_0DE2_11D3_97F6_00A0C9DF29C4_.wvu.PrintArea" localSheetId="21" hidden="1">#REF!</definedName>
    <definedName name="Z_78F3928F_0DE2_11D3_97F6_00A0C9DF29C4_.wvu.PrintArea" localSheetId="6" hidden="1">#REF!</definedName>
    <definedName name="Z_78F3928F_0DE2_11D3_97F6_00A0C9DF29C4_.wvu.PrintArea" localSheetId="0" hidden="1">#REF!</definedName>
    <definedName name="Z_78F3928F_0DE2_11D3_97F6_00A0C9DF29C4_.wvu.PrintArea" localSheetId="2" hidden="1">#REF!</definedName>
    <definedName name="Z_78F3928F_0DE2_11D3_97F6_00A0C9DF29C4_.wvu.PrintArea" localSheetId="1" hidden="1">#REF!</definedName>
    <definedName name="Z_78F3928F_0DE2_11D3_97F6_00A0C9DF29C4_.wvu.PrintArea" localSheetId="33" hidden="1">#REF!</definedName>
    <definedName name="Z_78F3928F_0DE2_11D3_97F6_00A0C9DF29C4_.wvu.PrintArea" localSheetId="25" hidden="1">#REF!</definedName>
    <definedName name="Z_78F3928F_0DE2_11D3_97F6_00A0C9DF29C4_.wvu.PrintArea" hidden="1">#REF!</definedName>
    <definedName name="Z_78F39290_0DE2_11D3_97F6_00A0C9DF29C4_.wvu.PrintArea" localSheetId="17" hidden="1">#REF!</definedName>
    <definedName name="Z_78F39290_0DE2_11D3_97F6_00A0C9DF29C4_.wvu.PrintArea" localSheetId="16" hidden="1">#REF!</definedName>
    <definedName name="Z_78F39290_0DE2_11D3_97F6_00A0C9DF29C4_.wvu.PrintArea" localSheetId="53" hidden="1">#REF!</definedName>
    <definedName name="Z_78F39290_0DE2_11D3_97F6_00A0C9DF29C4_.wvu.PrintArea" localSheetId="23" hidden="1">#REF!</definedName>
    <definedName name="Z_78F39290_0DE2_11D3_97F6_00A0C9DF29C4_.wvu.PrintArea" localSheetId="14" hidden="1">#REF!</definedName>
    <definedName name="Z_78F39290_0DE2_11D3_97F6_00A0C9DF29C4_.wvu.PrintArea" localSheetId="13" hidden="1">#REF!</definedName>
    <definedName name="Z_78F39290_0DE2_11D3_97F6_00A0C9DF29C4_.wvu.PrintArea" localSheetId="12" hidden="1">#REF!</definedName>
    <definedName name="Z_78F39290_0DE2_11D3_97F6_00A0C9DF29C4_.wvu.PrintArea" localSheetId="36" hidden="1">#REF!</definedName>
    <definedName name="Z_78F39290_0DE2_11D3_97F6_00A0C9DF29C4_.wvu.PrintArea" localSheetId="10" hidden="1">#REF!</definedName>
    <definedName name="Z_78F39290_0DE2_11D3_97F6_00A0C9DF29C4_.wvu.PrintArea" localSheetId="11" hidden="1">#REF!</definedName>
    <definedName name="Z_78F39290_0DE2_11D3_97F6_00A0C9DF29C4_.wvu.PrintArea" localSheetId="9" hidden="1">#REF!</definedName>
    <definedName name="Z_78F39290_0DE2_11D3_97F6_00A0C9DF29C4_.wvu.PrintArea" localSheetId="8" hidden="1">#REF!</definedName>
    <definedName name="Z_78F39290_0DE2_11D3_97F6_00A0C9DF29C4_.wvu.PrintArea" localSheetId="21" hidden="1">#REF!</definedName>
    <definedName name="Z_78F39290_0DE2_11D3_97F6_00A0C9DF29C4_.wvu.PrintArea" localSheetId="6" hidden="1">#REF!</definedName>
    <definedName name="Z_78F39290_0DE2_11D3_97F6_00A0C9DF29C4_.wvu.PrintArea" localSheetId="0" hidden="1">#REF!</definedName>
    <definedName name="Z_78F39290_0DE2_11D3_97F6_00A0C9DF29C4_.wvu.PrintArea" localSheetId="2" hidden="1">#REF!</definedName>
    <definedName name="Z_78F39290_0DE2_11D3_97F6_00A0C9DF29C4_.wvu.PrintArea" localSheetId="1" hidden="1">#REF!</definedName>
    <definedName name="Z_78F39290_0DE2_11D3_97F6_00A0C9DF29C4_.wvu.PrintArea" localSheetId="33" hidden="1">#REF!</definedName>
    <definedName name="Z_78F39290_0DE2_11D3_97F6_00A0C9DF29C4_.wvu.PrintArea" localSheetId="25" hidden="1">#REF!</definedName>
    <definedName name="Z_78F39290_0DE2_11D3_97F6_00A0C9DF29C4_.wvu.PrintArea" hidden="1">#REF!</definedName>
    <definedName name="Z_78F39292_0DE2_11D3_97F6_00A0C9DF29C4_.wvu.PrintArea" localSheetId="17" hidden="1">#REF!</definedName>
    <definedName name="Z_78F39292_0DE2_11D3_97F6_00A0C9DF29C4_.wvu.PrintArea" localSheetId="16" hidden="1">#REF!</definedName>
    <definedName name="Z_78F39292_0DE2_11D3_97F6_00A0C9DF29C4_.wvu.PrintArea" localSheetId="53" hidden="1">#REF!</definedName>
    <definedName name="Z_78F39292_0DE2_11D3_97F6_00A0C9DF29C4_.wvu.PrintArea" localSheetId="23" hidden="1">#REF!</definedName>
    <definedName name="Z_78F39292_0DE2_11D3_97F6_00A0C9DF29C4_.wvu.PrintArea" localSheetId="14" hidden="1">#REF!</definedName>
    <definedName name="Z_78F39292_0DE2_11D3_97F6_00A0C9DF29C4_.wvu.PrintArea" localSheetId="13" hidden="1">#REF!</definedName>
    <definedName name="Z_78F39292_0DE2_11D3_97F6_00A0C9DF29C4_.wvu.PrintArea" localSheetId="12" hidden="1">#REF!</definedName>
    <definedName name="Z_78F39292_0DE2_11D3_97F6_00A0C9DF29C4_.wvu.PrintArea" localSheetId="36" hidden="1">#REF!</definedName>
    <definedName name="Z_78F39292_0DE2_11D3_97F6_00A0C9DF29C4_.wvu.PrintArea" localSheetId="10" hidden="1">#REF!</definedName>
    <definedName name="Z_78F39292_0DE2_11D3_97F6_00A0C9DF29C4_.wvu.PrintArea" localSheetId="11" hidden="1">#REF!</definedName>
    <definedName name="Z_78F39292_0DE2_11D3_97F6_00A0C9DF29C4_.wvu.PrintArea" localSheetId="9" hidden="1">#REF!</definedName>
    <definedName name="Z_78F39292_0DE2_11D3_97F6_00A0C9DF29C4_.wvu.PrintArea" localSheetId="8" hidden="1">#REF!</definedName>
    <definedName name="Z_78F39292_0DE2_11D3_97F6_00A0C9DF29C4_.wvu.PrintArea" localSheetId="21" hidden="1">#REF!</definedName>
    <definedName name="Z_78F39292_0DE2_11D3_97F6_00A0C9DF29C4_.wvu.PrintArea" localSheetId="6" hidden="1">#REF!</definedName>
    <definedName name="Z_78F39292_0DE2_11D3_97F6_00A0C9DF29C4_.wvu.PrintArea" localSheetId="0" hidden="1">#REF!</definedName>
    <definedName name="Z_78F39292_0DE2_11D3_97F6_00A0C9DF29C4_.wvu.PrintArea" localSheetId="2" hidden="1">#REF!</definedName>
    <definedName name="Z_78F39292_0DE2_11D3_97F6_00A0C9DF29C4_.wvu.PrintArea" localSheetId="1" hidden="1">#REF!</definedName>
    <definedName name="Z_78F39292_0DE2_11D3_97F6_00A0C9DF29C4_.wvu.PrintArea" localSheetId="33" hidden="1">#REF!</definedName>
    <definedName name="Z_78F39292_0DE2_11D3_97F6_00A0C9DF29C4_.wvu.PrintArea" localSheetId="25" hidden="1">#REF!</definedName>
    <definedName name="Z_78F39292_0DE2_11D3_97F6_00A0C9DF29C4_.wvu.PrintArea" hidden="1">#REF!</definedName>
    <definedName name="Z_78F39293_0DE2_11D3_97F6_00A0C9DF29C4_.wvu.PrintArea" localSheetId="17" hidden="1">#REF!</definedName>
    <definedName name="Z_78F39293_0DE2_11D3_97F6_00A0C9DF29C4_.wvu.PrintArea" localSheetId="16" hidden="1">#REF!</definedName>
    <definedName name="Z_78F39293_0DE2_11D3_97F6_00A0C9DF29C4_.wvu.PrintArea" localSheetId="53" hidden="1">#REF!</definedName>
    <definedName name="Z_78F39293_0DE2_11D3_97F6_00A0C9DF29C4_.wvu.PrintArea" localSheetId="23" hidden="1">#REF!</definedName>
    <definedName name="Z_78F39293_0DE2_11D3_97F6_00A0C9DF29C4_.wvu.PrintArea" localSheetId="14" hidden="1">#REF!</definedName>
    <definedName name="Z_78F39293_0DE2_11D3_97F6_00A0C9DF29C4_.wvu.PrintArea" localSheetId="13" hidden="1">#REF!</definedName>
    <definedName name="Z_78F39293_0DE2_11D3_97F6_00A0C9DF29C4_.wvu.PrintArea" localSheetId="12" hidden="1">#REF!</definedName>
    <definedName name="Z_78F39293_0DE2_11D3_97F6_00A0C9DF29C4_.wvu.PrintArea" localSheetId="36" hidden="1">#REF!</definedName>
    <definedName name="Z_78F39293_0DE2_11D3_97F6_00A0C9DF29C4_.wvu.PrintArea" localSheetId="10" hidden="1">#REF!</definedName>
    <definedName name="Z_78F39293_0DE2_11D3_97F6_00A0C9DF29C4_.wvu.PrintArea" localSheetId="11" hidden="1">#REF!</definedName>
    <definedName name="Z_78F39293_0DE2_11D3_97F6_00A0C9DF29C4_.wvu.PrintArea" localSheetId="9" hidden="1">#REF!</definedName>
    <definedName name="Z_78F39293_0DE2_11D3_97F6_00A0C9DF29C4_.wvu.PrintArea" localSheetId="8" hidden="1">#REF!</definedName>
    <definedName name="Z_78F39293_0DE2_11D3_97F6_00A0C9DF29C4_.wvu.PrintArea" localSheetId="21" hidden="1">#REF!</definedName>
    <definedName name="Z_78F39293_0DE2_11D3_97F6_00A0C9DF29C4_.wvu.PrintArea" localSheetId="6" hidden="1">#REF!</definedName>
    <definedName name="Z_78F39293_0DE2_11D3_97F6_00A0C9DF29C4_.wvu.PrintArea" localSheetId="0" hidden="1">#REF!</definedName>
    <definedName name="Z_78F39293_0DE2_11D3_97F6_00A0C9DF29C4_.wvu.PrintArea" localSheetId="2" hidden="1">#REF!</definedName>
    <definedName name="Z_78F39293_0DE2_11D3_97F6_00A0C9DF29C4_.wvu.PrintArea" localSheetId="1" hidden="1">#REF!</definedName>
    <definedName name="Z_78F39293_0DE2_11D3_97F6_00A0C9DF29C4_.wvu.PrintArea" localSheetId="33" hidden="1">#REF!</definedName>
    <definedName name="Z_78F39293_0DE2_11D3_97F6_00A0C9DF29C4_.wvu.PrintArea" localSheetId="25" hidden="1">#REF!</definedName>
    <definedName name="Z_78F39293_0DE2_11D3_97F6_00A0C9DF29C4_.wvu.PrintArea" hidden="1">#REF!</definedName>
    <definedName name="Z_78F39295_0DE2_11D3_97F6_00A0C9DF29C4_.wvu.PrintArea" localSheetId="17" hidden="1">#REF!</definedName>
    <definedName name="Z_78F39295_0DE2_11D3_97F6_00A0C9DF29C4_.wvu.PrintArea" localSheetId="16" hidden="1">#REF!</definedName>
    <definedName name="Z_78F39295_0DE2_11D3_97F6_00A0C9DF29C4_.wvu.PrintArea" localSheetId="53" hidden="1">#REF!</definedName>
    <definedName name="Z_78F39295_0DE2_11D3_97F6_00A0C9DF29C4_.wvu.PrintArea" localSheetId="23" hidden="1">#REF!</definedName>
    <definedName name="Z_78F39295_0DE2_11D3_97F6_00A0C9DF29C4_.wvu.PrintArea" localSheetId="14" hidden="1">#REF!</definedName>
    <definedName name="Z_78F39295_0DE2_11D3_97F6_00A0C9DF29C4_.wvu.PrintArea" localSheetId="13" hidden="1">#REF!</definedName>
    <definedName name="Z_78F39295_0DE2_11D3_97F6_00A0C9DF29C4_.wvu.PrintArea" localSheetId="12" hidden="1">#REF!</definedName>
    <definedName name="Z_78F39295_0DE2_11D3_97F6_00A0C9DF29C4_.wvu.PrintArea" localSheetId="36" hidden="1">#REF!</definedName>
    <definedName name="Z_78F39295_0DE2_11D3_97F6_00A0C9DF29C4_.wvu.PrintArea" localSheetId="10" hidden="1">#REF!</definedName>
    <definedName name="Z_78F39295_0DE2_11D3_97F6_00A0C9DF29C4_.wvu.PrintArea" localSheetId="11" hidden="1">#REF!</definedName>
    <definedName name="Z_78F39295_0DE2_11D3_97F6_00A0C9DF29C4_.wvu.PrintArea" localSheetId="9" hidden="1">#REF!</definedName>
    <definedName name="Z_78F39295_0DE2_11D3_97F6_00A0C9DF29C4_.wvu.PrintArea" localSheetId="8" hidden="1">#REF!</definedName>
    <definedName name="Z_78F39295_0DE2_11D3_97F6_00A0C9DF29C4_.wvu.PrintArea" localSheetId="21" hidden="1">#REF!</definedName>
    <definedName name="Z_78F39295_0DE2_11D3_97F6_00A0C9DF29C4_.wvu.PrintArea" localSheetId="6" hidden="1">#REF!</definedName>
    <definedName name="Z_78F39295_0DE2_11D3_97F6_00A0C9DF29C4_.wvu.PrintArea" localSheetId="0" hidden="1">#REF!</definedName>
    <definedName name="Z_78F39295_0DE2_11D3_97F6_00A0C9DF29C4_.wvu.PrintArea" localSheetId="2" hidden="1">#REF!</definedName>
    <definedName name="Z_78F39295_0DE2_11D3_97F6_00A0C9DF29C4_.wvu.PrintArea" localSheetId="1" hidden="1">#REF!</definedName>
    <definedName name="Z_78F39295_0DE2_11D3_97F6_00A0C9DF29C4_.wvu.PrintArea" localSheetId="33" hidden="1">#REF!</definedName>
    <definedName name="Z_78F39295_0DE2_11D3_97F6_00A0C9DF29C4_.wvu.PrintArea" localSheetId="25" hidden="1">#REF!</definedName>
    <definedName name="Z_78F39295_0DE2_11D3_97F6_00A0C9DF29C4_.wvu.PrintArea" hidden="1">#REF!</definedName>
    <definedName name="Z_78F39296_0DE2_11D3_97F6_00A0C9DF29C4_.wvu.PrintArea" localSheetId="17" hidden="1">#REF!</definedName>
    <definedName name="Z_78F39296_0DE2_11D3_97F6_00A0C9DF29C4_.wvu.PrintArea" localSheetId="16" hidden="1">#REF!</definedName>
    <definedName name="Z_78F39296_0DE2_11D3_97F6_00A0C9DF29C4_.wvu.PrintArea" localSheetId="53" hidden="1">#REF!</definedName>
    <definedName name="Z_78F39296_0DE2_11D3_97F6_00A0C9DF29C4_.wvu.PrintArea" localSheetId="23" hidden="1">#REF!</definedName>
    <definedName name="Z_78F39296_0DE2_11D3_97F6_00A0C9DF29C4_.wvu.PrintArea" localSheetId="14" hidden="1">#REF!</definedName>
    <definedName name="Z_78F39296_0DE2_11D3_97F6_00A0C9DF29C4_.wvu.PrintArea" localSheetId="13" hidden="1">#REF!</definedName>
    <definedName name="Z_78F39296_0DE2_11D3_97F6_00A0C9DF29C4_.wvu.PrintArea" localSheetId="12" hidden="1">#REF!</definedName>
    <definedName name="Z_78F39296_0DE2_11D3_97F6_00A0C9DF29C4_.wvu.PrintArea" localSheetId="36" hidden="1">#REF!</definedName>
    <definedName name="Z_78F39296_0DE2_11D3_97F6_00A0C9DF29C4_.wvu.PrintArea" localSheetId="10" hidden="1">#REF!</definedName>
    <definedName name="Z_78F39296_0DE2_11D3_97F6_00A0C9DF29C4_.wvu.PrintArea" localSheetId="11" hidden="1">#REF!</definedName>
    <definedName name="Z_78F39296_0DE2_11D3_97F6_00A0C9DF29C4_.wvu.PrintArea" localSheetId="9" hidden="1">#REF!</definedName>
    <definedName name="Z_78F39296_0DE2_11D3_97F6_00A0C9DF29C4_.wvu.PrintArea" localSheetId="8" hidden="1">#REF!</definedName>
    <definedName name="Z_78F39296_0DE2_11D3_97F6_00A0C9DF29C4_.wvu.PrintArea" localSheetId="21" hidden="1">#REF!</definedName>
    <definedName name="Z_78F39296_0DE2_11D3_97F6_00A0C9DF29C4_.wvu.PrintArea" localSheetId="6" hidden="1">#REF!</definedName>
    <definedName name="Z_78F39296_0DE2_11D3_97F6_00A0C9DF29C4_.wvu.PrintArea" localSheetId="0" hidden="1">#REF!</definedName>
    <definedName name="Z_78F39296_0DE2_11D3_97F6_00A0C9DF29C4_.wvu.PrintArea" localSheetId="2" hidden="1">#REF!</definedName>
    <definedName name="Z_78F39296_0DE2_11D3_97F6_00A0C9DF29C4_.wvu.PrintArea" localSheetId="1" hidden="1">#REF!</definedName>
    <definedName name="Z_78F39296_0DE2_11D3_97F6_00A0C9DF29C4_.wvu.PrintArea" localSheetId="33" hidden="1">#REF!</definedName>
    <definedName name="Z_78F39296_0DE2_11D3_97F6_00A0C9DF29C4_.wvu.PrintArea" localSheetId="25" hidden="1">#REF!</definedName>
    <definedName name="Z_78F39296_0DE2_11D3_97F6_00A0C9DF29C4_.wvu.PrintArea" hidden="1">#REF!</definedName>
    <definedName name="Z_78F39297_0DE2_11D3_97F6_00A0C9DF29C4_.wvu.PrintArea" localSheetId="17" hidden="1">#REF!</definedName>
    <definedName name="Z_78F39297_0DE2_11D3_97F6_00A0C9DF29C4_.wvu.PrintArea" localSheetId="16" hidden="1">#REF!</definedName>
    <definedName name="Z_78F39297_0DE2_11D3_97F6_00A0C9DF29C4_.wvu.PrintArea" localSheetId="53" hidden="1">#REF!</definedName>
    <definedName name="Z_78F39297_0DE2_11D3_97F6_00A0C9DF29C4_.wvu.PrintArea" localSheetId="23" hidden="1">#REF!</definedName>
    <definedName name="Z_78F39297_0DE2_11D3_97F6_00A0C9DF29C4_.wvu.PrintArea" localSheetId="14" hidden="1">#REF!</definedName>
    <definedName name="Z_78F39297_0DE2_11D3_97F6_00A0C9DF29C4_.wvu.PrintArea" localSheetId="13" hidden="1">#REF!</definedName>
    <definedName name="Z_78F39297_0DE2_11D3_97F6_00A0C9DF29C4_.wvu.PrintArea" localSheetId="12" hidden="1">#REF!</definedName>
    <definedName name="Z_78F39297_0DE2_11D3_97F6_00A0C9DF29C4_.wvu.PrintArea" localSheetId="36" hidden="1">#REF!</definedName>
    <definedName name="Z_78F39297_0DE2_11D3_97F6_00A0C9DF29C4_.wvu.PrintArea" localSheetId="10" hidden="1">#REF!</definedName>
    <definedName name="Z_78F39297_0DE2_11D3_97F6_00A0C9DF29C4_.wvu.PrintArea" localSheetId="11" hidden="1">#REF!</definedName>
    <definedName name="Z_78F39297_0DE2_11D3_97F6_00A0C9DF29C4_.wvu.PrintArea" localSheetId="9" hidden="1">#REF!</definedName>
    <definedName name="Z_78F39297_0DE2_11D3_97F6_00A0C9DF29C4_.wvu.PrintArea" localSheetId="8" hidden="1">#REF!</definedName>
    <definedName name="Z_78F39297_0DE2_11D3_97F6_00A0C9DF29C4_.wvu.PrintArea" localSheetId="21" hidden="1">#REF!</definedName>
    <definedName name="Z_78F39297_0DE2_11D3_97F6_00A0C9DF29C4_.wvu.PrintArea" localSheetId="6" hidden="1">#REF!</definedName>
    <definedName name="Z_78F39297_0DE2_11D3_97F6_00A0C9DF29C4_.wvu.PrintArea" localSheetId="0" hidden="1">#REF!</definedName>
    <definedName name="Z_78F39297_0DE2_11D3_97F6_00A0C9DF29C4_.wvu.PrintArea" localSheetId="2" hidden="1">#REF!</definedName>
    <definedName name="Z_78F39297_0DE2_11D3_97F6_00A0C9DF29C4_.wvu.PrintArea" localSheetId="1" hidden="1">#REF!</definedName>
    <definedName name="Z_78F39297_0DE2_11D3_97F6_00A0C9DF29C4_.wvu.PrintArea" localSheetId="33" hidden="1">#REF!</definedName>
    <definedName name="Z_78F39297_0DE2_11D3_97F6_00A0C9DF29C4_.wvu.PrintArea" localSheetId="25" hidden="1">#REF!</definedName>
    <definedName name="Z_78F39297_0DE2_11D3_97F6_00A0C9DF29C4_.wvu.PrintArea" hidden="1">#REF!</definedName>
    <definedName name="Z_78F39298_0DE2_11D3_97F6_00A0C9DF29C4_.wvu.PrintArea" localSheetId="17" hidden="1">#REF!</definedName>
    <definedName name="Z_78F39298_0DE2_11D3_97F6_00A0C9DF29C4_.wvu.PrintArea" localSheetId="16" hidden="1">#REF!</definedName>
    <definedName name="Z_78F39298_0DE2_11D3_97F6_00A0C9DF29C4_.wvu.PrintArea" localSheetId="53" hidden="1">#REF!</definedName>
    <definedName name="Z_78F39298_0DE2_11D3_97F6_00A0C9DF29C4_.wvu.PrintArea" localSheetId="23" hidden="1">#REF!</definedName>
    <definedName name="Z_78F39298_0DE2_11D3_97F6_00A0C9DF29C4_.wvu.PrintArea" localSheetId="14" hidden="1">#REF!</definedName>
    <definedName name="Z_78F39298_0DE2_11D3_97F6_00A0C9DF29C4_.wvu.PrintArea" localSheetId="13" hidden="1">#REF!</definedName>
    <definedName name="Z_78F39298_0DE2_11D3_97F6_00A0C9DF29C4_.wvu.PrintArea" localSheetId="12" hidden="1">#REF!</definedName>
    <definedName name="Z_78F39298_0DE2_11D3_97F6_00A0C9DF29C4_.wvu.PrintArea" localSheetId="36" hidden="1">#REF!</definedName>
    <definedName name="Z_78F39298_0DE2_11D3_97F6_00A0C9DF29C4_.wvu.PrintArea" localSheetId="10" hidden="1">#REF!</definedName>
    <definedName name="Z_78F39298_0DE2_11D3_97F6_00A0C9DF29C4_.wvu.PrintArea" localSheetId="11" hidden="1">#REF!</definedName>
    <definedName name="Z_78F39298_0DE2_11D3_97F6_00A0C9DF29C4_.wvu.PrintArea" localSheetId="9" hidden="1">#REF!</definedName>
    <definedName name="Z_78F39298_0DE2_11D3_97F6_00A0C9DF29C4_.wvu.PrintArea" localSheetId="8" hidden="1">#REF!</definedName>
    <definedName name="Z_78F39298_0DE2_11D3_97F6_00A0C9DF29C4_.wvu.PrintArea" localSheetId="21" hidden="1">#REF!</definedName>
    <definedName name="Z_78F39298_0DE2_11D3_97F6_00A0C9DF29C4_.wvu.PrintArea" localSheetId="6" hidden="1">#REF!</definedName>
    <definedName name="Z_78F39298_0DE2_11D3_97F6_00A0C9DF29C4_.wvu.PrintArea" localSheetId="0" hidden="1">#REF!</definedName>
    <definedName name="Z_78F39298_0DE2_11D3_97F6_00A0C9DF29C4_.wvu.PrintArea" localSheetId="2" hidden="1">#REF!</definedName>
    <definedName name="Z_78F39298_0DE2_11D3_97F6_00A0C9DF29C4_.wvu.PrintArea" localSheetId="1" hidden="1">#REF!</definedName>
    <definedName name="Z_78F39298_0DE2_11D3_97F6_00A0C9DF29C4_.wvu.PrintArea" localSheetId="33" hidden="1">#REF!</definedName>
    <definedName name="Z_78F39298_0DE2_11D3_97F6_00A0C9DF29C4_.wvu.PrintArea" localSheetId="25" hidden="1">#REF!</definedName>
    <definedName name="Z_78F39298_0DE2_11D3_97F6_00A0C9DF29C4_.wvu.PrintArea" hidden="1">#REF!</definedName>
    <definedName name="Z_78F3929A_0DE2_11D3_97F6_00A0C9DF29C4_.wvu.PrintArea" localSheetId="17" hidden="1">#REF!</definedName>
    <definedName name="Z_78F3929A_0DE2_11D3_97F6_00A0C9DF29C4_.wvu.PrintArea" localSheetId="16" hidden="1">#REF!</definedName>
    <definedName name="Z_78F3929A_0DE2_11D3_97F6_00A0C9DF29C4_.wvu.PrintArea" localSheetId="53" hidden="1">#REF!</definedName>
    <definedName name="Z_78F3929A_0DE2_11D3_97F6_00A0C9DF29C4_.wvu.PrintArea" localSheetId="23" hidden="1">#REF!</definedName>
    <definedName name="Z_78F3929A_0DE2_11D3_97F6_00A0C9DF29C4_.wvu.PrintArea" localSheetId="14" hidden="1">#REF!</definedName>
    <definedName name="Z_78F3929A_0DE2_11D3_97F6_00A0C9DF29C4_.wvu.PrintArea" localSheetId="13" hidden="1">#REF!</definedName>
    <definedName name="Z_78F3929A_0DE2_11D3_97F6_00A0C9DF29C4_.wvu.PrintArea" localSheetId="12" hidden="1">#REF!</definedName>
    <definedName name="Z_78F3929A_0DE2_11D3_97F6_00A0C9DF29C4_.wvu.PrintArea" localSheetId="36" hidden="1">#REF!</definedName>
    <definedName name="Z_78F3929A_0DE2_11D3_97F6_00A0C9DF29C4_.wvu.PrintArea" localSheetId="10" hidden="1">#REF!</definedName>
    <definedName name="Z_78F3929A_0DE2_11D3_97F6_00A0C9DF29C4_.wvu.PrintArea" localSheetId="11" hidden="1">#REF!</definedName>
    <definedName name="Z_78F3929A_0DE2_11D3_97F6_00A0C9DF29C4_.wvu.PrintArea" localSheetId="9" hidden="1">#REF!</definedName>
    <definedName name="Z_78F3929A_0DE2_11D3_97F6_00A0C9DF29C4_.wvu.PrintArea" localSheetId="8" hidden="1">#REF!</definedName>
    <definedName name="Z_78F3929A_0DE2_11D3_97F6_00A0C9DF29C4_.wvu.PrintArea" localSheetId="21" hidden="1">#REF!</definedName>
    <definedName name="Z_78F3929A_0DE2_11D3_97F6_00A0C9DF29C4_.wvu.PrintArea" localSheetId="6" hidden="1">#REF!</definedName>
    <definedName name="Z_78F3929A_0DE2_11D3_97F6_00A0C9DF29C4_.wvu.PrintArea" localSheetId="0" hidden="1">#REF!</definedName>
    <definedName name="Z_78F3929A_0DE2_11D3_97F6_00A0C9DF29C4_.wvu.PrintArea" localSheetId="2" hidden="1">#REF!</definedName>
    <definedName name="Z_78F3929A_0DE2_11D3_97F6_00A0C9DF29C4_.wvu.PrintArea" localSheetId="1" hidden="1">#REF!</definedName>
    <definedName name="Z_78F3929A_0DE2_11D3_97F6_00A0C9DF29C4_.wvu.PrintArea" localSheetId="33" hidden="1">#REF!</definedName>
    <definedName name="Z_78F3929A_0DE2_11D3_97F6_00A0C9DF29C4_.wvu.PrintArea" localSheetId="25" hidden="1">#REF!</definedName>
    <definedName name="Z_78F3929A_0DE2_11D3_97F6_00A0C9DF29C4_.wvu.PrintArea" hidden="1">#REF!</definedName>
    <definedName name="Z_78F3929B_0DE2_11D3_97F6_00A0C9DF29C4_.wvu.PrintArea" localSheetId="17" hidden="1">#REF!</definedName>
    <definedName name="Z_78F3929B_0DE2_11D3_97F6_00A0C9DF29C4_.wvu.PrintArea" localSheetId="16" hidden="1">#REF!</definedName>
    <definedName name="Z_78F3929B_0DE2_11D3_97F6_00A0C9DF29C4_.wvu.PrintArea" localSheetId="53" hidden="1">#REF!</definedName>
    <definedName name="Z_78F3929B_0DE2_11D3_97F6_00A0C9DF29C4_.wvu.PrintArea" localSheetId="23" hidden="1">#REF!</definedName>
    <definedName name="Z_78F3929B_0DE2_11D3_97F6_00A0C9DF29C4_.wvu.PrintArea" localSheetId="14" hidden="1">#REF!</definedName>
    <definedName name="Z_78F3929B_0DE2_11D3_97F6_00A0C9DF29C4_.wvu.PrintArea" localSheetId="13" hidden="1">#REF!</definedName>
    <definedName name="Z_78F3929B_0DE2_11D3_97F6_00A0C9DF29C4_.wvu.PrintArea" localSheetId="12" hidden="1">#REF!</definedName>
    <definedName name="Z_78F3929B_0DE2_11D3_97F6_00A0C9DF29C4_.wvu.PrintArea" localSheetId="36" hidden="1">#REF!</definedName>
    <definedName name="Z_78F3929B_0DE2_11D3_97F6_00A0C9DF29C4_.wvu.PrintArea" localSheetId="10" hidden="1">#REF!</definedName>
    <definedName name="Z_78F3929B_0DE2_11D3_97F6_00A0C9DF29C4_.wvu.PrintArea" localSheetId="11" hidden="1">#REF!</definedName>
    <definedName name="Z_78F3929B_0DE2_11D3_97F6_00A0C9DF29C4_.wvu.PrintArea" localSheetId="9" hidden="1">#REF!</definedName>
    <definedName name="Z_78F3929B_0DE2_11D3_97F6_00A0C9DF29C4_.wvu.PrintArea" localSheetId="8" hidden="1">#REF!</definedName>
    <definedName name="Z_78F3929B_0DE2_11D3_97F6_00A0C9DF29C4_.wvu.PrintArea" localSheetId="21" hidden="1">#REF!</definedName>
    <definedName name="Z_78F3929B_0DE2_11D3_97F6_00A0C9DF29C4_.wvu.PrintArea" localSheetId="6" hidden="1">#REF!</definedName>
    <definedName name="Z_78F3929B_0DE2_11D3_97F6_00A0C9DF29C4_.wvu.PrintArea" localSheetId="0" hidden="1">#REF!</definedName>
    <definedName name="Z_78F3929B_0DE2_11D3_97F6_00A0C9DF29C4_.wvu.PrintArea" localSheetId="2" hidden="1">#REF!</definedName>
    <definedName name="Z_78F3929B_0DE2_11D3_97F6_00A0C9DF29C4_.wvu.PrintArea" localSheetId="1" hidden="1">#REF!</definedName>
    <definedName name="Z_78F3929B_0DE2_11D3_97F6_00A0C9DF29C4_.wvu.PrintArea" localSheetId="33" hidden="1">#REF!</definedName>
    <definedName name="Z_78F3929B_0DE2_11D3_97F6_00A0C9DF29C4_.wvu.PrintArea" localSheetId="25" hidden="1">#REF!</definedName>
    <definedName name="Z_78F3929B_0DE2_11D3_97F6_00A0C9DF29C4_.wvu.PrintArea" hidden="1">#REF!</definedName>
    <definedName name="Z_78F3929C_0DE2_11D3_97F6_00A0C9DF29C4_.wvu.PrintArea" localSheetId="17" hidden="1">#REF!</definedName>
    <definedName name="Z_78F3929C_0DE2_11D3_97F6_00A0C9DF29C4_.wvu.PrintArea" localSheetId="16" hidden="1">#REF!</definedName>
    <definedName name="Z_78F3929C_0DE2_11D3_97F6_00A0C9DF29C4_.wvu.PrintArea" localSheetId="53" hidden="1">#REF!</definedName>
    <definedName name="Z_78F3929C_0DE2_11D3_97F6_00A0C9DF29C4_.wvu.PrintArea" localSheetId="23" hidden="1">#REF!</definedName>
    <definedName name="Z_78F3929C_0DE2_11D3_97F6_00A0C9DF29C4_.wvu.PrintArea" localSheetId="14" hidden="1">#REF!</definedName>
    <definedName name="Z_78F3929C_0DE2_11D3_97F6_00A0C9DF29C4_.wvu.PrintArea" localSheetId="13" hidden="1">#REF!</definedName>
    <definedName name="Z_78F3929C_0DE2_11D3_97F6_00A0C9DF29C4_.wvu.PrintArea" localSheetId="12" hidden="1">#REF!</definedName>
    <definedName name="Z_78F3929C_0DE2_11D3_97F6_00A0C9DF29C4_.wvu.PrintArea" localSheetId="36" hidden="1">#REF!</definedName>
    <definedName name="Z_78F3929C_0DE2_11D3_97F6_00A0C9DF29C4_.wvu.PrintArea" localSheetId="10" hidden="1">#REF!</definedName>
    <definedName name="Z_78F3929C_0DE2_11D3_97F6_00A0C9DF29C4_.wvu.PrintArea" localSheetId="11" hidden="1">#REF!</definedName>
    <definedName name="Z_78F3929C_0DE2_11D3_97F6_00A0C9DF29C4_.wvu.PrintArea" localSheetId="9" hidden="1">#REF!</definedName>
    <definedName name="Z_78F3929C_0DE2_11D3_97F6_00A0C9DF29C4_.wvu.PrintArea" localSheetId="8" hidden="1">#REF!</definedName>
    <definedName name="Z_78F3929C_0DE2_11D3_97F6_00A0C9DF29C4_.wvu.PrintArea" localSheetId="21" hidden="1">#REF!</definedName>
    <definedName name="Z_78F3929C_0DE2_11D3_97F6_00A0C9DF29C4_.wvu.PrintArea" localSheetId="6" hidden="1">#REF!</definedName>
    <definedName name="Z_78F3929C_0DE2_11D3_97F6_00A0C9DF29C4_.wvu.PrintArea" localSheetId="0" hidden="1">#REF!</definedName>
    <definedName name="Z_78F3929C_0DE2_11D3_97F6_00A0C9DF29C4_.wvu.PrintArea" localSheetId="2" hidden="1">#REF!</definedName>
    <definedName name="Z_78F3929C_0DE2_11D3_97F6_00A0C9DF29C4_.wvu.PrintArea" localSheetId="1" hidden="1">#REF!</definedName>
    <definedName name="Z_78F3929C_0DE2_11D3_97F6_00A0C9DF29C4_.wvu.PrintArea" localSheetId="33" hidden="1">#REF!</definedName>
    <definedName name="Z_78F3929C_0DE2_11D3_97F6_00A0C9DF29C4_.wvu.PrintArea" localSheetId="25" hidden="1">#REF!</definedName>
    <definedName name="Z_78F3929C_0DE2_11D3_97F6_00A0C9DF29C4_.wvu.PrintArea" hidden="1">#REF!</definedName>
    <definedName name="Z_78F3929D_0DE2_11D3_97F6_00A0C9DF29C4_.wvu.PrintArea" localSheetId="17" hidden="1">#REF!</definedName>
    <definedName name="Z_78F3929D_0DE2_11D3_97F6_00A0C9DF29C4_.wvu.PrintArea" localSheetId="16" hidden="1">#REF!</definedName>
    <definedName name="Z_78F3929D_0DE2_11D3_97F6_00A0C9DF29C4_.wvu.PrintArea" localSheetId="53" hidden="1">#REF!</definedName>
    <definedName name="Z_78F3929D_0DE2_11D3_97F6_00A0C9DF29C4_.wvu.PrintArea" localSheetId="23" hidden="1">#REF!</definedName>
    <definedName name="Z_78F3929D_0DE2_11D3_97F6_00A0C9DF29C4_.wvu.PrintArea" localSheetId="14" hidden="1">#REF!</definedName>
    <definedName name="Z_78F3929D_0DE2_11D3_97F6_00A0C9DF29C4_.wvu.PrintArea" localSheetId="13" hidden="1">#REF!</definedName>
    <definedName name="Z_78F3929D_0DE2_11D3_97F6_00A0C9DF29C4_.wvu.PrintArea" localSheetId="12" hidden="1">#REF!</definedName>
    <definedName name="Z_78F3929D_0DE2_11D3_97F6_00A0C9DF29C4_.wvu.PrintArea" localSheetId="36" hidden="1">#REF!</definedName>
    <definedName name="Z_78F3929D_0DE2_11D3_97F6_00A0C9DF29C4_.wvu.PrintArea" localSheetId="10" hidden="1">#REF!</definedName>
    <definedName name="Z_78F3929D_0DE2_11D3_97F6_00A0C9DF29C4_.wvu.PrintArea" localSheetId="11" hidden="1">#REF!</definedName>
    <definedName name="Z_78F3929D_0DE2_11D3_97F6_00A0C9DF29C4_.wvu.PrintArea" localSheetId="9" hidden="1">#REF!</definedName>
    <definedName name="Z_78F3929D_0DE2_11D3_97F6_00A0C9DF29C4_.wvu.PrintArea" localSheetId="8" hidden="1">#REF!</definedName>
    <definedName name="Z_78F3929D_0DE2_11D3_97F6_00A0C9DF29C4_.wvu.PrintArea" localSheetId="21" hidden="1">#REF!</definedName>
    <definedName name="Z_78F3929D_0DE2_11D3_97F6_00A0C9DF29C4_.wvu.PrintArea" localSheetId="6" hidden="1">#REF!</definedName>
    <definedName name="Z_78F3929D_0DE2_11D3_97F6_00A0C9DF29C4_.wvu.PrintArea" localSheetId="0" hidden="1">#REF!</definedName>
    <definedName name="Z_78F3929D_0DE2_11D3_97F6_00A0C9DF29C4_.wvu.PrintArea" localSheetId="2" hidden="1">#REF!</definedName>
    <definedName name="Z_78F3929D_0DE2_11D3_97F6_00A0C9DF29C4_.wvu.PrintArea" localSheetId="1" hidden="1">#REF!</definedName>
    <definedName name="Z_78F3929D_0DE2_11D3_97F6_00A0C9DF29C4_.wvu.PrintArea" localSheetId="33" hidden="1">#REF!</definedName>
    <definedName name="Z_78F3929D_0DE2_11D3_97F6_00A0C9DF29C4_.wvu.PrintArea" localSheetId="25" hidden="1">#REF!</definedName>
    <definedName name="Z_78F3929D_0DE2_11D3_97F6_00A0C9DF29C4_.wvu.PrintArea" hidden="1">#REF!</definedName>
    <definedName name="Z_78F3929F_0DE2_11D3_97F6_00A0C9DF29C4_.wvu.PrintArea" localSheetId="17" hidden="1">#REF!</definedName>
    <definedName name="Z_78F3929F_0DE2_11D3_97F6_00A0C9DF29C4_.wvu.PrintArea" localSheetId="16" hidden="1">#REF!</definedName>
    <definedName name="Z_78F3929F_0DE2_11D3_97F6_00A0C9DF29C4_.wvu.PrintArea" localSheetId="53" hidden="1">#REF!</definedName>
    <definedName name="Z_78F3929F_0DE2_11D3_97F6_00A0C9DF29C4_.wvu.PrintArea" localSheetId="23" hidden="1">#REF!</definedName>
    <definedName name="Z_78F3929F_0DE2_11D3_97F6_00A0C9DF29C4_.wvu.PrintArea" localSheetId="14" hidden="1">#REF!</definedName>
    <definedName name="Z_78F3929F_0DE2_11D3_97F6_00A0C9DF29C4_.wvu.PrintArea" localSheetId="13" hidden="1">#REF!</definedName>
    <definedName name="Z_78F3929F_0DE2_11D3_97F6_00A0C9DF29C4_.wvu.PrintArea" localSheetId="12" hidden="1">#REF!</definedName>
    <definedName name="Z_78F3929F_0DE2_11D3_97F6_00A0C9DF29C4_.wvu.PrintArea" localSheetId="36" hidden="1">#REF!</definedName>
    <definedName name="Z_78F3929F_0DE2_11D3_97F6_00A0C9DF29C4_.wvu.PrintArea" localSheetId="10" hidden="1">#REF!</definedName>
    <definedName name="Z_78F3929F_0DE2_11D3_97F6_00A0C9DF29C4_.wvu.PrintArea" localSheetId="11" hidden="1">#REF!</definedName>
    <definedName name="Z_78F3929F_0DE2_11D3_97F6_00A0C9DF29C4_.wvu.PrintArea" localSheetId="9" hidden="1">#REF!</definedName>
    <definedName name="Z_78F3929F_0DE2_11D3_97F6_00A0C9DF29C4_.wvu.PrintArea" localSheetId="8" hidden="1">#REF!</definedName>
    <definedName name="Z_78F3929F_0DE2_11D3_97F6_00A0C9DF29C4_.wvu.PrintArea" localSheetId="21" hidden="1">#REF!</definedName>
    <definedName name="Z_78F3929F_0DE2_11D3_97F6_00A0C9DF29C4_.wvu.PrintArea" localSheetId="6" hidden="1">#REF!</definedName>
    <definedName name="Z_78F3929F_0DE2_11D3_97F6_00A0C9DF29C4_.wvu.PrintArea" localSheetId="0" hidden="1">#REF!</definedName>
    <definedName name="Z_78F3929F_0DE2_11D3_97F6_00A0C9DF29C4_.wvu.PrintArea" localSheetId="2" hidden="1">#REF!</definedName>
    <definedName name="Z_78F3929F_0DE2_11D3_97F6_00A0C9DF29C4_.wvu.PrintArea" localSheetId="1" hidden="1">#REF!</definedName>
    <definedName name="Z_78F3929F_0DE2_11D3_97F6_00A0C9DF29C4_.wvu.PrintArea" localSheetId="33" hidden="1">#REF!</definedName>
    <definedName name="Z_78F3929F_0DE2_11D3_97F6_00A0C9DF29C4_.wvu.PrintArea" localSheetId="25" hidden="1">#REF!</definedName>
    <definedName name="Z_78F3929F_0DE2_11D3_97F6_00A0C9DF29C4_.wvu.PrintArea" hidden="1">#REF!</definedName>
    <definedName name="Z_78F392A0_0DE2_11D3_97F6_00A0C9DF29C4_.wvu.PrintArea" localSheetId="17" hidden="1">#REF!</definedName>
    <definedName name="Z_78F392A0_0DE2_11D3_97F6_00A0C9DF29C4_.wvu.PrintArea" localSheetId="16" hidden="1">#REF!</definedName>
    <definedName name="Z_78F392A0_0DE2_11D3_97F6_00A0C9DF29C4_.wvu.PrintArea" localSheetId="53" hidden="1">#REF!</definedName>
    <definedName name="Z_78F392A0_0DE2_11D3_97F6_00A0C9DF29C4_.wvu.PrintArea" localSheetId="23" hidden="1">#REF!</definedName>
    <definedName name="Z_78F392A0_0DE2_11D3_97F6_00A0C9DF29C4_.wvu.PrintArea" localSheetId="14" hidden="1">#REF!</definedName>
    <definedName name="Z_78F392A0_0DE2_11D3_97F6_00A0C9DF29C4_.wvu.PrintArea" localSheetId="13" hidden="1">#REF!</definedName>
    <definedName name="Z_78F392A0_0DE2_11D3_97F6_00A0C9DF29C4_.wvu.PrintArea" localSheetId="12" hidden="1">#REF!</definedName>
    <definedName name="Z_78F392A0_0DE2_11D3_97F6_00A0C9DF29C4_.wvu.PrintArea" localSheetId="36" hidden="1">#REF!</definedName>
    <definedName name="Z_78F392A0_0DE2_11D3_97F6_00A0C9DF29C4_.wvu.PrintArea" localSheetId="10" hidden="1">#REF!</definedName>
    <definedName name="Z_78F392A0_0DE2_11D3_97F6_00A0C9DF29C4_.wvu.PrintArea" localSheetId="11" hidden="1">#REF!</definedName>
    <definedName name="Z_78F392A0_0DE2_11D3_97F6_00A0C9DF29C4_.wvu.PrintArea" localSheetId="9" hidden="1">#REF!</definedName>
    <definedName name="Z_78F392A0_0DE2_11D3_97F6_00A0C9DF29C4_.wvu.PrintArea" localSheetId="8" hidden="1">#REF!</definedName>
    <definedName name="Z_78F392A0_0DE2_11D3_97F6_00A0C9DF29C4_.wvu.PrintArea" localSheetId="21" hidden="1">#REF!</definedName>
    <definedName name="Z_78F392A0_0DE2_11D3_97F6_00A0C9DF29C4_.wvu.PrintArea" localSheetId="6" hidden="1">#REF!</definedName>
    <definedName name="Z_78F392A0_0DE2_11D3_97F6_00A0C9DF29C4_.wvu.PrintArea" localSheetId="0" hidden="1">#REF!</definedName>
    <definedName name="Z_78F392A0_0DE2_11D3_97F6_00A0C9DF29C4_.wvu.PrintArea" localSheetId="2" hidden="1">#REF!</definedName>
    <definedName name="Z_78F392A0_0DE2_11D3_97F6_00A0C9DF29C4_.wvu.PrintArea" localSheetId="1" hidden="1">#REF!</definedName>
    <definedName name="Z_78F392A0_0DE2_11D3_97F6_00A0C9DF29C4_.wvu.PrintArea" localSheetId="33" hidden="1">#REF!</definedName>
    <definedName name="Z_78F392A0_0DE2_11D3_97F6_00A0C9DF29C4_.wvu.PrintArea" localSheetId="25" hidden="1">#REF!</definedName>
    <definedName name="Z_78F392A0_0DE2_11D3_97F6_00A0C9DF29C4_.wvu.PrintArea" hidden="1">#REF!</definedName>
    <definedName name="Z_797E0CC1_6F4E_11D3_ABEF_00A0C9DF1063_.wvu.PrintArea" localSheetId="17" hidden="1">#REF!</definedName>
    <definedName name="Z_797E0CC1_6F4E_11D3_ABEF_00A0C9DF1063_.wvu.PrintArea" localSheetId="16" hidden="1">#REF!</definedName>
    <definedName name="Z_797E0CC1_6F4E_11D3_ABEF_00A0C9DF1063_.wvu.PrintArea" localSheetId="53" hidden="1">#REF!</definedName>
    <definedName name="Z_797E0CC1_6F4E_11D3_ABEF_00A0C9DF1063_.wvu.PrintArea" localSheetId="23" hidden="1">#REF!</definedName>
    <definedName name="Z_797E0CC1_6F4E_11D3_ABEF_00A0C9DF1063_.wvu.PrintArea" localSheetId="14" hidden="1">#REF!</definedName>
    <definedName name="Z_797E0CC1_6F4E_11D3_ABEF_00A0C9DF1063_.wvu.PrintArea" localSheetId="13" hidden="1">#REF!</definedName>
    <definedName name="Z_797E0CC1_6F4E_11D3_ABEF_00A0C9DF1063_.wvu.PrintArea" localSheetId="12" hidden="1">#REF!</definedName>
    <definedName name="Z_797E0CC1_6F4E_11D3_ABEF_00A0C9DF1063_.wvu.PrintArea" localSheetId="36" hidden="1">#REF!</definedName>
    <definedName name="Z_797E0CC1_6F4E_11D3_ABEF_00A0C9DF1063_.wvu.PrintArea" localSheetId="10" hidden="1">#REF!</definedName>
    <definedName name="Z_797E0CC1_6F4E_11D3_ABEF_00A0C9DF1063_.wvu.PrintArea" localSheetId="11" hidden="1">#REF!</definedName>
    <definedName name="Z_797E0CC1_6F4E_11D3_ABEF_00A0C9DF1063_.wvu.PrintArea" localSheetId="9" hidden="1">#REF!</definedName>
    <definedName name="Z_797E0CC1_6F4E_11D3_ABEF_00A0C9DF1063_.wvu.PrintArea" localSheetId="8" hidden="1">#REF!</definedName>
    <definedName name="Z_797E0CC1_6F4E_11D3_ABEF_00A0C9DF1063_.wvu.PrintArea" localSheetId="21" hidden="1">#REF!</definedName>
    <definedName name="Z_797E0CC1_6F4E_11D3_ABEF_00A0C9DF1063_.wvu.PrintArea" localSheetId="6" hidden="1">#REF!</definedName>
    <definedName name="Z_797E0CC1_6F4E_11D3_ABEF_00A0C9DF1063_.wvu.PrintArea" localSheetId="0" hidden="1">#REF!</definedName>
    <definedName name="Z_797E0CC1_6F4E_11D3_ABEF_00A0C9DF1063_.wvu.PrintArea" localSheetId="2" hidden="1">#REF!</definedName>
    <definedName name="Z_797E0CC1_6F4E_11D3_ABEF_00A0C9DF1063_.wvu.PrintArea" localSheetId="1" hidden="1">#REF!</definedName>
    <definedName name="Z_797E0CC1_6F4E_11D3_ABEF_00A0C9DF1063_.wvu.PrintArea" localSheetId="33" hidden="1">#REF!</definedName>
    <definedName name="Z_797E0CC1_6F4E_11D3_ABEF_00A0C9DF1063_.wvu.PrintArea" localSheetId="25" hidden="1">#REF!</definedName>
    <definedName name="Z_797E0CC1_6F4E_11D3_ABEF_00A0C9DF1063_.wvu.PrintArea" hidden="1">#REF!</definedName>
    <definedName name="Z_797E0CC2_6F4E_11D3_ABEF_00A0C9DF1063_.wvu.PrintArea" localSheetId="17" hidden="1">#REF!</definedName>
    <definedName name="Z_797E0CC2_6F4E_11D3_ABEF_00A0C9DF1063_.wvu.PrintArea" localSheetId="16" hidden="1">#REF!</definedName>
    <definedName name="Z_797E0CC2_6F4E_11D3_ABEF_00A0C9DF1063_.wvu.PrintArea" localSheetId="53" hidden="1">#REF!</definedName>
    <definedName name="Z_797E0CC2_6F4E_11D3_ABEF_00A0C9DF1063_.wvu.PrintArea" localSheetId="23" hidden="1">#REF!</definedName>
    <definedName name="Z_797E0CC2_6F4E_11D3_ABEF_00A0C9DF1063_.wvu.PrintArea" localSheetId="14" hidden="1">#REF!</definedName>
    <definedName name="Z_797E0CC2_6F4E_11D3_ABEF_00A0C9DF1063_.wvu.PrintArea" localSheetId="13" hidden="1">#REF!</definedName>
    <definedName name="Z_797E0CC2_6F4E_11D3_ABEF_00A0C9DF1063_.wvu.PrintArea" localSheetId="12" hidden="1">#REF!</definedName>
    <definedName name="Z_797E0CC2_6F4E_11D3_ABEF_00A0C9DF1063_.wvu.PrintArea" localSheetId="36" hidden="1">#REF!</definedName>
    <definedName name="Z_797E0CC2_6F4E_11D3_ABEF_00A0C9DF1063_.wvu.PrintArea" localSheetId="10" hidden="1">#REF!</definedName>
    <definedName name="Z_797E0CC2_6F4E_11D3_ABEF_00A0C9DF1063_.wvu.PrintArea" localSheetId="11" hidden="1">#REF!</definedName>
    <definedName name="Z_797E0CC2_6F4E_11D3_ABEF_00A0C9DF1063_.wvu.PrintArea" localSheetId="9" hidden="1">#REF!</definedName>
    <definedName name="Z_797E0CC2_6F4E_11D3_ABEF_00A0C9DF1063_.wvu.PrintArea" localSheetId="8" hidden="1">#REF!</definedName>
    <definedName name="Z_797E0CC2_6F4E_11D3_ABEF_00A0C9DF1063_.wvu.PrintArea" localSheetId="21" hidden="1">#REF!</definedName>
    <definedName name="Z_797E0CC2_6F4E_11D3_ABEF_00A0C9DF1063_.wvu.PrintArea" localSheetId="6" hidden="1">#REF!</definedName>
    <definedName name="Z_797E0CC2_6F4E_11D3_ABEF_00A0C9DF1063_.wvu.PrintArea" localSheetId="0" hidden="1">#REF!</definedName>
    <definedName name="Z_797E0CC2_6F4E_11D3_ABEF_00A0C9DF1063_.wvu.PrintArea" localSheetId="2" hidden="1">#REF!</definedName>
    <definedName name="Z_797E0CC2_6F4E_11D3_ABEF_00A0C9DF1063_.wvu.PrintArea" localSheetId="1" hidden="1">#REF!</definedName>
    <definedName name="Z_797E0CC2_6F4E_11D3_ABEF_00A0C9DF1063_.wvu.PrintArea" localSheetId="33" hidden="1">#REF!</definedName>
    <definedName name="Z_797E0CC2_6F4E_11D3_ABEF_00A0C9DF1063_.wvu.PrintArea" localSheetId="25" hidden="1">#REF!</definedName>
    <definedName name="Z_797E0CC2_6F4E_11D3_ABEF_00A0C9DF1063_.wvu.PrintArea" hidden="1">#REF!</definedName>
    <definedName name="Z_797E0CC4_6F4E_11D3_ABEF_00A0C9DF1063_.wvu.PrintArea" localSheetId="17" hidden="1">#REF!</definedName>
    <definedName name="Z_797E0CC4_6F4E_11D3_ABEF_00A0C9DF1063_.wvu.PrintArea" localSheetId="16" hidden="1">#REF!</definedName>
    <definedName name="Z_797E0CC4_6F4E_11D3_ABEF_00A0C9DF1063_.wvu.PrintArea" localSheetId="53" hidden="1">#REF!</definedName>
    <definedName name="Z_797E0CC4_6F4E_11D3_ABEF_00A0C9DF1063_.wvu.PrintArea" localSheetId="23" hidden="1">#REF!</definedName>
    <definedName name="Z_797E0CC4_6F4E_11D3_ABEF_00A0C9DF1063_.wvu.PrintArea" localSheetId="14" hidden="1">#REF!</definedName>
    <definedName name="Z_797E0CC4_6F4E_11D3_ABEF_00A0C9DF1063_.wvu.PrintArea" localSheetId="13" hidden="1">#REF!</definedName>
    <definedName name="Z_797E0CC4_6F4E_11D3_ABEF_00A0C9DF1063_.wvu.PrintArea" localSheetId="12" hidden="1">#REF!</definedName>
    <definedName name="Z_797E0CC4_6F4E_11D3_ABEF_00A0C9DF1063_.wvu.PrintArea" localSheetId="36" hidden="1">#REF!</definedName>
    <definedName name="Z_797E0CC4_6F4E_11D3_ABEF_00A0C9DF1063_.wvu.PrintArea" localSheetId="10" hidden="1">#REF!</definedName>
    <definedName name="Z_797E0CC4_6F4E_11D3_ABEF_00A0C9DF1063_.wvu.PrintArea" localSheetId="11" hidden="1">#REF!</definedName>
    <definedName name="Z_797E0CC4_6F4E_11D3_ABEF_00A0C9DF1063_.wvu.PrintArea" localSheetId="9" hidden="1">#REF!</definedName>
    <definedName name="Z_797E0CC4_6F4E_11D3_ABEF_00A0C9DF1063_.wvu.PrintArea" localSheetId="8" hidden="1">#REF!</definedName>
    <definedName name="Z_797E0CC4_6F4E_11D3_ABEF_00A0C9DF1063_.wvu.PrintArea" localSheetId="21" hidden="1">#REF!</definedName>
    <definedName name="Z_797E0CC4_6F4E_11D3_ABEF_00A0C9DF1063_.wvu.PrintArea" localSheetId="6" hidden="1">#REF!</definedName>
    <definedName name="Z_797E0CC4_6F4E_11D3_ABEF_00A0C9DF1063_.wvu.PrintArea" localSheetId="0" hidden="1">#REF!</definedName>
    <definedName name="Z_797E0CC4_6F4E_11D3_ABEF_00A0C9DF1063_.wvu.PrintArea" localSheetId="2" hidden="1">#REF!</definedName>
    <definedName name="Z_797E0CC4_6F4E_11D3_ABEF_00A0C9DF1063_.wvu.PrintArea" localSheetId="1" hidden="1">#REF!</definedName>
    <definedName name="Z_797E0CC4_6F4E_11D3_ABEF_00A0C9DF1063_.wvu.PrintArea" localSheetId="33" hidden="1">#REF!</definedName>
    <definedName name="Z_797E0CC4_6F4E_11D3_ABEF_00A0C9DF1063_.wvu.PrintArea" localSheetId="25" hidden="1">#REF!</definedName>
    <definedName name="Z_797E0CC4_6F4E_11D3_ABEF_00A0C9DF1063_.wvu.PrintArea" hidden="1">#REF!</definedName>
    <definedName name="Z_797E0CC5_6F4E_11D3_ABEF_00A0C9DF1063_.wvu.PrintArea" localSheetId="17" hidden="1">#REF!</definedName>
    <definedName name="Z_797E0CC5_6F4E_11D3_ABEF_00A0C9DF1063_.wvu.PrintArea" localSheetId="16" hidden="1">#REF!</definedName>
    <definedName name="Z_797E0CC5_6F4E_11D3_ABEF_00A0C9DF1063_.wvu.PrintArea" localSheetId="53" hidden="1">#REF!</definedName>
    <definedName name="Z_797E0CC5_6F4E_11D3_ABEF_00A0C9DF1063_.wvu.PrintArea" localSheetId="23" hidden="1">#REF!</definedName>
    <definedName name="Z_797E0CC5_6F4E_11D3_ABEF_00A0C9DF1063_.wvu.PrintArea" localSheetId="14" hidden="1">#REF!</definedName>
    <definedName name="Z_797E0CC5_6F4E_11D3_ABEF_00A0C9DF1063_.wvu.PrintArea" localSheetId="13" hidden="1">#REF!</definedName>
    <definedName name="Z_797E0CC5_6F4E_11D3_ABEF_00A0C9DF1063_.wvu.PrintArea" localSheetId="12" hidden="1">#REF!</definedName>
    <definedName name="Z_797E0CC5_6F4E_11D3_ABEF_00A0C9DF1063_.wvu.PrintArea" localSheetId="36" hidden="1">#REF!</definedName>
    <definedName name="Z_797E0CC5_6F4E_11D3_ABEF_00A0C9DF1063_.wvu.PrintArea" localSheetId="10" hidden="1">#REF!</definedName>
    <definedName name="Z_797E0CC5_6F4E_11D3_ABEF_00A0C9DF1063_.wvu.PrintArea" localSheetId="11" hidden="1">#REF!</definedName>
    <definedName name="Z_797E0CC5_6F4E_11D3_ABEF_00A0C9DF1063_.wvu.PrintArea" localSheetId="9" hidden="1">#REF!</definedName>
    <definedName name="Z_797E0CC5_6F4E_11D3_ABEF_00A0C9DF1063_.wvu.PrintArea" localSheetId="8" hidden="1">#REF!</definedName>
    <definedName name="Z_797E0CC5_6F4E_11D3_ABEF_00A0C9DF1063_.wvu.PrintArea" localSheetId="21" hidden="1">#REF!</definedName>
    <definedName name="Z_797E0CC5_6F4E_11D3_ABEF_00A0C9DF1063_.wvu.PrintArea" localSheetId="6" hidden="1">#REF!</definedName>
    <definedName name="Z_797E0CC5_6F4E_11D3_ABEF_00A0C9DF1063_.wvu.PrintArea" localSheetId="0" hidden="1">#REF!</definedName>
    <definedName name="Z_797E0CC5_6F4E_11D3_ABEF_00A0C9DF1063_.wvu.PrintArea" localSheetId="2" hidden="1">#REF!</definedName>
    <definedName name="Z_797E0CC5_6F4E_11D3_ABEF_00A0C9DF1063_.wvu.PrintArea" localSheetId="1" hidden="1">#REF!</definedName>
    <definedName name="Z_797E0CC5_6F4E_11D3_ABEF_00A0C9DF1063_.wvu.PrintArea" localSheetId="33" hidden="1">#REF!</definedName>
    <definedName name="Z_797E0CC5_6F4E_11D3_ABEF_00A0C9DF1063_.wvu.PrintArea" localSheetId="25" hidden="1">#REF!</definedName>
    <definedName name="Z_797E0CC5_6F4E_11D3_ABEF_00A0C9DF1063_.wvu.PrintArea" hidden="1">#REF!</definedName>
    <definedName name="Z_797E0CC6_6F4E_11D3_ABEF_00A0C9DF1063_.wvu.PrintArea" localSheetId="17" hidden="1">#REF!</definedName>
    <definedName name="Z_797E0CC6_6F4E_11D3_ABEF_00A0C9DF1063_.wvu.PrintArea" localSheetId="16" hidden="1">#REF!</definedName>
    <definedName name="Z_797E0CC6_6F4E_11D3_ABEF_00A0C9DF1063_.wvu.PrintArea" localSheetId="53" hidden="1">#REF!</definedName>
    <definedName name="Z_797E0CC6_6F4E_11D3_ABEF_00A0C9DF1063_.wvu.PrintArea" localSheetId="23" hidden="1">#REF!</definedName>
    <definedName name="Z_797E0CC6_6F4E_11D3_ABEF_00A0C9DF1063_.wvu.PrintArea" localSheetId="14" hidden="1">#REF!</definedName>
    <definedName name="Z_797E0CC6_6F4E_11D3_ABEF_00A0C9DF1063_.wvu.PrintArea" localSheetId="13" hidden="1">#REF!</definedName>
    <definedName name="Z_797E0CC6_6F4E_11D3_ABEF_00A0C9DF1063_.wvu.PrintArea" localSheetId="12" hidden="1">#REF!</definedName>
    <definedName name="Z_797E0CC6_6F4E_11D3_ABEF_00A0C9DF1063_.wvu.PrintArea" localSheetId="36" hidden="1">#REF!</definedName>
    <definedName name="Z_797E0CC6_6F4E_11D3_ABEF_00A0C9DF1063_.wvu.PrintArea" localSheetId="10" hidden="1">#REF!</definedName>
    <definedName name="Z_797E0CC6_6F4E_11D3_ABEF_00A0C9DF1063_.wvu.PrintArea" localSheetId="11" hidden="1">#REF!</definedName>
    <definedName name="Z_797E0CC6_6F4E_11D3_ABEF_00A0C9DF1063_.wvu.PrintArea" localSheetId="9" hidden="1">#REF!</definedName>
    <definedName name="Z_797E0CC6_6F4E_11D3_ABEF_00A0C9DF1063_.wvu.PrintArea" localSheetId="8" hidden="1">#REF!</definedName>
    <definedName name="Z_797E0CC6_6F4E_11D3_ABEF_00A0C9DF1063_.wvu.PrintArea" localSheetId="21" hidden="1">#REF!</definedName>
    <definedName name="Z_797E0CC6_6F4E_11D3_ABEF_00A0C9DF1063_.wvu.PrintArea" localSheetId="6" hidden="1">#REF!</definedName>
    <definedName name="Z_797E0CC6_6F4E_11D3_ABEF_00A0C9DF1063_.wvu.PrintArea" localSheetId="0" hidden="1">#REF!</definedName>
    <definedName name="Z_797E0CC6_6F4E_11D3_ABEF_00A0C9DF1063_.wvu.PrintArea" localSheetId="2" hidden="1">#REF!</definedName>
    <definedName name="Z_797E0CC6_6F4E_11D3_ABEF_00A0C9DF1063_.wvu.PrintArea" localSheetId="1" hidden="1">#REF!</definedName>
    <definedName name="Z_797E0CC6_6F4E_11D3_ABEF_00A0C9DF1063_.wvu.PrintArea" localSheetId="33" hidden="1">#REF!</definedName>
    <definedName name="Z_797E0CC6_6F4E_11D3_ABEF_00A0C9DF1063_.wvu.PrintArea" localSheetId="25" hidden="1">#REF!</definedName>
    <definedName name="Z_797E0CC6_6F4E_11D3_ABEF_00A0C9DF1063_.wvu.PrintArea" hidden="1">#REF!</definedName>
    <definedName name="Z_797E0CC7_6F4E_11D3_ABEF_00A0C9DF1063_.wvu.PrintArea" localSheetId="17" hidden="1">#REF!</definedName>
    <definedName name="Z_797E0CC7_6F4E_11D3_ABEF_00A0C9DF1063_.wvu.PrintArea" localSheetId="16" hidden="1">#REF!</definedName>
    <definedName name="Z_797E0CC7_6F4E_11D3_ABEF_00A0C9DF1063_.wvu.PrintArea" localSheetId="53" hidden="1">#REF!</definedName>
    <definedName name="Z_797E0CC7_6F4E_11D3_ABEF_00A0C9DF1063_.wvu.PrintArea" localSheetId="23" hidden="1">#REF!</definedName>
    <definedName name="Z_797E0CC7_6F4E_11D3_ABEF_00A0C9DF1063_.wvu.PrintArea" localSheetId="14" hidden="1">#REF!</definedName>
    <definedName name="Z_797E0CC7_6F4E_11D3_ABEF_00A0C9DF1063_.wvu.PrintArea" localSheetId="13" hidden="1">#REF!</definedName>
    <definedName name="Z_797E0CC7_6F4E_11D3_ABEF_00A0C9DF1063_.wvu.PrintArea" localSheetId="12" hidden="1">#REF!</definedName>
    <definedName name="Z_797E0CC7_6F4E_11D3_ABEF_00A0C9DF1063_.wvu.PrintArea" localSheetId="36" hidden="1">#REF!</definedName>
    <definedName name="Z_797E0CC7_6F4E_11D3_ABEF_00A0C9DF1063_.wvu.PrintArea" localSheetId="10" hidden="1">#REF!</definedName>
    <definedName name="Z_797E0CC7_6F4E_11D3_ABEF_00A0C9DF1063_.wvu.PrintArea" localSheetId="11" hidden="1">#REF!</definedName>
    <definedName name="Z_797E0CC7_6F4E_11D3_ABEF_00A0C9DF1063_.wvu.PrintArea" localSheetId="9" hidden="1">#REF!</definedName>
    <definedName name="Z_797E0CC7_6F4E_11D3_ABEF_00A0C9DF1063_.wvu.PrintArea" localSheetId="8" hidden="1">#REF!</definedName>
    <definedName name="Z_797E0CC7_6F4E_11D3_ABEF_00A0C9DF1063_.wvu.PrintArea" localSheetId="21" hidden="1">#REF!</definedName>
    <definedName name="Z_797E0CC7_6F4E_11D3_ABEF_00A0C9DF1063_.wvu.PrintArea" localSheetId="6" hidden="1">#REF!</definedName>
    <definedName name="Z_797E0CC7_6F4E_11D3_ABEF_00A0C9DF1063_.wvu.PrintArea" localSheetId="0" hidden="1">#REF!</definedName>
    <definedName name="Z_797E0CC7_6F4E_11D3_ABEF_00A0C9DF1063_.wvu.PrintArea" localSheetId="2" hidden="1">#REF!</definedName>
    <definedName name="Z_797E0CC7_6F4E_11D3_ABEF_00A0C9DF1063_.wvu.PrintArea" localSheetId="1" hidden="1">#REF!</definedName>
    <definedName name="Z_797E0CC7_6F4E_11D3_ABEF_00A0C9DF1063_.wvu.PrintArea" localSheetId="33" hidden="1">#REF!</definedName>
    <definedName name="Z_797E0CC7_6F4E_11D3_ABEF_00A0C9DF1063_.wvu.PrintArea" localSheetId="25" hidden="1">#REF!</definedName>
    <definedName name="Z_797E0CC7_6F4E_11D3_ABEF_00A0C9DF1063_.wvu.PrintArea" hidden="1">#REF!</definedName>
    <definedName name="Z_797E0CC9_6F4E_11D3_ABEF_00A0C9DF1063_.wvu.PrintArea" localSheetId="17" hidden="1">#REF!</definedName>
    <definedName name="Z_797E0CC9_6F4E_11D3_ABEF_00A0C9DF1063_.wvu.PrintArea" localSheetId="16" hidden="1">#REF!</definedName>
    <definedName name="Z_797E0CC9_6F4E_11D3_ABEF_00A0C9DF1063_.wvu.PrintArea" localSheetId="53" hidden="1">#REF!</definedName>
    <definedName name="Z_797E0CC9_6F4E_11D3_ABEF_00A0C9DF1063_.wvu.PrintArea" localSheetId="23" hidden="1">#REF!</definedName>
    <definedName name="Z_797E0CC9_6F4E_11D3_ABEF_00A0C9DF1063_.wvu.PrintArea" localSheetId="14" hidden="1">#REF!</definedName>
    <definedName name="Z_797E0CC9_6F4E_11D3_ABEF_00A0C9DF1063_.wvu.PrintArea" localSheetId="13" hidden="1">#REF!</definedName>
    <definedName name="Z_797E0CC9_6F4E_11D3_ABEF_00A0C9DF1063_.wvu.PrintArea" localSheetId="12" hidden="1">#REF!</definedName>
    <definedName name="Z_797E0CC9_6F4E_11D3_ABEF_00A0C9DF1063_.wvu.PrintArea" localSheetId="36" hidden="1">#REF!</definedName>
    <definedName name="Z_797E0CC9_6F4E_11D3_ABEF_00A0C9DF1063_.wvu.PrintArea" localSheetId="10" hidden="1">#REF!</definedName>
    <definedName name="Z_797E0CC9_6F4E_11D3_ABEF_00A0C9DF1063_.wvu.PrintArea" localSheetId="11" hidden="1">#REF!</definedName>
    <definedName name="Z_797E0CC9_6F4E_11D3_ABEF_00A0C9DF1063_.wvu.PrintArea" localSheetId="9" hidden="1">#REF!</definedName>
    <definedName name="Z_797E0CC9_6F4E_11D3_ABEF_00A0C9DF1063_.wvu.PrintArea" localSheetId="8" hidden="1">#REF!</definedName>
    <definedName name="Z_797E0CC9_6F4E_11D3_ABEF_00A0C9DF1063_.wvu.PrintArea" localSheetId="21" hidden="1">#REF!</definedName>
    <definedName name="Z_797E0CC9_6F4E_11D3_ABEF_00A0C9DF1063_.wvu.PrintArea" localSheetId="6" hidden="1">#REF!</definedName>
    <definedName name="Z_797E0CC9_6F4E_11D3_ABEF_00A0C9DF1063_.wvu.PrintArea" localSheetId="0" hidden="1">#REF!</definedName>
    <definedName name="Z_797E0CC9_6F4E_11D3_ABEF_00A0C9DF1063_.wvu.PrintArea" localSheetId="2" hidden="1">#REF!</definedName>
    <definedName name="Z_797E0CC9_6F4E_11D3_ABEF_00A0C9DF1063_.wvu.PrintArea" localSheetId="1" hidden="1">#REF!</definedName>
    <definedName name="Z_797E0CC9_6F4E_11D3_ABEF_00A0C9DF1063_.wvu.PrintArea" localSheetId="33" hidden="1">#REF!</definedName>
    <definedName name="Z_797E0CC9_6F4E_11D3_ABEF_00A0C9DF1063_.wvu.PrintArea" localSheetId="25" hidden="1">#REF!</definedName>
    <definedName name="Z_797E0CC9_6F4E_11D3_ABEF_00A0C9DF1063_.wvu.PrintArea" hidden="1">#REF!</definedName>
    <definedName name="Z_797E0CCA_6F4E_11D3_ABEF_00A0C9DF1063_.wvu.PrintArea" localSheetId="17" hidden="1">#REF!</definedName>
    <definedName name="Z_797E0CCA_6F4E_11D3_ABEF_00A0C9DF1063_.wvu.PrintArea" localSheetId="16" hidden="1">#REF!</definedName>
    <definedName name="Z_797E0CCA_6F4E_11D3_ABEF_00A0C9DF1063_.wvu.PrintArea" localSheetId="53" hidden="1">#REF!</definedName>
    <definedName name="Z_797E0CCA_6F4E_11D3_ABEF_00A0C9DF1063_.wvu.PrintArea" localSheetId="23" hidden="1">#REF!</definedName>
    <definedName name="Z_797E0CCA_6F4E_11D3_ABEF_00A0C9DF1063_.wvu.PrintArea" localSheetId="14" hidden="1">#REF!</definedName>
    <definedName name="Z_797E0CCA_6F4E_11D3_ABEF_00A0C9DF1063_.wvu.PrintArea" localSheetId="13" hidden="1">#REF!</definedName>
    <definedName name="Z_797E0CCA_6F4E_11D3_ABEF_00A0C9DF1063_.wvu.PrintArea" localSheetId="12" hidden="1">#REF!</definedName>
    <definedName name="Z_797E0CCA_6F4E_11D3_ABEF_00A0C9DF1063_.wvu.PrintArea" localSheetId="36" hidden="1">#REF!</definedName>
    <definedName name="Z_797E0CCA_6F4E_11D3_ABEF_00A0C9DF1063_.wvu.PrintArea" localSheetId="10" hidden="1">#REF!</definedName>
    <definedName name="Z_797E0CCA_6F4E_11D3_ABEF_00A0C9DF1063_.wvu.PrintArea" localSheetId="11" hidden="1">#REF!</definedName>
    <definedName name="Z_797E0CCA_6F4E_11D3_ABEF_00A0C9DF1063_.wvu.PrintArea" localSheetId="9" hidden="1">#REF!</definedName>
    <definedName name="Z_797E0CCA_6F4E_11D3_ABEF_00A0C9DF1063_.wvu.PrintArea" localSheetId="8" hidden="1">#REF!</definedName>
    <definedName name="Z_797E0CCA_6F4E_11D3_ABEF_00A0C9DF1063_.wvu.PrintArea" localSheetId="21" hidden="1">#REF!</definedName>
    <definedName name="Z_797E0CCA_6F4E_11D3_ABEF_00A0C9DF1063_.wvu.PrintArea" localSheetId="6" hidden="1">#REF!</definedName>
    <definedName name="Z_797E0CCA_6F4E_11D3_ABEF_00A0C9DF1063_.wvu.PrintArea" localSheetId="0" hidden="1">#REF!</definedName>
    <definedName name="Z_797E0CCA_6F4E_11D3_ABEF_00A0C9DF1063_.wvu.PrintArea" localSheetId="2" hidden="1">#REF!</definedName>
    <definedName name="Z_797E0CCA_6F4E_11D3_ABEF_00A0C9DF1063_.wvu.PrintArea" localSheetId="1" hidden="1">#REF!</definedName>
    <definedName name="Z_797E0CCA_6F4E_11D3_ABEF_00A0C9DF1063_.wvu.PrintArea" localSheetId="33" hidden="1">#REF!</definedName>
    <definedName name="Z_797E0CCA_6F4E_11D3_ABEF_00A0C9DF1063_.wvu.PrintArea" localSheetId="25" hidden="1">#REF!</definedName>
    <definedName name="Z_797E0CCA_6F4E_11D3_ABEF_00A0C9DF1063_.wvu.PrintArea" hidden="1">#REF!</definedName>
    <definedName name="Z_797E0CCB_6F4E_11D3_ABEF_00A0C9DF1063_.wvu.PrintArea" localSheetId="17" hidden="1">#REF!</definedName>
    <definedName name="Z_797E0CCB_6F4E_11D3_ABEF_00A0C9DF1063_.wvu.PrintArea" localSheetId="16" hidden="1">#REF!</definedName>
    <definedName name="Z_797E0CCB_6F4E_11D3_ABEF_00A0C9DF1063_.wvu.PrintArea" localSheetId="53" hidden="1">#REF!</definedName>
    <definedName name="Z_797E0CCB_6F4E_11D3_ABEF_00A0C9DF1063_.wvu.PrintArea" localSheetId="23" hidden="1">#REF!</definedName>
    <definedName name="Z_797E0CCB_6F4E_11D3_ABEF_00A0C9DF1063_.wvu.PrintArea" localSheetId="14" hidden="1">#REF!</definedName>
    <definedName name="Z_797E0CCB_6F4E_11D3_ABEF_00A0C9DF1063_.wvu.PrintArea" localSheetId="13" hidden="1">#REF!</definedName>
    <definedName name="Z_797E0CCB_6F4E_11D3_ABEF_00A0C9DF1063_.wvu.PrintArea" localSheetId="12" hidden="1">#REF!</definedName>
    <definedName name="Z_797E0CCB_6F4E_11D3_ABEF_00A0C9DF1063_.wvu.PrintArea" localSheetId="36" hidden="1">#REF!</definedName>
    <definedName name="Z_797E0CCB_6F4E_11D3_ABEF_00A0C9DF1063_.wvu.PrintArea" localSheetId="10" hidden="1">#REF!</definedName>
    <definedName name="Z_797E0CCB_6F4E_11D3_ABEF_00A0C9DF1063_.wvu.PrintArea" localSheetId="11" hidden="1">#REF!</definedName>
    <definedName name="Z_797E0CCB_6F4E_11D3_ABEF_00A0C9DF1063_.wvu.PrintArea" localSheetId="9" hidden="1">#REF!</definedName>
    <definedName name="Z_797E0CCB_6F4E_11D3_ABEF_00A0C9DF1063_.wvu.PrintArea" localSheetId="8" hidden="1">#REF!</definedName>
    <definedName name="Z_797E0CCB_6F4E_11D3_ABEF_00A0C9DF1063_.wvu.PrintArea" localSheetId="21" hidden="1">#REF!</definedName>
    <definedName name="Z_797E0CCB_6F4E_11D3_ABEF_00A0C9DF1063_.wvu.PrintArea" localSheetId="6" hidden="1">#REF!</definedName>
    <definedName name="Z_797E0CCB_6F4E_11D3_ABEF_00A0C9DF1063_.wvu.PrintArea" localSheetId="0" hidden="1">#REF!</definedName>
    <definedName name="Z_797E0CCB_6F4E_11D3_ABEF_00A0C9DF1063_.wvu.PrintArea" localSheetId="2" hidden="1">#REF!</definedName>
    <definedName name="Z_797E0CCB_6F4E_11D3_ABEF_00A0C9DF1063_.wvu.PrintArea" localSheetId="1" hidden="1">#REF!</definedName>
    <definedName name="Z_797E0CCB_6F4E_11D3_ABEF_00A0C9DF1063_.wvu.PrintArea" localSheetId="33" hidden="1">#REF!</definedName>
    <definedName name="Z_797E0CCB_6F4E_11D3_ABEF_00A0C9DF1063_.wvu.PrintArea" localSheetId="25" hidden="1">#REF!</definedName>
    <definedName name="Z_797E0CCB_6F4E_11D3_ABEF_00A0C9DF1063_.wvu.PrintArea" hidden="1">#REF!</definedName>
    <definedName name="Z_797E0CCC_6F4E_11D3_ABEF_00A0C9DF1063_.wvu.PrintArea" localSheetId="17" hidden="1">#REF!</definedName>
    <definedName name="Z_797E0CCC_6F4E_11D3_ABEF_00A0C9DF1063_.wvu.PrintArea" localSheetId="16" hidden="1">#REF!</definedName>
    <definedName name="Z_797E0CCC_6F4E_11D3_ABEF_00A0C9DF1063_.wvu.PrintArea" localSheetId="53" hidden="1">#REF!</definedName>
    <definedName name="Z_797E0CCC_6F4E_11D3_ABEF_00A0C9DF1063_.wvu.PrintArea" localSheetId="23" hidden="1">#REF!</definedName>
    <definedName name="Z_797E0CCC_6F4E_11D3_ABEF_00A0C9DF1063_.wvu.PrintArea" localSheetId="14" hidden="1">#REF!</definedName>
    <definedName name="Z_797E0CCC_6F4E_11D3_ABEF_00A0C9DF1063_.wvu.PrintArea" localSheetId="13" hidden="1">#REF!</definedName>
    <definedName name="Z_797E0CCC_6F4E_11D3_ABEF_00A0C9DF1063_.wvu.PrintArea" localSheetId="12" hidden="1">#REF!</definedName>
    <definedName name="Z_797E0CCC_6F4E_11D3_ABEF_00A0C9DF1063_.wvu.PrintArea" localSheetId="36" hidden="1">#REF!</definedName>
    <definedName name="Z_797E0CCC_6F4E_11D3_ABEF_00A0C9DF1063_.wvu.PrintArea" localSheetId="10" hidden="1">#REF!</definedName>
    <definedName name="Z_797E0CCC_6F4E_11D3_ABEF_00A0C9DF1063_.wvu.PrintArea" localSheetId="11" hidden="1">#REF!</definedName>
    <definedName name="Z_797E0CCC_6F4E_11D3_ABEF_00A0C9DF1063_.wvu.PrintArea" localSheetId="9" hidden="1">#REF!</definedName>
    <definedName name="Z_797E0CCC_6F4E_11D3_ABEF_00A0C9DF1063_.wvu.PrintArea" localSheetId="8" hidden="1">#REF!</definedName>
    <definedName name="Z_797E0CCC_6F4E_11D3_ABEF_00A0C9DF1063_.wvu.PrintArea" localSheetId="21" hidden="1">#REF!</definedName>
    <definedName name="Z_797E0CCC_6F4E_11D3_ABEF_00A0C9DF1063_.wvu.PrintArea" localSheetId="6" hidden="1">#REF!</definedName>
    <definedName name="Z_797E0CCC_6F4E_11D3_ABEF_00A0C9DF1063_.wvu.PrintArea" localSheetId="0" hidden="1">#REF!</definedName>
    <definedName name="Z_797E0CCC_6F4E_11D3_ABEF_00A0C9DF1063_.wvu.PrintArea" localSheetId="2" hidden="1">#REF!</definedName>
    <definedName name="Z_797E0CCC_6F4E_11D3_ABEF_00A0C9DF1063_.wvu.PrintArea" localSheetId="1" hidden="1">#REF!</definedName>
    <definedName name="Z_797E0CCC_6F4E_11D3_ABEF_00A0C9DF1063_.wvu.PrintArea" localSheetId="33" hidden="1">#REF!</definedName>
    <definedName name="Z_797E0CCC_6F4E_11D3_ABEF_00A0C9DF1063_.wvu.PrintArea" localSheetId="25" hidden="1">#REF!</definedName>
    <definedName name="Z_797E0CCC_6F4E_11D3_ABEF_00A0C9DF1063_.wvu.PrintArea" hidden="1">#REF!</definedName>
    <definedName name="Z_797E0CCE_6F4E_11D3_ABEF_00A0C9DF1063_.wvu.PrintArea" localSheetId="17" hidden="1">#REF!</definedName>
    <definedName name="Z_797E0CCE_6F4E_11D3_ABEF_00A0C9DF1063_.wvu.PrintArea" localSheetId="16" hidden="1">#REF!</definedName>
    <definedName name="Z_797E0CCE_6F4E_11D3_ABEF_00A0C9DF1063_.wvu.PrintArea" localSheetId="53" hidden="1">#REF!</definedName>
    <definedName name="Z_797E0CCE_6F4E_11D3_ABEF_00A0C9DF1063_.wvu.PrintArea" localSheetId="23" hidden="1">#REF!</definedName>
    <definedName name="Z_797E0CCE_6F4E_11D3_ABEF_00A0C9DF1063_.wvu.PrintArea" localSheetId="14" hidden="1">#REF!</definedName>
    <definedName name="Z_797E0CCE_6F4E_11D3_ABEF_00A0C9DF1063_.wvu.PrintArea" localSheetId="13" hidden="1">#REF!</definedName>
    <definedName name="Z_797E0CCE_6F4E_11D3_ABEF_00A0C9DF1063_.wvu.PrintArea" localSheetId="12" hidden="1">#REF!</definedName>
    <definedName name="Z_797E0CCE_6F4E_11D3_ABEF_00A0C9DF1063_.wvu.PrintArea" localSheetId="36" hidden="1">#REF!</definedName>
    <definedName name="Z_797E0CCE_6F4E_11D3_ABEF_00A0C9DF1063_.wvu.PrintArea" localSheetId="10" hidden="1">#REF!</definedName>
    <definedName name="Z_797E0CCE_6F4E_11D3_ABEF_00A0C9DF1063_.wvu.PrintArea" localSheetId="11" hidden="1">#REF!</definedName>
    <definedName name="Z_797E0CCE_6F4E_11D3_ABEF_00A0C9DF1063_.wvu.PrintArea" localSheetId="9" hidden="1">#REF!</definedName>
    <definedName name="Z_797E0CCE_6F4E_11D3_ABEF_00A0C9DF1063_.wvu.PrintArea" localSheetId="8" hidden="1">#REF!</definedName>
    <definedName name="Z_797E0CCE_6F4E_11D3_ABEF_00A0C9DF1063_.wvu.PrintArea" localSheetId="21" hidden="1">#REF!</definedName>
    <definedName name="Z_797E0CCE_6F4E_11D3_ABEF_00A0C9DF1063_.wvu.PrintArea" localSheetId="6" hidden="1">#REF!</definedName>
    <definedName name="Z_797E0CCE_6F4E_11D3_ABEF_00A0C9DF1063_.wvu.PrintArea" localSheetId="0" hidden="1">#REF!</definedName>
    <definedName name="Z_797E0CCE_6F4E_11D3_ABEF_00A0C9DF1063_.wvu.PrintArea" localSheetId="2" hidden="1">#REF!</definedName>
    <definedName name="Z_797E0CCE_6F4E_11D3_ABEF_00A0C9DF1063_.wvu.PrintArea" localSheetId="1" hidden="1">#REF!</definedName>
    <definedName name="Z_797E0CCE_6F4E_11D3_ABEF_00A0C9DF1063_.wvu.PrintArea" localSheetId="33" hidden="1">#REF!</definedName>
    <definedName name="Z_797E0CCE_6F4E_11D3_ABEF_00A0C9DF1063_.wvu.PrintArea" localSheetId="25" hidden="1">#REF!</definedName>
    <definedName name="Z_797E0CCE_6F4E_11D3_ABEF_00A0C9DF1063_.wvu.PrintArea" hidden="1">#REF!</definedName>
    <definedName name="Z_797E0CCF_6F4E_11D3_ABEF_00A0C9DF1063_.wvu.PrintArea" localSheetId="17" hidden="1">#REF!</definedName>
    <definedName name="Z_797E0CCF_6F4E_11D3_ABEF_00A0C9DF1063_.wvu.PrintArea" localSheetId="16" hidden="1">#REF!</definedName>
    <definedName name="Z_797E0CCF_6F4E_11D3_ABEF_00A0C9DF1063_.wvu.PrintArea" localSheetId="53" hidden="1">#REF!</definedName>
    <definedName name="Z_797E0CCF_6F4E_11D3_ABEF_00A0C9DF1063_.wvu.PrintArea" localSheetId="23" hidden="1">#REF!</definedName>
    <definedName name="Z_797E0CCF_6F4E_11D3_ABEF_00A0C9DF1063_.wvu.PrintArea" localSheetId="14" hidden="1">#REF!</definedName>
    <definedName name="Z_797E0CCF_6F4E_11D3_ABEF_00A0C9DF1063_.wvu.PrintArea" localSheetId="13" hidden="1">#REF!</definedName>
    <definedName name="Z_797E0CCF_6F4E_11D3_ABEF_00A0C9DF1063_.wvu.PrintArea" localSheetId="12" hidden="1">#REF!</definedName>
    <definedName name="Z_797E0CCF_6F4E_11D3_ABEF_00A0C9DF1063_.wvu.PrintArea" localSheetId="36" hidden="1">#REF!</definedName>
    <definedName name="Z_797E0CCF_6F4E_11D3_ABEF_00A0C9DF1063_.wvu.PrintArea" localSheetId="10" hidden="1">#REF!</definedName>
    <definedName name="Z_797E0CCF_6F4E_11D3_ABEF_00A0C9DF1063_.wvu.PrintArea" localSheetId="11" hidden="1">#REF!</definedName>
    <definedName name="Z_797E0CCF_6F4E_11D3_ABEF_00A0C9DF1063_.wvu.PrintArea" localSheetId="9" hidden="1">#REF!</definedName>
    <definedName name="Z_797E0CCF_6F4E_11D3_ABEF_00A0C9DF1063_.wvu.PrintArea" localSheetId="8" hidden="1">#REF!</definedName>
    <definedName name="Z_797E0CCF_6F4E_11D3_ABEF_00A0C9DF1063_.wvu.PrintArea" localSheetId="21" hidden="1">#REF!</definedName>
    <definedName name="Z_797E0CCF_6F4E_11D3_ABEF_00A0C9DF1063_.wvu.PrintArea" localSheetId="6" hidden="1">#REF!</definedName>
    <definedName name="Z_797E0CCF_6F4E_11D3_ABEF_00A0C9DF1063_.wvu.PrintArea" localSheetId="0" hidden="1">#REF!</definedName>
    <definedName name="Z_797E0CCF_6F4E_11D3_ABEF_00A0C9DF1063_.wvu.PrintArea" localSheetId="2" hidden="1">#REF!</definedName>
    <definedName name="Z_797E0CCF_6F4E_11D3_ABEF_00A0C9DF1063_.wvu.PrintArea" localSheetId="1" hidden="1">#REF!</definedName>
    <definedName name="Z_797E0CCF_6F4E_11D3_ABEF_00A0C9DF1063_.wvu.PrintArea" localSheetId="33" hidden="1">#REF!</definedName>
    <definedName name="Z_797E0CCF_6F4E_11D3_ABEF_00A0C9DF1063_.wvu.PrintArea" localSheetId="25" hidden="1">#REF!</definedName>
    <definedName name="Z_797E0CCF_6F4E_11D3_ABEF_00A0C9DF1063_.wvu.PrintArea" hidden="1">#REF!</definedName>
    <definedName name="Z_797E0CD1_6F4E_11D3_ABEF_00A0C9DF1063_.wvu.PrintArea" localSheetId="17" hidden="1">#REF!</definedName>
    <definedName name="Z_797E0CD1_6F4E_11D3_ABEF_00A0C9DF1063_.wvu.PrintArea" localSheetId="16" hidden="1">#REF!</definedName>
    <definedName name="Z_797E0CD1_6F4E_11D3_ABEF_00A0C9DF1063_.wvu.PrintArea" localSheetId="53" hidden="1">#REF!</definedName>
    <definedName name="Z_797E0CD1_6F4E_11D3_ABEF_00A0C9DF1063_.wvu.PrintArea" localSheetId="23" hidden="1">#REF!</definedName>
    <definedName name="Z_797E0CD1_6F4E_11D3_ABEF_00A0C9DF1063_.wvu.PrintArea" localSheetId="14" hidden="1">#REF!</definedName>
    <definedName name="Z_797E0CD1_6F4E_11D3_ABEF_00A0C9DF1063_.wvu.PrintArea" localSheetId="13" hidden="1">#REF!</definedName>
    <definedName name="Z_797E0CD1_6F4E_11D3_ABEF_00A0C9DF1063_.wvu.PrintArea" localSheetId="12" hidden="1">#REF!</definedName>
    <definedName name="Z_797E0CD1_6F4E_11D3_ABEF_00A0C9DF1063_.wvu.PrintArea" localSheetId="36" hidden="1">#REF!</definedName>
    <definedName name="Z_797E0CD1_6F4E_11D3_ABEF_00A0C9DF1063_.wvu.PrintArea" localSheetId="10" hidden="1">#REF!</definedName>
    <definedName name="Z_797E0CD1_6F4E_11D3_ABEF_00A0C9DF1063_.wvu.PrintArea" localSheetId="11" hidden="1">#REF!</definedName>
    <definedName name="Z_797E0CD1_6F4E_11D3_ABEF_00A0C9DF1063_.wvu.PrintArea" localSheetId="9" hidden="1">#REF!</definedName>
    <definedName name="Z_797E0CD1_6F4E_11D3_ABEF_00A0C9DF1063_.wvu.PrintArea" localSheetId="8" hidden="1">#REF!</definedName>
    <definedName name="Z_797E0CD1_6F4E_11D3_ABEF_00A0C9DF1063_.wvu.PrintArea" localSheetId="21" hidden="1">#REF!</definedName>
    <definedName name="Z_797E0CD1_6F4E_11D3_ABEF_00A0C9DF1063_.wvu.PrintArea" localSheetId="6" hidden="1">#REF!</definedName>
    <definedName name="Z_797E0CD1_6F4E_11D3_ABEF_00A0C9DF1063_.wvu.PrintArea" localSheetId="0" hidden="1">#REF!</definedName>
    <definedName name="Z_797E0CD1_6F4E_11D3_ABEF_00A0C9DF1063_.wvu.PrintArea" localSheetId="2" hidden="1">#REF!</definedName>
    <definedName name="Z_797E0CD1_6F4E_11D3_ABEF_00A0C9DF1063_.wvu.PrintArea" localSheetId="1" hidden="1">#REF!</definedName>
    <definedName name="Z_797E0CD1_6F4E_11D3_ABEF_00A0C9DF1063_.wvu.PrintArea" localSheetId="33" hidden="1">#REF!</definedName>
    <definedName name="Z_797E0CD1_6F4E_11D3_ABEF_00A0C9DF1063_.wvu.PrintArea" localSheetId="25" hidden="1">#REF!</definedName>
    <definedName name="Z_797E0CD1_6F4E_11D3_ABEF_00A0C9DF1063_.wvu.PrintArea" hidden="1">#REF!</definedName>
    <definedName name="Z_797E0CD2_6F4E_11D3_ABEF_00A0C9DF1063_.wvu.PrintArea" localSheetId="17" hidden="1">#REF!</definedName>
    <definedName name="Z_797E0CD2_6F4E_11D3_ABEF_00A0C9DF1063_.wvu.PrintArea" localSheetId="16" hidden="1">#REF!</definedName>
    <definedName name="Z_797E0CD2_6F4E_11D3_ABEF_00A0C9DF1063_.wvu.PrintArea" localSheetId="53" hidden="1">#REF!</definedName>
    <definedName name="Z_797E0CD2_6F4E_11D3_ABEF_00A0C9DF1063_.wvu.PrintArea" localSheetId="23" hidden="1">#REF!</definedName>
    <definedName name="Z_797E0CD2_6F4E_11D3_ABEF_00A0C9DF1063_.wvu.PrintArea" localSheetId="14" hidden="1">#REF!</definedName>
    <definedName name="Z_797E0CD2_6F4E_11D3_ABEF_00A0C9DF1063_.wvu.PrintArea" localSheetId="13" hidden="1">#REF!</definedName>
    <definedName name="Z_797E0CD2_6F4E_11D3_ABEF_00A0C9DF1063_.wvu.PrintArea" localSheetId="12" hidden="1">#REF!</definedName>
    <definedName name="Z_797E0CD2_6F4E_11D3_ABEF_00A0C9DF1063_.wvu.PrintArea" localSheetId="36" hidden="1">#REF!</definedName>
    <definedName name="Z_797E0CD2_6F4E_11D3_ABEF_00A0C9DF1063_.wvu.PrintArea" localSheetId="10" hidden="1">#REF!</definedName>
    <definedName name="Z_797E0CD2_6F4E_11D3_ABEF_00A0C9DF1063_.wvu.PrintArea" localSheetId="11" hidden="1">#REF!</definedName>
    <definedName name="Z_797E0CD2_6F4E_11D3_ABEF_00A0C9DF1063_.wvu.PrintArea" localSheetId="9" hidden="1">#REF!</definedName>
    <definedName name="Z_797E0CD2_6F4E_11D3_ABEF_00A0C9DF1063_.wvu.PrintArea" localSheetId="8" hidden="1">#REF!</definedName>
    <definedName name="Z_797E0CD2_6F4E_11D3_ABEF_00A0C9DF1063_.wvu.PrintArea" localSheetId="21" hidden="1">#REF!</definedName>
    <definedName name="Z_797E0CD2_6F4E_11D3_ABEF_00A0C9DF1063_.wvu.PrintArea" localSheetId="6" hidden="1">#REF!</definedName>
    <definedName name="Z_797E0CD2_6F4E_11D3_ABEF_00A0C9DF1063_.wvu.PrintArea" localSheetId="0" hidden="1">#REF!</definedName>
    <definedName name="Z_797E0CD2_6F4E_11D3_ABEF_00A0C9DF1063_.wvu.PrintArea" localSheetId="2" hidden="1">#REF!</definedName>
    <definedName name="Z_797E0CD2_6F4E_11D3_ABEF_00A0C9DF1063_.wvu.PrintArea" localSheetId="1" hidden="1">#REF!</definedName>
    <definedName name="Z_797E0CD2_6F4E_11D3_ABEF_00A0C9DF1063_.wvu.PrintArea" localSheetId="33" hidden="1">#REF!</definedName>
    <definedName name="Z_797E0CD2_6F4E_11D3_ABEF_00A0C9DF1063_.wvu.PrintArea" localSheetId="25" hidden="1">#REF!</definedName>
    <definedName name="Z_797E0CD2_6F4E_11D3_ABEF_00A0C9DF1063_.wvu.PrintArea" hidden="1">#REF!</definedName>
    <definedName name="Z_797E0CD4_6F4E_11D3_ABEF_00A0C9DF1063_.wvu.PrintArea" localSheetId="17" hidden="1">#REF!</definedName>
    <definedName name="Z_797E0CD4_6F4E_11D3_ABEF_00A0C9DF1063_.wvu.PrintArea" localSheetId="16" hidden="1">#REF!</definedName>
    <definedName name="Z_797E0CD4_6F4E_11D3_ABEF_00A0C9DF1063_.wvu.PrintArea" localSheetId="53" hidden="1">#REF!</definedName>
    <definedName name="Z_797E0CD4_6F4E_11D3_ABEF_00A0C9DF1063_.wvu.PrintArea" localSheetId="23" hidden="1">#REF!</definedName>
    <definedName name="Z_797E0CD4_6F4E_11D3_ABEF_00A0C9DF1063_.wvu.PrintArea" localSheetId="14" hidden="1">#REF!</definedName>
    <definedName name="Z_797E0CD4_6F4E_11D3_ABEF_00A0C9DF1063_.wvu.PrintArea" localSheetId="13" hidden="1">#REF!</definedName>
    <definedName name="Z_797E0CD4_6F4E_11D3_ABEF_00A0C9DF1063_.wvu.PrintArea" localSheetId="12" hidden="1">#REF!</definedName>
    <definedName name="Z_797E0CD4_6F4E_11D3_ABEF_00A0C9DF1063_.wvu.PrintArea" localSheetId="36" hidden="1">#REF!</definedName>
    <definedName name="Z_797E0CD4_6F4E_11D3_ABEF_00A0C9DF1063_.wvu.PrintArea" localSheetId="10" hidden="1">#REF!</definedName>
    <definedName name="Z_797E0CD4_6F4E_11D3_ABEF_00A0C9DF1063_.wvu.PrintArea" localSheetId="11" hidden="1">#REF!</definedName>
    <definedName name="Z_797E0CD4_6F4E_11D3_ABEF_00A0C9DF1063_.wvu.PrintArea" localSheetId="9" hidden="1">#REF!</definedName>
    <definedName name="Z_797E0CD4_6F4E_11D3_ABEF_00A0C9DF1063_.wvu.PrintArea" localSheetId="8" hidden="1">#REF!</definedName>
    <definedName name="Z_797E0CD4_6F4E_11D3_ABEF_00A0C9DF1063_.wvu.PrintArea" localSheetId="21" hidden="1">#REF!</definedName>
    <definedName name="Z_797E0CD4_6F4E_11D3_ABEF_00A0C9DF1063_.wvu.PrintArea" localSheetId="6" hidden="1">#REF!</definedName>
    <definedName name="Z_797E0CD4_6F4E_11D3_ABEF_00A0C9DF1063_.wvu.PrintArea" localSheetId="0" hidden="1">#REF!</definedName>
    <definedName name="Z_797E0CD4_6F4E_11D3_ABEF_00A0C9DF1063_.wvu.PrintArea" localSheetId="2" hidden="1">#REF!</definedName>
    <definedName name="Z_797E0CD4_6F4E_11D3_ABEF_00A0C9DF1063_.wvu.PrintArea" localSheetId="1" hidden="1">#REF!</definedName>
    <definedName name="Z_797E0CD4_6F4E_11D3_ABEF_00A0C9DF1063_.wvu.PrintArea" localSheetId="33" hidden="1">#REF!</definedName>
    <definedName name="Z_797E0CD4_6F4E_11D3_ABEF_00A0C9DF1063_.wvu.PrintArea" localSheetId="25" hidden="1">#REF!</definedName>
    <definedName name="Z_797E0CD4_6F4E_11D3_ABEF_00A0C9DF1063_.wvu.PrintArea" hidden="1">#REF!</definedName>
    <definedName name="Z_797E0CD5_6F4E_11D3_ABEF_00A0C9DF1063_.wvu.PrintArea" localSheetId="17" hidden="1">#REF!</definedName>
    <definedName name="Z_797E0CD5_6F4E_11D3_ABEF_00A0C9DF1063_.wvu.PrintArea" localSheetId="16" hidden="1">#REF!</definedName>
    <definedName name="Z_797E0CD5_6F4E_11D3_ABEF_00A0C9DF1063_.wvu.PrintArea" localSheetId="53" hidden="1">#REF!</definedName>
    <definedName name="Z_797E0CD5_6F4E_11D3_ABEF_00A0C9DF1063_.wvu.PrintArea" localSheetId="23" hidden="1">#REF!</definedName>
    <definedName name="Z_797E0CD5_6F4E_11D3_ABEF_00A0C9DF1063_.wvu.PrintArea" localSheetId="14" hidden="1">#REF!</definedName>
    <definedName name="Z_797E0CD5_6F4E_11D3_ABEF_00A0C9DF1063_.wvu.PrintArea" localSheetId="13" hidden="1">#REF!</definedName>
    <definedName name="Z_797E0CD5_6F4E_11D3_ABEF_00A0C9DF1063_.wvu.PrintArea" localSheetId="12" hidden="1">#REF!</definedName>
    <definedName name="Z_797E0CD5_6F4E_11D3_ABEF_00A0C9DF1063_.wvu.PrintArea" localSheetId="36" hidden="1">#REF!</definedName>
    <definedName name="Z_797E0CD5_6F4E_11D3_ABEF_00A0C9DF1063_.wvu.PrintArea" localSheetId="10" hidden="1">#REF!</definedName>
    <definedName name="Z_797E0CD5_6F4E_11D3_ABEF_00A0C9DF1063_.wvu.PrintArea" localSheetId="11" hidden="1">#REF!</definedName>
    <definedName name="Z_797E0CD5_6F4E_11D3_ABEF_00A0C9DF1063_.wvu.PrintArea" localSheetId="9" hidden="1">#REF!</definedName>
    <definedName name="Z_797E0CD5_6F4E_11D3_ABEF_00A0C9DF1063_.wvu.PrintArea" localSheetId="8" hidden="1">#REF!</definedName>
    <definedName name="Z_797E0CD5_6F4E_11D3_ABEF_00A0C9DF1063_.wvu.PrintArea" localSheetId="21" hidden="1">#REF!</definedName>
    <definedName name="Z_797E0CD5_6F4E_11D3_ABEF_00A0C9DF1063_.wvu.PrintArea" localSheetId="6" hidden="1">#REF!</definedName>
    <definedName name="Z_797E0CD5_6F4E_11D3_ABEF_00A0C9DF1063_.wvu.PrintArea" localSheetId="0" hidden="1">#REF!</definedName>
    <definedName name="Z_797E0CD5_6F4E_11D3_ABEF_00A0C9DF1063_.wvu.PrintArea" localSheetId="2" hidden="1">#REF!</definedName>
    <definedName name="Z_797E0CD5_6F4E_11D3_ABEF_00A0C9DF1063_.wvu.PrintArea" localSheetId="1" hidden="1">#REF!</definedName>
    <definedName name="Z_797E0CD5_6F4E_11D3_ABEF_00A0C9DF1063_.wvu.PrintArea" localSheetId="33" hidden="1">#REF!</definedName>
    <definedName name="Z_797E0CD5_6F4E_11D3_ABEF_00A0C9DF1063_.wvu.PrintArea" localSheetId="25" hidden="1">#REF!</definedName>
    <definedName name="Z_797E0CD5_6F4E_11D3_ABEF_00A0C9DF1063_.wvu.PrintArea" hidden="1">#REF!</definedName>
    <definedName name="Z_797E0CD6_6F4E_11D3_ABEF_00A0C9DF1063_.wvu.PrintArea" localSheetId="17" hidden="1">#REF!</definedName>
    <definedName name="Z_797E0CD6_6F4E_11D3_ABEF_00A0C9DF1063_.wvu.PrintArea" localSheetId="16" hidden="1">#REF!</definedName>
    <definedName name="Z_797E0CD6_6F4E_11D3_ABEF_00A0C9DF1063_.wvu.PrintArea" localSheetId="53" hidden="1">#REF!</definedName>
    <definedName name="Z_797E0CD6_6F4E_11D3_ABEF_00A0C9DF1063_.wvu.PrintArea" localSheetId="23" hidden="1">#REF!</definedName>
    <definedName name="Z_797E0CD6_6F4E_11D3_ABEF_00A0C9DF1063_.wvu.PrintArea" localSheetId="14" hidden="1">#REF!</definedName>
    <definedName name="Z_797E0CD6_6F4E_11D3_ABEF_00A0C9DF1063_.wvu.PrintArea" localSheetId="13" hidden="1">#REF!</definedName>
    <definedName name="Z_797E0CD6_6F4E_11D3_ABEF_00A0C9DF1063_.wvu.PrintArea" localSheetId="12" hidden="1">#REF!</definedName>
    <definedName name="Z_797E0CD6_6F4E_11D3_ABEF_00A0C9DF1063_.wvu.PrintArea" localSheetId="36" hidden="1">#REF!</definedName>
    <definedName name="Z_797E0CD6_6F4E_11D3_ABEF_00A0C9DF1063_.wvu.PrintArea" localSheetId="10" hidden="1">#REF!</definedName>
    <definedName name="Z_797E0CD6_6F4E_11D3_ABEF_00A0C9DF1063_.wvu.PrintArea" localSheetId="11" hidden="1">#REF!</definedName>
    <definedName name="Z_797E0CD6_6F4E_11D3_ABEF_00A0C9DF1063_.wvu.PrintArea" localSheetId="9" hidden="1">#REF!</definedName>
    <definedName name="Z_797E0CD6_6F4E_11D3_ABEF_00A0C9DF1063_.wvu.PrintArea" localSheetId="8" hidden="1">#REF!</definedName>
    <definedName name="Z_797E0CD6_6F4E_11D3_ABEF_00A0C9DF1063_.wvu.PrintArea" localSheetId="21" hidden="1">#REF!</definedName>
    <definedName name="Z_797E0CD6_6F4E_11D3_ABEF_00A0C9DF1063_.wvu.PrintArea" localSheetId="6" hidden="1">#REF!</definedName>
    <definedName name="Z_797E0CD6_6F4E_11D3_ABEF_00A0C9DF1063_.wvu.PrintArea" localSheetId="0" hidden="1">#REF!</definedName>
    <definedName name="Z_797E0CD6_6F4E_11D3_ABEF_00A0C9DF1063_.wvu.PrintArea" localSheetId="2" hidden="1">#REF!</definedName>
    <definedName name="Z_797E0CD6_6F4E_11D3_ABEF_00A0C9DF1063_.wvu.PrintArea" localSheetId="1" hidden="1">#REF!</definedName>
    <definedName name="Z_797E0CD6_6F4E_11D3_ABEF_00A0C9DF1063_.wvu.PrintArea" localSheetId="33" hidden="1">#REF!</definedName>
    <definedName name="Z_797E0CD6_6F4E_11D3_ABEF_00A0C9DF1063_.wvu.PrintArea" localSheetId="25" hidden="1">#REF!</definedName>
    <definedName name="Z_797E0CD6_6F4E_11D3_ABEF_00A0C9DF1063_.wvu.PrintArea" hidden="1">#REF!</definedName>
    <definedName name="Z_797E0CD7_6F4E_11D3_ABEF_00A0C9DF1063_.wvu.PrintArea" localSheetId="17" hidden="1">#REF!</definedName>
    <definedName name="Z_797E0CD7_6F4E_11D3_ABEF_00A0C9DF1063_.wvu.PrintArea" localSheetId="16" hidden="1">#REF!</definedName>
    <definedName name="Z_797E0CD7_6F4E_11D3_ABEF_00A0C9DF1063_.wvu.PrintArea" localSheetId="53" hidden="1">#REF!</definedName>
    <definedName name="Z_797E0CD7_6F4E_11D3_ABEF_00A0C9DF1063_.wvu.PrintArea" localSheetId="23" hidden="1">#REF!</definedName>
    <definedName name="Z_797E0CD7_6F4E_11D3_ABEF_00A0C9DF1063_.wvu.PrintArea" localSheetId="14" hidden="1">#REF!</definedName>
    <definedName name="Z_797E0CD7_6F4E_11D3_ABEF_00A0C9DF1063_.wvu.PrintArea" localSheetId="13" hidden="1">#REF!</definedName>
    <definedName name="Z_797E0CD7_6F4E_11D3_ABEF_00A0C9DF1063_.wvu.PrintArea" localSheetId="12" hidden="1">#REF!</definedName>
    <definedName name="Z_797E0CD7_6F4E_11D3_ABEF_00A0C9DF1063_.wvu.PrintArea" localSheetId="36" hidden="1">#REF!</definedName>
    <definedName name="Z_797E0CD7_6F4E_11D3_ABEF_00A0C9DF1063_.wvu.PrintArea" localSheetId="10" hidden="1">#REF!</definedName>
    <definedName name="Z_797E0CD7_6F4E_11D3_ABEF_00A0C9DF1063_.wvu.PrintArea" localSheetId="11" hidden="1">#REF!</definedName>
    <definedName name="Z_797E0CD7_6F4E_11D3_ABEF_00A0C9DF1063_.wvu.PrintArea" localSheetId="9" hidden="1">#REF!</definedName>
    <definedName name="Z_797E0CD7_6F4E_11D3_ABEF_00A0C9DF1063_.wvu.PrintArea" localSheetId="8" hidden="1">#REF!</definedName>
    <definedName name="Z_797E0CD7_6F4E_11D3_ABEF_00A0C9DF1063_.wvu.PrintArea" localSheetId="21" hidden="1">#REF!</definedName>
    <definedName name="Z_797E0CD7_6F4E_11D3_ABEF_00A0C9DF1063_.wvu.PrintArea" localSheetId="6" hidden="1">#REF!</definedName>
    <definedName name="Z_797E0CD7_6F4E_11D3_ABEF_00A0C9DF1063_.wvu.PrintArea" localSheetId="0" hidden="1">#REF!</definedName>
    <definedName name="Z_797E0CD7_6F4E_11D3_ABEF_00A0C9DF1063_.wvu.PrintArea" localSheetId="2" hidden="1">#REF!</definedName>
    <definedName name="Z_797E0CD7_6F4E_11D3_ABEF_00A0C9DF1063_.wvu.PrintArea" localSheetId="1" hidden="1">#REF!</definedName>
    <definedName name="Z_797E0CD7_6F4E_11D3_ABEF_00A0C9DF1063_.wvu.PrintArea" localSheetId="33" hidden="1">#REF!</definedName>
    <definedName name="Z_797E0CD7_6F4E_11D3_ABEF_00A0C9DF1063_.wvu.PrintArea" localSheetId="25" hidden="1">#REF!</definedName>
    <definedName name="Z_797E0CD7_6F4E_11D3_ABEF_00A0C9DF1063_.wvu.PrintArea" hidden="1">#REF!</definedName>
    <definedName name="Z_797E0CD9_6F4E_11D3_ABEF_00A0C9DF1063_.wvu.PrintArea" localSheetId="17" hidden="1">#REF!</definedName>
    <definedName name="Z_797E0CD9_6F4E_11D3_ABEF_00A0C9DF1063_.wvu.PrintArea" localSheetId="16" hidden="1">#REF!</definedName>
    <definedName name="Z_797E0CD9_6F4E_11D3_ABEF_00A0C9DF1063_.wvu.PrintArea" localSheetId="53" hidden="1">#REF!</definedName>
    <definedName name="Z_797E0CD9_6F4E_11D3_ABEF_00A0C9DF1063_.wvu.PrintArea" localSheetId="23" hidden="1">#REF!</definedName>
    <definedName name="Z_797E0CD9_6F4E_11D3_ABEF_00A0C9DF1063_.wvu.PrintArea" localSheetId="14" hidden="1">#REF!</definedName>
    <definedName name="Z_797E0CD9_6F4E_11D3_ABEF_00A0C9DF1063_.wvu.PrintArea" localSheetId="13" hidden="1">#REF!</definedName>
    <definedName name="Z_797E0CD9_6F4E_11D3_ABEF_00A0C9DF1063_.wvu.PrintArea" localSheetId="12" hidden="1">#REF!</definedName>
    <definedName name="Z_797E0CD9_6F4E_11D3_ABEF_00A0C9DF1063_.wvu.PrintArea" localSheetId="36" hidden="1">#REF!</definedName>
    <definedName name="Z_797E0CD9_6F4E_11D3_ABEF_00A0C9DF1063_.wvu.PrintArea" localSheetId="10" hidden="1">#REF!</definedName>
    <definedName name="Z_797E0CD9_6F4E_11D3_ABEF_00A0C9DF1063_.wvu.PrintArea" localSheetId="11" hidden="1">#REF!</definedName>
    <definedName name="Z_797E0CD9_6F4E_11D3_ABEF_00A0C9DF1063_.wvu.PrintArea" localSheetId="9" hidden="1">#REF!</definedName>
    <definedName name="Z_797E0CD9_6F4E_11D3_ABEF_00A0C9DF1063_.wvu.PrintArea" localSheetId="8" hidden="1">#REF!</definedName>
    <definedName name="Z_797E0CD9_6F4E_11D3_ABEF_00A0C9DF1063_.wvu.PrintArea" localSheetId="21" hidden="1">#REF!</definedName>
    <definedName name="Z_797E0CD9_6F4E_11D3_ABEF_00A0C9DF1063_.wvu.PrintArea" localSheetId="6" hidden="1">#REF!</definedName>
    <definedName name="Z_797E0CD9_6F4E_11D3_ABEF_00A0C9DF1063_.wvu.PrintArea" localSheetId="0" hidden="1">#REF!</definedName>
    <definedName name="Z_797E0CD9_6F4E_11D3_ABEF_00A0C9DF1063_.wvu.PrintArea" localSheetId="2" hidden="1">#REF!</definedName>
    <definedName name="Z_797E0CD9_6F4E_11D3_ABEF_00A0C9DF1063_.wvu.PrintArea" localSheetId="1" hidden="1">#REF!</definedName>
    <definedName name="Z_797E0CD9_6F4E_11D3_ABEF_00A0C9DF1063_.wvu.PrintArea" localSheetId="33" hidden="1">#REF!</definedName>
    <definedName name="Z_797E0CD9_6F4E_11D3_ABEF_00A0C9DF1063_.wvu.PrintArea" localSheetId="25" hidden="1">#REF!</definedName>
    <definedName name="Z_797E0CD9_6F4E_11D3_ABEF_00A0C9DF1063_.wvu.PrintArea" hidden="1">#REF!</definedName>
    <definedName name="Z_797E0CDA_6F4E_11D3_ABEF_00A0C9DF1063_.wvu.PrintArea" localSheetId="17" hidden="1">#REF!</definedName>
    <definedName name="Z_797E0CDA_6F4E_11D3_ABEF_00A0C9DF1063_.wvu.PrintArea" localSheetId="16" hidden="1">#REF!</definedName>
    <definedName name="Z_797E0CDA_6F4E_11D3_ABEF_00A0C9DF1063_.wvu.PrintArea" localSheetId="53" hidden="1">#REF!</definedName>
    <definedName name="Z_797E0CDA_6F4E_11D3_ABEF_00A0C9DF1063_.wvu.PrintArea" localSheetId="23" hidden="1">#REF!</definedName>
    <definedName name="Z_797E0CDA_6F4E_11D3_ABEF_00A0C9DF1063_.wvu.PrintArea" localSheetId="14" hidden="1">#REF!</definedName>
    <definedName name="Z_797E0CDA_6F4E_11D3_ABEF_00A0C9DF1063_.wvu.PrintArea" localSheetId="13" hidden="1">#REF!</definedName>
    <definedName name="Z_797E0CDA_6F4E_11D3_ABEF_00A0C9DF1063_.wvu.PrintArea" localSheetId="12" hidden="1">#REF!</definedName>
    <definedName name="Z_797E0CDA_6F4E_11D3_ABEF_00A0C9DF1063_.wvu.PrintArea" localSheetId="36" hidden="1">#REF!</definedName>
    <definedName name="Z_797E0CDA_6F4E_11D3_ABEF_00A0C9DF1063_.wvu.PrintArea" localSheetId="10" hidden="1">#REF!</definedName>
    <definedName name="Z_797E0CDA_6F4E_11D3_ABEF_00A0C9DF1063_.wvu.PrintArea" localSheetId="11" hidden="1">#REF!</definedName>
    <definedName name="Z_797E0CDA_6F4E_11D3_ABEF_00A0C9DF1063_.wvu.PrintArea" localSheetId="9" hidden="1">#REF!</definedName>
    <definedName name="Z_797E0CDA_6F4E_11D3_ABEF_00A0C9DF1063_.wvu.PrintArea" localSheetId="8" hidden="1">#REF!</definedName>
    <definedName name="Z_797E0CDA_6F4E_11D3_ABEF_00A0C9DF1063_.wvu.PrintArea" localSheetId="21" hidden="1">#REF!</definedName>
    <definedName name="Z_797E0CDA_6F4E_11D3_ABEF_00A0C9DF1063_.wvu.PrintArea" localSheetId="6" hidden="1">#REF!</definedName>
    <definedName name="Z_797E0CDA_6F4E_11D3_ABEF_00A0C9DF1063_.wvu.PrintArea" localSheetId="0" hidden="1">#REF!</definedName>
    <definedName name="Z_797E0CDA_6F4E_11D3_ABEF_00A0C9DF1063_.wvu.PrintArea" localSheetId="2" hidden="1">#REF!</definedName>
    <definedName name="Z_797E0CDA_6F4E_11D3_ABEF_00A0C9DF1063_.wvu.PrintArea" localSheetId="1" hidden="1">#REF!</definedName>
    <definedName name="Z_797E0CDA_6F4E_11D3_ABEF_00A0C9DF1063_.wvu.PrintArea" localSheetId="33" hidden="1">#REF!</definedName>
    <definedName name="Z_797E0CDA_6F4E_11D3_ABEF_00A0C9DF1063_.wvu.PrintArea" localSheetId="25" hidden="1">#REF!</definedName>
    <definedName name="Z_797E0CDA_6F4E_11D3_ABEF_00A0C9DF1063_.wvu.PrintArea" hidden="1">#REF!</definedName>
    <definedName name="Z_797E0CDB_6F4E_11D3_ABEF_00A0C9DF1063_.wvu.PrintArea" localSheetId="17" hidden="1">#REF!</definedName>
    <definedName name="Z_797E0CDB_6F4E_11D3_ABEF_00A0C9DF1063_.wvu.PrintArea" localSheetId="16" hidden="1">#REF!</definedName>
    <definedName name="Z_797E0CDB_6F4E_11D3_ABEF_00A0C9DF1063_.wvu.PrintArea" localSheetId="53" hidden="1">#REF!</definedName>
    <definedName name="Z_797E0CDB_6F4E_11D3_ABEF_00A0C9DF1063_.wvu.PrintArea" localSheetId="23" hidden="1">#REF!</definedName>
    <definedName name="Z_797E0CDB_6F4E_11D3_ABEF_00A0C9DF1063_.wvu.PrintArea" localSheetId="14" hidden="1">#REF!</definedName>
    <definedName name="Z_797E0CDB_6F4E_11D3_ABEF_00A0C9DF1063_.wvu.PrintArea" localSheetId="13" hidden="1">#REF!</definedName>
    <definedName name="Z_797E0CDB_6F4E_11D3_ABEF_00A0C9DF1063_.wvu.PrintArea" localSheetId="12" hidden="1">#REF!</definedName>
    <definedName name="Z_797E0CDB_6F4E_11D3_ABEF_00A0C9DF1063_.wvu.PrintArea" localSheetId="36" hidden="1">#REF!</definedName>
    <definedName name="Z_797E0CDB_6F4E_11D3_ABEF_00A0C9DF1063_.wvu.PrintArea" localSheetId="10" hidden="1">#REF!</definedName>
    <definedName name="Z_797E0CDB_6F4E_11D3_ABEF_00A0C9DF1063_.wvu.PrintArea" localSheetId="11" hidden="1">#REF!</definedName>
    <definedName name="Z_797E0CDB_6F4E_11D3_ABEF_00A0C9DF1063_.wvu.PrintArea" localSheetId="9" hidden="1">#REF!</definedName>
    <definedName name="Z_797E0CDB_6F4E_11D3_ABEF_00A0C9DF1063_.wvu.PrintArea" localSheetId="8" hidden="1">#REF!</definedName>
    <definedName name="Z_797E0CDB_6F4E_11D3_ABEF_00A0C9DF1063_.wvu.PrintArea" localSheetId="21" hidden="1">#REF!</definedName>
    <definedName name="Z_797E0CDB_6F4E_11D3_ABEF_00A0C9DF1063_.wvu.PrintArea" localSheetId="6" hidden="1">#REF!</definedName>
    <definedName name="Z_797E0CDB_6F4E_11D3_ABEF_00A0C9DF1063_.wvu.PrintArea" localSheetId="0" hidden="1">#REF!</definedName>
    <definedName name="Z_797E0CDB_6F4E_11D3_ABEF_00A0C9DF1063_.wvu.PrintArea" localSheetId="2" hidden="1">#REF!</definedName>
    <definedName name="Z_797E0CDB_6F4E_11D3_ABEF_00A0C9DF1063_.wvu.PrintArea" localSheetId="1" hidden="1">#REF!</definedName>
    <definedName name="Z_797E0CDB_6F4E_11D3_ABEF_00A0C9DF1063_.wvu.PrintArea" localSheetId="33" hidden="1">#REF!</definedName>
    <definedName name="Z_797E0CDB_6F4E_11D3_ABEF_00A0C9DF1063_.wvu.PrintArea" localSheetId="25" hidden="1">#REF!</definedName>
    <definedName name="Z_797E0CDB_6F4E_11D3_ABEF_00A0C9DF1063_.wvu.PrintArea" hidden="1">#REF!</definedName>
    <definedName name="Z_797E0CDC_6F4E_11D3_ABEF_00A0C9DF1063_.wvu.PrintArea" localSheetId="17" hidden="1">#REF!</definedName>
    <definedName name="Z_797E0CDC_6F4E_11D3_ABEF_00A0C9DF1063_.wvu.PrintArea" localSheetId="16" hidden="1">#REF!</definedName>
    <definedName name="Z_797E0CDC_6F4E_11D3_ABEF_00A0C9DF1063_.wvu.PrintArea" localSheetId="53" hidden="1">#REF!</definedName>
    <definedName name="Z_797E0CDC_6F4E_11D3_ABEF_00A0C9DF1063_.wvu.PrintArea" localSheetId="23" hidden="1">#REF!</definedName>
    <definedName name="Z_797E0CDC_6F4E_11D3_ABEF_00A0C9DF1063_.wvu.PrintArea" localSheetId="14" hidden="1">#REF!</definedName>
    <definedName name="Z_797E0CDC_6F4E_11D3_ABEF_00A0C9DF1063_.wvu.PrintArea" localSheetId="13" hidden="1">#REF!</definedName>
    <definedName name="Z_797E0CDC_6F4E_11D3_ABEF_00A0C9DF1063_.wvu.PrintArea" localSheetId="12" hidden="1">#REF!</definedName>
    <definedName name="Z_797E0CDC_6F4E_11D3_ABEF_00A0C9DF1063_.wvu.PrintArea" localSheetId="36" hidden="1">#REF!</definedName>
    <definedName name="Z_797E0CDC_6F4E_11D3_ABEF_00A0C9DF1063_.wvu.PrintArea" localSheetId="10" hidden="1">#REF!</definedName>
    <definedName name="Z_797E0CDC_6F4E_11D3_ABEF_00A0C9DF1063_.wvu.PrintArea" localSheetId="11" hidden="1">#REF!</definedName>
    <definedName name="Z_797E0CDC_6F4E_11D3_ABEF_00A0C9DF1063_.wvu.PrintArea" localSheetId="9" hidden="1">#REF!</definedName>
    <definedName name="Z_797E0CDC_6F4E_11D3_ABEF_00A0C9DF1063_.wvu.PrintArea" localSheetId="8" hidden="1">#REF!</definedName>
    <definedName name="Z_797E0CDC_6F4E_11D3_ABEF_00A0C9DF1063_.wvu.PrintArea" localSheetId="21" hidden="1">#REF!</definedName>
    <definedName name="Z_797E0CDC_6F4E_11D3_ABEF_00A0C9DF1063_.wvu.PrintArea" localSheetId="6" hidden="1">#REF!</definedName>
    <definedName name="Z_797E0CDC_6F4E_11D3_ABEF_00A0C9DF1063_.wvu.PrintArea" localSheetId="0" hidden="1">#REF!</definedName>
    <definedName name="Z_797E0CDC_6F4E_11D3_ABEF_00A0C9DF1063_.wvu.PrintArea" localSheetId="2" hidden="1">#REF!</definedName>
    <definedName name="Z_797E0CDC_6F4E_11D3_ABEF_00A0C9DF1063_.wvu.PrintArea" localSheetId="1" hidden="1">#REF!</definedName>
    <definedName name="Z_797E0CDC_6F4E_11D3_ABEF_00A0C9DF1063_.wvu.PrintArea" localSheetId="33" hidden="1">#REF!</definedName>
    <definedName name="Z_797E0CDC_6F4E_11D3_ABEF_00A0C9DF1063_.wvu.PrintArea" localSheetId="25" hidden="1">#REF!</definedName>
    <definedName name="Z_797E0CDC_6F4E_11D3_ABEF_00A0C9DF1063_.wvu.PrintArea" hidden="1">#REF!</definedName>
    <definedName name="Z_797E0CDE_6F4E_11D3_ABEF_00A0C9DF1063_.wvu.PrintArea" localSheetId="17" hidden="1">#REF!</definedName>
    <definedName name="Z_797E0CDE_6F4E_11D3_ABEF_00A0C9DF1063_.wvu.PrintArea" localSheetId="16" hidden="1">#REF!</definedName>
    <definedName name="Z_797E0CDE_6F4E_11D3_ABEF_00A0C9DF1063_.wvu.PrintArea" localSheetId="53" hidden="1">#REF!</definedName>
    <definedName name="Z_797E0CDE_6F4E_11D3_ABEF_00A0C9DF1063_.wvu.PrintArea" localSheetId="23" hidden="1">#REF!</definedName>
    <definedName name="Z_797E0CDE_6F4E_11D3_ABEF_00A0C9DF1063_.wvu.PrintArea" localSheetId="14" hidden="1">#REF!</definedName>
    <definedName name="Z_797E0CDE_6F4E_11D3_ABEF_00A0C9DF1063_.wvu.PrintArea" localSheetId="13" hidden="1">#REF!</definedName>
    <definedName name="Z_797E0CDE_6F4E_11D3_ABEF_00A0C9DF1063_.wvu.PrintArea" localSheetId="12" hidden="1">#REF!</definedName>
    <definedName name="Z_797E0CDE_6F4E_11D3_ABEF_00A0C9DF1063_.wvu.PrintArea" localSheetId="36" hidden="1">#REF!</definedName>
    <definedName name="Z_797E0CDE_6F4E_11D3_ABEF_00A0C9DF1063_.wvu.PrintArea" localSheetId="10" hidden="1">#REF!</definedName>
    <definedName name="Z_797E0CDE_6F4E_11D3_ABEF_00A0C9DF1063_.wvu.PrintArea" localSheetId="11" hidden="1">#REF!</definedName>
    <definedName name="Z_797E0CDE_6F4E_11D3_ABEF_00A0C9DF1063_.wvu.PrintArea" localSheetId="9" hidden="1">#REF!</definedName>
    <definedName name="Z_797E0CDE_6F4E_11D3_ABEF_00A0C9DF1063_.wvu.PrintArea" localSheetId="8" hidden="1">#REF!</definedName>
    <definedName name="Z_797E0CDE_6F4E_11D3_ABEF_00A0C9DF1063_.wvu.PrintArea" localSheetId="21" hidden="1">#REF!</definedName>
    <definedName name="Z_797E0CDE_6F4E_11D3_ABEF_00A0C9DF1063_.wvu.PrintArea" localSheetId="6" hidden="1">#REF!</definedName>
    <definedName name="Z_797E0CDE_6F4E_11D3_ABEF_00A0C9DF1063_.wvu.PrintArea" localSheetId="0" hidden="1">#REF!</definedName>
    <definedName name="Z_797E0CDE_6F4E_11D3_ABEF_00A0C9DF1063_.wvu.PrintArea" localSheetId="2" hidden="1">#REF!</definedName>
    <definedName name="Z_797E0CDE_6F4E_11D3_ABEF_00A0C9DF1063_.wvu.PrintArea" localSheetId="1" hidden="1">#REF!</definedName>
    <definedName name="Z_797E0CDE_6F4E_11D3_ABEF_00A0C9DF1063_.wvu.PrintArea" localSheetId="33" hidden="1">#REF!</definedName>
    <definedName name="Z_797E0CDE_6F4E_11D3_ABEF_00A0C9DF1063_.wvu.PrintArea" localSheetId="25" hidden="1">#REF!</definedName>
    <definedName name="Z_797E0CDE_6F4E_11D3_ABEF_00A0C9DF1063_.wvu.PrintArea" hidden="1">#REF!</definedName>
    <definedName name="Z_797E0CDF_6F4E_11D3_ABEF_00A0C9DF1063_.wvu.PrintArea" localSheetId="17" hidden="1">#REF!</definedName>
    <definedName name="Z_797E0CDF_6F4E_11D3_ABEF_00A0C9DF1063_.wvu.PrintArea" localSheetId="16" hidden="1">#REF!</definedName>
    <definedName name="Z_797E0CDF_6F4E_11D3_ABEF_00A0C9DF1063_.wvu.PrintArea" localSheetId="53" hidden="1">#REF!</definedName>
    <definedName name="Z_797E0CDF_6F4E_11D3_ABEF_00A0C9DF1063_.wvu.PrintArea" localSheetId="23" hidden="1">#REF!</definedName>
    <definedName name="Z_797E0CDF_6F4E_11D3_ABEF_00A0C9DF1063_.wvu.PrintArea" localSheetId="14" hidden="1">#REF!</definedName>
    <definedName name="Z_797E0CDF_6F4E_11D3_ABEF_00A0C9DF1063_.wvu.PrintArea" localSheetId="13" hidden="1">#REF!</definedName>
    <definedName name="Z_797E0CDF_6F4E_11D3_ABEF_00A0C9DF1063_.wvu.PrintArea" localSheetId="12" hidden="1">#REF!</definedName>
    <definedName name="Z_797E0CDF_6F4E_11D3_ABEF_00A0C9DF1063_.wvu.PrintArea" localSheetId="36" hidden="1">#REF!</definedName>
    <definedName name="Z_797E0CDF_6F4E_11D3_ABEF_00A0C9DF1063_.wvu.PrintArea" localSheetId="10" hidden="1">#REF!</definedName>
    <definedName name="Z_797E0CDF_6F4E_11D3_ABEF_00A0C9DF1063_.wvu.PrintArea" localSheetId="11" hidden="1">#REF!</definedName>
    <definedName name="Z_797E0CDF_6F4E_11D3_ABEF_00A0C9DF1063_.wvu.PrintArea" localSheetId="9" hidden="1">#REF!</definedName>
    <definedName name="Z_797E0CDF_6F4E_11D3_ABEF_00A0C9DF1063_.wvu.PrintArea" localSheetId="8" hidden="1">#REF!</definedName>
    <definedName name="Z_797E0CDF_6F4E_11D3_ABEF_00A0C9DF1063_.wvu.PrintArea" localSheetId="21" hidden="1">#REF!</definedName>
    <definedName name="Z_797E0CDF_6F4E_11D3_ABEF_00A0C9DF1063_.wvu.PrintArea" localSheetId="6" hidden="1">#REF!</definedName>
    <definedName name="Z_797E0CDF_6F4E_11D3_ABEF_00A0C9DF1063_.wvu.PrintArea" localSheetId="0" hidden="1">#REF!</definedName>
    <definedName name="Z_797E0CDF_6F4E_11D3_ABEF_00A0C9DF1063_.wvu.PrintArea" localSheetId="2" hidden="1">#REF!</definedName>
    <definedName name="Z_797E0CDF_6F4E_11D3_ABEF_00A0C9DF1063_.wvu.PrintArea" localSheetId="1" hidden="1">#REF!</definedName>
    <definedName name="Z_797E0CDF_6F4E_11D3_ABEF_00A0C9DF1063_.wvu.PrintArea" localSheetId="33" hidden="1">#REF!</definedName>
    <definedName name="Z_797E0CDF_6F4E_11D3_ABEF_00A0C9DF1063_.wvu.PrintArea" localSheetId="25" hidden="1">#REF!</definedName>
    <definedName name="Z_797E0CDF_6F4E_11D3_ABEF_00A0C9DF1063_.wvu.PrintArea" hidden="1">#REF!</definedName>
    <definedName name="Z_7B604A82_0D1B_11D3_ABDC_00A0C9DF1063_.wvu.PrintArea" localSheetId="17" hidden="1">#REF!</definedName>
    <definedName name="Z_7B604A82_0D1B_11D3_ABDC_00A0C9DF1063_.wvu.PrintArea" localSheetId="16" hidden="1">#REF!</definedName>
    <definedName name="Z_7B604A82_0D1B_11D3_ABDC_00A0C9DF1063_.wvu.PrintArea" localSheetId="53" hidden="1">#REF!</definedName>
    <definedName name="Z_7B604A82_0D1B_11D3_ABDC_00A0C9DF1063_.wvu.PrintArea" localSheetId="23" hidden="1">#REF!</definedName>
    <definedName name="Z_7B604A82_0D1B_11D3_ABDC_00A0C9DF1063_.wvu.PrintArea" localSheetId="14" hidden="1">#REF!</definedName>
    <definedName name="Z_7B604A82_0D1B_11D3_ABDC_00A0C9DF1063_.wvu.PrintArea" localSheetId="13" hidden="1">#REF!</definedName>
    <definedName name="Z_7B604A82_0D1B_11D3_ABDC_00A0C9DF1063_.wvu.PrintArea" localSheetId="12" hidden="1">#REF!</definedName>
    <definedName name="Z_7B604A82_0D1B_11D3_ABDC_00A0C9DF1063_.wvu.PrintArea" localSheetId="36" hidden="1">#REF!</definedName>
    <definedName name="Z_7B604A82_0D1B_11D3_ABDC_00A0C9DF1063_.wvu.PrintArea" localSheetId="10" hidden="1">#REF!</definedName>
    <definedName name="Z_7B604A82_0D1B_11D3_ABDC_00A0C9DF1063_.wvu.PrintArea" localSheetId="11" hidden="1">#REF!</definedName>
    <definedName name="Z_7B604A82_0D1B_11D3_ABDC_00A0C9DF1063_.wvu.PrintArea" localSheetId="9" hidden="1">#REF!</definedName>
    <definedName name="Z_7B604A82_0D1B_11D3_ABDC_00A0C9DF1063_.wvu.PrintArea" localSheetId="8" hidden="1">#REF!</definedName>
    <definedName name="Z_7B604A82_0D1B_11D3_ABDC_00A0C9DF1063_.wvu.PrintArea" localSheetId="21" hidden="1">#REF!</definedName>
    <definedName name="Z_7B604A82_0D1B_11D3_ABDC_00A0C9DF1063_.wvu.PrintArea" localSheetId="6" hidden="1">#REF!</definedName>
    <definedName name="Z_7B604A82_0D1B_11D3_ABDC_00A0C9DF1063_.wvu.PrintArea" localSheetId="0" hidden="1">#REF!</definedName>
    <definedName name="Z_7B604A82_0D1B_11D3_ABDC_00A0C9DF1063_.wvu.PrintArea" localSheetId="2" hidden="1">#REF!</definedName>
    <definedName name="Z_7B604A82_0D1B_11D3_ABDC_00A0C9DF1063_.wvu.PrintArea" localSheetId="1" hidden="1">#REF!</definedName>
    <definedName name="Z_7B604A82_0D1B_11D3_ABDC_00A0C9DF1063_.wvu.PrintArea" localSheetId="33" hidden="1">#REF!</definedName>
    <definedName name="Z_7B604A82_0D1B_11D3_ABDC_00A0C9DF1063_.wvu.PrintArea" localSheetId="25" hidden="1">#REF!</definedName>
    <definedName name="Z_7B604A82_0D1B_11D3_ABDC_00A0C9DF1063_.wvu.PrintArea" hidden="1">#REF!</definedName>
    <definedName name="Z_7B604A83_0D1B_11D3_ABDC_00A0C9DF1063_.wvu.PrintArea" localSheetId="17" hidden="1">#REF!</definedName>
    <definedName name="Z_7B604A83_0D1B_11D3_ABDC_00A0C9DF1063_.wvu.PrintArea" localSheetId="16" hidden="1">#REF!</definedName>
    <definedName name="Z_7B604A83_0D1B_11D3_ABDC_00A0C9DF1063_.wvu.PrintArea" localSheetId="53" hidden="1">#REF!</definedName>
    <definedName name="Z_7B604A83_0D1B_11D3_ABDC_00A0C9DF1063_.wvu.PrintArea" localSheetId="23" hidden="1">#REF!</definedName>
    <definedName name="Z_7B604A83_0D1B_11D3_ABDC_00A0C9DF1063_.wvu.PrintArea" localSheetId="14" hidden="1">#REF!</definedName>
    <definedName name="Z_7B604A83_0D1B_11D3_ABDC_00A0C9DF1063_.wvu.PrintArea" localSheetId="13" hidden="1">#REF!</definedName>
    <definedName name="Z_7B604A83_0D1B_11D3_ABDC_00A0C9DF1063_.wvu.PrintArea" localSheetId="12" hidden="1">#REF!</definedName>
    <definedName name="Z_7B604A83_0D1B_11D3_ABDC_00A0C9DF1063_.wvu.PrintArea" localSheetId="36" hidden="1">#REF!</definedName>
    <definedName name="Z_7B604A83_0D1B_11D3_ABDC_00A0C9DF1063_.wvu.PrintArea" localSheetId="10" hidden="1">#REF!</definedName>
    <definedName name="Z_7B604A83_0D1B_11D3_ABDC_00A0C9DF1063_.wvu.PrintArea" localSheetId="11" hidden="1">#REF!</definedName>
    <definedName name="Z_7B604A83_0D1B_11D3_ABDC_00A0C9DF1063_.wvu.PrintArea" localSheetId="9" hidden="1">#REF!</definedName>
    <definedName name="Z_7B604A83_0D1B_11D3_ABDC_00A0C9DF1063_.wvu.PrintArea" localSheetId="8" hidden="1">#REF!</definedName>
    <definedName name="Z_7B604A83_0D1B_11D3_ABDC_00A0C9DF1063_.wvu.PrintArea" localSheetId="21" hidden="1">#REF!</definedName>
    <definedName name="Z_7B604A83_0D1B_11D3_ABDC_00A0C9DF1063_.wvu.PrintArea" localSheetId="6" hidden="1">#REF!</definedName>
    <definedName name="Z_7B604A83_0D1B_11D3_ABDC_00A0C9DF1063_.wvu.PrintArea" localSheetId="0" hidden="1">#REF!</definedName>
    <definedName name="Z_7B604A83_0D1B_11D3_ABDC_00A0C9DF1063_.wvu.PrintArea" localSheetId="2" hidden="1">#REF!</definedName>
    <definedName name="Z_7B604A83_0D1B_11D3_ABDC_00A0C9DF1063_.wvu.PrintArea" localSheetId="1" hidden="1">#REF!</definedName>
    <definedName name="Z_7B604A83_0D1B_11D3_ABDC_00A0C9DF1063_.wvu.PrintArea" localSheetId="33" hidden="1">#REF!</definedName>
    <definedName name="Z_7B604A83_0D1B_11D3_ABDC_00A0C9DF1063_.wvu.PrintArea" localSheetId="25" hidden="1">#REF!</definedName>
    <definedName name="Z_7B604A83_0D1B_11D3_ABDC_00A0C9DF1063_.wvu.PrintArea" hidden="1">#REF!</definedName>
    <definedName name="Z_7B604A85_0D1B_11D3_ABDC_00A0C9DF1063_.wvu.PrintArea" localSheetId="17" hidden="1">#REF!</definedName>
    <definedName name="Z_7B604A85_0D1B_11D3_ABDC_00A0C9DF1063_.wvu.PrintArea" localSheetId="16" hidden="1">#REF!</definedName>
    <definedName name="Z_7B604A85_0D1B_11D3_ABDC_00A0C9DF1063_.wvu.PrintArea" localSheetId="53" hidden="1">#REF!</definedName>
    <definedName name="Z_7B604A85_0D1B_11D3_ABDC_00A0C9DF1063_.wvu.PrintArea" localSheetId="23" hidden="1">#REF!</definedName>
    <definedName name="Z_7B604A85_0D1B_11D3_ABDC_00A0C9DF1063_.wvu.PrintArea" localSheetId="14" hidden="1">#REF!</definedName>
    <definedName name="Z_7B604A85_0D1B_11D3_ABDC_00A0C9DF1063_.wvu.PrintArea" localSheetId="13" hidden="1">#REF!</definedName>
    <definedName name="Z_7B604A85_0D1B_11D3_ABDC_00A0C9DF1063_.wvu.PrintArea" localSheetId="12" hidden="1">#REF!</definedName>
    <definedName name="Z_7B604A85_0D1B_11D3_ABDC_00A0C9DF1063_.wvu.PrintArea" localSheetId="36" hidden="1">#REF!</definedName>
    <definedName name="Z_7B604A85_0D1B_11D3_ABDC_00A0C9DF1063_.wvu.PrintArea" localSheetId="10" hidden="1">#REF!</definedName>
    <definedName name="Z_7B604A85_0D1B_11D3_ABDC_00A0C9DF1063_.wvu.PrintArea" localSheetId="11" hidden="1">#REF!</definedName>
    <definedName name="Z_7B604A85_0D1B_11D3_ABDC_00A0C9DF1063_.wvu.PrintArea" localSheetId="9" hidden="1">#REF!</definedName>
    <definedName name="Z_7B604A85_0D1B_11D3_ABDC_00A0C9DF1063_.wvu.PrintArea" localSheetId="8" hidden="1">#REF!</definedName>
    <definedName name="Z_7B604A85_0D1B_11D3_ABDC_00A0C9DF1063_.wvu.PrintArea" localSheetId="21" hidden="1">#REF!</definedName>
    <definedName name="Z_7B604A85_0D1B_11D3_ABDC_00A0C9DF1063_.wvu.PrintArea" localSheetId="6" hidden="1">#REF!</definedName>
    <definedName name="Z_7B604A85_0D1B_11D3_ABDC_00A0C9DF1063_.wvu.PrintArea" localSheetId="0" hidden="1">#REF!</definedName>
    <definedName name="Z_7B604A85_0D1B_11D3_ABDC_00A0C9DF1063_.wvu.PrintArea" localSheetId="2" hidden="1">#REF!</definedName>
    <definedName name="Z_7B604A85_0D1B_11D3_ABDC_00A0C9DF1063_.wvu.PrintArea" localSheetId="1" hidden="1">#REF!</definedName>
    <definedName name="Z_7B604A85_0D1B_11D3_ABDC_00A0C9DF1063_.wvu.PrintArea" localSheetId="33" hidden="1">#REF!</definedName>
    <definedName name="Z_7B604A85_0D1B_11D3_ABDC_00A0C9DF1063_.wvu.PrintArea" localSheetId="25" hidden="1">#REF!</definedName>
    <definedName name="Z_7B604A85_0D1B_11D3_ABDC_00A0C9DF1063_.wvu.PrintArea" hidden="1">#REF!</definedName>
    <definedName name="Z_7B604A86_0D1B_11D3_ABDC_00A0C9DF1063_.wvu.PrintArea" localSheetId="17" hidden="1">#REF!</definedName>
    <definedName name="Z_7B604A86_0D1B_11D3_ABDC_00A0C9DF1063_.wvu.PrintArea" localSheetId="16" hidden="1">#REF!</definedName>
    <definedName name="Z_7B604A86_0D1B_11D3_ABDC_00A0C9DF1063_.wvu.PrintArea" localSheetId="53" hidden="1">#REF!</definedName>
    <definedName name="Z_7B604A86_0D1B_11D3_ABDC_00A0C9DF1063_.wvu.PrintArea" localSheetId="23" hidden="1">#REF!</definedName>
    <definedName name="Z_7B604A86_0D1B_11D3_ABDC_00A0C9DF1063_.wvu.PrintArea" localSheetId="14" hidden="1">#REF!</definedName>
    <definedName name="Z_7B604A86_0D1B_11D3_ABDC_00A0C9DF1063_.wvu.PrintArea" localSheetId="13" hidden="1">#REF!</definedName>
    <definedName name="Z_7B604A86_0D1B_11D3_ABDC_00A0C9DF1063_.wvu.PrintArea" localSheetId="12" hidden="1">#REF!</definedName>
    <definedName name="Z_7B604A86_0D1B_11D3_ABDC_00A0C9DF1063_.wvu.PrintArea" localSheetId="36" hidden="1">#REF!</definedName>
    <definedName name="Z_7B604A86_0D1B_11D3_ABDC_00A0C9DF1063_.wvu.PrintArea" localSheetId="10" hidden="1">#REF!</definedName>
    <definedName name="Z_7B604A86_0D1B_11D3_ABDC_00A0C9DF1063_.wvu.PrintArea" localSheetId="11" hidden="1">#REF!</definedName>
    <definedName name="Z_7B604A86_0D1B_11D3_ABDC_00A0C9DF1063_.wvu.PrintArea" localSheetId="9" hidden="1">#REF!</definedName>
    <definedName name="Z_7B604A86_0D1B_11D3_ABDC_00A0C9DF1063_.wvu.PrintArea" localSheetId="8" hidden="1">#REF!</definedName>
    <definedName name="Z_7B604A86_0D1B_11D3_ABDC_00A0C9DF1063_.wvu.PrintArea" localSheetId="21" hidden="1">#REF!</definedName>
    <definedName name="Z_7B604A86_0D1B_11D3_ABDC_00A0C9DF1063_.wvu.PrintArea" localSheetId="6" hidden="1">#REF!</definedName>
    <definedName name="Z_7B604A86_0D1B_11D3_ABDC_00A0C9DF1063_.wvu.PrintArea" localSheetId="0" hidden="1">#REF!</definedName>
    <definedName name="Z_7B604A86_0D1B_11D3_ABDC_00A0C9DF1063_.wvu.PrintArea" localSheetId="2" hidden="1">#REF!</definedName>
    <definedName name="Z_7B604A86_0D1B_11D3_ABDC_00A0C9DF1063_.wvu.PrintArea" localSheetId="1" hidden="1">#REF!</definedName>
    <definedName name="Z_7B604A86_0D1B_11D3_ABDC_00A0C9DF1063_.wvu.PrintArea" localSheetId="33" hidden="1">#REF!</definedName>
    <definedName name="Z_7B604A86_0D1B_11D3_ABDC_00A0C9DF1063_.wvu.PrintArea" localSheetId="25" hidden="1">#REF!</definedName>
    <definedName name="Z_7B604A86_0D1B_11D3_ABDC_00A0C9DF1063_.wvu.PrintArea" hidden="1">#REF!</definedName>
    <definedName name="Z_7B604A87_0D1B_11D3_ABDC_00A0C9DF1063_.wvu.PrintArea" localSheetId="17" hidden="1">#REF!</definedName>
    <definedName name="Z_7B604A87_0D1B_11D3_ABDC_00A0C9DF1063_.wvu.PrintArea" localSheetId="16" hidden="1">#REF!</definedName>
    <definedName name="Z_7B604A87_0D1B_11D3_ABDC_00A0C9DF1063_.wvu.PrintArea" localSheetId="53" hidden="1">#REF!</definedName>
    <definedName name="Z_7B604A87_0D1B_11D3_ABDC_00A0C9DF1063_.wvu.PrintArea" localSheetId="23" hidden="1">#REF!</definedName>
    <definedName name="Z_7B604A87_0D1B_11D3_ABDC_00A0C9DF1063_.wvu.PrintArea" localSheetId="14" hidden="1">#REF!</definedName>
    <definedName name="Z_7B604A87_0D1B_11D3_ABDC_00A0C9DF1063_.wvu.PrintArea" localSheetId="13" hidden="1">#REF!</definedName>
    <definedName name="Z_7B604A87_0D1B_11D3_ABDC_00A0C9DF1063_.wvu.PrintArea" localSheetId="12" hidden="1">#REF!</definedName>
    <definedName name="Z_7B604A87_0D1B_11D3_ABDC_00A0C9DF1063_.wvu.PrintArea" localSheetId="36" hidden="1">#REF!</definedName>
    <definedName name="Z_7B604A87_0D1B_11D3_ABDC_00A0C9DF1063_.wvu.PrintArea" localSheetId="10" hidden="1">#REF!</definedName>
    <definedName name="Z_7B604A87_0D1B_11D3_ABDC_00A0C9DF1063_.wvu.PrintArea" localSheetId="11" hidden="1">#REF!</definedName>
    <definedName name="Z_7B604A87_0D1B_11D3_ABDC_00A0C9DF1063_.wvu.PrintArea" localSheetId="9" hidden="1">#REF!</definedName>
    <definedName name="Z_7B604A87_0D1B_11D3_ABDC_00A0C9DF1063_.wvu.PrintArea" localSheetId="8" hidden="1">#REF!</definedName>
    <definedName name="Z_7B604A87_0D1B_11D3_ABDC_00A0C9DF1063_.wvu.PrintArea" localSheetId="21" hidden="1">#REF!</definedName>
    <definedName name="Z_7B604A87_0D1B_11D3_ABDC_00A0C9DF1063_.wvu.PrintArea" localSheetId="6" hidden="1">#REF!</definedName>
    <definedName name="Z_7B604A87_0D1B_11D3_ABDC_00A0C9DF1063_.wvu.PrintArea" localSheetId="0" hidden="1">#REF!</definedName>
    <definedName name="Z_7B604A87_0D1B_11D3_ABDC_00A0C9DF1063_.wvu.PrintArea" localSheetId="2" hidden="1">#REF!</definedName>
    <definedName name="Z_7B604A87_0D1B_11D3_ABDC_00A0C9DF1063_.wvu.PrintArea" localSheetId="1" hidden="1">#REF!</definedName>
    <definedName name="Z_7B604A87_0D1B_11D3_ABDC_00A0C9DF1063_.wvu.PrintArea" localSheetId="33" hidden="1">#REF!</definedName>
    <definedName name="Z_7B604A87_0D1B_11D3_ABDC_00A0C9DF1063_.wvu.PrintArea" localSheetId="25" hidden="1">#REF!</definedName>
    <definedName name="Z_7B604A87_0D1B_11D3_ABDC_00A0C9DF1063_.wvu.PrintArea" hidden="1">#REF!</definedName>
    <definedName name="Z_7B604A88_0D1B_11D3_ABDC_00A0C9DF1063_.wvu.PrintArea" localSheetId="17" hidden="1">#REF!</definedName>
    <definedName name="Z_7B604A88_0D1B_11D3_ABDC_00A0C9DF1063_.wvu.PrintArea" localSheetId="16" hidden="1">#REF!</definedName>
    <definedName name="Z_7B604A88_0D1B_11D3_ABDC_00A0C9DF1063_.wvu.PrintArea" localSheetId="53" hidden="1">#REF!</definedName>
    <definedName name="Z_7B604A88_0D1B_11D3_ABDC_00A0C9DF1063_.wvu.PrintArea" localSheetId="23" hidden="1">#REF!</definedName>
    <definedName name="Z_7B604A88_0D1B_11D3_ABDC_00A0C9DF1063_.wvu.PrintArea" localSheetId="14" hidden="1">#REF!</definedName>
    <definedName name="Z_7B604A88_0D1B_11D3_ABDC_00A0C9DF1063_.wvu.PrintArea" localSheetId="13" hidden="1">#REF!</definedName>
    <definedName name="Z_7B604A88_0D1B_11D3_ABDC_00A0C9DF1063_.wvu.PrintArea" localSheetId="12" hidden="1">#REF!</definedName>
    <definedName name="Z_7B604A88_0D1B_11D3_ABDC_00A0C9DF1063_.wvu.PrintArea" localSheetId="36" hidden="1">#REF!</definedName>
    <definedName name="Z_7B604A88_0D1B_11D3_ABDC_00A0C9DF1063_.wvu.PrintArea" localSheetId="10" hidden="1">#REF!</definedName>
    <definedName name="Z_7B604A88_0D1B_11D3_ABDC_00A0C9DF1063_.wvu.PrintArea" localSheetId="11" hidden="1">#REF!</definedName>
    <definedName name="Z_7B604A88_0D1B_11D3_ABDC_00A0C9DF1063_.wvu.PrintArea" localSheetId="9" hidden="1">#REF!</definedName>
    <definedName name="Z_7B604A88_0D1B_11D3_ABDC_00A0C9DF1063_.wvu.PrintArea" localSheetId="8" hidden="1">#REF!</definedName>
    <definedName name="Z_7B604A88_0D1B_11D3_ABDC_00A0C9DF1063_.wvu.PrintArea" localSheetId="21" hidden="1">#REF!</definedName>
    <definedName name="Z_7B604A88_0D1B_11D3_ABDC_00A0C9DF1063_.wvu.PrintArea" localSheetId="6" hidden="1">#REF!</definedName>
    <definedName name="Z_7B604A88_0D1B_11D3_ABDC_00A0C9DF1063_.wvu.PrintArea" localSheetId="0" hidden="1">#REF!</definedName>
    <definedName name="Z_7B604A88_0D1B_11D3_ABDC_00A0C9DF1063_.wvu.PrintArea" localSheetId="2" hidden="1">#REF!</definedName>
    <definedName name="Z_7B604A88_0D1B_11D3_ABDC_00A0C9DF1063_.wvu.PrintArea" localSheetId="1" hidden="1">#REF!</definedName>
    <definedName name="Z_7B604A88_0D1B_11D3_ABDC_00A0C9DF1063_.wvu.PrintArea" localSheetId="33" hidden="1">#REF!</definedName>
    <definedName name="Z_7B604A88_0D1B_11D3_ABDC_00A0C9DF1063_.wvu.PrintArea" localSheetId="25" hidden="1">#REF!</definedName>
    <definedName name="Z_7B604A88_0D1B_11D3_ABDC_00A0C9DF1063_.wvu.PrintArea" hidden="1">#REF!</definedName>
    <definedName name="Z_7B604A8A_0D1B_11D3_ABDC_00A0C9DF1063_.wvu.PrintArea" localSheetId="17" hidden="1">#REF!</definedName>
    <definedName name="Z_7B604A8A_0D1B_11D3_ABDC_00A0C9DF1063_.wvu.PrintArea" localSheetId="16" hidden="1">#REF!</definedName>
    <definedName name="Z_7B604A8A_0D1B_11D3_ABDC_00A0C9DF1063_.wvu.PrintArea" localSheetId="53" hidden="1">#REF!</definedName>
    <definedName name="Z_7B604A8A_0D1B_11D3_ABDC_00A0C9DF1063_.wvu.PrintArea" localSheetId="23" hidden="1">#REF!</definedName>
    <definedName name="Z_7B604A8A_0D1B_11D3_ABDC_00A0C9DF1063_.wvu.PrintArea" localSheetId="14" hidden="1">#REF!</definedName>
    <definedName name="Z_7B604A8A_0D1B_11D3_ABDC_00A0C9DF1063_.wvu.PrintArea" localSheetId="13" hidden="1">#REF!</definedName>
    <definedName name="Z_7B604A8A_0D1B_11D3_ABDC_00A0C9DF1063_.wvu.PrintArea" localSheetId="12" hidden="1">#REF!</definedName>
    <definedName name="Z_7B604A8A_0D1B_11D3_ABDC_00A0C9DF1063_.wvu.PrintArea" localSheetId="36" hidden="1">#REF!</definedName>
    <definedName name="Z_7B604A8A_0D1B_11D3_ABDC_00A0C9DF1063_.wvu.PrintArea" localSheetId="10" hidden="1">#REF!</definedName>
    <definedName name="Z_7B604A8A_0D1B_11D3_ABDC_00A0C9DF1063_.wvu.PrintArea" localSheetId="11" hidden="1">#REF!</definedName>
    <definedName name="Z_7B604A8A_0D1B_11D3_ABDC_00A0C9DF1063_.wvu.PrintArea" localSheetId="9" hidden="1">#REF!</definedName>
    <definedName name="Z_7B604A8A_0D1B_11D3_ABDC_00A0C9DF1063_.wvu.PrintArea" localSheetId="8" hidden="1">#REF!</definedName>
    <definedName name="Z_7B604A8A_0D1B_11D3_ABDC_00A0C9DF1063_.wvu.PrintArea" localSheetId="21" hidden="1">#REF!</definedName>
    <definedName name="Z_7B604A8A_0D1B_11D3_ABDC_00A0C9DF1063_.wvu.PrintArea" localSheetId="6" hidden="1">#REF!</definedName>
    <definedName name="Z_7B604A8A_0D1B_11D3_ABDC_00A0C9DF1063_.wvu.PrintArea" localSheetId="0" hidden="1">#REF!</definedName>
    <definedName name="Z_7B604A8A_0D1B_11D3_ABDC_00A0C9DF1063_.wvu.PrintArea" localSheetId="2" hidden="1">#REF!</definedName>
    <definedName name="Z_7B604A8A_0D1B_11D3_ABDC_00A0C9DF1063_.wvu.PrintArea" localSheetId="1" hidden="1">#REF!</definedName>
    <definedName name="Z_7B604A8A_0D1B_11D3_ABDC_00A0C9DF1063_.wvu.PrintArea" localSheetId="33" hidden="1">#REF!</definedName>
    <definedName name="Z_7B604A8A_0D1B_11D3_ABDC_00A0C9DF1063_.wvu.PrintArea" localSheetId="25" hidden="1">#REF!</definedName>
    <definedName name="Z_7B604A8A_0D1B_11D3_ABDC_00A0C9DF1063_.wvu.PrintArea" hidden="1">#REF!</definedName>
    <definedName name="Z_7B604A8B_0D1B_11D3_ABDC_00A0C9DF1063_.wvu.PrintArea" localSheetId="17" hidden="1">#REF!</definedName>
    <definedName name="Z_7B604A8B_0D1B_11D3_ABDC_00A0C9DF1063_.wvu.PrintArea" localSheetId="16" hidden="1">#REF!</definedName>
    <definedName name="Z_7B604A8B_0D1B_11D3_ABDC_00A0C9DF1063_.wvu.PrintArea" localSheetId="53" hidden="1">#REF!</definedName>
    <definedName name="Z_7B604A8B_0D1B_11D3_ABDC_00A0C9DF1063_.wvu.PrintArea" localSheetId="23" hidden="1">#REF!</definedName>
    <definedName name="Z_7B604A8B_0D1B_11D3_ABDC_00A0C9DF1063_.wvu.PrintArea" localSheetId="14" hidden="1">#REF!</definedName>
    <definedName name="Z_7B604A8B_0D1B_11D3_ABDC_00A0C9DF1063_.wvu.PrintArea" localSheetId="13" hidden="1">#REF!</definedName>
    <definedName name="Z_7B604A8B_0D1B_11D3_ABDC_00A0C9DF1063_.wvu.PrintArea" localSheetId="12" hidden="1">#REF!</definedName>
    <definedName name="Z_7B604A8B_0D1B_11D3_ABDC_00A0C9DF1063_.wvu.PrintArea" localSheetId="36" hidden="1">#REF!</definedName>
    <definedName name="Z_7B604A8B_0D1B_11D3_ABDC_00A0C9DF1063_.wvu.PrintArea" localSheetId="10" hidden="1">#REF!</definedName>
    <definedName name="Z_7B604A8B_0D1B_11D3_ABDC_00A0C9DF1063_.wvu.PrintArea" localSheetId="11" hidden="1">#REF!</definedName>
    <definedName name="Z_7B604A8B_0D1B_11D3_ABDC_00A0C9DF1063_.wvu.PrintArea" localSheetId="9" hidden="1">#REF!</definedName>
    <definedName name="Z_7B604A8B_0D1B_11D3_ABDC_00A0C9DF1063_.wvu.PrintArea" localSheetId="8" hidden="1">#REF!</definedName>
    <definedName name="Z_7B604A8B_0D1B_11D3_ABDC_00A0C9DF1063_.wvu.PrintArea" localSheetId="21" hidden="1">#REF!</definedName>
    <definedName name="Z_7B604A8B_0D1B_11D3_ABDC_00A0C9DF1063_.wvu.PrintArea" localSheetId="6" hidden="1">#REF!</definedName>
    <definedName name="Z_7B604A8B_0D1B_11D3_ABDC_00A0C9DF1063_.wvu.PrintArea" localSheetId="0" hidden="1">#REF!</definedName>
    <definedName name="Z_7B604A8B_0D1B_11D3_ABDC_00A0C9DF1063_.wvu.PrintArea" localSheetId="2" hidden="1">#REF!</definedName>
    <definedName name="Z_7B604A8B_0D1B_11D3_ABDC_00A0C9DF1063_.wvu.PrintArea" localSheetId="1" hidden="1">#REF!</definedName>
    <definedName name="Z_7B604A8B_0D1B_11D3_ABDC_00A0C9DF1063_.wvu.PrintArea" localSheetId="33" hidden="1">#REF!</definedName>
    <definedName name="Z_7B604A8B_0D1B_11D3_ABDC_00A0C9DF1063_.wvu.PrintArea" localSheetId="25" hidden="1">#REF!</definedName>
    <definedName name="Z_7B604A8B_0D1B_11D3_ABDC_00A0C9DF1063_.wvu.PrintArea" hidden="1">#REF!</definedName>
    <definedName name="Z_7B604A8C_0D1B_11D3_ABDC_00A0C9DF1063_.wvu.PrintArea" localSheetId="17" hidden="1">#REF!</definedName>
    <definedName name="Z_7B604A8C_0D1B_11D3_ABDC_00A0C9DF1063_.wvu.PrintArea" localSheetId="16" hidden="1">#REF!</definedName>
    <definedName name="Z_7B604A8C_0D1B_11D3_ABDC_00A0C9DF1063_.wvu.PrintArea" localSheetId="53" hidden="1">#REF!</definedName>
    <definedName name="Z_7B604A8C_0D1B_11D3_ABDC_00A0C9DF1063_.wvu.PrintArea" localSheetId="23" hidden="1">#REF!</definedName>
    <definedName name="Z_7B604A8C_0D1B_11D3_ABDC_00A0C9DF1063_.wvu.PrintArea" localSheetId="14" hidden="1">#REF!</definedName>
    <definedName name="Z_7B604A8C_0D1B_11D3_ABDC_00A0C9DF1063_.wvu.PrintArea" localSheetId="13" hidden="1">#REF!</definedName>
    <definedName name="Z_7B604A8C_0D1B_11D3_ABDC_00A0C9DF1063_.wvu.PrintArea" localSheetId="12" hidden="1">#REF!</definedName>
    <definedName name="Z_7B604A8C_0D1B_11D3_ABDC_00A0C9DF1063_.wvu.PrintArea" localSheetId="36" hidden="1">#REF!</definedName>
    <definedName name="Z_7B604A8C_0D1B_11D3_ABDC_00A0C9DF1063_.wvu.PrintArea" localSheetId="10" hidden="1">#REF!</definedName>
    <definedName name="Z_7B604A8C_0D1B_11D3_ABDC_00A0C9DF1063_.wvu.PrintArea" localSheetId="11" hidden="1">#REF!</definedName>
    <definedName name="Z_7B604A8C_0D1B_11D3_ABDC_00A0C9DF1063_.wvu.PrintArea" localSheetId="9" hidden="1">#REF!</definedName>
    <definedName name="Z_7B604A8C_0D1B_11D3_ABDC_00A0C9DF1063_.wvu.PrintArea" localSheetId="8" hidden="1">#REF!</definedName>
    <definedName name="Z_7B604A8C_0D1B_11D3_ABDC_00A0C9DF1063_.wvu.PrintArea" localSheetId="21" hidden="1">#REF!</definedName>
    <definedName name="Z_7B604A8C_0D1B_11D3_ABDC_00A0C9DF1063_.wvu.PrintArea" localSheetId="6" hidden="1">#REF!</definedName>
    <definedName name="Z_7B604A8C_0D1B_11D3_ABDC_00A0C9DF1063_.wvu.PrintArea" localSheetId="0" hidden="1">#REF!</definedName>
    <definedName name="Z_7B604A8C_0D1B_11D3_ABDC_00A0C9DF1063_.wvu.PrintArea" localSheetId="2" hidden="1">#REF!</definedName>
    <definedName name="Z_7B604A8C_0D1B_11D3_ABDC_00A0C9DF1063_.wvu.PrintArea" localSheetId="1" hidden="1">#REF!</definedName>
    <definedName name="Z_7B604A8C_0D1B_11D3_ABDC_00A0C9DF1063_.wvu.PrintArea" localSheetId="33" hidden="1">#REF!</definedName>
    <definedName name="Z_7B604A8C_0D1B_11D3_ABDC_00A0C9DF1063_.wvu.PrintArea" localSheetId="25" hidden="1">#REF!</definedName>
    <definedName name="Z_7B604A8C_0D1B_11D3_ABDC_00A0C9DF1063_.wvu.PrintArea" hidden="1">#REF!</definedName>
    <definedName name="Z_7B604A8D_0D1B_11D3_ABDC_00A0C9DF1063_.wvu.PrintArea" localSheetId="17" hidden="1">#REF!</definedName>
    <definedName name="Z_7B604A8D_0D1B_11D3_ABDC_00A0C9DF1063_.wvu.PrintArea" localSheetId="16" hidden="1">#REF!</definedName>
    <definedName name="Z_7B604A8D_0D1B_11D3_ABDC_00A0C9DF1063_.wvu.PrintArea" localSheetId="53" hidden="1">#REF!</definedName>
    <definedName name="Z_7B604A8D_0D1B_11D3_ABDC_00A0C9DF1063_.wvu.PrintArea" localSheetId="23" hidden="1">#REF!</definedName>
    <definedName name="Z_7B604A8D_0D1B_11D3_ABDC_00A0C9DF1063_.wvu.PrintArea" localSheetId="14" hidden="1">#REF!</definedName>
    <definedName name="Z_7B604A8D_0D1B_11D3_ABDC_00A0C9DF1063_.wvu.PrintArea" localSheetId="13" hidden="1">#REF!</definedName>
    <definedName name="Z_7B604A8D_0D1B_11D3_ABDC_00A0C9DF1063_.wvu.PrintArea" localSheetId="12" hidden="1">#REF!</definedName>
    <definedName name="Z_7B604A8D_0D1B_11D3_ABDC_00A0C9DF1063_.wvu.PrintArea" localSheetId="36" hidden="1">#REF!</definedName>
    <definedName name="Z_7B604A8D_0D1B_11D3_ABDC_00A0C9DF1063_.wvu.PrintArea" localSheetId="10" hidden="1">#REF!</definedName>
    <definedName name="Z_7B604A8D_0D1B_11D3_ABDC_00A0C9DF1063_.wvu.PrintArea" localSheetId="11" hidden="1">#REF!</definedName>
    <definedName name="Z_7B604A8D_0D1B_11D3_ABDC_00A0C9DF1063_.wvu.PrintArea" localSheetId="9" hidden="1">#REF!</definedName>
    <definedName name="Z_7B604A8D_0D1B_11D3_ABDC_00A0C9DF1063_.wvu.PrintArea" localSheetId="8" hidden="1">#REF!</definedName>
    <definedName name="Z_7B604A8D_0D1B_11D3_ABDC_00A0C9DF1063_.wvu.PrintArea" localSheetId="21" hidden="1">#REF!</definedName>
    <definedName name="Z_7B604A8D_0D1B_11D3_ABDC_00A0C9DF1063_.wvu.PrintArea" localSheetId="6" hidden="1">#REF!</definedName>
    <definedName name="Z_7B604A8D_0D1B_11D3_ABDC_00A0C9DF1063_.wvu.PrintArea" localSheetId="0" hidden="1">#REF!</definedName>
    <definedName name="Z_7B604A8D_0D1B_11D3_ABDC_00A0C9DF1063_.wvu.PrintArea" localSheetId="2" hidden="1">#REF!</definedName>
    <definedName name="Z_7B604A8D_0D1B_11D3_ABDC_00A0C9DF1063_.wvu.PrintArea" localSheetId="1" hidden="1">#REF!</definedName>
    <definedName name="Z_7B604A8D_0D1B_11D3_ABDC_00A0C9DF1063_.wvu.PrintArea" localSheetId="33" hidden="1">#REF!</definedName>
    <definedName name="Z_7B604A8D_0D1B_11D3_ABDC_00A0C9DF1063_.wvu.PrintArea" localSheetId="25" hidden="1">#REF!</definedName>
    <definedName name="Z_7B604A8D_0D1B_11D3_ABDC_00A0C9DF1063_.wvu.PrintArea" hidden="1">#REF!</definedName>
    <definedName name="Z_7B604A8F_0D1B_11D3_ABDC_00A0C9DF1063_.wvu.PrintArea" localSheetId="17" hidden="1">#REF!</definedName>
    <definedName name="Z_7B604A8F_0D1B_11D3_ABDC_00A0C9DF1063_.wvu.PrintArea" localSheetId="16" hidden="1">#REF!</definedName>
    <definedName name="Z_7B604A8F_0D1B_11D3_ABDC_00A0C9DF1063_.wvu.PrintArea" localSheetId="53" hidden="1">#REF!</definedName>
    <definedName name="Z_7B604A8F_0D1B_11D3_ABDC_00A0C9DF1063_.wvu.PrintArea" localSheetId="23" hidden="1">#REF!</definedName>
    <definedName name="Z_7B604A8F_0D1B_11D3_ABDC_00A0C9DF1063_.wvu.PrintArea" localSheetId="14" hidden="1">#REF!</definedName>
    <definedName name="Z_7B604A8F_0D1B_11D3_ABDC_00A0C9DF1063_.wvu.PrintArea" localSheetId="13" hidden="1">#REF!</definedName>
    <definedName name="Z_7B604A8F_0D1B_11D3_ABDC_00A0C9DF1063_.wvu.PrintArea" localSheetId="12" hidden="1">#REF!</definedName>
    <definedName name="Z_7B604A8F_0D1B_11D3_ABDC_00A0C9DF1063_.wvu.PrintArea" localSheetId="36" hidden="1">#REF!</definedName>
    <definedName name="Z_7B604A8F_0D1B_11D3_ABDC_00A0C9DF1063_.wvu.PrintArea" localSheetId="10" hidden="1">#REF!</definedName>
    <definedName name="Z_7B604A8F_0D1B_11D3_ABDC_00A0C9DF1063_.wvu.PrintArea" localSheetId="11" hidden="1">#REF!</definedName>
    <definedName name="Z_7B604A8F_0D1B_11D3_ABDC_00A0C9DF1063_.wvu.PrintArea" localSheetId="9" hidden="1">#REF!</definedName>
    <definedName name="Z_7B604A8F_0D1B_11D3_ABDC_00A0C9DF1063_.wvu.PrintArea" localSheetId="8" hidden="1">#REF!</definedName>
    <definedName name="Z_7B604A8F_0D1B_11D3_ABDC_00A0C9DF1063_.wvu.PrintArea" localSheetId="21" hidden="1">#REF!</definedName>
    <definedName name="Z_7B604A8F_0D1B_11D3_ABDC_00A0C9DF1063_.wvu.PrintArea" localSheetId="6" hidden="1">#REF!</definedName>
    <definedName name="Z_7B604A8F_0D1B_11D3_ABDC_00A0C9DF1063_.wvu.PrintArea" localSheetId="0" hidden="1">#REF!</definedName>
    <definedName name="Z_7B604A8F_0D1B_11D3_ABDC_00A0C9DF1063_.wvu.PrintArea" localSheetId="2" hidden="1">#REF!</definedName>
    <definedName name="Z_7B604A8F_0D1B_11D3_ABDC_00A0C9DF1063_.wvu.PrintArea" localSheetId="1" hidden="1">#REF!</definedName>
    <definedName name="Z_7B604A8F_0D1B_11D3_ABDC_00A0C9DF1063_.wvu.PrintArea" localSheetId="33" hidden="1">#REF!</definedName>
    <definedName name="Z_7B604A8F_0D1B_11D3_ABDC_00A0C9DF1063_.wvu.PrintArea" localSheetId="25" hidden="1">#REF!</definedName>
    <definedName name="Z_7B604A8F_0D1B_11D3_ABDC_00A0C9DF1063_.wvu.PrintArea" hidden="1">#REF!</definedName>
    <definedName name="Z_7B604A90_0D1B_11D3_ABDC_00A0C9DF1063_.wvu.PrintArea" localSheetId="17" hidden="1">#REF!</definedName>
    <definedName name="Z_7B604A90_0D1B_11D3_ABDC_00A0C9DF1063_.wvu.PrintArea" localSheetId="16" hidden="1">#REF!</definedName>
    <definedName name="Z_7B604A90_0D1B_11D3_ABDC_00A0C9DF1063_.wvu.PrintArea" localSheetId="53" hidden="1">#REF!</definedName>
    <definedName name="Z_7B604A90_0D1B_11D3_ABDC_00A0C9DF1063_.wvu.PrintArea" localSheetId="23" hidden="1">#REF!</definedName>
    <definedName name="Z_7B604A90_0D1B_11D3_ABDC_00A0C9DF1063_.wvu.PrintArea" localSheetId="14" hidden="1">#REF!</definedName>
    <definedName name="Z_7B604A90_0D1B_11D3_ABDC_00A0C9DF1063_.wvu.PrintArea" localSheetId="13" hidden="1">#REF!</definedName>
    <definedName name="Z_7B604A90_0D1B_11D3_ABDC_00A0C9DF1063_.wvu.PrintArea" localSheetId="12" hidden="1">#REF!</definedName>
    <definedName name="Z_7B604A90_0D1B_11D3_ABDC_00A0C9DF1063_.wvu.PrintArea" localSheetId="36" hidden="1">#REF!</definedName>
    <definedName name="Z_7B604A90_0D1B_11D3_ABDC_00A0C9DF1063_.wvu.PrintArea" localSheetId="10" hidden="1">#REF!</definedName>
    <definedName name="Z_7B604A90_0D1B_11D3_ABDC_00A0C9DF1063_.wvu.PrintArea" localSheetId="11" hidden="1">#REF!</definedName>
    <definedName name="Z_7B604A90_0D1B_11D3_ABDC_00A0C9DF1063_.wvu.PrintArea" localSheetId="9" hidden="1">#REF!</definedName>
    <definedName name="Z_7B604A90_0D1B_11D3_ABDC_00A0C9DF1063_.wvu.PrintArea" localSheetId="8" hidden="1">#REF!</definedName>
    <definedName name="Z_7B604A90_0D1B_11D3_ABDC_00A0C9DF1063_.wvu.PrintArea" localSheetId="21" hidden="1">#REF!</definedName>
    <definedName name="Z_7B604A90_0D1B_11D3_ABDC_00A0C9DF1063_.wvu.PrintArea" localSheetId="6" hidden="1">#REF!</definedName>
    <definedName name="Z_7B604A90_0D1B_11D3_ABDC_00A0C9DF1063_.wvu.PrintArea" localSheetId="0" hidden="1">#REF!</definedName>
    <definedName name="Z_7B604A90_0D1B_11D3_ABDC_00A0C9DF1063_.wvu.PrintArea" localSheetId="2" hidden="1">#REF!</definedName>
    <definedName name="Z_7B604A90_0D1B_11D3_ABDC_00A0C9DF1063_.wvu.PrintArea" localSheetId="1" hidden="1">#REF!</definedName>
    <definedName name="Z_7B604A90_0D1B_11D3_ABDC_00A0C9DF1063_.wvu.PrintArea" localSheetId="33" hidden="1">#REF!</definedName>
    <definedName name="Z_7B604A90_0D1B_11D3_ABDC_00A0C9DF1063_.wvu.PrintArea" localSheetId="25" hidden="1">#REF!</definedName>
    <definedName name="Z_7B604A90_0D1B_11D3_ABDC_00A0C9DF1063_.wvu.PrintArea" hidden="1">#REF!</definedName>
    <definedName name="Z_7B604A92_0D1B_11D3_ABDC_00A0C9DF1063_.wvu.PrintArea" localSheetId="17" hidden="1">#REF!</definedName>
    <definedName name="Z_7B604A92_0D1B_11D3_ABDC_00A0C9DF1063_.wvu.PrintArea" localSheetId="16" hidden="1">#REF!</definedName>
    <definedName name="Z_7B604A92_0D1B_11D3_ABDC_00A0C9DF1063_.wvu.PrintArea" localSheetId="53" hidden="1">#REF!</definedName>
    <definedName name="Z_7B604A92_0D1B_11D3_ABDC_00A0C9DF1063_.wvu.PrintArea" localSheetId="23" hidden="1">#REF!</definedName>
    <definedName name="Z_7B604A92_0D1B_11D3_ABDC_00A0C9DF1063_.wvu.PrintArea" localSheetId="14" hidden="1">#REF!</definedName>
    <definedName name="Z_7B604A92_0D1B_11D3_ABDC_00A0C9DF1063_.wvu.PrintArea" localSheetId="13" hidden="1">#REF!</definedName>
    <definedName name="Z_7B604A92_0D1B_11D3_ABDC_00A0C9DF1063_.wvu.PrintArea" localSheetId="12" hidden="1">#REF!</definedName>
    <definedName name="Z_7B604A92_0D1B_11D3_ABDC_00A0C9DF1063_.wvu.PrintArea" localSheetId="36" hidden="1">#REF!</definedName>
    <definedName name="Z_7B604A92_0D1B_11D3_ABDC_00A0C9DF1063_.wvu.PrintArea" localSheetId="10" hidden="1">#REF!</definedName>
    <definedName name="Z_7B604A92_0D1B_11D3_ABDC_00A0C9DF1063_.wvu.PrintArea" localSheetId="11" hidden="1">#REF!</definedName>
    <definedName name="Z_7B604A92_0D1B_11D3_ABDC_00A0C9DF1063_.wvu.PrintArea" localSheetId="9" hidden="1">#REF!</definedName>
    <definedName name="Z_7B604A92_0D1B_11D3_ABDC_00A0C9DF1063_.wvu.PrintArea" localSheetId="8" hidden="1">#REF!</definedName>
    <definedName name="Z_7B604A92_0D1B_11D3_ABDC_00A0C9DF1063_.wvu.PrintArea" localSheetId="21" hidden="1">#REF!</definedName>
    <definedName name="Z_7B604A92_0D1B_11D3_ABDC_00A0C9DF1063_.wvu.PrintArea" localSheetId="6" hidden="1">#REF!</definedName>
    <definedName name="Z_7B604A92_0D1B_11D3_ABDC_00A0C9DF1063_.wvu.PrintArea" localSheetId="0" hidden="1">#REF!</definedName>
    <definedName name="Z_7B604A92_0D1B_11D3_ABDC_00A0C9DF1063_.wvu.PrintArea" localSheetId="2" hidden="1">#REF!</definedName>
    <definedName name="Z_7B604A92_0D1B_11D3_ABDC_00A0C9DF1063_.wvu.PrintArea" localSheetId="1" hidden="1">#REF!</definedName>
    <definedName name="Z_7B604A92_0D1B_11D3_ABDC_00A0C9DF1063_.wvu.PrintArea" localSheetId="33" hidden="1">#REF!</definedName>
    <definedName name="Z_7B604A92_0D1B_11D3_ABDC_00A0C9DF1063_.wvu.PrintArea" localSheetId="25" hidden="1">#REF!</definedName>
    <definedName name="Z_7B604A92_0D1B_11D3_ABDC_00A0C9DF1063_.wvu.PrintArea" hidden="1">#REF!</definedName>
    <definedName name="Z_7B604A93_0D1B_11D3_ABDC_00A0C9DF1063_.wvu.PrintArea" localSheetId="17" hidden="1">#REF!</definedName>
    <definedName name="Z_7B604A93_0D1B_11D3_ABDC_00A0C9DF1063_.wvu.PrintArea" localSheetId="16" hidden="1">#REF!</definedName>
    <definedName name="Z_7B604A93_0D1B_11D3_ABDC_00A0C9DF1063_.wvu.PrintArea" localSheetId="53" hidden="1">#REF!</definedName>
    <definedName name="Z_7B604A93_0D1B_11D3_ABDC_00A0C9DF1063_.wvu.PrintArea" localSheetId="23" hidden="1">#REF!</definedName>
    <definedName name="Z_7B604A93_0D1B_11D3_ABDC_00A0C9DF1063_.wvu.PrintArea" localSheetId="14" hidden="1">#REF!</definedName>
    <definedName name="Z_7B604A93_0D1B_11D3_ABDC_00A0C9DF1063_.wvu.PrintArea" localSheetId="13" hidden="1">#REF!</definedName>
    <definedName name="Z_7B604A93_0D1B_11D3_ABDC_00A0C9DF1063_.wvu.PrintArea" localSheetId="12" hidden="1">#REF!</definedName>
    <definedName name="Z_7B604A93_0D1B_11D3_ABDC_00A0C9DF1063_.wvu.PrintArea" localSheetId="36" hidden="1">#REF!</definedName>
    <definedName name="Z_7B604A93_0D1B_11D3_ABDC_00A0C9DF1063_.wvu.PrintArea" localSheetId="10" hidden="1">#REF!</definedName>
    <definedName name="Z_7B604A93_0D1B_11D3_ABDC_00A0C9DF1063_.wvu.PrintArea" localSheetId="11" hidden="1">#REF!</definedName>
    <definedName name="Z_7B604A93_0D1B_11D3_ABDC_00A0C9DF1063_.wvu.PrintArea" localSheetId="9" hidden="1">#REF!</definedName>
    <definedName name="Z_7B604A93_0D1B_11D3_ABDC_00A0C9DF1063_.wvu.PrintArea" localSheetId="8" hidden="1">#REF!</definedName>
    <definedName name="Z_7B604A93_0D1B_11D3_ABDC_00A0C9DF1063_.wvu.PrintArea" localSheetId="21" hidden="1">#REF!</definedName>
    <definedName name="Z_7B604A93_0D1B_11D3_ABDC_00A0C9DF1063_.wvu.PrintArea" localSheetId="6" hidden="1">#REF!</definedName>
    <definedName name="Z_7B604A93_0D1B_11D3_ABDC_00A0C9DF1063_.wvu.PrintArea" localSheetId="0" hidden="1">#REF!</definedName>
    <definedName name="Z_7B604A93_0D1B_11D3_ABDC_00A0C9DF1063_.wvu.PrintArea" localSheetId="2" hidden="1">#REF!</definedName>
    <definedName name="Z_7B604A93_0D1B_11D3_ABDC_00A0C9DF1063_.wvu.PrintArea" localSheetId="1" hidden="1">#REF!</definedName>
    <definedName name="Z_7B604A93_0D1B_11D3_ABDC_00A0C9DF1063_.wvu.PrintArea" localSheetId="33" hidden="1">#REF!</definedName>
    <definedName name="Z_7B604A93_0D1B_11D3_ABDC_00A0C9DF1063_.wvu.PrintArea" localSheetId="25" hidden="1">#REF!</definedName>
    <definedName name="Z_7B604A93_0D1B_11D3_ABDC_00A0C9DF1063_.wvu.PrintArea" hidden="1">#REF!</definedName>
    <definedName name="Z_7B604A95_0D1B_11D3_ABDC_00A0C9DF1063_.wvu.PrintArea" localSheetId="17" hidden="1">#REF!</definedName>
    <definedName name="Z_7B604A95_0D1B_11D3_ABDC_00A0C9DF1063_.wvu.PrintArea" localSheetId="16" hidden="1">#REF!</definedName>
    <definedName name="Z_7B604A95_0D1B_11D3_ABDC_00A0C9DF1063_.wvu.PrintArea" localSheetId="53" hidden="1">#REF!</definedName>
    <definedName name="Z_7B604A95_0D1B_11D3_ABDC_00A0C9DF1063_.wvu.PrintArea" localSheetId="23" hidden="1">#REF!</definedName>
    <definedName name="Z_7B604A95_0D1B_11D3_ABDC_00A0C9DF1063_.wvu.PrintArea" localSheetId="14" hidden="1">#REF!</definedName>
    <definedName name="Z_7B604A95_0D1B_11D3_ABDC_00A0C9DF1063_.wvu.PrintArea" localSheetId="13" hidden="1">#REF!</definedName>
    <definedName name="Z_7B604A95_0D1B_11D3_ABDC_00A0C9DF1063_.wvu.PrintArea" localSheetId="12" hidden="1">#REF!</definedName>
    <definedName name="Z_7B604A95_0D1B_11D3_ABDC_00A0C9DF1063_.wvu.PrintArea" localSheetId="36" hidden="1">#REF!</definedName>
    <definedName name="Z_7B604A95_0D1B_11D3_ABDC_00A0C9DF1063_.wvu.PrintArea" localSheetId="10" hidden="1">#REF!</definedName>
    <definedName name="Z_7B604A95_0D1B_11D3_ABDC_00A0C9DF1063_.wvu.PrintArea" localSheetId="11" hidden="1">#REF!</definedName>
    <definedName name="Z_7B604A95_0D1B_11D3_ABDC_00A0C9DF1063_.wvu.PrintArea" localSheetId="9" hidden="1">#REF!</definedName>
    <definedName name="Z_7B604A95_0D1B_11D3_ABDC_00A0C9DF1063_.wvu.PrintArea" localSheetId="8" hidden="1">#REF!</definedName>
    <definedName name="Z_7B604A95_0D1B_11D3_ABDC_00A0C9DF1063_.wvu.PrintArea" localSheetId="21" hidden="1">#REF!</definedName>
    <definedName name="Z_7B604A95_0D1B_11D3_ABDC_00A0C9DF1063_.wvu.PrintArea" localSheetId="6" hidden="1">#REF!</definedName>
    <definedName name="Z_7B604A95_0D1B_11D3_ABDC_00A0C9DF1063_.wvu.PrintArea" localSheetId="0" hidden="1">#REF!</definedName>
    <definedName name="Z_7B604A95_0D1B_11D3_ABDC_00A0C9DF1063_.wvu.PrintArea" localSheetId="2" hidden="1">#REF!</definedName>
    <definedName name="Z_7B604A95_0D1B_11D3_ABDC_00A0C9DF1063_.wvu.PrintArea" localSheetId="1" hidden="1">#REF!</definedName>
    <definedName name="Z_7B604A95_0D1B_11D3_ABDC_00A0C9DF1063_.wvu.PrintArea" localSheetId="33" hidden="1">#REF!</definedName>
    <definedName name="Z_7B604A95_0D1B_11D3_ABDC_00A0C9DF1063_.wvu.PrintArea" localSheetId="25" hidden="1">#REF!</definedName>
    <definedName name="Z_7B604A95_0D1B_11D3_ABDC_00A0C9DF1063_.wvu.PrintArea" hidden="1">#REF!</definedName>
    <definedName name="Z_7B604A96_0D1B_11D3_ABDC_00A0C9DF1063_.wvu.PrintArea" localSheetId="17" hidden="1">#REF!</definedName>
    <definedName name="Z_7B604A96_0D1B_11D3_ABDC_00A0C9DF1063_.wvu.PrintArea" localSheetId="16" hidden="1">#REF!</definedName>
    <definedName name="Z_7B604A96_0D1B_11D3_ABDC_00A0C9DF1063_.wvu.PrintArea" localSheetId="53" hidden="1">#REF!</definedName>
    <definedName name="Z_7B604A96_0D1B_11D3_ABDC_00A0C9DF1063_.wvu.PrintArea" localSheetId="23" hidden="1">#REF!</definedName>
    <definedName name="Z_7B604A96_0D1B_11D3_ABDC_00A0C9DF1063_.wvu.PrintArea" localSheetId="14" hidden="1">#REF!</definedName>
    <definedName name="Z_7B604A96_0D1B_11D3_ABDC_00A0C9DF1063_.wvu.PrintArea" localSheetId="13" hidden="1">#REF!</definedName>
    <definedName name="Z_7B604A96_0D1B_11D3_ABDC_00A0C9DF1063_.wvu.PrintArea" localSheetId="12" hidden="1">#REF!</definedName>
    <definedName name="Z_7B604A96_0D1B_11D3_ABDC_00A0C9DF1063_.wvu.PrintArea" localSheetId="36" hidden="1">#REF!</definedName>
    <definedName name="Z_7B604A96_0D1B_11D3_ABDC_00A0C9DF1063_.wvu.PrintArea" localSheetId="10" hidden="1">#REF!</definedName>
    <definedName name="Z_7B604A96_0D1B_11D3_ABDC_00A0C9DF1063_.wvu.PrintArea" localSheetId="11" hidden="1">#REF!</definedName>
    <definedName name="Z_7B604A96_0D1B_11D3_ABDC_00A0C9DF1063_.wvu.PrintArea" localSheetId="9" hidden="1">#REF!</definedName>
    <definedName name="Z_7B604A96_0D1B_11D3_ABDC_00A0C9DF1063_.wvu.PrintArea" localSheetId="8" hidden="1">#REF!</definedName>
    <definedName name="Z_7B604A96_0D1B_11D3_ABDC_00A0C9DF1063_.wvu.PrintArea" localSheetId="21" hidden="1">#REF!</definedName>
    <definedName name="Z_7B604A96_0D1B_11D3_ABDC_00A0C9DF1063_.wvu.PrintArea" localSheetId="6" hidden="1">#REF!</definedName>
    <definedName name="Z_7B604A96_0D1B_11D3_ABDC_00A0C9DF1063_.wvu.PrintArea" localSheetId="0" hidden="1">#REF!</definedName>
    <definedName name="Z_7B604A96_0D1B_11D3_ABDC_00A0C9DF1063_.wvu.PrintArea" localSheetId="2" hidden="1">#REF!</definedName>
    <definedName name="Z_7B604A96_0D1B_11D3_ABDC_00A0C9DF1063_.wvu.PrintArea" localSheetId="1" hidden="1">#REF!</definedName>
    <definedName name="Z_7B604A96_0D1B_11D3_ABDC_00A0C9DF1063_.wvu.PrintArea" localSheetId="33" hidden="1">#REF!</definedName>
    <definedName name="Z_7B604A96_0D1B_11D3_ABDC_00A0C9DF1063_.wvu.PrintArea" localSheetId="25" hidden="1">#REF!</definedName>
    <definedName name="Z_7B604A96_0D1B_11D3_ABDC_00A0C9DF1063_.wvu.PrintArea" hidden="1">#REF!</definedName>
    <definedName name="Z_7B604A97_0D1B_11D3_ABDC_00A0C9DF1063_.wvu.PrintArea" localSheetId="17" hidden="1">#REF!</definedName>
    <definedName name="Z_7B604A97_0D1B_11D3_ABDC_00A0C9DF1063_.wvu.PrintArea" localSheetId="16" hidden="1">#REF!</definedName>
    <definedName name="Z_7B604A97_0D1B_11D3_ABDC_00A0C9DF1063_.wvu.PrintArea" localSheetId="53" hidden="1">#REF!</definedName>
    <definedName name="Z_7B604A97_0D1B_11D3_ABDC_00A0C9DF1063_.wvu.PrintArea" localSheetId="23" hidden="1">#REF!</definedName>
    <definedName name="Z_7B604A97_0D1B_11D3_ABDC_00A0C9DF1063_.wvu.PrintArea" localSheetId="14" hidden="1">#REF!</definedName>
    <definedName name="Z_7B604A97_0D1B_11D3_ABDC_00A0C9DF1063_.wvu.PrintArea" localSheetId="13" hidden="1">#REF!</definedName>
    <definedName name="Z_7B604A97_0D1B_11D3_ABDC_00A0C9DF1063_.wvu.PrintArea" localSheetId="12" hidden="1">#REF!</definedName>
    <definedName name="Z_7B604A97_0D1B_11D3_ABDC_00A0C9DF1063_.wvu.PrintArea" localSheetId="36" hidden="1">#REF!</definedName>
    <definedName name="Z_7B604A97_0D1B_11D3_ABDC_00A0C9DF1063_.wvu.PrintArea" localSheetId="10" hidden="1">#REF!</definedName>
    <definedName name="Z_7B604A97_0D1B_11D3_ABDC_00A0C9DF1063_.wvu.PrintArea" localSheetId="11" hidden="1">#REF!</definedName>
    <definedName name="Z_7B604A97_0D1B_11D3_ABDC_00A0C9DF1063_.wvu.PrintArea" localSheetId="9" hidden="1">#REF!</definedName>
    <definedName name="Z_7B604A97_0D1B_11D3_ABDC_00A0C9DF1063_.wvu.PrintArea" localSheetId="8" hidden="1">#REF!</definedName>
    <definedName name="Z_7B604A97_0D1B_11D3_ABDC_00A0C9DF1063_.wvu.PrintArea" localSheetId="21" hidden="1">#REF!</definedName>
    <definedName name="Z_7B604A97_0D1B_11D3_ABDC_00A0C9DF1063_.wvu.PrintArea" localSheetId="6" hidden="1">#REF!</definedName>
    <definedName name="Z_7B604A97_0D1B_11D3_ABDC_00A0C9DF1063_.wvu.PrintArea" localSheetId="0" hidden="1">#REF!</definedName>
    <definedName name="Z_7B604A97_0D1B_11D3_ABDC_00A0C9DF1063_.wvu.PrintArea" localSheetId="2" hidden="1">#REF!</definedName>
    <definedName name="Z_7B604A97_0D1B_11D3_ABDC_00A0C9DF1063_.wvu.PrintArea" localSheetId="1" hidden="1">#REF!</definedName>
    <definedName name="Z_7B604A97_0D1B_11D3_ABDC_00A0C9DF1063_.wvu.PrintArea" localSheetId="33" hidden="1">#REF!</definedName>
    <definedName name="Z_7B604A97_0D1B_11D3_ABDC_00A0C9DF1063_.wvu.PrintArea" localSheetId="25" hidden="1">#REF!</definedName>
    <definedName name="Z_7B604A97_0D1B_11D3_ABDC_00A0C9DF1063_.wvu.PrintArea" hidden="1">#REF!</definedName>
    <definedName name="Z_7B604A98_0D1B_11D3_ABDC_00A0C9DF1063_.wvu.PrintArea" localSheetId="17" hidden="1">#REF!</definedName>
    <definedName name="Z_7B604A98_0D1B_11D3_ABDC_00A0C9DF1063_.wvu.PrintArea" localSheetId="16" hidden="1">#REF!</definedName>
    <definedName name="Z_7B604A98_0D1B_11D3_ABDC_00A0C9DF1063_.wvu.PrintArea" localSheetId="53" hidden="1">#REF!</definedName>
    <definedName name="Z_7B604A98_0D1B_11D3_ABDC_00A0C9DF1063_.wvu.PrintArea" localSheetId="23" hidden="1">#REF!</definedName>
    <definedName name="Z_7B604A98_0D1B_11D3_ABDC_00A0C9DF1063_.wvu.PrintArea" localSheetId="14" hidden="1">#REF!</definedName>
    <definedName name="Z_7B604A98_0D1B_11D3_ABDC_00A0C9DF1063_.wvu.PrintArea" localSheetId="13" hidden="1">#REF!</definedName>
    <definedName name="Z_7B604A98_0D1B_11D3_ABDC_00A0C9DF1063_.wvu.PrintArea" localSheetId="12" hidden="1">#REF!</definedName>
    <definedName name="Z_7B604A98_0D1B_11D3_ABDC_00A0C9DF1063_.wvu.PrintArea" localSheetId="36" hidden="1">#REF!</definedName>
    <definedName name="Z_7B604A98_0D1B_11D3_ABDC_00A0C9DF1063_.wvu.PrintArea" localSheetId="10" hidden="1">#REF!</definedName>
    <definedName name="Z_7B604A98_0D1B_11D3_ABDC_00A0C9DF1063_.wvu.PrintArea" localSheetId="11" hidden="1">#REF!</definedName>
    <definedName name="Z_7B604A98_0D1B_11D3_ABDC_00A0C9DF1063_.wvu.PrintArea" localSheetId="9" hidden="1">#REF!</definedName>
    <definedName name="Z_7B604A98_0D1B_11D3_ABDC_00A0C9DF1063_.wvu.PrintArea" localSheetId="8" hidden="1">#REF!</definedName>
    <definedName name="Z_7B604A98_0D1B_11D3_ABDC_00A0C9DF1063_.wvu.PrintArea" localSheetId="21" hidden="1">#REF!</definedName>
    <definedName name="Z_7B604A98_0D1B_11D3_ABDC_00A0C9DF1063_.wvu.PrintArea" localSheetId="6" hidden="1">#REF!</definedName>
    <definedName name="Z_7B604A98_0D1B_11D3_ABDC_00A0C9DF1063_.wvu.PrintArea" localSheetId="0" hidden="1">#REF!</definedName>
    <definedName name="Z_7B604A98_0D1B_11D3_ABDC_00A0C9DF1063_.wvu.PrintArea" localSheetId="2" hidden="1">#REF!</definedName>
    <definedName name="Z_7B604A98_0D1B_11D3_ABDC_00A0C9DF1063_.wvu.PrintArea" localSheetId="1" hidden="1">#REF!</definedName>
    <definedName name="Z_7B604A98_0D1B_11D3_ABDC_00A0C9DF1063_.wvu.PrintArea" localSheetId="33" hidden="1">#REF!</definedName>
    <definedName name="Z_7B604A98_0D1B_11D3_ABDC_00A0C9DF1063_.wvu.PrintArea" localSheetId="25" hidden="1">#REF!</definedName>
    <definedName name="Z_7B604A98_0D1B_11D3_ABDC_00A0C9DF1063_.wvu.PrintArea" hidden="1">#REF!</definedName>
    <definedName name="Z_7B604A9A_0D1B_11D3_ABDC_00A0C9DF1063_.wvu.PrintArea" localSheetId="17" hidden="1">#REF!</definedName>
    <definedName name="Z_7B604A9A_0D1B_11D3_ABDC_00A0C9DF1063_.wvu.PrintArea" localSheetId="16" hidden="1">#REF!</definedName>
    <definedName name="Z_7B604A9A_0D1B_11D3_ABDC_00A0C9DF1063_.wvu.PrintArea" localSheetId="53" hidden="1">#REF!</definedName>
    <definedName name="Z_7B604A9A_0D1B_11D3_ABDC_00A0C9DF1063_.wvu.PrintArea" localSheetId="23" hidden="1">#REF!</definedName>
    <definedName name="Z_7B604A9A_0D1B_11D3_ABDC_00A0C9DF1063_.wvu.PrintArea" localSheetId="14" hidden="1">#REF!</definedName>
    <definedName name="Z_7B604A9A_0D1B_11D3_ABDC_00A0C9DF1063_.wvu.PrintArea" localSheetId="13" hidden="1">#REF!</definedName>
    <definedName name="Z_7B604A9A_0D1B_11D3_ABDC_00A0C9DF1063_.wvu.PrintArea" localSheetId="12" hidden="1">#REF!</definedName>
    <definedName name="Z_7B604A9A_0D1B_11D3_ABDC_00A0C9DF1063_.wvu.PrintArea" localSheetId="36" hidden="1">#REF!</definedName>
    <definedName name="Z_7B604A9A_0D1B_11D3_ABDC_00A0C9DF1063_.wvu.PrintArea" localSheetId="10" hidden="1">#REF!</definedName>
    <definedName name="Z_7B604A9A_0D1B_11D3_ABDC_00A0C9DF1063_.wvu.PrintArea" localSheetId="11" hidden="1">#REF!</definedName>
    <definedName name="Z_7B604A9A_0D1B_11D3_ABDC_00A0C9DF1063_.wvu.PrintArea" localSheetId="9" hidden="1">#REF!</definedName>
    <definedName name="Z_7B604A9A_0D1B_11D3_ABDC_00A0C9DF1063_.wvu.PrintArea" localSheetId="8" hidden="1">#REF!</definedName>
    <definedName name="Z_7B604A9A_0D1B_11D3_ABDC_00A0C9DF1063_.wvu.PrintArea" localSheetId="21" hidden="1">#REF!</definedName>
    <definedName name="Z_7B604A9A_0D1B_11D3_ABDC_00A0C9DF1063_.wvu.PrintArea" localSheetId="6" hidden="1">#REF!</definedName>
    <definedName name="Z_7B604A9A_0D1B_11D3_ABDC_00A0C9DF1063_.wvu.PrintArea" localSheetId="0" hidden="1">#REF!</definedName>
    <definedName name="Z_7B604A9A_0D1B_11D3_ABDC_00A0C9DF1063_.wvu.PrintArea" localSheetId="2" hidden="1">#REF!</definedName>
    <definedName name="Z_7B604A9A_0D1B_11D3_ABDC_00A0C9DF1063_.wvu.PrintArea" localSheetId="1" hidden="1">#REF!</definedName>
    <definedName name="Z_7B604A9A_0D1B_11D3_ABDC_00A0C9DF1063_.wvu.PrintArea" localSheetId="33" hidden="1">#REF!</definedName>
    <definedName name="Z_7B604A9A_0D1B_11D3_ABDC_00A0C9DF1063_.wvu.PrintArea" localSheetId="25" hidden="1">#REF!</definedName>
    <definedName name="Z_7B604A9A_0D1B_11D3_ABDC_00A0C9DF1063_.wvu.PrintArea" hidden="1">#REF!</definedName>
    <definedName name="Z_7B604A9B_0D1B_11D3_ABDC_00A0C9DF1063_.wvu.PrintArea" localSheetId="17" hidden="1">#REF!</definedName>
    <definedName name="Z_7B604A9B_0D1B_11D3_ABDC_00A0C9DF1063_.wvu.PrintArea" localSheetId="16" hidden="1">#REF!</definedName>
    <definedName name="Z_7B604A9B_0D1B_11D3_ABDC_00A0C9DF1063_.wvu.PrintArea" localSheetId="53" hidden="1">#REF!</definedName>
    <definedName name="Z_7B604A9B_0D1B_11D3_ABDC_00A0C9DF1063_.wvu.PrintArea" localSheetId="23" hidden="1">#REF!</definedName>
    <definedName name="Z_7B604A9B_0D1B_11D3_ABDC_00A0C9DF1063_.wvu.PrintArea" localSheetId="14" hidden="1">#REF!</definedName>
    <definedName name="Z_7B604A9B_0D1B_11D3_ABDC_00A0C9DF1063_.wvu.PrintArea" localSheetId="13" hidden="1">#REF!</definedName>
    <definedName name="Z_7B604A9B_0D1B_11D3_ABDC_00A0C9DF1063_.wvu.PrintArea" localSheetId="12" hidden="1">#REF!</definedName>
    <definedName name="Z_7B604A9B_0D1B_11D3_ABDC_00A0C9DF1063_.wvu.PrintArea" localSheetId="36" hidden="1">#REF!</definedName>
    <definedName name="Z_7B604A9B_0D1B_11D3_ABDC_00A0C9DF1063_.wvu.PrintArea" localSheetId="10" hidden="1">#REF!</definedName>
    <definedName name="Z_7B604A9B_0D1B_11D3_ABDC_00A0C9DF1063_.wvu.PrintArea" localSheetId="11" hidden="1">#REF!</definedName>
    <definedName name="Z_7B604A9B_0D1B_11D3_ABDC_00A0C9DF1063_.wvu.PrintArea" localSheetId="9" hidden="1">#REF!</definedName>
    <definedName name="Z_7B604A9B_0D1B_11D3_ABDC_00A0C9DF1063_.wvu.PrintArea" localSheetId="8" hidden="1">#REF!</definedName>
    <definedName name="Z_7B604A9B_0D1B_11D3_ABDC_00A0C9DF1063_.wvu.PrintArea" localSheetId="21" hidden="1">#REF!</definedName>
    <definedName name="Z_7B604A9B_0D1B_11D3_ABDC_00A0C9DF1063_.wvu.PrintArea" localSheetId="6" hidden="1">#REF!</definedName>
    <definedName name="Z_7B604A9B_0D1B_11D3_ABDC_00A0C9DF1063_.wvu.PrintArea" localSheetId="0" hidden="1">#REF!</definedName>
    <definedName name="Z_7B604A9B_0D1B_11D3_ABDC_00A0C9DF1063_.wvu.PrintArea" localSheetId="2" hidden="1">#REF!</definedName>
    <definedName name="Z_7B604A9B_0D1B_11D3_ABDC_00A0C9DF1063_.wvu.PrintArea" localSheetId="1" hidden="1">#REF!</definedName>
    <definedName name="Z_7B604A9B_0D1B_11D3_ABDC_00A0C9DF1063_.wvu.PrintArea" localSheetId="33" hidden="1">#REF!</definedName>
    <definedName name="Z_7B604A9B_0D1B_11D3_ABDC_00A0C9DF1063_.wvu.PrintArea" localSheetId="25" hidden="1">#REF!</definedName>
    <definedName name="Z_7B604A9B_0D1B_11D3_ABDC_00A0C9DF1063_.wvu.PrintArea" hidden="1">#REF!</definedName>
    <definedName name="Z_7B604A9C_0D1B_11D3_ABDC_00A0C9DF1063_.wvu.PrintArea" localSheetId="17" hidden="1">#REF!</definedName>
    <definedName name="Z_7B604A9C_0D1B_11D3_ABDC_00A0C9DF1063_.wvu.PrintArea" localSheetId="16" hidden="1">#REF!</definedName>
    <definedName name="Z_7B604A9C_0D1B_11D3_ABDC_00A0C9DF1063_.wvu.PrintArea" localSheetId="53" hidden="1">#REF!</definedName>
    <definedName name="Z_7B604A9C_0D1B_11D3_ABDC_00A0C9DF1063_.wvu.PrintArea" localSheetId="23" hidden="1">#REF!</definedName>
    <definedName name="Z_7B604A9C_0D1B_11D3_ABDC_00A0C9DF1063_.wvu.PrintArea" localSheetId="14" hidden="1">#REF!</definedName>
    <definedName name="Z_7B604A9C_0D1B_11D3_ABDC_00A0C9DF1063_.wvu.PrintArea" localSheetId="13" hidden="1">#REF!</definedName>
    <definedName name="Z_7B604A9C_0D1B_11D3_ABDC_00A0C9DF1063_.wvu.PrintArea" localSheetId="12" hidden="1">#REF!</definedName>
    <definedName name="Z_7B604A9C_0D1B_11D3_ABDC_00A0C9DF1063_.wvu.PrintArea" localSheetId="36" hidden="1">#REF!</definedName>
    <definedName name="Z_7B604A9C_0D1B_11D3_ABDC_00A0C9DF1063_.wvu.PrintArea" localSheetId="10" hidden="1">#REF!</definedName>
    <definedName name="Z_7B604A9C_0D1B_11D3_ABDC_00A0C9DF1063_.wvu.PrintArea" localSheetId="11" hidden="1">#REF!</definedName>
    <definedName name="Z_7B604A9C_0D1B_11D3_ABDC_00A0C9DF1063_.wvu.PrintArea" localSheetId="9" hidden="1">#REF!</definedName>
    <definedName name="Z_7B604A9C_0D1B_11D3_ABDC_00A0C9DF1063_.wvu.PrintArea" localSheetId="8" hidden="1">#REF!</definedName>
    <definedName name="Z_7B604A9C_0D1B_11D3_ABDC_00A0C9DF1063_.wvu.PrintArea" localSheetId="21" hidden="1">#REF!</definedName>
    <definedName name="Z_7B604A9C_0D1B_11D3_ABDC_00A0C9DF1063_.wvu.PrintArea" localSheetId="6" hidden="1">#REF!</definedName>
    <definedName name="Z_7B604A9C_0D1B_11D3_ABDC_00A0C9DF1063_.wvu.PrintArea" localSheetId="0" hidden="1">#REF!</definedName>
    <definedName name="Z_7B604A9C_0D1B_11D3_ABDC_00A0C9DF1063_.wvu.PrintArea" localSheetId="2" hidden="1">#REF!</definedName>
    <definedName name="Z_7B604A9C_0D1B_11D3_ABDC_00A0C9DF1063_.wvu.PrintArea" localSheetId="1" hidden="1">#REF!</definedName>
    <definedName name="Z_7B604A9C_0D1B_11D3_ABDC_00A0C9DF1063_.wvu.PrintArea" localSheetId="33" hidden="1">#REF!</definedName>
    <definedName name="Z_7B604A9C_0D1B_11D3_ABDC_00A0C9DF1063_.wvu.PrintArea" localSheetId="25" hidden="1">#REF!</definedName>
    <definedName name="Z_7B604A9C_0D1B_11D3_ABDC_00A0C9DF1063_.wvu.PrintArea" hidden="1">#REF!</definedName>
    <definedName name="Z_7B604A9D_0D1B_11D3_ABDC_00A0C9DF1063_.wvu.PrintArea" localSheetId="17" hidden="1">#REF!</definedName>
    <definedName name="Z_7B604A9D_0D1B_11D3_ABDC_00A0C9DF1063_.wvu.PrintArea" localSheetId="16" hidden="1">#REF!</definedName>
    <definedName name="Z_7B604A9D_0D1B_11D3_ABDC_00A0C9DF1063_.wvu.PrintArea" localSheetId="53" hidden="1">#REF!</definedName>
    <definedName name="Z_7B604A9D_0D1B_11D3_ABDC_00A0C9DF1063_.wvu.PrintArea" localSheetId="23" hidden="1">#REF!</definedName>
    <definedName name="Z_7B604A9D_0D1B_11D3_ABDC_00A0C9DF1063_.wvu.PrintArea" localSheetId="14" hidden="1">#REF!</definedName>
    <definedName name="Z_7B604A9D_0D1B_11D3_ABDC_00A0C9DF1063_.wvu.PrintArea" localSheetId="13" hidden="1">#REF!</definedName>
    <definedName name="Z_7B604A9D_0D1B_11D3_ABDC_00A0C9DF1063_.wvu.PrintArea" localSheetId="12" hidden="1">#REF!</definedName>
    <definedName name="Z_7B604A9D_0D1B_11D3_ABDC_00A0C9DF1063_.wvu.PrintArea" localSheetId="36" hidden="1">#REF!</definedName>
    <definedName name="Z_7B604A9D_0D1B_11D3_ABDC_00A0C9DF1063_.wvu.PrintArea" localSheetId="10" hidden="1">#REF!</definedName>
    <definedName name="Z_7B604A9D_0D1B_11D3_ABDC_00A0C9DF1063_.wvu.PrintArea" localSheetId="11" hidden="1">#REF!</definedName>
    <definedName name="Z_7B604A9D_0D1B_11D3_ABDC_00A0C9DF1063_.wvu.PrintArea" localSheetId="9" hidden="1">#REF!</definedName>
    <definedName name="Z_7B604A9D_0D1B_11D3_ABDC_00A0C9DF1063_.wvu.PrintArea" localSheetId="8" hidden="1">#REF!</definedName>
    <definedName name="Z_7B604A9D_0D1B_11D3_ABDC_00A0C9DF1063_.wvu.PrintArea" localSheetId="21" hidden="1">#REF!</definedName>
    <definedName name="Z_7B604A9D_0D1B_11D3_ABDC_00A0C9DF1063_.wvu.PrintArea" localSheetId="6" hidden="1">#REF!</definedName>
    <definedName name="Z_7B604A9D_0D1B_11D3_ABDC_00A0C9DF1063_.wvu.PrintArea" localSheetId="0" hidden="1">#REF!</definedName>
    <definedName name="Z_7B604A9D_0D1B_11D3_ABDC_00A0C9DF1063_.wvu.PrintArea" localSheetId="2" hidden="1">#REF!</definedName>
    <definedName name="Z_7B604A9D_0D1B_11D3_ABDC_00A0C9DF1063_.wvu.PrintArea" localSheetId="1" hidden="1">#REF!</definedName>
    <definedName name="Z_7B604A9D_0D1B_11D3_ABDC_00A0C9DF1063_.wvu.PrintArea" localSheetId="33" hidden="1">#REF!</definedName>
    <definedName name="Z_7B604A9D_0D1B_11D3_ABDC_00A0C9DF1063_.wvu.PrintArea" localSheetId="25" hidden="1">#REF!</definedName>
    <definedName name="Z_7B604A9D_0D1B_11D3_ABDC_00A0C9DF1063_.wvu.PrintArea" hidden="1">#REF!</definedName>
    <definedName name="Z_7B604A9F_0D1B_11D3_ABDC_00A0C9DF1063_.wvu.PrintArea" localSheetId="17" hidden="1">#REF!</definedName>
    <definedName name="Z_7B604A9F_0D1B_11D3_ABDC_00A0C9DF1063_.wvu.PrintArea" localSheetId="16" hidden="1">#REF!</definedName>
    <definedName name="Z_7B604A9F_0D1B_11D3_ABDC_00A0C9DF1063_.wvu.PrintArea" localSheetId="53" hidden="1">#REF!</definedName>
    <definedName name="Z_7B604A9F_0D1B_11D3_ABDC_00A0C9DF1063_.wvu.PrintArea" localSheetId="23" hidden="1">#REF!</definedName>
    <definedName name="Z_7B604A9F_0D1B_11D3_ABDC_00A0C9DF1063_.wvu.PrintArea" localSheetId="14" hidden="1">#REF!</definedName>
    <definedName name="Z_7B604A9F_0D1B_11D3_ABDC_00A0C9DF1063_.wvu.PrintArea" localSheetId="13" hidden="1">#REF!</definedName>
    <definedName name="Z_7B604A9F_0D1B_11D3_ABDC_00A0C9DF1063_.wvu.PrintArea" localSheetId="12" hidden="1">#REF!</definedName>
    <definedName name="Z_7B604A9F_0D1B_11D3_ABDC_00A0C9DF1063_.wvu.PrintArea" localSheetId="36" hidden="1">#REF!</definedName>
    <definedName name="Z_7B604A9F_0D1B_11D3_ABDC_00A0C9DF1063_.wvu.PrintArea" localSheetId="10" hidden="1">#REF!</definedName>
    <definedName name="Z_7B604A9F_0D1B_11D3_ABDC_00A0C9DF1063_.wvu.PrintArea" localSheetId="11" hidden="1">#REF!</definedName>
    <definedName name="Z_7B604A9F_0D1B_11D3_ABDC_00A0C9DF1063_.wvu.PrintArea" localSheetId="9" hidden="1">#REF!</definedName>
    <definedName name="Z_7B604A9F_0D1B_11D3_ABDC_00A0C9DF1063_.wvu.PrintArea" localSheetId="8" hidden="1">#REF!</definedName>
    <definedName name="Z_7B604A9F_0D1B_11D3_ABDC_00A0C9DF1063_.wvu.PrintArea" localSheetId="21" hidden="1">#REF!</definedName>
    <definedName name="Z_7B604A9F_0D1B_11D3_ABDC_00A0C9DF1063_.wvu.PrintArea" localSheetId="6" hidden="1">#REF!</definedName>
    <definedName name="Z_7B604A9F_0D1B_11D3_ABDC_00A0C9DF1063_.wvu.PrintArea" localSheetId="0" hidden="1">#REF!</definedName>
    <definedName name="Z_7B604A9F_0D1B_11D3_ABDC_00A0C9DF1063_.wvu.PrintArea" localSheetId="2" hidden="1">#REF!</definedName>
    <definedName name="Z_7B604A9F_0D1B_11D3_ABDC_00A0C9DF1063_.wvu.PrintArea" localSheetId="1" hidden="1">#REF!</definedName>
    <definedName name="Z_7B604A9F_0D1B_11D3_ABDC_00A0C9DF1063_.wvu.PrintArea" localSheetId="33" hidden="1">#REF!</definedName>
    <definedName name="Z_7B604A9F_0D1B_11D3_ABDC_00A0C9DF1063_.wvu.PrintArea" localSheetId="25" hidden="1">#REF!</definedName>
    <definedName name="Z_7B604A9F_0D1B_11D3_ABDC_00A0C9DF1063_.wvu.PrintArea" hidden="1">#REF!</definedName>
    <definedName name="Z_7B604AA0_0D1B_11D3_ABDC_00A0C9DF1063_.wvu.PrintArea" localSheetId="17" hidden="1">#REF!</definedName>
    <definedName name="Z_7B604AA0_0D1B_11D3_ABDC_00A0C9DF1063_.wvu.PrintArea" localSheetId="16" hidden="1">#REF!</definedName>
    <definedName name="Z_7B604AA0_0D1B_11D3_ABDC_00A0C9DF1063_.wvu.PrintArea" localSheetId="53" hidden="1">#REF!</definedName>
    <definedName name="Z_7B604AA0_0D1B_11D3_ABDC_00A0C9DF1063_.wvu.PrintArea" localSheetId="23" hidden="1">#REF!</definedName>
    <definedName name="Z_7B604AA0_0D1B_11D3_ABDC_00A0C9DF1063_.wvu.PrintArea" localSheetId="14" hidden="1">#REF!</definedName>
    <definedName name="Z_7B604AA0_0D1B_11D3_ABDC_00A0C9DF1063_.wvu.PrintArea" localSheetId="13" hidden="1">#REF!</definedName>
    <definedName name="Z_7B604AA0_0D1B_11D3_ABDC_00A0C9DF1063_.wvu.PrintArea" localSheetId="12" hidden="1">#REF!</definedName>
    <definedName name="Z_7B604AA0_0D1B_11D3_ABDC_00A0C9DF1063_.wvu.PrintArea" localSheetId="36" hidden="1">#REF!</definedName>
    <definedName name="Z_7B604AA0_0D1B_11D3_ABDC_00A0C9DF1063_.wvu.PrintArea" localSheetId="10" hidden="1">#REF!</definedName>
    <definedName name="Z_7B604AA0_0D1B_11D3_ABDC_00A0C9DF1063_.wvu.PrintArea" localSheetId="11" hidden="1">#REF!</definedName>
    <definedName name="Z_7B604AA0_0D1B_11D3_ABDC_00A0C9DF1063_.wvu.PrintArea" localSheetId="9" hidden="1">#REF!</definedName>
    <definedName name="Z_7B604AA0_0D1B_11D3_ABDC_00A0C9DF1063_.wvu.PrintArea" localSheetId="8" hidden="1">#REF!</definedName>
    <definedName name="Z_7B604AA0_0D1B_11D3_ABDC_00A0C9DF1063_.wvu.PrintArea" localSheetId="21" hidden="1">#REF!</definedName>
    <definedName name="Z_7B604AA0_0D1B_11D3_ABDC_00A0C9DF1063_.wvu.PrintArea" localSheetId="6" hidden="1">#REF!</definedName>
    <definedName name="Z_7B604AA0_0D1B_11D3_ABDC_00A0C9DF1063_.wvu.PrintArea" localSheetId="0" hidden="1">#REF!</definedName>
    <definedName name="Z_7B604AA0_0D1B_11D3_ABDC_00A0C9DF1063_.wvu.PrintArea" localSheetId="2" hidden="1">#REF!</definedName>
    <definedName name="Z_7B604AA0_0D1B_11D3_ABDC_00A0C9DF1063_.wvu.PrintArea" localSheetId="1" hidden="1">#REF!</definedName>
    <definedName name="Z_7B604AA0_0D1B_11D3_ABDC_00A0C9DF1063_.wvu.PrintArea" localSheetId="33" hidden="1">#REF!</definedName>
    <definedName name="Z_7B604AA0_0D1B_11D3_ABDC_00A0C9DF1063_.wvu.PrintArea" localSheetId="25" hidden="1">#REF!</definedName>
    <definedName name="Z_7B604AA0_0D1B_11D3_ABDC_00A0C9DF1063_.wvu.PrintArea" hidden="1">#REF!</definedName>
    <definedName name="Z_7B604AAB_0D1B_11D3_ABDC_00A0C9DF1063_.wvu.PrintArea" localSheetId="17" hidden="1">#REF!</definedName>
    <definedName name="Z_7B604AAB_0D1B_11D3_ABDC_00A0C9DF1063_.wvu.PrintArea" localSheetId="16" hidden="1">#REF!</definedName>
    <definedName name="Z_7B604AAB_0D1B_11D3_ABDC_00A0C9DF1063_.wvu.PrintArea" localSheetId="53" hidden="1">#REF!</definedName>
    <definedName name="Z_7B604AAB_0D1B_11D3_ABDC_00A0C9DF1063_.wvu.PrintArea" localSheetId="23" hidden="1">#REF!</definedName>
    <definedName name="Z_7B604AAB_0D1B_11D3_ABDC_00A0C9DF1063_.wvu.PrintArea" localSheetId="14" hidden="1">#REF!</definedName>
    <definedName name="Z_7B604AAB_0D1B_11D3_ABDC_00A0C9DF1063_.wvu.PrintArea" localSheetId="13" hidden="1">#REF!</definedName>
    <definedName name="Z_7B604AAB_0D1B_11D3_ABDC_00A0C9DF1063_.wvu.PrintArea" localSheetId="12" hidden="1">#REF!</definedName>
    <definedName name="Z_7B604AAB_0D1B_11D3_ABDC_00A0C9DF1063_.wvu.PrintArea" localSheetId="36" hidden="1">#REF!</definedName>
    <definedName name="Z_7B604AAB_0D1B_11D3_ABDC_00A0C9DF1063_.wvu.PrintArea" localSheetId="10" hidden="1">#REF!</definedName>
    <definedName name="Z_7B604AAB_0D1B_11D3_ABDC_00A0C9DF1063_.wvu.PrintArea" localSheetId="11" hidden="1">#REF!</definedName>
    <definedName name="Z_7B604AAB_0D1B_11D3_ABDC_00A0C9DF1063_.wvu.PrintArea" localSheetId="9" hidden="1">#REF!</definedName>
    <definedName name="Z_7B604AAB_0D1B_11D3_ABDC_00A0C9DF1063_.wvu.PrintArea" localSheetId="8" hidden="1">#REF!</definedName>
    <definedName name="Z_7B604AAB_0D1B_11D3_ABDC_00A0C9DF1063_.wvu.PrintArea" localSheetId="21" hidden="1">#REF!</definedName>
    <definedName name="Z_7B604AAB_0D1B_11D3_ABDC_00A0C9DF1063_.wvu.PrintArea" localSheetId="6" hidden="1">#REF!</definedName>
    <definedName name="Z_7B604AAB_0D1B_11D3_ABDC_00A0C9DF1063_.wvu.PrintArea" localSheetId="0" hidden="1">#REF!</definedName>
    <definedName name="Z_7B604AAB_0D1B_11D3_ABDC_00A0C9DF1063_.wvu.PrintArea" localSheetId="2" hidden="1">#REF!</definedName>
    <definedName name="Z_7B604AAB_0D1B_11D3_ABDC_00A0C9DF1063_.wvu.PrintArea" localSheetId="1" hidden="1">#REF!</definedName>
    <definedName name="Z_7B604AAB_0D1B_11D3_ABDC_00A0C9DF1063_.wvu.PrintArea" localSheetId="33" hidden="1">#REF!</definedName>
    <definedName name="Z_7B604AAB_0D1B_11D3_ABDC_00A0C9DF1063_.wvu.PrintArea" localSheetId="25" hidden="1">#REF!</definedName>
    <definedName name="Z_7B604AAB_0D1B_11D3_ABDC_00A0C9DF1063_.wvu.PrintArea" hidden="1">#REF!</definedName>
    <definedName name="Z_7B604AAC_0D1B_11D3_ABDC_00A0C9DF1063_.wvu.PrintArea" localSheetId="17" hidden="1">#REF!</definedName>
    <definedName name="Z_7B604AAC_0D1B_11D3_ABDC_00A0C9DF1063_.wvu.PrintArea" localSheetId="16" hidden="1">#REF!</definedName>
    <definedName name="Z_7B604AAC_0D1B_11D3_ABDC_00A0C9DF1063_.wvu.PrintArea" localSheetId="53" hidden="1">#REF!</definedName>
    <definedName name="Z_7B604AAC_0D1B_11D3_ABDC_00A0C9DF1063_.wvu.PrintArea" localSheetId="23" hidden="1">#REF!</definedName>
    <definedName name="Z_7B604AAC_0D1B_11D3_ABDC_00A0C9DF1063_.wvu.PrintArea" localSheetId="14" hidden="1">#REF!</definedName>
    <definedName name="Z_7B604AAC_0D1B_11D3_ABDC_00A0C9DF1063_.wvu.PrintArea" localSheetId="13" hidden="1">#REF!</definedName>
    <definedName name="Z_7B604AAC_0D1B_11D3_ABDC_00A0C9DF1063_.wvu.PrintArea" localSheetId="12" hidden="1">#REF!</definedName>
    <definedName name="Z_7B604AAC_0D1B_11D3_ABDC_00A0C9DF1063_.wvu.PrintArea" localSheetId="36" hidden="1">#REF!</definedName>
    <definedName name="Z_7B604AAC_0D1B_11D3_ABDC_00A0C9DF1063_.wvu.PrintArea" localSheetId="10" hidden="1">#REF!</definedName>
    <definedName name="Z_7B604AAC_0D1B_11D3_ABDC_00A0C9DF1063_.wvu.PrintArea" localSheetId="11" hidden="1">#REF!</definedName>
    <definedName name="Z_7B604AAC_0D1B_11D3_ABDC_00A0C9DF1063_.wvu.PrintArea" localSheetId="9" hidden="1">#REF!</definedName>
    <definedName name="Z_7B604AAC_0D1B_11D3_ABDC_00A0C9DF1063_.wvu.PrintArea" localSheetId="8" hidden="1">#REF!</definedName>
    <definedName name="Z_7B604AAC_0D1B_11D3_ABDC_00A0C9DF1063_.wvu.PrintArea" localSheetId="21" hidden="1">#REF!</definedName>
    <definedName name="Z_7B604AAC_0D1B_11D3_ABDC_00A0C9DF1063_.wvu.PrintArea" localSheetId="6" hidden="1">#REF!</definedName>
    <definedName name="Z_7B604AAC_0D1B_11D3_ABDC_00A0C9DF1063_.wvu.PrintArea" localSheetId="0" hidden="1">#REF!</definedName>
    <definedName name="Z_7B604AAC_0D1B_11D3_ABDC_00A0C9DF1063_.wvu.PrintArea" localSheetId="2" hidden="1">#REF!</definedName>
    <definedName name="Z_7B604AAC_0D1B_11D3_ABDC_00A0C9DF1063_.wvu.PrintArea" localSheetId="1" hidden="1">#REF!</definedName>
    <definedName name="Z_7B604AAC_0D1B_11D3_ABDC_00A0C9DF1063_.wvu.PrintArea" localSheetId="33" hidden="1">#REF!</definedName>
    <definedName name="Z_7B604AAC_0D1B_11D3_ABDC_00A0C9DF1063_.wvu.PrintArea" localSheetId="25" hidden="1">#REF!</definedName>
    <definedName name="Z_7B604AAC_0D1B_11D3_ABDC_00A0C9DF1063_.wvu.PrintArea" hidden="1">#REF!</definedName>
    <definedName name="Z_7B604AAE_0D1B_11D3_ABDC_00A0C9DF1063_.wvu.PrintArea" localSheetId="17" hidden="1">#REF!</definedName>
    <definedName name="Z_7B604AAE_0D1B_11D3_ABDC_00A0C9DF1063_.wvu.PrintArea" localSheetId="16" hidden="1">#REF!</definedName>
    <definedName name="Z_7B604AAE_0D1B_11D3_ABDC_00A0C9DF1063_.wvu.PrintArea" localSheetId="53" hidden="1">#REF!</definedName>
    <definedName name="Z_7B604AAE_0D1B_11D3_ABDC_00A0C9DF1063_.wvu.PrintArea" localSheetId="23" hidden="1">#REF!</definedName>
    <definedName name="Z_7B604AAE_0D1B_11D3_ABDC_00A0C9DF1063_.wvu.PrintArea" localSheetId="14" hidden="1">#REF!</definedName>
    <definedName name="Z_7B604AAE_0D1B_11D3_ABDC_00A0C9DF1063_.wvu.PrintArea" localSheetId="13" hidden="1">#REF!</definedName>
    <definedName name="Z_7B604AAE_0D1B_11D3_ABDC_00A0C9DF1063_.wvu.PrintArea" localSheetId="12" hidden="1">#REF!</definedName>
    <definedName name="Z_7B604AAE_0D1B_11D3_ABDC_00A0C9DF1063_.wvu.PrintArea" localSheetId="36" hidden="1">#REF!</definedName>
    <definedName name="Z_7B604AAE_0D1B_11D3_ABDC_00A0C9DF1063_.wvu.PrintArea" localSheetId="10" hidden="1">#REF!</definedName>
    <definedName name="Z_7B604AAE_0D1B_11D3_ABDC_00A0C9DF1063_.wvu.PrintArea" localSheetId="11" hidden="1">#REF!</definedName>
    <definedName name="Z_7B604AAE_0D1B_11D3_ABDC_00A0C9DF1063_.wvu.PrintArea" localSheetId="9" hidden="1">#REF!</definedName>
    <definedName name="Z_7B604AAE_0D1B_11D3_ABDC_00A0C9DF1063_.wvu.PrintArea" localSheetId="8" hidden="1">#REF!</definedName>
    <definedName name="Z_7B604AAE_0D1B_11D3_ABDC_00A0C9DF1063_.wvu.PrintArea" localSheetId="21" hidden="1">#REF!</definedName>
    <definedName name="Z_7B604AAE_0D1B_11D3_ABDC_00A0C9DF1063_.wvu.PrintArea" localSheetId="6" hidden="1">#REF!</definedName>
    <definedName name="Z_7B604AAE_0D1B_11D3_ABDC_00A0C9DF1063_.wvu.PrintArea" localSheetId="0" hidden="1">#REF!</definedName>
    <definedName name="Z_7B604AAE_0D1B_11D3_ABDC_00A0C9DF1063_.wvu.PrintArea" localSheetId="2" hidden="1">#REF!</definedName>
    <definedName name="Z_7B604AAE_0D1B_11D3_ABDC_00A0C9DF1063_.wvu.PrintArea" localSheetId="1" hidden="1">#REF!</definedName>
    <definedName name="Z_7B604AAE_0D1B_11D3_ABDC_00A0C9DF1063_.wvu.PrintArea" localSheetId="33" hidden="1">#REF!</definedName>
    <definedName name="Z_7B604AAE_0D1B_11D3_ABDC_00A0C9DF1063_.wvu.PrintArea" localSheetId="25" hidden="1">#REF!</definedName>
    <definedName name="Z_7B604AAE_0D1B_11D3_ABDC_00A0C9DF1063_.wvu.PrintArea" hidden="1">#REF!</definedName>
    <definedName name="Z_7B604AAF_0D1B_11D3_ABDC_00A0C9DF1063_.wvu.PrintArea" localSheetId="17" hidden="1">#REF!</definedName>
    <definedName name="Z_7B604AAF_0D1B_11D3_ABDC_00A0C9DF1063_.wvu.PrintArea" localSheetId="16" hidden="1">#REF!</definedName>
    <definedName name="Z_7B604AAF_0D1B_11D3_ABDC_00A0C9DF1063_.wvu.PrintArea" localSheetId="53" hidden="1">#REF!</definedName>
    <definedName name="Z_7B604AAF_0D1B_11D3_ABDC_00A0C9DF1063_.wvu.PrintArea" localSheetId="23" hidden="1">#REF!</definedName>
    <definedName name="Z_7B604AAF_0D1B_11D3_ABDC_00A0C9DF1063_.wvu.PrintArea" localSheetId="14" hidden="1">#REF!</definedName>
    <definedName name="Z_7B604AAF_0D1B_11D3_ABDC_00A0C9DF1063_.wvu.PrintArea" localSheetId="13" hidden="1">#REF!</definedName>
    <definedName name="Z_7B604AAF_0D1B_11D3_ABDC_00A0C9DF1063_.wvu.PrintArea" localSheetId="12" hidden="1">#REF!</definedName>
    <definedName name="Z_7B604AAF_0D1B_11D3_ABDC_00A0C9DF1063_.wvu.PrintArea" localSheetId="36" hidden="1">#REF!</definedName>
    <definedName name="Z_7B604AAF_0D1B_11D3_ABDC_00A0C9DF1063_.wvu.PrintArea" localSheetId="10" hidden="1">#REF!</definedName>
    <definedName name="Z_7B604AAF_0D1B_11D3_ABDC_00A0C9DF1063_.wvu.PrintArea" localSheetId="11" hidden="1">#REF!</definedName>
    <definedName name="Z_7B604AAF_0D1B_11D3_ABDC_00A0C9DF1063_.wvu.PrintArea" localSheetId="9" hidden="1">#REF!</definedName>
    <definedName name="Z_7B604AAF_0D1B_11D3_ABDC_00A0C9DF1063_.wvu.PrintArea" localSheetId="8" hidden="1">#REF!</definedName>
    <definedName name="Z_7B604AAF_0D1B_11D3_ABDC_00A0C9DF1063_.wvu.PrintArea" localSheetId="21" hidden="1">#REF!</definedName>
    <definedName name="Z_7B604AAF_0D1B_11D3_ABDC_00A0C9DF1063_.wvu.PrintArea" localSheetId="6" hidden="1">#REF!</definedName>
    <definedName name="Z_7B604AAF_0D1B_11D3_ABDC_00A0C9DF1063_.wvu.PrintArea" localSheetId="0" hidden="1">#REF!</definedName>
    <definedName name="Z_7B604AAF_0D1B_11D3_ABDC_00A0C9DF1063_.wvu.PrintArea" localSheetId="2" hidden="1">#REF!</definedName>
    <definedName name="Z_7B604AAF_0D1B_11D3_ABDC_00A0C9DF1063_.wvu.PrintArea" localSheetId="1" hidden="1">#REF!</definedName>
    <definedName name="Z_7B604AAF_0D1B_11D3_ABDC_00A0C9DF1063_.wvu.PrintArea" localSheetId="33" hidden="1">#REF!</definedName>
    <definedName name="Z_7B604AAF_0D1B_11D3_ABDC_00A0C9DF1063_.wvu.PrintArea" localSheetId="25" hidden="1">#REF!</definedName>
    <definedName name="Z_7B604AAF_0D1B_11D3_ABDC_00A0C9DF1063_.wvu.PrintArea" hidden="1">#REF!</definedName>
    <definedName name="Z_7B604AB0_0D1B_11D3_ABDC_00A0C9DF1063_.wvu.PrintArea" localSheetId="17" hidden="1">#REF!</definedName>
    <definedName name="Z_7B604AB0_0D1B_11D3_ABDC_00A0C9DF1063_.wvu.PrintArea" localSheetId="16" hidden="1">#REF!</definedName>
    <definedName name="Z_7B604AB0_0D1B_11D3_ABDC_00A0C9DF1063_.wvu.PrintArea" localSheetId="53" hidden="1">#REF!</definedName>
    <definedName name="Z_7B604AB0_0D1B_11D3_ABDC_00A0C9DF1063_.wvu.PrintArea" localSheetId="23" hidden="1">#REF!</definedName>
    <definedName name="Z_7B604AB0_0D1B_11D3_ABDC_00A0C9DF1063_.wvu.PrintArea" localSheetId="14" hidden="1">#REF!</definedName>
    <definedName name="Z_7B604AB0_0D1B_11D3_ABDC_00A0C9DF1063_.wvu.PrintArea" localSheetId="13" hidden="1">#REF!</definedName>
    <definedName name="Z_7B604AB0_0D1B_11D3_ABDC_00A0C9DF1063_.wvu.PrintArea" localSheetId="12" hidden="1">#REF!</definedName>
    <definedName name="Z_7B604AB0_0D1B_11D3_ABDC_00A0C9DF1063_.wvu.PrintArea" localSheetId="36" hidden="1">#REF!</definedName>
    <definedName name="Z_7B604AB0_0D1B_11D3_ABDC_00A0C9DF1063_.wvu.PrintArea" localSheetId="10" hidden="1">#REF!</definedName>
    <definedName name="Z_7B604AB0_0D1B_11D3_ABDC_00A0C9DF1063_.wvu.PrintArea" localSheetId="11" hidden="1">#REF!</definedName>
    <definedName name="Z_7B604AB0_0D1B_11D3_ABDC_00A0C9DF1063_.wvu.PrintArea" localSheetId="9" hidden="1">#REF!</definedName>
    <definedName name="Z_7B604AB0_0D1B_11D3_ABDC_00A0C9DF1063_.wvu.PrintArea" localSheetId="8" hidden="1">#REF!</definedName>
    <definedName name="Z_7B604AB0_0D1B_11D3_ABDC_00A0C9DF1063_.wvu.PrintArea" localSheetId="21" hidden="1">#REF!</definedName>
    <definedName name="Z_7B604AB0_0D1B_11D3_ABDC_00A0C9DF1063_.wvu.PrintArea" localSheetId="6" hidden="1">#REF!</definedName>
    <definedName name="Z_7B604AB0_0D1B_11D3_ABDC_00A0C9DF1063_.wvu.PrintArea" localSheetId="0" hidden="1">#REF!</definedName>
    <definedName name="Z_7B604AB0_0D1B_11D3_ABDC_00A0C9DF1063_.wvu.PrintArea" localSheetId="2" hidden="1">#REF!</definedName>
    <definedName name="Z_7B604AB0_0D1B_11D3_ABDC_00A0C9DF1063_.wvu.PrintArea" localSheetId="1" hidden="1">#REF!</definedName>
    <definedName name="Z_7B604AB0_0D1B_11D3_ABDC_00A0C9DF1063_.wvu.PrintArea" localSheetId="33" hidden="1">#REF!</definedName>
    <definedName name="Z_7B604AB0_0D1B_11D3_ABDC_00A0C9DF1063_.wvu.PrintArea" localSheetId="25" hidden="1">#REF!</definedName>
    <definedName name="Z_7B604AB0_0D1B_11D3_ABDC_00A0C9DF1063_.wvu.PrintArea" hidden="1">#REF!</definedName>
    <definedName name="Z_7B604AB1_0D1B_11D3_ABDC_00A0C9DF1063_.wvu.PrintArea" localSheetId="17" hidden="1">#REF!</definedName>
    <definedName name="Z_7B604AB1_0D1B_11D3_ABDC_00A0C9DF1063_.wvu.PrintArea" localSheetId="16" hidden="1">#REF!</definedName>
    <definedName name="Z_7B604AB1_0D1B_11D3_ABDC_00A0C9DF1063_.wvu.PrintArea" localSheetId="53" hidden="1">#REF!</definedName>
    <definedName name="Z_7B604AB1_0D1B_11D3_ABDC_00A0C9DF1063_.wvu.PrintArea" localSheetId="23" hidden="1">#REF!</definedName>
    <definedName name="Z_7B604AB1_0D1B_11D3_ABDC_00A0C9DF1063_.wvu.PrintArea" localSheetId="14" hidden="1">#REF!</definedName>
    <definedName name="Z_7B604AB1_0D1B_11D3_ABDC_00A0C9DF1063_.wvu.PrintArea" localSheetId="13" hidden="1">#REF!</definedName>
    <definedName name="Z_7B604AB1_0D1B_11D3_ABDC_00A0C9DF1063_.wvu.PrintArea" localSheetId="12" hidden="1">#REF!</definedName>
    <definedName name="Z_7B604AB1_0D1B_11D3_ABDC_00A0C9DF1063_.wvu.PrintArea" localSheetId="36" hidden="1">#REF!</definedName>
    <definedName name="Z_7B604AB1_0D1B_11D3_ABDC_00A0C9DF1063_.wvu.PrintArea" localSheetId="10" hidden="1">#REF!</definedName>
    <definedName name="Z_7B604AB1_0D1B_11D3_ABDC_00A0C9DF1063_.wvu.PrintArea" localSheetId="11" hidden="1">#REF!</definedName>
    <definedName name="Z_7B604AB1_0D1B_11D3_ABDC_00A0C9DF1063_.wvu.PrintArea" localSheetId="9" hidden="1">#REF!</definedName>
    <definedName name="Z_7B604AB1_0D1B_11D3_ABDC_00A0C9DF1063_.wvu.PrintArea" localSheetId="8" hidden="1">#REF!</definedName>
    <definedName name="Z_7B604AB1_0D1B_11D3_ABDC_00A0C9DF1063_.wvu.PrintArea" localSheetId="21" hidden="1">#REF!</definedName>
    <definedName name="Z_7B604AB1_0D1B_11D3_ABDC_00A0C9DF1063_.wvu.PrintArea" localSheetId="6" hidden="1">#REF!</definedName>
    <definedName name="Z_7B604AB1_0D1B_11D3_ABDC_00A0C9DF1063_.wvu.PrintArea" localSheetId="0" hidden="1">#REF!</definedName>
    <definedName name="Z_7B604AB1_0D1B_11D3_ABDC_00A0C9DF1063_.wvu.PrintArea" localSheetId="2" hidden="1">#REF!</definedName>
    <definedName name="Z_7B604AB1_0D1B_11D3_ABDC_00A0C9DF1063_.wvu.PrintArea" localSheetId="1" hidden="1">#REF!</definedName>
    <definedName name="Z_7B604AB1_0D1B_11D3_ABDC_00A0C9DF1063_.wvu.PrintArea" localSheetId="33" hidden="1">#REF!</definedName>
    <definedName name="Z_7B604AB1_0D1B_11D3_ABDC_00A0C9DF1063_.wvu.PrintArea" localSheetId="25" hidden="1">#REF!</definedName>
    <definedName name="Z_7B604AB1_0D1B_11D3_ABDC_00A0C9DF1063_.wvu.PrintArea" hidden="1">#REF!</definedName>
    <definedName name="Z_7B604AB3_0D1B_11D3_ABDC_00A0C9DF1063_.wvu.PrintArea" localSheetId="17" hidden="1">#REF!</definedName>
    <definedName name="Z_7B604AB3_0D1B_11D3_ABDC_00A0C9DF1063_.wvu.PrintArea" localSheetId="16" hidden="1">#REF!</definedName>
    <definedName name="Z_7B604AB3_0D1B_11D3_ABDC_00A0C9DF1063_.wvu.PrintArea" localSheetId="53" hidden="1">#REF!</definedName>
    <definedName name="Z_7B604AB3_0D1B_11D3_ABDC_00A0C9DF1063_.wvu.PrintArea" localSheetId="23" hidden="1">#REF!</definedName>
    <definedName name="Z_7B604AB3_0D1B_11D3_ABDC_00A0C9DF1063_.wvu.PrintArea" localSheetId="14" hidden="1">#REF!</definedName>
    <definedName name="Z_7B604AB3_0D1B_11D3_ABDC_00A0C9DF1063_.wvu.PrintArea" localSheetId="13" hidden="1">#REF!</definedName>
    <definedName name="Z_7B604AB3_0D1B_11D3_ABDC_00A0C9DF1063_.wvu.PrintArea" localSheetId="12" hidden="1">#REF!</definedName>
    <definedName name="Z_7B604AB3_0D1B_11D3_ABDC_00A0C9DF1063_.wvu.PrintArea" localSheetId="36" hidden="1">#REF!</definedName>
    <definedName name="Z_7B604AB3_0D1B_11D3_ABDC_00A0C9DF1063_.wvu.PrintArea" localSheetId="10" hidden="1">#REF!</definedName>
    <definedName name="Z_7B604AB3_0D1B_11D3_ABDC_00A0C9DF1063_.wvu.PrintArea" localSheetId="11" hidden="1">#REF!</definedName>
    <definedName name="Z_7B604AB3_0D1B_11D3_ABDC_00A0C9DF1063_.wvu.PrintArea" localSheetId="9" hidden="1">#REF!</definedName>
    <definedName name="Z_7B604AB3_0D1B_11D3_ABDC_00A0C9DF1063_.wvu.PrintArea" localSheetId="8" hidden="1">#REF!</definedName>
    <definedName name="Z_7B604AB3_0D1B_11D3_ABDC_00A0C9DF1063_.wvu.PrintArea" localSheetId="21" hidden="1">#REF!</definedName>
    <definedName name="Z_7B604AB3_0D1B_11D3_ABDC_00A0C9DF1063_.wvu.PrintArea" localSheetId="6" hidden="1">#REF!</definedName>
    <definedName name="Z_7B604AB3_0D1B_11D3_ABDC_00A0C9DF1063_.wvu.PrintArea" localSheetId="0" hidden="1">#REF!</definedName>
    <definedName name="Z_7B604AB3_0D1B_11D3_ABDC_00A0C9DF1063_.wvu.PrintArea" localSheetId="2" hidden="1">#REF!</definedName>
    <definedName name="Z_7B604AB3_0D1B_11D3_ABDC_00A0C9DF1063_.wvu.PrintArea" localSheetId="1" hidden="1">#REF!</definedName>
    <definedName name="Z_7B604AB3_0D1B_11D3_ABDC_00A0C9DF1063_.wvu.PrintArea" localSheetId="33" hidden="1">#REF!</definedName>
    <definedName name="Z_7B604AB3_0D1B_11D3_ABDC_00A0C9DF1063_.wvu.PrintArea" localSheetId="25" hidden="1">#REF!</definedName>
    <definedName name="Z_7B604AB3_0D1B_11D3_ABDC_00A0C9DF1063_.wvu.PrintArea" hidden="1">#REF!</definedName>
    <definedName name="Z_7B604AB4_0D1B_11D3_ABDC_00A0C9DF1063_.wvu.PrintArea" localSheetId="17" hidden="1">#REF!</definedName>
    <definedName name="Z_7B604AB4_0D1B_11D3_ABDC_00A0C9DF1063_.wvu.PrintArea" localSheetId="16" hidden="1">#REF!</definedName>
    <definedName name="Z_7B604AB4_0D1B_11D3_ABDC_00A0C9DF1063_.wvu.PrintArea" localSheetId="53" hidden="1">#REF!</definedName>
    <definedName name="Z_7B604AB4_0D1B_11D3_ABDC_00A0C9DF1063_.wvu.PrintArea" localSheetId="23" hidden="1">#REF!</definedName>
    <definedName name="Z_7B604AB4_0D1B_11D3_ABDC_00A0C9DF1063_.wvu.PrintArea" localSheetId="14" hidden="1">#REF!</definedName>
    <definedName name="Z_7B604AB4_0D1B_11D3_ABDC_00A0C9DF1063_.wvu.PrintArea" localSheetId="13" hidden="1">#REF!</definedName>
    <definedName name="Z_7B604AB4_0D1B_11D3_ABDC_00A0C9DF1063_.wvu.PrintArea" localSheetId="12" hidden="1">#REF!</definedName>
    <definedName name="Z_7B604AB4_0D1B_11D3_ABDC_00A0C9DF1063_.wvu.PrintArea" localSheetId="36" hidden="1">#REF!</definedName>
    <definedName name="Z_7B604AB4_0D1B_11D3_ABDC_00A0C9DF1063_.wvu.PrintArea" localSheetId="10" hidden="1">#REF!</definedName>
    <definedName name="Z_7B604AB4_0D1B_11D3_ABDC_00A0C9DF1063_.wvu.PrintArea" localSheetId="11" hidden="1">#REF!</definedName>
    <definedName name="Z_7B604AB4_0D1B_11D3_ABDC_00A0C9DF1063_.wvu.PrintArea" localSheetId="9" hidden="1">#REF!</definedName>
    <definedName name="Z_7B604AB4_0D1B_11D3_ABDC_00A0C9DF1063_.wvu.PrintArea" localSheetId="8" hidden="1">#REF!</definedName>
    <definedName name="Z_7B604AB4_0D1B_11D3_ABDC_00A0C9DF1063_.wvu.PrintArea" localSheetId="21" hidden="1">#REF!</definedName>
    <definedName name="Z_7B604AB4_0D1B_11D3_ABDC_00A0C9DF1063_.wvu.PrintArea" localSheetId="6" hidden="1">#REF!</definedName>
    <definedName name="Z_7B604AB4_0D1B_11D3_ABDC_00A0C9DF1063_.wvu.PrintArea" localSheetId="0" hidden="1">#REF!</definedName>
    <definedName name="Z_7B604AB4_0D1B_11D3_ABDC_00A0C9DF1063_.wvu.PrintArea" localSheetId="2" hidden="1">#REF!</definedName>
    <definedName name="Z_7B604AB4_0D1B_11D3_ABDC_00A0C9DF1063_.wvu.PrintArea" localSheetId="1" hidden="1">#REF!</definedName>
    <definedName name="Z_7B604AB4_0D1B_11D3_ABDC_00A0C9DF1063_.wvu.PrintArea" localSheetId="33" hidden="1">#REF!</definedName>
    <definedName name="Z_7B604AB4_0D1B_11D3_ABDC_00A0C9DF1063_.wvu.PrintArea" localSheetId="25" hidden="1">#REF!</definedName>
    <definedName name="Z_7B604AB4_0D1B_11D3_ABDC_00A0C9DF1063_.wvu.PrintArea" hidden="1">#REF!</definedName>
    <definedName name="Z_7B604AB5_0D1B_11D3_ABDC_00A0C9DF1063_.wvu.PrintArea" localSheetId="17" hidden="1">#REF!</definedName>
    <definedName name="Z_7B604AB5_0D1B_11D3_ABDC_00A0C9DF1063_.wvu.PrintArea" localSheetId="16" hidden="1">#REF!</definedName>
    <definedName name="Z_7B604AB5_0D1B_11D3_ABDC_00A0C9DF1063_.wvu.PrintArea" localSheetId="53" hidden="1">#REF!</definedName>
    <definedName name="Z_7B604AB5_0D1B_11D3_ABDC_00A0C9DF1063_.wvu.PrintArea" localSheetId="23" hidden="1">#REF!</definedName>
    <definedName name="Z_7B604AB5_0D1B_11D3_ABDC_00A0C9DF1063_.wvu.PrintArea" localSheetId="14" hidden="1">#REF!</definedName>
    <definedName name="Z_7B604AB5_0D1B_11D3_ABDC_00A0C9DF1063_.wvu.PrintArea" localSheetId="13" hidden="1">#REF!</definedName>
    <definedName name="Z_7B604AB5_0D1B_11D3_ABDC_00A0C9DF1063_.wvu.PrintArea" localSheetId="12" hidden="1">#REF!</definedName>
    <definedName name="Z_7B604AB5_0D1B_11D3_ABDC_00A0C9DF1063_.wvu.PrintArea" localSheetId="36" hidden="1">#REF!</definedName>
    <definedName name="Z_7B604AB5_0D1B_11D3_ABDC_00A0C9DF1063_.wvu.PrintArea" localSheetId="10" hidden="1">#REF!</definedName>
    <definedName name="Z_7B604AB5_0D1B_11D3_ABDC_00A0C9DF1063_.wvu.PrintArea" localSheetId="11" hidden="1">#REF!</definedName>
    <definedName name="Z_7B604AB5_0D1B_11D3_ABDC_00A0C9DF1063_.wvu.PrintArea" localSheetId="9" hidden="1">#REF!</definedName>
    <definedName name="Z_7B604AB5_0D1B_11D3_ABDC_00A0C9DF1063_.wvu.PrintArea" localSheetId="8" hidden="1">#REF!</definedName>
    <definedName name="Z_7B604AB5_0D1B_11D3_ABDC_00A0C9DF1063_.wvu.PrintArea" localSheetId="21" hidden="1">#REF!</definedName>
    <definedName name="Z_7B604AB5_0D1B_11D3_ABDC_00A0C9DF1063_.wvu.PrintArea" localSheetId="6" hidden="1">#REF!</definedName>
    <definedName name="Z_7B604AB5_0D1B_11D3_ABDC_00A0C9DF1063_.wvu.PrintArea" localSheetId="0" hidden="1">#REF!</definedName>
    <definedName name="Z_7B604AB5_0D1B_11D3_ABDC_00A0C9DF1063_.wvu.PrintArea" localSheetId="2" hidden="1">#REF!</definedName>
    <definedName name="Z_7B604AB5_0D1B_11D3_ABDC_00A0C9DF1063_.wvu.PrintArea" localSheetId="1" hidden="1">#REF!</definedName>
    <definedName name="Z_7B604AB5_0D1B_11D3_ABDC_00A0C9DF1063_.wvu.PrintArea" localSheetId="33" hidden="1">#REF!</definedName>
    <definedName name="Z_7B604AB5_0D1B_11D3_ABDC_00A0C9DF1063_.wvu.PrintArea" localSheetId="25" hidden="1">#REF!</definedName>
    <definedName name="Z_7B604AB5_0D1B_11D3_ABDC_00A0C9DF1063_.wvu.PrintArea" hidden="1">#REF!</definedName>
    <definedName name="Z_7B604AB6_0D1B_11D3_ABDC_00A0C9DF1063_.wvu.PrintArea" localSheetId="17" hidden="1">#REF!</definedName>
    <definedName name="Z_7B604AB6_0D1B_11D3_ABDC_00A0C9DF1063_.wvu.PrintArea" localSheetId="16" hidden="1">#REF!</definedName>
    <definedName name="Z_7B604AB6_0D1B_11D3_ABDC_00A0C9DF1063_.wvu.PrintArea" localSheetId="53" hidden="1">#REF!</definedName>
    <definedName name="Z_7B604AB6_0D1B_11D3_ABDC_00A0C9DF1063_.wvu.PrintArea" localSheetId="23" hidden="1">#REF!</definedName>
    <definedName name="Z_7B604AB6_0D1B_11D3_ABDC_00A0C9DF1063_.wvu.PrintArea" localSheetId="14" hidden="1">#REF!</definedName>
    <definedName name="Z_7B604AB6_0D1B_11D3_ABDC_00A0C9DF1063_.wvu.PrintArea" localSheetId="13" hidden="1">#REF!</definedName>
    <definedName name="Z_7B604AB6_0D1B_11D3_ABDC_00A0C9DF1063_.wvu.PrintArea" localSheetId="12" hidden="1">#REF!</definedName>
    <definedName name="Z_7B604AB6_0D1B_11D3_ABDC_00A0C9DF1063_.wvu.PrintArea" localSheetId="36" hidden="1">#REF!</definedName>
    <definedName name="Z_7B604AB6_0D1B_11D3_ABDC_00A0C9DF1063_.wvu.PrintArea" localSheetId="10" hidden="1">#REF!</definedName>
    <definedName name="Z_7B604AB6_0D1B_11D3_ABDC_00A0C9DF1063_.wvu.PrintArea" localSheetId="11" hidden="1">#REF!</definedName>
    <definedName name="Z_7B604AB6_0D1B_11D3_ABDC_00A0C9DF1063_.wvu.PrintArea" localSheetId="9" hidden="1">#REF!</definedName>
    <definedName name="Z_7B604AB6_0D1B_11D3_ABDC_00A0C9DF1063_.wvu.PrintArea" localSheetId="8" hidden="1">#REF!</definedName>
    <definedName name="Z_7B604AB6_0D1B_11D3_ABDC_00A0C9DF1063_.wvu.PrintArea" localSheetId="21" hidden="1">#REF!</definedName>
    <definedName name="Z_7B604AB6_0D1B_11D3_ABDC_00A0C9DF1063_.wvu.PrintArea" localSheetId="6" hidden="1">#REF!</definedName>
    <definedName name="Z_7B604AB6_0D1B_11D3_ABDC_00A0C9DF1063_.wvu.PrintArea" localSheetId="0" hidden="1">#REF!</definedName>
    <definedName name="Z_7B604AB6_0D1B_11D3_ABDC_00A0C9DF1063_.wvu.PrintArea" localSheetId="2" hidden="1">#REF!</definedName>
    <definedName name="Z_7B604AB6_0D1B_11D3_ABDC_00A0C9DF1063_.wvu.PrintArea" localSheetId="1" hidden="1">#REF!</definedName>
    <definedName name="Z_7B604AB6_0D1B_11D3_ABDC_00A0C9DF1063_.wvu.PrintArea" localSheetId="33" hidden="1">#REF!</definedName>
    <definedName name="Z_7B604AB6_0D1B_11D3_ABDC_00A0C9DF1063_.wvu.PrintArea" localSheetId="25" hidden="1">#REF!</definedName>
    <definedName name="Z_7B604AB6_0D1B_11D3_ABDC_00A0C9DF1063_.wvu.PrintArea" hidden="1">#REF!</definedName>
    <definedName name="Z_7B604AB8_0D1B_11D3_ABDC_00A0C9DF1063_.wvu.PrintArea" localSheetId="17" hidden="1">#REF!</definedName>
    <definedName name="Z_7B604AB8_0D1B_11D3_ABDC_00A0C9DF1063_.wvu.PrintArea" localSheetId="16" hidden="1">#REF!</definedName>
    <definedName name="Z_7B604AB8_0D1B_11D3_ABDC_00A0C9DF1063_.wvu.PrintArea" localSheetId="53" hidden="1">#REF!</definedName>
    <definedName name="Z_7B604AB8_0D1B_11D3_ABDC_00A0C9DF1063_.wvu.PrintArea" localSheetId="23" hidden="1">#REF!</definedName>
    <definedName name="Z_7B604AB8_0D1B_11D3_ABDC_00A0C9DF1063_.wvu.PrintArea" localSheetId="14" hidden="1">#REF!</definedName>
    <definedName name="Z_7B604AB8_0D1B_11D3_ABDC_00A0C9DF1063_.wvu.PrintArea" localSheetId="13" hidden="1">#REF!</definedName>
    <definedName name="Z_7B604AB8_0D1B_11D3_ABDC_00A0C9DF1063_.wvu.PrintArea" localSheetId="12" hidden="1">#REF!</definedName>
    <definedName name="Z_7B604AB8_0D1B_11D3_ABDC_00A0C9DF1063_.wvu.PrintArea" localSheetId="36" hidden="1">#REF!</definedName>
    <definedName name="Z_7B604AB8_0D1B_11D3_ABDC_00A0C9DF1063_.wvu.PrintArea" localSheetId="10" hidden="1">#REF!</definedName>
    <definedName name="Z_7B604AB8_0D1B_11D3_ABDC_00A0C9DF1063_.wvu.PrintArea" localSheetId="11" hidden="1">#REF!</definedName>
    <definedName name="Z_7B604AB8_0D1B_11D3_ABDC_00A0C9DF1063_.wvu.PrintArea" localSheetId="9" hidden="1">#REF!</definedName>
    <definedName name="Z_7B604AB8_0D1B_11D3_ABDC_00A0C9DF1063_.wvu.PrintArea" localSheetId="8" hidden="1">#REF!</definedName>
    <definedName name="Z_7B604AB8_0D1B_11D3_ABDC_00A0C9DF1063_.wvu.PrintArea" localSheetId="21" hidden="1">#REF!</definedName>
    <definedName name="Z_7B604AB8_0D1B_11D3_ABDC_00A0C9DF1063_.wvu.PrintArea" localSheetId="6" hidden="1">#REF!</definedName>
    <definedName name="Z_7B604AB8_0D1B_11D3_ABDC_00A0C9DF1063_.wvu.PrintArea" localSheetId="0" hidden="1">#REF!</definedName>
    <definedName name="Z_7B604AB8_0D1B_11D3_ABDC_00A0C9DF1063_.wvu.PrintArea" localSheetId="2" hidden="1">#REF!</definedName>
    <definedName name="Z_7B604AB8_0D1B_11D3_ABDC_00A0C9DF1063_.wvu.PrintArea" localSheetId="1" hidden="1">#REF!</definedName>
    <definedName name="Z_7B604AB8_0D1B_11D3_ABDC_00A0C9DF1063_.wvu.PrintArea" localSheetId="33" hidden="1">#REF!</definedName>
    <definedName name="Z_7B604AB8_0D1B_11D3_ABDC_00A0C9DF1063_.wvu.PrintArea" localSheetId="25" hidden="1">#REF!</definedName>
    <definedName name="Z_7B604AB8_0D1B_11D3_ABDC_00A0C9DF1063_.wvu.PrintArea" hidden="1">#REF!</definedName>
    <definedName name="Z_7B604AB9_0D1B_11D3_ABDC_00A0C9DF1063_.wvu.PrintArea" localSheetId="17" hidden="1">#REF!</definedName>
    <definedName name="Z_7B604AB9_0D1B_11D3_ABDC_00A0C9DF1063_.wvu.PrintArea" localSheetId="16" hidden="1">#REF!</definedName>
    <definedName name="Z_7B604AB9_0D1B_11D3_ABDC_00A0C9DF1063_.wvu.PrintArea" localSheetId="53" hidden="1">#REF!</definedName>
    <definedName name="Z_7B604AB9_0D1B_11D3_ABDC_00A0C9DF1063_.wvu.PrintArea" localSheetId="23" hidden="1">#REF!</definedName>
    <definedName name="Z_7B604AB9_0D1B_11D3_ABDC_00A0C9DF1063_.wvu.PrintArea" localSheetId="14" hidden="1">#REF!</definedName>
    <definedName name="Z_7B604AB9_0D1B_11D3_ABDC_00A0C9DF1063_.wvu.PrintArea" localSheetId="13" hidden="1">#REF!</definedName>
    <definedName name="Z_7B604AB9_0D1B_11D3_ABDC_00A0C9DF1063_.wvu.PrintArea" localSheetId="12" hidden="1">#REF!</definedName>
    <definedName name="Z_7B604AB9_0D1B_11D3_ABDC_00A0C9DF1063_.wvu.PrintArea" localSheetId="36" hidden="1">#REF!</definedName>
    <definedName name="Z_7B604AB9_0D1B_11D3_ABDC_00A0C9DF1063_.wvu.PrintArea" localSheetId="10" hidden="1">#REF!</definedName>
    <definedName name="Z_7B604AB9_0D1B_11D3_ABDC_00A0C9DF1063_.wvu.PrintArea" localSheetId="11" hidden="1">#REF!</definedName>
    <definedName name="Z_7B604AB9_0D1B_11D3_ABDC_00A0C9DF1063_.wvu.PrintArea" localSheetId="9" hidden="1">#REF!</definedName>
    <definedName name="Z_7B604AB9_0D1B_11D3_ABDC_00A0C9DF1063_.wvu.PrintArea" localSheetId="8" hidden="1">#REF!</definedName>
    <definedName name="Z_7B604AB9_0D1B_11D3_ABDC_00A0C9DF1063_.wvu.PrintArea" localSheetId="21" hidden="1">#REF!</definedName>
    <definedName name="Z_7B604AB9_0D1B_11D3_ABDC_00A0C9DF1063_.wvu.PrintArea" localSheetId="6" hidden="1">#REF!</definedName>
    <definedName name="Z_7B604AB9_0D1B_11D3_ABDC_00A0C9DF1063_.wvu.PrintArea" localSheetId="0" hidden="1">#REF!</definedName>
    <definedName name="Z_7B604AB9_0D1B_11D3_ABDC_00A0C9DF1063_.wvu.PrintArea" localSheetId="2" hidden="1">#REF!</definedName>
    <definedName name="Z_7B604AB9_0D1B_11D3_ABDC_00A0C9DF1063_.wvu.PrintArea" localSheetId="1" hidden="1">#REF!</definedName>
    <definedName name="Z_7B604AB9_0D1B_11D3_ABDC_00A0C9DF1063_.wvu.PrintArea" localSheetId="33" hidden="1">#REF!</definedName>
    <definedName name="Z_7B604AB9_0D1B_11D3_ABDC_00A0C9DF1063_.wvu.PrintArea" localSheetId="25" hidden="1">#REF!</definedName>
    <definedName name="Z_7B604AB9_0D1B_11D3_ABDC_00A0C9DF1063_.wvu.PrintArea" hidden="1">#REF!</definedName>
    <definedName name="Z_7B604ABB_0D1B_11D3_ABDC_00A0C9DF1063_.wvu.PrintArea" localSheetId="17" hidden="1">#REF!</definedName>
    <definedName name="Z_7B604ABB_0D1B_11D3_ABDC_00A0C9DF1063_.wvu.PrintArea" localSheetId="16" hidden="1">#REF!</definedName>
    <definedName name="Z_7B604ABB_0D1B_11D3_ABDC_00A0C9DF1063_.wvu.PrintArea" localSheetId="53" hidden="1">#REF!</definedName>
    <definedName name="Z_7B604ABB_0D1B_11D3_ABDC_00A0C9DF1063_.wvu.PrintArea" localSheetId="23" hidden="1">#REF!</definedName>
    <definedName name="Z_7B604ABB_0D1B_11D3_ABDC_00A0C9DF1063_.wvu.PrintArea" localSheetId="14" hidden="1">#REF!</definedName>
    <definedName name="Z_7B604ABB_0D1B_11D3_ABDC_00A0C9DF1063_.wvu.PrintArea" localSheetId="13" hidden="1">#REF!</definedName>
    <definedName name="Z_7B604ABB_0D1B_11D3_ABDC_00A0C9DF1063_.wvu.PrintArea" localSheetId="12" hidden="1">#REF!</definedName>
    <definedName name="Z_7B604ABB_0D1B_11D3_ABDC_00A0C9DF1063_.wvu.PrintArea" localSheetId="36" hidden="1">#REF!</definedName>
    <definedName name="Z_7B604ABB_0D1B_11D3_ABDC_00A0C9DF1063_.wvu.PrintArea" localSheetId="10" hidden="1">#REF!</definedName>
    <definedName name="Z_7B604ABB_0D1B_11D3_ABDC_00A0C9DF1063_.wvu.PrintArea" localSheetId="11" hidden="1">#REF!</definedName>
    <definedName name="Z_7B604ABB_0D1B_11D3_ABDC_00A0C9DF1063_.wvu.PrintArea" localSheetId="9" hidden="1">#REF!</definedName>
    <definedName name="Z_7B604ABB_0D1B_11D3_ABDC_00A0C9DF1063_.wvu.PrintArea" localSheetId="8" hidden="1">#REF!</definedName>
    <definedName name="Z_7B604ABB_0D1B_11D3_ABDC_00A0C9DF1063_.wvu.PrintArea" localSheetId="21" hidden="1">#REF!</definedName>
    <definedName name="Z_7B604ABB_0D1B_11D3_ABDC_00A0C9DF1063_.wvu.PrintArea" localSheetId="6" hidden="1">#REF!</definedName>
    <definedName name="Z_7B604ABB_0D1B_11D3_ABDC_00A0C9DF1063_.wvu.PrintArea" localSheetId="0" hidden="1">#REF!</definedName>
    <definedName name="Z_7B604ABB_0D1B_11D3_ABDC_00A0C9DF1063_.wvu.PrintArea" localSheetId="2" hidden="1">#REF!</definedName>
    <definedName name="Z_7B604ABB_0D1B_11D3_ABDC_00A0C9DF1063_.wvu.PrintArea" localSheetId="1" hidden="1">#REF!</definedName>
    <definedName name="Z_7B604ABB_0D1B_11D3_ABDC_00A0C9DF1063_.wvu.PrintArea" localSheetId="33" hidden="1">#REF!</definedName>
    <definedName name="Z_7B604ABB_0D1B_11D3_ABDC_00A0C9DF1063_.wvu.PrintArea" localSheetId="25" hidden="1">#REF!</definedName>
    <definedName name="Z_7B604ABB_0D1B_11D3_ABDC_00A0C9DF1063_.wvu.PrintArea" hidden="1">#REF!</definedName>
    <definedName name="Z_7B604ABC_0D1B_11D3_ABDC_00A0C9DF1063_.wvu.PrintArea" localSheetId="17" hidden="1">#REF!</definedName>
    <definedName name="Z_7B604ABC_0D1B_11D3_ABDC_00A0C9DF1063_.wvu.PrintArea" localSheetId="16" hidden="1">#REF!</definedName>
    <definedName name="Z_7B604ABC_0D1B_11D3_ABDC_00A0C9DF1063_.wvu.PrintArea" localSheetId="53" hidden="1">#REF!</definedName>
    <definedName name="Z_7B604ABC_0D1B_11D3_ABDC_00A0C9DF1063_.wvu.PrintArea" localSheetId="23" hidden="1">#REF!</definedName>
    <definedName name="Z_7B604ABC_0D1B_11D3_ABDC_00A0C9DF1063_.wvu.PrintArea" localSheetId="14" hidden="1">#REF!</definedName>
    <definedName name="Z_7B604ABC_0D1B_11D3_ABDC_00A0C9DF1063_.wvu.PrintArea" localSheetId="13" hidden="1">#REF!</definedName>
    <definedName name="Z_7B604ABC_0D1B_11D3_ABDC_00A0C9DF1063_.wvu.PrintArea" localSheetId="12" hidden="1">#REF!</definedName>
    <definedName name="Z_7B604ABC_0D1B_11D3_ABDC_00A0C9DF1063_.wvu.PrintArea" localSheetId="36" hidden="1">#REF!</definedName>
    <definedName name="Z_7B604ABC_0D1B_11D3_ABDC_00A0C9DF1063_.wvu.PrintArea" localSheetId="10" hidden="1">#REF!</definedName>
    <definedName name="Z_7B604ABC_0D1B_11D3_ABDC_00A0C9DF1063_.wvu.PrintArea" localSheetId="11" hidden="1">#REF!</definedName>
    <definedName name="Z_7B604ABC_0D1B_11D3_ABDC_00A0C9DF1063_.wvu.PrintArea" localSheetId="9" hidden="1">#REF!</definedName>
    <definedName name="Z_7B604ABC_0D1B_11D3_ABDC_00A0C9DF1063_.wvu.PrintArea" localSheetId="8" hidden="1">#REF!</definedName>
    <definedName name="Z_7B604ABC_0D1B_11D3_ABDC_00A0C9DF1063_.wvu.PrintArea" localSheetId="21" hidden="1">#REF!</definedName>
    <definedName name="Z_7B604ABC_0D1B_11D3_ABDC_00A0C9DF1063_.wvu.PrintArea" localSheetId="6" hidden="1">#REF!</definedName>
    <definedName name="Z_7B604ABC_0D1B_11D3_ABDC_00A0C9DF1063_.wvu.PrintArea" localSheetId="0" hidden="1">#REF!</definedName>
    <definedName name="Z_7B604ABC_0D1B_11D3_ABDC_00A0C9DF1063_.wvu.PrintArea" localSheetId="2" hidden="1">#REF!</definedName>
    <definedName name="Z_7B604ABC_0D1B_11D3_ABDC_00A0C9DF1063_.wvu.PrintArea" localSheetId="1" hidden="1">#REF!</definedName>
    <definedName name="Z_7B604ABC_0D1B_11D3_ABDC_00A0C9DF1063_.wvu.PrintArea" localSheetId="33" hidden="1">#REF!</definedName>
    <definedName name="Z_7B604ABC_0D1B_11D3_ABDC_00A0C9DF1063_.wvu.PrintArea" localSheetId="25" hidden="1">#REF!</definedName>
    <definedName name="Z_7B604ABC_0D1B_11D3_ABDC_00A0C9DF1063_.wvu.PrintArea" hidden="1">#REF!</definedName>
    <definedName name="Z_7B604ABE_0D1B_11D3_ABDC_00A0C9DF1063_.wvu.PrintArea" localSheetId="17" hidden="1">#REF!</definedName>
    <definedName name="Z_7B604ABE_0D1B_11D3_ABDC_00A0C9DF1063_.wvu.PrintArea" localSheetId="16" hidden="1">#REF!</definedName>
    <definedName name="Z_7B604ABE_0D1B_11D3_ABDC_00A0C9DF1063_.wvu.PrintArea" localSheetId="53" hidden="1">#REF!</definedName>
    <definedName name="Z_7B604ABE_0D1B_11D3_ABDC_00A0C9DF1063_.wvu.PrintArea" localSheetId="23" hidden="1">#REF!</definedName>
    <definedName name="Z_7B604ABE_0D1B_11D3_ABDC_00A0C9DF1063_.wvu.PrintArea" localSheetId="14" hidden="1">#REF!</definedName>
    <definedName name="Z_7B604ABE_0D1B_11D3_ABDC_00A0C9DF1063_.wvu.PrintArea" localSheetId="13" hidden="1">#REF!</definedName>
    <definedName name="Z_7B604ABE_0D1B_11D3_ABDC_00A0C9DF1063_.wvu.PrintArea" localSheetId="12" hidden="1">#REF!</definedName>
    <definedName name="Z_7B604ABE_0D1B_11D3_ABDC_00A0C9DF1063_.wvu.PrintArea" localSheetId="36" hidden="1">#REF!</definedName>
    <definedName name="Z_7B604ABE_0D1B_11D3_ABDC_00A0C9DF1063_.wvu.PrintArea" localSheetId="10" hidden="1">#REF!</definedName>
    <definedName name="Z_7B604ABE_0D1B_11D3_ABDC_00A0C9DF1063_.wvu.PrintArea" localSheetId="11" hidden="1">#REF!</definedName>
    <definedName name="Z_7B604ABE_0D1B_11D3_ABDC_00A0C9DF1063_.wvu.PrintArea" localSheetId="9" hidden="1">#REF!</definedName>
    <definedName name="Z_7B604ABE_0D1B_11D3_ABDC_00A0C9DF1063_.wvu.PrintArea" localSheetId="8" hidden="1">#REF!</definedName>
    <definedName name="Z_7B604ABE_0D1B_11D3_ABDC_00A0C9DF1063_.wvu.PrintArea" localSheetId="21" hidden="1">#REF!</definedName>
    <definedName name="Z_7B604ABE_0D1B_11D3_ABDC_00A0C9DF1063_.wvu.PrintArea" localSheetId="6" hidden="1">#REF!</definedName>
    <definedName name="Z_7B604ABE_0D1B_11D3_ABDC_00A0C9DF1063_.wvu.PrintArea" localSheetId="0" hidden="1">#REF!</definedName>
    <definedName name="Z_7B604ABE_0D1B_11D3_ABDC_00A0C9DF1063_.wvu.PrintArea" localSheetId="2" hidden="1">#REF!</definedName>
    <definedName name="Z_7B604ABE_0D1B_11D3_ABDC_00A0C9DF1063_.wvu.PrintArea" localSheetId="1" hidden="1">#REF!</definedName>
    <definedName name="Z_7B604ABE_0D1B_11D3_ABDC_00A0C9DF1063_.wvu.PrintArea" localSheetId="33" hidden="1">#REF!</definedName>
    <definedName name="Z_7B604ABE_0D1B_11D3_ABDC_00A0C9DF1063_.wvu.PrintArea" localSheetId="25" hidden="1">#REF!</definedName>
    <definedName name="Z_7B604ABE_0D1B_11D3_ABDC_00A0C9DF1063_.wvu.PrintArea" hidden="1">#REF!</definedName>
    <definedName name="Z_7B604ABF_0D1B_11D3_ABDC_00A0C9DF1063_.wvu.PrintArea" localSheetId="17" hidden="1">#REF!</definedName>
    <definedName name="Z_7B604ABF_0D1B_11D3_ABDC_00A0C9DF1063_.wvu.PrintArea" localSheetId="16" hidden="1">#REF!</definedName>
    <definedName name="Z_7B604ABF_0D1B_11D3_ABDC_00A0C9DF1063_.wvu.PrintArea" localSheetId="53" hidden="1">#REF!</definedName>
    <definedName name="Z_7B604ABF_0D1B_11D3_ABDC_00A0C9DF1063_.wvu.PrintArea" localSheetId="23" hidden="1">#REF!</definedName>
    <definedName name="Z_7B604ABF_0D1B_11D3_ABDC_00A0C9DF1063_.wvu.PrintArea" localSheetId="14" hidden="1">#REF!</definedName>
    <definedName name="Z_7B604ABF_0D1B_11D3_ABDC_00A0C9DF1063_.wvu.PrintArea" localSheetId="13" hidden="1">#REF!</definedName>
    <definedName name="Z_7B604ABF_0D1B_11D3_ABDC_00A0C9DF1063_.wvu.PrintArea" localSheetId="12" hidden="1">#REF!</definedName>
    <definedName name="Z_7B604ABF_0D1B_11D3_ABDC_00A0C9DF1063_.wvu.PrintArea" localSheetId="36" hidden="1">#REF!</definedName>
    <definedName name="Z_7B604ABF_0D1B_11D3_ABDC_00A0C9DF1063_.wvu.PrintArea" localSheetId="10" hidden="1">#REF!</definedName>
    <definedName name="Z_7B604ABF_0D1B_11D3_ABDC_00A0C9DF1063_.wvu.PrintArea" localSheetId="11" hidden="1">#REF!</definedName>
    <definedName name="Z_7B604ABF_0D1B_11D3_ABDC_00A0C9DF1063_.wvu.PrintArea" localSheetId="9" hidden="1">#REF!</definedName>
    <definedName name="Z_7B604ABF_0D1B_11D3_ABDC_00A0C9DF1063_.wvu.PrintArea" localSheetId="8" hidden="1">#REF!</definedName>
    <definedName name="Z_7B604ABF_0D1B_11D3_ABDC_00A0C9DF1063_.wvu.PrintArea" localSheetId="21" hidden="1">#REF!</definedName>
    <definedName name="Z_7B604ABF_0D1B_11D3_ABDC_00A0C9DF1063_.wvu.PrintArea" localSheetId="6" hidden="1">#REF!</definedName>
    <definedName name="Z_7B604ABF_0D1B_11D3_ABDC_00A0C9DF1063_.wvu.PrintArea" localSheetId="0" hidden="1">#REF!</definedName>
    <definedName name="Z_7B604ABF_0D1B_11D3_ABDC_00A0C9DF1063_.wvu.PrintArea" localSheetId="2" hidden="1">#REF!</definedName>
    <definedName name="Z_7B604ABF_0D1B_11D3_ABDC_00A0C9DF1063_.wvu.PrintArea" localSheetId="1" hidden="1">#REF!</definedName>
    <definedName name="Z_7B604ABF_0D1B_11D3_ABDC_00A0C9DF1063_.wvu.PrintArea" localSheetId="33" hidden="1">#REF!</definedName>
    <definedName name="Z_7B604ABF_0D1B_11D3_ABDC_00A0C9DF1063_.wvu.PrintArea" localSheetId="25" hidden="1">#REF!</definedName>
    <definedName name="Z_7B604ABF_0D1B_11D3_ABDC_00A0C9DF1063_.wvu.PrintArea" hidden="1">#REF!</definedName>
    <definedName name="Z_7B604AC0_0D1B_11D3_ABDC_00A0C9DF1063_.wvu.PrintArea" localSheetId="17" hidden="1">#REF!</definedName>
    <definedName name="Z_7B604AC0_0D1B_11D3_ABDC_00A0C9DF1063_.wvu.PrintArea" localSheetId="16" hidden="1">#REF!</definedName>
    <definedName name="Z_7B604AC0_0D1B_11D3_ABDC_00A0C9DF1063_.wvu.PrintArea" localSheetId="53" hidden="1">#REF!</definedName>
    <definedName name="Z_7B604AC0_0D1B_11D3_ABDC_00A0C9DF1063_.wvu.PrintArea" localSheetId="23" hidden="1">#REF!</definedName>
    <definedName name="Z_7B604AC0_0D1B_11D3_ABDC_00A0C9DF1063_.wvu.PrintArea" localSheetId="14" hidden="1">#REF!</definedName>
    <definedName name="Z_7B604AC0_0D1B_11D3_ABDC_00A0C9DF1063_.wvu.PrintArea" localSheetId="13" hidden="1">#REF!</definedName>
    <definedName name="Z_7B604AC0_0D1B_11D3_ABDC_00A0C9DF1063_.wvu.PrintArea" localSheetId="12" hidden="1">#REF!</definedName>
    <definedName name="Z_7B604AC0_0D1B_11D3_ABDC_00A0C9DF1063_.wvu.PrintArea" localSheetId="36" hidden="1">#REF!</definedName>
    <definedName name="Z_7B604AC0_0D1B_11D3_ABDC_00A0C9DF1063_.wvu.PrintArea" localSheetId="10" hidden="1">#REF!</definedName>
    <definedName name="Z_7B604AC0_0D1B_11D3_ABDC_00A0C9DF1063_.wvu.PrintArea" localSheetId="11" hidden="1">#REF!</definedName>
    <definedName name="Z_7B604AC0_0D1B_11D3_ABDC_00A0C9DF1063_.wvu.PrintArea" localSheetId="9" hidden="1">#REF!</definedName>
    <definedName name="Z_7B604AC0_0D1B_11D3_ABDC_00A0C9DF1063_.wvu.PrintArea" localSheetId="8" hidden="1">#REF!</definedName>
    <definedName name="Z_7B604AC0_0D1B_11D3_ABDC_00A0C9DF1063_.wvu.PrintArea" localSheetId="21" hidden="1">#REF!</definedName>
    <definedName name="Z_7B604AC0_0D1B_11D3_ABDC_00A0C9DF1063_.wvu.PrintArea" localSheetId="6" hidden="1">#REF!</definedName>
    <definedName name="Z_7B604AC0_0D1B_11D3_ABDC_00A0C9DF1063_.wvu.PrintArea" localSheetId="0" hidden="1">#REF!</definedName>
    <definedName name="Z_7B604AC0_0D1B_11D3_ABDC_00A0C9DF1063_.wvu.PrintArea" localSheetId="2" hidden="1">#REF!</definedName>
    <definedName name="Z_7B604AC0_0D1B_11D3_ABDC_00A0C9DF1063_.wvu.PrintArea" localSheetId="1" hidden="1">#REF!</definedName>
    <definedName name="Z_7B604AC0_0D1B_11D3_ABDC_00A0C9DF1063_.wvu.PrintArea" localSheetId="33" hidden="1">#REF!</definedName>
    <definedName name="Z_7B604AC0_0D1B_11D3_ABDC_00A0C9DF1063_.wvu.PrintArea" localSheetId="25" hidden="1">#REF!</definedName>
    <definedName name="Z_7B604AC0_0D1B_11D3_ABDC_00A0C9DF1063_.wvu.PrintArea" hidden="1">#REF!</definedName>
    <definedName name="Z_7B604AC1_0D1B_11D3_ABDC_00A0C9DF1063_.wvu.PrintArea" localSheetId="17" hidden="1">#REF!</definedName>
    <definedName name="Z_7B604AC1_0D1B_11D3_ABDC_00A0C9DF1063_.wvu.PrintArea" localSheetId="16" hidden="1">#REF!</definedName>
    <definedName name="Z_7B604AC1_0D1B_11D3_ABDC_00A0C9DF1063_.wvu.PrintArea" localSheetId="53" hidden="1">#REF!</definedName>
    <definedName name="Z_7B604AC1_0D1B_11D3_ABDC_00A0C9DF1063_.wvu.PrintArea" localSheetId="23" hidden="1">#REF!</definedName>
    <definedName name="Z_7B604AC1_0D1B_11D3_ABDC_00A0C9DF1063_.wvu.PrintArea" localSheetId="14" hidden="1">#REF!</definedName>
    <definedName name="Z_7B604AC1_0D1B_11D3_ABDC_00A0C9DF1063_.wvu.PrintArea" localSheetId="13" hidden="1">#REF!</definedName>
    <definedName name="Z_7B604AC1_0D1B_11D3_ABDC_00A0C9DF1063_.wvu.PrintArea" localSheetId="12" hidden="1">#REF!</definedName>
    <definedName name="Z_7B604AC1_0D1B_11D3_ABDC_00A0C9DF1063_.wvu.PrintArea" localSheetId="36" hidden="1">#REF!</definedName>
    <definedName name="Z_7B604AC1_0D1B_11D3_ABDC_00A0C9DF1063_.wvu.PrintArea" localSheetId="10" hidden="1">#REF!</definedName>
    <definedName name="Z_7B604AC1_0D1B_11D3_ABDC_00A0C9DF1063_.wvu.PrintArea" localSheetId="11" hidden="1">#REF!</definedName>
    <definedName name="Z_7B604AC1_0D1B_11D3_ABDC_00A0C9DF1063_.wvu.PrintArea" localSheetId="9" hidden="1">#REF!</definedName>
    <definedName name="Z_7B604AC1_0D1B_11D3_ABDC_00A0C9DF1063_.wvu.PrintArea" localSheetId="8" hidden="1">#REF!</definedName>
    <definedName name="Z_7B604AC1_0D1B_11D3_ABDC_00A0C9DF1063_.wvu.PrintArea" localSheetId="21" hidden="1">#REF!</definedName>
    <definedName name="Z_7B604AC1_0D1B_11D3_ABDC_00A0C9DF1063_.wvu.PrintArea" localSheetId="6" hidden="1">#REF!</definedName>
    <definedName name="Z_7B604AC1_0D1B_11D3_ABDC_00A0C9DF1063_.wvu.PrintArea" localSheetId="0" hidden="1">#REF!</definedName>
    <definedName name="Z_7B604AC1_0D1B_11D3_ABDC_00A0C9DF1063_.wvu.PrintArea" localSheetId="2" hidden="1">#REF!</definedName>
    <definedName name="Z_7B604AC1_0D1B_11D3_ABDC_00A0C9DF1063_.wvu.PrintArea" localSheetId="1" hidden="1">#REF!</definedName>
    <definedName name="Z_7B604AC1_0D1B_11D3_ABDC_00A0C9DF1063_.wvu.PrintArea" localSheetId="33" hidden="1">#REF!</definedName>
    <definedName name="Z_7B604AC1_0D1B_11D3_ABDC_00A0C9DF1063_.wvu.PrintArea" localSheetId="25" hidden="1">#REF!</definedName>
    <definedName name="Z_7B604AC1_0D1B_11D3_ABDC_00A0C9DF1063_.wvu.PrintArea" hidden="1">#REF!</definedName>
    <definedName name="Z_7B604AC3_0D1B_11D3_ABDC_00A0C9DF1063_.wvu.PrintArea" localSheetId="17" hidden="1">#REF!</definedName>
    <definedName name="Z_7B604AC3_0D1B_11D3_ABDC_00A0C9DF1063_.wvu.PrintArea" localSheetId="16" hidden="1">#REF!</definedName>
    <definedName name="Z_7B604AC3_0D1B_11D3_ABDC_00A0C9DF1063_.wvu.PrintArea" localSheetId="53" hidden="1">#REF!</definedName>
    <definedName name="Z_7B604AC3_0D1B_11D3_ABDC_00A0C9DF1063_.wvu.PrintArea" localSheetId="23" hidden="1">#REF!</definedName>
    <definedName name="Z_7B604AC3_0D1B_11D3_ABDC_00A0C9DF1063_.wvu.PrintArea" localSheetId="14" hidden="1">#REF!</definedName>
    <definedName name="Z_7B604AC3_0D1B_11D3_ABDC_00A0C9DF1063_.wvu.PrintArea" localSheetId="13" hidden="1">#REF!</definedName>
    <definedName name="Z_7B604AC3_0D1B_11D3_ABDC_00A0C9DF1063_.wvu.PrintArea" localSheetId="12" hidden="1">#REF!</definedName>
    <definedName name="Z_7B604AC3_0D1B_11D3_ABDC_00A0C9DF1063_.wvu.PrintArea" localSheetId="36" hidden="1">#REF!</definedName>
    <definedName name="Z_7B604AC3_0D1B_11D3_ABDC_00A0C9DF1063_.wvu.PrintArea" localSheetId="10" hidden="1">#REF!</definedName>
    <definedName name="Z_7B604AC3_0D1B_11D3_ABDC_00A0C9DF1063_.wvu.PrintArea" localSheetId="11" hidden="1">#REF!</definedName>
    <definedName name="Z_7B604AC3_0D1B_11D3_ABDC_00A0C9DF1063_.wvu.PrintArea" localSheetId="9" hidden="1">#REF!</definedName>
    <definedName name="Z_7B604AC3_0D1B_11D3_ABDC_00A0C9DF1063_.wvu.PrintArea" localSheetId="8" hidden="1">#REF!</definedName>
    <definedName name="Z_7B604AC3_0D1B_11D3_ABDC_00A0C9DF1063_.wvu.PrintArea" localSheetId="21" hidden="1">#REF!</definedName>
    <definedName name="Z_7B604AC3_0D1B_11D3_ABDC_00A0C9DF1063_.wvu.PrintArea" localSheetId="6" hidden="1">#REF!</definedName>
    <definedName name="Z_7B604AC3_0D1B_11D3_ABDC_00A0C9DF1063_.wvu.PrintArea" localSheetId="0" hidden="1">#REF!</definedName>
    <definedName name="Z_7B604AC3_0D1B_11D3_ABDC_00A0C9DF1063_.wvu.PrintArea" localSheetId="2" hidden="1">#REF!</definedName>
    <definedName name="Z_7B604AC3_0D1B_11D3_ABDC_00A0C9DF1063_.wvu.PrintArea" localSheetId="1" hidden="1">#REF!</definedName>
    <definedName name="Z_7B604AC3_0D1B_11D3_ABDC_00A0C9DF1063_.wvu.PrintArea" localSheetId="33" hidden="1">#REF!</definedName>
    <definedName name="Z_7B604AC3_0D1B_11D3_ABDC_00A0C9DF1063_.wvu.PrintArea" localSheetId="25" hidden="1">#REF!</definedName>
    <definedName name="Z_7B604AC3_0D1B_11D3_ABDC_00A0C9DF1063_.wvu.PrintArea" hidden="1">#REF!</definedName>
    <definedName name="Z_7B604AC4_0D1B_11D3_ABDC_00A0C9DF1063_.wvu.PrintArea" localSheetId="17" hidden="1">#REF!</definedName>
    <definedName name="Z_7B604AC4_0D1B_11D3_ABDC_00A0C9DF1063_.wvu.PrintArea" localSheetId="16" hidden="1">#REF!</definedName>
    <definedName name="Z_7B604AC4_0D1B_11D3_ABDC_00A0C9DF1063_.wvu.PrintArea" localSheetId="53" hidden="1">#REF!</definedName>
    <definedName name="Z_7B604AC4_0D1B_11D3_ABDC_00A0C9DF1063_.wvu.PrintArea" localSheetId="23" hidden="1">#REF!</definedName>
    <definedName name="Z_7B604AC4_0D1B_11D3_ABDC_00A0C9DF1063_.wvu.PrintArea" localSheetId="14" hidden="1">#REF!</definedName>
    <definedName name="Z_7B604AC4_0D1B_11D3_ABDC_00A0C9DF1063_.wvu.PrintArea" localSheetId="13" hidden="1">#REF!</definedName>
    <definedName name="Z_7B604AC4_0D1B_11D3_ABDC_00A0C9DF1063_.wvu.PrintArea" localSheetId="12" hidden="1">#REF!</definedName>
    <definedName name="Z_7B604AC4_0D1B_11D3_ABDC_00A0C9DF1063_.wvu.PrintArea" localSheetId="36" hidden="1">#REF!</definedName>
    <definedName name="Z_7B604AC4_0D1B_11D3_ABDC_00A0C9DF1063_.wvu.PrintArea" localSheetId="10" hidden="1">#REF!</definedName>
    <definedName name="Z_7B604AC4_0D1B_11D3_ABDC_00A0C9DF1063_.wvu.PrintArea" localSheetId="11" hidden="1">#REF!</definedName>
    <definedName name="Z_7B604AC4_0D1B_11D3_ABDC_00A0C9DF1063_.wvu.PrintArea" localSheetId="9" hidden="1">#REF!</definedName>
    <definedName name="Z_7B604AC4_0D1B_11D3_ABDC_00A0C9DF1063_.wvu.PrintArea" localSheetId="8" hidden="1">#REF!</definedName>
    <definedName name="Z_7B604AC4_0D1B_11D3_ABDC_00A0C9DF1063_.wvu.PrintArea" localSheetId="21" hidden="1">#REF!</definedName>
    <definedName name="Z_7B604AC4_0D1B_11D3_ABDC_00A0C9DF1063_.wvu.PrintArea" localSheetId="6" hidden="1">#REF!</definedName>
    <definedName name="Z_7B604AC4_0D1B_11D3_ABDC_00A0C9DF1063_.wvu.PrintArea" localSheetId="0" hidden="1">#REF!</definedName>
    <definedName name="Z_7B604AC4_0D1B_11D3_ABDC_00A0C9DF1063_.wvu.PrintArea" localSheetId="2" hidden="1">#REF!</definedName>
    <definedName name="Z_7B604AC4_0D1B_11D3_ABDC_00A0C9DF1063_.wvu.PrintArea" localSheetId="1" hidden="1">#REF!</definedName>
    <definedName name="Z_7B604AC4_0D1B_11D3_ABDC_00A0C9DF1063_.wvu.PrintArea" localSheetId="33" hidden="1">#REF!</definedName>
    <definedName name="Z_7B604AC4_0D1B_11D3_ABDC_00A0C9DF1063_.wvu.PrintArea" localSheetId="25" hidden="1">#REF!</definedName>
    <definedName name="Z_7B604AC4_0D1B_11D3_ABDC_00A0C9DF1063_.wvu.PrintArea" hidden="1">#REF!</definedName>
    <definedName name="Z_7B604AC5_0D1B_11D3_ABDC_00A0C9DF1063_.wvu.PrintArea" localSheetId="17" hidden="1">#REF!</definedName>
    <definedName name="Z_7B604AC5_0D1B_11D3_ABDC_00A0C9DF1063_.wvu.PrintArea" localSheetId="16" hidden="1">#REF!</definedName>
    <definedName name="Z_7B604AC5_0D1B_11D3_ABDC_00A0C9DF1063_.wvu.PrintArea" localSheetId="53" hidden="1">#REF!</definedName>
    <definedName name="Z_7B604AC5_0D1B_11D3_ABDC_00A0C9DF1063_.wvu.PrintArea" localSheetId="23" hidden="1">#REF!</definedName>
    <definedName name="Z_7B604AC5_0D1B_11D3_ABDC_00A0C9DF1063_.wvu.PrintArea" localSheetId="14" hidden="1">#REF!</definedName>
    <definedName name="Z_7B604AC5_0D1B_11D3_ABDC_00A0C9DF1063_.wvu.PrintArea" localSheetId="13" hidden="1">#REF!</definedName>
    <definedName name="Z_7B604AC5_0D1B_11D3_ABDC_00A0C9DF1063_.wvu.PrintArea" localSheetId="12" hidden="1">#REF!</definedName>
    <definedName name="Z_7B604AC5_0D1B_11D3_ABDC_00A0C9DF1063_.wvu.PrintArea" localSheetId="36" hidden="1">#REF!</definedName>
    <definedName name="Z_7B604AC5_0D1B_11D3_ABDC_00A0C9DF1063_.wvu.PrintArea" localSheetId="10" hidden="1">#REF!</definedName>
    <definedName name="Z_7B604AC5_0D1B_11D3_ABDC_00A0C9DF1063_.wvu.PrintArea" localSheetId="11" hidden="1">#REF!</definedName>
    <definedName name="Z_7B604AC5_0D1B_11D3_ABDC_00A0C9DF1063_.wvu.PrintArea" localSheetId="9" hidden="1">#REF!</definedName>
    <definedName name="Z_7B604AC5_0D1B_11D3_ABDC_00A0C9DF1063_.wvu.PrintArea" localSheetId="8" hidden="1">#REF!</definedName>
    <definedName name="Z_7B604AC5_0D1B_11D3_ABDC_00A0C9DF1063_.wvu.PrintArea" localSheetId="21" hidden="1">#REF!</definedName>
    <definedName name="Z_7B604AC5_0D1B_11D3_ABDC_00A0C9DF1063_.wvu.PrintArea" localSheetId="6" hidden="1">#REF!</definedName>
    <definedName name="Z_7B604AC5_0D1B_11D3_ABDC_00A0C9DF1063_.wvu.PrintArea" localSheetId="0" hidden="1">#REF!</definedName>
    <definedName name="Z_7B604AC5_0D1B_11D3_ABDC_00A0C9DF1063_.wvu.PrintArea" localSheetId="2" hidden="1">#REF!</definedName>
    <definedName name="Z_7B604AC5_0D1B_11D3_ABDC_00A0C9DF1063_.wvu.PrintArea" localSheetId="1" hidden="1">#REF!</definedName>
    <definedName name="Z_7B604AC5_0D1B_11D3_ABDC_00A0C9DF1063_.wvu.PrintArea" localSheetId="33" hidden="1">#REF!</definedName>
    <definedName name="Z_7B604AC5_0D1B_11D3_ABDC_00A0C9DF1063_.wvu.PrintArea" localSheetId="25" hidden="1">#REF!</definedName>
    <definedName name="Z_7B604AC5_0D1B_11D3_ABDC_00A0C9DF1063_.wvu.PrintArea" hidden="1">#REF!</definedName>
    <definedName name="Z_7B604AC6_0D1B_11D3_ABDC_00A0C9DF1063_.wvu.PrintArea" localSheetId="17" hidden="1">#REF!</definedName>
    <definedName name="Z_7B604AC6_0D1B_11D3_ABDC_00A0C9DF1063_.wvu.PrintArea" localSheetId="16" hidden="1">#REF!</definedName>
    <definedName name="Z_7B604AC6_0D1B_11D3_ABDC_00A0C9DF1063_.wvu.PrintArea" localSheetId="53" hidden="1">#REF!</definedName>
    <definedName name="Z_7B604AC6_0D1B_11D3_ABDC_00A0C9DF1063_.wvu.PrintArea" localSheetId="23" hidden="1">#REF!</definedName>
    <definedName name="Z_7B604AC6_0D1B_11D3_ABDC_00A0C9DF1063_.wvu.PrintArea" localSheetId="14" hidden="1">#REF!</definedName>
    <definedName name="Z_7B604AC6_0D1B_11D3_ABDC_00A0C9DF1063_.wvu.PrintArea" localSheetId="13" hidden="1">#REF!</definedName>
    <definedName name="Z_7B604AC6_0D1B_11D3_ABDC_00A0C9DF1063_.wvu.PrintArea" localSheetId="12" hidden="1">#REF!</definedName>
    <definedName name="Z_7B604AC6_0D1B_11D3_ABDC_00A0C9DF1063_.wvu.PrintArea" localSheetId="36" hidden="1">#REF!</definedName>
    <definedName name="Z_7B604AC6_0D1B_11D3_ABDC_00A0C9DF1063_.wvu.PrintArea" localSheetId="10" hidden="1">#REF!</definedName>
    <definedName name="Z_7B604AC6_0D1B_11D3_ABDC_00A0C9DF1063_.wvu.PrintArea" localSheetId="11" hidden="1">#REF!</definedName>
    <definedName name="Z_7B604AC6_0D1B_11D3_ABDC_00A0C9DF1063_.wvu.PrintArea" localSheetId="9" hidden="1">#REF!</definedName>
    <definedName name="Z_7B604AC6_0D1B_11D3_ABDC_00A0C9DF1063_.wvu.PrintArea" localSheetId="8" hidden="1">#REF!</definedName>
    <definedName name="Z_7B604AC6_0D1B_11D3_ABDC_00A0C9DF1063_.wvu.PrintArea" localSheetId="21" hidden="1">#REF!</definedName>
    <definedName name="Z_7B604AC6_0D1B_11D3_ABDC_00A0C9DF1063_.wvu.PrintArea" localSheetId="6" hidden="1">#REF!</definedName>
    <definedName name="Z_7B604AC6_0D1B_11D3_ABDC_00A0C9DF1063_.wvu.PrintArea" localSheetId="0" hidden="1">#REF!</definedName>
    <definedName name="Z_7B604AC6_0D1B_11D3_ABDC_00A0C9DF1063_.wvu.PrintArea" localSheetId="2" hidden="1">#REF!</definedName>
    <definedName name="Z_7B604AC6_0D1B_11D3_ABDC_00A0C9DF1063_.wvu.PrintArea" localSheetId="1" hidden="1">#REF!</definedName>
    <definedName name="Z_7B604AC6_0D1B_11D3_ABDC_00A0C9DF1063_.wvu.PrintArea" localSheetId="33" hidden="1">#REF!</definedName>
    <definedName name="Z_7B604AC6_0D1B_11D3_ABDC_00A0C9DF1063_.wvu.PrintArea" localSheetId="25" hidden="1">#REF!</definedName>
    <definedName name="Z_7B604AC6_0D1B_11D3_ABDC_00A0C9DF1063_.wvu.PrintArea" hidden="1">#REF!</definedName>
    <definedName name="Z_7B604AC8_0D1B_11D3_ABDC_00A0C9DF1063_.wvu.PrintArea" localSheetId="17" hidden="1">#REF!</definedName>
    <definedName name="Z_7B604AC8_0D1B_11D3_ABDC_00A0C9DF1063_.wvu.PrintArea" localSheetId="16" hidden="1">#REF!</definedName>
    <definedName name="Z_7B604AC8_0D1B_11D3_ABDC_00A0C9DF1063_.wvu.PrintArea" localSheetId="53" hidden="1">#REF!</definedName>
    <definedName name="Z_7B604AC8_0D1B_11D3_ABDC_00A0C9DF1063_.wvu.PrintArea" localSheetId="23" hidden="1">#REF!</definedName>
    <definedName name="Z_7B604AC8_0D1B_11D3_ABDC_00A0C9DF1063_.wvu.PrintArea" localSheetId="14" hidden="1">#REF!</definedName>
    <definedName name="Z_7B604AC8_0D1B_11D3_ABDC_00A0C9DF1063_.wvu.PrintArea" localSheetId="13" hidden="1">#REF!</definedName>
    <definedName name="Z_7B604AC8_0D1B_11D3_ABDC_00A0C9DF1063_.wvu.PrintArea" localSheetId="12" hidden="1">#REF!</definedName>
    <definedName name="Z_7B604AC8_0D1B_11D3_ABDC_00A0C9DF1063_.wvu.PrintArea" localSheetId="36" hidden="1">#REF!</definedName>
    <definedName name="Z_7B604AC8_0D1B_11D3_ABDC_00A0C9DF1063_.wvu.PrintArea" localSheetId="10" hidden="1">#REF!</definedName>
    <definedName name="Z_7B604AC8_0D1B_11D3_ABDC_00A0C9DF1063_.wvu.PrintArea" localSheetId="11" hidden="1">#REF!</definedName>
    <definedName name="Z_7B604AC8_0D1B_11D3_ABDC_00A0C9DF1063_.wvu.PrintArea" localSheetId="9" hidden="1">#REF!</definedName>
    <definedName name="Z_7B604AC8_0D1B_11D3_ABDC_00A0C9DF1063_.wvu.PrintArea" localSheetId="8" hidden="1">#REF!</definedName>
    <definedName name="Z_7B604AC8_0D1B_11D3_ABDC_00A0C9DF1063_.wvu.PrintArea" localSheetId="21" hidden="1">#REF!</definedName>
    <definedName name="Z_7B604AC8_0D1B_11D3_ABDC_00A0C9DF1063_.wvu.PrintArea" localSheetId="6" hidden="1">#REF!</definedName>
    <definedName name="Z_7B604AC8_0D1B_11D3_ABDC_00A0C9DF1063_.wvu.PrintArea" localSheetId="0" hidden="1">#REF!</definedName>
    <definedName name="Z_7B604AC8_0D1B_11D3_ABDC_00A0C9DF1063_.wvu.PrintArea" localSheetId="2" hidden="1">#REF!</definedName>
    <definedName name="Z_7B604AC8_0D1B_11D3_ABDC_00A0C9DF1063_.wvu.PrintArea" localSheetId="1" hidden="1">#REF!</definedName>
    <definedName name="Z_7B604AC8_0D1B_11D3_ABDC_00A0C9DF1063_.wvu.PrintArea" localSheetId="33" hidden="1">#REF!</definedName>
    <definedName name="Z_7B604AC8_0D1B_11D3_ABDC_00A0C9DF1063_.wvu.PrintArea" localSheetId="25" hidden="1">#REF!</definedName>
    <definedName name="Z_7B604AC8_0D1B_11D3_ABDC_00A0C9DF1063_.wvu.PrintArea" hidden="1">#REF!</definedName>
    <definedName name="Z_7B604AC9_0D1B_11D3_ABDC_00A0C9DF1063_.wvu.PrintArea" localSheetId="17" hidden="1">#REF!</definedName>
    <definedName name="Z_7B604AC9_0D1B_11D3_ABDC_00A0C9DF1063_.wvu.PrintArea" localSheetId="16" hidden="1">#REF!</definedName>
    <definedName name="Z_7B604AC9_0D1B_11D3_ABDC_00A0C9DF1063_.wvu.PrintArea" localSheetId="53" hidden="1">#REF!</definedName>
    <definedName name="Z_7B604AC9_0D1B_11D3_ABDC_00A0C9DF1063_.wvu.PrintArea" localSheetId="23" hidden="1">#REF!</definedName>
    <definedName name="Z_7B604AC9_0D1B_11D3_ABDC_00A0C9DF1063_.wvu.PrintArea" localSheetId="14" hidden="1">#REF!</definedName>
    <definedName name="Z_7B604AC9_0D1B_11D3_ABDC_00A0C9DF1063_.wvu.PrintArea" localSheetId="13" hidden="1">#REF!</definedName>
    <definedName name="Z_7B604AC9_0D1B_11D3_ABDC_00A0C9DF1063_.wvu.PrintArea" localSheetId="12" hidden="1">#REF!</definedName>
    <definedName name="Z_7B604AC9_0D1B_11D3_ABDC_00A0C9DF1063_.wvu.PrintArea" localSheetId="36" hidden="1">#REF!</definedName>
    <definedName name="Z_7B604AC9_0D1B_11D3_ABDC_00A0C9DF1063_.wvu.PrintArea" localSheetId="10" hidden="1">#REF!</definedName>
    <definedName name="Z_7B604AC9_0D1B_11D3_ABDC_00A0C9DF1063_.wvu.PrintArea" localSheetId="11" hidden="1">#REF!</definedName>
    <definedName name="Z_7B604AC9_0D1B_11D3_ABDC_00A0C9DF1063_.wvu.PrintArea" localSheetId="9" hidden="1">#REF!</definedName>
    <definedName name="Z_7B604AC9_0D1B_11D3_ABDC_00A0C9DF1063_.wvu.PrintArea" localSheetId="8" hidden="1">#REF!</definedName>
    <definedName name="Z_7B604AC9_0D1B_11D3_ABDC_00A0C9DF1063_.wvu.PrintArea" localSheetId="21" hidden="1">#REF!</definedName>
    <definedName name="Z_7B604AC9_0D1B_11D3_ABDC_00A0C9DF1063_.wvu.PrintArea" localSheetId="6" hidden="1">#REF!</definedName>
    <definedName name="Z_7B604AC9_0D1B_11D3_ABDC_00A0C9DF1063_.wvu.PrintArea" localSheetId="0" hidden="1">#REF!</definedName>
    <definedName name="Z_7B604AC9_0D1B_11D3_ABDC_00A0C9DF1063_.wvu.PrintArea" localSheetId="2" hidden="1">#REF!</definedName>
    <definedName name="Z_7B604AC9_0D1B_11D3_ABDC_00A0C9DF1063_.wvu.PrintArea" localSheetId="1" hidden="1">#REF!</definedName>
    <definedName name="Z_7B604AC9_0D1B_11D3_ABDC_00A0C9DF1063_.wvu.PrintArea" localSheetId="33" hidden="1">#REF!</definedName>
    <definedName name="Z_7B604AC9_0D1B_11D3_ABDC_00A0C9DF1063_.wvu.PrintArea" localSheetId="25" hidden="1">#REF!</definedName>
    <definedName name="Z_7B604AC9_0D1B_11D3_ABDC_00A0C9DF1063_.wvu.PrintArea" hidden="1">#REF!</definedName>
    <definedName name="Z_7B604AD6_0D1B_11D3_ABDC_00A0C9DF1063_.wvu.PrintArea" localSheetId="17" hidden="1">#REF!</definedName>
    <definedName name="Z_7B604AD6_0D1B_11D3_ABDC_00A0C9DF1063_.wvu.PrintArea" localSheetId="16" hidden="1">#REF!</definedName>
    <definedName name="Z_7B604AD6_0D1B_11D3_ABDC_00A0C9DF1063_.wvu.PrintArea" localSheetId="53" hidden="1">#REF!</definedName>
    <definedName name="Z_7B604AD6_0D1B_11D3_ABDC_00A0C9DF1063_.wvu.PrintArea" localSheetId="23" hidden="1">#REF!</definedName>
    <definedName name="Z_7B604AD6_0D1B_11D3_ABDC_00A0C9DF1063_.wvu.PrintArea" localSheetId="14" hidden="1">#REF!</definedName>
    <definedName name="Z_7B604AD6_0D1B_11D3_ABDC_00A0C9DF1063_.wvu.PrintArea" localSheetId="13" hidden="1">#REF!</definedName>
    <definedName name="Z_7B604AD6_0D1B_11D3_ABDC_00A0C9DF1063_.wvu.PrintArea" localSheetId="12" hidden="1">#REF!</definedName>
    <definedName name="Z_7B604AD6_0D1B_11D3_ABDC_00A0C9DF1063_.wvu.PrintArea" localSheetId="36" hidden="1">#REF!</definedName>
    <definedName name="Z_7B604AD6_0D1B_11D3_ABDC_00A0C9DF1063_.wvu.PrintArea" localSheetId="10" hidden="1">#REF!</definedName>
    <definedName name="Z_7B604AD6_0D1B_11D3_ABDC_00A0C9DF1063_.wvu.PrintArea" localSheetId="11" hidden="1">#REF!</definedName>
    <definedName name="Z_7B604AD6_0D1B_11D3_ABDC_00A0C9DF1063_.wvu.PrintArea" localSheetId="9" hidden="1">#REF!</definedName>
    <definedName name="Z_7B604AD6_0D1B_11D3_ABDC_00A0C9DF1063_.wvu.PrintArea" localSheetId="8" hidden="1">#REF!</definedName>
    <definedName name="Z_7B604AD6_0D1B_11D3_ABDC_00A0C9DF1063_.wvu.PrintArea" localSheetId="21" hidden="1">#REF!</definedName>
    <definedName name="Z_7B604AD6_0D1B_11D3_ABDC_00A0C9DF1063_.wvu.PrintArea" localSheetId="6" hidden="1">#REF!</definedName>
    <definedName name="Z_7B604AD6_0D1B_11D3_ABDC_00A0C9DF1063_.wvu.PrintArea" localSheetId="0" hidden="1">#REF!</definedName>
    <definedName name="Z_7B604AD6_0D1B_11D3_ABDC_00A0C9DF1063_.wvu.PrintArea" localSheetId="2" hidden="1">#REF!</definedName>
    <definedName name="Z_7B604AD6_0D1B_11D3_ABDC_00A0C9DF1063_.wvu.PrintArea" localSheetId="1" hidden="1">#REF!</definedName>
    <definedName name="Z_7B604AD6_0D1B_11D3_ABDC_00A0C9DF1063_.wvu.PrintArea" localSheetId="33" hidden="1">#REF!</definedName>
    <definedName name="Z_7B604AD6_0D1B_11D3_ABDC_00A0C9DF1063_.wvu.PrintArea" localSheetId="25" hidden="1">#REF!</definedName>
    <definedName name="Z_7B604AD6_0D1B_11D3_ABDC_00A0C9DF1063_.wvu.PrintArea" hidden="1">#REF!</definedName>
    <definedName name="Z_7B604AD7_0D1B_11D3_ABDC_00A0C9DF1063_.wvu.PrintArea" localSheetId="17" hidden="1">#REF!</definedName>
    <definedName name="Z_7B604AD7_0D1B_11D3_ABDC_00A0C9DF1063_.wvu.PrintArea" localSheetId="16" hidden="1">#REF!</definedName>
    <definedName name="Z_7B604AD7_0D1B_11D3_ABDC_00A0C9DF1063_.wvu.PrintArea" localSheetId="53" hidden="1">#REF!</definedName>
    <definedName name="Z_7B604AD7_0D1B_11D3_ABDC_00A0C9DF1063_.wvu.PrintArea" localSheetId="23" hidden="1">#REF!</definedName>
    <definedName name="Z_7B604AD7_0D1B_11D3_ABDC_00A0C9DF1063_.wvu.PrintArea" localSheetId="14" hidden="1">#REF!</definedName>
    <definedName name="Z_7B604AD7_0D1B_11D3_ABDC_00A0C9DF1063_.wvu.PrintArea" localSheetId="13" hidden="1">#REF!</definedName>
    <definedName name="Z_7B604AD7_0D1B_11D3_ABDC_00A0C9DF1063_.wvu.PrintArea" localSheetId="12" hidden="1">#REF!</definedName>
    <definedName name="Z_7B604AD7_0D1B_11D3_ABDC_00A0C9DF1063_.wvu.PrintArea" localSheetId="36" hidden="1">#REF!</definedName>
    <definedName name="Z_7B604AD7_0D1B_11D3_ABDC_00A0C9DF1063_.wvu.PrintArea" localSheetId="10" hidden="1">#REF!</definedName>
    <definedName name="Z_7B604AD7_0D1B_11D3_ABDC_00A0C9DF1063_.wvu.PrintArea" localSheetId="11" hidden="1">#REF!</definedName>
    <definedName name="Z_7B604AD7_0D1B_11D3_ABDC_00A0C9DF1063_.wvu.PrintArea" localSheetId="9" hidden="1">#REF!</definedName>
    <definedName name="Z_7B604AD7_0D1B_11D3_ABDC_00A0C9DF1063_.wvu.PrintArea" localSheetId="8" hidden="1">#REF!</definedName>
    <definedName name="Z_7B604AD7_0D1B_11D3_ABDC_00A0C9DF1063_.wvu.PrintArea" localSheetId="21" hidden="1">#REF!</definedName>
    <definedName name="Z_7B604AD7_0D1B_11D3_ABDC_00A0C9DF1063_.wvu.PrintArea" localSheetId="6" hidden="1">#REF!</definedName>
    <definedName name="Z_7B604AD7_0D1B_11D3_ABDC_00A0C9DF1063_.wvu.PrintArea" localSheetId="0" hidden="1">#REF!</definedName>
    <definedName name="Z_7B604AD7_0D1B_11D3_ABDC_00A0C9DF1063_.wvu.PrintArea" localSheetId="2" hidden="1">#REF!</definedName>
    <definedName name="Z_7B604AD7_0D1B_11D3_ABDC_00A0C9DF1063_.wvu.PrintArea" localSheetId="1" hidden="1">#REF!</definedName>
    <definedName name="Z_7B604AD7_0D1B_11D3_ABDC_00A0C9DF1063_.wvu.PrintArea" localSheetId="33" hidden="1">#REF!</definedName>
    <definedName name="Z_7B604AD7_0D1B_11D3_ABDC_00A0C9DF1063_.wvu.PrintArea" localSheetId="25" hidden="1">#REF!</definedName>
    <definedName name="Z_7B604AD7_0D1B_11D3_ABDC_00A0C9DF1063_.wvu.PrintArea" hidden="1">#REF!</definedName>
    <definedName name="Z_7B604AD9_0D1B_11D3_ABDC_00A0C9DF1063_.wvu.PrintArea" localSheetId="17" hidden="1">#REF!</definedName>
    <definedName name="Z_7B604AD9_0D1B_11D3_ABDC_00A0C9DF1063_.wvu.PrintArea" localSheetId="16" hidden="1">#REF!</definedName>
    <definedName name="Z_7B604AD9_0D1B_11D3_ABDC_00A0C9DF1063_.wvu.PrintArea" localSheetId="53" hidden="1">#REF!</definedName>
    <definedName name="Z_7B604AD9_0D1B_11D3_ABDC_00A0C9DF1063_.wvu.PrintArea" localSheetId="23" hidden="1">#REF!</definedName>
    <definedName name="Z_7B604AD9_0D1B_11D3_ABDC_00A0C9DF1063_.wvu.PrintArea" localSheetId="14" hidden="1">#REF!</definedName>
    <definedName name="Z_7B604AD9_0D1B_11D3_ABDC_00A0C9DF1063_.wvu.PrintArea" localSheetId="13" hidden="1">#REF!</definedName>
    <definedName name="Z_7B604AD9_0D1B_11D3_ABDC_00A0C9DF1063_.wvu.PrintArea" localSheetId="12" hidden="1">#REF!</definedName>
    <definedName name="Z_7B604AD9_0D1B_11D3_ABDC_00A0C9DF1063_.wvu.PrintArea" localSheetId="36" hidden="1">#REF!</definedName>
    <definedName name="Z_7B604AD9_0D1B_11D3_ABDC_00A0C9DF1063_.wvu.PrintArea" localSheetId="10" hidden="1">#REF!</definedName>
    <definedName name="Z_7B604AD9_0D1B_11D3_ABDC_00A0C9DF1063_.wvu.PrintArea" localSheetId="11" hidden="1">#REF!</definedName>
    <definedName name="Z_7B604AD9_0D1B_11D3_ABDC_00A0C9DF1063_.wvu.PrintArea" localSheetId="9" hidden="1">#REF!</definedName>
    <definedName name="Z_7B604AD9_0D1B_11D3_ABDC_00A0C9DF1063_.wvu.PrintArea" localSheetId="8" hidden="1">#REF!</definedName>
    <definedName name="Z_7B604AD9_0D1B_11D3_ABDC_00A0C9DF1063_.wvu.PrintArea" localSheetId="21" hidden="1">#REF!</definedName>
    <definedName name="Z_7B604AD9_0D1B_11D3_ABDC_00A0C9DF1063_.wvu.PrintArea" localSheetId="6" hidden="1">#REF!</definedName>
    <definedName name="Z_7B604AD9_0D1B_11D3_ABDC_00A0C9DF1063_.wvu.PrintArea" localSheetId="0" hidden="1">#REF!</definedName>
    <definedName name="Z_7B604AD9_0D1B_11D3_ABDC_00A0C9DF1063_.wvu.PrintArea" localSheetId="2" hidden="1">#REF!</definedName>
    <definedName name="Z_7B604AD9_0D1B_11D3_ABDC_00A0C9DF1063_.wvu.PrintArea" localSheetId="1" hidden="1">#REF!</definedName>
    <definedName name="Z_7B604AD9_0D1B_11D3_ABDC_00A0C9DF1063_.wvu.PrintArea" localSheetId="33" hidden="1">#REF!</definedName>
    <definedName name="Z_7B604AD9_0D1B_11D3_ABDC_00A0C9DF1063_.wvu.PrintArea" localSheetId="25" hidden="1">#REF!</definedName>
    <definedName name="Z_7B604AD9_0D1B_11D3_ABDC_00A0C9DF1063_.wvu.PrintArea" hidden="1">#REF!</definedName>
    <definedName name="Z_7B604ADA_0D1B_11D3_ABDC_00A0C9DF1063_.wvu.PrintArea" localSheetId="17" hidden="1">#REF!</definedName>
    <definedName name="Z_7B604ADA_0D1B_11D3_ABDC_00A0C9DF1063_.wvu.PrintArea" localSheetId="16" hidden="1">#REF!</definedName>
    <definedName name="Z_7B604ADA_0D1B_11D3_ABDC_00A0C9DF1063_.wvu.PrintArea" localSheetId="53" hidden="1">#REF!</definedName>
    <definedName name="Z_7B604ADA_0D1B_11D3_ABDC_00A0C9DF1063_.wvu.PrintArea" localSheetId="23" hidden="1">#REF!</definedName>
    <definedName name="Z_7B604ADA_0D1B_11D3_ABDC_00A0C9DF1063_.wvu.PrintArea" localSheetId="14" hidden="1">#REF!</definedName>
    <definedName name="Z_7B604ADA_0D1B_11D3_ABDC_00A0C9DF1063_.wvu.PrintArea" localSheetId="13" hidden="1">#REF!</definedName>
    <definedName name="Z_7B604ADA_0D1B_11D3_ABDC_00A0C9DF1063_.wvu.PrintArea" localSheetId="12" hidden="1">#REF!</definedName>
    <definedName name="Z_7B604ADA_0D1B_11D3_ABDC_00A0C9DF1063_.wvu.PrintArea" localSheetId="36" hidden="1">#REF!</definedName>
    <definedName name="Z_7B604ADA_0D1B_11D3_ABDC_00A0C9DF1063_.wvu.PrintArea" localSheetId="10" hidden="1">#REF!</definedName>
    <definedName name="Z_7B604ADA_0D1B_11D3_ABDC_00A0C9DF1063_.wvu.PrintArea" localSheetId="11" hidden="1">#REF!</definedName>
    <definedName name="Z_7B604ADA_0D1B_11D3_ABDC_00A0C9DF1063_.wvu.PrintArea" localSheetId="9" hidden="1">#REF!</definedName>
    <definedName name="Z_7B604ADA_0D1B_11D3_ABDC_00A0C9DF1063_.wvu.PrintArea" localSheetId="8" hidden="1">#REF!</definedName>
    <definedName name="Z_7B604ADA_0D1B_11D3_ABDC_00A0C9DF1063_.wvu.PrintArea" localSheetId="21" hidden="1">#REF!</definedName>
    <definedName name="Z_7B604ADA_0D1B_11D3_ABDC_00A0C9DF1063_.wvu.PrintArea" localSheetId="6" hidden="1">#REF!</definedName>
    <definedName name="Z_7B604ADA_0D1B_11D3_ABDC_00A0C9DF1063_.wvu.PrintArea" localSheetId="0" hidden="1">#REF!</definedName>
    <definedName name="Z_7B604ADA_0D1B_11D3_ABDC_00A0C9DF1063_.wvu.PrintArea" localSheetId="2" hidden="1">#REF!</definedName>
    <definedName name="Z_7B604ADA_0D1B_11D3_ABDC_00A0C9DF1063_.wvu.PrintArea" localSheetId="1" hidden="1">#REF!</definedName>
    <definedName name="Z_7B604ADA_0D1B_11D3_ABDC_00A0C9DF1063_.wvu.PrintArea" localSheetId="33" hidden="1">#REF!</definedName>
    <definedName name="Z_7B604ADA_0D1B_11D3_ABDC_00A0C9DF1063_.wvu.PrintArea" localSheetId="25" hidden="1">#REF!</definedName>
    <definedName name="Z_7B604ADA_0D1B_11D3_ABDC_00A0C9DF1063_.wvu.PrintArea" hidden="1">#REF!</definedName>
    <definedName name="Z_7B604ADB_0D1B_11D3_ABDC_00A0C9DF1063_.wvu.PrintArea" localSheetId="17" hidden="1">#REF!</definedName>
    <definedName name="Z_7B604ADB_0D1B_11D3_ABDC_00A0C9DF1063_.wvu.PrintArea" localSheetId="16" hidden="1">#REF!</definedName>
    <definedName name="Z_7B604ADB_0D1B_11D3_ABDC_00A0C9DF1063_.wvu.PrintArea" localSheetId="53" hidden="1">#REF!</definedName>
    <definedName name="Z_7B604ADB_0D1B_11D3_ABDC_00A0C9DF1063_.wvu.PrintArea" localSheetId="23" hidden="1">#REF!</definedName>
    <definedName name="Z_7B604ADB_0D1B_11D3_ABDC_00A0C9DF1063_.wvu.PrintArea" localSheetId="14" hidden="1">#REF!</definedName>
    <definedName name="Z_7B604ADB_0D1B_11D3_ABDC_00A0C9DF1063_.wvu.PrintArea" localSheetId="13" hidden="1">#REF!</definedName>
    <definedName name="Z_7B604ADB_0D1B_11D3_ABDC_00A0C9DF1063_.wvu.PrintArea" localSheetId="12" hidden="1">#REF!</definedName>
    <definedName name="Z_7B604ADB_0D1B_11D3_ABDC_00A0C9DF1063_.wvu.PrintArea" localSheetId="36" hidden="1">#REF!</definedName>
    <definedName name="Z_7B604ADB_0D1B_11D3_ABDC_00A0C9DF1063_.wvu.PrintArea" localSheetId="10" hidden="1">#REF!</definedName>
    <definedName name="Z_7B604ADB_0D1B_11D3_ABDC_00A0C9DF1063_.wvu.PrintArea" localSheetId="11" hidden="1">#REF!</definedName>
    <definedName name="Z_7B604ADB_0D1B_11D3_ABDC_00A0C9DF1063_.wvu.PrintArea" localSheetId="9" hidden="1">#REF!</definedName>
    <definedName name="Z_7B604ADB_0D1B_11D3_ABDC_00A0C9DF1063_.wvu.PrintArea" localSheetId="8" hidden="1">#REF!</definedName>
    <definedName name="Z_7B604ADB_0D1B_11D3_ABDC_00A0C9DF1063_.wvu.PrintArea" localSheetId="21" hidden="1">#REF!</definedName>
    <definedName name="Z_7B604ADB_0D1B_11D3_ABDC_00A0C9DF1063_.wvu.PrintArea" localSheetId="6" hidden="1">#REF!</definedName>
    <definedName name="Z_7B604ADB_0D1B_11D3_ABDC_00A0C9DF1063_.wvu.PrintArea" localSheetId="0" hidden="1">#REF!</definedName>
    <definedName name="Z_7B604ADB_0D1B_11D3_ABDC_00A0C9DF1063_.wvu.PrintArea" localSheetId="2" hidden="1">#REF!</definedName>
    <definedName name="Z_7B604ADB_0D1B_11D3_ABDC_00A0C9DF1063_.wvu.PrintArea" localSheetId="1" hidden="1">#REF!</definedName>
    <definedName name="Z_7B604ADB_0D1B_11D3_ABDC_00A0C9DF1063_.wvu.PrintArea" localSheetId="33" hidden="1">#REF!</definedName>
    <definedName name="Z_7B604ADB_0D1B_11D3_ABDC_00A0C9DF1063_.wvu.PrintArea" localSheetId="25" hidden="1">#REF!</definedName>
    <definedName name="Z_7B604ADB_0D1B_11D3_ABDC_00A0C9DF1063_.wvu.PrintArea" hidden="1">#REF!</definedName>
    <definedName name="Z_7B604ADC_0D1B_11D3_ABDC_00A0C9DF1063_.wvu.PrintArea" localSheetId="17" hidden="1">#REF!</definedName>
    <definedName name="Z_7B604ADC_0D1B_11D3_ABDC_00A0C9DF1063_.wvu.PrintArea" localSheetId="16" hidden="1">#REF!</definedName>
    <definedName name="Z_7B604ADC_0D1B_11D3_ABDC_00A0C9DF1063_.wvu.PrintArea" localSheetId="53" hidden="1">#REF!</definedName>
    <definedName name="Z_7B604ADC_0D1B_11D3_ABDC_00A0C9DF1063_.wvu.PrintArea" localSheetId="23" hidden="1">#REF!</definedName>
    <definedName name="Z_7B604ADC_0D1B_11D3_ABDC_00A0C9DF1063_.wvu.PrintArea" localSheetId="14" hidden="1">#REF!</definedName>
    <definedName name="Z_7B604ADC_0D1B_11D3_ABDC_00A0C9DF1063_.wvu.PrintArea" localSheetId="13" hidden="1">#REF!</definedName>
    <definedName name="Z_7B604ADC_0D1B_11D3_ABDC_00A0C9DF1063_.wvu.PrintArea" localSheetId="12" hidden="1">#REF!</definedName>
    <definedName name="Z_7B604ADC_0D1B_11D3_ABDC_00A0C9DF1063_.wvu.PrintArea" localSheetId="36" hidden="1">#REF!</definedName>
    <definedName name="Z_7B604ADC_0D1B_11D3_ABDC_00A0C9DF1063_.wvu.PrintArea" localSheetId="10" hidden="1">#REF!</definedName>
    <definedName name="Z_7B604ADC_0D1B_11D3_ABDC_00A0C9DF1063_.wvu.PrintArea" localSheetId="11" hidden="1">#REF!</definedName>
    <definedName name="Z_7B604ADC_0D1B_11D3_ABDC_00A0C9DF1063_.wvu.PrintArea" localSheetId="9" hidden="1">#REF!</definedName>
    <definedName name="Z_7B604ADC_0D1B_11D3_ABDC_00A0C9DF1063_.wvu.PrintArea" localSheetId="8" hidden="1">#REF!</definedName>
    <definedName name="Z_7B604ADC_0D1B_11D3_ABDC_00A0C9DF1063_.wvu.PrintArea" localSheetId="21" hidden="1">#REF!</definedName>
    <definedName name="Z_7B604ADC_0D1B_11D3_ABDC_00A0C9DF1063_.wvu.PrintArea" localSheetId="6" hidden="1">#REF!</definedName>
    <definedName name="Z_7B604ADC_0D1B_11D3_ABDC_00A0C9DF1063_.wvu.PrintArea" localSheetId="0" hidden="1">#REF!</definedName>
    <definedName name="Z_7B604ADC_0D1B_11D3_ABDC_00A0C9DF1063_.wvu.PrintArea" localSheetId="2" hidden="1">#REF!</definedName>
    <definedName name="Z_7B604ADC_0D1B_11D3_ABDC_00A0C9DF1063_.wvu.PrintArea" localSheetId="1" hidden="1">#REF!</definedName>
    <definedName name="Z_7B604ADC_0D1B_11D3_ABDC_00A0C9DF1063_.wvu.PrintArea" localSheetId="33" hidden="1">#REF!</definedName>
    <definedName name="Z_7B604ADC_0D1B_11D3_ABDC_00A0C9DF1063_.wvu.PrintArea" localSheetId="25" hidden="1">#REF!</definedName>
    <definedName name="Z_7B604ADC_0D1B_11D3_ABDC_00A0C9DF1063_.wvu.PrintArea" hidden="1">#REF!</definedName>
    <definedName name="Z_7B604ADE_0D1B_11D3_ABDC_00A0C9DF1063_.wvu.PrintArea" localSheetId="17" hidden="1">#REF!</definedName>
    <definedName name="Z_7B604ADE_0D1B_11D3_ABDC_00A0C9DF1063_.wvu.PrintArea" localSheetId="16" hidden="1">#REF!</definedName>
    <definedName name="Z_7B604ADE_0D1B_11D3_ABDC_00A0C9DF1063_.wvu.PrintArea" localSheetId="53" hidden="1">#REF!</definedName>
    <definedName name="Z_7B604ADE_0D1B_11D3_ABDC_00A0C9DF1063_.wvu.PrintArea" localSheetId="23" hidden="1">#REF!</definedName>
    <definedName name="Z_7B604ADE_0D1B_11D3_ABDC_00A0C9DF1063_.wvu.PrintArea" localSheetId="14" hidden="1">#REF!</definedName>
    <definedName name="Z_7B604ADE_0D1B_11D3_ABDC_00A0C9DF1063_.wvu.PrintArea" localSheetId="13" hidden="1">#REF!</definedName>
    <definedName name="Z_7B604ADE_0D1B_11D3_ABDC_00A0C9DF1063_.wvu.PrintArea" localSheetId="12" hidden="1">#REF!</definedName>
    <definedName name="Z_7B604ADE_0D1B_11D3_ABDC_00A0C9DF1063_.wvu.PrintArea" localSheetId="36" hidden="1">#REF!</definedName>
    <definedName name="Z_7B604ADE_0D1B_11D3_ABDC_00A0C9DF1063_.wvu.PrintArea" localSheetId="10" hidden="1">#REF!</definedName>
    <definedName name="Z_7B604ADE_0D1B_11D3_ABDC_00A0C9DF1063_.wvu.PrintArea" localSheetId="11" hidden="1">#REF!</definedName>
    <definedName name="Z_7B604ADE_0D1B_11D3_ABDC_00A0C9DF1063_.wvu.PrintArea" localSheetId="9" hidden="1">#REF!</definedName>
    <definedName name="Z_7B604ADE_0D1B_11D3_ABDC_00A0C9DF1063_.wvu.PrintArea" localSheetId="8" hidden="1">#REF!</definedName>
    <definedName name="Z_7B604ADE_0D1B_11D3_ABDC_00A0C9DF1063_.wvu.PrintArea" localSheetId="21" hidden="1">#REF!</definedName>
    <definedName name="Z_7B604ADE_0D1B_11D3_ABDC_00A0C9DF1063_.wvu.PrintArea" localSheetId="6" hidden="1">#REF!</definedName>
    <definedName name="Z_7B604ADE_0D1B_11D3_ABDC_00A0C9DF1063_.wvu.PrintArea" localSheetId="0" hidden="1">#REF!</definedName>
    <definedName name="Z_7B604ADE_0D1B_11D3_ABDC_00A0C9DF1063_.wvu.PrintArea" localSheetId="2" hidden="1">#REF!</definedName>
    <definedName name="Z_7B604ADE_0D1B_11D3_ABDC_00A0C9DF1063_.wvu.PrintArea" localSheetId="1" hidden="1">#REF!</definedName>
    <definedName name="Z_7B604ADE_0D1B_11D3_ABDC_00A0C9DF1063_.wvu.PrintArea" localSheetId="33" hidden="1">#REF!</definedName>
    <definedName name="Z_7B604ADE_0D1B_11D3_ABDC_00A0C9DF1063_.wvu.PrintArea" localSheetId="25" hidden="1">#REF!</definedName>
    <definedName name="Z_7B604ADE_0D1B_11D3_ABDC_00A0C9DF1063_.wvu.PrintArea" hidden="1">#REF!</definedName>
    <definedName name="Z_7B604ADF_0D1B_11D3_ABDC_00A0C9DF1063_.wvu.PrintArea" localSheetId="17" hidden="1">#REF!</definedName>
    <definedName name="Z_7B604ADF_0D1B_11D3_ABDC_00A0C9DF1063_.wvu.PrintArea" localSheetId="16" hidden="1">#REF!</definedName>
    <definedName name="Z_7B604ADF_0D1B_11D3_ABDC_00A0C9DF1063_.wvu.PrintArea" localSheetId="53" hidden="1">#REF!</definedName>
    <definedName name="Z_7B604ADF_0D1B_11D3_ABDC_00A0C9DF1063_.wvu.PrintArea" localSheetId="23" hidden="1">#REF!</definedName>
    <definedName name="Z_7B604ADF_0D1B_11D3_ABDC_00A0C9DF1063_.wvu.PrintArea" localSheetId="14" hidden="1">#REF!</definedName>
    <definedName name="Z_7B604ADF_0D1B_11D3_ABDC_00A0C9DF1063_.wvu.PrintArea" localSheetId="13" hidden="1">#REF!</definedName>
    <definedName name="Z_7B604ADF_0D1B_11D3_ABDC_00A0C9DF1063_.wvu.PrintArea" localSheetId="12" hidden="1">#REF!</definedName>
    <definedName name="Z_7B604ADF_0D1B_11D3_ABDC_00A0C9DF1063_.wvu.PrintArea" localSheetId="36" hidden="1">#REF!</definedName>
    <definedName name="Z_7B604ADF_0D1B_11D3_ABDC_00A0C9DF1063_.wvu.PrintArea" localSheetId="10" hidden="1">#REF!</definedName>
    <definedName name="Z_7B604ADF_0D1B_11D3_ABDC_00A0C9DF1063_.wvu.PrintArea" localSheetId="11" hidden="1">#REF!</definedName>
    <definedName name="Z_7B604ADF_0D1B_11D3_ABDC_00A0C9DF1063_.wvu.PrintArea" localSheetId="9" hidden="1">#REF!</definedName>
    <definedName name="Z_7B604ADF_0D1B_11D3_ABDC_00A0C9DF1063_.wvu.PrintArea" localSheetId="8" hidden="1">#REF!</definedName>
    <definedName name="Z_7B604ADF_0D1B_11D3_ABDC_00A0C9DF1063_.wvu.PrintArea" localSheetId="21" hidden="1">#REF!</definedName>
    <definedName name="Z_7B604ADF_0D1B_11D3_ABDC_00A0C9DF1063_.wvu.PrintArea" localSheetId="6" hidden="1">#REF!</definedName>
    <definedName name="Z_7B604ADF_0D1B_11D3_ABDC_00A0C9DF1063_.wvu.PrintArea" localSheetId="0" hidden="1">#REF!</definedName>
    <definedName name="Z_7B604ADF_0D1B_11D3_ABDC_00A0C9DF1063_.wvu.PrintArea" localSheetId="2" hidden="1">#REF!</definedName>
    <definedName name="Z_7B604ADF_0D1B_11D3_ABDC_00A0C9DF1063_.wvu.PrintArea" localSheetId="1" hidden="1">#REF!</definedName>
    <definedName name="Z_7B604ADF_0D1B_11D3_ABDC_00A0C9DF1063_.wvu.PrintArea" localSheetId="33" hidden="1">#REF!</definedName>
    <definedName name="Z_7B604ADF_0D1B_11D3_ABDC_00A0C9DF1063_.wvu.PrintArea" localSheetId="25" hidden="1">#REF!</definedName>
    <definedName name="Z_7B604ADF_0D1B_11D3_ABDC_00A0C9DF1063_.wvu.PrintArea" hidden="1">#REF!</definedName>
    <definedName name="Z_7B604AE0_0D1B_11D3_ABDC_00A0C9DF1063_.wvu.PrintArea" localSheetId="17" hidden="1">#REF!</definedName>
    <definedName name="Z_7B604AE0_0D1B_11D3_ABDC_00A0C9DF1063_.wvu.PrintArea" localSheetId="16" hidden="1">#REF!</definedName>
    <definedName name="Z_7B604AE0_0D1B_11D3_ABDC_00A0C9DF1063_.wvu.PrintArea" localSheetId="53" hidden="1">#REF!</definedName>
    <definedName name="Z_7B604AE0_0D1B_11D3_ABDC_00A0C9DF1063_.wvu.PrintArea" localSheetId="23" hidden="1">#REF!</definedName>
    <definedName name="Z_7B604AE0_0D1B_11D3_ABDC_00A0C9DF1063_.wvu.PrintArea" localSheetId="14" hidden="1">#REF!</definedName>
    <definedName name="Z_7B604AE0_0D1B_11D3_ABDC_00A0C9DF1063_.wvu.PrintArea" localSheetId="13" hidden="1">#REF!</definedName>
    <definedName name="Z_7B604AE0_0D1B_11D3_ABDC_00A0C9DF1063_.wvu.PrintArea" localSheetId="12" hidden="1">#REF!</definedName>
    <definedName name="Z_7B604AE0_0D1B_11D3_ABDC_00A0C9DF1063_.wvu.PrintArea" localSheetId="36" hidden="1">#REF!</definedName>
    <definedName name="Z_7B604AE0_0D1B_11D3_ABDC_00A0C9DF1063_.wvu.PrintArea" localSheetId="10" hidden="1">#REF!</definedName>
    <definedName name="Z_7B604AE0_0D1B_11D3_ABDC_00A0C9DF1063_.wvu.PrintArea" localSheetId="11" hidden="1">#REF!</definedName>
    <definedName name="Z_7B604AE0_0D1B_11D3_ABDC_00A0C9DF1063_.wvu.PrintArea" localSheetId="9" hidden="1">#REF!</definedName>
    <definedName name="Z_7B604AE0_0D1B_11D3_ABDC_00A0C9DF1063_.wvu.PrintArea" localSheetId="8" hidden="1">#REF!</definedName>
    <definedName name="Z_7B604AE0_0D1B_11D3_ABDC_00A0C9DF1063_.wvu.PrintArea" localSheetId="21" hidden="1">#REF!</definedName>
    <definedName name="Z_7B604AE0_0D1B_11D3_ABDC_00A0C9DF1063_.wvu.PrintArea" localSheetId="6" hidden="1">#REF!</definedName>
    <definedName name="Z_7B604AE0_0D1B_11D3_ABDC_00A0C9DF1063_.wvu.PrintArea" localSheetId="0" hidden="1">#REF!</definedName>
    <definedName name="Z_7B604AE0_0D1B_11D3_ABDC_00A0C9DF1063_.wvu.PrintArea" localSheetId="2" hidden="1">#REF!</definedName>
    <definedName name="Z_7B604AE0_0D1B_11D3_ABDC_00A0C9DF1063_.wvu.PrintArea" localSheetId="1" hidden="1">#REF!</definedName>
    <definedName name="Z_7B604AE0_0D1B_11D3_ABDC_00A0C9DF1063_.wvu.PrintArea" localSheetId="33" hidden="1">#REF!</definedName>
    <definedName name="Z_7B604AE0_0D1B_11D3_ABDC_00A0C9DF1063_.wvu.PrintArea" localSheetId="25" hidden="1">#REF!</definedName>
    <definedName name="Z_7B604AE0_0D1B_11D3_ABDC_00A0C9DF1063_.wvu.PrintArea" hidden="1">#REF!</definedName>
    <definedName name="Z_7B604AE1_0D1B_11D3_ABDC_00A0C9DF1063_.wvu.PrintArea" localSheetId="17" hidden="1">#REF!</definedName>
    <definedName name="Z_7B604AE1_0D1B_11D3_ABDC_00A0C9DF1063_.wvu.PrintArea" localSheetId="16" hidden="1">#REF!</definedName>
    <definedName name="Z_7B604AE1_0D1B_11D3_ABDC_00A0C9DF1063_.wvu.PrintArea" localSheetId="53" hidden="1">#REF!</definedName>
    <definedName name="Z_7B604AE1_0D1B_11D3_ABDC_00A0C9DF1063_.wvu.PrintArea" localSheetId="23" hidden="1">#REF!</definedName>
    <definedName name="Z_7B604AE1_0D1B_11D3_ABDC_00A0C9DF1063_.wvu.PrintArea" localSheetId="14" hidden="1">#REF!</definedName>
    <definedName name="Z_7B604AE1_0D1B_11D3_ABDC_00A0C9DF1063_.wvu.PrintArea" localSheetId="13" hidden="1">#REF!</definedName>
    <definedName name="Z_7B604AE1_0D1B_11D3_ABDC_00A0C9DF1063_.wvu.PrintArea" localSheetId="12" hidden="1">#REF!</definedName>
    <definedName name="Z_7B604AE1_0D1B_11D3_ABDC_00A0C9DF1063_.wvu.PrintArea" localSheetId="36" hidden="1">#REF!</definedName>
    <definedName name="Z_7B604AE1_0D1B_11D3_ABDC_00A0C9DF1063_.wvu.PrintArea" localSheetId="10" hidden="1">#REF!</definedName>
    <definedName name="Z_7B604AE1_0D1B_11D3_ABDC_00A0C9DF1063_.wvu.PrintArea" localSheetId="11" hidden="1">#REF!</definedName>
    <definedName name="Z_7B604AE1_0D1B_11D3_ABDC_00A0C9DF1063_.wvu.PrintArea" localSheetId="9" hidden="1">#REF!</definedName>
    <definedName name="Z_7B604AE1_0D1B_11D3_ABDC_00A0C9DF1063_.wvu.PrintArea" localSheetId="8" hidden="1">#REF!</definedName>
    <definedName name="Z_7B604AE1_0D1B_11D3_ABDC_00A0C9DF1063_.wvu.PrintArea" localSheetId="21" hidden="1">#REF!</definedName>
    <definedName name="Z_7B604AE1_0D1B_11D3_ABDC_00A0C9DF1063_.wvu.PrintArea" localSheetId="6" hidden="1">#REF!</definedName>
    <definedName name="Z_7B604AE1_0D1B_11D3_ABDC_00A0C9DF1063_.wvu.PrintArea" localSheetId="0" hidden="1">#REF!</definedName>
    <definedName name="Z_7B604AE1_0D1B_11D3_ABDC_00A0C9DF1063_.wvu.PrintArea" localSheetId="2" hidden="1">#REF!</definedName>
    <definedName name="Z_7B604AE1_0D1B_11D3_ABDC_00A0C9DF1063_.wvu.PrintArea" localSheetId="1" hidden="1">#REF!</definedName>
    <definedName name="Z_7B604AE1_0D1B_11D3_ABDC_00A0C9DF1063_.wvu.PrintArea" localSheetId="33" hidden="1">#REF!</definedName>
    <definedName name="Z_7B604AE1_0D1B_11D3_ABDC_00A0C9DF1063_.wvu.PrintArea" localSheetId="25" hidden="1">#REF!</definedName>
    <definedName name="Z_7B604AE1_0D1B_11D3_ABDC_00A0C9DF1063_.wvu.PrintArea" hidden="1">#REF!</definedName>
    <definedName name="Z_7B604AE3_0D1B_11D3_ABDC_00A0C9DF1063_.wvu.PrintArea" localSheetId="17" hidden="1">#REF!</definedName>
    <definedName name="Z_7B604AE3_0D1B_11D3_ABDC_00A0C9DF1063_.wvu.PrintArea" localSheetId="16" hidden="1">#REF!</definedName>
    <definedName name="Z_7B604AE3_0D1B_11D3_ABDC_00A0C9DF1063_.wvu.PrintArea" localSheetId="53" hidden="1">#REF!</definedName>
    <definedName name="Z_7B604AE3_0D1B_11D3_ABDC_00A0C9DF1063_.wvu.PrintArea" localSheetId="23" hidden="1">#REF!</definedName>
    <definedName name="Z_7B604AE3_0D1B_11D3_ABDC_00A0C9DF1063_.wvu.PrintArea" localSheetId="14" hidden="1">#REF!</definedName>
    <definedName name="Z_7B604AE3_0D1B_11D3_ABDC_00A0C9DF1063_.wvu.PrintArea" localSheetId="13" hidden="1">#REF!</definedName>
    <definedName name="Z_7B604AE3_0D1B_11D3_ABDC_00A0C9DF1063_.wvu.PrintArea" localSheetId="12" hidden="1">#REF!</definedName>
    <definedName name="Z_7B604AE3_0D1B_11D3_ABDC_00A0C9DF1063_.wvu.PrintArea" localSheetId="36" hidden="1">#REF!</definedName>
    <definedName name="Z_7B604AE3_0D1B_11D3_ABDC_00A0C9DF1063_.wvu.PrintArea" localSheetId="10" hidden="1">#REF!</definedName>
    <definedName name="Z_7B604AE3_0D1B_11D3_ABDC_00A0C9DF1063_.wvu.PrintArea" localSheetId="11" hidden="1">#REF!</definedName>
    <definedName name="Z_7B604AE3_0D1B_11D3_ABDC_00A0C9DF1063_.wvu.PrintArea" localSheetId="9" hidden="1">#REF!</definedName>
    <definedName name="Z_7B604AE3_0D1B_11D3_ABDC_00A0C9DF1063_.wvu.PrintArea" localSheetId="8" hidden="1">#REF!</definedName>
    <definedName name="Z_7B604AE3_0D1B_11D3_ABDC_00A0C9DF1063_.wvu.PrintArea" localSheetId="21" hidden="1">#REF!</definedName>
    <definedName name="Z_7B604AE3_0D1B_11D3_ABDC_00A0C9DF1063_.wvu.PrintArea" localSheetId="6" hidden="1">#REF!</definedName>
    <definedName name="Z_7B604AE3_0D1B_11D3_ABDC_00A0C9DF1063_.wvu.PrintArea" localSheetId="0" hidden="1">#REF!</definedName>
    <definedName name="Z_7B604AE3_0D1B_11D3_ABDC_00A0C9DF1063_.wvu.PrintArea" localSheetId="2" hidden="1">#REF!</definedName>
    <definedName name="Z_7B604AE3_0D1B_11D3_ABDC_00A0C9DF1063_.wvu.PrintArea" localSheetId="1" hidden="1">#REF!</definedName>
    <definedName name="Z_7B604AE3_0D1B_11D3_ABDC_00A0C9DF1063_.wvu.PrintArea" localSheetId="33" hidden="1">#REF!</definedName>
    <definedName name="Z_7B604AE3_0D1B_11D3_ABDC_00A0C9DF1063_.wvu.PrintArea" localSheetId="25" hidden="1">#REF!</definedName>
    <definedName name="Z_7B604AE3_0D1B_11D3_ABDC_00A0C9DF1063_.wvu.PrintArea" hidden="1">#REF!</definedName>
    <definedName name="Z_7B604AE4_0D1B_11D3_ABDC_00A0C9DF1063_.wvu.PrintArea" localSheetId="17" hidden="1">#REF!</definedName>
    <definedName name="Z_7B604AE4_0D1B_11D3_ABDC_00A0C9DF1063_.wvu.PrintArea" localSheetId="16" hidden="1">#REF!</definedName>
    <definedName name="Z_7B604AE4_0D1B_11D3_ABDC_00A0C9DF1063_.wvu.PrintArea" localSheetId="53" hidden="1">#REF!</definedName>
    <definedName name="Z_7B604AE4_0D1B_11D3_ABDC_00A0C9DF1063_.wvu.PrintArea" localSheetId="23" hidden="1">#REF!</definedName>
    <definedName name="Z_7B604AE4_0D1B_11D3_ABDC_00A0C9DF1063_.wvu.PrintArea" localSheetId="14" hidden="1">#REF!</definedName>
    <definedName name="Z_7B604AE4_0D1B_11D3_ABDC_00A0C9DF1063_.wvu.PrintArea" localSheetId="13" hidden="1">#REF!</definedName>
    <definedName name="Z_7B604AE4_0D1B_11D3_ABDC_00A0C9DF1063_.wvu.PrintArea" localSheetId="12" hidden="1">#REF!</definedName>
    <definedName name="Z_7B604AE4_0D1B_11D3_ABDC_00A0C9DF1063_.wvu.PrintArea" localSheetId="36" hidden="1">#REF!</definedName>
    <definedName name="Z_7B604AE4_0D1B_11D3_ABDC_00A0C9DF1063_.wvu.PrintArea" localSheetId="10" hidden="1">#REF!</definedName>
    <definedName name="Z_7B604AE4_0D1B_11D3_ABDC_00A0C9DF1063_.wvu.PrintArea" localSheetId="11" hidden="1">#REF!</definedName>
    <definedName name="Z_7B604AE4_0D1B_11D3_ABDC_00A0C9DF1063_.wvu.PrintArea" localSheetId="9" hidden="1">#REF!</definedName>
    <definedName name="Z_7B604AE4_0D1B_11D3_ABDC_00A0C9DF1063_.wvu.PrintArea" localSheetId="8" hidden="1">#REF!</definedName>
    <definedName name="Z_7B604AE4_0D1B_11D3_ABDC_00A0C9DF1063_.wvu.PrintArea" localSheetId="21" hidden="1">#REF!</definedName>
    <definedName name="Z_7B604AE4_0D1B_11D3_ABDC_00A0C9DF1063_.wvu.PrintArea" localSheetId="6" hidden="1">#REF!</definedName>
    <definedName name="Z_7B604AE4_0D1B_11D3_ABDC_00A0C9DF1063_.wvu.PrintArea" localSheetId="0" hidden="1">#REF!</definedName>
    <definedName name="Z_7B604AE4_0D1B_11D3_ABDC_00A0C9DF1063_.wvu.PrintArea" localSheetId="2" hidden="1">#REF!</definedName>
    <definedName name="Z_7B604AE4_0D1B_11D3_ABDC_00A0C9DF1063_.wvu.PrintArea" localSheetId="1" hidden="1">#REF!</definedName>
    <definedName name="Z_7B604AE4_0D1B_11D3_ABDC_00A0C9DF1063_.wvu.PrintArea" localSheetId="33" hidden="1">#REF!</definedName>
    <definedName name="Z_7B604AE4_0D1B_11D3_ABDC_00A0C9DF1063_.wvu.PrintArea" localSheetId="25" hidden="1">#REF!</definedName>
    <definedName name="Z_7B604AE4_0D1B_11D3_ABDC_00A0C9DF1063_.wvu.PrintArea" hidden="1">#REF!</definedName>
    <definedName name="Z_7B604AE6_0D1B_11D3_ABDC_00A0C9DF1063_.wvu.PrintArea" localSheetId="17" hidden="1">#REF!</definedName>
    <definedName name="Z_7B604AE6_0D1B_11D3_ABDC_00A0C9DF1063_.wvu.PrintArea" localSheetId="16" hidden="1">#REF!</definedName>
    <definedName name="Z_7B604AE6_0D1B_11D3_ABDC_00A0C9DF1063_.wvu.PrintArea" localSheetId="53" hidden="1">#REF!</definedName>
    <definedName name="Z_7B604AE6_0D1B_11D3_ABDC_00A0C9DF1063_.wvu.PrintArea" localSheetId="23" hidden="1">#REF!</definedName>
    <definedName name="Z_7B604AE6_0D1B_11D3_ABDC_00A0C9DF1063_.wvu.PrintArea" localSheetId="14" hidden="1">#REF!</definedName>
    <definedName name="Z_7B604AE6_0D1B_11D3_ABDC_00A0C9DF1063_.wvu.PrintArea" localSheetId="13" hidden="1">#REF!</definedName>
    <definedName name="Z_7B604AE6_0D1B_11D3_ABDC_00A0C9DF1063_.wvu.PrintArea" localSheetId="12" hidden="1">#REF!</definedName>
    <definedName name="Z_7B604AE6_0D1B_11D3_ABDC_00A0C9DF1063_.wvu.PrintArea" localSheetId="36" hidden="1">#REF!</definedName>
    <definedName name="Z_7B604AE6_0D1B_11D3_ABDC_00A0C9DF1063_.wvu.PrintArea" localSheetId="10" hidden="1">#REF!</definedName>
    <definedName name="Z_7B604AE6_0D1B_11D3_ABDC_00A0C9DF1063_.wvu.PrintArea" localSheetId="11" hidden="1">#REF!</definedName>
    <definedName name="Z_7B604AE6_0D1B_11D3_ABDC_00A0C9DF1063_.wvu.PrintArea" localSheetId="9" hidden="1">#REF!</definedName>
    <definedName name="Z_7B604AE6_0D1B_11D3_ABDC_00A0C9DF1063_.wvu.PrintArea" localSheetId="8" hidden="1">#REF!</definedName>
    <definedName name="Z_7B604AE6_0D1B_11D3_ABDC_00A0C9DF1063_.wvu.PrintArea" localSheetId="21" hidden="1">#REF!</definedName>
    <definedName name="Z_7B604AE6_0D1B_11D3_ABDC_00A0C9DF1063_.wvu.PrintArea" localSheetId="6" hidden="1">#REF!</definedName>
    <definedName name="Z_7B604AE6_0D1B_11D3_ABDC_00A0C9DF1063_.wvu.PrintArea" localSheetId="0" hidden="1">#REF!</definedName>
    <definedName name="Z_7B604AE6_0D1B_11D3_ABDC_00A0C9DF1063_.wvu.PrintArea" localSheetId="2" hidden="1">#REF!</definedName>
    <definedName name="Z_7B604AE6_0D1B_11D3_ABDC_00A0C9DF1063_.wvu.PrintArea" localSheetId="1" hidden="1">#REF!</definedName>
    <definedName name="Z_7B604AE6_0D1B_11D3_ABDC_00A0C9DF1063_.wvu.PrintArea" localSheetId="33" hidden="1">#REF!</definedName>
    <definedName name="Z_7B604AE6_0D1B_11D3_ABDC_00A0C9DF1063_.wvu.PrintArea" localSheetId="25" hidden="1">#REF!</definedName>
    <definedName name="Z_7B604AE6_0D1B_11D3_ABDC_00A0C9DF1063_.wvu.PrintArea" hidden="1">#REF!</definedName>
    <definedName name="Z_7B604AE7_0D1B_11D3_ABDC_00A0C9DF1063_.wvu.PrintArea" localSheetId="17" hidden="1">#REF!</definedName>
    <definedName name="Z_7B604AE7_0D1B_11D3_ABDC_00A0C9DF1063_.wvu.PrintArea" localSheetId="16" hidden="1">#REF!</definedName>
    <definedName name="Z_7B604AE7_0D1B_11D3_ABDC_00A0C9DF1063_.wvu.PrintArea" localSheetId="53" hidden="1">#REF!</definedName>
    <definedName name="Z_7B604AE7_0D1B_11D3_ABDC_00A0C9DF1063_.wvu.PrintArea" localSheetId="23" hidden="1">#REF!</definedName>
    <definedName name="Z_7B604AE7_0D1B_11D3_ABDC_00A0C9DF1063_.wvu.PrintArea" localSheetId="14" hidden="1">#REF!</definedName>
    <definedName name="Z_7B604AE7_0D1B_11D3_ABDC_00A0C9DF1063_.wvu.PrintArea" localSheetId="13" hidden="1">#REF!</definedName>
    <definedName name="Z_7B604AE7_0D1B_11D3_ABDC_00A0C9DF1063_.wvu.PrintArea" localSheetId="12" hidden="1">#REF!</definedName>
    <definedName name="Z_7B604AE7_0D1B_11D3_ABDC_00A0C9DF1063_.wvu.PrintArea" localSheetId="36" hidden="1">#REF!</definedName>
    <definedName name="Z_7B604AE7_0D1B_11D3_ABDC_00A0C9DF1063_.wvu.PrintArea" localSheetId="10" hidden="1">#REF!</definedName>
    <definedName name="Z_7B604AE7_0D1B_11D3_ABDC_00A0C9DF1063_.wvu.PrintArea" localSheetId="11" hidden="1">#REF!</definedName>
    <definedName name="Z_7B604AE7_0D1B_11D3_ABDC_00A0C9DF1063_.wvu.PrintArea" localSheetId="9" hidden="1">#REF!</definedName>
    <definedName name="Z_7B604AE7_0D1B_11D3_ABDC_00A0C9DF1063_.wvu.PrintArea" localSheetId="8" hidden="1">#REF!</definedName>
    <definedName name="Z_7B604AE7_0D1B_11D3_ABDC_00A0C9DF1063_.wvu.PrintArea" localSheetId="21" hidden="1">#REF!</definedName>
    <definedName name="Z_7B604AE7_0D1B_11D3_ABDC_00A0C9DF1063_.wvu.PrintArea" localSheetId="6" hidden="1">#REF!</definedName>
    <definedName name="Z_7B604AE7_0D1B_11D3_ABDC_00A0C9DF1063_.wvu.PrintArea" localSheetId="0" hidden="1">#REF!</definedName>
    <definedName name="Z_7B604AE7_0D1B_11D3_ABDC_00A0C9DF1063_.wvu.PrintArea" localSheetId="2" hidden="1">#REF!</definedName>
    <definedName name="Z_7B604AE7_0D1B_11D3_ABDC_00A0C9DF1063_.wvu.PrintArea" localSheetId="1" hidden="1">#REF!</definedName>
    <definedName name="Z_7B604AE7_0D1B_11D3_ABDC_00A0C9DF1063_.wvu.PrintArea" localSheetId="33" hidden="1">#REF!</definedName>
    <definedName name="Z_7B604AE7_0D1B_11D3_ABDC_00A0C9DF1063_.wvu.PrintArea" localSheetId="25" hidden="1">#REF!</definedName>
    <definedName name="Z_7B604AE7_0D1B_11D3_ABDC_00A0C9DF1063_.wvu.PrintArea" hidden="1">#REF!</definedName>
    <definedName name="Z_7B604AE9_0D1B_11D3_ABDC_00A0C9DF1063_.wvu.PrintArea" localSheetId="17" hidden="1">#REF!</definedName>
    <definedName name="Z_7B604AE9_0D1B_11D3_ABDC_00A0C9DF1063_.wvu.PrintArea" localSheetId="16" hidden="1">#REF!</definedName>
    <definedName name="Z_7B604AE9_0D1B_11D3_ABDC_00A0C9DF1063_.wvu.PrintArea" localSheetId="53" hidden="1">#REF!</definedName>
    <definedName name="Z_7B604AE9_0D1B_11D3_ABDC_00A0C9DF1063_.wvu.PrintArea" localSheetId="23" hidden="1">#REF!</definedName>
    <definedName name="Z_7B604AE9_0D1B_11D3_ABDC_00A0C9DF1063_.wvu.PrintArea" localSheetId="14" hidden="1">#REF!</definedName>
    <definedName name="Z_7B604AE9_0D1B_11D3_ABDC_00A0C9DF1063_.wvu.PrintArea" localSheetId="13" hidden="1">#REF!</definedName>
    <definedName name="Z_7B604AE9_0D1B_11D3_ABDC_00A0C9DF1063_.wvu.PrintArea" localSheetId="12" hidden="1">#REF!</definedName>
    <definedName name="Z_7B604AE9_0D1B_11D3_ABDC_00A0C9DF1063_.wvu.PrintArea" localSheetId="36" hidden="1">#REF!</definedName>
    <definedName name="Z_7B604AE9_0D1B_11D3_ABDC_00A0C9DF1063_.wvu.PrintArea" localSheetId="10" hidden="1">#REF!</definedName>
    <definedName name="Z_7B604AE9_0D1B_11D3_ABDC_00A0C9DF1063_.wvu.PrintArea" localSheetId="11" hidden="1">#REF!</definedName>
    <definedName name="Z_7B604AE9_0D1B_11D3_ABDC_00A0C9DF1063_.wvu.PrintArea" localSheetId="9" hidden="1">#REF!</definedName>
    <definedName name="Z_7B604AE9_0D1B_11D3_ABDC_00A0C9DF1063_.wvu.PrintArea" localSheetId="8" hidden="1">#REF!</definedName>
    <definedName name="Z_7B604AE9_0D1B_11D3_ABDC_00A0C9DF1063_.wvu.PrintArea" localSheetId="21" hidden="1">#REF!</definedName>
    <definedName name="Z_7B604AE9_0D1B_11D3_ABDC_00A0C9DF1063_.wvu.PrintArea" localSheetId="6" hidden="1">#REF!</definedName>
    <definedName name="Z_7B604AE9_0D1B_11D3_ABDC_00A0C9DF1063_.wvu.PrintArea" localSheetId="0" hidden="1">#REF!</definedName>
    <definedName name="Z_7B604AE9_0D1B_11D3_ABDC_00A0C9DF1063_.wvu.PrintArea" localSheetId="2" hidden="1">#REF!</definedName>
    <definedName name="Z_7B604AE9_0D1B_11D3_ABDC_00A0C9DF1063_.wvu.PrintArea" localSheetId="1" hidden="1">#REF!</definedName>
    <definedName name="Z_7B604AE9_0D1B_11D3_ABDC_00A0C9DF1063_.wvu.PrintArea" localSheetId="33" hidden="1">#REF!</definedName>
    <definedName name="Z_7B604AE9_0D1B_11D3_ABDC_00A0C9DF1063_.wvu.PrintArea" localSheetId="25" hidden="1">#REF!</definedName>
    <definedName name="Z_7B604AE9_0D1B_11D3_ABDC_00A0C9DF1063_.wvu.PrintArea" hidden="1">#REF!</definedName>
    <definedName name="Z_7B604AEA_0D1B_11D3_ABDC_00A0C9DF1063_.wvu.PrintArea" localSheetId="17" hidden="1">#REF!</definedName>
    <definedName name="Z_7B604AEA_0D1B_11D3_ABDC_00A0C9DF1063_.wvu.PrintArea" localSheetId="16" hidden="1">#REF!</definedName>
    <definedName name="Z_7B604AEA_0D1B_11D3_ABDC_00A0C9DF1063_.wvu.PrintArea" localSheetId="53" hidden="1">#REF!</definedName>
    <definedName name="Z_7B604AEA_0D1B_11D3_ABDC_00A0C9DF1063_.wvu.PrintArea" localSheetId="23" hidden="1">#REF!</definedName>
    <definedName name="Z_7B604AEA_0D1B_11D3_ABDC_00A0C9DF1063_.wvu.PrintArea" localSheetId="14" hidden="1">#REF!</definedName>
    <definedName name="Z_7B604AEA_0D1B_11D3_ABDC_00A0C9DF1063_.wvu.PrintArea" localSheetId="13" hidden="1">#REF!</definedName>
    <definedName name="Z_7B604AEA_0D1B_11D3_ABDC_00A0C9DF1063_.wvu.PrintArea" localSheetId="12" hidden="1">#REF!</definedName>
    <definedName name="Z_7B604AEA_0D1B_11D3_ABDC_00A0C9DF1063_.wvu.PrintArea" localSheetId="36" hidden="1">#REF!</definedName>
    <definedName name="Z_7B604AEA_0D1B_11D3_ABDC_00A0C9DF1063_.wvu.PrintArea" localSheetId="10" hidden="1">#REF!</definedName>
    <definedName name="Z_7B604AEA_0D1B_11D3_ABDC_00A0C9DF1063_.wvu.PrintArea" localSheetId="11" hidden="1">#REF!</definedName>
    <definedName name="Z_7B604AEA_0D1B_11D3_ABDC_00A0C9DF1063_.wvu.PrintArea" localSheetId="9" hidden="1">#REF!</definedName>
    <definedName name="Z_7B604AEA_0D1B_11D3_ABDC_00A0C9DF1063_.wvu.PrintArea" localSheetId="8" hidden="1">#REF!</definedName>
    <definedName name="Z_7B604AEA_0D1B_11D3_ABDC_00A0C9DF1063_.wvu.PrintArea" localSheetId="21" hidden="1">#REF!</definedName>
    <definedName name="Z_7B604AEA_0D1B_11D3_ABDC_00A0C9DF1063_.wvu.PrintArea" localSheetId="6" hidden="1">#REF!</definedName>
    <definedName name="Z_7B604AEA_0D1B_11D3_ABDC_00A0C9DF1063_.wvu.PrintArea" localSheetId="0" hidden="1">#REF!</definedName>
    <definedName name="Z_7B604AEA_0D1B_11D3_ABDC_00A0C9DF1063_.wvu.PrintArea" localSheetId="2" hidden="1">#REF!</definedName>
    <definedName name="Z_7B604AEA_0D1B_11D3_ABDC_00A0C9DF1063_.wvu.PrintArea" localSheetId="1" hidden="1">#REF!</definedName>
    <definedName name="Z_7B604AEA_0D1B_11D3_ABDC_00A0C9DF1063_.wvu.PrintArea" localSheetId="33" hidden="1">#REF!</definedName>
    <definedName name="Z_7B604AEA_0D1B_11D3_ABDC_00A0C9DF1063_.wvu.PrintArea" localSheetId="25" hidden="1">#REF!</definedName>
    <definedName name="Z_7B604AEA_0D1B_11D3_ABDC_00A0C9DF1063_.wvu.PrintArea" hidden="1">#REF!</definedName>
    <definedName name="Z_7B604AEB_0D1B_11D3_ABDC_00A0C9DF1063_.wvu.PrintArea" localSheetId="17" hidden="1">#REF!</definedName>
    <definedName name="Z_7B604AEB_0D1B_11D3_ABDC_00A0C9DF1063_.wvu.PrintArea" localSheetId="16" hidden="1">#REF!</definedName>
    <definedName name="Z_7B604AEB_0D1B_11D3_ABDC_00A0C9DF1063_.wvu.PrintArea" localSheetId="53" hidden="1">#REF!</definedName>
    <definedName name="Z_7B604AEB_0D1B_11D3_ABDC_00A0C9DF1063_.wvu.PrintArea" localSheetId="23" hidden="1">#REF!</definedName>
    <definedName name="Z_7B604AEB_0D1B_11D3_ABDC_00A0C9DF1063_.wvu.PrintArea" localSheetId="14" hidden="1">#REF!</definedName>
    <definedName name="Z_7B604AEB_0D1B_11D3_ABDC_00A0C9DF1063_.wvu.PrintArea" localSheetId="13" hidden="1">#REF!</definedName>
    <definedName name="Z_7B604AEB_0D1B_11D3_ABDC_00A0C9DF1063_.wvu.PrintArea" localSheetId="12" hidden="1">#REF!</definedName>
    <definedName name="Z_7B604AEB_0D1B_11D3_ABDC_00A0C9DF1063_.wvu.PrintArea" localSheetId="36" hidden="1">#REF!</definedName>
    <definedName name="Z_7B604AEB_0D1B_11D3_ABDC_00A0C9DF1063_.wvu.PrintArea" localSheetId="10" hidden="1">#REF!</definedName>
    <definedName name="Z_7B604AEB_0D1B_11D3_ABDC_00A0C9DF1063_.wvu.PrintArea" localSheetId="11" hidden="1">#REF!</definedName>
    <definedName name="Z_7B604AEB_0D1B_11D3_ABDC_00A0C9DF1063_.wvu.PrintArea" localSheetId="9" hidden="1">#REF!</definedName>
    <definedName name="Z_7B604AEB_0D1B_11D3_ABDC_00A0C9DF1063_.wvu.PrintArea" localSheetId="8" hidden="1">#REF!</definedName>
    <definedName name="Z_7B604AEB_0D1B_11D3_ABDC_00A0C9DF1063_.wvu.PrintArea" localSheetId="21" hidden="1">#REF!</definedName>
    <definedName name="Z_7B604AEB_0D1B_11D3_ABDC_00A0C9DF1063_.wvu.PrintArea" localSheetId="6" hidden="1">#REF!</definedName>
    <definedName name="Z_7B604AEB_0D1B_11D3_ABDC_00A0C9DF1063_.wvu.PrintArea" localSheetId="0" hidden="1">#REF!</definedName>
    <definedName name="Z_7B604AEB_0D1B_11D3_ABDC_00A0C9DF1063_.wvu.PrintArea" localSheetId="2" hidden="1">#REF!</definedName>
    <definedName name="Z_7B604AEB_0D1B_11D3_ABDC_00A0C9DF1063_.wvu.PrintArea" localSheetId="1" hidden="1">#REF!</definedName>
    <definedName name="Z_7B604AEB_0D1B_11D3_ABDC_00A0C9DF1063_.wvu.PrintArea" localSheetId="33" hidden="1">#REF!</definedName>
    <definedName name="Z_7B604AEB_0D1B_11D3_ABDC_00A0C9DF1063_.wvu.PrintArea" localSheetId="25" hidden="1">#REF!</definedName>
    <definedName name="Z_7B604AEB_0D1B_11D3_ABDC_00A0C9DF1063_.wvu.PrintArea" hidden="1">#REF!</definedName>
    <definedName name="Z_7B604AEC_0D1B_11D3_ABDC_00A0C9DF1063_.wvu.PrintArea" localSheetId="17" hidden="1">#REF!</definedName>
    <definedName name="Z_7B604AEC_0D1B_11D3_ABDC_00A0C9DF1063_.wvu.PrintArea" localSheetId="16" hidden="1">#REF!</definedName>
    <definedName name="Z_7B604AEC_0D1B_11D3_ABDC_00A0C9DF1063_.wvu.PrintArea" localSheetId="53" hidden="1">#REF!</definedName>
    <definedName name="Z_7B604AEC_0D1B_11D3_ABDC_00A0C9DF1063_.wvu.PrintArea" localSheetId="23" hidden="1">#REF!</definedName>
    <definedName name="Z_7B604AEC_0D1B_11D3_ABDC_00A0C9DF1063_.wvu.PrintArea" localSheetId="14" hidden="1">#REF!</definedName>
    <definedName name="Z_7B604AEC_0D1B_11D3_ABDC_00A0C9DF1063_.wvu.PrintArea" localSheetId="13" hidden="1">#REF!</definedName>
    <definedName name="Z_7B604AEC_0D1B_11D3_ABDC_00A0C9DF1063_.wvu.PrintArea" localSheetId="12" hidden="1">#REF!</definedName>
    <definedName name="Z_7B604AEC_0D1B_11D3_ABDC_00A0C9DF1063_.wvu.PrintArea" localSheetId="36" hidden="1">#REF!</definedName>
    <definedName name="Z_7B604AEC_0D1B_11D3_ABDC_00A0C9DF1063_.wvu.PrintArea" localSheetId="10" hidden="1">#REF!</definedName>
    <definedName name="Z_7B604AEC_0D1B_11D3_ABDC_00A0C9DF1063_.wvu.PrintArea" localSheetId="11" hidden="1">#REF!</definedName>
    <definedName name="Z_7B604AEC_0D1B_11D3_ABDC_00A0C9DF1063_.wvu.PrintArea" localSheetId="9" hidden="1">#REF!</definedName>
    <definedName name="Z_7B604AEC_0D1B_11D3_ABDC_00A0C9DF1063_.wvu.PrintArea" localSheetId="8" hidden="1">#REF!</definedName>
    <definedName name="Z_7B604AEC_0D1B_11D3_ABDC_00A0C9DF1063_.wvu.PrintArea" localSheetId="21" hidden="1">#REF!</definedName>
    <definedName name="Z_7B604AEC_0D1B_11D3_ABDC_00A0C9DF1063_.wvu.PrintArea" localSheetId="6" hidden="1">#REF!</definedName>
    <definedName name="Z_7B604AEC_0D1B_11D3_ABDC_00A0C9DF1063_.wvu.PrintArea" localSheetId="0" hidden="1">#REF!</definedName>
    <definedName name="Z_7B604AEC_0D1B_11D3_ABDC_00A0C9DF1063_.wvu.PrintArea" localSheetId="2" hidden="1">#REF!</definedName>
    <definedName name="Z_7B604AEC_0D1B_11D3_ABDC_00A0C9DF1063_.wvu.PrintArea" localSheetId="1" hidden="1">#REF!</definedName>
    <definedName name="Z_7B604AEC_0D1B_11D3_ABDC_00A0C9DF1063_.wvu.PrintArea" localSheetId="33" hidden="1">#REF!</definedName>
    <definedName name="Z_7B604AEC_0D1B_11D3_ABDC_00A0C9DF1063_.wvu.PrintArea" localSheetId="25" hidden="1">#REF!</definedName>
    <definedName name="Z_7B604AEC_0D1B_11D3_ABDC_00A0C9DF1063_.wvu.PrintArea" hidden="1">#REF!</definedName>
    <definedName name="Z_7B604AEE_0D1B_11D3_ABDC_00A0C9DF1063_.wvu.PrintArea" localSheetId="17" hidden="1">#REF!</definedName>
    <definedName name="Z_7B604AEE_0D1B_11D3_ABDC_00A0C9DF1063_.wvu.PrintArea" localSheetId="16" hidden="1">#REF!</definedName>
    <definedName name="Z_7B604AEE_0D1B_11D3_ABDC_00A0C9DF1063_.wvu.PrintArea" localSheetId="53" hidden="1">#REF!</definedName>
    <definedName name="Z_7B604AEE_0D1B_11D3_ABDC_00A0C9DF1063_.wvu.PrintArea" localSheetId="23" hidden="1">#REF!</definedName>
    <definedName name="Z_7B604AEE_0D1B_11D3_ABDC_00A0C9DF1063_.wvu.PrintArea" localSheetId="14" hidden="1">#REF!</definedName>
    <definedName name="Z_7B604AEE_0D1B_11D3_ABDC_00A0C9DF1063_.wvu.PrintArea" localSheetId="13" hidden="1">#REF!</definedName>
    <definedName name="Z_7B604AEE_0D1B_11D3_ABDC_00A0C9DF1063_.wvu.PrintArea" localSheetId="12" hidden="1">#REF!</definedName>
    <definedName name="Z_7B604AEE_0D1B_11D3_ABDC_00A0C9DF1063_.wvu.PrintArea" localSheetId="36" hidden="1">#REF!</definedName>
    <definedName name="Z_7B604AEE_0D1B_11D3_ABDC_00A0C9DF1063_.wvu.PrintArea" localSheetId="10" hidden="1">#REF!</definedName>
    <definedName name="Z_7B604AEE_0D1B_11D3_ABDC_00A0C9DF1063_.wvu.PrintArea" localSheetId="11" hidden="1">#REF!</definedName>
    <definedName name="Z_7B604AEE_0D1B_11D3_ABDC_00A0C9DF1063_.wvu.PrintArea" localSheetId="9" hidden="1">#REF!</definedName>
    <definedName name="Z_7B604AEE_0D1B_11D3_ABDC_00A0C9DF1063_.wvu.PrintArea" localSheetId="8" hidden="1">#REF!</definedName>
    <definedName name="Z_7B604AEE_0D1B_11D3_ABDC_00A0C9DF1063_.wvu.PrintArea" localSheetId="21" hidden="1">#REF!</definedName>
    <definedName name="Z_7B604AEE_0D1B_11D3_ABDC_00A0C9DF1063_.wvu.PrintArea" localSheetId="6" hidden="1">#REF!</definedName>
    <definedName name="Z_7B604AEE_0D1B_11D3_ABDC_00A0C9DF1063_.wvu.PrintArea" localSheetId="0" hidden="1">#REF!</definedName>
    <definedName name="Z_7B604AEE_0D1B_11D3_ABDC_00A0C9DF1063_.wvu.PrintArea" localSheetId="2" hidden="1">#REF!</definedName>
    <definedName name="Z_7B604AEE_0D1B_11D3_ABDC_00A0C9DF1063_.wvu.PrintArea" localSheetId="1" hidden="1">#REF!</definedName>
    <definedName name="Z_7B604AEE_0D1B_11D3_ABDC_00A0C9DF1063_.wvu.PrintArea" localSheetId="33" hidden="1">#REF!</definedName>
    <definedName name="Z_7B604AEE_0D1B_11D3_ABDC_00A0C9DF1063_.wvu.PrintArea" localSheetId="25" hidden="1">#REF!</definedName>
    <definedName name="Z_7B604AEE_0D1B_11D3_ABDC_00A0C9DF1063_.wvu.PrintArea" hidden="1">#REF!</definedName>
    <definedName name="Z_7B604AEF_0D1B_11D3_ABDC_00A0C9DF1063_.wvu.PrintArea" localSheetId="17" hidden="1">#REF!</definedName>
    <definedName name="Z_7B604AEF_0D1B_11D3_ABDC_00A0C9DF1063_.wvu.PrintArea" localSheetId="16" hidden="1">#REF!</definedName>
    <definedName name="Z_7B604AEF_0D1B_11D3_ABDC_00A0C9DF1063_.wvu.PrintArea" localSheetId="53" hidden="1">#REF!</definedName>
    <definedName name="Z_7B604AEF_0D1B_11D3_ABDC_00A0C9DF1063_.wvu.PrintArea" localSheetId="23" hidden="1">#REF!</definedName>
    <definedName name="Z_7B604AEF_0D1B_11D3_ABDC_00A0C9DF1063_.wvu.PrintArea" localSheetId="14" hidden="1">#REF!</definedName>
    <definedName name="Z_7B604AEF_0D1B_11D3_ABDC_00A0C9DF1063_.wvu.PrintArea" localSheetId="13" hidden="1">#REF!</definedName>
    <definedName name="Z_7B604AEF_0D1B_11D3_ABDC_00A0C9DF1063_.wvu.PrintArea" localSheetId="12" hidden="1">#REF!</definedName>
    <definedName name="Z_7B604AEF_0D1B_11D3_ABDC_00A0C9DF1063_.wvu.PrintArea" localSheetId="36" hidden="1">#REF!</definedName>
    <definedName name="Z_7B604AEF_0D1B_11D3_ABDC_00A0C9DF1063_.wvu.PrintArea" localSheetId="10" hidden="1">#REF!</definedName>
    <definedName name="Z_7B604AEF_0D1B_11D3_ABDC_00A0C9DF1063_.wvu.PrintArea" localSheetId="11" hidden="1">#REF!</definedName>
    <definedName name="Z_7B604AEF_0D1B_11D3_ABDC_00A0C9DF1063_.wvu.PrintArea" localSheetId="9" hidden="1">#REF!</definedName>
    <definedName name="Z_7B604AEF_0D1B_11D3_ABDC_00A0C9DF1063_.wvu.PrintArea" localSheetId="8" hidden="1">#REF!</definedName>
    <definedName name="Z_7B604AEF_0D1B_11D3_ABDC_00A0C9DF1063_.wvu.PrintArea" localSheetId="21" hidden="1">#REF!</definedName>
    <definedName name="Z_7B604AEF_0D1B_11D3_ABDC_00A0C9DF1063_.wvu.PrintArea" localSheetId="6" hidden="1">#REF!</definedName>
    <definedName name="Z_7B604AEF_0D1B_11D3_ABDC_00A0C9DF1063_.wvu.PrintArea" localSheetId="0" hidden="1">#REF!</definedName>
    <definedName name="Z_7B604AEF_0D1B_11D3_ABDC_00A0C9DF1063_.wvu.PrintArea" localSheetId="2" hidden="1">#REF!</definedName>
    <definedName name="Z_7B604AEF_0D1B_11D3_ABDC_00A0C9DF1063_.wvu.PrintArea" localSheetId="1" hidden="1">#REF!</definedName>
    <definedName name="Z_7B604AEF_0D1B_11D3_ABDC_00A0C9DF1063_.wvu.PrintArea" localSheetId="33" hidden="1">#REF!</definedName>
    <definedName name="Z_7B604AEF_0D1B_11D3_ABDC_00A0C9DF1063_.wvu.PrintArea" localSheetId="25" hidden="1">#REF!</definedName>
    <definedName name="Z_7B604AEF_0D1B_11D3_ABDC_00A0C9DF1063_.wvu.PrintArea" hidden="1">#REF!</definedName>
    <definedName name="Z_7B604AF0_0D1B_11D3_ABDC_00A0C9DF1063_.wvu.PrintArea" localSheetId="17" hidden="1">#REF!</definedName>
    <definedName name="Z_7B604AF0_0D1B_11D3_ABDC_00A0C9DF1063_.wvu.PrintArea" localSheetId="16" hidden="1">#REF!</definedName>
    <definedName name="Z_7B604AF0_0D1B_11D3_ABDC_00A0C9DF1063_.wvu.PrintArea" localSheetId="53" hidden="1">#REF!</definedName>
    <definedName name="Z_7B604AF0_0D1B_11D3_ABDC_00A0C9DF1063_.wvu.PrintArea" localSheetId="23" hidden="1">#REF!</definedName>
    <definedName name="Z_7B604AF0_0D1B_11D3_ABDC_00A0C9DF1063_.wvu.PrintArea" localSheetId="14" hidden="1">#REF!</definedName>
    <definedName name="Z_7B604AF0_0D1B_11D3_ABDC_00A0C9DF1063_.wvu.PrintArea" localSheetId="13" hidden="1">#REF!</definedName>
    <definedName name="Z_7B604AF0_0D1B_11D3_ABDC_00A0C9DF1063_.wvu.PrintArea" localSheetId="12" hidden="1">#REF!</definedName>
    <definedName name="Z_7B604AF0_0D1B_11D3_ABDC_00A0C9DF1063_.wvu.PrintArea" localSheetId="36" hidden="1">#REF!</definedName>
    <definedName name="Z_7B604AF0_0D1B_11D3_ABDC_00A0C9DF1063_.wvu.PrintArea" localSheetId="10" hidden="1">#REF!</definedName>
    <definedName name="Z_7B604AF0_0D1B_11D3_ABDC_00A0C9DF1063_.wvu.PrintArea" localSheetId="11" hidden="1">#REF!</definedName>
    <definedName name="Z_7B604AF0_0D1B_11D3_ABDC_00A0C9DF1063_.wvu.PrintArea" localSheetId="9" hidden="1">#REF!</definedName>
    <definedName name="Z_7B604AF0_0D1B_11D3_ABDC_00A0C9DF1063_.wvu.PrintArea" localSheetId="8" hidden="1">#REF!</definedName>
    <definedName name="Z_7B604AF0_0D1B_11D3_ABDC_00A0C9DF1063_.wvu.PrintArea" localSheetId="21" hidden="1">#REF!</definedName>
    <definedName name="Z_7B604AF0_0D1B_11D3_ABDC_00A0C9DF1063_.wvu.PrintArea" localSheetId="6" hidden="1">#REF!</definedName>
    <definedName name="Z_7B604AF0_0D1B_11D3_ABDC_00A0C9DF1063_.wvu.PrintArea" localSheetId="0" hidden="1">#REF!</definedName>
    <definedName name="Z_7B604AF0_0D1B_11D3_ABDC_00A0C9DF1063_.wvu.PrintArea" localSheetId="2" hidden="1">#REF!</definedName>
    <definedName name="Z_7B604AF0_0D1B_11D3_ABDC_00A0C9DF1063_.wvu.PrintArea" localSheetId="1" hidden="1">#REF!</definedName>
    <definedName name="Z_7B604AF0_0D1B_11D3_ABDC_00A0C9DF1063_.wvu.PrintArea" localSheetId="33" hidden="1">#REF!</definedName>
    <definedName name="Z_7B604AF0_0D1B_11D3_ABDC_00A0C9DF1063_.wvu.PrintArea" localSheetId="25" hidden="1">#REF!</definedName>
    <definedName name="Z_7B604AF0_0D1B_11D3_ABDC_00A0C9DF1063_.wvu.PrintArea" hidden="1">#REF!</definedName>
    <definedName name="Z_7B604AF1_0D1B_11D3_ABDC_00A0C9DF1063_.wvu.PrintArea" localSheetId="17" hidden="1">#REF!</definedName>
    <definedName name="Z_7B604AF1_0D1B_11D3_ABDC_00A0C9DF1063_.wvu.PrintArea" localSheetId="16" hidden="1">#REF!</definedName>
    <definedName name="Z_7B604AF1_0D1B_11D3_ABDC_00A0C9DF1063_.wvu.PrintArea" localSheetId="53" hidden="1">#REF!</definedName>
    <definedName name="Z_7B604AF1_0D1B_11D3_ABDC_00A0C9DF1063_.wvu.PrintArea" localSheetId="23" hidden="1">#REF!</definedName>
    <definedName name="Z_7B604AF1_0D1B_11D3_ABDC_00A0C9DF1063_.wvu.PrintArea" localSheetId="14" hidden="1">#REF!</definedName>
    <definedName name="Z_7B604AF1_0D1B_11D3_ABDC_00A0C9DF1063_.wvu.PrintArea" localSheetId="13" hidden="1">#REF!</definedName>
    <definedName name="Z_7B604AF1_0D1B_11D3_ABDC_00A0C9DF1063_.wvu.PrintArea" localSheetId="12" hidden="1">#REF!</definedName>
    <definedName name="Z_7B604AF1_0D1B_11D3_ABDC_00A0C9DF1063_.wvu.PrintArea" localSheetId="36" hidden="1">#REF!</definedName>
    <definedName name="Z_7B604AF1_0D1B_11D3_ABDC_00A0C9DF1063_.wvu.PrintArea" localSheetId="10" hidden="1">#REF!</definedName>
    <definedName name="Z_7B604AF1_0D1B_11D3_ABDC_00A0C9DF1063_.wvu.PrintArea" localSheetId="11" hidden="1">#REF!</definedName>
    <definedName name="Z_7B604AF1_0D1B_11D3_ABDC_00A0C9DF1063_.wvu.PrintArea" localSheetId="9" hidden="1">#REF!</definedName>
    <definedName name="Z_7B604AF1_0D1B_11D3_ABDC_00A0C9DF1063_.wvu.PrintArea" localSheetId="8" hidden="1">#REF!</definedName>
    <definedName name="Z_7B604AF1_0D1B_11D3_ABDC_00A0C9DF1063_.wvu.PrintArea" localSheetId="21" hidden="1">#REF!</definedName>
    <definedName name="Z_7B604AF1_0D1B_11D3_ABDC_00A0C9DF1063_.wvu.PrintArea" localSheetId="6" hidden="1">#REF!</definedName>
    <definedName name="Z_7B604AF1_0D1B_11D3_ABDC_00A0C9DF1063_.wvu.PrintArea" localSheetId="0" hidden="1">#REF!</definedName>
    <definedName name="Z_7B604AF1_0D1B_11D3_ABDC_00A0C9DF1063_.wvu.PrintArea" localSheetId="2" hidden="1">#REF!</definedName>
    <definedName name="Z_7B604AF1_0D1B_11D3_ABDC_00A0C9DF1063_.wvu.PrintArea" localSheetId="1" hidden="1">#REF!</definedName>
    <definedName name="Z_7B604AF1_0D1B_11D3_ABDC_00A0C9DF1063_.wvu.PrintArea" localSheetId="33" hidden="1">#REF!</definedName>
    <definedName name="Z_7B604AF1_0D1B_11D3_ABDC_00A0C9DF1063_.wvu.PrintArea" localSheetId="25" hidden="1">#REF!</definedName>
    <definedName name="Z_7B604AF1_0D1B_11D3_ABDC_00A0C9DF1063_.wvu.PrintArea" hidden="1">#REF!</definedName>
    <definedName name="Z_7B604AF3_0D1B_11D3_ABDC_00A0C9DF1063_.wvu.PrintArea" localSheetId="17" hidden="1">#REF!</definedName>
    <definedName name="Z_7B604AF3_0D1B_11D3_ABDC_00A0C9DF1063_.wvu.PrintArea" localSheetId="16" hidden="1">#REF!</definedName>
    <definedName name="Z_7B604AF3_0D1B_11D3_ABDC_00A0C9DF1063_.wvu.PrintArea" localSheetId="53" hidden="1">#REF!</definedName>
    <definedName name="Z_7B604AF3_0D1B_11D3_ABDC_00A0C9DF1063_.wvu.PrintArea" localSheetId="23" hidden="1">#REF!</definedName>
    <definedName name="Z_7B604AF3_0D1B_11D3_ABDC_00A0C9DF1063_.wvu.PrintArea" localSheetId="14" hidden="1">#REF!</definedName>
    <definedName name="Z_7B604AF3_0D1B_11D3_ABDC_00A0C9DF1063_.wvu.PrintArea" localSheetId="13" hidden="1">#REF!</definedName>
    <definedName name="Z_7B604AF3_0D1B_11D3_ABDC_00A0C9DF1063_.wvu.PrintArea" localSheetId="12" hidden="1">#REF!</definedName>
    <definedName name="Z_7B604AF3_0D1B_11D3_ABDC_00A0C9DF1063_.wvu.PrintArea" localSheetId="36" hidden="1">#REF!</definedName>
    <definedName name="Z_7B604AF3_0D1B_11D3_ABDC_00A0C9DF1063_.wvu.PrintArea" localSheetId="10" hidden="1">#REF!</definedName>
    <definedName name="Z_7B604AF3_0D1B_11D3_ABDC_00A0C9DF1063_.wvu.PrintArea" localSheetId="11" hidden="1">#REF!</definedName>
    <definedName name="Z_7B604AF3_0D1B_11D3_ABDC_00A0C9DF1063_.wvu.PrintArea" localSheetId="9" hidden="1">#REF!</definedName>
    <definedName name="Z_7B604AF3_0D1B_11D3_ABDC_00A0C9DF1063_.wvu.PrintArea" localSheetId="8" hidden="1">#REF!</definedName>
    <definedName name="Z_7B604AF3_0D1B_11D3_ABDC_00A0C9DF1063_.wvu.PrintArea" localSheetId="21" hidden="1">#REF!</definedName>
    <definedName name="Z_7B604AF3_0D1B_11D3_ABDC_00A0C9DF1063_.wvu.PrintArea" localSheetId="6" hidden="1">#REF!</definedName>
    <definedName name="Z_7B604AF3_0D1B_11D3_ABDC_00A0C9DF1063_.wvu.PrintArea" localSheetId="0" hidden="1">#REF!</definedName>
    <definedName name="Z_7B604AF3_0D1B_11D3_ABDC_00A0C9DF1063_.wvu.PrintArea" localSheetId="2" hidden="1">#REF!</definedName>
    <definedName name="Z_7B604AF3_0D1B_11D3_ABDC_00A0C9DF1063_.wvu.PrintArea" localSheetId="1" hidden="1">#REF!</definedName>
    <definedName name="Z_7B604AF3_0D1B_11D3_ABDC_00A0C9DF1063_.wvu.PrintArea" localSheetId="33" hidden="1">#REF!</definedName>
    <definedName name="Z_7B604AF3_0D1B_11D3_ABDC_00A0C9DF1063_.wvu.PrintArea" localSheetId="25" hidden="1">#REF!</definedName>
    <definedName name="Z_7B604AF3_0D1B_11D3_ABDC_00A0C9DF1063_.wvu.PrintArea" hidden="1">#REF!</definedName>
    <definedName name="Z_7B604AF4_0D1B_11D3_ABDC_00A0C9DF1063_.wvu.PrintArea" localSheetId="17" hidden="1">#REF!</definedName>
    <definedName name="Z_7B604AF4_0D1B_11D3_ABDC_00A0C9DF1063_.wvu.PrintArea" localSheetId="16" hidden="1">#REF!</definedName>
    <definedName name="Z_7B604AF4_0D1B_11D3_ABDC_00A0C9DF1063_.wvu.PrintArea" localSheetId="53" hidden="1">#REF!</definedName>
    <definedName name="Z_7B604AF4_0D1B_11D3_ABDC_00A0C9DF1063_.wvu.PrintArea" localSheetId="23" hidden="1">#REF!</definedName>
    <definedName name="Z_7B604AF4_0D1B_11D3_ABDC_00A0C9DF1063_.wvu.PrintArea" localSheetId="14" hidden="1">#REF!</definedName>
    <definedName name="Z_7B604AF4_0D1B_11D3_ABDC_00A0C9DF1063_.wvu.PrintArea" localSheetId="13" hidden="1">#REF!</definedName>
    <definedName name="Z_7B604AF4_0D1B_11D3_ABDC_00A0C9DF1063_.wvu.PrintArea" localSheetId="12" hidden="1">#REF!</definedName>
    <definedName name="Z_7B604AF4_0D1B_11D3_ABDC_00A0C9DF1063_.wvu.PrintArea" localSheetId="36" hidden="1">#REF!</definedName>
    <definedName name="Z_7B604AF4_0D1B_11D3_ABDC_00A0C9DF1063_.wvu.PrintArea" localSheetId="10" hidden="1">#REF!</definedName>
    <definedName name="Z_7B604AF4_0D1B_11D3_ABDC_00A0C9DF1063_.wvu.PrintArea" localSheetId="11" hidden="1">#REF!</definedName>
    <definedName name="Z_7B604AF4_0D1B_11D3_ABDC_00A0C9DF1063_.wvu.PrintArea" localSheetId="9" hidden="1">#REF!</definedName>
    <definedName name="Z_7B604AF4_0D1B_11D3_ABDC_00A0C9DF1063_.wvu.PrintArea" localSheetId="8" hidden="1">#REF!</definedName>
    <definedName name="Z_7B604AF4_0D1B_11D3_ABDC_00A0C9DF1063_.wvu.PrintArea" localSheetId="21" hidden="1">#REF!</definedName>
    <definedName name="Z_7B604AF4_0D1B_11D3_ABDC_00A0C9DF1063_.wvu.PrintArea" localSheetId="6" hidden="1">#REF!</definedName>
    <definedName name="Z_7B604AF4_0D1B_11D3_ABDC_00A0C9DF1063_.wvu.PrintArea" localSheetId="0" hidden="1">#REF!</definedName>
    <definedName name="Z_7B604AF4_0D1B_11D3_ABDC_00A0C9DF1063_.wvu.PrintArea" localSheetId="2" hidden="1">#REF!</definedName>
    <definedName name="Z_7B604AF4_0D1B_11D3_ABDC_00A0C9DF1063_.wvu.PrintArea" localSheetId="1" hidden="1">#REF!</definedName>
    <definedName name="Z_7B604AF4_0D1B_11D3_ABDC_00A0C9DF1063_.wvu.PrintArea" localSheetId="33" hidden="1">#REF!</definedName>
    <definedName name="Z_7B604AF4_0D1B_11D3_ABDC_00A0C9DF1063_.wvu.PrintArea" localSheetId="25" hidden="1">#REF!</definedName>
    <definedName name="Z_7B604AF4_0D1B_11D3_ABDC_00A0C9DF1063_.wvu.PrintArea" hidden="1">#REF!</definedName>
    <definedName name="Z_7D5CD582_AF03_11D3_9DB4_00A0C9DF29FD_.wvu.PrintArea" localSheetId="17" hidden="1">#REF!</definedName>
    <definedName name="Z_7D5CD582_AF03_11D3_9DB4_00A0C9DF29FD_.wvu.PrintArea" localSheetId="16" hidden="1">#REF!</definedName>
    <definedName name="Z_7D5CD582_AF03_11D3_9DB4_00A0C9DF29FD_.wvu.PrintArea" localSheetId="53" hidden="1">#REF!</definedName>
    <definedName name="Z_7D5CD582_AF03_11D3_9DB4_00A0C9DF29FD_.wvu.PrintArea" localSheetId="23" hidden="1">#REF!</definedName>
    <definedName name="Z_7D5CD582_AF03_11D3_9DB4_00A0C9DF29FD_.wvu.PrintArea" localSheetId="14" hidden="1">#REF!</definedName>
    <definedName name="Z_7D5CD582_AF03_11D3_9DB4_00A0C9DF29FD_.wvu.PrintArea" localSheetId="13" hidden="1">#REF!</definedName>
    <definedName name="Z_7D5CD582_AF03_11D3_9DB4_00A0C9DF29FD_.wvu.PrintArea" localSheetId="12" hidden="1">#REF!</definedName>
    <definedName name="Z_7D5CD582_AF03_11D3_9DB4_00A0C9DF29FD_.wvu.PrintArea" localSheetId="36" hidden="1">#REF!</definedName>
    <definedName name="Z_7D5CD582_AF03_11D3_9DB4_00A0C9DF29FD_.wvu.PrintArea" localSheetId="10" hidden="1">#REF!</definedName>
    <definedName name="Z_7D5CD582_AF03_11D3_9DB4_00A0C9DF29FD_.wvu.PrintArea" localSheetId="11" hidden="1">#REF!</definedName>
    <definedName name="Z_7D5CD582_AF03_11D3_9DB4_00A0C9DF29FD_.wvu.PrintArea" localSheetId="9" hidden="1">#REF!</definedName>
    <definedName name="Z_7D5CD582_AF03_11D3_9DB4_00A0C9DF29FD_.wvu.PrintArea" localSheetId="8" hidden="1">#REF!</definedName>
    <definedName name="Z_7D5CD582_AF03_11D3_9DB4_00A0C9DF29FD_.wvu.PrintArea" localSheetId="21" hidden="1">#REF!</definedName>
    <definedName name="Z_7D5CD582_AF03_11D3_9DB4_00A0C9DF29FD_.wvu.PrintArea" localSheetId="6" hidden="1">#REF!</definedName>
    <definedName name="Z_7D5CD582_AF03_11D3_9DB4_00A0C9DF29FD_.wvu.PrintArea" localSheetId="0" hidden="1">#REF!</definedName>
    <definedName name="Z_7D5CD582_AF03_11D3_9DB4_00A0C9DF29FD_.wvu.PrintArea" localSheetId="2" hidden="1">#REF!</definedName>
    <definedName name="Z_7D5CD582_AF03_11D3_9DB4_00A0C9DF29FD_.wvu.PrintArea" localSheetId="1" hidden="1">#REF!</definedName>
    <definedName name="Z_7D5CD582_AF03_11D3_9DB4_00A0C9DF29FD_.wvu.PrintArea" localSheetId="33" hidden="1">#REF!</definedName>
    <definedName name="Z_7D5CD582_AF03_11D3_9DB4_00A0C9DF29FD_.wvu.PrintArea" localSheetId="25" hidden="1">#REF!</definedName>
    <definedName name="Z_7D5CD582_AF03_11D3_9DB4_00A0C9DF29FD_.wvu.PrintArea" hidden="1">#REF!</definedName>
    <definedName name="Z_7D5CD583_AF03_11D3_9DB4_00A0C9DF29FD_.wvu.PrintArea" localSheetId="17" hidden="1">#REF!</definedName>
    <definedName name="Z_7D5CD583_AF03_11D3_9DB4_00A0C9DF29FD_.wvu.PrintArea" localSheetId="16" hidden="1">#REF!</definedName>
    <definedName name="Z_7D5CD583_AF03_11D3_9DB4_00A0C9DF29FD_.wvu.PrintArea" localSheetId="53" hidden="1">#REF!</definedName>
    <definedName name="Z_7D5CD583_AF03_11D3_9DB4_00A0C9DF29FD_.wvu.PrintArea" localSheetId="23" hidden="1">#REF!</definedName>
    <definedName name="Z_7D5CD583_AF03_11D3_9DB4_00A0C9DF29FD_.wvu.PrintArea" localSheetId="14" hidden="1">#REF!</definedName>
    <definedName name="Z_7D5CD583_AF03_11D3_9DB4_00A0C9DF29FD_.wvu.PrintArea" localSheetId="13" hidden="1">#REF!</definedName>
    <definedName name="Z_7D5CD583_AF03_11D3_9DB4_00A0C9DF29FD_.wvu.PrintArea" localSheetId="12" hidden="1">#REF!</definedName>
    <definedName name="Z_7D5CD583_AF03_11D3_9DB4_00A0C9DF29FD_.wvu.PrintArea" localSheetId="36" hidden="1">#REF!</definedName>
    <definedName name="Z_7D5CD583_AF03_11D3_9DB4_00A0C9DF29FD_.wvu.PrintArea" localSheetId="10" hidden="1">#REF!</definedName>
    <definedName name="Z_7D5CD583_AF03_11D3_9DB4_00A0C9DF29FD_.wvu.PrintArea" localSheetId="11" hidden="1">#REF!</definedName>
    <definedName name="Z_7D5CD583_AF03_11D3_9DB4_00A0C9DF29FD_.wvu.PrintArea" localSheetId="9" hidden="1">#REF!</definedName>
    <definedName name="Z_7D5CD583_AF03_11D3_9DB4_00A0C9DF29FD_.wvu.PrintArea" localSheetId="8" hidden="1">#REF!</definedName>
    <definedName name="Z_7D5CD583_AF03_11D3_9DB4_00A0C9DF29FD_.wvu.PrintArea" localSheetId="21" hidden="1">#REF!</definedName>
    <definedName name="Z_7D5CD583_AF03_11D3_9DB4_00A0C9DF29FD_.wvu.PrintArea" localSheetId="6" hidden="1">#REF!</definedName>
    <definedName name="Z_7D5CD583_AF03_11D3_9DB4_00A0C9DF29FD_.wvu.PrintArea" localSheetId="0" hidden="1">#REF!</definedName>
    <definedName name="Z_7D5CD583_AF03_11D3_9DB4_00A0C9DF29FD_.wvu.PrintArea" localSheetId="2" hidden="1">#REF!</definedName>
    <definedName name="Z_7D5CD583_AF03_11D3_9DB4_00A0C9DF29FD_.wvu.PrintArea" localSheetId="1" hidden="1">#REF!</definedName>
    <definedName name="Z_7D5CD583_AF03_11D3_9DB4_00A0C9DF29FD_.wvu.PrintArea" localSheetId="33" hidden="1">#REF!</definedName>
    <definedName name="Z_7D5CD583_AF03_11D3_9DB4_00A0C9DF29FD_.wvu.PrintArea" localSheetId="25" hidden="1">#REF!</definedName>
    <definedName name="Z_7D5CD583_AF03_11D3_9DB4_00A0C9DF29FD_.wvu.PrintArea" hidden="1">#REF!</definedName>
    <definedName name="Z_7D5CD585_AF03_11D3_9DB4_00A0C9DF29FD_.wvu.PrintArea" localSheetId="17" hidden="1">#REF!</definedName>
    <definedName name="Z_7D5CD585_AF03_11D3_9DB4_00A0C9DF29FD_.wvu.PrintArea" localSheetId="16" hidden="1">#REF!</definedName>
    <definedName name="Z_7D5CD585_AF03_11D3_9DB4_00A0C9DF29FD_.wvu.PrintArea" localSheetId="53" hidden="1">#REF!</definedName>
    <definedName name="Z_7D5CD585_AF03_11D3_9DB4_00A0C9DF29FD_.wvu.PrintArea" localSheetId="23" hidden="1">#REF!</definedName>
    <definedName name="Z_7D5CD585_AF03_11D3_9DB4_00A0C9DF29FD_.wvu.PrintArea" localSheetId="14" hidden="1">#REF!</definedName>
    <definedName name="Z_7D5CD585_AF03_11D3_9DB4_00A0C9DF29FD_.wvu.PrintArea" localSheetId="13" hidden="1">#REF!</definedName>
    <definedName name="Z_7D5CD585_AF03_11D3_9DB4_00A0C9DF29FD_.wvu.PrintArea" localSheetId="12" hidden="1">#REF!</definedName>
    <definedName name="Z_7D5CD585_AF03_11D3_9DB4_00A0C9DF29FD_.wvu.PrintArea" localSheetId="36" hidden="1">#REF!</definedName>
    <definedName name="Z_7D5CD585_AF03_11D3_9DB4_00A0C9DF29FD_.wvu.PrintArea" localSheetId="10" hidden="1">#REF!</definedName>
    <definedName name="Z_7D5CD585_AF03_11D3_9DB4_00A0C9DF29FD_.wvu.PrintArea" localSheetId="11" hidden="1">#REF!</definedName>
    <definedName name="Z_7D5CD585_AF03_11D3_9DB4_00A0C9DF29FD_.wvu.PrintArea" localSheetId="9" hidden="1">#REF!</definedName>
    <definedName name="Z_7D5CD585_AF03_11D3_9DB4_00A0C9DF29FD_.wvu.PrintArea" localSheetId="8" hidden="1">#REF!</definedName>
    <definedName name="Z_7D5CD585_AF03_11D3_9DB4_00A0C9DF29FD_.wvu.PrintArea" localSheetId="21" hidden="1">#REF!</definedName>
    <definedName name="Z_7D5CD585_AF03_11D3_9DB4_00A0C9DF29FD_.wvu.PrintArea" localSheetId="6" hidden="1">#REF!</definedName>
    <definedName name="Z_7D5CD585_AF03_11D3_9DB4_00A0C9DF29FD_.wvu.PrintArea" localSheetId="0" hidden="1">#REF!</definedName>
    <definedName name="Z_7D5CD585_AF03_11D3_9DB4_00A0C9DF29FD_.wvu.PrintArea" localSheetId="2" hidden="1">#REF!</definedName>
    <definedName name="Z_7D5CD585_AF03_11D3_9DB4_00A0C9DF29FD_.wvu.PrintArea" localSheetId="1" hidden="1">#REF!</definedName>
    <definedName name="Z_7D5CD585_AF03_11D3_9DB4_00A0C9DF29FD_.wvu.PrintArea" localSheetId="33" hidden="1">#REF!</definedName>
    <definedName name="Z_7D5CD585_AF03_11D3_9DB4_00A0C9DF29FD_.wvu.PrintArea" localSheetId="25" hidden="1">#REF!</definedName>
    <definedName name="Z_7D5CD585_AF03_11D3_9DB4_00A0C9DF29FD_.wvu.PrintArea" hidden="1">#REF!</definedName>
    <definedName name="Z_7D5CD586_AF03_11D3_9DB4_00A0C9DF29FD_.wvu.PrintArea" localSheetId="17" hidden="1">#REF!</definedName>
    <definedName name="Z_7D5CD586_AF03_11D3_9DB4_00A0C9DF29FD_.wvu.PrintArea" localSheetId="16" hidden="1">#REF!</definedName>
    <definedName name="Z_7D5CD586_AF03_11D3_9DB4_00A0C9DF29FD_.wvu.PrintArea" localSheetId="53" hidden="1">#REF!</definedName>
    <definedName name="Z_7D5CD586_AF03_11D3_9DB4_00A0C9DF29FD_.wvu.PrintArea" localSheetId="23" hidden="1">#REF!</definedName>
    <definedName name="Z_7D5CD586_AF03_11D3_9DB4_00A0C9DF29FD_.wvu.PrintArea" localSheetId="14" hidden="1">#REF!</definedName>
    <definedName name="Z_7D5CD586_AF03_11D3_9DB4_00A0C9DF29FD_.wvu.PrintArea" localSheetId="13" hidden="1">#REF!</definedName>
    <definedName name="Z_7D5CD586_AF03_11D3_9DB4_00A0C9DF29FD_.wvu.PrintArea" localSheetId="12" hidden="1">#REF!</definedName>
    <definedName name="Z_7D5CD586_AF03_11D3_9DB4_00A0C9DF29FD_.wvu.PrintArea" localSheetId="36" hidden="1">#REF!</definedName>
    <definedName name="Z_7D5CD586_AF03_11D3_9DB4_00A0C9DF29FD_.wvu.PrintArea" localSheetId="10" hidden="1">#REF!</definedName>
    <definedName name="Z_7D5CD586_AF03_11D3_9DB4_00A0C9DF29FD_.wvu.PrintArea" localSheetId="11" hidden="1">#REF!</definedName>
    <definedName name="Z_7D5CD586_AF03_11D3_9DB4_00A0C9DF29FD_.wvu.PrintArea" localSheetId="9" hidden="1">#REF!</definedName>
    <definedName name="Z_7D5CD586_AF03_11D3_9DB4_00A0C9DF29FD_.wvu.PrintArea" localSheetId="8" hidden="1">#REF!</definedName>
    <definedName name="Z_7D5CD586_AF03_11D3_9DB4_00A0C9DF29FD_.wvu.PrintArea" localSheetId="21" hidden="1">#REF!</definedName>
    <definedName name="Z_7D5CD586_AF03_11D3_9DB4_00A0C9DF29FD_.wvu.PrintArea" localSheetId="6" hidden="1">#REF!</definedName>
    <definedName name="Z_7D5CD586_AF03_11D3_9DB4_00A0C9DF29FD_.wvu.PrintArea" localSheetId="0" hidden="1">#REF!</definedName>
    <definedName name="Z_7D5CD586_AF03_11D3_9DB4_00A0C9DF29FD_.wvu.PrintArea" localSheetId="2" hidden="1">#REF!</definedName>
    <definedName name="Z_7D5CD586_AF03_11D3_9DB4_00A0C9DF29FD_.wvu.PrintArea" localSheetId="1" hidden="1">#REF!</definedName>
    <definedName name="Z_7D5CD586_AF03_11D3_9DB4_00A0C9DF29FD_.wvu.PrintArea" localSheetId="33" hidden="1">#REF!</definedName>
    <definedName name="Z_7D5CD586_AF03_11D3_9DB4_00A0C9DF29FD_.wvu.PrintArea" localSheetId="25" hidden="1">#REF!</definedName>
    <definedName name="Z_7D5CD586_AF03_11D3_9DB4_00A0C9DF29FD_.wvu.PrintArea" hidden="1">#REF!</definedName>
    <definedName name="Z_7D5CD587_AF03_11D3_9DB4_00A0C9DF29FD_.wvu.PrintArea" localSheetId="17" hidden="1">#REF!</definedName>
    <definedName name="Z_7D5CD587_AF03_11D3_9DB4_00A0C9DF29FD_.wvu.PrintArea" localSheetId="16" hidden="1">#REF!</definedName>
    <definedName name="Z_7D5CD587_AF03_11D3_9DB4_00A0C9DF29FD_.wvu.PrintArea" localSheetId="53" hidden="1">#REF!</definedName>
    <definedName name="Z_7D5CD587_AF03_11D3_9DB4_00A0C9DF29FD_.wvu.PrintArea" localSheetId="23" hidden="1">#REF!</definedName>
    <definedName name="Z_7D5CD587_AF03_11D3_9DB4_00A0C9DF29FD_.wvu.PrintArea" localSheetId="14" hidden="1">#REF!</definedName>
    <definedName name="Z_7D5CD587_AF03_11D3_9DB4_00A0C9DF29FD_.wvu.PrintArea" localSheetId="13" hidden="1">#REF!</definedName>
    <definedName name="Z_7D5CD587_AF03_11D3_9DB4_00A0C9DF29FD_.wvu.PrintArea" localSheetId="12" hidden="1">#REF!</definedName>
    <definedName name="Z_7D5CD587_AF03_11D3_9DB4_00A0C9DF29FD_.wvu.PrintArea" localSheetId="36" hidden="1">#REF!</definedName>
    <definedName name="Z_7D5CD587_AF03_11D3_9DB4_00A0C9DF29FD_.wvu.PrintArea" localSheetId="10" hidden="1">#REF!</definedName>
    <definedName name="Z_7D5CD587_AF03_11D3_9DB4_00A0C9DF29FD_.wvu.PrintArea" localSheetId="11" hidden="1">#REF!</definedName>
    <definedName name="Z_7D5CD587_AF03_11D3_9DB4_00A0C9DF29FD_.wvu.PrintArea" localSheetId="9" hidden="1">#REF!</definedName>
    <definedName name="Z_7D5CD587_AF03_11D3_9DB4_00A0C9DF29FD_.wvu.PrintArea" localSheetId="8" hidden="1">#REF!</definedName>
    <definedName name="Z_7D5CD587_AF03_11D3_9DB4_00A0C9DF29FD_.wvu.PrintArea" localSheetId="21" hidden="1">#REF!</definedName>
    <definedName name="Z_7D5CD587_AF03_11D3_9DB4_00A0C9DF29FD_.wvu.PrintArea" localSheetId="6" hidden="1">#REF!</definedName>
    <definedName name="Z_7D5CD587_AF03_11D3_9DB4_00A0C9DF29FD_.wvu.PrintArea" localSheetId="0" hidden="1">#REF!</definedName>
    <definedName name="Z_7D5CD587_AF03_11D3_9DB4_00A0C9DF29FD_.wvu.PrintArea" localSheetId="2" hidden="1">#REF!</definedName>
    <definedName name="Z_7D5CD587_AF03_11D3_9DB4_00A0C9DF29FD_.wvu.PrintArea" localSheetId="1" hidden="1">#REF!</definedName>
    <definedName name="Z_7D5CD587_AF03_11D3_9DB4_00A0C9DF29FD_.wvu.PrintArea" localSheetId="33" hidden="1">#REF!</definedName>
    <definedName name="Z_7D5CD587_AF03_11D3_9DB4_00A0C9DF29FD_.wvu.PrintArea" localSheetId="25" hidden="1">#REF!</definedName>
    <definedName name="Z_7D5CD587_AF03_11D3_9DB4_00A0C9DF29FD_.wvu.PrintArea" hidden="1">#REF!</definedName>
    <definedName name="Z_7D5CD588_AF03_11D3_9DB4_00A0C9DF29FD_.wvu.PrintArea" localSheetId="17" hidden="1">#REF!</definedName>
    <definedName name="Z_7D5CD588_AF03_11D3_9DB4_00A0C9DF29FD_.wvu.PrintArea" localSheetId="16" hidden="1">#REF!</definedName>
    <definedName name="Z_7D5CD588_AF03_11D3_9DB4_00A0C9DF29FD_.wvu.PrintArea" localSheetId="53" hidden="1">#REF!</definedName>
    <definedName name="Z_7D5CD588_AF03_11D3_9DB4_00A0C9DF29FD_.wvu.PrintArea" localSheetId="23" hidden="1">#REF!</definedName>
    <definedName name="Z_7D5CD588_AF03_11D3_9DB4_00A0C9DF29FD_.wvu.PrintArea" localSheetId="14" hidden="1">#REF!</definedName>
    <definedName name="Z_7D5CD588_AF03_11D3_9DB4_00A0C9DF29FD_.wvu.PrintArea" localSheetId="13" hidden="1">#REF!</definedName>
    <definedName name="Z_7D5CD588_AF03_11D3_9DB4_00A0C9DF29FD_.wvu.PrintArea" localSheetId="12" hidden="1">#REF!</definedName>
    <definedName name="Z_7D5CD588_AF03_11D3_9DB4_00A0C9DF29FD_.wvu.PrintArea" localSheetId="36" hidden="1">#REF!</definedName>
    <definedName name="Z_7D5CD588_AF03_11D3_9DB4_00A0C9DF29FD_.wvu.PrintArea" localSheetId="10" hidden="1">#REF!</definedName>
    <definedName name="Z_7D5CD588_AF03_11D3_9DB4_00A0C9DF29FD_.wvu.PrintArea" localSheetId="11" hidden="1">#REF!</definedName>
    <definedName name="Z_7D5CD588_AF03_11D3_9DB4_00A0C9DF29FD_.wvu.PrintArea" localSheetId="9" hidden="1">#REF!</definedName>
    <definedName name="Z_7D5CD588_AF03_11D3_9DB4_00A0C9DF29FD_.wvu.PrintArea" localSheetId="8" hidden="1">#REF!</definedName>
    <definedName name="Z_7D5CD588_AF03_11D3_9DB4_00A0C9DF29FD_.wvu.PrintArea" localSheetId="21" hidden="1">#REF!</definedName>
    <definedName name="Z_7D5CD588_AF03_11D3_9DB4_00A0C9DF29FD_.wvu.PrintArea" localSheetId="6" hidden="1">#REF!</definedName>
    <definedName name="Z_7D5CD588_AF03_11D3_9DB4_00A0C9DF29FD_.wvu.PrintArea" localSheetId="0" hidden="1">#REF!</definedName>
    <definedName name="Z_7D5CD588_AF03_11D3_9DB4_00A0C9DF29FD_.wvu.PrintArea" localSheetId="2" hidden="1">#REF!</definedName>
    <definedName name="Z_7D5CD588_AF03_11D3_9DB4_00A0C9DF29FD_.wvu.PrintArea" localSheetId="1" hidden="1">#REF!</definedName>
    <definedName name="Z_7D5CD588_AF03_11D3_9DB4_00A0C9DF29FD_.wvu.PrintArea" localSheetId="33" hidden="1">#REF!</definedName>
    <definedName name="Z_7D5CD588_AF03_11D3_9DB4_00A0C9DF29FD_.wvu.PrintArea" localSheetId="25" hidden="1">#REF!</definedName>
    <definedName name="Z_7D5CD588_AF03_11D3_9DB4_00A0C9DF29FD_.wvu.PrintArea" hidden="1">#REF!</definedName>
    <definedName name="Z_7D5CD58A_AF03_11D3_9DB4_00A0C9DF29FD_.wvu.PrintArea" localSheetId="17" hidden="1">#REF!</definedName>
    <definedName name="Z_7D5CD58A_AF03_11D3_9DB4_00A0C9DF29FD_.wvu.PrintArea" localSheetId="16" hidden="1">#REF!</definedName>
    <definedName name="Z_7D5CD58A_AF03_11D3_9DB4_00A0C9DF29FD_.wvu.PrintArea" localSheetId="53" hidden="1">#REF!</definedName>
    <definedName name="Z_7D5CD58A_AF03_11D3_9DB4_00A0C9DF29FD_.wvu.PrintArea" localSheetId="23" hidden="1">#REF!</definedName>
    <definedName name="Z_7D5CD58A_AF03_11D3_9DB4_00A0C9DF29FD_.wvu.PrintArea" localSheetId="14" hidden="1">#REF!</definedName>
    <definedName name="Z_7D5CD58A_AF03_11D3_9DB4_00A0C9DF29FD_.wvu.PrintArea" localSheetId="13" hidden="1">#REF!</definedName>
    <definedName name="Z_7D5CD58A_AF03_11D3_9DB4_00A0C9DF29FD_.wvu.PrintArea" localSheetId="12" hidden="1">#REF!</definedName>
    <definedName name="Z_7D5CD58A_AF03_11D3_9DB4_00A0C9DF29FD_.wvu.PrintArea" localSheetId="36" hidden="1">#REF!</definedName>
    <definedName name="Z_7D5CD58A_AF03_11D3_9DB4_00A0C9DF29FD_.wvu.PrintArea" localSheetId="10" hidden="1">#REF!</definedName>
    <definedName name="Z_7D5CD58A_AF03_11D3_9DB4_00A0C9DF29FD_.wvu.PrintArea" localSheetId="11" hidden="1">#REF!</definedName>
    <definedName name="Z_7D5CD58A_AF03_11D3_9DB4_00A0C9DF29FD_.wvu.PrintArea" localSheetId="9" hidden="1">#REF!</definedName>
    <definedName name="Z_7D5CD58A_AF03_11D3_9DB4_00A0C9DF29FD_.wvu.PrintArea" localSheetId="8" hidden="1">#REF!</definedName>
    <definedName name="Z_7D5CD58A_AF03_11D3_9DB4_00A0C9DF29FD_.wvu.PrintArea" localSheetId="21" hidden="1">#REF!</definedName>
    <definedName name="Z_7D5CD58A_AF03_11D3_9DB4_00A0C9DF29FD_.wvu.PrintArea" localSheetId="6" hidden="1">#REF!</definedName>
    <definedName name="Z_7D5CD58A_AF03_11D3_9DB4_00A0C9DF29FD_.wvu.PrintArea" localSheetId="0" hidden="1">#REF!</definedName>
    <definedName name="Z_7D5CD58A_AF03_11D3_9DB4_00A0C9DF29FD_.wvu.PrintArea" localSheetId="2" hidden="1">#REF!</definedName>
    <definedName name="Z_7D5CD58A_AF03_11D3_9DB4_00A0C9DF29FD_.wvu.PrintArea" localSheetId="1" hidden="1">#REF!</definedName>
    <definedName name="Z_7D5CD58A_AF03_11D3_9DB4_00A0C9DF29FD_.wvu.PrintArea" localSheetId="33" hidden="1">#REF!</definedName>
    <definedName name="Z_7D5CD58A_AF03_11D3_9DB4_00A0C9DF29FD_.wvu.PrintArea" localSheetId="25" hidden="1">#REF!</definedName>
    <definedName name="Z_7D5CD58A_AF03_11D3_9DB4_00A0C9DF29FD_.wvu.PrintArea" hidden="1">#REF!</definedName>
    <definedName name="Z_7D5CD58B_AF03_11D3_9DB4_00A0C9DF29FD_.wvu.PrintArea" localSheetId="17" hidden="1">#REF!</definedName>
    <definedName name="Z_7D5CD58B_AF03_11D3_9DB4_00A0C9DF29FD_.wvu.PrintArea" localSheetId="16" hidden="1">#REF!</definedName>
    <definedName name="Z_7D5CD58B_AF03_11D3_9DB4_00A0C9DF29FD_.wvu.PrintArea" localSheetId="53" hidden="1">#REF!</definedName>
    <definedName name="Z_7D5CD58B_AF03_11D3_9DB4_00A0C9DF29FD_.wvu.PrintArea" localSheetId="23" hidden="1">#REF!</definedName>
    <definedName name="Z_7D5CD58B_AF03_11D3_9DB4_00A0C9DF29FD_.wvu.PrintArea" localSheetId="14" hidden="1">#REF!</definedName>
    <definedName name="Z_7D5CD58B_AF03_11D3_9DB4_00A0C9DF29FD_.wvu.PrintArea" localSheetId="13" hidden="1">#REF!</definedName>
    <definedName name="Z_7D5CD58B_AF03_11D3_9DB4_00A0C9DF29FD_.wvu.PrintArea" localSheetId="12" hidden="1">#REF!</definedName>
    <definedName name="Z_7D5CD58B_AF03_11D3_9DB4_00A0C9DF29FD_.wvu.PrintArea" localSheetId="36" hidden="1">#REF!</definedName>
    <definedName name="Z_7D5CD58B_AF03_11D3_9DB4_00A0C9DF29FD_.wvu.PrintArea" localSheetId="10" hidden="1">#REF!</definedName>
    <definedName name="Z_7D5CD58B_AF03_11D3_9DB4_00A0C9DF29FD_.wvu.PrintArea" localSheetId="11" hidden="1">#REF!</definedName>
    <definedName name="Z_7D5CD58B_AF03_11D3_9DB4_00A0C9DF29FD_.wvu.PrintArea" localSheetId="9" hidden="1">#REF!</definedName>
    <definedName name="Z_7D5CD58B_AF03_11D3_9DB4_00A0C9DF29FD_.wvu.PrintArea" localSheetId="8" hidden="1">#REF!</definedName>
    <definedName name="Z_7D5CD58B_AF03_11D3_9DB4_00A0C9DF29FD_.wvu.PrintArea" localSheetId="21" hidden="1">#REF!</definedName>
    <definedName name="Z_7D5CD58B_AF03_11D3_9DB4_00A0C9DF29FD_.wvu.PrintArea" localSheetId="6" hidden="1">#REF!</definedName>
    <definedName name="Z_7D5CD58B_AF03_11D3_9DB4_00A0C9DF29FD_.wvu.PrintArea" localSheetId="0" hidden="1">#REF!</definedName>
    <definedName name="Z_7D5CD58B_AF03_11D3_9DB4_00A0C9DF29FD_.wvu.PrintArea" localSheetId="2" hidden="1">#REF!</definedName>
    <definedName name="Z_7D5CD58B_AF03_11D3_9DB4_00A0C9DF29FD_.wvu.PrintArea" localSheetId="1" hidden="1">#REF!</definedName>
    <definedName name="Z_7D5CD58B_AF03_11D3_9DB4_00A0C9DF29FD_.wvu.PrintArea" localSheetId="33" hidden="1">#REF!</definedName>
    <definedName name="Z_7D5CD58B_AF03_11D3_9DB4_00A0C9DF29FD_.wvu.PrintArea" localSheetId="25" hidden="1">#REF!</definedName>
    <definedName name="Z_7D5CD58B_AF03_11D3_9DB4_00A0C9DF29FD_.wvu.PrintArea" hidden="1">#REF!</definedName>
    <definedName name="Z_7D5CD58C_AF03_11D3_9DB4_00A0C9DF29FD_.wvu.PrintArea" localSheetId="17" hidden="1">#REF!</definedName>
    <definedName name="Z_7D5CD58C_AF03_11D3_9DB4_00A0C9DF29FD_.wvu.PrintArea" localSheetId="16" hidden="1">#REF!</definedName>
    <definedName name="Z_7D5CD58C_AF03_11D3_9DB4_00A0C9DF29FD_.wvu.PrintArea" localSheetId="53" hidden="1">#REF!</definedName>
    <definedName name="Z_7D5CD58C_AF03_11D3_9DB4_00A0C9DF29FD_.wvu.PrintArea" localSheetId="23" hidden="1">#REF!</definedName>
    <definedName name="Z_7D5CD58C_AF03_11D3_9DB4_00A0C9DF29FD_.wvu.PrintArea" localSheetId="14" hidden="1">#REF!</definedName>
    <definedName name="Z_7D5CD58C_AF03_11D3_9DB4_00A0C9DF29FD_.wvu.PrintArea" localSheetId="13" hidden="1">#REF!</definedName>
    <definedName name="Z_7D5CD58C_AF03_11D3_9DB4_00A0C9DF29FD_.wvu.PrintArea" localSheetId="12" hidden="1">#REF!</definedName>
    <definedName name="Z_7D5CD58C_AF03_11D3_9DB4_00A0C9DF29FD_.wvu.PrintArea" localSheetId="36" hidden="1">#REF!</definedName>
    <definedName name="Z_7D5CD58C_AF03_11D3_9DB4_00A0C9DF29FD_.wvu.PrintArea" localSheetId="10" hidden="1">#REF!</definedName>
    <definedName name="Z_7D5CD58C_AF03_11D3_9DB4_00A0C9DF29FD_.wvu.PrintArea" localSheetId="11" hidden="1">#REF!</definedName>
    <definedName name="Z_7D5CD58C_AF03_11D3_9DB4_00A0C9DF29FD_.wvu.PrintArea" localSheetId="9" hidden="1">#REF!</definedName>
    <definedName name="Z_7D5CD58C_AF03_11D3_9DB4_00A0C9DF29FD_.wvu.PrintArea" localSheetId="8" hidden="1">#REF!</definedName>
    <definedName name="Z_7D5CD58C_AF03_11D3_9DB4_00A0C9DF29FD_.wvu.PrintArea" localSheetId="21" hidden="1">#REF!</definedName>
    <definedName name="Z_7D5CD58C_AF03_11D3_9DB4_00A0C9DF29FD_.wvu.PrintArea" localSheetId="6" hidden="1">#REF!</definedName>
    <definedName name="Z_7D5CD58C_AF03_11D3_9DB4_00A0C9DF29FD_.wvu.PrintArea" localSheetId="0" hidden="1">#REF!</definedName>
    <definedName name="Z_7D5CD58C_AF03_11D3_9DB4_00A0C9DF29FD_.wvu.PrintArea" localSheetId="2" hidden="1">#REF!</definedName>
    <definedName name="Z_7D5CD58C_AF03_11D3_9DB4_00A0C9DF29FD_.wvu.PrintArea" localSheetId="1" hidden="1">#REF!</definedName>
    <definedName name="Z_7D5CD58C_AF03_11D3_9DB4_00A0C9DF29FD_.wvu.PrintArea" localSheetId="33" hidden="1">#REF!</definedName>
    <definedName name="Z_7D5CD58C_AF03_11D3_9DB4_00A0C9DF29FD_.wvu.PrintArea" localSheetId="25" hidden="1">#REF!</definedName>
    <definedName name="Z_7D5CD58C_AF03_11D3_9DB4_00A0C9DF29FD_.wvu.PrintArea" hidden="1">#REF!</definedName>
    <definedName name="Z_7D5CD58D_AF03_11D3_9DB4_00A0C9DF29FD_.wvu.PrintArea" localSheetId="17" hidden="1">#REF!</definedName>
    <definedName name="Z_7D5CD58D_AF03_11D3_9DB4_00A0C9DF29FD_.wvu.PrintArea" localSheetId="16" hidden="1">#REF!</definedName>
    <definedName name="Z_7D5CD58D_AF03_11D3_9DB4_00A0C9DF29FD_.wvu.PrintArea" localSheetId="53" hidden="1">#REF!</definedName>
    <definedName name="Z_7D5CD58D_AF03_11D3_9DB4_00A0C9DF29FD_.wvu.PrintArea" localSheetId="23" hidden="1">#REF!</definedName>
    <definedName name="Z_7D5CD58D_AF03_11D3_9DB4_00A0C9DF29FD_.wvu.PrintArea" localSheetId="14" hidden="1">#REF!</definedName>
    <definedName name="Z_7D5CD58D_AF03_11D3_9DB4_00A0C9DF29FD_.wvu.PrintArea" localSheetId="13" hidden="1">#REF!</definedName>
    <definedName name="Z_7D5CD58D_AF03_11D3_9DB4_00A0C9DF29FD_.wvu.PrintArea" localSheetId="12" hidden="1">#REF!</definedName>
    <definedName name="Z_7D5CD58D_AF03_11D3_9DB4_00A0C9DF29FD_.wvu.PrintArea" localSheetId="36" hidden="1">#REF!</definedName>
    <definedName name="Z_7D5CD58D_AF03_11D3_9DB4_00A0C9DF29FD_.wvu.PrintArea" localSheetId="10" hidden="1">#REF!</definedName>
    <definedName name="Z_7D5CD58D_AF03_11D3_9DB4_00A0C9DF29FD_.wvu.PrintArea" localSheetId="11" hidden="1">#REF!</definedName>
    <definedName name="Z_7D5CD58D_AF03_11D3_9DB4_00A0C9DF29FD_.wvu.PrintArea" localSheetId="9" hidden="1">#REF!</definedName>
    <definedName name="Z_7D5CD58D_AF03_11D3_9DB4_00A0C9DF29FD_.wvu.PrintArea" localSheetId="8" hidden="1">#REF!</definedName>
    <definedName name="Z_7D5CD58D_AF03_11D3_9DB4_00A0C9DF29FD_.wvu.PrintArea" localSheetId="21" hidden="1">#REF!</definedName>
    <definedName name="Z_7D5CD58D_AF03_11D3_9DB4_00A0C9DF29FD_.wvu.PrintArea" localSheetId="6" hidden="1">#REF!</definedName>
    <definedName name="Z_7D5CD58D_AF03_11D3_9DB4_00A0C9DF29FD_.wvu.PrintArea" localSheetId="0" hidden="1">#REF!</definedName>
    <definedName name="Z_7D5CD58D_AF03_11D3_9DB4_00A0C9DF29FD_.wvu.PrintArea" localSheetId="2" hidden="1">#REF!</definedName>
    <definedName name="Z_7D5CD58D_AF03_11D3_9DB4_00A0C9DF29FD_.wvu.PrintArea" localSheetId="1" hidden="1">#REF!</definedName>
    <definedName name="Z_7D5CD58D_AF03_11D3_9DB4_00A0C9DF29FD_.wvu.PrintArea" localSheetId="33" hidden="1">#REF!</definedName>
    <definedName name="Z_7D5CD58D_AF03_11D3_9DB4_00A0C9DF29FD_.wvu.PrintArea" localSheetId="25" hidden="1">#REF!</definedName>
    <definedName name="Z_7D5CD58D_AF03_11D3_9DB4_00A0C9DF29FD_.wvu.PrintArea" hidden="1">#REF!</definedName>
    <definedName name="Z_7D5CD58F_AF03_11D3_9DB4_00A0C9DF29FD_.wvu.PrintArea" localSheetId="17" hidden="1">#REF!</definedName>
    <definedName name="Z_7D5CD58F_AF03_11D3_9DB4_00A0C9DF29FD_.wvu.PrintArea" localSheetId="16" hidden="1">#REF!</definedName>
    <definedName name="Z_7D5CD58F_AF03_11D3_9DB4_00A0C9DF29FD_.wvu.PrintArea" localSheetId="53" hidden="1">#REF!</definedName>
    <definedName name="Z_7D5CD58F_AF03_11D3_9DB4_00A0C9DF29FD_.wvu.PrintArea" localSheetId="23" hidden="1">#REF!</definedName>
    <definedName name="Z_7D5CD58F_AF03_11D3_9DB4_00A0C9DF29FD_.wvu.PrintArea" localSheetId="14" hidden="1">#REF!</definedName>
    <definedName name="Z_7D5CD58F_AF03_11D3_9DB4_00A0C9DF29FD_.wvu.PrintArea" localSheetId="13" hidden="1">#REF!</definedName>
    <definedName name="Z_7D5CD58F_AF03_11D3_9DB4_00A0C9DF29FD_.wvu.PrintArea" localSheetId="12" hidden="1">#REF!</definedName>
    <definedName name="Z_7D5CD58F_AF03_11D3_9DB4_00A0C9DF29FD_.wvu.PrintArea" localSheetId="36" hidden="1">#REF!</definedName>
    <definedName name="Z_7D5CD58F_AF03_11D3_9DB4_00A0C9DF29FD_.wvu.PrintArea" localSheetId="10" hidden="1">#REF!</definedName>
    <definedName name="Z_7D5CD58F_AF03_11D3_9DB4_00A0C9DF29FD_.wvu.PrintArea" localSheetId="11" hidden="1">#REF!</definedName>
    <definedName name="Z_7D5CD58F_AF03_11D3_9DB4_00A0C9DF29FD_.wvu.PrintArea" localSheetId="9" hidden="1">#REF!</definedName>
    <definedName name="Z_7D5CD58F_AF03_11D3_9DB4_00A0C9DF29FD_.wvu.PrintArea" localSheetId="8" hidden="1">#REF!</definedName>
    <definedName name="Z_7D5CD58F_AF03_11D3_9DB4_00A0C9DF29FD_.wvu.PrintArea" localSheetId="21" hidden="1">#REF!</definedName>
    <definedName name="Z_7D5CD58F_AF03_11D3_9DB4_00A0C9DF29FD_.wvu.PrintArea" localSheetId="6" hidden="1">#REF!</definedName>
    <definedName name="Z_7D5CD58F_AF03_11D3_9DB4_00A0C9DF29FD_.wvu.PrintArea" localSheetId="0" hidden="1">#REF!</definedName>
    <definedName name="Z_7D5CD58F_AF03_11D3_9DB4_00A0C9DF29FD_.wvu.PrintArea" localSheetId="2" hidden="1">#REF!</definedName>
    <definedName name="Z_7D5CD58F_AF03_11D3_9DB4_00A0C9DF29FD_.wvu.PrintArea" localSheetId="1" hidden="1">#REF!</definedName>
    <definedName name="Z_7D5CD58F_AF03_11D3_9DB4_00A0C9DF29FD_.wvu.PrintArea" localSheetId="33" hidden="1">#REF!</definedName>
    <definedName name="Z_7D5CD58F_AF03_11D3_9DB4_00A0C9DF29FD_.wvu.PrintArea" localSheetId="25" hidden="1">#REF!</definedName>
    <definedName name="Z_7D5CD58F_AF03_11D3_9DB4_00A0C9DF29FD_.wvu.PrintArea" hidden="1">#REF!</definedName>
    <definedName name="Z_7D5CD590_AF03_11D3_9DB4_00A0C9DF29FD_.wvu.PrintArea" localSheetId="17" hidden="1">#REF!</definedName>
    <definedName name="Z_7D5CD590_AF03_11D3_9DB4_00A0C9DF29FD_.wvu.PrintArea" localSheetId="16" hidden="1">#REF!</definedName>
    <definedName name="Z_7D5CD590_AF03_11D3_9DB4_00A0C9DF29FD_.wvu.PrintArea" localSheetId="53" hidden="1">#REF!</definedName>
    <definedName name="Z_7D5CD590_AF03_11D3_9DB4_00A0C9DF29FD_.wvu.PrintArea" localSheetId="23" hidden="1">#REF!</definedName>
    <definedName name="Z_7D5CD590_AF03_11D3_9DB4_00A0C9DF29FD_.wvu.PrintArea" localSheetId="14" hidden="1">#REF!</definedName>
    <definedName name="Z_7D5CD590_AF03_11D3_9DB4_00A0C9DF29FD_.wvu.PrintArea" localSheetId="13" hidden="1">#REF!</definedName>
    <definedName name="Z_7D5CD590_AF03_11D3_9DB4_00A0C9DF29FD_.wvu.PrintArea" localSheetId="12" hidden="1">#REF!</definedName>
    <definedName name="Z_7D5CD590_AF03_11D3_9DB4_00A0C9DF29FD_.wvu.PrintArea" localSheetId="36" hidden="1">#REF!</definedName>
    <definedName name="Z_7D5CD590_AF03_11D3_9DB4_00A0C9DF29FD_.wvu.PrintArea" localSheetId="10" hidden="1">#REF!</definedName>
    <definedName name="Z_7D5CD590_AF03_11D3_9DB4_00A0C9DF29FD_.wvu.PrintArea" localSheetId="11" hidden="1">#REF!</definedName>
    <definedName name="Z_7D5CD590_AF03_11D3_9DB4_00A0C9DF29FD_.wvu.PrintArea" localSheetId="9" hidden="1">#REF!</definedName>
    <definedName name="Z_7D5CD590_AF03_11D3_9DB4_00A0C9DF29FD_.wvu.PrintArea" localSheetId="8" hidden="1">#REF!</definedName>
    <definedName name="Z_7D5CD590_AF03_11D3_9DB4_00A0C9DF29FD_.wvu.PrintArea" localSheetId="21" hidden="1">#REF!</definedName>
    <definedName name="Z_7D5CD590_AF03_11D3_9DB4_00A0C9DF29FD_.wvu.PrintArea" localSheetId="6" hidden="1">#REF!</definedName>
    <definedName name="Z_7D5CD590_AF03_11D3_9DB4_00A0C9DF29FD_.wvu.PrintArea" localSheetId="0" hidden="1">#REF!</definedName>
    <definedName name="Z_7D5CD590_AF03_11D3_9DB4_00A0C9DF29FD_.wvu.PrintArea" localSheetId="2" hidden="1">#REF!</definedName>
    <definedName name="Z_7D5CD590_AF03_11D3_9DB4_00A0C9DF29FD_.wvu.PrintArea" localSheetId="1" hidden="1">#REF!</definedName>
    <definedName name="Z_7D5CD590_AF03_11D3_9DB4_00A0C9DF29FD_.wvu.PrintArea" localSheetId="33" hidden="1">#REF!</definedName>
    <definedName name="Z_7D5CD590_AF03_11D3_9DB4_00A0C9DF29FD_.wvu.PrintArea" localSheetId="25" hidden="1">#REF!</definedName>
    <definedName name="Z_7D5CD590_AF03_11D3_9DB4_00A0C9DF29FD_.wvu.PrintArea" hidden="1">#REF!</definedName>
    <definedName name="Z_7D5CD592_AF03_11D3_9DB4_00A0C9DF29FD_.wvu.PrintArea" localSheetId="17" hidden="1">#REF!</definedName>
    <definedName name="Z_7D5CD592_AF03_11D3_9DB4_00A0C9DF29FD_.wvu.PrintArea" localSheetId="16" hidden="1">#REF!</definedName>
    <definedName name="Z_7D5CD592_AF03_11D3_9DB4_00A0C9DF29FD_.wvu.PrintArea" localSheetId="53" hidden="1">#REF!</definedName>
    <definedName name="Z_7D5CD592_AF03_11D3_9DB4_00A0C9DF29FD_.wvu.PrintArea" localSheetId="23" hidden="1">#REF!</definedName>
    <definedName name="Z_7D5CD592_AF03_11D3_9DB4_00A0C9DF29FD_.wvu.PrintArea" localSheetId="14" hidden="1">#REF!</definedName>
    <definedName name="Z_7D5CD592_AF03_11D3_9DB4_00A0C9DF29FD_.wvu.PrintArea" localSheetId="13" hidden="1">#REF!</definedName>
    <definedName name="Z_7D5CD592_AF03_11D3_9DB4_00A0C9DF29FD_.wvu.PrintArea" localSheetId="12" hidden="1">#REF!</definedName>
    <definedName name="Z_7D5CD592_AF03_11D3_9DB4_00A0C9DF29FD_.wvu.PrintArea" localSheetId="36" hidden="1">#REF!</definedName>
    <definedName name="Z_7D5CD592_AF03_11D3_9DB4_00A0C9DF29FD_.wvu.PrintArea" localSheetId="10" hidden="1">#REF!</definedName>
    <definedName name="Z_7D5CD592_AF03_11D3_9DB4_00A0C9DF29FD_.wvu.PrintArea" localSheetId="11" hidden="1">#REF!</definedName>
    <definedName name="Z_7D5CD592_AF03_11D3_9DB4_00A0C9DF29FD_.wvu.PrintArea" localSheetId="9" hidden="1">#REF!</definedName>
    <definedName name="Z_7D5CD592_AF03_11D3_9DB4_00A0C9DF29FD_.wvu.PrintArea" localSheetId="8" hidden="1">#REF!</definedName>
    <definedName name="Z_7D5CD592_AF03_11D3_9DB4_00A0C9DF29FD_.wvu.PrintArea" localSheetId="21" hidden="1">#REF!</definedName>
    <definedName name="Z_7D5CD592_AF03_11D3_9DB4_00A0C9DF29FD_.wvu.PrintArea" localSheetId="6" hidden="1">#REF!</definedName>
    <definedName name="Z_7D5CD592_AF03_11D3_9DB4_00A0C9DF29FD_.wvu.PrintArea" localSheetId="0" hidden="1">#REF!</definedName>
    <definedName name="Z_7D5CD592_AF03_11D3_9DB4_00A0C9DF29FD_.wvu.PrintArea" localSheetId="2" hidden="1">#REF!</definedName>
    <definedName name="Z_7D5CD592_AF03_11D3_9DB4_00A0C9DF29FD_.wvu.PrintArea" localSheetId="1" hidden="1">#REF!</definedName>
    <definedName name="Z_7D5CD592_AF03_11D3_9DB4_00A0C9DF29FD_.wvu.PrintArea" localSheetId="33" hidden="1">#REF!</definedName>
    <definedName name="Z_7D5CD592_AF03_11D3_9DB4_00A0C9DF29FD_.wvu.PrintArea" localSheetId="25" hidden="1">#REF!</definedName>
    <definedName name="Z_7D5CD592_AF03_11D3_9DB4_00A0C9DF29FD_.wvu.PrintArea" hidden="1">#REF!</definedName>
    <definedName name="Z_7D5CD593_AF03_11D3_9DB4_00A0C9DF29FD_.wvu.PrintArea" localSheetId="17" hidden="1">#REF!</definedName>
    <definedName name="Z_7D5CD593_AF03_11D3_9DB4_00A0C9DF29FD_.wvu.PrintArea" localSheetId="16" hidden="1">#REF!</definedName>
    <definedName name="Z_7D5CD593_AF03_11D3_9DB4_00A0C9DF29FD_.wvu.PrintArea" localSheetId="53" hidden="1">#REF!</definedName>
    <definedName name="Z_7D5CD593_AF03_11D3_9DB4_00A0C9DF29FD_.wvu.PrintArea" localSheetId="23" hidden="1">#REF!</definedName>
    <definedName name="Z_7D5CD593_AF03_11D3_9DB4_00A0C9DF29FD_.wvu.PrintArea" localSheetId="14" hidden="1">#REF!</definedName>
    <definedName name="Z_7D5CD593_AF03_11D3_9DB4_00A0C9DF29FD_.wvu.PrintArea" localSheetId="13" hidden="1">#REF!</definedName>
    <definedName name="Z_7D5CD593_AF03_11D3_9DB4_00A0C9DF29FD_.wvu.PrintArea" localSheetId="12" hidden="1">#REF!</definedName>
    <definedName name="Z_7D5CD593_AF03_11D3_9DB4_00A0C9DF29FD_.wvu.PrintArea" localSheetId="36" hidden="1">#REF!</definedName>
    <definedName name="Z_7D5CD593_AF03_11D3_9DB4_00A0C9DF29FD_.wvu.PrintArea" localSheetId="10" hidden="1">#REF!</definedName>
    <definedName name="Z_7D5CD593_AF03_11D3_9DB4_00A0C9DF29FD_.wvu.PrintArea" localSheetId="11" hidden="1">#REF!</definedName>
    <definedName name="Z_7D5CD593_AF03_11D3_9DB4_00A0C9DF29FD_.wvu.PrintArea" localSheetId="9" hidden="1">#REF!</definedName>
    <definedName name="Z_7D5CD593_AF03_11D3_9DB4_00A0C9DF29FD_.wvu.PrintArea" localSheetId="8" hidden="1">#REF!</definedName>
    <definedName name="Z_7D5CD593_AF03_11D3_9DB4_00A0C9DF29FD_.wvu.PrintArea" localSheetId="21" hidden="1">#REF!</definedName>
    <definedName name="Z_7D5CD593_AF03_11D3_9DB4_00A0C9DF29FD_.wvu.PrintArea" localSheetId="6" hidden="1">#REF!</definedName>
    <definedName name="Z_7D5CD593_AF03_11D3_9DB4_00A0C9DF29FD_.wvu.PrintArea" localSheetId="0" hidden="1">#REF!</definedName>
    <definedName name="Z_7D5CD593_AF03_11D3_9DB4_00A0C9DF29FD_.wvu.PrintArea" localSheetId="2" hidden="1">#REF!</definedName>
    <definedName name="Z_7D5CD593_AF03_11D3_9DB4_00A0C9DF29FD_.wvu.PrintArea" localSheetId="1" hidden="1">#REF!</definedName>
    <definedName name="Z_7D5CD593_AF03_11D3_9DB4_00A0C9DF29FD_.wvu.PrintArea" localSheetId="33" hidden="1">#REF!</definedName>
    <definedName name="Z_7D5CD593_AF03_11D3_9DB4_00A0C9DF29FD_.wvu.PrintArea" localSheetId="25" hidden="1">#REF!</definedName>
    <definedName name="Z_7D5CD593_AF03_11D3_9DB4_00A0C9DF29FD_.wvu.PrintArea" hidden="1">#REF!</definedName>
    <definedName name="Z_7D5CD595_AF03_11D3_9DB4_00A0C9DF29FD_.wvu.PrintArea" localSheetId="17" hidden="1">#REF!</definedName>
    <definedName name="Z_7D5CD595_AF03_11D3_9DB4_00A0C9DF29FD_.wvu.PrintArea" localSheetId="16" hidden="1">#REF!</definedName>
    <definedName name="Z_7D5CD595_AF03_11D3_9DB4_00A0C9DF29FD_.wvu.PrintArea" localSheetId="53" hidden="1">#REF!</definedName>
    <definedName name="Z_7D5CD595_AF03_11D3_9DB4_00A0C9DF29FD_.wvu.PrintArea" localSheetId="23" hidden="1">#REF!</definedName>
    <definedName name="Z_7D5CD595_AF03_11D3_9DB4_00A0C9DF29FD_.wvu.PrintArea" localSheetId="14" hidden="1">#REF!</definedName>
    <definedName name="Z_7D5CD595_AF03_11D3_9DB4_00A0C9DF29FD_.wvu.PrintArea" localSheetId="13" hidden="1">#REF!</definedName>
    <definedName name="Z_7D5CD595_AF03_11D3_9DB4_00A0C9DF29FD_.wvu.PrintArea" localSheetId="12" hidden="1">#REF!</definedName>
    <definedName name="Z_7D5CD595_AF03_11D3_9DB4_00A0C9DF29FD_.wvu.PrintArea" localSheetId="36" hidden="1">#REF!</definedName>
    <definedName name="Z_7D5CD595_AF03_11D3_9DB4_00A0C9DF29FD_.wvu.PrintArea" localSheetId="10" hidden="1">#REF!</definedName>
    <definedName name="Z_7D5CD595_AF03_11D3_9DB4_00A0C9DF29FD_.wvu.PrintArea" localSheetId="11" hidden="1">#REF!</definedName>
    <definedName name="Z_7D5CD595_AF03_11D3_9DB4_00A0C9DF29FD_.wvu.PrintArea" localSheetId="9" hidden="1">#REF!</definedName>
    <definedName name="Z_7D5CD595_AF03_11D3_9DB4_00A0C9DF29FD_.wvu.PrintArea" localSheetId="8" hidden="1">#REF!</definedName>
    <definedName name="Z_7D5CD595_AF03_11D3_9DB4_00A0C9DF29FD_.wvu.PrintArea" localSheetId="21" hidden="1">#REF!</definedName>
    <definedName name="Z_7D5CD595_AF03_11D3_9DB4_00A0C9DF29FD_.wvu.PrintArea" localSheetId="6" hidden="1">#REF!</definedName>
    <definedName name="Z_7D5CD595_AF03_11D3_9DB4_00A0C9DF29FD_.wvu.PrintArea" localSheetId="0" hidden="1">#REF!</definedName>
    <definedName name="Z_7D5CD595_AF03_11D3_9DB4_00A0C9DF29FD_.wvu.PrintArea" localSheetId="2" hidden="1">#REF!</definedName>
    <definedName name="Z_7D5CD595_AF03_11D3_9DB4_00A0C9DF29FD_.wvu.PrintArea" localSheetId="1" hidden="1">#REF!</definedName>
    <definedName name="Z_7D5CD595_AF03_11D3_9DB4_00A0C9DF29FD_.wvu.PrintArea" localSheetId="33" hidden="1">#REF!</definedName>
    <definedName name="Z_7D5CD595_AF03_11D3_9DB4_00A0C9DF29FD_.wvu.PrintArea" localSheetId="25" hidden="1">#REF!</definedName>
    <definedName name="Z_7D5CD595_AF03_11D3_9DB4_00A0C9DF29FD_.wvu.PrintArea" hidden="1">#REF!</definedName>
    <definedName name="Z_7D5CD596_AF03_11D3_9DB4_00A0C9DF29FD_.wvu.PrintArea" localSheetId="17" hidden="1">#REF!</definedName>
    <definedName name="Z_7D5CD596_AF03_11D3_9DB4_00A0C9DF29FD_.wvu.PrintArea" localSheetId="16" hidden="1">#REF!</definedName>
    <definedName name="Z_7D5CD596_AF03_11D3_9DB4_00A0C9DF29FD_.wvu.PrintArea" localSheetId="53" hidden="1">#REF!</definedName>
    <definedName name="Z_7D5CD596_AF03_11D3_9DB4_00A0C9DF29FD_.wvu.PrintArea" localSheetId="23" hidden="1">#REF!</definedName>
    <definedName name="Z_7D5CD596_AF03_11D3_9DB4_00A0C9DF29FD_.wvu.PrintArea" localSheetId="14" hidden="1">#REF!</definedName>
    <definedName name="Z_7D5CD596_AF03_11D3_9DB4_00A0C9DF29FD_.wvu.PrintArea" localSheetId="13" hidden="1">#REF!</definedName>
    <definedName name="Z_7D5CD596_AF03_11D3_9DB4_00A0C9DF29FD_.wvu.PrintArea" localSheetId="12" hidden="1">#REF!</definedName>
    <definedName name="Z_7D5CD596_AF03_11D3_9DB4_00A0C9DF29FD_.wvu.PrintArea" localSheetId="36" hidden="1">#REF!</definedName>
    <definedName name="Z_7D5CD596_AF03_11D3_9DB4_00A0C9DF29FD_.wvu.PrintArea" localSheetId="10" hidden="1">#REF!</definedName>
    <definedName name="Z_7D5CD596_AF03_11D3_9DB4_00A0C9DF29FD_.wvu.PrintArea" localSheetId="11" hidden="1">#REF!</definedName>
    <definedName name="Z_7D5CD596_AF03_11D3_9DB4_00A0C9DF29FD_.wvu.PrintArea" localSheetId="9" hidden="1">#REF!</definedName>
    <definedName name="Z_7D5CD596_AF03_11D3_9DB4_00A0C9DF29FD_.wvu.PrintArea" localSheetId="8" hidden="1">#REF!</definedName>
    <definedName name="Z_7D5CD596_AF03_11D3_9DB4_00A0C9DF29FD_.wvu.PrintArea" localSheetId="21" hidden="1">#REF!</definedName>
    <definedName name="Z_7D5CD596_AF03_11D3_9DB4_00A0C9DF29FD_.wvu.PrintArea" localSheetId="6" hidden="1">#REF!</definedName>
    <definedName name="Z_7D5CD596_AF03_11D3_9DB4_00A0C9DF29FD_.wvu.PrintArea" localSheetId="0" hidden="1">#REF!</definedName>
    <definedName name="Z_7D5CD596_AF03_11D3_9DB4_00A0C9DF29FD_.wvu.PrintArea" localSheetId="2" hidden="1">#REF!</definedName>
    <definedName name="Z_7D5CD596_AF03_11D3_9DB4_00A0C9DF29FD_.wvu.PrintArea" localSheetId="1" hidden="1">#REF!</definedName>
    <definedName name="Z_7D5CD596_AF03_11D3_9DB4_00A0C9DF29FD_.wvu.PrintArea" localSheetId="33" hidden="1">#REF!</definedName>
    <definedName name="Z_7D5CD596_AF03_11D3_9DB4_00A0C9DF29FD_.wvu.PrintArea" localSheetId="25" hidden="1">#REF!</definedName>
    <definedName name="Z_7D5CD596_AF03_11D3_9DB4_00A0C9DF29FD_.wvu.PrintArea" hidden="1">#REF!</definedName>
    <definedName name="Z_7D5CD597_AF03_11D3_9DB4_00A0C9DF29FD_.wvu.PrintArea" localSheetId="17" hidden="1">#REF!</definedName>
    <definedName name="Z_7D5CD597_AF03_11D3_9DB4_00A0C9DF29FD_.wvu.PrintArea" localSheetId="16" hidden="1">#REF!</definedName>
    <definedName name="Z_7D5CD597_AF03_11D3_9DB4_00A0C9DF29FD_.wvu.PrintArea" localSheetId="53" hidden="1">#REF!</definedName>
    <definedName name="Z_7D5CD597_AF03_11D3_9DB4_00A0C9DF29FD_.wvu.PrintArea" localSheetId="23" hidden="1">#REF!</definedName>
    <definedName name="Z_7D5CD597_AF03_11D3_9DB4_00A0C9DF29FD_.wvu.PrintArea" localSheetId="14" hidden="1">#REF!</definedName>
    <definedName name="Z_7D5CD597_AF03_11D3_9DB4_00A0C9DF29FD_.wvu.PrintArea" localSheetId="13" hidden="1">#REF!</definedName>
    <definedName name="Z_7D5CD597_AF03_11D3_9DB4_00A0C9DF29FD_.wvu.PrintArea" localSheetId="12" hidden="1">#REF!</definedName>
    <definedName name="Z_7D5CD597_AF03_11D3_9DB4_00A0C9DF29FD_.wvu.PrintArea" localSheetId="36" hidden="1">#REF!</definedName>
    <definedName name="Z_7D5CD597_AF03_11D3_9DB4_00A0C9DF29FD_.wvu.PrintArea" localSheetId="10" hidden="1">#REF!</definedName>
    <definedName name="Z_7D5CD597_AF03_11D3_9DB4_00A0C9DF29FD_.wvu.PrintArea" localSheetId="11" hidden="1">#REF!</definedName>
    <definedName name="Z_7D5CD597_AF03_11D3_9DB4_00A0C9DF29FD_.wvu.PrintArea" localSheetId="9" hidden="1">#REF!</definedName>
    <definedName name="Z_7D5CD597_AF03_11D3_9DB4_00A0C9DF29FD_.wvu.PrintArea" localSheetId="8" hidden="1">#REF!</definedName>
    <definedName name="Z_7D5CD597_AF03_11D3_9DB4_00A0C9DF29FD_.wvu.PrintArea" localSheetId="21" hidden="1">#REF!</definedName>
    <definedName name="Z_7D5CD597_AF03_11D3_9DB4_00A0C9DF29FD_.wvu.PrintArea" localSheetId="6" hidden="1">#REF!</definedName>
    <definedName name="Z_7D5CD597_AF03_11D3_9DB4_00A0C9DF29FD_.wvu.PrintArea" localSheetId="0" hidden="1">#REF!</definedName>
    <definedName name="Z_7D5CD597_AF03_11D3_9DB4_00A0C9DF29FD_.wvu.PrintArea" localSheetId="2" hidden="1">#REF!</definedName>
    <definedName name="Z_7D5CD597_AF03_11D3_9DB4_00A0C9DF29FD_.wvu.PrintArea" localSheetId="1" hidden="1">#REF!</definedName>
    <definedName name="Z_7D5CD597_AF03_11D3_9DB4_00A0C9DF29FD_.wvu.PrintArea" localSheetId="33" hidden="1">#REF!</definedName>
    <definedName name="Z_7D5CD597_AF03_11D3_9DB4_00A0C9DF29FD_.wvu.PrintArea" localSheetId="25" hidden="1">#REF!</definedName>
    <definedName name="Z_7D5CD597_AF03_11D3_9DB4_00A0C9DF29FD_.wvu.PrintArea" hidden="1">#REF!</definedName>
    <definedName name="Z_7D5CD598_AF03_11D3_9DB4_00A0C9DF29FD_.wvu.PrintArea" localSheetId="17" hidden="1">#REF!</definedName>
    <definedName name="Z_7D5CD598_AF03_11D3_9DB4_00A0C9DF29FD_.wvu.PrintArea" localSheetId="16" hidden="1">#REF!</definedName>
    <definedName name="Z_7D5CD598_AF03_11D3_9DB4_00A0C9DF29FD_.wvu.PrintArea" localSheetId="53" hidden="1">#REF!</definedName>
    <definedName name="Z_7D5CD598_AF03_11D3_9DB4_00A0C9DF29FD_.wvu.PrintArea" localSheetId="23" hidden="1">#REF!</definedName>
    <definedName name="Z_7D5CD598_AF03_11D3_9DB4_00A0C9DF29FD_.wvu.PrintArea" localSheetId="14" hidden="1">#REF!</definedName>
    <definedName name="Z_7D5CD598_AF03_11D3_9DB4_00A0C9DF29FD_.wvu.PrintArea" localSheetId="13" hidden="1">#REF!</definedName>
    <definedName name="Z_7D5CD598_AF03_11D3_9DB4_00A0C9DF29FD_.wvu.PrintArea" localSheetId="12" hidden="1">#REF!</definedName>
    <definedName name="Z_7D5CD598_AF03_11D3_9DB4_00A0C9DF29FD_.wvu.PrintArea" localSheetId="36" hidden="1">#REF!</definedName>
    <definedName name="Z_7D5CD598_AF03_11D3_9DB4_00A0C9DF29FD_.wvu.PrintArea" localSheetId="10" hidden="1">#REF!</definedName>
    <definedName name="Z_7D5CD598_AF03_11D3_9DB4_00A0C9DF29FD_.wvu.PrintArea" localSheetId="11" hidden="1">#REF!</definedName>
    <definedName name="Z_7D5CD598_AF03_11D3_9DB4_00A0C9DF29FD_.wvu.PrintArea" localSheetId="9" hidden="1">#REF!</definedName>
    <definedName name="Z_7D5CD598_AF03_11D3_9DB4_00A0C9DF29FD_.wvu.PrintArea" localSheetId="8" hidden="1">#REF!</definedName>
    <definedName name="Z_7D5CD598_AF03_11D3_9DB4_00A0C9DF29FD_.wvu.PrintArea" localSheetId="21" hidden="1">#REF!</definedName>
    <definedName name="Z_7D5CD598_AF03_11D3_9DB4_00A0C9DF29FD_.wvu.PrintArea" localSheetId="6" hidden="1">#REF!</definedName>
    <definedName name="Z_7D5CD598_AF03_11D3_9DB4_00A0C9DF29FD_.wvu.PrintArea" localSheetId="0" hidden="1">#REF!</definedName>
    <definedName name="Z_7D5CD598_AF03_11D3_9DB4_00A0C9DF29FD_.wvu.PrintArea" localSheetId="2" hidden="1">#REF!</definedName>
    <definedName name="Z_7D5CD598_AF03_11D3_9DB4_00A0C9DF29FD_.wvu.PrintArea" localSheetId="1" hidden="1">#REF!</definedName>
    <definedName name="Z_7D5CD598_AF03_11D3_9DB4_00A0C9DF29FD_.wvu.PrintArea" localSheetId="33" hidden="1">#REF!</definedName>
    <definedName name="Z_7D5CD598_AF03_11D3_9DB4_00A0C9DF29FD_.wvu.PrintArea" localSheetId="25" hidden="1">#REF!</definedName>
    <definedName name="Z_7D5CD598_AF03_11D3_9DB4_00A0C9DF29FD_.wvu.PrintArea" hidden="1">#REF!</definedName>
    <definedName name="Z_7D5CD59A_AF03_11D3_9DB4_00A0C9DF29FD_.wvu.PrintArea" localSheetId="17" hidden="1">#REF!</definedName>
    <definedName name="Z_7D5CD59A_AF03_11D3_9DB4_00A0C9DF29FD_.wvu.PrintArea" localSheetId="16" hidden="1">#REF!</definedName>
    <definedName name="Z_7D5CD59A_AF03_11D3_9DB4_00A0C9DF29FD_.wvu.PrintArea" localSheetId="53" hidden="1">#REF!</definedName>
    <definedName name="Z_7D5CD59A_AF03_11D3_9DB4_00A0C9DF29FD_.wvu.PrintArea" localSheetId="23" hidden="1">#REF!</definedName>
    <definedName name="Z_7D5CD59A_AF03_11D3_9DB4_00A0C9DF29FD_.wvu.PrintArea" localSheetId="14" hidden="1">#REF!</definedName>
    <definedName name="Z_7D5CD59A_AF03_11D3_9DB4_00A0C9DF29FD_.wvu.PrintArea" localSheetId="13" hidden="1">#REF!</definedName>
    <definedName name="Z_7D5CD59A_AF03_11D3_9DB4_00A0C9DF29FD_.wvu.PrintArea" localSheetId="12" hidden="1">#REF!</definedName>
    <definedName name="Z_7D5CD59A_AF03_11D3_9DB4_00A0C9DF29FD_.wvu.PrintArea" localSheetId="36" hidden="1">#REF!</definedName>
    <definedName name="Z_7D5CD59A_AF03_11D3_9DB4_00A0C9DF29FD_.wvu.PrintArea" localSheetId="10" hidden="1">#REF!</definedName>
    <definedName name="Z_7D5CD59A_AF03_11D3_9DB4_00A0C9DF29FD_.wvu.PrintArea" localSheetId="11" hidden="1">#REF!</definedName>
    <definedName name="Z_7D5CD59A_AF03_11D3_9DB4_00A0C9DF29FD_.wvu.PrintArea" localSheetId="9" hidden="1">#REF!</definedName>
    <definedName name="Z_7D5CD59A_AF03_11D3_9DB4_00A0C9DF29FD_.wvu.PrintArea" localSheetId="8" hidden="1">#REF!</definedName>
    <definedName name="Z_7D5CD59A_AF03_11D3_9DB4_00A0C9DF29FD_.wvu.PrintArea" localSheetId="21" hidden="1">#REF!</definedName>
    <definedName name="Z_7D5CD59A_AF03_11D3_9DB4_00A0C9DF29FD_.wvu.PrintArea" localSheetId="6" hidden="1">#REF!</definedName>
    <definedName name="Z_7D5CD59A_AF03_11D3_9DB4_00A0C9DF29FD_.wvu.PrintArea" localSheetId="0" hidden="1">#REF!</definedName>
    <definedName name="Z_7D5CD59A_AF03_11D3_9DB4_00A0C9DF29FD_.wvu.PrintArea" localSheetId="2" hidden="1">#REF!</definedName>
    <definedName name="Z_7D5CD59A_AF03_11D3_9DB4_00A0C9DF29FD_.wvu.PrintArea" localSheetId="1" hidden="1">#REF!</definedName>
    <definedName name="Z_7D5CD59A_AF03_11D3_9DB4_00A0C9DF29FD_.wvu.PrintArea" localSheetId="33" hidden="1">#REF!</definedName>
    <definedName name="Z_7D5CD59A_AF03_11D3_9DB4_00A0C9DF29FD_.wvu.PrintArea" localSheetId="25" hidden="1">#REF!</definedName>
    <definedName name="Z_7D5CD59A_AF03_11D3_9DB4_00A0C9DF29FD_.wvu.PrintArea" hidden="1">#REF!</definedName>
    <definedName name="Z_7D5CD59B_AF03_11D3_9DB4_00A0C9DF29FD_.wvu.PrintArea" localSheetId="17" hidden="1">#REF!</definedName>
    <definedName name="Z_7D5CD59B_AF03_11D3_9DB4_00A0C9DF29FD_.wvu.PrintArea" localSheetId="16" hidden="1">#REF!</definedName>
    <definedName name="Z_7D5CD59B_AF03_11D3_9DB4_00A0C9DF29FD_.wvu.PrintArea" localSheetId="53" hidden="1">#REF!</definedName>
    <definedName name="Z_7D5CD59B_AF03_11D3_9DB4_00A0C9DF29FD_.wvu.PrintArea" localSheetId="23" hidden="1">#REF!</definedName>
    <definedName name="Z_7D5CD59B_AF03_11D3_9DB4_00A0C9DF29FD_.wvu.PrintArea" localSheetId="14" hidden="1">#REF!</definedName>
    <definedName name="Z_7D5CD59B_AF03_11D3_9DB4_00A0C9DF29FD_.wvu.PrintArea" localSheetId="13" hidden="1">#REF!</definedName>
    <definedName name="Z_7D5CD59B_AF03_11D3_9DB4_00A0C9DF29FD_.wvu.PrintArea" localSheetId="12" hidden="1">#REF!</definedName>
    <definedName name="Z_7D5CD59B_AF03_11D3_9DB4_00A0C9DF29FD_.wvu.PrintArea" localSheetId="36" hidden="1">#REF!</definedName>
    <definedName name="Z_7D5CD59B_AF03_11D3_9DB4_00A0C9DF29FD_.wvu.PrintArea" localSheetId="10" hidden="1">#REF!</definedName>
    <definedName name="Z_7D5CD59B_AF03_11D3_9DB4_00A0C9DF29FD_.wvu.PrintArea" localSheetId="11" hidden="1">#REF!</definedName>
    <definedName name="Z_7D5CD59B_AF03_11D3_9DB4_00A0C9DF29FD_.wvu.PrintArea" localSheetId="9" hidden="1">#REF!</definedName>
    <definedName name="Z_7D5CD59B_AF03_11D3_9DB4_00A0C9DF29FD_.wvu.PrintArea" localSheetId="8" hidden="1">#REF!</definedName>
    <definedName name="Z_7D5CD59B_AF03_11D3_9DB4_00A0C9DF29FD_.wvu.PrintArea" localSheetId="21" hidden="1">#REF!</definedName>
    <definedName name="Z_7D5CD59B_AF03_11D3_9DB4_00A0C9DF29FD_.wvu.PrintArea" localSheetId="6" hidden="1">#REF!</definedName>
    <definedName name="Z_7D5CD59B_AF03_11D3_9DB4_00A0C9DF29FD_.wvu.PrintArea" localSheetId="0" hidden="1">#REF!</definedName>
    <definedName name="Z_7D5CD59B_AF03_11D3_9DB4_00A0C9DF29FD_.wvu.PrintArea" localSheetId="2" hidden="1">#REF!</definedName>
    <definedName name="Z_7D5CD59B_AF03_11D3_9DB4_00A0C9DF29FD_.wvu.PrintArea" localSheetId="1" hidden="1">#REF!</definedName>
    <definedName name="Z_7D5CD59B_AF03_11D3_9DB4_00A0C9DF29FD_.wvu.PrintArea" localSheetId="33" hidden="1">#REF!</definedName>
    <definedName name="Z_7D5CD59B_AF03_11D3_9DB4_00A0C9DF29FD_.wvu.PrintArea" localSheetId="25" hidden="1">#REF!</definedName>
    <definedName name="Z_7D5CD59B_AF03_11D3_9DB4_00A0C9DF29FD_.wvu.PrintArea" hidden="1">#REF!</definedName>
    <definedName name="Z_7D5CD59C_AF03_11D3_9DB4_00A0C9DF29FD_.wvu.PrintArea" localSheetId="17" hidden="1">#REF!</definedName>
    <definedName name="Z_7D5CD59C_AF03_11D3_9DB4_00A0C9DF29FD_.wvu.PrintArea" localSheetId="16" hidden="1">#REF!</definedName>
    <definedName name="Z_7D5CD59C_AF03_11D3_9DB4_00A0C9DF29FD_.wvu.PrintArea" localSheetId="53" hidden="1">#REF!</definedName>
    <definedName name="Z_7D5CD59C_AF03_11D3_9DB4_00A0C9DF29FD_.wvu.PrintArea" localSheetId="23" hidden="1">#REF!</definedName>
    <definedName name="Z_7D5CD59C_AF03_11D3_9DB4_00A0C9DF29FD_.wvu.PrintArea" localSheetId="14" hidden="1">#REF!</definedName>
    <definedName name="Z_7D5CD59C_AF03_11D3_9DB4_00A0C9DF29FD_.wvu.PrintArea" localSheetId="13" hidden="1">#REF!</definedName>
    <definedName name="Z_7D5CD59C_AF03_11D3_9DB4_00A0C9DF29FD_.wvu.PrintArea" localSheetId="12" hidden="1">#REF!</definedName>
    <definedName name="Z_7D5CD59C_AF03_11D3_9DB4_00A0C9DF29FD_.wvu.PrintArea" localSheetId="36" hidden="1">#REF!</definedName>
    <definedName name="Z_7D5CD59C_AF03_11D3_9DB4_00A0C9DF29FD_.wvu.PrintArea" localSheetId="10" hidden="1">#REF!</definedName>
    <definedName name="Z_7D5CD59C_AF03_11D3_9DB4_00A0C9DF29FD_.wvu.PrintArea" localSheetId="11" hidden="1">#REF!</definedName>
    <definedName name="Z_7D5CD59C_AF03_11D3_9DB4_00A0C9DF29FD_.wvu.PrintArea" localSheetId="9" hidden="1">#REF!</definedName>
    <definedName name="Z_7D5CD59C_AF03_11D3_9DB4_00A0C9DF29FD_.wvu.PrintArea" localSheetId="8" hidden="1">#REF!</definedName>
    <definedName name="Z_7D5CD59C_AF03_11D3_9DB4_00A0C9DF29FD_.wvu.PrintArea" localSheetId="21" hidden="1">#REF!</definedName>
    <definedName name="Z_7D5CD59C_AF03_11D3_9DB4_00A0C9DF29FD_.wvu.PrintArea" localSheetId="6" hidden="1">#REF!</definedName>
    <definedName name="Z_7D5CD59C_AF03_11D3_9DB4_00A0C9DF29FD_.wvu.PrintArea" localSheetId="0" hidden="1">#REF!</definedName>
    <definedName name="Z_7D5CD59C_AF03_11D3_9DB4_00A0C9DF29FD_.wvu.PrintArea" localSheetId="2" hidden="1">#REF!</definedName>
    <definedName name="Z_7D5CD59C_AF03_11D3_9DB4_00A0C9DF29FD_.wvu.PrintArea" localSheetId="1" hidden="1">#REF!</definedName>
    <definedName name="Z_7D5CD59C_AF03_11D3_9DB4_00A0C9DF29FD_.wvu.PrintArea" localSheetId="33" hidden="1">#REF!</definedName>
    <definedName name="Z_7D5CD59C_AF03_11D3_9DB4_00A0C9DF29FD_.wvu.PrintArea" localSheetId="25" hidden="1">#REF!</definedName>
    <definedName name="Z_7D5CD59C_AF03_11D3_9DB4_00A0C9DF29FD_.wvu.PrintArea" hidden="1">#REF!</definedName>
    <definedName name="Z_7D5CD59D_AF03_11D3_9DB4_00A0C9DF29FD_.wvu.PrintArea" localSheetId="17" hidden="1">#REF!</definedName>
    <definedName name="Z_7D5CD59D_AF03_11D3_9DB4_00A0C9DF29FD_.wvu.PrintArea" localSheetId="16" hidden="1">#REF!</definedName>
    <definedName name="Z_7D5CD59D_AF03_11D3_9DB4_00A0C9DF29FD_.wvu.PrintArea" localSheetId="53" hidden="1">#REF!</definedName>
    <definedName name="Z_7D5CD59D_AF03_11D3_9DB4_00A0C9DF29FD_.wvu.PrintArea" localSheetId="23" hidden="1">#REF!</definedName>
    <definedName name="Z_7D5CD59D_AF03_11D3_9DB4_00A0C9DF29FD_.wvu.PrintArea" localSheetId="14" hidden="1">#REF!</definedName>
    <definedName name="Z_7D5CD59D_AF03_11D3_9DB4_00A0C9DF29FD_.wvu.PrintArea" localSheetId="13" hidden="1">#REF!</definedName>
    <definedName name="Z_7D5CD59D_AF03_11D3_9DB4_00A0C9DF29FD_.wvu.PrintArea" localSheetId="12" hidden="1">#REF!</definedName>
    <definedName name="Z_7D5CD59D_AF03_11D3_9DB4_00A0C9DF29FD_.wvu.PrintArea" localSheetId="36" hidden="1">#REF!</definedName>
    <definedName name="Z_7D5CD59D_AF03_11D3_9DB4_00A0C9DF29FD_.wvu.PrintArea" localSheetId="10" hidden="1">#REF!</definedName>
    <definedName name="Z_7D5CD59D_AF03_11D3_9DB4_00A0C9DF29FD_.wvu.PrintArea" localSheetId="11" hidden="1">#REF!</definedName>
    <definedName name="Z_7D5CD59D_AF03_11D3_9DB4_00A0C9DF29FD_.wvu.PrintArea" localSheetId="9" hidden="1">#REF!</definedName>
    <definedName name="Z_7D5CD59D_AF03_11D3_9DB4_00A0C9DF29FD_.wvu.PrintArea" localSheetId="8" hidden="1">#REF!</definedName>
    <definedName name="Z_7D5CD59D_AF03_11D3_9DB4_00A0C9DF29FD_.wvu.PrintArea" localSheetId="21" hidden="1">#REF!</definedName>
    <definedName name="Z_7D5CD59D_AF03_11D3_9DB4_00A0C9DF29FD_.wvu.PrintArea" localSheetId="6" hidden="1">#REF!</definedName>
    <definedName name="Z_7D5CD59D_AF03_11D3_9DB4_00A0C9DF29FD_.wvu.PrintArea" localSheetId="0" hidden="1">#REF!</definedName>
    <definedName name="Z_7D5CD59D_AF03_11D3_9DB4_00A0C9DF29FD_.wvu.PrintArea" localSheetId="2" hidden="1">#REF!</definedName>
    <definedName name="Z_7D5CD59D_AF03_11D3_9DB4_00A0C9DF29FD_.wvu.PrintArea" localSheetId="1" hidden="1">#REF!</definedName>
    <definedName name="Z_7D5CD59D_AF03_11D3_9DB4_00A0C9DF29FD_.wvu.PrintArea" localSheetId="33" hidden="1">#REF!</definedName>
    <definedName name="Z_7D5CD59D_AF03_11D3_9DB4_00A0C9DF29FD_.wvu.PrintArea" localSheetId="25" hidden="1">#REF!</definedName>
    <definedName name="Z_7D5CD59D_AF03_11D3_9DB4_00A0C9DF29FD_.wvu.PrintArea" hidden="1">#REF!</definedName>
    <definedName name="Z_7D5CD59F_AF03_11D3_9DB4_00A0C9DF29FD_.wvu.PrintArea" localSheetId="17" hidden="1">#REF!</definedName>
    <definedName name="Z_7D5CD59F_AF03_11D3_9DB4_00A0C9DF29FD_.wvu.PrintArea" localSheetId="16" hidden="1">#REF!</definedName>
    <definedName name="Z_7D5CD59F_AF03_11D3_9DB4_00A0C9DF29FD_.wvu.PrintArea" localSheetId="53" hidden="1">#REF!</definedName>
    <definedName name="Z_7D5CD59F_AF03_11D3_9DB4_00A0C9DF29FD_.wvu.PrintArea" localSheetId="23" hidden="1">#REF!</definedName>
    <definedName name="Z_7D5CD59F_AF03_11D3_9DB4_00A0C9DF29FD_.wvu.PrintArea" localSheetId="14" hidden="1">#REF!</definedName>
    <definedName name="Z_7D5CD59F_AF03_11D3_9DB4_00A0C9DF29FD_.wvu.PrintArea" localSheetId="13" hidden="1">#REF!</definedName>
    <definedName name="Z_7D5CD59F_AF03_11D3_9DB4_00A0C9DF29FD_.wvu.PrintArea" localSheetId="12" hidden="1">#REF!</definedName>
    <definedName name="Z_7D5CD59F_AF03_11D3_9DB4_00A0C9DF29FD_.wvu.PrintArea" localSheetId="36" hidden="1">#REF!</definedName>
    <definedName name="Z_7D5CD59F_AF03_11D3_9DB4_00A0C9DF29FD_.wvu.PrintArea" localSheetId="10" hidden="1">#REF!</definedName>
    <definedName name="Z_7D5CD59F_AF03_11D3_9DB4_00A0C9DF29FD_.wvu.PrintArea" localSheetId="11" hidden="1">#REF!</definedName>
    <definedName name="Z_7D5CD59F_AF03_11D3_9DB4_00A0C9DF29FD_.wvu.PrintArea" localSheetId="9" hidden="1">#REF!</definedName>
    <definedName name="Z_7D5CD59F_AF03_11D3_9DB4_00A0C9DF29FD_.wvu.PrintArea" localSheetId="8" hidden="1">#REF!</definedName>
    <definedName name="Z_7D5CD59F_AF03_11D3_9DB4_00A0C9DF29FD_.wvu.PrintArea" localSheetId="21" hidden="1">#REF!</definedName>
    <definedName name="Z_7D5CD59F_AF03_11D3_9DB4_00A0C9DF29FD_.wvu.PrintArea" localSheetId="6" hidden="1">#REF!</definedName>
    <definedName name="Z_7D5CD59F_AF03_11D3_9DB4_00A0C9DF29FD_.wvu.PrintArea" localSheetId="0" hidden="1">#REF!</definedName>
    <definedName name="Z_7D5CD59F_AF03_11D3_9DB4_00A0C9DF29FD_.wvu.PrintArea" localSheetId="2" hidden="1">#REF!</definedName>
    <definedName name="Z_7D5CD59F_AF03_11D3_9DB4_00A0C9DF29FD_.wvu.PrintArea" localSheetId="1" hidden="1">#REF!</definedName>
    <definedName name="Z_7D5CD59F_AF03_11D3_9DB4_00A0C9DF29FD_.wvu.PrintArea" localSheetId="33" hidden="1">#REF!</definedName>
    <definedName name="Z_7D5CD59F_AF03_11D3_9DB4_00A0C9DF29FD_.wvu.PrintArea" localSheetId="25" hidden="1">#REF!</definedName>
    <definedName name="Z_7D5CD59F_AF03_11D3_9DB4_00A0C9DF29FD_.wvu.PrintArea" hidden="1">#REF!</definedName>
    <definedName name="Z_7D5CD5A0_AF03_11D3_9DB4_00A0C9DF29FD_.wvu.PrintArea" localSheetId="17" hidden="1">#REF!</definedName>
    <definedName name="Z_7D5CD5A0_AF03_11D3_9DB4_00A0C9DF29FD_.wvu.PrintArea" localSheetId="16" hidden="1">#REF!</definedName>
    <definedName name="Z_7D5CD5A0_AF03_11D3_9DB4_00A0C9DF29FD_.wvu.PrintArea" localSheetId="53" hidden="1">#REF!</definedName>
    <definedName name="Z_7D5CD5A0_AF03_11D3_9DB4_00A0C9DF29FD_.wvu.PrintArea" localSheetId="23" hidden="1">#REF!</definedName>
    <definedName name="Z_7D5CD5A0_AF03_11D3_9DB4_00A0C9DF29FD_.wvu.PrintArea" localSheetId="14" hidden="1">#REF!</definedName>
    <definedName name="Z_7D5CD5A0_AF03_11D3_9DB4_00A0C9DF29FD_.wvu.PrintArea" localSheetId="13" hidden="1">#REF!</definedName>
    <definedName name="Z_7D5CD5A0_AF03_11D3_9DB4_00A0C9DF29FD_.wvu.PrintArea" localSheetId="12" hidden="1">#REF!</definedName>
    <definedName name="Z_7D5CD5A0_AF03_11D3_9DB4_00A0C9DF29FD_.wvu.PrintArea" localSheetId="36" hidden="1">#REF!</definedName>
    <definedName name="Z_7D5CD5A0_AF03_11D3_9DB4_00A0C9DF29FD_.wvu.PrintArea" localSheetId="10" hidden="1">#REF!</definedName>
    <definedName name="Z_7D5CD5A0_AF03_11D3_9DB4_00A0C9DF29FD_.wvu.PrintArea" localSheetId="11" hidden="1">#REF!</definedName>
    <definedName name="Z_7D5CD5A0_AF03_11D3_9DB4_00A0C9DF29FD_.wvu.PrintArea" localSheetId="9" hidden="1">#REF!</definedName>
    <definedName name="Z_7D5CD5A0_AF03_11D3_9DB4_00A0C9DF29FD_.wvu.PrintArea" localSheetId="8" hidden="1">#REF!</definedName>
    <definedName name="Z_7D5CD5A0_AF03_11D3_9DB4_00A0C9DF29FD_.wvu.PrintArea" localSheetId="21" hidden="1">#REF!</definedName>
    <definedName name="Z_7D5CD5A0_AF03_11D3_9DB4_00A0C9DF29FD_.wvu.PrintArea" localSheetId="6" hidden="1">#REF!</definedName>
    <definedName name="Z_7D5CD5A0_AF03_11D3_9DB4_00A0C9DF29FD_.wvu.PrintArea" localSheetId="0" hidden="1">#REF!</definedName>
    <definedName name="Z_7D5CD5A0_AF03_11D3_9DB4_00A0C9DF29FD_.wvu.PrintArea" localSheetId="2" hidden="1">#REF!</definedName>
    <definedName name="Z_7D5CD5A0_AF03_11D3_9DB4_00A0C9DF29FD_.wvu.PrintArea" localSheetId="1" hidden="1">#REF!</definedName>
    <definedName name="Z_7D5CD5A0_AF03_11D3_9DB4_00A0C9DF29FD_.wvu.PrintArea" localSheetId="33" hidden="1">#REF!</definedName>
    <definedName name="Z_7D5CD5A0_AF03_11D3_9DB4_00A0C9DF29FD_.wvu.PrintArea" localSheetId="25" hidden="1">#REF!</definedName>
    <definedName name="Z_7D5CD5A0_AF03_11D3_9DB4_00A0C9DF29FD_.wvu.PrintArea" hidden="1">#REF!</definedName>
    <definedName name="Z_81A955A2_B15B_11D3_8587_00A0C9DF1035_.wvu.PrintArea" localSheetId="17" hidden="1">#REF!</definedName>
    <definedName name="Z_81A955A2_B15B_11D3_8587_00A0C9DF1035_.wvu.PrintArea" localSheetId="16" hidden="1">#REF!</definedName>
    <definedName name="Z_81A955A2_B15B_11D3_8587_00A0C9DF1035_.wvu.PrintArea" localSheetId="53" hidden="1">#REF!</definedName>
    <definedName name="Z_81A955A2_B15B_11D3_8587_00A0C9DF1035_.wvu.PrintArea" localSheetId="23" hidden="1">#REF!</definedName>
    <definedName name="Z_81A955A2_B15B_11D3_8587_00A0C9DF1035_.wvu.PrintArea" localSheetId="14" hidden="1">#REF!</definedName>
    <definedName name="Z_81A955A2_B15B_11D3_8587_00A0C9DF1035_.wvu.PrintArea" localSheetId="13" hidden="1">#REF!</definedName>
    <definedName name="Z_81A955A2_B15B_11D3_8587_00A0C9DF1035_.wvu.PrintArea" localSheetId="12" hidden="1">#REF!</definedName>
    <definedName name="Z_81A955A2_B15B_11D3_8587_00A0C9DF1035_.wvu.PrintArea" localSheetId="36" hidden="1">#REF!</definedName>
    <definedName name="Z_81A955A2_B15B_11D3_8587_00A0C9DF1035_.wvu.PrintArea" localSheetId="10" hidden="1">#REF!</definedName>
    <definedName name="Z_81A955A2_B15B_11D3_8587_00A0C9DF1035_.wvu.PrintArea" localSheetId="11" hidden="1">#REF!</definedName>
    <definedName name="Z_81A955A2_B15B_11D3_8587_00A0C9DF1035_.wvu.PrintArea" localSheetId="9" hidden="1">#REF!</definedName>
    <definedName name="Z_81A955A2_B15B_11D3_8587_00A0C9DF1035_.wvu.PrintArea" localSheetId="8" hidden="1">#REF!</definedName>
    <definedName name="Z_81A955A2_B15B_11D3_8587_00A0C9DF1035_.wvu.PrintArea" localSheetId="21" hidden="1">#REF!</definedName>
    <definedName name="Z_81A955A2_B15B_11D3_8587_00A0C9DF1035_.wvu.PrintArea" localSheetId="6" hidden="1">#REF!</definedName>
    <definedName name="Z_81A955A2_B15B_11D3_8587_00A0C9DF1035_.wvu.PrintArea" localSheetId="0" hidden="1">#REF!</definedName>
    <definedName name="Z_81A955A2_B15B_11D3_8587_00A0C9DF1035_.wvu.PrintArea" localSheetId="2" hidden="1">#REF!</definedName>
    <definedName name="Z_81A955A2_B15B_11D3_8587_00A0C9DF1035_.wvu.PrintArea" localSheetId="1" hidden="1">#REF!</definedName>
    <definedName name="Z_81A955A2_B15B_11D3_8587_00A0C9DF1035_.wvu.PrintArea" localSheetId="33" hidden="1">#REF!</definedName>
    <definedName name="Z_81A955A2_B15B_11D3_8587_00A0C9DF1035_.wvu.PrintArea" localSheetId="25" hidden="1">#REF!</definedName>
    <definedName name="Z_81A955A2_B15B_11D3_8587_00A0C9DF1035_.wvu.PrintArea" hidden="1">#REF!</definedName>
    <definedName name="Z_81A955A3_B15B_11D3_8587_00A0C9DF1035_.wvu.PrintArea" localSheetId="17" hidden="1">#REF!</definedName>
    <definedName name="Z_81A955A3_B15B_11D3_8587_00A0C9DF1035_.wvu.PrintArea" localSheetId="16" hidden="1">#REF!</definedName>
    <definedName name="Z_81A955A3_B15B_11D3_8587_00A0C9DF1035_.wvu.PrintArea" localSheetId="53" hidden="1">#REF!</definedName>
    <definedName name="Z_81A955A3_B15B_11D3_8587_00A0C9DF1035_.wvu.PrintArea" localSheetId="23" hidden="1">#REF!</definedName>
    <definedName name="Z_81A955A3_B15B_11D3_8587_00A0C9DF1035_.wvu.PrintArea" localSheetId="14" hidden="1">#REF!</definedName>
    <definedName name="Z_81A955A3_B15B_11D3_8587_00A0C9DF1035_.wvu.PrintArea" localSheetId="13" hidden="1">#REF!</definedName>
    <definedName name="Z_81A955A3_B15B_11D3_8587_00A0C9DF1035_.wvu.PrintArea" localSheetId="12" hidden="1">#REF!</definedName>
    <definedName name="Z_81A955A3_B15B_11D3_8587_00A0C9DF1035_.wvu.PrintArea" localSheetId="36" hidden="1">#REF!</definedName>
    <definedName name="Z_81A955A3_B15B_11D3_8587_00A0C9DF1035_.wvu.PrintArea" localSheetId="10" hidden="1">#REF!</definedName>
    <definedName name="Z_81A955A3_B15B_11D3_8587_00A0C9DF1035_.wvu.PrintArea" localSheetId="11" hidden="1">#REF!</definedName>
    <definedName name="Z_81A955A3_B15B_11D3_8587_00A0C9DF1035_.wvu.PrintArea" localSheetId="9" hidden="1">#REF!</definedName>
    <definedName name="Z_81A955A3_B15B_11D3_8587_00A0C9DF1035_.wvu.PrintArea" localSheetId="8" hidden="1">#REF!</definedName>
    <definedName name="Z_81A955A3_B15B_11D3_8587_00A0C9DF1035_.wvu.PrintArea" localSheetId="21" hidden="1">#REF!</definedName>
    <definedName name="Z_81A955A3_B15B_11D3_8587_00A0C9DF1035_.wvu.PrintArea" localSheetId="6" hidden="1">#REF!</definedName>
    <definedName name="Z_81A955A3_B15B_11D3_8587_00A0C9DF1035_.wvu.PrintArea" localSheetId="0" hidden="1">#REF!</definedName>
    <definedName name="Z_81A955A3_B15B_11D3_8587_00A0C9DF1035_.wvu.PrintArea" localSheetId="2" hidden="1">#REF!</definedName>
    <definedName name="Z_81A955A3_B15B_11D3_8587_00A0C9DF1035_.wvu.PrintArea" localSheetId="1" hidden="1">#REF!</definedName>
    <definedName name="Z_81A955A3_B15B_11D3_8587_00A0C9DF1035_.wvu.PrintArea" localSheetId="33" hidden="1">#REF!</definedName>
    <definedName name="Z_81A955A3_B15B_11D3_8587_00A0C9DF1035_.wvu.PrintArea" localSheetId="25" hidden="1">#REF!</definedName>
    <definedName name="Z_81A955A3_B15B_11D3_8587_00A0C9DF1035_.wvu.PrintArea" hidden="1">#REF!</definedName>
    <definedName name="Z_81A955A5_B15B_11D3_8587_00A0C9DF1035_.wvu.PrintArea" localSheetId="17" hidden="1">#REF!</definedName>
    <definedName name="Z_81A955A5_B15B_11D3_8587_00A0C9DF1035_.wvu.PrintArea" localSheetId="16" hidden="1">#REF!</definedName>
    <definedName name="Z_81A955A5_B15B_11D3_8587_00A0C9DF1035_.wvu.PrintArea" localSheetId="53" hidden="1">#REF!</definedName>
    <definedName name="Z_81A955A5_B15B_11D3_8587_00A0C9DF1035_.wvu.PrintArea" localSheetId="23" hidden="1">#REF!</definedName>
    <definedName name="Z_81A955A5_B15B_11D3_8587_00A0C9DF1035_.wvu.PrintArea" localSheetId="14" hidden="1">#REF!</definedName>
    <definedName name="Z_81A955A5_B15B_11D3_8587_00A0C9DF1035_.wvu.PrintArea" localSheetId="13" hidden="1">#REF!</definedName>
    <definedName name="Z_81A955A5_B15B_11D3_8587_00A0C9DF1035_.wvu.PrintArea" localSheetId="12" hidden="1">#REF!</definedName>
    <definedName name="Z_81A955A5_B15B_11D3_8587_00A0C9DF1035_.wvu.PrintArea" localSheetId="36" hidden="1">#REF!</definedName>
    <definedName name="Z_81A955A5_B15B_11D3_8587_00A0C9DF1035_.wvu.PrintArea" localSheetId="10" hidden="1">#REF!</definedName>
    <definedName name="Z_81A955A5_B15B_11D3_8587_00A0C9DF1035_.wvu.PrintArea" localSheetId="11" hidden="1">#REF!</definedName>
    <definedName name="Z_81A955A5_B15B_11D3_8587_00A0C9DF1035_.wvu.PrintArea" localSheetId="9" hidden="1">#REF!</definedName>
    <definedName name="Z_81A955A5_B15B_11D3_8587_00A0C9DF1035_.wvu.PrintArea" localSheetId="8" hidden="1">#REF!</definedName>
    <definedName name="Z_81A955A5_B15B_11D3_8587_00A0C9DF1035_.wvu.PrintArea" localSheetId="21" hidden="1">#REF!</definedName>
    <definedName name="Z_81A955A5_B15B_11D3_8587_00A0C9DF1035_.wvu.PrintArea" localSheetId="6" hidden="1">#REF!</definedName>
    <definedName name="Z_81A955A5_B15B_11D3_8587_00A0C9DF1035_.wvu.PrintArea" localSheetId="0" hidden="1">#REF!</definedName>
    <definedName name="Z_81A955A5_B15B_11D3_8587_00A0C9DF1035_.wvu.PrintArea" localSheetId="2" hidden="1">#REF!</definedName>
    <definedName name="Z_81A955A5_B15B_11D3_8587_00A0C9DF1035_.wvu.PrintArea" localSheetId="1" hidden="1">#REF!</definedName>
    <definedName name="Z_81A955A5_B15B_11D3_8587_00A0C9DF1035_.wvu.PrintArea" localSheetId="33" hidden="1">#REF!</definedName>
    <definedName name="Z_81A955A5_B15B_11D3_8587_00A0C9DF1035_.wvu.PrintArea" localSheetId="25" hidden="1">#REF!</definedName>
    <definedName name="Z_81A955A5_B15B_11D3_8587_00A0C9DF1035_.wvu.PrintArea" hidden="1">#REF!</definedName>
    <definedName name="Z_81A955A6_B15B_11D3_8587_00A0C9DF1035_.wvu.PrintArea" localSheetId="17" hidden="1">#REF!</definedName>
    <definedName name="Z_81A955A6_B15B_11D3_8587_00A0C9DF1035_.wvu.PrintArea" localSheetId="16" hidden="1">#REF!</definedName>
    <definedName name="Z_81A955A6_B15B_11D3_8587_00A0C9DF1035_.wvu.PrintArea" localSheetId="53" hidden="1">#REF!</definedName>
    <definedName name="Z_81A955A6_B15B_11D3_8587_00A0C9DF1035_.wvu.PrintArea" localSheetId="23" hidden="1">#REF!</definedName>
    <definedName name="Z_81A955A6_B15B_11D3_8587_00A0C9DF1035_.wvu.PrintArea" localSheetId="14" hidden="1">#REF!</definedName>
    <definedName name="Z_81A955A6_B15B_11D3_8587_00A0C9DF1035_.wvu.PrintArea" localSheetId="13" hidden="1">#REF!</definedName>
    <definedName name="Z_81A955A6_B15B_11D3_8587_00A0C9DF1035_.wvu.PrintArea" localSheetId="12" hidden="1">#REF!</definedName>
    <definedName name="Z_81A955A6_B15B_11D3_8587_00A0C9DF1035_.wvu.PrintArea" localSheetId="36" hidden="1">#REF!</definedName>
    <definedName name="Z_81A955A6_B15B_11D3_8587_00A0C9DF1035_.wvu.PrintArea" localSheetId="10" hidden="1">#REF!</definedName>
    <definedName name="Z_81A955A6_B15B_11D3_8587_00A0C9DF1035_.wvu.PrintArea" localSheetId="11" hidden="1">#REF!</definedName>
    <definedName name="Z_81A955A6_B15B_11D3_8587_00A0C9DF1035_.wvu.PrintArea" localSheetId="9" hidden="1">#REF!</definedName>
    <definedName name="Z_81A955A6_B15B_11D3_8587_00A0C9DF1035_.wvu.PrintArea" localSheetId="8" hidden="1">#REF!</definedName>
    <definedName name="Z_81A955A6_B15B_11D3_8587_00A0C9DF1035_.wvu.PrintArea" localSheetId="21" hidden="1">#REF!</definedName>
    <definedName name="Z_81A955A6_B15B_11D3_8587_00A0C9DF1035_.wvu.PrintArea" localSheetId="6" hidden="1">#REF!</definedName>
    <definedName name="Z_81A955A6_B15B_11D3_8587_00A0C9DF1035_.wvu.PrintArea" localSheetId="0" hidden="1">#REF!</definedName>
    <definedName name="Z_81A955A6_B15B_11D3_8587_00A0C9DF1035_.wvu.PrintArea" localSheetId="2" hidden="1">#REF!</definedName>
    <definedName name="Z_81A955A6_B15B_11D3_8587_00A0C9DF1035_.wvu.PrintArea" localSheetId="1" hidden="1">#REF!</definedName>
    <definedName name="Z_81A955A6_B15B_11D3_8587_00A0C9DF1035_.wvu.PrintArea" localSheetId="33" hidden="1">#REF!</definedName>
    <definedName name="Z_81A955A6_B15B_11D3_8587_00A0C9DF1035_.wvu.PrintArea" localSheetId="25" hidden="1">#REF!</definedName>
    <definedName name="Z_81A955A6_B15B_11D3_8587_00A0C9DF1035_.wvu.PrintArea" hidden="1">#REF!</definedName>
    <definedName name="Z_81A955A7_B15B_11D3_8587_00A0C9DF1035_.wvu.PrintArea" localSheetId="17" hidden="1">#REF!</definedName>
    <definedName name="Z_81A955A7_B15B_11D3_8587_00A0C9DF1035_.wvu.PrintArea" localSheetId="16" hidden="1">#REF!</definedName>
    <definedName name="Z_81A955A7_B15B_11D3_8587_00A0C9DF1035_.wvu.PrintArea" localSheetId="53" hidden="1">#REF!</definedName>
    <definedName name="Z_81A955A7_B15B_11D3_8587_00A0C9DF1035_.wvu.PrintArea" localSheetId="23" hidden="1">#REF!</definedName>
    <definedName name="Z_81A955A7_B15B_11D3_8587_00A0C9DF1035_.wvu.PrintArea" localSheetId="14" hidden="1">#REF!</definedName>
    <definedName name="Z_81A955A7_B15B_11D3_8587_00A0C9DF1035_.wvu.PrintArea" localSheetId="13" hidden="1">#REF!</definedName>
    <definedName name="Z_81A955A7_B15B_11D3_8587_00A0C9DF1035_.wvu.PrintArea" localSheetId="12" hidden="1">#REF!</definedName>
    <definedName name="Z_81A955A7_B15B_11D3_8587_00A0C9DF1035_.wvu.PrintArea" localSheetId="36" hidden="1">#REF!</definedName>
    <definedName name="Z_81A955A7_B15B_11D3_8587_00A0C9DF1035_.wvu.PrintArea" localSheetId="10" hidden="1">#REF!</definedName>
    <definedName name="Z_81A955A7_B15B_11D3_8587_00A0C9DF1035_.wvu.PrintArea" localSheetId="11" hidden="1">#REF!</definedName>
    <definedName name="Z_81A955A7_B15B_11D3_8587_00A0C9DF1035_.wvu.PrintArea" localSheetId="9" hidden="1">#REF!</definedName>
    <definedName name="Z_81A955A7_B15B_11D3_8587_00A0C9DF1035_.wvu.PrintArea" localSheetId="8" hidden="1">#REF!</definedName>
    <definedName name="Z_81A955A7_B15B_11D3_8587_00A0C9DF1035_.wvu.PrintArea" localSheetId="21" hidden="1">#REF!</definedName>
    <definedName name="Z_81A955A7_B15B_11D3_8587_00A0C9DF1035_.wvu.PrintArea" localSheetId="6" hidden="1">#REF!</definedName>
    <definedName name="Z_81A955A7_B15B_11D3_8587_00A0C9DF1035_.wvu.PrintArea" localSheetId="0" hidden="1">#REF!</definedName>
    <definedName name="Z_81A955A7_B15B_11D3_8587_00A0C9DF1035_.wvu.PrintArea" localSheetId="2" hidden="1">#REF!</definedName>
    <definedName name="Z_81A955A7_B15B_11D3_8587_00A0C9DF1035_.wvu.PrintArea" localSheetId="1" hidden="1">#REF!</definedName>
    <definedName name="Z_81A955A7_B15B_11D3_8587_00A0C9DF1035_.wvu.PrintArea" localSheetId="33" hidden="1">#REF!</definedName>
    <definedName name="Z_81A955A7_B15B_11D3_8587_00A0C9DF1035_.wvu.PrintArea" localSheetId="25" hidden="1">#REF!</definedName>
    <definedName name="Z_81A955A7_B15B_11D3_8587_00A0C9DF1035_.wvu.PrintArea" hidden="1">#REF!</definedName>
    <definedName name="Z_81A955A8_B15B_11D3_8587_00A0C9DF1035_.wvu.PrintArea" localSheetId="17" hidden="1">#REF!</definedName>
    <definedName name="Z_81A955A8_B15B_11D3_8587_00A0C9DF1035_.wvu.PrintArea" localSheetId="16" hidden="1">#REF!</definedName>
    <definedName name="Z_81A955A8_B15B_11D3_8587_00A0C9DF1035_.wvu.PrintArea" localSheetId="53" hidden="1">#REF!</definedName>
    <definedName name="Z_81A955A8_B15B_11D3_8587_00A0C9DF1035_.wvu.PrintArea" localSheetId="23" hidden="1">#REF!</definedName>
    <definedName name="Z_81A955A8_B15B_11D3_8587_00A0C9DF1035_.wvu.PrintArea" localSheetId="14" hidden="1">#REF!</definedName>
    <definedName name="Z_81A955A8_B15B_11D3_8587_00A0C9DF1035_.wvu.PrintArea" localSheetId="13" hidden="1">#REF!</definedName>
    <definedName name="Z_81A955A8_B15B_11D3_8587_00A0C9DF1035_.wvu.PrintArea" localSheetId="12" hidden="1">#REF!</definedName>
    <definedName name="Z_81A955A8_B15B_11D3_8587_00A0C9DF1035_.wvu.PrintArea" localSheetId="36" hidden="1">#REF!</definedName>
    <definedName name="Z_81A955A8_B15B_11D3_8587_00A0C9DF1035_.wvu.PrintArea" localSheetId="10" hidden="1">#REF!</definedName>
    <definedName name="Z_81A955A8_B15B_11D3_8587_00A0C9DF1035_.wvu.PrintArea" localSheetId="11" hidden="1">#REF!</definedName>
    <definedName name="Z_81A955A8_B15B_11D3_8587_00A0C9DF1035_.wvu.PrintArea" localSheetId="9" hidden="1">#REF!</definedName>
    <definedName name="Z_81A955A8_B15B_11D3_8587_00A0C9DF1035_.wvu.PrintArea" localSheetId="8" hidden="1">#REF!</definedName>
    <definedName name="Z_81A955A8_B15B_11D3_8587_00A0C9DF1035_.wvu.PrintArea" localSheetId="21" hidden="1">#REF!</definedName>
    <definedName name="Z_81A955A8_B15B_11D3_8587_00A0C9DF1035_.wvu.PrintArea" localSheetId="6" hidden="1">#REF!</definedName>
    <definedName name="Z_81A955A8_B15B_11D3_8587_00A0C9DF1035_.wvu.PrintArea" localSheetId="0" hidden="1">#REF!</definedName>
    <definedName name="Z_81A955A8_B15B_11D3_8587_00A0C9DF1035_.wvu.PrintArea" localSheetId="2" hidden="1">#REF!</definedName>
    <definedName name="Z_81A955A8_B15B_11D3_8587_00A0C9DF1035_.wvu.PrintArea" localSheetId="1" hidden="1">#REF!</definedName>
    <definedName name="Z_81A955A8_B15B_11D3_8587_00A0C9DF1035_.wvu.PrintArea" localSheetId="33" hidden="1">#REF!</definedName>
    <definedName name="Z_81A955A8_B15B_11D3_8587_00A0C9DF1035_.wvu.PrintArea" localSheetId="25" hidden="1">#REF!</definedName>
    <definedName name="Z_81A955A8_B15B_11D3_8587_00A0C9DF1035_.wvu.PrintArea" hidden="1">#REF!</definedName>
    <definedName name="Z_81A955AA_B15B_11D3_8587_00A0C9DF1035_.wvu.PrintArea" localSheetId="17" hidden="1">#REF!</definedName>
    <definedName name="Z_81A955AA_B15B_11D3_8587_00A0C9DF1035_.wvu.PrintArea" localSheetId="16" hidden="1">#REF!</definedName>
    <definedName name="Z_81A955AA_B15B_11D3_8587_00A0C9DF1035_.wvu.PrintArea" localSheetId="53" hidden="1">#REF!</definedName>
    <definedName name="Z_81A955AA_B15B_11D3_8587_00A0C9DF1035_.wvu.PrintArea" localSheetId="23" hidden="1">#REF!</definedName>
    <definedName name="Z_81A955AA_B15B_11D3_8587_00A0C9DF1035_.wvu.PrintArea" localSheetId="14" hidden="1">#REF!</definedName>
    <definedName name="Z_81A955AA_B15B_11D3_8587_00A0C9DF1035_.wvu.PrintArea" localSheetId="13" hidden="1">#REF!</definedName>
    <definedName name="Z_81A955AA_B15B_11D3_8587_00A0C9DF1035_.wvu.PrintArea" localSheetId="12" hidden="1">#REF!</definedName>
    <definedName name="Z_81A955AA_B15B_11D3_8587_00A0C9DF1035_.wvu.PrintArea" localSheetId="36" hidden="1">#REF!</definedName>
    <definedName name="Z_81A955AA_B15B_11D3_8587_00A0C9DF1035_.wvu.PrintArea" localSheetId="10" hidden="1">#REF!</definedName>
    <definedName name="Z_81A955AA_B15B_11D3_8587_00A0C9DF1035_.wvu.PrintArea" localSheetId="11" hidden="1">#REF!</definedName>
    <definedName name="Z_81A955AA_B15B_11D3_8587_00A0C9DF1035_.wvu.PrintArea" localSheetId="9" hidden="1">#REF!</definedName>
    <definedName name="Z_81A955AA_B15B_11D3_8587_00A0C9DF1035_.wvu.PrintArea" localSheetId="8" hidden="1">#REF!</definedName>
    <definedName name="Z_81A955AA_B15B_11D3_8587_00A0C9DF1035_.wvu.PrintArea" localSheetId="21" hidden="1">#REF!</definedName>
    <definedName name="Z_81A955AA_B15B_11D3_8587_00A0C9DF1035_.wvu.PrintArea" localSheetId="6" hidden="1">#REF!</definedName>
    <definedName name="Z_81A955AA_B15B_11D3_8587_00A0C9DF1035_.wvu.PrintArea" localSheetId="0" hidden="1">#REF!</definedName>
    <definedName name="Z_81A955AA_B15B_11D3_8587_00A0C9DF1035_.wvu.PrintArea" localSheetId="2" hidden="1">#REF!</definedName>
    <definedName name="Z_81A955AA_B15B_11D3_8587_00A0C9DF1035_.wvu.PrintArea" localSheetId="1" hidden="1">#REF!</definedName>
    <definedName name="Z_81A955AA_B15B_11D3_8587_00A0C9DF1035_.wvu.PrintArea" localSheetId="33" hidden="1">#REF!</definedName>
    <definedName name="Z_81A955AA_B15B_11D3_8587_00A0C9DF1035_.wvu.PrintArea" localSheetId="25" hidden="1">#REF!</definedName>
    <definedName name="Z_81A955AA_B15B_11D3_8587_00A0C9DF1035_.wvu.PrintArea" hidden="1">#REF!</definedName>
    <definedName name="Z_81A955AB_B15B_11D3_8587_00A0C9DF1035_.wvu.PrintArea" localSheetId="17" hidden="1">#REF!</definedName>
    <definedName name="Z_81A955AB_B15B_11D3_8587_00A0C9DF1035_.wvu.PrintArea" localSheetId="16" hidden="1">#REF!</definedName>
    <definedName name="Z_81A955AB_B15B_11D3_8587_00A0C9DF1035_.wvu.PrintArea" localSheetId="53" hidden="1">#REF!</definedName>
    <definedName name="Z_81A955AB_B15B_11D3_8587_00A0C9DF1035_.wvu.PrintArea" localSheetId="23" hidden="1">#REF!</definedName>
    <definedName name="Z_81A955AB_B15B_11D3_8587_00A0C9DF1035_.wvu.PrintArea" localSheetId="14" hidden="1">#REF!</definedName>
    <definedName name="Z_81A955AB_B15B_11D3_8587_00A0C9DF1035_.wvu.PrintArea" localSheetId="13" hidden="1">#REF!</definedName>
    <definedName name="Z_81A955AB_B15B_11D3_8587_00A0C9DF1035_.wvu.PrintArea" localSheetId="12" hidden="1">#REF!</definedName>
    <definedName name="Z_81A955AB_B15B_11D3_8587_00A0C9DF1035_.wvu.PrintArea" localSheetId="36" hidden="1">#REF!</definedName>
    <definedName name="Z_81A955AB_B15B_11D3_8587_00A0C9DF1035_.wvu.PrintArea" localSheetId="10" hidden="1">#REF!</definedName>
    <definedName name="Z_81A955AB_B15B_11D3_8587_00A0C9DF1035_.wvu.PrintArea" localSheetId="11" hidden="1">#REF!</definedName>
    <definedName name="Z_81A955AB_B15B_11D3_8587_00A0C9DF1035_.wvu.PrintArea" localSheetId="9" hidden="1">#REF!</definedName>
    <definedName name="Z_81A955AB_B15B_11D3_8587_00A0C9DF1035_.wvu.PrintArea" localSheetId="8" hidden="1">#REF!</definedName>
    <definedName name="Z_81A955AB_B15B_11D3_8587_00A0C9DF1035_.wvu.PrintArea" localSheetId="21" hidden="1">#REF!</definedName>
    <definedName name="Z_81A955AB_B15B_11D3_8587_00A0C9DF1035_.wvu.PrintArea" localSheetId="6" hidden="1">#REF!</definedName>
    <definedName name="Z_81A955AB_B15B_11D3_8587_00A0C9DF1035_.wvu.PrintArea" localSheetId="0" hidden="1">#REF!</definedName>
    <definedName name="Z_81A955AB_B15B_11D3_8587_00A0C9DF1035_.wvu.PrintArea" localSheetId="2" hidden="1">#REF!</definedName>
    <definedName name="Z_81A955AB_B15B_11D3_8587_00A0C9DF1035_.wvu.PrintArea" localSheetId="1" hidden="1">#REF!</definedName>
    <definedName name="Z_81A955AB_B15B_11D3_8587_00A0C9DF1035_.wvu.PrintArea" localSheetId="33" hidden="1">#REF!</definedName>
    <definedName name="Z_81A955AB_B15B_11D3_8587_00A0C9DF1035_.wvu.PrintArea" localSheetId="25" hidden="1">#REF!</definedName>
    <definedName name="Z_81A955AB_B15B_11D3_8587_00A0C9DF1035_.wvu.PrintArea" hidden="1">#REF!</definedName>
    <definedName name="Z_81A955AC_B15B_11D3_8587_00A0C9DF1035_.wvu.PrintArea" localSheetId="17" hidden="1">#REF!</definedName>
    <definedName name="Z_81A955AC_B15B_11D3_8587_00A0C9DF1035_.wvu.PrintArea" localSheetId="16" hidden="1">#REF!</definedName>
    <definedName name="Z_81A955AC_B15B_11D3_8587_00A0C9DF1035_.wvu.PrintArea" localSheetId="53" hidden="1">#REF!</definedName>
    <definedName name="Z_81A955AC_B15B_11D3_8587_00A0C9DF1035_.wvu.PrintArea" localSheetId="23" hidden="1">#REF!</definedName>
    <definedName name="Z_81A955AC_B15B_11D3_8587_00A0C9DF1035_.wvu.PrintArea" localSheetId="14" hidden="1">#REF!</definedName>
    <definedName name="Z_81A955AC_B15B_11D3_8587_00A0C9DF1035_.wvu.PrintArea" localSheetId="13" hidden="1">#REF!</definedName>
    <definedName name="Z_81A955AC_B15B_11D3_8587_00A0C9DF1035_.wvu.PrintArea" localSheetId="12" hidden="1">#REF!</definedName>
    <definedName name="Z_81A955AC_B15B_11D3_8587_00A0C9DF1035_.wvu.PrintArea" localSheetId="36" hidden="1">#REF!</definedName>
    <definedName name="Z_81A955AC_B15B_11D3_8587_00A0C9DF1035_.wvu.PrintArea" localSheetId="10" hidden="1">#REF!</definedName>
    <definedName name="Z_81A955AC_B15B_11D3_8587_00A0C9DF1035_.wvu.PrintArea" localSheetId="11" hidden="1">#REF!</definedName>
    <definedName name="Z_81A955AC_B15B_11D3_8587_00A0C9DF1035_.wvu.PrintArea" localSheetId="9" hidden="1">#REF!</definedName>
    <definedName name="Z_81A955AC_B15B_11D3_8587_00A0C9DF1035_.wvu.PrintArea" localSheetId="8" hidden="1">#REF!</definedName>
    <definedName name="Z_81A955AC_B15B_11D3_8587_00A0C9DF1035_.wvu.PrintArea" localSheetId="21" hidden="1">#REF!</definedName>
    <definedName name="Z_81A955AC_B15B_11D3_8587_00A0C9DF1035_.wvu.PrintArea" localSheetId="6" hidden="1">#REF!</definedName>
    <definedName name="Z_81A955AC_B15B_11D3_8587_00A0C9DF1035_.wvu.PrintArea" localSheetId="0" hidden="1">#REF!</definedName>
    <definedName name="Z_81A955AC_B15B_11D3_8587_00A0C9DF1035_.wvu.PrintArea" localSheetId="2" hidden="1">#REF!</definedName>
    <definedName name="Z_81A955AC_B15B_11D3_8587_00A0C9DF1035_.wvu.PrintArea" localSheetId="1" hidden="1">#REF!</definedName>
    <definedName name="Z_81A955AC_B15B_11D3_8587_00A0C9DF1035_.wvu.PrintArea" localSheetId="33" hidden="1">#REF!</definedName>
    <definedName name="Z_81A955AC_B15B_11D3_8587_00A0C9DF1035_.wvu.PrintArea" localSheetId="25" hidden="1">#REF!</definedName>
    <definedName name="Z_81A955AC_B15B_11D3_8587_00A0C9DF1035_.wvu.PrintArea" hidden="1">#REF!</definedName>
    <definedName name="Z_81A955AD_B15B_11D3_8587_00A0C9DF1035_.wvu.PrintArea" localSheetId="17" hidden="1">#REF!</definedName>
    <definedName name="Z_81A955AD_B15B_11D3_8587_00A0C9DF1035_.wvu.PrintArea" localSheetId="16" hidden="1">#REF!</definedName>
    <definedName name="Z_81A955AD_B15B_11D3_8587_00A0C9DF1035_.wvu.PrintArea" localSheetId="53" hidden="1">#REF!</definedName>
    <definedName name="Z_81A955AD_B15B_11D3_8587_00A0C9DF1035_.wvu.PrintArea" localSheetId="23" hidden="1">#REF!</definedName>
    <definedName name="Z_81A955AD_B15B_11D3_8587_00A0C9DF1035_.wvu.PrintArea" localSheetId="14" hidden="1">#REF!</definedName>
    <definedName name="Z_81A955AD_B15B_11D3_8587_00A0C9DF1035_.wvu.PrintArea" localSheetId="13" hidden="1">#REF!</definedName>
    <definedName name="Z_81A955AD_B15B_11D3_8587_00A0C9DF1035_.wvu.PrintArea" localSheetId="12" hidden="1">#REF!</definedName>
    <definedName name="Z_81A955AD_B15B_11D3_8587_00A0C9DF1035_.wvu.PrintArea" localSheetId="36" hidden="1">#REF!</definedName>
    <definedName name="Z_81A955AD_B15B_11D3_8587_00A0C9DF1035_.wvu.PrintArea" localSheetId="10" hidden="1">#REF!</definedName>
    <definedName name="Z_81A955AD_B15B_11D3_8587_00A0C9DF1035_.wvu.PrintArea" localSheetId="11" hidden="1">#REF!</definedName>
    <definedName name="Z_81A955AD_B15B_11D3_8587_00A0C9DF1035_.wvu.PrintArea" localSheetId="9" hidden="1">#REF!</definedName>
    <definedName name="Z_81A955AD_B15B_11D3_8587_00A0C9DF1035_.wvu.PrintArea" localSheetId="8" hidden="1">#REF!</definedName>
    <definedName name="Z_81A955AD_B15B_11D3_8587_00A0C9DF1035_.wvu.PrintArea" localSheetId="21" hidden="1">#REF!</definedName>
    <definedName name="Z_81A955AD_B15B_11D3_8587_00A0C9DF1035_.wvu.PrintArea" localSheetId="6" hidden="1">#REF!</definedName>
    <definedName name="Z_81A955AD_B15B_11D3_8587_00A0C9DF1035_.wvu.PrintArea" localSheetId="0" hidden="1">#REF!</definedName>
    <definedName name="Z_81A955AD_B15B_11D3_8587_00A0C9DF1035_.wvu.PrintArea" localSheetId="2" hidden="1">#REF!</definedName>
    <definedName name="Z_81A955AD_B15B_11D3_8587_00A0C9DF1035_.wvu.PrintArea" localSheetId="1" hidden="1">#REF!</definedName>
    <definedName name="Z_81A955AD_B15B_11D3_8587_00A0C9DF1035_.wvu.PrintArea" localSheetId="33" hidden="1">#REF!</definedName>
    <definedName name="Z_81A955AD_B15B_11D3_8587_00A0C9DF1035_.wvu.PrintArea" localSheetId="25" hidden="1">#REF!</definedName>
    <definedName name="Z_81A955AD_B15B_11D3_8587_00A0C9DF1035_.wvu.PrintArea" hidden="1">#REF!</definedName>
    <definedName name="Z_81A955AF_B15B_11D3_8587_00A0C9DF1035_.wvu.PrintArea" localSheetId="17" hidden="1">#REF!</definedName>
    <definedName name="Z_81A955AF_B15B_11D3_8587_00A0C9DF1035_.wvu.PrintArea" localSheetId="16" hidden="1">#REF!</definedName>
    <definedName name="Z_81A955AF_B15B_11D3_8587_00A0C9DF1035_.wvu.PrintArea" localSheetId="53" hidden="1">#REF!</definedName>
    <definedName name="Z_81A955AF_B15B_11D3_8587_00A0C9DF1035_.wvu.PrintArea" localSheetId="23" hidden="1">#REF!</definedName>
    <definedName name="Z_81A955AF_B15B_11D3_8587_00A0C9DF1035_.wvu.PrintArea" localSheetId="14" hidden="1">#REF!</definedName>
    <definedName name="Z_81A955AF_B15B_11D3_8587_00A0C9DF1035_.wvu.PrintArea" localSheetId="13" hidden="1">#REF!</definedName>
    <definedName name="Z_81A955AF_B15B_11D3_8587_00A0C9DF1035_.wvu.PrintArea" localSheetId="12" hidden="1">#REF!</definedName>
    <definedName name="Z_81A955AF_B15B_11D3_8587_00A0C9DF1035_.wvu.PrintArea" localSheetId="36" hidden="1">#REF!</definedName>
    <definedName name="Z_81A955AF_B15B_11D3_8587_00A0C9DF1035_.wvu.PrintArea" localSheetId="10" hidden="1">#REF!</definedName>
    <definedName name="Z_81A955AF_B15B_11D3_8587_00A0C9DF1035_.wvu.PrintArea" localSheetId="11" hidden="1">#REF!</definedName>
    <definedName name="Z_81A955AF_B15B_11D3_8587_00A0C9DF1035_.wvu.PrintArea" localSheetId="9" hidden="1">#REF!</definedName>
    <definedName name="Z_81A955AF_B15B_11D3_8587_00A0C9DF1035_.wvu.PrintArea" localSheetId="8" hidden="1">#REF!</definedName>
    <definedName name="Z_81A955AF_B15B_11D3_8587_00A0C9DF1035_.wvu.PrintArea" localSheetId="21" hidden="1">#REF!</definedName>
    <definedName name="Z_81A955AF_B15B_11D3_8587_00A0C9DF1035_.wvu.PrintArea" localSheetId="6" hidden="1">#REF!</definedName>
    <definedName name="Z_81A955AF_B15B_11D3_8587_00A0C9DF1035_.wvu.PrintArea" localSheetId="0" hidden="1">#REF!</definedName>
    <definedName name="Z_81A955AF_B15B_11D3_8587_00A0C9DF1035_.wvu.PrintArea" localSheetId="2" hidden="1">#REF!</definedName>
    <definedName name="Z_81A955AF_B15B_11D3_8587_00A0C9DF1035_.wvu.PrintArea" localSheetId="1" hidden="1">#REF!</definedName>
    <definedName name="Z_81A955AF_B15B_11D3_8587_00A0C9DF1035_.wvu.PrintArea" localSheetId="33" hidden="1">#REF!</definedName>
    <definedName name="Z_81A955AF_B15B_11D3_8587_00A0C9DF1035_.wvu.PrintArea" localSheetId="25" hidden="1">#REF!</definedName>
    <definedName name="Z_81A955AF_B15B_11D3_8587_00A0C9DF1035_.wvu.PrintArea" hidden="1">#REF!</definedName>
    <definedName name="Z_81A955B0_B15B_11D3_8587_00A0C9DF1035_.wvu.PrintArea" localSheetId="17" hidden="1">#REF!</definedName>
    <definedName name="Z_81A955B0_B15B_11D3_8587_00A0C9DF1035_.wvu.PrintArea" localSheetId="16" hidden="1">#REF!</definedName>
    <definedName name="Z_81A955B0_B15B_11D3_8587_00A0C9DF1035_.wvu.PrintArea" localSheetId="53" hidden="1">#REF!</definedName>
    <definedName name="Z_81A955B0_B15B_11D3_8587_00A0C9DF1035_.wvu.PrintArea" localSheetId="23" hidden="1">#REF!</definedName>
    <definedName name="Z_81A955B0_B15B_11D3_8587_00A0C9DF1035_.wvu.PrintArea" localSheetId="14" hidden="1">#REF!</definedName>
    <definedName name="Z_81A955B0_B15B_11D3_8587_00A0C9DF1035_.wvu.PrintArea" localSheetId="13" hidden="1">#REF!</definedName>
    <definedName name="Z_81A955B0_B15B_11D3_8587_00A0C9DF1035_.wvu.PrintArea" localSheetId="12" hidden="1">#REF!</definedName>
    <definedName name="Z_81A955B0_B15B_11D3_8587_00A0C9DF1035_.wvu.PrintArea" localSheetId="36" hidden="1">#REF!</definedName>
    <definedName name="Z_81A955B0_B15B_11D3_8587_00A0C9DF1035_.wvu.PrintArea" localSheetId="10" hidden="1">#REF!</definedName>
    <definedName name="Z_81A955B0_B15B_11D3_8587_00A0C9DF1035_.wvu.PrintArea" localSheetId="11" hidden="1">#REF!</definedName>
    <definedName name="Z_81A955B0_B15B_11D3_8587_00A0C9DF1035_.wvu.PrintArea" localSheetId="9" hidden="1">#REF!</definedName>
    <definedName name="Z_81A955B0_B15B_11D3_8587_00A0C9DF1035_.wvu.PrintArea" localSheetId="8" hidden="1">#REF!</definedName>
    <definedName name="Z_81A955B0_B15B_11D3_8587_00A0C9DF1035_.wvu.PrintArea" localSheetId="21" hidden="1">#REF!</definedName>
    <definedName name="Z_81A955B0_B15B_11D3_8587_00A0C9DF1035_.wvu.PrintArea" localSheetId="6" hidden="1">#REF!</definedName>
    <definedName name="Z_81A955B0_B15B_11D3_8587_00A0C9DF1035_.wvu.PrintArea" localSheetId="0" hidden="1">#REF!</definedName>
    <definedName name="Z_81A955B0_B15B_11D3_8587_00A0C9DF1035_.wvu.PrintArea" localSheetId="2" hidden="1">#REF!</definedName>
    <definedName name="Z_81A955B0_B15B_11D3_8587_00A0C9DF1035_.wvu.PrintArea" localSheetId="1" hidden="1">#REF!</definedName>
    <definedName name="Z_81A955B0_B15B_11D3_8587_00A0C9DF1035_.wvu.PrintArea" localSheetId="33" hidden="1">#REF!</definedName>
    <definedName name="Z_81A955B0_B15B_11D3_8587_00A0C9DF1035_.wvu.PrintArea" localSheetId="25" hidden="1">#REF!</definedName>
    <definedName name="Z_81A955B0_B15B_11D3_8587_00A0C9DF1035_.wvu.PrintArea" hidden="1">#REF!</definedName>
    <definedName name="Z_81A955B2_B15B_11D3_8587_00A0C9DF1035_.wvu.PrintArea" localSheetId="17" hidden="1">#REF!</definedName>
    <definedName name="Z_81A955B2_B15B_11D3_8587_00A0C9DF1035_.wvu.PrintArea" localSheetId="16" hidden="1">#REF!</definedName>
    <definedName name="Z_81A955B2_B15B_11D3_8587_00A0C9DF1035_.wvu.PrintArea" localSheetId="53" hidden="1">#REF!</definedName>
    <definedName name="Z_81A955B2_B15B_11D3_8587_00A0C9DF1035_.wvu.PrintArea" localSheetId="23" hidden="1">#REF!</definedName>
    <definedName name="Z_81A955B2_B15B_11D3_8587_00A0C9DF1035_.wvu.PrintArea" localSheetId="14" hidden="1">#REF!</definedName>
    <definedName name="Z_81A955B2_B15B_11D3_8587_00A0C9DF1035_.wvu.PrintArea" localSheetId="13" hidden="1">#REF!</definedName>
    <definedName name="Z_81A955B2_B15B_11D3_8587_00A0C9DF1035_.wvu.PrintArea" localSheetId="12" hidden="1">#REF!</definedName>
    <definedName name="Z_81A955B2_B15B_11D3_8587_00A0C9DF1035_.wvu.PrintArea" localSheetId="36" hidden="1">#REF!</definedName>
    <definedName name="Z_81A955B2_B15B_11D3_8587_00A0C9DF1035_.wvu.PrintArea" localSheetId="10" hidden="1">#REF!</definedName>
    <definedName name="Z_81A955B2_B15B_11D3_8587_00A0C9DF1035_.wvu.PrintArea" localSheetId="11" hidden="1">#REF!</definedName>
    <definedName name="Z_81A955B2_B15B_11D3_8587_00A0C9DF1035_.wvu.PrintArea" localSheetId="9" hidden="1">#REF!</definedName>
    <definedName name="Z_81A955B2_B15B_11D3_8587_00A0C9DF1035_.wvu.PrintArea" localSheetId="8" hidden="1">#REF!</definedName>
    <definedName name="Z_81A955B2_B15B_11D3_8587_00A0C9DF1035_.wvu.PrintArea" localSheetId="21" hidden="1">#REF!</definedName>
    <definedName name="Z_81A955B2_B15B_11D3_8587_00A0C9DF1035_.wvu.PrintArea" localSheetId="6" hidden="1">#REF!</definedName>
    <definedName name="Z_81A955B2_B15B_11D3_8587_00A0C9DF1035_.wvu.PrintArea" localSheetId="0" hidden="1">#REF!</definedName>
    <definedName name="Z_81A955B2_B15B_11D3_8587_00A0C9DF1035_.wvu.PrintArea" localSheetId="2" hidden="1">#REF!</definedName>
    <definedName name="Z_81A955B2_B15B_11D3_8587_00A0C9DF1035_.wvu.PrintArea" localSheetId="1" hidden="1">#REF!</definedName>
    <definedName name="Z_81A955B2_B15B_11D3_8587_00A0C9DF1035_.wvu.PrintArea" localSheetId="33" hidden="1">#REF!</definedName>
    <definedName name="Z_81A955B2_B15B_11D3_8587_00A0C9DF1035_.wvu.PrintArea" localSheetId="25" hidden="1">#REF!</definedName>
    <definedName name="Z_81A955B2_B15B_11D3_8587_00A0C9DF1035_.wvu.PrintArea" hidden="1">#REF!</definedName>
    <definedName name="Z_81A955B3_B15B_11D3_8587_00A0C9DF1035_.wvu.PrintArea" localSheetId="17" hidden="1">#REF!</definedName>
    <definedName name="Z_81A955B3_B15B_11D3_8587_00A0C9DF1035_.wvu.PrintArea" localSheetId="16" hidden="1">#REF!</definedName>
    <definedName name="Z_81A955B3_B15B_11D3_8587_00A0C9DF1035_.wvu.PrintArea" localSheetId="53" hidden="1">#REF!</definedName>
    <definedName name="Z_81A955B3_B15B_11D3_8587_00A0C9DF1035_.wvu.PrintArea" localSheetId="23" hidden="1">#REF!</definedName>
    <definedName name="Z_81A955B3_B15B_11D3_8587_00A0C9DF1035_.wvu.PrintArea" localSheetId="14" hidden="1">#REF!</definedName>
    <definedName name="Z_81A955B3_B15B_11D3_8587_00A0C9DF1035_.wvu.PrintArea" localSheetId="13" hidden="1">#REF!</definedName>
    <definedName name="Z_81A955B3_B15B_11D3_8587_00A0C9DF1035_.wvu.PrintArea" localSheetId="12" hidden="1">#REF!</definedName>
    <definedName name="Z_81A955B3_B15B_11D3_8587_00A0C9DF1035_.wvu.PrintArea" localSheetId="36" hidden="1">#REF!</definedName>
    <definedName name="Z_81A955B3_B15B_11D3_8587_00A0C9DF1035_.wvu.PrintArea" localSheetId="10" hidden="1">#REF!</definedName>
    <definedName name="Z_81A955B3_B15B_11D3_8587_00A0C9DF1035_.wvu.PrintArea" localSheetId="11" hidden="1">#REF!</definedName>
    <definedName name="Z_81A955B3_B15B_11D3_8587_00A0C9DF1035_.wvu.PrintArea" localSheetId="9" hidden="1">#REF!</definedName>
    <definedName name="Z_81A955B3_B15B_11D3_8587_00A0C9DF1035_.wvu.PrintArea" localSheetId="8" hidden="1">#REF!</definedName>
    <definedName name="Z_81A955B3_B15B_11D3_8587_00A0C9DF1035_.wvu.PrintArea" localSheetId="21" hidden="1">#REF!</definedName>
    <definedName name="Z_81A955B3_B15B_11D3_8587_00A0C9DF1035_.wvu.PrintArea" localSheetId="6" hidden="1">#REF!</definedName>
    <definedName name="Z_81A955B3_B15B_11D3_8587_00A0C9DF1035_.wvu.PrintArea" localSheetId="0" hidden="1">#REF!</definedName>
    <definedName name="Z_81A955B3_B15B_11D3_8587_00A0C9DF1035_.wvu.PrintArea" localSheetId="2" hidden="1">#REF!</definedName>
    <definedName name="Z_81A955B3_B15B_11D3_8587_00A0C9DF1035_.wvu.PrintArea" localSheetId="1" hidden="1">#REF!</definedName>
    <definedName name="Z_81A955B3_B15B_11D3_8587_00A0C9DF1035_.wvu.PrintArea" localSheetId="33" hidden="1">#REF!</definedName>
    <definedName name="Z_81A955B3_B15B_11D3_8587_00A0C9DF1035_.wvu.PrintArea" localSheetId="25" hidden="1">#REF!</definedName>
    <definedName name="Z_81A955B3_B15B_11D3_8587_00A0C9DF1035_.wvu.PrintArea" hidden="1">#REF!</definedName>
    <definedName name="Z_81A955B5_B15B_11D3_8587_00A0C9DF1035_.wvu.PrintArea" localSheetId="17" hidden="1">#REF!</definedName>
    <definedName name="Z_81A955B5_B15B_11D3_8587_00A0C9DF1035_.wvu.PrintArea" localSheetId="16" hidden="1">#REF!</definedName>
    <definedName name="Z_81A955B5_B15B_11D3_8587_00A0C9DF1035_.wvu.PrintArea" localSheetId="53" hidden="1">#REF!</definedName>
    <definedName name="Z_81A955B5_B15B_11D3_8587_00A0C9DF1035_.wvu.PrintArea" localSheetId="23" hidden="1">#REF!</definedName>
    <definedName name="Z_81A955B5_B15B_11D3_8587_00A0C9DF1035_.wvu.PrintArea" localSheetId="14" hidden="1">#REF!</definedName>
    <definedName name="Z_81A955B5_B15B_11D3_8587_00A0C9DF1035_.wvu.PrintArea" localSheetId="13" hidden="1">#REF!</definedName>
    <definedName name="Z_81A955B5_B15B_11D3_8587_00A0C9DF1035_.wvu.PrintArea" localSheetId="12" hidden="1">#REF!</definedName>
    <definedName name="Z_81A955B5_B15B_11D3_8587_00A0C9DF1035_.wvu.PrintArea" localSheetId="36" hidden="1">#REF!</definedName>
    <definedName name="Z_81A955B5_B15B_11D3_8587_00A0C9DF1035_.wvu.PrintArea" localSheetId="10" hidden="1">#REF!</definedName>
    <definedName name="Z_81A955B5_B15B_11D3_8587_00A0C9DF1035_.wvu.PrintArea" localSheetId="11" hidden="1">#REF!</definedName>
    <definedName name="Z_81A955B5_B15B_11D3_8587_00A0C9DF1035_.wvu.PrintArea" localSheetId="9" hidden="1">#REF!</definedName>
    <definedName name="Z_81A955B5_B15B_11D3_8587_00A0C9DF1035_.wvu.PrintArea" localSheetId="8" hidden="1">#REF!</definedName>
    <definedName name="Z_81A955B5_B15B_11D3_8587_00A0C9DF1035_.wvu.PrintArea" localSheetId="21" hidden="1">#REF!</definedName>
    <definedName name="Z_81A955B5_B15B_11D3_8587_00A0C9DF1035_.wvu.PrintArea" localSheetId="6" hidden="1">#REF!</definedName>
    <definedName name="Z_81A955B5_B15B_11D3_8587_00A0C9DF1035_.wvu.PrintArea" localSheetId="0" hidden="1">#REF!</definedName>
    <definedName name="Z_81A955B5_B15B_11D3_8587_00A0C9DF1035_.wvu.PrintArea" localSheetId="2" hidden="1">#REF!</definedName>
    <definedName name="Z_81A955B5_B15B_11D3_8587_00A0C9DF1035_.wvu.PrintArea" localSheetId="1" hidden="1">#REF!</definedName>
    <definedName name="Z_81A955B5_B15B_11D3_8587_00A0C9DF1035_.wvu.PrintArea" localSheetId="33" hidden="1">#REF!</definedName>
    <definedName name="Z_81A955B5_B15B_11D3_8587_00A0C9DF1035_.wvu.PrintArea" localSheetId="25" hidden="1">#REF!</definedName>
    <definedName name="Z_81A955B5_B15B_11D3_8587_00A0C9DF1035_.wvu.PrintArea" hidden="1">#REF!</definedName>
    <definedName name="Z_81A955B6_B15B_11D3_8587_00A0C9DF1035_.wvu.PrintArea" localSheetId="17" hidden="1">#REF!</definedName>
    <definedName name="Z_81A955B6_B15B_11D3_8587_00A0C9DF1035_.wvu.PrintArea" localSheetId="16" hidden="1">#REF!</definedName>
    <definedName name="Z_81A955B6_B15B_11D3_8587_00A0C9DF1035_.wvu.PrintArea" localSheetId="53" hidden="1">#REF!</definedName>
    <definedName name="Z_81A955B6_B15B_11D3_8587_00A0C9DF1035_.wvu.PrintArea" localSheetId="23" hidden="1">#REF!</definedName>
    <definedName name="Z_81A955B6_B15B_11D3_8587_00A0C9DF1035_.wvu.PrintArea" localSheetId="14" hidden="1">#REF!</definedName>
    <definedName name="Z_81A955B6_B15B_11D3_8587_00A0C9DF1035_.wvu.PrintArea" localSheetId="13" hidden="1">#REF!</definedName>
    <definedName name="Z_81A955B6_B15B_11D3_8587_00A0C9DF1035_.wvu.PrintArea" localSheetId="12" hidden="1">#REF!</definedName>
    <definedName name="Z_81A955B6_B15B_11D3_8587_00A0C9DF1035_.wvu.PrintArea" localSheetId="36" hidden="1">#REF!</definedName>
    <definedName name="Z_81A955B6_B15B_11D3_8587_00A0C9DF1035_.wvu.PrintArea" localSheetId="10" hidden="1">#REF!</definedName>
    <definedName name="Z_81A955B6_B15B_11D3_8587_00A0C9DF1035_.wvu.PrintArea" localSheetId="11" hidden="1">#REF!</definedName>
    <definedName name="Z_81A955B6_B15B_11D3_8587_00A0C9DF1035_.wvu.PrintArea" localSheetId="9" hidden="1">#REF!</definedName>
    <definedName name="Z_81A955B6_B15B_11D3_8587_00A0C9DF1035_.wvu.PrintArea" localSheetId="8" hidden="1">#REF!</definedName>
    <definedName name="Z_81A955B6_B15B_11D3_8587_00A0C9DF1035_.wvu.PrintArea" localSheetId="21" hidden="1">#REF!</definedName>
    <definedName name="Z_81A955B6_B15B_11D3_8587_00A0C9DF1035_.wvu.PrintArea" localSheetId="6" hidden="1">#REF!</definedName>
    <definedName name="Z_81A955B6_B15B_11D3_8587_00A0C9DF1035_.wvu.PrintArea" localSheetId="0" hidden="1">#REF!</definedName>
    <definedName name="Z_81A955B6_B15B_11D3_8587_00A0C9DF1035_.wvu.PrintArea" localSheetId="2" hidden="1">#REF!</definedName>
    <definedName name="Z_81A955B6_B15B_11D3_8587_00A0C9DF1035_.wvu.PrintArea" localSheetId="1" hidden="1">#REF!</definedName>
    <definedName name="Z_81A955B6_B15B_11D3_8587_00A0C9DF1035_.wvu.PrintArea" localSheetId="33" hidden="1">#REF!</definedName>
    <definedName name="Z_81A955B6_B15B_11D3_8587_00A0C9DF1035_.wvu.PrintArea" localSheetId="25" hidden="1">#REF!</definedName>
    <definedName name="Z_81A955B6_B15B_11D3_8587_00A0C9DF1035_.wvu.PrintArea" hidden="1">#REF!</definedName>
    <definedName name="Z_81A955B7_B15B_11D3_8587_00A0C9DF1035_.wvu.PrintArea" localSheetId="17" hidden="1">#REF!</definedName>
    <definedName name="Z_81A955B7_B15B_11D3_8587_00A0C9DF1035_.wvu.PrintArea" localSheetId="16" hidden="1">#REF!</definedName>
    <definedName name="Z_81A955B7_B15B_11D3_8587_00A0C9DF1035_.wvu.PrintArea" localSheetId="53" hidden="1">#REF!</definedName>
    <definedName name="Z_81A955B7_B15B_11D3_8587_00A0C9DF1035_.wvu.PrintArea" localSheetId="23" hidden="1">#REF!</definedName>
    <definedName name="Z_81A955B7_B15B_11D3_8587_00A0C9DF1035_.wvu.PrintArea" localSheetId="14" hidden="1">#REF!</definedName>
    <definedName name="Z_81A955B7_B15B_11D3_8587_00A0C9DF1035_.wvu.PrintArea" localSheetId="13" hidden="1">#REF!</definedName>
    <definedName name="Z_81A955B7_B15B_11D3_8587_00A0C9DF1035_.wvu.PrintArea" localSheetId="12" hidden="1">#REF!</definedName>
    <definedName name="Z_81A955B7_B15B_11D3_8587_00A0C9DF1035_.wvu.PrintArea" localSheetId="36" hidden="1">#REF!</definedName>
    <definedName name="Z_81A955B7_B15B_11D3_8587_00A0C9DF1035_.wvu.PrintArea" localSheetId="10" hidden="1">#REF!</definedName>
    <definedName name="Z_81A955B7_B15B_11D3_8587_00A0C9DF1035_.wvu.PrintArea" localSheetId="11" hidden="1">#REF!</definedName>
    <definedName name="Z_81A955B7_B15B_11D3_8587_00A0C9DF1035_.wvu.PrintArea" localSheetId="9" hidden="1">#REF!</definedName>
    <definedName name="Z_81A955B7_B15B_11D3_8587_00A0C9DF1035_.wvu.PrintArea" localSheetId="8" hidden="1">#REF!</definedName>
    <definedName name="Z_81A955B7_B15B_11D3_8587_00A0C9DF1035_.wvu.PrintArea" localSheetId="21" hidden="1">#REF!</definedName>
    <definedName name="Z_81A955B7_B15B_11D3_8587_00A0C9DF1035_.wvu.PrintArea" localSheetId="6" hidden="1">#REF!</definedName>
    <definedName name="Z_81A955B7_B15B_11D3_8587_00A0C9DF1035_.wvu.PrintArea" localSheetId="0" hidden="1">#REF!</definedName>
    <definedName name="Z_81A955B7_B15B_11D3_8587_00A0C9DF1035_.wvu.PrintArea" localSheetId="2" hidden="1">#REF!</definedName>
    <definedName name="Z_81A955B7_B15B_11D3_8587_00A0C9DF1035_.wvu.PrintArea" localSheetId="1" hidden="1">#REF!</definedName>
    <definedName name="Z_81A955B7_B15B_11D3_8587_00A0C9DF1035_.wvu.PrintArea" localSheetId="33" hidden="1">#REF!</definedName>
    <definedName name="Z_81A955B7_B15B_11D3_8587_00A0C9DF1035_.wvu.PrintArea" localSheetId="25" hidden="1">#REF!</definedName>
    <definedName name="Z_81A955B7_B15B_11D3_8587_00A0C9DF1035_.wvu.PrintArea" hidden="1">#REF!</definedName>
    <definedName name="Z_81A955B8_B15B_11D3_8587_00A0C9DF1035_.wvu.PrintArea" localSheetId="17" hidden="1">#REF!</definedName>
    <definedName name="Z_81A955B8_B15B_11D3_8587_00A0C9DF1035_.wvu.PrintArea" localSheetId="16" hidden="1">#REF!</definedName>
    <definedName name="Z_81A955B8_B15B_11D3_8587_00A0C9DF1035_.wvu.PrintArea" localSheetId="53" hidden="1">#REF!</definedName>
    <definedName name="Z_81A955B8_B15B_11D3_8587_00A0C9DF1035_.wvu.PrintArea" localSheetId="23" hidden="1">#REF!</definedName>
    <definedName name="Z_81A955B8_B15B_11D3_8587_00A0C9DF1035_.wvu.PrintArea" localSheetId="14" hidden="1">#REF!</definedName>
    <definedName name="Z_81A955B8_B15B_11D3_8587_00A0C9DF1035_.wvu.PrintArea" localSheetId="13" hidden="1">#REF!</definedName>
    <definedName name="Z_81A955B8_B15B_11D3_8587_00A0C9DF1035_.wvu.PrintArea" localSheetId="12" hidden="1">#REF!</definedName>
    <definedName name="Z_81A955B8_B15B_11D3_8587_00A0C9DF1035_.wvu.PrintArea" localSheetId="36" hidden="1">#REF!</definedName>
    <definedName name="Z_81A955B8_B15B_11D3_8587_00A0C9DF1035_.wvu.PrintArea" localSheetId="10" hidden="1">#REF!</definedName>
    <definedName name="Z_81A955B8_B15B_11D3_8587_00A0C9DF1035_.wvu.PrintArea" localSheetId="11" hidden="1">#REF!</definedName>
    <definedName name="Z_81A955B8_B15B_11D3_8587_00A0C9DF1035_.wvu.PrintArea" localSheetId="9" hidden="1">#REF!</definedName>
    <definedName name="Z_81A955B8_B15B_11D3_8587_00A0C9DF1035_.wvu.PrintArea" localSheetId="8" hidden="1">#REF!</definedName>
    <definedName name="Z_81A955B8_B15B_11D3_8587_00A0C9DF1035_.wvu.PrintArea" localSheetId="21" hidden="1">#REF!</definedName>
    <definedName name="Z_81A955B8_B15B_11D3_8587_00A0C9DF1035_.wvu.PrintArea" localSheetId="6" hidden="1">#REF!</definedName>
    <definedName name="Z_81A955B8_B15B_11D3_8587_00A0C9DF1035_.wvu.PrintArea" localSheetId="0" hidden="1">#REF!</definedName>
    <definedName name="Z_81A955B8_B15B_11D3_8587_00A0C9DF1035_.wvu.PrintArea" localSheetId="2" hidden="1">#REF!</definedName>
    <definedName name="Z_81A955B8_B15B_11D3_8587_00A0C9DF1035_.wvu.PrintArea" localSheetId="1" hidden="1">#REF!</definedName>
    <definedName name="Z_81A955B8_B15B_11D3_8587_00A0C9DF1035_.wvu.PrintArea" localSheetId="33" hidden="1">#REF!</definedName>
    <definedName name="Z_81A955B8_B15B_11D3_8587_00A0C9DF1035_.wvu.PrintArea" localSheetId="25" hidden="1">#REF!</definedName>
    <definedName name="Z_81A955B8_B15B_11D3_8587_00A0C9DF1035_.wvu.PrintArea" hidden="1">#REF!</definedName>
    <definedName name="Z_81A955BA_B15B_11D3_8587_00A0C9DF1035_.wvu.PrintArea" localSheetId="17" hidden="1">#REF!</definedName>
    <definedName name="Z_81A955BA_B15B_11D3_8587_00A0C9DF1035_.wvu.PrintArea" localSheetId="16" hidden="1">#REF!</definedName>
    <definedName name="Z_81A955BA_B15B_11D3_8587_00A0C9DF1035_.wvu.PrintArea" localSheetId="53" hidden="1">#REF!</definedName>
    <definedName name="Z_81A955BA_B15B_11D3_8587_00A0C9DF1035_.wvu.PrintArea" localSheetId="23" hidden="1">#REF!</definedName>
    <definedName name="Z_81A955BA_B15B_11D3_8587_00A0C9DF1035_.wvu.PrintArea" localSheetId="14" hidden="1">#REF!</definedName>
    <definedName name="Z_81A955BA_B15B_11D3_8587_00A0C9DF1035_.wvu.PrintArea" localSheetId="13" hidden="1">#REF!</definedName>
    <definedName name="Z_81A955BA_B15B_11D3_8587_00A0C9DF1035_.wvu.PrintArea" localSheetId="12" hidden="1">#REF!</definedName>
    <definedName name="Z_81A955BA_B15B_11D3_8587_00A0C9DF1035_.wvu.PrintArea" localSheetId="36" hidden="1">#REF!</definedName>
    <definedName name="Z_81A955BA_B15B_11D3_8587_00A0C9DF1035_.wvu.PrintArea" localSheetId="10" hidden="1">#REF!</definedName>
    <definedName name="Z_81A955BA_B15B_11D3_8587_00A0C9DF1035_.wvu.PrintArea" localSheetId="11" hidden="1">#REF!</definedName>
    <definedName name="Z_81A955BA_B15B_11D3_8587_00A0C9DF1035_.wvu.PrintArea" localSheetId="9" hidden="1">#REF!</definedName>
    <definedName name="Z_81A955BA_B15B_11D3_8587_00A0C9DF1035_.wvu.PrintArea" localSheetId="8" hidden="1">#REF!</definedName>
    <definedName name="Z_81A955BA_B15B_11D3_8587_00A0C9DF1035_.wvu.PrintArea" localSheetId="21" hidden="1">#REF!</definedName>
    <definedName name="Z_81A955BA_B15B_11D3_8587_00A0C9DF1035_.wvu.PrintArea" localSheetId="6" hidden="1">#REF!</definedName>
    <definedName name="Z_81A955BA_B15B_11D3_8587_00A0C9DF1035_.wvu.PrintArea" localSheetId="0" hidden="1">#REF!</definedName>
    <definedName name="Z_81A955BA_B15B_11D3_8587_00A0C9DF1035_.wvu.PrintArea" localSheetId="2" hidden="1">#REF!</definedName>
    <definedName name="Z_81A955BA_B15B_11D3_8587_00A0C9DF1035_.wvu.PrintArea" localSheetId="1" hidden="1">#REF!</definedName>
    <definedName name="Z_81A955BA_B15B_11D3_8587_00A0C9DF1035_.wvu.PrintArea" localSheetId="33" hidden="1">#REF!</definedName>
    <definedName name="Z_81A955BA_B15B_11D3_8587_00A0C9DF1035_.wvu.PrintArea" localSheetId="25" hidden="1">#REF!</definedName>
    <definedName name="Z_81A955BA_B15B_11D3_8587_00A0C9DF1035_.wvu.PrintArea" hidden="1">#REF!</definedName>
    <definedName name="Z_81A955BB_B15B_11D3_8587_00A0C9DF1035_.wvu.PrintArea" localSheetId="17" hidden="1">#REF!</definedName>
    <definedName name="Z_81A955BB_B15B_11D3_8587_00A0C9DF1035_.wvu.PrintArea" localSheetId="16" hidden="1">#REF!</definedName>
    <definedName name="Z_81A955BB_B15B_11D3_8587_00A0C9DF1035_.wvu.PrintArea" localSheetId="53" hidden="1">#REF!</definedName>
    <definedName name="Z_81A955BB_B15B_11D3_8587_00A0C9DF1035_.wvu.PrintArea" localSheetId="23" hidden="1">#REF!</definedName>
    <definedName name="Z_81A955BB_B15B_11D3_8587_00A0C9DF1035_.wvu.PrintArea" localSheetId="14" hidden="1">#REF!</definedName>
    <definedName name="Z_81A955BB_B15B_11D3_8587_00A0C9DF1035_.wvu.PrintArea" localSheetId="13" hidden="1">#REF!</definedName>
    <definedName name="Z_81A955BB_B15B_11D3_8587_00A0C9DF1035_.wvu.PrintArea" localSheetId="12" hidden="1">#REF!</definedName>
    <definedName name="Z_81A955BB_B15B_11D3_8587_00A0C9DF1035_.wvu.PrintArea" localSheetId="36" hidden="1">#REF!</definedName>
    <definedName name="Z_81A955BB_B15B_11D3_8587_00A0C9DF1035_.wvu.PrintArea" localSheetId="10" hidden="1">#REF!</definedName>
    <definedName name="Z_81A955BB_B15B_11D3_8587_00A0C9DF1035_.wvu.PrintArea" localSheetId="11" hidden="1">#REF!</definedName>
    <definedName name="Z_81A955BB_B15B_11D3_8587_00A0C9DF1035_.wvu.PrintArea" localSheetId="9" hidden="1">#REF!</definedName>
    <definedName name="Z_81A955BB_B15B_11D3_8587_00A0C9DF1035_.wvu.PrintArea" localSheetId="8" hidden="1">#REF!</definedName>
    <definedName name="Z_81A955BB_B15B_11D3_8587_00A0C9DF1035_.wvu.PrintArea" localSheetId="21" hidden="1">#REF!</definedName>
    <definedName name="Z_81A955BB_B15B_11D3_8587_00A0C9DF1035_.wvu.PrintArea" localSheetId="6" hidden="1">#REF!</definedName>
    <definedName name="Z_81A955BB_B15B_11D3_8587_00A0C9DF1035_.wvu.PrintArea" localSheetId="0" hidden="1">#REF!</definedName>
    <definedName name="Z_81A955BB_B15B_11D3_8587_00A0C9DF1035_.wvu.PrintArea" localSheetId="2" hidden="1">#REF!</definedName>
    <definedName name="Z_81A955BB_B15B_11D3_8587_00A0C9DF1035_.wvu.PrintArea" localSheetId="1" hidden="1">#REF!</definedName>
    <definedName name="Z_81A955BB_B15B_11D3_8587_00A0C9DF1035_.wvu.PrintArea" localSheetId="33" hidden="1">#REF!</definedName>
    <definedName name="Z_81A955BB_B15B_11D3_8587_00A0C9DF1035_.wvu.PrintArea" localSheetId="25" hidden="1">#REF!</definedName>
    <definedName name="Z_81A955BB_B15B_11D3_8587_00A0C9DF1035_.wvu.PrintArea" hidden="1">#REF!</definedName>
    <definedName name="Z_81A955BC_B15B_11D3_8587_00A0C9DF1035_.wvu.PrintArea" localSheetId="17" hidden="1">#REF!</definedName>
    <definedName name="Z_81A955BC_B15B_11D3_8587_00A0C9DF1035_.wvu.PrintArea" localSheetId="16" hidden="1">#REF!</definedName>
    <definedName name="Z_81A955BC_B15B_11D3_8587_00A0C9DF1035_.wvu.PrintArea" localSheetId="53" hidden="1">#REF!</definedName>
    <definedName name="Z_81A955BC_B15B_11D3_8587_00A0C9DF1035_.wvu.PrintArea" localSheetId="23" hidden="1">#REF!</definedName>
    <definedName name="Z_81A955BC_B15B_11D3_8587_00A0C9DF1035_.wvu.PrintArea" localSheetId="14" hidden="1">#REF!</definedName>
    <definedName name="Z_81A955BC_B15B_11D3_8587_00A0C9DF1035_.wvu.PrintArea" localSheetId="13" hidden="1">#REF!</definedName>
    <definedName name="Z_81A955BC_B15B_11D3_8587_00A0C9DF1035_.wvu.PrintArea" localSheetId="12" hidden="1">#REF!</definedName>
    <definedName name="Z_81A955BC_B15B_11D3_8587_00A0C9DF1035_.wvu.PrintArea" localSheetId="36" hidden="1">#REF!</definedName>
    <definedName name="Z_81A955BC_B15B_11D3_8587_00A0C9DF1035_.wvu.PrintArea" localSheetId="10" hidden="1">#REF!</definedName>
    <definedName name="Z_81A955BC_B15B_11D3_8587_00A0C9DF1035_.wvu.PrintArea" localSheetId="11" hidden="1">#REF!</definedName>
    <definedName name="Z_81A955BC_B15B_11D3_8587_00A0C9DF1035_.wvu.PrintArea" localSheetId="9" hidden="1">#REF!</definedName>
    <definedName name="Z_81A955BC_B15B_11D3_8587_00A0C9DF1035_.wvu.PrintArea" localSheetId="8" hidden="1">#REF!</definedName>
    <definedName name="Z_81A955BC_B15B_11D3_8587_00A0C9DF1035_.wvu.PrintArea" localSheetId="21" hidden="1">#REF!</definedName>
    <definedName name="Z_81A955BC_B15B_11D3_8587_00A0C9DF1035_.wvu.PrintArea" localSheetId="6" hidden="1">#REF!</definedName>
    <definedName name="Z_81A955BC_B15B_11D3_8587_00A0C9DF1035_.wvu.PrintArea" localSheetId="0" hidden="1">#REF!</definedName>
    <definedName name="Z_81A955BC_B15B_11D3_8587_00A0C9DF1035_.wvu.PrintArea" localSheetId="2" hidden="1">#REF!</definedName>
    <definedName name="Z_81A955BC_B15B_11D3_8587_00A0C9DF1035_.wvu.PrintArea" localSheetId="1" hidden="1">#REF!</definedName>
    <definedName name="Z_81A955BC_B15B_11D3_8587_00A0C9DF1035_.wvu.PrintArea" localSheetId="33" hidden="1">#REF!</definedName>
    <definedName name="Z_81A955BC_B15B_11D3_8587_00A0C9DF1035_.wvu.PrintArea" localSheetId="25" hidden="1">#REF!</definedName>
    <definedName name="Z_81A955BC_B15B_11D3_8587_00A0C9DF1035_.wvu.PrintArea" hidden="1">#REF!</definedName>
    <definedName name="Z_81A955BD_B15B_11D3_8587_00A0C9DF1035_.wvu.PrintArea" localSheetId="17" hidden="1">#REF!</definedName>
    <definedName name="Z_81A955BD_B15B_11D3_8587_00A0C9DF1035_.wvu.PrintArea" localSheetId="16" hidden="1">#REF!</definedName>
    <definedName name="Z_81A955BD_B15B_11D3_8587_00A0C9DF1035_.wvu.PrintArea" localSheetId="53" hidden="1">#REF!</definedName>
    <definedName name="Z_81A955BD_B15B_11D3_8587_00A0C9DF1035_.wvu.PrintArea" localSheetId="23" hidden="1">#REF!</definedName>
    <definedName name="Z_81A955BD_B15B_11D3_8587_00A0C9DF1035_.wvu.PrintArea" localSheetId="14" hidden="1">#REF!</definedName>
    <definedName name="Z_81A955BD_B15B_11D3_8587_00A0C9DF1035_.wvu.PrintArea" localSheetId="13" hidden="1">#REF!</definedName>
    <definedName name="Z_81A955BD_B15B_11D3_8587_00A0C9DF1035_.wvu.PrintArea" localSheetId="12" hidden="1">#REF!</definedName>
    <definedName name="Z_81A955BD_B15B_11D3_8587_00A0C9DF1035_.wvu.PrintArea" localSheetId="36" hidden="1">#REF!</definedName>
    <definedName name="Z_81A955BD_B15B_11D3_8587_00A0C9DF1035_.wvu.PrintArea" localSheetId="10" hidden="1">#REF!</definedName>
    <definedName name="Z_81A955BD_B15B_11D3_8587_00A0C9DF1035_.wvu.PrintArea" localSheetId="11" hidden="1">#REF!</definedName>
    <definedName name="Z_81A955BD_B15B_11D3_8587_00A0C9DF1035_.wvu.PrintArea" localSheetId="9" hidden="1">#REF!</definedName>
    <definedName name="Z_81A955BD_B15B_11D3_8587_00A0C9DF1035_.wvu.PrintArea" localSheetId="8" hidden="1">#REF!</definedName>
    <definedName name="Z_81A955BD_B15B_11D3_8587_00A0C9DF1035_.wvu.PrintArea" localSheetId="21" hidden="1">#REF!</definedName>
    <definedName name="Z_81A955BD_B15B_11D3_8587_00A0C9DF1035_.wvu.PrintArea" localSheetId="6" hidden="1">#REF!</definedName>
    <definedName name="Z_81A955BD_B15B_11D3_8587_00A0C9DF1035_.wvu.PrintArea" localSheetId="0" hidden="1">#REF!</definedName>
    <definedName name="Z_81A955BD_B15B_11D3_8587_00A0C9DF1035_.wvu.PrintArea" localSheetId="2" hidden="1">#REF!</definedName>
    <definedName name="Z_81A955BD_B15B_11D3_8587_00A0C9DF1035_.wvu.PrintArea" localSheetId="1" hidden="1">#REF!</definedName>
    <definedName name="Z_81A955BD_B15B_11D3_8587_00A0C9DF1035_.wvu.PrintArea" localSheetId="33" hidden="1">#REF!</definedName>
    <definedName name="Z_81A955BD_B15B_11D3_8587_00A0C9DF1035_.wvu.PrintArea" localSheetId="25" hidden="1">#REF!</definedName>
    <definedName name="Z_81A955BD_B15B_11D3_8587_00A0C9DF1035_.wvu.PrintArea" hidden="1">#REF!</definedName>
    <definedName name="Z_81A955BF_B15B_11D3_8587_00A0C9DF1035_.wvu.PrintArea" localSheetId="17" hidden="1">#REF!</definedName>
    <definedName name="Z_81A955BF_B15B_11D3_8587_00A0C9DF1035_.wvu.PrintArea" localSheetId="16" hidden="1">#REF!</definedName>
    <definedName name="Z_81A955BF_B15B_11D3_8587_00A0C9DF1035_.wvu.PrintArea" localSheetId="53" hidden="1">#REF!</definedName>
    <definedName name="Z_81A955BF_B15B_11D3_8587_00A0C9DF1035_.wvu.PrintArea" localSheetId="23" hidden="1">#REF!</definedName>
    <definedName name="Z_81A955BF_B15B_11D3_8587_00A0C9DF1035_.wvu.PrintArea" localSheetId="14" hidden="1">#REF!</definedName>
    <definedName name="Z_81A955BF_B15B_11D3_8587_00A0C9DF1035_.wvu.PrintArea" localSheetId="13" hidden="1">#REF!</definedName>
    <definedName name="Z_81A955BF_B15B_11D3_8587_00A0C9DF1035_.wvu.PrintArea" localSheetId="12" hidden="1">#REF!</definedName>
    <definedName name="Z_81A955BF_B15B_11D3_8587_00A0C9DF1035_.wvu.PrintArea" localSheetId="36" hidden="1">#REF!</definedName>
    <definedName name="Z_81A955BF_B15B_11D3_8587_00A0C9DF1035_.wvu.PrintArea" localSheetId="10" hidden="1">#REF!</definedName>
    <definedName name="Z_81A955BF_B15B_11D3_8587_00A0C9DF1035_.wvu.PrintArea" localSheetId="11" hidden="1">#REF!</definedName>
    <definedName name="Z_81A955BF_B15B_11D3_8587_00A0C9DF1035_.wvu.PrintArea" localSheetId="9" hidden="1">#REF!</definedName>
    <definedName name="Z_81A955BF_B15B_11D3_8587_00A0C9DF1035_.wvu.PrintArea" localSheetId="8" hidden="1">#REF!</definedName>
    <definedName name="Z_81A955BF_B15B_11D3_8587_00A0C9DF1035_.wvu.PrintArea" localSheetId="21" hidden="1">#REF!</definedName>
    <definedName name="Z_81A955BF_B15B_11D3_8587_00A0C9DF1035_.wvu.PrintArea" localSheetId="6" hidden="1">#REF!</definedName>
    <definedName name="Z_81A955BF_B15B_11D3_8587_00A0C9DF1035_.wvu.PrintArea" localSheetId="0" hidden="1">#REF!</definedName>
    <definedName name="Z_81A955BF_B15B_11D3_8587_00A0C9DF1035_.wvu.PrintArea" localSheetId="2" hidden="1">#REF!</definedName>
    <definedName name="Z_81A955BF_B15B_11D3_8587_00A0C9DF1035_.wvu.PrintArea" localSheetId="1" hidden="1">#REF!</definedName>
    <definedName name="Z_81A955BF_B15B_11D3_8587_00A0C9DF1035_.wvu.PrintArea" localSheetId="33" hidden="1">#REF!</definedName>
    <definedName name="Z_81A955BF_B15B_11D3_8587_00A0C9DF1035_.wvu.PrintArea" localSheetId="25" hidden="1">#REF!</definedName>
    <definedName name="Z_81A955BF_B15B_11D3_8587_00A0C9DF1035_.wvu.PrintArea" hidden="1">#REF!</definedName>
    <definedName name="Z_81A955C0_B15B_11D3_8587_00A0C9DF1035_.wvu.PrintArea" localSheetId="17" hidden="1">#REF!</definedName>
    <definedName name="Z_81A955C0_B15B_11D3_8587_00A0C9DF1035_.wvu.PrintArea" localSheetId="16" hidden="1">#REF!</definedName>
    <definedName name="Z_81A955C0_B15B_11D3_8587_00A0C9DF1035_.wvu.PrintArea" localSheetId="53" hidden="1">#REF!</definedName>
    <definedName name="Z_81A955C0_B15B_11D3_8587_00A0C9DF1035_.wvu.PrintArea" localSheetId="23" hidden="1">#REF!</definedName>
    <definedName name="Z_81A955C0_B15B_11D3_8587_00A0C9DF1035_.wvu.PrintArea" localSheetId="14" hidden="1">#REF!</definedName>
    <definedName name="Z_81A955C0_B15B_11D3_8587_00A0C9DF1035_.wvu.PrintArea" localSheetId="13" hidden="1">#REF!</definedName>
    <definedName name="Z_81A955C0_B15B_11D3_8587_00A0C9DF1035_.wvu.PrintArea" localSheetId="12" hidden="1">#REF!</definedName>
    <definedName name="Z_81A955C0_B15B_11D3_8587_00A0C9DF1035_.wvu.PrintArea" localSheetId="36" hidden="1">#REF!</definedName>
    <definedName name="Z_81A955C0_B15B_11D3_8587_00A0C9DF1035_.wvu.PrintArea" localSheetId="10" hidden="1">#REF!</definedName>
    <definedName name="Z_81A955C0_B15B_11D3_8587_00A0C9DF1035_.wvu.PrintArea" localSheetId="11" hidden="1">#REF!</definedName>
    <definedName name="Z_81A955C0_B15B_11D3_8587_00A0C9DF1035_.wvu.PrintArea" localSheetId="9" hidden="1">#REF!</definedName>
    <definedName name="Z_81A955C0_B15B_11D3_8587_00A0C9DF1035_.wvu.PrintArea" localSheetId="8" hidden="1">#REF!</definedName>
    <definedName name="Z_81A955C0_B15B_11D3_8587_00A0C9DF1035_.wvu.PrintArea" localSheetId="21" hidden="1">#REF!</definedName>
    <definedName name="Z_81A955C0_B15B_11D3_8587_00A0C9DF1035_.wvu.PrintArea" localSheetId="6" hidden="1">#REF!</definedName>
    <definedName name="Z_81A955C0_B15B_11D3_8587_00A0C9DF1035_.wvu.PrintArea" localSheetId="0" hidden="1">#REF!</definedName>
    <definedName name="Z_81A955C0_B15B_11D3_8587_00A0C9DF1035_.wvu.PrintArea" localSheetId="2" hidden="1">#REF!</definedName>
    <definedName name="Z_81A955C0_B15B_11D3_8587_00A0C9DF1035_.wvu.PrintArea" localSheetId="1" hidden="1">#REF!</definedName>
    <definedName name="Z_81A955C0_B15B_11D3_8587_00A0C9DF1035_.wvu.PrintArea" localSheetId="33" hidden="1">#REF!</definedName>
    <definedName name="Z_81A955C0_B15B_11D3_8587_00A0C9DF1035_.wvu.PrintArea" localSheetId="25" hidden="1">#REF!</definedName>
    <definedName name="Z_81A955C0_B15B_11D3_8587_00A0C9DF1035_.wvu.PrintArea" hidden="1">#REF!</definedName>
    <definedName name="Z_85019DFF_A33B_11D3_9DB2_00A0C9DF29FD_.wvu.PrintArea" localSheetId="17" hidden="1">#REF!</definedName>
    <definedName name="Z_85019DFF_A33B_11D3_9DB2_00A0C9DF29FD_.wvu.PrintArea" localSheetId="16" hidden="1">#REF!</definedName>
    <definedName name="Z_85019DFF_A33B_11D3_9DB2_00A0C9DF29FD_.wvu.PrintArea" localSheetId="53" hidden="1">#REF!</definedName>
    <definedName name="Z_85019DFF_A33B_11D3_9DB2_00A0C9DF29FD_.wvu.PrintArea" localSheetId="23" hidden="1">#REF!</definedName>
    <definedName name="Z_85019DFF_A33B_11D3_9DB2_00A0C9DF29FD_.wvu.PrintArea" localSheetId="14" hidden="1">#REF!</definedName>
    <definedName name="Z_85019DFF_A33B_11D3_9DB2_00A0C9DF29FD_.wvu.PrintArea" localSheetId="13" hidden="1">#REF!</definedName>
    <definedName name="Z_85019DFF_A33B_11D3_9DB2_00A0C9DF29FD_.wvu.PrintArea" localSheetId="12" hidden="1">#REF!</definedName>
    <definedName name="Z_85019DFF_A33B_11D3_9DB2_00A0C9DF29FD_.wvu.PrintArea" localSheetId="36" hidden="1">#REF!</definedName>
    <definedName name="Z_85019DFF_A33B_11D3_9DB2_00A0C9DF29FD_.wvu.PrintArea" localSheetId="10" hidden="1">#REF!</definedName>
    <definedName name="Z_85019DFF_A33B_11D3_9DB2_00A0C9DF29FD_.wvu.PrintArea" localSheetId="11" hidden="1">#REF!</definedName>
    <definedName name="Z_85019DFF_A33B_11D3_9DB2_00A0C9DF29FD_.wvu.PrintArea" localSheetId="9" hidden="1">#REF!</definedName>
    <definedName name="Z_85019DFF_A33B_11D3_9DB2_00A0C9DF29FD_.wvu.PrintArea" localSheetId="8" hidden="1">#REF!</definedName>
    <definedName name="Z_85019DFF_A33B_11D3_9DB2_00A0C9DF29FD_.wvu.PrintArea" localSheetId="21" hidden="1">#REF!</definedName>
    <definedName name="Z_85019DFF_A33B_11D3_9DB2_00A0C9DF29FD_.wvu.PrintArea" localSheetId="6" hidden="1">#REF!</definedName>
    <definedName name="Z_85019DFF_A33B_11D3_9DB2_00A0C9DF29FD_.wvu.PrintArea" localSheetId="0" hidden="1">#REF!</definedName>
    <definedName name="Z_85019DFF_A33B_11D3_9DB2_00A0C9DF29FD_.wvu.PrintArea" localSheetId="2" hidden="1">#REF!</definedName>
    <definedName name="Z_85019DFF_A33B_11D3_9DB2_00A0C9DF29FD_.wvu.PrintArea" localSheetId="1" hidden="1">#REF!</definedName>
    <definedName name="Z_85019DFF_A33B_11D3_9DB2_00A0C9DF29FD_.wvu.PrintArea" localSheetId="33" hidden="1">#REF!</definedName>
    <definedName name="Z_85019DFF_A33B_11D3_9DB2_00A0C9DF29FD_.wvu.PrintArea" localSheetId="25" hidden="1">#REF!</definedName>
    <definedName name="Z_85019DFF_A33B_11D3_9DB2_00A0C9DF29FD_.wvu.PrintArea" hidden="1">#REF!</definedName>
    <definedName name="Z_85019E00_A33B_11D3_9DB2_00A0C9DF29FD_.wvu.PrintArea" localSheetId="17" hidden="1">#REF!</definedName>
    <definedName name="Z_85019E00_A33B_11D3_9DB2_00A0C9DF29FD_.wvu.PrintArea" localSheetId="16" hidden="1">#REF!</definedName>
    <definedName name="Z_85019E00_A33B_11D3_9DB2_00A0C9DF29FD_.wvu.PrintArea" localSheetId="53" hidden="1">#REF!</definedName>
    <definedName name="Z_85019E00_A33B_11D3_9DB2_00A0C9DF29FD_.wvu.PrintArea" localSheetId="23" hidden="1">#REF!</definedName>
    <definedName name="Z_85019E00_A33B_11D3_9DB2_00A0C9DF29FD_.wvu.PrintArea" localSheetId="14" hidden="1">#REF!</definedName>
    <definedName name="Z_85019E00_A33B_11D3_9DB2_00A0C9DF29FD_.wvu.PrintArea" localSheetId="13" hidden="1">#REF!</definedName>
    <definedName name="Z_85019E00_A33B_11D3_9DB2_00A0C9DF29FD_.wvu.PrintArea" localSheetId="12" hidden="1">#REF!</definedName>
    <definedName name="Z_85019E00_A33B_11D3_9DB2_00A0C9DF29FD_.wvu.PrintArea" localSheetId="36" hidden="1">#REF!</definedName>
    <definedName name="Z_85019E00_A33B_11D3_9DB2_00A0C9DF29FD_.wvu.PrintArea" localSheetId="10" hidden="1">#REF!</definedName>
    <definedName name="Z_85019E00_A33B_11D3_9DB2_00A0C9DF29FD_.wvu.PrintArea" localSheetId="11" hidden="1">#REF!</definedName>
    <definedName name="Z_85019E00_A33B_11D3_9DB2_00A0C9DF29FD_.wvu.PrintArea" localSheetId="9" hidden="1">#REF!</definedName>
    <definedName name="Z_85019E00_A33B_11D3_9DB2_00A0C9DF29FD_.wvu.PrintArea" localSheetId="8" hidden="1">#REF!</definedName>
    <definedName name="Z_85019E00_A33B_11D3_9DB2_00A0C9DF29FD_.wvu.PrintArea" localSheetId="21" hidden="1">#REF!</definedName>
    <definedName name="Z_85019E00_A33B_11D3_9DB2_00A0C9DF29FD_.wvu.PrintArea" localSheetId="6" hidden="1">#REF!</definedName>
    <definedName name="Z_85019E00_A33B_11D3_9DB2_00A0C9DF29FD_.wvu.PrintArea" localSheetId="0" hidden="1">#REF!</definedName>
    <definedName name="Z_85019E00_A33B_11D3_9DB2_00A0C9DF29FD_.wvu.PrintArea" localSheetId="2" hidden="1">#REF!</definedName>
    <definedName name="Z_85019E00_A33B_11D3_9DB2_00A0C9DF29FD_.wvu.PrintArea" localSheetId="1" hidden="1">#REF!</definedName>
    <definedName name="Z_85019E00_A33B_11D3_9DB2_00A0C9DF29FD_.wvu.PrintArea" localSheetId="33" hidden="1">#REF!</definedName>
    <definedName name="Z_85019E00_A33B_11D3_9DB2_00A0C9DF29FD_.wvu.PrintArea" localSheetId="25" hidden="1">#REF!</definedName>
    <definedName name="Z_85019E00_A33B_11D3_9DB2_00A0C9DF29FD_.wvu.PrintArea" hidden="1">#REF!</definedName>
    <definedName name="Z_85019E02_A33B_11D3_9DB2_00A0C9DF29FD_.wvu.PrintArea" localSheetId="17" hidden="1">#REF!</definedName>
    <definedName name="Z_85019E02_A33B_11D3_9DB2_00A0C9DF29FD_.wvu.PrintArea" localSheetId="16" hidden="1">#REF!</definedName>
    <definedName name="Z_85019E02_A33B_11D3_9DB2_00A0C9DF29FD_.wvu.PrintArea" localSheetId="53" hidden="1">#REF!</definedName>
    <definedName name="Z_85019E02_A33B_11D3_9DB2_00A0C9DF29FD_.wvu.PrintArea" localSheetId="23" hidden="1">#REF!</definedName>
    <definedName name="Z_85019E02_A33B_11D3_9DB2_00A0C9DF29FD_.wvu.PrintArea" localSheetId="14" hidden="1">#REF!</definedName>
    <definedName name="Z_85019E02_A33B_11D3_9DB2_00A0C9DF29FD_.wvu.PrintArea" localSheetId="13" hidden="1">#REF!</definedName>
    <definedName name="Z_85019E02_A33B_11D3_9DB2_00A0C9DF29FD_.wvu.PrintArea" localSheetId="12" hidden="1">#REF!</definedName>
    <definedName name="Z_85019E02_A33B_11D3_9DB2_00A0C9DF29FD_.wvu.PrintArea" localSheetId="36" hidden="1">#REF!</definedName>
    <definedName name="Z_85019E02_A33B_11D3_9DB2_00A0C9DF29FD_.wvu.PrintArea" localSheetId="10" hidden="1">#REF!</definedName>
    <definedName name="Z_85019E02_A33B_11D3_9DB2_00A0C9DF29FD_.wvu.PrintArea" localSheetId="11" hidden="1">#REF!</definedName>
    <definedName name="Z_85019E02_A33B_11D3_9DB2_00A0C9DF29FD_.wvu.PrintArea" localSheetId="9" hidden="1">#REF!</definedName>
    <definedName name="Z_85019E02_A33B_11D3_9DB2_00A0C9DF29FD_.wvu.PrintArea" localSheetId="8" hidden="1">#REF!</definedName>
    <definedName name="Z_85019E02_A33B_11D3_9DB2_00A0C9DF29FD_.wvu.PrintArea" localSheetId="21" hidden="1">#REF!</definedName>
    <definedName name="Z_85019E02_A33B_11D3_9DB2_00A0C9DF29FD_.wvu.PrintArea" localSheetId="6" hidden="1">#REF!</definedName>
    <definedName name="Z_85019E02_A33B_11D3_9DB2_00A0C9DF29FD_.wvu.PrintArea" localSheetId="0" hidden="1">#REF!</definedName>
    <definedName name="Z_85019E02_A33B_11D3_9DB2_00A0C9DF29FD_.wvu.PrintArea" localSheetId="2" hidden="1">#REF!</definedName>
    <definedName name="Z_85019E02_A33B_11D3_9DB2_00A0C9DF29FD_.wvu.PrintArea" localSheetId="1" hidden="1">#REF!</definedName>
    <definedName name="Z_85019E02_A33B_11D3_9DB2_00A0C9DF29FD_.wvu.PrintArea" localSheetId="33" hidden="1">#REF!</definedName>
    <definedName name="Z_85019E02_A33B_11D3_9DB2_00A0C9DF29FD_.wvu.PrintArea" localSheetId="25" hidden="1">#REF!</definedName>
    <definedName name="Z_85019E02_A33B_11D3_9DB2_00A0C9DF29FD_.wvu.PrintArea" hidden="1">#REF!</definedName>
    <definedName name="Z_85019E03_A33B_11D3_9DB2_00A0C9DF29FD_.wvu.PrintArea" localSheetId="17" hidden="1">#REF!</definedName>
    <definedName name="Z_85019E03_A33B_11D3_9DB2_00A0C9DF29FD_.wvu.PrintArea" localSheetId="16" hidden="1">#REF!</definedName>
    <definedName name="Z_85019E03_A33B_11D3_9DB2_00A0C9DF29FD_.wvu.PrintArea" localSheetId="53" hidden="1">#REF!</definedName>
    <definedName name="Z_85019E03_A33B_11D3_9DB2_00A0C9DF29FD_.wvu.PrintArea" localSheetId="23" hidden="1">#REF!</definedName>
    <definedName name="Z_85019E03_A33B_11D3_9DB2_00A0C9DF29FD_.wvu.PrintArea" localSheetId="14" hidden="1">#REF!</definedName>
    <definedName name="Z_85019E03_A33B_11D3_9DB2_00A0C9DF29FD_.wvu.PrintArea" localSheetId="13" hidden="1">#REF!</definedName>
    <definedName name="Z_85019E03_A33B_11D3_9DB2_00A0C9DF29FD_.wvu.PrintArea" localSheetId="12" hidden="1">#REF!</definedName>
    <definedName name="Z_85019E03_A33B_11D3_9DB2_00A0C9DF29FD_.wvu.PrintArea" localSheetId="36" hidden="1">#REF!</definedName>
    <definedName name="Z_85019E03_A33B_11D3_9DB2_00A0C9DF29FD_.wvu.PrintArea" localSheetId="10" hidden="1">#REF!</definedName>
    <definedName name="Z_85019E03_A33B_11D3_9DB2_00A0C9DF29FD_.wvu.PrintArea" localSheetId="11" hidden="1">#REF!</definedName>
    <definedName name="Z_85019E03_A33B_11D3_9DB2_00A0C9DF29FD_.wvu.PrintArea" localSheetId="9" hidden="1">#REF!</definedName>
    <definedName name="Z_85019E03_A33B_11D3_9DB2_00A0C9DF29FD_.wvu.PrintArea" localSheetId="8" hidden="1">#REF!</definedName>
    <definedName name="Z_85019E03_A33B_11D3_9DB2_00A0C9DF29FD_.wvu.PrintArea" localSheetId="21" hidden="1">#REF!</definedName>
    <definedName name="Z_85019E03_A33B_11D3_9DB2_00A0C9DF29FD_.wvu.PrintArea" localSheetId="6" hidden="1">#REF!</definedName>
    <definedName name="Z_85019E03_A33B_11D3_9DB2_00A0C9DF29FD_.wvu.PrintArea" localSheetId="0" hidden="1">#REF!</definedName>
    <definedName name="Z_85019E03_A33B_11D3_9DB2_00A0C9DF29FD_.wvu.PrintArea" localSheetId="2" hidden="1">#REF!</definedName>
    <definedName name="Z_85019E03_A33B_11D3_9DB2_00A0C9DF29FD_.wvu.PrintArea" localSheetId="1" hidden="1">#REF!</definedName>
    <definedName name="Z_85019E03_A33B_11D3_9DB2_00A0C9DF29FD_.wvu.PrintArea" localSheetId="33" hidden="1">#REF!</definedName>
    <definedName name="Z_85019E03_A33B_11D3_9DB2_00A0C9DF29FD_.wvu.PrintArea" localSheetId="25" hidden="1">#REF!</definedName>
    <definedName name="Z_85019E03_A33B_11D3_9DB2_00A0C9DF29FD_.wvu.PrintArea" hidden="1">#REF!</definedName>
    <definedName name="Z_85019E04_A33B_11D3_9DB2_00A0C9DF29FD_.wvu.PrintArea" localSheetId="17" hidden="1">#REF!</definedName>
    <definedName name="Z_85019E04_A33B_11D3_9DB2_00A0C9DF29FD_.wvu.PrintArea" localSheetId="16" hidden="1">#REF!</definedName>
    <definedName name="Z_85019E04_A33B_11D3_9DB2_00A0C9DF29FD_.wvu.PrintArea" localSheetId="53" hidden="1">#REF!</definedName>
    <definedName name="Z_85019E04_A33B_11D3_9DB2_00A0C9DF29FD_.wvu.PrintArea" localSheetId="23" hidden="1">#REF!</definedName>
    <definedName name="Z_85019E04_A33B_11D3_9DB2_00A0C9DF29FD_.wvu.PrintArea" localSheetId="14" hidden="1">#REF!</definedName>
    <definedName name="Z_85019E04_A33B_11D3_9DB2_00A0C9DF29FD_.wvu.PrintArea" localSheetId="13" hidden="1">#REF!</definedName>
    <definedName name="Z_85019E04_A33B_11D3_9DB2_00A0C9DF29FD_.wvu.PrintArea" localSheetId="12" hidden="1">#REF!</definedName>
    <definedName name="Z_85019E04_A33B_11D3_9DB2_00A0C9DF29FD_.wvu.PrintArea" localSheetId="36" hidden="1">#REF!</definedName>
    <definedName name="Z_85019E04_A33B_11D3_9DB2_00A0C9DF29FD_.wvu.PrintArea" localSheetId="10" hidden="1">#REF!</definedName>
    <definedName name="Z_85019E04_A33B_11D3_9DB2_00A0C9DF29FD_.wvu.PrintArea" localSheetId="11" hidden="1">#REF!</definedName>
    <definedName name="Z_85019E04_A33B_11D3_9DB2_00A0C9DF29FD_.wvu.PrintArea" localSheetId="9" hidden="1">#REF!</definedName>
    <definedName name="Z_85019E04_A33B_11D3_9DB2_00A0C9DF29FD_.wvu.PrintArea" localSheetId="8" hidden="1">#REF!</definedName>
    <definedName name="Z_85019E04_A33B_11D3_9DB2_00A0C9DF29FD_.wvu.PrintArea" localSheetId="21" hidden="1">#REF!</definedName>
    <definedName name="Z_85019E04_A33B_11D3_9DB2_00A0C9DF29FD_.wvu.PrintArea" localSheetId="6" hidden="1">#REF!</definedName>
    <definedName name="Z_85019E04_A33B_11D3_9DB2_00A0C9DF29FD_.wvu.PrintArea" localSheetId="0" hidden="1">#REF!</definedName>
    <definedName name="Z_85019E04_A33B_11D3_9DB2_00A0C9DF29FD_.wvu.PrintArea" localSheetId="2" hidden="1">#REF!</definedName>
    <definedName name="Z_85019E04_A33B_11D3_9DB2_00A0C9DF29FD_.wvu.PrintArea" localSheetId="1" hidden="1">#REF!</definedName>
    <definedName name="Z_85019E04_A33B_11D3_9DB2_00A0C9DF29FD_.wvu.PrintArea" localSheetId="33" hidden="1">#REF!</definedName>
    <definedName name="Z_85019E04_A33B_11D3_9DB2_00A0C9DF29FD_.wvu.PrintArea" localSheetId="25" hidden="1">#REF!</definedName>
    <definedName name="Z_85019E04_A33B_11D3_9DB2_00A0C9DF29FD_.wvu.PrintArea" hidden="1">#REF!</definedName>
    <definedName name="Z_85019E05_A33B_11D3_9DB2_00A0C9DF29FD_.wvu.PrintArea" localSheetId="17" hidden="1">#REF!</definedName>
    <definedName name="Z_85019E05_A33B_11D3_9DB2_00A0C9DF29FD_.wvu.PrintArea" localSheetId="16" hidden="1">#REF!</definedName>
    <definedName name="Z_85019E05_A33B_11D3_9DB2_00A0C9DF29FD_.wvu.PrintArea" localSheetId="53" hidden="1">#REF!</definedName>
    <definedName name="Z_85019E05_A33B_11D3_9DB2_00A0C9DF29FD_.wvu.PrintArea" localSheetId="23" hidden="1">#REF!</definedName>
    <definedName name="Z_85019E05_A33B_11D3_9DB2_00A0C9DF29FD_.wvu.PrintArea" localSheetId="14" hidden="1">#REF!</definedName>
    <definedName name="Z_85019E05_A33B_11D3_9DB2_00A0C9DF29FD_.wvu.PrintArea" localSheetId="13" hidden="1">#REF!</definedName>
    <definedName name="Z_85019E05_A33B_11D3_9DB2_00A0C9DF29FD_.wvu.PrintArea" localSheetId="12" hidden="1">#REF!</definedName>
    <definedName name="Z_85019E05_A33B_11D3_9DB2_00A0C9DF29FD_.wvu.PrintArea" localSheetId="36" hidden="1">#REF!</definedName>
    <definedName name="Z_85019E05_A33B_11D3_9DB2_00A0C9DF29FD_.wvu.PrintArea" localSheetId="10" hidden="1">#REF!</definedName>
    <definedName name="Z_85019E05_A33B_11D3_9DB2_00A0C9DF29FD_.wvu.PrintArea" localSheetId="11" hidden="1">#REF!</definedName>
    <definedName name="Z_85019E05_A33B_11D3_9DB2_00A0C9DF29FD_.wvu.PrintArea" localSheetId="9" hidden="1">#REF!</definedName>
    <definedName name="Z_85019E05_A33B_11D3_9DB2_00A0C9DF29FD_.wvu.PrintArea" localSheetId="8" hidden="1">#REF!</definedName>
    <definedName name="Z_85019E05_A33B_11D3_9DB2_00A0C9DF29FD_.wvu.PrintArea" localSheetId="21" hidden="1">#REF!</definedName>
    <definedName name="Z_85019E05_A33B_11D3_9DB2_00A0C9DF29FD_.wvu.PrintArea" localSheetId="6" hidden="1">#REF!</definedName>
    <definedName name="Z_85019E05_A33B_11D3_9DB2_00A0C9DF29FD_.wvu.PrintArea" localSheetId="0" hidden="1">#REF!</definedName>
    <definedName name="Z_85019E05_A33B_11D3_9DB2_00A0C9DF29FD_.wvu.PrintArea" localSheetId="2" hidden="1">#REF!</definedName>
    <definedName name="Z_85019E05_A33B_11D3_9DB2_00A0C9DF29FD_.wvu.PrintArea" localSheetId="1" hidden="1">#REF!</definedName>
    <definedName name="Z_85019E05_A33B_11D3_9DB2_00A0C9DF29FD_.wvu.PrintArea" localSheetId="33" hidden="1">#REF!</definedName>
    <definedName name="Z_85019E05_A33B_11D3_9DB2_00A0C9DF29FD_.wvu.PrintArea" localSheetId="25" hidden="1">#REF!</definedName>
    <definedName name="Z_85019E05_A33B_11D3_9DB2_00A0C9DF29FD_.wvu.PrintArea" hidden="1">#REF!</definedName>
    <definedName name="Z_85019E07_A33B_11D3_9DB2_00A0C9DF29FD_.wvu.PrintArea" localSheetId="17" hidden="1">#REF!</definedName>
    <definedName name="Z_85019E07_A33B_11D3_9DB2_00A0C9DF29FD_.wvu.PrintArea" localSheetId="16" hidden="1">#REF!</definedName>
    <definedName name="Z_85019E07_A33B_11D3_9DB2_00A0C9DF29FD_.wvu.PrintArea" localSheetId="53" hidden="1">#REF!</definedName>
    <definedName name="Z_85019E07_A33B_11D3_9DB2_00A0C9DF29FD_.wvu.PrintArea" localSheetId="23" hidden="1">#REF!</definedName>
    <definedName name="Z_85019E07_A33B_11D3_9DB2_00A0C9DF29FD_.wvu.PrintArea" localSheetId="14" hidden="1">#REF!</definedName>
    <definedName name="Z_85019E07_A33B_11D3_9DB2_00A0C9DF29FD_.wvu.PrintArea" localSheetId="13" hidden="1">#REF!</definedName>
    <definedName name="Z_85019E07_A33B_11D3_9DB2_00A0C9DF29FD_.wvu.PrintArea" localSheetId="12" hidden="1">#REF!</definedName>
    <definedName name="Z_85019E07_A33B_11D3_9DB2_00A0C9DF29FD_.wvu.PrintArea" localSheetId="36" hidden="1">#REF!</definedName>
    <definedName name="Z_85019E07_A33B_11D3_9DB2_00A0C9DF29FD_.wvu.PrintArea" localSheetId="10" hidden="1">#REF!</definedName>
    <definedName name="Z_85019E07_A33B_11D3_9DB2_00A0C9DF29FD_.wvu.PrintArea" localSheetId="11" hidden="1">#REF!</definedName>
    <definedName name="Z_85019E07_A33B_11D3_9DB2_00A0C9DF29FD_.wvu.PrintArea" localSheetId="9" hidden="1">#REF!</definedName>
    <definedName name="Z_85019E07_A33B_11D3_9DB2_00A0C9DF29FD_.wvu.PrintArea" localSheetId="8" hidden="1">#REF!</definedName>
    <definedName name="Z_85019E07_A33B_11D3_9DB2_00A0C9DF29FD_.wvu.PrintArea" localSheetId="21" hidden="1">#REF!</definedName>
    <definedName name="Z_85019E07_A33B_11D3_9DB2_00A0C9DF29FD_.wvu.PrintArea" localSheetId="6" hidden="1">#REF!</definedName>
    <definedName name="Z_85019E07_A33B_11D3_9DB2_00A0C9DF29FD_.wvu.PrintArea" localSheetId="0" hidden="1">#REF!</definedName>
    <definedName name="Z_85019E07_A33B_11D3_9DB2_00A0C9DF29FD_.wvu.PrintArea" localSheetId="2" hidden="1">#REF!</definedName>
    <definedName name="Z_85019E07_A33B_11D3_9DB2_00A0C9DF29FD_.wvu.PrintArea" localSheetId="1" hidden="1">#REF!</definedName>
    <definedName name="Z_85019E07_A33B_11D3_9DB2_00A0C9DF29FD_.wvu.PrintArea" localSheetId="33" hidden="1">#REF!</definedName>
    <definedName name="Z_85019E07_A33B_11D3_9DB2_00A0C9DF29FD_.wvu.PrintArea" localSheetId="25" hidden="1">#REF!</definedName>
    <definedName name="Z_85019E07_A33B_11D3_9DB2_00A0C9DF29FD_.wvu.PrintArea" hidden="1">#REF!</definedName>
    <definedName name="Z_85019E08_A33B_11D3_9DB2_00A0C9DF29FD_.wvu.PrintArea" localSheetId="17" hidden="1">#REF!</definedName>
    <definedName name="Z_85019E08_A33B_11D3_9DB2_00A0C9DF29FD_.wvu.PrintArea" localSheetId="16" hidden="1">#REF!</definedName>
    <definedName name="Z_85019E08_A33B_11D3_9DB2_00A0C9DF29FD_.wvu.PrintArea" localSheetId="53" hidden="1">#REF!</definedName>
    <definedName name="Z_85019E08_A33B_11D3_9DB2_00A0C9DF29FD_.wvu.PrintArea" localSheetId="23" hidden="1">#REF!</definedName>
    <definedName name="Z_85019E08_A33B_11D3_9DB2_00A0C9DF29FD_.wvu.PrintArea" localSheetId="14" hidden="1">#REF!</definedName>
    <definedName name="Z_85019E08_A33B_11D3_9DB2_00A0C9DF29FD_.wvu.PrintArea" localSheetId="13" hidden="1">#REF!</definedName>
    <definedName name="Z_85019E08_A33B_11D3_9DB2_00A0C9DF29FD_.wvu.PrintArea" localSheetId="12" hidden="1">#REF!</definedName>
    <definedName name="Z_85019E08_A33B_11D3_9DB2_00A0C9DF29FD_.wvu.PrintArea" localSheetId="36" hidden="1">#REF!</definedName>
    <definedName name="Z_85019E08_A33B_11D3_9DB2_00A0C9DF29FD_.wvu.PrintArea" localSheetId="10" hidden="1">#REF!</definedName>
    <definedName name="Z_85019E08_A33B_11D3_9DB2_00A0C9DF29FD_.wvu.PrintArea" localSheetId="11" hidden="1">#REF!</definedName>
    <definedName name="Z_85019E08_A33B_11D3_9DB2_00A0C9DF29FD_.wvu.PrintArea" localSheetId="9" hidden="1">#REF!</definedName>
    <definedName name="Z_85019E08_A33B_11D3_9DB2_00A0C9DF29FD_.wvu.PrintArea" localSheetId="8" hidden="1">#REF!</definedName>
    <definedName name="Z_85019E08_A33B_11D3_9DB2_00A0C9DF29FD_.wvu.PrintArea" localSheetId="21" hidden="1">#REF!</definedName>
    <definedName name="Z_85019E08_A33B_11D3_9DB2_00A0C9DF29FD_.wvu.PrintArea" localSheetId="6" hidden="1">#REF!</definedName>
    <definedName name="Z_85019E08_A33B_11D3_9DB2_00A0C9DF29FD_.wvu.PrintArea" localSheetId="0" hidden="1">#REF!</definedName>
    <definedName name="Z_85019E08_A33B_11D3_9DB2_00A0C9DF29FD_.wvu.PrintArea" localSheetId="2" hidden="1">#REF!</definedName>
    <definedName name="Z_85019E08_A33B_11D3_9DB2_00A0C9DF29FD_.wvu.PrintArea" localSheetId="1" hidden="1">#REF!</definedName>
    <definedName name="Z_85019E08_A33B_11D3_9DB2_00A0C9DF29FD_.wvu.PrintArea" localSheetId="33" hidden="1">#REF!</definedName>
    <definedName name="Z_85019E08_A33B_11D3_9DB2_00A0C9DF29FD_.wvu.PrintArea" localSheetId="25" hidden="1">#REF!</definedName>
    <definedName name="Z_85019E08_A33B_11D3_9DB2_00A0C9DF29FD_.wvu.PrintArea" hidden="1">#REF!</definedName>
    <definedName name="Z_85019E09_A33B_11D3_9DB2_00A0C9DF29FD_.wvu.PrintArea" localSheetId="17" hidden="1">#REF!</definedName>
    <definedName name="Z_85019E09_A33B_11D3_9DB2_00A0C9DF29FD_.wvu.PrintArea" localSheetId="16" hidden="1">#REF!</definedName>
    <definedName name="Z_85019E09_A33B_11D3_9DB2_00A0C9DF29FD_.wvu.PrintArea" localSheetId="53" hidden="1">#REF!</definedName>
    <definedName name="Z_85019E09_A33B_11D3_9DB2_00A0C9DF29FD_.wvu.PrintArea" localSheetId="23" hidden="1">#REF!</definedName>
    <definedName name="Z_85019E09_A33B_11D3_9DB2_00A0C9DF29FD_.wvu.PrintArea" localSheetId="14" hidden="1">#REF!</definedName>
    <definedName name="Z_85019E09_A33B_11D3_9DB2_00A0C9DF29FD_.wvu.PrintArea" localSheetId="13" hidden="1">#REF!</definedName>
    <definedName name="Z_85019E09_A33B_11D3_9DB2_00A0C9DF29FD_.wvu.PrintArea" localSheetId="12" hidden="1">#REF!</definedName>
    <definedName name="Z_85019E09_A33B_11D3_9DB2_00A0C9DF29FD_.wvu.PrintArea" localSheetId="36" hidden="1">#REF!</definedName>
    <definedName name="Z_85019E09_A33B_11D3_9DB2_00A0C9DF29FD_.wvu.PrintArea" localSheetId="10" hidden="1">#REF!</definedName>
    <definedName name="Z_85019E09_A33B_11D3_9DB2_00A0C9DF29FD_.wvu.PrintArea" localSheetId="11" hidden="1">#REF!</definedName>
    <definedName name="Z_85019E09_A33B_11D3_9DB2_00A0C9DF29FD_.wvu.PrintArea" localSheetId="9" hidden="1">#REF!</definedName>
    <definedName name="Z_85019E09_A33B_11D3_9DB2_00A0C9DF29FD_.wvu.PrintArea" localSheetId="8" hidden="1">#REF!</definedName>
    <definedName name="Z_85019E09_A33B_11D3_9DB2_00A0C9DF29FD_.wvu.PrintArea" localSheetId="21" hidden="1">#REF!</definedName>
    <definedName name="Z_85019E09_A33B_11D3_9DB2_00A0C9DF29FD_.wvu.PrintArea" localSheetId="6" hidden="1">#REF!</definedName>
    <definedName name="Z_85019E09_A33B_11D3_9DB2_00A0C9DF29FD_.wvu.PrintArea" localSheetId="0" hidden="1">#REF!</definedName>
    <definedName name="Z_85019E09_A33B_11D3_9DB2_00A0C9DF29FD_.wvu.PrintArea" localSheetId="2" hidden="1">#REF!</definedName>
    <definedName name="Z_85019E09_A33B_11D3_9DB2_00A0C9DF29FD_.wvu.PrintArea" localSheetId="1" hidden="1">#REF!</definedName>
    <definedName name="Z_85019E09_A33B_11D3_9DB2_00A0C9DF29FD_.wvu.PrintArea" localSheetId="33" hidden="1">#REF!</definedName>
    <definedName name="Z_85019E09_A33B_11D3_9DB2_00A0C9DF29FD_.wvu.PrintArea" localSheetId="25" hidden="1">#REF!</definedName>
    <definedName name="Z_85019E09_A33B_11D3_9DB2_00A0C9DF29FD_.wvu.PrintArea" hidden="1">#REF!</definedName>
    <definedName name="Z_85019E0A_A33B_11D3_9DB2_00A0C9DF29FD_.wvu.PrintArea" localSheetId="17" hidden="1">#REF!</definedName>
    <definedName name="Z_85019E0A_A33B_11D3_9DB2_00A0C9DF29FD_.wvu.PrintArea" localSheetId="16" hidden="1">#REF!</definedName>
    <definedName name="Z_85019E0A_A33B_11D3_9DB2_00A0C9DF29FD_.wvu.PrintArea" localSheetId="53" hidden="1">#REF!</definedName>
    <definedName name="Z_85019E0A_A33B_11D3_9DB2_00A0C9DF29FD_.wvu.PrintArea" localSheetId="23" hidden="1">#REF!</definedName>
    <definedName name="Z_85019E0A_A33B_11D3_9DB2_00A0C9DF29FD_.wvu.PrintArea" localSheetId="14" hidden="1">#REF!</definedName>
    <definedName name="Z_85019E0A_A33B_11D3_9DB2_00A0C9DF29FD_.wvu.PrintArea" localSheetId="13" hidden="1">#REF!</definedName>
    <definedName name="Z_85019E0A_A33B_11D3_9DB2_00A0C9DF29FD_.wvu.PrintArea" localSheetId="12" hidden="1">#REF!</definedName>
    <definedName name="Z_85019E0A_A33B_11D3_9DB2_00A0C9DF29FD_.wvu.PrintArea" localSheetId="36" hidden="1">#REF!</definedName>
    <definedName name="Z_85019E0A_A33B_11D3_9DB2_00A0C9DF29FD_.wvu.PrintArea" localSheetId="10" hidden="1">#REF!</definedName>
    <definedName name="Z_85019E0A_A33B_11D3_9DB2_00A0C9DF29FD_.wvu.PrintArea" localSheetId="11" hidden="1">#REF!</definedName>
    <definedName name="Z_85019E0A_A33B_11D3_9DB2_00A0C9DF29FD_.wvu.PrintArea" localSheetId="9" hidden="1">#REF!</definedName>
    <definedName name="Z_85019E0A_A33B_11D3_9DB2_00A0C9DF29FD_.wvu.PrintArea" localSheetId="8" hidden="1">#REF!</definedName>
    <definedName name="Z_85019E0A_A33B_11D3_9DB2_00A0C9DF29FD_.wvu.PrintArea" localSheetId="21" hidden="1">#REF!</definedName>
    <definedName name="Z_85019E0A_A33B_11D3_9DB2_00A0C9DF29FD_.wvu.PrintArea" localSheetId="6" hidden="1">#REF!</definedName>
    <definedName name="Z_85019E0A_A33B_11D3_9DB2_00A0C9DF29FD_.wvu.PrintArea" localSheetId="0" hidden="1">#REF!</definedName>
    <definedName name="Z_85019E0A_A33B_11D3_9DB2_00A0C9DF29FD_.wvu.PrintArea" localSheetId="2" hidden="1">#REF!</definedName>
    <definedName name="Z_85019E0A_A33B_11D3_9DB2_00A0C9DF29FD_.wvu.PrintArea" localSheetId="1" hidden="1">#REF!</definedName>
    <definedName name="Z_85019E0A_A33B_11D3_9DB2_00A0C9DF29FD_.wvu.PrintArea" localSheetId="33" hidden="1">#REF!</definedName>
    <definedName name="Z_85019E0A_A33B_11D3_9DB2_00A0C9DF29FD_.wvu.PrintArea" localSheetId="25" hidden="1">#REF!</definedName>
    <definedName name="Z_85019E0A_A33B_11D3_9DB2_00A0C9DF29FD_.wvu.PrintArea" hidden="1">#REF!</definedName>
    <definedName name="Z_85019E0C_A33B_11D3_9DB2_00A0C9DF29FD_.wvu.PrintArea" localSheetId="17" hidden="1">#REF!</definedName>
    <definedName name="Z_85019E0C_A33B_11D3_9DB2_00A0C9DF29FD_.wvu.PrintArea" localSheetId="16" hidden="1">#REF!</definedName>
    <definedName name="Z_85019E0C_A33B_11D3_9DB2_00A0C9DF29FD_.wvu.PrintArea" localSheetId="53" hidden="1">#REF!</definedName>
    <definedName name="Z_85019E0C_A33B_11D3_9DB2_00A0C9DF29FD_.wvu.PrintArea" localSheetId="23" hidden="1">#REF!</definedName>
    <definedName name="Z_85019E0C_A33B_11D3_9DB2_00A0C9DF29FD_.wvu.PrintArea" localSheetId="14" hidden="1">#REF!</definedName>
    <definedName name="Z_85019E0C_A33B_11D3_9DB2_00A0C9DF29FD_.wvu.PrintArea" localSheetId="13" hidden="1">#REF!</definedName>
    <definedName name="Z_85019E0C_A33B_11D3_9DB2_00A0C9DF29FD_.wvu.PrintArea" localSheetId="12" hidden="1">#REF!</definedName>
    <definedName name="Z_85019E0C_A33B_11D3_9DB2_00A0C9DF29FD_.wvu.PrintArea" localSheetId="36" hidden="1">#REF!</definedName>
    <definedName name="Z_85019E0C_A33B_11D3_9DB2_00A0C9DF29FD_.wvu.PrintArea" localSheetId="10" hidden="1">#REF!</definedName>
    <definedName name="Z_85019E0C_A33B_11D3_9DB2_00A0C9DF29FD_.wvu.PrintArea" localSheetId="11" hidden="1">#REF!</definedName>
    <definedName name="Z_85019E0C_A33B_11D3_9DB2_00A0C9DF29FD_.wvu.PrintArea" localSheetId="9" hidden="1">#REF!</definedName>
    <definedName name="Z_85019E0C_A33B_11D3_9DB2_00A0C9DF29FD_.wvu.PrintArea" localSheetId="8" hidden="1">#REF!</definedName>
    <definedName name="Z_85019E0C_A33B_11D3_9DB2_00A0C9DF29FD_.wvu.PrintArea" localSheetId="21" hidden="1">#REF!</definedName>
    <definedName name="Z_85019E0C_A33B_11D3_9DB2_00A0C9DF29FD_.wvu.PrintArea" localSheetId="6" hidden="1">#REF!</definedName>
    <definedName name="Z_85019E0C_A33B_11D3_9DB2_00A0C9DF29FD_.wvu.PrintArea" localSheetId="0" hidden="1">#REF!</definedName>
    <definedName name="Z_85019E0C_A33B_11D3_9DB2_00A0C9DF29FD_.wvu.PrintArea" localSheetId="2" hidden="1">#REF!</definedName>
    <definedName name="Z_85019E0C_A33B_11D3_9DB2_00A0C9DF29FD_.wvu.PrintArea" localSheetId="1" hidden="1">#REF!</definedName>
    <definedName name="Z_85019E0C_A33B_11D3_9DB2_00A0C9DF29FD_.wvu.PrintArea" localSheetId="33" hidden="1">#REF!</definedName>
    <definedName name="Z_85019E0C_A33B_11D3_9DB2_00A0C9DF29FD_.wvu.PrintArea" localSheetId="25" hidden="1">#REF!</definedName>
    <definedName name="Z_85019E0C_A33B_11D3_9DB2_00A0C9DF29FD_.wvu.PrintArea" hidden="1">#REF!</definedName>
    <definedName name="Z_85019E0D_A33B_11D3_9DB2_00A0C9DF29FD_.wvu.PrintArea" localSheetId="17" hidden="1">#REF!</definedName>
    <definedName name="Z_85019E0D_A33B_11D3_9DB2_00A0C9DF29FD_.wvu.PrintArea" localSheetId="16" hidden="1">#REF!</definedName>
    <definedName name="Z_85019E0D_A33B_11D3_9DB2_00A0C9DF29FD_.wvu.PrintArea" localSheetId="53" hidden="1">#REF!</definedName>
    <definedName name="Z_85019E0D_A33B_11D3_9DB2_00A0C9DF29FD_.wvu.PrintArea" localSheetId="23" hidden="1">#REF!</definedName>
    <definedName name="Z_85019E0D_A33B_11D3_9DB2_00A0C9DF29FD_.wvu.PrintArea" localSheetId="14" hidden="1">#REF!</definedName>
    <definedName name="Z_85019E0D_A33B_11D3_9DB2_00A0C9DF29FD_.wvu.PrintArea" localSheetId="13" hidden="1">#REF!</definedName>
    <definedName name="Z_85019E0D_A33B_11D3_9DB2_00A0C9DF29FD_.wvu.PrintArea" localSheetId="12" hidden="1">#REF!</definedName>
    <definedName name="Z_85019E0D_A33B_11D3_9DB2_00A0C9DF29FD_.wvu.PrintArea" localSheetId="36" hidden="1">#REF!</definedName>
    <definedName name="Z_85019E0D_A33B_11D3_9DB2_00A0C9DF29FD_.wvu.PrintArea" localSheetId="10" hidden="1">#REF!</definedName>
    <definedName name="Z_85019E0D_A33B_11D3_9DB2_00A0C9DF29FD_.wvu.PrintArea" localSheetId="11" hidden="1">#REF!</definedName>
    <definedName name="Z_85019E0D_A33B_11D3_9DB2_00A0C9DF29FD_.wvu.PrintArea" localSheetId="9" hidden="1">#REF!</definedName>
    <definedName name="Z_85019E0D_A33B_11D3_9DB2_00A0C9DF29FD_.wvu.PrintArea" localSheetId="8" hidden="1">#REF!</definedName>
    <definedName name="Z_85019E0D_A33B_11D3_9DB2_00A0C9DF29FD_.wvu.PrintArea" localSheetId="21" hidden="1">#REF!</definedName>
    <definedName name="Z_85019E0D_A33B_11D3_9DB2_00A0C9DF29FD_.wvu.PrintArea" localSheetId="6" hidden="1">#REF!</definedName>
    <definedName name="Z_85019E0D_A33B_11D3_9DB2_00A0C9DF29FD_.wvu.PrintArea" localSheetId="0" hidden="1">#REF!</definedName>
    <definedName name="Z_85019E0D_A33B_11D3_9DB2_00A0C9DF29FD_.wvu.PrintArea" localSheetId="2" hidden="1">#REF!</definedName>
    <definedName name="Z_85019E0D_A33B_11D3_9DB2_00A0C9DF29FD_.wvu.PrintArea" localSheetId="1" hidden="1">#REF!</definedName>
    <definedName name="Z_85019E0D_A33B_11D3_9DB2_00A0C9DF29FD_.wvu.PrintArea" localSheetId="33" hidden="1">#REF!</definedName>
    <definedName name="Z_85019E0D_A33B_11D3_9DB2_00A0C9DF29FD_.wvu.PrintArea" localSheetId="25" hidden="1">#REF!</definedName>
    <definedName name="Z_85019E0D_A33B_11D3_9DB2_00A0C9DF29FD_.wvu.PrintArea" hidden="1">#REF!</definedName>
    <definedName name="Z_85019E0F_A33B_11D3_9DB2_00A0C9DF29FD_.wvu.PrintArea" localSheetId="17" hidden="1">#REF!</definedName>
    <definedName name="Z_85019E0F_A33B_11D3_9DB2_00A0C9DF29FD_.wvu.PrintArea" localSheetId="16" hidden="1">#REF!</definedName>
    <definedName name="Z_85019E0F_A33B_11D3_9DB2_00A0C9DF29FD_.wvu.PrintArea" localSheetId="53" hidden="1">#REF!</definedName>
    <definedName name="Z_85019E0F_A33B_11D3_9DB2_00A0C9DF29FD_.wvu.PrintArea" localSheetId="23" hidden="1">#REF!</definedName>
    <definedName name="Z_85019E0F_A33B_11D3_9DB2_00A0C9DF29FD_.wvu.PrintArea" localSheetId="14" hidden="1">#REF!</definedName>
    <definedName name="Z_85019E0F_A33B_11D3_9DB2_00A0C9DF29FD_.wvu.PrintArea" localSheetId="13" hidden="1">#REF!</definedName>
    <definedName name="Z_85019E0F_A33B_11D3_9DB2_00A0C9DF29FD_.wvu.PrintArea" localSheetId="12" hidden="1">#REF!</definedName>
    <definedName name="Z_85019E0F_A33B_11D3_9DB2_00A0C9DF29FD_.wvu.PrintArea" localSheetId="36" hidden="1">#REF!</definedName>
    <definedName name="Z_85019E0F_A33B_11D3_9DB2_00A0C9DF29FD_.wvu.PrintArea" localSheetId="10" hidden="1">#REF!</definedName>
    <definedName name="Z_85019E0F_A33B_11D3_9DB2_00A0C9DF29FD_.wvu.PrintArea" localSheetId="11" hidden="1">#REF!</definedName>
    <definedName name="Z_85019E0F_A33B_11D3_9DB2_00A0C9DF29FD_.wvu.PrintArea" localSheetId="9" hidden="1">#REF!</definedName>
    <definedName name="Z_85019E0F_A33B_11D3_9DB2_00A0C9DF29FD_.wvu.PrintArea" localSheetId="8" hidden="1">#REF!</definedName>
    <definedName name="Z_85019E0F_A33B_11D3_9DB2_00A0C9DF29FD_.wvu.PrintArea" localSheetId="21" hidden="1">#REF!</definedName>
    <definedName name="Z_85019E0F_A33B_11D3_9DB2_00A0C9DF29FD_.wvu.PrintArea" localSheetId="6" hidden="1">#REF!</definedName>
    <definedName name="Z_85019E0F_A33B_11D3_9DB2_00A0C9DF29FD_.wvu.PrintArea" localSheetId="0" hidden="1">#REF!</definedName>
    <definedName name="Z_85019E0F_A33B_11D3_9DB2_00A0C9DF29FD_.wvu.PrintArea" localSheetId="2" hidden="1">#REF!</definedName>
    <definedName name="Z_85019E0F_A33B_11D3_9DB2_00A0C9DF29FD_.wvu.PrintArea" localSheetId="1" hidden="1">#REF!</definedName>
    <definedName name="Z_85019E0F_A33B_11D3_9DB2_00A0C9DF29FD_.wvu.PrintArea" localSheetId="33" hidden="1">#REF!</definedName>
    <definedName name="Z_85019E0F_A33B_11D3_9DB2_00A0C9DF29FD_.wvu.PrintArea" localSheetId="25" hidden="1">#REF!</definedName>
    <definedName name="Z_85019E0F_A33B_11D3_9DB2_00A0C9DF29FD_.wvu.PrintArea" hidden="1">#REF!</definedName>
    <definedName name="Z_85019E10_A33B_11D3_9DB2_00A0C9DF29FD_.wvu.PrintArea" localSheetId="17" hidden="1">#REF!</definedName>
    <definedName name="Z_85019E10_A33B_11D3_9DB2_00A0C9DF29FD_.wvu.PrintArea" localSheetId="16" hidden="1">#REF!</definedName>
    <definedName name="Z_85019E10_A33B_11D3_9DB2_00A0C9DF29FD_.wvu.PrintArea" localSheetId="53" hidden="1">#REF!</definedName>
    <definedName name="Z_85019E10_A33B_11D3_9DB2_00A0C9DF29FD_.wvu.PrintArea" localSheetId="23" hidden="1">#REF!</definedName>
    <definedName name="Z_85019E10_A33B_11D3_9DB2_00A0C9DF29FD_.wvu.PrintArea" localSheetId="14" hidden="1">#REF!</definedName>
    <definedName name="Z_85019E10_A33B_11D3_9DB2_00A0C9DF29FD_.wvu.PrintArea" localSheetId="13" hidden="1">#REF!</definedName>
    <definedName name="Z_85019E10_A33B_11D3_9DB2_00A0C9DF29FD_.wvu.PrintArea" localSheetId="12" hidden="1">#REF!</definedName>
    <definedName name="Z_85019E10_A33B_11D3_9DB2_00A0C9DF29FD_.wvu.PrintArea" localSheetId="36" hidden="1">#REF!</definedName>
    <definedName name="Z_85019E10_A33B_11D3_9DB2_00A0C9DF29FD_.wvu.PrintArea" localSheetId="10" hidden="1">#REF!</definedName>
    <definedName name="Z_85019E10_A33B_11D3_9DB2_00A0C9DF29FD_.wvu.PrintArea" localSheetId="11" hidden="1">#REF!</definedName>
    <definedName name="Z_85019E10_A33B_11D3_9DB2_00A0C9DF29FD_.wvu.PrintArea" localSheetId="9" hidden="1">#REF!</definedName>
    <definedName name="Z_85019E10_A33B_11D3_9DB2_00A0C9DF29FD_.wvu.PrintArea" localSheetId="8" hidden="1">#REF!</definedName>
    <definedName name="Z_85019E10_A33B_11D3_9DB2_00A0C9DF29FD_.wvu.PrintArea" localSheetId="21" hidden="1">#REF!</definedName>
    <definedName name="Z_85019E10_A33B_11D3_9DB2_00A0C9DF29FD_.wvu.PrintArea" localSheetId="6" hidden="1">#REF!</definedName>
    <definedName name="Z_85019E10_A33B_11D3_9DB2_00A0C9DF29FD_.wvu.PrintArea" localSheetId="0" hidden="1">#REF!</definedName>
    <definedName name="Z_85019E10_A33B_11D3_9DB2_00A0C9DF29FD_.wvu.PrintArea" localSheetId="2" hidden="1">#REF!</definedName>
    <definedName name="Z_85019E10_A33B_11D3_9DB2_00A0C9DF29FD_.wvu.PrintArea" localSheetId="1" hidden="1">#REF!</definedName>
    <definedName name="Z_85019E10_A33B_11D3_9DB2_00A0C9DF29FD_.wvu.PrintArea" localSheetId="33" hidden="1">#REF!</definedName>
    <definedName name="Z_85019E10_A33B_11D3_9DB2_00A0C9DF29FD_.wvu.PrintArea" localSheetId="25" hidden="1">#REF!</definedName>
    <definedName name="Z_85019E10_A33B_11D3_9DB2_00A0C9DF29FD_.wvu.PrintArea" hidden="1">#REF!</definedName>
    <definedName name="Z_85019E12_A33B_11D3_9DB2_00A0C9DF29FD_.wvu.PrintArea" localSheetId="17" hidden="1">#REF!</definedName>
    <definedName name="Z_85019E12_A33B_11D3_9DB2_00A0C9DF29FD_.wvu.PrintArea" localSheetId="16" hidden="1">#REF!</definedName>
    <definedName name="Z_85019E12_A33B_11D3_9DB2_00A0C9DF29FD_.wvu.PrintArea" localSheetId="53" hidden="1">#REF!</definedName>
    <definedName name="Z_85019E12_A33B_11D3_9DB2_00A0C9DF29FD_.wvu.PrintArea" localSheetId="23" hidden="1">#REF!</definedName>
    <definedName name="Z_85019E12_A33B_11D3_9DB2_00A0C9DF29FD_.wvu.PrintArea" localSheetId="14" hidden="1">#REF!</definedName>
    <definedName name="Z_85019E12_A33B_11D3_9DB2_00A0C9DF29FD_.wvu.PrintArea" localSheetId="13" hidden="1">#REF!</definedName>
    <definedName name="Z_85019E12_A33B_11D3_9DB2_00A0C9DF29FD_.wvu.PrintArea" localSheetId="12" hidden="1">#REF!</definedName>
    <definedName name="Z_85019E12_A33B_11D3_9DB2_00A0C9DF29FD_.wvu.PrintArea" localSheetId="36" hidden="1">#REF!</definedName>
    <definedName name="Z_85019E12_A33B_11D3_9DB2_00A0C9DF29FD_.wvu.PrintArea" localSheetId="10" hidden="1">#REF!</definedName>
    <definedName name="Z_85019E12_A33B_11D3_9DB2_00A0C9DF29FD_.wvu.PrintArea" localSheetId="11" hidden="1">#REF!</definedName>
    <definedName name="Z_85019E12_A33B_11D3_9DB2_00A0C9DF29FD_.wvu.PrintArea" localSheetId="9" hidden="1">#REF!</definedName>
    <definedName name="Z_85019E12_A33B_11D3_9DB2_00A0C9DF29FD_.wvu.PrintArea" localSheetId="8" hidden="1">#REF!</definedName>
    <definedName name="Z_85019E12_A33B_11D3_9DB2_00A0C9DF29FD_.wvu.PrintArea" localSheetId="21" hidden="1">#REF!</definedName>
    <definedName name="Z_85019E12_A33B_11D3_9DB2_00A0C9DF29FD_.wvu.PrintArea" localSheetId="6" hidden="1">#REF!</definedName>
    <definedName name="Z_85019E12_A33B_11D3_9DB2_00A0C9DF29FD_.wvu.PrintArea" localSheetId="0" hidden="1">#REF!</definedName>
    <definedName name="Z_85019E12_A33B_11D3_9DB2_00A0C9DF29FD_.wvu.PrintArea" localSheetId="2" hidden="1">#REF!</definedName>
    <definedName name="Z_85019E12_A33B_11D3_9DB2_00A0C9DF29FD_.wvu.PrintArea" localSheetId="1" hidden="1">#REF!</definedName>
    <definedName name="Z_85019E12_A33B_11D3_9DB2_00A0C9DF29FD_.wvu.PrintArea" localSheetId="33" hidden="1">#REF!</definedName>
    <definedName name="Z_85019E12_A33B_11D3_9DB2_00A0C9DF29FD_.wvu.PrintArea" localSheetId="25" hidden="1">#REF!</definedName>
    <definedName name="Z_85019E12_A33B_11D3_9DB2_00A0C9DF29FD_.wvu.PrintArea" hidden="1">#REF!</definedName>
    <definedName name="Z_85019E13_A33B_11D3_9DB2_00A0C9DF29FD_.wvu.PrintArea" localSheetId="17" hidden="1">#REF!</definedName>
    <definedName name="Z_85019E13_A33B_11D3_9DB2_00A0C9DF29FD_.wvu.PrintArea" localSheetId="16" hidden="1">#REF!</definedName>
    <definedName name="Z_85019E13_A33B_11D3_9DB2_00A0C9DF29FD_.wvu.PrintArea" localSheetId="53" hidden="1">#REF!</definedName>
    <definedName name="Z_85019E13_A33B_11D3_9DB2_00A0C9DF29FD_.wvu.PrintArea" localSheetId="23" hidden="1">#REF!</definedName>
    <definedName name="Z_85019E13_A33B_11D3_9DB2_00A0C9DF29FD_.wvu.PrintArea" localSheetId="14" hidden="1">#REF!</definedName>
    <definedName name="Z_85019E13_A33B_11D3_9DB2_00A0C9DF29FD_.wvu.PrintArea" localSheetId="13" hidden="1">#REF!</definedName>
    <definedName name="Z_85019E13_A33B_11D3_9DB2_00A0C9DF29FD_.wvu.PrintArea" localSheetId="12" hidden="1">#REF!</definedName>
    <definedName name="Z_85019E13_A33B_11D3_9DB2_00A0C9DF29FD_.wvu.PrintArea" localSheetId="36" hidden="1">#REF!</definedName>
    <definedName name="Z_85019E13_A33B_11D3_9DB2_00A0C9DF29FD_.wvu.PrintArea" localSheetId="10" hidden="1">#REF!</definedName>
    <definedName name="Z_85019E13_A33B_11D3_9DB2_00A0C9DF29FD_.wvu.PrintArea" localSheetId="11" hidden="1">#REF!</definedName>
    <definedName name="Z_85019E13_A33B_11D3_9DB2_00A0C9DF29FD_.wvu.PrintArea" localSheetId="9" hidden="1">#REF!</definedName>
    <definedName name="Z_85019E13_A33B_11D3_9DB2_00A0C9DF29FD_.wvu.PrintArea" localSheetId="8" hidden="1">#REF!</definedName>
    <definedName name="Z_85019E13_A33B_11D3_9DB2_00A0C9DF29FD_.wvu.PrintArea" localSheetId="21" hidden="1">#REF!</definedName>
    <definedName name="Z_85019E13_A33B_11D3_9DB2_00A0C9DF29FD_.wvu.PrintArea" localSheetId="6" hidden="1">#REF!</definedName>
    <definedName name="Z_85019E13_A33B_11D3_9DB2_00A0C9DF29FD_.wvu.PrintArea" localSheetId="0" hidden="1">#REF!</definedName>
    <definedName name="Z_85019E13_A33B_11D3_9DB2_00A0C9DF29FD_.wvu.PrintArea" localSheetId="2" hidden="1">#REF!</definedName>
    <definedName name="Z_85019E13_A33B_11D3_9DB2_00A0C9DF29FD_.wvu.PrintArea" localSheetId="1" hidden="1">#REF!</definedName>
    <definedName name="Z_85019E13_A33B_11D3_9DB2_00A0C9DF29FD_.wvu.PrintArea" localSheetId="33" hidden="1">#REF!</definedName>
    <definedName name="Z_85019E13_A33B_11D3_9DB2_00A0C9DF29FD_.wvu.PrintArea" localSheetId="25" hidden="1">#REF!</definedName>
    <definedName name="Z_85019E13_A33B_11D3_9DB2_00A0C9DF29FD_.wvu.PrintArea" hidden="1">#REF!</definedName>
    <definedName name="Z_85019E14_A33B_11D3_9DB2_00A0C9DF29FD_.wvu.PrintArea" localSheetId="17" hidden="1">#REF!</definedName>
    <definedName name="Z_85019E14_A33B_11D3_9DB2_00A0C9DF29FD_.wvu.PrintArea" localSheetId="16" hidden="1">#REF!</definedName>
    <definedName name="Z_85019E14_A33B_11D3_9DB2_00A0C9DF29FD_.wvu.PrintArea" localSheetId="53" hidden="1">#REF!</definedName>
    <definedName name="Z_85019E14_A33B_11D3_9DB2_00A0C9DF29FD_.wvu.PrintArea" localSheetId="23" hidden="1">#REF!</definedName>
    <definedName name="Z_85019E14_A33B_11D3_9DB2_00A0C9DF29FD_.wvu.PrintArea" localSheetId="14" hidden="1">#REF!</definedName>
    <definedName name="Z_85019E14_A33B_11D3_9DB2_00A0C9DF29FD_.wvu.PrintArea" localSheetId="13" hidden="1">#REF!</definedName>
    <definedName name="Z_85019E14_A33B_11D3_9DB2_00A0C9DF29FD_.wvu.PrintArea" localSheetId="12" hidden="1">#REF!</definedName>
    <definedName name="Z_85019E14_A33B_11D3_9DB2_00A0C9DF29FD_.wvu.PrintArea" localSheetId="36" hidden="1">#REF!</definedName>
    <definedName name="Z_85019E14_A33B_11D3_9DB2_00A0C9DF29FD_.wvu.PrintArea" localSheetId="10" hidden="1">#REF!</definedName>
    <definedName name="Z_85019E14_A33B_11D3_9DB2_00A0C9DF29FD_.wvu.PrintArea" localSheetId="11" hidden="1">#REF!</definedName>
    <definedName name="Z_85019E14_A33B_11D3_9DB2_00A0C9DF29FD_.wvu.PrintArea" localSheetId="9" hidden="1">#REF!</definedName>
    <definedName name="Z_85019E14_A33B_11D3_9DB2_00A0C9DF29FD_.wvu.PrintArea" localSheetId="8" hidden="1">#REF!</definedName>
    <definedName name="Z_85019E14_A33B_11D3_9DB2_00A0C9DF29FD_.wvu.PrintArea" localSheetId="21" hidden="1">#REF!</definedName>
    <definedName name="Z_85019E14_A33B_11D3_9DB2_00A0C9DF29FD_.wvu.PrintArea" localSheetId="6" hidden="1">#REF!</definedName>
    <definedName name="Z_85019E14_A33B_11D3_9DB2_00A0C9DF29FD_.wvu.PrintArea" localSheetId="0" hidden="1">#REF!</definedName>
    <definedName name="Z_85019E14_A33B_11D3_9DB2_00A0C9DF29FD_.wvu.PrintArea" localSheetId="2" hidden="1">#REF!</definedName>
    <definedName name="Z_85019E14_A33B_11D3_9DB2_00A0C9DF29FD_.wvu.PrintArea" localSheetId="1" hidden="1">#REF!</definedName>
    <definedName name="Z_85019E14_A33B_11D3_9DB2_00A0C9DF29FD_.wvu.PrintArea" localSheetId="33" hidden="1">#REF!</definedName>
    <definedName name="Z_85019E14_A33B_11D3_9DB2_00A0C9DF29FD_.wvu.PrintArea" localSheetId="25" hidden="1">#REF!</definedName>
    <definedName name="Z_85019E14_A33B_11D3_9DB2_00A0C9DF29FD_.wvu.PrintArea" hidden="1">#REF!</definedName>
    <definedName name="Z_85019E15_A33B_11D3_9DB2_00A0C9DF29FD_.wvu.PrintArea" localSheetId="17" hidden="1">#REF!</definedName>
    <definedName name="Z_85019E15_A33B_11D3_9DB2_00A0C9DF29FD_.wvu.PrintArea" localSheetId="16" hidden="1">#REF!</definedName>
    <definedName name="Z_85019E15_A33B_11D3_9DB2_00A0C9DF29FD_.wvu.PrintArea" localSheetId="53" hidden="1">#REF!</definedName>
    <definedName name="Z_85019E15_A33B_11D3_9DB2_00A0C9DF29FD_.wvu.PrintArea" localSheetId="23" hidden="1">#REF!</definedName>
    <definedName name="Z_85019E15_A33B_11D3_9DB2_00A0C9DF29FD_.wvu.PrintArea" localSheetId="14" hidden="1">#REF!</definedName>
    <definedName name="Z_85019E15_A33B_11D3_9DB2_00A0C9DF29FD_.wvu.PrintArea" localSheetId="13" hidden="1">#REF!</definedName>
    <definedName name="Z_85019E15_A33B_11D3_9DB2_00A0C9DF29FD_.wvu.PrintArea" localSheetId="12" hidden="1">#REF!</definedName>
    <definedName name="Z_85019E15_A33B_11D3_9DB2_00A0C9DF29FD_.wvu.PrintArea" localSheetId="36" hidden="1">#REF!</definedName>
    <definedName name="Z_85019E15_A33B_11D3_9DB2_00A0C9DF29FD_.wvu.PrintArea" localSheetId="10" hidden="1">#REF!</definedName>
    <definedName name="Z_85019E15_A33B_11D3_9DB2_00A0C9DF29FD_.wvu.PrintArea" localSheetId="11" hidden="1">#REF!</definedName>
    <definedName name="Z_85019E15_A33B_11D3_9DB2_00A0C9DF29FD_.wvu.PrintArea" localSheetId="9" hidden="1">#REF!</definedName>
    <definedName name="Z_85019E15_A33B_11D3_9DB2_00A0C9DF29FD_.wvu.PrintArea" localSheetId="8" hidden="1">#REF!</definedName>
    <definedName name="Z_85019E15_A33B_11D3_9DB2_00A0C9DF29FD_.wvu.PrintArea" localSheetId="21" hidden="1">#REF!</definedName>
    <definedName name="Z_85019E15_A33B_11D3_9DB2_00A0C9DF29FD_.wvu.PrintArea" localSheetId="6" hidden="1">#REF!</definedName>
    <definedName name="Z_85019E15_A33B_11D3_9DB2_00A0C9DF29FD_.wvu.PrintArea" localSheetId="0" hidden="1">#REF!</definedName>
    <definedName name="Z_85019E15_A33B_11D3_9DB2_00A0C9DF29FD_.wvu.PrintArea" localSheetId="2" hidden="1">#REF!</definedName>
    <definedName name="Z_85019E15_A33B_11D3_9DB2_00A0C9DF29FD_.wvu.PrintArea" localSheetId="1" hidden="1">#REF!</definedName>
    <definedName name="Z_85019E15_A33B_11D3_9DB2_00A0C9DF29FD_.wvu.PrintArea" localSheetId="33" hidden="1">#REF!</definedName>
    <definedName name="Z_85019E15_A33B_11D3_9DB2_00A0C9DF29FD_.wvu.PrintArea" localSheetId="25" hidden="1">#REF!</definedName>
    <definedName name="Z_85019E15_A33B_11D3_9DB2_00A0C9DF29FD_.wvu.PrintArea" hidden="1">#REF!</definedName>
    <definedName name="Z_85019E17_A33B_11D3_9DB2_00A0C9DF29FD_.wvu.PrintArea" localSheetId="17" hidden="1">#REF!</definedName>
    <definedName name="Z_85019E17_A33B_11D3_9DB2_00A0C9DF29FD_.wvu.PrintArea" localSheetId="16" hidden="1">#REF!</definedName>
    <definedName name="Z_85019E17_A33B_11D3_9DB2_00A0C9DF29FD_.wvu.PrintArea" localSheetId="53" hidden="1">#REF!</definedName>
    <definedName name="Z_85019E17_A33B_11D3_9DB2_00A0C9DF29FD_.wvu.PrintArea" localSheetId="23" hidden="1">#REF!</definedName>
    <definedName name="Z_85019E17_A33B_11D3_9DB2_00A0C9DF29FD_.wvu.PrintArea" localSheetId="14" hidden="1">#REF!</definedName>
    <definedName name="Z_85019E17_A33B_11D3_9DB2_00A0C9DF29FD_.wvu.PrintArea" localSheetId="13" hidden="1">#REF!</definedName>
    <definedName name="Z_85019E17_A33B_11D3_9DB2_00A0C9DF29FD_.wvu.PrintArea" localSheetId="12" hidden="1">#REF!</definedName>
    <definedName name="Z_85019E17_A33B_11D3_9DB2_00A0C9DF29FD_.wvu.PrintArea" localSheetId="36" hidden="1">#REF!</definedName>
    <definedName name="Z_85019E17_A33B_11D3_9DB2_00A0C9DF29FD_.wvu.PrintArea" localSheetId="10" hidden="1">#REF!</definedName>
    <definedName name="Z_85019E17_A33B_11D3_9DB2_00A0C9DF29FD_.wvu.PrintArea" localSheetId="11" hidden="1">#REF!</definedName>
    <definedName name="Z_85019E17_A33B_11D3_9DB2_00A0C9DF29FD_.wvu.PrintArea" localSheetId="9" hidden="1">#REF!</definedName>
    <definedName name="Z_85019E17_A33B_11D3_9DB2_00A0C9DF29FD_.wvu.PrintArea" localSheetId="8" hidden="1">#REF!</definedName>
    <definedName name="Z_85019E17_A33B_11D3_9DB2_00A0C9DF29FD_.wvu.PrintArea" localSheetId="21" hidden="1">#REF!</definedName>
    <definedName name="Z_85019E17_A33B_11D3_9DB2_00A0C9DF29FD_.wvu.PrintArea" localSheetId="6" hidden="1">#REF!</definedName>
    <definedName name="Z_85019E17_A33B_11D3_9DB2_00A0C9DF29FD_.wvu.PrintArea" localSheetId="0" hidden="1">#REF!</definedName>
    <definedName name="Z_85019E17_A33B_11D3_9DB2_00A0C9DF29FD_.wvu.PrintArea" localSheetId="2" hidden="1">#REF!</definedName>
    <definedName name="Z_85019E17_A33B_11D3_9DB2_00A0C9DF29FD_.wvu.PrintArea" localSheetId="1" hidden="1">#REF!</definedName>
    <definedName name="Z_85019E17_A33B_11D3_9DB2_00A0C9DF29FD_.wvu.PrintArea" localSheetId="33" hidden="1">#REF!</definedName>
    <definedName name="Z_85019E17_A33B_11D3_9DB2_00A0C9DF29FD_.wvu.PrintArea" localSheetId="25" hidden="1">#REF!</definedName>
    <definedName name="Z_85019E17_A33B_11D3_9DB2_00A0C9DF29FD_.wvu.PrintArea" hidden="1">#REF!</definedName>
    <definedName name="Z_85019E18_A33B_11D3_9DB2_00A0C9DF29FD_.wvu.PrintArea" localSheetId="17" hidden="1">#REF!</definedName>
    <definedName name="Z_85019E18_A33B_11D3_9DB2_00A0C9DF29FD_.wvu.PrintArea" localSheetId="16" hidden="1">#REF!</definedName>
    <definedName name="Z_85019E18_A33B_11D3_9DB2_00A0C9DF29FD_.wvu.PrintArea" localSheetId="53" hidden="1">#REF!</definedName>
    <definedName name="Z_85019E18_A33B_11D3_9DB2_00A0C9DF29FD_.wvu.PrintArea" localSheetId="23" hidden="1">#REF!</definedName>
    <definedName name="Z_85019E18_A33B_11D3_9DB2_00A0C9DF29FD_.wvu.PrintArea" localSheetId="14" hidden="1">#REF!</definedName>
    <definedName name="Z_85019E18_A33B_11D3_9DB2_00A0C9DF29FD_.wvu.PrintArea" localSheetId="13" hidden="1">#REF!</definedName>
    <definedName name="Z_85019E18_A33B_11D3_9DB2_00A0C9DF29FD_.wvu.PrintArea" localSheetId="12" hidden="1">#REF!</definedName>
    <definedName name="Z_85019E18_A33B_11D3_9DB2_00A0C9DF29FD_.wvu.PrintArea" localSheetId="36" hidden="1">#REF!</definedName>
    <definedName name="Z_85019E18_A33B_11D3_9DB2_00A0C9DF29FD_.wvu.PrintArea" localSheetId="10" hidden="1">#REF!</definedName>
    <definedName name="Z_85019E18_A33B_11D3_9DB2_00A0C9DF29FD_.wvu.PrintArea" localSheetId="11" hidden="1">#REF!</definedName>
    <definedName name="Z_85019E18_A33B_11D3_9DB2_00A0C9DF29FD_.wvu.PrintArea" localSheetId="9" hidden="1">#REF!</definedName>
    <definedName name="Z_85019E18_A33B_11D3_9DB2_00A0C9DF29FD_.wvu.PrintArea" localSheetId="8" hidden="1">#REF!</definedName>
    <definedName name="Z_85019E18_A33B_11D3_9DB2_00A0C9DF29FD_.wvu.PrintArea" localSheetId="21" hidden="1">#REF!</definedName>
    <definedName name="Z_85019E18_A33B_11D3_9DB2_00A0C9DF29FD_.wvu.PrintArea" localSheetId="6" hidden="1">#REF!</definedName>
    <definedName name="Z_85019E18_A33B_11D3_9DB2_00A0C9DF29FD_.wvu.PrintArea" localSheetId="0" hidden="1">#REF!</definedName>
    <definedName name="Z_85019E18_A33B_11D3_9DB2_00A0C9DF29FD_.wvu.PrintArea" localSheetId="2" hidden="1">#REF!</definedName>
    <definedName name="Z_85019E18_A33B_11D3_9DB2_00A0C9DF29FD_.wvu.PrintArea" localSheetId="1" hidden="1">#REF!</definedName>
    <definedName name="Z_85019E18_A33B_11D3_9DB2_00A0C9DF29FD_.wvu.PrintArea" localSheetId="33" hidden="1">#REF!</definedName>
    <definedName name="Z_85019E18_A33B_11D3_9DB2_00A0C9DF29FD_.wvu.PrintArea" localSheetId="25" hidden="1">#REF!</definedName>
    <definedName name="Z_85019E18_A33B_11D3_9DB2_00A0C9DF29FD_.wvu.PrintArea" hidden="1">#REF!</definedName>
    <definedName name="Z_85019E19_A33B_11D3_9DB2_00A0C9DF29FD_.wvu.PrintArea" localSheetId="17" hidden="1">#REF!</definedName>
    <definedName name="Z_85019E19_A33B_11D3_9DB2_00A0C9DF29FD_.wvu.PrintArea" localSheetId="16" hidden="1">#REF!</definedName>
    <definedName name="Z_85019E19_A33B_11D3_9DB2_00A0C9DF29FD_.wvu.PrintArea" localSheetId="53" hidden="1">#REF!</definedName>
    <definedName name="Z_85019E19_A33B_11D3_9DB2_00A0C9DF29FD_.wvu.PrintArea" localSheetId="23" hidden="1">#REF!</definedName>
    <definedName name="Z_85019E19_A33B_11D3_9DB2_00A0C9DF29FD_.wvu.PrintArea" localSheetId="14" hidden="1">#REF!</definedName>
    <definedName name="Z_85019E19_A33B_11D3_9DB2_00A0C9DF29FD_.wvu.PrintArea" localSheetId="13" hidden="1">#REF!</definedName>
    <definedName name="Z_85019E19_A33B_11D3_9DB2_00A0C9DF29FD_.wvu.PrintArea" localSheetId="12" hidden="1">#REF!</definedName>
    <definedName name="Z_85019E19_A33B_11D3_9DB2_00A0C9DF29FD_.wvu.PrintArea" localSheetId="36" hidden="1">#REF!</definedName>
    <definedName name="Z_85019E19_A33B_11D3_9DB2_00A0C9DF29FD_.wvu.PrintArea" localSheetId="10" hidden="1">#REF!</definedName>
    <definedName name="Z_85019E19_A33B_11D3_9DB2_00A0C9DF29FD_.wvu.PrintArea" localSheetId="11" hidden="1">#REF!</definedName>
    <definedName name="Z_85019E19_A33B_11D3_9DB2_00A0C9DF29FD_.wvu.PrintArea" localSheetId="9" hidden="1">#REF!</definedName>
    <definedName name="Z_85019E19_A33B_11D3_9DB2_00A0C9DF29FD_.wvu.PrintArea" localSheetId="8" hidden="1">#REF!</definedName>
    <definedName name="Z_85019E19_A33B_11D3_9DB2_00A0C9DF29FD_.wvu.PrintArea" localSheetId="21" hidden="1">#REF!</definedName>
    <definedName name="Z_85019E19_A33B_11D3_9DB2_00A0C9DF29FD_.wvu.PrintArea" localSheetId="6" hidden="1">#REF!</definedName>
    <definedName name="Z_85019E19_A33B_11D3_9DB2_00A0C9DF29FD_.wvu.PrintArea" localSheetId="0" hidden="1">#REF!</definedName>
    <definedName name="Z_85019E19_A33B_11D3_9DB2_00A0C9DF29FD_.wvu.PrintArea" localSheetId="2" hidden="1">#REF!</definedName>
    <definedName name="Z_85019E19_A33B_11D3_9DB2_00A0C9DF29FD_.wvu.PrintArea" localSheetId="1" hidden="1">#REF!</definedName>
    <definedName name="Z_85019E19_A33B_11D3_9DB2_00A0C9DF29FD_.wvu.PrintArea" localSheetId="33" hidden="1">#REF!</definedName>
    <definedName name="Z_85019E19_A33B_11D3_9DB2_00A0C9DF29FD_.wvu.PrintArea" localSheetId="25" hidden="1">#REF!</definedName>
    <definedName name="Z_85019E19_A33B_11D3_9DB2_00A0C9DF29FD_.wvu.PrintArea" hidden="1">#REF!</definedName>
    <definedName name="Z_85019E1A_A33B_11D3_9DB2_00A0C9DF29FD_.wvu.PrintArea" localSheetId="17" hidden="1">#REF!</definedName>
    <definedName name="Z_85019E1A_A33B_11D3_9DB2_00A0C9DF29FD_.wvu.PrintArea" localSheetId="16" hidden="1">#REF!</definedName>
    <definedName name="Z_85019E1A_A33B_11D3_9DB2_00A0C9DF29FD_.wvu.PrintArea" localSheetId="53" hidden="1">#REF!</definedName>
    <definedName name="Z_85019E1A_A33B_11D3_9DB2_00A0C9DF29FD_.wvu.PrintArea" localSheetId="23" hidden="1">#REF!</definedName>
    <definedName name="Z_85019E1A_A33B_11D3_9DB2_00A0C9DF29FD_.wvu.PrintArea" localSheetId="14" hidden="1">#REF!</definedName>
    <definedName name="Z_85019E1A_A33B_11D3_9DB2_00A0C9DF29FD_.wvu.PrintArea" localSheetId="13" hidden="1">#REF!</definedName>
    <definedName name="Z_85019E1A_A33B_11D3_9DB2_00A0C9DF29FD_.wvu.PrintArea" localSheetId="12" hidden="1">#REF!</definedName>
    <definedName name="Z_85019E1A_A33B_11D3_9DB2_00A0C9DF29FD_.wvu.PrintArea" localSheetId="36" hidden="1">#REF!</definedName>
    <definedName name="Z_85019E1A_A33B_11D3_9DB2_00A0C9DF29FD_.wvu.PrintArea" localSheetId="10" hidden="1">#REF!</definedName>
    <definedName name="Z_85019E1A_A33B_11D3_9DB2_00A0C9DF29FD_.wvu.PrintArea" localSheetId="11" hidden="1">#REF!</definedName>
    <definedName name="Z_85019E1A_A33B_11D3_9DB2_00A0C9DF29FD_.wvu.PrintArea" localSheetId="9" hidden="1">#REF!</definedName>
    <definedName name="Z_85019E1A_A33B_11D3_9DB2_00A0C9DF29FD_.wvu.PrintArea" localSheetId="8" hidden="1">#REF!</definedName>
    <definedName name="Z_85019E1A_A33B_11D3_9DB2_00A0C9DF29FD_.wvu.PrintArea" localSheetId="21" hidden="1">#REF!</definedName>
    <definedName name="Z_85019E1A_A33B_11D3_9DB2_00A0C9DF29FD_.wvu.PrintArea" localSheetId="6" hidden="1">#REF!</definedName>
    <definedName name="Z_85019E1A_A33B_11D3_9DB2_00A0C9DF29FD_.wvu.PrintArea" localSheetId="0" hidden="1">#REF!</definedName>
    <definedName name="Z_85019E1A_A33B_11D3_9DB2_00A0C9DF29FD_.wvu.PrintArea" localSheetId="2" hidden="1">#REF!</definedName>
    <definedName name="Z_85019E1A_A33B_11D3_9DB2_00A0C9DF29FD_.wvu.PrintArea" localSheetId="1" hidden="1">#REF!</definedName>
    <definedName name="Z_85019E1A_A33B_11D3_9DB2_00A0C9DF29FD_.wvu.PrintArea" localSheetId="33" hidden="1">#REF!</definedName>
    <definedName name="Z_85019E1A_A33B_11D3_9DB2_00A0C9DF29FD_.wvu.PrintArea" localSheetId="25" hidden="1">#REF!</definedName>
    <definedName name="Z_85019E1A_A33B_11D3_9DB2_00A0C9DF29FD_.wvu.PrintArea" hidden="1">#REF!</definedName>
    <definedName name="Z_85019E1C_A33B_11D3_9DB2_00A0C9DF29FD_.wvu.PrintArea" localSheetId="17" hidden="1">#REF!</definedName>
    <definedName name="Z_85019E1C_A33B_11D3_9DB2_00A0C9DF29FD_.wvu.PrintArea" localSheetId="16" hidden="1">#REF!</definedName>
    <definedName name="Z_85019E1C_A33B_11D3_9DB2_00A0C9DF29FD_.wvu.PrintArea" localSheetId="53" hidden="1">#REF!</definedName>
    <definedName name="Z_85019E1C_A33B_11D3_9DB2_00A0C9DF29FD_.wvu.PrintArea" localSheetId="23" hidden="1">#REF!</definedName>
    <definedName name="Z_85019E1C_A33B_11D3_9DB2_00A0C9DF29FD_.wvu.PrintArea" localSheetId="14" hidden="1">#REF!</definedName>
    <definedName name="Z_85019E1C_A33B_11D3_9DB2_00A0C9DF29FD_.wvu.PrintArea" localSheetId="13" hidden="1">#REF!</definedName>
    <definedName name="Z_85019E1C_A33B_11D3_9DB2_00A0C9DF29FD_.wvu.PrintArea" localSheetId="12" hidden="1">#REF!</definedName>
    <definedName name="Z_85019E1C_A33B_11D3_9DB2_00A0C9DF29FD_.wvu.PrintArea" localSheetId="36" hidden="1">#REF!</definedName>
    <definedName name="Z_85019E1C_A33B_11D3_9DB2_00A0C9DF29FD_.wvu.PrintArea" localSheetId="10" hidden="1">#REF!</definedName>
    <definedName name="Z_85019E1C_A33B_11D3_9DB2_00A0C9DF29FD_.wvu.PrintArea" localSheetId="11" hidden="1">#REF!</definedName>
    <definedName name="Z_85019E1C_A33B_11D3_9DB2_00A0C9DF29FD_.wvu.PrintArea" localSheetId="9" hidden="1">#REF!</definedName>
    <definedName name="Z_85019E1C_A33B_11D3_9DB2_00A0C9DF29FD_.wvu.PrintArea" localSheetId="8" hidden="1">#REF!</definedName>
    <definedName name="Z_85019E1C_A33B_11D3_9DB2_00A0C9DF29FD_.wvu.PrintArea" localSheetId="21" hidden="1">#REF!</definedName>
    <definedName name="Z_85019E1C_A33B_11D3_9DB2_00A0C9DF29FD_.wvu.PrintArea" localSheetId="6" hidden="1">#REF!</definedName>
    <definedName name="Z_85019E1C_A33B_11D3_9DB2_00A0C9DF29FD_.wvu.PrintArea" localSheetId="0" hidden="1">#REF!</definedName>
    <definedName name="Z_85019E1C_A33B_11D3_9DB2_00A0C9DF29FD_.wvu.PrintArea" localSheetId="2" hidden="1">#REF!</definedName>
    <definedName name="Z_85019E1C_A33B_11D3_9DB2_00A0C9DF29FD_.wvu.PrintArea" localSheetId="1" hidden="1">#REF!</definedName>
    <definedName name="Z_85019E1C_A33B_11D3_9DB2_00A0C9DF29FD_.wvu.PrintArea" localSheetId="33" hidden="1">#REF!</definedName>
    <definedName name="Z_85019E1C_A33B_11D3_9DB2_00A0C9DF29FD_.wvu.PrintArea" localSheetId="25" hidden="1">#REF!</definedName>
    <definedName name="Z_85019E1C_A33B_11D3_9DB2_00A0C9DF29FD_.wvu.PrintArea" hidden="1">#REF!</definedName>
    <definedName name="Z_85019E1D_A33B_11D3_9DB2_00A0C9DF29FD_.wvu.PrintArea" localSheetId="17" hidden="1">#REF!</definedName>
    <definedName name="Z_85019E1D_A33B_11D3_9DB2_00A0C9DF29FD_.wvu.PrintArea" localSheetId="16" hidden="1">#REF!</definedName>
    <definedName name="Z_85019E1D_A33B_11D3_9DB2_00A0C9DF29FD_.wvu.PrintArea" localSheetId="53" hidden="1">#REF!</definedName>
    <definedName name="Z_85019E1D_A33B_11D3_9DB2_00A0C9DF29FD_.wvu.PrintArea" localSheetId="23" hidden="1">#REF!</definedName>
    <definedName name="Z_85019E1D_A33B_11D3_9DB2_00A0C9DF29FD_.wvu.PrintArea" localSheetId="14" hidden="1">#REF!</definedName>
    <definedName name="Z_85019E1D_A33B_11D3_9DB2_00A0C9DF29FD_.wvu.PrintArea" localSheetId="13" hidden="1">#REF!</definedName>
    <definedName name="Z_85019E1D_A33B_11D3_9DB2_00A0C9DF29FD_.wvu.PrintArea" localSheetId="12" hidden="1">#REF!</definedName>
    <definedName name="Z_85019E1D_A33B_11D3_9DB2_00A0C9DF29FD_.wvu.PrintArea" localSheetId="36" hidden="1">#REF!</definedName>
    <definedName name="Z_85019E1D_A33B_11D3_9DB2_00A0C9DF29FD_.wvu.PrintArea" localSheetId="10" hidden="1">#REF!</definedName>
    <definedName name="Z_85019E1D_A33B_11D3_9DB2_00A0C9DF29FD_.wvu.PrintArea" localSheetId="11" hidden="1">#REF!</definedName>
    <definedName name="Z_85019E1D_A33B_11D3_9DB2_00A0C9DF29FD_.wvu.PrintArea" localSheetId="9" hidden="1">#REF!</definedName>
    <definedName name="Z_85019E1D_A33B_11D3_9DB2_00A0C9DF29FD_.wvu.PrintArea" localSheetId="8" hidden="1">#REF!</definedName>
    <definedName name="Z_85019E1D_A33B_11D3_9DB2_00A0C9DF29FD_.wvu.PrintArea" localSheetId="21" hidden="1">#REF!</definedName>
    <definedName name="Z_85019E1D_A33B_11D3_9DB2_00A0C9DF29FD_.wvu.PrintArea" localSheetId="6" hidden="1">#REF!</definedName>
    <definedName name="Z_85019E1D_A33B_11D3_9DB2_00A0C9DF29FD_.wvu.PrintArea" localSheetId="0" hidden="1">#REF!</definedName>
    <definedName name="Z_85019E1D_A33B_11D3_9DB2_00A0C9DF29FD_.wvu.PrintArea" localSheetId="2" hidden="1">#REF!</definedName>
    <definedName name="Z_85019E1D_A33B_11D3_9DB2_00A0C9DF29FD_.wvu.PrintArea" localSheetId="1" hidden="1">#REF!</definedName>
    <definedName name="Z_85019E1D_A33B_11D3_9DB2_00A0C9DF29FD_.wvu.PrintArea" localSheetId="33" hidden="1">#REF!</definedName>
    <definedName name="Z_85019E1D_A33B_11D3_9DB2_00A0C9DF29FD_.wvu.PrintArea" localSheetId="25" hidden="1">#REF!</definedName>
    <definedName name="Z_85019E1D_A33B_11D3_9DB2_00A0C9DF29FD_.wvu.PrintArea" hidden="1">#REF!</definedName>
    <definedName name="Z_895A36AF_C501_11D3_9810_00A0C9DF29C4_.wvu.PrintArea" localSheetId="17" hidden="1">#REF!</definedName>
    <definedName name="Z_895A36AF_C501_11D3_9810_00A0C9DF29C4_.wvu.PrintArea" localSheetId="16" hidden="1">#REF!</definedName>
    <definedName name="Z_895A36AF_C501_11D3_9810_00A0C9DF29C4_.wvu.PrintArea" localSheetId="53" hidden="1">#REF!</definedName>
    <definedName name="Z_895A36AF_C501_11D3_9810_00A0C9DF29C4_.wvu.PrintArea" localSheetId="23" hidden="1">#REF!</definedName>
    <definedName name="Z_895A36AF_C501_11D3_9810_00A0C9DF29C4_.wvu.PrintArea" localSheetId="14" hidden="1">#REF!</definedName>
    <definedName name="Z_895A36AF_C501_11D3_9810_00A0C9DF29C4_.wvu.PrintArea" localSheetId="13" hidden="1">#REF!</definedName>
    <definedName name="Z_895A36AF_C501_11D3_9810_00A0C9DF29C4_.wvu.PrintArea" localSheetId="12" hidden="1">#REF!</definedName>
    <definedName name="Z_895A36AF_C501_11D3_9810_00A0C9DF29C4_.wvu.PrintArea" localSheetId="36" hidden="1">#REF!</definedName>
    <definedName name="Z_895A36AF_C501_11D3_9810_00A0C9DF29C4_.wvu.PrintArea" localSheetId="10" hidden="1">#REF!</definedName>
    <definedName name="Z_895A36AF_C501_11D3_9810_00A0C9DF29C4_.wvu.PrintArea" localSheetId="11" hidden="1">#REF!</definedName>
    <definedName name="Z_895A36AF_C501_11D3_9810_00A0C9DF29C4_.wvu.PrintArea" localSheetId="9" hidden="1">#REF!</definedName>
    <definedName name="Z_895A36AF_C501_11D3_9810_00A0C9DF29C4_.wvu.PrintArea" localSheetId="8" hidden="1">#REF!</definedName>
    <definedName name="Z_895A36AF_C501_11D3_9810_00A0C9DF29C4_.wvu.PrintArea" localSheetId="21" hidden="1">#REF!</definedName>
    <definedName name="Z_895A36AF_C501_11D3_9810_00A0C9DF29C4_.wvu.PrintArea" localSheetId="6" hidden="1">#REF!</definedName>
    <definedName name="Z_895A36AF_C501_11D3_9810_00A0C9DF29C4_.wvu.PrintArea" localSheetId="0" hidden="1">#REF!</definedName>
    <definedName name="Z_895A36AF_C501_11D3_9810_00A0C9DF29C4_.wvu.PrintArea" localSheetId="2" hidden="1">#REF!</definedName>
    <definedName name="Z_895A36AF_C501_11D3_9810_00A0C9DF29C4_.wvu.PrintArea" localSheetId="1" hidden="1">#REF!</definedName>
    <definedName name="Z_895A36AF_C501_11D3_9810_00A0C9DF29C4_.wvu.PrintArea" localSheetId="33" hidden="1">#REF!</definedName>
    <definedName name="Z_895A36AF_C501_11D3_9810_00A0C9DF29C4_.wvu.PrintArea" localSheetId="25" hidden="1">#REF!</definedName>
    <definedName name="Z_895A36AF_C501_11D3_9810_00A0C9DF29C4_.wvu.PrintArea" hidden="1">#REF!</definedName>
    <definedName name="Z_895A36B0_C501_11D3_9810_00A0C9DF29C4_.wvu.PrintArea" localSheetId="17" hidden="1">#REF!</definedName>
    <definedName name="Z_895A36B0_C501_11D3_9810_00A0C9DF29C4_.wvu.PrintArea" localSheetId="16" hidden="1">#REF!</definedName>
    <definedName name="Z_895A36B0_C501_11D3_9810_00A0C9DF29C4_.wvu.PrintArea" localSheetId="53" hidden="1">#REF!</definedName>
    <definedName name="Z_895A36B0_C501_11D3_9810_00A0C9DF29C4_.wvu.PrintArea" localSheetId="23" hidden="1">#REF!</definedName>
    <definedName name="Z_895A36B0_C501_11D3_9810_00A0C9DF29C4_.wvu.PrintArea" localSheetId="14" hidden="1">#REF!</definedName>
    <definedName name="Z_895A36B0_C501_11D3_9810_00A0C9DF29C4_.wvu.PrintArea" localSheetId="13" hidden="1">#REF!</definedName>
    <definedName name="Z_895A36B0_C501_11D3_9810_00A0C9DF29C4_.wvu.PrintArea" localSheetId="12" hidden="1">#REF!</definedName>
    <definedName name="Z_895A36B0_C501_11D3_9810_00A0C9DF29C4_.wvu.PrintArea" localSheetId="36" hidden="1">#REF!</definedName>
    <definedName name="Z_895A36B0_C501_11D3_9810_00A0C9DF29C4_.wvu.PrintArea" localSheetId="10" hidden="1">#REF!</definedName>
    <definedName name="Z_895A36B0_C501_11D3_9810_00A0C9DF29C4_.wvu.PrintArea" localSheetId="11" hidden="1">#REF!</definedName>
    <definedName name="Z_895A36B0_C501_11D3_9810_00A0C9DF29C4_.wvu.PrintArea" localSheetId="9" hidden="1">#REF!</definedName>
    <definedName name="Z_895A36B0_C501_11D3_9810_00A0C9DF29C4_.wvu.PrintArea" localSheetId="8" hidden="1">#REF!</definedName>
    <definedName name="Z_895A36B0_C501_11D3_9810_00A0C9DF29C4_.wvu.PrintArea" localSheetId="21" hidden="1">#REF!</definedName>
    <definedName name="Z_895A36B0_C501_11D3_9810_00A0C9DF29C4_.wvu.PrintArea" localSheetId="6" hidden="1">#REF!</definedName>
    <definedName name="Z_895A36B0_C501_11D3_9810_00A0C9DF29C4_.wvu.PrintArea" localSheetId="0" hidden="1">#REF!</definedName>
    <definedName name="Z_895A36B0_C501_11D3_9810_00A0C9DF29C4_.wvu.PrintArea" localSheetId="2" hidden="1">#REF!</definedName>
    <definedName name="Z_895A36B0_C501_11D3_9810_00A0C9DF29C4_.wvu.PrintArea" localSheetId="1" hidden="1">#REF!</definedName>
    <definedName name="Z_895A36B0_C501_11D3_9810_00A0C9DF29C4_.wvu.PrintArea" localSheetId="33" hidden="1">#REF!</definedName>
    <definedName name="Z_895A36B0_C501_11D3_9810_00A0C9DF29C4_.wvu.PrintArea" localSheetId="25" hidden="1">#REF!</definedName>
    <definedName name="Z_895A36B0_C501_11D3_9810_00A0C9DF29C4_.wvu.PrintArea" hidden="1">#REF!</definedName>
    <definedName name="Z_895A36B2_C501_11D3_9810_00A0C9DF29C4_.wvu.PrintArea" localSheetId="17" hidden="1">#REF!</definedName>
    <definedName name="Z_895A36B2_C501_11D3_9810_00A0C9DF29C4_.wvu.PrintArea" localSheetId="16" hidden="1">#REF!</definedName>
    <definedName name="Z_895A36B2_C501_11D3_9810_00A0C9DF29C4_.wvu.PrintArea" localSheetId="53" hidden="1">#REF!</definedName>
    <definedName name="Z_895A36B2_C501_11D3_9810_00A0C9DF29C4_.wvu.PrintArea" localSheetId="23" hidden="1">#REF!</definedName>
    <definedName name="Z_895A36B2_C501_11D3_9810_00A0C9DF29C4_.wvu.PrintArea" localSheetId="14" hidden="1">#REF!</definedName>
    <definedName name="Z_895A36B2_C501_11D3_9810_00A0C9DF29C4_.wvu.PrintArea" localSheetId="13" hidden="1">#REF!</definedName>
    <definedName name="Z_895A36B2_C501_11D3_9810_00A0C9DF29C4_.wvu.PrintArea" localSheetId="12" hidden="1">#REF!</definedName>
    <definedName name="Z_895A36B2_C501_11D3_9810_00A0C9DF29C4_.wvu.PrintArea" localSheetId="36" hidden="1">#REF!</definedName>
    <definedName name="Z_895A36B2_C501_11D3_9810_00A0C9DF29C4_.wvu.PrintArea" localSheetId="10" hidden="1">#REF!</definedName>
    <definedName name="Z_895A36B2_C501_11D3_9810_00A0C9DF29C4_.wvu.PrintArea" localSheetId="11" hidden="1">#REF!</definedName>
    <definedName name="Z_895A36B2_C501_11D3_9810_00A0C9DF29C4_.wvu.PrintArea" localSheetId="9" hidden="1">#REF!</definedName>
    <definedName name="Z_895A36B2_C501_11D3_9810_00A0C9DF29C4_.wvu.PrintArea" localSheetId="8" hidden="1">#REF!</definedName>
    <definedName name="Z_895A36B2_C501_11D3_9810_00A0C9DF29C4_.wvu.PrintArea" localSheetId="21" hidden="1">#REF!</definedName>
    <definedName name="Z_895A36B2_C501_11D3_9810_00A0C9DF29C4_.wvu.PrintArea" localSheetId="6" hidden="1">#REF!</definedName>
    <definedName name="Z_895A36B2_C501_11D3_9810_00A0C9DF29C4_.wvu.PrintArea" localSheetId="0" hidden="1">#REF!</definedName>
    <definedName name="Z_895A36B2_C501_11D3_9810_00A0C9DF29C4_.wvu.PrintArea" localSheetId="2" hidden="1">#REF!</definedName>
    <definedName name="Z_895A36B2_C501_11D3_9810_00A0C9DF29C4_.wvu.PrintArea" localSheetId="1" hidden="1">#REF!</definedName>
    <definedName name="Z_895A36B2_C501_11D3_9810_00A0C9DF29C4_.wvu.PrintArea" localSheetId="33" hidden="1">#REF!</definedName>
    <definedName name="Z_895A36B2_C501_11D3_9810_00A0C9DF29C4_.wvu.PrintArea" localSheetId="25" hidden="1">#REF!</definedName>
    <definedName name="Z_895A36B2_C501_11D3_9810_00A0C9DF29C4_.wvu.PrintArea" hidden="1">#REF!</definedName>
    <definedName name="Z_895A36B3_C501_11D3_9810_00A0C9DF29C4_.wvu.PrintArea" localSheetId="17" hidden="1">#REF!</definedName>
    <definedName name="Z_895A36B3_C501_11D3_9810_00A0C9DF29C4_.wvu.PrintArea" localSheetId="16" hidden="1">#REF!</definedName>
    <definedName name="Z_895A36B3_C501_11D3_9810_00A0C9DF29C4_.wvu.PrintArea" localSheetId="53" hidden="1">#REF!</definedName>
    <definedName name="Z_895A36B3_C501_11D3_9810_00A0C9DF29C4_.wvu.PrintArea" localSheetId="23" hidden="1">#REF!</definedName>
    <definedName name="Z_895A36B3_C501_11D3_9810_00A0C9DF29C4_.wvu.PrintArea" localSheetId="14" hidden="1">#REF!</definedName>
    <definedName name="Z_895A36B3_C501_11D3_9810_00A0C9DF29C4_.wvu.PrintArea" localSheetId="13" hidden="1">#REF!</definedName>
    <definedName name="Z_895A36B3_C501_11D3_9810_00A0C9DF29C4_.wvu.PrintArea" localSheetId="12" hidden="1">#REF!</definedName>
    <definedName name="Z_895A36B3_C501_11D3_9810_00A0C9DF29C4_.wvu.PrintArea" localSheetId="36" hidden="1">#REF!</definedName>
    <definedName name="Z_895A36B3_C501_11D3_9810_00A0C9DF29C4_.wvu.PrintArea" localSheetId="10" hidden="1">#REF!</definedName>
    <definedName name="Z_895A36B3_C501_11D3_9810_00A0C9DF29C4_.wvu.PrintArea" localSheetId="11" hidden="1">#REF!</definedName>
    <definedName name="Z_895A36B3_C501_11D3_9810_00A0C9DF29C4_.wvu.PrintArea" localSheetId="9" hidden="1">#REF!</definedName>
    <definedName name="Z_895A36B3_C501_11D3_9810_00A0C9DF29C4_.wvu.PrintArea" localSheetId="8" hidden="1">#REF!</definedName>
    <definedName name="Z_895A36B3_C501_11D3_9810_00A0C9DF29C4_.wvu.PrintArea" localSheetId="21" hidden="1">#REF!</definedName>
    <definedName name="Z_895A36B3_C501_11D3_9810_00A0C9DF29C4_.wvu.PrintArea" localSheetId="6" hidden="1">#REF!</definedName>
    <definedName name="Z_895A36B3_C501_11D3_9810_00A0C9DF29C4_.wvu.PrintArea" localSheetId="0" hidden="1">#REF!</definedName>
    <definedName name="Z_895A36B3_C501_11D3_9810_00A0C9DF29C4_.wvu.PrintArea" localSheetId="2" hidden="1">#REF!</definedName>
    <definedName name="Z_895A36B3_C501_11D3_9810_00A0C9DF29C4_.wvu.PrintArea" localSheetId="1" hidden="1">#REF!</definedName>
    <definedName name="Z_895A36B3_C501_11D3_9810_00A0C9DF29C4_.wvu.PrintArea" localSheetId="33" hidden="1">#REF!</definedName>
    <definedName name="Z_895A36B3_C501_11D3_9810_00A0C9DF29C4_.wvu.PrintArea" localSheetId="25" hidden="1">#REF!</definedName>
    <definedName name="Z_895A36B3_C501_11D3_9810_00A0C9DF29C4_.wvu.PrintArea" hidden="1">#REF!</definedName>
    <definedName name="Z_895A36B4_C501_11D3_9810_00A0C9DF29C4_.wvu.PrintArea" localSheetId="17" hidden="1">#REF!</definedName>
    <definedName name="Z_895A36B4_C501_11D3_9810_00A0C9DF29C4_.wvu.PrintArea" localSheetId="16" hidden="1">#REF!</definedName>
    <definedName name="Z_895A36B4_C501_11D3_9810_00A0C9DF29C4_.wvu.PrintArea" localSheetId="53" hidden="1">#REF!</definedName>
    <definedName name="Z_895A36B4_C501_11D3_9810_00A0C9DF29C4_.wvu.PrintArea" localSheetId="23" hidden="1">#REF!</definedName>
    <definedName name="Z_895A36B4_C501_11D3_9810_00A0C9DF29C4_.wvu.PrintArea" localSheetId="14" hidden="1">#REF!</definedName>
    <definedName name="Z_895A36B4_C501_11D3_9810_00A0C9DF29C4_.wvu.PrintArea" localSheetId="13" hidden="1">#REF!</definedName>
    <definedName name="Z_895A36B4_C501_11D3_9810_00A0C9DF29C4_.wvu.PrintArea" localSheetId="12" hidden="1">#REF!</definedName>
    <definedName name="Z_895A36B4_C501_11D3_9810_00A0C9DF29C4_.wvu.PrintArea" localSheetId="36" hidden="1">#REF!</definedName>
    <definedName name="Z_895A36B4_C501_11D3_9810_00A0C9DF29C4_.wvu.PrintArea" localSheetId="10" hidden="1">#REF!</definedName>
    <definedName name="Z_895A36B4_C501_11D3_9810_00A0C9DF29C4_.wvu.PrintArea" localSheetId="11" hidden="1">#REF!</definedName>
    <definedName name="Z_895A36B4_C501_11D3_9810_00A0C9DF29C4_.wvu.PrintArea" localSheetId="9" hidden="1">#REF!</definedName>
    <definedName name="Z_895A36B4_C501_11D3_9810_00A0C9DF29C4_.wvu.PrintArea" localSheetId="8" hidden="1">#REF!</definedName>
    <definedName name="Z_895A36B4_C501_11D3_9810_00A0C9DF29C4_.wvu.PrintArea" localSheetId="21" hidden="1">#REF!</definedName>
    <definedName name="Z_895A36B4_C501_11D3_9810_00A0C9DF29C4_.wvu.PrintArea" localSheetId="6" hidden="1">#REF!</definedName>
    <definedName name="Z_895A36B4_C501_11D3_9810_00A0C9DF29C4_.wvu.PrintArea" localSheetId="0" hidden="1">#REF!</definedName>
    <definedName name="Z_895A36B4_C501_11D3_9810_00A0C9DF29C4_.wvu.PrintArea" localSheetId="2" hidden="1">#REF!</definedName>
    <definedName name="Z_895A36B4_C501_11D3_9810_00A0C9DF29C4_.wvu.PrintArea" localSheetId="1" hidden="1">#REF!</definedName>
    <definedName name="Z_895A36B4_C501_11D3_9810_00A0C9DF29C4_.wvu.PrintArea" localSheetId="33" hidden="1">#REF!</definedName>
    <definedName name="Z_895A36B4_C501_11D3_9810_00A0C9DF29C4_.wvu.PrintArea" localSheetId="25" hidden="1">#REF!</definedName>
    <definedName name="Z_895A36B4_C501_11D3_9810_00A0C9DF29C4_.wvu.PrintArea" hidden="1">#REF!</definedName>
    <definedName name="Z_895A36B5_C501_11D3_9810_00A0C9DF29C4_.wvu.PrintArea" localSheetId="17" hidden="1">#REF!</definedName>
    <definedName name="Z_895A36B5_C501_11D3_9810_00A0C9DF29C4_.wvu.PrintArea" localSheetId="16" hidden="1">#REF!</definedName>
    <definedName name="Z_895A36B5_C501_11D3_9810_00A0C9DF29C4_.wvu.PrintArea" localSheetId="53" hidden="1">#REF!</definedName>
    <definedName name="Z_895A36B5_C501_11D3_9810_00A0C9DF29C4_.wvu.PrintArea" localSheetId="23" hidden="1">#REF!</definedName>
    <definedName name="Z_895A36B5_C501_11D3_9810_00A0C9DF29C4_.wvu.PrintArea" localSheetId="14" hidden="1">#REF!</definedName>
    <definedName name="Z_895A36B5_C501_11D3_9810_00A0C9DF29C4_.wvu.PrintArea" localSheetId="13" hidden="1">#REF!</definedName>
    <definedName name="Z_895A36B5_C501_11D3_9810_00A0C9DF29C4_.wvu.PrintArea" localSheetId="12" hidden="1">#REF!</definedName>
    <definedName name="Z_895A36B5_C501_11D3_9810_00A0C9DF29C4_.wvu.PrintArea" localSheetId="36" hidden="1">#REF!</definedName>
    <definedName name="Z_895A36B5_C501_11D3_9810_00A0C9DF29C4_.wvu.PrintArea" localSheetId="10" hidden="1">#REF!</definedName>
    <definedName name="Z_895A36B5_C501_11D3_9810_00A0C9DF29C4_.wvu.PrintArea" localSheetId="11" hidden="1">#REF!</definedName>
    <definedName name="Z_895A36B5_C501_11D3_9810_00A0C9DF29C4_.wvu.PrintArea" localSheetId="9" hidden="1">#REF!</definedName>
    <definedName name="Z_895A36B5_C501_11D3_9810_00A0C9DF29C4_.wvu.PrintArea" localSheetId="8" hidden="1">#REF!</definedName>
    <definedName name="Z_895A36B5_C501_11D3_9810_00A0C9DF29C4_.wvu.PrintArea" localSheetId="21" hidden="1">#REF!</definedName>
    <definedName name="Z_895A36B5_C501_11D3_9810_00A0C9DF29C4_.wvu.PrintArea" localSheetId="6" hidden="1">#REF!</definedName>
    <definedName name="Z_895A36B5_C501_11D3_9810_00A0C9DF29C4_.wvu.PrintArea" localSheetId="0" hidden="1">#REF!</definedName>
    <definedName name="Z_895A36B5_C501_11D3_9810_00A0C9DF29C4_.wvu.PrintArea" localSheetId="2" hidden="1">#REF!</definedName>
    <definedName name="Z_895A36B5_C501_11D3_9810_00A0C9DF29C4_.wvu.PrintArea" localSheetId="1" hidden="1">#REF!</definedName>
    <definedName name="Z_895A36B5_C501_11D3_9810_00A0C9DF29C4_.wvu.PrintArea" localSheetId="33" hidden="1">#REF!</definedName>
    <definedName name="Z_895A36B5_C501_11D3_9810_00A0C9DF29C4_.wvu.PrintArea" localSheetId="25" hidden="1">#REF!</definedName>
    <definedName name="Z_895A36B5_C501_11D3_9810_00A0C9DF29C4_.wvu.PrintArea" hidden="1">#REF!</definedName>
    <definedName name="Z_895A36B7_C501_11D3_9810_00A0C9DF29C4_.wvu.PrintArea" localSheetId="17" hidden="1">#REF!</definedName>
    <definedName name="Z_895A36B7_C501_11D3_9810_00A0C9DF29C4_.wvu.PrintArea" localSheetId="16" hidden="1">#REF!</definedName>
    <definedName name="Z_895A36B7_C501_11D3_9810_00A0C9DF29C4_.wvu.PrintArea" localSheetId="53" hidden="1">#REF!</definedName>
    <definedName name="Z_895A36B7_C501_11D3_9810_00A0C9DF29C4_.wvu.PrintArea" localSheetId="23" hidden="1">#REF!</definedName>
    <definedName name="Z_895A36B7_C501_11D3_9810_00A0C9DF29C4_.wvu.PrintArea" localSheetId="14" hidden="1">#REF!</definedName>
    <definedName name="Z_895A36B7_C501_11D3_9810_00A0C9DF29C4_.wvu.PrintArea" localSheetId="13" hidden="1">#REF!</definedName>
    <definedName name="Z_895A36B7_C501_11D3_9810_00A0C9DF29C4_.wvu.PrintArea" localSheetId="12" hidden="1">#REF!</definedName>
    <definedName name="Z_895A36B7_C501_11D3_9810_00A0C9DF29C4_.wvu.PrintArea" localSheetId="36" hidden="1">#REF!</definedName>
    <definedName name="Z_895A36B7_C501_11D3_9810_00A0C9DF29C4_.wvu.PrintArea" localSheetId="10" hidden="1">#REF!</definedName>
    <definedName name="Z_895A36B7_C501_11D3_9810_00A0C9DF29C4_.wvu.PrintArea" localSheetId="11" hidden="1">#REF!</definedName>
    <definedName name="Z_895A36B7_C501_11D3_9810_00A0C9DF29C4_.wvu.PrintArea" localSheetId="9" hidden="1">#REF!</definedName>
    <definedName name="Z_895A36B7_C501_11D3_9810_00A0C9DF29C4_.wvu.PrintArea" localSheetId="8" hidden="1">#REF!</definedName>
    <definedName name="Z_895A36B7_C501_11D3_9810_00A0C9DF29C4_.wvu.PrintArea" localSheetId="21" hidden="1">#REF!</definedName>
    <definedName name="Z_895A36B7_C501_11D3_9810_00A0C9DF29C4_.wvu.PrintArea" localSheetId="6" hidden="1">#REF!</definedName>
    <definedName name="Z_895A36B7_C501_11D3_9810_00A0C9DF29C4_.wvu.PrintArea" localSheetId="0" hidden="1">#REF!</definedName>
    <definedName name="Z_895A36B7_C501_11D3_9810_00A0C9DF29C4_.wvu.PrintArea" localSheetId="2" hidden="1">#REF!</definedName>
    <definedName name="Z_895A36B7_C501_11D3_9810_00A0C9DF29C4_.wvu.PrintArea" localSheetId="1" hidden="1">#REF!</definedName>
    <definedName name="Z_895A36B7_C501_11D3_9810_00A0C9DF29C4_.wvu.PrintArea" localSheetId="33" hidden="1">#REF!</definedName>
    <definedName name="Z_895A36B7_C501_11D3_9810_00A0C9DF29C4_.wvu.PrintArea" localSheetId="25" hidden="1">#REF!</definedName>
    <definedName name="Z_895A36B7_C501_11D3_9810_00A0C9DF29C4_.wvu.PrintArea" hidden="1">#REF!</definedName>
    <definedName name="Z_895A36B8_C501_11D3_9810_00A0C9DF29C4_.wvu.PrintArea" localSheetId="17" hidden="1">#REF!</definedName>
    <definedName name="Z_895A36B8_C501_11D3_9810_00A0C9DF29C4_.wvu.PrintArea" localSheetId="16" hidden="1">#REF!</definedName>
    <definedName name="Z_895A36B8_C501_11D3_9810_00A0C9DF29C4_.wvu.PrintArea" localSheetId="53" hidden="1">#REF!</definedName>
    <definedName name="Z_895A36B8_C501_11D3_9810_00A0C9DF29C4_.wvu.PrintArea" localSheetId="23" hidden="1">#REF!</definedName>
    <definedName name="Z_895A36B8_C501_11D3_9810_00A0C9DF29C4_.wvu.PrintArea" localSheetId="14" hidden="1">#REF!</definedName>
    <definedName name="Z_895A36B8_C501_11D3_9810_00A0C9DF29C4_.wvu.PrintArea" localSheetId="13" hidden="1">#REF!</definedName>
    <definedName name="Z_895A36B8_C501_11D3_9810_00A0C9DF29C4_.wvu.PrintArea" localSheetId="12" hidden="1">#REF!</definedName>
    <definedName name="Z_895A36B8_C501_11D3_9810_00A0C9DF29C4_.wvu.PrintArea" localSheetId="36" hidden="1">#REF!</definedName>
    <definedName name="Z_895A36B8_C501_11D3_9810_00A0C9DF29C4_.wvu.PrintArea" localSheetId="10" hidden="1">#REF!</definedName>
    <definedName name="Z_895A36B8_C501_11D3_9810_00A0C9DF29C4_.wvu.PrintArea" localSheetId="11" hidden="1">#REF!</definedName>
    <definedName name="Z_895A36B8_C501_11D3_9810_00A0C9DF29C4_.wvu.PrintArea" localSheetId="9" hidden="1">#REF!</definedName>
    <definedName name="Z_895A36B8_C501_11D3_9810_00A0C9DF29C4_.wvu.PrintArea" localSheetId="8" hidden="1">#REF!</definedName>
    <definedName name="Z_895A36B8_C501_11D3_9810_00A0C9DF29C4_.wvu.PrintArea" localSheetId="21" hidden="1">#REF!</definedName>
    <definedName name="Z_895A36B8_C501_11D3_9810_00A0C9DF29C4_.wvu.PrintArea" localSheetId="6" hidden="1">#REF!</definedName>
    <definedName name="Z_895A36B8_C501_11D3_9810_00A0C9DF29C4_.wvu.PrintArea" localSheetId="0" hidden="1">#REF!</definedName>
    <definedName name="Z_895A36B8_C501_11D3_9810_00A0C9DF29C4_.wvu.PrintArea" localSheetId="2" hidden="1">#REF!</definedName>
    <definedName name="Z_895A36B8_C501_11D3_9810_00A0C9DF29C4_.wvu.PrintArea" localSheetId="1" hidden="1">#REF!</definedName>
    <definedName name="Z_895A36B8_C501_11D3_9810_00A0C9DF29C4_.wvu.PrintArea" localSheetId="33" hidden="1">#REF!</definedName>
    <definedName name="Z_895A36B8_C501_11D3_9810_00A0C9DF29C4_.wvu.PrintArea" localSheetId="25" hidden="1">#REF!</definedName>
    <definedName name="Z_895A36B8_C501_11D3_9810_00A0C9DF29C4_.wvu.PrintArea" hidden="1">#REF!</definedName>
    <definedName name="Z_895A36B9_C501_11D3_9810_00A0C9DF29C4_.wvu.PrintArea" localSheetId="17" hidden="1">#REF!</definedName>
    <definedName name="Z_895A36B9_C501_11D3_9810_00A0C9DF29C4_.wvu.PrintArea" localSheetId="16" hidden="1">#REF!</definedName>
    <definedName name="Z_895A36B9_C501_11D3_9810_00A0C9DF29C4_.wvu.PrintArea" localSheetId="53" hidden="1">#REF!</definedName>
    <definedName name="Z_895A36B9_C501_11D3_9810_00A0C9DF29C4_.wvu.PrintArea" localSheetId="23" hidden="1">#REF!</definedName>
    <definedName name="Z_895A36B9_C501_11D3_9810_00A0C9DF29C4_.wvu.PrintArea" localSheetId="14" hidden="1">#REF!</definedName>
    <definedName name="Z_895A36B9_C501_11D3_9810_00A0C9DF29C4_.wvu.PrintArea" localSheetId="13" hidden="1">#REF!</definedName>
    <definedName name="Z_895A36B9_C501_11D3_9810_00A0C9DF29C4_.wvu.PrintArea" localSheetId="12" hidden="1">#REF!</definedName>
    <definedName name="Z_895A36B9_C501_11D3_9810_00A0C9DF29C4_.wvu.PrintArea" localSheetId="36" hidden="1">#REF!</definedName>
    <definedName name="Z_895A36B9_C501_11D3_9810_00A0C9DF29C4_.wvu.PrintArea" localSheetId="10" hidden="1">#REF!</definedName>
    <definedName name="Z_895A36B9_C501_11D3_9810_00A0C9DF29C4_.wvu.PrintArea" localSheetId="11" hidden="1">#REF!</definedName>
    <definedName name="Z_895A36B9_C501_11D3_9810_00A0C9DF29C4_.wvu.PrintArea" localSheetId="9" hidden="1">#REF!</definedName>
    <definedName name="Z_895A36B9_C501_11D3_9810_00A0C9DF29C4_.wvu.PrintArea" localSheetId="8" hidden="1">#REF!</definedName>
    <definedName name="Z_895A36B9_C501_11D3_9810_00A0C9DF29C4_.wvu.PrintArea" localSheetId="21" hidden="1">#REF!</definedName>
    <definedName name="Z_895A36B9_C501_11D3_9810_00A0C9DF29C4_.wvu.PrintArea" localSheetId="6" hidden="1">#REF!</definedName>
    <definedName name="Z_895A36B9_C501_11D3_9810_00A0C9DF29C4_.wvu.PrintArea" localSheetId="0" hidden="1">#REF!</definedName>
    <definedName name="Z_895A36B9_C501_11D3_9810_00A0C9DF29C4_.wvu.PrintArea" localSheetId="2" hidden="1">#REF!</definedName>
    <definedName name="Z_895A36B9_C501_11D3_9810_00A0C9DF29C4_.wvu.PrintArea" localSheetId="1" hidden="1">#REF!</definedName>
    <definedName name="Z_895A36B9_C501_11D3_9810_00A0C9DF29C4_.wvu.PrintArea" localSheetId="33" hidden="1">#REF!</definedName>
    <definedName name="Z_895A36B9_C501_11D3_9810_00A0C9DF29C4_.wvu.PrintArea" localSheetId="25" hidden="1">#REF!</definedName>
    <definedName name="Z_895A36B9_C501_11D3_9810_00A0C9DF29C4_.wvu.PrintArea" hidden="1">#REF!</definedName>
    <definedName name="Z_895A36BA_C501_11D3_9810_00A0C9DF29C4_.wvu.PrintArea" localSheetId="17" hidden="1">#REF!</definedName>
    <definedName name="Z_895A36BA_C501_11D3_9810_00A0C9DF29C4_.wvu.PrintArea" localSheetId="16" hidden="1">#REF!</definedName>
    <definedName name="Z_895A36BA_C501_11D3_9810_00A0C9DF29C4_.wvu.PrintArea" localSheetId="53" hidden="1">#REF!</definedName>
    <definedName name="Z_895A36BA_C501_11D3_9810_00A0C9DF29C4_.wvu.PrintArea" localSheetId="23" hidden="1">#REF!</definedName>
    <definedName name="Z_895A36BA_C501_11D3_9810_00A0C9DF29C4_.wvu.PrintArea" localSheetId="14" hidden="1">#REF!</definedName>
    <definedName name="Z_895A36BA_C501_11D3_9810_00A0C9DF29C4_.wvu.PrintArea" localSheetId="13" hidden="1">#REF!</definedName>
    <definedName name="Z_895A36BA_C501_11D3_9810_00A0C9DF29C4_.wvu.PrintArea" localSheetId="12" hidden="1">#REF!</definedName>
    <definedName name="Z_895A36BA_C501_11D3_9810_00A0C9DF29C4_.wvu.PrintArea" localSheetId="36" hidden="1">#REF!</definedName>
    <definedName name="Z_895A36BA_C501_11D3_9810_00A0C9DF29C4_.wvu.PrintArea" localSheetId="10" hidden="1">#REF!</definedName>
    <definedName name="Z_895A36BA_C501_11D3_9810_00A0C9DF29C4_.wvu.PrintArea" localSheetId="11" hidden="1">#REF!</definedName>
    <definedName name="Z_895A36BA_C501_11D3_9810_00A0C9DF29C4_.wvu.PrintArea" localSheetId="9" hidden="1">#REF!</definedName>
    <definedName name="Z_895A36BA_C501_11D3_9810_00A0C9DF29C4_.wvu.PrintArea" localSheetId="8" hidden="1">#REF!</definedName>
    <definedName name="Z_895A36BA_C501_11D3_9810_00A0C9DF29C4_.wvu.PrintArea" localSheetId="21" hidden="1">#REF!</definedName>
    <definedName name="Z_895A36BA_C501_11D3_9810_00A0C9DF29C4_.wvu.PrintArea" localSheetId="6" hidden="1">#REF!</definedName>
    <definedName name="Z_895A36BA_C501_11D3_9810_00A0C9DF29C4_.wvu.PrintArea" localSheetId="0" hidden="1">#REF!</definedName>
    <definedName name="Z_895A36BA_C501_11D3_9810_00A0C9DF29C4_.wvu.PrintArea" localSheetId="2" hidden="1">#REF!</definedName>
    <definedName name="Z_895A36BA_C501_11D3_9810_00A0C9DF29C4_.wvu.PrintArea" localSheetId="1" hidden="1">#REF!</definedName>
    <definedName name="Z_895A36BA_C501_11D3_9810_00A0C9DF29C4_.wvu.PrintArea" localSheetId="33" hidden="1">#REF!</definedName>
    <definedName name="Z_895A36BA_C501_11D3_9810_00A0C9DF29C4_.wvu.PrintArea" localSheetId="25" hidden="1">#REF!</definedName>
    <definedName name="Z_895A36BA_C501_11D3_9810_00A0C9DF29C4_.wvu.PrintArea" hidden="1">#REF!</definedName>
    <definedName name="Z_895A36BC_C501_11D3_9810_00A0C9DF29C4_.wvu.PrintArea" localSheetId="17" hidden="1">#REF!</definedName>
    <definedName name="Z_895A36BC_C501_11D3_9810_00A0C9DF29C4_.wvu.PrintArea" localSheetId="16" hidden="1">#REF!</definedName>
    <definedName name="Z_895A36BC_C501_11D3_9810_00A0C9DF29C4_.wvu.PrintArea" localSheetId="53" hidden="1">#REF!</definedName>
    <definedName name="Z_895A36BC_C501_11D3_9810_00A0C9DF29C4_.wvu.PrintArea" localSheetId="23" hidden="1">#REF!</definedName>
    <definedName name="Z_895A36BC_C501_11D3_9810_00A0C9DF29C4_.wvu.PrintArea" localSheetId="14" hidden="1">#REF!</definedName>
    <definedName name="Z_895A36BC_C501_11D3_9810_00A0C9DF29C4_.wvu.PrintArea" localSheetId="13" hidden="1">#REF!</definedName>
    <definedName name="Z_895A36BC_C501_11D3_9810_00A0C9DF29C4_.wvu.PrintArea" localSheetId="12" hidden="1">#REF!</definedName>
    <definedName name="Z_895A36BC_C501_11D3_9810_00A0C9DF29C4_.wvu.PrintArea" localSheetId="36" hidden="1">#REF!</definedName>
    <definedName name="Z_895A36BC_C501_11D3_9810_00A0C9DF29C4_.wvu.PrintArea" localSheetId="10" hidden="1">#REF!</definedName>
    <definedName name="Z_895A36BC_C501_11D3_9810_00A0C9DF29C4_.wvu.PrintArea" localSheetId="11" hidden="1">#REF!</definedName>
    <definedName name="Z_895A36BC_C501_11D3_9810_00A0C9DF29C4_.wvu.PrintArea" localSheetId="9" hidden="1">#REF!</definedName>
    <definedName name="Z_895A36BC_C501_11D3_9810_00A0C9DF29C4_.wvu.PrintArea" localSheetId="8" hidden="1">#REF!</definedName>
    <definedName name="Z_895A36BC_C501_11D3_9810_00A0C9DF29C4_.wvu.PrintArea" localSheetId="21" hidden="1">#REF!</definedName>
    <definedName name="Z_895A36BC_C501_11D3_9810_00A0C9DF29C4_.wvu.PrintArea" localSheetId="6" hidden="1">#REF!</definedName>
    <definedName name="Z_895A36BC_C501_11D3_9810_00A0C9DF29C4_.wvu.PrintArea" localSheetId="0" hidden="1">#REF!</definedName>
    <definedName name="Z_895A36BC_C501_11D3_9810_00A0C9DF29C4_.wvu.PrintArea" localSheetId="2" hidden="1">#REF!</definedName>
    <definedName name="Z_895A36BC_C501_11D3_9810_00A0C9DF29C4_.wvu.PrintArea" localSheetId="1" hidden="1">#REF!</definedName>
    <definedName name="Z_895A36BC_C501_11D3_9810_00A0C9DF29C4_.wvu.PrintArea" localSheetId="33" hidden="1">#REF!</definedName>
    <definedName name="Z_895A36BC_C501_11D3_9810_00A0C9DF29C4_.wvu.PrintArea" localSheetId="25" hidden="1">#REF!</definedName>
    <definedName name="Z_895A36BC_C501_11D3_9810_00A0C9DF29C4_.wvu.PrintArea" hidden="1">#REF!</definedName>
    <definedName name="Z_895A36BD_C501_11D3_9810_00A0C9DF29C4_.wvu.PrintArea" localSheetId="17" hidden="1">#REF!</definedName>
    <definedName name="Z_895A36BD_C501_11D3_9810_00A0C9DF29C4_.wvu.PrintArea" localSheetId="16" hidden="1">#REF!</definedName>
    <definedName name="Z_895A36BD_C501_11D3_9810_00A0C9DF29C4_.wvu.PrintArea" localSheetId="53" hidden="1">#REF!</definedName>
    <definedName name="Z_895A36BD_C501_11D3_9810_00A0C9DF29C4_.wvu.PrintArea" localSheetId="23" hidden="1">#REF!</definedName>
    <definedName name="Z_895A36BD_C501_11D3_9810_00A0C9DF29C4_.wvu.PrintArea" localSheetId="14" hidden="1">#REF!</definedName>
    <definedName name="Z_895A36BD_C501_11D3_9810_00A0C9DF29C4_.wvu.PrintArea" localSheetId="13" hidden="1">#REF!</definedName>
    <definedName name="Z_895A36BD_C501_11D3_9810_00A0C9DF29C4_.wvu.PrintArea" localSheetId="12" hidden="1">#REF!</definedName>
    <definedName name="Z_895A36BD_C501_11D3_9810_00A0C9DF29C4_.wvu.PrintArea" localSheetId="36" hidden="1">#REF!</definedName>
    <definedName name="Z_895A36BD_C501_11D3_9810_00A0C9DF29C4_.wvu.PrintArea" localSheetId="10" hidden="1">#REF!</definedName>
    <definedName name="Z_895A36BD_C501_11D3_9810_00A0C9DF29C4_.wvu.PrintArea" localSheetId="11" hidden="1">#REF!</definedName>
    <definedName name="Z_895A36BD_C501_11D3_9810_00A0C9DF29C4_.wvu.PrintArea" localSheetId="9" hidden="1">#REF!</definedName>
    <definedName name="Z_895A36BD_C501_11D3_9810_00A0C9DF29C4_.wvu.PrintArea" localSheetId="8" hidden="1">#REF!</definedName>
    <definedName name="Z_895A36BD_C501_11D3_9810_00A0C9DF29C4_.wvu.PrintArea" localSheetId="21" hidden="1">#REF!</definedName>
    <definedName name="Z_895A36BD_C501_11D3_9810_00A0C9DF29C4_.wvu.PrintArea" localSheetId="6" hidden="1">#REF!</definedName>
    <definedName name="Z_895A36BD_C501_11D3_9810_00A0C9DF29C4_.wvu.PrintArea" localSheetId="0" hidden="1">#REF!</definedName>
    <definedName name="Z_895A36BD_C501_11D3_9810_00A0C9DF29C4_.wvu.PrintArea" localSheetId="2" hidden="1">#REF!</definedName>
    <definedName name="Z_895A36BD_C501_11D3_9810_00A0C9DF29C4_.wvu.PrintArea" localSheetId="1" hidden="1">#REF!</definedName>
    <definedName name="Z_895A36BD_C501_11D3_9810_00A0C9DF29C4_.wvu.PrintArea" localSheetId="33" hidden="1">#REF!</definedName>
    <definedName name="Z_895A36BD_C501_11D3_9810_00A0C9DF29C4_.wvu.PrintArea" localSheetId="25" hidden="1">#REF!</definedName>
    <definedName name="Z_895A36BD_C501_11D3_9810_00A0C9DF29C4_.wvu.PrintArea" hidden="1">#REF!</definedName>
    <definedName name="Z_895A36BF_C501_11D3_9810_00A0C9DF29C4_.wvu.PrintArea" localSheetId="17" hidden="1">#REF!</definedName>
    <definedName name="Z_895A36BF_C501_11D3_9810_00A0C9DF29C4_.wvu.PrintArea" localSheetId="16" hidden="1">#REF!</definedName>
    <definedName name="Z_895A36BF_C501_11D3_9810_00A0C9DF29C4_.wvu.PrintArea" localSheetId="53" hidden="1">#REF!</definedName>
    <definedName name="Z_895A36BF_C501_11D3_9810_00A0C9DF29C4_.wvu.PrintArea" localSheetId="23" hidden="1">#REF!</definedName>
    <definedName name="Z_895A36BF_C501_11D3_9810_00A0C9DF29C4_.wvu.PrintArea" localSheetId="14" hidden="1">#REF!</definedName>
    <definedName name="Z_895A36BF_C501_11D3_9810_00A0C9DF29C4_.wvu.PrintArea" localSheetId="13" hidden="1">#REF!</definedName>
    <definedName name="Z_895A36BF_C501_11D3_9810_00A0C9DF29C4_.wvu.PrintArea" localSheetId="12" hidden="1">#REF!</definedName>
    <definedName name="Z_895A36BF_C501_11D3_9810_00A0C9DF29C4_.wvu.PrintArea" localSheetId="36" hidden="1">#REF!</definedName>
    <definedName name="Z_895A36BF_C501_11D3_9810_00A0C9DF29C4_.wvu.PrintArea" localSheetId="10" hidden="1">#REF!</definedName>
    <definedName name="Z_895A36BF_C501_11D3_9810_00A0C9DF29C4_.wvu.PrintArea" localSheetId="11" hidden="1">#REF!</definedName>
    <definedName name="Z_895A36BF_C501_11D3_9810_00A0C9DF29C4_.wvu.PrintArea" localSheetId="9" hidden="1">#REF!</definedName>
    <definedName name="Z_895A36BF_C501_11D3_9810_00A0C9DF29C4_.wvu.PrintArea" localSheetId="8" hidden="1">#REF!</definedName>
    <definedName name="Z_895A36BF_C501_11D3_9810_00A0C9DF29C4_.wvu.PrintArea" localSheetId="21" hidden="1">#REF!</definedName>
    <definedName name="Z_895A36BF_C501_11D3_9810_00A0C9DF29C4_.wvu.PrintArea" localSheetId="6" hidden="1">#REF!</definedName>
    <definedName name="Z_895A36BF_C501_11D3_9810_00A0C9DF29C4_.wvu.PrintArea" localSheetId="0" hidden="1">#REF!</definedName>
    <definedName name="Z_895A36BF_C501_11D3_9810_00A0C9DF29C4_.wvu.PrintArea" localSheetId="2" hidden="1">#REF!</definedName>
    <definedName name="Z_895A36BF_C501_11D3_9810_00A0C9DF29C4_.wvu.PrintArea" localSheetId="1" hidden="1">#REF!</definedName>
    <definedName name="Z_895A36BF_C501_11D3_9810_00A0C9DF29C4_.wvu.PrintArea" localSheetId="33" hidden="1">#REF!</definedName>
    <definedName name="Z_895A36BF_C501_11D3_9810_00A0C9DF29C4_.wvu.PrintArea" localSheetId="25" hidden="1">#REF!</definedName>
    <definedName name="Z_895A36BF_C501_11D3_9810_00A0C9DF29C4_.wvu.PrintArea" hidden="1">#REF!</definedName>
    <definedName name="Z_895A36C0_C501_11D3_9810_00A0C9DF29C4_.wvu.PrintArea" localSheetId="17" hidden="1">#REF!</definedName>
    <definedName name="Z_895A36C0_C501_11D3_9810_00A0C9DF29C4_.wvu.PrintArea" localSheetId="16" hidden="1">#REF!</definedName>
    <definedName name="Z_895A36C0_C501_11D3_9810_00A0C9DF29C4_.wvu.PrintArea" localSheetId="53" hidden="1">#REF!</definedName>
    <definedName name="Z_895A36C0_C501_11D3_9810_00A0C9DF29C4_.wvu.PrintArea" localSheetId="23" hidden="1">#REF!</definedName>
    <definedName name="Z_895A36C0_C501_11D3_9810_00A0C9DF29C4_.wvu.PrintArea" localSheetId="14" hidden="1">#REF!</definedName>
    <definedName name="Z_895A36C0_C501_11D3_9810_00A0C9DF29C4_.wvu.PrintArea" localSheetId="13" hidden="1">#REF!</definedName>
    <definedName name="Z_895A36C0_C501_11D3_9810_00A0C9DF29C4_.wvu.PrintArea" localSheetId="12" hidden="1">#REF!</definedName>
    <definedName name="Z_895A36C0_C501_11D3_9810_00A0C9DF29C4_.wvu.PrintArea" localSheetId="36" hidden="1">#REF!</definedName>
    <definedName name="Z_895A36C0_C501_11D3_9810_00A0C9DF29C4_.wvu.PrintArea" localSheetId="10" hidden="1">#REF!</definedName>
    <definedName name="Z_895A36C0_C501_11D3_9810_00A0C9DF29C4_.wvu.PrintArea" localSheetId="11" hidden="1">#REF!</definedName>
    <definedName name="Z_895A36C0_C501_11D3_9810_00A0C9DF29C4_.wvu.PrintArea" localSheetId="9" hidden="1">#REF!</definedName>
    <definedName name="Z_895A36C0_C501_11D3_9810_00A0C9DF29C4_.wvu.PrintArea" localSheetId="8" hidden="1">#REF!</definedName>
    <definedName name="Z_895A36C0_C501_11D3_9810_00A0C9DF29C4_.wvu.PrintArea" localSheetId="21" hidden="1">#REF!</definedName>
    <definedName name="Z_895A36C0_C501_11D3_9810_00A0C9DF29C4_.wvu.PrintArea" localSheetId="6" hidden="1">#REF!</definedName>
    <definedName name="Z_895A36C0_C501_11D3_9810_00A0C9DF29C4_.wvu.PrintArea" localSheetId="0" hidden="1">#REF!</definedName>
    <definedName name="Z_895A36C0_C501_11D3_9810_00A0C9DF29C4_.wvu.PrintArea" localSheetId="2" hidden="1">#REF!</definedName>
    <definedName name="Z_895A36C0_C501_11D3_9810_00A0C9DF29C4_.wvu.PrintArea" localSheetId="1" hidden="1">#REF!</definedName>
    <definedName name="Z_895A36C0_C501_11D3_9810_00A0C9DF29C4_.wvu.PrintArea" localSheetId="33" hidden="1">#REF!</definedName>
    <definedName name="Z_895A36C0_C501_11D3_9810_00A0C9DF29C4_.wvu.PrintArea" localSheetId="25" hidden="1">#REF!</definedName>
    <definedName name="Z_895A36C0_C501_11D3_9810_00A0C9DF29C4_.wvu.PrintArea" hidden="1">#REF!</definedName>
    <definedName name="Z_895A36C2_C501_11D3_9810_00A0C9DF29C4_.wvu.PrintArea" localSheetId="17" hidden="1">#REF!</definedName>
    <definedName name="Z_895A36C2_C501_11D3_9810_00A0C9DF29C4_.wvu.PrintArea" localSheetId="16" hidden="1">#REF!</definedName>
    <definedName name="Z_895A36C2_C501_11D3_9810_00A0C9DF29C4_.wvu.PrintArea" localSheetId="53" hidden="1">#REF!</definedName>
    <definedName name="Z_895A36C2_C501_11D3_9810_00A0C9DF29C4_.wvu.PrintArea" localSheetId="23" hidden="1">#REF!</definedName>
    <definedName name="Z_895A36C2_C501_11D3_9810_00A0C9DF29C4_.wvu.PrintArea" localSheetId="14" hidden="1">#REF!</definedName>
    <definedName name="Z_895A36C2_C501_11D3_9810_00A0C9DF29C4_.wvu.PrintArea" localSheetId="13" hidden="1">#REF!</definedName>
    <definedName name="Z_895A36C2_C501_11D3_9810_00A0C9DF29C4_.wvu.PrintArea" localSheetId="12" hidden="1">#REF!</definedName>
    <definedName name="Z_895A36C2_C501_11D3_9810_00A0C9DF29C4_.wvu.PrintArea" localSheetId="36" hidden="1">#REF!</definedName>
    <definedName name="Z_895A36C2_C501_11D3_9810_00A0C9DF29C4_.wvu.PrintArea" localSheetId="10" hidden="1">#REF!</definedName>
    <definedName name="Z_895A36C2_C501_11D3_9810_00A0C9DF29C4_.wvu.PrintArea" localSheetId="11" hidden="1">#REF!</definedName>
    <definedName name="Z_895A36C2_C501_11D3_9810_00A0C9DF29C4_.wvu.PrintArea" localSheetId="9" hidden="1">#REF!</definedName>
    <definedName name="Z_895A36C2_C501_11D3_9810_00A0C9DF29C4_.wvu.PrintArea" localSheetId="8" hidden="1">#REF!</definedName>
    <definedName name="Z_895A36C2_C501_11D3_9810_00A0C9DF29C4_.wvu.PrintArea" localSheetId="21" hidden="1">#REF!</definedName>
    <definedName name="Z_895A36C2_C501_11D3_9810_00A0C9DF29C4_.wvu.PrintArea" localSheetId="6" hidden="1">#REF!</definedName>
    <definedName name="Z_895A36C2_C501_11D3_9810_00A0C9DF29C4_.wvu.PrintArea" localSheetId="0" hidden="1">#REF!</definedName>
    <definedName name="Z_895A36C2_C501_11D3_9810_00A0C9DF29C4_.wvu.PrintArea" localSheetId="2" hidden="1">#REF!</definedName>
    <definedName name="Z_895A36C2_C501_11D3_9810_00A0C9DF29C4_.wvu.PrintArea" localSheetId="1" hidden="1">#REF!</definedName>
    <definedName name="Z_895A36C2_C501_11D3_9810_00A0C9DF29C4_.wvu.PrintArea" localSheetId="33" hidden="1">#REF!</definedName>
    <definedName name="Z_895A36C2_C501_11D3_9810_00A0C9DF29C4_.wvu.PrintArea" localSheetId="25" hidden="1">#REF!</definedName>
    <definedName name="Z_895A36C2_C501_11D3_9810_00A0C9DF29C4_.wvu.PrintArea" hidden="1">#REF!</definedName>
    <definedName name="Z_895A36C3_C501_11D3_9810_00A0C9DF29C4_.wvu.PrintArea" localSheetId="17" hidden="1">#REF!</definedName>
    <definedName name="Z_895A36C3_C501_11D3_9810_00A0C9DF29C4_.wvu.PrintArea" localSheetId="16" hidden="1">#REF!</definedName>
    <definedName name="Z_895A36C3_C501_11D3_9810_00A0C9DF29C4_.wvu.PrintArea" localSheetId="53" hidden="1">#REF!</definedName>
    <definedName name="Z_895A36C3_C501_11D3_9810_00A0C9DF29C4_.wvu.PrintArea" localSheetId="23" hidden="1">#REF!</definedName>
    <definedName name="Z_895A36C3_C501_11D3_9810_00A0C9DF29C4_.wvu.PrintArea" localSheetId="14" hidden="1">#REF!</definedName>
    <definedName name="Z_895A36C3_C501_11D3_9810_00A0C9DF29C4_.wvu.PrintArea" localSheetId="13" hidden="1">#REF!</definedName>
    <definedName name="Z_895A36C3_C501_11D3_9810_00A0C9DF29C4_.wvu.PrintArea" localSheetId="12" hidden="1">#REF!</definedName>
    <definedName name="Z_895A36C3_C501_11D3_9810_00A0C9DF29C4_.wvu.PrintArea" localSheetId="36" hidden="1">#REF!</definedName>
    <definedName name="Z_895A36C3_C501_11D3_9810_00A0C9DF29C4_.wvu.PrintArea" localSheetId="10" hidden="1">#REF!</definedName>
    <definedName name="Z_895A36C3_C501_11D3_9810_00A0C9DF29C4_.wvu.PrintArea" localSheetId="11" hidden="1">#REF!</definedName>
    <definedName name="Z_895A36C3_C501_11D3_9810_00A0C9DF29C4_.wvu.PrintArea" localSheetId="9" hidden="1">#REF!</definedName>
    <definedName name="Z_895A36C3_C501_11D3_9810_00A0C9DF29C4_.wvu.PrintArea" localSheetId="8" hidden="1">#REF!</definedName>
    <definedName name="Z_895A36C3_C501_11D3_9810_00A0C9DF29C4_.wvu.PrintArea" localSheetId="21" hidden="1">#REF!</definedName>
    <definedName name="Z_895A36C3_C501_11D3_9810_00A0C9DF29C4_.wvu.PrintArea" localSheetId="6" hidden="1">#REF!</definedName>
    <definedName name="Z_895A36C3_C501_11D3_9810_00A0C9DF29C4_.wvu.PrintArea" localSheetId="0" hidden="1">#REF!</definedName>
    <definedName name="Z_895A36C3_C501_11D3_9810_00A0C9DF29C4_.wvu.PrintArea" localSheetId="2" hidden="1">#REF!</definedName>
    <definedName name="Z_895A36C3_C501_11D3_9810_00A0C9DF29C4_.wvu.PrintArea" localSheetId="1" hidden="1">#REF!</definedName>
    <definedName name="Z_895A36C3_C501_11D3_9810_00A0C9DF29C4_.wvu.PrintArea" localSheetId="33" hidden="1">#REF!</definedName>
    <definedName name="Z_895A36C3_C501_11D3_9810_00A0C9DF29C4_.wvu.PrintArea" localSheetId="25" hidden="1">#REF!</definedName>
    <definedName name="Z_895A36C3_C501_11D3_9810_00A0C9DF29C4_.wvu.PrintArea" hidden="1">#REF!</definedName>
    <definedName name="Z_895A36C4_C501_11D3_9810_00A0C9DF29C4_.wvu.PrintArea" localSheetId="17" hidden="1">#REF!</definedName>
    <definedName name="Z_895A36C4_C501_11D3_9810_00A0C9DF29C4_.wvu.PrintArea" localSheetId="16" hidden="1">#REF!</definedName>
    <definedName name="Z_895A36C4_C501_11D3_9810_00A0C9DF29C4_.wvu.PrintArea" localSheetId="53" hidden="1">#REF!</definedName>
    <definedName name="Z_895A36C4_C501_11D3_9810_00A0C9DF29C4_.wvu.PrintArea" localSheetId="23" hidden="1">#REF!</definedName>
    <definedName name="Z_895A36C4_C501_11D3_9810_00A0C9DF29C4_.wvu.PrintArea" localSheetId="14" hidden="1">#REF!</definedName>
    <definedName name="Z_895A36C4_C501_11D3_9810_00A0C9DF29C4_.wvu.PrintArea" localSheetId="13" hidden="1">#REF!</definedName>
    <definedName name="Z_895A36C4_C501_11D3_9810_00A0C9DF29C4_.wvu.PrintArea" localSheetId="12" hidden="1">#REF!</definedName>
    <definedName name="Z_895A36C4_C501_11D3_9810_00A0C9DF29C4_.wvu.PrintArea" localSheetId="36" hidden="1">#REF!</definedName>
    <definedName name="Z_895A36C4_C501_11D3_9810_00A0C9DF29C4_.wvu.PrintArea" localSheetId="10" hidden="1">#REF!</definedName>
    <definedName name="Z_895A36C4_C501_11D3_9810_00A0C9DF29C4_.wvu.PrintArea" localSheetId="11" hidden="1">#REF!</definedName>
    <definedName name="Z_895A36C4_C501_11D3_9810_00A0C9DF29C4_.wvu.PrintArea" localSheetId="9" hidden="1">#REF!</definedName>
    <definedName name="Z_895A36C4_C501_11D3_9810_00A0C9DF29C4_.wvu.PrintArea" localSheetId="8" hidden="1">#REF!</definedName>
    <definedName name="Z_895A36C4_C501_11D3_9810_00A0C9DF29C4_.wvu.PrintArea" localSheetId="21" hidden="1">#REF!</definedName>
    <definedName name="Z_895A36C4_C501_11D3_9810_00A0C9DF29C4_.wvu.PrintArea" localSheetId="6" hidden="1">#REF!</definedName>
    <definedName name="Z_895A36C4_C501_11D3_9810_00A0C9DF29C4_.wvu.PrintArea" localSheetId="0" hidden="1">#REF!</definedName>
    <definedName name="Z_895A36C4_C501_11D3_9810_00A0C9DF29C4_.wvu.PrintArea" localSheetId="2" hidden="1">#REF!</definedName>
    <definedName name="Z_895A36C4_C501_11D3_9810_00A0C9DF29C4_.wvu.PrintArea" localSheetId="1" hidden="1">#REF!</definedName>
    <definedName name="Z_895A36C4_C501_11D3_9810_00A0C9DF29C4_.wvu.PrintArea" localSheetId="33" hidden="1">#REF!</definedName>
    <definedName name="Z_895A36C4_C501_11D3_9810_00A0C9DF29C4_.wvu.PrintArea" localSheetId="25" hidden="1">#REF!</definedName>
    <definedName name="Z_895A36C4_C501_11D3_9810_00A0C9DF29C4_.wvu.PrintArea" hidden="1">#REF!</definedName>
    <definedName name="Z_895A36C5_C501_11D3_9810_00A0C9DF29C4_.wvu.PrintArea" localSheetId="17" hidden="1">#REF!</definedName>
    <definedName name="Z_895A36C5_C501_11D3_9810_00A0C9DF29C4_.wvu.PrintArea" localSheetId="16" hidden="1">#REF!</definedName>
    <definedName name="Z_895A36C5_C501_11D3_9810_00A0C9DF29C4_.wvu.PrintArea" localSheetId="53" hidden="1">#REF!</definedName>
    <definedName name="Z_895A36C5_C501_11D3_9810_00A0C9DF29C4_.wvu.PrintArea" localSheetId="23" hidden="1">#REF!</definedName>
    <definedName name="Z_895A36C5_C501_11D3_9810_00A0C9DF29C4_.wvu.PrintArea" localSheetId="14" hidden="1">#REF!</definedName>
    <definedName name="Z_895A36C5_C501_11D3_9810_00A0C9DF29C4_.wvu.PrintArea" localSheetId="13" hidden="1">#REF!</definedName>
    <definedName name="Z_895A36C5_C501_11D3_9810_00A0C9DF29C4_.wvu.PrintArea" localSheetId="12" hidden="1">#REF!</definedName>
    <definedName name="Z_895A36C5_C501_11D3_9810_00A0C9DF29C4_.wvu.PrintArea" localSheetId="36" hidden="1">#REF!</definedName>
    <definedName name="Z_895A36C5_C501_11D3_9810_00A0C9DF29C4_.wvu.PrintArea" localSheetId="10" hidden="1">#REF!</definedName>
    <definedName name="Z_895A36C5_C501_11D3_9810_00A0C9DF29C4_.wvu.PrintArea" localSheetId="11" hidden="1">#REF!</definedName>
    <definedName name="Z_895A36C5_C501_11D3_9810_00A0C9DF29C4_.wvu.PrintArea" localSheetId="9" hidden="1">#REF!</definedName>
    <definedName name="Z_895A36C5_C501_11D3_9810_00A0C9DF29C4_.wvu.PrintArea" localSheetId="8" hidden="1">#REF!</definedName>
    <definedName name="Z_895A36C5_C501_11D3_9810_00A0C9DF29C4_.wvu.PrintArea" localSheetId="21" hidden="1">#REF!</definedName>
    <definedName name="Z_895A36C5_C501_11D3_9810_00A0C9DF29C4_.wvu.PrintArea" localSheetId="6" hidden="1">#REF!</definedName>
    <definedName name="Z_895A36C5_C501_11D3_9810_00A0C9DF29C4_.wvu.PrintArea" localSheetId="0" hidden="1">#REF!</definedName>
    <definedName name="Z_895A36C5_C501_11D3_9810_00A0C9DF29C4_.wvu.PrintArea" localSheetId="2" hidden="1">#REF!</definedName>
    <definedName name="Z_895A36C5_C501_11D3_9810_00A0C9DF29C4_.wvu.PrintArea" localSheetId="1" hidden="1">#REF!</definedName>
    <definedName name="Z_895A36C5_C501_11D3_9810_00A0C9DF29C4_.wvu.PrintArea" localSheetId="33" hidden="1">#REF!</definedName>
    <definedName name="Z_895A36C5_C501_11D3_9810_00A0C9DF29C4_.wvu.PrintArea" localSheetId="25" hidden="1">#REF!</definedName>
    <definedName name="Z_895A36C5_C501_11D3_9810_00A0C9DF29C4_.wvu.PrintArea" hidden="1">#REF!</definedName>
    <definedName name="Z_895A36C7_C501_11D3_9810_00A0C9DF29C4_.wvu.PrintArea" localSheetId="17" hidden="1">#REF!</definedName>
    <definedName name="Z_895A36C7_C501_11D3_9810_00A0C9DF29C4_.wvu.PrintArea" localSheetId="16" hidden="1">#REF!</definedName>
    <definedName name="Z_895A36C7_C501_11D3_9810_00A0C9DF29C4_.wvu.PrintArea" localSheetId="53" hidden="1">#REF!</definedName>
    <definedName name="Z_895A36C7_C501_11D3_9810_00A0C9DF29C4_.wvu.PrintArea" localSheetId="23" hidden="1">#REF!</definedName>
    <definedName name="Z_895A36C7_C501_11D3_9810_00A0C9DF29C4_.wvu.PrintArea" localSheetId="14" hidden="1">#REF!</definedName>
    <definedName name="Z_895A36C7_C501_11D3_9810_00A0C9DF29C4_.wvu.PrintArea" localSheetId="13" hidden="1">#REF!</definedName>
    <definedName name="Z_895A36C7_C501_11D3_9810_00A0C9DF29C4_.wvu.PrintArea" localSheetId="12" hidden="1">#REF!</definedName>
    <definedName name="Z_895A36C7_C501_11D3_9810_00A0C9DF29C4_.wvu.PrintArea" localSheetId="36" hidden="1">#REF!</definedName>
    <definedName name="Z_895A36C7_C501_11D3_9810_00A0C9DF29C4_.wvu.PrintArea" localSheetId="10" hidden="1">#REF!</definedName>
    <definedName name="Z_895A36C7_C501_11D3_9810_00A0C9DF29C4_.wvu.PrintArea" localSheetId="11" hidden="1">#REF!</definedName>
    <definedName name="Z_895A36C7_C501_11D3_9810_00A0C9DF29C4_.wvu.PrintArea" localSheetId="9" hidden="1">#REF!</definedName>
    <definedName name="Z_895A36C7_C501_11D3_9810_00A0C9DF29C4_.wvu.PrintArea" localSheetId="8" hidden="1">#REF!</definedName>
    <definedName name="Z_895A36C7_C501_11D3_9810_00A0C9DF29C4_.wvu.PrintArea" localSheetId="21" hidden="1">#REF!</definedName>
    <definedName name="Z_895A36C7_C501_11D3_9810_00A0C9DF29C4_.wvu.PrintArea" localSheetId="6" hidden="1">#REF!</definedName>
    <definedName name="Z_895A36C7_C501_11D3_9810_00A0C9DF29C4_.wvu.PrintArea" localSheetId="0" hidden="1">#REF!</definedName>
    <definedName name="Z_895A36C7_C501_11D3_9810_00A0C9DF29C4_.wvu.PrintArea" localSheetId="2" hidden="1">#REF!</definedName>
    <definedName name="Z_895A36C7_C501_11D3_9810_00A0C9DF29C4_.wvu.PrintArea" localSheetId="1" hidden="1">#REF!</definedName>
    <definedName name="Z_895A36C7_C501_11D3_9810_00A0C9DF29C4_.wvu.PrintArea" localSheetId="33" hidden="1">#REF!</definedName>
    <definedName name="Z_895A36C7_C501_11D3_9810_00A0C9DF29C4_.wvu.PrintArea" localSheetId="25" hidden="1">#REF!</definedName>
    <definedName name="Z_895A36C7_C501_11D3_9810_00A0C9DF29C4_.wvu.PrintArea" hidden="1">#REF!</definedName>
    <definedName name="Z_895A36C8_C501_11D3_9810_00A0C9DF29C4_.wvu.PrintArea" localSheetId="17" hidden="1">#REF!</definedName>
    <definedName name="Z_895A36C8_C501_11D3_9810_00A0C9DF29C4_.wvu.PrintArea" localSheetId="16" hidden="1">#REF!</definedName>
    <definedName name="Z_895A36C8_C501_11D3_9810_00A0C9DF29C4_.wvu.PrintArea" localSheetId="53" hidden="1">#REF!</definedName>
    <definedName name="Z_895A36C8_C501_11D3_9810_00A0C9DF29C4_.wvu.PrintArea" localSheetId="23" hidden="1">#REF!</definedName>
    <definedName name="Z_895A36C8_C501_11D3_9810_00A0C9DF29C4_.wvu.PrintArea" localSheetId="14" hidden="1">#REF!</definedName>
    <definedName name="Z_895A36C8_C501_11D3_9810_00A0C9DF29C4_.wvu.PrintArea" localSheetId="13" hidden="1">#REF!</definedName>
    <definedName name="Z_895A36C8_C501_11D3_9810_00A0C9DF29C4_.wvu.PrintArea" localSheetId="12" hidden="1">#REF!</definedName>
    <definedName name="Z_895A36C8_C501_11D3_9810_00A0C9DF29C4_.wvu.PrintArea" localSheetId="36" hidden="1">#REF!</definedName>
    <definedName name="Z_895A36C8_C501_11D3_9810_00A0C9DF29C4_.wvu.PrintArea" localSheetId="10" hidden="1">#REF!</definedName>
    <definedName name="Z_895A36C8_C501_11D3_9810_00A0C9DF29C4_.wvu.PrintArea" localSheetId="11" hidden="1">#REF!</definedName>
    <definedName name="Z_895A36C8_C501_11D3_9810_00A0C9DF29C4_.wvu.PrintArea" localSheetId="9" hidden="1">#REF!</definedName>
    <definedName name="Z_895A36C8_C501_11D3_9810_00A0C9DF29C4_.wvu.PrintArea" localSheetId="8" hidden="1">#REF!</definedName>
    <definedName name="Z_895A36C8_C501_11D3_9810_00A0C9DF29C4_.wvu.PrintArea" localSheetId="21" hidden="1">#REF!</definedName>
    <definedName name="Z_895A36C8_C501_11D3_9810_00A0C9DF29C4_.wvu.PrintArea" localSheetId="6" hidden="1">#REF!</definedName>
    <definedName name="Z_895A36C8_C501_11D3_9810_00A0C9DF29C4_.wvu.PrintArea" localSheetId="0" hidden="1">#REF!</definedName>
    <definedName name="Z_895A36C8_C501_11D3_9810_00A0C9DF29C4_.wvu.PrintArea" localSheetId="2" hidden="1">#REF!</definedName>
    <definedName name="Z_895A36C8_C501_11D3_9810_00A0C9DF29C4_.wvu.PrintArea" localSheetId="1" hidden="1">#REF!</definedName>
    <definedName name="Z_895A36C8_C501_11D3_9810_00A0C9DF29C4_.wvu.PrintArea" localSheetId="33" hidden="1">#REF!</definedName>
    <definedName name="Z_895A36C8_C501_11D3_9810_00A0C9DF29C4_.wvu.PrintArea" localSheetId="25" hidden="1">#REF!</definedName>
    <definedName name="Z_895A36C8_C501_11D3_9810_00A0C9DF29C4_.wvu.PrintArea" hidden="1">#REF!</definedName>
    <definedName name="Z_895A36C9_C501_11D3_9810_00A0C9DF29C4_.wvu.PrintArea" localSheetId="17" hidden="1">#REF!</definedName>
    <definedName name="Z_895A36C9_C501_11D3_9810_00A0C9DF29C4_.wvu.PrintArea" localSheetId="16" hidden="1">#REF!</definedName>
    <definedName name="Z_895A36C9_C501_11D3_9810_00A0C9DF29C4_.wvu.PrintArea" localSheetId="53" hidden="1">#REF!</definedName>
    <definedName name="Z_895A36C9_C501_11D3_9810_00A0C9DF29C4_.wvu.PrintArea" localSheetId="23" hidden="1">#REF!</definedName>
    <definedName name="Z_895A36C9_C501_11D3_9810_00A0C9DF29C4_.wvu.PrintArea" localSheetId="14" hidden="1">#REF!</definedName>
    <definedName name="Z_895A36C9_C501_11D3_9810_00A0C9DF29C4_.wvu.PrintArea" localSheetId="13" hidden="1">#REF!</definedName>
    <definedName name="Z_895A36C9_C501_11D3_9810_00A0C9DF29C4_.wvu.PrintArea" localSheetId="12" hidden="1">#REF!</definedName>
    <definedName name="Z_895A36C9_C501_11D3_9810_00A0C9DF29C4_.wvu.PrintArea" localSheetId="36" hidden="1">#REF!</definedName>
    <definedName name="Z_895A36C9_C501_11D3_9810_00A0C9DF29C4_.wvu.PrintArea" localSheetId="10" hidden="1">#REF!</definedName>
    <definedName name="Z_895A36C9_C501_11D3_9810_00A0C9DF29C4_.wvu.PrintArea" localSheetId="11" hidden="1">#REF!</definedName>
    <definedName name="Z_895A36C9_C501_11D3_9810_00A0C9DF29C4_.wvu.PrintArea" localSheetId="9" hidden="1">#REF!</definedName>
    <definedName name="Z_895A36C9_C501_11D3_9810_00A0C9DF29C4_.wvu.PrintArea" localSheetId="8" hidden="1">#REF!</definedName>
    <definedName name="Z_895A36C9_C501_11D3_9810_00A0C9DF29C4_.wvu.PrintArea" localSheetId="21" hidden="1">#REF!</definedName>
    <definedName name="Z_895A36C9_C501_11D3_9810_00A0C9DF29C4_.wvu.PrintArea" localSheetId="6" hidden="1">#REF!</definedName>
    <definedName name="Z_895A36C9_C501_11D3_9810_00A0C9DF29C4_.wvu.PrintArea" localSheetId="0" hidden="1">#REF!</definedName>
    <definedName name="Z_895A36C9_C501_11D3_9810_00A0C9DF29C4_.wvu.PrintArea" localSheetId="2" hidden="1">#REF!</definedName>
    <definedName name="Z_895A36C9_C501_11D3_9810_00A0C9DF29C4_.wvu.PrintArea" localSheetId="1" hidden="1">#REF!</definedName>
    <definedName name="Z_895A36C9_C501_11D3_9810_00A0C9DF29C4_.wvu.PrintArea" localSheetId="33" hidden="1">#REF!</definedName>
    <definedName name="Z_895A36C9_C501_11D3_9810_00A0C9DF29C4_.wvu.PrintArea" localSheetId="25" hidden="1">#REF!</definedName>
    <definedName name="Z_895A36C9_C501_11D3_9810_00A0C9DF29C4_.wvu.PrintArea" hidden="1">#REF!</definedName>
    <definedName name="Z_895A36CA_C501_11D3_9810_00A0C9DF29C4_.wvu.PrintArea" localSheetId="17" hidden="1">#REF!</definedName>
    <definedName name="Z_895A36CA_C501_11D3_9810_00A0C9DF29C4_.wvu.PrintArea" localSheetId="16" hidden="1">#REF!</definedName>
    <definedName name="Z_895A36CA_C501_11D3_9810_00A0C9DF29C4_.wvu.PrintArea" localSheetId="53" hidden="1">#REF!</definedName>
    <definedName name="Z_895A36CA_C501_11D3_9810_00A0C9DF29C4_.wvu.PrintArea" localSheetId="23" hidden="1">#REF!</definedName>
    <definedName name="Z_895A36CA_C501_11D3_9810_00A0C9DF29C4_.wvu.PrintArea" localSheetId="14" hidden="1">#REF!</definedName>
    <definedName name="Z_895A36CA_C501_11D3_9810_00A0C9DF29C4_.wvu.PrintArea" localSheetId="13" hidden="1">#REF!</definedName>
    <definedName name="Z_895A36CA_C501_11D3_9810_00A0C9DF29C4_.wvu.PrintArea" localSheetId="12" hidden="1">#REF!</definedName>
    <definedName name="Z_895A36CA_C501_11D3_9810_00A0C9DF29C4_.wvu.PrintArea" localSheetId="36" hidden="1">#REF!</definedName>
    <definedName name="Z_895A36CA_C501_11D3_9810_00A0C9DF29C4_.wvu.PrintArea" localSheetId="10" hidden="1">#REF!</definedName>
    <definedName name="Z_895A36CA_C501_11D3_9810_00A0C9DF29C4_.wvu.PrintArea" localSheetId="11" hidden="1">#REF!</definedName>
    <definedName name="Z_895A36CA_C501_11D3_9810_00A0C9DF29C4_.wvu.PrintArea" localSheetId="9" hidden="1">#REF!</definedName>
    <definedName name="Z_895A36CA_C501_11D3_9810_00A0C9DF29C4_.wvu.PrintArea" localSheetId="8" hidden="1">#REF!</definedName>
    <definedName name="Z_895A36CA_C501_11D3_9810_00A0C9DF29C4_.wvu.PrintArea" localSheetId="21" hidden="1">#REF!</definedName>
    <definedName name="Z_895A36CA_C501_11D3_9810_00A0C9DF29C4_.wvu.PrintArea" localSheetId="6" hidden="1">#REF!</definedName>
    <definedName name="Z_895A36CA_C501_11D3_9810_00A0C9DF29C4_.wvu.PrintArea" localSheetId="0" hidden="1">#REF!</definedName>
    <definedName name="Z_895A36CA_C501_11D3_9810_00A0C9DF29C4_.wvu.PrintArea" localSheetId="2" hidden="1">#REF!</definedName>
    <definedName name="Z_895A36CA_C501_11D3_9810_00A0C9DF29C4_.wvu.PrintArea" localSheetId="1" hidden="1">#REF!</definedName>
    <definedName name="Z_895A36CA_C501_11D3_9810_00A0C9DF29C4_.wvu.PrintArea" localSheetId="33" hidden="1">#REF!</definedName>
    <definedName name="Z_895A36CA_C501_11D3_9810_00A0C9DF29C4_.wvu.PrintArea" localSheetId="25" hidden="1">#REF!</definedName>
    <definedName name="Z_895A36CA_C501_11D3_9810_00A0C9DF29C4_.wvu.PrintArea" hidden="1">#REF!</definedName>
    <definedName name="Z_895A36CC_C501_11D3_9810_00A0C9DF29C4_.wvu.PrintArea" localSheetId="17" hidden="1">#REF!</definedName>
    <definedName name="Z_895A36CC_C501_11D3_9810_00A0C9DF29C4_.wvu.PrintArea" localSheetId="16" hidden="1">#REF!</definedName>
    <definedName name="Z_895A36CC_C501_11D3_9810_00A0C9DF29C4_.wvu.PrintArea" localSheetId="53" hidden="1">#REF!</definedName>
    <definedName name="Z_895A36CC_C501_11D3_9810_00A0C9DF29C4_.wvu.PrintArea" localSheetId="23" hidden="1">#REF!</definedName>
    <definedName name="Z_895A36CC_C501_11D3_9810_00A0C9DF29C4_.wvu.PrintArea" localSheetId="14" hidden="1">#REF!</definedName>
    <definedName name="Z_895A36CC_C501_11D3_9810_00A0C9DF29C4_.wvu.PrintArea" localSheetId="13" hidden="1">#REF!</definedName>
    <definedName name="Z_895A36CC_C501_11D3_9810_00A0C9DF29C4_.wvu.PrintArea" localSheetId="12" hidden="1">#REF!</definedName>
    <definedName name="Z_895A36CC_C501_11D3_9810_00A0C9DF29C4_.wvu.PrintArea" localSheetId="36" hidden="1">#REF!</definedName>
    <definedName name="Z_895A36CC_C501_11D3_9810_00A0C9DF29C4_.wvu.PrintArea" localSheetId="10" hidden="1">#REF!</definedName>
    <definedName name="Z_895A36CC_C501_11D3_9810_00A0C9DF29C4_.wvu.PrintArea" localSheetId="11" hidden="1">#REF!</definedName>
    <definedName name="Z_895A36CC_C501_11D3_9810_00A0C9DF29C4_.wvu.PrintArea" localSheetId="9" hidden="1">#REF!</definedName>
    <definedName name="Z_895A36CC_C501_11D3_9810_00A0C9DF29C4_.wvu.PrintArea" localSheetId="8" hidden="1">#REF!</definedName>
    <definedName name="Z_895A36CC_C501_11D3_9810_00A0C9DF29C4_.wvu.PrintArea" localSheetId="21" hidden="1">#REF!</definedName>
    <definedName name="Z_895A36CC_C501_11D3_9810_00A0C9DF29C4_.wvu.PrintArea" localSheetId="6" hidden="1">#REF!</definedName>
    <definedName name="Z_895A36CC_C501_11D3_9810_00A0C9DF29C4_.wvu.PrintArea" localSheetId="0" hidden="1">#REF!</definedName>
    <definedName name="Z_895A36CC_C501_11D3_9810_00A0C9DF29C4_.wvu.PrintArea" localSheetId="2" hidden="1">#REF!</definedName>
    <definedName name="Z_895A36CC_C501_11D3_9810_00A0C9DF29C4_.wvu.PrintArea" localSheetId="1" hidden="1">#REF!</definedName>
    <definedName name="Z_895A36CC_C501_11D3_9810_00A0C9DF29C4_.wvu.PrintArea" localSheetId="33" hidden="1">#REF!</definedName>
    <definedName name="Z_895A36CC_C501_11D3_9810_00A0C9DF29C4_.wvu.PrintArea" localSheetId="25" hidden="1">#REF!</definedName>
    <definedName name="Z_895A36CC_C501_11D3_9810_00A0C9DF29C4_.wvu.PrintArea" hidden="1">#REF!</definedName>
    <definedName name="Z_895A36CD_C501_11D3_9810_00A0C9DF29C4_.wvu.PrintArea" localSheetId="17" hidden="1">#REF!</definedName>
    <definedName name="Z_895A36CD_C501_11D3_9810_00A0C9DF29C4_.wvu.PrintArea" localSheetId="16" hidden="1">#REF!</definedName>
    <definedName name="Z_895A36CD_C501_11D3_9810_00A0C9DF29C4_.wvu.PrintArea" localSheetId="53" hidden="1">#REF!</definedName>
    <definedName name="Z_895A36CD_C501_11D3_9810_00A0C9DF29C4_.wvu.PrintArea" localSheetId="23" hidden="1">#REF!</definedName>
    <definedName name="Z_895A36CD_C501_11D3_9810_00A0C9DF29C4_.wvu.PrintArea" localSheetId="14" hidden="1">#REF!</definedName>
    <definedName name="Z_895A36CD_C501_11D3_9810_00A0C9DF29C4_.wvu.PrintArea" localSheetId="13" hidden="1">#REF!</definedName>
    <definedName name="Z_895A36CD_C501_11D3_9810_00A0C9DF29C4_.wvu.PrintArea" localSheetId="12" hidden="1">#REF!</definedName>
    <definedName name="Z_895A36CD_C501_11D3_9810_00A0C9DF29C4_.wvu.PrintArea" localSheetId="36" hidden="1">#REF!</definedName>
    <definedName name="Z_895A36CD_C501_11D3_9810_00A0C9DF29C4_.wvu.PrintArea" localSheetId="10" hidden="1">#REF!</definedName>
    <definedName name="Z_895A36CD_C501_11D3_9810_00A0C9DF29C4_.wvu.PrintArea" localSheetId="11" hidden="1">#REF!</definedName>
    <definedName name="Z_895A36CD_C501_11D3_9810_00A0C9DF29C4_.wvu.PrintArea" localSheetId="9" hidden="1">#REF!</definedName>
    <definedName name="Z_895A36CD_C501_11D3_9810_00A0C9DF29C4_.wvu.PrintArea" localSheetId="8" hidden="1">#REF!</definedName>
    <definedName name="Z_895A36CD_C501_11D3_9810_00A0C9DF29C4_.wvu.PrintArea" localSheetId="21" hidden="1">#REF!</definedName>
    <definedName name="Z_895A36CD_C501_11D3_9810_00A0C9DF29C4_.wvu.PrintArea" localSheetId="6" hidden="1">#REF!</definedName>
    <definedName name="Z_895A36CD_C501_11D3_9810_00A0C9DF29C4_.wvu.PrintArea" localSheetId="0" hidden="1">#REF!</definedName>
    <definedName name="Z_895A36CD_C501_11D3_9810_00A0C9DF29C4_.wvu.PrintArea" localSheetId="2" hidden="1">#REF!</definedName>
    <definedName name="Z_895A36CD_C501_11D3_9810_00A0C9DF29C4_.wvu.PrintArea" localSheetId="1" hidden="1">#REF!</definedName>
    <definedName name="Z_895A36CD_C501_11D3_9810_00A0C9DF29C4_.wvu.PrintArea" localSheetId="33" hidden="1">#REF!</definedName>
    <definedName name="Z_895A36CD_C501_11D3_9810_00A0C9DF29C4_.wvu.PrintArea" localSheetId="25" hidden="1">#REF!</definedName>
    <definedName name="Z_895A36CD_C501_11D3_9810_00A0C9DF29C4_.wvu.PrintArea" hidden="1">#REF!</definedName>
    <definedName name="Z_8EBA90B0_77F8_11D3_9805_00A0C9DF29C4_.wvu.PrintArea" localSheetId="17" hidden="1">#REF!</definedName>
    <definedName name="Z_8EBA90B0_77F8_11D3_9805_00A0C9DF29C4_.wvu.PrintArea" localSheetId="16" hidden="1">#REF!</definedName>
    <definedName name="Z_8EBA90B0_77F8_11D3_9805_00A0C9DF29C4_.wvu.PrintArea" localSheetId="53" hidden="1">#REF!</definedName>
    <definedName name="Z_8EBA90B0_77F8_11D3_9805_00A0C9DF29C4_.wvu.PrintArea" localSheetId="23" hidden="1">#REF!</definedName>
    <definedName name="Z_8EBA90B0_77F8_11D3_9805_00A0C9DF29C4_.wvu.PrintArea" localSheetId="14" hidden="1">#REF!</definedName>
    <definedName name="Z_8EBA90B0_77F8_11D3_9805_00A0C9DF29C4_.wvu.PrintArea" localSheetId="13" hidden="1">#REF!</definedName>
    <definedName name="Z_8EBA90B0_77F8_11D3_9805_00A0C9DF29C4_.wvu.PrintArea" localSheetId="12" hidden="1">#REF!</definedName>
    <definedName name="Z_8EBA90B0_77F8_11D3_9805_00A0C9DF29C4_.wvu.PrintArea" localSheetId="36" hidden="1">#REF!</definedName>
    <definedName name="Z_8EBA90B0_77F8_11D3_9805_00A0C9DF29C4_.wvu.PrintArea" localSheetId="10" hidden="1">#REF!</definedName>
    <definedName name="Z_8EBA90B0_77F8_11D3_9805_00A0C9DF29C4_.wvu.PrintArea" localSheetId="11" hidden="1">#REF!</definedName>
    <definedName name="Z_8EBA90B0_77F8_11D3_9805_00A0C9DF29C4_.wvu.PrintArea" localSheetId="9" hidden="1">#REF!</definedName>
    <definedName name="Z_8EBA90B0_77F8_11D3_9805_00A0C9DF29C4_.wvu.PrintArea" localSheetId="8" hidden="1">#REF!</definedName>
    <definedName name="Z_8EBA90B0_77F8_11D3_9805_00A0C9DF29C4_.wvu.PrintArea" localSheetId="21" hidden="1">#REF!</definedName>
    <definedName name="Z_8EBA90B0_77F8_11D3_9805_00A0C9DF29C4_.wvu.PrintArea" localSheetId="6" hidden="1">#REF!</definedName>
    <definedName name="Z_8EBA90B0_77F8_11D3_9805_00A0C9DF29C4_.wvu.PrintArea" localSheetId="0" hidden="1">#REF!</definedName>
    <definedName name="Z_8EBA90B0_77F8_11D3_9805_00A0C9DF29C4_.wvu.PrintArea" localSheetId="2" hidden="1">#REF!</definedName>
    <definedName name="Z_8EBA90B0_77F8_11D3_9805_00A0C9DF29C4_.wvu.PrintArea" localSheetId="1" hidden="1">#REF!</definedName>
    <definedName name="Z_8EBA90B0_77F8_11D3_9805_00A0C9DF29C4_.wvu.PrintArea" localSheetId="33" hidden="1">#REF!</definedName>
    <definedName name="Z_8EBA90B0_77F8_11D3_9805_00A0C9DF29C4_.wvu.PrintArea" localSheetId="25" hidden="1">#REF!</definedName>
    <definedName name="Z_8EBA90B0_77F8_11D3_9805_00A0C9DF29C4_.wvu.PrintArea" hidden="1">#REF!</definedName>
    <definedName name="Z_8EBA90B1_77F8_11D3_9805_00A0C9DF29C4_.wvu.PrintArea" localSheetId="17" hidden="1">#REF!</definedName>
    <definedName name="Z_8EBA90B1_77F8_11D3_9805_00A0C9DF29C4_.wvu.PrintArea" localSheetId="16" hidden="1">#REF!</definedName>
    <definedName name="Z_8EBA90B1_77F8_11D3_9805_00A0C9DF29C4_.wvu.PrintArea" localSheetId="53" hidden="1">#REF!</definedName>
    <definedName name="Z_8EBA90B1_77F8_11D3_9805_00A0C9DF29C4_.wvu.PrintArea" localSheetId="23" hidden="1">#REF!</definedName>
    <definedName name="Z_8EBA90B1_77F8_11D3_9805_00A0C9DF29C4_.wvu.PrintArea" localSheetId="14" hidden="1">#REF!</definedName>
    <definedName name="Z_8EBA90B1_77F8_11D3_9805_00A0C9DF29C4_.wvu.PrintArea" localSheetId="13" hidden="1">#REF!</definedName>
    <definedName name="Z_8EBA90B1_77F8_11D3_9805_00A0C9DF29C4_.wvu.PrintArea" localSheetId="12" hidden="1">#REF!</definedName>
    <definedName name="Z_8EBA90B1_77F8_11D3_9805_00A0C9DF29C4_.wvu.PrintArea" localSheetId="36" hidden="1">#REF!</definedName>
    <definedName name="Z_8EBA90B1_77F8_11D3_9805_00A0C9DF29C4_.wvu.PrintArea" localSheetId="10" hidden="1">#REF!</definedName>
    <definedName name="Z_8EBA90B1_77F8_11D3_9805_00A0C9DF29C4_.wvu.PrintArea" localSheetId="11" hidden="1">#REF!</definedName>
    <definedName name="Z_8EBA90B1_77F8_11D3_9805_00A0C9DF29C4_.wvu.PrintArea" localSheetId="9" hidden="1">#REF!</definedName>
    <definedName name="Z_8EBA90B1_77F8_11D3_9805_00A0C9DF29C4_.wvu.PrintArea" localSheetId="8" hidden="1">#REF!</definedName>
    <definedName name="Z_8EBA90B1_77F8_11D3_9805_00A0C9DF29C4_.wvu.PrintArea" localSheetId="21" hidden="1">#REF!</definedName>
    <definedName name="Z_8EBA90B1_77F8_11D3_9805_00A0C9DF29C4_.wvu.PrintArea" localSheetId="6" hidden="1">#REF!</definedName>
    <definedName name="Z_8EBA90B1_77F8_11D3_9805_00A0C9DF29C4_.wvu.PrintArea" localSheetId="0" hidden="1">#REF!</definedName>
    <definedName name="Z_8EBA90B1_77F8_11D3_9805_00A0C9DF29C4_.wvu.PrintArea" localSheetId="2" hidden="1">#REF!</definedName>
    <definedName name="Z_8EBA90B1_77F8_11D3_9805_00A0C9DF29C4_.wvu.PrintArea" localSheetId="1" hidden="1">#REF!</definedName>
    <definedName name="Z_8EBA90B1_77F8_11D3_9805_00A0C9DF29C4_.wvu.PrintArea" localSheetId="33" hidden="1">#REF!</definedName>
    <definedName name="Z_8EBA90B1_77F8_11D3_9805_00A0C9DF29C4_.wvu.PrintArea" localSheetId="25" hidden="1">#REF!</definedName>
    <definedName name="Z_8EBA90B1_77F8_11D3_9805_00A0C9DF29C4_.wvu.PrintArea" hidden="1">#REF!</definedName>
    <definedName name="Z_8EBA90B3_77F8_11D3_9805_00A0C9DF29C4_.wvu.PrintArea" localSheetId="17" hidden="1">#REF!</definedName>
    <definedName name="Z_8EBA90B3_77F8_11D3_9805_00A0C9DF29C4_.wvu.PrintArea" localSheetId="16" hidden="1">#REF!</definedName>
    <definedName name="Z_8EBA90B3_77F8_11D3_9805_00A0C9DF29C4_.wvu.PrintArea" localSheetId="53" hidden="1">#REF!</definedName>
    <definedName name="Z_8EBA90B3_77F8_11D3_9805_00A0C9DF29C4_.wvu.PrintArea" localSheetId="23" hidden="1">#REF!</definedName>
    <definedName name="Z_8EBA90B3_77F8_11D3_9805_00A0C9DF29C4_.wvu.PrintArea" localSheetId="14" hidden="1">#REF!</definedName>
    <definedName name="Z_8EBA90B3_77F8_11D3_9805_00A0C9DF29C4_.wvu.PrintArea" localSheetId="13" hidden="1">#REF!</definedName>
    <definedName name="Z_8EBA90B3_77F8_11D3_9805_00A0C9DF29C4_.wvu.PrintArea" localSheetId="12" hidden="1">#REF!</definedName>
    <definedName name="Z_8EBA90B3_77F8_11D3_9805_00A0C9DF29C4_.wvu.PrintArea" localSheetId="36" hidden="1">#REF!</definedName>
    <definedName name="Z_8EBA90B3_77F8_11D3_9805_00A0C9DF29C4_.wvu.PrintArea" localSheetId="10" hidden="1">#REF!</definedName>
    <definedName name="Z_8EBA90B3_77F8_11D3_9805_00A0C9DF29C4_.wvu.PrintArea" localSheetId="11" hidden="1">#REF!</definedName>
    <definedName name="Z_8EBA90B3_77F8_11D3_9805_00A0C9DF29C4_.wvu.PrintArea" localSheetId="9" hidden="1">#REF!</definedName>
    <definedName name="Z_8EBA90B3_77F8_11D3_9805_00A0C9DF29C4_.wvu.PrintArea" localSheetId="8" hidden="1">#REF!</definedName>
    <definedName name="Z_8EBA90B3_77F8_11D3_9805_00A0C9DF29C4_.wvu.PrintArea" localSheetId="21" hidden="1">#REF!</definedName>
    <definedName name="Z_8EBA90B3_77F8_11D3_9805_00A0C9DF29C4_.wvu.PrintArea" localSheetId="6" hidden="1">#REF!</definedName>
    <definedName name="Z_8EBA90B3_77F8_11D3_9805_00A0C9DF29C4_.wvu.PrintArea" localSheetId="0" hidden="1">#REF!</definedName>
    <definedName name="Z_8EBA90B3_77F8_11D3_9805_00A0C9DF29C4_.wvu.PrintArea" localSheetId="2" hidden="1">#REF!</definedName>
    <definedName name="Z_8EBA90B3_77F8_11D3_9805_00A0C9DF29C4_.wvu.PrintArea" localSheetId="1" hidden="1">#REF!</definedName>
    <definedName name="Z_8EBA90B3_77F8_11D3_9805_00A0C9DF29C4_.wvu.PrintArea" localSheetId="33" hidden="1">#REF!</definedName>
    <definedName name="Z_8EBA90B3_77F8_11D3_9805_00A0C9DF29C4_.wvu.PrintArea" localSheetId="25" hidden="1">#REF!</definedName>
    <definedName name="Z_8EBA90B3_77F8_11D3_9805_00A0C9DF29C4_.wvu.PrintArea" hidden="1">#REF!</definedName>
    <definedName name="Z_8EBA90B4_77F8_11D3_9805_00A0C9DF29C4_.wvu.PrintArea" localSheetId="17" hidden="1">#REF!</definedName>
    <definedName name="Z_8EBA90B4_77F8_11D3_9805_00A0C9DF29C4_.wvu.PrintArea" localSheetId="16" hidden="1">#REF!</definedName>
    <definedName name="Z_8EBA90B4_77F8_11D3_9805_00A0C9DF29C4_.wvu.PrintArea" localSheetId="53" hidden="1">#REF!</definedName>
    <definedName name="Z_8EBA90B4_77F8_11D3_9805_00A0C9DF29C4_.wvu.PrintArea" localSheetId="23" hidden="1">#REF!</definedName>
    <definedName name="Z_8EBA90B4_77F8_11D3_9805_00A0C9DF29C4_.wvu.PrintArea" localSheetId="14" hidden="1">#REF!</definedName>
    <definedName name="Z_8EBA90B4_77F8_11D3_9805_00A0C9DF29C4_.wvu.PrintArea" localSheetId="13" hidden="1">#REF!</definedName>
    <definedName name="Z_8EBA90B4_77F8_11D3_9805_00A0C9DF29C4_.wvu.PrintArea" localSheetId="12" hidden="1">#REF!</definedName>
    <definedName name="Z_8EBA90B4_77F8_11D3_9805_00A0C9DF29C4_.wvu.PrintArea" localSheetId="36" hidden="1">#REF!</definedName>
    <definedName name="Z_8EBA90B4_77F8_11D3_9805_00A0C9DF29C4_.wvu.PrintArea" localSheetId="10" hidden="1">#REF!</definedName>
    <definedName name="Z_8EBA90B4_77F8_11D3_9805_00A0C9DF29C4_.wvu.PrintArea" localSheetId="11" hidden="1">#REF!</definedName>
    <definedName name="Z_8EBA90B4_77F8_11D3_9805_00A0C9DF29C4_.wvu.PrintArea" localSheetId="9" hidden="1">#REF!</definedName>
    <definedName name="Z_8EBA90B4_77F8_11D3_9805_00A0C9DF29C4_.wvu.PrintArea" localSheetId="8" hidden="1">#REF!</definedName>
    <definedName name="Z_8EBA90B4_77F8_11D3_9805_00A0C9DF29C4_.wvu.PrintArea" localSheetId="21" hidden="1">#REF!</definedName>
    <definedName name="Z_8EBA90B4_77F8_11D3_9805_00A0C9DF29C4_.wvu.PrintArea" localSheetId="6" hidden="1">#REF!</definedName>
    <definedName name="Z_8EBA90B4_77F8_11D3_9805_00A0C9DF29C4_.wvu.PrintArea" localSheetId="0" hidden="1">#REF!</definedName>
    <definedName name="Z_8EBA90B4_77F8_11D3_9805_00A0C9DF29C4_.wvu.PrintArea" localSheetId="2" hidden="1">#REF!</definedName>
    <definedName name="Z_8EBA90B4_77F8_11D3_9805_00A0C9DF29C4_.wvu.PrintArea" localSheetId="1" hidden="1">#REF!</definedName>
    <definedName name="Z_8EBA90B4_77F8_11D3_9805_00A0C9DF29C4_.wvu.PrintArea" localSheetId="33" hidden="1">#REF!</definedName>
    <definedName name="Z_8EBA90B4_77F8_11D3_9805_00A0C9DF29C4_.wvu.PrintArea" localSheetId="25" hidden="1">#REF!</definedName>
    <definedName name="Z_8EBA90B4_77F8_11D3_9805_00A0C9DF29C4_.wvu.PrintArea" hidden="1">#REF!</definedName>
    <definedName name="Z_8EBA90B5_77F8_11D3_9805_00A0C9DF29C4_.wvu.PrintArea" localSheetId="17" hidden="1">#REF!</definedName>
    <definedName name="Z_8EBA90B5_77F8_11D3_9805_00A0C9DF29C4_.wvu.PrintArea" localSheetId="16" hidden="1">#REF!</definedName>
    <definedName name="Z_8EBA90B5_77F8_11D3_9805_00A0C9DF29C4_.wvu.PrintArea" localSheetId="53" hidden="1">#REF!</definedName>
    <definedName name="Z_8EBA90B5_77F8_11D3_9805_00A0C9DF29C4_.wvu.PrintArea" localSheetId="23" hidden="1">#REF!</definedName>
    <definedName name="Z_8EBA90B5_77F8_11D3_9805_00A0C9DF29C4_.wvu.PrintArea" localSheetId="14" hidden="1">#REF!</definedName>
    <definedName name="Z_8EBA90B5_77F8_11D3_9805_00A0C9DF29C4_.wvu.PrintArea" localSheetId="13" hidden="1">#REF!</definedName>
    <definedName name="Z_8EBA90B5_77F8_11D3_9805_00A0C9DF29C4_.wvu.PrintArea" localSheetId="12" hidden="1">#REF!</definedName>
    <definedName name="Z_8EBA90B5_77F8_11D3_9805_00A0C9DF29C4_.wvu.PrintArea" localSheetId="36" hidden="1">#REF!</definedName>
    <definedName name="Z_8EBA90B5_77F8_11D3_9805_00A0C9DF29C4_.wvu.PrintArea" localSheetId="10" hidden="1">#REF!</definedName>
    <definedName name="Z_8EBA90B5_77F8_11D3_9805_00A0C9DF29C4_.wvu.PrintArea" localSheetId="11" hidden="1">#REF!</definedName>
    <definedName name="Z_8EBA90B5_77F8_11D3_9805_00A0C9DF29C4_.wvu.PrintArea" localSheetId="9" hidden="1">#REF!</definedName>
    <definedName name="Z_8EBA90B5_77F8_11D3_9805_00A0C9DF29C4_.wvu.PrintArea" localSheetId="8" hidden="1">#REF!</definedName>
    <definedName name="Z_8EBA90B5_77F8_11D3_9805_00A0C9DF29C4_.wvu.PrintArea" localSheetId="21" hidden="1">#REF!</definedName>
    <definedName name="Z_8EBA90B5_77F8_11D3_9805_00A0C9DF29C4_.wvu.PrintArea" localSheetId="6" hidden="1">#REF!</definedName>
    <definedName name="Z_8EBA90B5_77F8_11D3_9805_00A0C9DF29C4_.wvu.PrintArea" localSheetId="0" hidden="1">#REF!</definedName>
    <definedName name="Z_8EBA90B5_77F8_11D3_9805_00A0C9DF29C4_.wvu.PrintArea" localSheetId="2" hidden="1">#REF!</definedName>
    <definedName name="Z_8EBA90B5_77F8_11D3_9805_00A0C9DF29C4_.wvu.PrintArea" localSheetId="1" hidden="1">#REF!</definedName>
    <definedName name="Z_8EBA90B5_77F8_11D3_9805_00A0C9DF29C4_.wvu.PrintArea" localSheetId="33" hidden="1">#REF!</definedName>
    <definedName name="Z_8EBA90B5_77F8_11D3_9805_00A0C9DF29C4_.wvu.PrintArea" localSheetId="25" hidden="1">#REF!</definedName>
    <definedName name="Z_8EBA90B5_77F8_11D3_9805_00A0C9DF29C4_.wvu.PrintArea" hidden="1">#REF!</definedName>
    <definedName name="Z_8EBA90B6_77F8_11D3_9805_00A0C9DF29C4_.wvu.PrintArea" localSheetId="17" hidden="1">#REF!</definedName>
    <definedName name="Z_8EBA90B6_77F8_11D3_9805_00A0C9DF29C4_.wvu.PrintArea" localSheetId="16" hidden="1">#REF!</definedName>
    <definedName name="Z_8EBA90B6_77F8_11D3_9805_00A0C9DF29C4_.wvu.PrintArea" localSheetId="53" hidden="1">#REF!</definedName>
    <definedName name="Z_8EBA90B6_77F8_11D3_9805_00A0C9DF29C4_.wvu.PrintArea" localSheetId="23" hidden="1">#REF!</definedName>
    <definedName name="Z_8EBA90B6_77F8_11D3_9805_00A0C9DF29C4_.wvu.PrintArea" localSheetId="14" hidden="1">#REF!</definedName>
    <definedName name="Z_8EBA90B6_77F8_11D3_9805_00A0C9DF29C4_.wvu.PrintArea" localSheetId="13" hidden="1">#REF!</definedName>
    <definedName name="Z_8EBA90B6_77F8_11D3_9805_00A0C9DF29C4_.wvu.PrintArea" localSheetId="12" hidden="1">#REF!</definedName>
    <definedName name="Z_8EBA90B6_77F8_11D3_9805_00A0C9DF29C4_.wvu.PrintArea" localSheetId="36" hidden="1">#REF!</definedName>
    <definedName name="Z_8EBA90B6_77F8_11D3_9805_00A0C9DF29C4_.wvu.PrintArea" localSheetId="10" hidden="1">#REF!</definedName>
    <definedName name="Z_8EBA90B6_77F8_11D3_9805_00A0C9DF29C4_.wvu.PrintArea" localSheetId="11" hidden="1">#REF!</definedName>
    <definedName name="Z_8EBA90B6_77F8_11D3_9805_00A0C9DF29C4_.wvu.PrintArea" localSheetId="9" hidden="1">#REF!</definedName>
    <definedName name="Z_8EBA90B6_77F8_11D3_9805_00A0C9DF29C4_.wvu.PrintArea" localSheetId="8" hidden="1">#REF!</definedName>
    <definedName name="Z_8EBA90B6_77F8_11D3_9805_00A0C9DF29C4_.wvu.PrintArea" localSheetId="21" hidden="1">#REF!</definedName>
    <definedName name="Z_8EBA90B6_77F8_11D3_9805_00A0C9DF29C4_.wvu.PrintArea" localSheetId="6" hidden="1">#REF!</definedName>
    <definedName name="Z_8EBA90B6_77F8_11D3_9805_00A0C9DF29C4_.wvu.PrintArea" localSheetId="0" hidden="1">#REF!</definedName>
    <definedName name="Z_8EBA90B6_77F8_11D3_9805_00A0C9DF29C4_.wvu.PrintArea" localSheetId="2" hidden="1">#REF!</definedName>
    <definedName name="Z_8EBA90B6_77F8_11D3_9805_00A0C9DF29C4_.wvu.PrintArea" localSheetId="1" hidden="1">#REF!</definedName>
    <definedName name="Z_8EBA90B6_77F8_11D3_9805_00A0C9DF29C4_.wvu.PrintArea" localSheetId="33" hidden="1">#REF!</definedName>
    <definedName name="Z_8EBA90B6_77F8_11D3_9805_00A0C9DF29C4_.wvu.PrintArea" localSheetId="25" hidden="1">#REF!</definedName>
    <definedName name="Z_8EBA90B6_77F8_11D3_9805_00A0C9DF29C4_.wvu.PrintArea" hidden="1">#REF!</definedName>
    <definedName name="Z_8EBA90B8_77F8_11D3_9805_00A0C9DF29C4_.wvu.PrintArea" localSheetId="17" hidden="1">#REF!</definedName>
    <definedName name="Z_8EBA90B8_77F8_11D3_9805_00A0C9DF29C4_.wvu.PrintArea" localSheetId="16" hidden="1">#REF!</definedName>
    <definedName name="Z_8EBA90B8_77F8_11D3_9805_00A0C9DF29C4_.wvu.PrintArea" localSheetId="53" hidden="1">#REF!</definedName>
    <definedName name="Z_8EBA90B8_77F8_11D3_9805_00A0C9DF29C4_.wvu.PrintArea" localSheetId="23" hidden="1">#REF!</definedName>
    <definedName name="Z_8EBA90B8_77F8_11D3_9805_00A0C9DF29C4_.wvu.PrintArea" localSheetId="14" hidden="1">#REF!</definedName>
    <definedName name="Z_8EBA90B8_77F8_11D3_9805_00A0C9DF29C4_.wvu.PrintArea" localSheetId="13" hidden="1">#REF!</definedName>
    <definedName name="Z_8EBA90B8_77F8_11D3_9805_00A0C9DF29C4_.wvu.PrintArea" localSheetId="12" hidden="1">#REF!</definedName>
    <definedName name="Z_8EBA90B8_77F8_11D3_9805_00A0C9DF29C4_.wvu.PrintArea" localSheetId="36" hidden="1">#REF!</definedName>
    <definedName name="Z_8EBA90B8_77F8_11D3_9805_00A0C9DF29C4_.wvu.PrintArea" localSheetId="10" hidden="1">#REF!</definedName>
    <definedName name="Z_8EBA90B8_77F8_11D3_9805_00A0C9DF29C4_.wvu.PrintArea" localSheetId="11" hidden="1">#REF!</definedName>
    <definedName name="Z_8EBA90B8_77F8_11D3_9805_00A0C9DF29C4_.wvu.PrintArea" localSheetId="9" hidden="1">#REF!</definedName>
    <definedName name="Z_8EBA90B8_77F8_11D3_9805_00A0C9DF29C4_.wvu.PrintArea" localSheetId="8" hidden="1">#REF!</definedName>
    <definedName name="Z_8EBA90B8_77F8_11D3_9805_00A0C9DF29C4_.wvu.PrintArea" localSheetId="21" hidden="1">#REF!</definedName>
    <definedName name="Z_8EBA90B8_77F8_11D3_9805_00A0C9DF29C4_.wvu.PrintArea" localSheetId="6" hidden="1">#REF!</definedName>
    <definedName name="Z_8EBA90B8_77F8_11D3_9805_00A0C9DF29C4_.wvu.PrintArea" localSheetId="0" hidden="1">#REF!</definedName>
    <definedName name="Z_8EBA90B8_77F8_11D3_9805_00A0C9DF29C4_.wvu.PrintArea" localSheetId="2" hidden="1">#REF!</definedName>
    <definedName name="Z_8EBA90B8_77F8_11D3_9805_00A0C9DF29C4_.wvu.PrintArea" localSheetId="1" hidden="1">#REF!</definedName>
    <definedName name="Z_8EBA90B8_77F8_11D3_9805_00A0C9DF29C4_.wvu.PrintArea" localSheetId="33" hidden="1">#REF!</definedName>
    <definedName name="Z_8EBA90B8_77F8_11D3_9805_00A0C9DF29C4_.wvu.PrintArea" localSheetId="25" hidden="1">#REF!</definedName>
    <definedName name="Z_8EBA90B8_77F8_11D3_9805_00A0C9DF29C4_.wvu.PrintArea" hidden="1">#REF!</definedName>
    <definedName name="Z_8EBA90B9_77F8_11D3_9805_00A0C9DF29C4_.wvu.PrintArea" localSheetId="17" hidden="1">#REF!</definedName>
    <definedName name="Z_8EBA90B9_77F8_11D3_9805_00A0C9DF29C4_.wvu.PrintArea" localSheetId="16" hidden="1">#REF!</definedName>
    <definedName name="Z_8EBA90B9_77F8_11D3_9805_00A0C9DF29C4_.wvu.PrintArea" localSheetId="53" hidden="1">#REF!</definedName>
    <definedName name="Z_8EBA90B9_77F8_11D3_9805_00A0C9DF29C4_.wvu.PrintArea" localSheetId="23" hidden="1">#REF!</definedName>
    <definedName name="Z_8EBA90B9_77F8_11D3_9805_00A0C9DF29C4_.wvu.PrintArea" localSheetId="14" hidden="1">#REF!</definedName>
    <definedName name="Z_8EBA90B9_77F8_11D3_9805_00A0C9DF29C4_.wvu.PrintArea" localSheetId="13" hidden="1">#REF!</definedName>
    <definedName name="Z_8EBA90B9_77F8_11D3_9805_00A0C9DF29C4_.wvu.PrintArea" localSheetId="12" hidden="1">#REF!</definedName>
    <definedName name="Z_8EBA90B9_77F8_11D3_9805_00A0C9DF29C4_.wvu.PrintArea" localSheetId="36" hidden="1">#REF!</definedName>
    <definedName name="Z_8EBA90B9_77F8_11D3_9805_00A0C9DF29C4_.wvu.PrintArea" localSheetId="10" hidden="1">#REF!</definedName>
    <definedName name="Z_8EBA90B9_77F8_11D3_9805_00A0C9DF29C4_.wvu.PrintArea" localSheetId="11" hidden="1">#REF!</definedName>
    <definedName name="Z_8EBA90B9_77F8_11D3_9805_00A0C9DF29C4_.wvu.PrintArea" localSheetId="9" hidden="1">#REF!</definedName>
    <definedName name="Z_8EBA90B9_77F8_11D3_9805_00A0C9DF29C4_.wvu.PrintArea" localSheetId="8" hidden="1">#REF!</definedName>
    <definedName name="Z_8EBA90B9_77F8_11D3_9805_00A0C9DF29C4_.wvu.PrintArea" localSheetId="21" hidden="1">#REF!</definedName>
    <definedName name="Z_8EBA90B9_77F8_11D3_9805_00A0C9DF29C4_.wvu.PrintArea" localSheetId="6" hidden="1">#REF!</definedName>
    <definedName name="Z_8EBA90B9_77F8_11D3_9805_00A0C9DF29C4_.wvu.PrintArea" localSheetId="0" hidden="1">#REF!</definedName>
    <definedName name="Z_8EBA90B9_77F8_11D3_9805_00A0C9DF29C4_.wvu.PrintArea" localSheetId="2" hidden="1">#REF!</definedName>
    <definedName name="Z_8EBA90B9_77F8_11D3_9805_00A0C9DF29C4_.wvu.PrintArea" localSheetId="1" hidden="1">#REF!</definedName>
    <definedName name="Z_8EBA90B9_77F8_11D3_9805_00A0C9DF29C4_.wvu.PrintArea" localSheetId="33" hidden="1">#REF!</definedName>
    <definedName name="Z_8EBA90B9_77F8_11D3_9805_00A0C9DF29C4_.wvu.PrintArea" localSheetId="25" hidden="1">#REF!</definedName>
    <definedName name="Z_8EBA90B9_77F8_11D3_9805_00A0C9DF29C4_.wvu.PrintArea" hidden="1">#REF!</definedName>
    <definedName name="Z_8EBA90BA_77F8_11D3_9805_00A0C9DF29C4_.wvu.PrintArea" localSheetId="17" hidden="1">#REF!</definedName>
    <definedName name="Z_8EBA90BA_77F8_11D3_9805_00A0C9DF29C4_.wvu.PrintArea" localSheetId="16" hidden="1">#REF!</definedName>
    <definedName name="Z_8EBA90BA_77F8_11D3_9805_00A0C9DF29C4_.wvu.PrintArea" localSheetId="53" hidden="1">#REF!</definedName>
    <definedName name="Z_8EBA90BA_77F8_11D3_9805_00A0C9DF29C4_.wvu.PrintArea" localSheetId="23" hidden="1">#REF!</definedName>
    <definedName name="Z_8EBA90BA_77F8_11D3_9805_00A0C9DF29C4_.wvu.PrintArea" localSheetId="14" hidden="1">#REF!</definedName>
    <definedName name="Z_8EBA90BA_77F8_11D3_9805_00A0C9DF29C4_.wvu.PrintArea" localSheetId="13" hidden="1">#REF!</definedName>
    <definedName name="Z_8EBA90BA_77F8_11D3_9805_00A0C9DF29C4_.wvu.PrintArea" localSheetId="12" hidden="1">#REF!</definedName>
    <definedName name="Z_8EBA90BA_77F8_11D3_9805_00A0C9DF29C4_.wvu.PrintArea" localSheetId="36" hidden="1">#REF!</definedName>
    <definedName name="Z_8EBA90BA_77F8_11D3_9805_00A0C9DF29C4_.wvu.PrintArea" localSheetId="10" hidden="1">#REF!</definedName>
    <definedName name="Z_8EBA90BA_77F8_11D3_9805_00A0C9DF29C4_.wvu.PrintArea" localSheetId="11" hidden="1">#REF!</definedName>
    <definedName name="Z_8EBA90BA_77F8_11D3_9805_00A0C9DF29C4_.wvu.PrintArea" localSheetId="9" hidden="1">#REF!</definedName>
    <definedName name="Z_8EBA90BA_77F8_11D3_9805_00A0C9DF29C4_.wvu.PrintArea" localSheetId="8" hidden="1">#REF!</definedName>
    <definedName name="Z_8EBA90BA_77F8_11D3_9805_00A0C9DF29C4_.wvu.PrintArea" localSheetId="21" hidden="1">#REF!</definedName>
    <definedName name="Z_8EBA90BA_77F8_11D3_9805_00A0C9DF29C4_.wvu.PrintArea" localSheetId="6" hidden="1">#REF!</definedName>
    <definedName name="Z_8EBA90BA_77F8_11D3_9805_00A0C9DF29C4_.wvu.PrintArea" localSheetId="0" hidden="1">#REF!</definedName>
    <definedName name="Z_8EBA90BA_77F8_11D3_9805_00A0C9DF29C4_.wvu.PrintArea" localSheetId="2" hidden="1">#REF!</definedName>
    <definedName name="Z_8EBA90BA_77F8_11D3_9805_00A0C9DF29C4_.wvu.PrintArea" localSheetId="1" hidden="1">#REF!</definedName>
    <definedName name="Z_8EBA90BA_77F8_11D3_9805_00A0C9DF29C4_.wvu.PrintArea" localSheetId="33" hidden="1">#REF!</definedName>
    <definedName name="Z_8EBA90BA_77F8_11D3_9805_00A0C9DF29C4_.wvu.PrintArea" localSheetId="25" hidden="1">#REF!</definedName>
    <definedName name="Z_8EBA90BA_77F8_11D3_9805_00A0C9DF29C4_.wvu.PrintArea" hidden="1">#REF!</definedName>
    <definedName name="Z_8EBA90BB_77F8_11D3_9805_00A0C9DF29C4_.wvu.PrintArea" localSheetId="17" hidden="1">#REF!</definedName>
    <definedName name="Z_8EBA90BB_77F8_11D3_9805_00A0C9DF29C4_.wvu.PrintArea" localSheetId="16" hidden="1">#REF!</definedName>
    <definedName name="Z_8EBA90BB_77F8_11D3_9805_00A0C9DF29C4_.wvu.PrintArea" localSheetId="53" hidden="1">#REF!</definedName>
    <definedName name="Z_8EBA90BB_77F8_11D3_9805_00A0C9DF29C4_.wvu.PrintArea" localSheetId="23" hidden="1">#REF!</definedName>
    <definedName name="Z_8EBA90BB_77F8_11D3_9805_00A0C9DF29C4_.wvu.PrintArea" localSheetId="14" hidden="1">#REF!</definedName>
    <definedName name="Z_8EBA90BB_77F8_11D3_9805_00A0C9DF29C4_.wvu.PrintArea" localSheetId="13" hidden="1">#REF!</definedName>
    <definedName name="Z_8EBA90BB_77F8_11D3_9805_00A0C9DF29C4_.wvu.PrintArea" localSheetId="12" hidden="1">#REF!</definedName>
    <definedName name="Z_8EBA90BB_77F8_11D3_9805_00A0C9DF29C4_.wvu.PrintArea" localSheetId="36" hidden="1">#REF!</definedName>
    <definedName name="Z_8EBA90BB_77F8_11D3_9805_00A0C9DF29C4_.wvu.PrintArea" localSheetId="10" hidden="1">#REF!</definedName>
    <definedName name="Z_8EBA90BB_77F8_11D3_9805_00A0C9DF29C4_.wvu.PrintArea" localSheetId="11" hidden="1">#REF!</definedName>
    <definedName name="Z_8EBA90BB_77F8_11D3_9805_00A0C9DF29C4_.wvu.PrintArea" localSheetId="9" hidden="1">#REF!</definedName>
    <definedName name="Z_8EBA90BB_77F8_11D3_9805_00A0C9DF29C4_.wvu.PrintArea" localSheetId="8" hidden="1">#REF!</definedName>
    <definedName name="Z_8EBA90BB_77F8_11D3_9805_00A0C9DF29C4_.wvu.PrintArea" localSheetId="21" hidden="1">#REF!</definedName>
    <definedName name="Z_8EBA90BB_77F8_11D3_9805_00A0C9DF29C4_.wvu.PrintArea" localSheetId="6" hidden="1">#REF!</definedName>
    <definedName name="Z_8EBA90BB_77F8_11D3_9805_00A0C9DF29C4_.wvu.PrintArea" localSheetId="0" hidden="1">#REF!</definedName>
    <definedName name="Z_8EBA90BB_77F8_11D3_9805_00A0C9DF29C4_.wvu.PrintArea" localSheetId="2" hidden="1">#REF!</definedName>
    <definedName name="Z_8EBA90BB_77F8_11D3_9805_00A0C9DF29C4_.wvu.PrintArea" localSheetId="1" hidden="1">#REF!</definedName>
    <definedName name="Z_8EBA90BB_77F8_11D3_9805_00A0C9DF29C4_.wvu.PrintArea" localSheetId="33" hidden="1">#REF!</definedName>
    <definedName name="Z_8EBA90BB_77F8_11D3_9805_00A0C9DF29C4_.wvu.PrintArea" localSheetId="25" hidden="1">#REF!</definedName>
    <definedName name="Z_8EBA90BB_77F8_11D3_9805_00A0C9DF29C4_.wvu.PrintArea" hidden="1">#REF!</definedName>
    <definedName name="Z_8EBA90BD_77F8_11D3_9805_00A0C9DF29C4_.wvu.PrintArea" localSheetId="17" hidden="1">#REF!</definedName>
    <definedName name="Z_8EBA90BD_77F8_11D3_9805_00A0C9DF29C4_.wvu.PrintArea" localSheetId="16" hidden="1">#REF!</definedName>
    <definedName name="Z_8EBA90BD_77F8_11D3_9805_00A0C9DF29C4_.wvu.PrintArea" localSheetId="53" hidden="1">#REF!</definedName>
    <definedName name="Z_8EBA90BD_77F8_11D3_9805_00A0C9DF29C4_.wvu.PrintArea" localSheetId="23" hidden="1">#REF!</definedName>
    <definedName name="Z_8EBA90BD_77F8_11D3_9805_00A0C9DF29C4_.wvu.PrintArea" localSheetId="14" hidden="1">#REF!</definedName>
    <definedName name="Z_8EBA90BD_77F8_11D3_9805_00A0C9DF29C4_.wvu.PrintArea" localSheetId="13" hidden="1">#REF!</definedName>
    <definedName name="Z_8EBA90BD_77F8_11D3_9805_00A0C9DF29C4_.wvu.PrintArea" localSheetId="12" hidden="1">#REF!</definedName>
    <definedName name="Z_8EBA90BD_77F8_11D3_9805_00A0C9DF29C4_.wvu.PrintArea" localSheetId="36" hidden="1">#REF!</definedName>
    <definedName name="Z_8EBA90BD_77F8_11D3_9805_00A0C9DF29C4_.wvu.PrintArea" localSheetId="10" hidden="1">#REF!</definedName>
    <definedName name="Z_8EBA90BD_77F8_11D3_9805_00A0C9DF29C4_.wvu.PrintArea" localSheetId="11" hidden="1">#REF!</definedName>
    <definedName name="Z_8EBA90BD_77F8_11D3_9805_00A0C9DF29C4_.wvu.PrintArea" localSheetId="9" hidden="1">#REF!</definedName>
    <definedName name="Z_8EBA90BD_77F8_11D3_9805_00A0C9DF29C4_.wvu.PrintArea" localSheetId="8" hidden="1">#REF!</definedName>
    <definedName name="Z_8EBA90BD_77F8_11D3_9805_00A0C9DF29C4_.wvu.PrintArea" localSheetId="21" hidden="1">#REF!</definedName>
    <definedName name="Z_8EBA90BD_77F8_11D3_9805_00A0C9DF29C4_.wvu.PrintArea" localSheetId="6" hidden="1">#REF!</definedName>
    <definedName name="Z_8EBA90BD_77F8_11D3_9805_00A0C9DF29C4_.wvu.PrintArea" localSheetId="0" hidden="1">#REF!</definedName>
    <definedName name="Z_8EBA90BD_77F8_11D3_9805_00A0C9DF29C4_.wvu.PrintArea" localSheetId="2" hidden="1">#REF!</definedName>
    <definedName name="Z_8EBA90BD_77F8_11D3_9805_00A0C9DF29C4_.wvu.PrintArea" localSheetId="1" hidden="1">#REF!</definedName>
    <definedName name="Z_8EBA90BD_77F8_11D3_9805_00A0C9DF29C4_.wvu.PrintArea" localSheetId="33" hidden="1">#REF!</definedName>
    <definedName name="Z_8EBA90BD_77F8_11D3_9805_00A0C9DF29C4_.wvu.PrintArea" localSheetId="25" hidden="1">#REF!</definedName>
    <definedName name="Z_8EBA90BD_77F8_11D3_9805_00A0C9DF29C4_.wvu.PrintArea" hidden="1">#REF!</definedName>
    <definedName name="Z_8EBA90BE_77F8_11D3_9805_00A0C9DF29C4_.wvu.PrintArea" localSheetId="17" hidden="1">#REF!</definedName>
    <definedName name="Z_8EBA90BE_77F8_11D3_9805_00A0C9DF29C4_.wvu.PrintArea" localSheetId="16" hidden="1">#REF!</definedName>
    <definedName name="Z_8EBA90BE_77F8_11D3_9805_00A0C9DF29C4_.wvu.PrintArea" localSheetId="53" hidden="1">#REF!</definedName>
    <definedName name="Z_8EBA90BE_77F8_11D3_9805_00A0C9DF29C4_.wvu.PrintArea" localSheetId="23" hidden="1">#REF!</definedName>
    <definedName name="Z_8EBA90BE_77F8_11D3_9805_00A0C9DF29C4_.wvu.PrintArea" localSheetId="14" hidden="1">#REF!</definedName>
    <definedName name="Z_8EBA90BE_77F8_11D3_9805_00A0C9DF29C4_.wvu.PrintArea" localSheetId="13" hidden="1">#REF!</definedName>
    <definedName name="Z_8EBA90BE_77F8_11D3_9805_00A0C9DF29C4_.wvu.PrintArea" localSheetId="12" hidden="1">#REF!</definedName>
    <definedName name="Z_8EBA90BE_77F8_11D3_9805_00A0C9DF29C4_.wvu.PrintArea" localSheetId="36" hidden="1">#REF!</definedName>
    <definedName name="Z_8EBA90BE_77F8_11D3_9805_00A0C9DF29C4_.wvu.PrintArea" localSheetId="10" hidden="1">#REF!</definedName>
    <definedName name="Z_8EBA90BE_77F8_11D3_9805_00A0C9DF29C4_.wvu.PrintArea" localSheetId="11" hidden="1">#REF!</definedName>
    <definedName name="Z_8EBA90BE_77F8_11D3_9805_00A0C9DF29C4_.wvu.PrintArea" localSheetId="9" hidden="1">#REF!</definedName>
    <definedName name="Z_8EBA90BE_77F8_11D3_9805_00A0C9DF29C4_.wvu.PrintArea" localSheetId="8" hidden="1">#REF!</definedName>
    <definedName name="Z_8EBA90BE_77F8_11D3_9805_00A0C9DF29C4_.wvu.PrintArea" localSheetId="21" hidden="1">#REF!</definedName>
    <definedName name="Z_8EBA90BE_77F8_11D3_9805_00A0C9DF29C4_.wvu.PrintArea" localSheetId="6" hidden="1">#REF!</definedName>
    <definedName name="Z_8EBA90BE_77F8_11D3_9805_00A0C9DF29C4_.wvu.PrintArea" localSheetId="0" hidden="1">#REF!</definedName>
    <definedName name="Z_8EBA90BE_77F8_11D3_9805_00A0C9DF29C4_.wvu.PrintArea" localSheetId="2" hidden="1">#REF!</definedName>
    <definedName name="Z_8EBA90BE_77F8_11D3_9805_00A0C9DF29C4_.wvu.PrintArea" localSheetId="1" hidden="1">#REF!</definedName>
    <definedName name="Z_8EBA90BE_77F8_11D3_9805_00A0C9DF29C4_.wvu.PrintArea" localSheetId="33" hidden="1">#REF!</definedName>
    <definedName name="Z_8EBA90BE_77F8_11D3_9805_00A0C9DF29C4_.wvu.PrintArea" localSheetId="25" hidden="1">#REF!</definedName>
    <definedName name="Z_8EBA90BE_77F8_11D3_9805_00A0C9DF29C4_.wvu.PrintArea" hidden="1">#REF!</definedName>
    <definedName name="Z_8EBA90C0_77F8_11D3_9805_00A0C9DF29C4_.wvu.PrintArea" localSheetId="17" hidden="1">#REF!</definedName>
    <definedName name="Z_8EBA90C0_77F8_11D3_9805_00A0C9DF29C4_.wvu.PrintArea" localSheetId="16" hidden="1">#REF!</definedName>
    <definedName name="Z_8EBA90C0_77F8_11D3_9805_00A0C9DF29C4_.wvu.PrintArea" localSheetId="53" hidden="1">#REF!</definedName>
    <definedName name="Z_8EBA90C0_77F8_11D3_9805_00A0C9DF29C4_.wvu.PrintArea" localSheetId="23" hidden="1">#REF!</definedName>
    <definedName name="Z_8EBA90C0_77F8_11D3_9805_00A0C9DF29C4_.wvu.PrintArea" localSheetId="14" hidden="1">#REF!</definedName>
    <definedName name="Z_8EBA90C0_77F8_11D3_9805_00A0C9DF29C4_.wvu.PrintArea" localSheetId="13" hidden="1">#REF!</definedName>
    <definedName name="Z_8EBA90C0_77F8_11D3_9805_00A0C9DF29C4_.wvu.PrintArea" localSheetId="12" hidden="1">#REF!</definedName>
    <definedName name="Z_8EBA90C0_77F8_11D3_9805_00A0C9DF29C4_.wvu.PrintArea" localSheetId="36" hidden="1">#REF!</definedName>
    <definedName name="Z_8EBA90C0_77F8_11D3_9805_00A0C9DF29C4_.wvu.PrintArea" localSheetId="10" hidden="1">#REF!</definedName>
    <definedName name="Z_8EBA90C0_77F8_11D3_9805_00A0C9DF29C4_.wvu.PrintArea" localSheetId="11" hidden="1">#REF!</definedName>
    <definedName name="Z_8EBA90C0_77F8_11D3_9805_00A0C9DF29C4_.wvu.PrintArea" localSheetId="9" hidden="1">#REF!</definedName>
    <definedName name="Z_8EBA90C0_77F8_11D3_9805_00A0C9DF29C4_.wvu.PrintArea" localSheetId="8" hidden="1">#REF!</definedName>
    <definedName name="Z_8EBA90C0_77F8_11D3_9805_00A0C9DF29C4_.wvu.PrintArea" localSheetId="21" hidden="1">#REF!</definedName>
    <definedName name="Z_8EBA90C0_77F8_11D3_9805_00A0C9DF29C4_.wvu.PrintArea" localSheetId="6" hidden="1">#REF!</definedName>
    <definedName name="Z_8EBA90C0_77F8_11D3_9805_00A0C9DF29C4_.wvu.PrintArea" localSheetId="0" hidden="1">#REF!</definedName>
    <definedName name="Z_8EBA90C0_77F8_11D3_9805_00A0C9DF29C4_.wvu.PrintArea" localSheetId="2" hidden="1">#REF!</definedName>
    <definedName name="Z_8EBA90C0_77F8_11D3_9805_00A0C9DF29C4_.wvu.PrintArea" localSheetId="1" hidden="1">#REF!</definedName>
    <definedName name="Z_8EBA90C0_77F8_11D3_9805_00A0C9DF29C4_.wvu.PrintArea" localSheetId="33" hidden="1">#REF!</definedName>
    <definedName name="Z_8EBA90C0_77F8_11D3_9805_00A0C9DF29C4_.wvu.PrintArea" localSheetId="25" hidden="1">#REF!</definedName>
    <definedName name="Z_8EBA90C0_77F8_11D3_9805_00A0C9DF29C4_.wvu.PrintArea" hidden="1">#REF!</definedName>
    <definedName name="Z_8EBA90C1_77F8_11D3_9805_00A0C9DF29C4_.wvu.PrintArea" localSheetId="17" hidden="1">#REF!</definedName>
    <definedName name="Z_8EBA90C1_77F8_11D3_9805_00A0C9DF29C4_.wvu.PrintArea" localSheetId="16" hidden="1">#REF!</definedName>
    <definedName name="Z_8EBA90C1_77F8_11D3_9805_00A0C9DF29C4_.wvu.PrintArea" localSheetId="53" hidden="1">#REF!</definedName>
    <definedName name="Z_8EBA90C1_77F8_11D3_9805_00A0C9DF29C4_.wvu.PrintArea" localSheetId="23" hidden="1">#REF!</definedName>
    <definedName name="Z_8EBA90C1_77F8_11D3_9805_00A0C9DF29C4_.wvu.PrintArea" localSheetId="14" hidden="1">#REF!</definedName>
    <definedName name="Z_8EBA90C1_77F8_11D3_9805_00A0C9DF29C4_.wvu.PrintArea" localSheetId="13" hidden="1">#REF!</definedName>
    <definedName name="Z_8EBA90C1_77F8_11D3_9805_00A0C9DF29C4_.wvu.PrintArea" localSheetId="12" hidden="1">#REF!</definedName>
    <definedName name="Z_8EBA90C1_77F8_11D3_9805_00A0C9DF29C4_.wvu.PrintArea" localSheetId="36" hidden="1">#REF!</definedName>
    <definedName name="Z_8EBA90C1_77F8_11D3_9805_00A0C9DF29C4_.wvu.PrintArea" localSheetId="10" hidden="1">#REF!</definedName>
    <definedName name="Z_8EBA90C1_77F8_11D3_9805_00A0C9DF29C4_.wvu.PrintArea" localSheetId="11" hidden="1">#REF!</definedName>
    <definedName name="Z_8EBA90C1_77F8_11D3_9805_00A0C9DF29C4_.wvu.PrintArea" localSheetId="9" hidden="1">#REF!</definedName>
    <definedName name="Z_8EBA90C1_77F8_11D3_9805_00A0C9DF29C4_.wvu.PrintArea" localSheetId="8" hidden="1">#REF!</definedName>
    <definedName name="Z_8EBA90C1_77F8_11D3_9805_00A0C9DF29C4_.wvu.PrintArea" localSheetId="21" hidden="1">#REF!</definedName>
    <definedName name="Z_8EBA90C1_77F8_11D3_9805_00A0C9DF29C4_.wvu.PrintArea" localSheetId="6" hidden="1">#REF!</definedName>
    <definedName name="Z_8EBA90C1_77F8_11D3_9805_00A0C9DF29C4_.wvu.PrintArea" localSheetId="0" hidden="1">#REF!</definedName>
    <definedName name="Z_8EBA90C1_77F8_11D3_9805_00A0C9DF29C4_.wvu.PrintArea" localSheetId="2" hidden="1">#REF!</definedName>
    <definedName name="Z_8EBA90C1_77F8_11D3_9805_00A0C9DF29C4_.wvu.PrintArea" localSheetId="1" hidden="1">#REF!</definedName>
    <definedName name="Z_8EBA90C1_77F8_11D3_9805_00A0C9DF29C4_.wvu.PrintArea" localSheetId="33" hidden="1">#REF!</definedName>
    <definedName name="Z_8EBA90C1_77F8_11D3_9805_00A0C9DF29C4_.wvu.PrintArea" localSheetId="25" hidden="1">#REF!</definedName>
    <definedName name="Z_8EBA90C1_77F8_11D3_9805_00A0C9DF29C4_.wvu.PrintArea" hidden="1">#REF!</definedName>
    <definedName name="Z_8EBA90C3_77F8_11D3_9805_00A0C9DF29C4_.wvu.PrintArea" localSheetId="17" hidden="1">#REF!</definedName>
    <definedName name="Z_8EBA90C3_77F8_11D3_9805_00A0C9DF29C4_.wvu.PrintArea" localSheetId="16" hidden="1">#REF!</definedName>
    <definedName name="Z_8EBA90C3_77F8_11D3_9805_00A0C9DF29C4_.wvu.PrintArea" localSheetId="53" hidden="1">#REF!</definedName>
    <definedName name="Z_8EBA90C3_77F8_11D3_9805_00A0C9DF29C4_.wvu.PrintArea" localSheetId="23" hidden="1">#REF!</definedName>
    <definedName name="Z_8EBA90C3_77F8_11D3_9805_00A0C9DF29C4_.wvu.PrintArea" localSheetId="14" hidden="1">#REF!</definedName>
    <definedName name="Z_8EBA90C3_77F8_11D3_9805_00A0C9DF29C4_.wvu.PrintArea" localSheetId="13" hidden="1">#REF!</definedName>
    <definedName name="Z_8EBA90C3_77F8_11D3_9805_00A0C9DF29C4_.wvu.PrintArea" localSheetId="12" hidden="1">#REF!</definedName>
    <definedName name="Z_8EBA90C3_77F8_11D3_9805_00A0C9DF29C4_.wvu.PrintArea" localSheetId="36" hidden="1">#REF!</definedName>
    <definedName name="Z_8EBA90C3_77F8_11D3_9805_00A0C9DF29C4_.wvu.PrintArea" localSheetId="10" hidden="1">#REF!</definedName>
    <definedName name="Z_8EBA90C3_77F8_11D3_9805_00A0C9DF29C4_.wvu.PrintArea" localSheetId="11" hidden="1">#REF!</definedName>
    <definedName name="Z_8EBA90C3_77F8_11D3_9805_00A0C9DF29C4_.wvu.PrintArea" localSheetId="9" hidden="1">#REF!</definedName>
    <definedName name="Z_8EBA90C3_77F8_11D3_9805_00A0C9DF29C4_.wvu.PrintArea" localSheetId="8" hidden="1">#REF!</definedName>
    <definedName name="Z_8EBA90C3_77F8_11D3_9805_00A0C9DF29C4_.wvu.PrintArea" localSheetId="21" hidden="1">#REF!</definedName>
    <definedName name="Z_8EBA90C3_77F8_11D3_9805_00A0C9DF29C4_.wvu.PrintArea" localSheetId="6" hidden="1">#REF!</definedName>
    <definedName name="Z_8EBA90C3_77F8_11D3_9805_00A0C9DF29C4_.wvu.PrintArea" localSheetId="0" hidden="1">#REF!</definedName>
    <definedName name="Z_8EBA90C3_77F8_11D3_9805_00A0C9DF29C4_.wvu.PrintArea" localSheetId="2" hidden="1">#REF!</definedName>
    <definedName name="Z_8EBA90C3_77F8_11D3_9805_00A0C9DF29C4_.wvu.PrintArea" localSheetId="1" hidden="1">#REF!</definedName>
    <definedName name="Z_8EBA90C3_77F8_11D3_9805_00A0C9DF29C4_.wvu.PrintArea" localSheetId="33" hidden="1">#REF!</definedName>
    <definedName name="Z_8EBA90C3_77F8_11D3_9805_00A0C9DF29C4_.wvu.PrintArea" localSheetId="25" hidden="1">#REF!</definedName>
    <definedName name="Z_8EBA90C3_77F8_11D3_9805_00A0C9DF29C4_.wvu.PrintArea" hidden="1">#REF!</definedName>
    <definedName name="Z_8EBA90C4_77F8_11D3_9805_00A0C9DF29C4_.wvu.PrintArea" localSheetId="17" hidden="1">#REF!</definedName>
    <definedName name="Z_8EBA90C4_77F8_11D3_9805_00A0C9DF29C4_.wvu.PrintArea" localSheetId="16" hidden="1">#REF!</definedName>
    <definedName name="Z_8EBA90C4_77F8_11D3_9805_00A0C9DF29C4_.wvu.PrintArea" localSheetId="53" hidden="1">#REF!</definedName>
    <definedName name="Z_8EBA90C4_77F8_11D3_9805_00A0C9DF29C4_.wvu.PrintArea" localSheetId="23" hidden="1">#REF!</definedName>
    <definedName name="Z_8EBA90C4_77F8_11D3_9805_00A0C9DF29C4_.wvu.PrintArea" localSheetId="14" hidden="1">#REF!</definedName>
    <definedName name="Z_8EBA90C4_77F8_11D3_9805_00A0C9DF29C4_.wvu.PrintArea" localSheetId="13" hidden="1">#REF!</definedName>
    <definedName name="Z_8EBA90C4_77F8_11D3_9805_00A0C9DF29C4_.wvu.PrintArea" localSheetId="12" hidden="1">#REF!</definedName>
    <definedName name="Z_8EBA90C4_77F8_11D3_9805_00A0C9DF29C4_.wvu.PrintArea" localSheetId="36" hidden="1">#REF!</definedName>
    <definedName name="Z_8EBA90C4_77F8_11D3_9805_00A0C9DF29C4_.wvu.PrintArea" localSheetId="10" hidden="1">#REF!</definedName>
    <definedName name="Z_8EBA90C4_77F8_11D3_9805_00A0C9DF29C4_.wvu.PrintArea" localSheetId="11" hidden="1">#REF!</definedName>
    <definedName name="Z_8EBA90C4_77F8_11D3_9805_00A0C9DF29C4_.wvu.PrintArea" localSheetId="9" hidden="1">#REF!</definedName>
    <definedName name="Z_8EBA90C4_77F8_11D3_9805_00A0C9DF29C4_.wvu.PrintArea" localSheetId="8" hidden="1">#REF!</definedName>
    <definedName name="Z_8EBA90C4_77F8_11D3_9805_00A0C9DF29C4_.wvu.PrintArea" localSheetId="21" hidden="1">#REF!</definedName>
    <definedName name="Z_8EBA90C4_77F8_11D3_9805_00A0C9DF29C4_.wvu.PrintArea" localSheetId="6" hidden="1">#REF!</definedName>
    <definedName name="Z_8EBA90C4_77F8_11D3_9805_00A0C9DF29C4_.wvu.PrintArea" localSheetId="0" hidden="1">#REF!</definedName>
    <definedName name="Z_8EBA90C4_77F8_11D3_9805_00A0C9DF29C4_.wvu.PrintArea" localSheetId="2" hidden="1">#REF!</definedName>
    <definedName name="Z_8EBA90C4_77F8_11D3_9805_00A0C9DF29C4_.wvu.PrintArea" localSheetId="1" hidden="1">#REF!</definedName>
    <definedName name="Z_8EBA90C4_77F8_11D3_9805_00A0C9DF29C4_.wvu.PrintArea" localSheetId="33" hidden="1">#REF!</definedName>
    <definedName name="Z_8EBA90C4_77F8_11D3_9805_00A0C9DF29C4_.wvu.PrintArea" localSheetId="25" hidden="1">#REF!</definedName>
    <definedName name="Z_8EBA90C4_77F8_11D3_9805_00A0C9DF29C4_.wvu.PrintArea" hidden="1">#REF!</definedName>
    <definedName name="Z_8EBA90C5_77F8_11D3_9805_00A0C9DF29C4_.wvu.PrintArea" localSheetId="17" hidden="1">#REF!</definedName>
    <definedName name="Z_8EBA90C5_77F8_11D3_9805_00A0C9DF29C4_.wvu.PrintArea" localSheetId="16" hidden="1">#REF!</definedName>
    <definedName name="Z_8EBA90C5_77F8_11D3_9805_00A0C9DF29C4_.wvu.PrintArea" localSheetId="53" hidden="1">#REF!</definedName>
    <definedName name="Z_8EBA90C5_77F8_11D3_9805_00A0C9DF29C4_.wvu.PrintArea" localSheetId="23" hidden="1">#REF!</definedName>
    <definedName name="Z_8EBA90C5_77F8_11D3_9805_00A0C9DF29C4_.wvu.PrintArea" localSheetId="14" hidden="1">#REF!</definedName>
    <definedName name="Z_8EBA90C5_77F8_11D3_9805_00A0C9DF29C4_.wvu.PrintArea" localSheetId="13" hidden="1">#REF!</definedName>
    <definedName name="Z_8EBA90C5_77F8_11D3_9805_00A0C9DF29C4_.wvu.PrintArea" localSheetId="12" hidden="1">#REF!</definedName>
    <definedName name="Z_8EBA90C5_77F8_11D3_9805_00A0C9DF29C4_.wvu.PrintArea" localSheetId="36" hidden="1">#REF!</definedName>
    <definedName name="Z_8EBA90C5_77F8_11D3_9805_00A0C9DF29C4_.wvu.PrintArea" localSheetId="10" hidden="1">#REF!</definedName>
    <definedName name="Z_8EBA90C5_77F8_11D3_9805_00A0C9DF29C4_.wvu.PrintArea" localSheetId="11" hidden="1">#REF!</definedName>
    <definedName name="Z_8EBA90C5_77F8_11D3_9805_00A0C9DF29C4_.wvu.PrintArea" localSheetId="9" hidden="1">#REF!</definedName>
    <definedName name="Z_8EBA90C5_77F8_11D3_9805_00A0C9DF29C4_.wvu.PrintArea" localSheetId="8" hidden="1">#REF!</definedName>
    <definedName name="Z_8EBA90C5_77F8_11D3_9805_00A0C9DF29C4_.wvu.PrintArea" localSheetId="21" hidden="1">#REF!</definedName>
    <definedName name="Z_8EBA90C5_77F8_11D3_9805_00A0C9DF29C4_.wvu.PrintArea" localSheetId="6" hidden="1">#REF!</definedName>
    <definedName name="Z_8EBA90C5_77F8_11D3_9805_00A0C9DF29C4_.wvu.PrintArea" localSheetId="0" hidden="1">#REF!</definedName>
    <definedName name="Z_8EBA90C5_77F8_11D3_9805_00A0C9DF29C4_.wvu.PrintArea" localSheetId="2" hidden="1">#REF!</definedName>
    <definedName name="Z_8EBA90C5_77F8_11D3_9805_00A0C9DF29C4_.wvu.PrintArea" localSheetId="1" hidden="1">#REF!</definedName>
    <definedName name="Z_8EBA90C5_77F8_11D3_9805_00A0C9DF29C4_.wvu.PrintArea" localSheetId="33" hidden="1">#REF!</definedName>
    <definedName name="Z_8EBA90C5_77F8_11D3_9805_00A0C9DF29C4_.wvu.PrintArea" localSheetId="25" hidden="1">#REF!</definedName>
    <definedName name="Z_8EBA90C5_77F8_11D3_9805_00A0C9DF29C4_.wvu.PrintArea" hidden="1">#REF!</definedName>
    <definedName name="Z_8EBA90C6_77F8_11D3_9805_00A0C9DF29C4_.wvu.PrintArea" localSheetId="17" hidden="1">#REF!</definedName>
    <definedName name="Z_8EBA90C6_77F8_11D3_9805_00A0C9DF29C4_.wvu.PrintArea" localSheetId="16" hidden="1">#REF!</definedName>
    <definedName name="Z_8EBA90C6_77F8_11D3_9805_00A0C9DF29C4_.wvu.PrintArea" localSheetId="53" hidden="1">#REF!</definedName>
    <definedName name="Z_8EBA90C6_77F8_11D3_9805_00A0C9DF29C4_.wvu.PrintArea" localSheetId="23" hidden="1">#REF!</definedName>
    <definedName name="Z_8EBA90C6_77F8_11D3_9805_00A0C9DF29C4_.wvu.PrintArea" localSheetId="14" hidden="1">#REF!</definedName>
    <definedName name="Z_8EBA90C6_77F8_11D3_9805_00A0C9DF29C4_.wvu.PrintArea" localSheetId="13" hidden="1">#REF!</definedName>
    <definedName name="Z_8EBA90C6_77F8_11D3_9805_00A0C9DF29C4_.wvu.PrintArea" localSheetId="12" hidden="1">#REF!</definedName>
    <definedName name="Z_8EBA90C6_77F8_11D3_9805_00A0C9DF29C4_.wvu.PrintArea" localSheetId="36" hidden="1">#REF!</definedName>
    <definedName name="Z_8EBA90C6_77F8_11D3_9805_00A0C9DF29C4_.wvu.PrintArea" localSheetId="10" hidden="1">#REF!</definedName>
    <definedName name="Z_8EBA90C6_77F8_11D3_9805_00A0C9DF29C4_.wvu.PrintArea" localSheetId="11" hidden="1">#REF!</definedName>
    <definedName name="Z_8EBA90C6_77F8_11D3_9805_00A0C9DF29C4_.wvu.PrintArea" localSheetId="9" hidden="1">#REF!</definedName>
    <definedName name="Z_8EBA90C6_77F8_11D3_9805_00A0C9DF29C4_.wvu.PrintArea" localSheetId="8" hidden="1">#REF!</definedName>
    <definedName name="Z_8EBA90C6_77F8_11D3_9805_00A0C9DF29C4_.wvu.PrintArea" localSheetId="21" hidden="1">#REF!</definedName>
    <definedName name="Z_8EBA90C6_77F8_11D3_9805_00A0C9DF29C4_.wvu.PrintArea" localSheetId="6" hidden="1">#REF!</definedName>
    <definedName name="Z_8EBA90C6_77F8_11D3_9805_00A0C9DF29C4_.wvu.PrintArea" localSheetId="0" hidden="1">#REF!</definedName>
    <definedName name="Z_8EBA90C6_77F8_11D3_9805_00A0C9DF29C4_.wvu.PrintArea" localSheetId="2" hidden="1">#REF!</definedName>
    <definedName name="Z_8EBA90C6_77F8_11D3_9805_00A0C9DF29C4_.wvu.PrintArea" localSheetId="1" hidden="1">#REF!</definedName>
    <definedName name="Z_8EBA90C6_77F8_11D3_9805_00A0C9DF29C4_.wvu.PrintArea" localSheetId="33" hidden="1">#REF!</definedName>
    <definedName name="Z_8EBA90C6_77F8_11D3_9805_00A0C9DF29C4_.wvu.PrintArea" localSheetId="25" hidden="1">#REF!</definedName>
    <definedName name="Z_8EBA90C6_77F8_11D3_9805_00A0C9DF29C4_.wvu.PrintArea" hidden="1">#REF!</definedName>
    <definedName name="Z_8EBA90C8_77F8_11D3_9805_00A0C9DF29C4_.wvu.PrintArea" localSheetId="17" hidden="1">#REF!</definedName>
    <definedName name="Z_8EBA90C8_77F8_11D3_9805_00A0C9DF29C4_.wvu.PrintArea" localSheetId="16" hidden="1">#REF!</definedName>
    <definedName name="Z_8EBA90C8_77F8_11D3_9805_00A0C9DF29C4_.wvu.PrintArea" localSheetId="53" hidden="1">#REF!</definedName>
    <definedName name="Z_8EBA90C8_77F8_11D3_9805_00A0C9DF29C4_.wvu.PrintArea" localSheetId="23" hidden="1">#REF!</definedName>
    <definedName name="Z_8EBA90C8_77F8_11D3_9805_00A0C9DF29C4_.wvu.PrintArea" localSheetId="14" hidden="1">#REF!</definedName>
    <definedName name="Z_8EBA90C8_77F8_11D3_9805_00A0C9DF29C4_.wvu.PrintArea" localSheetId="13" hidden="1">#REF!</definedName>
    <definedName name="Z_8EBA90C8_77F8_11D3_9805_00A0C9DF29C4_.wvu.PrintArea" localSheetId="12" hidden="1">#REF!</definedName>
    <definedName name="Z_8EBA90C8_77F8_11D3_9805_00A0C9DF29C4_.wvu.PrintArea" localSheetId="36" hidden="1">#REF!</definedName>
    <definedName name="Z_8EBA90C8_77F8_11D3_9805_00A0C9DF29C4_.wvu.PrintArea" localSheetId="10" hidden="1">#REF!</definedName>
    <definedName name="Z_8EBA90C8_77F8_11D3_9805_00A0C9DF29C4_.wvu.PrintArea" localSheetId="11" hidden="1">#REF!</definedName>
    <definedName name="Z_8EBA90C8_77F8_11D3_9805_00A0C9DF29C4_.wvu.PrintArea" localSheetId="9" hidden="1">#REF!</definedName>
    <definedName name="Z_8EBA90C8_77F8_11D3_9805_00A0C9DF29C4_.wvu.PrintArea" localSheetId="8" hidden="1">#REF!</definedName>
    <definedName name="Z_8EBA90C8_77F8_11D3_9805_00A0C9DF29C4_.wvu.PrintArea" localSheetId="21" hidden="1">#REF!</definedName>
    <definedName name="Z_8EBA90C8_77F8_11D3_9805_00A0C9DF29C4_.wvu.PrintArea" localSheetId="6" hidden="1">#REF!</definedName>
    <definedName name="Z_8EBA90C8_77F8_11D3_9805_00A0C9DF29C4_.wvu.PrintArea" localSheetId="0" hidden="1">#REF!</definedName>
    <definedName name="Z_8EBA90C8_77F8_11D3_9805_00A0C9DF29C4_.wvu.PrintArea" localSheetId="2" hidden="1">#REF!</definedName>
    <definedName name="Z_8EBA90C8_77F8_11D3_9805_00A0C9DF29C4_.wvu.PrintArea" localSheetId="1" hidden="1">#REF!</definedName>
    <definedName name="Z_8EBA90C8_77F8_11D3_9805_00A0C9DF29C4_.wvu.PrintArea" localSheetId="33" hidden="1">#REF!</definedName>
    <definedName name="Z_8EBA90C8_77F8_11D3_9805_00A0C9DF29C4_.wvu.PrintArea" localSheetId="25" hidden="1">#REF!</definedName>
    <definedName name="Z_8EBA90C8_77F8_11D3_9805_00A0C9DF29C4_.wvu.PrintArea" hidden="1">#REF!</definedName>
    <definedName name="Z_8EBA90C9_77F8_11D3_9805_00A0C9DF29C4_.wvu.PrintArea" localSheetId="17" hidden="1">#REF!</definedName>
    <definedName name="Z_8EBA90C9_77F8_11D3_9805_00A0C9DF29C4_.wvu.PrintArea" localSheetId="16" hidden="1">#REF!</definedName>
    <definedName name="Z_8EBA90C9_77F8_11D3_9805_00A0C9DF29C4_.wvu.PrintArea" localSheetId="53" hidden="1">#REF!</definedName>
    <definedName name="Z_8EBA90C9_77F8_11D3_9805_00A0C9DF29C4_.wvu.PrintArea" localSheetId="23" hidden="1">#REF!</definedName>
    <definedName name="Z_8EBA90C9_77F8_11D3_9805_00A0C9DF29C4_.wvu.PrintArea" localSheetId="14" hidden="1">#REF!</definedName>
    <definedName name="Z_8EBA90C9_77F8_11D3_9805_00A0C9DF29C4_.wvu.PrintArea" localSheetId="13" hidden="1">#REF!</definedName>
    <definedName name="Z_8EBA90C9_77F8_11D3_9805_00A0C9DF29C4_.wvu.PrintArea" localSheetId="12" hidden="1">#REF!</definedName>
    <definedName name="Z_8EBA90C9_77F8_11D3_9805_00A0C9DF29C4_.wvu.PrintArea" localSheetId="36" hidden="1">#REF!</definedName>
    <definedName name="Z_8EBA90C9_77F8_11D3_9805_00A0C9DF29C4_.wvu.PrintArea" localSheetId="10" hidden="1">#REF!</definedName>
    <definedName name="Z_8EBA90C9_77F8_11D3_9805_00A0C9DF29C4_.wvu.PrintArea" localSheetId="11" hidden="1">#REF!</definedName>
    <definedName name="Z_8EBA90C9_77F8_11D3_9805_00A0C9DF29C4_.wvu.PrintArea" localSheetId="9" hidden="1">#REF!</definedName>
    <definedName name="Z_8EBA90C9_77F8_11D3_9805_00A0C9DF29C4_.wvu.PrintArea" localSheetId="8" hidden="1">#REF!</definedName>
    <definedName name="Z_8EBA90C9_77F8_11D3_9805_00A0C9DF29C4_.wvu.PrintArea" localSheetId="21" hidden="1">#REF!</definedName>
    <definedName name="Z_8EBA90C9_77F8_11D3_9805_00A0C9DF29C4_.wvu.PrintArea" localSheetId="6" hidden="1">#REF!</definedName>
    <definedName name="Z_8EBA90C9_77F8_11D3_9805_00A0C9DF29C4_.wvu.PrintArea" localSheetId="0" hidden="1">#REF!</definedName>
    <definedName name="Z_8EBA90C9_77F8_11D3_9805_00A0C9DF29C4_.wvu.PrintArea" localSheetId="2" hidden="1">#REF!</definedName>
    <definedName name="Z_8EBA90C9_77F8_11D3_9805_00A0C9DF29C4_.wvu.PrintArea" localSheetId="1" hidden="1">#REF!</definedName>
    <definedName name="Z_8EBA90C9_77F8_11D3_9805_00A0C9DF29C4_.wvu.PrintArea" localSheetId="33" hidden="1">#REF!</definedName>
    <definedName name="Z_8EBA90C9_77F8_11D3_9805_00A0C9DF29C4_.wvu.PrintArea" localSheetId="25" hidden="1">#REF!</definedName>
    <definedName name="Z_8EBA90C9_77F8_11D3_9805_00A0C9DF29C4_.wvu.PrintArea" hidden="1">#REF!</definedName>
    <definedName name="Z_8EBA90CA_77F8_11D3_9805_00A0C9DF29C4_.wvu.PrintArea" localSheetId="17" hidden="1">#REF!</definedName>
    <definedName name="Z_8EBA90CA_77F8_11D3_9805_00A0C9DF29C4_.wvu.PrintArea" localSheetId="16" hidden="1">#REF!</definedName>
    <definedName name="Z_8EBA90CA_77F8_11D3_9805_00A0C9DF29C4_.wvu.PrintArea" localSheetId="53" hidden="1">#REF!</definedName>
    <definedName name="Z_8EBA90CA_77F8_11D3_9805_00A0C9DF29C4_.wvu.PrintArea" localSheetId="23" hidden="1">#REF!</definedName>
    <definedName name="Z_8EBA90CA_77F8_11D3_9805_00A0C9DF29C4_.wvu.PrintArea" localSheetId="14" hidden="1">#REF!</definedName>
    <definedName name="Z_8EBA90CA_77F8_11D3_9805_00A0C9DF29C4_.wvu.PrintArea" localSheetId="13" hidden="1">#REF!</definedName>
    <definedName name="Z_8EBA90CA_77F8_11D3_9805_00A0C9DF29C4_.wvu.PrintArea" localSheetId="12" hidden="1">#REF!</definedName>
    <definedName name="Z_8EBA90CA_77F8_11D3_9805_00A0C9DF29C4_.wvu.PrintArea" localSheetId="36" hidden="1">#REF!</definedName>
    <definedName name="Z_8EBA90CA_77F8_11D3_9805_00A0C9DF29C4_.wvu.PrintArea" localSheetId="10" hidden="1">#REF!</definedName>
    <definedName name="Z_8EBA90CA_77F8_11D3_9805_00A0C9DF29C4_.wvu.PrintArea" localSheetId="11" hidden="1">#REF!</definedName>
    <definedName name="Z_8EBA90CA_77F8_11D3_9805_00A0C9DF29C4_.wvu.PrintArea" localSheetId="9" hidden="1">#REF!</definedName>
    <definedName name="Z_8EBA90CA_77F8_11D3_9805_00A0C9DF29C4_.wvu.PrintArea" localSheetId="8" hidden="1">#REF!</definedName>
    <definedName name="Z_8EBA90CA_77F8_11D3_9805_00A0C9DF29C4_.wvu.PrintArea" localSheetId="21" hidden="1">#REF!</definedName>
    <definedName name="Z_8EBA90CA_77F8_11D3_9805_00A0C9DF29C4_.wvu.PrintArea" localSheetId="6" hidden="1">#REF!</definedName>
    <definedName name="Z_8EBA90CA_77F8_11D3_9805_00A0C9DF29C4_.wvu.PrintArea" localSheetId="0" hidden="1">#REF!</definedName>
    <definedName name="Z_8EBA90CA_77F8_11D3_9805_00A0C9DF29C4_.wvu.PrintArea" localSheetId="2" hidden="1">#REF!</definedName>
    <definedName name="Z_8EBA90CA_77F8_11D3_9805_00A0C9DF29C4_.wvu.PrintArea" localSheetId="1" hidden="1">#REF!</definedName>
    <definedName name="Z_8EBA90CA_77F8_11D3_9805_00A0C9DF29C4_.wvu.PrintArea" localSheetId="33" hidden="1">#REF!</definedName>
    <definedName name="Z_8EBA90CA_77F8_11D3_9805_00A0C9DF29C4_.wvu.PrintArea" localSheetId="25" hidden="1">#REF!</definedName>
    <definedName name="Z_8EBA90CA_77F8_11D3_9805_00A0C9DF29C4_.wvu.PrintArea" hidden="1">#REF!</definedName>
    <definedName name="Z_8EBA90CB_77F8_11D3_9805_00A0C9DF29C4_.wvu.PrintArea" localSheetId="17" hidden="1">#REF!</definedName>
    <definedName name="Z_8EBA90CB_77F8_11D3_9805_00A0C9DF29C4_.wvu.PrintArea" localSheetId="16" hidden="1">#REF!</definedName>
    <definedName name="Z_8EBA90CB_77F8_11D3_9805_00A0C9DF29C4_.wvu.PrintArea" localSheetId="53" hidden="1">#REF!</definedName>
    <definedName name="Z_8EBA90CB_77F8_11D3_9805_00A0C9DF29C4_.wvu.PrintArea" localSheetId="23" hidden="1">#REF!</definedName>
    <definedName name="Z_8EBA90CB_77F8_11D3_9805_00A0C9DF29C4_.wvu.PrintArea" localSheetId="14" hidden="1">#REF!</definedName>
    <definedName name="Z_8EBA90CB_77F8_11D3_9805_00A0C9DF29C4_.wvu.PrintArea" localSheetId="13" hidden="1">#REF!</definedName>
    <definedName name="Z_8EBA90CB_77F8_11D3_9805_00A0C9DF29C4_.wvu.PrintArea" localSheetId="12" hidden="1">#REF!</definedName>
    <definedName name="Z_8EBA90CB_77F8_11D3_9805_00A0C9DF29C4_.wvu.PrintArea" localSheetId="36" hidden="1">#REF!</definedName>
    <definedName name="Z_8EBA90CB_77F8_11D3_9805_00A0C9DF29C4_.wvu.PrintArea" localSheetId="10" hidden="1">#REF!</definedName>
    <definedName name="Z_8EBA90CB_77F8_11D3_9805_00A0C9DF29C4_.wvu.PrintArea" localSheetId="11" hidden="1">#REF!</definedName>
    <definedName name="Z_8EBA90CB_77F8_11D3_9805_00A0C9DF29C4_.wvu.PrintArea" localSheetId="9" hidden="1">#REF!</definedName>
    <definedName name="Z_8EBA90CB_77F8_11D3_9805_00A0C9DF29C4_.wvu.PrintArea" localSheetId="8" hidden="1">#REF!</definedName>
    <definedName name="Z_8EBA90CB_77F8_11D3_9805_00A0C9DF29C4_.wvu.PrintArea" localSheetId="21" hidden="1">#REF!</definedName>
    <definedName name="Z_8EBA90CB_77F8_11D3_9805_00A0C9DF29C4_.wvu.PrintArea" localSheetId="6" hidden="1">#REF!</definedName>
    <definedName name="Z_8EBA90CB_77F8_11D3_9805_00A0C9DF29C4_.wvu.PrintArea" localSheetId="0" hidden="1">#REF!</definedName>
    <definedName name="Z_8EBA90CB_77F8_11D3_9805_00A0C9DF29C4_.wvu.PrintArea" localSheetId="2" hidden="1">#REF!</definedName>
    <definedName name="Z_8EBA90CB_77F8_11D3_9805_00A0C9DF29C4_.wvu.PrintArea" localSheetId="1" hidden="1">#REF!</definedName>
    <definedName name="Z_8EBA90CB_77F8_11D3_9805_00A0C9DF29C4_.wvu.PrintArea" localSheetId="33" hidden="1">#REF!</definedName>
    <definedName name="Z_8EBA90CB_77F8_11D3_9805_00A0C9DF29C4_.wvu.PrintArea" localSheetId="25" hidden="1">#REF!</definedName>
    <definedName name="Z_8EBA90CB_77F8_11D3_9805_00A0C9DF29C4_.wvu.PrintArea" hidden="1">#REF!</definedName>
    <definedName name="Z_8EBA90CD_77F8_11D3_9805_00A0C9DF29C4_.wvu.PrintArea" localSheetId="17" hidden="1">#REF!</definedName>
    <definedName name="Z_8EBA90CD_77F8_11D3_9805_00A0C9DF29C4_.wvu.PrintArea" localSheetId="16" hidden="1">#REF!</definedName>
    <definedName name="Z_8EBA90CD_77F8_11D3_9805_00A0C9DF29C4_.wvu.PrintArea" localSheetId="53" hidden="1">#REF!</definedName>
    <definedName name="Z_8EBA90CD_77F8_11D3_9805_00A0C9DF29C4_.wvu.PrintArea" localSheetId="23" hidden="1">#REF!</definedName>
    <definedName name="Z_8EBA90CD_77F8_11D3_9805_00A0C9DF29C4_.wvu.PrintArea" localSheetId="14" hidden="1">#REF!</definedName>
    <definedName name="Z_8EBA90CD_77F8_11D3_9805_00A0C9DF29C4_.wvu.PrintArea" localSheetId="13" hidden="1">#REF!</definedName>
    <definedName name="Z_8EBA90CD_77F8_11D3_9805_00A0C9DF29C4_.wvu.PrintArea" localSheetId="12" hidden="1">#REF!</definedName>
    <definedName name="Z_8EBA90CD_77F8_11D3_9805_00A0C9DF29C4_.wvu.PrintArea" localSheetId="36" hidden="1">#REF!</definedName>
    <definedName name="Z_8EBA90CD_77F8_11D3_9805_00A0C9DF29C4_.wvu.PrintArea" localSheetId="10" hidden="1">#REF!</definedName>
    <definedName name="Z_8EBA90CD_77F8_11D3_9805_00A0C9DF29C4_.wvu.PrintArea" localSheetId="11" hidden="1">#REF!</definedName>
    <definedName name="Z_8EBA90CD_77F8_11D3_9805_00A0C9DF29C4_.wvu.PrintArea" localSheetId="9" hidden="1">#REF!</definedName>
    <definedName name="Z_8EBA90CD_77F8_11D3_9805_00A0C9DF29C4_.wvu.PrintArea" localSheetId="8" hidden="1">#REF!</definedName>
    <definedName name="Z_8EBA90CD_77F8_11D3_9805_00A0C9DF29C4_.wvu.PrintArea" localSheetId="21" hidden="1">#REF!</definedName>
    <definedName name="Z_8EBA90CD_77F8_11D3_9805_00A0C9DF29C4_.wvu.PrintArea" localSheetId="6" hidden="1">#REF!</definedName>
    <definedName name="Z_8EBA90CD_77F8_11D3_9805_00A0C9DF29C4_.wvu.PrintArea" localSheetId="0" hidden="1">#REF!</definedName>
    <definedName name="Z_8EBA90CD_77F8_11D3_9805_00A0C9DF29C4_.wvu.PrintArea" localSheetId="2" hidden="1">#REF!</definedName>
    <definedName name="Z_8EBA90CD_77F8_11D3_9805_00A0C9DF29C4_.wvu.PrintArea" localSheetId="1" hidden="1">#REF!</definedName>
    <definedName name="Z_8EBA90CD_77F8_11D3_9805_00A0C9DF29C4_.wvu.PrintArea" localSheetId="33" hidden="1">#REF!</definedName>
    <definedName name="Z_8EBA90CD_77F8_11D3_9805_00A0C9DF29C4_.wvu.PrintArea" localSheetId="25" hidden="1">#REF!</definedName>
    <definedName name="Z_8EBA90CD_77F8_11D3_9805_00A0C9DF29C4_.wvu.PrintArea" hidden="1">#REF!</definedName>
    <definedName name="Z_8EBA90CE_77F8_11D3_9805_00A0C9DF29C4_.wvu.PrintArea" localSheetId="17" hidden="1">#REF!</definedName>
    <definedName name="Z_8EBA90CE_77F8_11D3_9805_00A0C9DF29C4_.wvu.PrintArea" localSheetId="16" hidden="1">#REF!</definedName>
    <definedName name="Z_8EBA90CE_77F8_11D3_9805_00A0C9DF29C4_.wvu.PrintArea" localSheetId="53" hidden="1">#REF!</definedName>
    <definedName name="Z_8EBA90CE_77F8_11D3_9805_00A0C9DF29C4_.wvu.PrintArea" localSheetId="23" hidden="1">#REF!</definedName>
    <definedName name="Z_8EBA90CE_77F8_11D3_9805_00A0C9DF29C4_.wvu.PrintArea" localSheetId="14" hidden="1">#REF!</definedName>
    <definedName name="Z_8EBA90CE_77F8_11D3_9805_00A0C9DF29C4_.wvu.PrintArea" localSheetId="13" hidden="1">#REF!</definedName>
    <definedName name="Z_8EBA90CE_77F8_11D3_9805_00A0C9DF29C4_.wvu.PrintArea" localSheetId="12" hidden="1">#REF!</definedName>
    <definedName name="Z_8EBA90CE_77F8_11D3_9805_00A0C9DF29C4_.wvu.PrintArea" localSheetId="36" hidden="1">#REF!</definedName>
    <definedName name="Z_8EBA90CE_77F8_11D3_9805_00A0C9DF29C4_.wvu.PrintArea" localSheetId="10" hidden="1">#REF!</definedName>
    <definedName name="Z_8EBA90CE_77F8_11D3_9805_00A0C9DF29C4_.wvu.PrintArea" localSheetId="11" hidden="1">#REF!</definedName>
    <definedName name="Z_8EBA90CE_77F8_11D3_9805_00A0C9DF29C4_.wvu.PrintArea" localSheetId="9" hidden="1">#REF!</definedName>
    <definedName name="Z_8EBA90CE_77F8_11D3_9805_00A0C9DF29C4_.wvu.PrintArea" localSheetId="8" hidden="1">#REF!</definedName>
    <definedName name="Z_8EBA90CE_77F8_11D3_9805_00A0C9DF29C4_.wvu.PrintArea" localSheetId="21" hidden="1">#REF!</definedName>
    <definedName name="Z_8EBA90CE_77F8_11D3_9805_00A0C9DF29C4_.wvu.PrintArea" localSheetId="6" hidden="1">#REF!</definedName>
    <definedName name="Z_8EBA90CE_77F8_11D3_9805_00A0C9DF29C4_.wvu.PrintArea" localSheetId="0" hidden="1">#REF!</definedName>
    <definedName name="Z_8EBA90CE_77F8_11D3_9805_00A0C9DF29C4_.wvu.PrintArea" localSheetId="2" hidden="1">#REF!</definedName>
    <definedName name="Z_8EBA90CE_77F8_11D3_9805_00A0C9DF29C4_.wvu.PrintArea" localSheetId="1" hidden="1">#REF!</definedName>
    <definedName name="Z_8EBA90CE_77F8_11D3_9805_00A0C9DF29C4_.wvu.PrintArea" localSheetId="33" hidden="1">#REF!</definedName>
    <definedName name="Z_8EBA90CE_77F8_11D3_9805_00A0C9DF29C4_.wvu.PrintArea" localSheetId="25" hidden="1">#REF!</definedName>
    <definedName name="Z_8EBA90CE_77F8_11D3_9805_00A0C9DF29C4_.wvu.PrintArea" hidden="1">#REF!</definedName>
    <definedName name="Z_8FDBA68C_7273_11D3_9DAC_00A0C9DF29FD_.wvu.PrintArea" localSheetId="17" hidden="1">#REF!</definedName>
    <definedName name="Z_8FDBA68C_7273_11D3_9DAC_00A0C9DF29FD_.wvu.PrintArea" localSheetId="16" hidden="1">#REF!</definedName>
    <definedName name="Z_8FDBA68C_7273_11D3_9DAC_00A0C9DF29FD_.wvu.PrintArea" localSheetId="53" hidden="1">#REF!</definedName>
    <definedName name="Z_8FDBA68C_7273_11D3_9DAC_00A0C9DF29FD_.wvu.PrintArea" localSheetId="23" hidden="1">#REF!</definedName>
    <definedName name="Z_8FDBA68C_7273_11D3_9DAC_00A0C9DF29FD_.wvu.PrintArea" localSheetId="14" hidden="1">#REF!</definedName>
    <definedName name="Z_8FDBA68C_7273_11D3_9DAC_00A0C9DF29FD_.wvu.PrintArea" localSheetId="13" hidden="1">#REF!</definedName>
    <definedName name="Z_8FDBA68C_7273_11D3_9DAC_00A0C9DF29FD_.wvu.PrintArea" localSheetId="12" hidden="1">#REF!</definedName>
    <definedName name="Z_8FDBA68C_7273_11D3_9DAC_00A0C9DF29FD_.wvu.PrintArea" localSheetId="36" hidden="1">#REF!</definedName>
    <definedName name="Z_8FDBA68C_7273_11D3_9DAC_00A0C9DF29FD_.wvu.PrintArea" localSheetId="10" hidden="1">#REF!</definedName>
    <definedName name="Z_8FDBA68C_7273_11D3_9DAC_00A0C9DF29FD_.wvu.PrintArea" localSheetId="11" hidden="1">#REF!</definedName>
    <definedName name="Z_8FDBA68C_7273_11D3_9DAC_00A0C9DF29FD_.wvu.PrintArea" localSheetId="9" hidden="1">#REF!</definedName>
    <definedName name="Z_8FDBA68C_7273_11D3_9DAC_00A0C9DF29FD_.wvu.PrintArea" localSheetId="8" hidden="1">#REF!</definedName>
    <definedName name="Z_8FDBA68C_7273_11D3_9DAC_00A0C9DF29FD_.wvu.PrintArea" localSheetId="21" hidden="1">#REF!</definedName>
    <definedName name="Z_8FDBA68C_7273_11D3_9DAC_00A0C9DF29FD_.wvu.PrintArea" localSheetId="6" hidden="1">#REF!</definedName>
    <definedName name="Z_8FDBA68C_7273_11D3_9DAC_00A0C9DF29FD_.wvu.PrintArea" localSheetId="0" hidden="1">#REF!</definedName>
    <definedName name="Z_8FDBA68C_7273_11D3_9DAC_00A0C9DF29FD_.wvu.PrintArea" localSheetId="2" hidden="1">#REF!</definedName>
    <definedName name="Z_8FDBA68C_7273_11D3_9DAC_00A0C9DF29FD_.wvu.PrintArea" localSheetId="1" hidden="1">#REF!</definedName>
    <definedName name="Z_8FDBA68C_7273_11D3_9DAC_00A0C9DF29FD_.wvu.PrintArea" localSheetId="33" hidden="1">#REF!</definedName>
    <definedName name="Z_8FDBA68C_7273_11D3_9DAC_00A0C9DF29FD_.wvu.PrintArea" localSheetId="25" hidden="1">#REF!</definedName>
    <definedName name="Z_8FDBA68C_7273_11D3_9DAC_00A0C9DF29FD_.wvu.PrintArea" hidden="1">#REF!</definedName>
    <definedName name="Z_8FDBA68D_7273_11D3_9DAC_00A0C9DF29FD_.wvu.PrintArea" localSheetId="17" hidden="1">#REF!</definedName>
    <definedName name="Z_8FDBA68D_7273_11D3_9DAC_00A0C9DF29FD_.wvu.PrintArea" localSheetId="16" hidden="1">#REF!</definedName>
    <definedName name="Z_8FDBA68D_7273_11D3_9DAC_00A0C9DF29FD_.wvu.PrintArea" localSheetId="53" hidden="1">#REF!</definedName>
    <definedName name="Z_8FDBA68D_7273_11D3_9DAC_00A0C9DF29FD_.wvu.PrintArea" localSheetId="23" hidden="1">#REF!</definedName>
    <definedName name="Z_8FDBA68D_7273_11D3_9DAC_00A0C9DF29FD_.wvu.PrintArea" localSheetId="14" hidden="1">#REF!</definedName>
    <definedName name="Z_8FDBA68D_7273_11D3_9DAC_00A0C9DF29FD_.wvu.PrintArea" localSheetId="13" hidden="1">#REF!</definedName>
    <definedName name="Z_8FDBA68D_7273_11D3_9DAC_00A0C9DF29FD_.wvu.PrintArea" localSheetId="12" hidden="1">#REF!</definedName>
    <definedName name="Z_8FDBA68D_7273_11D3_9DAC_00A0C9DF29FD_.wvu.PrintArea" localSheetId="36" hidden="1">#REF!</definedName>
    <definedName name="Z_8FDBA68D_7273_11D3_9DAC_00A0C9DF29FD_.wvu.PrintArea" localSheetId="10" hidden="1">#REF!</definedName>
    <definedName name="Z_8FDBA68D_7273_11D3_9DAC_00A0C9DF29FD_.wvu.PrintArea" localSheetId="11" hidden="1">#REF!</definedName>
    <definedName name="Z_8FDBA68D_7273_11D3_9DAC_00A0C9DF29FD_.wvu.PrintArea" localSheetId="9" hidden="1">#REF!</definedName>
    <definedName name="Z_8FDBA68D_7273_11D3_9DAC_00A0C9DF29FD_.wvu.PrintArea" localSheetId="8" hidden="1">#REF!</definedName>
    <definedName name="Z_8FDBA68D_7273_11D3_9DAC_00A0C9DF29FD_.wvu.PrintArea" localSheetId="21" hidden="1">#REF!</definedName>
    <definedName name="Z_8FDBA68D_7273_11D3_9DAC_00A0C9DF29FD_.wvu.PrintArea" localSheetId="6" hidden="1">#REF!</definedName>
    <definedName name="Z_8FDBA68D_7273_11D3_9DAC_00A0C9DF29FD_.wvu.PrintArea" localSheetId="0" hidden="1">#REF!</definedName>
    <definedName name="Z_8FDBA68D_7273_11D3_9DAC_00A0C9DF29FD_.wvu.PrintArea" localSheetId="2" hidden="1">#REF!</definedName>
    <definedName name="Z_8FDBA68D_7273_11D3_9DAC_00A0C9DF29FD_.wvu.PrintArea" localSheetId="1" hidden="1">#REF!</definedName>
    <definedName name="Z_8FDBA68D_7273_11D3_9DAC_00A0C9DF29FD_.wvu.PrintArea" localSheetId="33" hidden="1">#REF!</definedName>
    <definedName name="Z_8FDBA68D_7273_11D3_9DAC_00A0C9DF29FD_.wvu.PrintArea" localSheetId="25" hidden="1">#REF!</definedName>
    <definedName name="Z_8FDBA68D_7273_11D3_9DAC_00A0C9DF29FD_.wvu.PrintArea" hidden="1">#REF!</definedName>
    <definedName name="Z_8FDBA68F_7273_11D3_9DAC_00A0C9DF29FD_.wvu.PrintArea" localSheetId="17" hidden="1">#REF!</definedName>
    <definedName name="Z_8FDBA68F_7273_11D3_9DAC_00A0C9DF29FD_.wvu.PrintArea" localSheetId="16" hidden="1">#REF!</definedName>
    <definedName name="Z_8FDBA68F_7273_11D3_9DAC_00A0C9DF29FD_.wvu.PrintArea" localSheetId="53" hidden="1">#REF!</definedName>
    <definedName name="Z_8FDBA68F_7273_11D3_9DAC_00A0C9DF29FD_.wvu.PrintArea" localSheetId="23" hidden="1">#REF!</definedName>
    <definedName name="Z_8FDBA68F_7273_11D3_9DAC_00A0C9DF29FD_.wvu.PrintArea" localSheetId="14" hidden="1">#REF!</definedName>
    <definedName name="Z_8FDBA68F_7273_11D3_9DAC_00A0C9DF29FD_.wvu.PrintArea" localSheetId="13" hidden="1">#REF!</definedName>
    <definedName name="Z_8FDBA68F_7273_11D3_9DAC_00A0C9DF29FD_.wvu.PrintArea" localSheetId="12" hidden="1">#REF!</definedName>
    <definedName name="Z_8FDBA68F_7273_11D3_9DAC_00A0C9DF29FD_.wvu.PrintArea" localSheetId="36" hidden="1">#REF!</definedName>
    <definedName name="Z_8FDBA68F_7273_11D3_9DAC_00A0C9DF29FD_.wvu.PrintArea" localSheetId="10" hidden="1">#REF!</definedName>
    <definedName name="Z_8FDBA68F_7273_11D3_9DAC_00A0C9DF29FD_.wvu.PrintArea" localSheetId="11" hidden="1">#REF!</definedName>
    <definedName name="Z_8FDBA68F_7273_11D3_9DAC_00A0C9DF29FD_.wvu.PrintArea" localSheetId="9" hidden="1">#REF!</definedName>
    <definedName name="Z_8FDBA68F_7273_11D3_9DAC_00A0C9DF29FD_.wvu.PrintArea" localSheetId="8" hidden="1">#REF!</definedName>
    <definedName name="Z_8FDBA68F_7273_11D3_9DAC_00A0C9DF29FD_.wvu.PrintArea" localSheetId="21" hidden="1">#REF!</definedName>
    <definedName name="Z_8FDBA68F_7273_11D3_9DAC_00A0C9DF29FD_.wvu.PrintArea" localSheetId="6" hidden="1">#REF!</definedName>
    <definedName name="Z_8FDBA68F_7273_11D3_9DAC_00A0C9DF29FD_.wvu.PrintArea" localSheetId="0" hidden="1">#REF!</definedName>
    <definedName name="Z_8FDBA68F_7273_11D3_9DAC_00A0C9DF29FD_.wvu.PrintArea" localSheetId="2" hidden="1">#REF!</definedName>
    <definedName name="Z_8FDBA68F_7273_11D3_9DAC_00A0C9DF29FD_.wvu.PrintArea" localSheetId="1" hidden="1">#REF!</definedName>
    <definedName name="Z_8FDBA68F_7273_11D3_9DAC_00A0C9DF29FD_.wvu.PrintArea" localSheetId="33" hidden="1">#REF!</definedName>
    <definedName name="Z_8FDBA68F_7273_11D3_9DAC_00A0C9DF29FD_.wvu.PrintArea" localSheetId="25" hidden="1">#REF!</definedName>
    <definedName name="Z_8FDBA68F_7273_11D3_9DAC_00A0C9DF29FD_.wvu.PrintArea" hidden="1">#REF!</definedName>
    <definedName name="Z_8FDBA690_7273_11D3_9DAC_00A0C9DF29FD_.wvu.PrintArea" localSheetId="17" hidden="1">#REF!</definedName>
    <definedName name="Z_8FDBA690_7273_11D3_9DAC_00A0C9DF29FD_.wvu.PrintArea" localSheetId="16" hidden="1">#REF!</definedName>
    <definedName name="Z_8FDBA690_7273_11D3_9DAC_00A0C9DF29FD_.wvu.PrintArea" localSheetId="53" hidden="1">#REF!</definedName>
    <definedName name="Z_8FDBA690_7273_11D3_9DAC_00A0C9DF29FD_.wvu.PrintArea" localSheetId="23" hidden="1">#REF!</definedName>
    <definedName name="Z_8FDBA690_7273_11D3_9DAC_00A0C9DF29FD_.wvu.PrintArea" localSheetId="14" hidden="1">#REF!</definedName>
    <definedName name="Z_8FDBA690_7273_11D3_9DAC_00A0C9DF29FD_.wvu.PrintArea" localSheetId="13" hidden="1">#REF!</definedName>
    <definedName name="Z_8FDBA690_7273_11D3_9DAC_00A0C9DF29FD_.wvu.PrintArea" localSheetId="12" hidden="1">#REF!</definedName>
    <definedName name="Z_8FDBA690_7273_11D3_9DAC_00A0C9DF29FD_.wvu.PrintArea" localSheetId="36" hidden="1">#REF!</definedName>
    <definedName name="Z_8FDBA690_7273_11D3_9DAC_00A0C9DF29FD_.wvu.PrintArea" localSheetId="10" hidden="1">#REF!</definedName>
    <definedName name="Z_8FDBA690_7273_11D3_9DAC_00A0C9DF29FD_.wvu.PrintArea" localSheetId="11" hidden="1">#REF!</definedName>
    <definedName name="Z_8FDBA690_7273_11D3_9DAC_00A0C9DF29FD_.wvu.PrintArea" localSheetId="9" hidden="1">#REF!</definedName>
    <definedName name="Z_8FDBA690_7273_11D3_9DAC_00A0C9DF29FD_.wvu.PrintArea" localSheetId="8" hidden="1">#REF!</definedName>
    <definedName name="Z_8FDBA690_7273_11D3_9DAC_00A0C9DF29FD_.wvu.PrintArea" localSheetId="21" hidden="1">#REF!</definedName>
    <definedName name="Z_8FDBA690_7273_11D3_9DAC_00A0C9DF29FD_.wvu.PrintArea" localSheetId="6" hidden="1">#REF!</definedName>
    <definedName name="Z_8FDBA690_7273_11D3_9DAC_00A0C9DF29FD_.wvu.PrintArea" localSheetId="0" hidden="1">#REF!</definedName>
    <definedName name="Z_8FDBA690_7273_11D3_9DAC_00A0C9DF29FD_.wvu.PrintArea" localSheetId="2" hidden="1">#REF!</definedName>
    <definedName name="Z_8FDBA690_7273_11D3_9DAC_00A0C9DF29FD_.wvu.PrintArea" localSheetId="1" hidden="1">#REF!</definedName>
    <definedName name="Z_8FDBA690_7273_11D3_9DAC_00A0C9DF29FD_.wvu.PrintArea" localSheetId="33" hidden="1">#REF!</definedName>
    <definedName name="Z_8FDBA690_7273_11D3_9DAC_00A0C9DF29FD_.wvu.PrintArea" localSheetId="25" hidden="1">#REF!</definedName>
    <definedName name="Z_8FDBA690_7273_11D3_9DAC_00A0C9DF29FD_.wvu.PrintArea" hidden="1">#REF!</definedName>
    <definedName name="Z_8FDBA691_7273_11D3_9DAC_00A0C9DF29FD_.wvu.PrintArea" localSheetId="17" hidden="1">#REF!</definedName>
    <definedName name="Z_8FDBA691_7273_11D3_9DAC_00A0C9DF29FD_.wvu.PrintArea" localSheetId="16" hidden="1">#REF!</definedName>
    <definedName name="Z_8FDBA691_7273_11D3_9DAC_00A0C9DF29FD_.wvu.PrintArea" localSheetId="53" hidden="1">#REF!</definedName>
    <definedName name="Z_8FDBA691_7273_11D3_9DAC_00A0C9DF29FD_.wvu.PrintArea" localSheetId="23" hidden="1">#REF!</definedName>
    <definedName name="Z_8FDBA691_7273_11D3_9DAC_00A0C9DF29FD_.wvu.PrintArea" localSheetId="14" hidden="1">#REF!</definedName>
    <definedName name="Z_8FDBA691_7273_11D3_9DAC_00A0C9DF29FD_.wvu.PrintArea" localSheetId="13" hidden="1">#REF!</definedName>
    <definedName name="Z_8FDBA691_7273_11D3_9DAC_00A0C9DF29FD_.wvu.PrintArea" localSheetId="12" hidden="1">#REF!</definedName>
    <definedName name="Z_8FDBA691_7273_11D3_9DAC_00A0C9DF29FD_.wvu.PrintArea" localSheetId="36" hidden="1">#REF!</definedName>
    <definedName name="Z_8FDBA691_7273_11D3_9DAC_00A0C9DF29FD_.wvu.PrintArea" localSheetId="10" hidden="1">#REF!</definedName>
    <definedName name="Z_8FDBA691_7273_11D3_9DAC_00A0C9DF29FD_.wvu.PrintArea" localSheetId="11" hidden="1">#REF!</definedName>
    <definedName name="Z_8FDBA691_7273_11D3_9DAC_00A0C9DF29FD_.wvu.PrintArea" localSheetId="9" hidden="1">#REF!</definedName>
    <definedName name="Z_8FDBA691_7273_11D3_9DAC_00A0C9DF29FD_.wvu.PrintArea" localSheetId="8" hidden="1">#REF!</definedName>
    <definedName name="Z_8FDBA691_7273_11D3_9DAC_00A0C9DF29FD_.wvu.PrintArea" localSheetId="21" hidden="1">#REF!</definedName>
    <definedName name="Z_8FDBA691_7273_11D3_9DAC_00A0C9DF29FD_.wvu.PrintArea" localSheetId="6" hidden="1">#REF!</definedName>
    <definedName name="Z_8FDBA691_7273_11D3_9DAC_00A0C9DF29FD_.wvu.PrintArea" localSheetId="0" hidden="1">#REF!</definedName>
    <definedName name="Z_8FDBA691_7273_11D3_9DAC_00A0C9DF29FD_.wvu.PrintArea" localSheetId="2" hidden="1">#REF!</definedName>
    <definedName name="Z_8FDBA691_7273_11D3_9DAC_00A0C9DF29FD_.wvu.PrintArea" localSheetId="1" hidden="1">#REF!</definedName>
    <definedName name="Z_8FDBA691_7273_11D3_9DAC_00A0C9DF29FD_.wvu.PrintArea" localSheetId="33" hidden="1">#REF!</definedName>
    <definedName name="Z_8FDBA691_7273_11D3_9DAC_00A0C9DF29FD_.wvu.PrintArea" localSheetId="25" hidden="1">#REF!</definedName>
    <definedName name="Z_8FDBA691_7273_11D3_9DAC_00A0C9DF29FD_.wvu.PrintArea" hidden="1">#REF!</definedName>
    <definedName name="Z_8FDBA692_7273_11D3_9DAC_00A0C9DF29FD_.wvu.PrintArea" localSheetId="17" hidden="1">#REF!</definedName>
    <definedName name="Z_8FDBA692_7273_11D3_9DAC_00A0C9DF29FD_.wvu.PrintArea" localSheetId="16" hidden="1">#REF!</definedName>
    <definedName name="Z_8FDBA692_7273_11D3_9DAC_00A0C9DF29FD_.wvu.PrintArea" localSheetId="53" hidden="1">#REF!</definedName>
    <definedName name="Z_8FDBA692_7273_11D3_9DAC_00A0C9DF29FD_.wvu.PrintArea" localSheetId="23" hidden="1">#REF!</definedName>
    <definedName name="Z_8FDBA692_7273_11D3_9DAC_00A0C9DF29FD_.wvu.PrintArea" localSheetId="14" hidden="1">#REF!</definedName>
    <definedName name="Z_8FDBA692_7273_11D3_9DAC_00A0C9DF29FD_.wvu.PrintArea" localSheetId="13" hidden="1">#REF!</definedName>
    <definedName name="Z_8FDBA692_7273_11D3_9DAC_00A0C9DF29FD_.wvu.PrintArea" localSheetId="12" hidden="1">#REF!</definedName>
    <definedName name="Z_8FDBA692_7273_11D3_9DAC_00A0C9DF29FD_.wvu.PrintArea" localSheetId="36" hidden="1">#REF!</definedName>
    <definedName name="Z_8FDBA692_7273_11D3_9DAC_00A0C9DF29FD_.wvu.PrintArea" localSheetId="10" hidden="1">#REF!</definedName>
    <definedName name="Z_8FDBA692_7273_11D3_9DAC_00A0C9DF29FD_.wvu.PrintArea" localSheetId="11" hidden="1">#REF!</definedName>
    <definedName name="Z_8FDBA692_7273_11D3_9DAC_00A0C9DF29FD_.wvu.PrintArea" localSheetId="9" hidden="1">#REF!</definedName>
    <definedName name="Z_8FDBA692_7273_11D3_9DAC_00A0C9DF29FD_.wvu.PrintArea" localSheetId="8" hidden="1">#REF!</definedName>
    <definedName name="Z_8FDBA692_7273_11D3_9DAC_00A0C9DF29FD_.wvu.PrintArea" localSheetId="21" hidden="1">#REF!</definedName>
    <definedName name="Z_8FDBA692_7273_11D3_9DAC_00A0C9DF29FD_.wvu.PrintArea" localSheetId="6" hidden="1">#REF!</definedName>
    <definedName name="Z_8FDBA692_7273_11D3_9DAC_00A0C9DF29FD_.wvu.PrintArea" localSheetId="0" hidden="1">#REF!</definedName>
    <definedName name="Z_8FDBA692_7273_11D3_9DAC_00A0C9DF29FD_.wvu.PrintArea" localSheetId="2" hidden="1">#REF!</definedName>
    <definedName name="Z_8FDBA692_7273_11D3_9DAC_00A0C9DF29FD_.wvu.PrintArea" localSheetId="1" hidden="1">#REF!</definedName>
    <definedName name="Z_8FDBA692_7273_11D3_9DAC_00A0C9DF29FD_.wvu.PrintArea" localSheetId="33" hidden="1">#REF!</definedName>
    <definedName name="Z_8FDBA692_7273_11D3_9DAC_00A0C9DF29FD_.wvu.PrintArea" localSheetId="25" hidden="1">#REF!</definedName>
    <definedName name="Z_8FDBA692_7273_11D3_9DAC_00A0C9DF29FD_.wvu.PrintArea" hidden="1">#REF!</definedName>
    <definedName name="Z_8FDBA694_7273_11D3_9DAC_00A0C9DF29FD_.wvu.PrintArea" localSheetId="17" hidden="1">#REF!</definedName>
    <definedName name="Z_8FDBA694_7273_11D3_9DAC_00A0C9DF29FD_.wvu.PrintArea" localSheetId="16" hidden="1">#REF!</definedName>
    <definedName name="Z_8FDBA694_7273_11D3_9DAC_00A0C9DF29FD_.wvu.PrintArea" localSheetId="53" hidden="1">#REF!</definedName>
    <definedName name="Z_8FDBA694_7273_11D3_9DAC_00A0C9DF29FD_.wvu.PrintArea" localSheetId="23" hidden="1">#REF!</definedName>
    <definedName name="Z_8FDBA694_7273_11D3_9DAC_00A0C9DF29FD_.wvu.PrintArea" localSheetId="14" hidden="1">#REF!</definedName>
    <definedName name="Z_8FDBA694_7273_11D3_9DAC_00A0C9DF29FD_.wvu.PrintArea" localSheetId="13" hidden="1">#REF!</definedName>
    <definedName name="Z_8FDBA694_7273_11D3_9DAC_00A0C9DF29FD_.wvu.PrintArea" localSheetId="12" hidden="1">#REF!</definedName>
    <definedName name="Z_8FDBA694_7273_11D3_9DAC_00A0C9DF29FD_.wvu.PrintArea" localSheetId="36" hidden="1">#REF!</definedName>
    <definedName name="Z_8FDBA694_7273_11D3_9DAC_00A0C9DF29FD_.wvu.PrintArea" localSheetId="10" hidden="1">#REF!</definedName>
    <definedName name="Z_8FDBA694_7273_11D3_9DAC_00A0C9DF29FD_.wvu.PrintArea" localSheetId="11" hidden="1">#REF!</definedName>
    <definedName name="Z_8FDBA694_7273_11D3_9DAC_00A0C9DF29FD_.wvu.PrintArea" localSheetId="9" hidden="1">#REF!</definedName>
    <definedName name="Z_8FDBA694_7273_11D3_9DAC_00A0C9DF29FD_.wvu.PrintArea" localSheetId="8" hidden="1">#REF!</definedName>
    <definedName name="Z_8FDBA694_7273_11D3_9DAC_00A0C9DF29FD_.wvu.PrintArea" localSheetId="21" hidden="1">#REF!</definedName>
    <definedName name="Z_8FDBA694_7273_11D3_9DAC_00A0C9DF29FD_.wvu.PrintArea" localSheetId="6" hidden="1">#REF!</definedName>
    <definedName name="Z_8FDBA694_7273_11D3_9DAC_00A0C9DF29FD_.wvu.PrintArea" localSheetId="0" hidden="1">#REF!</definedName>
    <definedName name="Z_8FDBA694_7273_11D3_9DAC_00A0C9DF29FD_.wvu.PrintArea" localSheetId="2" hidden="1">#REF!</definedName>
    <definedName name="Z_8FDBA694_7273_11D3_9DAC_00A0C9DF29FD_.wvu.PrintArea" localSheetId="1" hidden="1">#REF!</definedName>
    <definedName name="Z_8FDBA694_7273_11D3_9DAC_00A0C9DF29FD_.wvu.PrintArea" localSheetId="33" hidden="1">#REF!</definedName>
    <definedName name="Z_8FDBA694_7273_11D3_9DAC_00A0C9DF29FD_.wvu.PrintArea" localSheetId="25" hidden="1">#REF!</definedName>
    <definedName name="Z_8FDBA694_7273_11D3_9DAC_00A0C9DF29FD_.wvu.PrintArea" hidden="1">#REF!</definedName>
    <definedName name="Z_8FDBA695_7273_11D3_9DAC_00A0C9DF29FD_.wvu.PrintArea" localSheetId="17" hidden="1">#REF!</definedName>
    <definedName name="Z_8FDBA695_7273_11D3_9DAC_00A0C9DF29FD_.wvu.PrintArea" localSheetId="16" hidden="1">#REF!</definedName>
    <definedName name="Z_8FDBA695_7273_11D3_9DAC_00A0C9DF29FD_.wvu.PrintArea" localSheetId="53" hidden="1">#REF!</definedName>
    <definedName name="Z_8FDBA695_7273_11D3_9DAC_00A0C9DF29FD_.wvu.PrintArea" localSheetId="23" hidden="1">#REF!</definedName>
    <definedName name="Z_8FDBA695_7273_11D3_9DAC_00A0C9DF29FD_.wvu.PrintArea" localSheetId="14" hidden="1">#REF!</definedName>
    <definedName name="Z_8FDBA695_7273_11D3_9DAC_00A0C9DF29FD_.wvu.PrintArea" localSheetId="13" hidden="1">#REF!</definedName>
    <definedName name="Z_8FDBA695_7273_11D3_9DAC_00A0C9DF29FD_.wvu.PrintArea" localSheetId="12" hidden="1">#REF!</definedName>
    <definedName name="Z_8FDBA695_7273_11D3_9DAC_00A0C9DF29FD_.wvu.PrintArea" localSheetId="36" hidden="1">#REF!</definedName>
    <definedName name="Z_8FDBA695_7273_11D3_9DAC_00A0C9DF29FD_.wvu.PrintArea" localSheetId="10" hidden="1">#REF!</definedName>
    <definedName name="Z_8FDBA695_7273_11D3_9DAC_00A0C9DF29FD_.wvu.PrintArea" localSheetId="11" hidden="1">#REF!</definedName>
    <definedName name="Z_8FDBA695_7273_11D3_9DAC_00A0C9DF29FD_.wvu.PrintArea" localSheetId="9" hidden="1">#REF!</definedName>
    <definedName name="Z_8FDBA695_7273_11D3_9DAC_00A0C9DF29FD_.wvu.PrintArea" localSheetId="8" hidden="1">#REF!</definedName>
    <definedName name="Z_8FDBA695_7273_11D3_9DAC_00A0C9DF29FD_.wvu.PrintArea" localSheetId="21" hidden="1">#REF!</definedName>
    <definedName name="Z_8FDBA695_7273_11D3_9DAC_00A0C9DF29FD_.wvu.PrintArea" localSheetId="6" hidden="1">#REF!</definedName>
    <definedName name="Z_8FDBA695_7273_11D3_9DAC_00A0C9DF29FD_.wvu.PrintArea" localSheetId="0" hidden="1">#REF!</definedName>
    <definedName name="Z_8FDBA695_7273_11D3_9DAC_00A0C9DF29FD_.wvu.PrintArea" localSheetId="2" hidden="1">#REF!</definedName>
    <definedName name="Z_8FDBA695_7273_11D3_9DAC_00A0C9DF29FD_.wvu.PrintArea" localSheetId="1" hidden="1">#REF!</definedName>
    <definedName name="Z_8FDBA695_7273_11D3_9DAC_00A0C9DF29FD_.wvu.PrintArea" localSheetId="33" hidden="1">#REF!</definedName>
    <definedName name="Z_8FDBA695_7273_11D3_9DAC_00A0C9DF29FD_.wvu.PrintArea" localSheetId="25" hidden="1">#REF!</definedName>
    <definedName name="Z_8FDBA695_7273_11D3_9DAC_00A0C9DF29FD_.wvu.PrintArea" hidden="1">#REF!</definedName>
    <definedName name="Z_8FDBA696_7273_11D3_9DAC_00A0C9DF29FD_.wvu.PrintArea" localSheetId="17" hidden="1">#REF!</definedName>
    <definedName name="Z_8FDBA696_7273_11D3_9DAC_00A0C9DF29FD_.wvu.PrintArea" localSheetId="16" hidden="1">#REF!</definedName>
    <definedName name="Z_8FDBA696_7273_11D3_9DAC_00A0C9DF29FD_.wvu.PrintArea" localSheetId="53" hidden="1">#REF!</definedName>
    <definedName name="Z_8FDBA696_7273_11D3_9DAC_00A0C9DF29FD_.wvu.PrintArea" localSheetId="23" hidden="1">#REF!</definedName>
    <definedName name="Z_8FDBA696_7273_11D3_9DAC_00A0C9DF29FD_.wvu.PrintArea" localSheetId="14" hidden="1">#REF!</definedName>
    <definedName name="Z_8FDBA696_7273_11D3_9DAC_00A0C9DF29FD_.wvu.PrintArea" localSheetId="13" hidden="1">#REF!</definedName>
    <definedName name="Z_8FDBA696_7273_11D3_9DAC_00A0C9DF29FD_.wvu.PrintArea" localSheetId="12" hidden="1">#REF!</definedName>
    <definedName name="Z_8FDBA696_7273_11D3_9DAC_00A0C9DF29FD_.wvu.PrintArea" localSheetId="36" hidden="1">#REF!</definedName>
    <definedName name="Z_8FDBA696_7273_11D3_9DAC_00A0C9DF29FD_.wvu.PrintArea" localSheetId="10" hidden="1">#REF!</definedName>
    <definedName name="Z_8FDBA696_7273_11D3_9DAC_00A0C9DF29FD_.wvu.PrintArea" localSheetId="11" hidden="1">#REF!</definedName>
    <definedName name="Z_8FDBA696_7273_11D3_9DAC_00A0C9DF29FD_.wvu.PrintArea" localSheetId="9" hidden="1">#REF!</definedName>
    <definedName name="Z_8FDBA696_7273_11D3_9DAC_00A0C9DF29FD_.wvu.PrintArea" localSheetId="8" hidden="1">#REF!</definedName>
    <definedName name="Z_8FDBA696_7273_11D3_9DAC_00A0C9DF29FD_.wvu.PrintArea" localSheetId="21" hidden="1">#REF!</definedName>
    <definedName name="Z_8FDBA696_7273_11D3_9DAC_00A0C9DF29FD_.wvu.PrintArea" localSheetId="6" hidden="1">#REF!</definedName>
    <definedName name="Z_8FDBA696_7273_11D3_9DAC_00A0C9DF29FD_.wvu.PrintArea" localSheetId="0" hidden="1">#REF!</definedName>
    <definedName name="Z_8FDBA696_7273_11D3_9DAC_00A0C9DF29FD_.wvu.PrintArea" localSheetId="2" hidden="1">#REF!</definedName>
    <definedName name="Z_8FDBA696_7273_11D3_9DAC_00A0C9DF29FD_.wvu.PrintArea" localSheetId="1" hidden="1">#REF!</definedName>
    <definedName name="Z_8FDBA696_7273_11D3_9DAC_00A0C9DF29FD_.wvu.PrintArea" localSheetId="33" hidden="1">#REF!</definedName>
    <definedName name="Z_8FDBA696_7273_11D3_9DAC_00A0C9DF29FD_.wvu.PrintArea" localSheetId="25" hidden="1">#REF!</definedName>
    <definedName name="Z_8FDBA696_7273_11D3_9DAC_00A0C9DF29FD_.wvu.PrintArea" hidden="1">#REF!</definedName>
    <definedName name="Z_8FDBA697_7273_11D3_9DAC_00A0C9DF29FD_.wvu.PrintArea" localSheetId="17" hidden="1">#REF!</definedName>
    <definedName name="Z_8FDBA697_7273_11D3_9DAC_00A0C9DF29FD_.wvu.PrintArea" localSheetId="16" hidden="1">#REF!</definedName>
    <definedName name="Z_8FDBA697_7273_11D3_9DAC_00A0C9DF29FD_.wvu.PrintArea" localSheetId="53" hidden="1">#REF!</definedName>
    <definedName name="Z_8FDBA697_7273_11D3_9DAC_00A0C9DF29FD_.wvu.PrintArea" localSheetId="23" hidden="1">#REF!</definedName>
    <definedName name="Z_8FDBA697_7273_11D3_9DAC_00A0C9DF29FD_.wvu.PrintArea" localSheetId="14" hidden="1">#REF!</definedName>
    <definedName name="Z_8FDBA697_7273_11D3_9DAC_00A0C9DF29FD_.wvu.PrintArea" localSheetId="13" hidden="1">#REF!</definedName>
    <definedName name="Z_8FDBA697_7273_11D3_9DAC_00A0C9DF29FD_.wvu.PrintArea" localSheetId="12" hidden="1">#REF!</definedName>
    <definedName name="Z_8FDBA697_7273_11D3_9DAC_00A0C9DF29FD_.wvu.PrintArea" localSheetId="36" hidden="1">#REF!</definedName>
    <definedName name="Z_8FDBA697_7273_11D3_9DAC_00A0C9DF29FD_.wvu.PrintArea" localSheetId="10" hidden="1">#REF!</definedName>
    <definedName name="Z_8FDBA697_7273_11D3_9DAC_00A0C9DF29FD_.wvu.PrintArea" localSheetId="11" hidden="1">#REF!</definedName>
    <definedName name="Z_8FDBA697_7273_11D3_9DAC_00A0C9DF29FD_.wvu.PrintArea" localSheetId="9" hidden="1">#REF!</definedName>
    <definedName name="Z_8FDBA697_7273_11D3_9DAC_00A0C9DF29FD_.wvu.PrintArea" localSheetId="8" hidden="1">#REF!</definedName>
    <definedName name="Z_8FDBA697_7273_11D3_9DAC_00A0C9DF29FD_.wvu.PrintArea" localSheetId="21" hidden="1">#REF!</definedName>
    <definedName name="Z_8FDBA697_7273_11D3_9DAC_00A0C9DF29FD_.wvu.PrintArea" localSheetId="6" hidden="1">#REF!</definedName>
    <definedName name="Z_8FDBA697_7273_11D3_9DAC_00A0C9DF29FD_.wvu.PrintArea" localSheetId="0" hidden="1">#REF!</definedName>
    <definedName name="Z_8FDBA697_7273_11D3_9DAC_00A0C9DF29FD_.wvu.PrintArea" localSheetId="2" hidden="1">#REF!</definedName>
    <definedName name="Z_8FDBA697_7273_11D3_9DAC_00A0C9DF29FD_.wvu.PrintArea" localSheetId="1" hidden="1">#REF!</definedName>
    <definedName name="Z_8FDBA697_7273_11D3_9DAC_00A0C9DF29FD_.wvu.PrintArea" localSheetId="33" hidden="1">#REF!</definedName>
    <definedName name="Z_8FDBA697_7273_11D3_9DAC_00A0C9DF29FD_.wvu.PrintArea" localSheetId="25" hidden="1">#REF!</definedName>
    <definedName name="Z_8FDBA697_7273_11D3_9DAC_00A0C9DF29FD_.wvu.PrintArea" hidden="1">#REF!</definedName>
    <definedName name="Z_8FDBA699_7273_11D3_9DAC_00A0C9DF29FD_.wvu.PrintArea" localSheetId="17" hidden="1">#REF!</definedName>
    <definedName name="Z_8FDBA699_7273_11D3_9DAC_00A0C9DF29FD_.wvu.PrintArea" localSheetId="16" hidden="1">#REF!</definedName>
    <definedName name="Z_8FDBA699_7273_11D3_9DAC_00A0C9DF29FD_.wvu.PrintArea" localSheetId="53" hidden="1">#REF!</definedName>
    <definedName name="Z_8FDBA699_7273_11D3_9DAC_00A0C9DF29FD_.wvu.PrintArea" localSheetId="23" hidden="1">#REF!</definedName>
    <definedName name="Z_8FDBA699_7273_11D3_9DAC_00A0C9DF29FD_.wvu.PrintArea" localSheetId="14" hidden="1">#REF!</definedName>
    <definedName name="Z_8FDBA699_7273_11D3_9DAC_00A0C9DF29FD_.wvu.PrintArea" localSheetId="13" hidden="1">#REF!</definedName>
    <definedName name="Z_8FDBA699_7273_11D3_9DAC_00A0C9DF29FD_.wvu.PrintArea" localSheetId="12" hidden="1">#REF!</definedName>
    <definedName name="Z_8FDBA699_7273_11D3_9DAC_00A0C9DF29FD_.wvu.PrintArea" localSheetId="36" hidden="1">#REF!</definedName>
    <definedName name="Z_8FDBA699_7273_11D3_9DAC_00A0C9DF29FD_.wvu.PrintArea" localSheetId="10" hidden="1">#REF!</definedName>
    <definedName name="Z_8FDBA699_7273_11D3_9DAC_00A0C9DF29FD_.wvu.PrintArea" localSheetId="11" hidden="1">#REF!</definedName>
    <definedName name="Z_8FDBA699_7273_11D3_9DAC_00A0C9DF29FD_.wvu.PrintArea" localSheetId="9" hidden="1">#REF!</definedName>
    <definedName name="Z_8FDBA699_7273_11D3_9DAC_00A0C9DF29FD_.wvu.PrintArea" localSheetId="8" hidden="1">#REF!</definedName>
    <definedName name="Z_8FDBA699_7273_11D3_9DAC_00A0C9DF29FD_.wvu.PrintArea" localSheetId="21" hidden="1">#REF!</definedName>
    <definedName name="Z_8FDBA699_7273_11D3_9DAC_00A0C9DF29FD_.wvu.PrintArea" localSheetId="6" hidden="1">#REF!</definedName>
    <definedName name="Z_8FDBA699_7273_11D3_9DAC_00A0C9DF29FD_.wvu.PrintArea" localSheetId="0" hidden="1">#REF!</definedName>
    <definedName name="Z_8FDBA699_7273_11D3_9DAC_00A0C9DF29FD_.wvu.PrintArea" localSheetId="2" hidden="1">#REF!</definedName>
    <definedName name="Z_8FDBA699_7273_11D3_9DAC_00A0C9DF29FD_.wvu.PrintArea" localSheetId="1" hidden="1">#REF!</definedName>
    <definedName name="Z_8FDBA699_7273_11D3_9DAC_00A0C9DF29FD_.wvu.PrintArea" localSheetId="33" hidden="1">#REF!</definedName>
    <definedName name="Z_8FDBA699_7273_11D3_9DAC_00A0C9DF29FD_.wvu.PrintArea" localSheetId="25" hidden="1">#REF!</definedName>
    <definedName name="Z_8FDBA699_7273_11D3_9DAC_00A0C9DF29FD_.wvu.PrintArea" hidden="1">#REF!</definedName>
    <definedName name="Z_8FDBA69A_7273_11D3_9DAC_00A0C9DF29FD_.wvu.PrintArea" localSheetId="17" hidden="1">#REF!</definedName>
    <definedName name="Z_8FDBA69A_7273_11D3_9DAC_00A0C9DF29FD_.wvu.PrintArea" localSheetId="16" hidden="1">#REF!</definedName>
    <definedName name="Z_8FDBA69A_7273_11D3_9DAC_00A0C9DF29FD_.wvu.PrintArea" localSheetId="53" hidden="1">#REF!</definedName>
    <definedName name="Z_8FDBA69A_7273_11D3_9DAC_00A0C9DF29FD_.wvu.PrintArea" localSheetId="23" hidden="1">#REF!</definedName>
    <definedName name="Z_8FDBA69A_7273_11D3_9DAC_00A0C9DF29FD_.wvu.PrintArea" localSheetId="14" hidden="1">#REF!</definedName>
    <definedName name="Z_8FDBA69A_7273_11D3_9DAC_00A0C9DF29FD_.wvu.PrintArea" localSheetId="13" hidden="1">#REF!</definedName>
    <definedName name="Z_8FDBA69A_7273_11D3_9DAC_00A0C9DF29FD_.wvu.PrintArea" localSheetId="12" hidden="1">#REF!</definedName>
    <definedName name="Z_8FDBA69A_7273_11D3_9DAC_00A0C9DF29FD_.wvu.PrintArea" localSheetId="36" hidden="1">#REF!</definedName>
    <definedName name="Z_8FDBA69A_7273_11D3_9DAC_00A0C9DF29FD_.wvu.PrintArea" localSheetId="10" hidden="1">#REF!</definedName>
    <definedName name="Z_8FDBA69A_7273_11D3_9DAC_00A0C9DF29FD_.wvu.PrintArea" localSheetId="11" hidden="1">#REF!</definedName>
    <definedName name="Z_8FDBA69A_7273_11D3_9DAC_00A0C9DF29FD_.wvu.PrintArea" localSheetId="9" hidden="1">#REF!</definedName>
    <definedName name="Z_8FDBA69A_7273_11D3_9DAC_00A0C9DF29FD_.wvu.PrintArea" localSheetId="8" hidden="1">#REF!</definedName>
    <definedName name="Z_8FDBA69A_7273_11D3_9DAC_00A0C9DF29FD_.wvu.PrintArea" localSheetId="21" hidden="1">#REF!</definedName>
    <definedName name="Z_8FDBA69A_7273_11D3_9DAC_00A0C9DF29FD_.wvu.PrintArea" localSheetId="6" hidden="1">#REF!</definedName>
    <definedName name="Z_8FDBA69A_7273_11D3_9DAC_00A0C9DF29FD_.wvu.PrintArea" localSheetId="0" hidden="1">#REF!</definedName>
    <definedName name="Z_8FDBA69A_7273_11D3_9DAC_00A0C9DF29FD_.wvu.PrintArea" localSheetId="2" hidden="1">#REF!</definedName>
    <definedName name="Z_8FDBA69A_7273_11D3_9DAC_00A0C9DF29FD_.wvu.PrintArea" localSheetId="1" hidden="1">#REF!</definedName>
    <definedName name="Z_8FDBA69A_7273_11D3_9DAC_00A0C9DF29FD_.wvu.PrintArea" localSheetId="33" hidden="1">#REF!</definedName>
    <definedName name="Z_8FDBA69A_7273_11D3_9DAC_00A0C9DF29FD_.wvu.PrintArea" localSheetId="25" hidden="1">#REF!</definedName>
    <definedName name="Z_8FDBA69A_7273_11D3_9DAC_00A0C9DF29FD_.wvu.PrintArea" hidden="1">#REF!</definedName>
    <definedName name="Z_8FDBA69C_7273_11D3_9DAC_00A0C9DF29FD_.wvu.PrintArea" localSheetId="17" hidden="1">#REF!</definedName>
    <definedName name="Z_8FDBA69C_7273_11D3_9DAC_00A0C9DF29FD_.wvu.PrintArea" localSheetId="16" hidden="1">#REF!</definedName>
    <definedName name="Z_8FDBA69C_7273_11D3_9DAC_00A0C9DF29FD_.wvu.PrintArea" localSheetId="53" hidden="1">#REF!</definedName>
    <definedName name="Z_8FDBA69C_7273_11D3_9DAC_00A0C9DF29FD_.wvu.PrintArea" localSheetId="23" hidden="1">#REF!</definedName>
    <definedName name="Z_8FDBA69C_7273_11D3_9DAC_00A0C9DF29FD_.wvu.PrintArea" localSheetId="14" hidden="1">#REF!</definedName>
    <definedName name="Z_8FDBA69C_7273_11D3_9DAC_00A0C9DF29FD_.wvu.PrintArea" localSheetId="13" hidden="1">#REF!</definedName>
    <definedName name="Z_8FDBA69C_7273_11D3_9DAC_00A0C9DF29FD_.wvu.PrintArea" localSheetId="12" hidden="1">#REF!</definedName>
    <definedName name="Z_8FDBA69C_7273_11D3_9DAC_00A0C9DF29FD_.wvu.PrintArea" localSheetId="36" hidden="1">#REF!</definedName>
    <definedName name="Z_8FDBA69C_7273_11D3_9DAC_00A0C9DF29FD_.wvu.PrintArea" localSheetId="10" hidden="1">#REF!</definedName>
    <definedName name="Z_8FDBA69C_7273_11D3_9DAC_00A0C9DF29FD_.wvu.PrintArea" localSheetId="11" hidden="1">#REF!</definedName>
    <definedName name="Z_8FDBA69C_7273_11D3_9DAC_00A0C9DF29FD_.wvu.PrintArea" localSheetId="9" hidden="1">#REF!</definedName>
    <definedName name="Z_8FDBA69C_7273_11D3_9DAC_00A0C9DF29FD_.wvu.PrintArea" localSheetId="8" hidden="1">#REF!</definedName>
    <definedName name="Z_8FDBA69C_7273_11D3_9DAC_00A0C9DF29FD_.wvu.PrintArea" localSheetId="21" hidden="1">#REF!</definedName>
    <definedName name="Z_8FDBA69C_7273_11D3_9DAC_00A0C9DF29FD_.wvu.PrintArea" localSheetId="6" hidden="1">#REF!</definedName>
    <definedName name="Z_8FDBA69C_7273_11D3_9DAC_00A0C9DF29FD_.wvu.PrintArea" localSheetId="0" hidden="1">#REF!</definedName>
    <definedName name="Z_8FDBA69C_7273_11D3_9DAC_00A0C9DF29FD_.wvu.PrintArea" localSheetId="2" hidden="1">#REF!</definedName>
    <definedName name="Z_8FDBA69C_7273_11D3_9DAC_00A0C9DF29FD_.wvu.PrintArea" localSheetId="1" hidden="1">#REF!</definedName>
    <definedName name="Z_8FDBA69C_7273_11D3_9DAC_00A0C9DF29FD_.wvu.PrintArea" localSheetId="33" hidden="1">#REF!</definedName>
    <definedName name="Z_8FDBA69C_7273_11D3_9DAC_00A0C9DF29FD_.wvu.PrintArea" localSheetId="25" hidden="1">#REF!</definedName>
    <definedName name="Z_8FDBA69C_7273_11D3_9DAC_00A0C9DF29FD_.wvu.PrintArea" hidden="1">#REF!</definedName>
    <definedName name="Z_8FDBA69D_7273_11D3_9DAC_00A0C9DF29FD_.wvu.PrintArea" localSheetId="17" hidden="1">#REF!</definedName>
    <definedName name="Z_8FDBA69D_7273_11D3_9DAC_00A0C9DF29FD_.wvu.PrintArea" localSheetId="16" hidden="1">#REF!</definedName>
    <definedName name="Z_8FDBA69D_7273_11D3_9DAC_00A0C9DF29FD_.wvu.PrintArea" localSheetId="53" hidden="1">#REF!</definedName>
    <definedName name="Z_8FDBA69D_7273_11D3_9DAC_00A0C9DF29FD_.wvu.PrintArea" localSheetId="23" hidden="1">#REF!</definedName>
    <definedName name="Z_8FDBA69D_7273_11D3_9DAC_00A0C9DF29FD_.wvu.PrintArea" localSheetId="14" hidden="1">#REF!</definedName>
    <definedName name="Z_8FDBA69D_7273_11D3_9DAC_00A0C9DF29FD_.wvu.PrintArea" localSheetId="13" hidden="1">#REF!</definedName>
    <definedName name="Z_8FDBA69D_7273_11D3_9DAC_00A0C9DF29FD_.wvu.PrintArea" localSheetId="12" hidden="1">#REF!</definedName>
    <definedName name="Z_8FDBA69D_7273_11D3_9DAC_00A0C9DF29FD_.wvu.PrintArea" localSheetId="36" hidden="1">#REF!</definedName>
    <definedName name="Z_8FDBA69D_7273_11D3_9DAC_00A0C9DF29FD_.wvu.PrintArea" localSheetId="10" hidden="1">#REF!</definedName>
    <definedName name="Z_8FDBA69D_7273_11D3_9DAC_00A0C9DF29FD_.wvu.PrintArea" localSheetId="11" hidden="1">#REF!</definedName>
    <definedName name="Z_8FDBA69D_7273_11D3_9DAC_00A0C9DF29FD_.wvu.PrintArea" localSheetId="9" hidden="1">#REF!</definedName>
    <definedName name="Z_8FDBA69D_7273_11D3_9DAC_00A0C9DF29FD_.wvu.PrintArea" localSheetId="8" hidden="1">#REF!</definedName>
    <definedName name="Z_8FDBA69D_7273_11D3_9DAC_00A0C9DF29FD_.wvu.PrintArea" localSheetId="21" hidden="1">#REF!</definedName>
    <definedName name="Z_8FDBA69D_7273_11D3_9DAC_00A0C9DF29FD_.wvu.PrintArea" localSheetId="6" hidden="1">#REF!</definedName>
    <definedName name="Z_8FDBA69D_7273_11D3_9DAC_00A0C9DF29FD_.wvu.PrintArea" localSheetId="0" hidden="1">#REF!</definedName>
    <definedName name="Z_8FDBA69D_7273_11D3_9DAC_00A0C9DF29FD_.wvu.PrintArea" localSheetId="2" hidden="1">#REF!</definedName>
    <definedName name="Z_8FDBA69D_7273_11D3_9DAC_00A0C9DF29FD_.wvu.PrintArea" localSheetId="1" hidden="1">#REF!</definedName>
    <definedName name="Z_8FDBA69D_7273_11D3_9DAC_00A0C9DF29FD_.wvu.PrintArea" localSheetId="33" hidden="1">#REF!</definedName>
    <definedName name="Z_8FDBA69D_7273_11D3_9DAC_00A0C9DF29FD_.wvu.PrintArea" localSheetId="25" hidden="1">#REF!</definedName>
    <definedName name="Z_8FDBA69D_7273_11D3_9DAC_00A0C9DF29FD_.wvu.PrintArea" hidden="1">#REF!</definedName>
    <definedName name="Z_8FDBA69F_7273_11D3_9DAC_00A0C9DF29FD_.wvu.PrintArea" localSheetId="17" hidden="1">#REF!</definedName>
    <definedName name="Z_8FDBA69F_7273_11D3_9DAC_00A0C9DF29FD_.wvu.PrintArea" localSheetId="16" hidden="1">#REF!</definedName>
    <definedName name="Z_8FDBA69F_7273_11D3_9DAC_00A0C9DF29FD_.wvu.PrintArea" localSheetId="53" hidden="1">#REF!</definedName>
    <definedName name="Z_8FDBA69F_7273_11D3_9DAC_00A0C9DF29FD_.wvu.PrintArea" localSheetId="23" hidden="1">#REF!</definedName>
    <definedName name="Z_8FDBA69F_7273_11D3_9DAC_00A0C9DF29FD_.wvu.PrintArea" localSheetId="14" hidden="1">#REF!</definedName>
    <definedName name="Z_8FDBA69F_7273_11D3_9DAC_00A0C9DF29FD_.wvu.PrintArea" localSheetId="13" hidden="1">#REF!</definedName>
    <definedName name="Z_8FDBA69F_7273_11D3_9DAC_00A0C9DF29FD_.wvu.PrintArea" localSheetId="12" hidden="1">#REF!</definedName>
    <definedName name="Z_8FDBA69F_7273_11D3_9DAC_00A0C9DF29FD_.wvu.PrintArea" localSheetId="36" hidden="1">#REF!</definedName>
    <definedName name="Z_8FDBA69F_7273_11D3_9DAC_00A0C9DF29FD_.wvu.PrintArea" localSheetId="10" hidden="1">#REF!</definedName>
    <definedName name="Z_8FDBA69F_7273_11D3_9DAC_00A0C9DF29FD_.wvu.PrintArea" localSheetId="11" hidden="1">#REF!</definedName>
    <definedName name="Z_8FDBA69F_7273_11D3_9DAC_00A0C9DF29FD_.wvu.PrintArea" localSheetId="9" hidden="1">#REF!</definedName>
    <definedName name="Z_8FDBA69F_7273_11D3_9DAC_00A0C9DF29FD_.wvu.PrintArea" localSheetId="8" hidden="1">#REF!</definedName>
    <definedName name="Z_8FDBA69F_7273_11D3_9DAC_00A0C9DF29FD_.wvu.PrintArea" localSheetId="21" hidden="1">#REF!</definedName>
    <definedName name="Z_8FDBA69F_7273_11D3_9DAC_00A0C9DF29FD_.wvu.PrintArea" localSheetId="6" hidden="1">#REF!</definedName>
    <definedName name="Z_8FDBA69F_7273_11D3_9DAC_00A0C9DF29FD_.wvu.PrintArea" localSheetId="0" hidden="1">#REF!</definedName>
    <definedName name="Z_8FDBA69F_7273_11D3_9DAC_00A0C9DF29FD_.wvu.PrintArea" localSheetId="2" hidden="1">#REF!</definedName>
    <definedName name="Z_8FDBA69F_7273_11D3_9DAC_00A0C9DF29FD_.wvu.PrintArea" localSheetId="1" hidden="1">#REF!</definedName>
    <definedName name="Z_8FDBA69F_7273_11D3_9DAC_00A0C9DF29FD_.wvu.PrintArea" localSheetId="33" hidden="1">#REF!</definedName>
    <definedName name="Z_8FDBA69F_7273_11D3_9DAC_00A0C9DF29FD_.wvu.PrintArea" localSheetId="25" hidden="1">#REF!</definedName>
    <definedName name="Z_8FDBA69F_7273_11D3_9DAC_00A0C9DF29FD_.wvu.PrintArea" hidden="1">#REF!</definedName>
    <definedName name="Z_8FDBA6A0_7273_11D3_9DAC_00A0C9DF29FD_.wvu.PrintArea" localSheetId="17" hidden="1">#REF!</definedName>
    <definedName name="Z_8FDBA6A0_7273_11D3_9DAC_00A0C9DF29FD_.wvu.PrintArea" localSheetId="16" hidden="1">#REF!</definedName>
    <definedName name="Z_8FDBA6A0_7273_11D3_9DAC_00A0C9DF29FD_.wvu.PrintArea" localSheetId="53" hidden="1">#REF!</definedName>
    <definedName name="Z_8FDBA6A0_7273_11D3_9DAC_00A0C9DF29FD_.wvu.PrintArea" localSheetId="23" hidden="1">#REF!</definedName>
    <definedName name="Z_8FDBA6A0_7273_11D3_9DAC_00A0C9DF29FD_.wvu.PrintArea" localSheetId="14" hidden="1">#REF!</definedName>
    <definedName name="Z_8FDBA6A0_7273_11D3_9DAC_00A0C9DF29FD_.wvu.PrintArea" localSheetId="13" hidden="1">#REF!</definedName>
    <definedName name="Z_8FDBA6A0_7273_11D3_9DAC_00A0C9DF29FD_.wvu.PrintArea" localSheetId="12" hidden="1">#REF!</definedName>
    <definedName name="Z_8FDBA6A0_7273_11D3_9DAC_00A0C9DF29FD_.wvu.PrintArea" localSheetId="36" hidden="1">#REF!</definedName>
    <definedName name="Z_8FDBA6A0_7273_11D3_9DAC_00A0C9DF29FD_.wvu.PrintArea" localSheetId="10" hidden="1">#REF!</definedName>
    <definedName name="Z_8FDBA6A0_7273_11D3_9DAC_00A0C9DF29FD_.wvu.PrintArea" localSheetId="11" hidden="1">#REF!</definedName>
    <definedName name="Z_8FDBA6A0_7273_11D3_9DAC_00A0C9DF29FD_.wvu.PrintArea" localSheetId="9" hidden="1">#REF!</definedName>
    <definedName name="Z_8FDBA6A0_7273_11D3_9DAC_00A0C9DF29FD_.wvu.PrintArea" localSheetId="8" hidden="1">#REF!</definedName>
    <definedName name="Z_8FDBA6A0_7273_11D3_9DAC_00A0C9DF29FD_.wvu.PrintArea" localSheetId="21" hidden="1">#REF!</definedName>
    <definedName name="Z_8FDBA6A0_7273_11D3_9DAC_00A0C9DF29FD_.wvu.PrintArea" localSheetId="6" hidden="1">#REF!</definedName>
    <definedName name="Z_8FDBA6A0_7273_11D3_9DAC_00A0C9DF29FD_.wvu.PrintArea" localSheetId="0" hidden="1">#REF!</definedName>
    <definedName name="Z_8FDBA6A0_7273_11D3_9DAC_00A0C9DF29FD_.wvu.PrintArea" localSheetId="2" hidden="1">#REF!</definedName>
    <definedName name="Z_8FDBA6A0_7273_11D3_9DAC_00A0C9DF29FD_.wvu.PrintArea" localSheetId="1" hidden="1">#REF!</definedName>
    <definedName name="Z_8FDBA6A0_7273_11D3_9DAC_00A0C9DF29FD_.wvu.PrintArea" localSheetId="33" hidden="1">#REF!</definedName>
    <definedName name="Z_8FDBA6A0_7273_11D3_9DAC_00A0C9DF29FD_.wvu.PrintArea" localSheetId="25" hidden="1">#REF!</definedName>
    <definedName name="Z_8FDBA6A0_7273_11D3_9DAC_00A0C9DF29FD_.wvu.PrintArea" hidden="1">#REF!</definedName>
    <definedName name="Z_8FDBA6A1_7273_11D3_9DAC_00A0C9DF29FD_.wvu.PrintArea" localSheetId="17" hidden="1">#REF!</definedName>
    <definedName name="Z_8FDBA6A1_7273_11D3_9DAC_00A0C9DF29FD_.wvu.PrintArea" localSheetId="16" hidden="1">#REF!</definedName>
    <definedName name="Z_8FDBA6A1_7273_11D3_9DAC_00A0C9DF29FD_.wvu.PrintArea" localSheetId="53" hidden="1">#REF!</definedName>
    <definedName name="Z_8FDBA6A1_7273_11D3_9DAC_00A0C9DF29FD_.wvu.PrintArea" localSheetId="23" hidden="1">#REF!</definedName>
    <definedName name="Z_8FDBA6A1_7273_11D3_9DAC_00A0C9DF29FD_.wvu.PrintArea" localSheetId="14" hidden="1">#REF!</definedName>
    <definedName name="Z_8FDBA6A1_7273_11D3_9DAC_00A0C9DF29FD_.wvu.PrintArea" localSheetId="13" hidden="1">#REF!</definedName>
    <definedName name="Z_8FDBA6A1_7273_11D3_9DAC_00A0C9DF29FD_.wvu.PrintArea" localSheetId="12" hidden="1">#REF!</definedName>
    <definedName name="Z_8FDBA6A1_7273_11D3_9DAC_00A0C9DF29FD_.wvu.PrintArea" localSheetId="36" hidden="1">#REF!</definedName>
    <definedName name="Z_8FDBA6A1_7273_11D3_9DAC_00A0C9DF29FD_.wvu.PrintArea" localSheetId="10" hidden="1">#REF!</definedName>
    <definedName name="Z_8FDBA6A1_7273_11D3_9DAC_00A0C9DF29FD_.wvu.PrintArea" localSheetId="11" hidden="1">#REF!</definedName>
    <definedName name="Z_8FDBA6A1_7273_11D3_9DAC_00A0C9DF29FD_.wvu.PrintArea" localSheetId="9" hidden="1">#REF!</definedName>
    <definedName name="Z_8FDBA6A1_7273_11D3_9DAC_00A0C9DF29FD_.wvu.PrintArea" localSheetId="8" hidden="1">#REF!</definedName>
    <definedName name="Z_8FDBA6A1_7273_11D3_9DAC_00A0C9DF29FD_.wvu.PrintArea" localSheetId="21" hidden="1">#REF!</definedName>
    <definedName name="Z_8FDBA6A1_7273_11D3_9DAC_00A0C9DF29FD_.wvu.PrintArea" localSheetId="6" hidden="1">#REF!</definedName>
    <definedName name="Z_8FDBA6A1_7273_11D3_9DAC_00A0C9DF29FD_.wvu.PrintArea" localSheetId="0" hidden="1">#REF!</definedName>
    <definedName name="Z_8FDBA6A1_7273_11D3_9DAC_00A0C9DF29FD_.wvu.PrintArea" localSheetId="2" hidden="1">#REF!</definedName>
    <definedName name="Z_8FDBA6A1_7273_11D3_9DAC_00A0C9DF29FD_.wvu.PrintArea" localSheetId="1" hidden="1">#REF!</definedName>
    <definedName name="Z_8FDBA6A1_7273_11D3_9DAC_00A0C9DF29FD_.wvu.PrintArea" localSheetId="33" hidden="1">#REF!</definedName>
    <definedName name="Z_8FDBA6A1_7273_11D3_9DAC_00A0C9DF29FD_.wvu.PrintArea" localSheetId="25" hidden="1">#REF!</definedName>
    <definedName name="Z_8FDBA6A1_7273_11D3_9DAC_00A0C9DF29FD_.wvu.PrintArea" hidden="1">#REF!</definedName>
    <definedName name="Z_8FDBA6A2_7273_11D3_9DAC_00A0C9DF29FD_.wvu.PrintArea" localSheetId="17" hidden="1">#REF!</definedName>
    <definedName name="Z_8FDBA6A2_7273_11D3_9DAC_00A0C9DF29FD_.wvu.PrintArea" localSheetId="16" hidden="1">#REF!</definedName>
    <definedName name="Z_8FDBA6A2_7273_11D3_9DAC_00A0C9DF29FD_.wvu.PrintArea" localSheetId="53" hidden="1">#REF!</definedName>
    <definedName name="Z_8FDBA6A2_7273_11D3_9DAC_00A0C9DF29FD_.wvu.PrintArea" localSheetId="23" hidden="1">#REF!</definedName>
    <definedName name="Z_8FDBA6A2_7273_11D3_9DAC_00A0C9DF29FD_.wvu.PrintArea" localSheetId="14" hidden="1">#REF!</definedName>
    <definedName name="Z_8FDBA6A2_7273_11D3_9DAC_00A0C9DF29FD_.wvu.PrintArea" localSheetId="13" hidden="1">#REF!</definedName>
    <definedName name="Z_8FDBA6A2_7273_11D3_9DAC_00A0C9DF29FD_.wvu.PrintArea" localSheetId="12" hidden="1">#REF!</definedName>
    <definedName name="Z_8FDBA6A2_7273_11D3_9DAC_00A0C9DF29FD_.wvu.PrintArea" localSheetId="36" hidden="1">#REF!</definedName>
    <definedName name="Z_8FDBA6A2_7273_11D3_9DAC_00A0C9DF29FD_.wvu.PrintArea" localSheetId="10" hidden="1">#REF!</definedName>
    <definedName name="Z_8FDBA6A2_7273_11D3_9DAC_00A0C9DF29FD_.wvu.PrintArea" localSheetId="11" hidden="1">#REF!</definedName>
    <definedName name="Z_8FDBA6A2_7273_11D3_9DAC_00A0C9DF29FD_.wvu.PrintArea" localSheetId="9" hidden="1">#REF!</definedName>
    <definedName name="Z_8FDBA6A2_7273_11D3_9DAC_00A0C9DF29FD_.wvu.PrintArea" localSheetId="8" hidden="1">#REF!</definedName>
    <definedName name="Z_8FDBA6A2_7273_11D3_9DAC_00A0C9DF29FD_.wvu.PrintArea" localSheetId="21" hidden="1">#REF!</definedName>
    <definedName name="Z_8FDBA6A2_7273_11D3_9DAC_00A0C9DF29FD_.wvu.PrintArea" localSheetId="6" hidden="1">#REF!</definedName>
    <definedName name="Z_8FDBA6A2_7273_11D3_9DAC_00A0C9DF29FD_.wvu.PrintArea" localSheetId="0" hidden="1">#REF!</definedName>
    <definedName name="Z_8FDBA6A2_7273_11D3_9DAC_00A0C9DF29FD_.wvu.PrintArea" localSheetId="2" hidden="1">#REF!</definedName>
    <definedName name="Z_8FDBA6A2_7273_11D3_9DAC_00A0C9DF29FD_.wvu.PrintArea" localSheetId="1" hidden="1">#REF!</definedName>
    <definedName name="Z_8FDBA6A2_7273_11D3_9DAC_00A0C9DF29FD_.wvu.PrintArea" localSheetId="33" hidden="1">#REF!</definedName>
    <definedName name="Z_8FDBA6A2_7273_11D3_9DAC_00A0C9DF29FD_.wvu.PrintArea" localSheetId="25" hidden="1">#REF!</definedName>
    <definedName name="Z_8FDBA6A2_7273_11D3_9DAC_00A0C9DF29FD_.wvu.PrintArea" hidden="1">#REF!</definedName>
    <definedName name="Z_8FDBA6A4_7273_11D3_9DAC_00A0C9DF29FD_.wvu.PrintArea" localSheetId="17" hidden="1">#REF!</definedName>
    <definedName name="Z_8FDBA6A4_7273_11D3_9DAC_00A0C9DF29FD_.wvu.PrintArea" localSheetId="16" hidden="1">#REF!</definedName>
    <definedName name="Z_8FDBA6A4_7273_11D3_9DAC_00A0C9DF29FD_.wvu.PrintArea" localSheetId="53" hidden="1">#REF!</definedName>
    <definedName name="Z_8FDBA6A4_7273_11D3_9DAC_00A0C9DF29FD_.wvu.PrintArea" localSheetId="23" hidden="1">#REF!</definedName>
    <definedName name="Z_8FDBA6A4_7273_11D3_9DAC_00A0C9DF29FD_.wvu.PrintArea" localSheetId="14" hidden="1">#REF!</definedName>
    <definedName name="Z_8FDBA6A4_7273_11D3_9DAC_00A0C9DF29FD_.wvu.PrintArea" localSheetId="13" hidden="1">#REF!</definedName>
    <definedName name="Z_8FDBA6A4_7273_11D3_9DAC_00A0C9DF29FD_.wvu.PrintArea" localSheetId="12" hidden="1">#REF!</definedName>
    <definedName name="Z_8FDBA6A4_7273_11D3_9DAC_00A0C9DF29FD_.wvu.PrintArea" localSheetId="36" hidden="1">#REF!</definedName>
    <definedName name="Z_8FDBA6A4_7273_11D3_9DAC_00A0C9DF29FD_.wvu.PrintArea" localSheetId="10" hidden="1">#REF!</definedName>
    <definedName name="Z_8FDBA6A4_7273_11D3_9DAC_00A0C9DF29FD_.wvu.PrintArea" localSheetId="11" hidden="1">#REF!</definedName>
    <definedName name="Z_8FDBA6A4_7273_11D3_9DAC_00A0C9DF29FD_.wvu.PrintArea" localSheetId="9" hidden="1">#REF!</definedName>
    <definedName name="Z_8FDBA6A4_7273_11D3_9DAC_00A0C9DF29FD_.wvu.PrintArea" localSheetId="8" hidden="1">#REF!</definedName>
    <definedName name="Z_8FDBA6A4_7273_11D3_9DAC_00A0C9DF29FD_.wvu.PrintArea" localSheetId="21" hidden="1">#REF!</definedName>
    <definedName name="Z_8FDBA6A4_7273_11D3_9DAC_00A0C9DF29FD_.wvu.PrintArea" localSheetId="6" hidden="1">#REF!</definedName>
    <definedName name="Z_8FDBA6A4_7273_11D3_9DAC_00A0C9DF29FD_.wvu.PrintArea" localSheetId="0" hidden="1">#REF!</definedName>
    <definedName name="Z_8FDBA6A4_7273_11D3_9DAC_00A0C9DF29FD_.wvu.PrintArea" localSheetId="2" hidden="1">#REF!</definedName>
    <definedName name="Z_8FDBA6A4_7273_11D3_9DAC_00A0C9DF29FD_.wvu.PrintArea" localSheetId="1" hidden="1">#REF!</definedName>
    <definedName name="Z_8FDBA6A4_7273_11D3_9DAC_00A0C9DF29FD_.wvu.PrintArea" localSheetId="33" hidden="1">#REF!</definedName>
    <definedName name="Z_8FDBA6A4_7273_11D3_9DAC_00A0C9DF29FD_.wvu.PrintArea" localSheetId="25" hidden="1">#REF!</definedName>
    <definedName name="Z_8FDBA6A4_7273_11D3_9DAC_00A0C9DF29FD_.wvu.PrintArea" hidden="1">#REF!</definedName>
    <definedName name="Z_8FDBA6A5_7273_11D3_9DAC_00A0C9DF29FD_.wvu.PrintArea" localSheetId="17" hidden="1">#REF!</definedName>
    <definedName name="Z_8FDBA6A5_7273_11D3_9DAC_00A0C9DF29FD_.wvu.PrintArea" localSheetId="16" hidden="1">#REF!</definedName>
    <definedName name="Z_8FDBA6A5_7273_11D3_9DAC_00A0C9DF29FD_.wvu.PrintArea" localSheetId="53" hidden="1">#REF!</definedName>
    <definedName name="Z_8FDBA6A5_7273_11D3_9DAC_00A0C9DF29FD_.wvu.PrintArea" localSheetId="23" hidden="1">#REF!</definedName>
    <definedName name="Z_8FDBA6A5_7273_11D3_9DAC_00A0C9DF29FD_.wvu.PrintArea" localSheetId="14" hidden="1">#REF!</definedName>
    <definedName name="Z_8FDBA6A5_7273_11D3_9DAC_00A0C9DF29FD_.wvu.PrintArea" localSheetId="13" hidden="1">#REF!</definedName>
    <definedName name="Z_8FDBA6A5_7273_11D3_9DAC_00A0C9DF29FD_.wvu.PrintArea" localSheetId="12" hidden="1">#REF!</definedName>
    <definedName name="Z_8FDBA6A5_7273_11D3_9DAC_00A0C9DF29FD_.wvu.PrintArea" localSheetId="36" hidden="1">#REF!</definedName>
    <definedName name="Z_8FDBA6A5_7273_11D3_9DAC_00A0C9DF29FD_.wvu.PrintArea" localSheetId="10" hidden="1">#REF!</definedName>
    <definedName name="Z_8FDBA6A5_7273_11D3_9DAC_00A0C9DF29FD_.wvu.PrintArea" localSheetId="11" hidden="1">#REF!</definedName>
    <definedName name="Z_8FDBA6A5_7273_11D3_9DAC_00A0C9DF29FD_.wvu.PrintArea" localSheetId="9" hidden="1">#REF!</definedName>
    <definedName name="Z_8FDBA6A5_7273_11D3_9DAC_00A0C9DF29FD_.wvu.PrintArea" localSheetId="8" hidden="1">#REF!</definedName>
    <definedName name="Z_8FDBA6A5_7273_11D3_9DAC_00A0C9DF29FD_.wvu.PrintArea" localSheetId="21" hidden="1">#REF!</definedName>
    <definedName name="Z_8FDBA6A5_7273_11D3_9DAC_00A0C9DF29FD_.wvu.PrintArea" localSheetId="6" hidden="1">#REF!</definedName>
    <definedName name="Z_8FDBA6A5_7273_11D3_9DAC_00A0C9DF29FD_.wvu.PrintArea" localSheetId="0" hidden="1">#REF!</definedName>
    <definedName name="Z_8FDBA6A5_7273_11D3_9DAC_00A0C9DF29FD_.wvu.PrintArea" localSheetId="2" hidden="1">#REF!</definedName>
    <definedName name="Z_8FDBA6A5_7273_11D3_9DAC_00A0C9DF29FD_.wvu.PrintArea" localSheetId="1" hidden="1">#REF!</definedName>
    <definedName name="Z_8FDBA6A5_7273_11D3_9DAC_00A0C9DF29FD_.wvu.PrintArea" localSheetId="33" hidden="1">#REF!</definedName>
    <definedName name="Z_8FDBA6A5_7273_11D3_9DAC_00A0C9DF29FD_.wvu.PrintArea" localSheetId="25" hidden="1">#REF!</definedName>
    <definedName name="Z_8FDBA6A5_7273_11D3_9DAC_00A0C9DF29FD_.wvu.PrintArea" hidden="1">#REF!</definedName>
    <definedName name="Z_8FDBA6A6_7273_11D3_9DAC_00A0C9DF29FD_.wvu.PrintArea" localSheetId="17" hidden="1">#REF!</definedName>
    <definedName name="Z_8FDBA6A6_7273_11D3_9DAC_00A0C9DF29FD_.wvu.PrintArea" localSheetId="16" hidden="1">#REF!</definedName>
    <definedName name="Z_8FDBA6A6_7273_11D3_9DAC_00A0C9DF29FD_.wvu.PrintArea" localSheetId="53" hidden="1">#REF!</definedName>
    <definedName name="Z_8FDBA6A6_7273_11D3_9DAC_00A0C9DF29FD_.wvu.PrintArea" localSheetId="23" hidden="1">#REF!</definedName>
    <definedName name="Z_8FDBA6A6_7273_11D3_9DAC_00A0C9DF29FD_.wvu.PrintArea" localSheetId="14" hidden="1">#REF!</definedName>
    <definedName name="Z_8FDBA6A6_7273_11D3_9DAC_00A0C9DF29FD_.wvu.PrintArea" localSheetId="13" hidden="1">#REF!</definedName>
    <definedName name="Z_8FDBA6A6_7273_11D3_9DAC_00A0C9DF29FD_.wvu.PrintArea" localSheetId="12" hidden="1">#REF!</definedName>
    <definedName name="Z_8FDBA6A6_7273_11D3_9DAC_00A0C9DF29FD_.wvu.PrintArea" localSheetId="36" hidden="1">#REF!</definedName>
    <definedName name="Z_8FDBA6A6_7273_11D3_9DAC_00A0C9DF29FD_.wvu.PrintArea" localSheetId="10" hidden="1">#REF!</definedName>
    <definedName name="Z_8FDBA6A6_7273_11D3_9DAC_00A0C9DF29FD_.wvu.PrintArea" localSheetId="11" hidden="1">#REF!</definedName>
    <definedName name="Z_8FDBA6A6_7273_11D3_9DAC_00A0C9DF29FD_.wvu.PrintArea" localSheetId="9" hidden="1">#REF!</definedName>
    <definedName name="Z_8FDBA6A6_7273_11D3_9DAC_00A0C9DF29FD_.wvu.PrintArea" localSheetId="8" hidden="1">#REF!</definedName>
    <definedName name="Z_8FDBA6A6_7273_11D3_9DAC_00A0C9DF29FD_.wvu.PrintArea" localSheetId="21" hidden="1">#REF!</definedName>
    <definedName name="Z_8FDBA6A6_7273_11D3_9DAC_00A0C9DF29FD_.wvu.PrintArea" localSheetId="6" hidden="1">#REF!</definedName>
    <definedName name="Z_8FDBA6A6_7273_11D3_9DAC_00A0C9DF29FD_.wvu.PrintArea" localSheetId="0" hidden="1">#REF!</definedName>
    <definedName name="Z_8FDBA6A6_7273_11D3_9DAC_00A0C9DF29FD_.wvu.PrintArea" localSheetId="2" hidden="1">#REF!</definedName>
    <definedName name="Z_8FDBA6A6_7273_11D3_9DAC_00A0C9DF29FD_.wvu.PrintArea" localSheetId="1" hidden="1">#REF!</definedName>
    <definedName name="Z_8FDBA6A6_7273_11D3_9DAC_00A0C9DF29FD_.wvu.PrintArea" localSheetId="33" hidden="1">#REF!</definedName>
    <definedName name="Z_8FDBA6A6_7273_11D3_9DAC_00A0C9DF29FD_.wvu.PrintArea" localSheetId="25" hidden="1">#REF!</definedName>
    <definedName name="Z_8FDBA6A6_7273_11D3_9DAC_00A0C9DF29FD_.wvu.PrintArea" hidden="1">#REF!</definedName>
    <definedName name="Z_8FDBA6A7_7273_11D3_9DAC_00A0C9DF29FD_.wvu.PrintArea" localSheetId="17" hidden="1">#REF!</definedName>
    <definedName name="Z_8FDBA6A7_7273_11D3_9DAC_00A0C9DF29FD_.wvu.PrintArea" localSheetId="16" hidden="1">#REF!</definedName>
    <definedName name="Z_8FDBA6A7_7273_11D3_9DAC_00A0C9DF29FD_.wvu.PrintArea" localSheetId="53" hidden="1">#REF!</definedName>
    <definedName name="Z_8FDBA6A7_7273_11D3_9DAC_00A0C9DF29FD_.wvu.PrintArea" localSheetId="23" hidden="1">#REF!</definedName>
    <definedName name="Z_8FDBA6A7_7273_11D3_9DAC_00A0C9DF29FD_.wvu.PrintArea" localSheetId="14" hidden="1">#REF!</definedName>
    <definedName name="Z_8FDBA6A7_7273_11D3_9DAC_00A0C9DF29FD_.wvu.PrintArea" localSheetId="13" hidden="1">#REF!</definedName>
    <definedName name="Z_8FDBA6A7_7273_11D3_9DAC_00A0C9DF29FD_.wvu.PrintArea" localSheetId="12" hidden="1">#REF!</definedName>
    <definedName name="Z_8FDBA6A7_7273_11D3_9DAC_00A0C9DF29FD_.wvu.PrintArea" localSheetId="36" hidden="1">#REF!</definedName>
    <definedName name="Z_8FDBA6A7_7273_11D3_9DAC_00A0C9DF29FD_.wvu.PrintArea" localSheetId="10" hidden="1">#REF!</definedName>
    <definedName name="Z_8FDBA6A7_7273_11D3_9DAC_00A0C9DF29FD_.wvu.PrintArea" localSheetId="11" hidden="1">#REF!</definedName>
    <definedName name="Z_8FDBA6A7_7273_11D3_9DAC_00A0C9DF29FD_.wvu.PrintArea" localSheetId="9" hidden="1">#REF!</definedName>
    <definedName name="Z_8FDBA6A7_7273_11D3_9DAC_00A0C9DF29FD_.wvu.PrintArea" localSheetId="8" hidden="1">#REF!</definedName>
    <definedName name="Z_8FDBA6A7_7273_11D3_9DAC_00A0C9DF29FD_.wvu.PrintArea" localSheetId="21" hidden="1">#REF!</definedName>
    <definedName name="Z_8FDBA6A7_7273_11D3_9DAC_00A0C9DF29FD_.wvu.PrintArea" localSheetId="6" hidden="1">#REF!</definedName>
    <definedName name="Z_8FDBA6A7_7273_11D3_9DAC_00A0C9DF29FD_.wvu.PrintArea" localSheetId="0" hidden="1">#REF!</definedName>
    <definedName name="Z_8FDBA6A7_7273_11D3_9DAC_00A0C9DF29FD_.wvu.PrintArea" localSheetId="2" hidden="1">#REF!</definedName>
    <definedName name="Z_8FDBA6A7_7273_11D3_9DAC_00A0C9DF29FD_.wvu.PrintArea" localSheetId="1" hidden="1">#REF!</definedName>
    <definedName name="Z_8FDBA6A7_7273_11D3_9DAC_00A0C9DF29FD_.wvu.PrintArea" localSheetId="33" hidden="1">#REF!</definedName>
    <definedName name="Z_8FDBA6A7_7273_11D3_9DAC_00A0C9DF29FD_.wvu.PrintArea" localSheetId="25" hidden="1">#REF!</definedName>
    <definedName name="Z_8FDBA6A7_7273_11D3_9DAC_00A0C9DF29FD_.wvu.PrintArea" hidden="1">#REF!</definedName>
    <definedName name="Z_8FDBA6A9_7273_11D3_9DAC_00A0C9DF29FD_.wvu.PrintArea" localSheetId="17" hidden="1">#REF!</definedName>
    <definedName name="Z_8FDBA6A9_7273_11D3_9DAC_00A0C9DF29FD_.wvu.PrintArea" localSheetId="16" hidden="1">#REF!</definedName>
    <definedName name="Z_8FDBA6A9_7273_11D3_9DAC_00A0C9DF29FD_.wvu.PrintArea" localSheetId="53" hidden="1">#REF!</definedName>
    <definedName name="Z_8FDBA6A9_7273_11D3_9DAC_00A0C9DF29FD_.wvu.PrintArea" localSheetId="23" hidden="1">#REF!</definedName>
    <definedName name="Z_8FDBA6A9_7273_11D3_9DAC_00A0C9DF29FD_.wvu.PrintArea" localSheetId="14" hidden="1">#REF!</definedName>
    <definedName name="Z_8FDBA6A9_7273_11D3_9DAC_00A0C9DF29FD_.wvu.PrintArea" localSheetId="13" hidden="1">#REF!</definedName>
    <definedName name="Z_8FDBA6A9_7273_11D3_9DAC_00A0C9DF29FD_.wvu.PrintArea" localSheetId="12" hidden="1">#REF!</definedName>
    <definedName name="Z_8FDBA6A9_7273_11D3_9DAC_00A0C9DF29FD_.wvu.PrintArea" localSheetId="36" hidden="1">#REF!</definedName>
    <definedName name="Z_8FDBA6A9_7273_11D3_9DAC_00A0C9DF29FD_.wvu.PrintArea" localSheetId="10" hidden="1">#REF!</definedName>
    <definedName name="Z_8FDBA6A9_7273_11D3_9DAC_00A0C9DF29FD_.wvu.PrintArea" localSheetId="11" hidden="1">#REF!</definedName>
    <definedName name="Z_8FDBA6A9_7273_11D3_9DAC_00A0C9DF29FD_.wvu.PrintArea" localSheetId="9" hidden="1">#REF!</definedName>
    <definedName name="Z_8FDBA6A9_7273_11D3_9DAC_00A0C9DF29FD_.wvu.PrintArea" localSheetId="8" hidden="1">#REF!</definedName>
    <definedName name="Z_8FDBA6A9_7273_11D3_9DAC_00A0C9DF29FD_.wvu.PrintArea" localSheetId="21" hidden="1">#REF!</definedName>
    <definedName name="Z_8FDBA6A9_7273_11D3_9DAC_00A0C9DF29FD_.wvu.PrintArea" localSheetId="6" hidden="1">#REF!</definedName>
    <definedName name="Z_8FDBA6A9_7273_11D3_9DAC_00A0C9DF29FD_.wvu.PrintArea" localSheetId="0" hidden="1">#REF!</definedName>
    <definedName name="Z_8FDBA6A9_7273_11D3_9DAC_00A0C9DF29FD_.wvu.PrintArea" localSheetId="2" hidden="1">#REF!</definedName>
    <definedName name="Z_8FDBA6A9_7273_11D3_9DAC_00A0C9DF29FD_.wvu.PrintArea" localSheetId="1" hidden="1">#REF!</definedName>
    <definedName name="Z_8FDBA6A9_7273_11D3_9DAC_00A0C9DF29FD_.wvu.PrintArea" localSheetId="33" hidden="1">#REF!</definedName>
    <definedName name="Z_8FDBA6A9_7273_11D3_9DAC_00A0C9DF29FD_.wvu.PrintArea" localSheetId="25" hidden="1">#REF!</definedName>
    <definedName name="Z_8FDBA6A9_7273_11D3_9DAC_00A0C9DF29FD_.wvu.PrintArea" hidden="1">#REF!</definedName>
    <definedName name="Z_8FDBA6AA_7273_11D3_9DAC_00A0C9DF29FD_.wvu.PrintArea" localSheetId="17" hidden="1">#REF!</definedName>
    <definedName name="Z_8FDBA6AA_7273_11D3_9DAC_00A0C9DF29FD_.wvu.PrintArea" localSheetId="16" hidden="1">#REF!</definedName>
    <definedName name="Z_8FDBA6AA_7273_11D3_9DAC_00A0C9DF29FD_.wvu.PrintArea" localSheetId="53" hidden="1">#REF!</definedName>
    <definedName name="Z_8FDBA6AA_7273_11D3_9DAC_00A0C9DF29FD_.wvu.PrintArea" localSheetId="23" hidden="1">#REF!</definedName>
    <definedName name="Z_8FDBA6AA_7273_11D3_9DAC_00A0C9DF29FD_.wvu.PrintArea" localSheetId="14" hidden="1">#REF!</definedName>
    <definedName name="Z_8FDBA6AA_7273_11D3_9DAC_00A0C9DF29FD_.wvu.PrintArea" localSheetId="13" hidden="1">#REF!</definedName>
    <definedName name="Z_8FDBA6AA_7273_11D3_9DAC_00A0C9DF29FD_.wvu.PrintArea" localSheetId="12" hidden="1">#REF!</definedName>
    <definedName name="Z_8FDBA6AA_7273_11D3_9DAC_00A0C9DF29FD_.wvu.PrintArea" localSheetId="36" hidden="1">#REF!</definedName>
    <definedName name="Z_8FDBA6AA_7273_11D3_9DAC_00A0C9DF29FD_.wvu.PrintArea" localSheetId="10" hidden="1">#REF!</definedName>
    <definedName name="Z_8FDBA6AA_7273_11D3_9DAC_00A0C9DF29FD_.wvu.PrintArea" localSheetId="11" hidden="1">#REF!</definedName>
    <definedName name="Z_8FDBA6AA_7273_11D3_9DAC_00A0C9DF29FD_.wvu.PrintArea" localSheetId="9" hidden="1">#REF!</definedName>
    <definedName name="Z_8FDBA6AA_7273_11D3_9DAC_00A0C9DF29FD_.wvu.PrintArea" localSheetId="8" hidden="1">#REF!</definedName>
    <definedName name="Z_8FDBA6AA_7273_11D3_9DAC_00A0C9DF29FD_.wvu.PrintArea" localSheetId="21" hidden="1">#REF!</definedName>
    <definedName name="Z_8FDBA6AA_7273_11D3_9DAC_00A0C9DF29FD_.wvu.PrintArea" localSheetId="6" hidden="1">#REF!</definedName>
    <definedName name="Z_8FDBA6AA_7273_11D3_9DAC_00A0C9DF29FD_.wvu.PrintArea" localSheetId="0" hidden="1">#REF!</definedName>
    <definedName name="Z_8FDBA6AA_7273_11D3_9DAC_00A0C9DF29FD_.wvu.PrintArea" localSheetId="2" hidden="1">#REF!</definedName>
    <definedName name="Z_8FDBA6AA_7273_11D3_9DAC_00A0C9DF29FD_.wvu.PrintArea" localSheetId="1" hidden="1">#REF!</definedName>
    <definedName name="Z_8FDBA6AA_7273_11D3_9DAC_00A0C9DF29FD_.wvu.PrintArea" localSheetId="33" hidden="1">#REF!</definedName>
    <definedName name="Z_8FDBA6AA_7273_11D3_9DAC_00A0C9DF29FD_.wvu.PrintArea" localSheetId="25" hidden="1">#REF!</definedName>
    <definedName name="Z_8FDBA6AA_7273_11D3_9DAC_00A0C9DF29FD_.wvu.PrintArea" hidden="1">#REF!</definedName>
    <definedName name="Z_9A6F73DA_66AB_11D3_857C_00A0C9DF1035_.wvu.PrintArea" localSheetId="17" hidden="1">#REF!</definedName>
    <definedName name="Z_9A6F73DA_66AB_11D3_857C_00A0C9DF1035_.wvu.PrintArea" localSheetId="16" hidden="1">#REF!</definedName>
    <definedName name="Z_9A6F73DA_66AB_11D3_857C_00A0C9DF1035_.wvu.PrintArea" localSheetId="53" hidden="1">#REF!</definedName>
    <definedName name="Z_9A6F73DA_66AB_11D3_857C_00A0C9DF1035_.wvu.PrintArea" localSheetId="23" hidden="1">#REF!</definedName>
    <definedName name="Z_9A6F73DA_66AB_11D3_857C_00A0C9DF1035_.wvu.PrintArea" localSheetId="14" hidden="1">#REF!</definedName>
    <definedName name="Z_9A6F73DA_66AB_11D3_857C_00A0C9DF1035_.wvu.PrintArea" localSheetId="13" hidden="1">#REF!</definedName>
    <definedName name="Z_9A6F73DA_66AB_11D3_857C_00A0C9DF1035_.wvu.PrintArea" localSheetId="12" hidden="1">#REF!</definedName>
    <definedName name="Z_9A6F73DA_66AB_11D3_857C_00A0C9DF1035_.wvu.PrintArea" localSheetId="36" hidden="1">#REF!</definedName>
    <definedName name="Z_9A6F73DA_66AB_11D3_857C_00A0C9DF1035_.wvu.PrintArea" localSheetId="10" hidden="1">#REF!</definedName>
    <definedName name="Z_9A6F73DA_66AB_11D3_857C_00A0C9DF1035_.wvu.PrintArea" localSheetId="11" hidden="1">#REF!</definedName>
    <definedName name="Z_9A6F73DA_66AB_11D3_857C_00A0C9DF1035_.wvu.PrintArea" localSheetId="9" hidden="1">#REF!</definedName>
    <definedName name="Z_9A6F73DA_66AB_11D3_857C_00A0C9DF1035_.wvu.PrintArea" localSheetId="8" hidden="1">#REF!</definedName>
    <definedName name="Z_9A6F73DA_66AB_11D3_857C_00A0C9DF1035_.wvu.PrintArea" localSheetId="21" hidden="1">#REF!</definedName>
    <definedName name="Z_9A6F73DA_66AB_11D3_857C_00A0C9DF1035_.wvu.PrintArea" localSheetId="6" hidden="1">#REF!</definedName>
    <definedName name="Z_9A6F73DA_66AB_11D3_857C_00A0C9DF1035_.wvu.PrintArea" localSheetId="0" hidden="1">#REF!</definedName>
    <definedName name="Z_9A6F73DA_66AB_11D3_857C_00A0C9DF1035_.wvu.PrintArea" localSheetId="2" hidden="1">#REF!</definedName>
    <definedName name="Z_9A6F73DA_66AB_11D3_857C_00A0C9DF1035_.wvu.PrintArea" localSheetId="1" hidden="1">#REF!</definedName>
    <definedName name="Z_9A6F73DA_66AB_11D3_857C_00A0C9DF1035_.wvu.PrintArea" localSheetId="33" hidden="1">#REF!</definedName>
    <definedName name="Z_9A6F73DA_66AB_11D3_857C_00A0C9DF1035_.wvu.PrintArea" localSheetId="25" hidden="1">#REF!</definedName>
    <definedName name="Z_9A6F73DA_66AB_11D3_857C_00A0C9DF1035_.wvu.PrintArea" hidden="1">#REF!</definedName>
    <definedName name="Z_9A6F73DB_66AB_11D3_857C_00A0C9DF1035_.wvu.PrintArea" localSheetId="17" hidden="1">#REF!</definedName>
    <definedName name="Z_9A6F73DB_66AB_11D3_857C_00A0C9DF1035_.wvu.PrintArea" localSheetId="16" hidden="1">#REF!</definedName>
    <definedName name="Z_9A6F73DB_66AB_11D3_857C_00A0C9DF1035_.wvu.PrintArea" localSheetId="53" hidden="1">#REF!</definedName>
    <definedName name="Z_9A6F73DB_66AB_11D3_857C_00A0C9DF1035_.wvu.PrintArea" localSheetId="23" hidden="1">#REF!</definedName>
    <definedName name="Z_9A6F73DB_66AB_11D3_857C_00A0C9DF1035_.wvu.PrintArea" localSheetId="14" hidden="1">#REF!</definedName>
    <definedName name="Z_9A6F73DB_66AB_11D3_857C_00A0C9DF1035_.wvu.PrintArea" localSheetId="13" hidden="1">#REF!</definedName>
    <definedName name="Z_9A6F73DB_66AB_11D3_857C_00A0C9DF1035_.wvu.PrintArea" localSheetId="12" hidden="1">#REF!</definedName>
    <definedName name="Z_9A6F73DB_66AB_11D3_857C_00A0C9DF1035_.wvu.PrintArea" localSheetId="36" hidden="1">#REF!</definedName>
    <definedName name="Z_9A6F73DB_66AB_11D3_857C_00A0C9DF1035_.wvu.PrintArea" localSheetId="10" hidden="1">#REF!</definedName>
    <definedName name="Z_9A6F73DB_66AB_11D3_857C_00A0C9DF1035_.wvu.PrintArea" localSheetId="11" hidden="1">#REF!</definedName>
    <definedName name="Z_9A6F73DB_66AB_11D3_857C_00A0C9DF1035_.wvu.PrintArea" localSheetId="9" hidden="1">#REF!</definedName>
    <definedName name="Z_9A6F73DB_66AB_11D3_857C_00A0C9DF1035_.wvu.PrintArea" localSheetId="8" hidden="1">#REF!</definedName>
    <definedName name="Z_9A6F73DB_66AB_11D3_857C_00A0C9DF1035_.wvu.PrintArea" localSheetId="21" hidden="1">#REF!</definedName>
    <definedName name="Z_9A6F73DB_66AB_11D3_857C_00A0C9DF1035_.wvu.PrintArea" localSheetId="6" hidden="1">#REF!</definedName>
    <definedName name="Z_9A6F73DB_66AB_11D3_857C_00A0C9DF1035_.wvu.PrintArea" localSheetId="0" hidden="1">#REF!</definedName>
    <definedName name="Z_9A6F73DB_66AB_11D3_857C_00A0C9DF1035_.wvu.PrintArea" localSheetId="2" hidden="1">#REF!</definedName>
    <definedName name="Z_9A6F73DB_66AB_11D3_857C_00A0C9DF1035_.wvu.PrintArea" localSheetId="1" hidden="1">#REF!</definedName>
    <definedName name="Z_9A6F73DB_66AB_11D3_857C_00A0C9DF1035_.wvu.PrintArea" localSheetId="33" hidden="1">#REF!</definedName>
    <definedName name="Z_9A6F73DB_66AB_11D3_857C_00A0C9DF1035_.wvu.PrintArea" localSheetId="25" hidden="1">#REF!</definedName>
    <definedName name="Z_9A6F73DB_66AB_11D3_857C_00A0C9DF1035_.wvu.PrintArea" hidden="1">#REF!</definedName>
    <definedName name="Z_9A6F73DD_66AB_11D3_857C_00A0C9DF1035_.wvu.PrintArea" localSheetId="17" hidden="1">#REF!</definedName>
    <definedName name="Z_9A6F73DD_66AB_11D3_857C_00A0C9DF1035_.wvu.PrintArea" localSheetId="16" hidden="1">#REF!</definedName>
    <definedName name="Z_9A6F73DD_66AB_11D3_857C_00A0C9DF1035_.wvu.PrintArea" localSheetId="53" hidden="1">#REF!</definedName>
    <definedName name="Z_9A6F73DD_66AB_11D3_857C_00A0C9DF1035_.wvu.PrintArea" localSheetId="23" hidden="1">#REF!</definedName>
    <definedName name="Z_9A6F73DD_66AB_11D3_857C_00A0C9DF1035_.wvu.PrintArea" localSheetId="14" hidden="1">#REF!</definedName>
    <definedName name="Z_9A6F73DD_66AB_11D3_857C_00A0C9DF1035_.wvu.PrintArea" localSheetId="13" hidden="1">#REF!</definedName>
    <definedName name="Z_9A6F73DD_66AB_11D3_857C_00A0C9DF1035_.wvu.PrintArea" localSheetId="12" hidden="1">#REF!</definedName>
    <definedName name="Z_9A6F73DD_66AB_11D3_857C_00A0C9DF1035_.wvu.PrintArea" localSheetId="36" hidden="1">#REF!</definedName>
    <definedName name="Z_9A6F73DD_66AB_11D3_857C_00A0C9DF1035_.wvu.PrintArea" localSheetId="10" hidden="1">#REF!</definedName>
    <definedName name="Z_9A6F73DD_66AB_11D3_857C_00A0C9DF1035_.wvu.PrintArea" localSheetId="11" hidden="1">#REF!</definedName>
    <definedName name="Z_9A6F73DD_66AB_11D3_857C_00A0C9DF1035_.wvu.PrintArea" localSheetId="9" hidden="1">#REF!</definedName>
    <definedName name="Z_9A6F73DD_66AB_11D3_857C_00A0C9DF1035_.wvu.PrintArea" localSheetId="8" hidden="1">#REF!</definedName>
    <definedName name="Z_9A6F73DD_66AB_11D3_857C_00A0C9DF1035_.wvu.PrintArea" localSheetId="21" hidden="1">#REF!</definedName>
    <definedName name="Z_9A6F73DD_66AB_11D3_857C_00A0C9DF1035_.wvu.PrintArea" localSheetId="6" hidden="1">#REF!</definedName>
    <definedName name="Z_9A6F73DD_66AB_11D3_857C_00A0C9DF1035_.wvu.PrintArea" localSheetId="0" hidden="1">#REF!</definedName>
    <definedName name="Z_9A6F73DD_66AB_11D3_857C_00A0C9DF1035_.wvu.PrintArea" localSheetId="2" hidden="1">#REF!</definedName>
    <definedName name="Z_9A6F73DD_66AB_11D3_857C_00A0C9DF1035_.wvu.PrintArea" localSheetId="1" hidden="1">#REF!</definedName>
    <definedName name="Z_9A6F73DD_66AB_11D3_857C_00A0C9DF1035_.wvu.PrintArea" localSheetId="33" hidden="1">#REF!</definedName>
    <definedName name="Z_9A6F73DD_66AB_11D3_857C_00A0C9DF1035_.wvu.PrintArea" localSheetId="25" hidden="1">#REF!</definedName>
    <definedName name="Z_9A6F73DD_66AB_11D3_857C_00A0C9DF1035_.wvu.PrintArea" hidden="1">#REF!</definedName>
    <definedName name="Z_9A6F73DE_66AB_11D3_857C_00A0C9DF1035_.wvu.PrintArea" localSheetId="17" hidden="1">#REF!</definedName>
    <definedName name="Z_9A6F73DE_66AB_11D3_857C_00A0C9DF1035_.wvu.PrintArea" localSheetId="16" hidden="1">#REF!</definedName>
    <definedName name="Z_9A6F73DE_66AB_11D3_857C_00A0C9DF1035_.wvu.PrintArea" localSheetId="53" hidden="1">#REF!</definedName>
    <definedName name="Z_9A6F73DE_66AB_11D3_857C_00A0C9DF1035_.wvu.PrintArea" localSheetId="23" hidden="1">#REF!</definedName>
    <definedName name="Z_9A6F73DE_66AB_11D3_857C_00A0C9DF1035_.wvu.PrintArea" localSheetId="14" hidden="1">#REF!</definedName>
    <definedName name="Z_9A6F73DE_66AB_11D3_857C_00A0C9DF1035_.wvu.PrintArea" localSheetId="13" hidden="1">#REF!</definedName>
    <definedName name="Z_9A6F73DE_66AB_11D3_857C_00A0C9DF1035_.wvu.PrintArea" localSheetId="12" hidden="1">#REF!</definedName>
    <definedName name="Z_9A6F73DE_66AB_11D3_857C_00A0C9DF1035_.wvu.PrintArea" localSheetId="36" hidden="1">#REF!</definedName>
    <definedName name="Z_9A6F73DE_66AB_11D3_857C_00A0C9DF1035_.wvu.PrintArea" localSheetId="10" hidden="1">#REF!</definedName>
    <definedName name="Z_9A6F73DE_66AB_11D3_857C_00A0C9DF1035_.wvu.PrintArea" localSheetId="11" hidden="1">#REF!</definedName>
    <definedName name="Z_9A6F73DE_66AB_11D3_857C_00A0C9DF1035_.wvu.PrintArea" localSheetId="9" hidden="1">#REF!</definedName>
    <definedName name="Z_9A6F73DE_66AB_11D3_857C_00A0C9DF1035_.wvu.PrintArea" localSheetId="8" hidden="1">#REF!</definedName>
    <definedName name="Z_9A6F73DE_66AB_11D3_857C_00A0C9DF1035_.wvu.PrintArea" localSheetId="21" hidden="1">#REF!</definedName>
    <definedName name="Z_9A6F73DE_66AB_11D3_857C_00A0C9DF1035_.wvu.PrintArea" localSheetId="6" hidden="1">#REF!</definedName>
    <definedName name="Z_9A6F73DE_66AB_11D3_857C_00A0C9DF1035_.wvu.PrintArea" localSheetId="0" hidden="1">#REF!</definedName>
    <definedName name="Z_9A6F73DE_66AB_11D3_857C_00A0C9DF1035_.wvu.PrintArea" localSheetId="2" hidden="1">#REF!</definedName>
    <definedName name="Z_9A6F73DE_66AB_11D3_857C_00A0C9DF1035_.wvu.PrintArea" localSheetId="1" hidden="1">#REF!</definedName>
    <definedName name="Z_9A6F73DE_66AB_11D3_857C_00A0C9DF1035_.wvu.PrintArea" localSheetId="33" hidden="1">#REF!</definedName>
    <definedName name="Z_9A6F73DE_66AB_11D3_857C_00A0C9DF1035_.wvu.PrintArea" localSheetId="25" hidden="1">#REF!</definedName>
    <definedName name="Z_9A6F73DE_66AB_11D3_857C_00A0C9DF1035_.wvu.PrintArea" hidden="1">#REF!</definedName>
    <definedName name="Z_9A6F73DF_66AB_11D3_857C_00A0C9DF1035_.wvu.PrintArea" localSheetId="17" hidden="1">#REF!</definedName>
    <definedName name="Z_9A6F73DF_66AB_11D3_857C_00A0C9DF1035_.wvu.PrintArea" localSheetId="16" hidden="1">#REF!</definedName>
    <definedName name="Z_9A6F73DF_66AB_11D3_857C_00A0C9DF1035_.wvu.PrintArea" localSheetId="53" hidden="1">#REF!</definedName>
    <definedName name="Z_9A6F73DF_66AB_11D3_857C_00A0C9DF1035_.wvu.PrintArea" localSheetId="23" hidden="1">#REF!</definedName>
    <definedName name="Z_9A6F73DF_66AB_11D3_857C_00A0C9DF1035_.wvu.PrintArea" localSheetId="14" hidden="1">#REF!</definedName>
    <definedName name="Z_9A6F73DF_66AB_11D3_857C_00A0C9DF1035_.wvu.PrintArea" localSheetId="13" hidden="1">#REF!</definedName>
    <definedName name="Z_9A6F73DF_66AB_11D3_857C_00A0C9DF1035_.wvu.PrintArea" localSheetId="12" hidden="1">#REF!</definedName>
    <definedName name="Z_9A6F73DF_66AB_11D3_857C_00A0C9DF1035_.wvu.PrintArea" localSheetId="36" hidden="1">#REF!</definedName>
    <definedName name="Z_9A6F73DF_66AB_11D3_857C_00A0C9DF1035_.wvu.PrintArea" localSheetId="10" hidden="1">#REF!</definedName>
    <definedName name="Z_9A6F73DF_66AB_11D3_857C_00A0C9DF1035_.wvu.PrintArea" localSheetId="11" hidden="1">#REF!</definedName>
    <definedName name="Z_9A6F73DF_66AB_11D3_857C_00A0C9DF1035_.wvu.PrintArea" localSheetId="9" hidden="1">#REF!</definedName>
    <definedName name="Z_9A6F73DF_66AB_11D3_857C_00A0C9DF1035_.wvu.PrintArea" localSheetId="8" hidden="1">#REF!</definedName>
    <definedName name="Z_9A6F73DF_66AB_11D3_857C_00A0C9DF1035_.wvu.PrintArea" localSheetId="21" hidden="1">#REF!</definedName>
    <definedName name="Z_9A6F73DF_66AB_11D3_857C_00A0C9DF1035_.wvu.PrintArea" localSheetId="6" hidden="1">#REF!</definedName>
    <definedName name="Z_9A6F73DF_66AB_11D3_857C_00A0C9DF1035_.wvu.PrintArea" localSheetId="0" hidden="1">#REF!</definedName>
    <definedName name="Z_9A6F73DF_66AB_11D3_857C_00A0C9DF1035_.wvu.PrintArea" localSheetId="2" hidden="1">#REF!</definedName>
    <definedName name="Z_9A6F73DF_66AB_11D3_857C_00A0C9DF1035_.wvu.PrintArea" localSheetId="1" hidden="1">#REF!</definedName>
    <definedName name="Z_9A6F73DF_66AB_11D3_857C_00A0C9DF1035_.wvu.PrintArea" localSheetId="33" hidden="1">#REF!</definedName>
    <definedName name="Z_9A6F73DF_66AB_11D3_857C_00A0C9DF1035_.wvu.PrintArea" localSheetId="25" hidden="1">#REF!</definedName>
    <definedName name="Z_9A6F73DF_66AB_11D3_857C_00A0C9DF1035_.wvu.PrintArea" hidden="1">#REF!</definedName>
    <definedName name="Z_9A6F73E0_66AB_11D3_857C_00A0C9DF1035_.wvu.PrintArea" localSheetId="17" hidden="1">#REF!</definedName>
    <definedName name="Z_9A6F73E0_66AB_11D3_857C_00A0C9DF1035_.wvu.PrintArea" localSheetId="16" hidden="1">#REF!</definedName>
    <definedName name="Z_9A6F73E0_66AB_11D3_857C_00A0C9DF1035_.wvu.PrintArea" localSheetId="53" hidden="1">#REF!</definedName>
    <definedName name="Z_9A6F73E0_66AB_11D3_857C_00A0C9DF1035_.wvu.PrintArea" localSheetId="23" hidden="1">#REF!</definedName>
    <definedName name="Z_9A6F73E0_66AB_11D3_857C_00A0C9DF1035_.wvu.PrintArea" localSheetId="14" hidden="1">#REF!</definedName>
    <definedName name="Z_9A6F73E0_66AB_11D3_857C_00A0C9DF1035_.wvu.PrintArea" localSheetId="13" hidden="1">#REF!</definedName>
    <definedName name="Z_9A6F73E0_66AB_11D3_857C_00A0C9DF1035_.wvu.PrintArea" localSheetId="12" hidden="1">#REF!</definedName>
    <definedName name="Z_9A6F73E0_66AB_11D3_857C_00A0C9DF1035_.wvu.PrintArea" localSheetId="36" hidden="1">#REF!</definedName>
    <definedName name="Z_9A6F73E0_66AB_11D3_857C_00A0C9DF1035_.wvu.PrintArea" localSheetId="10" hidden="1">#REF!</definedName>
    <definedName name="Z_9A6F73E0_66AB_11D3_857C_00A0C9DF1035_.wvu.PrintArea" localSheetId="11" hidden="1">#REF!</definedName>
    <definedName name="Z_9A6F73E0_66AB_11D3_857C_00A0C9DF1035_.wvu.PrintArea" localSheetId="9" hidden="1">#REF!</definedName>
    <definedName name="Z_9A6F73E0_66AB_11D3_857C_00A0C9DF1035_.wvu.PrintArea" localSheetId="8" hidden="1">#REF!</definedName>
    <definedName name="Z_9A6F73E0_66AB_11D3_857C_00A0C9DF1035_.wvu.PrintArea" localSheetId="21" hidden="1">#REF!</definedName>
    <definedName name="Z_9A6F73E0_66AB_11D3_857C_00A0C9DF1035_.wvu.PrintArea" localSheetId="6" hidden="1">#REF!</definedName>
    <definedName name="Z_9A6F73E0_66AB_11D3_857C_00A0C9DF1035_.wvu.PrintArea" localSheetId="0" hidden="1">#REF!</definedName>
    <definedName name="Z_9A6F73E0_66AB_11D3_857C_00A0C9DF1035_.wvu.PrintArea" localSheetId="2" hidden="1">#REF!</definedName>
    <definedName name="Z_9A6F73E0_66AB_11D3_857C_00A0C9DF1035_.wvu.PrintArea" localSheetId="1" hidden="1">#REF!</definedName>
    <definedName name="Z_9A6F73E0_66AB_11D3_857C_00A0C9DF1035_.wvu.PrintArea" localSheetId="33" hidden="1">#REF!</definedName>
    <definedName name="Z_9A6F73E0_66AB_11D3_857C_00A0C9DF1035_.wvu.PrintArea" localSheetId="25" hidden="1">#REF!</definedName>
    <definedName name="Z_9A6F73E0_66AB_11D3_857C_00A0C9DF1035_.wvu.PrintArea" hidden="1">#REF!</definedName>
    <definedName name="Z_9A6F73E2_66AB_11D3_857C_00A0C9DF1035_.wvu.PrintArea" localSheetId="17" hidden="1">#REF!</definedName>
    <definedName name="Z_9A6F73E2_66AB_11D3_857C_00A0C9DF1035_.wvu.PrintArea" localSheetId="16" hidden="1">#REF!</definedName>
    <definedName name="Z_9A6F73E2_66AB_11D3_857C_00A0C9DF1035_.wvu.PrintArea" localSheetId="53" hidden="1">#REF!</definedName>
    <definedName name="Z_9A6F73E2_66AB_11D3_857C_00A0C9DF1035_.wvu.PrintArea" localSheetId="23" hidden="1">#REF!</definedName>
    <definedName name="Z_9A6F73E2_66AB_11D3_857C_00A0C9DF1035_.wvu.PrintArea" localSheetId="14" hidden="1">#REF!</definedName>
    <definedName name="Z_9A6F73E2_66AB_11D3_857C_00A0C9DF1035_.wvu.PrintArea" localSheetId="13" hidden="1">#REF!</definedName>
    <definedName name="Z_9A6F73E2_66AB_11D3_857C_00A0C9DF1035_.wvu.PrintArea" localSheetId="12" hidden="1">#REF!</definedName>
    <definedName name="Z_9A6F73E2_66AB_11D3_857C_00A0C9DF1035_.wvu.PrintArea" localSheetId="36" hidden="1">#REF!</definedName>
    <definedName name="Z_9A6F73E2_66AB_11D3_857C_00A0C9DF1035_.wvu.PrintArea" localSheetId="10" hidden="1">#REF!</definedName>
    <definedName name="Z_9A6F73E2_66AB_11D3_857C_00A0C9DF1035_.wvu.PrintArea" localSheetId="11" hidden="1">#REF!</definedName>
    <definedName name="Z_9A6F73E2_66AB_11D3_857C_00A0C9DF1035_.wvu.PrintArea" localSheetId="9" hidden="1">#REF!</definedName>
    <definedName name="Z_9A6F73E2_66AB_11D3_857C_00A0C9DF1035_.wvu.PrintArea" localSheetId="8" hidden="1">#REF!</definedName>
    <definedName name="Z_9A6F73E2_66AB_11D3_857C_00A0C9DF1035_.wvu.PrintArea" localSheetId="21" hidden="1">#REF!</definedName>
    <definedName name="Z_9A6F73E2_66AB_11D3_857C_00A0C9DF1035_.wvu.PrintArea" localSheetId="6" hidden="1">#REF!</definedName>
    <definedName name="Z_9A6F73E2_66AB_11D3_857C_00A0C9DF1035_.wvu.PrintArea" localSheetId="0" hidden="1">#REF!</definedName>
    <definedName name="Z_9A6F73E2_66AB_11D3_857C_00A0C9DF1035_.wvu.PrintArea" localSheetId="2" hidden="1">#REF!</definedName>
    <definedName name="Z_9A6F73E2_66AB_11D3_857C_00A0C9DF1035_.wvu.PrintArea" localSheetId="1" hidden="1">#REF!</definedName>
    <definedName name="Z_9A6F73E2_66AB_11D3_857C_00A0C9DF1035_.wvu.PrintArea" localSheetId="33" hidden="1">#REF!</definedName>
    <definedName name="Z_9A6F73E2_66AB_11D3_857C_00A0C9DF1035_.wvu.PrintArea" localSheetId="25" hidden="1">#REF!</definedName>
    <definedName name="Z_9A6F73E2_66AB_11D3_857C_00A0C9DF1035_.wvu.PrintArea" hidden="1">#REF!</definedName>
    <definedName name="Z_9A6F73E3_66AB_11D3_857C_00A0C9DF1035_.wvu.PrintArea" localSheetId="17" hidden="1">#REF!</definedName>
    <definedName name="Z_9A6F73E3_66AB_11D3_857C_00A0C9DF1035_.wvu.PrintArea" localSheetId="16" hidden="1">#REF!</definedName>
    <definedName name="Z_9A6F73E3_66AB_11D3_857C_00A0C9DF1035_.wvu.PrintArea" localSheetId="53" hidden="1">#REF!</definedName>
    <definedName name="Z_9A6F73E3_66AB_11D3_857C_00A0C9DF1035_.wvu.PrintArea" localSheetId="23" hidden="1">#REF!</definedName>
    <definedName name="Z_9A6F73E3_66AB_11D3_857C_00A0C9DF1035_.wvu.PrintArea" localSheetId="14" hidden="1">#REF!</definedName>
    <definedName name="Z_9A6F73E3_66AB_11D3_857C_00A0C9DF1035_.wvu.PrintArea" localSheetId="13" hidden="1">#REF!</definedName>
    <definedName name="Z_9A6F73E3_66AB_11D3_857C_00A0C9DF1035_.wvu.PrintArea" localSheetId="12" hidden="1">#REF!</definedName>
    <definedName name="Z_9A6F73E3_66AB_11D3_857C_00A0C9DF1035_.wvu.PrintArea" localSheetId="36" hidden="1">#REF!</definedName>
    <definedName name="Z_9A6F73E3_66AB_11D3_857C_00A0C9DF1035_.wvu.PrintArea" localSheetId="10" hidden="1">#REF!</definedName>
    <definedName name="Z_9A6F73E3_66AB_11D3_857C_00A0C9DF1035_.wvu.PrintArea" localSheetId="11" hidden="1">#REF!</definedName>
    <definedName name="Z_9A6F73E3_66AB_11D3_857C_00A0C9DF1035_.wvu.PrintArea" localSheetId="9" hidden="1">#REF!</definedName>
    <definedName name="Z_9A6F73E3_66AB_11D3_857C_00A0C9DF1035_.wvu.PrintArea" localSheetId="8" hidden="1">#REF!</definedName>
    <definedName name="Z_9A6F73E3_66AB_11D3_857C_00A0C9DF1035_.wvu.PrintArea" localSheetId="21" hidden="1">#REF!</definedName>
    <definedName name="Z_9A6F73E3_66AB_11D3_857C_00A0C9DF1035_.wvu.PrintArea" localSheetId="6" hidden="1">#REF!</definedName>
    <definedName name="Z_9A6F73E3_66AB_11D3_857C_00A0C9DF1035_.wvu.PrintArea" localSheetId="0" hidden="1">#REF!</definedName>
    <definedName name="Z_9A6F73E3_66AB_11D3_857C_00A0C9DF1035_.wvu.PrintArea" localSheetId="2" hidden="1">#REF!</definedName>
    <definedName name="Z_9A6F73E3_66AB_11D3_857C_00A0C9DF1035_.wvu.PrintArea" localSheetId="1" hidden="1">#REF!</definedName>
    <definedName name="Z_9A6F73E3_66AB_11D3_857C_00A0C9DF1035_.wvu.PrintArea" localSheetId="33" hidden="1">#REF!</definedName>
    <definedName name="Z_9A6F73E3_66AB_11D3_857C_00A0C9DF1035_.wvu.PrintArea" localSheetId="25" hidden="1">#REF!</definedName>
    <definedName name="Z_9A6F73E3_66AB_11D3_857C_00A0C9DF1035_.wvu.PrintArea" hidden="1">#REF!</definedName>
    <definedName name="Z_9A6F73E4_66AB_11D3_857C_00A0C9DF1035_.wvu.PrintArea" localSheetId="17" hidden="1">#REF!</definedName>
    <definedName name="Z_9A6F73E4_66AB_11D3_857C_00A0C9DF1035_.wvu.PrintArea" localSheetId="16" hidden="1">#REF!</definedName>
    <definedName name="Z_9A6F73E4_66AB_11D3_857C_00A0C9DF1035_.wvu.PrintArea" localSheetId="53" hidden="1">#REF!</definedName>
    <definedName name="Z_9A6F73E4_66AB_11D3_857C_00A0C9DF1035_.wvu.PrintArea" localSheetId="23" hidden="1">#REF!</definedName>
    <definedName name="Z_9A6F73E4_66AB_11D3_857C_00A0C9DF1035_.wvu.PrintArea" localSheetId="14" hidden="1">#REF!</definedName>
    <definedName name="Z_9A6F73E4_66AB_11D3_857C_00A0C9DF1035_.wvu.PrintArea" localSheetId="13" hidden="1">#REF!</definedName>
    <definedName name="Z_9A6F73E4_66AB_11D3_857C_00A0C9DF1035_.wvu.PrintArea" localSheetId="12" hidden="1">#REF!</definedName>
    <definedName name="Z_9A6F73E4_66AB_11D3_857C_00A0C9DF1035_.wvu.PrintArea" localSheetId="36" hidden="1">#REF!</definedName>
    <definedName name="Z_9A6F73E4_66AB_11D3_857C_00A0C9DF1035_.wvu.PrintArea" localSheetId="10" hidden="1">#REF!</definedName>
    <definedName name="Z_9A6F73E4_66AB_11D3_857C_00A0C9DF1035_.wvu.PrintArea" localSheetId="11" hidden="1">#REF!</definedName>
    <definedName name="Z_9A6F73E4_66AB_11D3_857C_00A0C9DF1035_.wvu.PrintArea" localSheetId="9" hidden="1">#REF!</definedName>
    <definedName name="Z_9A6F73E4_66AB_11D3_857C_00A0C9DF1035_.wvu.PrintArea" localSheetId="8" hidden="1">#REF!</definedName>
    <definedName name="Z_9A6F73E4_66AB_11D3_857C_00A0C9DF1035_.wvu.PrintArea" localSheetId="21" hidden="1">#REF!</definedName>
    <definedName name="Z_9A6F73E4_66AB_11D3_857C_00A0C9DF1035_.wvu.PrintArea" localSheetId="6" hidden="1">#REF!</definedName>
    <definedName name="Z_9A6F73E4_66AB_11D3_857C_00A0C9DF1035_.wvu.PrintArea" localSheetId="0" hidden="1">#REF!</definedName>
    <definedName name="Z_9A6F73E4_66AB_11D3_857C_00A0C9DF1035_.wvu.PrintArea" localSheetId="2" hidden="1">#REF!</definedName>
    <definedName name="Z_9A6F73E4_66AB_11D3_857C_00A0C9DF1035_.wvu.PrintArea" localSheetId="1" hidden="1">#REF!</definedName>
    <definedName name="Z_9A6F73E4_66AB_11D3_857C_00A0C9DF1035_.wvu.PrintArea" localSheetId="33" hidden="1">#REF!</definedName>
    <definedName name="Z_9A6F73E4_66AB_11D3_857C_00A0C9DF1035_.wvu.PrintArea" localSheetId="25" hidden="1">#REF!</definedName>
    <definedName name="Z_9A6F73E4_66AB_11D3_857C_00A0C9DF1035_.wvu.PrintArea" hidden="1">#REF!</definedName>
    <definedName name="Z_9A6F73E5_66AB_11D3_857C_00A0C9DF1035_.wvu.PrintArea" localSheetId="17" hidden="1">#REF!</definedName>
    <definedName name="Z_9A6F73E5_66AB_11D3_857C_00A0C9DF1035_.wvu.PrintArea" localSheetId="16" hidden="1">#REF!</definedName>
    <definedName name="Z_9A6F73E5_66AB_11D3_857C_00A0C9DF1035_.wvu.PrintArea" localSheetId="53" hidden="1">#REF!</definedName>
    <definedName name="Z_9A6F73E5_66AB_11D3_857C_00A0C9DF1035_.wvu.PrintArea" localSheetId="23" hidden="1">#REF!</definedName>
    <definedName name="Z_9A6F73E5_66AB_11D3_857C_00A0C9DF1035_.wvu.PrintArea" localSheetId="14" hidden="1">#REF!</definedName>
    <definedName name="Z_9A6F73E5_66AB_11D3_857C_00A0C9DF1035_.wvu.PrintArea" localSheetId="13" hidden="1">#REF!</definedName>
    <definedName name="Z_9A6F73E5_66AB_11D3_857C_00A0C9DF1035_.wvu.PrintArea" localSheetId="12" hidden="1">#REF!</definedName>
    <definedName name="Z_9A6F73E5_66AB_11D3_857C_00A0C9DF1035_.wvu.PrintArea" localSheetId="36" hidden="1">#REF!</definedName>
    <definedName name="Z_9A6F73E5_66AB_11D3_857C_00A0C9DF1035_.wvu.PrintArea" localSheetId="10" hidden="1">#REF!</definedName>
    <definedName name="Z_9A6F73E5_66AB_11D3_857C_00A0C9DF1035_.wvu.PrintArea" localSheetId="11" hidden="1">#REF!</definedName>
    <definedName name="Z_9A6F73E5_66AB_11D3_857C_00A0C9DF1035_.wvu.PrintArea" localSheetId="9" hidden="1">#REF!</definedName>
    <definedName name="Z_9A6F73E5_66AB_11D3_857C_00A0C9DF1035_.wvu.PrintArea" localSheetId="8" hidden="1">#REF!</definedName>
    <definedName name="Z_9A6F73E5_66AB_11D3_857C_00A0C9DF1035_.wvu.PrintArea" localSheetId="21" hidden="1">#REF!</definedName>
    <definedName name="Z_9A6F73E5_66AB_11D3_857C_00A0C9DF1035_.wvu.PrintArea" localSheetId="6" hidden="1">#REF!</definedName>
    <definedName name="Z_9A6F73E5_66AB_11D3_857C_00A0C9DF1035_.wvu.PrintArea" localSheetId="0" hidden="1">#REF!</definedName>
    <definedName name="Z_9A6F73E5_66AB_11D3_857C_00A0C9DF1035_.wvu.PrintArea" localSheetId="2" hidden="1">#REF!</definedName>
    <definedName name="Z_9A6F73E5_66AB_11D3_857C_00A0C9DF1035_.wvu.PrintArea" localSheetId="1" hidden="1">#REF!</definedName>
    <definedName name="Z_9A6F73E5_66AB_11D3_857C_00A0C9DF1035_.wvu.PrintArea" localSheetId="33" hidden="1">#REF!</definedName>
    <definedName name="Z_9A6F73E5_66AB_11D3_857C_00A0C9DF1035_.wvu.PrintArea" localSheetId="25" hidden="1">#REF!</definedName>
    <definedName name="Z_9A6F73E5_66AB_11D3_857C_00A0C9DF1035_.wvu.PrintArea" hidden="1">#REF!</definedName>
    <definedName name="Z_9A6F73E7_66AB_11D3_857C_00A0C9DF1035_.wvu.PrintArea" localSheetId="17" hidden="1">#REF!</definedName>
    <definedName name="Z_9A6F73E7_66AB_11D3_857C_00A0C9DF1035_.wvu.PrintArea" localSheetId="16" hidden="1">#REF!</definedName>
    <definedName name="Z_9A6F73E7_66AB_11D3_857C_00A0C9DF1035_.wvu.PrintArea" localSheetId="53" hidden="1">#REF!</definedName>
    <definedName name="Z_9A6F73E7_66AB_11D3_857C_00A0C9DF1035_.wvu.PrintArea" localSheetId="23" hidden="1">#REF!</definedName>
    <definedName name="Z_9A6F73E7_66AB_11D3_857C_00A0C9DF1035_.wvu.PrintArea" localSheetId="14" hidden="1">#REF!</definedName>
    <definedName name="Z_9A6F73E7_66AB_11D3_857C_00A0C9DF1035_.wvu.PrintArea" localSheetId="13" hidden="1">#REF!</definedName>
    <definedName name="Z_9A6F73E7_66AB_11D3_857C_00A0C9DF1035_.wvu.PrintArea" localSheetId="12" hidden="1">#REF!</definedName>
    <definedName name="Z_9A6F73E7_66AB_11D3_857C_00A0C9DF1035_.wvu.PrintArea" localSheetId="36" hidden="1">#REF!</definedName>
    <definedName name="Z_9A6F73E7_66AB_11D3_857C_00A0C9DF1035_.wvu.PrintArea" localSheetId="10" hidden="1">#REF!</definedName>
    <definedName name="Z_9A6F73E7_66AB_11D3_857C_00A0C9DF1035_.wvu.PrintArea" localSheetId="11" hidden="1">#REF!</definedName>
    <definedName name="Z_9A6F73E7_66AB_11D3_857C_00A0C9DF1035_.wvu.PrintArea" localSheetId="9" hidden="1">#REF!</definedName>
    <definedName name="Z_9A6F73E7_66AB_11D3_857C_00A0C9DF1035_.wvu.PrintArea" localSheetId="8" hidden="1">#REF!</definedName>
    <definedName name="Z_9A6F73E7_66AB_11D3_857C_00A0C9DF1035_.wvu.PrintArea" localSheetId="21" hidden="1">#REF!</definedName>
    <definedName name="Z_9A6F73E7_66AB_11D3_857C_00A0C9DF1035_.wvu.PrintArea" localSheetId="6" hidden="1">#REF!</definedName>
    <definedName name="Z_9A6F73E7_66AB_11D3_857C_00A0C9DF1035_.wvu.PrintArea" localSheetId="0" hidden="1">#REF!</definedName>
    <definedName name="Z_9A6F73E7_66AB_11D3_857C_00A0C9DF1035_.wvu.PrintArea" localSheetId="2" hidden="1">#REF!</definedName>
    <definedName name="Z_9A6F73E7_66AB_11D3_857C_00A0C9DF1035_.wvu.PrintArea" localSheetId="1" hidden="1">#REF!</definedName>
    <definedName name="Z_9A6F73E7_66AB_11D3_857C_00A0C9DF1035_.wvu.PrintArea" localSheetId="33" hidden="1">#REF!</definedName>
    <definedName name="Z_9A6F73E7_66AB_11D3_857C_00A0C9DF1035_.wvu.PrintArea" localSheetId="25" hidden="1">#REF!</definedName>
    <definedName name="Z_9A6F73E7_66AB_11D3_857C_00A0C9DF1035_.wvu.PrintArea" hidden="1">#REF!</definedName>
    <definedName name="Z_9A6F73E8_66AB_11D3_857C_00A0C9DF1035_.wvu.PrintArea" localSheetId="17" hidden="1">#REF!</definedName>
    <definedName name="Z_9A6F73E8_66AB_11D3_857C_00A0C9DF1035_.wvu.PrintArea" localSheetId="16" hidden="1">#REF!</definedName>
    <definedName name="Z_9A6F73E8_66AB_11D3_857C_00A0C9DF1035_.wvu.PrintArea" localSheetId="53" hidden="1">#REF!</definedName>
    <definedName name="Z_9A6F73E8_66AB_11D3_857C_00A0C9DF1035_.wvu.PrintArea" localSheetId="23" hidden="1">#REF!</definedName>
    <definedName name="Z_9A6F73E8_66AB_11D3_857C_00A0C9DF1035_.wvu.PrintArea" localSheetId="14" hidden="1">#REF!</definedName>
    <definedName name="Z_9A6F73E8_66AB_11D3_857C_00A0C9DF1035_.wvu.PrintArea" localSheetId="13" hidden="1">#REF!</definedName>
    <definedName name="Z_9A6F73E8_66AB_11D3_857C_00A0C9DF1035_.wvu.PrintArea" localSheetId="12" hidden="1">#REF!</definedName>
    <definedName name="Z_9A6F73E8_66AB_11D3_857C_00A0C9DF1035_.wvu.PrintArea" localSheetId="36" hidden="1">#REF!</definedName>
    <definedName name="Z_9A6F73E8_66AB_11D3_857C_00A0C9DF1035_.wvu.PrintArea" localSheetId="10" hidden="1">#REF!</definedName>
    <definedName name="Z_9A6F73E8_66AB_11D3_857C_00A0C9DF1035_.wvu.PrintArea" localSheetId="11" hidden="1">#REF!</definedName>
    <definedName name="Z_9A6F73E8_66AB_11D3_857C_00A0C9DF1035_.wvu.PrintArea" localSheetId="9" hidden="1">#REF!</definedName>
    <definedName name="Z_9A6F73E8_66AB_11D3_857C_00A0C9DF1035_.wvu.PrintArea" localSheetId="8" hidden="1">#REF!</definedName>
    <definedName name="Z_9A6F73E8_66AB_11D3_857C_00A0C9DF1035_.wvu.PrintArea" localSheetId="21" hidden="1">#REF!</definedName>
    <definedName name="Z_9A6F73E8_66AB_11D3_857C_00A0C9DF1035_.wvu.PrintArea" localSheetId="6" hidden="1">#REF!</definedName>
    <definedName name="Z_9A6F73E8_66AB_11D3_857C_00A0C9DF1035_.wvu.PrintArea" localSheetId="0" hidden="1">#REF!</definedName>
    <definedName name="Z_9A6F73E8_66AB_11D3_857C_00A0C9DF1035_.wvu.PrintArea" localSheetId="2" hidden="1">#REF!</definedName>
    <definedName name="Z_9A6F73E8_66AB_11D3_857C_00A0C9DF1035_.wvu.PrintArea" localSheetId="1" hidden="1">#REF!</definedName>
    <definedName name="Z_9A6F73E8_66AB_11D3_857C_00A0C9DF1035_.wvu.PrintArea" localSheetId="33" hidden="1">#REF!</definedName>
    <definedName name="Z_9A6F73E8_66AB_11D3_857C_00A0C9DF1035_.wvu.PrintArea" localSheetId="25" hidden="1">#REF!</definedName>
    <definedName name="Z_9A6F73E8_66AB_11D3_857C_00A0C9DF1035_.wvu.PrintArea" hidden="1">#REF!</definedName>
    <definedName name="Z_9A6F73EA_66AB_11D3_857C_00A0C9DF1035_.wvu.PrintArea" localSheetId="17" hidden="1">#REF!</definedName>
    <definedName name="Z_9A6F73EA_66AB_11D3_857C_00A0C9DF1035_.wvu.PrintArea" localSheetId="16" hidden="1">#REF!</definedName>
    <definedName name="Z_9A6F73EA_66AB_11D3_857C_00A0C9DF1035_.wvu.PrintArea" localSheetId="53" hidden="1">#REF!</definedName>
    <definedName name="Z_9A6F73EA_66AB_11D3_857C_00A0C9DF1035_.wvu.PrintArea" localSheetId="23" hidden="1">#REF!</definedName>
    <definedName name="Z_9A6F73EA_66AB_11D3_857C_00A0C9DF1035_.wvu.PrintArea" localSheetId="14" hidden="1">#REF!</definedName>
    <definedName name="Z_9A6F73EA_66AB_11D3_857C_00A0C9DF1035_.wvu.PrintArea" localSheetId="13" hidden="1">#REF!</definedName>
    <definedName name="Z_9A6F73EA_66AB_11D3_857C_00A0C9DF1035_.wvu.PrintArea" localSheetId="12" hidden="1">#REF!</definedName>
    <definedName name="Z_9A6F73EA_66AB_11D3_857C_00A0C9DF1035_.wvu.PrintArea" localSheetId="36" hidden="1">#REF!</definedName>
    <definedName name="Z_9A6F73EA_66AB_11D3_857C_00A0C9DF1035_.wvu.PrintArea" localSheetId="10" hidden="1">#REF!</definedName>
    <definedName name="Z_9A6F73EA_66AB_11D3_857C_00A0C9DF1035_.wvu.PrintArea" localSheetId="11" hidden="1">#REF!</definedName>
    <definedName name="Z_9A6F73EA_66AB_11D3_857C_00A0C9DF1035_.wvu.PrintArea" localSheetId="9" hidden="1">#REF!</definedName>
    <definedName name="Z_9A6F73EA_66AB_11D3_857C_00A0C9DF1035_.wvu.PrintArea" localSheetId="8" hidden="1">#REF!</definedName>
    <definedName name="Z_9A6F73EA_66AB_11D3_857C_00A0C9DF1035_.wvu.PrintArea" localSheetId="21" hidden="1">#REF!</definedName>
    <definedName name="Z_9A6F73EA_66AB_11D3_857C_00A0C9DF1035_.wvu.PrintArea" localSheetId="6" hidden="1">#REF!</definedName>
    <definedName name="Z_9A6F73EA_66AB_11D3_857C_00A0C9DF1035_.wvu.PrintArea" localSheetId="0" hidden="1">#REF!</definedName>
    <definedName name="Z_9A6F73EA_66AB_11D3_857C_00A0C9DF1035_.wvu.PrintArea" localSheetId="2" hidden="1">#REF!</definedName>
    <definedName name="Z_9A6F73EA_66AB_11D3_857C_00A0C9DF1035_.wvu.PrintArea" localSheetId="1" hidden="1">#REF!</definedName>
    <definedName name="Z_9A6F73EA_66AB_11D3_857C_00A0C9DF1035_.wvu.PrintArea" localSheetId="33" hidden="1">#REF!</definedName>
    <definedName name="Z_9A6F73EA_66AB_11D3_857C_00A0C9DF1035_.wvu.PrintArea" localSheetId="25" hidden="1">#REF!</definedName>
    <definedName name="Z_9A6F73EA_66AB_11D3_857C_00A0C9DF1035_.wvu.PrintArea" hidden="1">#REF!</definedName>
    <definedName name="Z_9A6F73EB_66AB_11D3_857C_00A0C9DF1035_.wvu.PrintArea" localSheetId="17" hidden="1">#REF!</definedName>
    <definedName name="Z_9A6F73EB_66AB_11D3_857C_00A0C9DF1035_.wvu.PrintArea" localSheetId="16" hidden="1">#REF!</definedName>
    <definedName name="Z_9A6F73EB_66AB_11D3_857C_00A0C9DF1035_.wvu.PrintArea" localSheetId="53" hidden="1">#REF!</definedName>
    <definedName name="Z_9A6F73EB_66AB_11D3_857C_00A0C9DF1035_.wvu.PrintArea" localSheetId="23" hidden="1">#REF!</definedName>
    <definedName name="Z_9A6F73EB_66AB_11D3_857C_00A0C9DF1035_.wvu.PrintArea" localSheetId="14" hidden="1">#REF!</definedName>
    <definedName name="Z_9A6F73EB_66AB_11D3_857C_00A0C9DF1035_.wvu.PrintArea" localSheetId="13" hidden="1">#REF!</definedName>
    <definedName name="Z_9A6F73EB_66AB_11D3_857C_00A0C9DF1035_.wvu.PrintArea" localSheetId="12" hidden="1">#REF!</definedName>
    <definedName name="Z_9A6F73EB_66AB_11D3_857C_00A0C9DF1035_.wvu.PrintArea" localSheetId="36" hidden="1">#REF!</definedName>
    <definedName name="Z_9A6F73EB_66AB_11D3_857C_00A0C9DF1035_.wvu.PrintArea" localSheetId="10" hidden="1">#REF!</definedName>
    <definedName name="Z_9A6F73EB_66AB_11D3_857C_00A0C9DF1035_.wvu.PrintArea" localSheetId="11" hidden="1">#REF!</definedName>
    <definedName name="Z_9A6F73EB_66AB_11D3_857C_00A0C9DF1035_.wvu.PrintArea" localSheetId="9" hidden="1">#REF!</definedName>
    <definedName name="Z_9A6F73EB_66AB_11D3_857C_00A0C9DF1035_.wvu.PrintArea" localSheetId="8" hidden="1">#REF!</definedName>
    <definedName name="Z_9A6F73EB_66AB_11D3_857C_00A0C9DF1035_.wvu.PrintArea" localSheetId="21" hidden="1">#REF!</definedName>
    <definedName name="Z_9A6F73EB_66AB_11D3_857C_00A0C9DF1035_.wvu.PrintArea" localSheetId="6" hidden="1">#REF!</definedName>
    <definedName name="Z_9A6F73EB_66AB_11D3_857C_00A0C9DF1035_.wvu.PrintArea" localSheetId="0" hidden="1">#REF!</definedName>
    <definedName name="Z_9A6F73EB_66AB_11D3_857C_00A0C9DF1035_.wvu.PrintArea" localSheetId="2" hidden="1">#REF!</definedName>
    <definedName name="Z_9A6F73EB_66AB_11D3_857C_00A0C9DF1035_.wvu.PrintArea" localSheetId="1" hidden="1">#REF!</definedName>
    <definedName name="Z_9A6F73EB_66AB_11D3_857C_00A0C9DF1035_.wvu.PrintArea" localSheetId="33" hidden="1">#REF!</definedName>
    <definedName name="Z_9A6F73EB_66AB_11D3_857C_00A0C9DF1035_.wvu.PrintArea" localSheetId="25" hidden="1">#REF!</definedName>
    <definedName name="Z_9A6F73EB_66AB_11D3_857C_00A0C9DF1035_.wvu.PrintArea" hidden="1">#REF!</definedName>
    <definedName name="Z_9A6F73ED_66AB_11D3_857C_00A0C9DF1035_.wvu.PrintArea" localSheetId="17" hidden="1">#REF!</definedName>
    <definedName name="Z_9A6F73ED_66AB_11D3_857C_00A0C9DF1035_.wvu.PrintArea" localSheetId="16" hidden="1">#REF!</definedName>
    <definedName name="Z_9A6F73ED_66AB_11D3_857C_00A0C9DF1035_.wvu.PrintArea" localSheetId="53" hidden="1">#REF!</definedName>
    <definedName name="Z_9A6F73ED_66AB_11D3_857C_00A0C9DF1035_.wvu.PrintArea" localSheetId="23" hidden="1">#REF!</definedName>
    <definedName name="Z_9A6F73ED_66AB_11D3_857C_00A0C9DF1035_.wvu.PrintArea" localSheetId="14" hidden="1">#REF!</definedName>
    <definedName name="Z_9A6F73ED_66AB_11D3_857C_00A0C9DF1035_.wvu.PrintArea" localSheetId="13" hidden="1">#REF!</definedName>
    <definedName name="Z_9A6F73ED_66AB_11D3_857C_00A0C9DF1035_.wvu.PrintArea" localSheetId="12" hidden="1">#REF!</definedName>
    <definedName name="Z_9A6F73ED_66AB_11D3_857C_00A0C9DF1035_.wvu.PrintArea" localSheetId="36" hidden="1">#REF!</definedName>
    <definedName name="Z_9A6F73ED_66AB_11D3_857C_00A0C9DF1035_.wvu.PrintArea" localSheetId="10" hidden="1">#REF!</definedName>
    <definedName name="Z_9A6F73ED_66AB_11D3_857C_00A0C9DF1035_.wvu.PrintArea" localSheetId="11" hidden="1">#REF!</definedName>
    <definedName name="Z_9A6F73ED_66AB_11D3_857C_00A0C9DF1035_.wvu.PrintArea" localSheetId="9" hidden="1">#REF!</definedName>
    <definedName name="Z_9A6F73ED_66AB_11D3_857C_00A0C9DF1035_.wvu.PrintArea" localSheetId="8" hidden="1">#REF!</definedName>
    <definedName name="Z_9A6F73ED_66AB_11D3_857C_00A0C9DF1035_.wvu.PrintArea" localSheetId="21" hidden="1">#REF!</definedName>
    <definedName name="Z_9A6F73ED_66AB_11D3_857C_00A0C9DF1035_.wvu.PrintArea" localSheetId="6" hidden="1">#REF!</definedName>
    <definedName name="Z_9A6F73ED_66AB_11D3_857C_00A0C9DF1035_.wvu.PrintArea" localSheetId="0" hidden="1">#REF!</definedName>
    <definedName name="Z_9A6F73ED_66AB_11D3_857C_00A0C9DF1035_.wvu.PrintArea" localSheetId="2" hidden="1">#REF!</definedName>
    <definedName name="Z_9A6F73ED_66AB_11D3_857C_00A0C9DF1035_.wvu.PrintArea" localSheetId="1" hidden="1">#REF!</definedName>
    <definedName name="Z_9A6F73ED_66AB_11D3_857C_00A0C9DF1035_.wvu.PrintArea" localSheetId="33" hidden="1">#REF!</definedName>
    <definedName name="Z_9A6F73ED_66AB_11D3_857C_00A0C9DF1035_.wvu.PrintArea" localSheetId="25" hidden="1">#REF!</definedName>
    <definedName name="Z_9A6F73ED_66AB_11D3_857C_00A0C9DF1035_.wvu.PrintArea" hidden="1">#REF!</definedName>
    <definedName name="Z_9A6F73EE_66AB_11D3_857C_00A0C9DF1035_.wvu.PrintArea" localSheetId="17" hidden="1">#REF!</definedName>
    <definedName name="Z_9A6F73EE_66AB_11D3_857C_00A0C9DF1035_.wvu.PrintArea" localSheetId="16" hidden="1">#REF!</definedName>
    <definedName name="Z_9A6F73EE_66AB_11D3_857C_00A0C9DF1035_.wvu.PrintArea" localSheetId="53" hidden="1">#REF!</definedName>
    <definedName name="Z_9A6F73EE_66AB_11D3_857C_00A0C9DF1035_.wvu.PrintArea" localSheetId="23" hidden="1">#REF!</definedName>
    <definedName name="Z_9A6F73EE_66AB_11D3_857C_00A0C9DF1035_.wvu.PrintArea" localSheetId="14" hidden="1">#REF!</definedName>
    <definedName name="Z_9A6F73EE_66AB_11D3_857C_00A0C9DF1035_.wvu.PrintArea" localSheetId="13" hidden="1">#REF!</definedName>
    <definedName name="Z_9A6F73EE_66AB_11D3_857C_00A0C9DF1035_.wvu.PrintArea" localSheetId="12" hidden="1">#REF!</definedName>
    <definedName name="Z_9A6F73EE_66AB_11D3_857C_00A0C9DF1035_.wvu.PrintArea" localSheetId="36" hidden="1">#REF!</definedName>
    <definedName name="Z_9A6F73EE_66AB_11D3_857C_00A0C9DF1035_.wvu.PrintArea" localSheetId="10" hidden="1">#REF!</definedName>
    <definedName name="Z_9A6F73EE_66AB_11D3_857C_00A0C9DF1035_.wvu.PrintArea" localSheetId="11" hidden="1">#REF!</definedName>
    <definedName name="Z_9A6F73EE_66AB_11D3_857C_00A0C9DF1035_.wvu.PrintArea" localSheetId="9" hidden="1">#REF!</definedName>
    <definedName name="Z_9A6F73EE_66AB_11D3_857C_00A0C9DF1035_.wvu.PrintArea" localSheetId="8" hidden="1">#REF!</definedName>
    <definedName name="Z_9A6F73EE_66AB_11D3_857C_00A0C9DF1035_.wvu.PrintArea" localSheetId="21" hidden="1">#REF!</definedName>
    <definedName name="Z_9A6F73EE_66AB_11D3_857C_00A0C9DF1035_.wvu.PrintArea" localSheetId="6" hidden="1">#REF!</definedName>
    <definedName name="Z_9A6F73EE_66AB_11D3_857C_00A0C9DF1035_.wvu.PrintArea" localSheetId="0" hidden="1">#REF!</definedName>
    <definedName name="Z_9A6F73EE_66AB_11D3_857C_00A0C9DF1035_.wvu.PrintArea" localSheetId="2" hidden="1">#REF!</definedName>
    <definedName name="Z_9A6F73EE_66AB_11D3_857C_00A0C9DF1035_.wvu.PrintArea" localSheetId="1" hidden="1">#REF!</definedName>
    <definedName name="Z_9A6F73EE_66AB_11D3_857C_00A0C9DF1035_.wvu.PrintArea" localSheetId="33" hidden="1">#REF!</definedName>
    <definedName name="Z_9A6F73EE_66AB_11D3_857C_00A0C9DF1035_.wvu.PrintArea" localSheetId="25" hidden="1">#REF!</definedName>
    <definedName name="Z_9A6F73EE_66AB_11D3_857C_00A0C9DF1035_.wvu.PrintArea" hidden="1">#REF!</definedName>
    <definedName name="Z_9A6F73EF_66AB_11D3_857C_00A0C9DF1035_.wvu.PrintArea" localSheetId="17" hidden="1">#REF!</definedName>
    <definedName name="Z_9A6F73EF_66AB_11D3_857C_00A0C9DF1035_.wvu.PrintArea" localSheetId="16" hidden="1">#REF!</definedName>
    <definedName name="Z_9A6F73EF_66AB_11D3_857C_00A0C9DF1035_.wvu.PrintArea" localSheetId="53" hidden="1">#REF!</definedName>
    <definedName name="Z_9A6F73EF_66AB_11D3_857C_00A0C9DF1035_.wvu.PrintArea" localSheetId="23" hidden="1">#REF!</definedName>
    <definedName name="Z_9A6F73EF_66AB_11D3_857C_00A0C9DF1035_.wvu.PrintArea" localSheetId="14" hidden="1">#REF!</definedName>
    <definedName name="Z_9A6F73EF_66AB_11D3_857C_00A0C9DF1035_.wvu.PrintArea" localSheetId="13" hidden="1">#REF!</definedName>
    <definedName name="Z_9A6F73EF_66AB_11D3_857C_00A0C9DF1035_.wvu.PrintArea" localSheetId="12" hidden="1">#REF!</definedName>
    <definedName name="Z_9A6F73EF_66AB_11D3_857C_00A0C9DF1035_.wvu.PrintArea" localSheetId="36" hidden="1">#REF!</definedName>
    <definedName name="Z_9A6F73EF_66AB_11D3_857C_00A0C9DF1035_.wvu.PrintArea" localSheetId="10" hidden="1">#REF!</definedName>
    <definedName name="Z_9A6F73EF_66AB_11D3_857C_00A0C9DF1035_.wvu.PrintArea" localSheetId="11" hidden="1">#REF!</definedName>
    <definedName name="Z_9A6F73EF_66AB_11D3_857C_00A0C9DF1035_.wvu.PrintArea" localSheetId="9" hidden="1">#REF!</definedName>
    <definedName name="Z_9A6F73EF_66AB_11D3_857C_00A0C9DF1035_.wvu.PrintArea" localSheetId="8" hidden="1">#REF!</definedName>
    <definedName name="Z_9A6F73EF_66AB_11D3_857C_00A0C9DF1035_.wvu.PrintArea" localSheetId="21" hidden="1">#REF!</definedName>
    <definedName name="Z_9A6F73EF_66AB_11D3_857C_00A0C9DF1035_.wvu.PrintArea" localSheetId="6" hidden="1">#REF!</definedName>
    <definedName name="Z_9A6F73EF_66AB_11D3_857C_00A0C9DF1035_.wvu.PrintArea" localSheetId="0" hidden="1">#REF!</definedName>
    <definedName name="Z_9A6F73EF_66AB_11D3_857C_00A0C9DF1035_.wvu.PrintArea" localSheetId="2" hidden="1">#REF!</definedName>
    <definedName name="Z_9A6F73EF_66AB_11D3_857C_00A0C9DF1035_.wvu.PrintArea" localSheetId="1" hidden="1">#REF!</definedName>
    <definedName name="Z_9A6F73EF_66AB_11D3_857C_00A0C9DF1035_.wvu.PrintArea" localSheetId="33" hidden="1">#REF!</definedName>
    <definedName name="Z_9A6F73EF_66AB_11D3_857C_00A0C9DF1035_.wvu.PrintArea" localSheetId="25" hidden="1">#REF!</definedName>
    <definedName name="Z_9A6F73EF_66AB_11D3_857C_00A0C9DF1035_.wvu.PrintArea" hidden="1">#REF!</definedName>
    <definedName name="Z_9A6F73F0_66AB_11D3_857C_00A0C9DF1035_.wvu.PrintArea" localSheetId="17" hidden="1">#REF!</definedName>
    <definedName name="Z_9A6F73F0_66AB_11D3_857C_00A0C9DF1035_.wvu.PrintArea" localSheetId="16" hidden="1">#REF!</definedName>
    <definedName name="Z_9A6F73F0_66AB_11D3_857C_00A0C9DF1035_.wvu.PrintArea" localSheetId="53" hidden="1">#REF!</definedName>
    <definedName name="Z_9A6F73F0_66AB_11D3_857C_00A0C9DF1035_.wvu.PrintArea" localSheetId="23" hidden="1">#REF!</definedName>
    <definedName name="Z_9A6F73F0_66AB_11D3_857C_00A0C9DF1035_.wvu.PrintArea" localSheetId="14" hidden="1">#REF!</definedName>
    <definedName name="Z_9A6F73F0_66AB_11D3_857C_00A0C9DF1035_.wvu.PrintArea" localSheetId="13" hidden="1">#REF!</definedName>
    <definedName name="Z_9A6F73F0_66AB_11D3_857C_00A0C9DF1035_.wvu.PrintArea" localSheetId="12" hidden="1">#REF!</definedName>
    <definedName name="Z_9A6F73F0_66AB_11D3_857C_00A0C9DF1035_.wvu.PrintArea" localSheetId="36" hidden="1">#REF!</definedName>
    <definedName name="Z_9A6F73F0_66AB_11D3_857C_00A0C9DF1035_.wvu.PrintArea" localSheetId="10" hidden="1">#REF!</definedName>
    <definedName name="Z_9A6F73F0_66AB_11D3_857C_00A0C9DF1035_.wvu.PrintArea" localSheetId="11" hidden="1">#REF!</definedName>
    <definedName name="Z_9A6F73F0_66AB_11D3_857C_00A0C9DF1035_.wvu.PrintArea" localSheetId="9" hidden="1">#REF!</definedName>
    <definedName name="Z_9A6F73F0_66AB_11D3_857C_00A0C9DF1035_.wvu.PrintArea" localSheetId="8" hidden="1">#REF!</definedName>
    <definedName name="Z_9A6F73F0_66AB_11D3_857C_00A0C9DF1035_.wvu.PrintArea" localSheetId="21" hidden="1">#REF!</definedName>
    <definedName name="Z_9A6F73F0_66AB_11D3_857C_00A0C9DF1035_.wvu.PrintArea" localSheetId="6" hidden="1">#REF!</definedName>
    <definedName name="Z_9A6F73F0_66AB_11D3_857C_00A0C9DF1035_.wvu.PrintArea" localSheetId="0" hidden="1">#REF!</definedName>
    <definedName name="Z_9A6F73F0_66AB_11D3_857C_00A0C9DF1035_.wvu.PrintArea" localSheetId="2" hidden="1">#REF!</definedName>
    <definedName name="Z_9A6F73F0_66AB_11D3_857C_00A0C9DF1035_.wvu.PrintArea" localSheetId="1" hidden="1">#REF!</definedName>
    <definedName name="Z_9A6F73F0_66AB_11D3_857C_00A0C9DF1035_.wvu.PrintArea" localSheetId="33" hidden="1">#REF!</definedName>
    <definedName name="Z_9A6F73F0_66AB_11D3_857C_00A0C9DF1035_.wvu.PrintArea" localSheetId="25" hidden="1">#REF!</definedName>
    <definedName name="Z_9A6F73F0_66AB_11D3_857C_00A0C9DF1035_.wvu.PrintArea" hidden="1">#REF!</definedName>
    <definedName name="Z_9A6F73F2_66AB_11D3_857C_00A0C9DF1035_.wvu.PrintArea" localSheetId="17" hidden="1">#REF!</definedName>
    <definedName name="Z_9A6F73F2_66AB_11D3_857C_00A0C9DF1035_.wvu.PrintArea" localSheetId="16" hidden="1">#REF!</definedName>
    <definedName name="Z_9A6F73F2_66AB_11D3_857C_00A0C9DF1035_.wvu.PrintArea" localSheetId="53" hidden="1">#REF!</definedName>
    <definedName name="Z_9A6F73F2_66AB_11D3_857C_00A0C9DF1035_.wvu.PrintArea" localSheetId="23" hidden="1">#REF!</definedName>
    <definedName name="Z_9A6F73F2_66AB_11D3_857C_00A0C9DF1035_.wvu.PrintArea" localSheetId="14" hidden="1">#REF!</definedName>
    <definedName name="Z_9A6F73F2_66AB_11D3_857C_00A0C9DF1035_.wvu.PrintArea" localSheetId="13" hidden="1">#REF!</definedName>
    <definedName name="Z_9A6F73F2_66AB_11D3_857C_00A0C9DF1035_.wvu.PrintArea" localSheetId="12" hidden="1">#REF!</definedName>
    <definedName name="Z_9A6F73F2_66AB_11D3_857C_00A0C9DF1035_.wvu.PrintArea" localSheetId="36" hidden="1">#REF!</definedName>
    <definedName name="Z_9A6F73F2_66AB_11D3_857C_00A0C9DF1035_.wvu.PrintArea" localSheetId="10" hidden="1">#REF!</definedName>
    <definedName name="Z_9A6F73F2_66AB_11D3_857C_00A0C9DF1035_.wvu.PrintArea" localSheetId="11" hidden="1">#REF!</definedName>
    <definedName name="Z_9A6F73F2_66AB_11D3_857C_00A0C9DF1035_.wvu.PrintArea" localSheetId="9" hidden="1">#REF!</definedName>
    <definedName name="Z_9A6F73F2_66AB_11D3_857C_00A0C9DF1035_.wvu.PrintArea" localSheetId="8" hidden="1">#REF!</definedName>
    <definedName name="Z_9A6F73F2_66AB_11D3_857C_00A0C9DF1035_.wvu.PrintArea" localSheetId="21" hidden="1">#REF!</definedName>
    <definedName name="Z_9A6F73F2_66AB_11D3_857C_00A0C9DF1035_.wvu.PrintArea" localSheetId="6" hidden="1">#REF!</definedName>
    <definedName name="Z_9A6F73F2_66AB_11D3_857C_00A0C9DF1035_.wvu.PrintArea" localSheetId="0" hidden="1">#REF!</definedName>
    <definedName name="Z_9A6F73F2_66AB_11D3_857C_00A0C9DF1035_.wvu.PrintArea" localSheetId="2" hidden="1">#REF!</definedName>
    <definedName name="Z_9A6F73F2_66AB_11D3_857C_00A0C9DF1035_.wvu.PrintArea" localSheetId="1" hidden="1">#REF!</definedName>
    <definedName name="Z_9A6F73F2_66AB_11D3_857C_00A0C9DF1035_.wvu.PrintArea" localSheetId="33" hidden="1">#REF!</definedName>
    <definedName name="Z_9A6F73F2_66AB_11D3_857C_00A0C9DF1035_.wvu.PrintArea" localSheetId="25" hidden="1">#REF!</definedName>
    <definedName name="Z_9A6F73F2_66AB_11D3_857C_00A0C9DF1035_.wvu.PrintArea" hidden="1">#REF!</definedName>
    <definedName name="Z_9A6F73F3_66AB_11D3_857C_00A0C9DF1035_.wvu.PrintArea" localSheetId="17" hidden="1">#REF!</definedName>
    <definedName name="Z_9A6F73F3_66AB_11D3_857C_00A0C9DF1035_.wvu.PrintArea" localSheetId="16" hidden="1">#REF!</definedName>
    <definedName name="Z_9A6F73F3_66AB_11D3_857C_00A0C9DF1035_.wvu.PrintArea" localSheetId="53" hidden="1">#REF!</definedName>
    <definedName name="Z_9A6F73F3_66AB_11D3_857C_00A0C9DF1035_.wvu.PrintArea" localSheetId="23" hidden="1">#REF!</definedName>
    <definedName name="Z_9A6F73F3_66AB_11D3_857C_00A0C9DF1035_.wvu.PrintArea" localSheetId="14" hidden="1">#REF!</definedName>
    <definedName name="Z_9A6F73F3_66AB_11D3_857C_00A0C9DF1035_.wvu.PrintArea" localSheetId="13" hidden="1">#REF!</definedName>
    <definedName name="Z_9A6F73F3_66AB_11D3_857C_00A0C9DF1035_.wvu.PrintArea" localSheetId="12" hidden="1">#REF!</definedName>
    <definedName name="Z_9A6F73F3_66AB_11D3_857C_00A0C9DF1035_.wvu.PrintArea" localSheetId="36" hidden="1">#REF!</definedName>
    <definedName name="Z_9A6F73F3_66AB_11D3_857C_00A0C9DF1035_.wvu.PrintArea" localSheetId="10" hidden="1">#REF!</definedName>
    <definedName name="Z_9A6F73F3_66AB_11D3_857C_00A0C9DF1035_.wvu.PrintArea" localSheetId="11" hidden="1">#REF!</definedName>
    <definedName name="Z_9A6F73F3_66AB_11D3_857C_00A0C9DF1035_.wvu.PrintArea" localSheetId="9" hidden="1">#REF!</definedName>
    <definedName name="Z_9A6F73F3_66AB_11D3_857C_00A0C9DF1035_.wvu.PrintArea" localSheetId="8" hidden="1">#REF!</definedName>
    <definedName name="Z_9A6F73F3_66AB_11D3_857C_00A0C9DF1035_.wvu.PrintArea" localSheetId="21" hidden="1">#REF!</definedName>
    <definedName name="Z_9A6F73F3_66AB_11D3_857C_00A0C9DF1035_.wvu.PrintArea" localSheetId="6" hidden="1">#REF!</definedName>
    <definedName name="Z_9A6F73F3_66AB_11D3_857C_00A0C9DF1035_.wvu.PrintArea" localSheetId="0" hidden="1">#REF!</definedName>
    <definedName name="Z_9A6F73F3_66AB_11D3_857C_00A0C9DF1035_.wvu.PrintArea" localSheetId="2" hidden="1">#REF!</definedName>
    <definedName name="Z_9A6F73F3_66AB_11D3_857C_00A0C9DF1035_.wvu.PrintArea" localSheetId="1" hidden="1">#REF!</definedName>
    <definedName name="Z_9A6F73F3_66AB_11D3_857C_00A0C9DF1035_.wvu.PrintArea" localSheetId="33" hidden="1">#REF!</definedName>
    <definedName name="Z_9A6F73F3_66AB_11D3_857C_00A0C9DF1035_.wvu.PrintArea" localSheetId="25" hidden="1">#REF!</definedName>
    <definedName name="Z_9A6F73F3_66AB_11D3_857C_00A0C9DF1035_.wvu.PrintArea" hidden="1">#REF!</definedName>
    <definedName name="Z_9A6F73F4_66AB_11D3_857C_00A0C9DF1035_.wvu.PrintArea" localSheetId="17" hidden="1">#REF!</definedName>
    <definedName name="Z_9A6F73F4_66AB_11D3_857C_00A0C9DF1035_.wvu.PrintArea" localSheetId="16" hidden="1">#REF!</definedName>
    <definedName name="Z_9A6F73F4_66AB_11D3_857C_00A0C9DF1035_.wvu.PrintArea" localSheetId="53" hidden="1">#REF!</definedName>
    <definedName name="Z_9A6F73F4_66AB_11D3_857C_00A0C9DF1035_.wvu.PrintArea" localSheetId="23" hidden="1">#REF!</definedName>
    <definedName name="Z_9A6F73F4_66AB_11D3_857C_00A0C9DF1035_.wvu.PrintArea" localSheetId="14" hidden="1">#REF!</definedName>
    <definedName name="Z_9A6F73F4_66AB_11D3_857C_00A0C9DF1035_.wvu.PrintArea" localSheetId="13" hidden="1">#REF!</definedName>
    <definedName name="Z_9A6F73F4_66AB_11D3_857C_00A0C9DF1035_.wvu.PrintArea" localSheetId="12" hidden="1">#REF!</definedName>
    <definedName name="Z_9A6F73F4_66AB_11D3_857C_00A0C9DF1035_.wvu.PrintArea" localSheetId="36" hidden="1">#REF!</definedName>
    <definedName name="Z_9A6F73F4_66AB_11D3_857C_00A0C9DF1035_.wvu.PrintArea" localSheetId="10" hidden="1">#REF!</definedName>
    <definedName name="Z_9A6F73F4_66AB_11D3_857C_00A0C9DF1035_.wvu.PrintArea" localSheetId="11" hidden="1">#REF!</definedName>
    <definedName name="Z_9A6F73F4_66AB_11D3_857C_00A0C9DF1035_.wvu.PrintArea" localSheetId="9" hidden="1">#REF!</definedName>
    <definedName name="Z_9A6F73F4_66AB_11D3_857C_00A0C9DF1035_.wvu.PrintArea" localSheetId="8" hidden="1">#REF!</definedName>
    <definedName name="Z_9A6F73F4_66AB_11D3_857C_00A0C9DF1035_.wvu.PrintArea" localSheetId="21" hidden="1">#REF!</definedName>
    <definedName name="Z_9A6F73F4_66AB_11D3_857C_00A0C9DF1035_.wvu.PrintArea" localSheetId="6" hidden="1">#REF!</definedName>
    <definedName name="Z_9A6F73F4_66AB_11D3_857C_00A0C9DF1035_.wvu.PrintArea" localSheetId="0" hidden="1">#REF!</definedName>
    <definedName name="Z_9A6F73F4_66AB_11D3_857C_00A0C9DF1035_.wvu.PrintArea" localSheetId="2" hidden="1">#REF!</definedName>
    <definedName name="Z_9A6F73F4_66AB_11D3_857C_00A0C9DF1035_.wvu.PrintArea" localSheetId="1" hidden="1">#REF!</definedName>
    <definedName name="Z_9A6F73F4_66AB_11D3_857C_00A0C9DF1035_.wvu.PrintArea" localSheetId="33" hidden="1">#REF!</definedName>
    <definedName name="Z_9A6F73F4_66AB_11D3_857C_00A0C9DF1035_.wvu.PrintArea" localSheetId="25" hidden="1">#REF!</definedName>
    <definedName name="Z_9A6F73F4_66AB_11D3_857C_00A0C9DF1035_.wvu.PrintArea" hidden="1">#REF!</definedName>
    <definedName name="Z_9A6F73F5_66AB_11D3_857C_00A0C9DF1035_.wvu.PrintArea" localSheetId="17" hidden="1">#REF!</definedName>
    <definedName name="Z_9A6F73F5_66AB_11D3_857C_00A0C9DF1035_.wvu.PrintArea" localSheetId="16" hidden="1">#REF!</definedName>
    <definedName name="Z_9A6F73F5_66AB_11D3_857C_00A0C9DF1035_.wvu.PrintArea" localSheetId="53" hidden="1">#REF!</definedName>
    <definedName name="Z_9A6F73F5_66AB_11D3_857C_00A0C9DF1035_.wvu.PrintArea" localSheetId="23" hidden="1">#REF!</definedName>
    <definedName name="Z_9A6F73F5_66AB_11D3_857C_00A0C9DF1035_.wvu.PrintArea" localSheetId="14" hidden="1">#REF!</definedName>
    <definedName name="Z_9A6F73F5_66AB_11D3_857C_00A0C9DF1035_.wvu.PrintArea" localSheetId="13" hidden="1">#REF!</definedName>
    <definedName name="Z_9A6F73F5_66AB_11D3_857C_00A0C9DF1035_.wvu.PrintArea" localSheetId="12" hidden="1">#REF!</definedName>
    <definedName name="Z_9A6F73F5_66AB_11D3_857C_00A0C9DF1035_.wvu.PrintArea" localSheetId="36" hidden="1">#REF!</definedName>
    <definedName name="Z_9A6F73F5_66AB_11D3_857C_00A0C9DF1035_.wvu.PrintArea" localSheetId="10" hidden="1">#REF!</definedName>
    <definedName name="Z_9A6F73F5_66AB_11D3_857C_00A0C9DF1035_.wvu.PrintArea" localSheetId="11" hidden="1">#REF!</definedName>
    <definedName name="Z_9A6F73F5_66AB_11D3_857C_00A0C9DF1035_.wvu.PrintArea" localSheetId="9" hidden="1">#REF!</definedName>
    <definedName name="Z_9A6F73F5_66AB_11D3_857C_00A0C9DF1035_.wvu.PrintArea" localSheetId="8" hidden="1">#REF!</definedName>
    <definedName name="Z_9A6F73F5_66AB_11D3_857C_00A0C9DF1035_.wvu.PrintArea" localSheetId="21" hidden="1">#REF!</definedName>
    <definedName name="Z_9A6F73F5_66AB_11D3_857C_00A0C9DF1035_.wvu.PrintArea" localSheetId="6" hidden="1">#REF!</definedName>
    <definedName name="Z_9A6F73F5_66AB_11D3_857C_00A0C9DF1035_.wvu.PrintArea" localSheetId="0" hidden="1">#REF!</definedName>
    <definedName name="Z_9A6F73F5_66AB_11D3_857C_00A0C9DF1035_.wvu.PrintArea" localSheetId="2" hidden="1">#REF!</definedName>
    <definedName name="Z_9A6F73F5_66AB_11D3_857C_00A0C9DF1035_.wvu.PrintArea" localSheetId="1" hidden="1">#REF!</definedName>
    <definedName name="Z_9A6F73F5_66AB_11D3_857C_00A0C9DF1035_.wvu.PrintArea" localSheetId="33" hidden="1">#REF!</definedName>
    <definedName name="Z_9A6F73F5_66AB_11D3_857C_00A0C9DF1035_.wvu.PrintArea" localSheetId="25" hidden="1">#REF!</definedName>
    <definedName name="Z_9A6F73F5_66AB_11D3_857C_00A0C9DF1035_.wvu.PrintArea" hidden="1">#REF!</definedName>
    <definedName name="Z_9A6F73F7_66AB_11D3_857C_00A0C9DF1035_.wvu.PrintArea" localSheetId="17" hidden="1">#REF!</definedName>
    <definedName name="Z_9A6F73F7_66AB_11D3_857C_00A0C9DF1035_.wvu.PrintArea" localSheetId="16" hidden="1">#REF!</definedName>
    <definedName name="Z_9A6F73F7_66AB_11D3_857C_00A0C9DF1035_.wvu.PrintArea" localSheetId="53" hidden="1">#REF!</definedName>
    <definedName name="Z_9A6F73F7_66AB_11D3_857C_00A0C9DF1035_.wvu.PrintArea" localSheetId="23" hidden="1">#REF!</definedName>
    <definedName name="Z_9A6F73F7_66AB_11D3_857C_00A0C9DF1035_.wvu.PrintArea" localSheetId="14" hidden="1">#REF!</definedName>
    <definedName name="Z_9A6F73F7_66AB_11D3_857C_00A0C9DF1035_.wvu.PrintArea" localSheetId="13" hidden="1">#REF!</definedName>
    <definedName name="Z_9A6F73F7_66AB_11D3_857C_00A0C9DF1035_.wvu.PrintArea" localSheetId="12" hidden="1">#REF!</definedName>
    <definedName name="Z_9A6F73F7_66AB_11D3_857C_00A0C9DF1035_.wvu.PrintArea" localSheetId="36" hidden="1">#REF!</definedName>
    <definedName name="Z_9A6F73F7_66AB_11D3_857C_00A0C9DF1035_.wvu.PrintArea" localSheetId="10" hidden="1">#REF!</definedName>
    <definedName name="Z_9A6F73F7_66AB_11D3_857C_00A0C9DF1035_.wvu.PrintArea" localSheetId="11" hidden="1">#REF!</definedName>
    <definedName name="Z_9A6F73F7_66AB_11D3_857C_00A0C9DF1035_.wvu.PrintArea" localSheetId="9" hidden="1">#REF!</definedName>
    <definedName name="Z_9A6F73F7_66AB_11D3_857C_00A0C9DF1035_.wvu.PrintArea" localSheetId="8" hidden="1">#REF!</definedName>
    <definedName name="Z_9A6F73F7_66AB_11D3_857C_00A0C9DF1035_.wvu.PrintArea" localSheetId="21" hidden="1">#REF!</definedName>
    <definedName name="Z_9A6F73F7_66AB_11D3_857C_00A0C9DF1035_.wvu.PrintArea" localSheetId="6" hidden="1">#REF!</definedName>
    <definedName name="Z_9A6F73F7_66AB_11D3_857C_00A0C9DF1035_.wvu.PrintArea" localSheetId="0" hidden="1">#REF!</definedName>
    <definedName name="Z_9A6F73F7_66AB_11D3_857C_00A0C9DF1035_.wvu.PrintArea" localSheetId="2" hidden="1">#REF!</definedName>
    <definedName name="Z_9A6F73F7_66AB_11D3_857C_00A0C9DF1035_.wvu.PrintArea" localSheetId="1" hidden="1">#REF!</definedName>
    <definedName name="Z_9A6F73F7_66AB_11D3_857C_00A0C9DF1035_.wvu.PrintArea" localSheetId="33" hidden="1">#REF!</definedName>
    <definedName name="Z_9A6F73F7_66AB_11D3_857C_00A0C9DF1035_.wvu.PrintArea" localSheetId="25" hidden="1">#REF!</definedName>
    <definedName name="Z_9A6F73F7_66AB_11D3_857C_00A0C9DF1035_.wvu.PrintArea" hidden="1">#REF!</definedName>
    <definedName name="Z_9A6F73F8_66AB_11D3_857C_00A0C9DF1035_.wvu.PrintArea" localSheetId="17" hidden="1">#REF!</definedName>
    <definedName name="Z_9A6F73F8_66AB_11D3_857C_00A0C9DF1035_.wvu.PrintArea" localSheetId="16" hidden="1">#REF!</definedName>
    <definedName name="Z_9A6F73F8_66AB_11D3_857C_00A0C9DF1035_.wvu.PrintArea" localSheetId="53" hidden="1">#REF!</definedName>
    <definedName name="Z_9A6F73F8_66AB_11D3_857C_00A0C9DF1035_.wvu.PrintArea" localSheetId="23" hidden="1">#REF!</definedName>
    <definedName name="Z_9A6F73F8_66AB_11D3_857C_00A0C9DF1035_.wvu.PrintArea" localSheetId="14" hidden="1">#REF!</definedName>
    <definedName name="Z_9A6F73F8_66AB_11D3_857C_00A0C9DF1035_.wvu.PrintArea" localSheetId="13" hidden="1">#REF!</definedName>
    <definedName name="Z_9A6F73F8_66AB_11D3_857C_00A0C9DF1035_.wvu.PrintArea" localSheetId="12" hidden="1">#REF!</definedName>
    <definedName name="Z_9A6F73F8_66AB_11D3_857C_00A0C9DF1035_.wvu.PrintArea" localSheetId="36" hidden="1">#REF!</definedName>
    <definedName name="Z_9A6F73F8_66AB_11D3_857C_00A0C9DF1035_.wvu.PrintArea" localSheetId="10" hidden="1">#REF!</definedName>
    <definedName name="Z_9A6F73F8_66AB_11D3_857C_00A0C9DF1035_.wvu.PrintArea" localSheetId="11" hidden="1">#REF!</definedName>
    <definedName name="Z_9A6F73F8_66AB_11D3_857C_00A0C9DF1035_.wvu.PrintArea" localSheetId="9" hidden="1">#REF!</definedName>
    <definedName name="Z_9A6F73F8_66AB_11D3_857C_00A0C9DF1035_.wvu.PrintArea" localSheetId="8" hidden="1">#REF!</definedName>
    <definedName name="Z_9A6F73F8_66AB_11D3_857C_00A0C9DF1035_.wvu.PrintArea" localSheetId="21" hidden="1">#REF!</definedName>
    <definedName name="Z_9A6F73F8_66AB_11D3_857C_00A0C9DF1035_.wvu.PrintArea" localSheetId="6" hidden="1">#REF!</definedName>
    <definedName name="Z_9A6F73F8_66AB_11D3_857C_00A0C9DF1035_.wvu.PrintArea" localSheetId="0" hidden="1">#REF!</definedName>
    <definedName name="Z_9A6F73F8_66AB_11D3_857C_00A0C9DF1035_.wvu.PrintArea" localSheetId="2" hidden="1">#REF!</definedName>
    <definedName name="Z_9A6F73F8_66AB_11D3_857C_00A0C9DF1035_.wvu.PrintArea" localSheetId="1" hidden="1">#REF!</definedName>
    <definedName name="Z_9A6F73F8_66AB_11D3_857C_00A0C9DF1035_.wvu.PrintArea" localSheetId="33" hidden="1">#REF!</definedName>
    <definedName name="Z_9A6F73F8_66AB_11D3_857C_00A0C9DF1035_.wvu.PrintArea" localSheetId="25" hidden="1">#REF!</definedName>
    <definedName name="Z_9A6F73F8_66AB_11D3_857C_00A0C9DF1035_.wvu.PrintArea" hidden="1">#REF!</definedName>
    <definedName name="Z_9F520CC2_86F7_11D3_9808_00A0C9DF29C4_.wvu.PrintArea" localSheetId="17" hidden="1">#REF!</definedName>
    <definedName name="Z_9F520CC2_86F7_11D3_9808_00A0C9DF29C4_.wvu.PrintArea" localSheetId="16" hidden="1">#REF!</definedName>
    <definedName name="Z_9F520CC2_86F7_11D3_9808_00A0C9DF29C4_.wvu.PrintArea" localSheetId="53" hidden="1">#REF!</definedName>
    <definedName name="Z_9F520CC2_86F7_11D3_9808_00A0C9DF29C4_.wvu.PrintArea" localSheetId="23" hidden="1">#REF!</definedName>
    <definedName name="Z_9F520CC2_86F7_11D3_9808_00A0C9DF29C4_.wvu.PrintArea" localSheetId="14" hidden="1">#REF!</definedName>
    <definedName name="Z_9F520CC2_86F7_11D3_9808_00A0C9DF29C4_.wvu.PrintArea" localSheetId="13" hidden="1">#REF!</definedName>
    <definedName name="Z_9F520CC2_86F7_11D3_9808_00A0C9DF29C4_.wvu.PrintArea" localSheetId="12" hidden="1">#REF!</definedName>
    <definedName name="Z_9F520CC2_86F7_11D3_9808_00A0C9DF29C4_.wvu.PrintArea" localSheetId="36" hidden="1">#REF!</definedName>
    <definedName name="Z_9F520CC2_86F7_11D3_9808_00A0C9DF29C4_.wvu.PrintArea" localSheetId="10" hidden="1">#REF!</definedName>
    <definedName name="Z_9F520CC2_86F7_11D3_9808_00A0C9DF29C4_.wvu.PrintArea" localSheetId="11" hidden="1">#REF!</definedName>
    <definedName name="Z_9F520CC2_86F7_11D3_9808_00A0C9DF29C4_.wvu.PrintArea" localSheetId="9" hidden="1">#REF!</definedName>
    <definedName name="Z_9F520CC2_86F7_11D3_9808_00A0C9DF29C4_.wvu.PrintArea" localSheetId="8" hidden="1">#REF!</definedName>
    <definedName name="Z_9F520CC2_86F7_11D3_9808_00A0C9DF29C4_.wvu.PrintArea" localSheetId="21" hidden="1">#REF!</definedName>
    <definedName name="Z_9F520CC2_86F7_11D3_9808_00A0C9DF29C4_.wvu.PrintArea" localSheetId="6" hidden="1">#REF!</definedName>
    <definedName name="Z_9F520CC2_86F7_11D3_9808_00A0C9DF29C4_.wvu.PrintArea" localSheetId="0" hidden="1">#REF!</definedName>
    <definedName name="Z_9F520CC2_86F7_11D3_9808_00A0C9DF29C4_.wvu.PrintArea" localSheetId="2" hidden="1">#REF!</definedName>
    <definedName name="Z_9F520CC2_86F7_11D3_9808_00A0C9DF29C4_.wvu.PrintArea" localSheetId="1" hidden="1">#REF!</definedName>
    <definedName name="Z_9F520CC2_86F7_11D3_9808_00A0C9DF29C4_.wvu.PrintArea" localSheetId="33" hidden="1">#REF!</definedName>
    <definedName name="Z_9F520CC2_86F7_11D3_9808_00A0C9DF29C4_.wvu.PrintArea" localSheetId="25" hidden="1">#REF!</definedName>
    <definedName name="Z_9F520CC2_86F7_11D3_9808_00A0C9DF29C4_.wvu.PrintArea" hidden="1">#REF!</definedName>
    <definedName name="Z_9F520CC3_86F7_11D3_9808_00A0C9DF29C4_.wvu.PrintArea" localSheetId="17" hidden="1">#REF!</definedName>
    <definedName name="Z_9F520CC3_86F7_11D3_9808_00A0C9DF29C4_.wvu.PrintArea" localSheetId="16" hidden="1">#REF!</definedName>
    <definedName name="Z_9F520CC3_86F7_11D3_9808_00A0C9DF29C4_.wvu.PrintArea" localSheetId="53" hidden="1">#REF!</definedName>
    <definedName name="Z_9F520CC3_86F7_11D3_9808_00A0C9DF29C4_.wvu.PrintArea" localSheetId="23" hidden="1">#REF!</definedName>
    <definedName name="Z_9F520CC3_86F7_11D3_9808_00A0C9DF29C4_.wvu.PrintArea" localSheetId="14" hidden="1">#REF!</definedName>
    <definedName name="Z_9F520CC3_86F7_11D3_9808_00A0C9DF29C4_.wvu.PrintArea" localSheetId="13" hidden="1">#REF!</definedName>
    <definedName name="Z_9F520CC3_86F7_11D3_9808_00A0C9DF29C4_.wvu.PrintArea" localSheetId="12" hidden="1">#REF!</definedName>
    <definedName name="Z_9F520CC3_86F7_11D3_9808_00A0C9DF29C4_.wvu.PrintArea" localSheetId="36" hidden="1">#REF!</definedName>
    <definedName name="Z_9F520CC3_86F7_11D3_9808_00A0C9DF29C4_.wvu.PrintArea" localSheetId="10" hidden="1">#REF!</definedName>
    <definedName name="Z_9F520CC3_86F7_11D3_9808_00A0C9DF29C4_.wvu.PrintArea" localSheetId="11" hidden="1">#REF!</definedName>
    <definedName name="Z_9F520CC3_86F7_11D3_9808_00A0C9DF29C4_.wvu.PrintArea" localSheetId="9" hidden="1">#REF!</definedName>
    <definedName name="Z_9F520CC3_86F7_11D3_9808_00A0C9DF29C4_.wvu.PrintArea" localSheetId="8" hidden="1">#REF!</definedName>
    <definedName name="Z_9F520CC3_86F7_11D3_9808_00A0C9DF29C4_.wvu.PrintArea" localSheetId="21" hidden="1">#REF!</definedName>
    <definedName name="Z_9F520CC3_86F7_11D3_9808_00A0C9DF29C4_.wvu.PrintArea" localSheetId="6" hidden="1">#REF!</definedName>
    <definedName name="Z_9F520CC3_86F7_11D3_9808_00A0C9DF29C4_.wvu.PrintArea" localSheetId="0" hidden="1">#REF!</definedName>
    <definedName name="Z_9F520CC3_86F7_11D3_9808_00A0C9DF29C4_.wvu.PrintArea" localSheetId="2" hidden="1">#REF!</definedName>
    <definedName name="Z_9F520CC3_86F7_11D3_9808_00A0C9DF29C4_.wvu.PrintArea" localSheetId="1" hidden="1">#REF!</definedName>
    <definedName name="Z_9F520CC3_86F7_11D3_9808_00A0C9DF29C4_.wvu.PrintArea" localSheetId="33" hidden="1">#REF!</definedName>
    <definedName name="Z_9F520CC3_86F7_11D3_9808_00A0C9DF29C4_.wvu.PrintArea" localSheetId="25" hidden="1">#REF!</definedName>
    <definedName name="Z_9F520CC3_86F7_11D3_9808_00A0C9DF29C4_.wvu.PrintArea" hidden="1">#REF!</definedName>
    <definedName name="Z_9F520CC5_86F7_11D3_9808_00A0C9DF29C4_.wvu.PrintArea" localSheetId="17" hidden="1">#REF!</definedName>
    <definedName name="Z_9F520CC5_86F7_11D3_9808_00A0C9DF29C4_.wvu.PrintArea" localSheetId="16" hidden="1">#REF!</definedName>
    <definedName name="Z_9F520CC5_86F7_11D3_9808_00A0C9DF29C4_.wvu.PrintArea" localSheetId="53" hidden="1">#REF!</definedName>
    <definedName name="Z_9F520CC5_86F7_11D3_9808_00A0C9DF29C4_.wvu.PrintArea" localSheetId="23" hidden="1">#REF!</definedName>
    <definedName name="Z_9F520CC5_86F7_11D3_9808_00A0C9DF29C4_.wvu.PrintArea" localSheetId="14" hidden="1">#REF!</definedName>
    <definedName name="Z_9F520CC5_86F7_11D3_9808_00A0C9DF29C4_.wvu.PrintArea" localSheetId="13" hidden="1">#REF!</definedName>
    <definedName name="Z_9F520CC5_86F7_11D3_9808_00A0C9DF29C4_.wvu.PrintArea" localSheetId="12" hidden="1">#REF!</definedName>
    <definedName name="Z_9F520CC5_86F7_11D3_9808_00A0C9DF29C4_.wvu.PrintArea" localSheetId="36" hidden="1">#REF!</definedName>
    <definedName name="Z_9F520CC5_86F7_11D3_9808_00A0C9DF29C4_.wvu.PrintArea" localSheetId="10" hidden="1">#REF!</definedName>
    <definedName name="Z_9F520CC5_86F7_11D3_9808_00A0C9DF29C4_.wvu.PrintArea" localSheetId="11" hidden="1">#REF!</definedName>
    <definedName name="Z_9F520CC5_86F7_11D3_9808_00A0C9DF29C4_.wvu.PrintArea" localSheetId="9" hidden="1">#REF!</definedName>
    <definedName name="Z_9F520CC5_86F7_11D3_9808_00A0C9DF29C4_.wvu.PrintArea" localSheetId="8" hidden="1">#REF!</definedName>
    <definedName name="Z_9F520CC5_86F7_11D3_9808_00A0C9DF29C4_.wvu.PrintArea" localSheetId="21" hidden="1">#REF!</definedName>
    <definedName name="Z_9F520CC5_86F7_11D3_9808_00A0C9DF29C4_.wvu.PrintArea" localSheetId="6" hidden="1">#REF!</definedName>
    <definedName name="Z_9F520CC5_86F7_11D3_9808_00A0C9DF29C4_.wvu.PrintArea" localSheetId="0" hidden="1">#REF!</definedName>
    <definedName name="Z_9F520CC5_86F7_11D3_9808_00A0C9DF29C4_.wvu.PrintArea" localSheetId="2" hidden="1">#REF!</definedName>
    <definedName name="Z_9F520CC5_86F7_11D3_9808_00A0C9DF29C4_.wvu.PrintArea" localSheetId="1" hidden="1">#REF!</definedName>
    <definedName name="Z_9F520CC5_86F7_11D3_9808_00A0C9DF29C4_.wvu.PrintArea" localSheetId="33" hidden="1">#REF!</definedName>
    <definedName name="Z_9F520CC5_86F7_11D3_9808_00A0C9DF29C4_.wvu.PrintArea" localSheetId="25" hidden="1">#REF!</definedName>
    <definedName name="Z_9F520CC5_86F7_11D3_9808_00A0C9DF29C4_.wvu.PrintArea" hidden="1">#REF!</definedName>
    <definedName name="Z_9F520CC6_86F7_11D3_9808_00A0C9DF29C4_.wvu.PrintArea" localSheetId="17" hidden="1">#REF!</definedName>
    <definedName name="Z_9F520CC6_86F7_11D3_9808_00A0C9DF29C4_.wvu.PrintArea" localSheetId="16" hidden="1">#REF!</definedName>
    <definedName name="Z_9F520CC6_86F7_11D3_9808_00A0C9DF29C4_.wvu.PrintArea" localSheetId="53" hidden="1">#REF!</definedName>
    <definedName name="Z_9F520CC6_86F7_11D3_9808_00A0C9DF29C4_.wvu.PrintArea" localSheetId="23" hidden="1">#REF!</definedName>
    <definedName name="Z_9F520CC6_86F7_11D3_9808_00A0C9DF29C4_.wvu.PrintArea" localSheetId="14" hidden="1">#REF!</definedName>
    <definedName name="Z_9F520CC6_86F7_11D3_9808_00A0C9DF29C4_.wvu.PrintArea" localSheetId="13" hidden="1">#REF!</definedName>
    <definedName name="Z_9F520CC6_86F7_11D3_9808_00A0C9DF29C4_.wvu.PrintArea" localSheetId="12" hidden="1">#REF!</definedName>
    <definedName name="Z_9F520CC6_86F7_11D3_9808_00A0C9DF29C4_.wvu.PrintArea" localSheetId="36" hidden="1">#REF!</definedName>
    <definedName name="Z_9F520CC6_86F7_11D3_9808_00A0C9DF29C4_.wvu.PrintArea" localSheetId="10" hidden="1">#REF!</definedName>
    <definedName name="Z_9F520CC6_86F7_11D3_9808_00A0C9DF29C4_.wvu.PrintArea" localSheetId="11" hidden="1">#REF!</definedName>
    <definedName name="Z_9F520CC6_86F7_11D3_9808_00A0C9DF29C4_.wvu.PrintArea" localSheetId="9" hidden="1">#REF!</definedName>
    <definedName name="Z_9F520CC6_86F7_11D3_9808_00A0C9DF29C4_.wvu.PrintArea" localSheetId="8" hidden="1">#REF!</definedName>
    <definedName name="Z_9F520CC6_86F7_11D3_9808_00A0C9DF29C4_.wvu.PrintArea" localSheetId="21" hidden="1">#REF!</definedName>
    <definedName name="Z_9F520CC6_86F7_11D3_9808_00A0C9DF29C4_.wvu.PrintArea" localSheetId="6" hidden="1">#REF!</definedName>
    <definedName name="Z_9F520CC6_86F7_11D3_9808_00A0C9DF29C4_.wvu.PrintArea" localSheetId="0" hidden="1">#REF!</definedName>
    <definedName name="Z_9F520CC6_86F7_11D3_9808_00A0C9DF29C4_.wvu.PrintArea" localSheetId="2" hidden="1">#REF!</definedName>
    <definedName name="Z_9F520CC6_86F7_11D3_9808_00A0C9DF29C4_.wvu.PrintArea" localSheetId="1" hidden="1">#REF!</definedName>
    <definedName name="Z_9F520CC6_86F7_11D3_9808_00A0C9DF29C4_.wvu.PrintArea" localSheetId="33" hidden="1">#REF!</definedName>
    <definedName name="Z_9F520CC6_86F7_11D3_9808_00A0C9DF29C4_.wvu.PrintArea" localSheetId="25" hidden="1">#REF!</definedName>
    <definedName name="Z_9F520CC6_86F7_11D3_9808_00A0C9DF29C4_.wvu.PrintArea" hidden="1">#REF!</definedName>
    <definedName name="Z_9F520CC7_86F7_11D3_9808_00A0C9DF29C4_.wvu.PrintArea" localSheetId="17" hidden="1">#REF!</definedName>
    <definedName name="Z_9F520CC7_86F7_11D3_9808_00A0C9DF29C4_.wvu.PrintArea" localSheetId="16" hidden="1">#REF!</definedName>
    <definedName name="Z_9F520CC7_86F7_11D3_9808_00A0C9DF29C4_.wvu.PrintArea" localSheetId="53" hidden="1">#REF!</definedName>
    <definedName name="Z_9F520CC7_86F7_11D3_9808_00A0C9DF29C4_.wvu.PrintArea" localSheetId="23" hidden="1">#REF!</definedName>
    <definedName name="Z_9F520CC7_86F7_11D3_9808_00A0C9DF29C4_.wvu.PrintArea" localSheetId="14" hidden="1">#REF!</definedName>
    <definedName name="Z_9F520CC7_86F7_11D3_9808_00A0C9DF29C4_.wvu.PrintArea" localSheetId="13" hidden="1">#REF!</definedName>
    <definedName name="Z_9F520CC7_86F7_11D3_9808_00A0C9DF29C4_.wvu.PrintArea" localSheetId="12" hidden="1">#REF!</definedName>
    <definedName name="Z_9F520CC7_86F7_11D3_9808_00A0C9DF29C4_.wvu.PrintArea" localSheetId="36" hidden="1">#REF!</definedName>
    <definedName name="Z_9F520CC7_86F7_11D3_9808_00A0C9DF29C4_.wvu.PrintArea" localSheetId="10" hidden="1">#REF!</definedName>
    <definedName name="Z_9F520CC7_86F7_11D3_9808_00A0C9DF29C4_.wvu.PrintArea" localSheetId="11" hidden="1">#REF!</definedName>
    <definedName name="Z_9F520CC7_86F7_11D3_9808_00A0C9DF29C4_.wvu.PrintArea" localSheetId="9" hidden="1">#REF!</definedName>
    <definedName name="Z_9F520CC7_86F7_11D3_9808_00A0C9DF29C4_.wvu.PrintArea" localSheetId="8" hidden="1">#REF!</definedName>
    <definedName name="Z_9F520CC7_86F7_11D3_9808_00A0C9DF29C4_.wvu.PrintArea" localSheetId="21" hidden="1">#REF!</definedName>
    <definedName name="Z_9F520CC7_86F7_11D3_9808_00A0C9DF29C4_.wvu.PrintArea" localSheetId="6" hidden="1">#REF!</definedName>
    <definedName name="Z_9F520CC7_86F7_11D3_9808_00A0C9DF29C4_.wvu.PrintArea" localSheetId="0" hidden="1">#REF!</definedName>
    <definedName name="Z_9F520CC7_86F7_11D3_9808_00A0C9DF29C4_.wvu.PrintArea" localSheetId="2" hidden="1">#REF!</definedName>
    <definedName name="Z_9F520CC7_86F7_11D3_9808_00A0C9DF29C4_.wvu.PrintArea" localSheetId="1" hidden="1">#REF!</definedName>
    <definedName name="Z_9F520CC7_86F7_11D3_9808_00A0C9DF29C4_.wvu.PrintArea" localSheetId="33" hidden="1">#REF!</definedName>
    <definedName name="Z_9F520CC7_86F7_11D3_9808_00A0C9DF29C4_.wvu.PrintArea" localSheetId="25" hidden="1">#REF!</definedName>
    <definedName name="Z_9F520CC7_86F7_11D3_9808_00A0C9DF29C4_.wvu.PrintArea" hidden="1">#REF!</definedName>
    <definedName name="Z_9F520CC8_86F7_11D3_9808_00A0C9DF29C4_.wvu.PrintArea" localSheetId="17" hidden="1">#REF!</definedName>
    <definedName name="Z_9F520CC8_86F7_11D3_9808_00A0C9DF29C4_.wvu.PrintArea" localSheetId="16" hidden="1">#REF!</definedName>
    <definedName name="Z_9F520CC8_86F7_11D3_9808_00A0C9DF29C4_.wvu.PrintArea" localSheetId="53" hidden="1">#REF!</definedName>
    <definedName name="Z_9F520CC8_86F7_11D3_9808_00A0C9DF29C4_.wvu.PrintArea" localSheetId="23" hidden="1">#REF!</definedName>
    <definedName name="Z_9F520CC8_86F7_11D3_9808_00A0C9DF29C4_.wvu.PrintArea" localSheetId="14" hidden="1">#REF!</definedName>
    <definedName name="Z_9F520CC8_86F7_11D3_9808_00A0C9DF29C4_.wvu.PrintArea" localSheetId="13" hidden="1">#REF!</definedName>
    <definedName name="Z_9F520CC8_86F7_11D3_9808_00A0C9DF29C4_.wvu.PrintArea" localSheetId="12" hidden="1">#REF!</definedName>
    <definedName name="Z_9F520CC8_86F7_11D3_9808_00A0C9DF29C4_.wvu.PrintArea" localSheetId="36" hidden="1">#REF!</definedName>
    <definedName name="Z_9F520CC8_86F7_11D3_9808_00A0C9DF29C4_.wvu.PrintArea" localSheetId="10" hidden="1">#REF!</definedName>
    <definedName name="Z_9F520CC8_86F7_11D3_9808_00A0C9DF29C4_.wvu.PrintArea" localSheetId="11" hidden="1">#REF!</definedName>
    <definedName name="Z_9F520CC8_86F7_11D3_9808_00A0C9DF29C4_.wvu.PrintArea" localSheetId="9" hidden="1">#REF!</definedName>
    <definedName name="Z_9F520CC8_86F7_11D3_9808_00A0C9DF29C4_.wvu.PrintArea" localSheetId="8" hidden="1">#REF!</definedName>
    <definedName name="Z_9F520CC8_86F7_11D3_9808_00A0C9DF29C4_.wvu.PrintArea" localSheetId="21" hidden="1">#REF!</definedName>
    <definedName name="Z_9F520CC8_86F7_11D3_9808_00A0C9DF29C4_.wvu.PrintArea" localSheetId="6" hidden="1">#REF!</definedName>
    <definedName name="Z_9F520CC8_86F7_11D3_9808_00A0C9DF29C4_.wvu.PrintArea" localSheetId="0" hidden="1">#REF!</definedName>
    <definedName name="Z_9F520CC8_86F7_11D3_9808_00A0C9DF29C4_.wvu.PrintArea" localSheetId="2" hidden="1">#REF!</definedName>
    <definedName name="Z_9F520CC8_86F7_11D3_9808_00A0C9DF29C4_.wvu.PrintArea" localSheetId="1" hidden="1">#REF!</definedName>
    <definedName name="Z_9F520CC8_86F7_11D3_9808_00A0C9DF29C4_.wvu.PrintArea" localSheetId="33" hidden="1">#REF!</definedName>
    <definedName name="Z_9F520CC8_86F7_11D3_9808_00A0C9DF29C4_.wvu.PrintArea" localSheetId="25" hidden="1">#REF!</definedName>
    <definedName name="Z_9F520CC8_86F7_11D3_9808_00A0C9DF29C4_.wvu.PrintArea" hidden="1">#REF!</definedName>
    <definedName name="Z_9F520CCA_86F7_11D3_9808_00A0C9DF29C4_.wvu.PrintArea" localSheetId="17" hidden="1">#REF!</definedName>
    <definedName name="Z_9F520CCA_86F7_11D3_9808_00A0C9DF29C4_.wvu.PrintArea" localSheetId="16" hidden="1">#REF!</definedName>
    <definedName name="Z_9F520CCA_86F7_11D3_9808_00A0C9DF29C4_.wvu.PrintArea" localSheetId="53" hidden="1">#REF!</definedName>
    <definedName name="Z_9F520CCA_86F7_11D3_9808_00A0C9DF29C4_.wvu.PrintArea" localSheetId="23" hidden="1">#REF!</definedName>
    <definedName name="Z_9F520CCA_86F7_11D3_9808_00A0C9DF29C4_.wvu.PrintArea" localSheetId="14" hidden="1">#REF!</definedName>
    <definedName name="Z_9F520CCA_86F7_11D3_9808_00A0C9DF29C4_.wvu.PrintArea" localSheetId="13" hidden="1">#REF!</definedName>
    <definedName name="Z_9F520CCA_86F7_11D3_9808_00A0C9DF29C4_.wvu.PrintArea" localSheetId="12" hidden="1">#REF!</definedName>
    <definedName name="Z_9F520CCA_86F7_11D3_9808_00A0C9DF29C4_.wvu.PrintArea" localSheetId="36" hidden="1">#REF!</definedName>
    <definedName name="Z_9F520CCA_86F7_11D3_9808_00A0C9DF29C4_.wvu.PrintArea" localSheetId="10" hidden="1">#REF!</definedName>
    <definedName name="Z_9F520CCA_86F7_11D3_9808_00A0C9DF29C4_.wvu.PrintArea" localSheetId="11" hidden="1">#REF!</definedName>
    <definedName name="Z_9F520CCA_86F7_11D3_9808_00A0C9DF29C4_.wvu.PrintArea" localSheetId="9" hidden="1">#REF!</definedName>
    <definedName name="Z_9F520CCA_86F7_11D3_9808_00A0C9DF29C4_.wvu.PrintArea" localSheetId="8" hidden="1">#REF!</definedName>
    <definedName name="Z_9F520CCA_86F7_11D3_9808_00A0C9DF29C4_.wvu.PrintArea" localSheetId="21" hidden="1">#REF!</definedName>
    <definedName name="Z_9F520CCA_86F7_11D3_9808_00A0C9DF29C4_.wvu.PrintArea" localSheetId="6" hidden="1">#REF!</definedName>
    <definedName name="Z_9F520CCA_86F7_11D3_9808_00A0C9DF29C4_.wvu.PrintArea" localSheetId="0" hidden="1">#REF!</definedName>
    <definedName name="Z_9F520CCA_86F7_11D3_9808_00A0C9DF29C4_.wvu.PrintArea" localSheetId="2" hidden="1">#REF!</definedName>
    <definedName name="Z_9F520CCA_86F7_11D3_9808_00A0C9DF29C4_.wvu.PrintArea" localSheetId="1" hidden="1">#REF!</definedName>
    <definedName name="Z_9F520CCA_86F7_11D3_9808_00A0C9DF29C4_.wvu.PrintArea" localSheetId="33" hidden="1">#REF!</definedName>
    <definedName name="Z_9F520CCA_86F7_11D3_9808_00A0C9DF29C4_.wvu.PrintArea" localSheetId="25" hidden="1">#REF!</definedName>
    <definedName name="Z_9F520CCA_86F7_11D3_9808_00A0C9DF29C4_.wvu.PrintArea" hidden="1">#REF!</definedName>
    <definedName name="Z_9F520CCB_86F7_11D3_9808_00A0C9DF29C4_.wvu.PrintArea" localSheetId="17" hidden="1">#REF!</definedName>
    <definedName name="Z_9F520CCB_86F7_11D3_9808_00A0C9DF29C4_.wvu.PrintArea" localSheetId="16" hidden="1">#REF!</definedName>
    <definedName name="Z_9F520CCB_86F7_11D3_9808_00A0C9DF29C4_.wvu.PrintArea" localSheetId="53" hidden="1">#REF!</definedName>
    <definedName name="Z_9F520CCB_86F7_11D3_9808_00A0C9DF29C4_.wvu.PrintArea" localSheetId="23" hidden="1">#REF!</definedName>
    <definedName name="Z_9F520CCB_86F7_11D3_9808_00A0C9DF29C4_.wvu.PrintArea" localSheetId="14" hidden="1">#REF!</definedName>
    <definedName name="Z_9F520CCB_86F7_11D3_9808_00A0C9DF29C4_.wvu.PrintArea" localSheetId="13" hidden="1">#REF!</definedName>
    <definedName name="Z_9F520CCB_86F7_11D3_9808_00A0C9DF29C4_.wvu.PrintArea" localSheetId="12" hidden="1">#REF!</definedName>
    <definedName name="Z_9F520CCB_86F7_11D3_9808_00A0C9DF29C4_.wvu.PrintArea" localSheetId="36" hidden="1">#REF!</definedName>
    <definedName name="Z_9F520CCB_86F7_11D3_9808_00A0C9DF29C4_.wvu.PrintArea" localSheetId="10" hidden="1">#REF!</definedName>
    <definedName name="Z_9F520CCB_86F7_11D3_9808_00A0C9DF29C4_.wvu.PrintArea" localSheetId="11" hidden="1">#REF!</definedName>
    <definedName name="Z_9F520CCB_86F7_11D3_9808_00A0C9DF29C4_.wvu.PrintArea" localSheetId="9" hidden="1">#REF!</definedName>
    <definedName name="Z_9F520CCB_86F7_11D3_9808_00A0C9DF29C4_.wvu.PrintArea" localSheetId="8" hidden="1">#REF!</definedName>
    <definedName name="Z_9F520CCB_86F7_11D3_9808_00A0C9DF29C4_.wvu.PrintArea" localSheetId="21" hidden="1">#REF!</definedName>
    <definedName name="Z_9F520CCB_86F7_11D3_9808_00A0C9DF29C4_.wvu.PrintArea" localSheetId="6" hidden="1">#REF!</definedName>
    <definedName name="Z_9F520CCB_86F7_11D3_9808_00A0C9DF29C4_.wvu.PrintArea" localSheetId="0" hidden="1">#REF!</definedName>
    <definedName name="Z_9F520CCB_86F7_11D3_9808_00A0C9DF29C4_.wvu.PrintArea" localSheetId="2" hidden="1">#REF!</definedName>
    <definedName name="Z_9F520CCB_86F7_11D3_9808_00A0C9DF29C4_.wvu.PrintArea" localSheetId="1" hidden="1">#REF!</definedName>
    <definedName name="Z_9F520CCB_86F7_11D3_9808_00A0C9DF29C4_.wvu.PrintArea" localSheetId="33" hidden="1">#REF!</definedName>
    <definedName name="Z_9F520CCB_86F7_11D3_9808_00A0C9DF29C4_.wvu.PrintArea" localSheetId="25" hidden="1">#REF!</definedName>
    <definedName name="Z_9F520CCB_86F7_11D3_9808_00A0C9DF29C4_.wvu.PrintArea" hidden="1">#REF!</definedName>
    <definedName name="Z_9F520CCC_86F7_11D3_9808_00A0C9DF29C4_.wvu.PrintArea" localSheetId="17" hidden="1">#REF!</definedName>
    <definedName name="Z_9F520CCC_86F7_11D3_9808_00A0C9DF29C4_.wvu.PrintArea" localSheetId="16" hidden="1">#REF!</definedName>
    <definedName name="Z_9F520CCC_86F7_11D3_9808_00A0C9DF29C4_.wvu.PrintArea" localSheetId="53" hidden="1">#REF!</definedName>
    <definedName name="Z_9F520CCC_86F7_11D3_9808_00A0C9DF29C4_.wvu.PrintArea" localSheetId="23" hidden="1">#REF!</definedName>
    <definedName name="Z_9F520CCC_86F7_11D3_9808_00A0C9DF29C4_.wvu.PrintArea" localSheetId="14" hidden="1">#REF!</definedName>
    <definedName name="Z_9F520CCC_86F7_11D3_9808_00A0C9DF29C4_.wvu.PrintArea" localSheetId="13" hidden="1">#REF!</definedName>
    <definedName name="Z_9F520CCC_86F7_11D3_9808_00A0C9DF29C4_.wvu.PrintArea" localSheetId="12" hidden="1">#REF!</definedName>
    <definedName name="Z_9F520CCC_86F7_11D3_9808_00A0C9DF29C4_.wvu.PrintArea" localSheetId="36" hidden="1">#REF!</definedName>
    <definedName name="Z_9F520CCC_86F7_11D3_9808_00A0C9DF29C4_.wvu.PrintArea" localSheetId="10" hidden="1">#REF!</definedName>
    <definedName name="Z_9F520CCC_86F7_11D3_9808_00A0C9DF29C4_.wvu.PrintArea" localSheetId="11" hidden="1">#REF!</definedName>
    <definedName name="Z_9F520CCC_86F7_11D3_9808_00A0C9DF29C4_.wvu.PrintArea" localSheetId="9" hidden="1">#REF!</definedName>
    <definedName name="Z_9F520CCC_86F7_11D3_9808_00A0C9DF29C4_.wvu.PrintArea" localSheetId="8" hidden="1">#REF!</definedName>
    <definedName name="Z_9F520CCC_86F7_11D3_9808_00A0C9DF29C4_.wvu.PrintArea" localSheetId="21" hidden="1">#REF!</definedName>
    <definedName name="Z_9F520CCC_86F7_11D3_9808_00A0C9DF29C4_.wvu.PrintArea" localSheetId="6" hidden="1">#REF!</definedName>
    <definedName name="Z_9F520CCC_86F7_11D3_9808_00A0C9DF29C4_.wvu.PrintArea" localSheetId="0" hidden="1">#REF!</definedName>
    <definedName name="Z_9F520CCC_86F7_11D3_9808_00A0C9DF29C4_.wvu.PrintArea" localSheetId="2" hidden="1">#REF!</definedName>
    <definedName name="Z_9F520CCC_86F7_11D3_9808_00A0C9DF29C4_.wvu.PrintArea" localSheetId="1" hidden="1">#REF!</definedName>
    <definedName name="Z_9F520CCC_86F7_11D3_9808_00A0C9DF29C4_.wvu.PrintArea" localSheetId="33" hidden="1">#REF!</definedName>
    <definedName name="Z_9F520CCC_86F7_11D3_9808_00A0C9DF29C4_.wvu.PrintArea" localSheetId="25" hidden="1">#REF!</definedName>
    <definedName name="Z_9F520CCC_86F7_11D3_9808_00A0C9DF29C4_.wvu.PrintArea" hidden="1">#REF!</definedName>
    <definedName name="Z_9F520CCD_86F7_11D3_9808_00A0C9DF29C4_.wvu.PrintArea" localSheetId="17" hidden="1">#REF!</definedName>
    <definedName name="Z_9F520CCD_86F7_11D3_9808_00A0C9DF29C4_.wvu.PrintArea" localSheetId="16" hidden="1">#REF!</definedName>
    <definedName name="Z_9F520CCD_86F7_11D3_9808_00A0C9DF29C4_.wvu.PrintArea" localSheetId="53" hidden="1">#REF!</definedName>
    <definedName name="Z_9F520CCD_86F7_11D3_9808_00A0C9DF29C4_.wvu.PrintArea" localSheetId="23" hidden="1">#REF!</definedName>
    <definedName name="Z_9F520CCD_86F7_11D3_9808_00A0C9DF29C4_.wvu.PrintArea" localSheetId="14" hidden="1">#REF!</definedName>
    <definedName name="Z_9F520CCD_86F7_11D3_9808_00A0C9DF29C4_.wvu.PrintArea" localSheetId="13" hidden="1">#REF!</definedName>
    <definedName name="Z_9F520CCD_86F7_11D3_9808_00A0C9DF29C4_.wvu.PrintArea" localSheetId="12" hidden="1">#REF!</definedName>
    <definedName name="Z_9F520CCD_86F7_11D3_9808_00A0C9DF29C4_.wvu.PrintArea" localSheetId="36" hidden="1">#REF!</definedName>
    <definedName name="Z_9F520CCD_86F7_11D3_9808_00A0C9DF29C4_.wvu.PrintArea" localSheetId="10" hidden="1">#REF!</definedName>
    <definedName name="Z_9F520CCD_86F7_11D3_9808_00A0C9DF29C4_.wvu.PrintArea" localSheetId="11" hidden="1">#REF!</definedName>
    <definedName name="Z_9F520CCD_86F7_11D3_9808_00A0C9DF29C4_.wvu.PrintArea" localSheetId="9" hidden="1">#REF!</definedName>
    <definedName name="Z_9F520CCD_86F7_11D3_9808_00A0C9DF29C4_.wvu.PrintArea" localSheetId="8" hidden="1">#REF!</definedName>
    <definedName name="Z_9F520CCD_86F7_11D3_9808_00A0C9DF29C4_.wvu.PrintArea" localSheetId="21" hidden="1">#REF!</definedName>
    <definedName name="Z_9F520CCD_86F7_11D3_9808_00A0C9DF29C4_.wvu.PrintArea" localSheetId="6" hidden="1">#REF!</definedName>
    <definedName name="Z_9F520CCD_86F7_11D3_9808_00A0C9DF29C4_.wvu.PrintArea" localSheetId="0" hidden="1">#REF!</definedName>
    <definedName name="Z_9F520CCD_86F7_11D3_9808_00A0C9DF29C4_.wvu.PrintArea" localSheetId="2" hidden="1">#REF!</definedName>
    <definedName name="Z_9F520CCD_86F7_11D3_9808_00A0C9DF29C4_.wvu.PrintArea" localSheetId="1" hidden="1">#REF!</definedName>
    <definedName name="Z_9F520CCD_86F7_11D3_9808_00A0C9DF29C4_.wvu.PrintArea" localSheetId="33" hidden="1">#REF!</definedName>
    <definedName name="Z_9F520CCD_86F7_11D3_9808_00A0C9DF29C4_.wvu.PrintArea" localSheetId="25" hidden="1">#REF!</definedName>
    <definedName name="Z_9F520CCD_86F7_11D3_9808_00A0C9DF29C4_.wvu.PrintArea" hidden="1">#REF!</definedName>
    <definedName name="Z_9F520CCF_86F7_11D3_9808_00A0C9DF29C4_.wvu.PrintArea" localSheetId="17" hidden="1">#REF!</definedName>
    <definedName name="Z_9F520CCF_86F7_11D3_9808_00A0C9DF29C4_.wvu.PrintArea" localSheetId="16" hidden="1">#REF!</definedName>
    <definedName name="Z_9F520CCF_86F7_11D3_9808_00A0C9DF29C4_.wvu.PrintArea" localSheetId="53" hidden="1">#REF!</definedName>
    <definedName name="Z_9F520CCF_86F7_11D3_9808_00A0C9DF29C4_.wvu.PrintArea" localSheetId="23" hidden="1">#REF!</definedName>
    <definedName name="Z_9F520CCF_86F7_11D3_9808_00A0C9DF29C4_.wvu.PrintArea" localSheetId="14" hidden="1">#REF!</definedName>
    <definedName name="Z_9F520CCF_86F7_11D3_9808_00A0C9DF29C4_.wvu.PrintArea" localSheetId="13" hidden="1">#REF!</definedName>
    <definedName name="Z_9F520CCF_86F7_11D3_9808_00A0C9DF29C4_.wvu.PrintArea" localSheetId="12" hidden="1">#REF!</definedName>
    <definedName name="Z_9F520CCF_86F7_11D3_9808_00A0C9DF29C4_.wvu.PrintArea" localSheetId="36" hidden="1">#REF!</definedName>
    <definedName name="Z_9F520CCF_86F7_11D3_9808_00A0C9DF29C4_.wvu.PrintArea" localSheetId="10" hidden="1">#REF!</definedName>
    <definedName name="Z_9F520CCF_86F7_11D3_9808_00A0C9DF29C4_.wvu.PrintArea" localSheetId="11" hidden="1">#REF!</definedName>
    <definedName name="Z_9F520CCF_86F7_11D3_9808_00A0C9DF29C4_.wvu.PrintArea" localSheetId="9" hidden="1">#REF!</definedName>
    <definedName name="Z_9F520CCF_86F7_11D3_9808_00A0C9DF29C4_.wvu.PrintArea" localSheetId="8" hidden="1">#REF!</definedName>
    <definedName name="Z_9F520CCF_86F7_11D3_9808_00A0C9DF29C4_.wvu.PrintArea" localSheetId="21" hidden="1">#REF!</definedName>
    <definedName name="Z_9F520CCF_86F7_11D3_9808_00A0C9DF29C4_.wvu.PrintArea" localSheetId="6" hidden="1">#REF!</definedName>
    <definedName name="Z_9F520CCF_86F7_11D3_9808_00A0C9DF29C4_.wvu.PrintArea" localSheetId="0" hidden="1">#REF!</definedName>
    <definedName name="Z_9F520CCF_86F7_11D3_9808_00A0C9DF29C4_.wvu.PrintArea" localSheetId="2" hidden="1">#REF!</definedName>
    <definedName name="Z_9F520CCF_86F7_11D3_9808_00A0C9DF29C4_.wvu.PrintArea" localSheetId="1" hidden="1">#REF!</definedName>
    <definedName name="Z_9F520CCF_86F7_11D3_9808_00A0C9DF29C4_.wvu.PrintArea" localSheetId="33" hidden="1">#REF!</definedName>
    <definedName name="Z_9F520CCF_86F7_11D3_9808_00A0C9DF29C4_.wvu.PrintArea" localSheetId="25" hidden="1">#REF!</definedName>
    <definedName name="Z_9F520CCF_86F7_11D3_9808_00A0C9DF29C4_.wvu.PrintArea" hidden="1">#REF!</definedName>
    <definedName name="Z_9F520CD0_86F7_11D3_9808_00A0C9DF29C4_.wvu.PrintArea" localSheetId="17" hidden="1">#REF!</definedName>
    <definedName name="Z_9F520CD0_86F7_11D3_9808_00A0C9DF29C4_.wvu.PrintArea" localSheetId="16" hidden="1">#REF!</definedName>
    <definedName name="Z_9F520CD0_86F7_11D3_9808_00A0C9DF29C4_.wvu.PrintArea" localSheetId="53" hidden="1">#REF!</definedName>
    <definedName name="Z_9F520CD0_86F7_11D3_9808_00A0C9DF29C4_.wvu.PrintArea" localSheetId="23" hidden="1">#REF!</definedName>
    <definedName name="Z_9F520CD0_86F7_11D3_9808_00A0C9DF29C4_.wvu.PrintArea" localSheetId="14" hidden="1">#REF!</definedName>
    <definedName name="Z_9F520CD0_86F7_11D3_9808_00A0C9DF29C4_.wvu.PrintArea" localSheetId="13" hidden="1">#REF!</definedName>
    <definedName name="Z_9F520CD0_86F7_11D3_9808_00A0C9DF29C4_.wvu.PrintArea" localSheetId="12" hidden="1">#REF!</definedName>
    <definedName name="Z_9F520CD0_86F7_11D3_9808_00A0C9DF29C4_.wvu.PrintArea" localSheetId="36" hidden="1">#REF!</definedName>
    <definedName name="Z_9F520CD0_86F7_11D3_9808_00A0C9DF29C4_.wvu.PrintArea" localSheetId="10" hidden="1">#REF!</definedName>
    <definedName name="Z_9F520CD0_86F7_11D3_9808_00A0C9DF29C4_.wvu.PrintArea" localSheetId="11" hidden="1">#REF!</definedName>
    <definedName name="Z_9F520CD0_86F7_11D3_9808_00A0C9DF29C4_.wvu.PrintArea" localSheetId="9" hidden="1">#REF!</definedName>
    <definedName name="Z_9F520CD0_86F7_11D3_9808_00A0C9DF29C4_.wvu.PrintArea" localSheetId="8" hidden="1">#REF!</definedName>
    <definedName name="Z_9F520CD0_86F7_11D3_9808_00A0C9DF29C4_.wvu.PrintArea" localSheetId="21" hidden="1">#REF!</definedName>
    <definedName name="Z_9F520CD0_86F7_11D3_9808_00A0C9DF29C4_.wvu.PrintArea" localSheetId="6" hidden="1">#REF!</definedName>
    <definedName name="Z_9F520CD0_86F7_11D3_9808_00A0C9DF29C4_.wvu.PrintArea" localSheetId="0" hidden="1">#REF!</definedName>
    <definedName name="Z_9F520CD0_86F7_11D3_9808_00A0C9DF29C4_.wvu.PrintArea" localSheetId="2" hidden="1">#REF!</definedName>
    <definedName name="Z_9F520CD0_86F7_11D3_9808_00A0C9DF29C4_.wvu.PrintArea" localSheetId="1" hidden="1">#REF!</definedName>
    <definedName name="Z_9F520CD0_86F7_11D3_9808_00A0C9DF29C4_.wvu.PrintArea" localSheetId="33" hidden="1">#REF!</definedName>
    <definedName name="Z_9F520CD0_86F7_11D3_9808_00A0C9DF29C4_.wvu.PrintArea" localSheetId="25" hidden="1">#REF!</definedName>
    <definedName name="Z_9F520CD0_86F7_11D3_9808_00A0C9DF29C4_.wvu.PrintArea" hidden="1">#REF!</definedName>
    <definedName name="Z_9F520CD2_86F7_11D3_9808_00A0C9DF29C4_.wvu.PrintArea" localSheetId="17" hidden="1">#REF!</definedName>
    <definedName name="Z_9F520CD2_86F7_11D3_9808_00A0C9DF29C4_.wvu.PrintArea" localSheetId="16" hidden="1">#REF!</definedName>
    <definedName name="Z_9F520CD2_86F7_11D3_9808_00A0C9DF29C4_.wvu.PrintArea" localSheetId="53" hidden="1">#REF!</definedName>
    <definedName name="Z_9F520CD2_86F7_11D3_9808_00A0C9DF29C4_.wvu.PrintArea" localSheetId="23" hidden="1">#REF!</definedName>
    <definedName name="Z_9F520CD2_86F7_11D3_9808_00A0C9DF29C4_.wvu.PrintArea" localSheetId="14" hidden="1">#REF!</definedName>
    <definedName name="Z_9F520CD2_86F7_11D3_9808_00A0C9DF29C4_.wvu.PrintArea" localSheetId="13" hidden="1">#REF!</definedName>
    <definedName name="Z_9F520CD2_86F7_11D3_9808_00A0C9DF29C4_.wvu.PrintArea" localSheetId="12" hidden="1">#REF!</definedName>
    <definedName name="Z_9F520CD2_86F7_11D3_9808_00A0C9DF29C4_.wvu.PrintArea" localSheetId="36" hidden="1">#REF!</definedName>
    <definedName name="Z_9F520CD2_86F7_11D3_9808_00A0C9DF29C4_.wvu.PrintArea" localSheetId="10" hidden="1">#REF!</definedName>
    <definedName name="Z_9F520CD2_86F7_11D3_9808_00A0C9DF29C4_.wvu.PrintArea" localSheetId="11" hidden="1">#REF!</definedName>
    <definedName name="Z_9F520CD2_86F7_11D3_9808_00A0C9DF29C4_.wvu.PrintArea" localSheetId="9" hidden="1">#REF!</definedName>
    <definedName name="Z_9F520CD2_86F7_11D3_9808_00A0C9DF29C4_.wvu.PrintArea" localSheetId="8" hidden="1">#REF!</definedName>
    <definedName name="Z_9F520CD2_86F7_11D3_9808_00A0C9DF29C4_.wvu.PrintArea" localSheetId="21" hidden="1">#REF!</definedName>
    <definedName name="Z_9F520CD2_86F7_11D3_9808_00A0C9DF29C4_.wvu.PrintArea" localSheetId="6" hidden="1">#REF!</definedName>
    <definedName name="Z_9F520CD2_86F7_11D3_9808_00A0C9DF29C4_.wvu.PrintArea" localSheetId="0" hidden="1">#REF!</definedName>
    <definedName name="Z_9F520CD2_86F7_11D3_9808_00A0C9DF29C4_.wvu.PrintArea" localSheetId="2" hidden="1">#REF!</definedName>
    <definedName name="Z_9F520CD2_86F7_11D3_9808_00A0C9DF29C4_.wvu.PrintArea" localSheetId="1" hidden="1">#REF!</definedName>
    <definedName name="Z_9F520CD2_86F7_11D3_9808_00A0C9DF29C4_.wvu.PrintArea" localSheetId="33" hidden="1">#REF!</definedName>
    <definedName name="Z_9F520CD2_86F7_11D3_9808_00A0C9DF29C4_.wvu.PrintArea" localSheetId="25" hidden="1">#REF!</definedName>
    <definedName name="Z_9F520CD2_86F7_11D3_9808_00A0C9DF29C4_.wvu.PrintArea" hidden="1">#REF!</definedName>
    <definedName name="Z_9F520CD3_86F7_11D3_9808_00A0C9DF29C4_.wvu.PrintArea" localSheetId="17" hidden="1">#REF!</definedName>
    <definedName name="Z_9F520CD3_86F7_11D3_9808_00A0C9DF29C4_.wvu.PrintArea" localSheetId="16" hidden="1">#REF!</definedName>
    <definedName name="Z_9F520CD3_86F7_11D3_9808_00A0C9DF29C4_.wvu.PrintArea" localSheetId="53" hidden="1">#REF!</definedName>
    <definedName name="Z_9F520CD3_86F7_11D3_9808_00A0C9DF29C4_.wvu.PrintArea" localSheetId="23" hidden="1">#REF!</definedName>
    <definedName name="Z_9F520CD3_86F7_11D3_9808_00A0C9DF29C4_.wvu.PrintArea" localSheetId="14" hidden="1">#REF!</definedName>
    <definedName name="Z_9F520CD3_86F7_11D3_9808_00A0C9DF29C4_.wvu.PrintArea" localSheetId="13" hidden="1">#REF!</definedName>
    <definedName name="Z_9F520CD3_86F7_11D3_9808_00A0C9DF29C4_.wvu.PrintArea" localSheetId="12" hidden="1">#REF!</definedName>
    <definedName name="Z_9F520CD3_86F7_11D3_9808_00A0C9DF29C4_.wvu.PrintArea" localSheetId="36" hidden="1">#REF!</definedName>
    <definedName name="Z_9F520CD3_86F7_11D3_9808_00A0C9DF29C4_.wvu.PrintArea" localSheetId="10" hidden="1">#REF!</definedName>
    <definedName name="Z_9F520CD3_86F7_11D3_9808_00A0C9DF29C4_.wvu.PrintArea" localSheetId="11" hidden="1">#REF!</definedName>
    <definedName name="Z_9F520CD3_86F7_11D3_9808_00A0C9DF29C4_.wvu.PrintArea" localSheetId="9" hidden="1">#REF!</definedName>
    <definedName name="Z_9F520CD3_86F7_11D3_9808_00A0C9DF29C4_.wvu.PrintArea" localSheetId="8" hidden="1">#REF!</definedName>
    <definedName name="Z_9F520CD3_86F7_11D3_9808_00A0C9DF29C4_.wvu.PrintArea" localSheetId="21" hidden="1">#REF!</definedName>
    <definedName name="Z_9F520CD3_86F7_11D3_9808_00A0C9DF29C4_.wvu.PrintArea" localSheetId="6" hidden="1">#REF!</definedName>
    <definedName name="Z_9F520CD3_86F7_11D3_9808_00A0C9DF29C4_.wvu.PrintArea" localSheetId="0" hidden="1">#REF!</definedName>
    <definedName name="Z_9F520CD3_86F7_11D3_9808_00A0C9DF29C4_.wvu.PrintArea" localSheetId="2" hidden="1">#REF!</definedName>
    <definedName name="Z_9F520CD3_86F7_11D3_9808_00A0C9DF29C4_.wvu.PrintArea" localSheetId="1" hidden="1">#REF!</definedName>
    <definedName name="Z_9F520CD3_86F7_11D3_9808_00A0C9DF29C4_.wvu.PrintArea" localSheetId="33" hidden="1">#REF!</definedName>
    <definedName name="Z_9F520CD3_86F7_11D3_9808_00A0C9DF29C4_.wvu.PrintArea" localSheetId="25" hidden="1">#REF!</definedName>
    <definedName name="Z_9F520CD3_86F7_11D3_9808_00A0C9DF29C4_.wvu.PrintArea" hidden="1">#REF!</definedName>
    <definedName name="Z_9F520CD5_86F7_11D3_9808_00A0C9DF29C4_.wvu.PrintArea" localSheetId="17" hidden="1">#REF!</definedName>
    <definedName name="Z_9F520CD5_86F7_11D3_9808_00A0C9DF29C4_.wvu.PrintArea" localSheetId="16" hidden="1">#REF!</definedName>
    <definedName name="Z_9F520CD5_86F7_11D3_9808_00A0C9DF29C4_.wvu.PrintArea" localSheetId="53" hidden="1">#REF!</definedName>
    <definedName name="Z_9F520CD5_86F7_11D3_9808_00A0C9DF29C4_.wvu.PrintArea" localSheetId="23" hidden="1">#REF!</definedName>
    <definedName name="Z_9F520CD5_86F7_11D3_9808_00A0C9DF29C4_.wvu.PrintArea" localSheetId="14" hidden="1">#REF!</definedName>
    <definedName name="Z_9F520CD5_86F7_11D3_9808_00A0C9DF29C4_.wvu.PrintArea" localSheetId="13" hidden="1">#REF!</definedName>
    <definedName name="Z_9F520CD5_86F7_11D3_9808_00A0C9DF29C4_.wvu.PrintArea" localSheetId="12" hidden="1">#REF!</definedName>
    <definedName name="Z_9F520CD5_86F7_11D3_9808_00A0C9DF29C4_.wvu.PrintArea" localSheetId="36" hidden="1">#REF!</definedName>
    <definedName name="Z_9F520CD5_86F7_11D3_9808_00A0C9DF29C4_.wvu.PrintArea" localSheetId="10" hidden="1">#REF!</definedName>
    <definedName name="Z_9F520CD5_86F7_11D3_9808_00A0C9DF29C4_.wvu.PrintArea" localSheetId="11" hidden="1">#REF!</definedName>
    <definedName name="Z_9F520CD5_86F7_11D3_9808_00A0C9DF29C4_.wvu.PrintArea" localSheetId="9" hidden="1">#REF!</definedName>
    <definedName name="Z_9F520CD5_86F7_11D3_9808_00A0C9DF29C4_.wvu.PrintArea" localSheetId="8" hidden="1">#REF!</definedName>
    <definedName name="Z_9F520CD5_86F7_11D3_9808_00A0C9DF29C4_.wvu.PrintArea" localSheetId="21" hidden="1">#REF!</definedName>
    <definedName name="Z_9F520CD5_86F7_11D3_9808_00A0C9DF29C4_.wvu.PrintArea" localSheetId="6" hidden="1">#REF!</definedName>
    <definedName name="Z_9F520CD5_86F7_11D3_9808_00A0C9DF29C4_.wvu.PrintArea" localSheetId="0" hidden="1">#REF!</definedName>
    <definedName name="Z_9F520CD5_86F7_11D3_9808_00A0C9DF29C4_.wvu.PrintArea" localSheetId="2" hidden="1">#REF!</definedName>
    <definedName name="Z_9F520CD5_86F7_11D3_9808_00A0C9DF29C4_.wvu.PrintArea" localSheetId="1" hidden="1">#REF!</definedName>
    <definedName name="Z_9F520CD5_86F7_11D3_9808_00A0C9DF29C4_.wvu.PrintArea" localSheetId="33" hidden="1">#REF!</definedName>
    <definedName name="Z_9F520CD5_86F7_11D3_9808_00A0C9DF29C4_.wvu.PrintArea" localSheetId="25" hidden="1">#REF!</definedName>
    <definedName name="Z_9F520CD5_86F7_11D3_9808_00A0C9DF29C4_.wvu.PrintArea" hidden="1">#REF!</definedName>
    <definedName name="Z_9F520CD6_86F7_11D3_9808_00A0C9DF29C4_.wvu.PrintArea" localSheetId="17" hidden="1">#REF!</definedName>
    <definedName name="Z_9F520CD6_86F7_11D3_9808_00A0C9DF29C4_.wvu.PrintArea" localSheetId="16" hidden="1">#REF!</definedName>
    <definedName name="Z_9F520CD6_86F7_11D3_9808_00A0C9DF29C4_.wvu.PrintArea" localSheetId="53" hidden="1">#REF!</definedName>
    <definedName name="Z_9F520CD6_86F7_11D3_9808_00A0C9DF29C4_.wvu.PrintArea" localSheetId="23" hidden="1">#REF!</definedName>
    <definedName name="Z_9F520CD6_86F7_11D3_9808_00A0C9DF29C4_.wvu.PrintArea" localSheetId="14" hidden="1">#REF!</definedName>
    <definedName name="Z_9F520CD6_86F7_11D3_9808_00A0C9DF29C4_.wvu.PrintArea" localSheetId="13" hidden="1">#REF!</definedName>
    <definedName name="Z_9F520CD6_86F7_11D3_9808_00A0C9DF29C4_.wvu.PrintArea" localSheetId="12" hidden="1">#REF!</definedName>
    <definedName name="Z_9F520CD6_86F7_11D3_9808_00A0C9DF29C4_.wvu.PrintArea" localSheetId="36" hidden="1">#REF!</definedName>
    <definedName name="Z_9F520CD6_86F7_11D3_9808_00A0C9DF29C4_.wvu.PrintArea" localSheetId="10" hidden="1">#REF!</definedName>
    <definedName name="Z_9F520CD6_86F7_11D3_9808_00A0C9DF29C4_.wvu.PrintArea" localSheetId="11" hidden="1">#REF!</definedName>
    <definedName name="Z_9F520CD6_86F7_11D3_9808_00A0C9DF29C4_.wvu.PrintArea" localSheetId="9" hidden="1">#REF!</definedName>
    <definedName name="Z_9F520CD6_86F7_11D3_9808_00A0C9DF29C4_.wvu.PrintArea" localSheetId="8" hidden="1">#REF!</definedName>
    <definedName name="Z_9F520CD6_86F7_11D3_9808_00A0C9DF29C4_.wvu.PrintArea" localSheetId="21" hidden="1">#REF!</definedName>
    <definedName name="Z_9F520CD6_86F7_11D3_9808_00A0C9DF29C4_.wvu.PrintArea" localSheetId="6" hidden="1">#REF!</definedName>
    <definedName name="Z_9F520CD6_86F7_11D3_9808_00A0C9DF29C4_.wvu.PrintArea" localSheetId="0" hidden="1">#REF!</definedName>
    <definedName name="Z_9F520CD6_86F7_11D3_9808_00A0C9DF29C4_.wvu.PrintArea" localSheetId="2" hidden="1">#REF!</definedName>
    <definedName name="Z_9F520CD6_86F7_11D3_9808_00A0C9DF29C4_.wvu.PrintArea" localSheetId="1" hidden="1">#REF!</definedName>
    <definedName name="Z_9F520CD6_86F7_11D3_9808_00A0C9DF29C4_.wvu.PrintArea" localSheetId="33" hidden="1">#REF!</definedName>
    <definedName name="Z_9F520CD6_86F7_11D3_9808_00A0C9DF29C4_.wvu.PrintArea" localSheetId="25" hidden="1">#REF!</definedName>
    <definedName name="Z_9F520CD6_86F7_11D3_9808_00A0C9DF29C4_.wvu.PrintArea" hidden="1">#REF!</definedName>
    <definedName name="Z_9F520CD7_86F7_11D3_9808_00A0C9DF29C4_.wvu.PrintArea" localSheetId="17" hidden="1">#REF!</definedName>
    <definedName name="Z_9F520CD7_86F7_11D3_9808_00A0C9DF29C4_.wvu.PrintArea" localSheetId="16" hidden="1">#REF!</definedName>
    <definedName name="Z_9F520CD7_86F7_11D3_9808_00A0C9DF29C4_.wvu.PrintArea" localSheetId="53" hidden="1">#REF!</definedName>
    <definedName name="Z_9F520CD7_86F7_11D3_9808_00A0C9DF29C4_.wvu.PrintArea" localSheetId="23" hidden="1">#REF!</definedName>
    <definedName name="Z_9F520CD7_86F7_11D3_9808_00A0C9DF29C4_.wvu.PrintArea" localSheetId="14" hidden="1">#REF!</definedName>
    <definedName name="Z_9F520CD7_86F7_11D3_9808_00A0C9DF29C4_.wvu.PrintArea" localSheetId="13" hidden="1">#REF!</definedName>
    <definedName name="Z_9F520CD7_86F7_11D3_9808_00A0C9DF29C4_.wvu.PrintArea" localSheetId="12" hidden="1">#REF!</definedName>
    <definedName name="Z_9F520CD7_86F7_11D3_9808_00A0C9DF29C4_.wvu.PrintArea" localSheetId="36" hidden="1">#REF!</definedName>
    <definedName name="Z_9F520CD7_86F7_11D3_9808_00A0C9DF29C4_.wvu.PrintArea" localSheetId="10" hidden="1">#REF!</definedName>
    <definedName name="Z_9F520CD7_86F7_11D3_9808_00A0C9DF29C4_.wvu.PrintArea" localSheetId="11" hidden="1">#REF!</definedName>
    <definedName name="Z_9F520CD7_86F7_11D3_9808_00A0C9DF29C4_.wvu.PrintArea" localSheetId="9" hidden="1">#REF!</definedName>
    <definedName name="Z_9F520CD7_86F7_11D3_9808_00A0C9DF29C4_.wvu.PrintArea" localSheetId="8" hidden="1">#REF!</definedName>
    <definedName name="Z_9F520CD7_86F7_11D3_9808_00A0C9DF29C4_.wvu.PrintArea" localSheetId="21" hidden="1">#REF!</definedName>
    <definedName name="Z_9F520CD7_86F7_11D3_9808_00A0C9DF29C4_.wvu.PrintArea" localSheetId="6" hidden="1">#REF!</definedName>
    <definedName name="Z_9F520CD7_86F7_11D3_9808_00A0C9DF29C4_.wvu.PrintArea" localSheetId="0" hidden="1">#REF!</definedName>
    <definedName name="Z_9F520CD7_86F7_11D3_9808_00A0C9DF29C4_.wvu.PrintArea" localSheetId="2" hidden="1">#REF!</definedName>
    <definedName name="Z_9F520CD7_86F7_11D3_9808_00A0C9DF29C4_.wvu.PrintArea" localSheetId="1" hidden="1">#REF!</definedName>
    <definedName name="Z_9F520CD7_86F7_11D3_9808_00A0C9DF29C4_.wvu.PrintArea" localSheetId="33" hidden="1">#REF!</definedName>
    <definedName name="Z_9F520CD7_86F7_11D3_9808_00A0C9DF29C4_.wvu.PrintArea" localSheetId="25" hidden="1">#REF!</definedName>
    <definedName name="Z_9F520CD7_86F7_11D3_9808_00A0C9DF29C4_.wvu.PrintArea" hidden="1">#REF!</definedName>
    <definedName name="Z_9F520CD8_86F7_11D3_9808_00A0C9DF29C4_.wvu.PrintArea" localSheetId="17" hidden="1">#REF!</definedName>
    <definedName name="Z_9F520CD8_86F7_11D3_9808_00A0C9DF29C4_.wvu.PrintArea" localSheetId="16" hidden="1">#REF!</definedName>
    <definedName name="Z_9F520CD8_86F7_11D3_9808_00A0C9DF29C4_.wvu.PrintArea" localSheetId="53" hidden="1">#REF!</definedName>
    <definedName name="Z_9F520CD8_86F7_11D3_9808_00A0C9DF29C4_.wvu.PrintArea" localSheetId="23" hidden="1">#REF!</definedName>
    <definedName name="Z_9F520CD8_86F7_11D3_9808_00A0C9DF29C4_.wvu.PrintArea" localSheetId="14" hidden="1">#REF!</definedName>
    <definedName name="Z_9F520CD8_86F7_11D3_9808_00A0C9DF29C4_.wvu.PrintArea" localSheetId="13" hidden="1">#REF!</definedName>
    <definedName name="Z_9F520CD8_86F7_11D3_9808_00A0C9DF29C4_.wvu.PrintArea" localSheetId="12" hidden="1">#REF!</definedName>
    <definedName name="Z_9F520CD8_86F7_11D3_9808_00A0C9DF29C4_.wvu.PrintArea" localSheetId="36" hidden="1">#REF!</definedName>
    <definedName name="Z_9F520CD8_86F7_11D3_9808_00A0C9DF29C4_.wvu.PrintArea" localSheetId="10" hidden="1">#REF!</definedName>
    <definedName name="Z_9F520CD8_86F7_11D3_9808_00A0C9DF29C4_.wvu.PrintArea" localSheetId="11" hidden="1">#REF!</definedName>
    <definedName name="Z_9F520CD8_86F7_11D3_9808_00A0C9DF29C4_.wvu.PrintArea" localSheetId="9" hidden="1">#REF!</definedName>
    <definedName name="Z_9F520CD8_86F7_11D3_9808_00A0C9DF29C4_.wvu.PrintArea" localSheetId="8" hidden="1">#REF!</definedName>
    <definedName name="Z_9F520CD8_86F7_11D3_9808_00A0C9DF29C4_.wvu.PrintArea" localSheetId="21" hidden="1">#REF!</definedName>
    <definedName name="Z_9F520CD8_86F7_11D3_9808_00A0C9DF29C4_.wvu.PrintArea" localSheetId="6" hidden="1">#REF!</definedName>
    <definedName name="Z_9F520CD8_86F7_11D3_9808_00A0C9DF29C4_.wvu.PrintArea" localSheetId="0" hidden="1">#REF!</definedName>
    <definedName name="Z_9F520CD8_86F7_11D3_9808_00A0C9DF29C4_.wvu.PrintArea" localSheetId="2" hidden="1">#REF!</definedName>
    <definedName name="Z_9F520CD8_86F7_11D3_9808_00A0C9DF29C4_.wvu.PrintArea" localSheetId="1" hidden="1">#REF!</definedName>
    <definedName name="Z_9F520CD8_86F7_11D3_9808_00A0C9DF29C4_.wvu.PrintArea" localSheetId="33" hidden="1">#REF!</definedName>
    <definedName name="Z_9F520CD8_86F7_11D3_9808_00A0C9DF29C4_.wvu.PrintArea" localSheetId="25" hidden="1">#REF!</definedName>
    <definedName name="Z_9F520CD8_86F7_11D3_9808_00A0C9DF29C4_.wvu.PrintArea" hidden="1">#REF!</definedName>
    <definedName name="Z_9F520CDA_86F7_11D3_9808_00A0C9DF29C4_.wvu.PrintArea" localSheetId="17" hidden="1">#REF!</definedName>
    <definedName name="Z_9F520CDA_86F7_11D3_9808_00A0C9DF29C4_.wvu.PrintArea" localSheetId="16" hidden="1">#REF!</definedName>
    <definedName name="Z_9F520CDA_86F7_11D3_9808_00A0C9DF29C4_.wvu.PrintArea" localSheetId="53" hidden="1">#REF!</definedName>
    <definedName name="Z_9F520CDA_86F7_11D3_9808_00A0C9DF29C4_.wvu.PrintArea" localSheetId="23" hidden="1">#REF!</definedName>
    <definedName name="Z_9F520CDA_86F7_11D3_9808_00A0C9DF29C4_.wvu.PrintArea" localSheetId="14" hidden="1">#REF!</definedName>
    <definedName name="Z_9F520CDA_86F7_11D3_9808_00A0C9DF29C4_.wvu.PrintArea" localSheetId="13" hidden="1">#REF!</definedName>
    <definedName name="Z_9F520CDA_86F7_11D3_9808_00A0C9DF29C4_.wvu.PrintArea" localSheetId="12" hidden="1">#REF!</definedName>
    <definedName name="Z_9F520CDA_86F7_11D3_9808_00A0C9DF29C4_.wvu.PrintArea" localSheetId="36" hidden="1">#REF!</definedName>
    <definedName name="Z_9F520CDA_86F7_11D3_9808_00A0C9DF29C4_.wvu.PrintArea" localSheetId="10" hidden="1">#REF!</definedName>
    <definedName name="Z_9F520CDA_86F7_11D3_9808_00A0C9DF29C4_.wvu.PrintArea" localSheetId="11" hidden="1">#REF!</definedName>
    <definedName name="Z_9F520CDA_86F7_11D3_9808_00A0C9DF29C4_.wvu.PrintArea" localSheetId="9" hidden="1">#REF!</definedName>
    <definedName name="Z_9F520CDA_86F7_11D3_9808_00A0C9DF29C4_.wvu.PrintArea" localSheetId="8" hidden="1">#REF!</definedName>
    <definedName name="Z_9F520CDA_86F7_11D3_9808_00A0C9DF29C4_.wvu.PrintArea" localSheetId="21" hidden="1">#REF!</definedName>
    <definedName name="Z_9F520CDA_86F7_11D3_9808_00A0C9DF29C4_.wvu.PrintArea" localSheetId="6" hidden="1">#REF!</definedName>
    <definedName name="Z_9F520CDA_86F7_11D3_9808_00A0C9DF29C4_.wvu.PrintArea" localSheetId="0" hidden="1">#REF!</definedName>
    <definedName name="Z_9F520CDA_86F7_11D3_9808_00A0C9DF29C4_.wvu.PrintArea" localSheetId="2" hidden="1">#REF!</definedName>
    <definedName name="Z_9F520CDA_86F7_11D3_9808_00A0C9DF29C4_.wvu.PrintArea" localSheetId="1" hidden="1">#REF!</definedName>
    <definedName name="Z_9F520CDA_86F7_11D3_9808_00A0C9DF29C4_.wvu.PrintArea" localSheetId="33" hidden="1">#REF!</definedName>
    <definedName name="Z_9F520CDA_86F7_11D3_9808_00A0C9DF29C4_.wvu.PrintArea" localSheetId="25" hidden="1">#REF!</definedName>
    <definedName name="Z_9F520CDA_86F7_11D3_9808_00A0C9DF29C4_.wvu.PrintArea" hidden="1">#REF!</definedName>
    <definedName name="Z_9F520CDB_86F7_11D3_9808_00A0C9DF29C4_.wvu.PrintArea" localSheetId="17" hidden="1">#REF!</definedName>
    <definedName name="Z_9F520CDB_86F7_11D3_9808_00A0C9DF29C4_.wvu.PrintArea" localSheetId="16" hidden="1">#REF!</definedName>
    <definedName name="Z_9F520CDB_86F7_11D3_9808_00A0C9DF29C4_.wvu.PrintArea" localSheetId="53" hidden="1">#REF!</definedName>
    <definedName name="Z_9F520CDB_86F7_11D3_9808_00A0C9DF29C4_.wvu.PrintArea" localSheetId="23" hidden="1">#REF!</definedName>
    <definedName name="Z_9F520CDB_86F7_11D3_9808_00A0C9DF29C4_.wvu.PrintArea" localSheetId="14" hidden="1">#REF!</definedName>
    <definedName name="Z_9F520CDB_86F7_11D3_9808_00A0C9DF29C4_.wvu.PrintArea" localSheetId="13" hidden="1">#REF!</definedName>
    <definedName name="Z_9F520CDB_86F7_11D3_9808_00A0C9DF29C4_.wvu.PrintArea" localSheetId="12" hidden="1">#REF!</definedName>
    <definedName name="Z_9F520CDB_86F7_11D3_9808_00A0C9DF29C4_.wvu.PrintArea" localSheetId="36" hidden="1">#REF!</definedName>
    <definedName name="Z_9F520CDB_86F7_11D3_9808_00A0C9DF29C4_.wvu.PrintArea" localSheetId="10" hidden="1">#REF!</definedName>
    <definedName name="Z_9F520CDB_86F7_11D3_9808_00A0C9DF29C4_.wvu.PrintArea" localSheetId="11" hidden="1">#REF!</definedName>
    <definedName name="Z_9F520CDB_86F7_11D3_9808_00A0C9DF29C4_.wvu.PrintArea" localSheetId="9" hidden="1">#REF!</definedName>
    <definedName name="Z_9F520CDB_86F7_11D3_9808_00A0C9DF29C4_.wvu.PrintArea" localSheetId="8" hidden="1">#REF!</definedName>
    <definedName name="Z_9F520CDB_86F7_11D3_9808_00A0C9DF29C4_.wvu.PrintArea" localSheetId="21" hidden="1">#REF!</definedName>
    <definedName name="Z_9F520CDB_86F7_11D3_9808_00A0C9DF29C4_.wvu.PrintArea" localSheetId="6" hidden="1">#REF!</definedName>
    <definedName name="Z_9F520CDB_86F7_11D3_9808_00A0C9DF29C4_.wvu.PrintArea" localSheetId="0" hidden="1">#REF!</definedName>
    <definedName name="Z_9F520CDB_86F7_11D3_9808_00A0C9DF29C4_.wvu.PrintArea" localSheetId="2" hidden="1">#REF!</definedName>
    <definedName name="Z_9F520CDB_86F7_11D3_9808_00A0C9DF29C4_.wvu.PrintArea" localSheetId="1" hidden="1">#REF!</definedName>
    <definedName name="Z_9F520CDB_86F7_11D3_9808_00A0C9DF29C4_.wvu.PrintArea" localSheetId="33" hidden="1">#REF!</definedName>
    <definedName name="Z_9F520CDB_86F7_11D3_9808_00A0C9DF29C4_.wvu.PrintArea" localSheetId="25" hidden="1">#REF!</definedName>
    <definedName name="Z_9F520CDB_86F7_11D3_9808_00A0C9DF29C4_.wvu.PrintArea" hidden="1">#REF!</definedName>
    <definedName name="Z_9F520CDC_86F7_11D3_9808_00A0C9DF29C4_.wvu.PrintArea" localSheetId="17" hidden="1">#REF!</definedName>
    <definedName name="Z_9F520CDC_86F7_11D3_9808_00A0C9DF29C4_.wvu.PrintArea" localSheetId="16" hidden="1">#REF!</definedName>
    <definedName name="Z_9F520CDC_86F7_11D3_9808_00A0C9DF29C4_.wvu.PrintArea" localSheetId="53" hidden="1">#REF!</definedName>
    <definedName name="Z_9F520CDC_86F7_11D3_9808_00A0C9DF29C4_.wvu.PrintArea" localSheetId="23" hidden="1">#REF!</definedName>
    <definedName name="Z_9F520CDC_86F7_11D3_9808_00A0C9DF29C4_.wvu.PrintArea" localSheetId="14" hidden="1">#REF!</definedName>
    <definedName name="Z_9F520CDC_86F7_11D3_9808_00A0C9DF29C4_.wvu.PrintArea" localSheetId="13" hidden="1">#REF!</definedName>
    <definedName name="Z_9F520CDC_86F7_11D3_9808_00A0C9DF29C4_.wvu.PrintArea" localSheetId="12" hidden="1">#REF!</definedName>
    <definedName name="Z_9F520CDC_86F7_11D3_9808_00A0C9DF29C4_.wvu.PrintArea" localSheetId="36" hidden="1">#REF!</definedName>
    <definedName name="Z_9F520CDC_86F7_11D3_9808_00A0C9DF29C4_.wvu.PrintArea" localSheetId="10" hidden="1">#REF!</definedName>
    <definedName name="Z_9F520CDC_86F7_11D3_9808_00A0C9DF29C4_.wvu.PrintArea" localSheetId="11" hidden="1">#REF!</definedName>
    <definedName name="Z_9F520CDC_86F7_11D3_9808_00A0C9DF29C4_.wvu.PrintArea" localSheetId="9" hidden="1">#REF!</definedName>
    <definedName name="Z_9F520CDC_86F7_11D3_9808_00A0C9DF29C4_.wvu.PrintArea" localSheetId="8" hidden="1">#REF!</definedName>
    <definedName name="Z_9F520CDC_86F7_11D3_9808_00A0C9DF29C4_.wvu.PrintArea" localSheetId="21" hidden="1">#REF!</definedName>
    <definedName name="Z_9F520CDC_86F7_11D3_9808_00A0C9DF29C4_.wvu.PrintArea" localSheetId="6" hidden="1">#REF!</definedName>
    <definedName name="Z_9F520CDC_86F7_11D3_9808_00A0C9DF29C4_.wvu.PrintArea" localSheetId="0" hidden="1">#REF!</definedName>
    <definedName name="Z_9F520CDC_86F7_11D3_9808_00A0C9DF29C4_.wvu.PrintArea" localSheetId="2" hidden="1">#REF!</definedName>
    <definedName name="Z_9F520CDC_86F7_11D3_9808_00A0C9DF29C4_.wvu.PrintArea" localSheetId="1" hidden="1">#REF!</definedName>
    <definedName name="Z_9F520CDC_86F7_11D3_9808_00A0C9DF29C4_.wvu.PrintArea" localSheetId="33" hidden="1">#REF!</definedName>
    <definedName name="Z_9F520CDC_86F7_11D3_9808_00A0C9DF29C4_.wvu.PrintArea" localSheetId="25" hidden="1">#REF!</definedName>
    <definedName name="Z_9F520CDC_86F7_11D3_9808_00A0C9DF29C4_.wvu.PrintArea" hidden="1">#REF!</definedName>
    <definedName name="Z_9F520CDD_86F7_11D3_9808_00A0C9DF29C4_.wvu.PrintArea" localSheetId="17" hidden="1">#REF!</definedName>
    <definedName name="Z_9F520CDD_86F7_11D3_9808_00A0C9DF29C4_.wvu.PrintArea" localSheetId="16" hidden="1">#REF!</definedName>
    <definedName name="Z_9F520CDD_86F7_11D3_9808_00A0C9DF29C4_.wvu.PrintArea" localSheetId="53" hidden="1">#REF!</definedName>
    <definedName name="Z_9F520CDD_86F7_11D3_9808_00A0C9DF29C4_.wvu.PrintArea" localSheetId="23" hidden="1">#REF!</definedName>
    <definedName name="Z_9F520CDD_86F7_11D3_9808_00A0C9DF29C4_.wvu.PrintArea" localSheetId="14" hidden="1">#REF!</definedName>
    <definedName name="Z_9F520CDD_86F7_11D3_9808_00A0C9DF29C4_.wvu.PrintArea" localSheetId="13" hidden="1">#REF!</definedName>
    <definedName name="Z_9F520CDD_86F7_11D3_9808_00A0C9DF29C4_.wvu.PrintArea" localSheetId="12" hidden="1">#REF!</definedName>
    <definedName name="Z_9F520CDD_86F7_11D3_9808_00A0C9DF29C4_.wvu.PrintArea" localSheetId="36" hidden="1">#REF!</definedName>
    <definedName name="Z_9F520CDD_86F7_11D3_9808_00A0C9DF29C4_.wvu.PrintArea" localSheetId="10" hidden="1">#REF!</definedName>
    <definedName name="Z_9F520CDD_86F7_11D3_9808_00A0C9DF29C4_.wvu.PrintArea" localSheetId="11" hidden="1">#REF!</definedName>
    <definedName name="Z_9F520CDD_86F7_11D3_9808_00A0C9DF29C4_.wvu.PrintArea" localSheetId="9" hidden="1">#REF!</definedName>
    <definedName name="Z_9F520CDD_86F7_11D3_9808_00A0C9DF29C4_.wvu.PrintArea" localSheetId="8" hidden="1">#REF!</definedName>
    <definedName name="Z_9F520CDD_86F7_11D3_9808_00A0C9DF29C4_.wvu.PrintArea" localSheetId="21" hidden="1">#REF!</definedName>
    <definedName name="Z_9F520CDD_86F7_11D3_9808_00A0C9DF29C4_.wvu.PrintArea" localSheetId="6" hidden="1">#REF!</definedName>
    <definedName name="Z_9F520CDD_86F7_11D3_9808_00A0C9DF29C4_.wvu.PrintArea" localSheetId="0" hidden="1">#REF!</definedName>
    <definedName name="Z_9F520CDD_86F7_11D3_9808_00A0C9DF29C4_.wvu.PrintArea" localSheetId="2" hidden="1">#REF!</definedName>
    <definedName name="Z_9F520CDD_86F7_11D3_9808_00A0C9DF29C4_.wvu.PrintArea" localSheetId="1" hidden="1">#REF!</definedName>
    <definedName name="Z_9F520CDD_86F7_11D3_9808_00A0C9DF29C4_.wvu.PrintArea" localSheetId="33" hidden="1">#REF!</definedName>
    <definedName name="Z_9F520CDD_86F7_11D3_9808_00A0C9DF29C4_.wvu.PrintArea" localSheetId="25" hidden="1">#REF!</definedName>
    <definedName name="Z_9F520CDD_86F7_11D3_9808_00A0C9DF29C4_.wvu.PrintArea" hidden="1">#REF!</definedName>
    <definedName name="Z_9F520CDF_86F7_11D3_9808_00A0C9DF29C4_.wvu.PrintArea" localSheetId="17" hidden="1">#REF!</definedName>
    <definedName name="Z_9F520CDF_86F7_11D3_9808_00A0C9DF29C4_.wvu.PrintArea" localSheetId="16" hidden="1">#REF!</definedName>
    <definedName name="Z_9F520CDF_86F7_11D3_9808_00A0C9DF29C4_.wvu.PrintArea" localSheetId="53" hidden="1">#REF!</definedName>
    <definedName name="Z_9F520CDF_86F7_11D3_9808_00A0C9DF29C4_.wvu.PrintArea" localSheetId="23" hidden="1">#REF!</definedName>
    <definedName name="Z_9F520CDF_86F7_11D3_9808_00A0C9DF29C4_.wvu.PrintArea" localSheetId="14" hidden="1">#REF!</definedName>
    <definedName name="Z_9F520CDF_86F7_11D3_9808_00A0C9DF29C4_.wvu.PrintArea" localSheetId="13" hidden="1">#REF!</definedName>
    <definedName name="Z_9F520CDF_86F7_11D3_9808_00A0C9DF29C4_.wvu.PrintArea" localSheetId="12" hidden="1">#REF!</definedName>
    <definedName name="Z_9F520CDF_86F7_11D3_9808_00A0C9DF29C4_.wvu.PrintArea" localSheetId="36" hidden="1">#REF!</definedName>
    <definedName name="Z_9F520CDF_86F7_11D3_9808_00A0C9DF29C4_.wvu.PrintArea" localSheetId="10" hidden="1">#REF!</definedName>
    <definedName name="Z_9F520CDF_86F7_11D3_9808_00A0C9DF29C4_.wvu.PrintArea" localSheetId="11" hidden="1">#REF!</definedName>
    <definedName name="Z_9F520CDF_86F7_11D3_9808_00A0C9DF29C4_.wvu.PrintArea" localSheetId="9" hidden="1">#REF!</definedName>
    <definedName name="Z_9F520CDF_86F7_11D3_9808_00A0C9DF29C4_.wvu.PrintArea" localSheetId="8" hidden="1">#REF!</definedName>
    <definedName name="Z_9F520CDF_86F7_11D3_9808_00A0C9DF29C4_.wvu.PrintArea" localSheetId="21" hidden="1">#REF!</definedName>
    <definedName name="Z_9F520CDF_86F7_11D3_9808_00A0C9DF29C4_.wvu.PrintArea" localSheetId="6" hidden="1">#REF!</definedName>
    <definedName name="Z_9F520CDF_86F7_11D3_9808_00A0C9DF29C4_.wvu.PrintArea" localSheetId="0" hidden="1">#REF!</definedName>
    <definedName name="Z_9F520CDF_86F7_11D3_9808_00A0C9DF29C4_.wvu.PrintArea" localSheetId="2" hidden="1">#REF!</definedName>
    <definedName name="Z_9F520CDF_86F7_11D3_9808_00A0C9DF29C4_.wvu.PrintArea" localSheetId="1" hidden="1">#REF!</definedName>
    <definedName name="Z_9F520CDF_86F7_11D3_9808_00A0C9DF29C4_.wvu.PrintArea" localSheetId="33" hidden="1">#REF!</definedName>
    <definedName name="Z_9F520CDF_86F7_11D3_9808_00A0C9DF29C4_.wvu.PrintArea" localSheetId="25" hidden="1">#REF!</definedName>
    <definedName name="Z_9F520CDF_86F7_11D3_9808_00A0C9DF29C4_.wvu.PrintArea" hidden="1">#REF!</definedName>
    <definedName name="Z_9F520CE0_86F7_11D3_9808_00A0C9DF29C4_.wvu.PrintArea" localSheetId="17" hidden="1">#REF!</definedName>
    <definedName name="Z_9F520CE0_86F7_11D3_9808_00A0C9DF29C4_.wvu.PrintArea" localSheetId="16" hidden="1">#REF!</definedName>
    <definedName name="Z_9F520CE0_86F7_11D3_9808_00A0C9DF29C4_.wvu.PrintArea" localSheetId="53" hidden="1">#REF!</definedName>
    <definedName name="Z_9F520CE0_86F7_11D3_9808_00A0C9DF29C4_.wvu.PrintArea" localSheetId="23" hidden="1">#REF!</definedName>
    <definedName name="Z_9F520CE0_86F7_11D3_9808_00A0C9DF29C4_.wvu.PrintArea" localSheetId="14" hidden="1">#REF!</definedName>
    <definedName name="Z_9F520CE0_86F7_11D3_9808_00A0C9DF29C4_.wvu.PrintArea" localSheetId="13" hidden="1">#REF!</definedName>
    <definedName name="Z_9F520CE0_86F7_11D3_9808_00A0C9DF29C4_.wvu.PrintArea" localSheetId="12" hidden="1">#REF!</definedName>
    <definedName name="Z_9F520CE0_86F7_11D3_9808_00A0C9DF29C4_.wvu.PrintArea" localSheetId="36" hidden="1">#REF!</definedName>
    <definedName name="Z_9F520CE0_86F7_11D3_9808_00A0C9DF29C4_.wvu.PrintArea" localSheetId="10" hidden="1">#REF!</definedName>
    <definedName name="Z_9F520CE0_86F7_11D3_9808_00A0C9DF29C4_.wvu.PrintArea" localSheetId="11" hidden="1">#REF!</definedName>
    <definedName name="Z_9F520CE0_86F7_11D3_9808_00A0C9DF29C4_.wvu.PrintArea" localSheetId="9" hidden="1">#REF!</definedName>
    <definedName name="Z_9F520CE0_86F7_11D3_9808_00A0C9DF29C4_.wvu.PrintArea" localSheetId="8" hidden="1">#REF!</definedName>
    <definedName name="Z_9F520CE0_86F7_11D3_9808_00A0C9DF29C4_.wvu.PrintArea" localSheetId="21" hidden="1">#REF!</definedName>
    <definedName name="Z_9F520CE0_86F7_11D3_9808_00A0C9DF29C4_.wvu.PrintArea" localSheetId="6" hidden="1">#REF!</definedName>
    <definedName name="Z_9F520CE0_86F7_11D3_9808_00A0C9DF29C4_.wvu.PrintArea" localSheetId="0" hidden="1">#REF!</definedName>
    <definedName name="Z_9F520CE0_86F7_11D3_9808_00A0C9DF29C4_.wvu.PrintArea" localSheetId="2" hidden="1">#REF!</definedName>
    <definedName name="Z_9F520CE0_86F7_11D3_9808_00A0C9DF29C4_.wvu.PrintArea" localSheetId="1" hidden="1">#REF!</definedName>
    <definedName name="Z_9F520CE0_86F7_11D3_9808_00A0C9DF29C4_.wvu.PrintArea" localSheetId="33" hidden="1">#REF!</definedName>
    <definedName name="Z_9F520CE0_86F7_11D3_9808_00A0C9DF29C4_.wvu.PrintArea" localSheetId="25" hidden="1">#REF!</definedName>
    <definedName name="Z_9F520CE0_86F7_11D3_9808_00A0C9DF29C4_.wvu.PrintArea" hidden="1">#REF!</definedName>
    <definedName name="Z_A1F52E4A_03D7_11D3_88AD_0080C84A5D47_.wvu.PrintArea" localSheetId="17" hidden="1">#REF!</definedName>
    <definedName name="Z_A1F52E4A_03D7_11D3_88AD_0080C84A5D47_.wvu.PrintArea" localSheetId="16" hidden="1">#REF!</definedName>
    <definedName name="Z_A1F52E4A_03D7_11D3_88AD_0080C84A5D47_.wvu.PrintArea" localSheetId="53" hidden="1">#REF!</definedName>
    <definedName name="Z_A1F52E4A_03D7_11D3_88AD_0080C84A5D47_.wvu.PrintArea" localSheetId="23" hidden="1">#REF!</definedName>
    <definedName name="Z_A1F52E4A_03D7_11D3_88AD_0080C84A5D47_.wvu.PrintArea" localSheetId="14" hidden="1">#REF!</definedName>
    <definedName name="Z_A1F52E4A_03D7_11D3_88AD_0080C84A5D47_.wvu.PrintArea" localSheetId="13" hidden="1">#REF!</definedName>
    <definedName name="Z_A1F52E4A_03D7_11D3_88AD_0080C84A5D47_.wvu.PrintArea" localSheetId="12" hidden="1">#REF!</definedName>
    <definedName name="Z_A1F52E4A_03D7_11D3_88AD_0080C84A5D47_.wvu.PrintArea" localSheetId="36" hidden="1">#REF!</definedName>
    <definedName name="Z_A1F52E4A_03D7_11D3_88AD_0080C84A5D47_.wvu.PrintArea" localSheetId="10" hidden="1">#REF!</definedName>
    <definedName name="Z_A1F52E4A_03D7_11D3_88AD_0080C84A5D47_.wvu.PrintArea" localSheetId="11" hidden="1">#REF!</definedName>
    <definedName name="Z_A1F52E4A_03D7_11D3_88AD_0080C84A5D47_.wvu.PrintArea" localSheetId="9" hidden="1">#REF!</definedName>
    <definedName name="Z_A1F52E4A_03D7_11D3_88AD_0080C84A5D47_.wvu.PrintArea" localSheetId="8" hidden="1">#REF!</definedName>
    <definedName name="Z_A1F52E4A_03D7_11D3_88AD_0080C84A5D47_.wvu.PrintArea" localSheetId="21" hidden="1">#REF!</definedName>
    <definedName name="Z_A1F52E4A_03D7_11D3_88AD_0080C84A5D47_.wvu.PrintArea" localSheetId="6" hidden="1">#REF!</definedName>
    <definedName name="Z_A1F52E4A_03D7_11D3_88AD_0080C84A5D47_.wvu.PrintArea" localSheetId="0" hidden="1">#REF!</definedName>
    <definedName name="Z_A1F52E4A_03D7_11D3_88AD_0080C84A5D47_.wvu.PrintArea" localSheetId="2" hidden="1">#REF!</definedName>
    <definedName name="Z_A1F52E4A_03D7_11D3_88AD_0080C84A5D47_.wvu.PrintArea" localSheetId="1" hidden="1">#REF!</definedName>
    <definedName name="Z_A1F52E4A_03D7_11D3_88AD_0080C84A5D47_.wvu.PrintArea" localSheetId="33" hidden="1">#REF!</definedName>
    <definedName name="Z_A1F52E4A_03D7_11D3_88AD_0080C84A5D47_.wvu.PrintArea" localSheetId="25" hidden="1">#REF!</definedName>
    <definedName name="Z_A1F52E4A_03D7_11D3_88AD_0080C84A5D47_.wvu.PrintArea" hidden="1">#REF!</definedName>
    <definedName name="Z_A1F52E4C_03D7_11D3_88AD_0080C84A5D47_.wvu.PrintArea" localSheetId="17" hidden="1">#REF!</definedName>
    <definedName name="Z_A1F52E4C_03D7_11D3_88AD_0080C84A5D47_.wvu.PrintArea" localSheetId="16" hidden="1">#REF!</definedName>
    <definedName name="Z_A1F52E4C_03D7_11D3_88AD_0080C84A5D47_.wvu.PrintArea" localSheetId="53" hidden="1">#REF!</definedName>
    <definedName name="Z_A1F52E4C_03D7_11D3_88AD_0080C84A5D47_.wvu.PrintArea" localSheetId="23" hidden="1">#REF!</definedName>
    <definedName name="Z_A1F52E4C_03D7_11D3_88AD_0080C84A5D47_.wvu.PrintArea" localSheetId="14" hidden="1">#REF!</definedName>
    <definedName name="Z_A1F52E4C_03D7_11D3_88AD_0080C84A5D47_.wvu.PrintArea" localSheetId="13" hidden="1">#REF!</definedName>
    <definedName name="Z_A1F52E4C_03D7_11D3_88AD_0080C84A5D47_.wvu.PrintArea" localSheetId="12" hidden="1">#REF!</definedName>
    <definedName name="Z_A1F52E4C_03D7_11D3_88AD_0080C84A5D47_.wvu.PrintArea" localSheetId="36" hidden="1">#REF!</definedName>
    <definedName name="Z_A1F52E4C_03D7_11D3_88AD_0080C84A5D47_.wvu.PrintArea" localSheetId="10" hidden="1">#REF!</definedName>
    <definedName name="Z_A1F52E4C_03D7_11D3_88AD_0080C84A5D47_.wvu.PrintArea" localSheetId="11" hidden="1">#REF!</definedName>
    <definedName name="Z_A1F52E4C_03D7_11D3_88AD_0080C84A5D47_.wvu.PrintArea" localSheetId="9" hidden="1">#REF!</definedName>
    <definedName name="Z_A1F52E4C_03D7_11D3_88AD_0080C84A5D47_.wvu.PrintArea" localSheetId="8" hidden="1">#REF!</definedName>
    <definedName name="Z_A1F52E4C_03D7_11D3_88AD_0080C84A5D47_.wvu.PrintArea" localSheetId="21" hidden="1">#REF!</definedName>
    <definedName name="Z_A1F52E4C_03D7_11D3_88AD_0080C84A5D47_.wvu.PrintArea" localSheetId="6" hidden="1">#REF!</definedName>
    <definedName name="Z_A1F52E4C_03D7_11D3_88AD_0080C84A5D47_.wvu.PrintArea" localSheetId="0" hidden="1">#REF!</definedName>
    <definedName name="Z_A1F52E4C_03D7_11D3_88AD_0080C84A5D47_.wvu.PrintArea" localSheetId="2" hidden="1">#REF!</definedName>
    <definedName name="Z_A1F52E4C_03D7_11D3_88AD_0080C84A5D47_.wvu.PrintArea" localSheetId="1" hidden="1">#REF!</definedName>
    <definedName name="Z_A1F52E4C_03D7_11D3_88AD_0080C84A5D47_.wvu.PrintArea" localSheetId="33" hidden="1">#REF!</definedName>
    <definedName name="Z_A1F52E4C_03D7_11D3_88AD_0080C84A5D47_.wvu.PrintArea" localSheetId="25" hidden="1">#REF!</definedName>
    <definedName name="Z_A1F52E4C_03D7_11D3_88AD_0080C84A5D47_.wvu.PrintArea" hidden="1">#REF!</definedName>
    <definedName name="Z_A1F52E4D_03D7_11D3_88AD_0080C84A5D47_.wvu.PrintArea" localSheetId="17" hidden="1">#REF!</definedName>
    <definedName name="Z_A1F52E4D_03D7_11D3_88AD_0080C84A5D47_.wvu.PrintArea" localSheetId="16" hidden="1">#REF!</definedName>
    <definedName name="Z_A1F52E4D_03D7_11D3_88AD_0080C84A5D47_.wvu.PrintArea" localSheetId="53" hidden="1">#REF!</definedName>
    <definedName name="Z_A1F52E4D_03D7_11D3_88AD_0080C84A5D47_.wvu.PrintArea" localSheetId="23" hidden="1">#REF!</definedName>
    <definedName name="Z_A1F52E4D_03D7_11D3_88AD_0080C84A5D47_.wvu.PrintArea" localSheetId="14" hidden="1">#REF!</definedName>
    <definedName name="Z_A1F52E4D_03D7_11D3_88AD_0080C84A5D47_.wvu.PrintArea" localSheetId="13" hidden="1">#REF!</definedName>
    <definedName name="Z_A1F52E4D_03D7_11D3_88AD_0080C84A5D47_.wvu.PrintArea" localSheetId="12" hidden="1">#REF!</definedName>
    <definedName name="Z_A1F52E4D_03D7_11D3_88AD_0080C84A5D47_.wvu.PrintArea" localSheetId="36" hidden="1">#REF!</definedName>
    <definedName name="Z_A1F52E4D_03D7_11D3_88AD_0080C84A5D47_.wvu.PrintArea" localSheetId="10" hidden="1">#REF!</definedName>
    <definedName name="Z_A1F52E4D_03D7_11D3_88AD_0080C84A5D47_.wvu.PrintArea" localSheetId="11" hidden="1">#REF!</definedName>
    <definedName name="Z_A1F52E4D_03D7_11D3_88AD_0080C84A5D47_.wvu.PrintArea" localSheetId="9" hidden="1">#REF!</definedName>
    <definedName name="Z_A1F52E4D_03D7_11D3_88AD_0080C84A5D47_.wvu.PrintArea" localSheetId="8" hidden="1">#REF!</definedName>
    <definedName name="Z_A1F52E4D_03D7_11D3_88AD_0080C84A5D47_.wvu.PrintArea" localSheetId="21" hidden="1">#REF!</definedName>
    <definedName name="Z_A1F52E4D_03D7_11D3_88AD_0080C84A5D47_.wvu.PrintArea" localSheetId="6" hidden="1">#REF!</definedName>
    <definedName name="Z_A1F52E4D_03D7_11D3_88AD_0080C84A5D47_.wvu.PrintArea" localSheetId="0" hidden="1">#REF!</definedName>
    <definedName name="Z_A1F52E4D_03D7_11D3_88AD_0080C84A5D47_.wvu.PrintArea" localSheetId="2" hidden="1">#REF!</definedName>
    <definedName name="Z_A1F52E4D_03D7_11D3_88AD_0080C84A5D47_.wvu.PrintArea" localSheetId="1" hidden="1">#REF!</definedName>
    <definedName name="Z_A1F52E4D_03D7_11D3_88AD_0080C84A5D47_.wvu.PrintArea" localSheetId="33" hidden="1">#REF!</definedName>
    <definedName name="Z_A1F52E4D_03D7_11D3_88AD_0080C84A5D47_.wvu.PrintArea" localSheetId="25" hidden="1">#REF!</definedName>
    <definedName name="Z_A1F52E4D_03D7_11D3_88AD_0080C84A5D47_.wvu.PrintArea" hidden="1">#REF!</definedName>
    <definedName name="Z_A1F52E4E_03D7_11D3_88AD_0080C84A5D47_.wvu.PrintArea" localSheetId="17" hidden="1">#REF!</definedName>
    <definedName name="Z_A1F52E4E_03D7_11D3_88AD_0080C84A5D47_.wvu.PrintArea" localSheetId="16" hidden="1">#REF!</definedName>
    <definedName name="Z_A1F52E4E_03D7_11D3_88AD_0080C84A5D47_.wvu.PrintArea" localSheetId="53" hidden="1">#REF!</definedName>
    <definedName name="Z_A1F52E4E_03D7_11D3_88AD_0080C84A5D47_.wvu.PrintArea" localSheetId="23" hidden="1">#REF!</definedName>
    <definedName name="Z_A1F52E4E_03D7_11D3_88AD_0080C84A5D47_.wvu.PrintArea" localSheetId="14" hidden="1">#REF!</definedName>
    <definedName name="Z_A1F52E4E_03D7_11D3_88AD_0080C84A5D47_.wvu.PrintArea" localSheetId="13" hidden="1">#REF!</definedName>
    <definedName name="Z_A1F52E4E_03D7_11D3_88AD_0080C84A5D47_.wvu.PrintArea" localSheetId="12" hidden="1">#REF!</definedName>
    <definedName name="Z_A1F52E4E_03D7_11D3_88AD_0080C84A5D47_.wvu.PrintArea" localSheetId="36" hidden="1">#REF!</definedName>
    <definedName name="Z_A1F52E4E_03D7_11D3_88AD_0080C84A5D47_.wvu.PrintArea" localSheetId="10" hidden="1">#REF!</definedName>
    <definedName name="Z_A1F52E4E_03D7_11D3_88AD_0080C84A5D47_.wvu.PrintArea" localSheetId="11" hidden="1">#REF!</definedName>
    <definedName name="Z_A1F52E4E_03D7_11D3_88AD_0080C84A5D47_.wvu.PrintArea" localSheetId="9" hidden="1">#REF!</definedName>
    <definedName name="Z_A1F52E4E_03D7_11D3_88AD_0080C84A5D47_.wvu.PrintArea" localSheetId="8" hidden="1">#REF!</definedName>
    <definedName name="Z_A1F52E4E_03D7_11D3_88AD_0080C84A5D47_.wvu.PrintArea" localSheetId="21" hidden="1">#REF!</definedName>
    <definedName name="Z_A1F52E4E_03D7_11D3_88AD_0080C84A5D47_.wvu.PrintArea" localSheetId="6" hidden="1">#REF!</definedName>
    <definedName name="Z_A1F52E4E_03D7_11D3_88AD_0080C84A5D47_.wvu.PrintArea" localSheetId="0" hidden="1">#REF!</definedName>
    <definedName name="Z_A1F52E4E_03D7_11D3_88AD_0080C84A5D47_.wvu.PrintArea" localSheetId="2" hidden="1">#REF!</definedName>
    <definedName name="Z_A1F52E4E_03D7_11D3_88AD_0080C84A5D47_.wvu.PrintArea" localSheetId="1" hidden="1">#REF!</definedName>
    <definedName name="Z_A1F52E4E_03D7_11D3_88AD_0080C84A5D47_.wvu.PrintArea" localSheetId="33" hidden="1">#REF!</definedName>
    <definedName name="Z_A1F52E4E_03D7_11D3_88AD_0080C84A5D47_.wvu.PrintArea" localSheetId="25" hidden="1">#REF!</definedName>
    <definedName name="Z_A1F52E4E_03D7_11D3_88AD_0080C84A5D47_.wvu.PrintArea" hidden="1">#REF!</definedName>
    <definedName name="Z_A1F52E50_03D7_11D3_88AD_0080C84A5D47_.wvu.PrintArea" localSheetId="17" hidden="1">#REF!</definedName>
    <definedName name="Z_A1F52E50_03D7_11D3_88AD_0080C84A5D47_.wvu.PrintArea" localSheetId="16" hidden="1">#REF!</definedName>
    <definedName name="Z_A1F52E50_03D7_11D3_88AD_0080C84A5D47_.wvu.PrintArea" localSheetId="53" hidden="1">#REF!</definedName>
    <definedName name="Z_A1F52E50_03D7_11D3_88AD_0080C84A5D47_.wvu.PrintArea" localSheetId="23" hidden="1">#REF!</definedName>
    <definedName name="Z_A1F52E50_03D7_11D3_88AD_0080C84A5D47_.wvu.PrintArea" localSheetId="14" hidden="1">#REF!</definedName>
    <definedName name="Z_A1F52E50_03D7_11D3_88AD_0080C84A5D47_.wvu.PrintArea" localSheetId="13" hidden="1">#REF!</definedName>
    <definedName name="Z_A1F52E50_03D7_11D3_88AD_0080C84A5D47_.wvu.PrintArea" localSheetId="12" hidden="1">#REF!</definedName>
    <definedName name="Z_A1F52E50_03D7_11D3_88AD_0080C84A5D47_.wvu.PrintArea" localSheetId="36" hidden="1">#REF!</definedName>
    <definedName name="Z_A1F52E50_03D7_11D3_88AD_0080C84A5D47_.wvu.PrintArea" localSheetId="10" hidden="1">#REF!</definedName>
    <definedName name="Z_A1F52E50_03D7_11D3_88AD_0080C84A5D47_.wvu.PrintArea" localSheetId="11" hidden="1">#REF!</definedName>
    <definedName name="Z_A1F52E50_03D7_11D3_88AD_0080C84A5D47_.wvu.PrintArea" localSheetId="9" hidden="1">#REF!</definedName>
    <definedName name="Z_A1F52E50_03D7_11D3_88AD_0080C84A5D47_.wvu.PrintArea" localSheetId="8" hidden="1">#REF!</definedName>
    <definedName name="Z_A1F52E50_03D7_11D3_88AD_0080C84A5D47_.wvu.PrintArea" localSheetId="21" hidden="1">#REF!</definedName>
    <definedName name="Z_A1F52E50_03D7_11D3_88AD_0080C84A5D47_.wvu.PrintArea" localSheetId="6" hidden="1">#REF!</definedName>
    <definedName name="Z_A1F52E50_03D7_11D3_88AD_0080C84A5D47_.wvu.PrintArea" localSheetId="0" hidden="1">#REF!</definedName>
    <definedName name="Z_A1F52E50_03D7_11D3_88AD_0080C84A5D47_.wvu.PrintArea" localSheetId="2" hidden="1">#REF!</definedName>
    <definedName name="Z_A1F52E50_03D7_11D3_88AD_0080C84A5D47_.wvu.PrintArea" localSheetId="1" hidden="1">#REF!</definedName>
    <definedName name="Z_A1F52E50_03D7_11D3_88AD_0080C84A5D47_.wvu.PrintArea" localSheetId="33" hidden="1">#REF!</definedName>
    <definedName name="Z_A1F52E50_03D7_11D3_88AD_0080C84A5D47_.wvu.PrintArea" localSheetId="25" hidden="1">#REF!</definedName>
    <definedName name="Z_A1F52E50_03D7_11D3_88AD_0080C84A5D47_.wvu.PrintArea" hidden="1">#REF!</definedName>
    <definedName name="Z_A1F52E51_03D7_11D3_88AD_0080C84A5D47_.wvu.PrintArea" localSheetId="17" hidden="1">#REF!</definedName>
    <definedName name="Z_A1F52E51_03D7_11D3_88AD_0080C84A5D47_.wvu.PrintArea" localSheetId="16" hidden="1">#REF!</definedName>
    <definedName name="Z_A1F52E51_03D7_11D3_88AD_0080C84A5D47_.wvu.PrintArea" localSheetId="53" hidden="1">#REF!</definedName>
    <definedName name="Z_A1F52E51_03D7_11D3_88AD_0080C84A5D47_.wvu.PrintArea" localSheetId="23" hidden="1">#REF!</definedName>
    <definedName name="Z_A1F52E51_03D7_11D3_88AD_0080C84A5D47_.wvu.PrintArea" localSheetId="14" hidden="1">#REF!</definedName>
    <definedName name="Z_A1F52E51_03D7_11D3_88AD_0080C84A5D47_.wvu.PrintArea" localSheetId="13" hidden="1">#REF!</definedName>
    <definedName name="Z_A1F52E51_03D7_11D3_88AD_0080C84A5D47_.wvu.PrintArea" localSheetId="12" hidden="1">#REF!</definedName>
    <definedName name="Z_A1F52E51_03D7_11D3_88AD_0080C84A5D47_.wvu.PrintArea" localSheetId="36" hidden="1">#REF!</definedName>
    <definedName name="Z_A1F52E51_03D7_11D3_88AD_0080C84A5D47_.wvu.PrintArea" localSheetId="10" hidden="1">#REF!</definedName>
    <definedName name="Z_A1F52E51_03D7_11D3_88AD_0080C84A5D47_.wvu.PrintArea" localSheetId="11" hidden="1">#REF!</definedName>
    <definedName name="Z_A1F52E51_03D7_11D3_88AD_0080C84A5D47_.wvu.PrintArea" localSheetId="9" hidden="1">#REF!</definedName>
    <definedName name="Z_A1F52E51_03D7_11D3_88AD_0080C84A5D47_.wvu.PrintArea" localSheetId="8" hidden="1">#REF!</definedName>
    <definedName name="Z_A1F52E51_03D7_11D3_88AD_0080C84A5D47_.wvu.PrintArea" localSheetId="21" hidden="1">#REF!</definedName>
    <definedName name="Z_A1F52E51_03D7_11D3_88AD_0080C84A5D47_.wvu.PrintArea" localSheetId="6" hidden="1">#REF!</definedName>
    <definedName name="Z_A1F52E51_03D7_11D3_88AD_0080C84A5D47_.wvu.PrintArea" localSheetId="0" hidden="1">#REF!</definedName>
    <definedName name="Z_A1F52E51_03D7_11D3_88AD_0080C84A5D47_.wvu.PrintArea" localSheetId="2" hidden="1">#REF!</definedName>
    <definedName name="Z_A1F52E51_03D7_11D3_88AD_0080C84A5D47_.wvu.PrintArea" localSheetId="1" hidden="1">#REF!</definedName>
    <definedName name="Z_A1F52E51_03D7_11D3_88AD_0080C84A5D47_.wvu.PrintArea" localSheetId="33" hidden="1">#REF!</definedName>
    <definedName name="Z_A1F52E51_03D7_11D3_88AD_0080C84A5D47_.wvu.PrintArea" localSheetId="25" hidden="1">#REF!</definedName>
    <definedName name="Z_A1F52E51_03D7_11D3_88AD_0080C84A5D47_.wvu.PrintArea" hidden="1">#REF!</definedName>
    <definedName name="Z_A1F52E52_03D7_11D3_88AD_0080C84A5D47_.wvu.PrintArea" localSheetId="17" hidden="1">#REF!</definedName>
    <definedName name="Z_A1F52E52_03D7_11D3_88AD_0080C84A5D47_.wvu.PrintArea" localSheetId="16" hidden="1">#REF!</definedName>
    <definedName name="Z_A1F52E52_03D7_11D3_88AD_0080C84A5D47_.wvu.PrintArea" localSheetId="53" hidden="1">#REF!</definedName>
    <definedName name="Z_A1F52E52_03D7_11D3_88AD_0080C84A5D47_.wvu.PrintArea" localSheetId="23" hidden="1">#REF!</definedName>
    <definedName name="Z_A1F52E52_03D7_11D3_88AD_0080C84A5D47_.wvu.PrintArea" localSheetId="14" hidden="1">#REF!</definedName>
    <definedName name="Z_A1F52E52_03D7_11D3_88AD_0080C84A5D47_.wvu.PrintArea" localSheetId="13" hidden="1">#REF!</definedName>
    <definedName name="Z_A1F52E52_03D7_11D3_88AD_0080C84A5D47_.wvu.PrintArea" localSheetId="12" hidden="1">#REF!</definedName>
    <definedName name="Z_A1F52E52_03D7_11D3_88AD_0080C84A5D47_.wvu.PrintArea" localSheetId="36" hidden="1">#REF!</definedName>
    <definedName name="Z_A1F52E52_03D7_11D3_88AD_0080C84A5D47_.wvu.PrintArea" localSheetId="10" hidden="1">#REF!</definedName>
    <definedName name="Z_A1F52E52_03D7_11D3_88AD_0080C84A5D47_.wvu.PrintArea" localSheetId="11" hidden="1">#REF!</definedName>
    <definedName name="Z_A1F52E52_03D7_11D3_88AD_0080C84A5D47_.wvu.PrintArea" localSheetId="9" hidden="1">#REF!</definedName>
    <definedName name="Z_A1F52E52_03D7_11D3_88AD_0080C84A5D47_.wvu.PrintArea" localSheetId="8" hidden="1">#REF!</definedName>
    <definedName name="Z_A1F52E52_03D7_11D3_88AD_0080C84A5D47_.wvu.PrintArea" localSheetId="21" hidden="1">#REF!</definedName>
    <definedName name="Z_A1F52E52_03D7_11D3_88AD_0080C84A5D47_.wvu.PrintArea" localSheetId="6" hidden="1">#REF!</definedName>
    <definedName name="Z_A1F52E52_03D7_11D3_88AD_0080C84A5D47_.wvu.PrintArea" localSheetId="0" hidden="1">#REF!</definedName>
    <definedName name="Z_A1F52E52_03D7_11D3_88AD_0080C84A5D47_.wvu.PrintArea" localSheetId="2" hidden="1">#REF!</definedName>
    <definedName name="Z_A1F52E52_03D7_11D3_88AD_0080C84A5D47_.wvu.PrintArea" localSheetId="1" hidden="1">#REF!</definedName>
    <definedName name="Z_A1F52E52_03D7_11D3_88AD_0080C84A5D47_.wvu.PrintArea" localSheetId="33" hidden="1">#REF!</definedName>
    <definedName name="Z_A1F52E52_03D7_11D3_88AD_0080C84A5D47_.wvu.PrintArea" localSheetId="25" hidden="1">#REF!</definedName>
    <definedName name="Z_A1F52E52_03D7_11D3_88AD_0080C84A5D47_.wvu.PrintArea" hidden="1">#REF!</definedName>
    <definedName name="Z_A1F52E54_03D7_11D3_88AD_0080C84A5D47_.wvu.PrintArea" localSheetId="17" hidden="1">#REF!</definedName>
    <definedName name="Z_A1F52E54_03D7_11D3_88AD_0080C84A5D47_.wvu.PrintArea" localSheetId="16" hidden="1">#REF!</definedName>
    <definedName name="Z_A1F52E54_03D7_11D3_88AD_0080C84A5D47_.wvu.PrintArea" localSheetId="53" hidden="1">#REF!</definedName>
    <definedName name="Z_A1F52E54_03D7_11D3_88AD_0080C84A5D47_.wvu.PrintArea" localSheetId="23" hidden="1">#REF!</definedName>
    <definedName name="Z_A1F52E54_03D7_11D3_88AD_0080C84A5D47_.wvu.PrintArea" localSheetId="14" hidden="1">#REF!</definedName>
    <definedName name="Z_A1F52E54_03D7_11D3_88AD_0080C84A5D47_.wvu.PrintArea" localSheetId="13" hidden="1">#REF!</definedName>
    <definedName name="Z_A1F52E54_03D7_11D3_88AD_0080C84A5D47_.wvu.PrintArea" localSheetId="12" hidden="1">#REF!</definedName>
    <definedName name="Z_A1F52E54_03D7_11D3_88AD_0080C84A5D47_.wvu.PrintArea" localSheetId="36" hidden="1">#REF!</definedName>
    <definedName name="Z_A1F52E54_03D7_11D3_88AD_0080C84A5D47_.wvu.PrintArea" localSheetId="10" hidden="1">#REF!</definedName>
    <definedName name="Z_A1F52E54_03D7_11D3_88AD_0080C84A5D47_.wvu.PrintArea" localSheetId="11" hidden="1">#REF!</definedName>
    <definedName name="Z_A1F52E54_03D7_11D3_88AD_0080C84A5D47_.wvu.PrintArea" localSheetId="9" hidden="1">#REF!</definedName>
    <definedName name="Z_A1F52E54_03D7_11D3_88AD_0080C84A5D47_.wvu.PrintArea" localSheetId="8" hidden="1">#REF!</definedName>
    <definedName name="Z_A1F52E54_03D7_11D3_88AD_0080C84A5D47_.wvu.PrintArea" localSheetId="21" hidden="1">#REF!</definedName>
    <definedName name="Z_A1F52E54_03D7_11D3_88AD_0080C84A5D47_.wvu.PrintArea" localSheetId="6" hidden="1">#REF!</definedName>
    <definedName name="Z_A1F52E54_03D7_11D3_88AD_0080C84A5D47_.wvu.PrintArea" localSheetId="0" hidden="1">#REF!</definedName>
    <definedName name="Z_A1F52E54_03D7_11D3_88AD_0080C84A5D47_.wvu.PrintArea" localSheetId="2" hidden="1">#REF!</definedName>
    <definedName name="Z_A1F52E54_03D7_11D3_88AD_0080C84A5D47_.wvu.PrintArea" localSheetId="1" hidden="1">#REF!</definedName>
    <definedName name="Z_A1F52E54_03D7_11D3_88AD_0080C84A5D47_.wvu.PrintArea" localSheetId="33" hidden="1">#REF!</definedName>
    <definedName name="Z_A1F52E54_03D7_11D3_88AD_0080C84A5D47_.wvu.PrintArea" localSheetId="25" hidden="1">#REF!</definedName>
    <definedName name="Z_A1F52E54_03D7_11D3_88AD_0080C84A5D47_.wvu.PrintArea" hidden="1">#REF!</definedName>
    <definedName name="Z_A1F52E55_03D7_11D3_88AD_0080C84A5D47_.wvu.PrintArea" localSheetId="17" hidden="1">#REF!</definedName>
    <definedName name="Z_A1F52E55_03D7_11D3_88AD_0080C84A5D47_.wvu.PrintArea" localSheetId="16" hidden="1">#REF!</definedName>
    <definedName name="Z_A1F52E55_03D7_11D3_88AD_0080C84A5D47_.wvu.PrintArea" localSheetId="53" hidden="1">#REF!</definedName>
    <definedName name="Z_A1F52E55_03D7_11D3_88AD_0080C84A5D47_.wvu.PrintArea" localSheetId="23" hidden="1">#REF!</definedName>
    <definedName name="Z_A1F52E55_03D7_11D3_88AD_0080C84A5D47_.wvu.PrintArea" localSheetId="14" hidden="1">#REF!</definedName>
    <definedName name="Z_A1F52E55_03D7_11D3_88AD_0080C84A5D47_.wvu.PrintArea" localSheetId="13" hidden="1">#REF!</definedName>
    <definedName name="Z_A1F52E55_03D7_11D3_88AD_0080C84A5D47_.wvu.PrintArea" localSheetId="12" hidden="1">#REF!</definedName>
    <definedName name="Z_A1F52E55_03D7_11D3_88AD_0080C84A5D47_.wvu.PrintArea" localSheetId="36" hidden="1">#REF!</definedName>
    <definedName name="Z_A1F52E55_03D7_11D3_88AD_0080C84A5D47_.wvu.PrintArea" localSheetId="10" hidden="1">#REF!</definedName>
    <definedName name="Z_A1F52E55_03D7_11D3_88AD_0080C84A5D47_.wvu.PrintArea" localSheetId="11" hidden="1">#REF!</definedName>
    <definedName name="Z_A1F52E55_03D7_11D3_88AD_0080C84A5D47_.wvu.PrintArea" localSheetId="9" hidden="1">#REF!</definedName>
    <definedName name="Z_A1F52E55_03D7_11D3_88AD_0080C84A5D47_.wvu.PrintArea" localSheetId="8" hidden="1">#REF!</definedName>
    <definedName name="Z_A1F52E55_03D7_11D3_88AD_0080C84A5D47_.wvu.PrintArea" localSheetId="21" hidden="1">#REF!</definedName>
    <definedName name="Z_A1F52E55_03D7_11D3_88AD_0080C84A5D47_.wvu.PrintArea" localSheetId="6" hidden="1">#REF!</definedName>
    <definedName name="Z_A1F52E55_03D7_11D3_88AD_0080C84A5D47_.wvu.PrintArea" localSheetId="0" hidden="1">#REF!</definedName>
    <definedName name="Z_A1F52E55_03D7_11D3_88AD_0080C84A5D47_.wvu.PrintArea" localSheetId="2" hidden="1">#REF!</definedName>
    <definedName name="Z_A1F52E55_03D7_11D3_88AD_0080C84A5D47_.wvu.PrintArea" localSheetId="1" hidden="1">#REF!</definedName>
    <definedName name="Z_A1F52E55_03D7_11D3_88AD_0080C84A5D47_.wvu.PrintArea" localSheetId="33" hidden="1">#REF!</definedName>
    <definedName name="Z_A1F52E55_03D7_11D3_88AD_0080C84A5D47_.wvu.PrintArea" localSheetId="25" hidden="1">#REF!</definedName>
    <definedName name="Z_A1F52E55_03D7_11D3_88AD_0080C84A5D47_.wvu.PrintArea" hidden="1">#REF!</definedName>
    <definedName name="Z_A1F52E57_03D7_11D3_88AD_0080C84A5D47_.wvu.PrintArea" localSheetId="17" hidden="1">#REF!</definedName>
    <definedName name="Z_A1F52E57_03D7_11D3_88AD_0080C84A5D47_.wvu.PrintArea" localSheetId="16" hidden="1">#REF!</definedName>
    <definedName name="Z_A1F52E57_03D7_11D3_88AD_0080C84A5D47_.wvu.PrintArea" localSheetId="53" hidden="1">#REF!</definedName>
    <definedName name="Z_A1F52E57_03D7_11D3_88AD_0080C84A5D47_.wvu.PrintArea" localSheetId="23" hidden="1">#REF!</definedName>
    <definedName name="Z_A1F52E57_03D7_11D3_88AD_0080C84A5D47_.wvu.PrintArea" localSheetId="14" hidden="1">#REF!</definedName>
    <definedName name="Z_A1F52E57_03D7_11D3_88AD_0080C84A5D47_.wvu.PrintArea" localSheetId="13" hidden="1">#REF!</definedName>
    <definedName name="Z_A1F52E57_03D7_11D3_88AD_0080C84A5D47_.wvu.PrintArea" localSheetId="12" hidden="1">#REF!</definedName>
    <definedName name="Z_A1F52E57_03D7_11D3_88AD_0080C84A5D47_.wvu.PrintArea" localSheetId="36" hidden="1">#REF!</definedName>
    <definedName name="Z_A1F52E57_03D7_11D3_88AD_0080C84A5D47_.wvu.PrintArea" localSheetId="10" hidden="1">#REF!</definedName>
    <definedName name="Z_A1F52E57_03D7_11D3_88AD_0080C84A5D47_.wvu.PrintArea" localSheetId="11" hidden="1">#REF!</definedName>
    <definedName name="Z_A1F52E57_03D7_11D3_88AD_0080C84A5D47_.wvu.PrintArea" localSheetId="9" hidden="1">#REF!</definedName>
    <definedName name="Z_A1F52E57_03D7_11D3_88AD_0080C84A5D47_.wvu.PrintArea" localSheetId="8" hidden="1">#REF!</definedName>
    <definedName name="Z_A1F52E57_03D7_11D3_88AD_0080C84A5D47_.wvu.PrintArea" localSheetId="21" hidden="1">#REF!</definedName>
    <definedName name="Z_A1F52E57_03D7_11D3_88AD_0080C84A5D47_.wvu.PrintArea" localSheetId="6" hidden="1">#REF!</definedName>
    <definedName name="Z_A1F52E57_03D7_11D3_88AD_0080C84A5D47_.wvu.PrintArea" localSheetId="0" hidden="1">#REF!</definedName>
    <definedName name="Z_A1F52E57_03D7_11D3_88AD_0080C84A5D47_.wvu.PrintArea" localSheetId="2" hidden="1">#REF!</definedName>
    <definedName name="Z_A1F52E57_03D7_11D3_88AD_0080C84A5D47_.wvu.PrintArea" localSheetId="1" hidden="1">#REF!</definedName>
    <definedName name="Z_A1F52E57_03D7_11D3_88AD_0080C84A5D47_.wvu.PrintArea" localSheetId="33" hidden="1">#REF!</definedName>
    <definedName name="Z_A1F52E57_03D7_11D3_88AD_0080C84A5D47_.wvu.PrintArea" localSheetId="25" hidden="1">#REF!</definedName>
    <definedName name="Z_A1F52E57_03D7_11D3_88AD_0080C84A5D47_.wvu.PrintArea" hidden="1">#REF!</definedName>
    <definedName name="Z_A1F52E59_03D7_11D3_88AD_0080C84A5D47_.wvu.PrintArea" localSheetId="17" hidden="1">#REF!</definedName>
    <definedName name="Z_A1F52E59_03D7_11D3_88AD_0080C84A5D47_.wvu.PrintArea" localSheetId="16" hidden="1">#REF!</definedName>
    <definedName name="Z_A1F52E59_03D7_11D3_88AD_0080C84A5D47_.wvu.PrintArea" localSheetId="53" hidden="1">#REF!</definedName>
    <definedName name="Z_A1F52E59_03D7_11D3_88AD_0080C84A5D47_.wvu.PrintArea" localSheetId="23" hidden="1">#REF!</definedName>
    <definedName name="Z_A1F52E59_03D7_11D3_88AD_0080C84A5D47_.wvu.PrintArea" localSheetId="14" hidden="1">#REF!</definedName>
    <definedName name="Z_A1F52E59_03D7_11D3_88AD_0080C84A5D47_.wvu.PrintArea" localSheetId="13" hidden="1">#REF!</definedName>
    <definedName name="Z_A1F52E59_03D7_11D3_88AD_0080C84A5D47_.wvu.PrintArea" localSheetId="12" hidden="1">#REF!</definedName>
    <definedName name="Z_A1F52E59_03D7_11D3_88AD_0080C84A5D47_.wvu.PrintArea" localSheetId="36" hidden="1">#REF!</definedName>
    <definedName name="Z_A1F52E59_03D7_11D3_88AD_0080C84A5D47_.wvu.PrintArea" localSheetId="10" hidden="1">#REF!</definedName>
    <definedName name="Z_A1F52E59_03D7_11D3_88AD_0080C84A5D47_.wvu.PrintArea" localSheetId="11" hidden="1">#REF!</definedName>
    <definedName name="Z_A1F52E59_03D7_11D3_88AD_0080C84A5D47_.wvu.PrintArea" localSheetId="9" hidden="1">#REF!</definedName>
    <definedName name="Z_A1F52E59_03D7_11D3_88AD_0080C84A5D47_.wvu.PrintArea" localSheetId="8" hidden="1">#REF!</definedName>
    <definedName name="Z_A1F52E59_03D7_11D3_88AD_0080C84A5D47_.wvu.PrintArea" localSheetId="21" hidden="1">#REF!</definedName>
    <definedName name="Z_A1F52E59_03D7_11D3_88AD_0080C84A5D47_.wvu.PrintArea" localSheetId="6" hidden="1">#REF!</definedName>
    <definedName name="Z_A1F52E59_03D7_11D3_88AD_0080C84A5D47_.wvu.PrintArea" localSheetId="0" hidden="1">#REF!</definedName>
    <definedName name="Z_A1F52E59_03D7_11D3_88AD_0080C84A5D47_.wvu.PrintArea" localSheetId="2" hidden="1">#REF!</definedName>
    <definedName name="Z_A1F52E59_03D7_11D3_88AD_0080C84A5D47_.wvu.PrintArea" localSheetId="1" hidden="1">#REF!</definedName>
    <definedName name="Z_A1F52E59_03D7_11D3_88AD_0080C84A5D47_.wvu.PrintArea" localSheetId="33" hidden="1">#REF!</definedName>
    <definedName name="Z_A1F52E59_03D7_11D3_88AD_0080C84A5D47_.wvu.PrintArea" localSheetId="25" hidden="1">#REF!</definedName>
    <definedName name="Z_A1F52E59_03D7_11D3_88AD_0080C84A5D47_.wvu.PrintArea" hidden="1">#REF!</definedName>
    <definedName name="Z_A1F52E5A_03D7_11D3_88AD_0080C84A5D47_.wvu.PrintArea" localSheetId="17" hidden="1">#REF!</definedName>
    <definedName name="Z_A1F52E5A_03D7_11D3_88AD_0080C84A5D47_.wvu.PrintArea" localSheetId="16" hidden="1">#REF!</definedName>
    <definedName name="Z_A1F52E5A_03D7_11D3_88AD_0080C84A5D47_.wvu.PrintArea" localSheetId="53" hidden="1">#REF!</definedName>
    <definedName name="Z_A1F52E5A_03D7_11D3_88AD_0080C84A5D47_.wvu.PrintArea" localSheetId="23" hidden="1">#REF!</definedName>
    <definedName name="Z_A1F52E5A_03D7_11D3_88AD_0080C84A5D47_.wvu.PrintArea" localSheetId="14" hidden="1">#REF!</definedName>
    <definedName name="Z_A1F52E5A_03D7_11D3_88AD_0080C84A5D47_.wvu.PrintArea" localSheetId="13" hidden="1">#REF!</definedName>
    <definedName name="Z_A1F52E5A_03D7_11D3_88AD_0080C84A5D47_.wvu.PrintArea" localSheetId="12" hidden="1">#REF!</definedName>
    <definedName name="Z_A1F52E5A_03D7_11D3_88AD_0080C84A5D47_.wvu.PrintArea" localSheetId="36" hidden="1">#REF!</definedName>
    <definedName name="Z_A1F52E5A_03D7_11D3_88AD_0080C84A5D47_.wvu.PrintArea" localSheetId="10" hidden="1">#REF!</definedName>
    <definedName name="Z_A1F52E5A_03D7_11D3_88AD_0080C84A5D47_.wvu.PrintArea" localSheetId="11" hidden="1">#REF!</definedName>
    <definedName name="Z_A1F52E5A_03D7_11D3_88AD_0080C84A5D47_.wvu.PrintArea" localSheetId="9" hidden="1">#REF!</definedName>
    <definedName name="Z_A1F52E5A_03D7_11D3_88AD_0080C84A5D47_.wvu.PrintArea" localSheetId="8" hidden="1">#REF!</definedName>
    <definedName name="Z_A1F52E5A_03D7_11D3_88AD_0080C84A5D47_.wvu.PrintArea" localSheetId="21" hidden="1">#REF!</definedName>
    <definedName name="Z_A1F52E5A_03D7_11D3_88AD_0080C84A5D47_.wvu.PrintArea" localSheetId="6" hidden="1">#REF!</definedName>
    <definedName name="Z_A1F52E5A_03D7_11D3_88AD_0080C84A5D47_.wvu.PrintArea" localSheetId="0" hidden="1">#REF!</definedName>
    <definedName name="Z_A1F52E5A_03D7_11D3_88AD_0080C84A5D47_.wvu.PrintArea" localSheetId="2" hidden="1">#REF!</definedName>
    <definedName name="Z_A1F52E5A_03D7_11D3_88AD_0080C84A5D47_.wvu.PrintArea" localSheetId="1" hidden="1">#REF!</definedName>
    <definedName name="Z_A1F52E5A_03D7_11D3_88AD_0080C84A5D47_.wvu.PrintArea" localSheetId="33" hidden="1">#REF!</definedName>
    <definedName name="Z_A1F52E5A_03D7_11D3_88AD_0080C84A5D47_.wvu.PrintArea" localSheetId="25" hidden="1">#REF!</definedName>
    <definedName name="Z_A1F52E5A_03D7_11D3_88AD_0080C84A5D47_.wvu.PrintArea" hidden="1">#REF!</definedName>
    <definedName name="Z_A1F52E5B_03D7_11D3_88AD_0080C84A5D47_.wvu.PrintArea" localSheetId="17" hidden="1">#REF!</definedName>
    <definedName name="Z_A1F52E5B_03D7_11D3_88AD_0080C84A5D47_.wvu.PrintArea" localSheetId="16" hidden="1">#REF!</definedName>
    <definedName name="Z_A1F52E5B_03D7_11D3_88AD_0080C84A5D47_.wvu.PrintArea" localSheetId="53" hidden="1">#REF!</definedName>
    <definedName name="Z_A1F52E5B_03D7_11D3_88AD_0080C84A5D47_.wvu.PrintArea" localSheetId="23" hidden="1">#REF!</definedName>
    <definedName name="Z_A1F52E5B_03D7_11D3_88AD_0080C84A5D47_.wvu.PrintArea" localSheetId="14" hidden="1">#REF!</definedName>
    <definedName name="Z_A1F52E5B_03D7_11D3_88AD_0080C84A5D47_.wvu.PrintArea" localSheetId="13" hidden="1">#REF!</definedName>
    <definedName name="Z_A1F52E5B_03D7_11D3_88AD_0080C84A5D47_.wvu.PrintArea" localSheetId="12" hidden="1">#REF!</definedName>
    <definedName name="Z_A1F52E5B_03D7_11D3_88AD_0080C84A5D47_.wvu.PrintArea" localSheetId="36" hidden="1">#REF!</definedName>
    <definedName name="Z_A1F52E5B_03D7_11D3_88AD_0080C84A5D47_.wvu.PrintArea" localSheetId="10" hidden="1">#REF!</definedName>
    <definedName name="Z_A1F52E5B_03D7_11D3_88AD_0080C84A5D47_.wvu.PrintArea" localSheetId="11" hidden="1">#REF!</definedName>
    <definedName name="Z_A1F52E5B_03D7_11D3_88AD_0080C84A5D47_.wvu.PrintArea" localSheetId="9" hidden="1">#REF!</definedName>
    <definedName name="Z_A1F52E5B_03D7_11D3_88AD_0080C84A5D47_.wvu.PrintArea" localSheetId="8" hidden="1">#REF!</definedName>
    <definedName name="Z_A1F52E5B_03D7_11D3_88AD_0080C84A5D47_.wvu.PrintArea" localSheetId="21" hidden="1">#REF!</definedName>
    <definedName name="Z_A1F52E5B_03D7_11D3_88AD_0080C84A5D47_.wvu.PrintArea" localSheetId="6" hidden="1">#REF!</definedName>
    <definedName name="Z_A1F52E5B_03D7_11D3_88AD_0080C84A5D47_.wvu.PrintArea" localSheetId="0" hidden="1">#REF!</definedName>
    <definedName name="Z_A1F52E5B_03D7_11D3_88AD_0080C84A5D47_.wvu.PrintArea" localSheetId="2" hidden="1">#REF!</definedName>
    <definedName name="Z_A1F52E5B_03D7_11D3_88AD_0080C84A5D47_.wvu.PrintArea" localSheetId="1" hidden="1">#REF!</definedName>
    <definedName name="Z_A1F52E5B_03D7_11D3_88AD_0080C84A5D47_.wvu.PrintArea" localSheetId="33" hidden="1">#REF!</definedName>
    <definedName name="Z_A1F52E5B_03D7_11D3_88AD_0080C84A5D47_.wvu.PrintArea" localSheetId="25" hidden="1">#REF!</definedName>
    <definedName name="Z_A1F52E5B_03D7_11D3_88AD_0080C84A5D47_.wvu.PrintArea" hidden="1">#REF!</definedName>
    <definedName name="Z_A1F52E5D_03D7_11D3_88AD_0080C84A5D47_.wvu.PrintArea" localSheetId="17" hidden="1">#REF!</definedName>
    <definedName name="Z_A1F52E5D_03D7_11D3_88AD_0080C84A5D47_.wvu.PrintArea" localSheetId="16" hidden="1">#REF!</definedName>
    <definedName name="Z_A1F52E5D_03D7_11D3_88AD_0080C84A5D47_.wvu.PrintArea" localSheetId="53" hidden="1">#REF!</definedName>
    <definedName name="Z_A1F52E5D_03D7_11D3_88AD_0080C84A5D47_.wvu.PrintArea" localSheetId="23" hidden="1">#REF!</definedName>
    <definedName name="Z_A1F52E5D_03D7_11D3_88AD_0080C84A5D47_.wvu.PrintArea" localSheetId="14" hidden="1">#REF!</definedName>
    <definedName name="Z_A1F52E5D_03D7_11D3_88AD_0080C84A5D47_.wvu.PrintArea" localSheetId="13" hidden="1">#REF!</definedName>
    <definedName name="Z_A1F52E5D_03D7_11D3_88AD_0080C84A5D47_.wvu.PrintArea" localSheetId="12" hidden="1">#REF!</definedName>
    <definedName name="Z_A1F52E5D_03D7_11D3_88AD_0080C84A5D47_.wvu.PrintArea" localSheetId="36" hidden="1">#REF!</definedName>
    <definedName name="Z_A1F52E5D_03D7_11D3_88AD_0080C84A5D47_.wvu.PrintArea" localSheetId="10" hidden="1">#REF!</definedName>
    <definedName name="Z_A1F52E5D_03D7_11D3_88AD_0080C84A5D47_.wvu.PrintArea" localSheetId="11" hidden="1">#REF!</definedName>
    <definedName name="Z_A1F52E5D_03D7_11D3_88AD_0080C84A5D47_.wvu.PrintArea" localSheetId="9" hidden="1">#REF!</definedName>
    <definedName name="Z_A1F52E5D_03D7_11D3_88AD_0080C84A5D47_.wvu.PrintArea" localSheetId="8" hidden="1">#REF!</definedName>
    <definedName name="Z_A1F52E5D_03D7_11D3_88AD_0080C84A5D47_.wvu.PrintArea" localSheetId="21" hidden="1">#REF!</definedName>
    <definedName name="Z_A1F52E5D_03D7_11D3_88AD_0080C84A5D47_.wvu.PrintArea" localSheetId="6" hidden="1">#REF!</definedName>
    <definedName name="Z_A1F52E5D_03D7_11D3_88AD_0080C84A5D47_.wvu.PrintArea" localSheetId="0" hidden="1">#REF!</definedName>
    <definedName name="Z_A1F52E5D_03D7_11D3_88AD_0080C84A5D47_.wvu.PrintArea" localSheetId="2" hidden="1">#REF!</definedName>
    <definedName name="Z_A1F52E5D_03D7_11D3_88AD_0080C84A5D47_.wvu.PrintArea" localSheetId="1" hidden="1">#REF!</definedName>
    <definedName name="Z_A1F52E5D_03D7_11D3_88AD_0080C84A5D47_.wvu.PrintArea" localSheetId="33" hidden="1">#REF!</definedName>
    <definedName name="Z_A1F52E5D_03D7_11D3_88AD_0080C84A5D47_.wvu.PrintArea" localSheetId="25" hidden="1">#REF!</definedName>
    <definedName name="Z_A1F52E5D_03D7_11D3_88AD_0080C84A5D47_.wvu.PrintArea" hidden="1">#REF!</definedName>
    <definedName name="Z_A1F52E5E_03D7_11D3_88AD_0080C84A5D47_.wvu.PrintArea" localSheetId="17" hidden="1">#REF!</definedName>
    <definedName name="Z_A1F52E5E_03D7_11D3_88AD_0080C84A5D47_.wvu.PrintArea" localSheetId="16" hidden="1">#REF!</definedName>
    <definedName name="Z_A1F52E5E_03D7_11D3_88AD_0080C84A5D47_.wvu.PrintArea" localSheetId="53" hidden="1">#REF!</definedName>
    <definedName name="Z_A1F52E5E_03D7_11D3_88AD_0080C84A5D47_.wvu.PrintArea" localSheetId="23" hidden="1">#REF!</definedName>
    <definedName name="Z_A1F52E5E_03D7_11D3_88AD_0080C84A5D47_.wvu.PrintArea" localSheetId="14" hidden="1">#REF!</definedName>
    <definedName name="Z_A1F52E5E_03D7_11D3_88AD_0080C84A5D47_.wvu.PrintArea" localSheetId="13" hidden="1">#REF!</definedName>
    <definedName name="Z_A1F52E5E_03D7_11D3_88AD_0080C84A5D47_.wvu.PrintArea" localSheetId="12" hidden="1">#REF!</definedName>
    <definedName name="Z_A1F52E5E_03D7_11D3_88AD_0080C84A5D47_.wvu.PrintArea" localSheetId="36" hidden="1">#REF!</definedName>
    <definedName name="Z_A1F52E5E_03D7_11D3_88AD_0080C84A5D47_.wvu.PrintArea" localSheetId="10" hidden="1">#REF!</definedName>
    <definedName name="Z_A1F52E5E_03D7_11D3_88AD_0080C84A5D47_.wvu.PrintArea" localSheetId="11" hidden="1">#REF!</definedName>
    <definedName name="Z_A1F52E5E_03D7_11D3_88AD_0080C84A5D47_.wvu.PrintArea" localSheetId="9" hidden="1">#REF!</definedName>
    <definedName name="Z_A1F52E5E_03D7_11D3_88AD_0080C84A5D47_.wvu.PrintArea" localSheetId="8" hidden="1">#REF!</definedName>
    <definedName name="Z_A1F52E5E_03D7_11D3_88AD_0080C84A5D47_.wvu.PrintArea" localSheetId="21" hidden="1">#REF!</definedName>
    <definedName name="Z_A1F52E5E_03D7_11D3_88AD_0080C84A5D47_.wvu.PrintArea" localSheetId="6" hidden="1">#REF!</definedName>
    <definedName name="Z_A1F52E5E_03D7_11D3_88AD_0080C84A5D47_.wvu.PrintArea" localSheetId="0" hidden="1">#REF!</definedName>
    <definedName name="Z_A1F52E5E_03D7_11D3_88AD_0080C84A5D47_.wvu.PrintArea" localSheetId="2" hidden="1">#REF!</definedName>
    <definedName name="Z_A1F52E5E_03D7_11D3_88AD_0080C84A5D47_.wvu.PrintArea" localSheetId="1" hidden="1">#REF!</definedName>
    <definedName name="Z_A1F52E5E_03D7_11D3_88AD_0080C84A5D47_.wvu.PrintArea" localSheetId="33" hidden="1">#REF!</definedName>
    <definedName name="Z_A1F52E5E_03D7_11D3_88AD_0080C84A5D47_.wvu.PrintArea" localSheetId="25" hidden="1">#REF!</definedName>
    <definedName name="Z_A1F52E5E_03D7_11D3_88AD_0080C84A5D47_.wvu.PrintArea" hidden="1">#REF!</definedName>
    <definedName name="Z_A1F52E5F_03D7_11D3_88AD_0080C84A5D47_.wvu.PrintArea" localSheetId="17" hidden="1">#REF!</definedName>
    <definedName name="Z_A1F52E5F_03D7_11D3_88AD_0080C84A5D47_.wvu.PrintArea" localSheetId="16" hidden="1">#REF!</definedName>
    <definedName name="Z_A1F52E5F_03D7_11D3_88AD_0080C84A5D47_.wvu.PrintArea" localSheetId="53" hidden="1">#REF!</definedName>
    <definedName name="Z_A1F52E5F_03D7_11D3_88AD_0080C84A5D47_.wvu.PrintArea" localSheetId="23" hidden="1">#REF!</definedName>
    <definedName name="Z_A1F52E5F_03D7_11D3_88AD_0080C84A5D47_.wvu.PrintArea" localSheetId="14" hidden="1">#REF!</definedName>
    <definedName name="Z_A1F52E5F_03D7_11D3_88AD_0080C84A5D47_.wvu.PrintArea" localSheetId="13" hidden="1">#REF!</definedName>
    <definedName name="Z_A1F52E5F_03D7_11D3_88AD_0080C84A5D47_.wvu.PrintArea" localSheetId="12" hidden="1">#REF!</definedName>
    <definedName name="Z_A1F52E5F_03D7_11D3_88AD_0080C84A5D47_.wvu.PrintArea" localSheetId="36" hidden="1">#REF!</definedName>
    <definedName name="Z_A1F52E5F_03D7_11D3_88AD_0080C84A5D47_.wvu.PrintArea" localSheetId="10" hidden="1">#REF!</definedName>
    <definedName name="Z_A1F52E5F_03D7_11D3_88AD_0080C84A5D47_.wvu.PrintArea" localSheetId="11" hidden="1">#REF!</definedName>
    <definedName name="Z_A1F52E5F_03D7_11D3_88AD_0080C84A5D47_.wvu.PrintArea" localSheetId="9" hidden="1">#REF!</definedName>
    <definedName name="Z_A1F52E5F_03D7_11D3_88AD_0080C84A5D47_.wvu.PrintArea" localSheetId="8" hidden="1">#REF!</definedName>
    <definedName name="Z_A1F52E5F_03D7_11D3_88AD_0080C84A5D47_.wvu.PrintArea" localSheetId="21" hidden="1">#REF!</definedName>
    <definedName name="Z_A1F52E5F_03D7_11D3_88AD_0080C84A5D47_.wvu.PrintArea" localSheetId="6" hidden="1">#REF!</definedName>
    <definedName name="Z_A1F52E5F_03D7_11D3_88AD_0080C84A5D47_.wvu.PrintArea" localSheetId="0" hidden="1">#REF!</definedName>
    <definedName name="Z_A1F52E5F_03D7_11D3_88AD_0080C84A5D47_.wvu.PrintArea" localSheetId="2" hidden="1">#REF!</definedName>
    <definedName name="Z_A1F52E5F_03D7_11D3_88AD_0080C84A5D47_.wvu.PrintArea" localSheetId="1" hidden="1">#REF!</definedName>
    <definedName name="Z_A1F52E5F_03D7_11D3_88AD_0080C84A5D47_.wvu.PrintArea" localSheetId="33" hidden="1">#REF!</definedName>
    <definedName name="Z_A1F52E5F_03D7_11D3_88AD_0080C84A5D47_.wvu.PrintArea" localSheetId="25" hidden="1">#REF!</definedName>
    <definedName name="Z_A1F52E5F_03D7_11D3_88AD_0080C84A5D47_.wvu.PrintArea" hidden="1">#REF!</definedName>
    <definedName name="Z_A1F52E61_03D7_11D3_88AD_0080C84A5D47_.wvu.PrintArea" localSheetId="17" hidden="1">#REF!</definedName>
    <definedName name="Z_A1F52E61_03D7_11D3_88AD_0080C84A5D47_.wvu.PrintArea" localSheetId="16" hidden="1">#REF!</definedName>
    <definedName name="Z_A1F52E61_03D7_11D3_88AD_0080C84A5D47_.wvu.PrintArea" localSheetId="53" hidden="1">#REF!</definedName>
    <definedName name="Z_A1F52E61_03D7_11D3_88AD_0080C84A5D47_.wvu.PrintArea" localSheetId="23" hidden="1">#REF!</definedName>
    <definedName name="Z_A1F52E61_03D7_11D3_88AD_0080C84A5D47_.wvu.PrintArea" localSheetId="14" hidden="1">#REF!</definedName>
    <definedName name="Z_A1F52E61_03D7_11D3_88AD_0080C84A5D47_.wvu.PrintArea" localSheetId="13" hidden="1">#REF!</definedName>
    <definedName name="Z_A1F52E61_03D7_11D3_88AD_0080C84A5D47_.wvu.PrintArea" localSheetId="12" hidden="1">#REF!</definedName>
    <definedName name="Z_A1F52E61_03D7_11D3_88AD_0080C84A5D47_.wvu.PrintArea" localSheetId="36" hidden="1">#REF!</definedName>
    <definedName name="Z_A1F52E61_03D7_11D3_88AD_0080C84A5D47_.wvu.PrintArea" localSheetId="10" hidden="1">#REF!</definedName>
    <definedName name="Z_A1F52E61_03D7_11D3_88AD_0080C84A5D47_.wvu.PrintArea" localSheetId="11" hidden="1">#REF!</definedName>
    <definedName name="Z_A1F52E61_03D7_11D3_88AD_0080C84A5D47_.wvu.PrintArea" localSheetId="9" hidden="1">#REF!</definedName>
    <definedName name="Z_A1F52E61_03D7_11D3_88AD_0080C84A5D47_.wvu.PrintArea" localSheetId="8" hidden="1">#REF!</definedName>
    <definedName name="Z_A1F52E61_03D7_11D3_88AD_0080C84A5D47_.wvu.PrintArea" localSheetId="21" hidden="1">#REF!</definedName>
    <definedName name="Z_A1F52E61_03D7_11D3_88AD_0080C84A5D47_.wvu.PrintArea" localSheetId="6" hidden="1">#REF!</definedName>
    <definedName name="Z_A1F52E61_03D7_11D3_88AD_0080C84A5D47_.wvu.PrintArea" localSheetId="0" hidden="1">#REF!</definedName>
    <definedName name="Z_A1F52E61_03D7_11D3_88AD_0080C84A5D47_.wvu.PrintArea" localSheetId="2" hidden="1">#REF!</definedName>
    <definedName name="Z_A1F52E61_03D7_11D3_88AD_0080C84A5D47_.wvu.PrintArea" localSheetId="1" hidden="1">#REF!</definedName>
    <definedName name="Z_A1F52E61_03D7_11D3_88AD_0080C84A5D47_.wvu.PrintArea" localSheetId="33" hidden="1">#REF!</definedName>
    <definedName name="Z_A1F52E61_03D7_11D3_88AD_0080C84A5D47_.wvu.PrintArea" localSheetId="25" hidden="1">#REF!</definedName>
    <definedName name="Z_A1F52E61_03D7_11D3_88AD_0080C84A5D47_.wvu.PrintArea" hidden="1">#REF!</definedName>
    <definedName name="Z_A1F52E62_03D7_11D3_88AD_0080C84A5D47_.wvu.PrintArea" localSheetId="17" hidden="1">#REF!</definedName>
    <definedName name="Z_A1F52E62_03D7_11D3_88AD_0080C84A5D47_.wvu.PrintArea" localSheetId="16" hidden="1">#REF!</definedName>
    <definedName name="Z_A1F52E62_03D7_11D3_88AD_0080C84A5D47_.wvu.PrintArea" localSheetId="53" hidden="1">#REF!</definedName>
    <definedName name="Z_A1F52E62_03D7_11D3_88AD_0080C84A5D47_.wvu.PrintArea" localSheetId="23" hidden="1">#REF!</definedName>
    <definedName name="Z_A1F52E62_03D7_11D3_88AD_0080C84A5D47_.wvu.PrintArea" localSheetId="14" hidden="1">#REF!</definedName>
    <definedName name="Z_A1F52E62_03D7_11D3_88AD_0080C84A5D47_.wvu.PrintArea" localSheetId="13" hidden="1">#REF!</definedName>
    <definedName name="Z_A1F52E62_03D7_11D3_88AD_0080C84A5D47_.wvu.PrintArea" localSheetId="12" hidden="1">#REF!</definedName>
    <definedName name="Z_A1F52E62_03D7_11D3_88AD_0080C84A5D47_.wvu.PrintArea" localSheetId="36" hidden="1">#REF!</definedName>
    <definedName name="Z_A1F52E62_03D7_11D3_88AD_0080C84A5D47_.wvu.PrintArea" localSheetId="10" hidden="1">#REF!</definedName>
    <definedName name="Z_A1F52E62_03D7_11D3_88AD_0080C84A5D47_.wvu.PrintArea" localSheetId="11" hidden="1">#REF!</definedName>
    <definedName name="Z_A1F52E62_03D7_11D3_88AD_0080C84A5D47_.wvu.PrintArea" localSheetId="9" hidden="1">#REF!</definedName>
    <definedName name="Z_A1F52E62_03D7_11D3_88AD_0080C84A5D47_.wvu.PrintArea" localSheetId="8" hidden="1">#REF!</definedName>
    <definedName name="Z_A1F52E62_03D7_11D3_88AD_0080C84A5D47_.wvu.PrintArea" localSheetId="21" hidden="1">#REF!</definedName>
    <definedName name="Z_A1F52E62_03D7_11D3_88AD_0080C84A5D47_.wvu.PrintArea" localSheetId="6" hidden="1">#REF!</definedName>
    <definedName name="Z_A1F52E62_03D7_11D3_88AD_0080C84A5D47_.wvu.PrintArea" localSheetId="0" hidden="1">#REF!</definedName>
    <definedName name="Z_A1F52E62_03D7_11D3_88AD_0080C84A5D47_.wvu.PrintArea" localSheetId="2" hidden="1">#REF!</definedName>
    <definedName name="Z_A1F52E62_03D7_11D3_88AD_0080C84A5D47_.wvu.PrintArea" localSheetId="1" hidden="1">#REF!</definedName>
    <definedName name="Z_A1F52E62_03D7_11D3_88AD_0080C84A5D47_.wvu.PrintArea" localSheetId="33" hidden="1">#REF!</definedName>
    <definedName name="Z_A1F52E62_03D7_11D3_88AD_0080C84A5D47_.wvu.PrintArea" localSheetId="25" hidden="1">#REF!</definedName>
    <definedName name="Z_A1F52E62_03D7_11D3_88AD_0080C84A5D47_.wvu.PrintArea" hidden="1">#REF!</definedName>
    <definedName name="Z_AF0B9184_56F4_11D3_97FE_00A0C9DF29C4_.wvu.PrintArea" localSheetId="17" hidden="1">#REF!</definedName>
    <definedName name="Z_AF0B9184_56F4_11D3_97FE_00A0C9DF29C4_.wvu.PrintArea" localSheetId="16" hidden="1">#REF!</definedName>
    <definedName name="Z_AF0B9184_56F4_11D3_97FE_00A0C9DF29C4_.wvu.PrintArea" localSheetId="53" hidden="1">#REF!</definedName>
    <definedName name="Z_AF0B9184_56F4_11D3_97FE_00A0C9DF29C4_.wvu.PrintArea" localSheetId="23" hidden="1">#REF!</definedName>
    <definedName name="Z_AF0B9184_56F4_11D3_97FE_00A0C9DF29C4_.wvu.PrintArea" localSheetId="14" hidden="1">#REF!</definedName>
    <definedName name="Z_AF0B9184_56F4_11D3_97FE_00A0C9DF29C4_.wvu.PrintArea" localSheetId="13" hidden="1">#REF!</definedName>
    <definedName name="Z_AF0B9184_56F4_11D3_97FE_00A0C9DF29C4_.wvu.PrintArea" localSheetId="12" hidden="1">#REF!</definedName>
    <definedName name="Z_AF0B9184_56F4_11D3_97FE_00A0C9DF29C4_.wvu.PrintArea" localSheetId="36" hidden="1">#REF!</definedName>
    <definedName name="Z_AF0B9184_56F4_11D3_97FE_00A0C9DF29C4_.wvu.PrintArea" localSheetId="10" hidden="1">#REF!</definedName>
    <definedName name="Z_AF0B9184_56F4_11D3_97FE_00A0C9DF29C4_.wvu.PrintArea" localSheetId="11" hidden="1">#REF!</definedName>
    <definedName name="Z_AF0B9184_56F4_11D3_97FE_00A0C9DF29C4_.wvu.PrintArea" localSheetId="9" hidden="1">#REF!</definedName>
    <definedName name="Z_AF0B9184_56F4_11D3_97FE_00A0C9DF29C4_.wvu.PrintArea" localSheetId="8" hidden="1">#REF!</definedName>
    <definedName name="Z_AF0B9184_56F4_11D3_97FE_00A0C9DF29C4_.wvu.PrintArea" localSheetId="21" hidden="1">#REF!</definedName>
    <definedName name="Z_AF0B9184_56F4_11D3_97FE_00A0C9DF29C4_.wvu.PrintArea" localSheetId="6" hidden="1">#REF!</definedName>
    <definedName name="Z_AF0B9184_56F4_11D3_97FE_00A0C9DF29C4_.wvu.PrintArea" localSheetId="0" hidden="1">#REF!</definedName>
    <definedName name="Z_AF0B9184_56F4_11D3_97FE_00A0C9DF29C4_.wvu.PrintArea" localSheetId="2" hidden="1">#REF!</definedName>
    <definedName name="Z_AF0B9184_56F4_11D3_97FE_00A0C9DF29C4_.wvu.PrintArea" localSheetId="1" hidden="1">#REF!</definedName>
    <definedName name="Z_AF0B9184_56F4_11D3_97FE_00A0C9DF29C4_.wvu.PrintArea" localSheetId="33" hidden="1">#REF!</definedName>
    <definedName name="Z_AF0B9184_56F4_11D3_97FE_00A0C9DF29C4_.wvu.PrintArea" localSheetId="25" hidden="1">#REF!</definedName>
    <definedName name="Z_AF0B9184_56F4_11D3_97FE_00A0C9DF29C4_.wvu.PrintArea" hidden="1">#REF!</definedName>
    <definedName name="Z_AF0B9185_56F4_11D3_97FE_00A0C9DF29C4_.wvu.PrintArea" localSheetId="17" hidden="1">#REF!</definedName>
    <definedName name="Z_AF0B9185_56F4_11D3_97FE_00A0C9DF29C4_.wvu.PrintArea" localSheetId="16" hidden="1">#REF!</definedName>
    <definedName name="Z_AF0B9185_56F4_11D3_97FE_00A0C9DF29C4_.wvu.PrintArea" localSheetId="53" hidden="1">#REF!</definedName>
    <definedName name="Z_AF0B9185_56F4_11D3_97FE_00A0C9DF29C4_.wvu.PrintArea" localSheetId="23" hidden="1">#REF!</definedName>
    <definedName name="Z_AF0B9185_56F4_11D3_97FE_00A0C9DF29C4_.wvu.PrintArea" localSheetId="14" hidden="1">#REF!</definedName>
    <definedName name="Z_AF0B9185_56F4_11D3_97FE_00A0C9DF29C4_.wvu.PrintArea" localSheetId="13" hidden="1">#REF!</definedName>
    <definedName name="Z_AF0B9185_56F4_11D3_97FE_00A0C9DF29C4_.wvu.PrintArea" localSheetId="12" hidden="1">#REF!</definedName>
    <definedName name="Z_AF0B9185_56F4_11D3_97FE_00A0C9DF29C4_.wvu.PrintArea" localSheetId="36" hidden="1">#REF!</definedName>
    <definedName name="Z_AF0B9185_56F4_11D3_97FE_00A0C9DF29C4_.wvu.PrintArea" localSheetId="10" hidden="1">#REF!</definedName>
    <definedName name="Z_AF0B9185_56F4_11D3_97FE_00A0C9DF29C4_.wvu.PrintArea" localSheetId="11" hidden="1">#REF!</definedName>
    <definedName name="Z_AF0B9185_56F4_11D3_97FE_00A0C9DF29C4_.wvu.PrintArea" localSheetId="9" hidden="1">#REF!</definedName>
    <definedName name="Z_AF0B9185_56F4_11D3_97FE_00A0C9DF29C4_.wvu.PrintArea" localSheetId="8" hidden="1">#REF!</definedName>
    <definedName name="Z_AF0B9185_56F4_11D3_97FE_00A0C9DF29C4_.wvu.PrintArea" localSheetId="21" hidden="1">#REF!</definedName>
    <definedName name="Z_AF0B9185_56F4_11D3_97FE_00A0C9DF29C4_.wvu.PrintArea" localSheetId="6" hidden="1">#REF!</definedName>
    <definedName name="Z_AF0B9185_56F4_11D3_97FE_00A0C9DF29C4_.wvu.PrintArea" localSheetId="0" hidden="1">#REF!</definedName>
    <definedName name="Z_AF0B9185_56F4_11D3_97FE_00A0C9DF29C4_.wvu.PrintArea" localSheetId="2" hidden="1">#REF!</definedName>
    <definedName name="Z_AF0B9185_56F4_11D3_97FE_00A0C9DF29C4_.wvu.PrintArea" localSheetId="1" hidden="1">#REF!</definedName>
    <definedName name="Z_AF0B9185_56F4_11D3_97FE_00A0C9DF29C4_.wvu.PrintArea" localSheetId="33" hidden="1">#REF!</definedName>
    <definedName name="Z_AF0B9185_56F4_11D3_97FE_00A0C9DF29C4_.wvu.PrintArea" localSheetId="25" hidden="1">#REF!</definedName>
    <definedName name="Z_AF0B9185_56F4_11D3_97FE_00A0C9DF29C4_.wvu.PrintArea" hidden="1">#REF!</definedName>
    <definedName name="Z_AF0B9187_56F4_11D3_97FE_00A0C9DF29C4_.wvu.PrintArea" localSheetId="17" hidden="1">#REF!</definedName>
    <definedName name="Z_AF0B9187_56F4_11D3_97FE_00A0C9DF29C4_.wvu.PrintArea" localSheetId="16" hidden="1">#REF!</definedName>
    <definedName name="Z_AF0B9187_56F4_11D3_97FE_00A0C9DF29C4_.wvu.PrintArea" localSheetId="53" hidden="1">#REF!</definedName>
    <definedName name="Z_AF0B9187_56F4_11D3_97FE_00A0C9DF29C4_.wvu.PrintArea" localSheetId="23" hidden="1">#REF!</definedName>
    <definedName name="Z_AF0B9187_56F4_11D3_97FE_00A0C9DF29C4_.wvu.PrintArea" localSheetId="14" hidden="1">#REF!</definedName>
    <definedName name="Z_AF0B9187_56F4_11D3_97FE_00A0C9DF29C4_.wvu.PrintArea" localSheetId="13" hidden="1">#REF!</definedName>
    <definedName name="Z_AF0B9187_56F4_11D3_97FE_00A0C9DF29C4_.wvu.PrintArea" localSheetId="12" hidden="1">#REF!</definedName>
    <definedName name="Z_AF0B9187_56F4_11D3_97FE_00A0C9DF29C4_.wvu.PrintArea" localSheetId="36" hidden="1">#REF!</definedName>
    <definedName name="Z_AF0B9187_56F4_11D3_97FE_00A0C9DF29C4_.wvu.PrintArea" localSheetId="10" hidden="1">#REF!</definedName>
    <definedName name="Z_AF0B9187_56F4_11D3_97FE_00A0C9DF29C4_.wvu.PrintArea" localSheetId="11" hidden="1">#REF!</definedName>
    <definedName name="Z_AF0B9187_56F4_11D3_97FE_00A0C9DF29C4_.wvu.PrintArea" localSheetId="9" hidden="1">#REF!</definedName>
    <definedName name="Z_AF0B9187_56F4_11D3_97FE_00A0C9DF29C4_.wvu.PrintArea" localSheetId="8" hidden="1">#REF!</definedName>
    <definedName name="Z_AF0B9187_56F4_11D3_97FE_00A0C9DF29C4_.wvu.PrintArea" localSheetId="21" hidden="1">#REF!</definedName>
    <definedName name="Z_AF0B9187_56F4_11D3_97FE_00A0C9DF29C4_.wvu.PrintArea" localSheetId="6" hidden="1">#REF!</definedName>
    <definedName name="Z_AF0B9187_56F4_11D3_97FE_00A0C9DF29C4_.wvu.PrintArea" localSheetId="0" hidden="1">#REF!</definedName>
    <definedName name="Z_AF0B9187_56F4_11D3_97FE_00A0C9DF29C4_.wvu.PrintArea" localSheetId="2" hidden="1">#REF!</definedName>
    <definedName name="Z_AF0B9187_56F4_11D3_97FE_00A0C9DF29C4_.wvu.PrintArea" localSheetId="1" hidden="1">#REF!</definedName>
    <definedName name="Z_AF0B9187_56F4_11D3_97FE_00A0C9DF29C4_.wvu.PrintArea" localSheetId="33" hidden="1">#REF!</definedName>
    <definedName name="Z_AF0B9187_56F4_11D3_97FE_00A0C9DF29C4_.wvu.PrintArea" localSheetId="25" hidden="1">#REF!</definedName>
    <definedName name="Z_AF0B9187_56F4_11D3_97FE_00A0C9DF29C4_.wvu.PrintArea" hidden="1">#REF!</definedName>
    <definedName name="Z_AF0B9188_56F4_11D3_97FE_00A0C9DF29C4_.wvu.PrintArea" localSheetId="17" hidden="1">#REF!</definedName>
    <definedName name="Z_AF0B9188_56F4_11D3_97FE_00A0C9DF29C4_.wvu.PrintArea" localSheetId="16" hidden="1">#REF!</definedName>
    <definedName name="Z_AF0B9188_56F4_11D3_97FE_00A0C9DF29C4_.wvu.PrintArea" localSheetId="53" hidden="1">#REF!</definedName>
    <definedName name="Z_AF0B9188_56F4_11D3_97FE_00A0C9DF29C4_.wvu.PrintArea" localSheetId="23" hidden="1">#REF!</definedName>
    <definedName name="Z_AF0B9188_56F4_11D3_97FE_00A0C9DF29C4_.wvu.PrintArea" localSheetId="14" hidden="1">#REF!</definedName>
    <definedName name="Z_AF0B9188_56F4_11D3_97FE_00A0C9DF29C4_.wvu.PrintArea" localSheetId="13" hidden="1">#REF!</definedName>
    <definedName name="Z_AF0B9188_56F4_11D3_97FE_00A0C9DF29C4_.wvu.PrintArea" localSheetId="12" hidden="1">#REF!</definedName>
    <definedName name="Z_AF0B9188_56F4_11D3_97FE_00A0C9DF29C4_.wvu.PrintArea" localSheetId="36" hidden="1">#REF!</definedName>
    <definedName name="Z_AF0B9188_56F4_11D3_97FE_00A0C9DF29C4_.wvu.PrintArea" localSheetId="10" hidden="1">#REF!</definedName>
    <definedName name="Z_AF0B9188_56F4_11D3_97FE_00A0C9DF29C4_.wvu.PrintArea" localSheetId="11" hidden="1">#REF!</definedName>
    <definedName name="Z_AF0B9188_56F4_11D3_97FE_00A0C9DF29C4_.wvu.PrintArea" localSheetId="9" hidden="1">#REF!</definedName>
    <definedName name="Z_AF0B9188_56F4_11D3_97FE_00A0C9DF29C4_.wvu.PrintArea" localSheetId="8" hidden="1">#REF!</definedName>
    <definedName name="Z_AF0B9188_56F4_11D3_97FE_00A0C9DF29C4_.wvu.PrintArea" localSheetId="21" hidden="1">#REF!</definedName>
    <definedName name="Z_AF0B9188_56F4_11D3_97FE_00A0C9DF29C4_.wvu.PrintArea" localSheetId="6" hidden="1">#REF!</definedName>
    <definedName name="Z_AF0B9188_56F4_11D3_97FE_00A0C9DF29C4_.wvu.PrintArea" localSheetId="0" hidden="1">#REF!</definedName>
    <definedName name="Z_AF0B9188_56F4_11D3_97FE_00A0C9DF29C4_.wvu.PrintArea" localSheetId="2" hidden="1">#REF!</definedName>
    <definedName name="Z_AF0B9188_56F4_11D3_97FE_00A0C9DF29C4_.wvu.PrintArea" localSheetId="1" hidden="1">#REF!</definedName>
    <definedName name="Z_AF0B9188_56F4_11D3_97FE_00A0C9DF29C4_.wvu.PrintArea" localSheetId="33" hidden="1">#REF!</definedName>
    <definedName name="Z_AF0B9188_56F4_11D3_97FE_00A0C9DF29C4_.wvu.PrintArea" localSheetId="25" hidden="1">#REF!</definedName>
    <definedName name="Z_AF0B9188_56F4_11D3_97FE_00A0C9DF29C4_.wvu.PrintArea" hidden="1">#REF!</definedName>
    <definedName name="Z_AF0B9189_56F4_11D3_97FE_00A0C9DF29C4_.wvu.PrintArea" localSheetId="17" hidden="1">#REF!</definedName>
    <definedName name="Z_AF0B9189_56F4_11D3_97FE_00A0C9DF29C4_.wvu.PrintArea" localSheetId="16" hidden="1">#REF!</definedName>
    <definedName name="Z_AF0B9189_56F4_11D3_97FE_00A0C9DF29C4_.wvu.PrintArea" localSheetId="53" hidden="1">#REF!</definedName>
    <definedName name="Z_AF0B9189_56F4_11D3_97FE_00A0C9DF29C4_.wvu.PrintArea" localSheetId="23" hidden="1">#REF!</definedName>
    <definedName name="Z_AF0B9189_56F4_11D3_97FE_00A0C9DF29C4_.wvu.PrintArea" localSheetId="14" hidden="1">#REF!</definedName>
    <definedName name="Z_AF0B9189_56F4_11D3_97FE_00A0C9DF29C4_.wvu.PrintArea" localSheetId="13" hidden="1">#REF!</definedName>
    <definedName name="Z_AF0B9189_56F4_11D3_97FE_00A0C9DF29C4_.wvu.PrintArea" localSheetId="12" hidden="1">#REF!</definedName>
    <definedName name="Z_AF0B9189_56F4_11D3_97FE_00A0C9DF29C4_.wvu.PrintArea" localSheetId="36" hidden="1">#REF!</definedName>
    <definedName name="Z_AF0B9189_56F4_11D3_97FE_00A0C9DF29C4_.wvu.PrintArea" localSheetId="10" hidden="1">#REF!</definedName>
    <definedName name="Z_AF0B9189_56F4_11D3_97FE_00A0C9DF29C4_.wvu.PrintArea" localSheetId="11" hidden="1">#REF!</definedName>
    <definedName name="Z_AF0B9189_56F4_11D3_97FE_00A0C9DF29C4_.wvu.PrintArea" localSheetId="9" hidden="1">#REF!</definedName>
    <definedName name="Z_AF0B9189_56F4_11D3_97FE_00A0C9DF29C4_.wvu.PrintArea" localSheetId="8" hidden="1">#REF!</definedName>
    <definedName name="Z_AF0B9189_56F4_11D3_97FE_00A0C9DF29C4_.wvu.PrintArea" localSheetId="21" hidden="1">#REF!</definedName>
    <definedName name="Z_AF0B9189_56F4_11D3_97FE_00A0C9DF29C4_.wvu.PrintArea" localSheetId="6" hidden="1">#REF!</definedName>
    <definedName name="Z_AF0B9189_56F4_11D3_97FE_00A0C9DF29C4_.wvu.PrintArea" localSheetId="0" hidden="1">#REF!</definedName>
    <definedName name="Z_AF0B9189_56F4_11D3_97FE_00A0C9DF29C4_.wvu.PrintArea" localSheetId="2" hidden="1">#REF!</definedName>
    <definedName name="Z_AF0B9189_56F4_11D3_97FE_00A0C9DF29C4_.wvu.PrintArea" localSheetId="1" hidden="1">#REF!</definedName>
    <definedName name="Z_AF0B9189_56F4_11D3_97FE_00A0C9DF29C4_.wvu.PrintArea" localSheetId="33" hidden="1">#REF!</definedName>
    <definedName name="Z_AF0B9189_56F4_11D3_97FE_00A0C9DF29C4_.wvu.PrintArea" localSheetId="25" hidden="1">#REF!</definedName>
    <definedName name="Z_AF0B9189_56F4_11D3_97FE_00A0C9DF29C4_.wvu.PrintArea" hidden="1">#REF!</definedName>
    <definedName name="Z_AF0B918A_56F4_11D3_97FE_00A0C9DF29C4_.wvu.PrintArea" localSheetId="17" hidden="1">#REF!</definedName>
    <definedName name="Z_AF0B918A_56F4_11D3_97FE_00A0C9DF29C4_.wvu.PrintArea" localSheetId="16" hidden="1">#REF!</definedName>
    <definedName name="Z_AF0B918A_56F4_11D3_97FE_00A0C9DF29C4_.wvu.PrintArea" localSheetId="53" hidden="1">#REF!</definedName>
    <definedName name="Z_AF0B918A_56F4_11D3_97FE_00A0C9DF29C4_.wvu.PrintArea" localSheetId="23" hidden="1">#REF!</definedName>
    <definedName name="Z_AF0B918A_56F4_11D3_97FE_00A0C9DF29C4_.wvu.PrintArea" localSheetId="14" hidden="1">#REF!</definedName>
    <definedName name="Z_AF0B918A_56F4_11D3_97FE_00A0C9DF29C4_.wvu.PrintArea" localSheetId="13" hidden="1">#REF!</definedName>
    <definedName name="Z_AF0B918A_56F4_11D3_97FE_00A0C9DF29C4_.wvu.PrintArea" localSheetId="12" hidden="1">#REF!</definedName>
    <definedName name="Z_AF0B918A_56F4_11D3_97FE_00A0C9DF29C4_.wvu.PrintArea" localSheetId="36" hidden="1">#REF!</definedName>
    <definedName name="Z_AF0B918A_56F4_11D3_97FE_00A0C9DF29C4_.wvu.PrintArea" localSheetId="10" hidden="1">#REF!</definedName>
    <definedName name="Z_AF0B918A_56F4_11D3_97FE_00A0C9DF29C4_.wvu.PrintArea" localSheetId="11" hidden="1">#REF!</definedName>
    <definedName name="Z_AF0B918A_56F4_11D3_97FE_00A0C9DF29C4_.wvu.PrintArea" localSheetId="9" hidden="1">#REF!</definedName>
    <definedName name="Z_AF0B918A_56F4_11D3_97FE_00A0C9DF29C4_.wvu.PrintArea" localSheetId="8" hidden="1">#REF!</definedName>
    <definedName name="Z_AF0B918A_56F4_11D3_97FE_00A0C9DF29C4_.wvu.PrintArea" localSheetId="21" hidden="1">#REF!</definedName>
    <definedName name="Z_AF0B918A_56F4_11D3_97FE_00A0C9DF29C4_.wvu.PrintArea" localSheetId="6" hidden="1">#REF!</definedName>
    <definedName name="Z_AF0B918A_56F4_11D3_97FE_00A0C9DF29C4_.wvu.PrintArea" localSheetId="0" hidden="1">#REF!</definedName>
    <definedName name="Z_AF0B918A_56F4_11D3_97FE_00A0C9DF29C4_.wvu.PrintArea" localSheetId="2" hidden="1">#REF!</definedName>
    <definedName name="Z_AF0B918A_56F4_11D3_97FE_00A0C9DF29C4_.wvu.PrintArea" localSheetId="1" hidden="1">#REF!</definedName>
    <definedName name="Z_AF0B918A_56F4_11D3_97FE_00A0C9DF29C4_.wvu.PrintArea" localSheetId="33" hidden="1">#REF!</definedName>
    <definedName name="Z_AF0B918A_56F4_11D3_97FE_00A0C9DF29C4_.wvu.PrintArea" localSheetId="25" hidden="1">#REF!</definedName>
    <definedName name="Z_AF0B918A_56F4_11D3_97FE_00A0C9DF29C4_.wvu.PrintArea" hidden="1">#REF!</definedName>
    <definedName name="Z_AF0B918C_56F4_11D3_97FE_00A0C9DF29C4_.wvu.PrintArea" localSheetId="17" hidden="1">#REF!</definedName>
    <definedName name="Z_AF0B918C_56F4_11D3_97FE_00A0C9DF29C4_.wvu.PrintArea" localSheetId="16" hidden="1">#REF!</definedName>
    <definedName name="Z_AF0B918C_56F4_11D3_97FE_00A0C9DF29C4_.wvu.PrintArea" localSheetId="53" hidden="1">#REF!</definedName>
    <definedName name="Z_AF0B918C_56F4_11D3_97FE_00A0C9DF29C4_.wvu.PrintArea" localSheetId="23" hidden="1">#REF!</definedName>
    <definedName name="Z_AF0B918C_56F4_11D3_97FE_00A0C9DF29C4_.wvu.PrintArea" localSheetId="14" hidden="1">#REF!</definedName>
    <definedName name="Z_AF0B918C_56F4_11D3_97FE_00A0C9DF29C4_.wvu.PrintArea" localSheetId="13" hidden="1">#REF!</definedName>
    <definedName name="Z_AF0B918C_56F4_11D3_97FE_00A0C9DF29C4_.wvu.PrintArea" localSheetId="12" hidden="1">#REF!</definedName>
    <definedName name="Z_AF0B918C_56F4_11D3_97FE_00A0C9DF29C4_.wvu.PrintArea" localSheetId="36" hidden="1">#REF!</definedName>
    <definedName name="Z_AF0B918C_56F4_11D3_97FE_00A0C9DF29C4_.wvu.PrintArea" localSheetId="10" hidden="1">#REF!</definedName>
    <definedName name="Z_AF0B918C_56F4_11D3_97FE_00A0C9DF29C4_.wvu.PrintArea" localSheetId="11" hidden="1">#REF!</definedName>
    <definedName name="Z_AF0B918C_56F4_11D3_97FE_00A0C9DF29C4_.wvu.PrintArea" localSheetId="9" hidden="1">#REF!</definedName>
    <definedName name="Z_AF0B918C_56F4_11D3_97FE_00A0C9DF29C4_.wvu.PrintArea" localSheetId="8" hidden="1">#REF!</definedName>
    <definedName name="Z_AF0B918C_56F4_11D3_97FE_00A0C9DF29C4_.wvu.PrintArea" localSheetId="21" hidden="1">#REF!</definedName>
    <definedName name="Z_AF0B918C_56F4_11D3_97FE_00A0C9DF29C4_.wvu.PrintArea" localSheetId="6" hidden="1">#REF!</definedName>
    <definedName name="Z_AF0B918C_56F4_11D3_97FE_00A0C9DF29C4_.wvu.PrintArea" localSheetId="0" hidden="1">#REF!</definedName>
    <definedName name="Z_AF0B918C_56F4_11D3_97FE_00A0C9DF29C4_.wvu.PrintArea" localSheetId="2" hidden="1">#REF!</definedName>
    <definedName name="Z_AF0B918C_56F4_11D3_97FE_00A0C9DF29C4_.wvu.PrintArea" localSheetId="1" hidden="1">#REF!</definedName>
    <definedName name="Z_AF0B918C_56F4_11D3_97FE_00A0C9DF29C4_.wvu.PrintArea" localSheetId="33" hidden="1">#REF!</definedName>
    <definedName name="Z_AF0B918C_56F4_11D3_97FE_00A0C9DF29C4_.wvu.PrintArea" localSheetId="25" hidden="1">#REF!</definedName>
    <definedName name="Z_AF0B918C_56F4_11D3_97FE_00A0C9DF29C4_.wvu.PrintArea" hidden="1">#REF!</definedName>
    <definedName name="Z_AF0B918D_56F4_11D3_97FE_00A0C9DF29C4_.wvu.PrintArea" localSheetId="17" hidden="1">#REF!</definedName>
    <definedName name="Z_AF0B918D_56F4_11D3_97FE_00A0C9DF29C4_.wvu.PrintArea" localSheetId="16" hidden="1">#REF!</definedName>
    <definedName name="Z_AF0B918D_56F4_11D3_97FE_00A0C9DF29C4_.wvu.PrintArea" localSheetId="53" hidden="1">#REF!</definedName>
    <definedName name="Z_AF0B918D_56F4_11D3_97FE_00A0C9DF29C4_.wvu.PrintArea" localSheetId="23" hidden="1">#REF!</definedName>
    <definedName name="Z_AF0B918D_56F4_11D3_97FE_00A0C9DF29C4_.wvu.PrintArea" localSheetId="14" hidden="1">#REF!</definedName>
    <definedName name="Z_AF0B918D_56F4_11D3_97FE_00A0C9DF29C4_.wvu.PrintArea" localSheetId="13" hidden="1">#REF!</definedName>
    <definedName name="Z_AF0B918D_56F4_11D3_97FE_00A0C9DF29C4_.wvu.PrintArea" localSheetId="12" hidden="1">#REF!</definedName>
    <definedName name="Z_AF0B918D_56F4_11D3_97FE_00A0C9DF29C4_.wvu.PrintArea" localSheetId="36" hidden="1">#REF!</definedName>
    <definedName name="Z_AF0B918D_56F4_11D3_97FE_00A0C9DF29C4_.wvu.PrintArea" localSheetId="10" hidden="1">#REF!</definedName>
    <definedName name="Z_AF0B918D_56F4_11D3_97FE_00A0C9DF29C4_.wvu.PrintArea" localSheetId="11" hidden="1">#REF!</definedName>
    <definedName name="Z_AF0B918D_56F4_11D3_97FE_00A0C9DF29C4_.wvu.PrintArea" localSheetId="9" hidden="1">#REF!</definedName>
    <definedName name="Z_AF0B918D_56F4_11D3_97FE_00A0C9DF29C4_.wvu.PrintArea" localSheetId="8" hidden="1">#REF!</definedName>
    <definedName name="Z_AF0B918D_56F4_11D3_97FE_00A0C9DF29C4_.wvu.PrintArea" localSheetId="21" hidden="1">#REF!</definedName>
    <definedName name="Z_AF0B918D_56F4_11D3_97FE_00A0C9DF29C4_.wvu.PrintArea" localSheetId="6" hidden="1">#REF!</definedName>
    <definedName name="Z_AF0B918D_56F4_11D3_97FE_00A0C9DF29C4_.wvu.PrintArea" localSheetId="0" hidden="1">#REF!</definedName>
    <definedName name="Z_AF0B918D_56F4_11D3_97FE_00A0C9DF29C4_.wvu.PrintArea" localSheetId="2" hidden="1">#REF!</definedName>
    <definedName name="Z_AF0B918D_56F4_11D3_97FE_00A0C9DF29C4_.wvu.PrintArea" localSheetId="1" hidden="1">#REF!</definedName>
    <definedName name="Z_AF0B918D_56F4_11D3_97FE_00A0C9DF29C4_.wvu.PrintArea" localSheetId="33" hidden="1">#REF!</definedName>
    <definedName name="Z_AF0B918D_56F4_11D3_97FE_00A0C9DF29C4_.wvu.PrintArea" localSheetId="25" hidden="1">#REF!</definedName>
    <definedName name="Z_AF0B918D_56F4_11D3_97FE_00A0C9DF29C4_.wvu.PrintArea" hidden="1">#REF!</definedName>
    <definedName name="Z_AF0B918E_56F4_11D3_97FE_00A0C9DF29C4_.wvu.PrintArea" localSheetId="17" hidden="1">#REF!</definedName>
    <definedName name="Z_AF0B918E_56F4_11D3_97FE_00A0C9DF29C4_.wvu.PrintArea" localSheetId="16" hidden="1">#REF!</definedName>
    <definedName name="Z_AF0B918E_56F4_11D3_97FE_00A0C9DF29C4_.wvu.PrintArea" localSheetId="53" hidden="1">#REF!</definedName>
    <definedName name="Z_AF0B918E_56F4_11D3_97FE_00A0C9DF29C4_.wvu.PrintArea" localSheetId="23" hidden="1">#REF!</definedName>
    <definedName name="Z_AF0B918E_56F4_11D3_97FE_00A0C9DF29C4_.wvu.PrintArea" localSheetId="14" hidden="1">#REF!</definedName>
    <definedName name="Z_AF0B918E_56F4_11D3_97FE_00A0C9DF29C4_.wvu.PrintArea" localSheetId="13" hidden="1">#REF!</definedName>
    <definedName name="Z_AF0B918E_56F4_11D3_97FE_00A0C9DF29C4_.wvu.PrintArea" localSheetId="12" hidden="1">#REF!</definedName>
    <definedName name="Z_AF0B918E_56F4_11D3_97FE_00A0C9DF29C4_.wvu.PrintArea" localSheetId="36" hidden="1">#REF!</definedName>
    <definedName name="Z_AF0B918E_56F4_11D3_97FE_00A0C9DF29C4_.wvu.PrintArea" localSheetId="10" hidden="1">#REF!</definedName>
    <definedName name="Z_AF0B918E_56F4_11D3_97FE_00A0C9DF29C4_.wvu.PrintArea" localSheetId="11" hidden="1">#REF!</definedName>
    <definedName name="Z_AF0B918E_56F4_11D3_97FE_00A0C9DF29C4_.wvu.PrintArea" localSheetId="9" hidden="1">#REF!</definedName>
    <definedName name="Z_AF0B918E_56F4_11D3_97FE_00A0C9DF29C4_.wvu.PrintArea" localSheetId="8" hidden="1">#REF!</definedName>
    <definedName name="Z_AF0B918E_56F4_11D3_97FE_00A0C9DF29C4_.wvu.PrintArea" localSheetId="21" hidden="1">#REF!</definedName>
    <definedName name="Z_AF0B918E_56F4_11D3_97FE_00A0C9DF29C4_.wvu.PrintArea" localSheetId="6" hidden="1">#REF!</definedName>
    <definedName name="Z_AF0B918E_56F4_11D3_97FE_00A0C9DF29C4_.wvu.PrintArea" localSheetId="0" hidden="1">#REF!</definedName>
    <definedName name="Z_AF0B918E_56F4_11D3_97FE_00A0C9DF29C4_.wvu.PrintArea" localSheetId="2" hidden="1">#REF!</definedName>
    <definedName name="Z_AF0B918E_56F4_11D3_97FE_00A0C9DF29C4_.wvu.PrintArea" localSheetId="1" hidden="1">#REF!</definedName>
    <definedName name="Z_AF0B918E_56F4_11D3_97FE_00A0C9DF29C4_.wvu.PrintArea" localSheetId="33" hidden="1">#REF!</definedName>
    <definedName name="Z_AF0B918E_56F4_11D3_97FE_00A0C9DF29C4_.wvu.PrintArea" localSheetId="25" hidden="1">#REF!</definedName>
    <definedName name="Z_AF0B918E_56F4_11D3_97FE_00A0C9DF29C4_.wvu.PrintArea" hidden="1">#REF!</definedName>
    <definedName name="Z_AF0B918F_56F4_11D3_97FE_00A0C9DF29C4_.wvu.PrintArea" localSheetId="17" hidden="1">#REF!</definedName>
    <definedName name="Z_AF0B918F_56F4_11D3_97FE_00A0C9DF29C4_.wvu.PrintArea" localSheetId="16" hidden="1">#REF!</definedName>
    <definedName name="Z_AF0B918F_56F4_11D3_97FE_00A0C9DF29C4_.wvu.PrintArea" localSheetId="53" hidden="1">#REF!</definedName>
    <definedName name="Z_AF0B918F_56F4_11D3_97FE_00A0C9DF29C4_.wvu.PrintArea" localSheetId="23" hidden="1">#REF!</definedName>
    <definedName name="Z_AF0B918F_56F4_11D3_97FE_00A0C9DF29C4_.wvu.PrintArea" localSheetId="14" hidden="1">#REF!</definedName>
    <definedName name="Z_AF0B918F_56F4_11D3_97FE_00A0C9DF29C4_.wvu.PrintArea" localSheetId="13" hidden="1">#REF!</definedName>
    <definedName name="Z_AF0B918F_56F4_11D3_97FE_00A0C9DF29C4_.wvu.PrintArea" localSheetId="12" hidden="1">#REF!</definedName>
    <definedName name="Z_AF0B918F_56F4_11D3_97FE_00A0C9DF29C4_.wvu.PrintArea" localSheetId="36" hidden="1">#REF!</definedName>
    <definedName name="Z_AF0B918F_56F4_11D3_97FE_00A0C9DF29C4_.wvu.PrintArea" localSheetId="10" hidden="1">#REF!</definedName>
    <definedName name="Z_AF0B918F_56F4_11D3_97FE_00A0C9DF29C4_.wvu.PrintArea" localSheetId="11" hidden="1">#REF!</definedName>
    <definedName name="Z_AF0B918F_56F4_11D3_97FE_00A0C9DF29C4_.wvu.PrintArea" localSheetId="9" hidden="1">#REF!</definedName>
    <definedName name="Z_AF0B918F_56F4_11D3_97FE_00A0C9DF29C4_.wvu.PrintArea" localSheetId="8" hidden="1">#REF!</definedName>
    <definedName name="Z_AF0B918F_56F4_11D3_97FE_00A0C9DF29C4_.wvu.PrintArea" localSheetId="21" hidden="1">#REF!</definedName>
    <definedName name="Z_AF0B918F_56F4_11D3_97FE_00A0C9DF29C4_.wvu.PrintArea" localSheetId="6" hidden="1">#REF!</definedName>
    <definedName name="Z_AF0B918F_56F4_11D3_97FE_00A0C9DF29C4_.wvu.PrintArea" localSheetId="0" hidden="1">#REF!</definedName>
    <definedName name="Z_AF0B918F_56F4_11D3_97FE_00A0C9DF29C4_.wvu.PrintArea" localSheetId="2" hidden="1">#REF!</definedName>
    <definedName name="Z_AF0B918F_56F4_11D3_97FE_00A0C9DF29C4_.wvu.PrintArea" localSheetId="1" hidden="1">#REF!</definedName>
    <definedName name="Z_AF0B918F_56F4_11D3_97FE_00A0C9DF29C4_.wvu.PrintArea" localSheetId="33" hidden="1">#REF!</definedName>
    <definedName name="Z_AF0B918F_56F4_11D3_97FE_00A0C9DF29C4_.wvu.PrintArea" localSheetId="25" hidden="1">#REF!</definedName>
    <definedName name="Z_AF0B918F_56F4_11D3_97FE_00A0C9DF29C4_.wvu.PrintArea" hidden="1">#REF!</definedName>
    <definedName name="Z_AF0B9191_56F4_11D3_97FE_00A0C9DF29C4_.wvu.PrintArea" localSheetId="17" hidden="1">#REF!</definedName>
    <definedName name="Z_AF0B9191_56F4_11D3_97FE_00A0C9DF29C4_.wvu.PrintArea" localSheetId="16" hidden="1">#REF!</definedName>
    <definedName name="Z_AF0B9191_56F4_11D3_97FE_00A0C9DF29C4_.wvu.PrintArea" localSheetId="53" hidden="1">#REF!</definedName>
    <definedName name="Z_AF0B9191_56F4_11D3_97FE_00A0C9DF29C4_.wvu.PrintArea" localSheetId="23" hidden="1">#REF!</definedName>
    <definedName name="Z_AF0B9191_56F4_11D3_97FE_00A0C9DF29C4_.wvu.PrintArea" localSheetId="14" hidden="1">#REF!</definedName>
    <definedName name="Z_AF0B9191_56F4_11D3_97FE_00A0C9DF29C4_.wvu.PrintArea" localSheetId="13" hidden="1">#REF!</definedName>
    <definedName name="Z_AF0B9191_56F4_11D3_97FE_00A0C9DF29C4_.wvu.PrintArea" localSheetId="12" hidden="1">#REF!</definedName>
    <definedName name="Z_AF0B9191_56F4_11D3_97FE_00A0C9DF29C4_.wvu.PrintArea" localSheetId="36" hidden="1">#REF!</definedName>
    <definedName name="Z_AF0B9191_56F4_11D3_97FE_00A0C9DF29C4_.wvu.PrintArea" localSheetId="10" hidden="1">#REF!</definedName>
    <definedName name="Z_AF0B9191_56F4_11D3_97FE_00A0C9DF29C4_.wvu.PrintArea" localSheetId="11" hidden="1">#REF!</definedName>
    <definedName name="Z_AF0B9191_56F4_11D3_97FE_00A0C9DF29C4_.wvu.PrintArea" localSheetId="9" hidden="1">#REF!</definedName>
    <definedName name="Z_AF0B9191_56F4_11D3_97FE_00A0C9DF29C4_.wvu.PrintArea" localSheetId="8" hidden="1">#REF!</definedName>
    <definedName name="Z_AF0B9191_56F4_11D3_97FE_00A0C9DF29C4_.wvu.PrintArea" localSheetId="21" hidden="1">#REF!</definedName>
    <definedName name="Z_AF0B9191_56F4_11D3_97FE_00A0C9DF29C4_.wvu.PrintArea" localSheetId="6" hidden="1">#REF!</definedName>
    <definedName name="Z_AF0B9191_56F4_11D3_97FE_00A0C9DF29C4_.wvu.PrintArea" localSheetId="0" hidden="1">#REF!</definedName>
    <definedName name="Z_AF0B9191_56F4_11D3_97FE_00A0C9DF29C4_.wvu.PrintArea" localSheetId="2" hidden="1">#REF!</definedName>
    <definedName name="Z_AF0B9191_56F4_11D3_97FE_00A0C9DF29C4_.wvu.PrintArea" localSheetId="1" hidden="1">#REF!</definedName>
    <definedName name="Z_AF0B9191_56F4_11D3_97FE_00A0C9DF29C4_.wvu.PrintArea" localSheetId="33" hidden="1">#REF!</definedName>
    <definedName name="Z_AF0B9191_56F4_11D3_97FE_00A0C9DF29C4_.wvu.PrintArea" localSheetId="25" hidden="1">#REF!</definedName>
    <definedName name="Z_AF0B9191_56F4_11D3_97FE_00A0C9DF29C4_.wvu.PrintArea" hidden="1">#REF!</definedName>
    <definedName name="Z_AF0B9192_56F4_11D3_97FE_00A0C9DF29C4_.wvu.PrintArea" localSheetId="17" hidden="1">#REF!</definedName>
    <definedName name="Z_AF0B9192_56F4_11D3_97FE_00A0C9DF29C4_.wvu.PrintArea" localSheetId="16" hidden="1">#REF!</definedName>
    <definedName name="Z_AF0B9192_56F4_11D3_97FE_00A0C9DF29C4_.wvu.PrintArea" localSheetId="53" hidden="1">#REF!</definedName>
    <definedName name="Z_AF0B9192_56F4_11D3_97FE_00A0C9DF29C4_.wvu.PrintArea" localSheetId="23" hidden="1">#REF!</definedName>
    <definedName name="Z_AF0B9192_56F4_11D3_97FE_00A0C9DF29C4_.wvu.PrintArea" localSheetId="14" hidden="1">#REF!</definedName>
    <definedName name="Z_AF0B9192_56F4_11D3_97FE_00A0C9DF29C4_.wvu.PrintArea" localSheetId="13" hidden="1">#REF!</definedName>
    <definedName name="Z_AF0B9192_56F4_11D3_97FE_00A0C9DF29C4_.wvu.PrintArea" localSheetId="12" hidden="1">#REF!</definedName>
    <definedName name="Z_AF0B9192_56F4_11D3_97FE_00A0C9DF29C4_.wvu.PrintArea" localSheetId="36" hidden="1">#REF!</definedName>
    <definedName name="Z_AF0B9192_56F4_11D3_97FE_00A0C9DF29C4_.wvu.PrintArea" localSheetId="10" hidden="1">#REF!</definedName>
    <definedName name="Z_AF0B9192_56F4_11D3_97FE_00A0C9DF29C4_.wvu.PrintArea" localSheetId="11" hidden="1">#REF!</definedName>
    <definedName name="Z_AF0B9192_56F4_11D3_97FE_00A0C9DF29C4_.wvu.PrintArea" localSheetId="9" hidden="1">#REF!</definedName>
    <definedName name="Z_AF0B9192_56F4_11D3_97FE_00A0C9DF29C4_.wvu.PrintArea" localSheetId="8" hidden="1">#REF!</definedName>
    <definedName name="Z_AF0B9192_56F4_11D3_97FE_00A0C9DF29C4_.wvu.PrintArea" localSheetId="21" hidden="1">#REF!</definedName>
    <definedName name="Z_AF0B9192_56F4_11D3_97FE_00A0C9DF29C4_.wvu.PrintArea" localSheetId="6" hidden="1">#REF!</definedName>
    <definedName name="Z_AF0B9192_56F4_11D3_97FE_00A0C9DF29C4_.wvu.PrintArea" localSheetId="0" hidden="1">#REF!</definedName>
    <definedName name="Z_AF0B9192_56F4_11D3_97FE_00A0C9DF29C4_.wvu.PrintArea" localSheetId="2" hidden="1">#REF!</definedName>
    <definedName name="Z_AF0B9192_56F4_11D3_97FE_00A0C9DF29C4_.wvu.PrintArea" localSheetId="1" hidden="1">#REF!</definedName>
    <definedName name="Z_AF0B9192_56F4_11D3_97FE_00A0C9DF29C4_.wvu.PrintArea" localSheetId="33" hidden="1">#REF!</definedName>
    <definedName name="Z_AF0B9192_56F4_11D3_97FE_00A0C9DF29C4_.wvu.PrintArea" localSheetId="25" hidden="1">#REF!</definedName>
    <definedName name="Z_AF0B9192_56F4_11D3_97FE_00A0C9DF29C4_.wvu.PrintArea" hidden="1">#REF!</definedName>
    <definedName name="Z_AF0B9194_56F4_11D3_97FE_00A0C9DF29C4_.wvu.PrintArea" localSheetId="17" hidden="1">#REF!</definedName>
    <definedName name="Z_AF0B9194_56F4_11D3_97FE_00A0C9DF29C4_.wvu.PrintArea" localSheetId="16" hidden="1">#REF!</definedName>
    <definedName name="Z_AF0B9194_56F4_11D3_97FE_00A0C9DF29C4_.wvu.PrintArea" localSheetId="53" hidden="1">#REF!</definedName>
    <definedName name="Z_AF0B9194_56F4_11D3_97FE_00A0C9DF29C4_.wvu.PrintArea" localSheetId="23" hidden="1">#REF!</definedName>
    <definedName name="Z_AF0B9194_56F4_11D3_97FE_00A0C9DF29C4_.wvu.PrintArea" localSheetId="14" hidden="1">#REF!</definedName>
    <definedName name="Z_AF0B9194_56F4_11D3_97FE_00A0C9DF29C4_.wvu.PrintArea" localSheetId="13" hidden="1">#REF!</definedName>
    <definedName name="Z_AF0B9194_56F4_11D3_97FE_00A0C9DF29C4_.wvu.PrintArea" localSheetId="12" hidden="1">#REF!</definedName>
    <definedName name="Z_AF0B9194_56F4_11D3_97FE_00A0C9DF29C4_.wvu.PrintArea" localSheetId="36" hidden="1">#REF!</definedName>
    <definedName name="Z_AF0B9194_56F4_11D3_97FE_00A0C9DF29C4_.wvu.PrintArea" localSheetId="10" hidden="1">#REF!</definedName>
    <definedName name="Z_AF0B9194_56F4_11D3_97FE_00A0C9DF29C4_.wvu.PrintArea" localSheetId="11" hidden="1">#REF!</definedName>
    <definedName name="Z_AF0B9194_56F4_11D3_97FE_00A0C9DF29C4_.wvu.PrintArea" localSheetId="9" hidden="1">#REF!</definedName>
    <definedName name="Z_AF0B9194_56F4_11D3_97FE_00A0C9DF29C4_.wvu.PrintArea" localSheetId="8" hidden="1">#REF!</definedName>
    <definedName name="Z_AF0B9194_56F4_11D3_97FE_00A0C9DF29C4_.wvu.PrintArea" localSheetId="21" hidden="1">#REF!</definedName>
    <definedName name="Z_AF0B9194_56F4_11D3_97FE_00A0C9DF29C4_.wvu.PrintArea" localSheetId="6" hidden="1">#REF!</definedName>
    <definedName name="Z_AF0B9194_56F4_11D3_97FE_00A0C9DF29C4_.wvu.PrintArea" localSheetId="0" hidden="1">#REF!</definedName>
    <definedName name="Z_AF0B9194_56F4_11D3_97FE_00A0C9DF29C4_.wvu.PrintArea" localSheetId="2" hidden="1">#REF!</definedName>
    <definedName name="Z_AF0B9194_56F4_11D3_97FE_00A0C9DF29C4_.wvu.PrintArea" localSheetId="1" hidden="1">#REF!</definedName>
    <definedName name="Z_AF0B9194_56F4_11D3_97FE_00A0C9DF29C4_.wvu.PrintArea" localSheetId="33" hidden="1">#REF!</definedName>
    <definedName name="Z_AF0B9194_56F4_11D3_97FE_00A0C9DF29C4_.wvu.PrintArea" localSheetId="25" hidden="1">#REF!</definedName>
    <definedName name="Z_AF0B9194_56F4_11D3_97FE_00A0C9DF29C4_.wvu.PrintArea" hidden="1">#REF!</definedName>
    <definedName name="Z_AF0B9195_56F4_11D3_97FE_00A0C9DF29C4_.wvu.PrintArea" localSheetId="17" hidden="1">#REF!</definedName>
    <definedName name="Z_AF0B9195_56F4_11D3_97FE_00A0C9DF29C4_.wvu.PrintArea" localSheetId="16" hidden="1">#REF!</definedName>
    <definedName name="Z_AF0B9195_56F4_11D3_97FE_00A0C9DF29C4_.wvu.PrintArea" localSheetId="53" hidden="1">#REF!</definedName>
    <definedName name="Z_AF0B9195_56F4_11D3_97FE_00A0C9DF29C4_.wvu.PrintArea" localSheetId="23" hidden="1">#REF!</definedName>
    <definedName name="Z_AF0B9195_56F4_11D3_97FE_00A0C9DF29C4_.wvu.PrintArea" localSheetId="14" hidden="1">#REF!</definedName>
    <definedName name="Z_AF0B9195_56F4_11D3_97FE_00A0C9DF29C4_.wvu.PrintArea" localSheetId="13" hidden="1">#REF!</definedName>
    <definedName name="Z_AF0B9195_56F4_11D3_97FE_00A0C9DF29C4_.wvu.PrintArea" localSheetId="12" hidden="1">#REF!</definedName>
    <definedName name="Z_AF0B9195_56F4_11D3_97FE_00A0C9DF29C4_.wvu.PrintArea" localSheetId="36" hidden="1">#REF!</definedName>
    <definedName name="Z_AF0B9195_56F4_11D3_97FE_00A0C9DF29C4_.wvu.PrintArea" localSheetId="10" hidden="1">#REF!</definedName>
    <definedName name="Z_AF0B9195_56F4_11D3_97FE_00A0C9DF29C4_.wvu.PrintArea" localSheetId="11" hidden="1">#REF!</definedName>
    <definedName name="Z_AF0B9195_56F4_11D3_97FE_00A0C9DF29C4_.wvu.PrintArea" localSheetId="9" hidden="1">#REF!</definedName>
    <definedName name="Z_AF0B9195_56F4_11D3_97FE_00A0C9DF29C4_.wvu.PrintArea" localSheetId="8" hidden="1">#REF!</definedName>
    <definedName name="Z_AF0B9195_56F4_11D3_97FE_00A0C9DF29C4_.wvu.PrintArea" localSheetId="21" hidden="1">#REF!</definedName>
    <definedName name="Z_AF0B9195_56F4_11D3_97FE_00A0C9DF29C4_.wvu.PrintArea" localSheetId="6" hidden="1">#REF!</definedName>
    <definedName name="Z_AF0B9195_56F4_11D3_97FE_00A0C9DF29C4_.wvu.PrintArea" localSheetId="0" hidden="1">#REF!</definedName>
    <definedName name="Z_AF0B9195_56F4_11D3_97FE_00A0C9DF29C4_.wvu.PrintArea" localSheetId="2" hidden="1">#REF!</definedName>
    <definedName name="Z_AF0B9195_56F4_11D3_97FE_00A0C9DF29C4_.wvu.PrintArea" localSheetId="1" hidden="1">#REF!</definedName>
    <definedName name="Z_AF0B9195_56F4_11D3_97FE_00A0C9DF29C4_.wvu.PrintArea" localSheetId="33" hidden="1">#REF!</definedName>
    <definedName name="Z_AF0B9195_56F4_11D3_97FE_00A0C9DF29C4_.wvu.PrintArea" localSheetId="25" hidden="1">#REF!</definedName>
    <definedName name="Z_AF0B9195_56F4_11D3_97FE_00A0C9DF29C4_.wvu.PrintArea" hidden="1">#REF!</definedName>
    <definedName name="Z_AF0B9197_56F4_11D3_97FE_00A0C9DF29C4_.wvu.PrintArea" localSheetId="17" hidden="1">#REF!</definedName>
    <definedName name="Z_AF0B9197_56F4_11D3_97FE_00A0C9DF29C4_.wvu.PrintArea" localSheetId="16" hidden="1">#REF!</definedName>
    <definedName name="Z_AF0B9197_56F4_11D3_97FE_00A0C9DF29C4_.wvu.PrintArea" localSheetId="53" hidden="1">#REF!</definedName>
    <definedName name="Z_AF0B9197_56F4_11D3_97FE_00A0C9DF29C4_.wvu.PrintArea" localSheetId="23" hidden="1">#REF!</definedName>
    <definedName name="Z_AF0B9197_56F4_11D3_97FE_00A0C9DF29C4_.wvu.PrintArea" localSheetId="14" hidden="1">#REF!</definedName>
    <definedName name="Z_AF0B9197_56F4_11D3_97FE_00A0C9DF29C4_.wvu.PrintArea" localSheetId="13" hidden="1">#REF!</definedName>
    <definedName name="Z_AF0B9197_56F4_11D3_97FE_00A0C9DF29C4_.wvu.PrintArea" localSheetId="12" hidden="1">#REF!</definedName>
    <definedName name="Z_AF0B9197_56F4_11D3_97FE_00A0C9DF29C4_.wvu.PrintArea" localSheetId="36" hidden="1">#REF!</definedName>
    <definedName name="Z_AF0B9197_56F4_11D3_97FE_00A0C9DF29C4_.wvu.PrintArea" localSheetId="10" hidden="1">#REF!</definedName>
    <definedName name="Z_AF0B9197_56F4_11D3_97FE_00A0C9DF29C4_.wvu.PrintArea" localSheetId="11" hidden="1">#REF!</definedName>
    <definedName name="Z_AF0B9197_56F4_11D3_97FE_00A0C9DF29C4_.wvu.PrintArea" localSheetId="9" hidden="1">#REF!</definedName>
    <definedName name="Z_AF0B9197_56F4_11D3_97FE_00A0C9DF29C4_.wvu.PrintArea" localSheetId="8" hidden="1">#REF!</definedName>
    <definedName name="Z_AF0B9197_56F4_11D3_97FE_00A0C9DF29C4_.wvu.PrintArea" localSheetId="21" hidden="1">#REF!</definedName>
    <definedName name="Z_AF0B9197_56F4_11D3_97FE_00A0C9DF29C4_.wvu.PrintArea" localSheetId="6" hidden="1">#REF!</definedName>
    <definedName name="Z_AF0B9197_56F4_11D3_97FE_00A0C9DF29C4_.wvu.PrintArea" localSheetId="0" hidden="1">#REF!</definedName>
    <definedName name="Z_AF0B9197_56F4_11D3_97FE_00A0C9DF29C4_.wvu.PrintArea" localSheetId="2" hidden="1">#REF!</definedName>
    <definedName name="Z_AF0B9197_56F4_11D3_97FE_00A0C9DF29C4_.wvu.PrintArea" localSheetId="1" hidden="1">#REF!</definedName>
    <definedName name="Z_AF0B9197_56F4_11D3_97FE_00A0C9DF29C4_.wvu.PrintArea" localSheetId="33" hidden="1">#REF!</definedName>
    <definedName name="Z_AF0B9197_56F4_11D3_97FE_00A0C9DF29C4_.wvu.PrintArea" localSheetId="25" hidden="1">#REF!</definedName>
    <definedName name="Z_AF0B9197_56F4_11D3_97FE_00A0C9DF29C4_.wvu.PrintArea" hidden="1">#REF!</definedName>
    <definedName name="Z_AF0B9198_56F4_11D3_97FE_00A0C9DF29C4_.wvu.PrintArea" localSheetId="17" hidden="1">#REF!</definedName>
    <definedName name="Z_AF0B9198_56F4_11D3_97FE_00A0C9DF29C4_.wvu.PrintArea" localSheetId="16" hidden="1">#REF!</definedName>
    <definedName name="Z_AF0B9198_56F4_11D3_97FE_00A0C9DF29C4_.wvu.PrintArea" localSheetId="53" hidden="1">#REF!</definedName>
    <definedName name="Z_AF0B9198_56F4_11D3_97FE_00A0C9DF29C4_.wvu.PrintArea" localSheetId="23" hidden="1">#REF!</definedName>
    <definedName name="Z_AF0B9198_56F4_11D3_97FE_00A0C9DF29C4_.wvu.PrintArea" localSheetId="14" hidden="1">#REF!</definedName>
    <definedName name="Z_AF0B9198_56F4_11D3_97FE_00A0C9DF29C4_.wvu.PrintArea" localSheetId="13" hidden="1">#REF!</definedName>
    <definedName name="Z_AF0B9198_56F4_11D3_97FE_00A0C9DF29C4_.wvu.PrintArea" localSheetId="12" hidden="1">#REF!</definedName>
    <definedName name="Z_AF0B9198_56F4_11D3_97FE_00A0C9DF29C4_.wvu.PrintArea" localSheetId="36" hidden="1">#REF!</definedName>
    <definedName name="Z_AF0B9198_56F4_11D3_97FE_00A0C9DF29C4_.wvu.PrintArea" localSheetId="10" hidden="1">#REF!</definedName>
    <definedName name="Z_AF0B9198_56F4_11D3_97FE_00A0C9DF29C4_.wvu.PrintArea" localSheetId="11" hidden="1">#REF!</definedName>
    <definedName name="Z_AF0B9198_56F4_11D3_97FE_00A0C9DF29C4_.wvu.PrintArea" localSheetId="9" hidden="1">#REF!</definedName>
    <definedName name="Z_AF0B9198_56F4_11D3_97FE_00A0C9DF29C4_.wvu.PrintArea" localSheetId="8" hidden="1">#REF!</definedName>
    <definedName name="Z_AF0B9198_56F4_11D3_97FE_00A0C9DF29C4_.wvu.PrintArea" localSheetId="21" hidden="1">#REF!</definedName>
    <definedName name="Z_AF0B9198_56F4_11D3_97FE_00A0C9DF29C4_.wvu.PrintArea" localSheetId="6" hidden="1">#REF!</definedName>
    <definedName name="Z_AF0B9198_56F4_11D3_97FE_00A0C9DF29C4_.wvu.PrintArea" localSheetId="0" hidden="1">#REF!</definedName>
    <definedName name="Z_AF0B9198_56F4_11D3_97FE_00A0C9DF29C4_.wvu.PrintArea" localSheetId="2" hidden="1">#REF!</definedName>
    <definedName name="Z_AF0B9198_56F4_11D3_97FE_00A0C9DF29C4_.wvu.PrintArea" localSheetId="1" hidden="1">#REF!</definedName>
    <definedName name="Z_AF0B9198_56F4_11D3_97FE_00A0C9DF29C4_.wvu.PrintArea" localSheetId="33" hidden="1">#REF!</definedName>
    <definedName name="Z_AF0B9198_56F4_11D3_97FE_00A0C9DF29C4_.wvu.PrintArea" localSheetId="25" hidden="1">#REF!</definedName>
    <definedName name="Z_AF0B9198_56F4_11D3_97FE_00A0C9DF29C4_.wvu.PrintArea" hidden="1">#REF!</definedName>
    <definedName name="Z_AF0B9199_56F4_11D3_97FE_00A0C9DF29C4_.wvu.PrintArea" localSheetId="17" hidden="1">#REF!</definedName>
    <definedName name="Z_AF0B9199_56F4_11D3_97FE_00A0C9DF29C4_.wvu.PrintArea" localSheetId="16" hidden="1">#REF!</definedName>
    <definedName name="Z_AF0B9199_56F4_11D3_97FE_00A0C9DF29C4_.wvu.PrintArea" localSheetId="53" hidden="1">#REF!</definedName>
    <definedName name="Z_AF0B9199_56F4_11D3_97FE_00A0C9DF29C4_.wvu.PrintArea" localSheetId="23" hidden="1">#REF!</definedName>
    <definedName name="Z_AF0B9199_56F4_11D3_97FE_00A0C9DF29C4_.wvu.PrintArea" localSheetId="14" hidden="1">#REF!</definedName>
    <definedName name="Z_AF0B9199_56F4_11D3_97FE_00A0C9DF29C4_.wvu.PrintArea" localSheetId="13" hidden="1">#REF!</definedName>
    <definedName name="Z_AF0B9199_56F4_11D3_97FE_00A0C9DF29C4_.wvu.PrintArea" localSheetId="12" hidden="1">#REF!</definedName>
    <definedName name="Z_AF0B9199_56F4_11D3_97FE_00A0C9DF29C4_.wvu.PrintArea" localSheetId="36" hidden="1">#REF!</definedName>
    <definedName name="Z_AF0B9199_56F4_11D3_97FE_00A0C9DF29C4_.wvu.PrintArea" localSheetId="10" hidden="1">#REF!</definedName>
    <definedName name="Z_AF0B9199_56F4_11D3_97FE_00A0C9DF29C4_.wvu.PrintArea" localSheetId="11" hidden="1">#REF!</definedName>
    <definedName name="Z_AF0B9199_56F4_11D3_97FE_00A0C9DF29C4_.wvu.PrintArea" localSheetId="9" hidden="1">#REF!</definedName>
    <definedName name="Z_AF0B9199_56F4_11D3_97FE_00A0C9DF29C4_.wvu.PrintArea" localSheetId="8" hidden="1">#REF!</definedName>
    <definedName name="Z_AF0B9199_56F4_11D3_97FE_00A0C9DF29C4_.wvu.PrintArea" localSheetId="21" hidden="1">#REF!</definedName>
    <definedName name="Z_AF0B9199_56F4_11D3_97FE_00A0C9DF29C4_.wvu.PrintArea" localSheetId="6" hidden="1">#REF!</definedName>
    <definedName name="Z_AF0B9199_56F4_11D3_97FE_00A0C9DF29C4_.wvu.PrintArea" localSheetId="0" hidden="1">#REF!</definedName>
    <definedName name="Z_AF0B9199_56F4_11D3_97FE_00A0C9DF29C4_.wvu.PrintArea" localSheetId="2" hidden="1">#REF!</definedName>
    <definedName name="Z_AF0B9199_56F4_11D3_97FE_00A0C9DF29C4_.wvu.PrintArea" localSheetId="1" hidden="1">#REF!</definedName>
    <definedName name="Z_AF0B9199_56F4_11D3_97FE_00A0C9DF29C4_.wvu.PrintArea" localSheetId="33" hidden="1">#REF!</definedName>
    <definedName name="Z_AF0B9199_56F4_11D3_97FE_00A0C9DF29C4_.wvu.PrintArea" localSheetId="25" hidden="1">#REF!</definedName>
    <definedName name="Z_AF0B9199_56F4_11D3_97FE_00A0C9DF29C4_.wvu.PrintArea" hidden="1">#REF!</definedName>
    <definedName name="Z_AF0B919A_56F4_11D3_97FE_00A0C9DF29C4_.wvu.PrintArea" localSheetId="17" hidden="1">#REF!</definedName>
    <definedName name="Z_AF0B919A_56F4_11D3_97FE_00A0C9DF29C4_.wvu.PrintArea" localSheetId="16" hidden="1">#REF!</definedName>
    <definedName name="Z_AF0B919A_56F4_11D3_97FE_00A0C9DF29C4_.wvu.PrintArea" localSheetId="53" hidden="1">#REF!</definedName>
    <definedName name="Z_AF0B919A_56F4_11D3_97FE_00A0C9DF29C4_.wvu.PrintArea" localSheetId="23" hidden="1">#REF!</definedName>
    <definedName name="Z_AF0B919A_56F4_11D3_97FE_00A0C9DF29C4_.wvu.PrintArea" localSheetId="14" hidden="1">#REF!</definedName>
    <definedName name="Z_AF0B919A_56F4_11D3_97FE_00A0C9DF29C4_.wvu.PrintArea" localSheetId="13" hidden="1">#REF!</definedName>
    <definedName name="Z_AF0B919A_56F4_11D3_97FE_00A0C9DF29C4_.wvu.PrintArea" localSheetId="12" hidden="1">#REF!</definedName>
    <definedName name="Z_AF0B919A_56F4_11D3_97FE_00A0C9DF29C4_.wvu.PrintArea" localSheetId="36" hidden="1">#REF!</definedName>
    <definedName name="Z_AF0B919A_56F4_11D3_97FE_00A0C9DF29C4_.wvu.PrintArea" localSheetId="10" hidden="1">#REF!</definedName>
    <definedName name="Z_AF0B919A_56F4_11D3_97FE_00A0C9DF29C4_.wvu.PrintArea" localSheetId="11" hidden="1">#REF!</definedName>
    <definedName name="Z_AF0B919A_56F4_11D3_97FE_00A0C9DF29C4_.wvu.PrintArea" localSheetId="9" hidden="1">#REF!</definedName>
    <definedName name="Z_AF0B919A_56F4_11D3_97FE_00A0C9DF29C4_.wvu.PrintArea" localSheetId="8" hidden="1">#REF!</definedName>
    <definedName name="Z_AF0B919A_56F4_11D3_97FE_00A0C9DF29C4_.wvu.PrintArea" localSheetId="21" hidden="1">#REF!</definedName>
    <definedName name="Z_AF0B919A_56F4_11D3_97FE_00A0C9DF29C4_.wvu.PrintArea" localSheetId="6" hidden="1">#REF!</definedName>
    <definedName name="Z_AF0B919A_56F4_11D3_97FE_00A0C9DF29C4_.wvu.PrintArea" localSheetId="0" hidden="1">#REF!</definedName>
    <definedName name="Z_AF0B919A_56F4_11D3_97FE_00A0C9DF29C4_.wvu.PrintArea" localSheetId="2" hidden="1">#REF!</definedName>
    <definedName name="Z_AF0B919A_56F4_11D3_97FE_00A0C9DF29C4_.wvu.PrintArea" localSheetId="1" hidden="1">#REF!</definedName>
    <definedName name="Z_AF0B919A_56F4_11D3_97FE_00A0C9DF29C4_.wvu.PrintArea" localSheetId="33" hidden="1">#REF!</definedName>
    <definedName name="Z_AF0B919A_56F4_11D3_97FE_00A0C9DF29C4_.wvu.PrintArea" localSheetId="25" hidden="1">#REF!</definedName>
    <definedName name="Z_AF0B919A_56F4_11D3_97FE_00A0C9DF29C4_.wvu.PrintArea" hidden="1">#REF!</definedName>
    <definedName name="Z_AF0B919C_56F4_11D3_97FE_00A0C9DF29C4_.wvu.PrintArea" localSheetId="17" hidden="1">#REF!</definedName>
    <definedName name="Z_AF0B919C_56F4_11D3_97FE_00A0C9DF29C4_.wvu.PrintArea" localSheetId="16" hidden="1">#REF!</definedName>
    <definedName name="Z_AF0B919C_56F4_11D3_97FE_00A0C9DF29C4_.wvu.PrintArea" localSheetId="53" hidden="1">#REF!</definedName>
    <definedName name="Z_AF0B919C_56F4_11D3_97FE_00A0C9DF29C4_.wvu.PrintArea" localSheetId="23" hidden="1">#REF!</definedName>
    <definedName name="Z_AF0B919C_56F4_11D3_97FE_00A0C9DF29C4_.wvu.PrintArea" localSheetId="14" hidden="1">#REF!</definedName>
    <definedName name="Z_AF0B919C_56F4_11D3_97FE_00A0C9DF29C4_.wvu.PrintArea" localSheetId="13" hidden="1">#REF!</definedName>
    <definedName name="Z_AF0B919C_56F4_11D3_97FE_00A0C9DF29C4_.wvu.PrintArea" localSheetId="12" hidden="1">#REF!</definedName>
    <definedName name="Z_AF0B919C_56F4_11D3_97FE_00A0C9DF29C4_.wvu.PrintArea" localSheetId="36" hidden="1">#REF!</definedName>
    <definedName name="Z_AF0B919C_56F4_11D3_97FE_00A0C9DF29C4_.wvu.PrintArea" localSheetId="10" hidden="1">#REF!</definedName>
    <definedName name="Z_AF0B919C_56F4_11D3_97FE_00A0C9DF29C4_.wvu.PrintArea" localSheetId="11" hidden="1">#REF!</definedName>
    <definedName name="Z_AF0B919C_56F4_11D3_97FE_00A0C9DF29C4_.wvu.PrintArea" localSheetId="9" hidden="1">#REF!</definedName>
    <definedName name="Z_AF0B919C_56F4_11D3_97FE_00A0C9DF29C4_.wvu.PrintArea" localSheetId="8" hidden="1">#REF!</definedName>
    <definedName name="Z_AF0B919C_56F4_11D3_97FE_00A0C9DF29C4_.wvu.PrintArea" localSheetId="21" hidden="1">#REF!</definedName>
    <definedName name="Z_AF0B919C_56F4_11D3_97FE_00A0C9DF29C4_.wvu.PrintArea" localSheetId="6" hidden="1">#REF!</definedName>
    <definedName name="Z_AF0B919C_56F4_11D3_97FE_00A0C9DF29C4_.wvu.PrintArea" localSheetId="0" hidden="1">#REF!</definedName>
    <definedName name="Z_AF0B919C_56F4_11D3_97FE_00A0C9DF29C4_.wvu.PrintArea" localSheetId="2" hidden="1">#REF!</definedName>
    <definedName name="Z_AF0B919C_56F4_11D3_97FE_00A0C9DF29C4_.wvu.PrintArea" localSheetId="1" hidden="1">#REF!</definedName>
    <definedName name="Z_AF0B919C_56F4_11D3_97FE_00A0C9DF29C4_.wvu.PrintArea" localSheetId="33" hidden="1">#REF!</definedName>
    <definedName name="Z_AF0B919C_56F4_11D3_97FE_00A0C9DF29C4_.wvu.PrintArea" localSheetId="25" hidden="1">#REF!</definedName>
    <definedName name="Z_AF0B919C_56F4_11D3_97FE_00A0C9DF29C4_.wvu.PrintArea" hidden="1">#REF!</definedName>
    <definedName name="Z_AF0B919D_56F4_11D3_97FE_00A0C9DF29C4_.wvu.PrintArea" localSheetId="17" hidden="1">#REF!</definedName>
    <definedName name="Z_AF0B919D_56F4_11D3_97FE_00A0C9DF29C4_.wvu.PrintArea" localSheetId="16" hidden="1">#REF!</definedName>
    <definedName name="Z_AF0B919D_56F4_11D3_97FE_00A0C9DF29C4_.wvu.PrintArea" localSheetId="53" hidden="1">#REF!</definedName>
    <definedName name="Z_AF0B919D_56F4_11D3_97FE_00A0C9DF29C4_.wvu.PrintArea" localSheetId="23" hidden="1">#REF!</definedName>
    <definedName name="Z_AF0B919D_56F4_11D3_97FE_00A0C9DF29C4_.wvu.PrintArea" localSheetId="14" hidden="1">#REF!</definedName>
    <definedName name="Z_AF0B919D_56F4_11D3_97FE_00A0C9DF29C4_.wvu.PrintArea" localSheetId="13" hidden="1">#REF!</definedName>
    <definedName name="Z_AF0B919D_56F4_11D3_97FE_00A0C9DF29C4_.wvu.PrintArea" localSheetId="12" hidden="1">#REF!</definedName>
    <definedName name="Z_AF0B919D_56F4_11D3_97FE_00A0C9DF29C4_.wvu.PrintArea" localSheetId="36" hidden="1">#REF!</definedName>
    <definedName name="Z_AF0B919D_56F4_11D3_97FE_00A0C9DF29C4_.wvu.PrintArea" localSheetId="10" hidden="1">#REF!</definedName>
    <definedName name="Z_AF0B919D_56F4_11D3_97FE_00A0C9DF29C4_.wvu.PrintArea" localSheetId="11" hidden="1">#REF!</definedName>
    <definedName name="Z_AF0B919D_56F4_11D3_97FE_00A0C9DF29C4_.wvu.PrintArea" localSheetId="9" hidden="1">#REF!</definedName>
    <definedName name="Z_AF0B919D_56F4_11D3_97FE_00A0C9DF29C4_.wvu.PrintArea" localSheetId="8" hidden="1">#REF!</definedName>
    <definedName name="Z_AF0B919D_56F4_11D3_97FE_00A0C9DF29C4_.wvu.PrintArea" localSheetId="21" hidden="1">#REF!</definedName>
    <definedName name="Z_AF0B919D_56F4_11D3_97FE_00A0C9DF29C4_.wvu.PrintArea" localSheetId="6" hidden="1">#REF!</definedName>
    <definedName name="Z_AF0B919D_56F4_11D3_97FE_00A0C9DF29C4_.wvu.PrintArea" localSheetId="0" hidden="1">#REF!</definedName>
    <definedName name="Z_AF0B919D_56F4_11D3_97FE_00A0C9DF29C4_.wvu.PrintArea" localSheetId="2" hidden="1">#REF!</definedName>
    <definedName name="Z_AF0B919D_56F4_11D3_97FE_00A0C9DF29C4_.wvu.PrintArea" localSheetId="1" hidden="1">#REF!</definedName>
    <definedName name="Z_AF0B919D_56F4_11D3_97FE_00A0C9DF29C4_.wvu.PrintArea" localSheetId="33" hidden="1">#REF!</definedName>
    <definedName name="Z_AF0B919D_56F4_11D3_97FE_00A0C9DF29C4_.wvu.PrintArea" localSheetId="25" hidden="1">#REF!</definedName>
    <definedName name="Z_AF0B919D_56F4_11D3_97FE_00A0C9DF29C4_.wvu.PrintArea" hidden="1">#REF!</definedName>
    <definedName name="Z_AF0B919E_56F4_11D3_97FE_00A0C9DF29C4_.wvu.PrintArea" localSheetId="17" hidden="1">#REF!</definedName>
    <definedName name="Z_AF0B919E_56F4_11D3_97FE_00A0C9DF29C4_.wvu.PrintArea" localSheetId="16" hidden="1">#REF!</definedName>
    <definedName name="Z_AF0B919E_56F4_11D3_97FE_00A0C9DF29C4_.wvu.PrintArea" localSheetId="53" hidden="1">#REF!</definedName>
    <definedName name="Z_AF0B919E_56F4_11D3_97FE_00A0C9DF29C4_.wvu.PrintArea" localSheetId="23" hidden="1">#REF!</definedName>
    <definedName name="Z_AF0B919E_56F4_11D3_97FE_00A0C9DF29C4_.wvu.PrintArea" localSheetId="14" hidden="1">#REF!</definedName>
    <definedName name="Z_AF0B919E_56F4_11D3_97FE_00A0C9DF29C4_.wvu.PrintArea" localSheetId="13" hidden="1">#REF!</definedName>
    <definedName name="Z_AF0B919E_56F4_11D3_97FE_00A0C9DF29C4_.wvu.PrintArea" localSheetId="12" hidden="1">#REF!</definedName>
    <definedName name="Z_AF0B919E_56F4_11D3_97FE_00A0C9DF29C4_.wvu.PrintArea" localSheetId="36" hidden="1">#REF!</definedName>
    <definedName name="Z_AF0B919E_56F4_11D3_97FE_00A0C9DF29C4_.wvu.PrintArea" localSheetId="10" hidden="1">#REF!</definedName>
    <definedName name="Z_AF0B919E_56F4_11D3_97FE_00A0C9DF29C4_.wvu.PrintArea" localSheetId="11" hidden="1">#REF!</definedName>
    <definedName name="Z_AF0B919E_56F4_11D3_97FE_00A0C9DF29C4_.wvu.PrintArea" localSheetId="9" hidden="1">#REF!</definedName>
    <definedName name="Z_AF0B919E_56F4_11D3_97FE_00A0C9DF29C4_.wvu.PrintArea" localSheetId="8" hidden="1">#REF!</definedName>
    <definedName name="Z_AF0B919E_56F4_11D3_97FE_00A0C9DF29C4_.wvu.PrintArea" localSheetId="21" hidden="1">#REF!</definedName>
    <definedName name="Z_AF0B919E_56F4_11D3_97FE_00A0C9DF29C4_.wvu.PrintArea" localSheetId="6" hidden="1">#REF!</definedName>
    <definedName name="Z_AF0B919E_56F4_11D3_97FE_00A0C9DF29C4_.wvu.PrintArea" localSheetId="0" hidden="1">#REF!</definedName>
    <definedName name="Z_AF0B919E_56F4_11D3_97FE_00A0C9DF29C4_.wvu.PrintArea" localSheetId="2" hidden="1">#REF!</definedName>
    <definedName name="Z_AF0B919E_56F4_11D3_97FE_00A0C9DF29C4_.wvu.PrintArea" localSheetId="1" hidden="1">#REF!</definedName>
    <definedName name="Z_AF0B919E_56F4_11D3_97FE_00A0C9DF29C4_.wvu.PrintArea" localSheetId="33" hidden="1">#REF!</definedName>
    <definedName name="Z_AF0B919E_56F4_11D3_97FE_00A0C9DF29C4_.wvu.PrintArea" localSheetId="25" hidden="1">#REF!</definedName>
    <definedName name="Z_AF0B919E_56F4_11D3_97FE_00A0C9DF29C4_.wvu.PrintArea" hidden="1">#REF!</definedName>
    <definedName name="Z_AF0B919F_56F4_11D3_97FE_00A0C9DF29C4_.wvu.PrintArea" localSheetId="17" hidden="1">#REF!</definedName>
    <definedName name="Z_AF0B919F_56F4_11D3_97FE_00A0C9DF29C4_.wvu.PrintArea" localSheetId="16" hidden="1">#REF!</definedName>
    <definedName name="Z_AF0B919F_56F4_11D3_97FE_00A0C9DF29C4_.wvu.PrintArea" localSheetId="53" hidden="1">#REF!</definedName>
    <definedName name="Z_AF0B919F_56F4_11D3_97FE_00A0C9DF29C4_.wvu.PrintArea" localSheetId="23" hidden="1">#REF!</definedName>
    <definedName name="Z_AF0B919F_56F4_11D3_97FE_00A0C9DF29C4_.wvu.PrintArea" localSheetId="14" hidden="1">#REF!</definedName>
    <definedName name="Z_AF0B919F_56F4_11D3_97FE_00A0C9DF29C4_.wvu.PrintArea" localSheetId="13" hidden="1">#REF!</definedName>
    <definedName name="Z_AF0B919F_56F4_11D3_97FE_00A0C9DF29C4_.wvu.PrintArea" localSheetId="12" hidden="1">#REF!</definedName>
    <definedName name="Z_AF0B919F_56F4_11D3_97FE_00A0C9DF29C4_.wvu.PrintArea" localSheetId="36" hidden="1">#REF!</definedName>
    <definedName name="Z_AF0B919F_56F4_11D3_97FE_00A0C9DF29C4_.wvu.PrintArea" localSheetId="10" hidden="1">#REF!</definedName>
    <definedName name="Z_AF0B919F_56F4_11D3_97FE_00A0C9DF29C4_.wvu.PrintArea" localSheetId="11" hidden="1">#REF!</definedName>
    <definedName name="Z_AF0B919F_56F4_11D3_97FE_00A0C9DF29C4_.wvu.PrintArea" localSheetId="9" hidden="1">#REF!</definedName>
    <definedName name="Z_AF0B919F_56F4_11D3_97FE_00A0C9DF29C4_.wvu.PrintArea" localSheetId="8" hidden="1">#REF!</definedName>
    <definedName name="Z_AF0B919F_56F4_11D3_97FE_00A0C9DF29C4_.wvu.PrintArea" localSheetId="21" hidden="1">#REF!</definedName>
    <definedName name="Z_AF0B919F_56F4_11D3_97FE_00A0C9DF29C4_.wvu.PrintArea" localSheetId="6" hidden="1">#REF!</definedName>
    <definedName name="Z_AF0B919F_56F4_11D3_97FE_00A0C9DF29C4_.wvu.PrintArea" localSheetId="0" hidden="1">#REF!</definedName>
    <definedName name="Z_AF0B919F_56F4_11D3_97FE_00A0C9DF29C4_.wvu.PrintArea" localSheetId="2" hidden="1">#REF!</definedName>
    <definedName name="Z_AF0B919F_56F4_11D3_97FE_00A0C9DF29C4_.wvu.PrintArea" localSheetId="1" hidden="1">#REF!</definedName>
    <definedName name="Z_AF0B919F_56F4_11D3_97FE_00A0C9DF29C4_.wvu.PrintArea" localSheetId="33" hidden="1">#REF!</definedName>
    <definedName name="Z_AF0B919F_56F4_11D3_97FE_00A0C9DF29C4_.wvu.PrintArea" localSheetId="25" hidden="1">#REF!</definedName>
    <definedName name="Z_AF0B919F_56F4_11D3_97FE_00A0C9DF29C4_.wvu.PrintArea" hidden="1">#REF!</definedName>
    <definedName name="Z_AF0B91A1_56F4_11D3_97FE_00A0C9DF29C4_.wvu.PrintArea" localSheetId="17" hidden="1">#REF!</definedName>
    <definedName name="Z_AF0B91A1_56F4_11D3_97FE_00A0C9DF29C4_.wvu.PrintArea" localSheetId="16" hidden="1">#REF!</definedName>
    <definedName name="Z_AF0B91A1_56F4_11D3_97FE_00A0C9DF29C4_.wvu.PrintArea" localSheetId="53" hidden="1">#REF!</definedName>
    <definedName name="Z_AF0B91A1_56F4_11D3_97FE_00A0C9DF29C4_.wvu.PrintArea" localSheetId="23" hidden="1">#REF!</definedName>
    <definedName name="Z_AF0B91A1_56F4_11D3_97FE_00A0C9DF29C4_.wvu.PrintArea" localSheetId="14" hidden="1">#REF!</definedName>
    <definedName name="Z_AF0B91A1_56F4_11D3_97FE_00A0C9DF29C4_.wvu.PrintArea" localSheetId="13" hidden="1">#REF!</definedName>
    <definedName name="Z_AF0B91A1_56F4_11D3_97FE_00A0C9DF29C4_.wvu.PrintArea" localSheetId="12" hidden="1">#REF!</definedName>
    <definedName name="Z_AF0B91A1_56F4_11D3_97FE_00A0C9DF29C4_.wvu.PrintArea" localSheetId="36" hidden="1">#REF!</definedName>
    <definedName name="Z_AF0B91A1_56F4_11D3_97FE_00A0C9DF29C4_.wvu.PrintArea" localSheetId="10" hidden="1">#REF!</definedName>
    <definedName name="Z_AF0B91A1_56F4_11D3_97FE_00A0C9DF29C4_.wvu.PrintArea" localSheetId="11" hidden="1">#REF!</definedName>
    <definedName name="Z_AF0B91A1_56F4_11D3_97FE_00A0C9DF29C4_.wvu.PrintArea" localSheetId="9" hidden="1">#REF!</definedName>
    <definedName name="Z_AF0B91A1_56F4_11D3_97FE_00A0C9DF29C4_.wvu.PrintArea" localSheetId="8" hidden="1">#REF!</definedName>
    <definedName name="Z_AF0B91A1_56F4_11D3_97FE_00A0C9DF29C4_.wvu.PrintArea" localSheetId="21" hidden="1">#REF!</definedName>
    <definedName name="Z_AF0B91A1_56F4_11D3_97FE_00A0C9DF29C4_.wvu.PrintArea" localSheetId="6" hidden="1">#REF!</definedName>
    <definedName name="Z_AF0B91A1_56F4_11D3_97FE_00A0C9DF29C4_.wvu.PrintArea" localSheetId="0" hidden="1">#REF!</definedName>
    <definedName name="Z_AF0B91A1_56F4_11D3_97FE_00A0C9DF29C4_.wvu.PrintArea" localSheetId="2" hidden="1">#REF!</definedName>
    <definedName name="Z_AF0B91A1_56F4_11D3_97FE_00A0C9DF29C4_.wvu.PrintArea" localSheetId="1" hidden="1">#REF!</definedName>
    <definedName name="Z_AF0B91A1_56F4_11D3_97FE_00A0C9DF29C4_.wvu.PrintArea" localSheetId="33" hidden="1">#REF!</definedName>
    <definedName name="Z_AF0B91A1_56F4_11D3_97FE_00A0C9DF29C4_.wvu.PrintArea" localSheetId="25" hidden="1">#REF!</definedName>
    <definedName name="Z_AF0B91A1_56F4_11D3_97FE_00A0C9DF29C4_.wvu.PrintArea" hidden="1">#REF!</definedName>
    <definedName name="Z_AF0B91A2_56F4_11D3_97FE_00A0C9DF29C4_.wvu.PrintArea" localSheetId="17" hidden="1">#REF!</definedName>
    <definedName name="Z_AF0B91A2_56F4_11D3_97FE_00A0C9DF29C4_.wvu.PrintArea" localSheetId="16" hidden="1">#REF!</definedName>
    <definedName name="Z_AF0B91A2_56F4_11D3_97FE_00A0C9DF29C4_.wvu.PrintArea" localSheetId="53" hidden="1">#REF!</definedName>
    <definedName name="Z_AF0B91A2_56F4_11D3_97FE_00A0C9DF29C4_.wvu.PrintArea" localSheetId="23" hidden="1">#REF!</definedName>
    <definedName name="Z_AF0B91A2_56F4_11D3_97FE_00A0C9DF29C4_.wvu.PrintArea" localSheetId="14" hidden="1">#REF!</definedName>
    <definedName name="Z_AF0B91A2_56F4_11D3_97FE_00A0C9DF29C4_.wvu.PrintArea" localSheetId="13" hidden="1">#REF!</definedName>
    <definedName name="Z_AF0B91A2_56F4_11D3_97FE_00A0C9DF29C4_.wvu.PrintArea" localSheetId="12" hidden="1">#REF!</definedName>
    <definedName name="Z_AF0B91A2_56F4_11D3_97FE_00A0C9DF29C4_.wvu.PrintArea" localSheetId="36" hidden="1">#REF!</definedName>
    <definedName name="Z_AF0B91A2_56F4_11D3_97FE_00A0C9DF29C4_.wvu.PrintArea" localSheetId="10" hidden="1">#REF!</definedName>
    <definedName name="Z_AF0B91A2_56F4_11D3_97FE_00A0C9DF29C4_.wvu.PrintArea" localSheetId="11" hidden="1">#REF!</definedName>
    <definedName name="Z_AF0B91A2_56F4_11D3_97FE_00A0C9DF29C4_.wvu.PrintArea" localSheetId="9" hidden="1">#REF!</definedName>
    <definedName name="Z_AF0B91A2_56F4_11D3_97FE_00A0C9DF29C4_.wvu.PrintArea" localSheetId="8" hidden="1">#REF!</definedName>
    <definedName name="Z_AF0B91A2_56F4_11D3_97FE_00A0C9DF29C4_.wvu.PrintArea" localSheetId="21" hidden="1">#REF!</definedName>
    <definedName name="Z_AF0B91A2_56F4_11D3_97FE_00A0C9DF29C4_.wvu.PrintArea" localSheetId="6" hidden="1">#REF!</definedName>
    <definedName name="Z_AF0B91A2_56F4_11D3_97FE_00A0C9DF29C4_.wvu.PrintArea" localSheetId="0" hidden="1">#REF!</definedName>
    <definedName name="Z_AF0B91A2_56F4_11D3_97FE_00A0C9DF29C4_.wvu.PrintArea" localSheetId="2" hidden="1">#REF!</definedName>
    <definedName name="Z_AF0B91A2_56F4_11D3_97FE_00A0C9DF29C4_.wvu.PrintArea" localSheetId="1" hidden="1">#REF!</definedName>
    <definedName name="Z_AF0B91A2_56F4_11D3_97FE_00A0C9DF29C4_.wvu.PrintArea" localSheetId="33" hidden="1">#REF!</definedName>
    <definedName name="Z_AF0B91A2_56F4_11D3_97FE_00A0C9DF29C4_.wvu.PrintArea" localSheetId="25" hidden="1">#REF!</definedName>
    <definedName name="Z_AF0B91A2_56F4_11D3_97FE_00A0C9DF29C4_.wvu.PrintArea" hidden="1">#REF!</definedName>
    <definedName name="Z_B7259815_225C_11D3_8571_00A0C9DF1035_.wvu.PrintArea" localSheetId="17" hidden="1">#REF!</definedName>
    <definedName name="Z_B7259815_225C_11D3_8571_00A0C9DF1035_.wvu.PrintArea" localSheetId="16" hidden="1">#REF!</definedName>
    <definedName name="Z_B7259815_225C_11D3_8571_00A0C9DF1035_.wvu.PrintArea" localSheetId="53" hidden="1">#REF!</definedName>
    <definedName name="Z_B7259815_225C_11D3_8571_00A0C9DF1035_.wvu.PrintArea" localSheetId="23" hidden="1">#REF!</definedName>
    <definedName name="Z_B7259815_225C_11D3_8571_00A0C9DF1035_.wvu.PrintArea" localSheetId="14" hidden="1">#REF!</definedName>
    <definedName name="Z_B7259815_225C_11D3_8571_00A0C9DF1035_.wvu.PrintArea" localSheetId="13" hidden="1">#REF!</definedName>
    <definedName name="Z_B7259815_225C_11D3_8571_00A0C9DF1035_.wvu.PrintArea" localSheetId="12" hidden="1">#REF!</definedName>
    <definedName name="Z_B7259815_225C_11D3_8571_00A0C9DF1035_.wvu.PrintArea" localSheetId="36" hidden="1">#REF!</definedName>
    <definedName name="Z_B7259815_225C_11D3_8571_00A0C9DF1035_.wvu.PrintArea" localSheetId="10" hidden="1">#REF!</definedName>
    <definedName name="Z_B7259815_225C_11D3_8571_00A0C9DF1035_.wvu.PrintArea" localSheetId="11" hidden="1">#REF!</definedName>
    <definedName name="Z_B7259815_225C_11D3_8571_00A0C9DF1035_.wvu.PrintArea" localSheetId="9" hidden="1">#REF!</definedName>
    <definedName name="Z_B7259815_225C_11D3_8571_00A0C9DF1035_.wvu.PrintArea" localSheetId="8" hidden="1">#REF!</definedName>
    <definedName name="Z_B7259815_225C_11D3_8571_00A0C9DF1035_.wvu.PrintArea" localSheetId="21" hidden="1">#REF!</definedName>
    <definedName name="Z_B7259815_225C_11D3_8571_00A0C9DF1035_.wvu.PrintArea" localSheetId="6" hidden="1">#REF!</definedName>
    <definedName name="Z_B7259815_225C_11D3_8571_00A0C9DF1035_.wvu.PrintArea" localSheetId="0" hidden="1">#REF!</definedName>
    <definedName name="Z_B7259815_225C_11D3_8571_00A0C9DF1035_.wvu.PrintArea" localSheetId="2" hidden="1">#REF!</definedName>
    <definedName name="Z_B7259815_225C_11D3_8571_00A0C9DF1035_.wvu.PrintArea" localSheetId="1" hidden="1">#REF!</definedName>
    <definedName name="Z_B7259815_225C_11D3_8571_00A0C9DF1035_.wvu.PrintArea" localSheetId="33" hidden="1">#REF!</definedName>
    <definedName name="Z_B7259815_225C_11D3_8571_00A0C9DF1035_.wvu.PrintArea" localSheetId="25" hidden="1">#REF!</definedName>
    <definedName name="Z_B7259815_225C_11D3_8571_00A0C9DF1035_.wvu.PrintArea" hidden="1">#REF!</definedName>
    <definedName name="Z_B7259816_225C_11D3_8571_00A0C9DF1035_.wvu.PrintArea" localSheetId="17" hidden="1">#REF!</definedName>
    <definedName name="Z_B7259816_225C_11D3_8571_00A0C9DF1035_.wvu.PrintArea" localSheetId="16" hidden="1">#REF!</definedName>
    <definedName name="Z_B7259816_225C_11D3_8571_00A0C9DF1035_.wvu.PrintArea" localSheetId="53" hidden="1">#REF!</definedName>
    <definedName name="Z_B7259816_225C_11D3_8571_00A0C9DF1035_.wvu.PrintArea" localSheetId="23" hidden="1">#REF!</definedName>
    <definedName name="Z_B7259816_225C_11D3_8571_00A0C9DF1035_.wvu.PrintArea" localSheetId="14" hidden="1">#REF!</definedName>
    <definedName name="Z_B7259816_225C_11D3_8571_00A0C9DF1035_.wvu.PrintArea" localSheetId="13" hidden="1">#REF!</definedName>
    <definedName name="Z_B7259816_225C_11D3_8571_00A0C9DF1035_.wvu.PrintArea" localSheetId="12" hidden="1">#REF!</definedName>
    <definedName name="Z_B7259816_225C_11D3_8571_00A0C9DF1035_.wvu.PrintArea" localSheetId="36" hidden="1">#REF!</definedName>
    <definedName name="Z_B7259816_225C_11D3_8571_00A0C9DF1035_.wvu.PrintArea" localSheetId="10" hidden="1">#REF!</definedName>
    <definedName name="Z_B7259816_225C_11D3_8571_00A0C9DF1035_.wvu.PrintArea" localSheetId="11" hidden="1">#REF!</definedName>
    <definedName name="Z_B7259816_225C_11D3_8571_00A0C9DF1035_.wvu.PrintArea" localSheetId="9" hidden="1">#REF!</definedName>
    <definedName name="Z_B7259816_225C_11D3_8571_00A0C9DF1035_.wvu.PrintArea" localSheetId="8" hidden="1">#REF!</definedName>
    <definedName name="Z_B7259816_225C_11D3_8571_00A0C9DF1035_.wvu.PrintArea" localSheetId="21" hidden="1">#REF!</definedName>
    <definedName name="Z_B7259816_225C_11D3_8571_00A0C9DF1035_.wvu.PrintArea" localSheetId="6" hidden="1">#REF!</definedName>
    <definedName name="Z_B7259816_225C_11D3_8571_00A0C9DF1035_.wvu.PrintArea" localSheetId="0" hidden="1">#REF!</definedName>
    <definedName name="Z_B7259816_225C_11D3_8571_00A0C9DF1035_.wvu.PrintArea" localSheetId="2" hidden="1">#REF!</definedName>
    <definedName name="Z_B7259816_225C_11D3_8571_00A0C9DF1035_.wvu.PrintArea" localSheetId="1" hidden="1">#REF!</definedName>
    <definedName name="Z_B7259816_225C_11D3_8571_00A0C9DF1035_.wvu.PrintArea" localSheetId="33" hidden="1">#REF!</definedName>
    <definedName name="Z_B7259816_225C_11D3_8571_00A0C9DF1035_.wvu.PrintArea" localSheetId="25" hidden="1">#REF!</definedName>
    <definedName name="Z_B7259816_225C_11D3_8571_00A0C9DF1035_.wvu.PrintArea" hidden="1">#REF!</definedName>
    <definedName name="Z_B7259818_225C_11D3_8571_00A0C9DF1035_.wvu.PrintArea" localSheetId="17" hidden="1">#REF!</definedName>
    <definedName name="Z_B7259818_225C_11D3_8571_00A0C9DF1035_.wvu.PrintArea" localSheetId="16" hidden="1">#REF!</definedName>
    <definedName name="Z_B7259818_225C_11D3_8571_00A0C9DF1035_.wvu.PrintArea" localSheetId="53" hidden="1">#REF!</definedName>
    <definedName name="Z_B7259818_225C_11D3_8571_00A0C9DF1035_.wvu.PrintArea" localSheetId="23" hidden="1">#REF!</definedName>
    <definedName name="Z_B7259818_225C_11D3_8571_00A0C9DF1035_.wvu.PrintArea" localSheetId="14" hidden="1">#REF!</definedName>
    <definedName name="Z_B7259818_225C_11D3_8571_00A0C9DF1035_.wvu.PrintArea" localSheetId="13" hidden="1">#REF!</definedName>
    <definedName name="Z_B7259818_225C_11D3_8571_00A0C9DF1035_.wvu.PrintArea" localSheetId="12" hidden="1">#REF!</definedName>
    <definedName name="Z_B7259818_225C_11D3_8571_00A0C9DF1035_.wvu.PrintArea" localSheetId="36" hidden="1">#REF!</definedName>
    <definedName name="Z_B7259818_225C_11D3_8571_00A0C9DF1035_.wvu.PrintArea" localSheetId="10" hidden="1">#REF!</definedName>
    <definedName name="Z_B7259818_225C_11D3_8571_00A0C9DF1035_.wvu.PrintArea" localSheetId="11" hidden="1">#REF!</definedName>
    <definedName name="Z_B7259818_225C_11D3_8571_00A0C9DF1035_.wvu.PrintArea" localSheetId="9" hidden="1">#REF!</definedName>
    <definedName name="Z_B7259818_225C_11D3_8571_00A0C9DF1035_.wvu.PrintArea" localSheetId="8" hidden="1">#REF!</definedName>
    <definedName name="Z_B7259818_225C_11D3_8571_00A0C9DF1035_.wvu.PrintArea" localSheetId="21" hidden="1">#REF!</definedName>
    <definedName name="Z_B7259818_225C_11D3_8571_00A0C9DF1035_.wvu.PrintArea" localSheetId="6" hidden="1">#REF!</definedName>
    <definedName name="Z_B7259818_225C_11D3_8571_00A0C9DF1035_.wvu.PrintArea" localSheetId="0" hidden="1">#REF!</definedName>
    <definedName name="Z_B7259818_225C_11D3_8571_00A0C9DF1035_.wvu.PrintArea" localSheetId="2" hidden="1">#REF!</definedName>
    <definedName name="Z_B7259818_225C_11D3_8571_00A0C9DF1035_.wvu.PrintArea" localSheetId="1" hidden="1">#REF!</definedName>
    <definedName name="Z_B7259818_225C_11D3_8571_00A0C9DF1035_.wvu.PrintArea" localSheetId="33" hidden="1">#REF!</definedName>
    <definedName name="Z_B7259818_225C_11D3_8571_00A0C9DF1035_.wvu.PrintArea" localSheetId="25" hidden="1">#REF!</definedName>
    <definedName name="Z_B7259818_225C_11D3_8571_00A0C9DF1035_.wvu.PrintArea" hidden="1">#REF!</definedName>
    <definedName name="Z_B7259819_225C_11D3_8571_00A0C9DF1035_.wvu.PrintArea" localSheetId="17" hidden="1">#REF!</definedName>
    <definedName name="Z_B7259819_225C_11D3_8571_00A0C9DF1035_.wvu.PrintArea" localSheetId="16" hidden="1">#REF!</definedName>
    <definedName name="Z_B7259819_225C_11D3_8571_00A0C9DF1035_.wvu.PrintArea" localSheetId="53" hidden="1">#REF!</definedName>
    <definedName name="Z_B7259819_225C_11D3_8571_00A0C9DF1035_.wvu.PrintArea" localSheetId="23" hidden="1">#REF!</definedName>
    <definedName name="Z_B7259819_225C_11D3_8571_00A0C9DF1035_.wvu.PrintArea" localSheetId="14" hidden="1">#REF!</definedName>
    <definedName name="Z_B7259819_225C_11D3_8571_00A0C9DF1035_.wvu.PrintArea" localSheetId="13" hidden="1">#REF!</definedName>
    <definedName name="Z_B7259819_225C_11D3_8571_00A0C9DF1035_.wvu.PrintArea" localSheetId="12" hidden="1">#REF!</definedName>
    <definedName name="Z_B7259819_225C_11D3_8571_00A0C9DF1035_.wvu.PrintArea" localSheetId="36" hidden="1">#REF!</definedName>
    <definedName name="Z_B7259819_225C_11D3_8571_00A0C9DF1035_.wvu.PrintArea" localSheetId="10" hidden="1">#REF!</definedName>
    <definedName name="Z_B7259819_225C_11D3_8571_00A0C9DF1035_.wvu.PrintArea" localSheetId="11" hidden="1">#REF!</definedName>
    <definedName name="Z_B7259819_225C_11D3_8571_00A0C9DF1035_.wvu.PrintArea" localSheetId="9" hidden="1">#REF!</definedName>
    <definedName name="Z_B7259819_225C_11D3_8571_00A0C9DF1035_.wvu.PrintArea" localSheetId="8" hidden="1">#REF!</definedName>
    <definedName name="Z_B7259819_225C_11D3_8571_00A0C9DF1035_.wvu.PrintArea" localSheetId="21" hidden="1">#REF!</definedName>
    <definedName name="Z_B7259819_225C_11D3_8571_00A0C9DF1035_.wvu.PrintArea" localSheetId="6" hidden="1">#REF!</definedName>
    <definedName name="Z_B7259819_225C_11D3_8571_00A0C9DF1035_.wvu.PrintArea" localSheetId="0" hidden="1">#REF!</definedName>
    <definedName name="Z_B7259819_225C_11D3_8571_00A0C9DF1035_.wvu.PrintArea" localSheetId="2" hidden="1">#REF!</definedName>
    <definedName name="Z_B7259819_225C_11D3_8571_00A0C9DF1035_.wvu.PrintArea" localSheetId="1" hidden="1">#REF!</definedName>
    <definedName name="Z_B7259819_225C_11D3_8571_00A0C9DF1035_.wvu.PrintArea" localSheetId="33" hidden="1">#REF!</definedName>
    <definedName name="Z_B7259819_225C_11D3_8571_00A0C9DF1035_.wvu.PrintArea" localSheetId="25" hidden="1">#REF!</definedName>
    <definedName name="Z_B7259819_225C_11D3_8571_00A0C9DF1035_.wvu.PrintArea" hidden="1">#REF!</definedName>
    <definedName name="Z_B725981A_225C_11D3_8571_00A0C9DF1035_.wvu.PrintArea" localSheetId="17" hidden="1">#REF!</definedName>
    <definedName name="Z_B725981A_225C_11D3_8571_00A0C9DF1035_.wvu.PrintArea" localSheetId="16" hidden="1">#REF!</definedName>
    <definedName name="Z_B725981A_225C_11D3_8571_00A0C9DF1035_.wvu.PrintArea" localSheetId="53" hidden="1">#REF!</definedName>
    <definedName name="Z_B725981A_225C_11D3_8571_00A0C9DF1035_.wvu.PrintArea" localSheetId="23" hidden="1">#REF!</definedName>
    <definedName name="Z_B725981A_225C_11D3_8571_00A0C9DF1035_.wvu.PrintArea" localSheetId="14" hidden="1">#REF!</definedName>
    <definedName name="Z_B725981A_225C_11D3_8571_00A0C9DF1035_.wvu.PrintArea" localSheetId="13" hidden="1">#REF!</definedName>
    <definedName name="Z_B725981A_225C_11D3_8571_00A0C9DF1035_.wvu.PrintArea" localSheetId="12" hidden="1">#REF!</definedName>
    <definedName name="Z_B725981A_225C_11D3_8571_00A0C9DF1035_.wvu.PrintArea" localSheetId="36" hidden="1">#REF!</definedName>
    <definedName name="Z_B725981A_225C_11D3_8571_00A0C9DF1035_.wvu.PrintArea" localSheetId="10" hidden="1">#REF!</definedName>
    <definedName name="Z_B725981A_225C_11D3_8571_00A0C9DF1035_.wvu.PrintArea" localSheetId="11" hidden="1">#REF!</definedName>
    <definedName name="Z_B725981A_225C_11D3_8571_00A0C9DF1035_.wvu.PrintArea" localSheetId="9" hidden="1">#REF!</definedName>
    <definedName name="Z_B725981A_225C_11D3_8571_00A0C9DF1035_.wvu.PrintArea" localSheetId="8" hidden="1">#REF!</definedName>
    <definedName name="Z_B725981A_225C_11D3_8571_00A0C9DF1035_.wvu.PrintArea" localSheetId="21" hidden="1">#REF!</definedName>
    <definedName name="Z_B725981A_225C_11D3_8571_00A0C9DF1035_.wvu.PrintArea" localSheetId="6" hidden="1">#REF!</definedName>
    <definedName name="Z_B725981A_225C_11D3_8571_00A0C9DF1035_.wvu.PrintArea" localSheetId="0" hidden="1">#REF!</definedName>
    <definedName name="Z_B725981A_225C_11D3_8571_00A0C9DF1035_.wvu.PrintArea" localSheetId="2" hidden="1">#REF!</definedName>
    <definedName name="Z_B725981A_225C_11D3_8571_00A0C9DF1035_.wvu.PrintArea" localSheetId="1" hidden="1">#REF!</definedName>
    <definedName name="Z_B725981A_225C_11D3_8571_00A0C9DF1035_.wvu.PrintArea" localSheetId="33" hidden="1">#REF!</definedName>
    <definedName name="Z_B725981A_225C_11D3_8571_00A0C9DF1035_.wvu.PrintArea" localSheetId="25" hidden="1">#REF!</definedName>
    <definedName name="Z_B725981A_225C_11D3_8571_00A0C9DF1035_.wvu.PrintArea" hidden="1">#REF!</definedName>
    <definedName name="Z_B725981B_225C_11D3_8571_00A0C9DF1035_.wvu.PrintArea" localSheetId="17" hidden="1">#REF!</definedName>
    <definedName name="Z_B725981B_225C_11D3_8571_00A0C9DF1035_.wvu.PrintArea" localSheetId="16" hidden="1">#REF!</definedName>
    <definedName name="Z_B725981B_225C_11D3_8571_00A0C9DF1035_.wvu.PrintArea" localSheetId="53" hidden="1">#REF!</definedName>
    <definedName name="Z_B725981B_225C_11D3_8571_00A0C9DF1035_.wvu.PrintArea" localSheetId="23" hidden="1">#REF!</definedName>
    <definedName name="Z_B725981B_225C_11D3_8571_00A0C9DF1035_.wvu.PrintArea" localSheetId="14" hidden="1">#REF!</definedName>
    <definedName name="Z_B725981B_225C_11D3_8571_00A0C9DF1035_.wvu.PrintArea" localSheetId="13" hidden="1">#REF!</definedName>
    <definedName name="Z_B725981B_225C_11D3_8571_00A0C9DF1035_.wvu.PrintArea" localSheetId="12" hidden="1">#REF!</definedName>
    <definedName name="Z_B725981B_225C_11D3_8571_00A0C9DF1035_.wvu.PrintArea" localSheetId="36" hidden="1">#REF!</definedName>
    <definedName name="Z_B725981B_225C_11D3_8571_00A0C9DF1035_.wvu.PrintArea" localSheetId="10" hidden="1">#REF!</definedName>
    <definedName name="Z_B725981B_225C_11D3_8571_00A0C9DF1035_.wvu.PrintArea" localSheetId="11" hidden="1">#REF!</definedName>
    <definedName name="Z_B725981B_225C_11D3_8571_00A0C9DF1035_.wvu.PrintArea" localSheetId="9" hidden="1">#REF!</definedName>
    <definedName name="Z_B725981B_225C_11D3_8571_00A0C9DF1035_.wvu.PrintArea" localSheetId="8" hidden="1">#REF!</definedName>
    <definedName name="Z_B725981B_225C_11D3_8571_00A0C9DF1035_.wvu.PrintArea" localSheetId="21" hidden="1">#REF!</definedName>
    <definedName name="Z_B725981B_225C_11D3_8571_00A0C9DF1035_.wvu.PrintArea" localSheetId="6" hidden="1">#REF!</definedName>
    <definedName name="Z_B725981B_225C_11D3_8571_00A0C9DF1035_.wvu.PrintArea" localSheetId="0" hidden="1">#REF!</definedName>
    <definedName name="Z_B725981B_225C_11D3_8571_00A0C9DF1035_.wvu.PrintArea" localSheetId="2" hidden="1">#REF!</definedName>
    <definedName name="Z_B725981B_225C_11D3_8571_00A0C9DF1035_.wvu.PrintArea" localSheetId="1" hidden="1">#REF!</definedName>
    <definedName name="Z_B725981B_225C_11D3_8571_00A0C9DF1035_.wvu.PrintArea" localSheetId="33" hidden="1">#REF!</definedName>
    <definedName name="Z_B725981B_225C_11D3_8571_00A0C9DF1035_.wvu.PrintArea" localSheetId="25" hidden="1">#REF!</definedName>
    <definedName name="Z_B725981B_225C_11D3_8571_00A0C9DF1035_.wvu.PrintArea" hidden="1">#REF!</definedName>
    <definedName name="Z_B725981D_225C_11D3_8571_00A0C9DF1035_.wvu.PrintArea" localSheetId="17" hidden="1">#REF!</definedName>
    <definedName name="Z_B725981D_225C_11D3_8571_00A0C9DF1035_.wvu.PrintArea" localSheetId="16" hidden="1">#REF!</definedName>
    <definedName name="Z_B725981D_225C_11D3_8571_00A0C9DF1035_.wvu.PrintArea" localSheetId="53" hidden="1">#REF!</definedName>
    <definedName name="Z_B725981D_225C_11D3_8571_00A0C9DF1035_.wvu.PrintArea" localSheetId="23" hidden="1">#REF!</definedName>
    <definedName name="Z_B725981D_225C_11D3_8571_00A0C9DF1035_.wvu.PrintArea" localSheetId="14" hidden="1">#REF!</definedName>
    <definedName name="Z_B725981D_225C_11D3_8571_00A0C9DF1035_.wvu.PrintArea" localSheetId="13" hidden="1">#REF!</definedName>
    <definedName name="Z_B725981D_225C_11D3_8571_00A0C9DF1035_.wvu.PrintArea" localSheetId="12" hidden="1">#REF!</definedName>
    <definedName name="Z_B725981D_225C_11D3_8571_00A0C9DF1035_.wvu.PrintArea" localSheetId="36" hidden="1">#REF!</definedName>
    <definedName name="Z_B725981D_225C_11D3_8571_00A0C9DF1035_.wvu.PrintArea" localSheetId="10" hidden="1">#REF!</definedName>
    <definedName name="Z_B725981D_225C_11D3_8571_00A0C9DF1035_.wvu.PrintArea" localSheetId="11" hidden="1">#REF!</definedName>
    <definedName name="Z_B725981D_225C_11D3_8571_00A0C9DF1035_.wvu.PrintArea" localSheetId="9" hidden="1">#REF!</definedName>
    <definedName name="Z_B725981D_225C_11D3_8571_00A0C9DF1035_.wvu.PrintArea" localSheetId="8" hidden="1">#REF!</definedName>
    <definedName name="Z_B725981D_225C_11D3_8571_00A0C9DF1035_.wvu.PrintArea" localSheetId="21" hidden="1">#REF!</definedName>
    <definedName name="Z_B725981D_225C_11D3_8571_00A0C9DF1035_.wvu.PrintArea" localSheetId="6" hidden="1">#REF!</definedName>
    <definedName name="Z_B725981D_225C_11D3_8571_00A0C9DF1035_.wvu.PrintArea" localSheetId="0" hidden="1">#REF!</definedName>
    <definedName name="Z_B725981D_225C_11D3_8571_00A0C9DF1035_.wvu.PrintArea" localSheetId="2" hidden="1">#REF!</definedName>
    <definedName name="Z_B725981D_225C_11D3_8571_00A0C9DF1035_.wvu.PrintArea" localSheetId="1" hidden="1">#REF!</definedName>
    <definedName name="Z_B725981D_225C_11D3_8571_00A0C9DF1035_.wvu.PrintArea" localSheetId="33" hidden="1">#REF!</definedName>
    <definedName name="Z_B725981D_225C_11D3_8571_00A0C9DF1035_.wvu.PrintArea" localSheetId="25" hidden="1">#REF!</definedName>
    <definedName name="Z_B725981D_225C_11D3_8571_00A0C9DF1035_.wvu.PrintArea" hidden="1">#REF!</definedName>
    <definedName name="Z_B725981E_225C_11D3_8571_00A0C9DF1035_.wvu.PrintArea" localSheetId="17" hidden="1">#REF!</definedName>
    <definedName name="Z_B725981E_225C_11D3_8571_00A0C9DF1035_.wvu.PrintArea" localSheetId="16" hidden="1">#REF!</definedName>
    <definedName name="Z_B725981E_225C_11D3_8571_00A0C9DF1035_.wvu.PrintArea" localSheetId="53" hidden="1">#REF!</definedName>
    <definedName name="Z_B725981E_225C_11D3_8571_00A0C9DF1035_.wvu.PrintArea" localSheetId="23" hidden="1">#REF!</definedName>
    <definedName name="Z_B725981E_225C_11D3_8571_00A0C9DF1035_.wvu.PrintArea" localSheetId="14" hidden="1">#REF!</definedName>
    <definedName name="Z_B725981E_225C_11D3_8571_00A0C9DF1035_.wvu.PrintArea" localSheetId="13" hidden="1">#REF!</definedName>
    <definedName name="Z_B725981E_225C_11D3_8571_00A0C9DF1035_.wvu.PrintArea" localSheetId="12" hidden="1">#REF!</definedName>
    <definedName name="Z_B725981E_225C_11D3_8571_00A0C9DF1035_.wvu.PrintArea" localSheetId="36" hidden="1">#REF!</definedName>
    <definedName name="Z_B725981E_225C_11D3_8571_00A0C9DF1035_.wvu.PrintArea" localSheetId="10" hidden="1">#REF!</definedName>
    <definedName name="Z_B725981E_225C_11D3_8571_00A0C9DF1035_.wvu.PrintArea" localSheetId="11" hidden="1">#REF!</definedName>
    <definedName name="Z_B725981E_225C_11D3_8571_00A0C9DF1035_.wvu.PrintArea" localSheetId="9" hidden="1">#REF!</definedName>
    <definedName name="Z_B725981E_225C_11D3_8571_00A0C9DF1035_.wvu.PrintArea" localSheetId="8" hidden="1">#REF!</definedName>
    <definedName name="Z_B725981E_225C_11D3_8571_00A0C9DF1035_.wvu.PrintArea" localSheetId="21" hidden="1">#REF!</definedName>
    <definedName name="Z_B725981E_225C_11D3_8571_00A0C9DF1035_.wvu.PrintArea" localSheetId="6" hidden="1">#REF!</definedName>
    <definedName name="Z_B725981E_225C_11D3_8571_00A0C9DF1035_.wvu.PrintArea" localSheetId="0" hidden="1">#REF!</definedName>
    <definedName name="Z_B725981E_225C_11D3_8571_00A0C9DF1035_.wvu.PrintArea" localSheetId="2" hidden="1">#REF!</definedName>
    <definedName name="Z_B725981E_225C_11D3_8571_00A0C9DF1035_.wvu.PrintArea" localSheetId="1" hidden="1">#REF!</definedName>
    <definedName name="Z_B725981E_225C_11D3_8571_00A0C9DF1035_.wvu.PrintArea" localSheetId="33" hidden="1">#REF!</definedName>
    <definedName name="Z_B725981E_225C_11D3_8571_00A0C9DF1035_.wvu.PrintArea" localSheetId="25" hidden="1">#REF!</definedName>
    <definedName name="Z_B725981E_225C_11D3_8571_00A0C9DF1035_.wvu.PrintArea" hidden="1">#REF!</definedName>
    <definedName name="Z_B725981F_225C_11D3_8571_00A0C9DF1035_.wvu.PrintArea" localSheetId="17" hidden="1">#REF!</definedName>
    <definedName name="Z_B725981F_225C_11D3_8571_00A0C9DF1035_.wvu.PrintArea" localSheetId="16" hidden="1">#REF!</definedName>
    <definedName name="Z_B725981F_225C_11D3_8571_00A0C9DF1035_.wvu.PrintArea" localSheetId="53" hidden="1">#REF!</definedName>
    <definedName name="Z_B725981F_225C_11D3_8571_00A0C9DF1035_.wvu.PrintArea" localSheetId="23" hidden="1">#REF!</definedName>
    <definedName name="Z_B725981F_225C_11D3_8571_00A0C9DF1035_.wvu.PrintArea" localSheetId="14" hidden="1">#REF!</definedName>
    <definedName name="Z_B725981F_225C_11D3_8571_00A0C9DF1035_.wvu.PrintArea" localSheetId="13" hidden="1">#REF!</definedName>
    <definedName name="Z_B725981F_225C_11D3_8571_00A0C9DF1035_.wvu.PrintArea" localSheetId="12" hidden="1">#REF!</definedName>
    <definedName name="Z_B725981F_225C_11D3_8571_00A0C9DF1035_.wvu.PrintArea" localSheetId="36" hidden="1">#REF!</definedName>
    <definedName name="Z_B725981F_225C_11D3_8571_00A0C9DF1035_.wvu.PrintArea" localSheetId="10" hidden="1">#REF!</definedName>
    <definedName name="Z_B725981F_225C_11D3_8571_00A0C9DF1035_.wvu.PrintArea" localSheetId="11" hidden="1">#REF!</definedName>
    <definedName name="Z_B725981F_225C_11D3_8571_00A0C9DF1035_.wvu.PrintArea" localSheetId="9" hidden="1">#REF!</definedName>
    <definedName name="Z_B725981F_225C_11D3_8571_00A0C9DF1035_.wvu.PrintArea" localSheetId="8" hidden="1">#REF!</definedName>
    <definedName name="Z_B725981F_225C_11D3_8571_00A0C9DF1035_.wvu.PrintArea" localSheetId="21" hidden="1">#REF!</definedName>
    <definedName name="Z_B725981F_225C_11D3_8571_00A0C9DF1035_.wvu.PrintArea" localSheetId="6" hidden="1">#REF!</definedName>
    <definedName name="Z_B725981F_225C_11D3_8571_00A0C9DF1035_.wvu.PrintArea" localSheetId="0" hidden="1">#REF!</definedName>
    <definedName name="Z_B725981F_225C_11D3_8571_00A0C9DF1035_.wvu.PrintArea" localSheetId="2" hidden="1">#REF!</definedName>
    <definedName name="Z_B725981F_225C_11D3_8571_00A0C9DF1035_.wvu.PrintArea" localSheetId="1" hidden="1">#REF!</definedName>
    <definedName name="Z_B725981F_225C_11D3_8571_00A0C9DF1035_.wvu.PrintArea" localSheetId="33" hidden="1">#REF!</definedName>
    <definedName name="Z_B725981F_225C_11D3_8571_00A0C9DF1035_.wvu.PrintArea" localSheetId="25" hidden="1">#REF!</definedName>
    <definedName name="Z_B725981F_225C_11D3_8571_00A0C9DF1035_.wvu.PrintArea" hidden="1">#REF!</definedName>
    <definedName name="Z_B7259820_225C_11D3_8571_00A0C9DF1035_.wvu.PrintArea" localSheetId="17" hidden="1">#REF!</definedName>
    <definedName name="Z_B7259820_225C_11D3_8571_00A0C9DF1035_.wvu.PrintArea" localSheetId="16" hidden="1">#REF!</definedName>
    <definedName name="Z_B7259820_225C_11D3_8571_00A0C9DF1035_.wvu.PrintArea" localSheetId="53" hidden="1">#REF!</definedName>
    <definedName name="Z_B7259820_225C_11D3_8571_00A0C9DF1035_.wvu.PrintArea" localSheetId="23" hidden="1">#REF!</definedName>
    <definedName name="Z_B7259820_225C_11D3_8571_00A0C9DF1035_.wvu.PrintArea" localSheetId="14" hidden="1">#REF!</definedName>
    <definedName name="Z_B7259820_225C_11D3_8571_00A0C9DF1035_.wvu.PrintArea" localSheetId="13" hidden="1">#REF!</definedName>
    <definedName name="Z_B7259820_225C_11D3_8571_00A0C9DF1035_.wvu.PrintArea" localSheetId="12" hidden="1">#REF!</definedName>
    <definedName name="Z_B7259820_225C_11D3_8571_00A0C9DF1035_.wvu.PrintArea" localSheetId="36" hidden="1">#REF!</definedName>
    <definedName name="Z_B7259820_225C_11D3_8571_00A0C9DF1035_.wvu.PrintArea" localSheetId="10" hidden="1">#REF!</definedName>
    <definedName name="Z_B7259820_225C_11D3_8571_00A0C9DF1035_.wvu.PrintArea" localSheetId="11" hidden="1">#REF!</definedName>
    <definedName name="Z_B7259820_225C_11D3_8571_00A0C9DF1035_.wvu.PrintArea" localSheetId="9" hidden="1">#REF!</definedName>
    <definedName name="Z_B7259820_225C_11D3_8571_00A0C9DF1035_.wvu.PrintArea" localSheetId="8" hidden="1">#REF!</definedName>
    <definedName name="Z_B7259820_225C_11D3_8571_00A0C9DF1035_.wvu.PrintArea" localSheetId="21" hidden="1">#REF!</definedName>
    <definedName name="Z_B7259820_225C_11D3_8571_00A0C9DF1035_.wvu.PrintArea" localSheetId="6" hidden="1">#REF!</definedName>
    <definedName name="Z_B7259820_225C_11D3_8571_00A0C9DF1035_.wvu.PrintArea" localSheetId="0" hidden="1">#REF!</definedName>
    <definedName name="Z_B7259820_225C_11D3_8571_00A0C9DF1035_.wvu.PrintArea" localSheetId="2" hidden="1">#REF!</definedName>
    <definedName name="Z_B7259820_225C_11D3_8571_00A0C9DF1035_.wvu.PrintArea" localSheetId="1" hidden="1">#REF!</definedName>
    <definedName name="Z_B7259820_225C_11D3_8571_00A0C9DF1035_.wvu.PrintArea" localSheetId="33" hidden="1">#REF!</definedName>
    <definedName name="Z_B7259820_225C_11D3_8571_00A0C9DF1035_.wvu.PrintArea" localSheetId="25" hidden="1">#REF!</definedName>
    <definedName name="Z_B7259820_225C_11D3_8571_00A0C9DF1035_.wvu.PrintArea" hidden="1">#REF!</definedName>
    <definedName name="Z_B7259822_225C_11D3_8571_00A0C9DF1035_.wvu.PrintArea" localSheetId="17" hidden="1">#REF!</definedName>
    <definedName name="Z_B7259822_225C_11D3_8571_00A0C9DF1035_.wvu.PrintArea" localSheetId="16" hidden="1">#REF!</definedName>
    <definedName name="Z_B7259822_225C_11D3_8571_00A0C9DF1035_.wvu.PrintArea" localSheetId="53" hidden="1">#REF!</definedName>
    <definedName name="Z_B7259822_225C_11D3_8571_00A0C9DF1035_.wvu.PrintArea" localSheetId="23" hidden="1">#REF!</definedName>
    <definedName name="Z_B7259822_225C_11D3_8571_00A0C9DF1035_.wvu.PrintArea" localSheetId="14" hidden="1">#REF!</definedName>
    <definedName name="Z_B7259822_225C_11D3_8571_00A0C9DF1035_.wvu.PrintArea" localSheetId="13" hidden="1">#REF!</definedName>
    <definedName name="Z_B7259822_225C_11D3_8571_00A0C9DF1035_.wvu.PrintArea" localSheetId="12" hidden="1">#REF!</definedName>
    <definedName name="Z_B7259822_225C_11D3_8571_00A0C9DF1035_.wvu.PrintArea" localSheetId="36" hidden="1">#REF!</definedName>
    <definedName name="Z_B7259822_225C_11D3_8571_00A0C9DF1035_.wvu.PrintArea" localSheetId="10" hidden="1">#REF!</definedName>
    <definedName name="Z_B7259822_225C_11D3_8571_00A0C9DF1035_.wvu.PrintArea" localSheetId="11" hidden="1">#REF!</definedName>
    <definedName name="Z_B7259822_225C_11D3_8571_00A0C9DF1035_.wvu.PrintArea" localSheetId="9" hidden="1">#REF!</definedName>
    <definedName name="Z_B7259822_225C_11D3_8571_00A0C9DF1035_.wvu.PrintArea" localSheetId="8" hidden="1">#REF!</definedName>
    <definedName name="Z_B7259822_225C_11D3_8571_00A0C9DF1035_.wvu.PrintArea" localSheetId="21" hidden="1">#REF!</definedName>
    <definedName name="Z_B7259822_225C_11D3_8571_00A0C9DF1035_.wvu.PrintArea" localSheetId="6" hidden="1">#REF!</definedName>
    <definedName name="Z_B7259822_225C_11D3_8571_00A0C9DF1035_.wvu.PrintArea" localSheetId="0" hidden="1">#REF!</definedName>
    <definedName name="Z_B7259822_225C_11D3_8571_00A0C9DF1035_.wvu.PrintArea" localSheetId="2" hidden="1">#REF!</definedName>
    <definedName name="Z_B7259822_225C_11D3_8571_00A0C9DF1035_.wvu.PrintArea" localSheetId="1" hidden="1">#REF!</definedName>
    <definedName name="Z_B7259822_225C_11D3_8571_00A0C9DF1035_.wvu.PrintArea" localSheetId="33" hidden="1">#REF!</definedName>
    <definedName name="Z_B7259822_225C_11D3_8571_00A0C9DF1035_.wvu.PrintArea" localSheetId="25" hidden="1">#REF!</definedName>
    <definedName name="Z_B7259822_225C_11D3_8571_00A0C9DF1035_.wvu.PrintArea" hidden="1">#REF!</definedName>
    <definedName name="Z_B7259823_225C_11D3_8571_00A0C9DF1035_.wvu.PrintArea" localSheetId="17" hidden="1">#REF!</definedName>
    <definedName name="Z_B7259823_225C_11D3_8571_00A0C9DF1035_.wvu.PrintArea" localSheetId="16" hidden="1">#REF!</definedName>
    <definedName name="Z_B7259823_225C_11D3_8571_00A0C9DF1035_.wvu.PrintArea" localSheetId="53" hidden="1">#REF!</definedName>
    <definedName name="Z_B7259823_225C_11D3_8571_00A0C9DF1035_.wvu.PrintArea" localSheetId="23" hidden="1">#REF!</definedName>
    <definedName name="Z_B7259823_225C_11D3_8571_00A0C9DF1035_.wvu.PrintArea" localSheetId="14" hidden="1">#REF!</definedName>
    <definedName name="Z_B7259823_225C_11D3_8571_00A0C9DF1035_.wvu.PrintArea" localSheetId="13" hidden="1">#REF!</definedName>
    <definedName name="Z_B7259823_225C_11D3_8571_00A0C9DF1035_.wvu.PrintArea" localSheetId="12" hidden="1">#REF!</definedName>
    <definedName name="Z_B7259823_225C_11D3_8571_00A0C9DF1035_.wvu.PrintArea" localSheetId="36" hidden="1">#REF!</definedName>
    <definedName name="Z_B7259823_225C_11D3_8571_00A0C9DF1035_.wvu.PrintArea" localSheetId="10" hidden="1">#REF!</definedName>
    <definedName name="Z_B7259823_225C_11D3_8571_00A0C9DF1035_.wvu.PrintArea" localSheetId="11" hidden="1">#REF!</definedName>
    <definedName name="Z_B7259823_225C_11D3_8571_00A0C9DF1035_.wvu.PrintArea" localSheetId="9" hidden="1">#REF!</definedName>
    <definedName name="Z_B7259823_225C_11D3_8571_00A0C9DF1035_.wvu.PrintArea" localSheetId="8" hidden="1">#REF!</definedName>
    <definedName name="Z_B7259823_225C_11D3_8571_00A0C9DF1035_.wvu.PrintArea" localSheetId="21" hidden="1">#REF!</definedName>
    <definedName name="Z_B7259823_225C_11D3_8571_00A0C9DF1035_.wvu.PrintArea" localSheetId="6" hidden="1">#REF!</definedName>
    <definedName name="Z_B7259823_225C_11D3_8571_00A0C9DF1035_.wvu.PrintArea" localSheetId="0" hidden="1">#REF!</definedName>
    <definedName name="Z_B7259823_225C_11D3_8571_00A0C9DF1035_.wvu.PrintArea" localSheetId="2" hidden="1">#REF!</definedName>
    <definedName name="Z_B7259823_225C_11D3_8571_00A0C9DF1035_.wvu.PrintArea" localSheetId="1" hidden="1">#REF!</definedName>
    <definedName name="Z_B7259823_225C_11D3_8571_00A0C9DF1035_.wvu.PrintArea" localSheetId="33" hidden="1">#REF!</definedName>
    <definedName name="Z_B7259823_225C_11D3_8571_00A0C9DF1035_.wvu.PrintArea" localSheetId="25" hidden="1">#REF!</definedName>
    <definedName name="Z_B7259823_225C_11D3_8571_00A0C9DF1035_.wvu.PrintArea" hidden="1">#REF!</definedName>
    <definedName name="Z_B7259825_225C_11D3_8571_00A0C9DF1035_.wvu.PrintArea" localSheetId="17" hidden="1">#REF!</definedName>
    <definedName name="Z_B7259825_225C_11D3_8571_00A0C9DF1035_.wvu.PrintArea" localSheetId="16" hidden="1">#REF!</definedName>
    <definedName name="Z_B7259825_225C_11D3_8571_00A0C9DF1035_.wvu.PrintArea" localSheetId="53" hidden="1">#REF!</definedName>
    <definedName name="Z_B7259825_225C_11D3_8571_00A0C9DF1035_.wvu.PrintArea" localSheetId="23" hidden="1">#REF!</definedName>
    <definedName name="Z_B7259825_225C_11D3_8571_00A0C9DF1035_.wvu.PrintArea" localSheetId="14" hidden="1">#REF!</definedName>
    <definedName name="Z_B7259825_225C_11D3_8571_00A0C9DF1035_.wvu.PrintArea" localSheetId="13" hidden="1">#REF!</definedName>
    <definedName name="Z_B7259825_225C_11D3_8571_00A0C9DF1035_.wvu.PrintArea" localSheetId="12" hidden="1">#REF!</definedName>
    <definedName name="Z_B7259825_225C_11D3_8571_00A0C9DF1035_.wvu.PrintArea" localSheetId="36" hidden="1">#REF!</definedName>
    <definedName name="Z_B7259825_225C_11D3_8571_00A0C9DF1035_.wvu.PrintArea" localSheetId="10" hidden="1">#REF!</definedName>
    <definedName name="Z_B7259825_225C_11D3_8571_00A0C9DF1035_.wvu.PrintArea" localSheetId="11" hidden="1">#REF!</definedName>
    <definedName name="Z_B7259825_225C_11D3_8571_00A0C9DF1035_.wvu.PrintArea" localSheetId="9" hidden="1">#REF!</definedName>
    <definedName name="Z_B7259825_225C_11D3_8571_00A0C9DF1035_.wvu.PrintArea" localSheetId="8" hidden="1">#REF!</definedName>
    <definedName name="Z_B7259825_225C_11D3_8571_00A0C9DF1035_.wvu.PrintArea" localSheetId="21" hidden="1">#REF!</definedName>
    <definedName name="Z_B7259825_225C_11D3_8571_00A0C9DF1035_.wvu.PrintArea" localSheetId="6" hidden="1">#REF!</definedName>
    <definedName name="Z_B7259825_225C_11D3_8571_00A0C9DF1035_.wvu.PrintArea" localSheetId="0" hidden="1">#REF!</definedName>
    <definedName name="Z_B7259825_225C_11D3_8571_00A0C9DF1035_.wvu.PrintArea" localSheetId="2" hidden="1">#REF!</definedName>
    <definedName name="Z_B7259825_225C_11D3_8571_00A0C9DF1035_.wvu.PrintArea" localSheetId="1" hidden="1">#REF!</definedName>
    <definedName name="Z_B7259825_225C_11D3_8571_00A0C9DF1035_.wvu.PrintArea" localSheetId="33" hidden="1">#REF!</definedName>
    <definedName name="Z_B7259825_225C_11D3_8571_00A0C9DF1035_.wvu.PrintArea" localSheetId="25" hidden="1">#REF!</definedName>
    <definedName name="Z_B7259825_225C_11D3_8571_00A0C9DF1035_.wvu.PrintArea" hidden="1">#REF!</definedName>
    <definedName name="Z_B7259826_225C_11D3_8571_00A0C9DF1035_.wvu.PrintArea" localSheetId="17" hidden="1">#REF!</definedName>
    <definedName name="Z_B7259826_225C_11D3_8571_00A0C9DF1035_.wvu.PrintArea" localSheetId="16" hidden="1">#REF!</definedName>
    <definedName name="Z_B7259826_225C_11D3_8571_00A0C9DF1035_.wvu.PrintArea" localSheetId="53" hidden="1">#REF!</definedName>
    <definedName name="Z_B7259826_225C_11D3_8571_00A0C9DF1035_.wvu.PrintArea" localSheetId="23" hidden="1">#REF!</definedName>
    <definedName name="Z_B7259826_225C_11D3_8571_00A0C9DF1035_.wvu.PrintArea" localSheetId="14" hidden="1">#REF!</definedName>
    <definedName name="Z_B7259826_225C_11D3_8571_00A0C9DF1035_.wvu.PrintArea" localSheetId="13" hidden="1">#REF!</definedName>
    <definedName name="Z_B7259826_225C_11D3_8571_00A0C9DF1035_.wvu.PrintArea" localSheetId="12" hidden="1">#REF!</definedName>
    <definedName name="Z_B7259826_225C_11D3_8571_00A0C9DF1035_.wvu.PrintArea" localSheetId="36" hidden="1">#REF!</definedName>
    <definedName name="Z_B7259826_225C_11D3_8571_00A0C9DF1035_.wvu.PrintArea" localSheetId="10" hidden="1">#REF!</definedName>
    <definedName name="Z_B7259826_225C_11D3_8571_00A0C9DF1035_.wvu.PrintArea" localSheetId="11" hidden="1">#REF!</definedName>
    <definedName name="Z_B7259826_225C_11D3_8571_00A0C9DF1035_.wvu.PrintArea" localSheetId="9" hidden="1">#REF!</definedName>
    <definedName name="Z_B7259826_225C_11D3_8571_00A0C9DF1035_.wvu.PrintArea" localSheetId="8" hidden="1">#REF!</definedName>
    <definedName name="Z_B7259826_225C_11D3_8571_00A0C9DF1035_.wvu.PrintArea" localSheetId="21" hidden="1">#REF!</definedName>
    <definedName name="Z_B7259826_225C_11D3_8571_00A0C9DF1035_.wvu.PrintArea" localSheetId="6" hidden="1">#REF!</definedName>
    <definedName name="Z_B7259826_225C_11D3_8571_00A0C9DF1035_.wvu.PrintArea" localSheetId="0" hidden="1">#REF!</definedName>
    <definedName name="Z_B7259826_225C_11D3_8571_00A0C9DF1035_.wvu.PrintArea" localSheetId="2" hidden="1">#REF!</definedName>
    <definedName name="Z_B7259826_225C_11D3_8571_00A0C9DF1035_.wvu.PrintArea" localSheetId="1" hidden="1">#REF!</definedName>
    <definedName name="Z_B7259826_225C_11D3_8571_00A0C9DF1035_.wvu.PrintArea" localSheetId="33" hidden="1">#REF!</definedName>
    <definedName name="Z_B7259826_225C_11D3_8571_00A0C9DF1035_.wvu.PrintArea" localSheetId="25" hidden="1">#REF!</definedName>
    <definedName name="Z_B7259826_225C_11D3_8571_00A0C9DF1035_.wvu.PrintArea" hidden="1">#REF!</definedName>
    <definedName name="Z_B7259828_225C_11D3_8571_00A0C9DF1035_.wvu.PrintArea" localSheetId="17" hidden="1">#REF!</definedName>
    <definedName name="Z_B7259828_225C_11D3_8571_00A0C9DF1035_.wvu.PrintArea" localSheetId="16" hidden="1">#REF!</definedName>
    <definedName name="Z_B7259828_225C_11D3_8571_00A0C9DF1035_.wvu.PrintArea" localSheetId="53" hidden="1">#REF!</definedName>
    <definedName name="Z_B7259828_225C_11D3_8571_00A0C9DF1035_.wvu.PrintArea" localSheetId="23" hidden="1">#REF!</definedName>
    <definedName name="Z_B7259828_225C_11D3_8571_00A0C9DF1035_.wvu.PrintArea" localSheetId="14" hidden="1">#REF!</definedName>
    <definedName name="Z_B7259828_225C_11D3_8571_00A0C9DF1035_.wvu.PrintArea" localSheetId="13" hidden="1">#REF!</definedName>
    <definedName name="Z_B7259828_225C_11D3_8571_00A0C9DF1035_.wvu.PrintArea" localSheetId="12" hidden="1">#REF!</definedName>
    <definedName name="Z_B7259828_225C_11D3_8571_00A0C9DF1035_.wvu.PrintArea" localSheetId="36" hidden="1">#REF!</definedName>
    <definedName name="Z_B7259828_225C_11D3_8571_00A0C9DF1035_.wvu.PrintArea" localSheetId="10" hidden="1">#REF!</definedName>
    <definedName name="Z_B7259828_225C_11D3_8571_00A0C9DF1035_.wvu.PrintArea" localSheetId="11" hidden="1">#REF!</definedName>
    <definedName name="Z_B7259828_225C_11D3_8571_00A0C9DF1035_.wvu.PrintArea" localSheetId="9" hidden="1">#REF!</definedName>
    <definedName name="Z_B7259828_225C_11D3_8571_00A0C9DF1035_.wvu.PrintArea" localSheetId="8" hidden="1">#REF!</definedName>
    <definedName name="Z_B7259828_225C_11D3_8571_00A0C9DF1035_.wvu.PrintArea" localSheetId="21" hidden="1">#REF!</definedName>
    <definedName name="Z_B7259828_225C_11D3_8571_00A0C9DF1035_.wvu.PrintArea" localSheetId="6" hidden="1">#REF!</definedName>
    <definedName name="Z_B7259828_225C_11D3_8571_00A0C9DF1035_.wvu.PrintArea" localSheetId="0" hidden="1">#REF!</definedName>
    <definedName name="Z_B7259828_225C_11D3_8571_00A0C9DF1035_.wvu.PrintArea" localSheetId="2" hidden="1">#REF!</definedName>
    <definedName name="Z_B7259828_225C_11D3_8571_00A0C9DF1035_.wvu.PrintArea" localSheetId="1" hidden="1">#REF!</definedName>
    <definedName name="Z_B7259828_225C_11D3_8571_00A0C9DF1035_.wvu.PrintArea" localSheetId="33" hidden="1">#REF!</definedName>
    <definedName name="Z_B7259828_225C_11D3_8571_00A0C9DF1035_.wvu.PrintArea" localSheetId="25" hidden="1">#REF!</definedName>
    <definedName name="Z_B7259828_225C_11D3_8571_00A0C9DF1035_.wvu.PrintArea" hidden="1">#REF!</definedName>
    <definedName name="Z_B7259829_225C_11D3_8571_00A0C9DF1035_.wvu.PrintArea" localSheetId="17" hidden="1">#REF!</definedName>
    <definedName name="Z_B7259829_225C_11D3_8571_00A0C9DF1035_.wvu.PrintArea" localSheetId="16" hidden="1">#REF!</definedName>
    <definedName name="Z_B7259829_225C_11D3_8571_00A0C9DF1035_.wvu.PrintArea" localSheetId="53" hidden="1">#REF!</definedName>
    <definedName name="Z_B7259829_225C_11D3_8571_00A0C9DF1035_.wvu.PrintArea" localSheetId="23" hidden="1">#REF!</definedName>
    <definedName name="Z_B7259829_225C_11D3_8571_00A0C9DF1035_.wvu.PrintArea" localSheetId="14" hidden="1">#REF!</definedName>
    <definedName name="Z_B7259829_225C_11D3_8571_00A0C9DF1035_.wvu.PrintArea" localSheetId="13" hidden="1">#REF!</definedName>
    <definedName name="Z_B7259829_225C_11D3_8571_00A0C9DF1035_.wvu.PrintArea" localSheetId="12" hidden="1">#REF!</definedName>
    <definedName name="Z_B7259829_225C_11D3_8571_00A0C9DF1035_.wvu.PrintArea" localSheetId="36" hidden="1">#REF!</definedName>
    <definedName name="Z_B7259829_225C_11D3_8571_00A0C9DF1035_.wvu.PrintArea" localSheetId="10" hidden="1">#REF!</definedName>
    <definedName name="Z_B7259829_225C_11D3_8571_00A0C9DF1035_.wvu.PrintArea" localSheetId="11" hidden="1">#REF!</definedName>
    <definedName name="Z_B7259829_225C_11D3_8571_00A0C9DF1035_.wvu.PrintArea" localSheetId="9" hidden="1">#REF!</definedName>
    <definedName name="Z_B7259829_225C_11D3_8571_00A0C9DF1035_.wvu.PrintArea" localSheetId="8" hidden="1">#REF!</definedName>
    <definedName name="Z_B7259829_225C_11D3_8571_00A0C9DF1035_.wvu.PrintArea" localSheetId="21" hidden="1">#REF!</definedName>
    <definedName name="Z_B7259829_225C_11D3_8571_00A0C9DF1035_.wvu.PrintArea" localSheetId="6" hidden="1">#REF!</definedName>
    <definedName name="Z_B7259829_225C_11D3_8571_00A0C9DF1035_.wvu.PrintArea" localSheetId="0" hidden="1">#REF!</definedName>
    <definedName name="Z_B7259829_225C_11D3_8571_00A0C9DF1035_.wvu.PrintArea" localSheetId="2" hidden="1">#REF!</definedName>
    <definedName name="Z_B7259829_225C_11D3_8571_00A0C9DF1035_.wvu.PrintArea" localSheetId="1" hidden="1">#REF!</definedName>
    <definedName name="Z_B7259829_225C_11D3_8571_00A0C9DF1035_.wvu.PrintArea" localSheetId="33" hidden="1">#REF!</definedName>
    <definedName name="Z_B7259829_225C_11D3_8571_00A0C9DF1035_.wvu.PrintArea" localSheetId="25" hidden="1">#REF!</definedName>
    <definedName name="Z_B7259829_225C_11D3_8571_00A0C9DF1035_.wvu.PrintArea" hidden="1">#REF!</definedName>
    <definedName name="Z_B725982A_225C_11D3_8571_00A0C9DF1035_.wvu.PrintArea" localSheetId="17" hidden="1">#REF!</definedName>
    <definedName name="Z_B725982A_225C_11D3_8571_00A0C9DF1035_.wvu.PrintArea" localSheetId="16" hidden="1">#REF!</definedName>
    <definedName name="Z_B725982A_225C_11D3_8571_00A0C9DF1035_.wvu.PrintArea" localSheetId="53" hidden="1">#REF!</definedName>
    <definedName name="Z_B725982A_225C_11D3_8571_00A0C9DF1035_.wvu.PrintArea" localSheetId="23" hidden="1">#REF!</definedName>
    <definedName name="Z_B725982A_225C_11D3_8571_00A0C9DF1035_.wvu.PrintArea" localSheetId="14" hidden="1">#REF!</definedName>
    <definedName name="Z_B725982A_225C_11D3_8571_00A0C9DF1035_.wvu.PrintArea" localSheetId="13" hidden="1">#REF!</definedName>
    <definedName name="Z_B725982A_225C_11D3_8571_00A0C9DF1035_.wvu.PrintArea" localSheetId="12" hidden="1">#REF!</definedName>
    <definedName name="Z_B725982A_225C_11D3_8571_00A0C9DF1035_.wvu.PrintArea" localSheetId="36" hidden="1">#REF!</definedName>
    <definedName name="Z_B725982A_225C_11D3_8571_00A0C9DF1035_.wvu.PrintArea" localSheetId="10" hidden="1">#REF!</definedName>
    <definedName name="Z_B725982A_225C_11D3_8571_00A0C9DF1035_.wvu.PrintArea" localSheetId="11" hidden="1">#REF!</definedName>
    <definedName name="Z_B725982A_225C_11D3_8571_00A0C9DF1035_.wvu.PrintArea" localSheetId="9" hidden="1">#REF!</definedName>
    <definedName name="Z_B725982A_225C_11D3_8571_00A0C9DF1035_.wvu.PrintArea" localSheetId="8" hidden="1">#REF!</definedName>
    <definedName name="Z_B725982A_225C_11D3_8571_00A0C9DF1035_.wvu.PrintArea" localSheetId="21" hidden="1">#REF!</definedName>
    <definedName name="Z_B725982A_225C_11D3_8571_00A0C9DF1035_.wvu.PrintArea" localSheetId="6" hidden="1">#REF!</definedName>
    <definedName name="Z_B725982A_225C_11D3_8571_00A0C9DF1035_.wvu.PrintArea" localSheetId="0" hidden="1">#REF!</definedName>
    <definedName name="Z_B725982A_225C_11D3_8571_00A0C9DF1035_.wvu.PrintArea" localSheetId="2" hidden="1">#REF!</definedName>
    <definedName name="Z_B725982A_225C_11D3_8571_00A0C9DF1035_.wvu.PrintArea" localSheetId="1" hidden="1">#REF!</definedName>
    <definedName name="Z_B725982A_225C_11D3_8571_00A0C9DF1035_.wvu.PrintArea" localSheetId="33" hidden="1">#REF!</definedName>
    <definedName name="Z_B725982A_225C_11D3_8571_00A0C9DF1035_.wvu.PrintArea" localSheetId="25" hidden="1">#REF!</definedName>
    <definedName name="Z_B725982A_225C_11D3_8571_00A0C9DF1035_.wvu.PrintArea" hidden="1">#REF!</definedName>
    <definedName name="Z_B725982B_225C_11D3_8571_00A0C9DF1035_.wvu.PrintArea" localSheetId="17" hidden="1">#REF!</definedName>
    <definedName name="Z_B725982B_225C_11D3_8571_00A0C9DF1035_.wvu.PrintArea" localSheetId="16" hidden="1">#REF!</definedName>
    <definedName name="Z_B725982B_225C_11D3_8571_00A0C9DF1035_.wvu.PrintArea" localSheetId="53" hidden="1">#REF!</definedName>
    <definedName name="Z_B725982B_225C_11D3_8571_00A0C9DF1035_.wvu.PrintArea" localSheetId="23" hidden="1">#REF!</definedName>
    <definedName name="Z_B725982B_225C_11D3_8571_00A0C9DF1035_.wvu.PrintArea" localSheetId="14" hidden="1">#REF!</definedName>
    <definedName name="Z_B725982B_225C_11D3_8571_00A0C9DF1035_.wvu.PrintArea" localSheetId="13" hidden="1">#REF!</definedName>
    <definedName name="Z_B725982B_225C_11D3_8571_00A0C9DF1035_.wvu.PrintArea" localSheetId="12" hidden="1">#REF!</definedName>
    <definedName name="Z_B725982B_225C_11D3_8571_00A0C9DF1035_.wvu.PrintArea" localSheetId="36" hidden="1">#REF!</definedName>
    <definedName name="Z_B725982B_225C_11D3_8571_00A0C9DF1035_.wvu.PrintArea" localSheetId="10" hidden="1">#REF!</definedName>
    <definedName name="Z_B725982B_225C_11D3_8571_00A0C9DF1035_.wvu.PrintArea" localSheetId="11" hidden="1">#REF!</definedName>
    <definedName name="Z_B725982B_225C_11D3_8571_00A0C9DF1035_.wvu.PrintArea" localSheetId="9" hidden="1">#REF!</definedName>
    <definedName name="Z_B725982B_225C_11D3_8571_00A0C9DF1035_.wvu.PrintArea" localSheetId="8" hidden="1">#REF!</definedName>
    <definedName name="Z_B725982B_225C_11D3_8571_00A0C9DF1035_.wvu.PrintArea" localSheetId="21" hidden="1">#REF!</definedName>
    <definedName name="Z_B725982B_225C_11D3_8571_00A0C9DF1035_.wvu.PrintArea" localSheetId="6" hidden="1">#REF!</definedName>
    <definedName name="Z_B725982B_225C_11D3_8571_00A0C9DF1035_.wvu.PrintArea" localSheetId="0" hidden="1">#REF!</definedName>
    <definedName name="Z_B725982B_225C_11D3_8571_00A0C9DF1035_.wvu.PrintArea" localSheetId="2" hidden="1">#REF!</definedName>
    <definedName name="Z_B725982B_225C_11D3_8571_00A0C9DF1035_.wvu.PrintArea" localSheetId="1" hidden="1">#REF!</definedName>
    <definedName name="Z_B725982B_225C_11D3_8571_00A0C9DF1035_.wvu.PrintArea" localSheetId="33" hidden="1">#REF!</definedName>
    <definedName name="Z_B725982B_225C_11D3_8571_00A0C9DF1035_.wvu.PrintArea" localSheetId="25" hidden="1">#REF!</definedName>
    <definedName name="Z_B725982B_225C_11D3_8571_00A0C9DF1035_.wvu.PrintArea" hidden="1">#REF!</definedName>
    <definedName name="Z_B725982D_225C_11D3_8571_00A0C9DF1035_.wvu.PrintArea" localSheetId="17" hidden="1">#REF!</definedName>
    <definedName name="Z_B725982D_225C_11D3_8571_00A0C9DF1035_.wvu.PrintArea" localSheetId="16" hidden="1">#REF!</definedName>
    <definedName name="Z_B725982D_225C_11D3_8571_00A0C9DF1035_.wvu.PrintArea" localSheetId="53" hidden="1">#REF!</definedName>
    <definedName name="Z_B725982D_225C_11D3_8571_00A0C9DF1035_.wvu.PrintArea" localSheetId="23" hidden="1">#REF!</definedName>
    <definedName name="Z_B725982D_225C_11D3_8571_00A0C9DF1035_.wvu.PrintArea" localSheetId="14" hidden="1">#REF!</definedName>
    <definedName name="Z_B725982D_225C_11D3_8571_00A0C9DF1035_.wvu.PrintArea" localSheetId="13" hidden="1">#REF!</definedName>
    <definedName name="Z_B725982D_225C_11D3_8571_00A0C9DF1035_.wvu.PrintArea" localSheetId="12" hidden="1">#REF!</definedName>
    <definedName name="Z_B725982D_225C_11D3_8571_00A0C9DF1035_.wvu.PrintArea" localSheetId="36" hidden="1">#REF!</definedName>
    <definedName name="Z_B725982D_225C_11D3_8571_00A0C9DF1035_.wvu.PrintArea" localSheetId="10" hidden="1">#REF!</definedName>
    <definedName name="Z_B725982D_225C_11D3_8571_00A0C9DF1035_.wvu.PrintArea" localSheetId="11" hidden="1">#REF!</definedName>
    <definedName name="Z_B725982D_225C_11D3_8571_00A0C9DF1035_.wvu.PrintArea" localSheetId="9" hidden="1">#REF!</definedName>
    <definedName name="Z_B725982D_225C_11D3_8571_00A0C9DF1035_.wvu.PrintArea" localSheetId="8" hidden="1">#REF!</definedName>
    <definedName name="Z_B725982D_225C_11D3_8571_00A0C9DF1035_.wvu.PrintArea" localSheetId="21" hidden="1">#REF!</definedName>
    <definedName name="Z_B725982D_225C_11D3_8571_00A0C9DF1035_.wvu.PrintArea" localSheetId="6" hidden="1">#REF!</definedName>
    <definedName name="Z_B725982D_225C_11D3_8571_00A0C9DF1035_.wvu.PrintArea" localSheetId="0" hidden="1">#REF!</definedName>
    <definedName name="Z_B725982D_225C_11D3_8571_00A0C9DF1035_.wvu.PrintArea" localSheetId="2" hidden="1">#REF!</definedName>
    <definedName name="Z_B725982D_225C_11D3_8571_00A0C9DF1035_.wvu.PrintArea" localSheetId="1" hidden="1">#REF!</definedName>
    <definedName name="Z_B725982D_225C_11D3_8571_00A0C9DF1035_.wvu.PrintArea" localSheetId="33" hidden="1">#REF!</definedName>
    <definedName name="Z_B725982D_225C_11D3_8571_00A0C9DF1035_.wvu.PrintArea" localSheetId="25" hidden="1">#REF!</definedName>
    <definedName name="Z_B725982D_225C_11D3_8571_00A0C9DF1035_.wvu.PrintArea" hidden="1">#REF!</definedName>
    <definedName name="Z_B725982E_225C_11D3_8571_00A0C9DF1035_.wvu.PrintArea" localSheetId="17" hidden="1">#REF!</definedName>
    <definedName name="Z_B725982E_225C_11D3_8571_00A0C9DF1035_.wvu.PrintArea" localSheetId="16" hidden="1">#REF!</definedName>
    <definedName name="Z_B725982E_225C_11D3_8571_00A0C9DF1035_.wvu.PrintArea" localSheetId="53" hidden="1">#REF!</definedName>
    <definedName name="Z_B725982E_225C_11D3_8571_00A0C9DF1035_.wvu.PrintArea" localSheetId="23" hidden="1">#REF!</definedName>
    <definedName name="Z_B725982E_225C_11D3_8571_00A0C9DF1035_.wvu.PrintArea" localSheetId="14" hidden="1">#REF!</definedName>
    <definedName name="Z_B725982E_225C_11D3_8571_00A0C9DF1035_.wvu.PrintArea" localSheetId="13" hidden="1">#REF!</definedName>
    <definedName name="Z_B725982E_225C_11D3_8571_00A0C9DF1035_.wvu.PrintArea" localSheetId="12" hidden="1">#REF!</definedName>
    <definedName name="Z_B725982E_225C_11D3_8571_00A0C9DF1035_.wvu.PrintArea" localSheetId="36" hidden="1">#REF!</definedName>
    <definedName name="Z_B725982E_225C_11D3_8571_00A0C9DF1035_.wvu.PrintArea" localSheetId="10" hidden="1">#REF!</definedName>
    <definedName name="Z_B725982E_225C_11D3_8571_00A0C9DF1035_.wvu.PrintArea" localSheetId="11" hidden="1">#REF!</definedName>
    <definedName name="Z_B725982E_225C_11D3_8571_00A0C9DF1035_.wvu.PrintArea" localSheetId="9" hidden="1">#REF!</definedName>
    <definedName name="Z_B725982E_225C_11D3_8571_00A0C9DF1035_.wvu.PrintArea" localSheetId="8" hidden="1">#REF!</definedName>
    <definedName name="Z_B725982E_225C_11D3_8571_00A0C9DF1035_.wvu.PrintArea" localSheetId="21" hidden="1">#REF!</definedName>
    <definedName name="Z_B725982E_225C_11D3_8571_00A0C9DF1035_.wvu.PrintArea" localSheetId="6" hidden="1">#REF!</definedName>
    <definedName name="Z_B725982E_225C_11D3_8571_00A0C9DF1035_.wvu.PrintArea" localSheetId="0" hidden="1">#REF!</definedName>
    <definedName name="Z_B725982E_225C_11D3_8571_00A0C9DF1035_.wvu.PrintArea" localSheetId="2" hidden="1">#REF!</definedName>
    <definedName name="Z_B725982E_225C_11D3_8571_00A0C9DF1035_.wvu.PrintArea" localSheetId="1" hidden="1">#REF!</definedName>
    <definedName name="Z_B725982E_225C_11D3_8571_00A0C9DF1035_.wvu.PrintArea" localSheetId="33" hidden="1">#REF!</definedName>
    <definedName name="Z_B725982E_225C_11D3_8571_00A0C9DF1035_.wvu.PrintArea" localSheetId="25" hidden="1">#REF!</definedName>
    <definedName name="Z_B725982E_225C_11D3_8571_00A0C9DF1035_.wvu.PrintArea" hidden="1">#REF!</definedName>
    <definedName name="Z_B725982F_225C_11D3_8571_00A0C9DF1035_.wvu.PrintArea" localSheetId="17" hidden="1">#REF!</definedName>
    <definedName name="Z_B725982F_225C_11D3_8571_00A0C9DF1035_.wvu.PrintArea" localSheetId="16" hidden="1">#REF!</definedName>
    <definedName name="Z_B725982F_225C_11D3_8571_00A0C9DF1035_.wvu.PrintArea" localSheetId="53" hidden="1">#REF!</definedName>
    <definedName name="Z_B725982F_225C_11D3_8571_00A0C9DF1035_.wvu.PrintArea" localSheetId="23" hidden="1">#REF!</definedName>
    <definedName name="Z_B725982F_225C_11D3_8571_00A0C9DF1035_.wvu.PrintArea" localSheetId="14" hidden="1">#REF!</definedName>
    <definedName name="Z_B725982F_225C_11D3_8571_00A0C9DF1035_.wvu.PrintArea" localSheetId="13" hidden="1">#REF!</definedName>
    <definedName name="Z_B725982F_225C_11D3_8571_00A0C9DF1035_.wvu.PrintArea" localSheetId="12" hidden="1">#REF!</definedName>
    <definedName name="Z_B725982F_225C_11D3_8571_00A0C9DF1035_.wvu.PrintArea" localSheetId="36" hidden="1">#REF!</definedName>
    <definedName name="Z_B725982F_225C_11D3_8571_00A0C9DF1035_.wvu.PrintArea" localSheetId="10" hidden="1">#REF!</definedName>
    <definedName name="Z_B725982F_225C_11D3_8571_00A0C9DF1035_.wvu.PrintArea" localSheetId="11" hidden="1">#REF!</definedName>
    <definedName name="Z_B725982F_225C_11D3_8571_00A0C9DF1035_.wvu.PrintArea" localSheetId="9" hidden="1">#REF!</definedName>
    <definedName name="Z_B725982F_225C_11D3_8571_00A0C9DF1035_.wvu.PrintArea" localSheetId="8" hidden="1">#REF!</definedName>
    <definedName name="Z_B725982F_225C_11D3_8571_00A0C9DF1035_.wvu.PrintArea" localSheetId="21" hidden="1">#REF!</definedName>
    <definedName name="Z_B725982F_225C_11D3_8571_00A0C9DF1035_.wvu.PrintArea" localSheetId="6" hidden="1">#REF!</definedName>
    <definedName name="Z_B725982F_225C_11D3_8571_00A0C9DF1035_.wvu.PrintArea" localSheetId="0" hidden="1">#REF!</definedName>
    <definedName name="Z_B725982F_225C_11D3_8571_00A0C9DF1035_.wvu.PrintArea" localSheetId="2" hidden="1">#REF!</definedName>
    <definedName name="Z_B725982F_225C_11D3_8571_00A0C9DF1035_.wvu.PrintArea" localSheetId="1" hidden="1">#REF!</definedName>
    <definedName name="Z_B725982F_225C_11D3_8571_00A0C9DF1035_.wvu.PrintArea" localSheetId="33" hidden="1">#REF!</definedName>
    <definedName name="Z_B725982F_225C_11D3_8571_00A0C9DF1035_.wvu.PrintArea" localSheetId="25" hidden="1">#REF!</definedName>
    <definedName name="Z_B725982F_225C_11D3_8571_00A0C9DF1035_.wvu.PrintArea" hidden="1">#REF!</definedName>
    <definedName name="Z_B7259830_225C_11D3_8571_00A0C9DF1035_.wvu.PrintArea" localSheetId="17" hidden="1">#REF!</definedName>
    <definedName name="Z_B7259830_225C_11D3_8571_00A0C9DF1035_.wvu.PrintArea" localSheetId="16" hidden="1">#REF!</definedName>
    <definedName name="Z_B7259830_225C_11D3_8571_00A0C9DF1035_.wvu.PrintArea" localSheetId="53" hidden="1">#REF!</definedName>
    <definedName name="Z_B7259830_225C_11D3_8571_00A0C9DF1035_.wvu.PrintArea" localSheetId="23" hidden="1">#REF!</definedName>
    <definedName name="Z_B7259830_225C_11D3_8571_00A0C9DF1035_.wvu.PrintArea" localSheetId="14" hidden="1">#REF!</definedName>
    <definedName name="Z_B7259830_225C_11D3_8571_00A0C9DF1035_.wvu.PrintArea" localSheetId="13" hidden="1">#REF!</definedName>
    <definedName name="Z_B7259830_225C_11D3_8571_00A0C9DF1035_.wvu.PrintArea" localSheetId="12" hidden="1">#REF!</definedName>
    <definedName name="Z_B7259830_225C_11D3_8571_00A0C9DF1035_.wvu.PrintArea" localSheetId="36" hidden="1">#REF!</definedName>
    <definedName name="Z_B7259830_225C_11D3_8571_00A0C9DF1035_.wvu.PrintArea" localSheetId="10" hidden="1">#REF!</definedName>
    <definedName name="Z_B7259830_225C_11D3_8571_00A0C9DF1035_.wvu.PrintArea" localSheetId="11" hidden="1">#REF!</definedName>
    <definedName name="Z_B7259830_225C_11D3_8571_00A0C9DF1035_.wvu.PrintArea" localSheetId="9" hidden="1">#REF!</definedName>
    <definedName name="Z_B7259830_225C_11D3_8571_00A0C9DF1035_.wvu.PrintArea" localSheetId="8" hidden="1">#REF!</definedName>
    <definedName name="Z_B7259830_225C_11D3_8571_00A0C9DF1035_.wvu.PrintArea" localSheetId="21" hidden="1">#REF!</definedName>
    <definedName name="Z_B7259830_225C_11D3_8571_00A0C9DF1035_.wvu.PrintArea" localSheetId="6" hidden="1">#REF!</definedName>
    <definedName name="Z_B7259830_225C_11D3_8571_00A0C9DF1035_.wvu.PrintArea" localSheetId="0" hidden="1">#REF!</definedName>
    <definedName name="Z_B7259830_225C_11D3_8571_00A0C9DF1035_.wvu.PrintArea" localSheetId="2" hidden="1">#REF!</definedName>
    <definedName name="Z_B7259830_225C_11D3_8571_00A0C9DF1035_.wvu.PrintArea" localSheetId="1" hidden="1">#REF!</definedName>
    <definedName name="Z_B7259830_225C_11D3_8571_00A0C9DF1035_.wvu.PrintArea" localSheetId="33" hidden="1">#REF!</definedName>
    <definedName name="Z_B7259830_225C_11D3_8571_00A0C9DF1035_.wvu.PrintArea" localSheetId="25" hidden="1">#REF!</definedName>
    <definedName name="Z_B7259830_225C_11D3_8571_00A0C9DF1035_.wvu.PrintArea" hidden="1">#REF!</definedName>
    <definedName name="Z_B7259832_225C_11D3_8571_00A0C9DF1035_.wvu.PrintArea" localSheetId="17" hidden="1">#REF!</definedName>
    <definedName name="Z_B7259832_225C_11D3_8571_00A0C9DF1035_.wvu.PrintArea" localSheetId="16" hidden="1">#REF!</definedName>
    <definedName name="Z_B7259832_225C_11D3_8571_00A0C9DF1035_.wvu.PrintArea" localSheetId="53" hidden="1">#REF!</definedName>
    <definedName name="Z_B7259832_225C_11D3_8571_00A0C9DF1035_.wvu.PrintArea" localSheetId="23" hidden="1">#REF!</definedName>
    <definedName name="Z_B7259832_225C_11D3_8571_00A0C9DF1035_.wvu.PrintArea" localSheetId="14" hidden="1">#REF!</definedName>
    <definedName name="Z_B7259832_225C_11D3_8571_00A0C9DF1035_.wvu.PrintArea" localSheetId="13" hidden="1">#REF!</definedName>
    <definedName name="Z_B7259832_225C_11D3_8571_00A0C9DF1035_.wvu.PrintArea" localSheetId="12" hidden="1">#REF!</definedName>
    <definedName name="Z_B7259832_225C_11D3_8571_00A0C9DF1035_.wvu.PrintArea" localSheetId="36" hidden="1">#REF!</definedName>
    <definedName name="Z_B7259832_225C_11D3_8571_00A0C9DF1035_.wvu.PrintArea" localSheetId="10" hidden="1">#REF!</definedName>
    <definedName name="Z_B7259832_225C_11D3_8571_00A0C9DF1035_.wvu.PrintArea" localSheetId="11" hidden="1">#REF!</definedName>
    <definedName name="Z_B7259832_225C_11D3_8571_00A0C9DF1035_.wvu.PrintArea" localSheetId="9" hidden="1">#REF!</definedName>
    <definedName name="Z_B7259832_225C_11D3_8571_00A0C9DF1035_.wvu.PrintArea" localSheetId="8" hidden="1">#REF!</definedName>
    <definedName name="Z_B7259832_225C_11D3_8571_00A0C9DF1035_.wvu.PrintArea" localSheetId="21" hidden="1">#REF!</definedName>
    <definedName name="Z_B7259832_225C_11D3_8571_00A0C9DF1035_.wvu.PrintArea" localSheetId="6" hidden="1">#REF!</definedName>
    <definedName name="Z_B7259832_225C_11D3_8571_00A0C9DF1035_.wvu.PrintArea" localSheetId="0" hidden="1">#REF!</definedName>
    <definedName name="Z_B7259832_225C_11D3_8571_00A0C9DF1035_.wvu.PrintArea" localSheetId="2" hidden="1">#REF!</definedName>
    <definedName name="Z_B7259832_225C_11D3_8571_00A0C9DF1035_.wvu.PrintArea" localSheetId="1" hidden="1">#REF!</definedName>
    <definedName name="Z_B7259832_225C_11D3_8571_00A0C9DF1035_.wvu.PrintArea" localSheetId="33" hidden="1">#REF!</definedName>
    <definedName name="Z_B7259832_225C_11D3_8571_00A0C9DF1035_.wvu.PrintArea" localSheetId="25" hidden="1">#REF!</definedName>
    <definedName name="Z_B7259832_225C_11D3_8571_00A0C9DF1035_.wvu.PrintArea" hidden="1">#REF!</definedName>
    <definedName name="Z_B7259833_225C_11D3_8571_00A0C9DF1035_.wvu.PrintArea" localSheetId="17" hidden="1">#REF!</definedName>
    <definedName name="Z_B7259833_225C_11D3_8571_00A0C9DF1035_.wvu.PrintArea" localSheetId="16" hidden="1">#REF!</definedName>
    <definedName name="Z_B7259833_225C_11D3_8571_00A0C9DF1035_.wvu.PrintArea" localSheetId="53" hidden="1">#REF!</definedName>
    <definedName name="Z_B7259833_225C_11D3_8571_00A0C9DF1035_.wvu.PrintArea" localSheetId="23" hidden="1">#REF!</definedName>
    <definedName name="Z_B7259833_225C_11D3_8571_00A0C9DF1035_.wvu.PrintArea" localSheetId="14" hidden="1">#REF!</definedName>
    <definedName name="Z_B7259833_225C_11D3_8571_00A0C9DF1035_.wvu.PrintArea" localSheetId="13" hidden="1">#REF!</definedName>
    <definedName name="Z_B7259833_225C_11D3_8571_00A0C9DF1035_.wvu.PrintArea" localSheetId="12" hidden="1">#REF!</definedName>
    <definedName name="Z_B7259833_225C_11D3_8571_00A0C9DF1035_.wvu.PrintArea" localSheetId="36" hidden="1">#REF!</definedName>
    <definedName name="Z_B7259833_225C_11D3_8571_00A0C9DF1035_.wvu.PrintArea" localSheetId="10" hidden="1">#REF!</definedName>
    <definedName name="Z_B7259833_225C_11D3_8571_00A0C9DF1035_.wvu.PrintArea" localSheetId="11" hidden="1">#REF!</definedName>
    <definedName name="Z_B7259833_225C_11D3_8571_00A0C9DF1035_.wvu.PrintArea" localSheetId="9" hidden="1">#REF!</definedName>
    <definedName name="Z_B7259833_225C_11D3_8571_00A0C9DF1035_.wvu.PrintArea" localSheetId="8" hidden="1">#REF!</definedName>
    <definedName name="Z_B7259833_225C_11D3_8571_00A0C9DF1035_.wvu.PrintArea" localSheetId="21" hidden="1">#REF!</definedName>
    <definedName name="Z_B7259833_225C_11D3_8571_00A0C9DF1035_.wvu.PrintArea" localSheetId="6" hidden="1">#REF!</definedName>
    <definedName name="Z_B7259833_225C_11D3_8571_00A0C9DF1035_.wvu.PrintArea" localSheetId="0" hidden="1">#REF!</definedName>
    <definedName name="Z_B7259833_225C_11D3_8571_00A0C9DF1035_.wvu.PrintArea" localSheetId="2" hidden="1">#REF!</definedName>
    <definedName name="Z_B7259833_225C_11D3_8571_00A0C9DF1035_.wvu.PrintArea" localSheetId="1" hidden="1">#REF!</definedName>
    <definedName name="Z_B7259833_225C_11D3_8571_00A0C9DF1035_.wvu.PrintArea" localSheetId="33" hidden="1">#REF!</definedName>
    <definedName name="Z_B7259833_225C_11D3_8571_00A0C9DF1035_.wvu.PrintArea" localSheetId="25" hidden="1">#REF!</definedName>
    <definedName name="Z_B7259833_225C_11D3_8571_00A0C9DF1035_.wvu.PrintArea" hidden="1">#REF!</definedName>
    <definedName name="Z_B7F9DAA5_441F_11D3_8575_00A0C9DF1035_.wvu.PrintArea" localSheetId="17" hidden="1">#REF!</definedName>
    <definedName name="Z_B7F9DAA5_441F_11D3_8575_00A0C9DF1035_.wvu.PrintArea" localSheetId="16" hidden="1">#REF!</definedName>
    <definedName name="Z_B7F9DAA5_441F_11D3_8575_00A0C9DF1035_.wvu.PrintArea" localSheetId="53" hidden="1">#REF!</definedName>
    <definedName name="Z_B7F9DAA5_441F_11D3_8575_00A0C9DF1035_.wvu.PrintArea" localSheetId="23" hidden="1">#REF!</definedName>
    <definedName name="Z_B7F9DAA5_441F_11D3_8575_00A0C9DF1035_.wvu.PrintArea" localSheetId="14" hidden="1">#REF!</definedName>
    <definedName name="Z_B7F9DAA5_441F_11D3_8575_00A0C9DF1035_.wvu.PrintArea" localSheetId="13" hidden="1">#REF!</definedName>
    <definedName name="Z_B7F9DAA5_441F_11D3_8575_00A0C9DF1035_.wvu.PrintArea" localSheetId="12" hidden="1">#REF!</definedName>
    <definedName name="Z_B7F9DAA5_441F_11D3_8575_00A0C9DF1035_.wvu.PrintArea" localSheetId="36" hidden="1">#REF!</definedName>
    <definedName name="Z_B7F9DAA5_441F_11D3_8575_00A0C9DF1035_.wvu.PrintArea" localSheetId="10" hidden="1">#REF!</definedName>
    <definedName name="Z_B7F9DAA5_441F_11D3_8575_00A0C9DF1035_.wvu.PrintArea" localSheetId="11" hidden="1">#REF!</definedName>
    <definedName name="Z_B7F9DAA5_441F_11D3_8575_00A0C9DF1035_.wvu.PrintArea" localSheetId="9" hidden="1">#REF!</definedName>
    <definedName name="Z_B7F9DAA5_441F_11D3_8575_00A0C9DF1035_.wvu.PrintArea" localSheetId="8" hidden="1">#REF!</definedName>
    <definedName name="Z_B7F9DAA5_441F_11D3_8575_00A0C9DF1035_.wvu.PrintArea" localSheetId="21" hidden="1">#REF!</definedName>
    <definedName name="Z_B7F9DAA5_441F_11D3_8575_00A0C9DF1035_.wvu.PrintArea" localSheetId="6" hidden="1">#REF!</definedName>
    <definedName name="Z_B7F9DAA5_441F_11D3_8575_00A0C9DF1035_.wvu.PrintArea" localSheetId="0" hidden="1">#REF!</definedName>
    <definedName name="Z_B7F9DAA5_441F_11D3_8575_00A0C9DF1035_.wvu.PrintArea" localSheetId="2" hidden="1">#REF!</definedName>
    <definedName name="Z_B7F9DAA5_441F_11D3_8575_00A0C9DF1035_.wvu.PrintArea" localSheetId="1" hidden="1">#REF!</definedName>
    <definedName name="Z_B7F9DAA5_441F_11D3_8575_00A0C9DF1035_.wvu.PrintArea" localSheetId="33" hidden="1">#REF!</definedName>
    <definedName name="Z_B7F9DAA5_441F_11D3_8575_00A0C9DF1035_.wvu.PrintArea" localSheetId="25" hidden="1">#REF!</definedName>
    <definedName name="Z_B7F9DAA5_441F_11D3_8575_00A0C9DF1035_.wvu.PrintArea" hidden="1">#REF!</definedName>
    <definedName name="Z_B7F9DAA6_441F_11D3_8575_00A0C9DF1035_.wvu.PrintArea" localSheetId="17" hidden="1">#REF!</definedName>
    <definedName name="Z_B7F9DAA6_441F_11D3_8575_00A0C9DF1035_.wvu.PrintArea" localSheetId="16" hidden="1">#REF!</definedName>
    <definedName name="Z_B7F9DAA6_441F_11D3_8575_00A0C9DF1035_.wvu.PrintArea" localSheetId="53" hidden="1">#REF!</definedName>
    <definedName name="Z_B7F9DAA6_441F_11D3_8575_00A0C9DF1035_.wvu.PrintArea" localSheetId="23" hidden="1">#REF!</definedName>
    <definedName name="Z_B7F9DAA6_441F_11D3_8575_00A0C9DF1035_.wvu.PrintArea" localSheetId="14" hidden="1">#REF!</definedName>
    <definedName name="Z_B7F9DAA6_441F_11D3_8575_00A0C9DF1035_.wvu.PrintArea" localSheetId="13" hidden="1">#REF!</definedName>
    <definedName name="Z_B7F9DAA6_441F_11D3_8575_00A0C9DF1035_.wvu.PrintArea" localSheetId="12" hidden="1">#REF!</definedName>
    <definedName name="Z_B7F9DAA6_441F_11D3_8575_00A0C9DF1035_.wvu.PrintArea" localSheetId="36" hidden="1">#REF!</definedName>
    <definedName name="Z_B7F9DAA6_441F_11D3_8575_00A0C9DF1035_.wvu.PrintArea" localSheetId="10" hidden="1">#REF!</definedName>
    <definedName name="Z_B7F9DAA6_441F_11D3_8575_00A0C9DF1035_.wvu.PrintArea" localSheetId="11" hidden="1">#REF!</definedName>
    <definedName name="Z_B7F9DAA6_441F_11D3_8575_00A0C9DF1035_.wvu.PrintArea" localSheetId="9" hidden="1">#REF!</definedName>
    <definedName name="Z_B7F9DAA6_441F_11D3_8575_00A0C9DF1035_.wvu.PrintArea" localSheetId="8" hidden="1">#REF!</definedName>
    <definedName name="Z_B7F9DAA6_441F_11D3_8575_00A0C9DF1035_.wvu.PrintArea" localSheetId="21" hidden="1">#REF!</definedName>
    <definedName name="Z_B7F9DAA6_441F_11D3_8575_00A0C9DF1035_.wvu.PrintArea" localSheetId="6" hidden="1">#REF!</definedName>
    <definedName name="Z_B7F9DAA6_441F_11D3_8575_00A0C9DF1035_.wvu.PrintArea" localSheetId="0" hidden="1">#REF!</definedName>
    <definedName name="Z_B7F9DAA6_441F_11D3_8575_00A0C9DF1035_.wvu.PrintArea" localSheetId="2" hidden="1">#REF!</definedName>
    <definedName name="Z_B7F9DAA6_441F_11D3_8575_00A0C9DF1035_.wvu.PrintArea" localSheetId="1" hidden="1">#REF!</definedName>
    <definedName name="Z_B7F9DAA6_441F_11D3_8575_00A0C9DF1035_.wvu.PrintArea" localSheetId="33" hidden="1">#REF!</definedName>
    <definedName name="Z_B7F9DAA6_441F_11D3_8575_00A0C9DF1035_.wvu.PrintArea" localSheetId="25" hidden="1">#REF!</definedName>
    <definedName name="Z_B7F9DAA6_441F_11D3_8575_00A0C9DF1035_.wvu.PrintArea" hidden="1">#REF!</definedName>
    <definedName name="Z_B7F9DAA8_441F_11D3_8575_00A0C9DF1035_.wvu.PrintArea" localSheetId="17" hidden="1">#REF!</definedName>
    <definedName name="Z_B7F9DAA8_441F_11D3_8575_00A0C9DF1035_.wvu.PrintArea" localSheetId="16" hidden="1">#REF!</definedName>
    <definedName name="Z_B7F9DAA8_441F_11D3_8575_00A0C9DF1035_.wvu.PrintArea" localSheetId="53" hidden="1">#REF!</definedName>
    <definedName name="Z_B7F9DAA8_441F_11D3_8575_00A0C9DF1035_.wvu.PrintArea" localSheetId="23" hidden="1">#REF!</definedName>
    <definedName name="Z_B7F9DAA8_441F_11D3_8575_00A0C9DF1035_.wvu.PrintArea" localSheetId="14" hidden="1">#REF!</definedName>
    <definedName name="Z_B7F9DAA8_441F_11D3_8575_00A0C9DF1035_.wvu.PrintArea" localSheetId="13" hidden="1">#REF!</definedName>
    <definedName name="Z_B7F9DAA8_441F_11D3_8575_00A0C9DF1035_.wvu.PrintArea" localSheetId="12" hidden="1">#REF!</definedName>
    <definedName name="Z_B7F9DAA8_441F_11D3_8575_00A0C9DF1035_.wvu.PrintArea" localSheetId="36" hidden="1">#REF!</definedName>
    <definedName name="Z_B7F9DAA8_441F_11D3_8575_00A0C9DF1035_.wvu.PrintArea" localSheetId="10" hidden="1">#REF!</definedName>
    <definedName name="Z_B7F9DAA8_441F_11D3_8575_00A0C9DF1035_.wvu.PrintArea" localSheetId="11" hidden="1">#REF!</definedName>
    <definedName name="Z_B7F9DAA8_441F_11D3_8575_00A0C9DF1035_.wvu.PrintArea" localSheetId="9" hidden="1">#REF!</definedName>
    <definedName name="Z_B7F9DAA8_441F_11D3_8575_00A0C9DF1035_.wvu.PrintArea" localSheetId="8" hidden="1">#REF!</definedName>
    <definedName name="Z_B7F9DAA8_441F_11D3_8575_00A0C9DF1035_.wvu.PrintArea" localSheetId="21" hidden="1">#REF!</definedName>
    <definedName name="Z_B7F9DAA8_441F_11D3_8575_00A0C9DF1035_.wvu.PrintArea" localSheetId="6" hidden="1">#REF!</definedName>
    <definedName name="Z_B7F9DAA8_441F_11D3_8575_00A0C9DF1035_.wvu.PrintArea" localSheetId="0" hidden="1">#REF!</definedName>
    <definedName name="Z_B7F9DAA8_441F_11D3_8575_00A0C9DF1035_.wvu.PrintArea" localSheetId="2" hidden="1">#REF!</definedName>
    <definedName name="Z_B7F9DAA8_441F_11D3_8575_00A0C9DF1035_.wvu.PrintArea" localSheetId="1" hidden="1">#REF!</definedName>
    <definedName name="Z_B7F9DAA8_441F_11D3_8575_00A0C9DF1035_.wvu.PrintArea" localSheetId="33" hidden="1">#REF!</definedName>
    <definedName name="Z_B7F9DAA8_441F_11D3_8575_00A0C9DF1035_.wvu.PrintArea" localSheetId="25" hidden="1">#REF!</definedName>
    <definedName name="Z_B7F9DAA8_441F_11D3_8575_00A0C9DF1035_.wvu.PrintArea" hidden="1">#REF!</definedName>
    <definedName name="Z_B7F9DAA9_441F_11D3_8575_00A0C9DF1035_.wvu.PrintArea" localSheetId="17" hidden="1">#REF!</definedName>
    <definedName name="Z_B7F9DAA9_441F_11D3_8575_00A0C9DF1035_.wvu.PrintArea" localSheetId="16" hidden="1">#REF!</definedName>
    <definedName name="Z_B7F9DAA9_441F_11D3_8575_00A0C9DF1035_.wvu.PrintArea" localSheetId="53" hidden="1">#REF!</definedName>
    <definedName name="Z_B7F9DAA9_441F_11D3_8575_00A0C9DF1035_.wvu.PrintArea" localSheetId="23" hidden="1">#REF!</definedName>
    <definedName name="Z_B7F9DAA9_441F_11D3_8575_00A0C9DF1035_.wvu.PrintArea" localSheetId="14" hidden="1">#REF!</definedName>
    <definedName name="Z_B7F9DAA9_441F_11D3_8575_00A0C9DF1035_.wvu.PrintArea" localSheetId="13" hidden="1">#REF!</definedName>
    <definedName name="Z_B7F9DAA9_441F_11D3_8575_00A0C9DF1035_.wvu.PrintArea" localSheetId="12" hidden="1">#REF!</definedName>
    <definedName name="Z_B7F9DAA9_441F_11D3_8575_00A0C9DF1035_.wvu.PrintArea" localSheetId="36" hidden="1">#REF!</definedName>
    <definedName name="Z_B7F9DAA9_441F_11D3_8575_00A0C9DF1035_.wvu.PrintArea" localSheetId="10" hidden="1">#REF!</definedName>
    <definedName name="Z_B7F9DAA9_441F_11D3_8575_00A0C9DF1035_.wvu.PrintArea" localSheetId="11" hidden="1">#REF!</definedName>
    <definedName name="Z_B7F9DAA9_441F_11D3_8575_00A0C9DF1035_.wvu.PrintArea" localSheetId="9" hidden="1">#REF!</definedName>
    <definedName name="Z_B7F9DAA9_441F_11D3_8575_00A0C9DF1035_.wvu.PrintArea" localSheetId="8" hidden="1">#REF!</definedName>
    <definedName name="Z_B7F9DAA9_441F_11D3_8575_00A0C9DF1035_.wvu.PrintArea" localSheetId="21" hidden="1">#REF!</definedName>
    <definedName name="Z_B7F9DAA9_441F_11D3_8575_00A0C9DF1035_.wvu.PrintArea" localSheetId="6" hidden="1">#REF!</definedName>
    <definedName name="Z_B7F9DAA9_441F_11D3_8575_00A0C9DF1035_.wvu.PrintArea" localSheetId="0" hidden="1">#REF!</definedName>
    <definedName name="Z_B7F9DAA9_441F_11D3_8575_00A0C9DF1035_.wvu.PrintArea" localSheetId="2" hidden="1">#REF!</definedName>
    <definedName name="Z_B7F9DAA9_441F_11D3_8575_00A0C9DF1035_.wvu.PrintArea" localSheetId="1" hidden="1">#REF!</definedName>
    <definedName name="Z_B7F9DAA9_441F_11D3_8575_00A0C9DF1035_.wvu.PrintArea" localSheetId="33" hidden="1">#REF!</definedName>
    <definedName name="Z_B7F9DAA9_441F_11D3_8575_00A0C9DF1035_.wvu.PrintArea" localSheetId="25" hidden="1">#REF!</definedName>
    <definedName name="Z_B7F9DAA9_441F_11D3_8575_00A0C9DF1035_.wvu.PrintArea" hidden="1">#REF!</definedName>
    <definedName name="Z_B7F9DAAA_441F_11D3_8575_00A0C9DF1035_.wvu.PrintArea" localSheetId="17" hidden="1">#REF!</definedName>
    <definedName name="Z_B7F9DAAA_441F_11D3_8575_00A0C9DF1035_.wvu.PrintArea" localSheetId="16" hidden="1">#REF!</definedName>
    <definedName name="Z_B7F9DAAA_441F_11D3_8575_00A0C9DF1035_.wvu.PrintArea" localSheetId="53" hidden="1">#REF!</definedName>
    <definedName name="Z_B7F9DAAA_441F_11D3_8575_00A0C9DF1035_.wvu.PrintArea" localSheetId="23" hidden="1">#REF!</definedName>
    <definedName name="Z_B7F9DAAA_441F_11D3_8575_00A0C9DF1035_.wvu.PrintArea" localSheetId="14" hidden="1">#REF!</definedName>
    <definedName name="Z_B7F9DAAA_441F_11D3_8575_00A0C9DF1035_.wvu.PrintArea" localSheetId="13" hidden="1">#REF!</definedName>
    <definedName name="Z_B7F9DAAA_441F_11D3_8575_00A0C9DF1035_.wvu.PrintArea" localSheetId="12" hidden="1">#REF!</definedName>
    <definedName name="Z_B7F9DAAA_441F_11D3_8575_00A0C9DF1035_.wvu.PrintArea" localSheetId="36" hidden="1">#REF!</definedName>
    <definedName name="Z_B7F9DAAA_441F_11D3_8575_00A0C9DF1035_.wvu.PrintArea" localSheetId="10" hidden="1">#REF!</definedName>
    <definedName name="Z_B7F9DAAA_441F_11D3_8575_00A0C9DF1035_.wvu.PrintArea" localSheetId="11" hidden="1">#REF!</definedName>
    <definedName name="Z_B7F9DAAA_441F_11D3_8575_00A0C9DF1035_.wvu.PrintArea" localSheetId="9" hidden="1">#REF!</definedName>
    <definedName name="Z_B7F9DAAA_441F_11D3_8575_00A0C9DF1035_.wvu.PrintArea" localSheetId="8" hidden="1">#REF!</definedName>
    <definedName name="Z_B7F9DAAA_441F_11D3_8575_00A0C9DF1035_.wvu.PrintArea" localSheetId="21" hidden="1">#REF!</definedName>
    <definedName name="Z_B7F9DAAA_441F_11D3_8575_00A0C9DF1035_.wvu.PrintArea" localSheetId="6" hidden="1">#REF!</definedName>
    <definedName name="Z_B7F9DAAA_441F_11D3_8575_00A0C9DF1035_.wvu.PrintArea" localSheetId="0" hidden="1">#REF!</definedName>
    <definedName name="Z_B7F9DAAA_441F_11D3_8575_00A0C9DF1035_.wvu.PrintArea" localSheetId="2" hidden="1">#REF!</definedName>
    <definedName name="Z_B7F9DAAA_441F_11D3_8575_00A0C9DF1035_.wvu.PrintArea" localSheetId="1" hidden="1">#REF!</definedName>
    <definedName name="Z_B7F9DAAA_441F_11D3_8575_00A0C9DF1035_.wvu.PrintArea" localSheetId="33" hidden="1">#REF!</definedName>
    <definedName name="Z_B7F9DAAA_441F_11D3_8575_00A0C9DF1035_.wvu.PrintArea" localSheetId="25" hidden="1">#REF!</definedName>
    <definedName name="Z_B7F9DAAA_441F_11D3_8575_00A0C9DF1035_.wvu.PrintArea" hidden="1">#REF!</definedName>
    <definedName name="Z_B7F9DAAB_441F_11D3_8575_00A0C9DF1035_.wvu.PrintArea" localSheetId="17" hidden="1">#REF!</definedName>
    <definedName name="Z_B7F9DAAB_441F_11D3_8575_00A0C9DF1035_.wvu.PrintArea" localSheetId="16" hidden="1">#REF!</definedName>
    <definedName name="Z_B7F9DAAB_441F_11D3_8575_00A0C9DF1035_.wvu.PrintArea" localSheetId="53" hidden="1">#REF!</definedName>
    <definedName name="Z_B7F9DAAB_441F_11D3_8575_00A0C9DF1035_.wvu.PrintArea" localSheetId="23" hidden="1">#REF!</definedName>
    <definedName name="Z_B7F9DAAB_441F_11D3_8575_00A0C9DF1035_.wvu.PrintArea" localSheetId="14" hidden="1">#REF!</definedName>
    <definedName name="Z_B7F9DAAB_441F_11D3_8575_00A0C9DF1035_.wvu.PrintArea" localSheetId="13" hidden="1">#REF!</definedName>
    <definedName name="Z_B7F9DAAB_441F_11D3_8575_00A0C9DF1035_.wvu.PrintArea" localSheetId="12" hidden="1">#REF!</definedName>
    <definedName name="Z_B7F9DAAB_441F_11D3_8575_00A0C9DF1035_.wvu.PrintArea" localSheetId="36" hidden="1">#REF!</definedName>
    <definedName name="Z_B7F9DAAB_441F_11D3_8575_00A0C9DF1035_.wvu.PrintArea" localSheetId="10" hidden="1">#REF!</definedName>
    <definedName name="Z_B7F9DAAB_441F_11D3_8575_00A0C9DF1035_.wvu.PrintArea" localSheetId="11" hidden="1">#REF!</definedName>
    <definedName name="Z_B7F9DAAB_441F_11D3_8575_00A0C9DF1035_.wvu.PrintArea" localSheetId="9" hidden="1">#REF!</definedName>
    <definedName name="Z_B7F9DAAB_441F_11D3_8575_00A0C9DF1035_.wvu.PrintArea" localSheetId="8" hidden="1">#REF!</definedName>
    <definedName name="Z_B7F9DAAB_441F_11D3_8575_00A0C9DF1035_.wvu.PrintArea" localSheetId="21" hidden="1">#REF!</definedName>
    <definedName name="Z_B7F9DAAB_441F_11D3_8575_00A0C9DF1035_.wvu.PrintArea" localSheetId="6" hidden="1">#REF!</definedName>
    <definedName name="Z_B7F9DAAB_441F_11D3_8575_00A0C9DF1035_.wvu.PrintArea" localSheetId="0" hidden="1">#REF!</definedName>
    <definedName name="Z_B7F9DAAB_441F_11D3_8575_00A0C9DF1035_.wvu.PrintArea" localSheetId="2" hidden="1">#REF!</definedName>
    <definedName name="Z_B7F9DAAB_441F_11D3_8575_00A0C9DF1035_.wvu.PrintArea" localSheetId="1" hidden="1">#REF!</definedName>
    <definedName name="Z_B7F9DAAB_441F_11D3_8575_00A0C9DF1035_.wvu.PrintArea" localSheetId="33" hidden="1">#REF!</definedName>
    <definedName name="Z_B7F9DAAB_441F_11D3_8575_00A0C9DF1035_.wvu.PrintArea" localSheetId="25" hidden="1">#REF!</definedName>
    <definedName name="Z_B7F9DAAB_441F_11D3_8575_00A0C9DF1035_.wvu.PrintArea" hidden="1">#REF!</definedName>
    <definedName name="Z_B7F9DAAD_441F_11D3_8575_00A0C9DF1035_.wvu.PrintArea" localSheetId="17" hidden="1">#REF!</definedName>
    <definedName name="Z_B7F9DAAD_441F_11D3_8575_00A0C9DF1035_.wvu.PrintArea" localSheetId="16" hidden="1">#REF!</definedName>
    <definedName name="Z_B7F9DAAD_441F_11D3_8575_00A0C9DF1035_.wvu.PrintArea" localSheetId="53" hidden="1">#REF!</definedName>
    <definedName name="Z_B7F9DAAD_441F_11D3_8575_00A0C9DF1035_.wvu.PrintArea" localSheetId="23" hidden="1">#REF!</definedName>
    <definedName name="Z_B7F9DAAD_441F_11D3_8575_00A0C9DF1035_.wvu.PrintArea" localSheetId="14" hidden="1">#REF!</definedName>
    <definedName name="Z_B7F9DAAD_441F_11D3_8575_00A0C9DF1035_.wvu.PrintArea" localSheetId="13" hidden="1">#REF!</definedName>
    <definedName name="Z_B7F9DAAD_441F_11D3_8575_00A0C9DF1035_.wvu.PrintArea" localSheetId="12" hidden="1">#REF!</definedName>
    <definedName name="Z_B7F9DAAD_441F_11D3_8575_00A0C9DF1035_.wvu.PrintArea" localSheetId="36" hidden="1">#REF!</definedName>
    <definedName name="Z_B7F9DAAD_441F_11D3_8575_00A0C9DF1035_.wvu.PrintArea" localSheetId="10" hidden="1">#REF!</definedName>
    <definedName name="Z_B7F9DAAD_441F_11D3_8575_00A0C9DF1035_.wvu.PrintArea" localSheetId="11" hidden="1">#REF!</definedName>
    <definedName name="Z_B7F9DAAD_441F_11D3_8575_00A0C9DF1035_.wvu.PrintArea" localSheetId="9" hidden="1">#REF!</definedName>
    <definedName name="Z_B7F9DAAD_441F_11D3_8575_00A0C9DF1035_.wvu.PrintArea" localSheetId="8" hidden="1">#REF!</definedName>
    <definedName name="Z_B7F9DAAD_441F_11D3_8575_00A0C9DF1035_.wvu.PrintArea" localSheetId="21" hidden="1">#REF!</definedName>
    <definedName name="Z_B7F9DAAD_441F_11D3_8575_00A0C9DF1035_.wvu.PrintArea" localSheetId="6" hidden="1">#REF!</definedName>
    <definedName name="Z_B7F9DAAD_441F_11D3_8575_00A0C9DF1035_.wvu.PrintArea" localSheetId="0" hidden="1">#REF!</definedName>
    <definedName name="Z_B7F9DAAD_441F_11D3_8575_00A0C9DF1035_.wvu.PrintArea" localSheetId="2" hidden="1">#REF!</definedName>
    <definedName name="Z_B7F9DAAD_441F_11D3_8575_00A0C9DF1035_.wvu.PrintArea" localSheetId="1" hidden="1">#REF!</definedName>
    <definedName name="Z_B7F9DAAD_441F_11D3_8575_00A0C9DF1035_.wvu.PrintArea" localSheetId="33" hidden="1">#REF!</definedName>
    <definedName name="Z_B7F9DAAD_441F_11D3_8575_00A0C9DF1035_.wvu.PrintArea" localSheetId="25" hidden="1">#REF!</definedName>
    <definedName name="Z_B7F9DAAD_441F_11D3_8575_00A0C9DF1035_.wvu.PrintArea" hidden="1">#REF!</definedName>
    <definedName name="Z_B7F9DAAE_441F_11D3_8575_00A0C9DF1035_.wvu.PrintArea" localSheetId="17" hidden="1">#REF!</definedName>
    <definedName name="Z_B7F9DAAE_441F_11D3_8575_00A0C9DF1035_.wvu.PrintArea" localSheetId="16" hidden="1">#REF!</definedName>
    <definedName name="Z_B7F9DAAE_441F_11D3_8575_00A0C9DF1035_.wvu.PrintArea" localSheetId="53" hidden="1">#REF!</definedName>
    <definedName name="Z_B7F9DAAE_441F_11D3_8575_00A0C9DF1035_.wvu.PrintArea" localSheetId="23" hidden="1">#REF!</definedName>
    <definedName name="Z_B7F9DAAE_441F_11D3_8575_00A0C9DF1035_.wvu.PrintArea" localSheetId="14" hidden="1">#REF!</definedName>
    <definedName name="Z_B7F9DAAE_441F_11D3_8575_00A0C9DF1035_.wvu.PrintArea" localSheetId="13" hidden="1">#REF!</definedName>
    <definedName name="Z_B7F9DAAE_441F_11D3_8575_00A0C9DF1035_.wvu.PrintArea" localSheetId="12" hidden="1">#REF!</definedName>
    <definedName name="Z_B7F9DAAE_441F_11D3_8575_00A0C9DF1035_.wvu.PrintArea" localSheetId="36" hidden="1">#REF!</definedName>
    <definedName name="Z_B7F9DAAE_441F_11D3_8575_00A0C9DF1035_.wvu.PrintArea" localSheetId="10" hidden="1">#REF!</definedName>
    <definedName name="Z_B7F9DAAE_441F_11D3_8575_00A0C9DF1035_.wvu.PrintArea" localSheetId="11" hidden="1">#REF!</definedName>
    <definedName name="Z_B7F9DAAE_441F_11D3_8575_00A0C9DF1035_.wvu.PrintArea" localSheetId="9" hidden="1">#REF!</definedName>
    <definedName name="Z_B7F9DAAE_441F_11D3_8575_00A0C9DF1035_.wvu.PrintArea" localSheetId="8" hidden="1">#REF!</definedName>
    <definedName name="Z_B7F9DAAE_441F_11D3_8575_00A0C9DF1035_.wvu.PrintArea" localSheetId="21" hidden="1">#REF!</definedName>
    <definedName name="Z_B7F9DAAE_441F_11D3_8575_00A0C9DF1035_.wvu.PrintArea" localSheetId="6" hidden="1">#REF!</definedName>
    <definedName name="Z_B7F9DAAE_441F_11D3_8575_00A0C9DF1035_.wvu.PrintArea" localSheetId="0" hidden="1">#REF!</definedName>
    <definedName name="Z_B7F9DAAE_441F_11D3_8575_00A0C9DF1035_.wvu.PrintArea" localSheetId="2" hidden="1">#REF!</definedName>
    <definedName name="Z_B7F9DAAE_441F_11D3_8575_00A0C9DF1035_.wvu.PrintArea" localSheetId="1" hidden="1">#REF!</definedName>
    <definedName name="Z_B7F9DAAE_441F_11D3_8575_00A0C9DF1035_.wvu.PrintArea" localSheetId="33" hidden="1">#REF!</definedName>
    <definedName name="Z_B7F9DAAE_441F_11D3_8575_00A0C9DF1035_.wvu.PrintArea" localSheetId="25" hidden="1">#REF!</definedName>
    <definedName name="Z_B7F9DAAE_441F_11D3_8575_00A0C9DF1035_.wvu.PrintArea" hidden="1">#REF!</definedName>
    <definedName name="Z_B7F9DAAF_441F_11D3_8575_00A0C9DF1035_.wvu.PrintArea" localSheetId="17" hidden="1">#REF!</definedName>
    <definedName name="Z_B7F9DAAF_441F_11D3_8575_00A0C9DF1035_.wvu.PrintArea" localSheetId="16" hidden="1">#REF!</definedName>
    <definedName name="Z_B7F9DAAF_441F_11D3_8575_00A0C9DF1035_.wvu.PrintArea" localSheetId="53" hidden="1">#REF!</definedName>
    <definedName name="Z_B7F9DAAF_441F_11D3_8575_00A0C9DF1035_.wvu.PrintArea" localSheetId="23" hidden="1">#REF!</definedName>
    <definedName name="Z_B7F9DAAF_441F_11D3_8575_00A0C9DF1035_.wvu.PrintArea" localSheetId="14" hidden="1">#REF!</definedName>
    <definedName name="Z_B7F9DAAF_441F_11D3_8575_00A0C9DF1035_.wvu.PrintArea" localSheetId="13" hidden="1">#REF!</definedName>
    <definedName name="Z_B7F9DAAF_441F_11D3_8575_00A0C9DF1035_.wvu.PrintArea" localSheetId="12" hidden="1">#REF!</definedName>
    <definedName name="Z_B7F9DAAF_441F_11D3_8575_00A0C9DF1035_.wvu.PrintArea" localSheetId="36" hidden="1">#REF!</definedName>
    <definedName name="Z_B7F9DAAF_441F_11D3_8575_00A0C9DF1035_.wvu.PrintArea" localSheetId="10" hidden="1">#REF!</definedName>
    <definedName name="Z_B7F9DAAF_441F_11D3_8575_00A0C9DF1035_.wvu.PrintArea" localSheetId="11" hidden="1">#REF!</definedName>
    <definedName name="Z_B7F9DAAF_441F_11D3_8575_00A0C9DF1035_.wvu.PrintArea" localSheetId="9" hidden="1">#REF!</definedName>
    <definedName name="Z_B7F9DAAF_441F_11D3_8575_00A0C9DF1035_.wvu.PrintArea" localSheetId="8" hidden="1">#REF!</definedName>
    <definedName name="Z_B7F9DAAF_441F_11D3_8575_00A0C9DF1035_.wvu.PrintArea" localSheetId="21" hidden="1">#REF!</definedName>
    <definedName name="Z_B7F9DAAF_441F_11D3_8575_00A0C9DF1035_.wvu.PrintArea" localSheetId="6" hidden="1">#REF!</definedName>
    <definedName name="Z_B7F9DAAF_441F_11D3_8575_00A0C9DF1035_.wvu.PrintArea" localSheetId="0" hidden="1">#REF!</definedName>
    <definedName name="Z_B7F9DAAF_441F_11D3_8575_00A0C9DF1035_.wvu.PrintArea" localSheetId="2" hidden="1">#REF!</definedName>
    <definedName name="Z_B7F9DAAF_441F_11D3_8575_00A0C9DF1035_.wvu.PrintArea" localSheetId="1" hidden="1">#REF!</definedName>
    <definedName name="Z_B7F9DAAF_441F_11D3_8575_00A0C9DF1035_.wvu.PrintArea" localSheetId="33" hidden="1">#REF!</definedName>
    <definedName name="Z_B7F9DAAF_441F_11D3_8575_00A0C9DF1035_.wvu.PrintArea" localSheetId="25" hidden="1">#REF!</definedName>
    <definedName name="Z_B7F9DAAF_441F_11D3_8575_00A0C9DF1035_.wvu.PrintArea" hidden="1">#REF!</definedName>
    <definedName name="Z_B7F9DAB0_441F_11D3_8575_00A0C9DF1035_.wvu.PrintArea" localSheetId="17" hidden="1">#REF!</definedName>
    <definedName name="Z_B7F9DAB0_441F_11D3_8575_00A0C9DF1035_.wvu.PrintArea" localSheetId="16" hidden="1">#REF!</definedName>
    <definedName name="Z_B7F9DAB0_441F_11D3_8575_00A0C9DF1035_.wvu.PrintArea" localSheetId="53" hidden="1">#REF!</definedName>
    <definedName name="Z_B7F9DAB0_441F_11D3_8575_00A0C9DF1035_.wvu.PrintArea" localSheetId="23" hidden="1">#REF!</definedName>
    <definedName name="Z_B7F9DAB0_441F_11D3_8575_00A0C9DF1035_.wvu.PrintArea" localSheetId="14" hidden="1">#REF!</definedName>
    <definedName name="Z_B7F9DAB0_441F_11D3_8575_00A0C9DF1035_.wvu.PrintArea" localSheetId="13" hidden="1">#REF!</definedName>
    <definedName name="Z_B7F9DAB0_441F_11D3_8575_00A0C9DF1035_.wvu.PrintArea" localSheetId="12" hidden="1">#REF!</definedName>
    <definedName name="Z_B7F9DAB0_441F_11D3_8575_00A0C9DF1035_.wvu.PrintArea" localSheetId="36" hidden="1">#REF!</definedName>
    <definedName name="Z_B7F9DAB0_441F_11D3_8575_00A0C9DF1035_.wvu.PrintArea" localSheetId="10" hidden="1">#REF!</definedName>
    <definedName name="Z_B7F9DAB0_441F_11D3_8575_00A0C9DF1035_.wvu.PrintArea" localSheetId="11" hidden="1">#REF!</definedName>
    <definedName name="Z_B7F9DAB0_441F_11D3_8575_00A0C9DF1035_.wvu.PrintArea" localSheetId="9" hidden="1">#REF!</definedName>
    <definedName name="Z_B7F9DAB0_441F_11D3_8575_00A0C9DF1035_.wvu.PrintArea" localSheetId="8" hidden="1">#REF!</definedName>
    <definedName name="Z_B7F9DAB0_441F_11D3_8575_00A0C9DF1035_.wvu.PrintArea" localSheetId="21" hidden="1">#REF!</definedName>
    <definedName name="Z_B7F9DAB0_441F_11D3_8575_00A0C9DF1035_.wvu.PrintArea" localSheetId="6" hidden="1">#REF!</definedName>
    <definedName name="Z_B7F9DAB0_441F_11D3_8575_00A0C9DF1035_.wvu.PrintArea" localSheetId="0" hidden="1">#REF!</definedName>
    <definedName name="Z_B7F9DAB0_441F_11D3_8575_00A0C9DF1035_.wvu.PrintArea" localSheetId="2" hidden="1">#REF!</definedName>
    <definedName name="Z_B7F9DAB0_441F_11D3_8575_00A0C9DF1035_.wvu.PrintArea" localSheetId="1" hidden="1">#REF!</definedName>
    <definedName name="Z_B7F9DAB0_441F_11D3_8575_00A0C9DF1035_.wvu.PrintArea" localSheetId="33" hidden="1">#REF!</definedName>
    <definedName name="Z_B7F9DAB0_441F_11D3_8575_00A0C9DF1035_.wvu.PrintArea" localSheetId="25" hidden="1">#REF!</definedName>
    <definedName name="Z_B7F9DAB0_441F_11D3_8575_00A0C9DF1035_.wvu.PrintArea" hidden="1">#REF!</definedName>
    <definedName name="Z_B7F9DAB2_441F_11D3_8575_00A0C9DF1035_.wvu.PrintArea" localSheetId="17" hidden="1">#REF!</definedName>
    <definedName name="Z_B7F9DAB2_441F_11D3_8575_00A0C9DF1035_.wvu.PrintArea" localSheetId="16" hidden="1">#REF!</definedName>
    <definedName name="Z_B7F9DAB2_441F_11D3_8575_00A0C9DF1035_.wvu.PrintArea" localSheetId="53" hidden="1">#REF!</definedName>
    <definedName name="Z_B7F9DAB2_441F_11D3_8575_00A0C9DF1035_.wvu.PrintArea" localSheetId="23" hidden="1">#REF!</definedName>
    <definedName name="Z_B7F9DAB2_441F_11D3_8575_00A0C9DF1035_.wvu.PrintArea" localSheetId="14" hidden="1">#REF!</definedName>
    <definedName name="Z_B7F9DAB2_441F_11D3_8575_00A0C9DF1035_.wvu.PrintArea" localSheetId="13" hidden="1">#REF!</definedName>
    <definedName name="Z_B7F9DAB2_441F_11D3_8575_00A0C9DF1035_.wvu.PrintArea" localSheetId="12" hidden="1">#REF!</definedName>
    <definedName name="Z_B7F9DAB2_441F_11D3_8575_00A0C9DF1035_.wvu.PrintArea" localSheetId="36" hidden="1">#REF!</definedName>
    <definedName name="Z_B7F9DAB2_441F_11D3_8575_00A0C9DF1035_.wvu.PrintArea" localSheetId="10" hidden="1">#REF!</definedName>
    <definedName name="Z_B7F9DAB2_441F_11D3_8575_00A0C9DF1035_.wvu.PrintArea" localSheetId="11" hidden="1">#REF!</definedName>
    <definedName name="Z_B7F9DAB2_441F_11D3_8575_00A0C9DF1035_.wvu.PrintArea" localSheetId="9" hidden="1">#REF!</definedName>
    <definedName name="Z_B7F9DAB2_441F_11D3_8575_00A0C9DF1035_.wvu.PrintArea" localSheetId="8" hidden="1">#REF!</definedName>
    <definedName name="Z_B7F9DAB2_441F_11D3_8575_00A0C9DF1035_.wvu.PrintArea" localSheetId="21" hidden="1">#REF!</definedName>
    <definedName name="Z_B7F9DAB2_441F_11D3_8575_00A0C9DF1035_.wvu.PrintArea" localSheetId="6" hidden="1">#REF!</definedName>
    <definedName name="Z_B7F9DAB2_441F_11D3_8575_00A0C9DF1035_.wvu.PrintArea" localSheetId="0" hidden="1">#REF!</definedName>
    <definedName name="Z_B7F9DAB2_441F_11D3_8575_00A0C9DF1035_.wvu.PrintArea" localSheetId="2" hidden="1">#REF!</definedName>
    <definedName name="Z_B7F9DAB2_441F_11D3_8575_00A0C9DF1035_.wvu.PrintArea" localSheetId="1" hidden="1">#REF!</definedName>
    <definedName name="Z_B7F9DAB2_441F_11D3_8575_00A0C9DF1035_.wvu.PrintArea" localSheetId="33" hidden="1">#REF!</definedName>
    <definedName name="Z_B7F9DAB2_441F_11D3_8575_00A0C9DF1035_.wvu.PrintArea" localSheetId="25" hidden="1">#REF!</definedName>
    <definedName name="Z_B7F9DAB2_441F_11D3_8575_00A0C9DF1035_.wvu.PrintArea" hidden="1">#REF!</definedName>
    <definedName name="Z_B7F9DAB3_441F_11D3_8575_00A0C9DF1035_.wvu.PrintArea" localSheetId="17" hidden="1">#REF!</definedName>
    <definedName name="Z_B7F9DAB3_441F_11D3_8575_00A0C9DF1035_.wvu.PrintArea" localSheetId="16" hidden="1">#REF!</definedName>
    <definedName name="Z_B7F9DAB3_441F_11D3_8575_00A0C9DF1035_.wvu.PrintArea" localSheetId="53" hidden="1">#REF!</definedName>
    <definedName name="Z_B7F9DAB3_441F_11D3_8575_00A0C9DF1035_.wvu.PrintArea" localSheetId="23" hidden="1">#REF!</definedName>
    <definedName name="Z_B7F9DAB3_441F_11D3_8575_00A0C9DF1035_.wvu.PrintArea" localSheetId="14" hidden="1">#REF!</definedName>
    <definedName name="Z_B7F9DAB3_441F_11D3_8575_00A0C9DF1035_.wvu.PrintArea" localSheetId="13" hidden="1">#REF!</definedName>
    <definedName name="Z_B7F9DAB3_441F_11D3_8575_00A0C9DF1035_.wvu.PrintArea" localSheetId="12" hidden="1">#REF!</definedName>
    <definedName name="Z_B7F9DAB3_441F_11D3_8575_00A0C9DF1035_.wvu.PrintArea" localSheetId="36" hidden="1">#REF!</definedName>
    <definedName name="Z_B7F9DAB3_441F_11D3_8575_00A0C9DF1035_.wvu.PrintArea" localSheetId="10" hidden="1">#REF!</definedName>
    <definedName name="Z_B7F9DAB3_441F_11D3_8575_00A0C9DF1035_.wvu.PrintArea" localSheetId="11" hidden="1">#REF!</definedName>
    <definedName name="Z_B7F9DAB3_441F_11D3_8575_00A0C9DF1035_.wvu.PrintArea" localSheetId="9" hidden="1">#REF!</definedName>
    <definedName name="Z_B7F9DAB3_441F_11D3_8575_00A0C9DF1035_.wvu.PrintArea" localSheetId="8" hidden="1">#REF!</definedName>
    <definedName name="Z_B7F9DAB3_441F_11D3_8575_00A0C9DF1035_.wvu.PrintArea" localSheetId="21" hidden="1">#REF!</definedName>
    <definedName name="Z_B7F9DAB3_441F_11D3_8575_00A0C9DF1035_.wvu.PrintArea" localSheetId="6" hidden="1">#REF!</definedName>
    <definedName name="Z_B7F9DAB3_441F_11D3_8575_00A0C9DF1035_.wvu.PrintArea" localSheetId="0" hidden="1">#REF!</definedName>
    <definedName name="Z_B7F9DAB3_441F_11D3_8575_00A0C9DF1035_.wvu.PrintArea" localSheetId="2" hidden="1">#REF!</definedName>
    <definedName name="Z_B7F9DAB3_441F_11D3_8575_00A0C9DF1035_.wvu.PrintArea" localSheetId="1" hidden="1">#REF!</definedName>
    <definedName name="Z_B7F9DAB3_441F_11D3_8575_00A0C9DF1035_.wvu.PrintArea" localSheetId="33" hidden="1">#REF!</definedName>
    <definedName name="Z_B7F9DAB3_441F_11D3_8575_00A0C9DF1035_.wvu.PrintArea" localSheetId="25" hidden="1">#REF!</definedName>
    <definedName name="Z_B7F9DAB3_441F_11D3_8575_00A0C9DF1035_.wvu.PrintArea" hidden="1">#REF!</definedName>
    <definedName name="Z_B7F9DAB5_441F_11D3_8575_00A0C9DF1035_.wvu.PrintArea" localSheetId="17" hidden="1">#REF!</definedName>
    <definedName name="Z_B7F9DAB5_441F_11D3_8575_00A0C9DF1035_.wvu.PrintArea" localSheetId="16" hidden="1">#REF!</definedName>
    <definedName name="Z_B7F9DAB5_441F_11D3_8575_00A0C9DF1035_.wvu.PrintArea" localSheetId="53" hidden="1">#REF!</definedName>
    <definedName name="Z_B7F9DAB5_441F_11D3_8575_00A0C9DF1035_.wvu.PrintArea" localSheetId="23" hidden="1">#REF!</definedName>
    <definedName name="Z_B7F9DAB5_441F_11D3_8575_00A0C9DF1035_.wvu.PrintArea" localSheetId="14" hidden="1">#REF!</definedName>
    <definedName name="Z_B7F9DAB5_441F_11D3_8575_00A0C9DF1035_.wvu.PrintArea" localSheetId="13" hidden="1">#REF!</definedName>
    <definedName name="Z_B7F9DAB5_441F_11D3_8575_00A0C9DF1035_.wvu.PrintArea" localSheetId="12" hidden="1">#REF!</definedName>
    <definedName name="Z_B7F9DAB5_441F_11D3_8575_00A0C9DF1035_.wvu.PrintArea" localSheetId="36" hidden="1">#REF!</definedName>
    <definedName name="Z_B7F9DAB5_441F_11D3_8575_00A0C9DF1035_.wvu.PrintArea" localSheetId="10" hidden="1">#REF!</definedName>
    <definedName name="Z_B7F9DAB5_441F_11D3_8575_00A0C9DF1035_.wvu.PrintArea" localSheetId="11" hidden="1">#REF!</definedName>
    <definedName name="Z_B7F9DAB5_441F_11D3_8575_00A0C9DF1035_.wvu.PrintArea" localSheetId="9" hidden="1">#REF!</definedName>
    <definedName name="Z_B7F9DAB5_441F_11D3_8575_00A0C9DF1035_.wvu.PrintArea" localSheetId="8" hidden="1">#REF!</definedName>
    <definedName name="Z_B7F9DAB5_441F_11D3_8575_00A0C9DF1035_.wvu.PrintArea" localSheetId="21" hidden="1">#REF!</definedName>
    <definedName name="Z_B7F9DAB5_441F_11D3_8575_00A0C9DF1035_.wvu.PrintArea" localSheetId="6" hidden="1">#REF!</definedName>
    <definedName name="Z_B7F9DAB5_441F_11D3_8575_00A0C9DF1035_.wvu.PrintArea" localSheetId="0" hidden="1">#REF!</definedName>
    <definedName name="Z_B7F9DAB5_441F_11D3_8575_00A0C9DF1035_.wvu.PrintArea" localSheetId="2" hidden="1">#REF!</definedName>
    <definedName name="Z_B7F9DAB5_441F_11D3_8575_00A0C9DF1035_.wvu.PrintArea" localSheetId="1" hidden="1">#REF!</definedName>
    <definedName name="Z_B7F9DAB5_441F_11D3_8575_00A0C9DF1035_.wvu.PrintArea" localSheetId="33" hidden="1">#REF!</definedName>
    <definedName name="Z_B7F9DAB5_441F_11D3_8575_00A0C9DF1035_.wvu.PrintArea" localSheetId="25" hidden="1">#REF!</definedName>
    <definedName name="Z_B7F9DAB5_441F_11D3_8575_00A0C9DF1035_.wvu.PrintArea" hidden="1">#REF!</definedName>
    <definedName name="Z_B7F9DAB6_441F_11D3_8575_00A0C9DF1035_.wvu.PrintArea" localSheetId="17" hidden="1">#REF!</definedName>
    <definedName name="Z_B7F9DAB6_441F_11D3_8575_00A0C9DF1035_.wvu.PrintArea" localSheetId="16" hidden="1">#REF!</definedName>
    <definedName name="Z_B7F9DAB6_441F_11D3_8575_00A0C9DF1035_.wvu.PrintArea" localSheetId="53" hidden="1">#REF!</definedName>
    <definedName name="Z_B7F9DAB6_441F_11D3_8575_00A0C9DF1035_.wvu.PrintArea" localSheetId="23" hidden="1">#REF!</definedName>
    <definedName name="Z_B7F9DAB6_441F_11D3_8575_00A0C9DF1035_.wvu.PrintArea" localSheetId="14" hidden="1">#REF!</definedName>
    <definedName name="Z_B7F9DAB6_441F_11D3_8575_00A0C9DF1035_.wvu.PrintArea" localSheetId="13" hidden="1">#REF!</definedName>
    <definedName name="Z_B7F9DAB6_441F_11D3_8575_00A0C9DF1035_.wvu.PrintArea" localSheetId="12" hidden="1">#REF!</definedName>
    <definedName name="Z_B7F9DAB6_441F_11D3_8575_00A0C9DF1035_.wvu.PrintArea" localSheetId="36" hidden="1">#REF!</definedName>
    <definedName name="Z_B7F9DAB6_441F_11D3_8575_00A0C9DF1035_.wvu.PrintArea" localSheetId="10" hidden="1">#REF!</definedName>
    <definedName name="Z_B7F9DAB6_441F_11D3_8575_00A0C9DF1035_.wvu.PrintArea" localSheetId="11" hidden="1">#REF!</definedName>
    <definedName name="Z_B7F9DAB6_441F_11D3_8575_00A0C9DF1035_.wvu.PrintArea" localSheetId="9" hidden="1">#REF!</definedName>
    <definedName name="Z_B7F9DAB6_441F_11D3_8575_00A0C9DF1035_.wvu.PrintArea" localSheetId="8" hidden="1">#REF!</definedName>
    <definedName name="Z_B7F9DAB6_441F_11D3_8575_00A0C9DF1035_.wvu.PrintArea" localSheetId="21" hidden="1">#REF!</definedName>
    <definedName name="Z_B7F9DAB6_441F_11D3_8575_00A0C9DF1035_.wvu.PrintArea" localSheetId="6" hidden="1">#REF!</definedName>
    <definedName name="Z_B7F9DAB6_441F_11D3_8575_00A0C9DF1035_.wvu.PrintArea" localSheetId="0" hidden="1">#REF!</definedName>
    <definedName name="Z_B7F9DAB6_441F_11D3_8575_00A0C9DF1035_.wvu.PrintArea" localSheetId="2" hidden="1">#REF!</definedName>
    <definedName name="Z_B7F9DAB6_441F_11D3_8575_00A0C9DF1035_.wvu.PrintArea" localSheetId="1" hidden="1">#REF!</definedName>
    <definedName name="Z_B7F9DAB6_441F_11D3_8575_00A0C9DF1035_.wvu.PrintArea" localSheetId="33" hidden="1">#REF!</definedName>
    <definedName name="Z_B7F9DAB6_441F_11D3_8575_00A0C9DF1035_.wvu.PrintArea" localSheetId="25" hidden="1">#REF!</definedName>
    <definedName name="Z_B7F9DAB6_441F_11D3_8575_00A0C9DF1035_.wvu.PrintArea" hidden="1">#REF!</definedName>
    <definedName name="Z_B7F9DAB8_441F_11D3_8575_00A0C9DF1035_.wvu.PrintArea" localSheetId="17" hidden="1">#REF!</definedName>
    <definedName name="Z_B7F9DAB8_441F_11D3_8575_00A0C9DF1035_.wvu.PrintArea" localSheetId="16" hidden="1">#REF!</definedName>
    <definedName name="Z_B7F9DAB8_441F_11D3_8575_00A0C9DF1035_.wvu.PrintArea" localSheetId="53" hidden="1">#REF!</definedName>
    <definedName name="Z_B7F9DAB8_441F_11D3_8575_00A0C9DF1035_.wvu.PrintArea" localSheetId="23" hidden="1">#REF!</definedName>
    <definedName name="Z_B7F9DAB8_441F_11D3_8575_00A0C9DF1035_.wvu.PrintArea" localSheetId="14" hidden="1">#REF!</definedName>
    <definedName name="Z_B7F9DAB8_441F_11D3_8575_00A0C9DF1035_.wvu.PrintArea" localSheetId="13" hidden="1">#REF!</definedName>
    <definedName name="Z_B7F9DAB8_441F_11D3_8575_00A0C9DF1035_.wvu.PrintArea" localSheetId="12" hidden="1">#REF!</definedName>
    <definedName name="Z_B7F9DAB8_441F_11D3_8575_00A0C9DF1035_.wvu.PrintArea" localSheetId="36" hidden="1">#REF!</definedName>
    <definedName name="Z_B7F9DAB8_441F_11D3_8575_00A0C9DF1035_.wvu.PrintArea" localSheetId="10" hidden="1">#REF!</definedName>
    <definedName name="Z_B7F9DAB8_441F_11D3_8575_00A0C9DF1035_.wvu.PrintArea" localSheetId="11" hidden="1">#REF!</definedName>
    <definedName name="Z_B7F9DAB8_441F_11D3_8575_00A0C9DF1035_.wvu.PrintArea" localSheetId="9" hidden="1">#REF!</definedName>
    <definedName name="Z_B7F9DAB8_441F_11D3_8575_00A0C9DF1035_.wvu.PrintArea" localSheetId="8" hidden="1">#REF!</definedName>
    <definedName name="Z_B7F9DAB8_441F_11D3_8575_00A0C9DF1035_.wvu.PrintArea" localSheetId="21" hidden="1">#REF!</definedName>
    <definedName name="Z_B7F9DAB8_441F_11D3_8575_00A0C9DF1035_.wvu.PrintArea" localSheetId="6" hidden="1">#REF!</definedName>
    <definedName name="Z_B7F9DAB8_441F_11D3_8575_00A0C9DF1035_.wvu.PrintArea" localSheetId="0" hidden="1">#REF!</definedName>
    <definedName name="Z_B7F9DAB8_441F_11D3_8575_00A0C9DF1035_.wvu.PrintArea" localSheetId="2" hidden="1">#REF!</definedName>
    <definedName name="Z_B7F9DAB8_441F_11D3_8575_00A0C9DF1035_.wvu.PrintArea" localSheetId="1" hidden="1">#REF!</definedName>
    <definedName name="Z_B7F9DAB8_441F_11D3_8575_00A0C9DF1035_.wvu.PrintArea" localSheetId="33" hidden="1">#REF!</definedName>
    <definedName name="Z_B7F9DAB8_441F_11D3_8575_00A0C9DF1035_.wvu.PrintArea" localSheetId="25" hidden="1">#REF!</definedName>
    <definedName name="Z_B7F9DAB8_441F_11D3_8575_00A0C9DF1035_.wvu.PrintArea" hidden="1">#REF!</definedName>
    <definedName name="Z_B7F9DAB9_441F_11D3_8575_00A0C9DF1035_.wvu.PrintArea" localSheetId="17" hidden="1">#REF!</definedName>
    <definedName name="Z_B7F9DAB9_441F_11D3_8575_00A0C9DF1035_.wvu.PrintArea" localSheetId="16" hidden="1">#REF!</definedName>
    <definedName name="Z_B7F9DAB9_441F_11D3_8575_00A0C9DF1035_.wvu.PrintArea" localSheetId="53" hidden="1">#REF!</definedName>
    <definedName name="Z_B7F9DAB9_441F_11D3_8575_00A0C9DF1035_.wvu.PrintArea" localSheetId="23" hidden="1">#REF!</definedName>
    <definedName name="Z_B7F9DAB9_441F_11D3_8575_00A0C9DF1035_.wvu.PrintArea" localSheetId="14" hidden="1">#REF!</definedName>
    <definedName name="Z_B7F9DAB9_441F_11D3_8575_00A0C9DF1035_.wvu.PrintArea" localSheetId="13" hidden="1">#REF!</definedName>
    <definedName name="Z_B7F9DAB9_441F_11D3_8575_00A0C9DF1035_.wvu.PrintArea" localSheetId="12" hidden="1">#REF!</definedName>
    <definedName name="Z_B7F9DAB9_441F_11D3_8575_00A0C9DF1035_.wvu.PrintArea" localSheetId="36" hidden="1">#REF!</definedName>
    <definedName name="Z_B7F9DAB9_441F_11D3_8575_00A0C9DF1035_.wvu.PrintArea" localSheetId="10" hidden="1">#REF!</definedName>
    <definedName name="Z_B7F9DAB9_441F_11D3_8575_00A0C9DF1035_.wvu.PrintArea" localSheetId="11" hidden="1">#REF!</definedName>
    <definedName name="Z_B7F9DAB9_441F_11D3_8575_00A0C9DF1035_.wvu.PrintArea" localSheetId="9" hidden="1">#REF!</definedName>
    <definedName name="Z_B7F9DAB9_441F_11D3_8575_00A0C9DF1035_.wvu.PrintArea" localSheetId="8" hidden="1">#REF!</definedName>
    <definedName name="Z_B7F9DAB9_441F_11D3_8575_00A0C9DF1035_.wvu.PrintArea" localSheetId="21" hidden="1">#REF!</definedName>
    <definedName name="Z_B7F9DAB9_441F_11D3_8575_00A0C9DF1035_.wvu.PrintArea" localSheetId="6" hidden="1">#REF!</definedName>
    <definedName name="Z_B7F9DAB9_441F_11D3_8575_00A0C9DF1035_.wvu.PrintArea" localSheetId="0" hidden="1">#REF!</definedName>
    <definedName name="Z_B7F9DAB9_441F_11D3_8575_00A0C9DF1035_.wvu.PrintArea" localSheetId="2" hidden="1">#REF!</definedName>
    <definedName name="Z_B7F9DAB9_441F_11D3_8575_00A0C9DF1035_.wvu.PrintArea" localSheetId="1" hidden="1">#REF!</definedName>
    <definedName name="Z_B7F9DAB9_441F_11D3_8575_00A0C9DF1035_.wvu.PrintArea" localSheetId="33" hidden="1">#REF!</definedName>
    <definedName name="Z_B7F9DAB9_441F_11D3_8575_00A0C9DF1035_.wvu.PrintArea" localSheetId="25" hidden="1">#REF!</definedName>
    <definedName name="Z_B7F9DAB9_441F_11D3_8575_00A0C9DF1035_.wvu.PrintArea" hidden="1">#REF!</definedName>
    <definedName name="Z_B7F9DABA_441F_11D3_8575_00A0C9DF1035_.wvu.PrintArea" localSheetId="17" hidden="1">#REF!</definedName>
    <definedName name="Z_B7F9DABA_441F_11D3_8575_00A0C9DF1035_.wvu.PrintArea" localSheetId="16" hidden="1">#REF!</definedName>
    <definedName name="Z_B7F9DABA_441F_11D3_8575_00A0C9DF1035_.wvu.PrintArea" localSheetId="53" hidden="1">#REF!</definedName>
    <definedName name="Z_B7F9DABA_441F_11D3_8575_00A0C9DF1035_.wvu.PrintArea" localSheetId="23" hidden="1">#REF!</definedName>
    <definedName name="Z_B7F9DABA_441F_11D3_8575_00A0C9DF1035_.wvu.PrintArea" localSheetId="14" hidden="1">#REF!</definedName>
    <definedName name="Z_B7F9DABA_441F_11D3_8575_00A0C9DF1035_.wvu.PrintArea" localSheetId="13" hidden="1">#REF!</definedName>
    <definedName name="Z_B7F9DABA_441F_11D3_8575_00A0C9DF1035_.wvu.PrintArea" localSheetId="12" hidden="1">#REF!</definedName>
    <definedName name="Z_B7F9DABA_441F_11D3_8575_00A0C9DF1035_.wvu.PrintArea" localSheetId="36" hidden="1">#REF!</definedName>
    <definedName name="Z_B7F9DABA_441F_11D3_8575_00A0C9DF1035_.wvu.PrintArea" localSheetId="10" hidden="1">#REF!</definedName>
    <definedName name="Z_B7F9DABA_441F_11D3_8575_00A0C9DF1035_.wvu.PrintArea" localSheetId="11" hidden="1">#REF!</definedName>
    <definedName name="Z_B7F9DABA_441F_11D3_8575_00A0C9DF1035_.wvu.PrintArea" localSheetId="9" hidden="1">#REF!</definedName>
    <definedName name="Z_B7F9DABA_441F_11D3_8575_00A0C9DF1035_.wvu.PrintArea" localSheetId="8" hidden="1">#REF!</definedName>
    <definedName name="Z_B7F9DABA_441F_11D3_8575_00A0C9DF1035_.wvu.PrintArea" localSheetId="21" hidden="1">#REF!</definedName>
    <definedName name="Z_B7F9DABA_441F_11D3_8575_00A0C9DF1035_.wvu.PrintArea" localSheetId="6" hidden="1">#REF!</definedName>
    <definedName name="Z_B7F9DABA_441F_11D3_8575_00A0C9DF1035_.wvu.PrintArea" localSheetId="0" hidden="1">#REF!</definedName>
    <definedName name="Z_B7F9DABA_441F_11D3_8575_00A0C9DF1035_.wvu.PrintArea" localSheetId="2" hidden="1">#REF!</definedName>
    <definedName name="Z_B7F9DABA_441F_11D3_8575_00A0C9DF1035_.wvu.PrintArea" localSheetId="1" hidden="1">#REF!</definedName>
    <definedName name="Z_B7F9DABA_441F_11D3_8575_00A0C9DF1035_.wvu.PrintArea" localSheetId="33" hidden="1">#REF!</definedName>
    <definedName name="Z_B7F9DABA_441F_11D3_8575_00A0C9DF1035_.wvu.PrintArea" localSheetId="25" hidden="1">#REF!</definedName>
    <definedName name="Z_B7F9DABA_441F_11D3_8575_00A0C9DF1035_.wvu.PrintArea" hidden="1">#REF!</definedName>
    <definedName name="Z_B7F9DABB_441F_11D3_8575_00A0C9DF1035_.wvu.PrintArea" localSheetId="17" hidden="1">#REF!</definedName>
    <definedName name="Z_B7F9DABB_441F_11D3_8575_00A0C9DF1035_.wvu.PrintArea" localSheetId="16" hidden="1">#REF!</definedName>
    <definedName name="Z_B7F9DABB_441F_11D3_8575_00A0C9DF1035_.wvu.PrintArea" localSheetId="53" hidden="1">#REF!</definedName>
    <definedName name="Z_B7F9DABB_441F_11D3_8575_00A0C9DF1035_.wvu.PrintArea" localSheetId="23" hidden="1">#REF!</definedName>
    <definedName name="Z_B7F9DABB_441F_11D3_8575_00A0C9DF1035_.wvu.PrintArea" localSheetId="14" hidden="1">#REF!</definedName>
    <definedName name="Z_B7F9DABB_441F_11D3_8575_00A0C9DF1035_.wvu.PrintArea" localSheetId="13" hidden="1">#REF!</definedName>
    <definedName name="Z_B7F9DABB_441F_11D3_8575_00A0C9DF1035_.wvu.PrintArea" localSheetId="12" hidden="1">#REF!</definedName>
    <definedName name="Z_B7F9DABB_441F_11D3_8575_00A0C9DF1035_.wvu.PrintArea" localSheetId="36" hidden="1">#REF!</definedName>
    <definedName name="Z_B7F9DABB_441F_11D3_8575_00A0C9DF1035_.wvu.PrintArea" localSheetId="10" hidden="1">#REF!</definedName>
    <definedName name="Z_B7F9DABB_441F_11D3_8575_00A0C9DF1035_.wvu.PrintArea" localSheetId="11" hidden="1">#REF!</definedName>
    <definedName name="Z_B7F9DABB_441F_11D3_8575_00A0C9DF1035_.wvu.PrintArea" localSheetId="9" hidden="1">#REF!</definedName>
    <definedName name="Z_B7F9DABB_441F_11D3_8575_00A0C9DF1035_.wvu.PrintArea" localSheetId="8" hidden="1">#REF!</definedName>
    <definedName name="Z_B7F9DABB_441F_11D3_8575_00A0C9DF1035_.wvu.PrintArea" localSheetId="21" hidden="1">#REF!</definedName>
    <definedName name="Z_B7F9DABB_441F_11D3_8575_00A0C9DF1035_.wvu.PrintArea" localSheetId="6" hidden="1">#REF!</definedName>
    <definedName name="Z_B7F9DABB_441F_11D3_8575_00A0C9DF1035_.wvu.PrintArea" localSheetId="0" hidden="1">#REF!</definedName>
    <definedName name="Z_B7F9DABB_441F_11D3_8575_00A0C9DF1035_.wvu.PrintArea" localSheetId="2" hidden="1">#REF!</definedName>
    <definedName name="Z_B7F9DABB_441F_11D3_8575_00A0C9DF1035_.wvu.PrintArea" localSheetId="1" hidden="1">#REF!</definedName>
    <definedName name="Z_B7F9DABB_441F_11D3_8575_00A0C9DF1035_.wvu.PrintArea" localSheetId="33" hidden="1">#REF!</definedName>
    <definedName name="Z_B7F9DABB_441F_11D3_8575_00A0C9DF1035_.wvu.PrintArea" localSheetId="25" hidden="1">#REF!</definedName>
    <definedName name="Z_B7F9DABB_441F_11D3_8575_00A0C9DF1035_.wvu.PrintArea" hidden="1">#REF!</definedName>
    <definedName name="Z_B7F9DABD_441F_11D3_8575_00A0C9DF1035_.wvu.PrintArea" localSheetId="17" hidden="1">#REF!</definedName>
    <definedName name="Z_B7F9DABD_441F_11D3_8575_00A0C9DF1035_.wvu.PrintArea" localSheetId="16" hidden="1">#REF!</definedName>
    <definedName name="Z_B7F9DABD_441F_11D3_8575_00A0C9DF1035_.wvu.PrintArea" localSheetId="53" hidden="1">#REF!</definedName>
    <definedName name="Z_B7F9DABD_441F_11D3_8575_00A0C9DF1035_.wvu.PrintArea" localSheetId="23" hidden="1">#REF!</definedName>
    <definedName name="Z_B7F9DABD_441F_11D3_8575_00A0C9DF1035_.wvu.PrintArea" localSheetId="14" hidden="1">#REF!</definedName>
    <definedName name="Z_B7F9DABD_441F_11D3_8575_00A0C9DF1035_.wvu.PrintArea" localSheetId="13" hidden="1">#REF!</definedName>
    <definedName name="Z_B7F9DABD_441F_11D3_8575_00A0C9DF1035_.wvu.PrintArea" localSheetId="12" hidden="1">#REF!</definedName>
    <definedName name="Z_B7F9DABD_441F_11D3_8575_00A0C9DF1035_.wvu.PrintArea" localSheetId="36" hidden="1">#REF!</definedName>
    <definedName name="Z_B7F9DABD_441F_11D3_8575_00A0C9DF1035_.wvu.PrintArea" localSheetId="10" hidden="1">#REF!</definedName>
    <definedName name="Z_B7F9DABD_441F_11D3_8575_00A0C9DF1035_.wvu.PrintArea" localSheetId="11" hidden="1">#REF!</definedName>
    <definedName name="Z_B7F9DABD_441F_11D3_8575_00A0C9DF1035_.wvu.PrintArea" localSheetId="9" hidden="1">#REF!</definedName>
    <definedName name="Z_B7F9DABD_441F_11D3_8575_00A0C9DF1035_.wvu.PrintArea" localSheetId="8" hidden="1">#REF!</definedName>
    <definedName name="Z_B7F9DABD_441F_11D3_8575_00A0C9DF1035_.wvu.PrintArea" localSheetId="21" hidden="1">#REF!</definedName>
    <definedName name="Z_B7F9DABD_441F_11D3_8575_00A0C9DF1035_.wvu.PrintArea" localSheetId="6" hidden="1">#REF!</definedName>
    <definedName name="Z_B7F9DABD_441F_11D3_8575_00A0C9DF1035_.wvu.PrintArea" localSheetId="0" hidden="1">#REF!</definedName>
    <definedName name="Z_B7F9DABD_441F_11D3_8575_00A0C9DF1035_.wvu.PrintArea" localSheetId="2" hidden="1">#REF!</definedName>
    <definedName name="Z_B7F9DABD_441F_11D3_8575_00A0C9DF1035_.wvu.PrintArea" localSheetId="1" hidden="1">#REF!</definedName>
    <definedName name="Z_B7F9DABD_441F_11D3_8575_00A0C9DF1035_.wvu.PrintArea" localSheetId="33" hidden="1">#REF!</definedName>
    <definedName name="Z_B7F9DABD_441F_11D3_8575_00A0C9DF1035_.wvu.PrintArea" localSheetId="25" hidden="1">#REF!</definedName>
    <definedName name="Z_B7F9DABD_441F_11D3_8575_00A0C9DF1035_.wvu.PrintArea" hidden="1">#REF!</definedName>
    <definedName name="Z_B7F9DABE_441F_11D3_8575_00A0C9DF1035_.wvu.PrintArea" localSheetId="17" hidden="1">#REF!</definedName>
    <definedName name="Z_B7F9DABE_441F_11D3_8575_00A0C9DF1035_.wvu.PrintArea" localSheetId="16" hidden="1">#REF!</definedName>
    <definedName name="Z_B7F9DABE_441F_11D3_8575_00A0C9DF1035_.wvu.PrintArea" localSheetId="53" hidden="1">#REF!</definedName>
    <definedName name="Z_B7F9DABE_441F_11D3_8575_00A0C9DF1035_.wvu.PrintArea" localSheetId="23" hidden="1">#REF!</definedName>
    <definedName name="Z_B7F9DABE_441F_11D3_8575_00A0C9DF1035_.wvu.PrintArea" localSheetId="14" hidden="1">#REF!</definedName>
    <definedName name="Z_B7F9DABE_441F_11D3_8575_00A0C9DF1035_.wvu.PrintArea" localSheetId="13" hidden="1">#REF!</definedName>
    <definedName name="Z_B7F9DABE_441F_11D3_8575_00A0C9DF1035_.wvu.PrintArea" localSheetId="12" hidden="1">#REF!</definedName>
    <definedName name="Z_B7F9DABE_441F_11D3_8575_00A0C9DF1035_.wvu.PrintArea" localSheetId="36" hidden="1">#REF!</definedName>
    <definedName name="Z_B7F9DABE_441F_11D3_8575_00A0C9DF1035_.wvu.PrintArea" localSheetId="10" hidden="1">#REF!</definedName>
    <definedName name="Z_B7F9DABE_441F_11D3_8575_00A0C9DF1035_.wvu.PrintArea" localSheetId="11" hidden="1">#REF!</definedName>
    <definedName name="Z_B7F9DABE_441F_11D3_8575_00A0C9DF1035_.wvu.PrintArea" localSheetId="9" hidden="1">#REF!</definedName>
    <definedName name="Z_B7F9DABE_441F_11D3_8575_00A0C9DF1035_.wvu.PrintArea" localSheetId="8" hidden="1">#REF!</definedName>
    <definedName name="Z_B7F9DABE_441F_11D3_8575_00A0C9DF1035_.wvu.PrintArea" localSheetId="21" hidden="1">#REF!</definedName>
    <definedName name="Z_B7F9DABE_441F_11D3_8575_00A0C9DF1035_.wvu.PrintArea" localSheetId="6" hidden="1">#REF!</definedName>
    <definedName name="Z_B7F9DABE_441F_11D3_8575_00A0C9DF1035_.wvu.PrintArea" localSheetId="0" hidden="1">#REF!</definedName>
    <definedName name="Z_B7F9DABE_441F_11D3_8575_00A0C9DF1035_.wvu.PrintArea" localSheetId="2" hidden="1">#REF!</definedName>
    <definedName name="Z_B7F9DABE_441F_11D3_8575_00A0C9DF1035_.wvu.PrintArea" localSheetId="1" hidden="1">#REF!</definedName>
    <definedName name="Z_B7F9DABE_441F_11D3_8575_00A0C9DF1035_.wvu.PrintArea" localSheetId="33" hidden="1">#REF!</definedName>
    <definedName name="Z_B7F9DABE_441F_11D3_8575_00A0C9DF1035_.wvu.PrintArea" localSheetId="25" hidden="1">#REF!</definedName>
    <definedName name="Z_B7F9DABE_441F_11D3_8575_00A0C9DF1035_.wvu.PrintArea" hidden="1">#REF!</definedName>
    <definedName name="Z_B7F9DABF_441F_11D3_8575_00A0C9DF1035_.wvu.PrintArea" localSheetId="17" hidden="1">#REF!</definedName>
    <definedName name="Z_B7F9DABF_441F_11D3_8575_00A0C9DF1035_.wvu.PrintArea" localSheetId="16" hidden="1">#REF!</definedName>
    <definedName name="Z_B7F9DABF_441F_11D3_8575_00A0C9DF1035_.wvu.PrintArea" localSheetId="53" hidden="1">#REF!</definedName>
    <definedName name="Z_B7F9DABF_441F_11D3_8575_00A0C9DF1035_.wvu.PrintArea" localSheetId="23" hidden="1">#REF!</definedName>
    <definedName name="Z_B7F9DABF_441F_11D3_8575_00A0C9DF1035_.wvu.PrintArea" localSheetId="14" hidden="1">#REF!</definedName>
    <definedName name="Z_B7F9DABF_441F_11D3_8575_00A0C9DF1035_.wvu.PrintArea" localSheetId="13" hidden="1">#REF!</definedName>
    <definedName name="Z_B7F9DABF_441F_11D3_8575_00A0C9DF1035_.wvu.PrintArea" localSheetId="12" hidden="1">#REF!</definedName>
    <definedName name="Z_B7F9DABF_441F_11D3_8575_00A0C9DF1035_.wvu.PrintArea" localSheetId="36" hidden="1">#REF!</definedName>
    <definedName name="Z_B7F9DABF_441F_11D3_8575_00A0C9DF1035_.wvu.PrintArea" localSheetId="10" hidden="1">#REF!</definedName>
    <definedName name="Z_B7F9DABF_441F_11D3_8575_00A0C9DF1035_.wvu.PrintArea" localSheetId="11" hidden="1">#REF!</definedName>
    <definedName name="Z_B7F9DABF_441F_11D3_8575_00A0C9DF1035_.wvu.PrintArea" localSheetId="9" hidden="1">#REF!</definedName>
    <definedName name="Z_B7F9DABF_441F_11D3_8575_00A0C9DF1035_.wvu.PrintArea" localSheetId="8" hidden="1">#REF!</definedName>
    <definedName name="Z_B7F9DABF_441F_11D3_8575_00A0C9DF1035_.wvu.PrintArea" localSheetId="21" hidden="1">#REF!</definedName>
    <definedName name="Z_B7F9DABF_441F_11D3_8575_00A0C9DF1035_.wvu.PrintArea" localSheetId="6" hidden="1">#REF!</definedName>
    <definedName name="Z_B7F9DABF_441F_11D3_8575_00A0C9DF1035_.wvu.PrintArea" localSheetId="0" hidden="1">#REF!</definedName>
    <definedName name="Z_B7F9DABF_441F_11D3_8575_00A0C9DF1035_.wvu.PrintArea" localSheetId="2" hidden="1">#REF!</definedName>
    <definedName name="Z_B7F9DABF_441F_11D3_8575_00A0C9DF1035_.wvu.PrintArea" localSheetId="1" hidden="1">#REF!</definedName>
    <definedName name="Z_B7F9DABF_441F_11D3_8575_00A0C9DF1035_.wvu.PrintArea" localSheetId="33" hidden="1">#REF!</definedName>
    <definedName name="Z_B7F9DABF_441F_11D3_8575_00A0C9DF1035_.wvu.PrintArea" localSheetId="25" hidden="1">#REF!</definedName>
    <definedName name="Z_B7F9DABF_441F_11D3_8575_00A0C9DF1035_.wvu.PrintArea" hidden="1">#REF!</definedName>
    <definedName name="Z_B7F9DAC0_441F_11D3_8575_00A0C9DF1035_.wvu.PrintArea" localSheetId="17" hidden="1">#REF!</definedName>
    <definedName name="Z_B7F9DAC0_441F_11D3_8575_00A0C9DF1035_.wvu.PrintArea" localSheetId="16" hidden="1">#REF!</definedName>
    <definedName name="Z_B7F9DAC0_441F_11D3_8575_00A0C9DF1035_.wvu.PrintArea" localSheetId="53" hidden="1">#REF!</definedName>
    <definedName name="Z_B7F9DAC0_441F_11D3_8575_00A0C9DF1035_.wvu.PrintArea" localSheetId="23" hidden="1">#REF!</definedName>
    <definedName name="Z_B7F9DAC0_441F_11D3_8575_00A0C9DF1035_.wvu.PrintArea" localSheetId="14" hidden="1">#REF!</definedName>
    <definedName name="Z_B7F9DAC0_441F_11D3_8575_00A0C9DF1035_.wvu.PrintArea" localSheetId="13" hidden="1">#REF!</definedName>
    <definedName name="Z_B7F9DAC0_441F_11D3_8575_00A0C9DF1035_.wvu.PrintArea" localSheetId="12" hidden="1">#REF!</definedName>
    <definedName name="Z_B7F9DAC0_441F_11D3_8575_00A0C9DF1035_.wvu.PrintArea" localSheetId="36" hidden="1">#REF!</definedName>
    <definedName name="Z_B7F9DAC0_441F_11D3_8575_00A0C9DF1035_.wvu.PrintArea" localSheetId="10" hidden="1">#REF!</definedName>
    <definedName name="Z_B7F9DAC0_441F_11D3_8575_00A0C9DF1035_.wvu.PrintArea" localSheetId="11" hidden="1">#REF!</definedName>
    <definedName name="Z_B7F9DAC0_441F_11D3_8575_00A0C9DF1035_.wvu.PrintArea" localSheetId="9" hidden="1">#REF!</definedName>
    <definedName name="Z_B7F9DAC0_441F_11D3_8575_00A0C9DF1035_.wvu.PrintArea" localSheetId="8" hidden="1">#REF!</definedName>
    <definedName name="Z_B7F9DAC0_441F_11D3_8575_00A0C9DF1035_.wvu.PrintArea" localSheetId="21" hidden="1">#REF!</definedName>
    <definedName name="Z_B7F9DAC0_441F_11D3_8575_00A0C9DF1035_.wvu.PrintArea" localSheetId="6" hidden="1">#REF!</definedName>
    <definedName name="Z_B7F9DAC0_441F_11D3_8575_00A0C9DF1035_.wvu.PrintArea" localSheetId="0" hidden="1">#REF!</definedName>
    <definedName name="Z_B7F9DAC0_441F_11D3_8575_00A0C9DF1035_.wvu.PrintArea" localSheetId="2" hidden="1">#REF!</definedName>
    <definedName name="Z_B7F9DAC0_441F_11D3_8575_00A0C9DF1035_.wvu.PrintArea" localSheetId="1" hidden="1">#REF!</definedName>
    <definedName name="Z_B7F9DAC0_441F_11D3_8575_00A0C9DF1035_.wvu.PrintArea" localSheetId="33" hidden="1">#REF!</definedName>
    <definedName name="Z_B7F9DAC0_441F_11D3_8575_00A0C9DF1035_.wvu.PrintArea" localSheetId="25" hidden="1">#REF!</definedName>
    <definedName name="Z_B7F9DAC0_441F_11D3_8575_00A0C9DF1035_.wvu.PrintArea" hidden="1">#REF!</definedName>
    <definedName name="Z_B7F9DAC2_441F_11D3_8575_00A0C9DF1035_.wvu.PrintArea" localSheetId="17" hidden="1">#REF!</definedName>
    <definedName name="Z_B7F9DAC2_441F_11D3_8575_00A0C9DF1035_.wvu.PrintArea" localSheetId="16" hidden="1">#REF!</definedName>
    <definedName name="Z_B7F9DAC2_441F_11D3_8575_00A0C9DF1035_.wvu.PrintArea" localSheetId="53" hidden="1">#REF!</definedName>
    <definedName name="Z_B7F9DAC2_441F_11D3_8575_00A0C9DF1035_.wvu.PrintArea" localSheetId="23" hidden="1">#REF!</definedName>
    <definedName name="Z_B7F9DAC2_441F_11D3_8575_00A0C9DF1035_.wvu.PrintArea" localSheetId="14" hidden="1">#REF!</definedName>
    <definedName name="Z_B7F9DAC2_441F_11D3_8575_00A0C9DF1035_.wvu.PrintArea" localSheetId="13" hidden="1">#REF!</definedName>
    <definedName name="Z_B7F9DAC2_441F_11D3_8575_00A0C9DF1035_.wvu.PrintArea" localSheetId="12" hidden="1">#REF!</definedName>
    <definedName name="Z_B7F9DAC2_441F_11D3_8575_00A0C9DF1035_.wvu.PrintArea" localSheetId="36" hidden="1">#REF!</definedName>
    <definedName name="Z_B7F9DAC2_441F_11D3_8575_00A0C9DF1035_.wvu.PrintArea" localSheetId="10" hidden="1">#REF!</definedName>
    <definedName name="Z_B7F9DAC2_441F_11D3_8575_00A0C9DF1035_.wvu.PrintArea" localSheetId="11" hidden="1">#REF!</definedName>
    <definedName name="Z_B7F9DAC2_441F_11D3_8575_00A0C9DF1035_.wvu.PrintArea" localSheetId="9" hidden="1">#REF!</definedName>
    <definedName name="Z_B7F9DAC2_441F_11D3_8575_00A0C9DF1035_.wvu.PrintArea" localSheetId="8" hidden="1">#REF!</definedName>
    <definedName name="Z_B7F9DAC2_441F_11D3_8575_00A0C9DF1035_.wvu.PrintArea" localSheetId="21" hidden="1">#REF!</definedName>
    <definedName name="Z_B7F9DAC2_441F_11D3_8575_00A0C9DF1035_.wvu.PrintArea" localSheetId="6" hidden="1">#REF!</definedName>
    <definedName name="Z_B7F9DAC2_441F_11D3_8575_00A0C9DF1035_.wvu.PrintArea" localSheetId="0" hidden="1">#REF!</definedName>
    <definedName name="Z_B7F9DAC2_441F_11D3_8575_00A0C9DF1035_.wvu.PrintArea" localSheetId="2" hidden="1">#REF!</definedName>
    <definedName name="Z_B7F9DAC2_441F_11D3_8575_00A0C9DF1035_.wvu.PrintArea" localSheetId="1" hidden="1">#REF!</definedName>
    <definedName name="Z_B7F9DAC2_441F_11D3_8575_00A0C9DF1035_.wvu.PrintArea" localSheetId="33" hidden="1">#REF!</definedName>
    <definedName name="Z_B7F9DAC2_441F_11D3_8575_00A0C9DF1035_.wvu.PrintArea" localSheetId="25" hidden="1">#REF!</definedName>
    <definedName name="Z_B7F9DAC2_441F_11D3_8575_00A0C9DF1035_.wvu.PrintArea" hidden="1">#REF!</definedName>
    <definedName name="Z_B7F9DAC3_441F_11D3_8575_00A0C9DF1035_.wvu.PrintArea" localSheetId="17" hidden="1">#REF!</definedName>
    <definedName name="Z_B7F9DAC3_441F_11D3_8575_00A0C9DF1035_.wvu.PrintArea" localSheetId="16" hidden="1">#REF!</definedName>
    <definedName name="Z_B7F9DAC3_441F_11D3_8575_00A0C9DF1035_.wvu.PrintArea" localSheetId="53" hidden="1">#REF!</definedName>
    <definedName name="Z_B7F9DAC3_441F_11D3_8575_00A0C9DF1035_.wvu.PrintArea" localSheetId="23" hidden="1">#REF!</definedName>
    <definedName name="Z_B7F9DAC3_441F_11D3_8575_00A0C9DF1035_.wvu.PrintArea" localSheetId="14" hidden="1">#REF!</definedName>
    <definedName name="Z_B7F9DAC3_441F_11D3_8575_00A0C9DF1035_.wvu.PrintArea" localSheetId="13" hidden="1">#REF!</definedName>
    <definedName name="Z_B7F9DAC3_441F_11D3_8575_00A0C9DF1035_.wvu.PrintArea" localSheetId="12" hidden="1">#REF!</definedName>
    <definedName name="Z_B7F9DAC3_441F_11D3_8575_00A0C9DF1035_.wvu.PrintArea" localSheetId="36" hidden="1">#REF!</definedName>
    <definedName name="Z_B7F9DAC3_441F_11D3_8575_00A0C9DF1035_.wvu.PrintArea" localSheetId="10" hidden="1">#REF!</definedName>
    <definedName name="Z_B7F9DAC3_441F_11D3_8575_00A0C9DF1035_.wvu.PrintArea" localSheetId="11" hidden="1">#REF!</definedName>
    <definedName name="Z_B7F9DAC3_441F_11D3_8575_00A0C9DF1035_.wvu.PrintArea" localSheetId="9" hidden="1">#REF!</definedName>
    <definedName name="Z_B7F9DAC3_441F_11D3_8575_00A0C9DF1035_.wvu.PrintArea" localSheetId="8" hidden="1">#REF!</definedName>
    <definedName name="Z_B7F9DAC3_441F_11D3_8575_00A0C9DF1035_.wvu.PrintArea" localSheetId="21" hidden="1">#REF!</definedName>
    <definedName name="Z_B7F9DAC3_441F_11D3_8575_00A0C9DF1035_.wvu.PrintArea" localSheetId="6" hidden="1">#REF!</definedName>
    <definedName name="Z_B7F9DAC3_441F_11D3_8575_00A0C9DF1035_.wvu.PrintArea" localSheetId="0" hidden="1">#REF!</definedName>
    <definedName name="Z_B7F9DAC3_441F_11D3_8575_00A0C9DF1035_.wvu.PrintArea" localSheetId="2" hidden="1">#REF!</definedName>
    <definedName name="Z_B7F9DAC3_441F_11D3_8575_00A0C9DF1035_.wvu.PrintArea" localSheetId="1" hidden="1">#REF!</definedName>
    <definedName name="Z_B7F9DAC3_441F_11D3_8575_00A0C9DF1035_.wvu.PrintArea" localSheetId="33" hidden="1">#REF!</definedName>
    <definedName name="Z_B7F9DAC3_441F_11D3_8575_00A0C9DF1035_.wvu.PrintArea" localSheetId="25" hidden="1">#REF!</definedName>
    <definedName name="Z_B7F9DAC3_441F_11D3_8575_00A0C9DF1035_.wvu.PrintArea" hidden="1">#REF!</definedName>
    <definedName name="Z_BE87EB26_C75B_11D3_9810_00A0C9DF29C4_.wvu.PrintArea" localSheetId="17" hidden="1">#REF!</definedName>
    <definedName name="Z_BE87EB26_C75B_11D3_9810_00A0C9DF29C4_.wvu.PrintArea" localSheetId="16" hidden="1">#REF!</definedName>
    <definedName name="Z_BE87EB26_C75B_11D3_9810_00A0C9DF29C4_.wvu.PrintArea" localSheetId="53" hidden="1">#REF!</definedName>
    <definedName name="Z_BE87EB26_C75B_11D3_9810_00A0C9DF29C4_.wvu.PrintArea" localSheetId="23" hidden="1">#REF!</definedName>
    <definedName name="Z_BE87EB26_C75B_11D3_9810_00A0C9DF29C4_.wvu.PrintArea" localSheetId="14" hidden="1">#REF!</definedName>
    <definedName name="Z_BE87EB26_C75B_11D3_9810_00A0C9DF29C4_.wvu.PrintArea" localSheetId="13" hidden="1">#REF!</definedName>
    <definedName name="Z_BE87EB26_C75B_11D3_9810_00A0C9DF29C4_.wvu.PrintArea" localSheetId="12" hidden="1">#REF!</definedName>
    <definedName name="Z_BE87EB26_C75B_11D3_9810_00A0C9DF29C4_.wvu.PrintArea" localSheetId="36" hidden="1">#REF!</definedName>
    <definedName name="Z_BE87EB26_C75B_11D3_9810_00A0C9DF29C4_.wvu.PrintArea" localSheetId="10" hidden="1">#REF!</definedName>
    <definedName name="Z_BE87EB26_C75B_11D3_9810_00A0C9DF29C4_.wvu.PrintArea" localSheetId="11" hidden="1">#REF!</definedName>
    <definedName name="Z_BE87EB26_C75B_11D3_9810_00A0C9DF29C4_.wvu.PrintArea" localSheetId="9" hidden="1">#REF!</definedName>
    <definedName name="Z_BE87EB26_C75B_11D3_9810_00A0C9DF29C4_.wvu.PrintArea" localSheetId="8" hidden="1">#REF!</definedName>
    <definedName name="Z_BE87EB26_C75B_11D3_9810_00A0C9DF29C4_.wvu.PrintArea" localSheetId="21" hidden="1">#REF!</definedName>
    <definedName name="Z_BE87EB26_C75B_11D3_9810_00A0C9DF29C4_.wvu.PrintArea" localSheetId="6" hidden="1">#REF!</definedName>
    <definedName name="Z_BE87EB26_C75B_11D3_9810_00A0C9DF29C4_.wvu.PrintArea" localSheetId="0" hidden="1">#REF!</definedName>
    <definedName name="Z_BE87EB26_C75B_11D3_9810_00A0C9DF29C4_.wvu.PrintArea" localSheetId="2" hidden="1">#REF!</definedName>
    <definedName name="Z_BE87EB26_C75B_11D3_9810_00A0C9DF29C4_.wvu.PrintArea" localSheetId="1" hidden="1">#REF!</definedName>
    <definedName name="Z_BE87EB26_C75B_11D3_9810_00A0C9DF29C4_.wvu.PrintArea" localSheetId="33" hidden="1">#REF!</definedName>
    <definedName name="Z_BE87EB26_C75B_11D3_9810_00A0C9DF29C4_.wvu.PrintArea" localSheetId="25" hidden="1">#REF!</definedName>
    <definedName name="Z_BE87EB26_C75B_11D3_9810_00A0C9DF29C4_.wvu.PrintArea" hidden="1">#REF!</definedName>
    <definedName name="Z_BE87EB27_C75B_11D3_9810_00A0C9DF29C4_.wvu.PrintArea" localSheetId="17" hidden="1">#REF!</definedName>
    <definedName name="Z_BE87EB27_C75B_11D3_9810_00A0C9DF29C4_.wvu.PrintArea" localSheetId="16" hidden="1">#REF!</definedName>
    <definedName name="Z_BE87EB27_C75B_11D3_9810_00A0C9DF29C4_.wvu.PrintArea" localSheetId="53" hidden="1">#REF!</definedName>
    <definedName name="Z_BE87EB27_C75B_11D3_9810_00A0C9DF29C4_.wvu.PrintArea" localSheetId="23" hidden="1">#REF!</definedName>
    <definedName name="Z_BE87EB27_C75B_11D3_9810_00A0C9DF29C4_.wvu.PrintArea" localSheetId="14" hidden="1">#REF!</definedName>
    <definedName name="Z_BE87EB27_C75B_11D3_9810_00A0C9DF29C4_.wvu.PrintArea" localSheetId="13" hidden="1">#REF!</definedName>
    <definedName name="Z_BE87EB27_C75B_11D3_9810_00A0C9DF29C4_.wvu.PrintArea" localSheetId="12" hidden="1">#REF!</definedName>
    <definedName name="Z_BE87EB27_C75B_11D3_9810_00A0C9DF29C4_.wvu.PrintArea" localSheetId="36" hidden="1">#REF!</definedName>
    <definedName name="Z_BE87EB27_C75B_11D3_9810_00A0C9DF29C4_.wvu.PrintArea" localSheetId="10" hidden="1">#REF!</definedName>
    <definedName name="Z_BE87EB27_C75B_11D3_9810_00A0C9DF29C4_.wvu.PrintArea" localSheetId="11" hidden="1">#REF!</definedName>
    <definedName name="Z_BE87EB27_C75B_11D3_9810_00A0C9DF29C4_.wvu.PrintArea" localSheetId="9" hidden="1">#REF!</definedName>
    <definedName name="Z_BE87EB27_C75B_11D3_9810_00A0C9DF29C4_.wvu.PrintArea" localSheetId="8" hidden="1">#REF!</definedName>
    <definedName name="Z_BE87EB27_C75B_11D3_9810_00A0C9DF29C4_.wvu.PrintArea" localSheetId="21" hidden="1">#REF!</definedName>
    <definedName name="Z_BE87EB27_C75B_11D3_9810_00A0C9DF29C4_.wvu.PrintArea" localSheetId="6" hidden="1">#REF!</definedName>
    <definedName name="Z_BE87EB27_C75B_11D3_9810_00A0C9DF29C4_.wvu.PrintArea" localSheetId="0" hidden="1">#REF!</definedName>
    <definedName name="Z_BE87EB27_C75B_11D3_9810_00A0C9DF29C4_.wvu.PrintArea" localSheetId="2" hidden="1">#REF!</definedName>
    <definedName name="Z_BE87EB27_C75B_11D3_9810_00A0C9DF29C4_.wvu.PrintArea" localSheetId="1" hidden="1">#REF!</definedName>
    <definedName name="Z_BE87EB27_C75B_11D3_9810_00A0C9DF29C4_.wvu.PrintArea" localSheetId="33" hidden="1">#REF!</definedName>
    <definedName name="Z_BE87EB27_C75B_11D3_9810_00A0C9DF29C4_.wvu.PrintArea" localSheetId="25" hidden="1">#REF!</definedName>
    <definedName name="Z_BE87EB27_C75B_11D3_9810_00A0C9DF29C4_.wvu.PrintArea" hidden="1">#REF!</definedName>
    <definedName name="Z_BE87EB29_C75B_11D3_9810_00A0C9DF29C4_.wvu.PrintArea" localSheetId="17" hidden="1">#REF!</definedName>
    <definedName name="Z_BE87EB29_C75B_11D3_9810_00A0C9DF29C4_.wvu.PrintArea" localSheetId="16" hidden="1">#REF!</definedName>
    <definedName name="Z_BE87EB29_C75B_11D3_9810_00A0C9DF29C4_.wvu.PrintArea" localSheetId="53" hidden="1">#REF!</definedName>
    <definedName name="Z_BE87EB29_C75B_11D3_9810_00A0C9DF29C4_.wvu.PrintArea" localSheetId="23" hidden="1">#REF!</definedName>
    <definedName name="Z_BE87EB29_C75B_11D3_9810_00A0C9DF29C4_.wvu.PrintArea" localSheetId="14" hidden="1">#REF!</definedName>
    <definedName name="Z_BE87EB29_C75B_11D3_9810_00A0C9DF29C4_.wvu.PrintArea" localSheetId="13" hidden="1">#REF!</definedName>
    <definedName name="Z_BE87EB29_C75B_11D3_9810_00A0C9DF29C4_.wvu.PrintArea" localSheetId="12" hidden="1">#REF!</definedName>
    <definedName name="Z_BE87EB29_C75B_11D3_9810_00A0C9DF29C4_.wvu.PrintArea" localSheetId="36" hidden="1">#REF!</definedName>
    <definedName name="Z_BE87EB29_C75B_11D3_9810_00A0C9DF29C4_.wvu.PrintArea" localSheetId="10" hidden="1">#REF!</definedName>
    <definedName name="Z_BE87EB29_C75B_11D3_9810_00A0C9DF29C4_.wvu.PrintArea" localSheetId="11" hidden="1">#REF!</definedName>
    <definedName name="Z_BE87EB29_C75B_11D3_9810_00A0C9DF29C4_.wvu.PrintArea" localSheetId="9" hidden="1">#REF!</definedName>
    <definedName name="Z_BE87EB29_C75B_11D3_9810_00A0C9DF29C4_.wvu.PrintArea" localSheetId="8" hidden="1">#REF!</definedName>
    <definedName name="Z_BE87EB29_C75B_11D3_9810_00A0C9DF29C4_.wvu.PrintArea" localSheetId="21" hidden="1">#REF!</definedName>
    <definedName name="Z_BE87EB29_C75B_11D3_9810_00A0C9DF29C4_.wvu.PrintArea" localSheetId="6" hidden="1">#REF!</definedName>
    <definedName name="Z_BE87EB29_C75B_11D3_9810_00A0C9DF29C4_.wvu.PrintArea" localSheetId="0" hidden="1">#REF!</definedName>
    <definedName name="Z_BE87EB29_C75B_11D3_9810_00A0C9DF29C4_.wvu.PrintArea" localSheetId="2" hidden="1">#REF!</definedName>
    <definedName name="Z_BE87EB29_C75B_11D3_9810_00A0C9DF29C4_.wvu.PrintArea" localSheetId="1" hidden="1">#REF!</definedName>
    <definedName name="Z_BE87EB29_C75B_11D3_9810_00A0C9DF29C4_.wvu.PrintArea" localSheetId="33" hidden="1">#REF!</definedName>
    <definedName name="Z_BE87EB29_C75B_11D3_9810_00A0C9DF29C4_.wvu.PrintArea" localSheetId="25" hidden="1">#REF!</definedName>
    <definedName name="Z_BE87EB29_C75B_11D3_9810_00A0C9DF29C4_.wvu.PrintArea" hidden="1">#REF!</definedName>
    <definedName name="Z_BE87EB2A_C75B_11D3_9810_00A0C9DF29C4_.wvu.PrintArea" localSheetId="17" hidden="1">#REF!</definedName>
    <definedName name="Z_BE87EB2A_C75B_11D3_9810_00A0C9DF29C4_.wvu.PrintArea" localSheetId="16" hidden="1">#REF!</definedName>
    <definedName name="Z_BE87EB2A_C75B_11D3_9810_00A0C9DF29C4_.wvu.PrintArea" localSheetId="53" hidden="1">#REF!</definedName>
    <definedName name="Z_BE87EB2A_C75B_11D3_9810_00A0C9DF29C4_.wvu.PrintArea" localSheetId="23" hidden="1">#REF!</definedName>
    <definedName name="Z_BE87EB2A_C75B_11D3_9810_00A0C9DF29C4_.wvu.PrintArea" localSheetId="14" hidden="1">#REF!</definedName>
    <definedName name="Z_BE87EB2A_C75B_11D3_9810_00A0C9DF29C4_.wvu.PrintArea" localSheetId="13" hidden="1">#REF!</definedName>
    <definedName name="Z_BE87EB2A_C75B_11D3_9810_00A0C9DF29C4_.wvu.PrintArea" localSheetId="12" hidden="1">#REF!</definedName>
    <definedName name="Z_BE87EB2A_C75B_11D3_9810_00A0C9DF29C4_.wvu.PrintArea" localSheetId="36" hidden="1">#REF!</definedName>
    <definedName name="Z_BE87EB2A_C75B_11D3_9810_00A0C9DF29C4_.wvu.PrintArea" localSheetId="10" hidden="1">#REF!</definedName>
    <definedName name="Z_BE87EB2A_C75B_11D3_9810_00A0C9DF29C4_.wvu.PrintArea" localSheetId="11" hidden="1">#REF!</definedName>
    <definedName name="Z_BE87EB2A_C75B_11D3_9810_00A0C9DF29C4_.wvu.PrintArea" localSheetId="9" hidden="1">#REF!</definedName>
    <definedName name="Z_BE87EB2A_C75B_11D3_9810_00A0C9DF29C4_.wvu.PrintArea" localSheetId="8" hidden="1">#REF!</definedName>
    <definedName name="Z_BE87EB2A_C75B_11D3_9810_00A0C9DF29C4_.wvu.PrintArea" localSheetId="21" hidden="1">#REF!</definedName>
    <definedName name="Z_BE87EB2A_C75B_11D3_9810_00A0C9DF29C4_.wvu.PrintArea" localSheetId="6" hidden="1">#REF!</definedName>
    <definedName name="Z_BE87EB2A_C75B_11D3_9810_00A0C9DF29C4_.wvu.PrintArea" localSheetId="0" hidden="1">#REF!</definedName>
    <definedName name="Z_BE87EB2A_C75B_11D3_9810_00A0C9DF29C4_.wvu.PrintArea" localSheetId="2" hidden="1">#REF!</definedName>
    <definedName name="Z_BE87EB2A_C75B_11D3_9810_00A0C9DF29C4_.wvu.PrintArea" localSheetId="1" hidden="1">#REF!</definedName>
    <definedName name="Z_BE87EB2A_C75B_11D3_9810_00A0C9DF29C4_.wvu.PrintArea" localSheetId="33" hidden="1">#REF!</definedName>
    <definedName name="Z_BE87EB2A_C75B_11D3_9810_00A0C9DF29C4_.wvu.PrintArea" localSheetId="25" hidden="1">#REF!</definedName>
    <definedName name="Z_BE87EB2A_C75B_11D3_9810_00A0C9DF29C4_.wvu.PrintArea" hidden="1">#REF!</definedName>
    <definedName name="Z_BE87EB2B_C75B_11D3_9810_00A0C9DF29C4_.wvu.PrintArea" localSheetId="17" hidden="1">#REF!</definedName>
    <definedName name="Z_BE87EB2B_C75B_11D3_9810_00A0C9DF29C4_.wvu.PrintArea" localSheetId="16" hidden="1">#REF!</definedName>
    <definedName name="Z_BE87EB2B_C75B_11D3_9810_00A0C9DF29C4_.wvu.PrintArea" localSheetId="53" hidden="1">#REF!</definedName>
    <definedName name="Z_BE87EB2B_C75B_11D3_9810_00A0C9DF29C4_.wvu.PrintArea" localSheetId="23" hidden="1">#REF!</definedName>
    <definedName name="Z_BE87EB2B_C75B_11D3_9810_00A0C9DF29C4_.wvu.PrintArea" localSheetId="14" hidden="1">#REF!</definedName>
    <definedName name="Z_BE87EB2B_C75B_11D3_9810_00A0C9DF29C4_.wvu.PrintArea" localSheetId="13" hidden="1">#REF!</definedName>
    <definedName name="Z_BE87EB2B_C75B_11D3_9810_00A0C9DF29C4_.wvu.PrintArea" localSheetId="12" hidden="1">#REF!</definedName>
    <definedName name="Z_BE87EB2B_C75B_11D3_9810_00A0C9DF29C4_.wvu.PrintArea" localSheetId="36" hidden="1">#REF!</definedName>
    <definedName name="Z_BE87EB2B_C75B_11D3_9810_00A0C9DF29C4_.wvu.PrintArea" localSheetId="10" hidden="1">#REF!</definedName>
    <definedName name="Z_BE87EB2B_C75B_11D3_9810_00A0C9DF29C4_.wvu.PrintArea" localSheetId="11" hidden="1">#REF!</definedName>
    <definedName name="Z_BE87EB2B_C75B_11D3_9810_00A0C9DF29C4_.wvu.PrintArea" localSheetId="9" hidden="1">#REF!</definedName>
    <definedName name="Z_BE87EB2B_C75B_11D3_9810_00A0C9DF29C4_.wvu.PrintArea" localSheetId="8" hidden="1">#REF!</definedName>
    <definedName name="Z_BE87EB2B_C75B_11D3_9810_00A0C9DF29C4_.wvu.PrintArea" localSheetId="21" hidden="1">#REF!</definedName>
    <definedName name="Z_BE87EB2B_C75B_11D3_9810_00A0C9DF29C4_.wvu.PrintArea" localSheetId="6" hidden="1">#REF!</definedName>
    <definedName name="Z_BE87EB2B_C75B_11D3_9810_00A0C9DF29C4_.wvu.PrintArea" localSheetId="0" hidden="1">#REF!</definedName>
    <definedName name="Z_BE87EB2B_C75B_11D3_9810_00A0C9DF29C4_.wvu.PrintArea" localSheetId="2" hidden="1">#REF!</definedName>
    <definedName name="Z_BE87EB2B_C75B_11D3_9810_00A0C9DF29C4_.wvu.PrintArea" localSheetId="1" hidden="1">#REF!</definedName>
    <definedName name="Z_BE87EB2B_C75B_11D3_9810_00A0C9DF29C4_.wvu.PrintArea" localSheetId="33" hidden="1">#REF!</definedName>
    <definedName name="Z_BE87EB2B_C75B_11D3_9810_00A0C9DF29C4_.wvu.PrintArea" localSheetId="25" hidden="1">#REF!</definedName>
    <definedName name="Z_BE87EB2B_C75B_11D3_9810_00A0C9DF29C4_.wvu.PrintArea" hidden="1">#REF!</definedName>
    <definedName name="Z_BE87EB2C_C75B_11D3_9810_00A0C9DF29C4_.wvu.PrintArea" localSheetId="17" hidden="1">#REF!</definedName>
    <definedName name="Z_BE87EB2C_C75B_11D3_9810_00A0C9DF29C4_.wvu.PrintArea" localSheetId="16" hidden="1">#REF!</definedName>
    <definedName name="Z_BE87EB2C_C75B_11D3_9810_00A0C9DF29C4_.wvu.PrintArea" localSheetId="53" hidden="1">#REF!</definedName>
    <definedName name="Z_BE87EB2C_C75B_11D3_9810_00A0C9DF29C4_.wvu.PrintArea" localSheetId="23" hidden="1">#REF!</definedName>
    <definedName name="Z_BE87EB2C_C75B_11D3_9810_00A0C9DF29C4_.wvu.PrintArea" localSheetId="14" hidden="1">#REF!</definedName>
    <definedName name="Z_BE87EB2C_C75B_11D3_9810_00A0C9DF29C4_.wvu.PrintArea" localSheetId="13" hidden="1">#REF!</definedName>
    <definedName name="Z_BE87EB2C_C75B_11D3_9810_00A0C9DF29C4_.wvu.PrintArea" localSheetId="12" hidden="1">#REF!</definedName>
    <definedName name="Z_BE87EB2C_C75B_11D3_9810_00A0C9DF29C4_.wvu.PrintArea" localSheetId="36" hidden="1">#REF!</definedName>
    <definedName name="Z_BE87EB2C_C75B_11D3_9810_00A0C9DF29C4_.wvu.PrintArea" localSheetId="10" hidden="1">#REF!</definedName>
    <definedName name="Z_BE87EB2C_C75B_11D3_9810_00A0C9DF29C4_.wvu.PrintArea" localSheetId="11" hidden="1">#REF!</definedName>
    <definedName name="Z_BE87EB2C_C75B_11D3_9810_00A0C9DF29C4_.wvu.PrintArea" localSheetId="9" hidden="1">#REF!</definedName>
    <definedName name="Z_BE87EB2C_C75B_11D3_9810_00A0C9DF29C4_.wvu.PrintArea" localSheetId="8" hidden="1">#REF!</definedName>
    <definedName name="Z_BE87EB2C_C75B_11D3_9810_00A0C9DF29C4_.wvu.PrintArea" localSheetId="21" hidden="1">#REF!</definedName>
    <definedName name="Z_BE87EB2C_C75B_11D3_9810_00A0C9DF29C4_.wvu.PrintArea" localSheetId="6" hidden="1">#REF!</definedName>
    <definedName name="Z_BE87EB2C_C75B_11D3_9810_00A0C9DF29C4_.wvu.PrintArea" localSheetId="0" hidden="1">#REF!</definedName>
    <definedName name="Z_BE87EB2C_C75B_11D3_9810_00A0C9DF29C4_.wvu.PrintArea" localSheetId="2" hidden="1">#REF!</definedName>
    <definedName name="Z_BE87EB2C_C75B_11D3_9810_00A0C9DF29C4_.wvu.PrintArea" localSheetId="1" hidden="1">#REF!</definedName>
    <definedName name="Z_BE87EB2C_C75B_11D3_9810_00A0C9DF29C4_.wvu.PrintArea" localSheetId="33" hidden="1">#REF!</definedName>
    <definedName name="Z_BE87EB2C_C75B_11D3_9810_00A0C9DF29C4_.wvu.PrintArea" localSheetId="25" hidden="1">#REF!</definedName>
    <definedName name="Z_BE87EB2C_C75B_11D3_9810_00A0C9DF29C4_.wvu.PrintArea" hidden="1">#REF!</definedName>
    <definedName name="Z_BE87EB2E_C75B_11D3_9810_00A0C9DF29C4_.wvu.PrintArea" localSheetId="17" hidden="1">#REF!</definedName>
    <definedName name="Z_BE87EB2E_C75B_11D3_9810_00A0C9DF29C4_.wvu.PrintArea" localSheetId="16" hidden="1">#REF!</definedName>
    <definedName name="Z_BE87EB2E_C75B_11D3_9810_00A0C9DF29C4_.wvu.PrintArea" localSheetId="53" hidden="1">#REF!</definedName>
    <definedName name="Z_BE87EB2E_C75B_11D3_9810_00A0C9DF29C4_.wvu.PrintArea" localSheetId="23" hidden="1">#REF!</definedName>
    <definedName name="Z_BE87EB2E_C75B_11D3_9810_00A0C9DF29C4_.wvu.PrintArea" localSheetId="14" hidden="1">#REF!</definedName>
    <definedName name="Z_BE87EB2E_C75B_11D3_9810_00A0C9DF29C4_.wvu.PrintArea" localSheetId="13" hidden="1">#REF!</definedName>
    <definedName name="Z_BE87EB2E_C75B_11D3_9810_00A0C9DF29C4_.wvu.PrintArea" localSheetId="12" hidden="1">#REF!</definedName>
    <definedName name="Z_BE87EB2E_C75B_11D3_9810_00A0C9DF29C4_.wvu.PrintArea" localSheetId="36" hidden="1">#REF!</definedName>
    <definedName name="Z_BE87EB2E_C75B_11D3_9810_00A0C9DF29C4_.wvu.PrintArea" localSheetId="10" hidden="1">#REF!</definedName>
    <definedName name="Z_BE87EB2E_C75B_11D3_9810_00A0C9DF29C4_.wvu.PrintArea" localSheetId="11" hidden="1">#REF!</definedName>
    <definedName name="Z_BE87EB2E_C75B_11D3_9810_00A0C9DF29C4_.wvu.PrintArea" localSheetId="9" hidden="1">#REF!</definedName>
    <definedName name="Z_BE87EB2E_C75B_11D3_9810_00A0C9DF29C4_.wvu.PrintArea" localSheetId="8" hidden="1">#REF!</definedName>
    <definedName name="Z_BE87EB2E_C75B_11D3_9810_00A0C9DF29C4_.wvu.PrintArea" localSheetId="21" hidden="1">#REF!</definedName>
    <definedName name="Z_BE87EB2E_C75B_11D3_9810_00A0C9DF29C4_.wvu.PrintArea" localSheetId="6" hidden="1">#REF!</definedName>
    <definedName name="Z_BE87EB2E_C75B_11D3_9810_00A0C9DF29C4_.wvu.PrintArea" localSheetId="0" hidden="1">#REF!</definedName>
    <definedName name="Z_BE87EB2E_C75B_11D3_9810_00A0C9DF29C4_.wvu.PrintArea" localSheetId="2" hidden="1">#REF!</definedName>
    <definedName name="Z_BE87EB2E_C75B_11D3_9810_00A0C9DF29C4_.wvu.PrintArea" localSheetId="1" hidden="1">#REF!</definedName>
    <definedName name="Z_BE87EB2E_C75B_11D3_9810_00A0C9DF29C4_.wvu.PrintArea" localSheetId="33" hidden="1">#REF!</definedName>
    <definedName name="Z_BE87EB2E_C75B_11D3_9810_00A0C9DF29C4_.wvu.PrintArea" localSheetId="25" hidden="1">#REF!</definedName>
    <definedName name="Z_BE87EB2E_C75B_11D3_9810_00A0C9DF29C4_.wvu.PrintArea" hidden="1">#REF!</definedName>
    <definedName name="Z_BE87EB2F_C75B_11D3_9810_00A0C9DF29C4_.wvu.PrintArea" localSheetId="17" hidden="1">#REF!</definedName>
    <definedName name="Z_BE87EB2F_C75B_11D3_9810_00A0C9DF29C4_.wvu.PrintArea" localSheetId="16" hidden="1">#REF!</definedName>
    <definedName name="Z_BE87EB2F_C75B_11D3_9810_00A0C9DF29C4_.wvu.PrintArea" localSheetId="53" hidden="1">#REF!</definedName>
    <definedName name="Z_BE87EB2F_C75B_11D3_9810_00A0C9DF29C4_.wvu.PrintArea" localSheetId="23" hidden="1">#REF!</definedName>
    <definedName name="Z_BE87EB2F_C75B_11D3_9810_00A0C9DF29C4_.wvu.PrintArea" localSheetId="14" hidden="1">#REF!</definedName>
    <definedName name="Z_BE87EB2F_C75B_11D3_9810_00A0C9DF29C4_.wvu.PrintArea" localSheetId="13" hidden="1">#REF!</definedName>
    <definedName name="Z_BE87EB2F_C75B_11D3_9810_00A0C9DF29C4_.wvu.PrintArea" localSheetId="12" hidden="1">#REF!</definedName>
    <definedName name="Z_BE87EB2F_C75B_11D3_9810_00A0C9DF29C4_.wvu.PrintArea" localSheetId="36" hidden="1">#REF!</definedName>
    <definedName name="Z_BE87EB2F_C75B_11D3_9810_00A0C9DF29C4_.wvu.PrintArea" localSheetId="10" hidden="1">#REF!</definedName>
    <definedName name="Z_BE87EB2F_C75B_11D3_9810_00A0C9DF29C4_.wvu.PrintArea" localSheetId="11" hidden="1">#REF!</definedName>
    <definedName name="Z_BE87EB2F_C75B_11D3_9810_00A0C9DF29C4_.wvu.PrintArea" localSheetId="9" hidden="1">#REF!</definedName>
    <definedName name="Z_BE87EB2F_C75B_11D3_9810_00A0C9DF29C4_.wvu.PrintArea" localSheetId="8" hidden="1">#REF!</definedName>
    <definedName name="Z_BE87EB2F_C75B_11D3_9810_00A0C9DF29C4_.wvu.PrintArea" localSheetId="21" hidden="1">#REF!</definedName>
    <definedName name="Z_BE87EB2F_C75B_11D3_9810_00A0C9DF29C4_.wvu.PrintArea" localSheetId="6" hidden="1">#REF!</definedName>
    <definedName name="Z_BE87EB2F_C75B_11D3_9810_00A0C9DF29C4_.wvu.PrintArea" localSheetId="0" hidden="1">#REF!</definedName>
    <definedName name="Z_BE87EB2F_C75B_11D3_9810_00A0C9DF29C4_.wvu.PrintArea" localSheetId="2" hidden="1">#REF!</definedName>
    <definedName name="Z_BE87EB2F_C75B_11D3_9810_00A0C9DF29C4_.wvu.PrintArea" localSheetId="1" hidden="1">#REF!</definedName>
    <definedName name="Z_BE87EB2F_C75B_11D3_9810_00A0C9DF29C4_.wvu.PrintArea" localSheetId="33" hidden="1">#REF!</definedName>
    <definedName name="Z_BE87EB2F_C75B_11D3_9810_00A0C9DF29C4_.wvu.PrintArea" localSheetId="25" hidden="1">#REF!</definedName>
    <definedName name="Z_BE87EB2F_C75B_11D3_9810_00A0C9DF29C4_.wvu.PrintArea" hidden="1">#REF!</definedName>
    <definedName name="Z_BE87EB30_C75B_11D3_9810_00A0C9DF29C4_.wvu.PrintArea" localSheetId="17" hidden="1">#REF!</definedName>
    <definedName name="Z_BE87EB30_C75B_11D3_9810_00A0C9DF29C4_.wvu.PrintArea" localSheetId="16" hidden="1">#REF!</definedName>
    <definedName name="Z_BE87EB30_C75B_11D3_9810_00A0C9DF29C4_.wvu.PrintArea" localSheetId="53" hidden="1">#REF!</definedName>
    <definedName name="Z_BE87EB30_C75B_11D3_9810_00A0C9DF29C4_.wvu.PrintArea" localSheetId="23" hidden="1">#REF!</definedName>
    <definedName name="Z_BE87EB30_C75B_11D3_9810_00A0C9DF29C4_.wvu.PrintArea" localSheetId="14" hidden="1">#REF!</definedName>
    <definedName name="Z_BE87EB30_C75B_11D3_9810_00A0C9DF29C4_.wvu.PrintArea" localSheetId="13" hidden="1">#REF!</definedName>
    <definedName name="Z_BE87EB30_C75B_11D3_9810_00A0C9DF29C4_.wvu.PrintArea" localSheetId="12" hidden="1">#REF!</definedName>
    <definedName name="Z_BE87EB30_C75B_11D3_9810_00A0C9DF29C4_.wvu.PrintArea" localSheetId="36" hidden="1">#REF!</definedName>
    <definedName name="Z_BE87EB30_C75B_11D3_9810_00A0C9DF29C4_.wvu.PrintArea" localSheetId="10" hidden="1">#REF!</definedName>
    <definedName name="Z_BE87EB30_C75B_11D3_9810_00A0C9DF29C4_.wvu.PrintArea" localSheetId="11" hidden="1">#REF!</definedName>
    <definedName name="Z_BE87EB30_C75B_11D3_9810_00A0C9DF29C4_.wvu.PrintArea" localSheetId="9" hidden="1">#REF!</definedName>
    <definedName name="Z_BE87EB30_C75B_11D3_9810_00A0C9DF29C4_.wvu.PrintArea" localSheetId="8" hidden="1">#REF!</definedName>
    <definedName name="Z_BE87EB30_C75B_11D3_9810_00A0C9DF29C4_.wvu.PrintArea" localSheetId="21" hidden="1">#REF!</definedName>
    <definedName name="Z_BE87EB30_C75B_11D3_9810_00A0C9DF29C4_.wvu.PrintArea" localSheetId="6" hidden="1">#REF!</definedName>
    <definedName name="Z_BE87EB30_C75B_11D3_9810_00A0C9DF29C4_.wvu.PrintArea" localSheetId="0" hidden="1">#REF!</definedName>
    <definedName name="Z_BE87EB30_C75B_11D3_9810_00A0C9DF29C4_.wvu.PrintArea" localSheetId="2" hidden="1">#REF!</definedName>
    <definedName name="Z_BE87EB30_C75B_11D3_9810_00A0C9DF29C4_.wvu.PrintArea" localSheetId="1" hidden="1">#REF!</definedName>
    <definedName name="Z_BE87EB30_C75B_11D3_9810_00A0C9DF29C4_.wvu.PrintArea" localSheetId="33" hidden="1">#REF!</definedName>
    <definedName name="Z_BE87EB30_C75B_11D3_9810_00A0C9DF29C4_.wvu.PrintArea" localSheetId="25" hidden="1">#REF!</definedName>
    <definedName name="Z_BE87EB30_C75B_11D3_9810_00A0C9DF29C4_.wvu.PrintArea" hidden="1">#REF!</definedName>
    <definedName name="Z_BE87EB31_C75B_11D3_9810_00A0C9DF29C4_.wvu.PrintArea" localSheetId="17" hidden="1">#REF!</definedName>
    <definedName name="Z_BE87EB31_C75B_11D3_9810_00A0C9DF29C4_.wvu.PrintArea" localSheetId="16" hidden="1">#REF!</definedName>
    <definedName name="Z_BE87EB31_C75B_11D3_9810_00A0C9DF29C4_.wvu.PrintArea" localSheetId="53" hidden="1">#REF!</definedName>
    <definedName name="Z_BE87EB31_C75B_11D3_9810_00A0C9DF29C4_.wvu.PrintArea" localSheetId="23" hidden="1">#REF!</definedName>
    <definedName name="Z_BE87EB31_C75B_11D3_9810_00A0C9DF29C4_.wvu.PrintArea" localSheetId="14" hidden="1">#REF!</definedName>
    <definedName name="Z_BE87EB31_C75B_11D3_9810_00A0C9DF29C4_.wvu.PrintArea" localSheetId="13" hidden="1">#REF!</definedName>
    <definedName name="Z_BE87EB31_C75B_11D3_9810_00A0C9DF29C4_.wvu.PrintArea" localSheetId="12" hidden="1">#REF!</definedName>
    <definedName name="Z_BE87EB31_C75B_11D3_9810_00A0C9DF29C4_.wvu.PrintArea" localSheetId="36" hidden="1">#REF!</definedName>
    <definedName name="Z_BE87EB31_C75B_11D3_9810_00A0C9DF29C4_.wvu.PrintArea" localSheetId="10" hidden="1">#REF!</definedName>
    <definedName name="Z_BE87EB31_C75B_11D3_9810_00A0C9DF29C4_.wvu.PrintArea" localSheetId="11" hidden="1">#REF!</definedName>
    <definedName name="Z_BE87EB31_C75B_11D3_9810_00A0C9DF29C4_.wvu.PrintArea" localSheetId="9" hidden="1">#REF!</definedName>
    <definedName name="Z_BE87EB31_C75B_11D3_9810_00A0C9DF29C4_.wvu.PrintArea" localSheetId="8" hidden="1">#REF!</definedName>
    <definedName name="Z_BE87EB31_C75B_11D3_9810_00A0C9DF29C4_.wvu.PrintArea" localSheetId="21" hidden="1">#REF!</definedName>
    <definedName name="Z_BE87EB31_C75B_11D3_9810_00A0C9DF29C4_.wvu.PrintArea" localSheetId="6" hidden="1">#REF!</definedName>
    <definedName name="Z_BE87EB31_C75B_11D3_9810_00A0C9DF29C4_.wvu.PrintArea" localSheetId="0" hidden="1">#REF!</definedName>
    <definedName name="Z_BE87EB31_C75B_11D3_9810_00A0C9DF29C4_.wvu.PrintArea" localSheetId="2" hidden="1">#REF!</definedName>
    <definedName name="Z_BE87EB31_C75B_11D3_9810_00A0C9DF29C4_.wvu.PrintArea" localSheetId="1" hidden="1">#REF!</definedName>
    <definedName name="Z_BE87EB31_C75B_11D3_9810_00A0C9DF29C4_.wvu.PrintArea" localSheetId="33" hidden="1">#REF!</definedName>
    <definedName name="Z_BE87EB31_C75B_11D3_9810_00A0C9DF29C4_.wvu.PrintArea" localSheetId="25" hidden="1">#REF!</definedName>
    <definedName name="Z_BE87EB31_C75B_11D3_9810_00A0C9DF29C4_.wvu.PrintArea" hidden="1">#REF!</definedName>
    <definedName name="Z_BE87EB33_C75B_11D3_9810_00A0C9DF29C4_.wvu.PrintArea" localSheetId="17" hidden="1">#REF!</definedName>
    <definedName name="Z_BE87EB33_C75B_11D3_9810_00A0C9DF29C4_.wvu.PrintArea" localSheetId="16" hidden="1">#REF!</definedName>
    <definedName name="Z_BE87EB33_C75B_11D3_9810_00A0C9DF29C4_.wvu.PrintArea" localSheetId="53" hidden="1">#REF!</definedName>
    <definedName name="Z_BE87EB33_C75B_11D3_9810_00A0C9DF29C4_.wvu.PrintArea" localSheetId="23" hidden="1">#REF!</definedName>
    <definedName name="Z_BE87EB33_C75B_11D3_9810_00A0C9DF29C4_.wvu.PrintArea" localSheetId="14" hidden="1">#REF!</definedName>
    <definedName name="Z_BE87EB33_C75B_11D3_9810_00A0C9DF29C4_.wvu.PrintArea" localSheetId="13" hidden="1">#REF!</definedName>
    <definedName name="Z_BE87EB33_C75B_11D3_9810_00A0C9DF29C4_.wvu.PrintArea" localSheetId="12" hidden="1">#REF!</definedName>
    <definedName name="Z_BE87EB33_C75B_11D3_9810_00A0C9DF29C4_.wvu.PrintArea" localSheetId="36" hidden="1">#REF!</definedName>
    <definedName name="Z_BE87EB33_C75B_11D3_9810_00A0C9DF29C4_.wvu.PrintArea" localSheetId="10" hidden="1">#REF!</definedName>
    <definedName name="Z_BE87EB33_C75B_11D3_9810_00A0C9DF29C4_.wvu.PrintArea" localSheetId="11" hidden="1">#REF!</definedName>
    <definedName name="Z_BE87EB33_C75B_11D3_9810_00A0C9DF29C4_.wvu.PrintArea" localSheetId="9" hidden="1">#REF!</definedName>
    <definedName name="Z_BE87EB33_C75B_11D3_9810_00A0C9DF29C4_.wvu.PrintArea" localSheetId="8" hidden="1">#REF!</definedName>
    <definedName name="Z_BE87EB33_C75B_11D3_9810_00A0C9DF29C4_.wvu.PrintArea" localSheetId="21" hidden="1">#REF!</definedName>
    <definedName name="Z_BE87EB33_C75B_11D3_9810_00A0C9DF29C4_.wvu.PrintArea" localSheetId="6" hidden="1">#REF!</definedName>
    <definedName name="Z_BE87EB33_C75B_11D3_9810_00A0C9DF29C4_.wvu.PrintArea" localSheetId="0" hidden="1">#REF!</definedName>
    <definedName name="Z_BE87EB33_C75B_11D3_9810_00A0C9DF29C4_.wvu.PrintArea" localSheetId="2" hidden="1">#REF!</definedName>
    <definedName name="Z_BE87EB33_C75B_11D3_9810_00A0C9DF29C4_.wvu.PrintArea" localSheetId="1" hidden="1">#REF!</definedName>
    <definedName name="Z_BE87EB33_C75B_11D3_9810_00A0C9DF29C4_.wvu.PrintArea" localSheetId="33" hidden="1">#REF!</definedName>
    <definedName name="Z_BE87EB33_C75B_11D3_9810_00A0C9DF29C4_.wvu.PrintArea" localSheetId="25" hidden="1">#REF!</definedName>
    <definedName name="Z_BE87EB33_C75B_11D3_9810_00A0C9DF29C4_.wvu.PrintArea" hidden="1">#REF!</definedName>
    <definedName name="Z_BE87EB34_C75B_11D3_9810_00A0C9DF29C4_.wvu.PrintArea" localSheetId="17" hidden="1">#REF!</definedName>
    <definedName name="Z_BE87EB34_C75B_11D3_9810_00A0C9DF29C4_.wvu.PrintArea" localSheetId="16" hidden="1">#REF!</definedName>
    <definedName name="Z_BE87EB34_C75B_11D3_9810_00A0C9DF29C4_.wvu.PrintArea" localSheetId="53" hidden="1">#REF!</definedName>
    <definedName name="Z_BE87EB34_C75B_11D3_9810_00A0C9DF29C4_.wvu.PrintArea" localSheetId="23" hidden="1">#REF!</definedName>
    <definedName name="Z_BE87EB34_C75B_11D3_9810_00A0C9DF29C4_.wvu.PrintArea" localSheetId="14" hidden="1">#REF!</definedName>
    <definedName name="Z_BE87EB34_C75B_11D3_9810_00A0C9DF29C4_.wvu.PrintArea" localSheetId="13" hidden="1">#REF!</definedName>
    <definedName name="Z_BE87EB34_C75B_11D3_9810_00A0C9DF29C4_.wvu.PrintArea" localSheetId="12" hidden="1">#REF!</definedName>
    <definedName name="Z_BE87EB34_C75B_11D3_9810_00A0C9DF29C4_.wvu.PrintArea" localSheetId="36" hidden="1">#REF!</definedName>
    <definedName name="Z_BE87EB34_C75B_11D3_9810_00A0C9DF29C4_.wvu.PrintArea" localSheetId="10" hidden="1">#REF!</definedName>
    <definedName name="Z_BE87EB34_C75B_11D3_9810_00A0C9DF29C4_.wvu.PrintArea" localSheetId="11" hidden="1">#REF!</definedName>
    <definedName name="Z_BE87EB34_C75B_11D3_9810_00A0C9DF29C4_.wvu.PrintArea" localSheetId="9" hidden="1">#REF!</definedName>
    <definedName name="Z_BE87EB34_C75B_11D3_9810_00A0C9DF29C4_.wvu.PrintArea" localSheetId="8" hidden="1">#REF!</definedName>
    <definedName name="Z_BE87EB34_C75B_11D3_9810_00A0C9DF29C4_.wvu.PrintArea" localSheetId="21" hidden="1">#REF!</definedName>
    <definedName name="Z_BE87EB34_C75B_11D3_9810_00A0C9DF29C4_.wvu.PrintArea" localSheetId="6" hidden="1">#REF!</definedName>
    <definedName name="Z_BE87EB34_C75B_11D3_9810_00A0C9DF29C4_.wvu.PrintArea" localSheetId="0" hidden="1">#REF!</definedName>
    <definedName name="Z_BE87EB34_C75B_11D3_9810_00A0C9DF29C4_.wvu.PrintArea" localSheetId="2" hidden="1">#REF!</definedName>
    <definedName name="Z_BE87EB34_C75B_11D3_9810_00A0C9DF29C4_.wvu.PrintArea" localSheetId="1" hidden="1">#REF!</definedName>
    <definedName name="Z_BE87EB34_C75B_11D3_9810_00A0C9DF29C4_.wvu.PrintArea" localSheetId="33" hidden="1">#REF!</definedName>
    <definedName name="Z_BE87EB34_C75B_11D3_9810_00A0C9DF29C4_.wvu.PrintArea" localSheetId="25" hidden="1">#REF!</definedName>
    <definedName name="Z_BE87EB34_C75B_11D3_9810_00A0C9DF29C4_.wvu.PrintArea" hidden="1">#REF!</definedName>
    <definedName name="Z_BE87EB36_C75B_11D3_9810_00A0C9DF29C4_.wvu.PrintArea" localSheetId="17" hidden="1">#REF!</definedName>
    <definedName name="Z_BE87EB36_C75B_11D3_9810_00A0C9DF29C4_.wvu.PrintArea" localSheetId="16" hidden="1">#REF!</definedName>
    <definedName name="Z_BE87EB36_C75B_11D3_9810_00A0C9DF29C4_.wvu.PrintArea" localSheetId="53" hidden="1">#REF!</definedName>
    <definedName name="Z_BE87EB36_C75B_11D3_9810_00A0C9DF29C4_.wvu.PrintArea" localSheetId="23" hidden="1">#REF!</definedName>
    <definedName name="Z_BE87EB36_C75B_11D3_9810_00A0C9DF29C4_.wvu.PrintArea" localSheetId="14" hidden="1">#REF!</definedName>
    <definedName name="Z_BE87EB36_C75B_11D3_9810_00A0C9DF29C4_.wvu.PrintArea" localSheetId="13" hidden="1">#REF!</definedName>
    <definedName name="Z_BE87EB36_C75B_11D3_9810_00A0C9DF29C4_.wvu.PrintArea" localSheetId="12" hidden="1">#REF!</definedName>
    <definedName name="Z_BE87EB36_C75B_11D3_9810_00A0C9DF29C4_.wvu.PrintArea" localSheetId="36" hidden="1">#REF!</definedName>
    <definedName name="Z_BE87EB36_C75B_11D3_9810_00A0C9DF29C4_.wvu.PrintArea" localSheetId="10" hidden="1">#REF!</definedName>
    <definedName name="Z_BE87EB36_C75B_11D3_9810_00A0C9DF29C4_.wvu.PrintArea" localSheetId="11" hidden="1">#REF!</definedName>
    <definedName name="Z_BE87EB36_C75B_11D3_9810_00A0C9DF29C4_.wvu.PrintArea" localSheetId="9" hidden="1">#REF!</definedName>
    <definedName name="Z_BE87EB36_C75B_11D3_9810_00A0C9DF29C4_.wvu.PrintArea" localSheetId="8" hidden="1">#REF!</definedName>
    <definedName name="Z_BE87EB36_C75B_11D3_9810_00A0C9DF29C4_.wvu.PrintArea" localSheetId="21" hidden="1">#REF!</definedName>
    <definedName name="Z_BE87EB36_C75B_11D3_9810_00A0C9DF29C4_.wvu.PrintArea" localSheetId="6" hidden="1">#REF!</definedName>
    <definedName name="Z_BE87EB36_C75B_11D3_9810_00A0C9DF29C4_.wvu.PrintArea" localSheetId="0" hidden="1">#REF!</definedName>
    <definedName name="Z_BE87EB36_C75B_11D3_9810_00A0C9DF29C4_.wvu.PrintArea" localSheetId="2" hidden="1">#REF!</definedName>
    <definedName name="Z_BE87EB36_C75B_11D3_9810_00A0C9DF29C4_.wvu.PrintArea" localSheetId="1" hidden="1">#REF!</definedName>
    <definedName name="Z_BE87EB36_C75B_11D3_9810_00A0C9DF29C4_.wvu.PrintArea" localSheetId="33" hidden="1">#REF!</definedName>
    <definedName name="Z_BE87EB36_C75B_11D3_9810_00A0C9DF29C4_.wvu.PrintArea" localSheetId="25" hidden="1">#REF!</definedName>
    <definedName name="Z_BE87EB36_C75B_11D3_9810_00A0C9DF29C4_.wvu.PrintArea" hidden="1">#REF!</definedName>
    <definedName name="Z_BE87EB37_C75B_11D3_9810_00A0C9DF29C4_.wvu.PrintArea" localSheetId="17" hidden="1">#REF!</definedName>
    <definedName name="Z_BE87EB37_C75B_11D3_9810_00A0C9DF29C4_.wvu.PrintArea" localSheetId="16" hidden="1">#REF!</definedName>
    <definedName name="Z_BE87EB37_C75B_11D3_9810_00A0C9DF29C4_.wvu.PrintArea" localSheetId="53" hidden="1">#REF!</definedName>
    <definedName name="Z_BE87EB37_C75B_11D3_9810_00A0C9DF29C4_.wvu.PrintArea" localSheetId="23" hidden="1">#REF!</definedName>
    <definedName name="Z_BE87EB37_C75B_11D3_9810_00A0C9DF29C4_.wvu.PrintArea" localSheetId="14" hidden="1">#REF!</definedName>
    <definedName name="Z_BE87EB37_C75B_11D3_9810_00A0C9DF29C4_.wvu.PrintArea" localSheetId="13" hidden="1">#REF!</definedName>
    <definedName name="Z_BE87EB37_C75B_11D3_9810_00A0C9DF29C4_.wvu.PrintArea" localSheetId="12" hidden="1">#REF!</definedName>
    <definedName name="Z_BE87EB37_C75B_11D3_9810_00A0C9DF29C4_.wvu.PrintArea" localSheetId="36" hidden="1">#REF!</definedName>
    <definedName name="Z_BE87EB37_C75B_11D3_9810_00A0C9DF29C4_.wvu.PrintArea" localSheetId="10" hidden="1">#REF!</definedName>
    <definedName name="Z_BE87EB37_C75B_11D3_9810_00A0C9DF29C4_.wvu.PrintArea" localSheetId="11" hidden="1">#REF!</definedName>
    <definedName name="Z_BE87EB37_C75B_11D3_9810_00A0C9DF29C4_.wvu.PrintArea" localSheetId="9" hidden="1">#REF!</definedName>
    <definedName name="Z_BE87EB37_C75B_11D3_9810_00A0C9DF29C4_.wvu.PrintArea" localSheetId="8" hidden="1">#REF!</definedName>
    <definedName name="Z_BE87EB37_C75B_11D3_9810_00A0C9DF29C4_.wvu.PrintArea" localSheetId="21" hidden="1">#REF!</definedName>
    <definedName name="Z_BE87EB37_C75B_11D3_9810_00A0C9DF29C4_.wvu.PrintArea" localSheetId="6" hidden="1">#REF!</definedName>
    <definedName name="Z_BE87EB37_C75B_11D3_9810_00A0C9DF29C4_.wvu.PrintArea" localSheetId="0" hidden="1">#REF!</definedName>
    <definedName name="Z_BE87EB37_C75B_11D3_9810_00A0C9DF29C4_.wvu.PrintArea" localSheetId="2" hidden="1">#REF!</definedName>
    <definedName name="Z_BE87EB37_C75B_11D3_9810_00A0C9DF29C4_.wvu.PrintArea" localSheetId="1" hidden="1">#REF!</definedName>
    <definedName name="Z_BE87EB37_C75B_11D3_9810_00A0C9DF29C4_.wvu.PrintArea" localSheetId="33" hidden="1">#REF!</definedName>
    <definedName name="Z_BE87EB37_C75B_11D3_9810_00A0C9DF29C4_.wvu.PrintArea" localSheetId="25" hidden="1">#REF!</definedName>
    <definedName name="Z_BE87EB37_C75B_11D3_9810_00A0C9DF29C4_.wvu.PrintArea" hidden="1">#REF!</definedName>
    <definedName name="Z_BE87EB39_C75B_11D3_9810_00A0C9DF29C4_.wvu.PrintArea" localSheetId="17" hidden="1">#REF!</definedName>
    <definedName name="Z_BE87EB39_C75B_11D3_9810_00A0C9DF29C4_.wvu.PrintArea" localSheetId="16" hidden="1">#REF!</definedName>
    <definedName name="Z_BE87EB39_C75B_11D3_9810_00A0C9DF29C4_.wvu.PrintArea" localSheetId="53" hidden="1">#REF!</definedName>
    <definedName name="Z_BE87EB39_C75B_11D3_9810_00A0C9DF29C4_.wvu.PrintArea" localSheetId="23" hidden="1">#REF!</definedName>
    <definedName name="Z_BE87EB39_C75B_11D3_9810_00A0C9DF29C4_.wvu.PrintArea" localSheetId="14" hidden="1">#REF!</definedName>
    <definedName name="Z_BE87EB39_C75B_11D3_9810_00A0C9DF29C4_.wvu.PrintArea" localSheetId="13" hidden="1">#REF!</definedName>
    <definedName name="Z_BE87EB39_C75B_11D3_9810_00A0C9DF29C4_.wvu.PrintArea" localSheetId="12" hidden="1">#REF!</definedName>
    <definedName name="Z_BE87EB39_C75B_11D3_9810_00A0C9DF29C4_.wvu.PrintArea" localSheetId="36" hidden="1">#REF!</definedName>
    <definedName name="Z_BE87EB39_C75B_11D3_9810_00A0C9DF29C4_.wvu.PrintArea" localSheetId="10" hidden="1">#REF!</definedName>
    <definedName name="Z_BE87EB39_C75B_11D3_9810_00A0C9DF29C4_.wvu.PrintArea" localSheetId="11" hidden="1">#REF!</definedName>
    <definedName name="Z_BE87EB39_C75B_11D3_9810_00A0C9DF29C4_.wvu.PrintArea" localSheetId="9" hidden="1">#REF!</definedName>
    <definedName name="Z_BE87EB39_C75B_11D3_9810_00A0C9DF29C4_.wvu.PrintArea" localSheetId="8" hidden="1">#REF!</definedName>
    <definedName name="Z_BE87EB39_C75B_11D3_9810_00A0C9DF29C4_.wvu.PrintArea" localSheetId="21" hidden="1">#REF!</definedName>
    <definedName name="Z_BE87EB39_C75B_11D3_9810_00A0C9DF29C4_.wvu.PrintArea" localSheetId="6" hidden="1">#REF!</definedName>
    <definedName name="Z_BE87EB39_C75B_11D3_9810_00A0C9DF29C4_.wvu.PrintArea" localSheetId="0" hidden="1">#REF!</definedName>
    <definedName name="Z_BE87EB39_C75B_11D3_9810_00A0C9DF29C4_.wvu.PrintArea" localSheetId="2" hidden="1">#REF!</definedName>
    <definedName name="Z_BE87EB39_C75B_11D3_9810_00A0C9DF29C4_.wvu.PrintArea" localSheetId="1" hidden="1">#REF!</definedName>
    <definedName name="Z_BE87EB39_C75B_11D3_9810_00A0C9DF29C4_.wvu.PrintArea" localSheetId="33" hidden="1">#REF!</definedName>
    <definedName name="Z_BE87EB39_C75B_11D3_9810_00A0C9DF29C4_.wvu.PrintArea" localSheetId="25" hidden="1">#REF!</definedName>
    <definedName name="Z_BE87EB39_C75B_11D3_9810_00A0C9DF29C4_.wvu.PrintArea" hidden="1">#REF!</definedName>
    <definedName name="Z_BE87EB3A_C75B_11D3_9810_00A0C9DF29C4_.wvu.PrintArea" localSheetId="17" hidden="1">#REF!</definedName>
    <definedName name="Z_BE87EB3A_C75B_11D3_9810_00A0C9DF29C4_.wvu.PrintArea" localSheetId="16" hidden="1">#REF!</definedName>
    <definedName name="Z_BE87EB3A_C75B_11D3_9810_00A0C9DF29C4_.wvu.PrintArea" localSheetId="53" hidden="1">#REF!</definedName>
    <definedName name="Z_BE87EB3A_C75B_11D3_9810_00A0C9DF29C4_.wvu.PrintArea" localSheetId="23" hidden="1">#REF!</definedName>
    <definedName name="Z_BE87EB3A_C75B_11D3_9810_00A0C9DF29C4_.wvu.PrintArea" localSheetId="14" hidden="1">#REF!</definedName>
    <definedName name="Z_BE87EB3A_C75B_11D3_9810_00A0C9DF29C4_.wvu.PrintArea" localSheetId="13" hidden="1">#REF!</definedName>
    <definedName name="Z_BE87EB3A_C75B_11D3_9810_00A0C9DF29C4_.wvu.PrintArea" localSheetId="12" hidden="1">#REF!</definedName>
    <definedName name="Z_BE87EB3A_C75B_11D3_9810_00A0C9DF29C4_.wvu.PrintArea" localSheetId="36" hidden="1">#REF!</definedName>
    <definedName name="Z_BE87EB3A_C75B_11D3_9810_00A0C9DF29C4_.wvu.PrintArea" localSheetId="10" hidden="1">#REF!</definedName>
    <definedName name="Z_BE87EB3A_C75B_11D3_9810_00A0C9DF29C4_.wvu.PrintArea" localSheetId="11" hidden="1">#REF!</definedName>
    <definedName name="Z_BE87EB3A_C75B_11D3_9810_00A0C9DF29C4_.wvu.PrintArea" localSheetId="9" hidden="1">#REF!</definedName>
    <definedName name="Z_BE87EB3A_C75B_11D3_9810_00A0C9DF29C4_.wvu.PrintArea" localSheetId="8" hidden="1">#REF!</definedName>
    <definedName name="Z_BE87EB3A_C75B_11D3_9810_00A0C9DF29C4_.wvu.PrintArea" localSheetId="21" hidden="1">#REF!</definedName>
    <definedName name="Z_BE87EB3A_C75B_11D3_9810_00A0C9DF29C4_.wvu.PrintArea" localSheetId="6" hidden="1">#REF!</definedName>
    <definedName name="Z_BE87EB3A_C75B_11D3_9810_00A0C9DF29C4_.wvu.PrintArea" localSheetId="0" hidden="1">#REF!</definedName>
    <definedName name="Z_BE87EB3A_C75B_11D3_9810_00A0C9DF29C4_.wvu.PrintArea" localSheetId="2" hidden="1">#REF!</definedName>
    <definedName name="Z_BE87EB3A_C75B_11D3_9810_00A0C9DF29C4_.wvu.PrintArea" localSheetId="1" hidden="1">#REF!</definedName>
    <definedName name="Z_BE87EB3A_C75B_11D3_9810_00A0C9DF29C4_.wvu.PrintArea" localSheetId="33" hidden="1">#REF!</definedName>
    <definedName name="Z_BE87EB3A_C75B_11D3_9810_00A0C9DF29C4_.wvu.PrintArea" localSheetId="25" hidden="1">#REF!</definedName>
    <definedName name="Z_BE87EB3A_C75B_11D3_9810_00A0C9DF29C4_.wvu.PrintArea" hidden="1">#REF!</definedName>
    <definedName name="Z_BE87EB3B_C75B_11D3_9810_00A0C9DF29C4_.wvu.PrintArea" localSheetId="17" hidden="1">#REF!</definedName>
    <definedName name="Z_BE87EB3B_C75B_11D3_9810_00A0C9DF29C4_.wvu.PrintArea" localSheetId="16" hidden="1">#REF!</definedName>
    <definedName name="Z_BE87EB3B_C75B_11D3_9810_00A0C9DF29C4_.wvu.PrintArea" localSheetId="53" hidden="1">#REF!</definedName>
    <definedName name="Z_BE87EB3B_C75B_11D3_9810_00A0C9DF29C4_.wvu.PrintArea" localSheetId="23" hidden="1">#REF!</definedName>
    <definedName name="Z_BE87EB3B_C75B_11D3_9810_00A0C9DF29C4_.wvu.PrintArea" localSheetId="14" hidden="1">#REF!</definedName>
    <definedName name="Z_BE87EB3B_C75B_11D3_9810_00A0C9DF29C4_.wvu.PrintArea" localSheetId="13" hidden="1">#REF!</definedName>
    <definedName name="Z_BE87EB3B_C75B_11D3_9810_00A0C9DF29C4_.wvu.PrintArea" localSheetId="12" hidden="1">#REF!</definedName>
    <definedName name="Z_BE87EB3B_C75B_11D3_9810_00A0C9DF29C4_.wvu.PrintArea" localSheetId="36" hidden="1">#REF!</definedName>
    <definedName name="Z_BE87EB3B_C75B_11D3_9810_00A0C9DF29C4_.wvu.PrintArea" localSheetId="10" hidden="1">#REF!</definedName>
    <definedName name="Z_BE87EB3B_C75B_11D3_9810_00A0C9DF29C4_.wvu.PrintArea" localSheetId="11" hidden="1">#REF!</definedName>
    <definedName name="Z_BE87EB3B_C75B_11D3_9810_00A0C9DF29C4_.wvu.PrintArea" localSheetId="9" hidden="1">#REF!</definedName>
    <definedName name="Z_BE87EB3B_C75B_11D3_9810_00A0C9DF29C4_.wvu.PrintArea" localSheetId="8" hidden="1">#REF!</definedName>
    <definedName name="Z_BE87EB3B_C75B_11D3_9810_00A0C9DF29C4_.wvu.PrintArea" localSheetId="21" hidden="1">#REF!</definedName>
    <definedName name="Z_BE87EB3B_C75B_11D3_9810_00A0C9DF29C4_.wvu.PrintArea" localSheetId="6" hidden="1">#REF!</definedName>
    <definedName name="Z_BE87EB3B_C75B_11D3_9810_00A0C9DF29C4_.wvu.PrintArea" localSheetId="0" hidden="1">#REF!</definedName>
    <definedName name="Z_BE87EB3B_C75B_11D3_9810_00A0C9DF29C4_.wvu.PrintArea" localSheetId="2" hidden="1">#REF!</definedName>
    <definedName name="Z_BE87EB3B_C75B_11D3_9810_00A0C9DF29C4_.wvu.PrintArea" localSheetId="1" hidden="1">#REF!</definedName>
    <definedName name="Z_BE87EB3B_C75B_11D3_9810_00A0C9DF29C4_.wvu.PrintArea" localSheetId="33" hidden="1">#REF!</definedName>
    <definedName name="Z_BE87EB3B_C75B_11D3_9810_00A0C9DF29C4_.wvu.PrintArea" localSheetId="25" hidden="1">#REF!</definedName>
    <definedName name="Z_BE87EB3B_C75B_11D3_9810_00A0C9DF29C4_.wvu.PrintArea" hidden="1">#REF!</definedName>
    <definedName name="Z_BE87EB3C_C75B_11D3_9810_00A0C9DF29C4_.wvu.PrintArea" localSheetId="17" hidden="1">#REF!</definedName>
    <definedName name="Z_BE87EB3C_C75B_11D3_9810_00A0C9DF29C4_.wvu.PrintArea" localSheetId="16" hidden="1">#REF!</definedName>
    <definedName name="Z_BE87EB3C_C75B_11D3_9810_00A0C9DF29C4_.wvu.PrintArea" localSheetId="53" hidden="1">#REF!</definedName>
    <definedName name="Z_BE87EB3C_C75B_11D3_9810_00A0C9DF29C4_.wvu.PrintArea" localSheetId="23" hidden="1">#REF!</definedName>
    <definedName name="Z_BE87EB3C_C75B_11D3_9810_00A0C9DF29C4_.wvu.PrintArea" localSheetId="14" hidden="1">#REF!</definedName>
    <definedName name="Z_BE87EB3C_C75B_11D3_9810_00A0C9DF29C4_.wvu.PrintArea" localSheetId="13" hidden="1">#REF!</definedName>
    <definedName name="Z_BE87EB3C_C75B_11D3_9810_00A0C9DF29C4_.wvu.PrintArea" localSheetId="12" hidden="1">#REF!</definedName>
    <definedName name="Z_BE87EB3C_C75B_11D3_9810_00A0C9DF29C4_.wvu.PrintArea" localSheetId="36" hidden="1">#REF!</definedName>
    <definedName name="Z_BE87EB3C_C75B_11D3_9810_00A0C9DF29C4_.wvu.PrintArea" localSheetId="10" hidden="1">#REF!</definedName>
    <definedName name="Z_BE87EB3C_C75B_11D3_9810_00A0C9DF29C4_.wvu.PrintArea" localSheetId="11" hidden="1">#REF!</definedName>
    <definedName name="Z_BE87EB3C_C75B_11D3_9810_00A0C9DF29C4_.wvu.PrintArea" localSheetId="9" hidden="1">#REF!</definedName>
    <definedName name="Z_BE87EB3C_C75B_11D3_9810_00A0C9DF29C4_.wvu.PrintArea" localSheetId="8" hidden="1">#REF!</definedName>
    <definedName name="Z_BE87EB3C_C75B_11D3_9810_00A0C9DF29C4_.wvu.PrintArea" localSheetId="21" hidden="1">#REF!</definedName>
    <definedName name="Z_BE87EB3C_C75B_11D3_9810_00A0C9DF29C4_.wvu.PrintArea" localSheetId="6" hidden="1">#REF!</definedName>
    <definedName name="Z_BE87EB3C_C75B_11D3_9810_00A0C9DF29C4_.wvu.PrintArea" localSheetId="0" hidden="1">#REF!</definedName>
    <definedName name="Z_BE87EB3C_C75B_11D3_9810_00A0C9DF29C4_.wvu.PrintArea" localSheetId="2" hidden="1">#REF!</definedName>
    <definedName name="Z_BE87EB3C_C75B_11D3_9810_00A0C9DF29C4_.wvu.PrintArea" localSheetId="1" hidden="1">#REF!</definedName>
    <definedName name="Z_BE87EB3C_C75B_11D3_9810_00A0C9DF29C4_.wvu.PrintArea" localSheetId="33" hidden="1">#REF!</definedName>
    <definedName name="Z_BE87EB3C_C75B_11D3_9810_00A0C9DF29C4_.wvu.PrintArea" localSheetId="25" hidden="1">#REF!</definedName>
    <definedName name="Z_BE87EB3C_C75B_11D3_9810_00A0C9DF29C4_.wvu.PrintArea" hidden="1">#REF!</definedName>
    <definedName name="Z_BE87EB3E_C75B_11D3_9810_00A0C9DF29C4_.wvu.PrintArea" localSheetId="17" hidden="1">#REF!</definedName>
    <definedName name="Z_BE87EB3E_C75B_11D3_9810_00A0C9DF29C4_.wvu.PrintArea" localSheetId="16" hidden="1">#REF!</definedName>
    <definedName name="Z_BE87EB3E_C75B_11D3_9810_00A0C9DF29C4_.wvu.PrintArea" localSheetId="53" hidden="1">#REF!</definedName>
    <definedName name="Z_BE87EB3E_C75B_11D3_9810_00A0C9DF29C4_.wvu.PrintArea" localSheetId="23" hidden="1">#REF!</definedName>
    <definedName name="Z_BE87EB3E_C75B_11D3_9810_00A0C9DF29C4_.wvu.PrintArea" localSheetId="14" hidden="1">#REF!</definedName>
    <definedName name="Z_BE87EB3E_C75B_11D3_9810_00A0C9DF29C4_.wvu.PrintArea" localSheetId="13" hidden="1">#REF!</definedName>
    <definedName name="Z_BE87EB3E_C75B_11D3_9810_00A0C9DF29C4_.wvu.PrintArea" localSheetId="12" hidden="1">#REF!</definedName>
    <definedName name="Z_BE87EB3E_C75B_11D3_9810_00A0C9DF29C4_.wvu.PrintArea" localSheetId="36" hidden="1">#REF!</definedName>
    <definedName name="Z_BE87EB3E_C75B_11D3_9810_00A0C9DF29C4_.wvu.PrintArea" localSheetId="10" hidden="1">#REF!</definedName>
    <definedName name="Z_BE87EB3E_C75B_11D3_9810_00A0C9DF29C4_.wvu.PrintArea" localSheetId="11" hidden="1">#REF!</definedName>
    <definedName name="Z_BE87EB3E_C75B_11D3_9810_00A0C9DF29C4_.wvu.PrintArea" localSheetId="9" hidden="1">#REF!</definedName>
    <definedName name="Z_BE87EB3E_C75B_11D3_9810_00A0C9DF29C4_.wvu.PrintArea" localSheetId="8" hidden="1">#REF!</definedName>
    <definedName name="Z_BE87EB3E_C75B_11D3_9810_00A0C9DF29C4_.wvu.PrintArea" localSheetId="21" hidden="1">#REF!</definedName>
    <definedName name="Z_BE87EB3E_C75B_11D3_9810_00A0C9DF29C4_.wvu.PrintArea" localSheetId="6" hidden="1">#REF!</definedName>
    <definedName name="Z_BE87EB3E_C75B_11D3_9810_00A0C9DF29C4_.wvu.PrintArea" localSheetId="0" hidden="1">#REF!</definedName>
    <definedName name="Z_BE87EB3E_C75B_11D3_9810_00A0C9DF29C4_.wvu.PrintArea" localSheetId="2" hidden="1">#REF!</definedName>
    <definedName name="Z_BE87EB3E_C75B_11D3_9810_00A0C9DF29C4_.wvu.PrintArea" localSheetId="1" hidden="1">#REF!</definedName>
    <definedName name="Z_BE87EB3E_C75B_11D3_9810_00A0C9DF29C4_.wvu.PrintArea" localSheetId="33" hidden="1">#REF!</definedName>
    <definedName name="Z_BE87EB3E_C75B_11D3_9810_00A0C9DF29C4_.wvu.PrintArea" localSheetId="25" hidden="1">#REF!</definedName>
    <definedName name="Z_BE87EB3E_C75B_11D3_9810_00A0C9DF29C4_.wvu.PrintArea" hidden="1">#REF!</definedName>
    <definedName name="Z_BE87EB3F_C75B_11D3_9810_00A0C9DF29C4_.wvu.PrintArea" localSheetId="17" hidden="1">#REF!</definedName>
    <definedName name="Z_BE87EB3F_C75B_11D3_9810_00A0C9DF29C4_.wvu.PrintArea" localSheetId="16" hidden="1">#REF!</definedName>
    <definedName name="Z_BE87EB3F_C75B_11D3_9810_00A0C9DF29C4_.wvu.PrintArea" localSheetId="53" hidden="1">#REF!</definedName>
    <definedName name="Z_BE87EB3F_C75B_11D3_9810_00A0C9DF29C4_.wvu.PrintArea" localSheetId="23" hidden="1">#REF!</definedName>
    <definedName name="Z_BE87EB3F_C75B_11D3_9810_00A0C9DF29C4_.wvu.PrintArea" localSheetId="14" hidden="1">#REF!</definedName>
    <definedName name="Z_BE87EB3F_C75B_11D3_9810_00A0C9DF29C4_.wvu.PrintArea" localSheetId="13" hidden="1">#REF!</definedName>
    <definedName name="Z_BE87EB3F_C75B_11D3_9810_00A0C9DF29C4_.wvu.PrintArea" localSheetId="12" hidden="1">#REF!</definedName>
    <definedName name="Z_BE87EB3F_C75B_11D3_9810_00A0C9DF29C4_.wvu.PrintArea" localSheetId="36" hidden="1">#REF!</definedName>
    <definedName name="Z_BE87EB3F_C75B_11D3_9810_00A0C9DF29C4_.wvu.PrintArea" localSheetId="10" hidden="1">#REF!</definedName>
    <definedName name="Z_BE87EB3F_C75B_11D3_9810_00A0C9DF29C4_.wvu.PrintArea" localSheetId="11" hidden="1">#REF!</definedName>
    <definedName name="Z_BE87EB3F_C75B_11D3_9810_00A0C9DF29C4_.wvu.PrintArea" localSheetId="9" hidden="1">#REF!</definedName>
    <definedName name="Z_BE87EB3F_C75B_11D3_9810_00A0C9DF29C4_.wvu.PrintArea" localSheetId="8" hidden="1">#REF!</definedName>
    <definedName name="Z_BE87EB3F_C75B_11D3_9810_00A0C9DF29C4_.wvu.PrintArea" localSheetId="21" hidden="1">#REF!</definedName>
    <definedName name="Z_BE87EB3F_C75B_11D3_9810_00A0C9DF29C4_.wvu.PrintArea" localSheetId="6" hidden="1">#REF!</definedName>
    <definedName name="Z_BE87EB3F_C75B_11D3_9810_00A0C9DF29C4_.wvu.PrintArea" localSheetId="0" hidden="1">#REF!</definedName>
    <definedName name="Z_BE87EB3F_C75B_11D3_9810_00A0C9DF29C4_.wvu.PrintArea" localSheetId="2" hidden="1">#REF!</definedName>
    <definedName name="Z_BE87EB3F_C75B_11D3_9810_00A0C9DF29C4_.wvu.PrintArea" localSheetId="1" hidden="1">#REF!</definedName>
    <definedName name="Z_BE87EB3F_C75B_11D3_9810_00A0C9DF29C4_.wvu.PrintArea" localSheetId="33" hidden="1">#REF!</definedName>
    <definedName name="Z_BE87EB3F_C75B_11D3_9810_00A0C9DF29C4_.wvu.PrintArea" localSheetId="25" hidden="1">#REF!</definedName>
    <definedName name="Z_BE87EB3F_C75B_11D3_9810_00A0C9DF29C4_.wvu.PrintArea" hidden="1">#REF!</definedName>
    <definedName name="Z_BE87EB40_C75B_11D3_9810_00A0C9DF29C4_.wvu.PrintArea" localSheetId="17" hidden="1">#REF!</definedName>
    <definedName name="Z_BE87EB40_C75B_11D3_9810_00A0C9DF29C4_.wvu.PrintArea" localSheetId="16" hidden="1">#REF!</definedName>
    <definedName name="Z_BE87EB40_C75B_11D3_9810_00A0C9DF29C4_.wvu.PrintArea" localSheetId="53" hidden="1">#REF!</definedName>
    <definedName name="Z_BE87EB40_C75B_11D3_9810_00A0C9DF29C4_.wvu.PrintArea" localSheetId="23" hidden="1">#REF!</definedName>
    <definedName name="Z_BE87EB40_C75B_11D3_9810_00A0C9DF29C4_.wvu.PrintArea" localSheetId="14" hidden="1">#REF!</definedName>
    <definedName name="Z_BE87EB40_C75B_11D3_9810_00A0C9DF29C4_.wvu.PrintArea" localSheetId="13" hidden="1">#REF!</definedName>
    <definedName name="Z_BE87EB40_C75B_11D3_9810_00A0C9DF29C4_.wvu.PrintArea" localSheetId="12" hidden="1">#REF!</definedName>
    <definedName name="Z_BE87EB40_C75B_11D3_9810_00A0C9DF29C4_.wvu.PrintArea" localSheetId="36" hidden="1">#REF!</definedName>
    <definedName name="Z_BE87EB40_C75B_11D3_9810_00A0C9DF29C4_.wvu.PrintArea" localSheetId="10" hidden="1">#REF!</definedName>
    <definedName name="Z_BE87EB40_C75B_11D3_9810_00A0C9DF29C4_.wvu.PrintArea" localSheetId="11" hidden="1">#REF!</definedName>
    <definedName name="Z_BE87EB40_C75B_11D3_9810_00A0C9DF29C4_.wvu.PrintArea" localSheetId="9" hidden="1">#REF!</definedName>
    <definedName name="Z_BE87EB40_C75B_11D3_9810_00A0C9DF29C4_.wvu.PrintArea" localSheetId="8" hidden="1">#REF!</definedName>
    <definedName name="Z_BE87EB40_C75B_11D3_9810_00A0C9DF29C4_.wvu.PrintArea" localSheetId="21" hidden="1">#REF!</definedName>
    <definedName name="Z_BE87EB40_C75B_11D3_9810_00A0C9DF29C4_.wvu.PrintArea" localSheetId="6" hidden="1">#REF!</definedName>
    <definedName name="Z_BE87EB40_C75B_11D3_9810_00A0C9DF29C4_.wvu.PrintArea" localSheetId="0" hidden="1">#REF!</definedName>
    <definedName name="Z_BE87EB40_C75B_11D3_9810_00A0C9DF29C4_.wvu.PrintArea" localSheetId="2" hidden="1">#REF!</definedName>
    <definedName name="Z_BE87EB40_C75B_11D3_9810_00A0C9DF29C4_.wvu.PrintArea" localSheetId="1" hidden="1">#REF!</definedName>
    <definedName name="Z_BE87EB40_C75B_11D3_9810_00A0C9DF29C4_.wvu.PrintArea" localSheetId="33" hidden="1">#REF!</definedName>
    <definedName name="Z_BE87EB40_C75B_11D3_9810_00A0C9DF29C4_.wvu.PrintArea" localSheetId="25" hidden="1">#REF!</definedName>
    <definedName name="Z_BE87EB40_C75B_11D3_9810_00A0C9DF29C4_.wvu.PrintArea" hidden="1">#REF!</definedName>
    <definedName name="Z_BE87EB41_C75B_11D3_9810_00A0C9DF29C4_.wvu.PrintArea" localSheetId="17" hidden="1">#REF!</definedName>
    <definedName name="Z_BE87EB41_C75B_11D3_9810_00A0C9DF29C4_.wvu.PrintArea" localSheetId="16" hidden="1">#REF!</definedName>
    <definedName name="Z_BE87EB41_C75B_11D3_9810_00A0C9DF29C4_.wvu.PrintArea" localSheetId="53" hidden="1">#REF!</definedName>
    <definedName name="Z_BE87EB41_C75B_11D3_9810_00A0C9DF29C4_.wvu.PrintArea" localSheetId="23" hidden="1">#REF!</definedName>
    <definedName name="Z_BE87EB41_C75B_11D3_9810_00A0C9DF29C4_.wvu.PrintArea" localSheetId="14" hidden="1">#REF!</definedName>
    <definedName name="Z_BE87EB41_C75B_11D3_9810_00A0C9DF29C4_.wvu.PrintArea" localSheetId="13" hidden="1">#REF!</definedName>
    <definedName name="Z_BE87EB41_C75B_11D3_9810_00A0C9DF29C4_.wvu.PrintArea" localSheetId="12" hidden="1">#REF!</definedName>
    <definedName name="Z_BE87EB41_C75B_11D3_9810_00A0C9DF29C4_.wvu.PrintArea" localSheetId="36" hidden="1">#REF!</definedName>
    <definedName name="Z_BE87EB41_C75B_11D3_9810_00A0C9DF29C4_.wvu.PrintArea" localSheetId="10" hidden="1">#REF!</definedName>
    <definedName name="Z_BE87EB41_C75B_11D3_9810_00A0C9DF29C4_.wvu.PrintArea" localSheetId="11" hidden="1">#REF!</definedName>
    <definedName name="Z_BE87EB41_C75B_11D3_9810_00A0C9DF29C4_.wvu.PrintArea" localSheetId="9" hidden="1">#REF!</definedName>
    <definedName name="Z_BE87EB41_C75B_11D3_9810_00A0C9DF29C4_.wvu.PrintArea" localSheetId="8" hidden="1">#REF!</definedName>
    <definedName name="Z_BE87EB41_C75B_11D3_9810_00A0C9DF29C4_.wvu.PrintArea" localSheetId="21" hidden="1">#REF!</definedName>
    <definedName name="Z_BE87EB41_C75B_11D3_9810_00A0C9DF29C4_.wvu.PrintArea" localSheetId="6" hidden="1">#REF!</definedName>
    <definedName name="Z_BE87EB41_C75B_11D3_9810_00A0C9DF29C4_.wvu.PrintArea" localSheetId="0" hidden="1">#REF!</definedName>
    <definedName name="Z_BE87EB41_C75B_11D3_9810_00A0C9DF29C4_.wvu.PrintArea" localSheetId="2" hidden="1">#REF!</definedName>
    <definedName name="Z_BE87EB41_C75B_11D3_9810_00A0C9DF29C4_.wvu.PrintArea" localSheetId="1" hidden="1">#REF!</definedName>
    <definedName name="Z_BE87EB41_C75B_11D3_9810_00A0C9DF29C4_.wvu.PrintArea" localSheetId="33" hidden="1">#REF!</definedName>
    <definedName name="Z_BE87EB41_C75B_11D3_9810_00A0C9DF29C4_.wvu.PrintArea" localSheetId="25" hidden="1">#REF!</definedName>
    <definedName name="Z_BE87EB41_C75B_11D3_9810_00A0C9DF29C4_.wvu.PrintArea" hidden="1">#REF!</definedName>
    <definedName name="Z_BE87EB43_C75B_11D3_9810_00A0C9DF29C4_.wvu.PrintArea" localSheetId="17" hidden="1">#REF!</definedName>
    <definedName name="Z_BE87EB43_C75B_11D3_9810_00A0C9DF29C4_.wvu.PrintArea" localSheetId="16" hidden="1">#REF!</definedName>
    <definedName name="Z_BE87EB43_C75B_11D3_9810_00A0C9DF29C4_.wvu.PrintArea" localSheetId="53" hidden="1">#REF!</definedName>
    <definedName name="Z_BE87EB43_C75B_11D3_9810_00A0C9DF29C4_.wvu.PrintArea" localSheetId="23" hidden="1">#REF!</definedName>
    <definedName name="Z_BE87EB43_C75B_11D3_9810_00A0C9DF29C4_.wvu.PrintArea" localSheetId="14" hidden="1">#REF!</definedName>
    <definedName name="Z_BE87EB43_C75B_11D3_9810_00A0C9DF29C4_.wvu.PrintArea" localSheetId="13" hidden="1">#REF!</definedName>
    <definedName name="Z_BE87EB43_C75B_11D3_9810_00A0C9DF29C4_.wvu.PrintArea" localSheetId="12" hidden="1">#REF!</definedName>
    <definedName name="Z_BE87EB43_C75B_11D3_9810_00A0C9DF29C4_.wvu.PrintArea" localSheetId="36" hidden="1">#REF!</definedName>
    <definedName name="Z_BE87EB43_C75B_11D3_9810_00A0C9DF29C4_.wvu.PrintArea" localSheetId="10" hidden="1">#REF!</definedName>
    <definedName name="Z_BE87EB43_C75B_11D3_9810_00A0C9DF29C4_.wvu.PrintArea" localSheetId="11" hidden="1">#REF!</definedName>
    <definedName name="Z_BE87EB43_C75B_11D3_9810_00A0C9DF29C4_.wvu.PrintArea" localSheetId="9" hidden="1">#REF!</definedName>
    <definedName name="Z_BE87EB43_C75B_11D3_9810_00A0C9DF29C4_.wvu.PrintArea" localSheetId="8" hidden="1">#REF!</definedName>
    <definedName name="Z_BE87EB43_C75B_11D3_9810_00A0C9DF29C4_.wvu.PrintArea" localSheetId="21" hidden="1">#REF!</definedName>
    <definedName name="Z_BE87EB43_C75B_11D3_9810_00A0C9DF29C4_.wvu.PrintArea" localSheetId="6" hidden="1">#REF!</definedName>
    <definedName name="Z_BE87EB43_C75B_11D3_9810_00A0C9DF29C4_.wvu.PrintArea" localSheetId="0" hidden="1">#REF!</definedName>
    <definedName name="Z_BE87EB43_C75B_11D3_9810_00A0C9DF29C4_.wvu.PrintArea" localSheetId="2" hidden="1">#REF!</definedName>
    <definedName name="Z_BE87EB43_C75B_11D3_9810_00A0C9DF29C4_.wvu.PrintArea" localSheetId="1" hidden="1">#REF!</definedName>
    <definedName name="Z_BE87EB43_C75B_11D3_9810_00A0C9DF29C4_.wvu.PrintArea" localSheetId="33" hidden="1">#REF!</definedName>
    <definedName name="Z_BE87EB43_C75B_11D3_9810_00A0C9DF29C4_.wvu.PrintArea" localSheetId="25" hidden="1">#REF!</definedName>
    <definedName name="Z_BE87EB43_C75B_11D3_9810_00A0C9DF29C4_.wvu.PrintArea" hidden="1">#REF!</definedName>
    <definedName name="Z_BE87EB44_C75B_11D3_9810_00A0C9DF29C4_.wvu.PrintArea" localSheetId="17" hidden="1">#REF!</definedName>
    <definedName name="Z_BE87EB44_C75B_11D3_9810_00A0C9DF29C4_.wvu.PrintArea" localSheetId="16" hidden="1">#REF!</definedName>
    <definedName name="Z_BE87EB44_C75B_11D3_9810_00A0C9DF29C4_.wvu.PrintArea" localSheetId="53" hidden="1">#REF!</definedName>
    <definedName name="Z_BE87EB44_C75B_11D3_9810_00A0C9DF29C4_.wvu.PrintArea" localSheetId="23" hidden="1">#REF!</definedName>
    <definedName name="Z_BE87EB44_C75B_11D3_9810_00A0C9DF29C4_.wvu.PrintArea" localSheetId="14" hidden="1">#REF!</definedName>
    <definedName name="Z_BE87EB44_C75B_11D3_9810_00A0C9DF29C4_.wvu.PrintArea" localSheetId="13" hidden="1">#REF!</definedName>
    <definedName name="Z_BE87EB44_C75B_11D3_9810_00A0C9DF29C4_.wvu.PrintArea" localSheetId="12" hidden="1">#REF!</definedName>
    <definedName name="Z_BE87EB44_C75B_11D3_9810_00A0C9DF29C4_.wvu.PrintArea" localSheetId="36" hidden="1">#REF!</definedName>
    <definedName name="Z_BE87EB44_C75B_11D3_9810_00A0C9DF29C4_.wvu.PrintArea" localSheetId="10" hidden="1">#REF!</definedName>
    <definedName name="Z_BE87EB44_C75B_11D3_9810_00A0C9DF29C4_.wvu.PrintArea" localSheetId="11" hidden="1">#REF!</definedName>
    <definedName name="Z_BE87EB44_C75B_11D3_9810_00A0C9DF29C4_.wvu.PrintArea" localSheetId="9" hidden="1">#REF!</definedName>
    <definedName name="Z_BE87EB44_C75B_11D3_9810_00A0C9DF29C4_.wvu.PrintArea" localSheetId="8" hidden="1">#REF!</definedName>
    <definedName name="Z_BE87EB44_C75B_11D3_9810_00A0C9DF29C4_.wvu.PrintArea" localSheetId="21" hidden="1">#REF!</definedName>
    <definedName name="Z_BE87EB44_C75B_11D3_9810_00A0C9DF29C4_.wvu.PrintArea" localSheetId="6" hidden="1">#REF!</definedName>
    <definedName name="Z_BE87EB44_C75B_11D3_9810_00A0C9DF29C4_.wvu.PrintArea" localSheetId="0" hidden="1">#REF!</definedName>
    <definedName name="Z_BE87EB44_C75B_11D3_9810_00A0C9DF29C4_.wvu.PrintArea" localSheetId="2" hidden="1">#REF!</definedName>
    <definedName name="Z_BE87EB44_C75B_11D3_9810_00A0C9DF29C4_.wvu.PrintArea" localSheetId="1" hidden="1">#REF!</definedName>
    <definedName name="Z_BE87EB44_C75B_11D3_9810_00A0C9DF29C4_.wvu.PrintArea" localSheetId="33" hidden="1">#REF!</definedName>
    <definedName name="Z_BE87EB44_C75B_11D3_9810_00A0C9DF29C4_.wvu.PrintArea" localSheetId="25" hidden="1">#REF!</definedName>
    <definedName name="Z_BE87EB44_C75B_11D3_9810_00A0C9DF29C4_.wvu.PrintArea" hidden="1">#REF!</definedName>
    <definedName name="Z_C20A3D4D_6B6B_11D3_ABEF_00A0C9DF1063_.wvu.PrintArea" localSheetId="17" hidden="1">#REF!</definedName>
    <definedName name="Z_C20A3D4D_6B6B_11D3_ABEF_00A0C9DF1063_.wvu.PrintArea" localSheetId="16" hidden="1">#REF!</definedName>
    <definedName name="Z_C20A3D4D_6B6B_11D3_ABEF_00A0C9DF1063_.wvu.PrintArea" localSheetId="53" hidden="1">#REF!</definedName>
    <definedName name="Z_C20A3D4D_6B6B_11D3_ABEF_00A0C9DF1063_.wvu.PrintArea" localSheetId="23" hidden="1">#REF!</definedName>
    <definedName name="Z_C20A3D4D_6B6B_11D3_ABEF_00A0C9DF1063_.wvu.PrintArea" localSheetId="14" hidden="1">#REF!</definedName>
    <definedName name="Z_C20A3D4D_6B6B_11D3_ABEF_00A0C9DF1063_.wvu.PrintArea" localSheetId="13" hidden="1">#REF!</definedName>
    <definedName name="Z_C20A3D4D_6B6B_11D3_ABEF_00A0C9DF1063_.wvu.PrintArea" localSheetId="12" hidden="1">#REF!</definedName>
    <definedName name="Z_C20A3D4D_6B6B_11D3_ABEF_00A0C9DF1063_.wvu.PrintArea" localSheetId="36" hidden="1">#REF!</definedName>
    <definedName name="Z_C20A3D4D_6B6B_11D3_ABEF_00A0C9DF1063_.wvu.PrintArea" localSheetId="10" hidden="1">#REF!</definedName>
    <definedName name="Z_C20A3D4D_6B6B_11D3_ABEF_00A0C9DF1063_.wvu.PrintArea" localSheetId="11" hidden="1">#REF!</definedName>
    <definedName name="Z_C20A3D4D_6B6B_11D3_ABEF_00A0C9DF1063_.wvu.PrintArea" localSheetId="9" hidden="1">#REF!</definedName>
    <definedName name="Z_C20A3D4D_6B6B_11D3_ABEF_00A0C9DF1063_.wvu.PrintArea" localSheetId="8" hidden="1">#REF!</definedName>
    <definedName name="Z_C20A3D4D_6B6B_11D3_ABEF_00A0C9DF1063_.wvu.PrintArea" localSheetId="21" hidden="1">#REF!</definedName>
    <definedName name="Z_C20A3D4D_6B6B_11D3_ABEF_00A0C9DF1063_.wvu.PrintArea" localSheetId="6" hidden="1">#REF!</definedName>
    <definedName name="Z_C20A3D4D_6B6B_11D3_ABEF_00A0C9DF1063_.wvu.PrintArea" localSheetId="0" hidden="1">#REF!</definedName>
    <definedName name="Z_C20A3D4D_6B6B_11D3_ABEF_00A0C9DF1063_.wvu.PrintArea" localSheetId="2" hidden="1">#REF!</definedName>
    <definedName name="Z_C20A3D4D_6B6B_11D3_ABEF_00A0C9DF1063_.wvu.PrintArea" localSheetId="1" hidden="1">#REF!</definedName>
    <definedName name="Z_C20A3D4D_6B6B_11D3_ABEF_00A0C9DF1063_.wvu.PrintArea" localSheetId="33" hidden="1">#REF!</definedName>
    <definedName name="Z_C20A3D4D_6B6B_11D3_ABEF_00A0C9DF1063_.wvu.PrintArea" localSheetId="25" hidden="1">#REF!</definedName>
    <definedName name="Z_C20A3D4D_6B6B_11D3_ABEF_00A0C9DF1063_.wvu.PrintArea" hidden="1">#REF!</definedName>
    <definedName name="Z_C20A3D4E_6B6B_11D3_ABEF_00A0C9DF1063_.wvu.PrintArea" localSheetId="17" hidden="1">#REF!</definedName>
    <definedName name="Z_C20A3D4E_6B6B_11D3_ABEF_00A0C9DF1063_.wvu.PrintArea" localSheetId="16" hidden="1">#REF!</definedName>
    <definedName name="Z_C20A3D4E_6B6B_11D3_ABEF_00A0C9DF1063_.wvu.PrintArea" localSheetId="53" hidden="1">#REF!</definedName>
    <definedName name="Z_C20A3D4E_6B6B_11D3_ABEF_00A0C9DF1063_.wvu.PrintArea" localSheetId="23" hidden="1">#REF!</definedName>
    <definedName name="Z_C20A3D4E_6B6B_11D3_ABEF_00A0C9DF1063_.wvu.PrintArea" localSheetId="14" hidden="1">#REF!</definedName>
    <definedName name="Z_C20A3D4E_6B6B_11D3_ABEF_00A0C9DF1063_.wvu.PrintArea" localSheetId="13" hidden="1">#REF!</definedName>
    <definedName name="Z_C20A3D4E_6B6B_11D3_ABEF_00A0C9DF1063_.wvu.PrintArea" localSheetId="12" hidden="1">#REF!</definedName>
    <definedName name="Z_C20A3D4E_6B6B_11D3_ABEF_00A0C9DF1063_.wvu.PrintArea" localSheetId="36" hidden="1">#REF!</definedName>
    <definedName name="Z_C20A3D4E_6B6B_11D3_ABEF_00A0C9DF1063_.wvu.PrintArea" localSheetId="10" hidden="1">#REF!</definedName>
    <definedName name="Z_C20A3D4E_6B6B_11D3_ABEF_00A0C9DF1063_.wvu.PrintArea" localSheetId="11" hidden="1">#REF!</definedName>
    <definedName name="Z_C20A3D4E_6B6B_11D3_ABEF_00A0C9DF1063_.wvu.PrintArea" localSheetId="9" hidden="1">#REF!</definedName>
    <definedName name="Z_C20A3D4E_6B6B_11D3_ABEF_00A0C9DF1063_.wvu.PrintArea" localSheetId="8" hidden="1">#REF!</definedName>
    <definedName name="Z_C20A3D4E_6B6B_11D3_ABEF_00A0C9DF1063_.wvu.PrintArea" localSheetId="21" hidden="1">#REF!</definedName>
    <definedName name="Z_C20A3D4E_6B6B_11D3_ABEF_00A0C9DF1063_.wvu.PrintArea" localSheetId="6" hidden="1">#REF!</definedName>
    <definedName name="Z_C20A3D4E_6B6B_11D3_ABEF_00A0C9DF1063_.wvu.PrintArea" localSheetId="0" hidden="1">#REF!</definedName>
    <definedName name="Z_C20A3D4E_6B6B_11D3_ABEF_00A0C9DF1063_.wvu.PrintArea" localSheetId="2" hidden="1">#REF!</definedName>
    <definedName name="Z_C20A3D4E_6B6B_11D3_ABEF_00A0C9DF1063_.wvu.PrintArea" localSheetId="1" hidden="1">#REF!</definedName>
    <definedName name="Z_C20A3D4E_6B6B_11D3_ABEF_00A0C9DF1063_.wvu.PrintArea" localSheetId="33" hidden="1">#REF!</definedName>
    <definedName name="Z_C20A3D4E_6B6B_11D3_ABEF_00A0C9DF1063_.wvu.PrintArea" localSheetId="25" hidden="1">#REF!</definedName>
    <definedName name="Z_C20A3D4E_6B6B_11D3_ABEF_00A0C9DF1063_.wvu.PrintArea" hidden="1">#REF!</definedName>
    <definedName name="Z_C20A3D50_6B6B_11D3_ABEF_00A0C9DF1063_.wvu.PrintArea" localSheetId="17" hidden="1">#REF!</definedName>
    <definedName name="Z_C20A3D50_6B6B_11D3_ABEF_00A0C9DF1063_.wvu.PrintArea" localSheetId="16" hidden="1">#REF!</definedName>
    <definedName name="Z_C20A3D50_6B6B_11D3_ABEF_00A0C9DF1063_.wvu.PrintArea" localSheetId="53" hidden="1">#REF!</definedName>
    <definedName name="Z_C20A3D50_6B6B_11D3_ABEF_00A0C9DF1063_.wvu.PrintArea" localSheetId="23" hidden="1">#REF!</definedName>
    <definedName name="Z_C20A3D50_6B6B_11D3_ABEF_00A0C9DF1063_.wvu.PrintArea" localSheetId="14" hidden="1">#REF!</definedName>
    <definedName name="Z_C20A3D50_6B6B_11D3_ABEF_00A0C9DF1063_.wvu.PrintArea" localSheetId="13" hidden="1">#REF!</definedName>
    <definedName name="Z_C20A3D50_6B6B_11D3_ABEF_00A0C9DF1063_.wvu.PrintArea" localSheetId="12" hidden="1">#REF!</definedName>
    <definedName name="Z_C20A3D50_6B6B_11D3_ABEF_00A0C9DF1063_.wvu.PrintArea" localSheetId="36" hidden="1">#REF!</definedName>
    <definedName name="Z_C20A3D50_6B6B_11D3_ABEF_00A0C9DF1063_.wvu.PrintArea" localSheetId="10" hidden="1">#REF!</definedName>
    <definedName name="Z_C20A3D50_6B6B_11D3_ABEF_00A0C9DF1063_.wvu.PrintArea" localSheetId="11" hidden="1">#REF!</definedName>
    <definedName name="Z_C20A3D50_6B6B_11D3_ABEF_00A0C9DF1063_.wvu.PrintArea" localSheetId="9" hidden="1">#REF!</definedName>
    <definedName name="Z_C20A3D50_6B6B_11D3_ABEF_00A0C9DF1063_.wvu.PrintArea" localSheetId="8" hidden="1">#REF!</definedName>
    <definedName name="Z_C20A3D50_6B6B_11D3_ABEF_00A0C9DF1063_.wvu.PrintArea" localSheetId="21" hidden="1">#REF!</definedName>
    <definedName name="Z_C20A3D50_6B6B_11D3_ABEF_00A0C9DF1063_.wvu.PrintArea" localSheetId="6" hidden="1">#REF!</definedName>
    <definedName name="Z_C20A3D50_6B6B_11D3_ABEF_00A0C9DF1063_.wvu.PrintArea" localSheetId="0" hidden="1">#REF!</definedName>
    <definedName name="Z_C20A3D50_6B6B_11D3_ABEF_00A0C9DF1063_.wvu.PrintArea" localSheetId="2" hidden="1">#REF!</definedName>
    <definedName name="Z_C20A3D50_6B6B_11D3_ABEF_00A0C9DF1063_.wvu.PrintArea" localSheetId="1" hidden="1">#REF!</definedName>
    <definedName name="Z_C20A3D50_6B6B_11D3_ABEF_00A0C9DF1063_.wvu.PrintArea" localSheetId="33" hidden="1">#REF!</definedName>
    <definedName name="Z_C20A3D50_6B6B_11D3_ABEF_00A0C9DF1063_.wvu.PrintArea" localSheetId="25" hidden="1">#REF!</definedName>
    <definedName name="Z_C20A3D50_6B6B_11D3_ABEF_00A0C9DF1063_.wvu.PrintArea" hidden="1">#REF!</definedName>
    <definedName name="Z_C20A3D51_6B6B_11D3_ABEF_00A0C9DF1063_.wvu.PrintArea" localSheetId="17" hidden="1">#REF!</definedName>
    <definedName name="Z_C20A3D51_6B6B_11D3_ABEF_00A0C9DF1063_.wvu.PrintArea" localSheetId="16" hidden="1">#REF!</definedName>
    <definedName name="Z_C20A3D51_6B6B_11D3_ABEF_00A0C9DF1063_.wvu.PrintArea" localSheetId="53" hidden="1">#REF!</definedName>
    <definedName name="Z_C20A3D51_6B6B_11D3_ABEF_00A0C9DF1063_.wvu.PrintArea" localSheetId="23" hidden="1">#REF!</definedName>
    <definedName name="Z_C20A3D51_6B6B_11D3_ABEF_00A0C9DF1063_.wvu.PrintArea" localSheetId="14" hidden="1">#REF!</definedName>
    <definedName name="Z_C20A3D51_6B6B_11D3_ABEF_00A0C9DF1063_.wvu.PrintArea" localSheetId="13" hidden="1">#REF!</definedName>
    <definedName name="Z_C20A3D51_6B6B_11D3_ABEF_00A0C9DF1063_.wvu.PrintArea" localSheetId="12" hidden="1">#REF!</definedName>
    <definedName name="Z_C20A3D51_6B6B_11D3_ABEF_00A0C9DF1063_.wvu.PrintArea" localSheetId="36" hidden="1">#REF!</definedName>
    <definedName name="Z_C20A3D51_6B6B_11D3_ABEF_00A0C9DF1063_.wvu.PrintArea" localSheetId="10" hidden="1">#REF!</definedName>
    <definedName name="Z_C20A3D51_6B6B_11D3_ABEF_00A0C9DF1063_.wvu.PrintArea" localSheetId="11" hidden="1">#REF!</definedName>
    <definedName name="Z_C20A3D51_6B6B_11D3_ABEF_00A0C9DF1063_.wvu.PrintArea" localSheetId="9" hidden="1">#REF!</definedName>
    <definedName name="Z_C20A3D51_6B6B_11D3_ABEF_00A0C9DF1063_.wvu.PrintArea" localSheetId="8" hidden="1">#REF!</definedName>
    <definedName name="Z_C20A3D51_6B6B_11D3_ABEF_00A0C9DF1063_.wvu.PrintArea" localSheetId="21" hidden="1">#REF!</definedName>
    <definedName name="Z_C20A3D51_6B6B_11D3_ABEF_00A0C9DF1063_.wvu.PrintArea" localSheetId="6" hidden="1">#REF!</definedName>
    <definedName name="Z_C20A3D51_6B6B_11D3_ABEF_00A0C9DF1063_.wvu.PrintArea" localSheetId="0" hidden="1">#REF!</definedName>
    <definedName name="Z_C20A3D51_6B6B_11D3_ABEF_00A0C9DF1063_.wvu.PrintArea" localSheetId="2" hidden="1">#REF!</definedName>
    <definedName name="Z_C20A3D51_6B6B_11D3_ABEF_00A0C9DF1063_.wvu.PrintArea" localSheetId="1" hidden="1">#REF!</definedName>
    <definedName name="Z_C20A3D51_6B6B_11D3_ABEF_00A0C9DF1063_.wvu.PrintArea" localSheetId="33" hidden="1">#REF!</definedName>
    <definedName name="Z_C20A3D51_6B6B_11D3_ABEF_00A0C9DF1063_.wvu.PrintArea" localSheetId="25" hidden="1">#REF!</definedName>
    <definedName name="Z_C20A3D51_6B6B_11D3_ABEF_00A0C9DF1063_.wvu.PrintArea" hidden="1">#REF!</definedName>
    <definedName name="Z_C20A3D52_6B6B_11D3_ABEF_00A0C9DF1063_.wvu.PrintArea" localSheetId="17" hidden="1">#REF!</definedName>
    <definedName name="Z_C20A3D52_6B6B_11D3_ABEF_00A0C9DF1063_.wvu.PrintArea" localSheetId="16" hidden="1">#REF!</definedName>
    <definedName name="Z_C20A3D52_6B6B_11D3_ABEF_00A0C9DF1063_.wvu.PrintArea" localSheetId="53" hidden="1">#REF!</definedName>
    <definedName name="Z_C20A3D52_6B6B_11D3_ABEF_00A0C9DF1063_.wvu.PrintArea" localSheetId="23" hidden="1">#REF!</definedName>
    <definedName name="Z_C20A3D52_6B6B_11D3_ABEF_00A0C9DF1063_.wvu.PrintArea" localSheetId="14" hidden="1">#REF!</definedName>
    <definedName name="Z_C20A3D52_6B6B_11D3_ABEF_00A0C9DF1063_.wvu.PrintArea" localSheetId="13" hidden="1">#REF!</definedName>
    <definedName name="Z_C20A3D52_6B6B_11D3_ABEF_00A0C9DF1063_.wvu.PrintArea" localSheetId="12" hidden="1">#REF!</definedName>
    <definedName name="Z_C20A3D52_6B6B_11D3_ABEF_00A0C9DF1063_.wvu.PrintArea" localSheetId="36" hidden="1">#REF!</definedName>
    <definedName name="Z_C20A3D52_6B6B_11D3_ABEF_00A0C9DF1063_.wvu.PrintArea" localSheetId="10" hidden="1">#REF!</definedName>
    <definedName name="Z_C20A3D52_6B6B_11D3_ABEF_00A0C9DF1063_.wvu.PrintArea" localSheetId="11" hidden="1">#REF!</definedName>
    <definedName name="Z_C20A3D52_6B6B_11D3_ABEF_00A0C9DF1063_.wvu.PrintArea" localSheetId="9" hidden="1">#REF!</definedName>
    <definedName name="Z_C20A3D52_6B6B_11D3_ABEF_00A0C9DF1063_.wvu.PrintArea" localSheetId="8" hidden="1">#REF!</definedName>
    <definedName name="Z_C20A3D52_6B6B_11D3_ABEF_00A0C9DF1063_.wvu.PrintArea" localSheetId="21" hidden="1">#REF!</definedName>
    <definedName name="Z_C20A3D52_6B6B_11D3_ABEF_00A0C9DF1063_.wvu.PrintArea" localSheetId="6" hidden="1">#REF!</definedName>
    <definedName name="Z_C20A3D52_6B6B_11D3_ABEF_00A0C9DF1063_.wvu.PrintArea" localSheetId="0" hidden="1">#REF!</definedName>
    <definedName name="Z_C20A3D52_6B6B_11D3_ABEF_00A0C9DF1063_.wvu.PrintArea" localSheetId="2" hidden="1">#REF!</definedName>
    <definedName name="Z_C20A3D52_6B6B_11D3_ABEF_00A0C9DF1063_.wvu.PrintArea" localSheetId="1" hidden="1">#REF!</definedName>
    <definedName name="Z_C20A3D52_6B6B_11D3_ABEF_00A0C9DF1063_.wvu.PrintArea" localSheetId="33" hidden="1">#REF!</definedName>
    <definedName name="Z_C20A3D52_6B6B_11D3_ABEF_00A0C9DF1063_.wvu.PrintArea" localSheetId="25" hidden="1">#REF!</definedName>
    <definedName name="Z_C20A3D52_6B6B_11D3_ABEF_00A0C9DF1063_.wvu.PrintArea" hidden="1">#REF!</definedName>
    <definedName name="Z_C20A3D53_6B6B_11D3_ABEF_00A0C9DF1063_.wvu.PrintArea" localSheetId="17" hidden="1">#REF!</definedName>
    <definedName name="Z_C20A3D53_6B6B_11D3_ABEF_00A0C9DF1063_.wvu.PrintArea" localSheetId="16" hidden="1">#REF!</definedName>
    <definedName name="Z_C20A3D53_6B6B_11D3_ABEF_00A0C9DF1063_.wvu.PrintArea" localSheetId="53" hidden="1">#REF!</definedName>
    <definedName name="Z_C20A3D53_6B6B_11D3_ABEF_00A0C9DF1063_.wvu.PrintArea" localSheetId="23" hidden="1">#REF!</definedName>
    <definedName name="Z_C20A3D53_6B6B_11D3_ABEF_00A0C9DF1063_.wvu.PrintArea" localSheetId="14" hidden="1">#REF!</definedName>
    <definedName name="Z_C20A3D53_6B6B_11D3_ABEF_00A0C9DF1063_.wvu.PrintArea" localSheetId="13" hidden="1">#REF!</definedName>
    <definedName name="Z_C20A3D53_6B6B_11D3_ABEF_00A0C9DF1063_.wvu.PrintArea" localSheetId="12" hidden="1">#REF!</definedName>
    <definedName name="Z_C20A3D53_6B6B_11D3_ABEF_00A0C9DF1063_.wvu.PrintArea" localSheetId="36" hidden="1">#REF!</definedName>
    <definedName name="Z_C20A3D53_6B6B_11D3_ABEF_00A0C9DF1063_.wvu.PrintArea" localSheetId="10" hidden="1">#REF!</definedName>
    <definedName name="Z_C20A3D53_6B6B_11D3_ABEF_00A0C9DF1063_.wvu.PrintArea" localSheetId="11" hidden="1">#REF!</definedName>
    <definedName name="Z_C20A3D53_6B6B_11D3_ABEF_00A0C9DF1063_.wvu.PrintArea" localSheetId="9" hidden="1">#REF!</definedName>
    <definedName name="Z_C20A3D53_6B6B_11D3_ABEF_00A0C9DF1063_.wvu.PrintArea" localSheetId="8" hidden="1">#REF!</definedName>
    <definedName name="Z_C20A3D53_6B6B_11D3_ABEF_00A0C9DF1063_.wvu.PrintArea" localSheetId="21" hidden="1">#REF!</definedName>
    <definedName name="Z_C20A3D53_6B6B_11D3_ABEF_00A0C9DF1063_.wvu.PrintArea" localSheetId="6" hidden="1">#REF!</definedName>
    <definedName name="Z_C20A3D53_6B6B_11D3_ABEF_00A0C9DF1063_.wvu.PrintArea" localSheetId="0" hidden="1">#REF!</definedName>
    <definedName name="Z_C20A3D53_6B6B_11D3_ABEF_00A0C9DF1063_.wvu.PrintArea" localSheetId="2" hidden="1">#REF!</definedName>
    <definedName name="Z_C20A3D53_6B6B_11D3_ABEF_00A0C9DF1063_.wvu.PrintArea" localSheetId="1" hidden="1">#REF!</definedName>
    <definedName name="Z_C20A3D53_6B6B_11D3_ABEF_00A0C9DF1063_.wvu.PrintArea" localSheetId="33" hidden="1">#REF!</definedName>
    <definedName name="Z_C20A3D53_6B6B_11D3_ABEF_00A0C9DF1063_.wvu.PrintArea" localSheetId="25" hidden="1">#REF!</definedName>
    <definedName name="Z_C20A3D53_6B6B_11D3_ABEF_00A0C9DF1063_.wvu.PrintArea" hidden="1">#REF!</definedName>
    <definedName name="Z_C20A3D55_6B6B_11D3_ABEF_00A0C9DF1063_.wvu.PrintArea" localSheetId="17" hidden="1">#REF!</definedName>
    <definedName name="Z_C20A3D55_6B6B_11D3_ABEF_00A0C9DF1063_.wvu.PrintArea" localSheetId="16" hidden="1">#REF!</definedName>
    <definedName name="Z_C20A3D55_6B6B_11D3_ABEF_00A0C9DF1063_.wvu.PrintArea" localSheetId="53" hidden="1">#REF!</definedName>
    <definedName name="Z_C20A3D55_6B6B_11D3_ABEF_00A0C9DF1063_.wvu.PrintArea" localSheetId="23" hidden="1">#REF!</definedName>
    <definedName name="Z_C20A3D55_6B6B_11D3_ABEF_00A0C9DF1063_.wvu.PrintArea" localSheetId="14" hidden="1">#REF!</definedName>
    <definedName name="Z_C20A3D55_6B6B_11D3_ABEF_00A0C9DF1063_.wvu.PrintArea" localSheetId="13" hidden="1">#REF!</definedName>
    <definedName name="Z_C20A3D55_6B6B_11D3_ABEF_00A0C9DF1063_.wvu.PrintArea" localSheetId="12" hidden="1">#REF!</definedName>
    <definedName name="Z_C20A3D55_6B6B_11D3_ABEF_00A0C9DF1063_.wvu.PrintArea" localSheetId="36" hidden="1">#REF!</definedName>
    <definedName name="Z_C20A3D55_6B6B_11D3_ABEF_00A0C9DF1063_.wvu.PrintArea" localSheetId="10" hidden="1">#REF!</definedName>
    <definedName name="Z_C20A3D55_6B6B_11D3_ABEF_00A0C9DF1063_.wvu.PrintArea" localSheetId="11" hidden="1">#REF!</definedName>
    <definedName name="Z_C20A3D55_6B6B_11D3_ABEF_00A0C9DF1063_.wvu.PrintArea" localSheetId="9" hidden="1">#REF!</definedName>
    <definedName name="Z_C20A3D55_6B6B_11D3_ABEF_00A0C9DF1063_.wvu.PrintArea" localSheetId="8" hidden="1">#REF!</definedName>
    <definedName name="Z_C20A3D55_6B6B_11D3_ABEF_00A0C9DF1063_.wvu.PrintArea" localSheetId="21" hidden="1">#REF!</definedName>
    <definedName name="Z_C20A3D55_6B6B_11D3_ABEF_00A0C9DF1063_.wvu.PrintArea" localSheetId="6" hidden="1">#REF!</definedName>
    <definedName name="Z_C20A3D55_6B6B_11D3_ABEF_00A0C9DF1063_.wvu.PrintArea" localSheetId="0" hidden="1">#REF!</definedName>
    <definedName name="Z_C20A3D55_6B6B_11D3_ABEF_00A0C9DF1063_.wvu.PrintArea" localSheetId="2" hidden="1">#REF!</definedName>
    <definedName name="Z_C20A3D55_6B6B_11D3_ABEF_00A0C9DF1063_.wvu.PrintArea" localSheetId="1" hidden="1">#REF!</definedName>
    <definedName name="Z_C20A3D55_6B6B_11D3_ABEF_00A0C9DF1063_.wvu.PrintArea" localSheetId="33" hidden="1">#REF!</definedName>
    <definedName name="Z_C20A3D55_6B6B_11D3_ABEF_00A0C9DF1063_.wvu.PrintArea" localSheetId="25" hidden="1">#REF!</definedName>
    <definedName name="Z_C20A3D55_6B6B_11D3_ABEF_00A0C9DF1063_.wvu.PrintArea" hidden="1">#REF!</definedName>
    <definedName name="Z_C20A3D56_6B6B_11D3_ABEF_00A0C9DF1063_.wvu.PrintArea" localSheetId="17" hidden="1">#REF!</definedName>
    <definedName name="Z_C20A3D56_6B6B_11D3_ABEF_00A0C9DF1063_.wvu.PrintArea" localSheetId="16" hidden="1">#REF!</definedName>
    <definedName name="Z_C20A3D56_6B6B_11D3_ABEF_00A0C9DF1063_.wvu.PrintArea" localSheetId="53" hidden="1">#REF!</definedName>
    <definedName name="Z_C20A3D56_6B6B_11D3_ABEF_00A0C9DF1063_.wvu.PrintArea" localSheetId="23" hidden="1">#REF!</definedName>
    <definedName name="Z_C20A3D56_6B6B_11D3_ABEF_00A0C9DF1063_.wvu.PrintArea" localSheetId="14" hidden="1">#REF!</definedName>
    <definedName name="Z_C20A3D56_6B6B_11D3_ABEF_00A0C9DF1063_.wvu.PrintArea" localSheetId="13" hidden="1">#REF!</definedName>
    <definedName name="Z_C20A3D56_6B6B_11D3_ABEF_00A0C9DF1063_.wvu.PrintArea" localSheetId="12" hidden="1">#REF!</definedName>
    <definedName name="Z_C20A3D56_6B6B_11D3_ABEF_00A0C9DF1063_.wvu.PrintArea" localSheetId="36" hidden="1">#REF!</definedName>
    <definedName name="Z_C20A3D56_6B6B_11D3_ABEF_00A0C9DF1063_.wvu.PrintArea" localSheetId="10" hidden="1">#REF!</definedName>
    <definedName name="Z_C20A3D56_6B6B_11D3_ABEF_00A0C9DF1063_.wvu.PrintArea" localSheetId="11" hidden="1">#REF!</definedName>
    <definedName name="Z_C20A3D56_6B6B_11D3_ABEF_00A0C9DF1063_.wvu.PrintArea" localSheetId="9" hidden="1">#REF!</definedName>
    <definedName name="Z_C20A3D56_6B6B_11D3_ABEF_00A0C9DF1063_.wvu.PrintArea" localSheetId="8" hidden="1">#REF!</definedName>
    <definedName name="Z_C20A3D56_6B6B_11D3_ABEF_00A0C9DF1063_.wvu.PrintArea" localSheetId="21" hidden="1">#REF!</definedName>
    <definedName name="Z_C20A3D56_6B6B_11D3_ABEF_00A0C9DF1063_.wvu.PrintArea" localSheetId="6" hidden="1">#REF!</definedName>
    <definedName name="Z_C20A3D56_6B6B_11D3_ABEF_00A0C9DF1063_.wvu.PrintArea" localSheetId="0" hidden="1">#REF!</definedName>
    <definedName name="Z_C20A3D56_6B6B_11D3_ABEF_00A0C9DF1063_.wvu.PrintArea" localSheetId="2" hidden="1">#REF!</definedName>
    <definedName name="Z_C20A3D56_6B6B_11D3_ABEF_00A0C9DF1063_.wvu.PrintArea" localSheetId="1" hidden="1">#REF!</definedName>
    <definedName name="Z_C20A3D56_6B6B_11D3_ABEF_00A0C9DF1063_.wvu.PrintArea" localSheetId="33" hidden="1">#REF!</definedName>
    <definedName name="Z_C20A3D56_6B6B_11D3_ABEF_00A0C9DF1063_.wvu.PrintArea" localSheetId="25" hidden="1">#REF!</definedName>
    <definedName name="Z_C20A3D56_6B6B_11D3_ABEF_00A0C9DF1063_.wvu.PrintArea" hidden="1">#REF!</definedName>
    <definedName name="Z_C20A3D57_6B6B_11D3_ABEF_00A0C9DF1063_.wvu.PrintArea" localSheetId="17" hidden="1">#REF!</definedName>
    <definedName name="Z_C20A3D57_6B6B_11D3_ABEF_00A0C9DF1063_.wvu.PrintArea" localSheetId="16" hidden="1">#REF!</definedName>
    <definedName name="Z_C20A3D57_6B6B_11D3_ABEF_00A0C9DF1063_.wvu.PrintArea" localSheetId="53" hidden="1">#REF!</definedName>
    <definedName name="Z_C20A3D57_6B6B_11D3_ABEF_00A0C9DF1063_.wvu.PrintArea" localSheetId="23" hidden="1">#REF!</definedName>
    <definedName name="Z_C20A3D57_6B6B_11D3_ABEF_00A0C9DF1063_.wvu.PrintArea" localSheetId="14" hidden="1">#REF!</definedName>
    <definedName name="Z_C20A3D57_6B6B_11D3_ABEF_00A0C9DF1063_.wvu.PrintArea" localSheetId="13" hidden="1">#REF!</definedName>
    <definedName name="Z_C20A3D57_6B6B_11D3_ABEF_00A0C9DF1063_.wvu.PrintArea" localSheetId="12" hidden="1">#REF!</definedName>
    <definedName name="Z_C20A3D57_6B6B_11D3_ABEF_00A0C9DF1063_.wvu.PrintArea" localSheetId="36" hidden="1">#REF!</definedName>
    <definedName name="Z_C20A3D57_6B6B_11D3_ABEF_00A0C9DF1063_.wvu.PrintArea" localSheetId="10" hidden="1">#REF!</definedName>
    <definedName name="Z_C20A3D57_6B6B_11D3_ABEF_00A0C9DF1063_.wvu.PrintArea" localSheetId="11" hidden="1">#REF!</definedName>
    <definedName name="Z_C20A3D57_6B6B_11D3_ABEF_00A0C9DF1063_.wvu.PrintArea" localSheetId="9" hidden="1">#REF!</definedName>
    <definedName name="Z_C20A3D57_6B6B_11D3_ABEF_00A0C9DF1063_.wvu.PrintArea" localSheetId="8" hidden="1">#REF!</definedName>
    <definedName name="Z_C20A3D57_6B6B_11D3_ABEF_00A0C9DF1063_.wvu.PrintArea" localSheetId="21" hidden="1">#REF!</definedName>
    <definedName name="Z_C20A3D57_6B6B_11D3_ABEF_00A0C9DF1063_.wvu.PrintArea" localSheetId="6" hidden="1">#REF!</definedName>
    <definedName name="Z_C20A3D57_6B6B_11D3_ABEF_00A0C9DF1063_.wvu.PrintArea" localSheetId="0" hidden="1">#REF!</definedName>
    <definedName name="Z_C20A3D57_6B6B_11D3_ABEF_00A0C9DF1063_.wvu.PrintArea" localSheetId="2" hidden="1">#REF!</definedName>
    <definedName name="Z_C20A3D57_6B6B_11D3_ABEF_00A0C9DF1063_.wvu.PrintArea" localSheetId="1" hidden="1">#REF!</definedName>
    <definedName name="Z_C20A3D57_6B6B_11D3_ABEF_00A0C9DF1063_.wvu.PrintArea" localSheetId="33" hidden="1">#REF!</definedName>
    <definedName name="Z_C20A3D57_6B6B_11D3_ABEF_00A0C9DF1063_.wvu.PrintArea" localSheetId="25" hidden="1">#REF!</definedName>
    <definedName name="Z_C20A3D57_6B6B_11D3_ABEF_00A0C9DF1063_.wvu.PrintArea" hidden="1">#REF!</definedName>
    <definedName name="Z_C20A3D58_6B6B_11D3_ABEF_00A0C9DF1063_.wvu.PrintArea" localSheetId="17" hidden="1">#REF!</definedName>
    <definedName name="Z_C20A3D58_6B6B_11D3_ABEF_00A0C9DF1063_.wvu.PrintArea" localSheetId="16" hidden="1">#REF!</definedName>
    <definedName name="Z_C20A3D58_6B6B_11D3_ABEF_00A0C9DF1063_.wvu.PrintArea" localSheetId="53" hidden="1">#REF!</definedName>
    <definedName name="Z_C20A3D58_6B6B_11D3_ABEF_00A0C9DF1063_.wvu.PrintArea" localSheetId="23" hidden="1">#REF!</definedName>
    <definedName name="Z_C20A3D58_6B6B_11D3_ABEF_00A0C9DF1063_.wvu.PrintArea" localSheetId="14" hidden="1">#REF!</definedName>
    <definedName name="Z_C20A3D58_6B6B_11D3_ABEF_00A0C9DF1063_.wvu.PrintArea" localSheetId="13" hidden="1">#REF!</definedName>
    <definedName name="Z_C20A3D58_6B6B_11D3_ABEF_00A0C9DF1063_.wvu.PrintArea" localSheetId="12" hidden="1">#REF!</definedName>
    <definedName name="Z_C20A3D58_6B6B_11D3_ABEF_00A0C9DF1063_.wvu.PrintArea" localSheetId="36" hidden="1">#REF!</definedName>
    <definedName name="Z_C20A3D58_6B6B_11D3_ABEF_00A0C9DF1063_.wvu.PrintArea" localSheetId="10" hidden="1">#REF!</definedName>
    <definedName name="Z_C20A3D58_6B6B_11D3_ABEF_00A0C9DF1063_.wvu.PrintArea" localSheetId="11" hidden="1">#REF!</definedName>
    <definedName name="Z_C20A3D58_6B6B_11D3_ABEF_00A0C9DF1063_.wvu.PrintArea" localSheetId="9" hidden="1">#REF!</definedName>
    <definedName name="Z_C20A3D58_6B6B_11D3_ABEF_00A0C9DF1063_.wvu.PrintArea" localSheetId="8" hidden="1">#REF!</definedName>
    <definedName name="Z_C20A3D58_6B6B_11D3_ABEF_00A0C9DF1063_.wvu.PrintArea" localSheetId="21" hidden="1">#REF!</definedName>
    <definedName name="Z_C20A3D58_6B6B_11D3_ABEF_00A0C9DF1063_.wvu.PrintArea" localSheetId="6" hidden="1">#REF!</definedName>
    <definedName name="Z_C20A3D58_6B6B_11D3_ABEF_00A0C9DF1063_.wvu.PrintArea" localSheetId="0" hidden="1">#REF!</definedName>
    <definedName name="Z_C20A3D58_6B6B_11D3_ABEF_00A0C9DF1063_.wvu.PrintArea" localSheetId="2" hidden="1">#REF!</definedName>
    <definedName name="Z_C20A3D58_6B6B_11D3_ABEF_00A0C9DF1063_.wvu.PrintArea" localSheetId="1" hidden="1">#REF!</definedName>
    <definedName name="Z_C20A3D58_6B6B_11D3_ABEF_00A0C9DF1063_.wvu.PrintArea" localSheetId="33" hidden="1">#REF!</definedName>
    <definedName name="Z_C20A3D58_6B6B_11D3_ABEF_00A0C9DF1063_.wvu.PrintArea" localSheetId="25" hidden="1">#REF!</definedName>
    <definedName name="Z_C20A3D58_6B6B_11D3_ABEF_00A0C9DF1063_.wvu.PrintArea" hidden="1">#REF!</definedName>
    <definedName name="Z_C20A3D5A_6B6B_11D3_ABEF_00A0C9DF1063_.wvu.PrintArea" localSheetId="17" hidden="1">#REF!</definedName>
    <definedName name="Z_C20A3D5A_6B6B_11D3_ABEF_00A0C9DF1063_.wvu.PrintArea" localSheetId="16" hidden="1">#REF!</definedName>
    <definedName name="Z_C20A3D5A_6B6B_11D3_ABEF_00A0C9DF1063_.wvu.PrintArea" localSheetId="53" hidden="1">#REF!</definedName>
    <definedName name="Z_C20A3D5A_6B6B_11D3_ABEF_00A0C9DF1063_.wvu.PrintArea" localSheetId="23" hidden="1">#REF!</definedName>
    <definedName name="Z_C20A3D5A_6B6B_11D3_ABEF_00A0C9DF1063_.wvu.PrintArea" localSheetId="14" hidden="1">#REF!</definedName>
    <definedName name="Z_C20A3D5A_6B6B_11D3_ABEF_00A0C9DF1063_.wvu.PrintArea" localSheetId="13" hidden="1">#REF!</definedName>
    <definedName name="Z_C20A3D5A_6B6B_11D3_ABEF_00A0C9DF1063_.wvu.PrintArea" localSheetId="12" hidden="1">#REF!</definedName>
    <definedName name="Z_C20A3D5A_6B6B_11D3_ABEF_00A0C9DF1063_.wvu.PrintArea" localSheetId="36" hidden="1">#REF!</definedName>
    <definedName name="Z_C20A3D5A_6B6B_11D3_ABEF_00A0C9DF1063_.wvu.PrintArea" localSheetId="10" hidden="1">#REF!</definedName>
    <definedName name="Z_C20A3D5A_6B6B_11D3_ABEF_00A0C9DF1063_.wvu.PrintArea" localSheetId="11" hidden="1">#REF!</definedName>
    <definedName name="Z_C20A3D5A_6B6B_11D3_ABEF_00A0C9DF1063_.wvu.PrintArea" localSheetId="9" hidden="1">#REF!</definedName>
    <definedName name="Z_C20A3D5A_6B6B_11D3_ABEF_00A0C9DF1063_.wvu.PrintArea" localSheetId="8" hidden="1">#REF!</definedName>
    <definedName name="Z_C20A3D5A_6B6B_11D3_ABEF_00A0C9DF1063_.wvu.PrintArea" localSheetId="21" hidden="1">#REF!</definedName>
    <definedName name="Z_C20A3D5A_6B6B_11D3_ABEF_00A0C9DF1063_.wvu.PrintArea" localSheetId="6" hidden="1">#REF!</definedName>
    <definedName name="Z_C20A3D5A_6B6B_11D3_ABEF_00A0C9DF1063_.wvu.PrintArea" localSheetId="0" hidden="1">#REF!</definedName>
    <definedName name="Z_C20A3D5A_6B6B_11D3_ABEF_00A0C9DF1063_.wvu.PrintArea" localSheetId="2" hidden="1">#REF!</definedName>
    <definedName name="Z_C20A3D5A_6B6B_11D3_ABEF_00A0C9DF1063_.wvu.PrintArea" localSheetId="1" hidden="1">#REF!</definedName>
    <definedName name="Z_C20A3D5A_6B6B_11D3_ABEF_00A0C9DF1063_.wvu.PrintArea" localSheetId="33" hidden="1">#REF!</definedName>
    <definedName name="Z_C20A3D5A_6B6B_11D3_ABEF_00A0C9DF1063_.wvu.PrintArea" localSheetId="25" hidden="1">#REF!</definedName>
    <definedName name="Z_C20A3D5A_6B6B_11D3_ABEF_00A0C9DF1063_.wvu.PrintArea" hidden="1">#REF!</definedName>
    <definedName name="Z_C20A3D5B_6B6B_11D3_ABEF_00A0C9DF1063_.wvu.PrintArea" localSheetId="17" hidden="1">#REF!</definedName>
    <definedName name="Z_C20A3D5B_6B6B_11D3_ABEF_00A0C9DF1063_.wvu.PrintArea" localSheetId="16" hidden="1">#REF!</definedName>
    <definedName name="Z_C20A3D5B_6B6B_11D3_ABEF_00A0C9DF1063_.wvu.PrintArea" localSheetId="53" hidden="1">#REF!</definedName>
    <definedName name="Z_C20A3D5B_6B6B_11D3_ABEF_00A0C9DF1063_.wvu.PrintArea" localSheetId="23" hidden="1">#REF!</definedName>
    <definedName name="Z_C20A3D5B_6B6B_11D3_ABEF_00A0C9DF1063_.wvu.PrintArea" localSheetId="14" hidden="1">#REF!</definedName>
    <definedName name="Z_C20A3D5B_6B6B_11D3_ABEF_00A0C9DF1063_.wvu.PrintArea" localSheetId="13" hidden="1">#REF!</definedName>
    <definedName name="Z_C20A3D5B_6B6B_11D3_ABEF_00A0C9DF1063_.wvu.PrintArea" localSheetId="12" hidden="1">#REF!</definedName>
    <definedName name="Z_C20A3D5B_6B6B_11D3_ABEF_00A0C9DF1063_.wvu.PrintArea" localSheetId="36" hidden="1">#REF!</definedName>
    <definedName name="Z_C20A3D5B_6B6B_11D3_ABEF_00A0C9DF1063_.wvu.PrintArea" localSheetId="10" hidden="1">#REF!</definedName>
    <definedName name="Z_C20A3D5B_6B6B_11D3_ABEF_00A0C9DF1063_.wvu.PrintArea" localSheetId="11" hidden="1">#REF!</definedName>
    <definedName name="Z_C20A3D5B_6B6B_11D3_ABEF_00A0C9DF1063_.wvu.PrintArea" localSheetId="9" hidden="1">#REF!</definedName>
    <definedName name="Z_C20A3D5B_6B6B_11D3_ABEF_00A0C9DF1063_.wvu.PrintArea" localSheetId="8" hidden="1">#REF!</definedName>
    <definedName name="Z_C20A3D5B_6B6B_11D3_ABEF_00A0C9DF1063_.wvu.PrintArea" localSheetId="21" hidden="1">#REF!</definedName>
    <definedName name="Z_C20A3D5B_6B6B_11D3_ABEF_00A0C9DF1063_.wvu.PrintArea" localSheetId="6" hidden="1">#REF!</definedName>
    <definedName name="Z_C20A3D5B_6B6B_11D3_ABEF_00A0C9DF1063_.wvu.PrintArea" localSheetId="0" hidden="1">#REF!</definedName>
    <definedName name="Z_C20A3D5B_6B6B_11D3_ABEF_00A0C9DF1063_.wvu.PrintArea" localSheetId="2" hidden="1">#REF!</definedName>
    <definedName name="Z_C20A3D5B_6B6B_11D3_ABEF_00A0C9DF1063_.wvu.PrintArea" localSheetId="1" hidden="1">#REF!</definedName>
    <definedName name="Z_C20A3D5B_6B6B_11D3_ABEF_00A0C9DF1063_.wvu.PrintArea" localSheetId="33" hidden="1">#REF!</definedName>
    <definedName name="Z_C20A3D5B_6B6B_11D3_ABEF_00A0C9DF1063_.wvu.PrintArea" localSheetId="25" hidden="1">#REF!</definedName>
    <definedName name="Z_C20A3D5B_6B6B_11D3_ABEF_00A0C9DF1063_.wvu.PrintArea" hidden="1">#REF!</definedName>
    <definedName name="Z_C20A3D5D_6B6B_11D3_ABEF_00A0C9DF1063_.wvu.PrintArea" localSheetId="17" hidden="1">#REF!</definedName>
    <definedName name="Z_C20A3D5D_6B6B_11D3_ABEF_00A0C9DF1063_.wvu.PrintArea" localSheetId="16" hidden="1">#REF!</definedName>
    <definedName name="Z_C20A3D5D_6B6B_11D3_ABEF_00A0C9DF1063_.wvu.PrintArea" localSheetId="53" hidden="1">#REF!</definedName>
    <definedName name="Z_C20A3D5D_6B6B_11D3_ABEF_00A0C9DF1063_.wvu.PrintArea" localSheetId="23" hidden="1">#REF!</definedName>
    <definedName name="Z_C20A3D5D_6B6B_11D3_ABEF_00A0C9DF1063_.wvu.PrintArea" localSheetId="14" hidden="1">#REF!</definedName>
    <definedName name="Z_C20A3D5D_6B6B_11D3_ABEF_00A0C9DF1063_.wvu.PrintArea" localSheetId="13" hidden="1">#REF!</definedName>
    <definedName name="Z_C20A3D5D_6B6B_11D3_ABEF_00A0C9DF1063_.wvu.PrintArea" localSheetId="12" hidden="1">#REF!</definedName>
    <definedName name="Z_C20A3D5D_6B6B_11D3_ABEF_00A0C9DF1063_.wvu.PrintArea" localSheetId="36" hidden="1">#REF!</definedName>
    <definedName name="Z_C20A3D5D_6B6B_11D3_ABEF_00A0C9DF1063_.wvu.PrintArea" localSheetId="10" hidden="1">#REF!</definedName>
    <definedName name="Z_C20A3D5D_6B6B_11D3_ABEF_00A0C9DF1063_.wvu.PrintArea" localSheetId="11" hidden="1">#REF!</definedName>
    <definedName name="Z_C20A3D5D_6B6B_11D3_ABEF_00A0C9DF1063_.wvu.PrintArea" localSheetId="9" hidden="1">#REF!</definedName>
    <definedName name="Z_C20A3D5D_6B6B_11D3_ABEF_00A0C9DF1063_.wvu.PrintArea" localSheetId="8" hidden="1">#REF!</definedName>
    <definedName name="Z_C20A3D5D_6B6B_11D3_ABEF_00A0C9DF1063_.wvu.PrintArea" localSheetId="21" hidden="1">#REF!</definedName>
    <definedName name="Z_C20A3D5D_6B6B_11D3_ABEF_00A0C9DF1063_.wvu.PrintArea" localSheetId="6" hidden="1">#REF!</definedName>
    <definedName name="Z_C20A3D5D_6B6B_11D3_ABEF_00A0C9DF1063_.wvu.PrintArea" localSheetId="0" hidden="1">#REF!</definedName>
    <definedName name="Z_C20A3D5D_6B6B_11D3_ABEF_00A0C9DF1063_.wvu.PrintArea" localSheetId="2" hidden="1">#REF!</definedName>
    <definedName name="Z_C20A3D5D_6B6B_11D3_ABEF_00A0C9DF1063_.wvu.PrintArea" localSheetId="1" hidden="1">#REF!</definedName>
    <definedName name="Z_C20A3D5D_6B6B_11D3_ABEF_00A0C9DF1063_.wvu.PrintArea" localSheetId="33" hidden="1">#REF!</definedName>
    <definedName name="Z_C20A3D5D_6B6B_11D3_ABEF_00A0C9DF1063_.wvu.PrintArea" localSheetId="25" hidden="1">#REF!</definedName>
    <definedName name="Z_C20A3D5D_6B6B_11D3_ABEF_00A0C9DF1063_.wvu.PrintArea" hidden="1">#REF!</definedName>
    <definedName name="Z_C20A3D5E_6B6B_11D3_ABEF_00A0C9DF1063_.wvu.PrintArea" localSheetId="17" hidden="1">#REF!</definedName>
    <definedName name="Z_C20A3D5E_6B6B_11D3_ABEF_00A0C9DF1063_.wvu.PrintArea" localSheetId="16" hidden="1">#REF!</definedName>
    <definedName name="Z_C20A3D5E_6B6B_11D3_ABEF_00A0C9DF1063_.wvu.PrintArea" localSheetId="53" hidden="1">#REF!</definedName>
    <definedName name="Z_C20A3D5E_6B6B_11D3_ABEF_00A0C9DF1063_.wvu.PrintArea" localSheetId="23" hidden="1">#REF!</definedName>
    <definedName name="Z_C20A3D5E_6B6B_11D3_ABEF_00A0C9DF1063_.wvu.PrintArea" localSheetId="14" hidden="1">#REF!</definedName>
    <definedName name="Z_C20A3D5E_6B6B_11D3_ABEF_00A0C9DF1063_.wvu.PrintArea" localSheetId="13" hidden="1">#REF!</definedName>
    <definedName name="Z_C20A3D5E_6B6B_11D3_ABEF_00A0C9DF1063_.wvu.PrintArea" localSheetId="12" hidden="1">#REF!</definedName>
    <definedName name="Z_C20A3D5E_6B6B_11D3_ABEF_00A0C9DF1063_.wvu.PrintArea" localSheetId="36" hidden="1">#REF!</definedName>
    <definedName name="Z_C20A3D5E_6B6B_11D3_ABEF_00A0C9DF1063_.wvu.PrintArea" localSheetId="10" hidden="1">#REF!</definedName>
    <definedName name="Z_C20A3D5E_6B6B_11D3_ABEF_00A0C9DF1063_.wvu.PrintArea" localSheetId="11" hidden="1">#REF!</definedName>
    <definedName name="Z_C20A3D5E_6B6B_11D3_ABEF_00A0C9DF1063_.wvu.PrintArea" localSheetId="9" hidden="1">#REF!</definedName>
    <definedName name="Z_C20A3D5E_6B6B_11D3_ABEF_00A0C9DF1063_.wvu.PrintArea" localSheetId="8" hidden="1">#REF!</definedName>
    <definedName name="Z_C20A3D5E_6B6B_11D3_ABEF_00A0C9DF1063_.wvu.PrintArea" localSheetId="21" hidden="1">#REF!</definedName>
    <definedName name="Z_C20A3D5E_6B6B_11D3_ABEF_00A0C9DF1063_.wvu.PrintArea" localSheetId="6" hidden="1">#REF!</definedName>
    <definedName name="Z_C20A3D5E_6B6B_11D3_ABEF_00A0C9DF1063_.wvu.PrintArea" localSheetId="0" hidden="1">#REF!</definedName>
    <definedName name="Z_C20A3D5E_6B6B_11D3_ABEF_00A0C9DF1063_.wvu.PrintArea" localSheetId="2" hidden="1">#REF!</definedName>
    <definedName name="Z_C20A3D5E_6B6B_11D3_ABEF_00A0C9DF1063_.wvu.PrintArea" localSheetId="1" hidden="1">#REF!</definedName>
    <definedName name="Z_C20A3D5E_6B6B_11D3_ABEF_00A0C9DF1063_.wvu.PrintArea" localSheetId="33" hidden="1">#REF!</definedName>
    <definedName name="Z_C20A3D5E_6B6B_11D3_ABEF_00A0C9DF1063_.wvu.PrintArea" localSheetId="25" hidden="1">#REF!</definedName>
    <definedName name="Z_C20A3D5E_6B6B_11D3_ABEF_00A0C9DF1063_.wvu.PrintArea" hidden="1">#REF!</definedName>
    <definedName name="Z_C20A3D60_6B6B_11D3_ABEF_00A0C9DF1063_.wvu.PrintArea" localSheetId="17" hidden="1">#REF!</definedName>
    <definedName name="Z_C20A3D60_6B6B_11D3_ABEF_00A0C9DF1063_.wvu.PrintArea" localSheetId="16" hidden="1">#REF!</definedName>
    <definedName name="Z_C20A3D60_6B6B_11D3_ABEF_00A0C9DF1063_.wvu.PrintArea" localSheetId="53" hidden="1">#REF!</definedName>
    <definedName name="Z_C20A3D60_6B6B_11D3_ABEF_00A0C9DF1063_.wvu.PrintArea" localSheetId="23" hidden="1">#REF!</definedName>
    <definedName name="Z_C20A3D60_6B6B_11D3_ABEF_00A0C9DF1063_.wvu.PrintArea" localSheetId="14" hidden="1">#REF!</definedName>
    <definedName name="Z_C20A3D60_6B6B_11D3_ABEF_00A0C9DF1063_.wvu.PrintArea" localSheetId="13" hidden="1">#REF!</definedName>
    <definedName name="Z_C20A3D60_6B6B_11D3_ABEF_00A0C9DF1063_.wvu.PrintArea" localSheetId="12" hidden="1">#REF!</definedName>
    <definedName name="Z_C20A3D60_6B6B_11D3_ABEF_00A0C9DF1063_.wvu.PrintArea" localSheetId="36" hidden="1">#REF!</definedName>
    <definedName name="Z_C20A3D60_6B6B_11D3_ABEF_00A0C9DF1063_.wvu.PrintArea" localSheetId="10" hidden="1">#REF!</definedName>
    <definedName name="Z_C20A3D60_6B6B_11D3_ABEF_00A0C9DF1063_.wvu.PrintArea" localSheetId="11" hidden="1">#REF!</definedName>
    <definedName name="Z_C20A3D60_6B6B_11D3_ABEF_00A0C9DF1063_.wvu.PrintArea" localSheetId="9" hidden="1">#REF!</definedName>
    <definedName name="Z_C20A3D60_6B6B_11D3_ABEF_00A0C9DF1063_.wvu.PrintArea" localSheetId="8" hidden="1">#REF!</definedName>
    <definedName name="Z_C20A3D60_6B6B_11D3_ABEF_00A0C9DF1063_.wvu.PrintArea" localSheetId="21" hidden="1">#REF!</definedName>
    <definedName name="Z_C20A3D60_6B6B_11D3_ABEF_00A0C9DF1063_.wvu.PrintArea" localSheetId="6" hidden="1">#REF!</definedName>
    <definedName name="Z_C20A3D60_6B6B_11D3_ABEF_00A0C9DF1063_.wvu.PrintArea" localSheetId="0" hidden="1">#REF!</definedName>
    <definedName name="Z_C20A3D60_6B6B_11D3_ABEF_00A0C9DF1063_.wvu.PrintArea" localSheetId="2" hidden="1">#REF!</definedName>
    <definedName name="Z_C20A3D60_6B6B_11D3_ABEF_00A0C9DF1063_.wvu.PrintArea" localSheetId="1" hidden="1">#REF!</definedName>
    <definedName name="Z_C20A3D60_6B6B_11D3_ABEF_00A0C9DF1063_.wvu.PrintArea" localSheetId="33" hidden="1">#REF!</definedName>
    <definedName name="Z_C20A3D60_6B6B_11D3_ABEF_00A0C9DF1063_.wvu.PrintArea" localSheetId="25" hidden="1">#REF!</definedName>
    <definedName name="Z_C20A3D60_6B6B_11D3_ABEF_00A0C9DF1063_.wvu.PrintArea" hidden="1">#REF!</definedName>
    <definedName name="Z_C20A3D61_6B6B_11D3_ABEF_00A0C9DF1063_.wvu.PrintArea" localSheetId="17" hidden="1">#REF!</definedName>
    <definedName name="Z_C20A3D61_6B6B_11D3_ABEF_00A0C9DF1063_.wvu.PrintArea" localSheetId="16" hidden="1">#REF!</definedName>
    <definedName name="Z_C20A3D61_6B6B_11D3_ABEF_00A0C9DF1063_.wvu.PrintArea" localSheetId="53" hidden="1">#REF!</definedName>
    <definedName name="Z_C20A3D61_6B6B_11D3_ABEF_00A0C9DF1063_.wvu.PrintArea" localSheetId="23" hidden="1">#REF!</definedName>
    <definedName name="Z_C20A3D61_6B6B_11D3_ABEF_00A0C9DF1063_.wvu.PrintArea" localSheetId="14" hidden="1">#REF!</definedName>
    <definedName name="Z_C20A3D61_6B6B_11D3_ABEF_00A0C9DF1063_.wvu.PrintArea" localSheetId="13" hidden="1">#REF!</definedName>
    <definedName name="Z_C20A3D61_6B6B_11D3_ABEF_00A0C9DF1063_.wvu.PrintArea" localSheetId="12" hidden="1">#REF!</definedName>
    <definedName name="Z_C20A3D61_6B6B_11D3_ABEF_00A0C9DF1063_.wvu.PrintArea" localSheetId="36" hidden="1">#REF!</definedName>
    <definedName name="Z_C20A3D61_6B6B_11D3_ABEF_00A0C9DF1063_.wvu.PrintArea" localSheetId="10" hidden="1">#REF!</definedName>
    <definedName name="Z_C20A3D61_6B6B_11D3_ABEF_00A0C9DF1063_.wvu.PrintArea" localSheetId="11" hidden="1">#REF!</definedName>
    <definedName name="Z_C20A3D61_6B6B_11D3_ABEF_00A0C9DF1063_.wvu.PrintArea" localSheetId="9" hidden="1">#REF!</definedName>
    <definedName name="Z_C20A3D61_6B6B_11D3_ABEF_00A0C9DF1063_.wvu.PrintArea" localSheetId="8" hidden="1">#REF!</definedName>
    <definedName name="Z_C20A3D61_6B6B_11D3_ABEF_00A0C9DF1063_.wvu.PrintArea" localSheetId="21" hidden="1">#REF!</definedName>
    <definedName name="Z_C20A3D61_6B6B_11D3_ABEF_00A0C9DF1063_.wvu.PrintArea" localSheetId="6" hidden="1">#REF!</definedName>
    <definedName name="Z_C20A3D61_6B6B_11D3_ABEF_00A0C9DF1063_.wvu.PrintArea" localSheetId="0" hidden="1">#REF!</definedName>
    <definedName name="Z_C20A3D61_6B6B_11D3_ABEF_00A0C9DF1063_.wvu.PrintArea" localSheetId="2" hidden="1">#REF!</definedName>
    <definedName name="Z_C20A3D61_6B6B_11D3_ABEF_00A0C9DF1063_.wvu.PrintArea" localSheetId="1" hidden="1">#REF!</definedName>
    <definedName name="Z_C20A3D61_6B6B_11D3_ABEF_00A0C9DF1063_.wvu.PrintArea" localSheetId="33" hidden="1">#REF!</definedName>
    <definedName name="Z_C20A3D61_6B6B_11D3_ABEF_00A0C9DF1063_.wvu.PrintArea" localSheetId="25" hidden="1">#REF!</definedName>
    <definedName name="Z_C20A3D61_6B6B_11D3_ABEF_00A0C9DF1063_.wvu.PrintArea" hidden="1">#REF!</definedName>
    <definedName name="Z_C20A3D62_6B6B_11D3_ABEF_00A0C9DF1063_.wvu.PrintArea" localSheetId="17" hidden="1">#REF!</definedName>
    <definedName name="Z_C20A3D62_6B6B_11D3_ABEF_00A0C9DF1063_.wvu.PrintArea" localSheetId="16" hidden="1">#REF!</definedName>
    <definedName name="Z_C20A3D62_6B6B_11D3_ABEF_00A0C9DF1063_.wvu.PrintArea" localSheetId="53" hidden="1">#REF!</definedName>
    <definedName name="Z_C20A3D62_6B6B_11D3_ABEF_00A0C9DF1063_.wvu.PrintArea" localSheetId="23" hidden="1">#REF!</definedName>
    <definedName name="Z_C20A3D62_6B6B_11D3_ABEF_00A0C9DF1063_.wvu.PrintArea" localSheetId="14" hidden="1">#REF!</definedName>
    <definedName name="Z_C20A3D62_6B6B_11D3_ABEF_00A0C9DF1063_.wvu.PrintArea" localSheetId="13" hidden="1">#REF!</definedName>
    <definedName name="Z_C20A3D62_6B6B_11D3_ABEF_00A0C9DF1063_.wvu.PrintArea" localSheetId="12" hidden="1">#REF!</definedName>
    <definedName name="Z_C20A3D62_6B6B_11D3_ABEF_00A0C9DF1063_.wvu.PrintArea" localSheetId="36" hidden="1">#REF!</definedName>
    <definedName name="Z_C20A3D62_6B6B_11D3_ABEF_00A0C9DF1063_.wvu.PrintArea" localSheetId="10" hidden="1">#REF!</definedName>
    <definedName name="Z_C20A3D62_6B6B_11D3_ABEF_00A0C9DF1063_.wvu.PrintArea" localSheetId="11" hidden="1">#REF!</definedName>
    <definedName name="Z_C20A3D62_6B6B_11D3_ABEF_00A0C9DF1063_.wvu.PrintArea" localSheetId="9" hidden="1">#REF!</definedName>
    <definedName name="Z_C20A3D62_6B6B_11D3_ABEF_00A0C9DF1063_.wvu.PrintArea" localSheetId="8" hidden="1">#REF!</definedName>
    <definedName name="Z_C20A3D62_6B6B_11D3_ABEF_00A0C9DF1063_.wvu.PrintArea" localSheetId="21" hidden="1">#REF!</definedName>
    <definedName name="Z_C20A3D62_6B6B_11D3_ABEF_00A0C9DF1063_.wvu.PrintArea" localSheetId="6" hidden="1">#REF!</definedName>
    <definedName name="Z_C20A3D62_6B6B_11D3_ABEF_00A0C9DF1063_.wvu.PrintArea" localSheetId="0" hidden="1">#REF!</definedName>
    <definedName name="Z_C20A3D62_6B6B_11D3_ABEF_00A0C9DF1063_.wvu.PrintArea" localSheetId="2" hidden="1">#REF!</definedName>
    <definedName name="Z_C20A3D62_6B6B_11D3_ABEF_00A0C9DF1063_.wvu.PrintArea" localSheetId="1" hidden="1">#REF!</definedName>
    <definedName name="Z_C20A3D62_6B6B_11D3_ABEF_00A0C9DF1063_.wvu.PrintArea" localSheetId="33" hidden="1">#REF!</definedName>
    <definedName name="Z_C20A3D62_6B6B_11D3_ABEF_00A0C9DF1063_.wvu.PrintArea" localSheetId="25" hidden="1">#REF!</definedName>
    <definedName name="Z_C20A3D62_6B6B_11D3_ABEF_00A0C9DF1063_.wvu.PrintArea" hidden="1">#REF!</definedName>
    <definedName name="Z_C20A3D63_6B6B_11D3_ABEF_00A0C9DF1063_.wvu.PrintArea" localSheetId="17" hidden="1">#REF!</definedName>
    <definedName name="Z_C20A3D63_6B6B_11D3_ABEF_00A0C9DF1063_.wvu.PrintArea" localSheetId="16" hidden="1">#REF!</definedName>
    <definedName name="Z_C20A3D63_6B6B_11D3_ABEF_00A0C9DF1063_.wvu.PrintArea" localSheetId="53" hidden="1">#REF!</definedName>
    <definedName name="Z_C20A3D63_6B6B_11D3_ABEF_00A0C9DF1063_.wvu.PrintArea" localSheetId="23" hidden="1">#REF!</definedName>
    <definedName name="Z_C20A3D63_6B6B_11D3_ABEF_00A0C9DF1063_.wvu.PrintArea" localSheetId="14" hidden="1">#REF!</definedName>
    <definedName name="Z_C20A3D63_6B6B_11D3_ABEF_00A0C9DF1063_.wvu.PrintArea" localSheetId="13" hidden="1">#REF!</definedName>
    <definedName name="Z_C20A3D63_6B6B_11D3_ABEF_00A0C9DF1063_.wvu.PrintArea" localSheetId="12" hidden="1">#REF!</definedName>
    <definedName name="Z_C20A3D63_6B6B_11D3_ABEF_00A0C9DF1063_.wvu.PrintArea" localSheetId="36" hidden="1">#REF!</definedName>
    <definedName name="Z_C20A3D63_6B6B_11D3_ABEF_00A0C9DF1063_.wvu.PrintArea" localSheetId="10" hidden="1">#REF!</definedName>
    <definedName name="Z_C20A3D63_6B6B_11D3_ABEF_00A0C9DF1063_.wvu.PrintArea" localSheetId="11" hidden="1">#REF!</definedName>
    <definedName name="Z_C20A3D63_6B6B_11D3_ABEF_00A0C9DF1063_.wvu.PrintArea" localSheetId="9" hidden="1">#REF!</definedName>
    <definedName name="Z_C20A3D63_6B6B_11D3_ABEF_00A0C9DF1063_.wvu.PrintArea" localSheetId="8" hidden="1">#REF!</definedName>
    <definedName name="Z_C20A3D63_6B6B_11D3_ABEF_00A0C9DF1063_.wvu.PrintArea" localSheetId="21" hidden="1">#REF!</definedName>
    <definedName name="Z_C20A3D63_6B6B_11D3_ABEF_00A0C9DF1063_.wvu.PrintArea" localSheetId="6" hidden="1">#REF!</definedName>
    <definedName name="Z_C20A3D63_6B6B_11D3_ABEF_00A0C9DF1063_.wvu.PrintArea" localSheetId="0" hidden="1">#REF!</definedName>
    <definedName name="Z_C20A3D63_6B6B_11D3_ABEF_00A0C9DF1063_.wvu.PrintArea" localSheetId="2" hidden="1">#REF!</definedName>
    <definedName name="Z_C20A3D63_6B6B_11D3_ABEF_00A0C9DF1063_.wvu.PrintArea" localSheetId="1" hidden="1">#REF!</definedName>
    <definedName name="Z_C20A3D63_6B6B_11D3_ABEF_00A0C9DF1063_.wvu.PrintArea" localSheetId="33" hidden="1">#REF!</definedName>
    <definedName name="Z_C20A3D63_6B6B_11D3_ABEF_00A0C9DF1063_.wvu.PrintArea" localSheetId="25" hidden="1">#REF!</definedName>
    <definedName name="Z_C20A3D63_6B6B_11D3_ABEF_00A0C9DF1063_.wvu.PrintArea" hidden="1">#REF!</definedName>
    <definedName name="Z_C20A3D65_6B6B_11D3_ABEF_00A0C9DF1063_.wvu.PrintArea" localSheetId="17" hidden="1">#REF!</definedName>
    <definedName name="Z_C20A3D65_6B6B_11D3_ABEF_00A0C9DF1063_.wvu.PrintArea" localSheetId="16" hidden="1">#REF!</definedName>
    <definedName name="Z_C20A3D65_6B6B_11D3_ABEF_00A0C9DF1063_.wvu.PrintArea" localSheetId="53" hidden="1">#REF!</definedName>
    <definedName name="Z_C20A3D65_6B6B_11D3_ABEF_00A0C9DF1063_.wvu.PrintArea" localSheetId="23" hidden="1">#REF!</definedName>
    <definedName name="Z_C20A3D65_6B6B_11D3_ABEF_00A0C9DF1063_.wvu.PrintArea" localSheetId="14" hidden="1">#REF!</definedName>
    <definedName name="Z_C20A3D65_6B6B_11D3_ABEF_00A0C9DF1063_.wvu.PrintArea" localSheetId="13" hidden="1">#REF!</definedName>
    <definedName name="Z_C20A3D65_6B6B_11D3_ABEF_00A0C9DF1063_.wvu.PrintArea" localSheetId="12" hidden="1">#REF!</definedName>
    <definedName name="Z_C20A3D65_6B6B_11D3_ABEF_00A0C9DF1063_.wvu.PrintArea" localSheetId="36" hidden="1">#REF!</definedName>
    <definedName name="Z_C20A3D65_6B6B_11D3_ABEF_00A0C9DF1063_.wvu.PrintArea" localSheetId="10" hidden="1">#REF!</definedName>
    <definedName name="Z_C20A3D65_6B6B_11D3_ABEF_00A0C9DF1063_.wvu.PrintArea" localSheetId="11" hidden="1">#REF!</definedName>
    <definedName name="Z_C20A3D65_6B6B_11D3_ABEF_00A0C9DF1063_.wvu.PrintArea" localSheetId="9" hidden="1">#REF!</definedName>
    <definedName name="Z_C20A3D65_6B6B_11D3_ABEF_00A0C9DF1063_.wvu.PrintArea" localSheetId="8" hidden="1">#REF!</definedName>
    <definedName name="Z_C20A3D65_6B6B_11D3_ABEF_00A0C9DF1063_.wvu.PrintArea" localSheetId="21" hidden="1">#REF!</definedName>
    <definedName name="Z_C20A3D65_6B6B_11D3_ABEF_00A0C9DF1063_.wvu.PrintArea" localSheetId="6" hidden="1">#REF!</definedName>
    <definedName name="Z_C20A3D65_6B6B_11D3_ABEF_00A0C9DF1063_.wvu.PrintArea" localSheetId="0" hidden="1">#REF!</definedName>
    <definedName name="Z_C20A3D65_6B6B_11D3_ABEF_00A0C9DF1063_.wvu.PrintArea" localSheetId="2" hidden="1">#REF!</definedName>
    <definedName name="Z_C20A3D65_6B6B_11D3_ABEF_00A0C9DF1063_.wvu.PrintArea" localSheetId="1" hidden="1">#REF!</definedName>
    <definedName name="Z_C20A3D65_6B6B_11D3_ABEF_00A0C9DF1063_.wvu.PrintArea" localSheetId="33" hidden="1">#REF!</definedName>
    <definedName name="Z_C20A3D65_6B6B_11D3_ABEF_00A0C9DF1063_.wvu.PrintArea" localSheetId="25" hidden="1">#REF!</definedName>
    <definedName name="Z_C20A3D65_6B6B_11D3_ABEF_00A0C9DF1063_.wvu.PrintArea" hidden="1">#REF!</definedName>
    <definedName name="Z_C20A3D66_6B6B_11D3_ABEF_00A0C9DF1063_.wvu.PrintArea" localSheetId="17" hidden="1">#REF!</definedName>
    <definedName name="Z_C20A3D66_6B6B_11D3_ABEF_00A0C9DF1063_.wvu.PrintArea" localSheetId="16" hidden="1">#REF!</definedName>
    <definedName name="Z_C20A3D66_6B6B_11D3_ABEF_00A0C9DF1063_.wvu.PrintArea" localSheetId="53" hidden="1">#REF!</definedName>
    <definedName name="Z_C20A3D66_6B6B_11D3_ABEF_00A0C9DF1063_.wvu.PrintArea" localSheetId="23" hidden="1">#REF!</definedName>
    <definedName name="Z_C20A3D66_6B6B_11D3_ABEF_00A0C9DF1063_.wvu.PrintArea" localSheetId="14" hidden="1">#REF!</definedName>
    <definedName name="Z_C20A3D66_6B6B_11D3_ABEF_00A0C9DF1063_.wvu.PrintArea" localSheetId="13" hidden="1">#REF!</definedName>
    <definedName name="Z_C20A3D66_6B6B_11D3_ABEF_00A0C9DF1063_.wvu.PrintArea" localSheetId="12" hidden="1">#REF!</definedName>
    <definedName name="Z_C20A3D66_6B6B_11D3_ABEF_00A0C9DF1063_.wvu.PrintArea" localSheetId="36" hidden="1">#REF!</definedName>
    <definedName name="Z_C20A3D66_6B6B_11D3_ABEF_00A0C9DF1063_.wvu.PrintArea" localSheetId="10" hidden="1">#REF!</definedName>
    <definedName name="Z_C20A3D66_6B6B_11D3_ABEF_00A0C9DF1063_.wvu.PrintArea" localSheetId="11" hidden="1">#REF!</definedName>
    <definedName name="Z_C20A3D66_6B6B_11D3_ABEF_00A0C9DF1063_.wvu.PrintArea" localSheetId="9" hidden="1">#REF!</definedName>
    <definedName name="Z_C20A3D66_6B6B_11D3_ABEF_00A0C9DF1063_.wvu.PrintArea" localSheetId="8" hidden="1">#REF!</definedName>
    <definedName name="Z_C20A3D66_6B6B_11D3_ABEF_00A0C9DF1063_.wvu.PrintArea" localSheetId="21" hidden="1">#REF!</definedName>
    <definedName name="Z_C20A3D66_6B6B_11D3_ABEF_00A0C9DF1063_.wvu.PrintArea" localSheetId="6" hidden="1">#REF!</definedName>
    <definedName name="Z_C20A3D66_6B6B_11D3_ABEF_00A0C9DF1063_.wvu.PrintArea" localSheetId="0" hidden="1">#REF!</definedName>
    <definedName name="Z_C20A3D66_6B6B_11D3_ABEF_00A0C9DF1063_.wvu.PrintArea" localSheetId="2" hidden="1">#REF!</definedName>
    <definedName name="Z_C20A3D66_6B6B_11D3_ABEF_00A0C9DF1063_.wvu.PrintArea" localSheetId="1" hidden="1">#REF!</definedName>
    <definedName name="Z_C20A3D66_6B6B_11D3_ABEF_00A0C9DF1063_.wvu.PrintArea" localSheetId="33" hidden="1">#REF!</definedName>
    <definedName name="Z_C20A3D66_6B6B_11D3_ABEF_00A0C9DF1063_.wvu.PrintArea" localSheetId="25" hidden="1">#REF!</definedName>
    <definedName name="Z_C20A3D66_6B6B_11D3_ABEF_00A0C9DF1063_.wvu.PrintArea" hidden="1">#REF!</definedName>
    <definedName name="Z_C20A3D67_6B6B_11D3_ABEF_00A0C9DF1063_.wvu.PrintArea" localSheetId="17" hidden="1">#REF!</definedName>
    <definedName name="Z_C20A3D67_6B6B_11D3_ABEF_00A0C9DF1063_.wvu.PrintArea" localSheetId="16" hidden="1">#REF!</definedName>
    <definedName name="Z_C20A3D67_6B6B_11D3_ABEF_00A0C9DF1063_.wvu.PrintArea" localSheetId="53" hidden="1">#REF!</definedName>
    <definedName name="Z_C20A3D67_6B6B_11D3_ABEF_00A0C9DF1063_.wvu.PrintArea" localSheetId="23" hidden="1">#REF!</definedName>
    <definedName name="Z_C20A3D67_6B6B_11D3_ABEF_00A0C9DF1063_.wvu.PrintArea" localSheetId="14" hidden="1">#REF!</definedName>
    <definedName name="Z_C20A3D67_6B6B_11D3_ABEF_00A0C9DF1063_.wvu.PrintArea" localSheetId="13" hidden="1">#REF!</definedName>
    <definedName name="Z_C20A3D67_6B6B_11D3_ABEF_00A0C9DF1063_.wvu.PrintArea" localSheetId="12" hidden="1">#REF!</definedName>
    <definedName name="Z_C20A3D67_6B6B_11D3_ABEF_00A0C9DF1063_.wvu.PrintArea" localSheetId="36" hidden="1">#REF!</definedName>
    <definedName name="Z_C20A3D67_6B6B_11D3_ABEF_00A0C9DF1063_.wvu.PrintArea" localSheetId="10" hidden="1">#REF!</definedName>
    <definedName name="Z_C20A3D67_6B6B_11D3_ABEF_00A0C9DF1063_.wvu.PrintArea" localSheetId="11" hidden="1">#REF!</definedName>
    <definedName name="Z_C20A3D67_6B6B_11D3_ABEF_00A0C9DF1063_.wvu.PrintArea" localSheetId="9" hidden="1">#REF!</definedName>
    <definedName name="Z_C20A3D67_6B6B_11D3_ABEF_00A0C9DF1063_.wvu.PrintArea" localSheetId="8" hidden="1">#REF!</definedName>
    <definedName name="Z_C20A3D67_6B6B_11D3_ABEF_00A0C9DF1063_.wvu.PrintArea" localSheetId="21" hidden="1">#REF!</definedName>
    <definedName name="Z_C20A3D67_6B6B_11D3_ABEF_00A0C9DF1063_.wvu.PrintArea" localSheetId="6" hidden="1">#REF!</definedName>
    <definedName name="Z_C20A3D67_6B6B_11D3_ABEF_00A0C9DF1063_.wvu.PrintArea" localSheetId="0" hidden="1">#REF!</definedName>
    <definedName name="Z_C20A3D67_6B6B_11D3_ABEF_00A0C9DF1063_.wvu.PrintArea" localSheetId="2" hidden="1">#REF!</definedName>
    <definedName name="Z_C20A3D67_6B6B_11D3_ABEF_00A0C9DF1063_.wvu.PrintArea" localSheetId="1" hidden="1">#REF!</definedName>
    <definedName name="Z_C20A3D67_6B6B_11D3_ABEF_00A0C9DF1063_.wvu.PrintArea" localSheetId="33" hidden="1">#REF!</definedName>
    <definedName name="Z_C20A3D67_6B6B_11D3_ABEF_00A0C9DF1063_.wvu.PrintArea" localSheetId="25" hidden="1">#REF!</definedName>
    <definedName name="Z_C20A3D67_6B6B_11D3_ABEF_00A0C9DF1063_.wvu.PrintArea" hidden="1">#REF!</definedName>
    <definedName name="Z_C20A3D68_6B6B_11D3_ABEF_00A0C9DF1063_.wvu.PrintArea" localSheetId="17" hidden="1">#REF!</definedName>
    <definedName name="Z_C20A3D68_6B6B_11D3_ABEF_00A0C9DF1063_.wvu.PrintArea" localSheetId="16" hidden="1">#REF!</definedName>
    <definedName name="Z_C20A3D68_6B6B_11D3_ABEF_00A0C9DF1063_.wvu.PrintArea" localSheetId="53" hidden="1">#REF!</definedName>
    <definedName name="Z_C20A3D68_6B6B_11D3_ABEF_00A0C9DF1063_.wvu.PrintArea" localSheetId="23" hidden="1">#REF!</definedName>
    <definedName name="Z_C20A3D68_6B6B_11D3_ABEF_00A0C9DF1063_.wvu.PrintArea" localSheetId="14" hidden="1">#REF!</definedName>
    <definedName name="Z_C20A3D68_6B6B_11D3_ABEF_00A0C9DF1063_.wvu.PrintArea" localSheetId="13" hidden="1">#REF!</definedName>
    <definedName name="Z_C20A3D68_6B6B_11D3_ABEF_00A0C9DF1063_.wvu.PrintArea" localSheetId="12" hidden="1">#REF!</definedName>
    <definedName name="Z_C20A3D68_6B6B_11D3_ABEF_00A0C9DF1063_.wvu.PrintArea" localSheetId="36" hidden="1">#REF!</definedName>
    <definedName name="Z_C20A3D68_6B6B_11D3_ABEF_00A0C9DF1063_.wvu.PrintArea" localSheetId="10" hidden="1">#REF!</definedName>
    <definedName name="Z_C20A3D68_6B6B_11D3_ABEF_00A0C9DF1063_.wvu.PrintArea" localSheetId="11" hidden="1">#REF!</definedName>
    <definedName name="Z_C20A3D68_6B6B_11D3_ABEF_00A0C9DF1063_.wvu.PrintArea" localSheetId="9" hidden="1">#REF!</definedName>
    <definedName name="Z_C20A3D68_6B6B_11D3_ABEF_00A0C9DF1063_.wvu.PrintArea" localSheetId="8" hidden="1">#REF!</definedName>
    <definedName name="Z_C20A3D68_6B6B_11D3_ABEF_00A0C9DF1063_.wvu.PrintArea" localSheetId="21" hidden="1">#REF!</definedName>
    <definedName name="Z_C20A3D68_6B6B_11D3_ABEF_00A0C9DF1063_.wvu.PrintArea" localSheetId="6" hidden="1">#REF!</definedName>
    <definedName name="Z_C20A3D68_6B6B_11D3_ABEF_00A0C9DF1063_.wvu.PrintArea" localSheetId="0" hidden="1">#REF!</definedName>
    <definedName name="Z_C20A3D68_6B6B_11D3_ABEF_00A0C9DF1063_.wvu.PrintArea" localSheetId="2" hidden="1">#REF!</definedName>
    <definedName name="Z_C20A3D68_6B6B_11D3_ABEF_00A0C9DF1063_.wvu.PrintArea" localSheetId="1" hidden="1">#REF!</definedName>
    <definedName name="Z_C20A3D68_6B6B_11D3_ABEF_00A0C9DF1063_.wvu.PrintArea" localSheetId="33" hidden="1">#REF!</definedName>
    <definedName name="Z_C20A3D68_6B6B_11D3_ABEF_00A0C9DF1063_.wvu.PrintArea" localSheetId="25" hidden="1">#REF!</definedName>
    <definedName name="Z_C20A3D68_6B6B_11D3_ABEF_00A0C9DF1063_.wvu.PrintArea" hidden="1">#REF!</definedName>
    <definedName name="Z_C20A3D6A_6B6B_11D3_ABEF_00A0C9DF1063_.wvu.PrintArea" localSheetId="17" hidden="1">#REF!</definedName>
    <definedName name="Z_C20A3D6A_6B6B_11D3_ABEF_00A0C9DF1063_.wvu.PrintArea" localSheetId="16" hidden="1">#REF!</definedName>
    <definedName name="Z_C20A3D6A_6B6B_11D3_ABEF_00A0C9DF1063_.wvu.PrintArea" localSheetId="53" hidden="1">#REF!</definedName>
    <definedName name="Z_C20A3D6A_6B6B_11D3_ABEF_00A0C9DF1063_.wvu.PrintArea" localSheetId="23" hidden="1">#REF!</definedName>
    <definedName name="Z_C20A3D6A_6B6B_11D3_ABEF_00A0C9DF1063_.wvu.PrintArea" localSheetId="14" hidden="1">#REF!</definedName>
    <definedName name="Z_C20A3D6A_6B6B_11D3_ABEF_00A0C9DF1063_.wvu.PrintArea" localSheetId="13" hidden="1">#REF!</definedName>
    <definedName name="Z_C20A3D6A_6B6B_11D3_ABEF_00A0C9DF1063_.wvu.PrintArea" localSheetId="12" hidden="1">#REF!</definedName>
    <definedName name="Z_C20A3D6A_6B6B_11D3_ABEF_00A0C9DF1063_.wvu.PrintArea" localSheetId="36" hidden="1">#REF!</definedName>
    <definedName name="Z_C20A3D6A_6B6B_11D3_ABEF_00A0C9DF1063_.wvu.PrintArea" localSheetId="10" hidden="1">#REF!</definedName>
    <definedName name="Z_C20A3D6A_6B6B_11D3_ABEF_00A0C9DF1063_.wvu.PrintArea" localSheetId="11" hidden="1">#REF!</definedName>
    <definedName name="Z_C20A3D6A_6B6B_11D3_ABEF_00A0C9DF1063_.wvu.PrintArea" localSheetId="9" hidden="1">#REF!</definedName>
    <definedName name="Z_C20A3D6A_6B6B_11D3_ABEF_00A0C9DF1063_.wvu.PrintArea" localSheetId="8" hidden="1">#REF!</definedName>
    <definedName name="Z_C20A3D6A_6B6B_11D3_ABEF_00A0C9DF1063_.wvu.PrintArea" localSheetId="21" hidden="1">#REF!</definedName>
    <definedName name="Z_C20A3D6A_6B6B_11D3_ABEF_00A0C9DF1063_.wvu.PrintArea" localSheetId="6" hidden="1">#REF!</definedName>
    <definedName name="Z_C20A3D6A_6B6B_11D3_ABEF_00A0C9DF1063_.wvu.PrintArea" localSheetId="0" hidden="1">#REF!</definedName>
    <definedName name="Z_C20A3D6A_6B6B_11D3_ABEF_00A0C9DF1063_.wvu.PrintArea" localSheetId="2" hidden="1">#REF!</definedName>
    <definedName name="Z_C20A3D6A_6B6B_11D3_ABEF_00A0C9DF1063_.wvu.PrintArea" localSheetId="1" hidden="1">#REF!</definedName>
    <definedName name="Z_C20A3D6A_6B6B_11D3_ABEF_00A0C9DF1063_.wvu.PrintArea" localSheetId="33" hidden="1">#REF!</definedName>
    <definedName name="Z_C20A3D6A_6B6B_11D3_ABEF_00A0C9DF1063_.wvu.PrintArea" localSheetId="25" hidden="1">#REF!</definedName>
    <definedName name="Z_C20A3D6A_6B6B_11D3_ABEF_00A0C9DF1063_.wvu.PrintArea" hidden="1">#REF!</definedName>
    <definedName name="Z_C20A3D6B_6B6B_11D3_ABEF_00A0C9DF1063_.wvu.PrintArea" localSheetId="17" hidden="1">#REF!</definedName>
    <definedName name="Z_C20A3D6B_6B6B_11D3_ABEF_00A0C9DF1063_.wvu.PrintArea" localSheetId="16" hidden="1">#REF!</definedName>
    <definedName name="Z_C20A3D6B_6B6B_11D3_ABEF_00A0C9DF1063_.wvu.PrintArea" localSheetId="53" hidden="1">#REF!</definedName>
    <definedName name="Z_C20A3D6B_6B6B_11D3_ABEF_00A0C9DF1063_.wvu.PrintArea" localSheetId="23" hidden="1">#REF!</definedName>
    <definedName name="Z_C20A3D6B_6B6B_11D3_ABEF_00A0C9DF1063_.wvu.PrintArea" localSheetId="14" hidden="1">#REF!</definedName>
    <definedName name="Z_C20A3D6B_6B6B_11D3_ABEF_00A0C9DF1063_.wvu.PrintArea" localSheetId="13" hidden="1">#REF!</definedName>
    <definedName name="Z_C20A3D6B_6B6B_11D3_ABEF_00A0C9DF1063_.wvu.PrintArea" localSheetId="12" hidden="1">#REF!</definedName>
    <definedName name="Z_C20A3D6B_6B6B_11D3_ABEF_00A0C9DF1063_.wvu.PrintArea" localSheetId="36" hidden="1">#REF!</definedName>
    <definedName name="Z_C20A3D6B_6B6B_11D3_ABEF_00A0C9DF1063_.wvu.PrintArea" localSheetId="10" hidden="1">#REF!</definedName>
    <definedName name="Z_C20A3D6B_6B6B_11D3_ABEF_00A0C9DF1063_.wvu.PrintArea" localSheetId="11" hidden="1">#REF!</definedName>
    <definedName name="Z_C20A3D6B_6B6B_11D3_ABEF_00A0C9DF1063_.wvu.PrintArea" localSheetId="9" hidden="1">#REF!</definedName>
    <definedName name="Z_C20A3D6B_6B6B_11D3_ABEF_00A0C9DF1063_.wvu.PrintArea" localSheetId="8" hidden="1">#REF!</definedName>
    <definedName name="Z_C20A3D6B_6B6B_11D3_ABEF_00A0C9DF1063_.wvu.PrintArea" localSheetId="21" hidden="1">#REF!</definedName>
    <definedName name="Z_C20A3D6B_6B6B_11D3_ABEF_00A0C9DF1063_.wvu.PrintArea" localSheetId="6" hidden="1">#REF!</definedName>
    <definedName name="Z_C20A3D6B_6B6B_11D3_ABEF_00A0C9DF1063_.wvu.PrintArea" localSheetId="0" hidden="1">#REF!</definedName>
    <definedName name="Z_C20A3D6B_6B6B_11D3_ABEF_00A0C9DF1063_.wvu.PrintArea" localSheetId="2" hidden="1">#REF!</definedName>
    <definedName name="Z_C20A3D6B_6B6B_11D3_ABEF_00A0C9DF1063_.wvu.PrintArea" localSheetId="1" hidden="1">#REF!</definedName>
    <definedName name="Z_C20A3D6B_6B6B_11D3_ABEF_00A0C9DF1063_.wvu.PrintArea" localSheetId="33" hidden="1">#REF!</definedName>
    <definedName name="Z_C20A3D6B_6B6B_11D3_ABEF_00A0C9DF1063_.wvu.PrintArea" localSheetId="25" hidden="1">#REF!</definedName>
    <definedName name="Z_C20A3D6B_6B6B_11D3_ABEF_00A0C9DF1063_.wvu.PrintArea" hidden="1">#REF!</definedName>
    <definedName name="Z_C20A3DDF_6B6B_11D3_ABEF_00A0C9DF1063_.wvu.PrintArea" localSheetId="17" hidden="1">#REF!</definedName>
    <definedName name="Z_C20A3DDF_6B6B_11D3_ABEF_00A0C9DF1063_.wvu.PrintArea" localSheetId="16" hidden="1">#REF!</definedName>
    <definedName name="Z_C20A3DDF_6B6B_11D3_ABEF_00A0C9DF1063_.wvu.PrintArea" localSheetId="53" hidden="1">#REF!</definedName>
    <definedName name="Z_C20A3DDF_6B6B_11D3_ABEF_00A0C9DF1063_.wvu.PrintArea" localSheetId="23" hidden="1">#REF!</definedName>
    <definedName name="Z_C20A3DDF_6B6B_11D3_ABEF_00A0C9DF1063_.wvu.PrintArea" localSheetId="14" hidden="1">#REF!</definedName>
    <definedName name="Z_C20A3DDF_6B6B_11D3_ABEF_00A0C9DF1063_.wvu.PrintArea" localSheetId="13" hidden="1">#REF!</definedName>
    <definedName name="Z_C20A3DDF_6B6B_11D3_ABEF_00A0C9DF1063_.wvu.PrintArea" localSheetId="12" hidden="1">#REF!</definedName>
    <definedName name="Z_C20A3DDF_6B6B_11D3_ABEF_00A0C9DF1063_.wvu.PrintArea" localSheetId="36" hidden="1">#REF!</definedName>
    <definedName name="Z_C20A3DDF_6B6B_11D3_ABEF_00A0C9DF1063_.wvu.PrintArea" localSheetId="10" hidden="1">#REF!</definedName>
    <definedName name="Z_C20A3DDF_6B6B_11D3_ABEF_00A0C9DF1063_.wvu.PrintArea" localSheetId="11" hidden="1">#REF!</definedName>
    <definedName name="Z_C20A3DDF_6B6B_11D3_ABEF_00A0C9DF1063_.wvu.PrintArea" localSheetId="9" hidden="1">#REF!</definedName>
    <definedName name="Z_C20A3DDF_6B6B_11D3_ABEF_00A0C9DF1063_.wvu.PrintArea" localSheetId="8" hidden="1">#REF!</definedName>
    <definedName name="Z_C20A3DDF_6B6B_11D3_ABEF_00A0C9DF1063_.wvu.PrintArea" localSheetId="21" hidden="1">#REF!</definedName>
    <definedName name="Z_C20A3DDF_6B6B_11D3_ABEF_00A0C9DF1063_.wvu.PrintArea" localSheetId="6" hidden="1">#REF!</definedName>
    <definedName name="Z_C20A3DDF_6B6B_11D3_ABEF_00A0C9DF1063_.wvu.PrintArea" localSheetId="0" hidden="1">#REF!</definedName>
    <definedName name="Z_C20A3DDF_6B6B_11D3_ABEF_00A0C9DF1063_.wvu.PrintArea" localSheetId="2" hidden="1">#REF!</definedName>
    <definedName name="Z_C20A3DDF_6B6B_11D3_ABEF_00A0C9DF1063_.wvu.PrintArea" localSheetId="1" hidden="1">#REF!</definedName>
    <definedName name="Z_C20A3DDF_6B6B_11D3_ABEF_00A0C9DF1063_.wvu.PrintArea" localSheetId="33" hidden="1">#REF!</definedName>
    <definedName name="Z_C20A3DDF_6B6B_11D3_ABEF_00A0C9DF1063_.wvu.PrintArea" localSheetId="25" hidden="1">#REF!</definedName>
    <definedName name="Z_C20A3DDF_6B6B_11D3_ABEF_00A0C9DF1063_.wvu.PrintArea" hidden="1">#REF!</definedName>
    <definedName name="Z_C20A3DE0_6B6B_11D3_ABEF_00A0C9DF1063_.wvu.PrintArea" localSheetId="17" hidden="1">#REF!</definedName>
    <definedName name="Z_C20A3DE0_6B6B_11D3_ABEF_00A0C9DF1063_.wvu.PrintArea" localSheetId="16" hidden="1">#REF!</definedName>
    <definedName name="Z_C20A3DE0_6B6B_11D3_ABEF_00A0C9DF1063_.wvu.PrintArea" localSheetId="53" hidden="1">#REF!</definedName>
    <definedName name="Z_C20A3DE0_6B6B_11D3_ABEF_00A0C9DF1063_.wvu.PrintArea" localSheetId="23" hidden="1">#REF!</definedName>
    <definedName name="Z_C20A3DE0_6B6B_11D3_ABEF_00A0C9DF1063_.wvu.PrintArea" localSheetId="14" hidden="1">#REF!</definedName>
    <definedName name="Z_C20A3DE0_6B6B_11D3_ABEF_00A0C9DF1063_.wvu.PrintArea" localSheetId="13" hidden="1">#REF!</definedName>
    <definedName name="Z_C20A3DE0_6B6B_11D3_ABEF_00A0C9DF1063_.wvu.PrintArea" localSheetId="12" hidden="1">#REF!</definedName>
    <definedName name="Z_C20A3DE0_6B6B_11D3_ABEF_00A0C9DF1063_.wvu.PrintArea" localSheetId="36" hidden="1">#REF!</definedName>
    <definedName name="Z_C20A3DE0_6B6B_11D3_ABEF_00A0C9DF1063_.wvu.PrintArea" localSheetId="10" hidden="1">#REF!</definedName>
    <definedName name="Z_C20A3DE0_6B6B_11D3_ABEF_00A0C9DF1063_.wvu.PrintArea" localSheetId="11" hidden="1">#REF!</definedName>
    <definedName name="Z_C20A3DE0_6B6B_11D3_ABEF_00A0C9DF1063_.wvu.PrintArea" localSheetId="9" hidden="1">#REF!</definedName>
    <definedName name="Z_C20A3DE0_6B6B_11D3_ABEF_00A0C9DF1063_.wvu.PrintArea" localSheetId="8" hidden="1">#REF!</definedName>
    <definedName name="Z_C20A3DE0_6B6B_11D3_ABEF_00A0C9DF1063_.wvu.PrintArea" localSheetId="21" hidden="1">#REF!</definedName>
    <definedName name="Z_C20A3DE0_6B6B_11D3_ABEF_00A0C9DF1063_.wvu.PrintArea" localSheetId="6" hidden="1">#REF!</definedName>
    <definedName name="Z_C20A3DE0_6B6B_11D3_ABEF_00A0C9DF1063_.wvu.PrintArea" localSheetId="0" hidden="1">#REF!</definedName>
    <definedName name="Z_C20A3DE0_6B6B_11D3_ABEF_00A0C9DF1063_.wvu.PrintArea" localSheetId="2" hidden="1">#REF!</definedName>
    <definedName name="Z_C20A3DE0_6B6B_11D3_ABEF_00A0C9DF1063_.wvu.PrintArea" localSheetId="1" hidden="1">#REF!</definedName>
    <definedName name="Z_C20A3DE0_6B6B_11D3_ABEF_00A0C9DF1063_.wvu.PrintArea" localSheetId="33" hidden="1">#REF!</definedName>
    <definedName name="Z_C20A3DE0_6B6B_11D3_ABEF_00A0C9DF1063_.wvu.PrintArea" localSheetId="25" hidden="1">#REF!</definedName>
    <definedName name="Z_C20A3DE0_6B6B_11D3_ABEF_00A0C9DF1063_.wvu.PrintArea" hidden="1">#REF!</definedName>
    <definedName name="Z_C20A3DE2_6B6B_11D3_ABEF_00A0C9DF1063_.wvu.PrintArea" localSheetId="17" hidden="1">#REF!</definedName>
    <definedName name="Z_C20A3DE2_6B6B_11D3_ABEF_00A0C9DF1063_.wvu.PrintArea" localSheetId="16" hidden="1">#REF!</definedName>
    <definedName name="Z_C20A3DE2_6B6B_11D3_ABEF_00A0C9DF1063_.wvu.PrintArea" localSheetId="53" hidden="1">#REF!</definedName>
    <definedName name="Z_C20A3DE2_6B6B_11D3_ABEF_00A0C9DF1063_.wvu.PrintArea" localSheetId="23" hidden="1">#REF!</definedName>
    <definedName name="Z_C20A3DE2_6B6B_11D3_ABEF_00A0C9DF1063_.wvu.PrintArea" localSheetId="14" hidden="1">#REF!</definedName>
    <definedName name="Z_C20A3DE2_6B6B_11D3_ABEF_00A0C9DF1063_.wvu.PrintArea" localSheetId="13" hidden="1">#REF!</definedName>
    <definedName name="Z_C20A3DE2_6B6B_11D3_ABEF_00A0C9DF1063_.wvu.PrintArea" localSheetId="12" hidden="1">#REF!</definedName>
    <definedName name="Z_C20A3DE2_6B6B_11D3_ABEF_00A0C9DF1063_.wvu.PrintArea" localSheetId="36" hidden="1">#REF!</definedName>
    <definedName name="Z_C20A3DE2_6B6B_11D3_ABEF_00A0C9DF1063_.wvu.PrintArea" localSheetId="10" hidden="1">#REF!</definedName>
    <definedName name="Z_C20A3DE2_6B6B_11D3_ABEF_00A0C9DF1063_.wvu.PrintArea" localSheetId="11" hidden="1">#REF!</definedName>
    <definedName name="Z_C20A3DE2_6B6B_11D3_ABEF_00A0C9DF1063_.wvu.PrintArea" localSheetId="9" hidden="1">#REF!</definedName>
    <definedName name="Z_C20A3DE2_6B6B_11D3_ABEF_00A0C9DF1063_.wvu.PrintArea" localSheetId="8" hidden="1">#REF!</definedName>
    <definedName name="Z_C20A3DE2_6B6B_11D3_ABEF_00A0C9DF1063_.wvu.PrintArea" localSheetId="21" hidden="1">#REF!</definedName>
    <definedName name="Z_C20A3DE2_6B6B_11D3_ABEF_00A0C9DF1063_.wvu.PrintArea" localSheetId="6" hidden="1">#REF!</definedName>
    <definedName name="Z_C20A3DE2_6B6B_11D3_ABEF_00A0C9DF1063_.wvu.PrintArea" localSheetId="0" hidden="1">#REF!</definedName>
    <definedName name="Z_C20A3DE2_6B6B_11D3_ABEF_00A0C9DF1063_.wvu.PrintArea" localSheetId="2" hidden="1">#REF!</definedName>
    <definedName name="Z_C20A3DE2_6B6B_11D3_ABEF_00A0C9DF1063_.wvu.PrintArea" localSheetId="1" hidden="1">#REF!</definedName>
    <definedName name="Z_C20A3DE2_6B6B_11D3_ABEF_00A0C9DF1063_.wvu.PrintArea" localSheetId="33" hidden="1">#REF!</definedName>
    <definedName name="Z_C20A3DE2_6B6B_11D3_ABEF_00A0C9DF1063_.wvu.PrintArea" localSheetId="25" hidden="1">#REF!</definedName>
    <definedName name="Z_C20A3DE2_6B6B_11D3_ABEF_00A0C9DF1063_.wvu.PrintArea" hidden="1">#REF!</definedName>
    <definedName name="Z_C20A3DE3_6B6B_11D3_ABEF_00A0C9DF1063_.wvu.PrintArea" localSheetId="17" hidden="1">#REF!</definedName>
    <definedName name="Z_C20A3DE3_6B6B_11D3_ABEF_00A0C9DF1063_.wvu.PrintArea" localSheetId="16" hidden="1">#REF!</definedName>
    <definedName name="Z_C20A3DE3_6B6B_11D3_ABEF_00A0C9DF1063_.wvu.PrintArea" localSheetId="53" hidden="1">#REF!</definedName>
    <definedName name="Z_C20A3DE3_6B6B_11D3_ABEF_00A0C9DF1063_.wvu.PrintArea" localSheetId="23" hidden="1">#REF!</definedName>
    <definedName name="Z_C20A3DE3_6B6B_11D3_ABEF_00A0C9DF1063_.wvu.PrintArea" localSheetId="14" hidden="1">#REF!</definedName>
    <definedName name="Z_C20A3DE3_6B6B_11D3_ABEF_00A0C9DF1063_.wvu.PrintArea" localSheetId="13" hidden="1">#REF!</definedName>
    <definedName name="Z_C20A3DE3_6B6B_11D3_ABEF_00A0C9DF1063_.wvu.PrintArea" localSheetId="12" hidden="1">#REF!</definedName>
    <definedName name="Z_C20A3DE3_6B6B_11D3_ABEF_00A0C9DF1063_.wvu.PrintArea" localSheetId="36" hidden="1">#REF!</definedName>
    <definedName name="Z_C20A3DE3_6B6B_11D3_ABEF_00A0C9DF1063_.wvu.PrintArea" localSheetId="10" hidden="1">#REF!</definedName>
    <definedName name="Z_C20A3DE3_6B6B_11D3_ABEF_00A0C9DF1063_.wvu.PrintArea" localSheetId="11" hidden="1">#REF!</definedName>
    <definedName name="Z_C20A3DE3_6B6B_11D3_ABEF_00A0C9DF1063_.wvu.PrintArea" localSheetId="9" hidden="1">#REF!</definedName>
    <definedName name="Z_C20A3DE3_6B6B_11D3_ABEF_00A0C9DF1063_.wvu.PrintArea" localSheetId="8" hidden="1">#REF!</definedName>
    <definedName name="Z_C20A3DE3_6B6B_11D3_ABEF_00A0C9DF1063_.wvu.PrintArea" localSheetId="21" hidden="1">#REF!</definedName>
    <definedName name="Z_C20A3DE3_6B6B_11D3_ABEF_00A0C9DF1063_.wvu.PrintArea" localSheetId="6" hidden="1">#REF!</definedName>
    <definedName name="Z_C20A3DE3_6B6B_11D3_ABEF_00A0C9DF1063_.wvu.PrintArea" localSheetId="0" hidden="1">#REF!</definedName>
    <definedName name="Z_C20A3DE3_6B6B_11D3_ABEF_00A0C9DF1063_.wvu.PrintArea" localSheetId="2" hidden="1">#REF!</definedName>
    <definedName name="Z_C20A3DE3_6B6B_11D3_ABEF_00A0C9DF1063_.wvu.PrintArea" localSheetId="1" hidden="1">#REF!</definedName>
    <definedName name="Z_C20A3DE3_6B6B_11D3_ABEF_00A0C9DF1063_.wvu.PrintArea" localSheetId="33" hidden="1">#REF!</definedName>
    <definedName name="Z_C20A3DE3_6B6B_11D3_ABEF_00A0C9DF1063_.wvu.PrintArea" localSheetId="25" hidden="1">#REF!</definedName>
    <definedName name="Z_C20A3DE3_6B6B_11D3_ABEF_00A0C9DF1063_.wvu.PrintArea" hidden="1">#REF!</definedName>
    <definedName name="Z_C20A3DE4_6B6B_11D3_ABEF_00A0C9DF1063_.wvu.PrintArea" localSheetId="17" hidden="1">#REF!</definedName>
    <definedName name="Z_C20A3DE4_6B6B_11D3_ABEF_00A0C9DF1063_.wvu.PrintArea" localSheetId="16" hidden="1">#REF!</definedName>
    <definedName name="Z_C20A3DE4_6B6B_11D3_ABEF_00A0C9DF1063_.wvu.PrintArea" localSheetId="53" hidden="1">#REF!</definedName>
    <definedName name="Z_C20A3DE4_6B6B_11D3_ABEF_00A0C9DF1063_.wvu.PrintArea" localSheetId="23" hidden="1">#REF!</definedName>
    <definedName name="Z_C20A3DE4_6B6B_11D3_ABEF_00A0C9DF1063_.wvu.PrintArea" localSheetId="14" hidden="1">#REF!</definedName>
    <definedName name="Z_C20A3DE4_6B6B_11D3_ABEF_00A0C9DF1063_.wvu.PrintArea" localSheetId="13" hidden="1">#REF!</definedName>
    <definedName name="Z_C20A3DE4_6B6B_11D3_ABEF_00A0C9DF1063_.wvu.PrintArea" localSheetId="12" hidden="1">#REF!</definedName>
    <definedName name="Z_C20A3DE4_6B6B_11D3_ABEF_00A0C9DF1063_.wvu.PrintArea" localSheetId="36" hidden="1">#REF!</definedName>
    <definedName name="Z_C20A3DE4_6B6B_11D3_ABEF_00A0C9DF1063_.wvu.PrintArea" localSheetId="10" hidden="1">#REF!</definedName>
    <definedName name="Z_C20A3DE4_6B6B_11D3_ABEF_00A0C9DF1063_.wvu.PrintArea" localSheetId="11" hidden="1">#REF!</definedName>
    <definedName name="Z_C20A3DE4_6B6B_11D3_ABEF_00A0C9DF1063_.wvu.PrintArea" localSheetId="9" hidden="1">#REF!</definedName>
    <definedName name="Z_C20A3DE4_6B6B_11D3_ABEF_00A0C9DF1063_.wvu.PrintArea" localSheetId="8" hidden="1">#REF!</definedName>
    <definedName name="Z_C20A3DE4_6B6B_11D3_ABEF_00A0C9DF1063_.wvu.PrintArea" localSheetId="21" hidden="1">#REF!</definedName>
    <definedName name="Z_C20A3DE4_6B6B_11D3_ABEF_00A0C9DF1063_.wvu.PrintArea" localSheetId="6" hidden="1">#REF!</definedName>
    <definedName name="Z_C20A3DE4_6B6B_11D3_ABEF_00A0C9DF1063_.wvu.PrintArea" localSheetId="0" hidden="1">#REF!</definedName>
    <definedName name="Z_C20A3DE4_6B6B_11D3_ABEF_00A0C9DF1063_.wvu.PrintArea" localSheetId="2" hidden="1">#REF!</definedName>
    <definedName name="Z_C20A3DE4_6B6B_11D3_ABEF_00A0C9DF1063_.wvu.PrintArea" localSheetId="1" hidden="1">#REF!</definedName>
    <definedName name="Z_C20A3DE4_6B6B_11D3_ABEF_00A0C9DF1063_.wvu.PrintArea" localSheetId="33" hidden="1">#REF!</definedName>
    <definedName name="Z_C20A3DE4_6B6B_11D3_ABEF_00A0C9DF1063_.wvu.PrintArea" localSheetId="25" hidden="1">#REF!</definedName>
    <definedName name="Z_C20A3DE4_6B6B_11D3_ABEF_00A0C9DF1063_.wvu.PrintArea" hidden="1">#REF!</definedName>
    <definedName name="Z_C20A3DE5_6B6B_11D3_ABEF_00A0C9DF1063_.wvu.PrintArea" localSheetId="17" hidden="1">#REF!</definedName>
    <definedName name="Z_C20A3DE5_6B6B_11D3_ABEF_00A0C9DF1063_.wvu.PrintArea" localSheetId="16" hidden="1">#REF!</definedName>
    <definedName name="Z_C20A3DE5_6B6B_11D3_ABEF_00A0C9DF1063_.wvu.PrintArea" localSheetId="53" hidden="1">#REF!</definedName>
    <definedName name="Z_C20A3DE5_6B6B_11D3_ABEF_00A0C9DF1063_.wvu.PrintArea" localSheetId="23" hidden="1">#REF!</definedName>
    <definedName name="Z_C20A3DE5_6B6B_11D3_ABEF_00A0C9DF1063_.wvu.PrintArea" localSheetId="14" hidden="1">#REF!</definedName>
    <definedName name="Z_C20A3DE5_6B6B_11D3_ABEF_00A0C9DF1063_.wvu.PrintArea" localSheetId="13" hidden="1">#REF!</definedName>
    <definedName name="Z_C20A3DE5_6B6B_11D3_ABEF_00A0C9DF1063_.wvu.PrintArea" localSheetId="12" hidden="1">#REF!</definedName>
    <definedName name="Z_C20A3DE5_6B6B_11D3_ABEF_00A0C9DF1063_.wvu.PrintArea" localSheetId="36" hidden="1">#REF!</definedName>
    <definedName name="Z_C20A3DE5_6B6B_11D3_ABEF_00A0C9DF1063_.wvu.PrintArea" localSheetId="10" hidden="1">#REF!</definedName>
    <definedName name="Z_C20A3DE5_6B6B_11D3_ABEF_00A0C9DF1063_.wvu.PrintArea" localSheetId="11" hidden="1">#REF!</definedName>
    <definedName name="Z_C20A3DE5_6B6B_11D3_ABEF_00A0C9DF1063_.wvu.PrintArea" localSheetId="9" hidden="1">#REF!</definedName>
    <definedName name="Z_C20A3DE5_6B6B_11D3_ABEF_00A0C9DF1063_.wvu.PrintArea" localSheetId="8" hidden="1">#REF!</definedName>
    <definedName name="Z_C20A3DE5_6B6B_11D3_ABEF_00A0C9DF1063_.wvu.PrintArea" localSheetId="21" hidden="1">#REF!</definedName>
    <definedName name="Z_C20A3DE5_6B6B_11D3_ABEF_00A0C9DF1063_.wvu.PrintArea" localSheetId="6" hidden="1">#REF!</definedName>
    <definedName name="Z_C20A3DE5_6B6B_11D3_ABEF_00A0C9DF1063_.wvu.PrintArea" localSheetId="0" hidden="1">#REF!</definedName>
    <definedName name="Z_C20A3DE5_6B6B_11D3_ABEF_00A0C9DF1063_.wvu.PrintArea" localSheetId="2" hidden="1">#REF!</definedName>
    <definedName name="Z_C20A3DE5_6B6B_11D3_ABEF_00A0C9DF1063_.wvu.PrintArea" localSheetId="1" hidden="1">#REF!</definedName>
    <definedName name="Z_C20A3DE5_6B6B_11D3_ABEF_00A0C9DF1063_.wvu.PrintArea" localSheetId="33" hidden="1">#REF!</definedName>
    <definedName name="Z_C20A3DE5_6B6B_11D3_ABEF_00A0C9DF1063_.wvu.PrintArea" localSheetId="25" hidden="1">#REF!</definedName>
    <definedName name="Z_C20A3DE5_6B6B_11D3_ABEF_00A0C9DF1063_.wvu.PrintArea" hidden="1">#REF!</definedName>
    <definedName name="Z_C20A3DE7_6B6B_11D3_ABEF_00A0C9DF1063_.wvu.PrintArea" localSheetId="17" hidden="1">#REF!</definedName>
    <definedName name="Z_C20A3DE7_6B6B_11D3_ABEF_00A0C9DF1063_.wvu.PrintArea" localSheetId="16" hidden="1">#REF!</definedName>
    <definedName name="Z_C20A3DE7_6B6B_11D3_ABEF_00A0C9DF1063_.wvu.PrintArea" localSheetId="53" hidden="1">#REF!</definedName>
    <definedName name="Z_C20A3DE7_6B6B_11D3_ABEF_00A0C9DF1063_.wvu.PrintArea" localSheetId="23" hidden="1">#REF!</definedName>
    <definedName name="Z_C20A3DE7_6B6B_11D3_ABEF_00A0C9DF1063_.wvu.PrintArea" localSheetId="14" hidden="1">#REF!</definedName>
    <definedName name="Z_C20A3DE7_6B6B_11D3_ABEF_00A0C9DF1063_.wvu.PrintArea" localSheetId="13" hidden="1">#REF!</definedName>
    <definedName name="Z_C20A3DE7_6B6B_11D3_ABEF_00A0C9DF1063_.wvu.PrintArea" localSheetId="12" hidden="1">#REF!</definedName>
    <definedName name="Z_C20A3DE7_6B6B_11D3_ABEF_00A0C9DF1063_.wvu.PrintArea" localSheetId="36" hidden="1">#REF!</definedName>
    <definedName name="Z_C20A3DE7_6B6B_11D3_ABEF_00A0C9DF1063_.wvu.PrintArea" localSheetId="10" hidden="1">#REF!</definedName>
    <definedName name="Z_C20A3DE7_6B6B_11D3_ABEF_00A0C9DF1063_.wvu.PrintArea" localSheetId="11" hidden="1">#REF!</definedName>
    <definedName name="Z_C20A3DE7_6B6B_11D3_ABEF_00A0C9DF1063_.wvu.PrintArea" localSheetId="9" hidden="1">#REF!</definedName>
    <definedName name="Z_C20A3DE7_6B6B_11D3_ABEF_00A0C9DF1063_.wvu.PrintArea" localSheetId="8" hidden="1">#REF!</definedName>
    <definedName name="Z_C20A3DE7_6B6B_11D3_ABEF_00A0C9DF1063_.wvu.PrintArea" localSheetId="21" hidden="1">#REF!</definedName>
    <definedName name="Z_C20A3DE7_6B6B_11D3_ABEF_00A0C9DF1063_.wvu.PrintArea" localSheetId="6" hidden="1">#REF!</definedName>
    <definedName name="Z_C20A3DE7_6B6B_11D3_ABEF_00A0C9DF1063_.wvu.PrintArea" localSheetId="0" hidden="1">#REF!</definedName>
    <definedName name="Z_C20A3DE7_6B6B_11D3_ABEF_00A0C9DF1063_.wvu.PrintArea" localSheetId="2" hidden="1">#REF!</definedName>
    <definedName name="Z_C20A3DE7_6B6B_11D3_ABEF_00A0C9DF1063_.wvu.PrintArea" localSheetId="1" hidden="1">#REF!</definedName>
    <definedName name="Z_C20A3DE7_6B6B_11D3_ABEF_00A0C9DF1063_.wvu.PrintArea" localSheetId="33" hidden="1">#REF!</definedName>
    <definedName name="Z_C20A3DE7_6B6B_11D3_ABEF_00A0C9DF1063_.wvu.PrintArea" localSheetId="25" hidden="1">#REF!</definedName>
    <definedName name="Z_C20A3DE7_6B6B_11D3_ABEF_00A0C9DF1063_.wvu.PrintArea" hidden="1">#REF!</definedName>
    <definedName name="Z_C20A3DE8_6B6B_11D3_ABEF_00A0C9DF1063_.wvu.PrintArea" localSheetId="17" hidden="1">#REF!</definedName>
    <definedName name="Z_C20A3DE8_6B6B_11D3_ABEF_00A0C9DF1063_.wvu.PrintArea" localSheetId="16" hidden="1">#REF!</definedName>
    <definedName name="Z_C20A3DE8_6B6B_11D3_ABEF_00A0C9DF1063_.wvu.PrintArea" localSheetId="53" hidden="1">#REF!</definedName>
    <definedName name="Z_C20A3DE8_6B6B_11D3_ABEF_00A0C9DF1063_.wvu.PrintArea" localSheetId="23" hidden="1">#REF!</definedName>
    <definedName name="Z_C20A3DE8_6B6B_11D3_ABEF_00A0C9DF1063_.wvu.PrintArea" localSheetId="14" hidden="1">#REF!</definedName>
    <definedName name="Z_C20A3DE8_6B6B_11D3_ABEF_00A0C9DF1063_.wvu.PrintArea" localSheetId="13" hidden="1">#REF!</definedName>
    <definedName name="Z_C20A3DE8_6B6B_11D3_ABEF_00A0C9DF1063_.wvu.PrintArea" localSheetId="12" hidden="1">#REF!</definedName>
    <definedName name="Z_C20A3DE8_6B6B_11D3_ABEF_00A0C9DF1063_.wvu.PrintArea" localSheetId="36" hidden="1">#REF!</definedName>
    <definedName name="Z_C20A3DE8_6B6B_11D3_ABEF_00A0C9DF1063_.wvu.PrintArea" localSheetId="10" hidden="1">#REF!</definedName>
    <definedName name="Z_C20A3DE8_6B6B_11D3_ABEF_00A0C9DF1063_.wvu.PrintArea" localSheetId="11" hidden="1">#REF!</definedName>
    <definedName name="Z_C20A3DE8_6B6B_11D3_ABEF_00A0C9DF1063_.wvu.PrintArea" localSheetId="9" hidden="1">#REF!</definedName>
    <definedName name="Z_C20A3DE8_6B6B_11D3_ABEF_00A0C9DF1063_.wvu.PrintArea" localSheetId="8" hidden="1">#REF!</definedName>
    <definedName name="Z_C20A3DE8_6B6B_11D3_ABEF_00A0C9DF1063_.wvu.PrintArea" localSheetId="21" hidden="1">#REF!</definedName>
    <definedName name="Z_C20A3DE8_6B6B_11D3_ABEF_00A0C9DF1063_.wvu.PrintArea" localSheetId="6" hidden="1">#REF!</definedName>
    <definedName name="Z_C20A3DE8_6B6B_11D3_ABEF_00A0C9DF1063_.wvu.PrintArea" localSheetId="0" hidden="1">#REF!</definedName>
    <definedName name="Z_C20A3DE8_6B6B_11D3_ABEF_00A0C9DF1063_.wvu.PrintArea" localSheetId="2" hidden="1">#REF!</definedName>
    <definedName name="Z_C20A3DE8_6B6B_11D3_ABEF_00A0C9DF1063_.wvu.PrintArea" localSheetId="1" hidden="1">#REF!</definedName>
    <definedName name="Z_C20A3DE8_6B6B_11D3_ABEF_00A0C9DF1063_.wvu.PrintArea" localSheetId="33" hidden="1">#REF!</definedName>
    <definedName name="Z_C20A3DE8_6B6B_11D3_ABEF_00A0C9DF1063_.wvu.PrintArea" localSheetId="25" hidden="1">#REF!</definedName>
    <definedName name="Z_C20A3DE8_6B6B_11D3_ABEF_00A0C9DF1063_.wvu.PrintArea" hidden="1">#REF!</definedName>
    <definedName name="Z_C20A3DE9_6B6B_11D3_ABEF_00A0C9DF1063_.wvu.PrintArea" localSheetId="17" hidden="1">#REF!</definedName>
    <definedName name="Z_C20A3DE9_6B6B_11D3_ABEF_00A0C9DF1063_.wvu.PrintArea" localSheetId="16" hidden="1">#REF!</definedName>
    <definedName name="Z_C20A3DE9_6B6B_11D3_ABEF_00A0C9DF1063_.wvu.PrintArea" localSheetId="53" hidden="1">#REF!</definedName>
    <definedName name="Z_C20A3DE9_6B6B_11D3_ABEF_00A0C9DF1063_.wvu.PrintArea" localSheetId="23" hidden="1">#REF!</definedName>
    <definedName name="Z_C20A3DE9_6B6B_11D3_ABEF_00A0C9DF1063_.wvu.PrintArea" localSheetId="14" hidden="1">#REF!</definedName>
    <definedName name="Z_C20A3DE9_6B6B_11D3_ABEF_00A0C9DF1063_.wvu.PrintArea" localSheetId="13" hidden="1">#REF!</definedName>
    <definedName name="Z_C20A3DE9_6B6B_11D3_ABEF_00A0C9DF1063_.wvu.PrintArea" localSheetId="12" hidden="1">#REF!</definedName>
    <definedName name="Z_C20A3DE9_6B6B_11D3_ABEF_00A0C9DF1063_.wvu.PrintArea" localSheetId="36" hidden="1">#REF!</definedName>
    <definedName name="Z_C20A3DE9_6B6B_11D3_ABEF_00A0C9DF1063_.wvu.PrintArea" localSheetId="10" hidden="1">#REF!</definedName>
    <definedName name="Z_C20A3DE9_6B6B_11D3_ABEF_00A0C9DF1063_.wvu.PrintArea" localSheetId="11" hidden="1">#REF!</definedName>
    <definedName name="Z_C20A3DE9_6B6B_11D3_ABEF_00A0C9DF1063_.wvu.PrintArea" localSheetId="9" hidden="1">#REF!</definedName>
    <definedName name="Z_C20A3DE9_6B6B_11D3_ABEF_00A0C9DF1063_.wvu.PrintArea" localSheetId="8" hidden="1">#REF!</definedName>
    <definedName name="Z_C20A3DE9_6B6B_11D3_ABEF_00A0C9DF1063_.wvu.PrintArea" localSheetId="21" hidden="1">#REF!</definedName>
    <definedName name="Z_C20A3DE9_6B6B_11D3_ABEF_00A0C9DF1063_.wvu.PrintArea" localSheetId="6" hidden="1">#REF!</definedName>
    <definedName name="Z_C20A3DE9_6B6B_11D3_ABEF_00A0C9DF1063_.wvu.PrintArea" localSheetId="0" hidden="1">#REF!</definedName>
    <definedName name="Z_C20A3DE9_6B6B_11D3_ABEF_00A0C9DF1063_.wvu.PrintArea" localSheetId="2" hidden="1">#REF!</definedName>
    <definedName name="Z_C20A3DE9_6B6B_11D3_ABEF_00A0C9DF1063_.wvu.PrintArea" localSheetId="1" hidden="1">#REF!</definedName>
    <definedName name="Z_C20A3DE9_6B6B_11D3_ABEF_00A0C9DF1063_.wvu.PrintArea" localSheetId="33" hidden="1">#REF!</definedName>
    <definedName name="Z_C20A3DE9_6B6B_11D3_ABEF_00A0C9DF1063_.wvu.PrintArea" localSheetId="25" hidden="1">#REF!</definedName>
    <definedName name="Z_C20A3DE9_6B6B_11D3_ABEF_00A0C9DF1063_.wvu.PrintArea" hidden="1">#REF!</definedName>
    <definedName name="Z_C20A3DEA_6B6B_11D3_ABEF_00A0C9DF1063_.wvu.PrintArea" localSheetId="17" hidden="1">#REF!</definedName>
    <definedName name="Z_C20A3DEA_6B6B_11D3_ABEF_00A0C9DF1063_.wvu.PrintArea" localSheetId="16" hidden="1">#REF!</definedName>
    <definedName name="Z_C20A3DEA_6B6B_11D3_ABEF_00A0C9DF1063_.wvu.PrintArea" localSheetId="53" hidden="1">#REF!</definedName>
    <definedName name="Z_C20A3DEA_6B6B_11D3_ABEF_00A0C9DF1063_.wvu.PrintArea" localSheetId="23" hidden="1">#REF!</definedName>
    <definedName name="Z_C20A3DEA_6B6B_11D3_ABEF_00A0C9DF1063_.wvu.PrintArea" localSheetId="14" hidden="1">#REF!</definedName>
    <definedName name="Z_C20A3DEA_6B6B_11D3_ABEF_00A0C9DF1063_.wvu.PrintArea" localSheetId="13" hidden="1">#REF!</definedName>
    <definedName name="Z_C20A3DEA_6B6B_11D3_ABEF_00A0C9DF1063_.wvu.PrintArea" localSheetId="12" hidden="1">#REF!</definedName>
    <definedName name="Z_C20A3DEA_6B6B_11D3_ABEF_00A0C9DF1063_.wvu.PrintArea" localSheetId="36" hidden="1">#REF!</definedName>
    <definedName name="Z_C20A3DEA_6B6B_11D3_ABEF_00A0C9DF1063_.wvu.PrintArea" localSheetId="10" hidden="1">#REF!</definedName>
    <definedName name="Z_C20A3DEA_6B6B_11D3_ABEF_00A0C9DF1063_.wvu.PrintArea" localSheetId="11" hidden="1">#REF!</definedName>
    <definedName name="Z_C20A3DEA_6B6B_11D3_ABEF_00A0C9DF1063_.wvu.PrintArea" localSheetId="9" hidden="1">#REF!</definedName>
    <definedName name="Z_C20A3DEA_6B6B_11D3_ABEF_00A0C9DF1063_.wvu.PrintArea" localSheetId="8" hidden="1">#REF!</definedName>
    <definedName name="Z_C20A3DEA_6B6B_11D3_ABEF_00A0C9DF1063_.wvu.PrintArea" localSheetId="21" hidden="1">#REF!</definedName>
    <definedName name="Z_C20A3DEA_6B6B_11D3_ABEF_00A0C9DF1063_.wvu.PrintArea" localSheetId="6" hidden="1">#REF!</definedName>
    <definedName name="Z_C20A3DEA_6B6B_11D3_ABEF_00A0C9DF1063_.wvu.PrintArea" localSheetId="0" hidden="1">#REF!</definedName>
    <definedName name="Z_C20A3DEA_6B6B_11D3_ABEF_00A0C9DF1063_.wvu.PrintArea" localSheetId="2" hidden="1">#REF!</definedName>
    <definedName name="Z_C20A3DEA_6B6B_11D3_ABEF_00A0C9DF1063_.wvu.PrintArea" localSheetId="1" hidden="1">#REF!</definedName>
    <definedName name="Z_C20A3DEA_6B6B_11D3_ABEF_00A0C9DF1063_.wvu.PrintArea" localSheetId="33" hidden="1">#REF!</definedName>
    <definedName name="Z_C20A3DEA_6B6B_11D3_ABEF_00A0C9DF1063_.wvu.PrintArea" localSheetId="25" hidden="1">#REF!</definedName>
    <definedName name="Z_C20A3DEA_6B6B_11D3_ABEF_00A0C9DF1063_.wvu.PrintArea" hidden="1">#REF!</definedName>
    <definedName name="Z_C20A3DEC_6B6B_11D3_ABEF_00A0C9DF1063_.wvu.PrintArea" localSheetId="17" hidden="1">#REF!</definedName>
    <definedName name="Z_C20A3DEC_6B6B_11D3_ABEF_00A0C9DF1063_.wvu.PrintArea" localSheetId="16" hidden="1">#REF!</definedName>
    <definedName name="Z_C20A3DEC_6B6B_11D3_ABEF_00A0C9DF1063_.wvu.PrintArea" localSheetId="53" hidden="1">#REF!</definedName>
    <definedName name="Z_C20A3DEC_6B6B_11D3_ABEF_00A0C9DF1063_.wvu.PrintArea" localSheetId="23" hidden="1">#REF!</definedName>
    <definedName name="Z_C20A3DEC_6B6B_11D3_ABEF_00A0C9DF1063_.wvu.PrintArea" localSheetId="14" hidden="1">#REF!</definedName>
    <definedName name="Z_C20A3DEC_6B6B_11D3_ABEF_00A0C9DF1063_.wvu.PrintArea" localSheetId="13" hidden="1">#REF!</definedName>
    <definedName name="Z_C20A3DEC_6B6B_11D3_ABEF_00A0C9DF1063_.wvu.PrintArea" localSheetId="12" hidden="1">#REF!</definedName>
    <definedName name="Z_C20A3DEC_6B6B_11D3_ABEF_00A0C9DF1063_.wvu.PrintArea" localSheetId="36" hidden="1">#REF!</definedName>
    <definedName name="Z_C20A3DEC_6B6B_11D3_ABEF_00A0C9DF1063_.wvu.PrintArea" localSheetId="10" hidden="1">#REF!</definedName>
    <definedName name="Z_C20A3DEC_6B6B_11D3_ABEF_00A0C9DF1063_.wvu.PrintArea" localSheetId="11" hidden="1">#REF!</definedName>
    <definedName name="Z_C20A3DEC_6B6B_11D3_ABEF_00A0C9DF1063_.wvu.PrintArea" localSheetId="9" hidden="1">#REF!</definedName>
    <definedName name="Z_C20A3DEC_6B6B_11D3_ABEF_00A0C9DF1063_.wvu.PrintArea" localSheetId="8" hidden="1">#REF!</definedName>
    <definedName name="Z_C20A3DEC_6B6B_11D3_ABEF_00A0C9DF1063_.wvu.PrintArea" localSheetId="21" hidden="1">#REF!</definedName>
    <definedName name="Z_C20A3DEC_6B6B_11D3_ABEF_00A0C9DF1063_.wvu.PrintArea" localSheetId="6" hidden="1">#REF!</definedName>
    <definedName name="Z_C20A3DEC_6B6B_11D3_ABEF_00A0C9DF1063_.wvu.PrintArea" localSheetId="0" hidden="1">#REF!</definedName>
    <definedName name="Z_C20A3DEC_6B6B_11D3_ABEF_00A0C9DF1063_.wvu.PrintArea" localSheetId="2" hidden="1">#REF!</definedName>
    <definedName name="Z_C20A3DEC_6B6B_11D3_ABEF_00A0C9DF1063_.wvu.PrintArea" localSheetId="1" hidden="1">#REF!</definedName>
    <definedName name="Z_C20A3DEC_6B6B_11D3_ABEF_00A0C9DF1063_.wvu.PrintArea" localSheetId="33" hidden="1">#REF!</definedName>
    <definedName name="Z_C20A3DEC_6B6B_11D3_ABEF_00A0C9DF1063_.wvu.PrintArea" localSheetId="25" hidden="1">#REF!</definedName>
    <definedName name="Z_C20A3DEC_6B6B_11D3_ABEF_00A0C9DF1063_.wvu.PrintArea" hidden="1">#REF!</definedName>
    <definedName name="Z_C20A3DED_6B6B_11D3_ABEF_00A0C9DF1063_.wvu.PrintArea" localSheetId="17" hidden="1">#REF!</definedName>
    <definedName name="Z_C20A3DED_6B6B_11D3_ABEF_00A0C9DF1063_.wvu.PrintArea" localSheetId="16" hidden="1">#REF!</definedName>
    <definedName name="Z_C20A3DED_6B6B_11D3_ABEF_00A0C9DF1063_.wvu.PrintArea" localSheetId="53" hidden="1">#REF!</definedName>
    <definedName name="Z_C20A3DED_6B6B_11D3_ABEF_00A0C9DF1063_.wvu.PrintArea" localSheetId="23" hidden="1">#REF!</definedName>
    <definedName name="Z_C20A3DED_6B6B_11D3_ABEF_00A0C9DF1063_.wvu.PrintArea" localSheetId="14" hidden="1">#REF!</definedName>
    <definedName name="Z_C20A3DED_6B6B_11D3_ABEF_00A0C9DF1063_.wvu.PrintArea" localSheetId="13" hidden="1">#REF!</definedName>
    <definedName name="Z_C20A3DED_6B6B_11D3_ABEF_00A0C9DF1063_.wvu.PrintArea" localSheetId="12" hidden="1">#REF!</definedName>
    <definedName name="Z_C20A3DED_6B6B_11D3_ABEF_00A0C9DF1063_.wvu.PrintArea" localSheetId="36" hidden="1">#REF!</definedName>
    <definedName name="Z_C20A3DED_6B6B_11D3_ABEF_00A0C9DF1063_.wvu.PrintArea" localSheetId="10" hidden="1">#REF!</definedName>
    <definedName name="Z_C20A3DED_6B6B_11D3_ABEF_00A0C9DF1063_.wvu.PrintArea" localSheetId="11" hidden="1">#REF!</definedName>
    <definedName name="Z_C20A3DED_6B6B_11D3_ABEF_00A0C9DF1063_.wvu.PrintArea" localSheetId="9" hidden="1">#REF!</definedName>
    <definedName name="Z_C20A3DED_6B6B_11D3_ABEF_00A0C9DF1063_.wvu.PrintArea" localSheetId="8" hidden="1">#REF!</definedName>
    <definedName name="Z_C20A3DED_6B6B_11D3_ABEF_00A0C9DF1063_.wvu.PrintArea" localSheetId="21" hidden="1">#REF!</definedName>
    <definedName name="Z_C20A3DED_6B6B_11D3_ABEF_00A0C9DF1063_.wvu.PrintArea" localSheetId="6" hidden="1">#REF!</definedName>
    <definedName name="Z_C20A3DED_6B6B_11D3_ABEF_00A0C9DF1063_.wvu.PrintArea" localSheetId="0" hidden="1">#REF!</definedName>
    <definedName name="Z_C20A3DED_6B6B_11D3_ABEF_00A0C9DF1063_.wvu.PrintArea" localSheetId="2" hidden="1">#REF!</definedName>
    <definedName name="Z_C20A3DED_6B6B_11D3_ABEF_00A0C9DF1063_.wvu.PrintArea" localSheetId="1" hidden="1">#REF!</definedName>
    <definedName name="Z_C20A3DED_6B6B_11D3_ABEF_00A0C9DF1063_.wvu.PrintArea" localSheetId="33" hidden="1">#REF!</definedName>
    <definedName name="Z_C20A3DED_6B6B_11D3_ABEF_00A0C9DF1063_.wvu.PrintArea" localSheetId="25" hidden="1">#REF!</definedName>
    <definedName name="Z_C20A3DED_6B6B_11D3_ABEF_00A0C9DF1063_.wvu.PrintArea" hidden="1">#REF!</definedName>
    <definedName name="Z_C20A3DEF_6B6B_11D3_ABEF_00A0C9DF1063_.wvu.PrintArea" localSheetId="17" hidden="1">#REF!</definedName>
    <definedName name="Z_C20A3DEF_6B6B_11D3_ABEF_00A0C9DF1063_.wvu.PrintArea" localSheetId="16" hidden="1">#REF!</definedName>
    <definedName name="Z_C20A3DEF_6B6B_11D3_ABEF_00A0C9DF1063_.wvu.PrintArea" localSheetId="53" hidden="1">#REF!</definedName>
    <definedName name="Z_C20A3DEF_6B6B_11D3_ABEF_00A0C9DF1063_.wvu.PrintArea" localSheetId="23" hidden="1">#REF!</definedName>
    <definedName name="Z_C20A3DEF_6B6B_11D3_ABEF_00A0C9DF1063_.wvu.PrintArea" localSheetId="14" hidden="1">#REF!</definedName>
    <definedName name="Z_C20A3DEF_6B6B_11D3_ABEF_00A0C9DF1063_.wvu.PrintArea" localSheetId="13" hidden="1">#REF!</definedName>
    <definedName name="Z_C20A3DEF_6B6B_11D3_ABEF_00A0C9DF1063_.wvu.PrintArea" localSheetId="12" hidden="1">#REF!</definedName>
    <definedName name="Z_C20A3DEF_6B6B_11D3_ABEF_00A0C9DF1063_.wvu.PrintArea" localSheetId="36" hidden="1">#REF!</definedName>
    <definedName name="Z_C20A3DEF_6B6B_11D3_ABEF_00A0C9DF1063_.wvu.PrintArea" localSheetId="10" hidden="1">#REF!</definedName>
    <definedName name="Z_C20A3DEF_6B6B_11D3_ABEF_00A0C9DF1063_.wvu.PrintArea" localSheetId="11" hidden="1">#REF!</definedName>
    <definedName name="Z_C20A3DEF_6B6B_11D3_ABEF_00A0C9DF1063_.wvu.PrintArea" localSheetId="9" hidden="1">#REF!</definedName>
    <definedName name="Z_C20A3DEF_6B6B_11D3_ABEF_00A0C9DF1063_.wvu.PrintArea" localSheetId="8" hidden="1">#REF!</definedName>
    <definedName name="Z_C20A3DEF_6B6B_11D3_ABEF_00A0C9DF1063_.wvu.PrintArea" localSheetId="21" hidden="1">#REF!</definedName>
    <definedName name="Z_C20A3DEF_6B6B_11D3_ABEF_00A0C9DF1063_.wvu.PrintArea" localSheetId="6" hidden="1">#REF!</definedName>
    <definedName name="Z_C20A3DEF_6B6B_11D3_ABEF_00A0C9DF1063_.wvu.PrintArea" localSheetId="0" hidden="1">#REF!</definedName>
    <definedName name="Z_C20A3DEF_6B6B_11D3_ABEF_00A0C9DF1063_.wvu.PrintArea" localSheetId="2" hidden="1">#REF!</definedName>
    <definedName name="Z_C20A3DEF_6B6B_11D3_ABEF_00A0C9DF1063_.wvu.PrintArea" localSheetId="1" hidden="1">#REF!</definedName>
    <definedName name="Z_C20A3DEF_6B6B_11D3_ABEF_00A0C9DF1063_.wvu.PrintArea" localSheetId="33" hidden="1">#REF!</definedName>
    <definedName name="Z_C20A3DEF_6B6B_11D3_ABEF_00A0C9DF1063_.wvu.PrintArea" localSheetId="25" hidden="1">#REF!</definedName>
    <definedName name="Z_C20A3DEF_6B6B_11D3_ABEF_00A0C9DF1063_.wvu.PrintArea" hidden="1">#REF!</definedName>
    <definedName name="Z_C20A3DF0_6B6B_11D3_ABEF_00A0C9DF1063_.wvu.PrintArea" localSheetId="17" hidden="1">#REF!</definedName>
    <definedName name="Z_C20A3DF0_6B6B_11D3_ABEF_00A0C9DF1063_.wvu.PrintArea" localSheetId="16" hidden="1">#REF!</definedName>
    <definedName name="Z_C20A3DF0_6B6B_11D3_ABEF_00A0C9DF1063_.wvu.PrintArea" localSheetId="53" hidden="1">#REF!</definedName>
    <definedName name="Z_C20A3DF0_6B6B_11D3_ABEF_00A0C9DF1063_.wvu.PrintArea" localSheetId="23" hidden="1">#REF!</definedName>
    <definedName name="Z_C20A3DF0_6B6B_11D3_ABEF_00A0C9DF1063_.wvu.PrintArea" localSheetId="14" hidden="1">#REF!</definedName>
    <definedName name="Z_C20A3DF0_6B6B_11D3_ABEF_00A0C9DF1063_.wvu.PrintArea" localSheetId="13" hidden="1">#REF!</definedName>
    <definedName name="Z_C20A3DF0_6B6B_11D3_ABEF_00A0C9DF1063_.wvu.PrintArea" localSheetId="12" hidden="1">#REF!</definedName>
    <definedName name="Z_C20A3DF0_6B6B_11D3_ABEF_00A0C9DF1063_.wvu.PrintArea" localSheetId="36" hidden="1">#REF!</definedName>
    <definedName name="Z_C20A3DF0_6B6B_11D3_ABEF_00A0C9DF1063_.wvu.PrintArea" localSheetId="10" hidden="1">#REF!</definedName>
    <definedName name="Z_C20A3DF0_6B6B_11D3_ABEF_00A0C9DF1063_.wvu.PrintArea" localSheetId="11" hidden="1">#REF!</definedName>
    <definedName name="Z_C20A3DF0_6B6B_11D3_ABEF_00A0C9DF1063_.wvu.PrintArea" localSheetId="9" hidden="1">#REF!</definedName>
    <definedName name="Z_C20A3DF0_6B6B_11D3_ABEF_00A0C9DF1063_.wvu.PrintArea" localSheetId="8" hidden="1">#REF!</definedName>
    <definedName name="Z_C20A3DF0_6B6B_11D3_ABEF_00A0C9DF1063_.wvu.PrintArea" localSheetId="21" hidden="1">#REF!</definedName>
    <definedName name="Z_C20A3DF0_6B6B_11D3_ABEF_00A0C9DF1063_.wvu.PrintArea" localSheetId="6" hidden="1">#REF!</definedName>
    <definedName name="Z_C20A3DF0_6B6B_11D3_ABEF_00A0C9DF1063_.wvu.PrintArea" localSheetId="0" hidden="1">#REF!</definedName>
    <definedName name="Z_C20A3DF0_6B6B_11D3_ABEF_00A0C9DF1063_.wvu.PrintArea" localSheetId="2" hidden="1">#REF!</definedName>
    <definedName name="Z_C20A3DF0_6B6B_11D3_ABEF_00A0C9DF1063_.wvu.PrintArea" localSheetId="1" hidden="1">#REF!</definedName>
    <definedName name="Z_C20A3DF0_6B6B_11D3_ABEF_00A0C9DF1063_.wvu.PrintArea" localSheetId="33" hidden="1">#REF!</definedName>
    <definedName name="Z_C20A3DF0_6B6B_11D3_ABEF_00A0C9DF1063_.wvu.PrintArea" localSheetId="25" hidden="1">#REF!</definedName>
    <definedName name="Z_C20A3DF0_6B6B_11D3_ABEF_00A0C9DF1063_.wvu.PrintArea" hidden="1">#REF!</definedName>
    <definedName name="Z_C20A3DF2_6B6B_11D3_ABEF_00A0C9DF1063_.wvu.PrintArea" localSheetId="17" hidden="1">#REF!</definedName>
    <definedName name="Z_C20A3DF2_6B6B_11D3_ABEF_00A0C9DF1063_.wvu.PrintArea" localSheetId="16" hidden="1">#REF!</definedName>
    <definedName name="Z_C20A3DF2_6B6B_11D3_ABEF_00A0C9DF1063_.wvu.PrintArea" localSheetId="53" hidden="1">#REF!</definedName>
    <definedName name="Z_C20A3DF2_6B6B_11D3_ABEF_00A0C9DF1063_.wvu.PrintArea" localSheetId="23" hidden="1">#REF!</definedName>
    <definedName name="Z_C20A3DF2_6B6B_11D3_ABEF_00A0C9DF1063_.wvu.PrintArea" localSheetId="14" hidden="1">#REF!</definedName>
    <definedName name="Z_C20A3DF2_6B6B_11D3_ABEF_00A0C9DF1063_.wvu.PrintArea" localSheetId="13" hidden="1">#REF!</definedName>
    <definedName name="Z_C20A3DF2_6B6B_11D3_ABEF_00A0C9DF1063_.wvu.PrintArea" localSheetId="12" hidden="1">#REF!</definedName>
    <definedName name="Z_C20A3DF2_6B6B_11D3_ABEF_00A0C9DF1063_.wvu.PrintArea" localSheetId="36" hidden="1">#REF!</definedName>
    <definedName name="Z_C20A3DF2_6B6B_11D3_ABEF_00A0C9DF1063_.wvu.PrintArea" localSheetId="10" hidden="1">#REF!</definedName>
    <definedName name="Z_C20A3DF2_6B6B_11D3_ABEF_00A0C9DF1063_.wvu.PrintArea" localSheetId="11" hidden="1">#REF!</definedName>
    <definedName name="Z_C20A3DF2_6B6B_11D3_ABEF_00A0C9DF1063_.wvu.PrintArea" localSheetId="9" hidden="1">#REF!</definedName>
    <definedName name="Z_C20A3DF2_6B6B_11D3_ABEF_00A0C9DF1063_.wvu.PrintArea" localSheetId="8" hidden="1">#REF!</definedName>
    <definedName name="Z_C20A3DF2_6B6B_11D3_ABEF_00A0C9DF1063_.wvu.PrintArea" localSheetId="21" hidden="1">#REF!</definedName>
    <definedName name="Z_C20A3DF2_6B6B_11D3_ABEF_00A0C9DF1063_.wvu.PrintArea" localSheetId="6" hidden="1">#REF!</definedName>
    <definedName name="Z_C20A3DF2_6B6B_11D3_ABEF_00A0C9DF1063_.wvu.PrintArea" localSheetId="0" hidden="1">#REF!</definedName>
    <definedName name="Z_C20A3DF2_6B6B_11D3_ABEF_00A0C9DF1063_.wvu.PrintArea" localSheetId="2" hidden="1">#REF!</definedName>
    <definedName name="Z_C20A3DF2_6B6B_11D3_ABEF_00A0C9DF1063_.wvu.PrintArea" localSheetId="1" hidden="1">#REF!</definedName>
    <definedName name="Z_C20A3DF2_6B6B_11D3_ABEF_00A0C9DF1063_.wvu.PrintArea" localSheetId="33" hidden="1">#REF!</definedName>
    <definedName name="Z_C20A3DF2_6B6B_11D3_ABEF_00A0C9DF1063_.wvu.PrintArea" localSheetId="25" hidden="1">#REF!</definedName>
    <definedName name="Z_C20A3DF2_6B6B_11D3_ABEF_00A0C9DF1063_.wvu.PrintArea" hidden="1">#REF!</definedName>
    <definedName name="Z_C20A3DF3_6B6B_11D3_ABEF_00A0C9DF1063_.wvu.PrintArea" localSheetId="17" hidden="1">#REF!</definedName>
    <definedName name="Z_C20A3DF3_6B6B_11D3_ABEF_00A0C9DF1063_.wvu.PrintArea" localSheetId="16" hidden="1">#REF!</definedName>
    <definedName name="Z_C20A3DF3_6B6B_11D3_ABEF_00A0C9DF1063_.wvu.PrintArea" localSheetId="53" hidden="1">#REF!</definedName>
    <definedName name="Z_C20A3DF3_6B6B_11D3_ABEF_00A0C9DF1063_.wvu.PrintArea" localSheetId="23" hidden="1">#REF!</definedName>
    <definedName name="Z_C20A3DF3_6B6B_11D3_ABEF_00A0C9DF1063_.wvu.PrintArea" localSheetId="14" hidden="1">#REF!</definedName>
    <definedName name="Z_C20A3DF3_6B6B_11D3_ABEF_00A0C9DF1063_.wvu.PrintArea" localSheetId="13" hidden="1">#REF!</definedName>
    <definedName name="Z_C20A3DF3_6B6B_11D3_ABEF_00A0C9DF1063_.wvu.PrintArea" localSheetId="12" hidden="1">#REF!</definedName>
    <definedName name="Z_C20A3DF3_6B6B_11D3_ABEF_00A0C9DF1063_.wvu.PrintArea" localSheetId="36" hidden="1">#REF!</definedName>
    <definedName name="Z_C20A3DF3_6B6B_11D3_ABEF_00A0C9DF1063_.wvu.PrintArea" localSheetId="10" hidden="1">#REF!</definedName>
    <definedName name="Z_C20A3DF3_6B6B_11D3_ABEF_00A0C9DF1063_.wvu.PrintArea" localSheetId="11" hidden="1">#REF!</definedName>
    <definedName name="Z_C20A3DF3_6B6B_11D3_ABEF_00A0C9DF1063_.wvu.PrintArea" localSheetId="9" hidden="1">#REF!</definedName>
    <definedName name="Z_C20A3DF3_6B6B_11D3_ABEF_00A0C9DF1063_.wvu.PrintArea" localSheetId="8" hidden="1">#REF!</definedName>
    <definedName name="Z_C20A3DF3_6B6B_11D3_ABEF_00A0C9DF1063_.wvu.PrintArea" localSheetId="21" hidden="1">#REF!</definedName>
    <definedName name="Z_C20A3DF3_6B6B_11D3_ABEF_00A0C9DF1063_.wvu.PrintArea" localSheetId="6" hidden="1">#REF!</definedName>
    <definedName name="Z_C20A3DF3_6B6B_11D3_ABEF_00A0C9DF1063_.wvu.PrintArea" localSheetId="0" hidden="1">#REF!</definedName>
    <definedName name="Z_C20A3DF3_6B6B_11D3_ABEF_00A0C9DF1063_.wvu.PrintArea" localSheetId="2" hidden="1">#REF!</definedName>
    <definedName name="Z_C20A3DF3_6B6B_11D3_ABEF_00A0C9DF1063_.wvu.PrintArea" localSheetId="1" hidden="1">#REF!</definedName>
    <definedName name="Z_C20A3DF3_6B6B_11D3_ABEF_00A0C9DF1063_.wvu.PrintArea" localSheetId="33" hidden="1">#REF!</definedName>
    <definedName name="Z_C20A3DF3_6B6B_11D3_ABEF_00A0C9DF1063_.wvu.PrintArea" localSheetId="25" hidden="1">#REF!</definedName>
    <definedName name="Z_C20A3DF3_6B6B_11D3_ABEF_00A0C9DF1063_.wvu.PrintArea" hidden="1">#REF!</definedName>
    <definedName name="Z_C20A3DF4_6B6B_11D3_ABEF_00A0C9DF1063_.wvu.PrintArea" localSheetId="17" hidden="1">#REF!</definedName>
    <definedName name="Z_C20A3DF4_6B6B_11D3_ABEF_00A0C9DF1063_.wvu.PrintArea" localSheetId="16" hidden="1">#REF!</definedName>
    <definedName name="Z_C20A3DF4_6B6B_11D3_ABEF_00A0C9DF1063_.wvu.PrintArea" localSheetId="53" hidden="1">#REF!</definedName>
    <definedName name="Z_C20A3DF4_6B6B_11D3_ABEF_00A0C9DF1063_.wvu.PrintArea" localSheetId="23" hidden="1">#REF!</definedName>
    <definedName name="Z_C20A3DF4_6B6B_11D3_ABEF_00A0C9DF1063_.wvu.PrintArea" localSheetId="14" hidden="1">#REF!</definedName>
    <definedName name="Z_C20A3DF4_6B6B_11D3_ABEF_00A0C9DF1063_.wvu.PrintArea" localSheetId="13" hidden="1">#REF!</definedName>
    <definedName name="Z_C20A3DF4_6B6B_11D3_ABEF_00A0C9DF1063_.wvu.PrintArea" localSheetId="12" hidden="1">#REF!</definedName>
    <definedName name="Z_C20A3DF4_6B6B_11D3_ABEF_00A0C9DF1063_.wvu.PrintArea" localSheetId="36" hidden="1">#REF!</definedName>
    <definedName name="Z_C20A3DF4_6B6B_11D3_ABEF_00A0C9DF1063_.wvu.PrintArea" localSheetId="10" hidden="1">#REF!</definedName>
    <definedName name="Z_C20A3DF4_6B6B_11D3_ABEF_00A0C9DF1063_.wvu.PrintArea" localSheetId="11" hidden="1">#REF!</definedName>
    <definedName name="Z_C20A3DF4_6B6B_11D3_ABEF_00A0C9DF1063_.wvu.PrintArea" localSheetId="9" hidden="1">#REF!</definedName>
    <definedName name="Z_C20A3DF4_6B6B_11D3_ABEF_00A0C9DF1063_.wvu.PrintArea" localSheetId="8" hidden="1">#REF!</definedName>
    <definedName name="Z_C20A3DF4_6B6B_11D3_ABEF_00A0C9DF1063_.wvu.PrintArea" localSheetId="21" hidden="1">#REF!</definedName>
    <definedName name="Z_C20A3DF4_6B6B_11D3_ABEF_00A0C9DF1063_.wvu.PrintArea" localSheetId="6" hidden="1">#REF!</definedName>
    <definedName name="Z_C20A3DF4_6B6B_11D3_ABEF_00A0C9DF1063_.wvu.PrintArea" localSheetId="0" hidden="1">#REF!</definedName>
    <definedName name="Z_C20A3DF4_6B6B_11D3_ABEF_00A0C9DF1063_.wvu.PrintArea" localSheetId="2" hidden="1">#REF!</definedName>
    <definedName name="Z_C20A3DF4_6B6B_11D3_ABEF_00A0C9DF1063_.wvu.PrintArea" localSheetId="1" hidden="1">#REF!</definedName>
    <definedName name="Z_C20A3DF4_6B6B_11D3_ABEF_00A0C9DF1063_.wvu.PrintArea" localSheetId="33" hidden="1">#REF!</definedName>
    <definedName name="Z_C20A3DF4_6B6B_11D3_ABEF_00A0C9DF1063_.wvu.PrintArea" localSheetId="25" hidden="1">#REF!</definedName>
    <definedName name="Z_C20A3DF4_6B6B_11D3_ABEF_00A0C9DF1063_.wvu.PrintArea" hidden="1">#REF!</definedName>
    <definedName name="Z_C20A3DF5_6B6B_11D3_ABEF_00A0C9DF1063_.wvu.PrintArea" localSheetId="17" hidden="1">#REF!</definedName>
    <definedName name="Z_C20A3DF5_6B6B_11D3_ABEF_00A0C9DF1063_.wvu.PrintArea" localSheetId="16" hidden="1">#REF!</definedName>
    <definedName name="Z_C20A3DF5_6B6B_11D3_ABEF_00A0C9DF1063_.wvu.PrintArea" localSheetId="53" hidden="1">#REF!</definedName>
    <definedName name="Z_C20A3DF5_6B6B_11D3_ABEF_00A0C9DF1063_.wvu.PrintArea" localSheetId="23" hidden="1">#REF!</definedName>
    <definedName name="Z_C20A3DF5_6B6B_11D3_ABEF_00A0C9DF1063_.wvu.PrintArea" localSheetId="14" hidden="1">#REF!</definedName>
    <definedName name="Z_C20A3DF5_6B6B_11D3_ABEF_00A0C9DF1063_.wvu.PrintArea" localSheetId="13" hidden="1">#REF!</definedName>
    <definedName name="Z_C20A3DF5_6B6B_11D3_ABEF_00A0C9DF1063_.wvu.PrintArea" localSheetId="12" hidden="1">#REF!</definedName>
    <definedName name="Z_C20A3DF5_6B6B_11D3_ABEF_00A0C9DF1063_.wvu.PrintArea" localSheetId="36" hidden="1">#REF!</definedName>
    <definedName name="Z_C20A3DF5_6B6B_11D3_ABEF_00A0C9DF1063_.wvu.PrintArea" localSheetId="10" hidden="1">#REF!</definedName>
    <definedName name="Z_C20A3DF5_6B6B_11D3_ABEF_00A0C9DF1063_.wvu.PrintArea" localSheetId="11" hidden="1">#REF!</definedName>
    <definedName name="Z_C20A3DF5_6B6B_11D3_ABEF_00A0C9DF1063_.wvu.PrintArea" localSheetId="9" hidden="1">#REF!</definedName>
    <definedName name="Z_C20A3DF5_6B6B_11D3_ABEF_00A0C9DF1063_.wvu.PrintArea" localSheetId="8" hidden="1">#REF!</definedName>
    <definedName name="Z_C20A3DF5_6B6B_11D3_ABEF_00A0C9DF1063_.wvu.PrintArea" localSheetId="21" hidden="1">#REF!</definedName>
    <definedName name="Z_C20A3DF5_6B6B_11D3_ABEF_00A0C9DF1063_.wvu.PrintArea" localSheetId="6" hidden="1">#REF!</definedName>
    <definedName name="Z_C20A3DF5_6B6B_11D3_ABEF_00A0C9DF1063_.wvu.PrintArea" localSheetId="0" hidden="1">#REF!</definedName>
    <definedName name="Z_C20A3DF5_6B6B_11D3_ABEF_00A0C9DF1063_.wvu.PrintArea" localSheetId="2" hidden="1">#REF!</definedName>
    <definedName name="Z_C20A3DF5_6B6B_11D3_ABEF_00A0C9DF1063_.wvu.PrintArea" localSheetId="1" hidden="1">#REF!</definedName>
    <definedName name="Z_C20A3DF5_6B6B_11D3_ABEF_00A0C9DF1063_.wvu.PrintArea" localSheetId="33" hidden="1">#REF!</definedName>
    <definedName name="Z_C20A3DF5_6B6B_11D3_ABEF_00A0C9DF1063_.wvu.PrintArea" localSheetId="25" hidden="1">#REF!</definedName>
    <definedName name="Z_C20A3DF5_6B6B_11D3_ABEF_00A0C9DF1063_.wvu.PrintArea" hidden="1">#REF!</definedName>
    <definedName name="Z_C20A3DF7_6B6B_11D3_ABEF_00A0C9DF1063_.wvu.PrintArea" localSheetId="17" hidden="1">#REF!</definedName>
    <definedName name="Z_C20A3DF7_6B6B_11D3_ABEF_00A0C9DF1063_.wvu.PrintArea" localSheetId="16" hidden="1">#REF!</definedName>
    <definedName name="Z_C20A3DF7_6B6B_11D3_ABEF_00A0C9DF1063_.wvu.PrintArea" localSheetId="53" hidden="1">#REF!</definedName>
    <definedName name="Z_C20A3DF7_6B6B_11D3_ABEF_00A0C9DF1063_.wvu.PrintArea" localSheetId="23" hidden="1">#REF!</definedName>
    <definedName name="Z_C20A3DF7_6B6B_11D3_ABEF_00A0C9DF1063_.wvu.PrintArea" localSheetId="14" hidden="1">#REF!</definedName>
    <definedName name="Z_C20A3DF7_6B6B_11D3_ABEF_00A0C9DF1063_.wvu.PrintArea" localSheetId="13" hidden="1">#REF!</definedName>
    <definedName name="Z_C20A3DF7_6B6B_11D3_ABEF_00A0C9DF1063_.wvu.PrintArea" localSheetId="12" hidden="1">#REF!</definedName>
    <definedName name="Z_C20A3DF7_6B6B_11D3_ABEF_00A0C9DF1063_.wvu.PrintArea" localSheetId="36" hidden="1">#REF!</definedName>
    <definedName name="Z_C20A3DF7_6B6B_11D3_ABEF_00A0C9DF1063_.wvu.PrintArea" localSheetId="10" hidden="1">#REF!</definedName>
    <definedName name="Z_C20A3DF7_6B6B_11D3_ABEF_00A0C9DF1063_.wvu.PrintArea" localSheetId="11" hidden="1">#REF!</definedName>
    <definedName name="Z_C20A3DF7_6B6B_11D3_ABEF_00A0C9DF1063_.wvu.PrintArea" localSheetId="9" hidden="1">#REF!</definedName>
    <definedName name="Z_C20A3DF7_6B6B_11D3_ABEF_00A0C9DF1063_.wvu.PrintArea" localSheetId="8" hidden="1">#REF!</definedName>
    <definedName name="Z_C20A3DF7_6B6B_11D3_ABEF_00A0C9DF1063_.wvu.PrintArea" localSheetId="21" hidden="1">#REF!</definedName>
    <definedName name="Z_C20A3DF7_6B6B_11D3_ABEF_00A0C9DF1063_.wvu.PrintArea" localSheetId="6" hidden="1">#REF!</definedName>
    <definedName name="Z_C20A3DF7_6B6B_11D3_ABEF_00A0C9DF1063_.wvu.PrintArea" localSheetId="0" hidden="1">#REF!</definedName>
    <definedName name="Z_C20A3DF7_6B6B_11D3_ABEF_00A0C9DF1063_.wvu.PrintArea" localSheetId="2" hidden="1">#REF!</definedName>
    <definedName name="Z_C20A3DF7_6B6B_11D3_ABEF_00A0C9DF1063_.wvu.PrintArea" localSheetId="1" hidden="1">#REF!</definedName>
    <definedName name="Z_C20A3DF7_6B6B_11D3_ABEF_00A0C9DF1063_.wvu.PrintArea" localSheetId="33" hidden="1">#REF!</definedName>
    <definedName name="Z_C20A3DF7_6B6B_11D3_ABEF_00A0C9DF1063_.wvu.PrintArea" localSheetId="25" hidden="1">#REF!</definedName>
    <definedName name="Z_C20A3DF7_6B6B_11D3_ABEF_00A0C9DF1063_.wvu.PrintArea" hidden="1">#REF!</definedName>
    <definedName name="Z_C20A3DF8_6B6B_11D3_ABEF_00A0C9DF1063_.wvu.PrintArea" localSheetId="17" hidden="1">#REF!</definedName>
    <definedName name="Z_C20A3DF8_6B6B_11D3_ABEF_00A0C9DF1063_.wvu.PrintArea" localSheetId="16" hidden="1">#REF!</definedName>
    <definedName name="Z_C20A3DF8_6B6B_11D3_ABEF_00A0C9DF1063_.wvu.PrintArea" localSheetId="53" hidden="1">#REF!</definedName>
    <definedName name="Z_C20A3DF8_6B6B_11D3_ABEF_00A0C9DF1063_.wvu.PrintArea" localSheetId="23" hidden="1">#REF!</definedName>
    <definedName name="Z_C20A3DF8_6B6B_11D3_ABEF_00A0C9DF1063_.wvu.PrintArea" localSheetId="14" hidden="1">#REF!</definedName>
    <definedName name="Z_C20A3DF8_6B6B_11D3_ABEF_00A0C9DF1063_.wvu.PrintArea" localSheetId="13" hidden="1">#REF!</definedName>
    <definedName name="Z_C20A3DF8_6B6B_11D3_ABEF_00A0C9DF1063_.wvu.PrintArea" localSheetId="12" hidden="1">#REF!</definedName>
    <definedName name="Z_C20A3DF8_6B6B_11D3_ABEF_00A0C9DF1063_.wvu.PrintArea" localSheetId="36" hidden="1">#REF!</definedName>
    <definedName name="Z_C20A3DF8_6B6B_11D3_ABEF_00A0C9DF1063_.wvu.PrintArea" localSheetId="10" hidden="1">#REF!</definedName>
    <definedName name="Z_C20A3DF8_6B6B_11D3_ABEF_00A0C9DF1063_.wvu.PrintArea" localSheetId="11" hidden="1">#REF!</definedName>
    <definedName name="Z_C20A3DF8_6B6B_11D3_ABEF_00A0C9DF1063_.wvu.PrintArea" localSheetId="9" hidden="1">#REF!</definedName>
    <definedName name="Z_C20A3DF8_6B6B_11D3_ABEF_00A0C9DF1063_.wvu.PrintArea" localSheetId="8" hidden="1">#REF!</definedName>
    <definedName name="Z_C20A3DF8_6B6B_11D3_ABEF_00A0C9DF1063_.wvu.PrintArea" localSheetId="21" hidden="1">#REF!</definedName>
    <definedName name="Z_C20A3DF8_6B6B_11D3_ABEF_00A0C9DF1063_.wvu.PrintArea" localSheetId="6" hidden="1">#REF!</definedName>
    <definedName name="Z_C20A3DF8_6B6B_11D3_ABEF_00A0C9DF1063_.wvu.PrintArea" localSheetId="0" hidden="1">#REF!</definedName>
    <definedName name="Z_C20A3DF8_6B6B_11D3_ABEF_00A0C9DF1063_.wvu.PrintArea" localSheetId="2" hidden="1">#REF!</definedName>
    <definedName name="Z_C20A3DF8_6B6B_11D3_ABEF_00A0C9DF1063_.wvu.PrintArea" localSheetId="1" hidden="1">#REF!</definedName>
    <definedName name="Z_C20A3DF8_6B6B_11D3_ABEF_00A0C9DF1063_.wvu.PrintArea" localSheetId="33" hidden="1">#REF!</definedName>
    <definedName name="Z_C20A3DF8_6B6B_11D3_ABEF_00A0C9DF1063_.wvu.PrintArea" localSheetId="25" hidden="1">#REF!</definedName>
    <definedName name="Z_C20A3DF8_6B6B_11D3_ABEF_00A0C9DF1063_.wvu.PrintArea" hidden="1">#REF!</definedName>
    <definedName name="Z_C20A3DF9_6B6B_11D3_ABEF_00A0C9DF1063_.wvu.PrintArea" localSheetId="17" hidden="1">#REF!</definedName>
    <definedName name="Z_C20A3DF9_6B6B_11D3_ABEF_00A0C9DF1063_.wvu.PrintArea" localSheetId="16" hidden="1">#REF!</definedName>
    <definedName name="Z_C20A3DF9_6B6B_11D3_ABEF_00A0C9DF1063_.wvu.PrintArea" localSheetId="53" hidden="1">#REF!</definedName>
    <definedName name="Z_C20A3DF9_6B6B_11D3_ABEF_00A0C9DF1063_.wvu.PrintArea" localSheetId="23" hidden="1">#REF!</definedName>
    <definedName name="Z_C20A3DF9_6B6B_11D3_ABEF_00A0C9DF1063_.wvu.PrintArea" localSheetId="14" hidden="1">#REF!</definedName>
    <definedName name="Z_C20A3DF9_6B6B_11D3_ABEF_00A0C9DF1063_.wvu.PrintArea" localSheetId="13" hidden="1">#REF!</definedName>
    <definedName name="Z_C20A3DF9_6B6B_11D3_ABEF_00A0C9DF1063_.wvu.PrintArea" localSheetId="12" hidden="1">#REF!</definedName>
    <definedName name="Z_C20A3DF9_6B6B_11D3_ABEF_00A0C9DF1063_.wvu.PrintArea" localSheetId="36" hidden="1">#REF!</definedName>
    <definedName name="Z_C20A3DF9_6B6B_11D3_ABEF_00A0C9DF1063_.wvu.PrintArea" localSheetId="10" hidden="1">#REF!</definedName>
    <definedName name="Z_C20A3DF9_6B6B_11D3_ABEF_00A0C9DF1063_.wvu.PrintArea" localSheetId="11" hidden="1">#REF!</definedName>
    <definedName name="Z_C20A3DF9_6B6B_11D3_ABEF_00A0C9DF1063_.wvu.PrintArea" localSheetId="9" hidden="1">#REF!</definedName>
    <definedName name="Z_C20A3DF9_6B6B_11D3_ABEF_00A0C9DF1063_.wvu.PrintArea" localSheetId="8" hidden="1">#REF!</definedName>
    <definedName name="Z_C20A3DF9_6B6B_11D3_ABEF_00A0C9DF1063_.wvu.PrintArea" localSheetId="21" hidden="1">#REF!</definedName>
    <definedName name="Z_C20A3DF9_6B6B_11D3_ABEF_00A0C9DF1063_.wvu.PrintArea" localSheetId="6" hidden="1">#REF!</definedName>
    <definedName name="Z_C20A3DF9_6B6B_11D3_ABEF_00A0C9DF1063_.wvu.PrintArea" localSheetId="0" hidden="1">#REF!</definedName>
    <definedName name="Z_C20A3DF9_6B6B_11D3_ABEF_00A0C9DF1063_.wvu.PrintArea" localSheetId="2" hidden="1">#REF!</definedName>
    <definedName name="Z_C20A3DF9_6B6B_11D3_ABEF_00A0C9DF1063_.wvu.PrintArea" localSheetId="1" hidden="1">#REF!</definedName>
    <definedName name="Z_C20A3DF9_6B6B_11D3_ABEF_00A0C9DF1063_.wvu.PrintArea" localSheetId="33" hidden="1">#REF!</definedName>
    <definedName name="Z_C20A3DF9_6B6B_11D3_ABEF_00A0C9DF1063_.wvu.PrintArea" localSheetId="25" hidden="1">#REF!</definedName>
    <definedName name="Z_C20A3DF9_6B6B_11D3_ABEF_00A0C9DF1063_.wvu.PrintArea" hidden="1">#REF!</definedName>
    <definedName name="Z_C20A3DFA_6B6B_11D3_ABEF_00A0C9DF1063_.wvu.PrintArea" localSheetId="17" hidden="1">#REF!</definedName>
    <definedName name="Z_C20A3DFA_6B6B_11D3_ABEF_00A0C9DF1063_.wvu.PrintArea" localSheetId="16" hidden="1">#REF!</definedName>
    <definedName name="Z_C20A3DFA_6B6B_11D3_ABEF_00A0C9DF1063_.wvu.PrintArea" localSheetId="53" hidden="1">#REF!</definedName>
    <definedName name="Z_C20A3DFA_6B6B_11D3_ABEF_00A0C9DF1063_.wvu.PrintArea" localSheetId="23" hidden="1">#REF!</definedName>
    <definedName name="Z_C20A3DFA_6B6B_11D3_ABEF_00A0C9DF1063_.wvu.PrintArea" localSheetId="14" hidden="1">#REF!</definedName>
    <definedName name="Z_C20A3DFA_6B6B_11D3_ABEF_00A0C9DF1063_.wvu.PrintArea" localSheetId="13" hidden="1">#REF!</definedName>
    <definedName name="Z_C20A3DFA_6B6B_11D3_ABEF_00A0C9DF1063_.wvu.PrintArea" localSheetId="12" hidden="1">#REF!</definedName>
    <definedName name="Z_C20A3DFA_6B6B_11D3_ABEF_00A0C9DF1063_.wvu.PrintArea" localSheetId="36" hidden="1">#REF!</definedName>
    <definedName name="Z_C20A3DFA_6B6B_11D3_ABEF_00A0C9DF1063_.wvu.PrintArea" localSheetId="10" hidden="1">#REF!</definedName>
    <definedName name="Z_C20A3DFA_6B6B_11D3_ABEF_00A0C9DF1063_.wvu.PrintArea" localSheetId="11" hidden="1">#REF!</definedName>
    <definedName name="Z_C20A3DFA_6B6B_11D3_ABEF_00A0C9DF1063_.wvu.PrintArea" localSheetId="9" hidden="1">#REF!</definedName>
    <definedName name="Z_C20A3DFA_6B6B_11D3_ABEF_00A0C9DF1063_.wvu.PrintArea" localSheetId="8" hidden="1">#REF!</definedName>
    <definedName name="Z_C20A3DFA_6B6B_11D3_ABEF_00A0C9DF1063_.wvu.PrintArea" localSheetId="21" hidden="1">#REF!</definedName>
    <definedName name="Z_C20A3DFA_6B6B_11D3_ABEF_00A0C9DF1063_.wvu.PrintArea" localSheetId="6" hidden="1">#REF!</definedName>
    <definedName name="Z_C20A3DFA_6B6B_11D3_ABEF_00A0C9DF1063_.wvu.PrintArea" localSheetId="0" hidden="1">#REF!</definedName>
    <definedName name="Z_C20A3DFA_6B6B_11D3_ABEF_00A0C9DF1063_.wvu.PrintArea" localSheetId="2" hidden="1">#REF!</definedName>
    <definedName name="Z_C20A3DFA_6B6B_11D3_ABEF_00A0C9DF1063_.wvu.PrintArea" localSheetId="1" hidden="1">#REF!</definedName>
    <definedName name="Z_C20A3DFA_6B6B_11D3_ABEF_00A0C9DF1063_.wvu.PrintArea" localSheetId="33" hidden="1">#REF!</definedName>
    <definedName name="Z_C20A3DFA_6B6B_11D3_ABEF_00A0C9DF1063_.wvu.PrintArea" localSheetId="25" hidden="1">#REF!</definedName>
    <definedName name="Z_C20A3DFA_6B6B_11D3_ABEF_00A0C9DF1063_.wvu.PrintArea" hidden="1">#REF!</definedName>
    <definedName name="Z_C20A3DFC_6B6B_11D3_ABEF_00A0C9DF1063_.wvu.PrintArea" localSheetId="17" hidden="1">#REF!</definedName>
    <definedName name="Z_C20A3DFC_6B6B_11D3_ABEF_00A0C9DF1063_.wvu.PrintArea" localSheetId="16" hidden="1">#REF!</definedName>
    <definedName name="Z_C20A3DFC_6B6B_11D3_ABEF_00A0C9DF1063_.wvu.PrintArea" localSheetId="53" hidden="1">#REF!</definedName>
    <definedName name="Z_C20A3DFC_6B6B_11D3_ABEF_00A0C9DF1063_.wvu.PrintArea" localSheetId="23" hidden="1">#REF!</definedName>
    <definedName name="Z_C20A3DFC_6B6B_11D3_ABEF_00A0C9DF1063_.wvu.PrintArea" localSheetId="14" hidden="1">#REF!</definedName>
    <definedName name="Z_C20A3DFC_6B6B_11D3_ABEF_00A0C9DF1063_.wvu.PrintArea" localSheetId="13" hidden="1">#REF!</definedName>
    <definedName name="Z_C20A3DFC_6B6B_11D3_ABEF_00A0C9DF1063_.wvu.PrintArea" localSheetId="12" hidden="1">#REF!</definedName>
    <definedName name="Z_C20A3DFC_6B6B_11D3_ABEF_00A0C9DF1063_.wvu.PrintArea" localSheetId="36" hidden="1">#REF!</definedName>
    <definedName name="Z_C20A3DFC_6B6B_11D3_ABEF_00A0C9DF1063_.wvu.PrintArea" localSheetId="10" hidden="1">#REF!</definedName>
    <definedName name="Z_C20A3DFC_6B6B_11D3_ABEF_00A0C9DF1063_.wvu.PrintArea" localSheetId="11" hidden="1">#REF!</definedName>
    <definedName name="Z_C20A3DFC_6B6B_11D3_ABEF_00A0C9DF1063_.wvu.PrintArea" localSheetId="9" hidden="1">#REF!</definedName>
    <definedName name="Z_C20A3DFC_6B6B_11D3_ABEF_00A0C9DF1063_.wvu.PrintArea" localSheetId="8" hidden="1">#REF!</definedName>
    <definedName name="Z_C20A3DFC_6B6B_11D3_ABEF_00A0C9DF1063_.wvu.PrintArea" localSheetId="21" hidden="1">#REF!</definedName>
    <definedName name="Z_C20A3DFC_6B6B_11D3_ABEF_00A0C9DF1063_.wvu.PrintArea" localSheetId="6" hidden="1">#REF!</definedName>
    <definedName name="Z_C20A3DFC_6B6B_11D3_ABEF_00A0C9DF1063_.wvu.PrintArea" localSheetId="0" hidden="1">#REF!</definedName>
    <definedName name="Z_C20A3DFC_6B6B_11D3_ABEF_00A0C9DF1063_.wvu.PrintArea" localSheetId="2" hidden="1">#REF!</definedName>
    <definedName name="Z_C20A3DFC_6B6B_11D3_ABEF_00A0C9DF1063_.wvu.PrintArea" localSheetId="1" hidden="1">#REF!</definedName>
    <definedName name="Z_C20A3DFC_6B6B_11D3_ABEF_00A0C9DF1063_.wvu.PrintArea" localSheetId="33" hidden="1">#REF!</definedName>
    <definedName name="Z_C20A3DFC_6B6B_11D3_ABEF_00A0C9DF1063_.wvu.PrintArea" localSheetId="25" hidden="1">#REF!</definedName>
    <definedName name="Z_C20A3DFC_6B6B_11D3_ABEF_00A0C9DF1063_.wvu.PrintArea" hidden="1">#REF!</definedName>
    <definedName name="Z_C20A3DFD_6B6B_11D3_ABEF_00A0C9DF1063_.wvu.PrintArea" localSheetId="17" hidden="1">#REF!</definedName>
    <definedName name="Z_C20A3DFD_6B6B_11D3_ABEF_00A0C9DF1063_.wvu.PrintArea" localSheetId="16" hidden="1">#REF!</definedName>
    <definedName name="Z_C20A3DFD_6B6B_11D3_ABEF_00A0C9DF1063_.wvu.PrintArea" localSheetId="53" hidden="1">#REF!</definedName>
    <definedName name="Z_C20A3DFD_6B6B_11D3_ABEF_00A0C9DF1063_.wvu.PrintArea" localSheetId="23" hidden="1">#REF!</definedName>
    <definedName name="Z_C20A3DFD_6B6B_11D3_ABEF_00A0C9DF1063_.wvu.PrintArea" localSheetId="14" hidden="1">#REF!</definedName>
    <definedName name="Z_C20A3DFD_6B6B_11D3_ABEF_00A0C9DF1063_.wvu.PrintArea" localSheetId="13" hidden="1">#REF!</definedName>
    <definedName name="Z_C20A3DFD_6B6B_11D3_ABEF_00A0C9DF1063_.wvu.PrintArea" localSheetId="12" hidden="1">#REF!</definedName>
    <definedName name="Z_C20A3DFD_6B6B_11D3_ABEF_00A0C9DF1063_.wvu.PrintArea" localSheetId="36" hidden="1">#REF!</definedName>
    <definedName name="Z_C20A3DFD_6B6B_11D3_ABEF_00A0C9DF1063_.wvu.PrintArea" localSheetId="10" hidden="1">#REF!</definedName>
    <definedName name="Z_C20A3DFD_6B6B_11D3_ABEF_00A0C9DF1063_.wvu.PrintArea" localSheetId="11" hidden="1">#REF!</definedName>
    <definedName name="Z_C20A3DFD_6B6B_11D3_ABEF_00A0C9DF1063_.wvu.PrintArea" localSheetId="9" hidden="1">#REF!</definedName>
    <definedName name="Z_C20A3DFD_6B6B_11D3_ABEF_00A0C9DF1063_.wvu.PrintArea" localSheetId="8" hidden="1">#REF!</definedName>
    <definedName name="Z_C20A3DFD_6B6B_11D3_ABEF_00A0C9DF1063_.wvu.PrintArea" localSheetId="21" hidden="1">#REF!</definedName>
    <definedName name="Z_C20A3DFD_6B6B_11D3_ABEF_00A0C9DF1063_.wvu.PrintArea" localSheetId="6" hidden="1">#REF!</definedName>
    <definedName name="Z_C20A3DFD_6B6B_11D3_ABEF_00A0C9DF1063_.wvu.PrintArea" localSheetId="0" hidden="1">#REF!</definedName>
    <definedName name="Z_C20A3DFD_6B6B_11D3_ABEF_00A0C9DF1063_.wvu.PrintArea" localSheetId="2" hidden="1">#REF!</definedName>
    <definedName name="Z_C20A3DFD_6B6B_11D3_ABEF_00A0C9DF1063_.wvu.PrintArea" localSheetId="1" hidden="1">#REF!</definedName>
    <definedName name="Z_C20A3DFD_6B6B_11D3_ABEF_00A0C9DF1063_.wvu.PrintArea" localSheetId="33" hidden="1">#REF!</definedName>
    <definedName name="Z_C20A3DFD_6B6B_11D3_ABEF_00A0C9DF1063_.wvu.PrintArea" localSheetId="25" hidden="1">#REF!</definedName>
    <definedName name="Z_C20A3DFD_6B6B_11D3_ABEF_00A0C9DF1063_.wvu.PrintArea" hidden="1">#REF!</definedName>
    <definedName name="Z_C453FA0A_6CF6_11D3_ABEF_00A0C9DF1063_.wvu.PrintArea" localSheetId="17" hidden="1">#REF!</definedName>
    <definedName name="Z_C453FA0A_6CF6_11D3_ABEF_00A0C9DF1063_.wvu.PrintArea" localSheetId="16" hidden="1">#REF!</definedName>
    <definedName name="Z_C453FA0A_6CF6_11D3_ABEF_00A0C9DF1063_.wvu.PrintArea" localSheetId="53" hidden="1">#REF!</definedName>
    <definedName name="Z_C453FA0A_6CF6_11D3_ABEF_00A0C9DF1063_.wvu.PrintArea" localSheetId="23" hidden="1">#REF!</definedName>
    <definedName name="Z_C453FA0A_6CF6_11D3_ABEF_00A0C9DF1063_.wvu.PrintArea" localSheetId="14" hidden="1">#REF!</definedName>
    <definedName name="Z_C453FA0A_6CF6_11D3_ABEF_00A0C9DF1063_.wvu.PrintArea" localSheetId="13" hidden="1">#REF!</definedName>
    <definedName name="Z_C453FA0A_6CF6_11D3_ABEF_00A0C9DF1063_.wvu.PrintArea" localSheetId="12" hidden="1">#REF!</definedName>
    <definedName name="Z_C453FA0A_6CF6_11D3_ABEF_00A0C9DF1063_.wvu.PrintArea" localSheetId="36" hidden="1">#REF!</definedName>
    <definedName name="Z_C453FA0A_6CF6_11D3_ABEF_00A0C9DF1063_.wvu.PrintArea" localSheetId="10" hidden="1">#REF!</definedName>
    <definedName name="Z_C453FA0A_6CF6_11D3_ABEF_00A0C9DF1063_.wvu.PrintArea" localSheetId="11" hidden="1">#REF!</definedName>
    <definedName name="Z_C453FA0A_6CF6_11D3_ABEF_00A0C9DF1063_.wvu.PrintArea" localSheetId="9" hidden="1">#REF!</definedName>
    <definedName name="Z_C453FA0A_6CF6_11D3_ABEF_00A0C9DF1063_.wvu.PrintArea" localSheetId="8" hidden="1">#REF!</definedName>
    <definedName name="Z_C453FA0A_6CF6_11D3_ABEF_00A0C9DF1063_.wvu.PrintArea" localSheetId="21" hidden="1">#REF!</definedName>
    <definedName name="Z_C453FA0A_6CF6_11D3_ABEF_00A0C9DF1063_.wvu.PrintArea" localSheetId="6" hidden="1">#REF!</definedName>
    <definedName name="Z_C453FA0A_6CF6_11D3_ABEF_00A0C9DF1063_.wvu.PrintArea" localSheetId="0" hidden="1">#REF!</definedName>
    <definedName name="Z_C453FA0A_6CF6_11D3_ABEF_00A0C9DF1063_.wvu.PrintArea" localSheetId="2" hidden="1">#REF!</definedName>
    <definedName name="Z_C453FA0A_6CF6_11D3_ABEF_00A0C9DF1063_.wvu.PrintArea" localSheetId="1" hidden="1">#REF!</definedName>
    <definedName name="Z_C453FA0A_6CF6_11D3_ABEF_00A0C9DF1063_.wvu.PrintArea" localSheetId="33" hidden="1">#REF!</definedName>
    <definedName name="Z_C453FA0A_6CF6_11D3_ABEF_00A0C9DF1063_.wvu.PrintArea" localSheetId="25" hidden="1">#REF!</definedName>
    <definedName name="Z_C453FA0A_6CF6_11D3_ABEF_00A0C9DF1063_.wvu.PrintArea" hidden="1">#REF!</definedName>
    <definedName name="Z_C453FA0B_6CF6_11D3_ABEF_00A0C9DF1063_.wvu.PrintArea" localSheetId="17" hidden="1">#REF!</definedName>
    <definedName name="Z_C453FA0B_6CF6_11D3_ABEF_00A0C9DF1063_.wvu.PrintArea" localSheetId="16" hidden="1">#REF!</definedName>
    <definedName name="Z_C453FA0B_6CF6_11D3_ABEF_00A0C9DF1063_.wvu.PrintArea" localSheetId="53" hidden="1">#REF!</definedName>
    <definedName name="Z_C453FA0B_6CF6_11D3_ABEF_00A0C9DF1063_.wvu.PrintArea" localSheetId="23" hidden="1">#REF!</definedName>
    <definedName name="Z_C453FA0B_6CF6_11D3_ABEF_00A0C9DF1063_.wvu.PrintArea" localSheetId="14" hidden="1">#REF!</definedName>
    <definedName name="Z_C453FA0B_6CF6_11D3_ABEF_00A0C9DF1063_.wvu.PrintArea" localSheetId="13" hidden="1">#REF!</definedName>
    <definedName name="Z_C453FA0B_6CF6_11D3_ABEF_00A0C9DF1063_.wvu.PrintArea" localSheetId="12" hidden="1">#REF!</definedName>
    <definedName name="Z_C453FA0B_6CF6_11D3_ABEF_00A0C9DF1063_.wvu.PrintArea" localSheetId="36" hidden="1">#REF!</definedName>
    <definedName name="Z_C453FA0B_6CF6_11D3_ABEF_00A0C9DF1063_.wvu.PrintArea" localSheetId="10" hidden="1">#REF!</definedName>
    <definedName name="Z_C453FA0B_6CF6_11D3_ABEF_00A0C9DF1063_.wvu.PrintArea" localSheetId="11" hidden="1">#REF!</definedName>
    <definedName name="Z_C453FA0B_6CF6_11D3_ABEF_00A0C9DF1063_.wvu.PrintArea" localSheetId="9" hidden="1">#REF!</definedName>
    <definedName name="Z_C453FA0B_6CF6_11D3_ABEF_00A0C9DF1063_.wvu.PrintArea" localSheetId="8" hidden="1">#REF!</definedName>
    <definedName name="Z_C453FA0B_6CF6_11D3_ABEF_00A0C9DF1063_.wvu.PrintArea" localSheetId="21" hidden="1">#REF!</definedName>
    <definedName name="Z_C453FA0B_6CF6_11D3_ABEF_00A0C9DF1063_.wvu.PrintArea" localSheetId="6" hidden="1">#REF!</definedName>
    <definedName name="Z_C453FA0B_6CF6_11D3_ABEF_00A0C9DF1063_.wvu.PrintArea" localSheetId="0" hidden="1">#REF!</definedName>
    <definedName name="Z_C453FA0B_6CF6_11D3_ABEF_00A0C9DF1063_.wvu.PrintArea" localSheetId="2" hidden="1">#REF!</definedName>
    <definedName name="Z_C453FA0B_6CF6_11D3_ABEF_00A0C9DF1063_.wvu.PrintArea" localSheetId="1" hidden="1">#REF!</definedName>
    <definedName name="Z_C453FA0B_6CF6_11D3_ABEF_00A0C9DF1063_.wvu.PrintArea" localSheetId="33" hidden="1">#REF!</definedName>
    <definedName name="Z_C453FA0B_6CF6_11D3_ABEF_00A0C9DF1063_.wvu.PrintArea" localSheetId="25" hidden="1">#REF!</definedName>
    <definedName name="Z_C453FA0B_6CF6_11D3_ABEF_00A0C9DF1063_.wvu.PrintArea" hidden="1">#REF!</definedName>
    <definedName name="Z_C453FA0D_6CF6_11D3_ABEF_00A0C9DF1063_.wvu.PrintArea" localSheetId="17" hidden="1">#REF!</definedName>
    <definedName name="Z_C453FA0D_6CF6_11D3_ABEF_00A0C9DF1063_.wvu.PrintArea" localSheetId="16" hidden="1">#REF!</definedName>
    <definedName name="Z_C453FA0D_6CF6_11D3_ABEF_00A0C9DF1063_.wvu.PrintArea" localSheetId="53" hidden="1">#REF!</definedName>
    <definedName name="Z_C453FA0D_6CF6_11D3_ABEF_00A0C9DF1063_.wvu.PrintArea" localSheetId="23" hidden="1">#REF!</definedName>
    <definedName name="Z_C453FA0D_6CF6_11D3_ABEF_00A0C9DF1063_.wvu.PrintArea" localSheetId="14" hidden="1">#REF!</definedName>
    <definedName name="Z_C453FA0D_6CF6_11D3_ABEF_00A0C9DF1063_.wvu.PrintArea" localSheetId="13" hidden="1">#REF!</definedName>
    <definedName name="Z_C453FA0D_6CF6_11D3_ABEF_00A0C9DF1063_.wvu.PrintArea" localSheetId="12" hidden="1">#REF!</definedName>
    <definedName name="Z_C453FA0D_6CF6_11D3_ABEF_00A0C9DF1063_.wvu.PrintArea" localSheetId="36" hidden="1">#REF!</definedName>
    <definedName name="Z_C453FA0D_6CF6_11D3_ABEF_00A0C9DF1063_.wvu.PrintArea" localSheetId="10" hidden="1">#REF!</definedName>
    <definedName name="Z_C453FA0D_6CF6_11D3_ABEF_00A0C9DF1063_.wvu.PrintArea" localSheetId="11" hidden="1">#REF!</definedName>
    <definedName name="Z_C453FA0D_6CF6_11D3_ABEF_00A0C9DF1063_.wvu.PrintArea" localSheetId="9" hidden="1">#REF!</definedName>
    <definedName name="Z_C453FA0D_6CF6_11D3_ABEF_00A0C9DF1063_.wvu.PrintArea" localSheetId="8" hidden="1">#REF!</definedName>
    <definedName name="Z_C453FA0D_6CF6_11D3_ABEF_00A0C9DF1063_.wvu.PrintArea" localSheetId="21" hidden="1">#REF!</definedName>
    <definedName name="Z_C453FA0D_6CF6_11D3_ABEF_00A0C9DF1063_.wvu.PrintArea" localSheetId="6" hidden="1">#REF!</definedName>
    <definedName name="Z_C453FA0D_6CF6_11D3_ABEF_00A0C9DF1063_.wvu.PrintArea" localSheetId="0" hidden="1">#REF!</definedName>
    <definedName name="Z_C453FA0D_6CF6_11D3_ABEF_00A0C9DF1063_.wvu.PrintArea" localSheetId="2" hidden="1">#REF!</definedName>
    <definedName name="Z_C453FA0D_6CF6_11D3_ABEF_00A0C9DF1063_.wvu.PrintArea" localSheetId="1" hidden="1">#REF!</definedName>
    <definedName name="Z_C453FA0D_6CF6_11D3_ABEF_00A0C9DF1063_.wvu.PrintArea" localSheetId="33" hidden="1">#REF!</definedName>
    <definedName name="Z_C453FA0D_6CF6_11D3_ABEF_00A0C9DF1063_.wvu.PrintArea" localSheetId="25" hidden="1">#REF!</definedName>
    <definedName name="Z_C453FA0D_6CF6_11D3_ABEF_00A0C9DF1063_.wvu.PrintArea" hidden="1">#REF!</definedName>
    <definedName name="Z_C453FA0E_6CF6_11D3_ABEF_00A0C9DF1063_.wvu.PrintArea" localSheetId="17" hidden="1">#REF!</definedName>
    <definedName name="Z_C453FA0E_6CF6_11D3_ABEF_00A0C9DF1063_.wvu.PrintArea" localSheetId="16" hidden="1">#REF!</definedName>
    <definedName name="Z_C453FA0E_6CF6_11D3_ABEF_00A0C9DF1063_.wvu.PrintArea" localSheetId="53" hidden="1">#REF!</definedName>
    <definedName name="Z_C453FA0E_6CF6_11D3_ABEF_00A0C9DF1063_.wvu.PrintArea" localSheetId="23" hidden="1">#REF!</definedName>
    <definedName name="Z_C453FA0E_6CF6_11D3_ABEF_00A0C9DF1063_.wvu.PrintArea" localSheetId="14" hidden="1">#REF!</definedName>
    <definedName name="Z_C453FA0E_6CF6_11D3_ABEF_00A0C9DF1063_.wvu.PrintArea" localSheetId="13" hidden="1">#REF!</definedName>
    <definedName name="Z_C453FA0E_6CF6_11D3_ABEF_00A0C9DF1063_.wvu.PrintArea" localSheetId="12" hidden="1">#REF!</definedName>
    <definedName name="Z_C453FA0E_6CF6_11D3_ABEF_00A0C9DF1063_.wvu.PrintArea" localSheetId="36" hidden="1">#REF!</definedName>
    <definedName name="Z_C453FA0E_6CF6_11D3_ABEF_00A0C9DF1063_.wvu.PrintArea" localSheetId="10" hidden="1">#REF!</definedName>
    <definedName name="Z_C453FA0E_6CF6_11D3_ABEF_00A0C9DF1063_.wvu.PrintArea" localSheetId="11" hidden="1">#REF!</definedName>
    <definedName name="Z_C453FA0E_6CF6_11D3_ABEF_00A0C9DF1063_.wvu.PrintArea" localSheetId="9" hidden="1">#REF!</definedName>
    <definedName name="Z_C453FA0E_6CF6_11D3_ABEF_00A0C9DF1063_.wvu.PrintArea" localSheetId="8" hidden="1">#REF!</definedName>
    <definedName name="Z_C453FA0E_6CF6_11D3_ABEF_00A0C9DF1063_.wvu.PrintArea" localSheetId="21" hidden="1">#REF!</definedName>
    <definedName name="Z_C453FA0E_6CF6_11D3_ABEF_00A0C9DF1063_.wvu.PrintArea" localSheetId="6" hidden="1">#REF!</definedName>
    <definedName name="Z_C453FA0E_6CF6_11D3_ABEF_00A0C9DF1063_.wvu.PrintArea" localSheetId="0" hidden="1">#REF!</definedName>
    <definedName name="Z_C453FA0E_6CF6_11D3_ABEF_00A0C9DF1063_.wvu.PrintArea" localSheetId="2" hidden="1">#REF!</definedName>
    <definedName name="Z_C453FA0E_6CF6_11D3_ABEF_00A0C9DF1063_.wvu.PrintArea" localSheetId="1" hidden="1">#REF!</definedName>
    <definedName name="Z_C453FA0E_6CF6_11D3_ABEF_00A0C9DF1063_.wvu.PrintArea" localSheetId="33" hidden="1">#REF!</definedName>
    <definedName name="Z_C453FA0E_6CF6_11D3_ABEF_00A0C9DF1063_.wvu.PrintArea" localSheetId="25" hidden="1">#REF!</definedName>
    <definedName name="Z_C453FA0E_6CF6_11D3_ABEF_00A0C9DF1063_.wvu.PrintArea" hidden="1">#REF!</definedName>
    <definedName name="Z_C453FA0F_6CF6_11D3_ABEF_00A0C9DF1063_.wvu.PrintArea" localSheetId="17" hidden="1">#REF!</definedName>
    <definedName name="Z_C453FA0F_6CF6_11D3_ABEF_00A0C9DF1063_.wvu.PrintArea" localSheetId="16" hidden="1">#REF!</definedName>
    <definedName name="Z_C453FA0F_6CF6_11D3_ABEF_00A0C9DF1063_.wvu.PrintArea" localSheetId="53" hidden="1">#REF!</definedName>
    <definedName name="Z_C453FA0F_6CF6_11D3_ABEF_00A0C9DF1063_.wvu.PrintArea" localSheetId="23" hidden="1">#REF!</definedName>
    <definedName name="Z_C453FA0F_6CF6_11D3_ABEF_00A0C9DF1063_.wvu.PrintArea" localSheetId="14" hidden="1">#REF!</definedName>
    <definedName name="Z_C453FA0F_6CF6_11D3_ABEF_00A0C9DF1063_.wvu.PrintArea" localSheetId="13" hidden="1">#REF!</definedName>
    <definedName name="Z_C453FA0F_6CF6_11D3_ABEF_00A0C9DF1063_.wvu.PrintArea" localSheetId="12" hidden="1">#REF!</definedName>
    <definedName name="Z_C453FA0F_6CF6_11D3_ABEF_00A0C9DF1063_.wvu.PrintArea" localSheetId="36" hidden="1">#REF!</definedName>
    <definedName name="Z_C453FA0F_6CF6_11D3_ABEF_00A0C9DF1063_.wvu.PrintArea" localSheetId="10" hidden="1">#REF!</definedName>
    <definedName name="Z_C453FA0F_6CF6_11D3_ABEF_00A0C9DF1063_.wvu.PrintArea" localSheetId="11" hidden="1">#REF!</definedName>
    <definedName name="Z_C453FA0F_6CF6_11D3_ABEF_00A0C9DF1063_.wvu.PrintArea" localSheetId="9" hidden="1">#REF!</definedName>
    <definedName name="Z_C453FA0F_6CF6_11D3_ABEF_00A0C9DF1063_.wvu.PrintArea" localSheetId="8" hidden="1">#REF!</definedName>
    <definedName name="Z_C453FA0F_6CF6_11D3_ABEF_00A0C9DF1063_.wvu.PrintArea" localSheetId="21" hidden="1">#REF!</definedName>
    <definedName name="Z_C453FA0F_6CF6_11D3_ABEF_00A0C9DF1063_.wvu.PrintArea" localSheetId="6" hidden="1">#REF!</definedName>
    <definedName name="Z_C453FA0F_6CF6_11D3_ABEF_00A0C9DF1063_.wvu.PrintArea" localSheetId="0" hidden="1">#REF!</definedName>
    <definedName name="Z_C453FA0F_6CF6_11D3_ABEF_00A0C9DF1063_.wvu.PrintArea" localSheetId="2" hidden="1">#REF!</definedName>
    <definedName name="Z_C453FA0F_6CF6_11D3_ABEF_00A0C9DF1063_.wvu.PrintArea" localSheetId="1" hidden="1">#REF!</definedName>
    <definedName name="Z_C453FA0F_6CF6_11D3_ABEF_00A0C9DF1063_.wvu.PrintArea" localSheetId="33" hidden="1">#REF!</definedName>
    <definedName name="Z_C453FA0F_6CF6_11D3_ABEF_00A0C9DF1063_.wvu.PrintArea" localSheetId="25" hidden="1">#REF!</definedName>
    <definedName name="Z_C453FA0F_6CF6_11D3_ABEF_00A0C9DF1063_.wvu.PrintArea" hidden="1">#REF!</definedName>
    <definedName name="Z_C453FA10_6CF6_11D3_ABEF_00A0C9DF1063_.wvu.PrintArea" localSheetId="17" hidden="1">#REF!</definedName>
    <definedName name="Z_C453FA10_6CF6_11D3_ABEF_00A0C9DF1063_.wvu.PrintArea" localSheetId="16" hidden="1">#REF!</definedName>
    <definedName name="Z_C453FA10_6CF6_11D3_ABEF_00A0C9DF1063_.wvu.PrintArea" localSheetId="53" hidden="1">#REF!</definedName>
    <definedName name="Z_C453FA10_6CF6_11D3_ABEF_00A0C9DF1063_.wvu.PrintArea" localSheetId="23" hidden="1">#REF!</definedName>
    <definedName name="Z_C453FA10_6CF6_11D3_ABEF_00A0C9DF1063_.wvu.PrintArea" localSheetId="14" hidden="1">#REF!</definedName>
    <definedName name="Z_C453FA10_6CF6_11D3_ABEF_00A0C9DF1063_.wvu.PrintArea" localSheetId="13" hidden="1">#REF!</definedName>
    <definedName name="Z_C453FA10_6CF6_11D3_ABEF_00A0C9DF1063_.wvu.PrintArea" localSheetId="12" hidden="1">#REF!</definedName>
    <definedName name="Z_C453FA10_6CF6_11D3_ABEF_00A0C9DF1063_.wvu.PrintArea" localSheetId="36" hidden="1">#REF!</definedName>
    <definedName name="Z_C453FA10_6CF6_11D3_ABEF_00A0C9DF1063_.wvu.PrintArea" localSheetId="10" hidden="1">#REF!</definedName>
    <definedName name="Z_C453FA10_6CF6_11D3_ABEF_00A0C9DF1063_.wvu.PrintArea" localSheetId="11" hidden="1">#REF!</definedName>
    <definedName name="Z_C453FA10_6CF6_11D3_ABEF_00A0C9DF1063_.wvu.PrintArea" localSheetId="9" hidden="1">#REF!</definedName>
    <definedName name="Z_C453FA10_6CF6_11D3_ABEF_00A0C9DF1063_.wvu.PrintArea" localSheetId="8" hidden="1">#REF!</definedName>
    <definedName name="Z_C453FA10_6CF6_11D3_ABEF_00A0C9DF1063_.wvu.PrintArea" localSheetId="21" hidden="1">#REF!</definedName>
    <definedName name="Z_C453FA10_6CF6_11D3_ABEF_00A0C9DF1063_.wvu.PrintArea" localSheetId="6" hidden="1">#REF!</definedName>
    <definedName name="Z_C453FA10_6CF6_11D3_ABEF_00A0C9DF1063_.wvu.PrintArea" localSheetId="0" hidden="1">#REF!</definedName>
    <definedName name="Z_C453FA10_6CF6_11D3_ABEF_00A0C9DF1063_.wvu.PrintArea" localSheetId="2" hidden="1">#REF!</definedName>
    <definedName name="Z_C453FA10_6CF6_11D3_ABEF_00A0C9DF1063_.wvu.PrintArea" localSheetId="1" hidden="1">#REF!</definedName>
    <definedName name="Z_C453FA10_6CF6_11D3_ABEF_00A0C9DF1063_.wvu.PrintArea" localSheetId="33" hidden="1">#REF!</definedName>
    <definedName name="Z_C453FA10_6CF6_11D3_ABEF_00A0C9DF1063_.wvu.PrintArea" localSheetId="25" hidden="1">#REF!</definedName>
    <definedName name="Z_C453FA10_6CF6_11D3_ABEF_00A0C9DF1063_.wvu.PrintArea" hidden="1">#REF!</definedName>
    <definedName name="Z_C453FA12_6CF6_11D3_ABEF_00A0C9DF1063_.wvu.PrintArea" localSheetId="17" hidden="1">#REF!</definedName>
    <definedName name="Z_C453FA12_6CF6_11D3_ABEF_00A0C9DF1063_.wvu.PrintArea" localSheetId="16" hidden="1">#REF!</definedName>
    <definedName name="Z_C453FA12_6CF6_11D3_ABEF_00A0C9DF1063_.wvu.PrintArea" localSheetId="53" hidden="1">#REF!</definedName>
    <definedName name="Z_C453FA12_6CF6_11D3_ABEF_00A0C9DF1063_.wvu.PrintArea" localSheetId="23" hidden="1">#REF!</definedName>
    <definedName name="Z_C453FA12_6CF6_11D3_ABEF_00A0C9DF1063_.wvu.PrintArea" localSheetId="14" hidden="1">#REF!</definedName>
    <definedName name="Z_C453FA12_6CF6_11D3_ABEF_00A0C9DF1063_.wvu.PrintArea" localSheetId="13" hidden="1">#REF!</definedName>
    <definedName name="Z_C453FA12_6CF6_11D3_ABEF_00A0C9DF1063_.wvu.PrintArea" localSheetId="12" hidden="1">#REF!</definedName>
    <definedName name="Z_C453FA12_6CF6_11D3_ABEF_00A0C9DF1063_.wvu.PrintArea" localSheetId="36" hidden="1">#REF!</definedName>
    <definedName name="Z_C453FA12_6CF6_11D3_ABEF_00A0C9DF1063_.wvu.PrintArea" localSheetId="10" hidden="1">#REF!</definedName>
    <definedName name="Z_C453FA12_6CF6_11D3_ABEF_00A0C9DF1063_.wvu.PrintArea" localSheetId="11" hidden="1">#REF!</definedName>
    <definedName name="Z_C453FA12_6CF6_11D3_ABEF_00A0C9DF1063_.wvu.PrintArea" localSheetId="9" hidden="1">#REF!</definedName>
    <definedName name="Z_C453FA12_6CF6_11D3_ABEF_00A0C9DF1063_.wvu.PrintArea" localSheetId="8" hidden="1">#REF!</definedName>
    <definedName name="Z_C453FA12_6CF6_11D3_ABEF_00A0C9DF1063_.wvu.PrintArea" localSheetId="21" hidden="1">#REF!</definedName>
    <definedName name="Z_C453FA12_6CF6_11D3_ABEF_00A0C9DF1063_.wvu.PrintArea" localSheetId="6" hidden="1">#REF!</definedName>
    <definedName name="Z_C453FA12_6CF6_11D3_ABEF_00A0C9DF1063_.wvu.PrintArea" localSheetId="0" hidden="1">#REF!</definedName>
    <definedName name="Z_C453FA12_6CF6_11D3_ABEF_00A0C9DF1063_.wvu.PrintArea" localSheetId="2" hidden="1">#REF!</definedName>
    <definedName name="Z_C453FA12_6CF6_11D3_ABEF_00A0C9DF1063_.wvu.PrintArea" localSheetId="1" hidden="1">#REF!</definedName>
    <definedName name="Z_C453FA12_6CF6_11D3_ABEF_00A0C9DF1063_.wvu.PrintArea" localSheetId="33" hidden="1">#REF!</definedName>
    <definedName name="Z_C453FA12_6CF6_11D3_ABEF_00A0C9DF1063_.wvu.PrintArea" localSheetId="25" hidden="1">#REF!</definedName>
    <definedName name="Z_C453FA12_6CF6_11D3_ABEF_00A0C9DF1063_.wvu.PrintArea" hidden="1">#REF!</definedName>
    <definedName name="Z_C453FA13_6CF6_11D3_ABEF_00A0C9DF1063_.wvu.PrintArea" localSheetId="17" hidden="1">#REF!</definedName>
    <definedName name="Z_C453FA13_6CF6_11D3_ABEF_00A0C9DF1063_.wvu.PrintArea" localSheetId="16" hidden="1">#REF!</definedName>
    <definedName name="Z_C453FA13_6CF6_11D3_ABEF_00A0C9DF1063_.wvu.PrintArea" localSheetId="53" hidden="1">#REF!</definedName>
    <definedName name="Z_C453FA13_6CF6_11D3_ABEF_00A0C9DF1063_.wvu.PrintArea" localSheetId="23" hidden="1">#REF!</definedName>
    <definedName name="Z_C453FA13_6CF6_11D3_ABEF_00A0C9DF1063_.wvu.PrintArea" localSheetId="14" hidden="1">#REF!</definedName>
    <definedName name="Z_C453FA13_6CF6_11D3_ABEF_00A0C9DF1063_.wvu.PrintArea" localSheetId="13" hidden="1">#REF!</definedName>
    <definedName name="Z_C453FA13_6CF6_11D3_ABEF_00A0C9DF1063_.wvu.PrintArea" localSheetId="12" hidden="1">#REF!</definedName>
    <definedName name="Z_C453FA13_6CF6_11D3_ABEF_00A0C9DF1063_.wvu.PrintArea" localSheetId="36" hidden="1">#REF!</definedName>
    <definedName name="Z_C453FA13_6CF6_11D3_ABEF_00A0C9DF1063_.wvu.PrintArea" localSheetId="10" hidden="1">#REF!</definedName>
    <definedName name="Z_C453FA13_6CF6_11D3_ABEF_00A0C9DF1063_.wvu.PrintArea" localSheetId="11" hidden="1">#REF!</definedName>
    <definedName name="Z_C453FA13_6CF6_11D3_ABEF_00A0C9DF1063_.wvu.PrintArea" localSheetId="9" hidden="1">#REF!</definedName>
    <definedName name="Z_C453FA13_6CF6_11D3_ABEF_00A0C9DF1063_.wvu.PrintArea" localSheetId="8" hidden="1">#REF!</definedName>
    <definedName name="Z_C453FA13_6CF6_11D3_ABEF_00A0C9DF1063_.wvu.PrintArea" localSheetId="21" hidden="1">#REF!</definedName>
    <definedName name="Z_C453FA13_6CF6_11D3_ABEF_00A0C9DF1063_.wvu.PrintArea" localSheetId="6" hidden="1">#REF!</definedName>
    <definedName name="Z_C453FA13_6CF6_11D3_ABEF_00A0C9DF1063_.wvu.PrintArea" localSheetId="0" hidden="1">#REF!</definedName>
    <definedName name="Z_C453FA13_6CF6_11D3_ABEF_00A0C9DF1063_.wvu.PrintArea" localSheetId="2" hidden="1">#REF!</definedName>
    <definedName name="Z_C453FA13_6CF6_11D3_ABEF_00A0C9DF1063_.wvu.PrintArea" localSheetId="1" hidden="1">#REF!</definedName>
    <definedName name="Z_C453FA13_6CF6_11D3_ABEF_00A0C9DF1063_.wvu.PrintArea" localSheetId="33" hidden="1">#REF!</definedName>
    <definedName name="Z_C453FA13_6CF6_11D3_ABEF_00A0C9DF1063_.wvu.PrintArea" localSheetId="25" hidden="1">#REF!</definedName>
    <definedName name="Z_C453FA13_6CF6_11D3_ABEF_00A0C9DF1063_.wvu.PrintArea" hidden="1">#REF!</definedName>
    <definedName name="Z_C453FA14_6CF6_11D3_ABEF_00A0C9DF1063_.wvu.PrintArea" localSheetId="17" hidden="1">#REF!</definedName>
    <definedName name="Z_C453FA14_6CF6_11D3_ABEF_00A0C9DF1063_.wvu.PrintArea" localSheetId="16" hidden="1">#REF!</definedName>
    <definedName name="Z_C453FA14_6CF6_11D3_ABEF_00A0C9DF1063_.wvu.PrintArea" localSheetId="53" hidden="1">#REF!</definedName>
    <definedName name="Z_C453FA14_6CF6_11D3_ABEF_00A0C9DF1063_.wvu.PrintArea" localSheetId="23" hidden="1">#REF!</definedName>
    <definedName name="Z_C453FA14_6CF6_11D3_ABEF_00A0C9DF1063_.wvu.PrintArea" localSheetId="14" hidden="1">#REF!</definedName>
    <definedName name="Z_C453FA14_6CF6_11D3_ABEF_00A0C9DF1063_.wvu.PrintArea" localSheetId="13" hidden="1">#REF!</definedName>
    <definedName name="Z_C453FA14_6CF6_11D3_ABEF_00A0C9DF1063_.wvu.PrintArea" localSheetId="12" hidden="1">#REF!</definedName>
    <definedName name="Z_C453FA14_6CF6_11D3_ABEF_00A0C9DF1063_.wvu.PrintArea" localSheetId="36" hidden="1">#REF!</definedName>
    <definedName name="Z_C453FA14_6CF6_11D3_ABEF_00A0C9DF1063_.wvu.PrintArea" localSheetId="10" hidden="1">#REF!</definedName>
    <definedName name="Z_C453FA14_6CF6_11D3_ABEF_00A0C9DF1063_.wvu.PrintArea" localSheetId="11" hidden="1">#REF!</definedName>
    <definedName name="Z_C453FA14_6CF6_11D3_ABEF_00A0C9DF1063_.wvu.PrintArea" localSheetId="9" hidden="1">#REF!</definedName>
    <definedName name="Z_C453FA14_6CF6_11D3_ABEF_00A0C9DF1063_.wvu.PrintArea" localSheetId="8" hidden="1">#REF!</definedName>
    <definedName name="Z_C453FA14_6CF6_11D3_ABEF_00A0C9DF1063_.wvu.PrintArea" localSheetId="21" hidden="1">#REF!</definedName>
    <definedName name="Z_C453FA14_6CF6_11D3_ABEF_00A0C9DF1063_.wvu.PrintArea" localSheetId="6" hidden="1">#REF!</definedName>
    <definedName name="Z_C453FA14_6CF6_11D3_ABEF_00A0C9DF1063_.wvu.PrintArea" localSheetId="0" hidden="1">#REF!</definedName>
    <definedName name="Z_C453FA14_6CF6_11D3_ABEF_00A0C9DF1063_.wvu.PrintArea" localSheetId="2" hidden="1">#REF!</definedName>
    <definedName name="Z_C453FA14_6CF6_11D3_ABEF_00A0C9DF1063_.wvu.PrintArea" localSheetId="1" hidden="1">#REF!</definedName>
    <definedName name="Z_C453FA14_6CF6_11D3_ABEF_00A0C9DF1063_.wvu.PrintArea" localSheetId="33" hidden="1">#REF!</definedName>
    <definedName name="Z_C453FA14_6CF6_11D3_ABEF_00A0C9DF1063_.wvu.PrintArea" localSheetId="25" hidden="1">#REF!</definedName>
    <definedName name="Z_C453FA14_6CF6_11D3_ABEF_00A0C9DF1063_.wvu.PrintArea" hidden="1">#REF!</definedName>
    <definedName name="Z_C453FA15_6CF6_11D3_ABEF_00A0C9DF1063_.wvu.PrintArea" localSheetId="17" hidden="1">#REF!</definedName>
    <definedName name="Z_C453FA15_6CF6_11D3_ABEF_00A0C9DF1063_.wvu.PrintArea" localSheetId="16" hidden="1">#REF!</definedName>
    <definedName name="Z_C453FA15_6CF6_11D3_ABEF_00A0C9DF1063_.wvu.PrintArea" localSheetId="53" hidden="1">#REF!</definedName>
    <definedName name="Z_C453FA15_6CF6_11D3_ABEF_00A0C9DF1063_.wvu.PrintArea" localSheetId="23" hidden="1">#REF!</definedName>
    <definedName name="Z_C453FA15_6CF6_11D3_ABEF_00A0C9DF1063_.wvu.PrintArea" localSheetId="14" hidden="1">#REF!</definedName>
    <definedName name="Z_C453FA15_6CF6_11D3_ABEF_00A0C9DF1063_.wvu.PrintArea" localSheetId="13" hidden="1">#REF!</definedName>
    <definedName name="Z_C453FA15_6CF6_11D3_ABEF_00A0C9DF1063_.wvu.PrintArea" localSheetId="12" hidden="1">#REF!</definedName>
    <definedName name="Z_C453FA15_6CF6_11D3_ABEF_00A0C9DF1063_.wvu.PrintArea" localSheetId="36" hidden="1">#REF!</definedName>
    <definedName name="Z_C453FA15_6CF6_11D3_ABEF_00A0C9DF1063_.wvu.PrintArea" localSheetId="10" hidden="1">#REF!</definedName>
    <definedName name="Z_C453FA15_6CF6_11D3_ABEF_00A0C9DF1063_.wvu.PrintArea" localSheetId="11" hidden="1">#REF!</definedName>
    <definedName name="Z_C453FA15_6CF6_11D3_ABEF_00A0C9DF1063_.wvu.PrintArea" localSheetId="9" hidden="1">#REF!</definedName>
    <definedName name="Z_C453FA15_6CF6_11D3_ABEF_00A0C9DF1063_.wvu.PrintArea" localSheetId="8" hidden="1">#REF!</definedName>
    <definedName name="Z_C453FA15_6CF6_11D3_ABEF_00A0C9DF1063_.wvu.PrintArea" localSheetId="21" hidden="1">#REF!</definedName>
    <definedName name="Z_C453FA15_6CF6_11D3_ABEF_00A0C9DF1063_.wvu.PrintArea" localSheetId="6" hidden="1">#REF!</definedName>
    <definedName name="Z_C453FA15_6CF6_11D3_ABEF_00A0C9DF1063_.wvu.PrintArea" localSheetId="0" hidden="1">#REF!</definedName>
    <definedName name="Z_C453FA15_6CF6_11D3_ABEF_00A0C9DF1063_.wvu.PrintArea" localSheetId="2" hidden="1">#REF!</definedName>
    <definedName name="Z_C453FA15_6CF6_11D3_ABEF_00A0C9DF1063_.wvu.PrintArea" localSheetId="1" hidden="1">#REF!</definedName>
    <definedName name="Z_C453FA15_6CF6_11D3_ABEF_00A0C9DF1063_.wvu.PrintArea" localSheetId="33" hidden="1">#REF!</definedName>
    <definedName name="Z_C453FA15_6CF6_11D3_ABEF_00A0C9DF1063_.wvu.PrintArea" localSheetId="25" hidden="1">#REF!</definedName>
    <definedName name="Z_C453FA15_6CF6_11D3_ABEF_00A0C9DF1063_.wvu.PrintArea" hidden="1">#REF!</definedName>
    <definedName name="Z_C453FA17_6CF6_11D3_ABEF_00A0C9DF1063_.wvu.PrintArea" localSheetId="17" hidden="1">#REF!</definedName>
    <definedName name="Z_C453FA17_6CF6_11D3_ABEF_00A0C9DF1063_.wvu.PrintArea" localSheetId="16" hidden="1">#REF!</definedName>
    <definedName name="Z_C453FA17_6CF6_11D3_ABEF_00A0C9DF1063_.wvu.PrintArea" localSheetId="53" hidden="1">#REF!</definedName>
    <definedName name="Z_C453FA17_6CF6_11D3_ABEF_00A0C9DF1063_.wvu.PrintArea" localSheetId="23" hidden="1">#REF!</definedName>
    <definedName name="Z_C453FA17_6CF6_11D3_ABEF_00A0C9DF1063_.wvu.PrintArea" localSheetId="14" hidden="1">#REF!</definedName>
    <definedName name="Z_C453FA17_6CF6_11D3_ABEF_00A0C9DF1063_.wvu.PrintArea" localSheetId="13" hidden="1">#REF!</definedName>
    <definedName name="Z_C453FA17_6CF6_11D3_ABEF_00A0C9DF1063_.wvu.PrintArea" localSheetId="12" hidden="1">#REF!</definedName>
    <definedName name="Z_C453FA17_6CF6_11D3_ABEF_00A0C9DF1063_.wvu.PrintArea" localSheetId="36" hidden="1">#REF!</definedName>
    <definedName name="Z_C453FA17_6CF6_11D3_ABEF_00A0C9DF1063_.wvu.PrintArea" localSheetId="10" hidden="1">#REF!</definedName>
    <definedName name="Z_C453FA17_6CF6_11D3_ABEF_00A0C9DF1063_.wvu.PrintArea" localSheetId="11" hidden="1">#REF!</definedName>
    <definedName name="Z_C453FA17_6CF6_11D3_ABEF_00A0C9DF1063_.wvu.PrintArea" localSheetId="9" hidden="1">#REF!</definedName>
    <definedName name="Z_C453FA17_6CF6_11D3_ABEF_00A0C9DF1063_.wvu.PrintArea" localSheetId="8" hidden="1">#REF!</definedName>
    <definedName name="Z_C453FA17_6CF6_11D3_ABEF_00A0C9DF1063_.wvu.PrintArea" localSheetId="21" hidden="1">#REF!</definedName>
    <definedName name="Z_C453FA17_6CF6_11D3_ABEF_00A0C9DF1063_.wvu.PrintArea" localSheetId="6" hidden="1">#REF!</definedName>
    <definedName name="Z_C453FA17_6CF6_11D3_ABEF_00A0C9DF1063_.wvu.PrintArea" localSheetId="0" hidden="1">#REF!</definedName>
    <definedName name="Z_C453FA17_6CF6_11D3_ABEF_00A0C9DF1063_.wvu.PrintArea" localSheetId="2" hidden="1">#REF!</definedName>
    <definedName name="Z_C453FA17_6CF6_11D3_ABEF_00A0C9DF1063_.wvu.PrintArea" localSheetId="1" hidden="1">#REF!</definedName>
    <definedName name="Z_C453FA17_6CF6_11D3_ABEF_00A0C9DF1063_.wvu.PrintArea" localSheetId="33" hidden="1">#REF!</definedName>
    <definedName name="Z_C453FA17_6CF6_11D3_ABEF_00A0C9DF1063_.wvu.PrintArea" localSheetId="25" hidden="1">#REF!</definedName>
    <definedName name="Z_C453FA17_6CF6_11D3_ABEF_00A0C9DF1063_.wvu.PrintArea" hidden="1">#REF!</definedName>
    <definedName name="Z_C453FA18_6CF6_11D3_ABEF_00A0C9DF1063_.wvu.PrintArea" localSheetId="17" hidden="1">#REF!</definedName>
    <definedName name="Z_C453FA18_6CF6_11D3_ABEF_00A0C9DF1063_.wvu.PrintArea" localSheetId="16" hidden="1">#REF!</definedName>
    <definedName name="Z_C453FA18_6CF6_11D3_ABEF_00A0C9DF1063_.wvu.PrintArea" localSheetId="53" hidden="1">#REF!</definedName>
    <definedName name="Z_C453FA18_6CF6_11D3_ABEF_00A0C9DF1063_.wvu.PrintArea" localSheetId="23" hidden="1">#REF!</definedName>
    <definedName name="Z_C453FA18_6CF6_11D3_ABEF_00A0C9DF1063_.wvu.PrintArea" localSheetId="14" hidden="1">#REF!</definedName>
    <definedName name="Z_C453FA18_6CF6_11D3_ABEF_00A0C9DF1063_.wvu.PrintArea" localSheetId="13" hidden="1">#REF!</definedName>
    <definedName name="Z_C453FA18_6CF6_11D3_ABEF_00A0C9DF1063_.wvu.PrintArea" localSheetId="12" hidden="1">#REF!</definedName>
    <definedName name="Z_C453FA18_6CF6_11D3_ABEF_00A0C9DF1063_.wvu.PrintArea" localSheetId="36" hidden="1">#REF!</definedName>
    <definedName name="Z_C453FA18_6CF6_11D3_ABEF_00A0C9DF1063_.wvu.PrintArea" localSheetId="10" hidden="1">#REF!</definedName>
    <definedName name="Z_C453FA18_6CF6_11D3_ABEF_00A0C9DF1063_.wvu.PrintArea" localSheetId="11" hidden="1">#REF!</definedName>
    <definedName name="Z_C453FA18_6CF6_11D3_ABEF_00A0C9DF1063_.wvu.PrintArea" localSheetId="9" hidden="1">#REF!</definedName>
    <definedName name="Z_C453FA18_6CF6_11D3_ABEF_00A0C9DF1063_.wvu.PrintArea" localSheetId="8" hidden="1">#REF!</definedName>
    <definedName name="Z_C453FA18_6CF6_11D3_ABEF_00A0C9DF1063_.wvu.PrintArea" localSheetId="21" hidden="1">#REF!</definedName>
    <definedName name="Z_C453FA18_6CF6_11D3_ABEF_00A0C9DF1063_.wvu.PrintArea" localSheetId="6" hidden="1">#REF!</definedName>
    <definedName name="Z_C453FA18_6CF6_11D3_ABEF_00A0C9DF1063_.wvu.PrintArea" localSheetId="0" hidden="1">#REF!</definedName>
    <definedName name="Z_C453FA18_6CF6_11D3_ABEF_00A0C9DF1063_.wvu.PrintArea" localSheetId="2" hidden="1">#REF!</definedName>
    <definedName name="Z_C453FA18_6CF6_11D3_ABEF_00A0C9DF1063_.wvu.PrintArea" localSheetId="1" hidden="1">#REF!</definedName>
    <definedName name="Z_C453FA18_6CF6_11D3_ABEF_00A0C9DF1063_.wvu.PrintArea" localSheetId="33" hidden="1">#REF!</definedName>
    <definedName name="Z_C453FA18_6CF6_11D3_ABEF_00A0C9DF1063_.wvu.PrintArea" localSheetId="25" hidden="1">#REF!</definedName>
    <definedName name="Z_C453FA18_6CF6_11D3_ABEF_00A0C9DF1063_.wvu.PrintArea" hidden="1">#REF!</definedName>
    <definedName name="Z_C453FA1A_6CF6_11D3_ABEF_00A0C9DF1063_.wvu.PrintArea" localSheetId="17" hidden="1">#REF!</definedName>
    <definedName name="Z_C453FA1A_6CF6_11D3_ABEF_00A0C9DF1063_.wvu.PrintArea" localSheetId="16" hidden="1">#REF!</definedName>
    <definedName name="Z_C453FA1A_6CF6_11D3_ABEF_00A0C9DF1063_.wvu.PrintArea" localSheetId="53" hidden="1">#REF!</definedName>
    <definedName name="Z_C453FA1A_6CF6_11D3_ABEF_00A0C9DF1063_.wvu.PrintArea" localSheetId="23" hidden="1">#REF!</definedName>
    <definedName name="Z_C453FA1A_6CF6_11D3_ABEF_00A0C9DF1063_.wvu.PrintArea" localSheetId="14" hidden="1">#REF!</definedName>
    <definedName name="Z_C453FA1A_6CF6_11D3_ABEF_00A0C9DF1063_.wvu.PrintArea" localSheetId="13" hidden="1">#REF!</definedName>
    <definedName name="Z_C453FA1A_6CF6_11D3_ABEF_00A0C9DF1063_.wvu.PrintArea" localSheetId="12" hidden="1">#REF!</definedName>
    <definedName name="Z_C453FA1A_6CF6_11D3_ABEF_00A0C9DF1063_.wvu.PrintArea" localSheetId="36" hidden="1">#REF!</definedName>
    <definedName name="Z_C453FA1A_6CF6_11D3_ABEF_00A0C9DF1063_.wvu.PrintArea" localSheetId="10" hidden="1">#REF!</definedName>
    <definedName name="Z_C453FA1A_6CF6_11D3_ABEF_00A0C9DF1063_.wvu.PrintArea" localSheetId="11" hidden="1">#REF!</definedName>
    <definedName name="Z_C453FA1A_6CF6_11D3_ABEF_00A0C9DF1063_.wvu.PrintArea" localSheetId="9" hidden="1">#REF!</definedName>
    <definedName name="Z_C453FA1A_6CF6_11D3_ABEF_00A0C9DF1063_.wvu.PrintArea" localSheetId="8" hidden="1">#REF!</definedName>
    <definedName name="Z_C453FA1A_6CF6_11D3_ABEF_00A0C9DF1063_.wvu.PrintArea" localSheetId="21" hidden="1">#REF!</definedName>
    <definedName name="Z_C453FA1A_6CF6_11D3_ABEF_00A0C9DF1063_.wvu.PrintArea" localSheetId="6" hidden="1">#REF!</definedName>
    <definedName name="Z_C453FA1A_6CF6_11D3_ABEF_00A0C9DF1063_.wvu.PrintArea" localSheetId="0" hidden="1">#REF!</definedName>
    <definedName name="Z_C453FA1A_6CF6_11D3_ABEF_00A0C9DF1063_.wvu.PrintArea" localSheetId="2" hidden="1">#REF!</definedName>
    <definedName name="Z_C453FA1A_6CF6_11D3_ABEF_00A0C9DF1063_.wvu.PrintArea" localSheetId="1" hidden="1">#REF!</definedName>
    <definedName name="Z_C453FA1A_6CF6_11D3_ABEF_00A0C9DF1063_.wvu.PrintArea" localSheetId="33" hidden="1">#REF!</definedName>
    <definedName name="Z_C453FA1A_6CF6_11D3_ABEF_00A0C9DF1063_.wvu.PrintArea" localSheetId="25" hidden="1">#REF!</definedName>
    <definedName name="Z_C453FA1A_6CF6_11D3_ABEF_00A0C9DF1063_.wvu.PrintArea" hidden="1">#REF!</definedName>
    <definedName name="Z_C453FA1B_6CF6_11D3_ABEF_00A0C9DF1063_.wvu.PrintArea" localSheetId="17" hidden="1">#REF!</definedName>
    <definedName name="Z_C453FA1B_6CF6_11D3_ABEF_00A0C9DF1063_.wvu.PrintArea" localSheetId="16" hidden="1">#REF!</definedName>
    <definedName name="Z_C453FA1B_6CF6_11D3_ABEF_00A0C9DF1063_.wvu.PrintArea" localSheetId="53" hidden="1">#REF!</definedName>
    <definedName name="Z_C453FA1B_6CF6_11D3_ABEF_00A0C9DF1063_.wvu.PrintArea" localSheetId="23" hidden="1">#REF!</definedName>
    <definedName name="Z_C453FA1B_6CF6_11D3_ABEF_00A0C9DF1063_.wvu.PrintArea" localSheetId="14" hidden="1">#REF!</definedName>
    <definedName name="Z_C453FA1B_6CF6_11D3_ABEF_00A0C9DF1063_.wvu.PrintArea" localSheetId="13" hidden="1">#REF!</definedName>
    <definedName name="Z_C453FA1B_6CF6_11D3_ABEF_00A0C9DF1063_.wvu.PrintArea" localSheetId="12" hidden="1">#REF!</definedName>
    <definedName name="Z_C453FA1B_6CF6_11D3_ABEF_00A0C9DF1063_.wvu.PrintArea" localSheetId="36" hidden="1">#REF!</definedName>
    <definedName name="Z_C453FA1B_6CF6_11D3_ABEF_00A0C9DF1063_.wvu.PrintArea" localSheetId="10" hidden="1">#REF!</definedName>
    <definedName name="Z_C453FA1B_6CF6_11D3_ABEF_00A0C9DF1063_.wvu.PrintArea" localSheetId="11" hidden="1">#REF!</definedName>
    <definedName name="Z_C453FA1B_6CF6_11D3_ABEF_00A0C9DF1063_.wvu.PrintArea" localSheetId="9" hidden="1">#REF!</definedName>
    <definedName name="Z_C453FA1B_6CF6_11D3_ABEF_00A0C9DF1063_.wvu.PrintArea" localSheetId="8" hidden="1">#REF!</definedName>
    <definedName name="Z_C453FA1B_6CF6_11D3_ABEF_00A0C9DF1063_.wvu.PrintArea" localSheetId="21" hidden="1">#REF!</definedName>
    <definedName name="Z_C453FA1B_6CF6_11D3_ABEF_00A0C9DF1063_.wvu.PrintArea" localSheetId="6" hidden="1">#REF!</definedName>
    <definedName name="Z_C453FA1B_6CF6_11D3_ABEF_00A0C9DF1063_.wvu.PrintArea" localSheetId="0" hidden="1">#REF!</definedName>
    <definedName name="Z_C453FA1B_6CF6_11D3_ABEF_00A0C9DF1063_.wvu.PrintArea" localSheetId="2" hidden="1">#REF!</definedName>
    <definedName name="Z_C453FA1B_6CF6_11D3_ABEF_00A0C9DF1063_.wvu.PrintArea" localSheetId="1" hidden="1">#REF!</definedName>
    <definedName name="Z_C453FA1B_6CF6_11D3_ABEF_00A0C9DF1063_.wvu.PrintArea" localSheetId="33" hidden="1">#REF!</definedName>
    <definedName name="Z_C453FA1B_6CF6_11D3_ABEF_00A0C9DF1063_.wvu.PrintArea" localSheetId="25" hidden="1">#REF!</definedName>
    <definedName name="Z_C453FA1B_6CF6_11D3_ABEF_00A0C9DF1063_.wvu.PrintArea" hidden="1">#REF!</definedName>
    <definedName name="Z_C453FA1D_6CF6_11D3_ABEF_00A0C9DF1063_.wvu.PrintArea" localSheetId="17" hidden="1">#REF!</definedName>
    <definedName name="Z_C453FA1D_6CF6_11D3_ABEF_00A0C9DF1063_.wvu.PrintArea" localSheetId="16" hidden="1">#REF!</definedName>
    <definedName name="Z_C453FA1D_6CF6_11D3_ABEF_00A0C9DF1063_.wvu.PrintArea" localSheetId="53" hidden="1">#REF!</definedName>
    <definedName name="Z_C453FA1D_6CF6_11D3_ABEF_00A0C9DF1063_.wvu.PrintArea" localSheetId="23" hidden="1">#REF!</definedName>
    <definedName name="Z_C453FA1D_6CF6_11D3_ABEF_00A0C9DF1063_.wvu.PrintArea" localSheetId="14" hidden="1">#REF!</definedName>
    <definedName name="Z_C453FA1D_6CF6_11D3_ABEF_00A0C9DF1063_.wvu.PrintArea" localSheetId="13" hidden="1">#REF!</definedName>
    <definedName name="Z_C453FA1D_6CF6_11D3_ABEF_00A0C9DF1063_.wvu.PrintArea" localSheetId="12" hidden="1">#REF!</definedName>
    <definedName name="Z_C453FA1D_6CF6_11D3_ABEF_00A0C9DF1063_.wvu.PrintArea" localSheetId="36" hidden="1">#REF!</definedName>
    <definedName name="Z_C453FA1D_6CF6_11D3_ABEF_00A0C9DF1063_.wvu.PrintArea" localSheetId="10" hidden="1">#REF!</definedName>
    <definedName name="Z_C453FA1D_6CF6_11D3_ABEF_00A0C9DF1063_.wvu.PrintArea" localSheetId="11" hidden="1">#REF!</definedName>
    <definedName name="Z_C453FA1D_6CF6_11D3_ABEF_00A0C9DF1063_.wvu.PrintArea" localSheetId="9" hidden="1">#REF!</definedName>
    <definedName name="Z_C453FA1D_6CF6_11D3_ABEF_00A0C9DF1063_.wvu.PrintArea" localSheetId="8" hidden="1">#REF!</definedName>
    <definedName name="Z_C453FA1D_6CF6_11D3_ABEF_00A0C9DF1063_.wvu.PrintArea" localSheetId="21" hidden="1">#REF!</definedName>
    <definedName name="Z_C453FA1D_6CF6_11D3_ABEF_00A0C9DF1063_.wvu.PrintArea" localSheetId="6" hidden="1">#REF!</definedName>
    <definedName name="Z_C453FA1D_6CF6_11D3_ABEF_00A0C9DF1063_.wvu.PrintArea" localSheetId="0" hidden="1">#REF!</definedName>
    <definedName name="Z_C453FA1D_6CF6_11D3_ABEF_00A0C9DF1063_.wvu.PrintArea" localSheetId="2" hidden="1">#REF!</definedName>
    <definedName name="Z_C453FA1D_6CF6_11D3_ABEF_00A0C9DF1063_.wvu.PrintArea" localSheetId="1" hidden="1">#REF!</definedName>
    <definedName name="Z_C453FA1D_6CF6_11D3_ABEF_00A0C9DF1063_.wvu.PrintArea" localSheetId="33" hidden="1">#REF!</definedName>
    <definedName name="Z_C453FA1D_6CF6_11D3_ABEF_00A0C9DF1063_.wvu.PrintArea" localSheetId="25" hidden="1">#REF!</definedName>
    <definedName name="Z_C453FA1D_6CF6_11D3_ABEF_00A0C9DF1063_.wvu.PrintArea" hidden="1">#REF!</definedName>
    <definedName name="Z_C453FA1E_6CF6_11D3_ABEF_00A0C9DF1063_.wvu.PrintArea" localSheetId="17" hidden="1">#REF!</definedName>
    <definedName name="Z_C453FA1E_6CF6_11D3_ABEF_00A0C9DF1063_.wvu.PrintArea" localSheetId="16" hidden="1">#REF!</definedName>
    <definedName name="Z_C453FA1E_6CF6_11D3_ABEF_00A0C9DF1063_.wvu.PrintArea" localSheetId="53" hidden="1">#REF!</definedName>
    <definedName name="Z_C453FA1E_6CF6_11D3_ABEF_00A0C9DF1063_.wvu.PrintArea" localSheetId="23" hidden="1">#REF!</definedName>
    <definedName name="Z_C453FA1E_6CF6_11D3_ABEF_00A0C9DF1063_.wvu.PrintArea" localSheetId="14" hidden="1">#REF!</definedName>
    <definedName name="Z_C453FA1E_6CF6_11D3_ABEF_00A0C9DF1063_.wvu.PrintArea" localSheetId="13" hidden="1">#REF!</definedName>
    <definedName name="Z_C453FA1E_6CF6_11D3_ABEF_00A0C9DF1063_.wvu.PrintArea" localSheetId="12" hidden="1">#REF!</definedName>
    <definedName name="Z_C453FA1E_6CF6_11D3_ABEF_00A0C9DF1063_.wvu.PrintArea" localSheetId="36" hidden="1">#REF!</definedName>
    <definedName name="Z_C453FA1E_6CF6_11D3_ABEF_00A0C9DF1063_.wvu.PrintArea" localSheetId="10" hidden="1">#REF!</definedName>
    <definedName name="Z_C453FA1E_6CF6_11D3_ABEF_00A0C9DF1063_.wvu.PrintArea" localSheetId="11" hidden="1">#REF!</definedName>
    <definedName name="Z_C453FA1E_6CF6_11D3_ABEF_00A0C9DF1063_.wvu.PrintArea" localSheetId="9" hidden="1">#REF!</definedName>
    <definedName name="Z_C453FA1E_6CF6_11D3_ABEF_00A0C9DF1063_.wvu.PrintArea" localSheetId="8" hidden="1">#REF!</definedName>
    <definedName name="Z_C453FA1E_6CF6_11D3_ABEF_00A0C9DF1063_.wvu.PrintArea" localSheetId="21" hidden="1">#REF!</definedName>
    <definedName name="Z_C453FA1E_6CF6_11D3_ABEF_00A0C9DF1063_.wvu.PrintArea" localSheetId="6" hidden="1">#REF!</definedName>
    <definedName name="Z_C453FA1E_6CF6_11D3_ABEF_00A0C9DF1063_.wvu.PrintArea" localSheetId="0" hidden="1">#REF!</definedName>
    <definedName name="Z_C453FA1E_6CF6_11D3_ABEF_00A0C9DF1063_.wvu.PrintArea" localSheetId="2" hidden="1">#REF!</definedName>
    <definedName name="Z_C453FA1E_6CF6_11D3_ABEF_00A0C9DF1063_.wvu.PrintArea" localSheetId="1" hidden="1">#REF!</definedName>
    <definedName name="Z_C453FA1E_6CF6_11D3_ABEF_00A0C9DF1063_.wvu.PrintArea" localSheetId="33" hidden="1">#REF!</definedName>
    <definedName name="Z_C453FA1E_6CF6_11D3_ABEF_00A0C9DF1063_.wvu.PrintArea" localSheetId="25" hidden="1">#REF!</definedName>
    <definedName name="Z_C453FA1E_6CF6_11D3_ABEF_00A0C9DF1063_.wvu.PrintArea" hidden="1">#REF!</definedName>
    <definedName name="Z_C453FA1F_6CF6_11D3_ABEF_00A0C9DF1063_.wvu.PrintArea" localSheetId="17" hidden="1">#REF!</definedName>
    <definedName name="Z_C453FA1F_6CF6_11D3_ABEF_00A0C9DF1063_.wvu.PrintArea" localSheetId="16" hidden="1">#REF!</definedName>
    <definedName name="Z_C453FA1F_6CF6_11D3_ABEF_00A0C9DF1063_.wvu.PrintArea" localSheetId="53" hidden="1">#REF!</definedName>
    <definedName name="Z_C453FA1F_6CF6_11D3_ABEF_00A0C9DF1063_.wvu.PrintArea" localSheetId="23" hidden="1">#REF!</definedName>
    <definedName name="Z_C453FA1F_6CF6_11D3_ABEF_00A0C9DF1063_.wvu.PrintArea" localSheetId="14" hidden="1">#REF!</definedName>
    <definedName name="Z_C453FA1F_6CF6_11D3_ABEF_00A0C9DF1063_.wvu.PrintArea" localSheetId="13" hidden="1">#REF!</definedName>
    <definedName name="Z_C453FA1F_6CF6_11D3_ABEF_00A0C9DF1063_.wvu.PrintArea" localSheetId="12" hidden="1">#REF!</definedName>
    <definedName name="Z_C453FA1F_6CF6_11D3_ABEF_00A0C9DF1063_.wvu.PrintArea" localSheetId="36" hidden="1">#REF!</definedName>
    <definedName name="Z_C453FA1F_6CF6_11D3_ABEF_00A0C9DF1063_.wvu.PrintArea" localSheetId="10" hidden="1">#REF!</definedName>
    <definedName name="Z_C453FA1F_6CF6_11D3_ABEF_00A0C9DF1063_.wvu.PrintArea" localSheetId="11" hidden="1">#REF!</definedName>
    <definedName name="Z_C453FA1F_6CF6_11D3_ABEF_00A0C9DF1063_.wvu.PrintArea" localSheetId="9" hidden="1">#REF!</definedName>
    <definedName name="Z_C453FA1F_6CF6_11D3_ABEF_00A0C9DF1063_.wvu.PrintArea" localSheetId="8" hidden="1">#REF!</definedName>
    <definedName name="Z_C453FA1F_6CF6_11D3_ABEF_00A0C9DF1063_.wvu.PrintArea" localSheetId="21" hidden="1">#REF!</definedName>
    <definedName name="Z_C453FA1F_6CF6_11D3_ABEF_00A0C9DF1063_.wvu.PrintArea" localSheetId="6" hidden="1">#REF!</definedName>
    <definedName name="Z_C453FA1F_6CF6_11D3_ABEF_00A0C9DF1063_.wvu.PrintArea" localSheetId="0" hidden="1">#REF!</definedName>
    <definedName name="Z_C453FA1F_6CF6_11D3_ABEF_00A0C9DF1063_.wvu.PrintArea" localSheetId="2" hidden="1">#REF!</definedName>
    <definedName name="Z_C453FA1F_6CF6_11D3_ABEF_00A0C9DF1063_.wvu.PrintArea" localSheetId="1" hidden="1">#REF!</definedName>
    <definedName name="Z_C453FA1F_6CF6_11D3_ABEF_00A0C9DF1063_.wvu.PrintArea" localSheetId="33" hidden="1">#REF!</definedName>
    <definedName name="Z_C453FA1F_6CF6_11D3_ABEF_00A0C9DF1063_.wvu.PrintArea" localSheetId="25" hidden="1">#REF!</definedName>
    <definedName name="Z_C453FA1F_6CF6_11D3_ABEF_00A0C9DF1063_.wvu.PrintArea" hidden="1">#REF!</definedName>
    <definedName name="Z_C453FA20_6CF6_11D3_ABEF_00A0C9DF1063_.wvu.PrintArea" localSheetId="17" hidden="1">#REF!</definedName>
    <definedName name="Z_C453FA20_6CF6_11D3_ABEF_00A0C9DF1063_.wvu.PrintArea" localSheetId="16" hidden="1">#REF!</definedName>
    <definedName name="Z_C453FA20_6CF6_11D3_ABEF_00A0C9DF1063_.wvu.PrintArea" localSheetId="53" hidden="1">#REF!</definedName>
    <definedName name="Z_C453FA20_6CF6_11D3_ABEF_00A0C9DF1063_.wvu.PrintArea" localSheetId="23" hidden="1">#REF!</definedName>
    <definedName name="Z_C453FA20_6CF6_11D3_ABEF_00A0C9DF1063_.wvu.PrintArea" localSheetId="14" hidden="1">#REF!</definedName>
    <definedName name="Z_C453FA20_6CF6_11D3_ABEF_00A0C9DF1063_.wvu.PrintArea" localSheetId="13" hidden="1">#REF!</definedName>
    <definedName name="Z_C453FA20_6CF6_11D3_ABEF_00A0C9DF1063_.wvu.PrintArea" localSheetId="12" hidden="1">#REF!</definedName>
    <definedName name="Z_C453FA20_6CF6_11D3_ABEF_00A0C9DF1063_.wvu.PrintArea" localSheetId="36" hidden="1">#REF!</definedName>
    <definedName name="Z_C453FA20_6CF6_11D3_ABEF_00A0C9DF1063_.wvu.PrintArea" localSheetId="10" hidden="1">#REF!</definedName>
    <definedName name="Z_C453FA20_6CF6_11D3_ABEF_00A0C9DF1063_.wvu.PrintArea" localSheetId="11" hidden="1">#REF!</definedName>
    <definedName name="Z_C453FA20_6CF6_11D3_ABEF_00A0C9DF1063_.wvu.PrintArea" localSheetId="9" hidden="1">#REF!</definedName>
    <definedName name="Z_C453FA20_6CF6_11D3_ABEF_00A0C9DF1063_.wvu.PrintArea" localSheetId="8" hidden="1">#REF!</definedName>
    <definedName name="Z_C453FA20_6CF6_11D3_ABEF_00A0C9DF1063_.wvu.PrintArea" localSheetId="21" hidden="1">#REF!</definedName>
    <definedName name="Z_C453FA20_6CF6_11D3_ABEF_00A0C9DF1063_.wvu.PrintArea" localSheetId="6" hidden="1">#REF!</definedName>
    <definedName name="Z_C453FA20_6CF6_11D3_ABEF_00A0C9DF1063_.wvu.PrintArea" localSheetId="0" hidden="1">#REF!</definedName>
    <definedName name="Z_C453FA20_6CF6_11D3_ABEF_00A0C9DF1063_.wvu.PrintArea" localSheetId="2" hidden="1">#REF!</definedName>
    <definedName name="Z_C453FA20_6CF6_11D3_ABEF_00A0C9DF1063_.wvu.PrintArea" localSheetId="1" hidden="1">#REF!</definedName>
    <definedName name="Z_C453FA20_6CF6_11D3_ABEF_00A0C9DF1063_.wvu.PrintArea" localSheetId="33" hidden="1">#REF!</definedName>
    <definedName name="Z_C453FA20_6CF6_11D3_ABEF_00A0C9DF1063_.wvu.PrintArea" localSheetId="25" hidden="1">#REF!</definedName>
    <definedName name="Z_C453FA20_6CF6_11D3_ABEF_00A0C9DF1063_.wvu.PrintArea" hidden="1">#REF!</definedName>
    <definedName name="Z_C453FA22_6CF6_11D3_ABEF_00A0C9DF1063_.wvu.PrintArea" localSheetId="17" hidden="1">#REF!</definedName>
    <definedName name="Z_C453FA22_6CF6_11D3_ABEF_00A0C9DF1063_.wvu.PrintArea" localSheetId="16" hidden="1">#REF!</definedName>
    <definedName name="Z_C453FA22_6CF6_11D3_ABEF_00A0C9DF1063_.wvu.PrintArea" localSheetId="53" hidden="1">#REF!</definedName>
    <definedName name="Z_C453FA22_6CF6_11D3_ABEF_00A0C9DF1063_.wvu.PrintArea" localSheetId="23" hidden="1">#REF!</definedName>
    <definedName name="Z_C453FA22_6CF6_11D3_ABEF_00A0C9DF1063_.wvu.PrintArea" localSheetId="14" hidden="1">#REF!</definedName>
    <definedName name="Z_C453FA22_6CF6_11D3_ABEF_00A0C9DF1063_.wvu.PrintArea" localSheetId="13" hidden="1">#REF!</definedName>
    <definedName name="Z_C453FA22_6CF6_11D3_ABEF_00A0C9DF1063_.wvu.PrintArea" localSheetId="12" hidden="1">#REF!</definedName>
    <definedName name="Z_C453FA22_6CF6_11D3_ABEF_00A0C9DF1063_.wvu.PrintArea" localSheetId="36" hidden="1">#REF!</definedName>
    <definedName name="Z_C453FA22_6CF6_11D3_ABEF_00A0C9DF1063_.wvu.PrintArea" localSheetId="10" hidden="1">#REF!</definedName>
    <definedName name="Z_C453FA22_6CF6_11D3_ABEF_00A0C9DF1063_.wvu.PrintArea" localSheetId="11" hidden="1">#REF!</definedName>
    <definedName name="Z_C453FA22_6CF6_11D3_ABEF_00A0C9DF1063_.wvu.PrintArea" localSheetId="9" hidden="1">#REF!</definedName>
    <definedName name="Z_C453FA22_6CF6_11D3_ABEF_00A0C9DF1063_.wvu.PrintArea" localSheetId="8" hidden="1">#REF!</definedName>
    <definedName name="Z_C453FA22_6CF6_11D3_ABEF_00A0C9DF1063_.wvu.PrintArea" localSheetId="21" hidden="1">#REF!</definedName>
    <definedName name="Z_C453FA22_6CF6_11D3_ABEF_00A0C9DF1063_.wvu.PrintArea" localSheetId="6" hidden="1">#REF!</definedName>
    <definedName name="Z_C453FA22_6CF6_11D3_ABEF_00A0C9DF1063_.wvu.PrintArea" localSheetId="0" hidden="1">#REF!</definedName>
    <definedName name="Z_C453FA22_6CF6_11D3_ABEF_00A0C9DF1063_.wvu.PrintArea" localSheetId="2" hidden="1">#REF!</definedName>
    <definedName name="Z_C453FA22_6CF6_11D3_ABEF_00A0C9DF1063_.wvu.PrintArea" localSheetId="1" hidden="1">#REF!</definedName>
    <definedName name="Z_C453FA22_6CF6_11D3_ABEF_00A0C9DF1063_.wvu.PrintArea" localSheetId="33" hidden="1">#REF!</definedName>
    <definedName name="Z_C453FA22_6CF6_11D3_ABEF_00A0C9DF1063_.wvu.PrintArea" localSheetId="25" hidden="1">#REF!</definedName>
    <definedName name="Z_C453FA22_6CF6_11D3_ABEF_00A0C9DF1063_.wvu.PrintArea" hidden="1">#REF!</definedName>
    <definedName name="Z_C453FA23_6CF6_11D3_ABEF_00A0C9DF1063_.wvu.PrintArea" localSheetId="17" hidden="1">#REF!</definedName>
    <definedName name="Z_C453FA23_6CF6_11D3_ABEF_00A0C9DF1063_.wvu.PrintArea" localSheetId="16" hidden="1">#REF!</definedName>
    <definedName name="Z_C453FA23_6CF6_11D3_ABEF_00A0C9DF1063_.wvu.PrintArea" localSheetId="53" hidden="1">#REF!</definedName>
    <definedName name="Z_C453FA23_6CF6_11D3_ABEF_00A0C9DF1063_.wvu.PrintArea" localSheetId="23" hidden="1">#REF!</definedName>
    <definedName name="Z_C453FA23_6CF6_11D3_ABEF_00A0C9DF1063_.wvu.PrintArea" localSheetId="14" hidden="1">#REF!</definedName>
    <definedName name="Z_C453FA23_6CF6_11D3_ABEF_00A0C9DF1063_.wvu.PrintArea" localSheetId="13" hidden="1">#REF!</definedName>
    <definedName name="Z_C453FA23_6CF6_11D3_ABEF_00A0C9DF1063_.wvu.PrintArea" localSheetId="12" hidden="1">#REF!</definedName>
    <definedName name="Z_C453FA23_6CF6_11D3_ABEF_00A0C9DF1063_.wvu.PrintArea" localSheetId="36" hidden="1">#REF!</definedName>
    <definedName name="Z_C453FA23_6CF6_11D3_ABEF_00A0C9DF1063_.wvu.PrintArea" localSheetId="10" hidden="1">#REF!</definedName>
    <definedName name="Z_C453FA23_6CF6_11D3_ABEF_00A0C9DF1063_.wvu.PrintArea" localSheetId="11" hidden="1">#REF!</definedName>
    <definedName name="Z_C453FA23_6CF6_11D3_ABEF_00A0C9DF1063_.wvu.PrintArea" localSheetId="9" hidden="1">#REF!</definedName>
    <definedName name="Z_C453FA23_6CF6_11D3_ABEF_00A0C9DF1063_.wvu.PrintArea" localSheetId="8" hidden="1">#REF!</definedName>
    <definedName name="Z_C453FA23_6CF6_11D3_ABEF_00A0C9DF1063_.wvu.PrintArea" localSheetId="21" hidden="1">#REF!</definedName>
    <definedName name="Z_C453FA23_6CF6_11D3_ABEF_00A0C9DF1063_.wvu.PrintArea" localSheetId="6" hidden="1">#REF!</definedName>
    <definedName name="Z_C453FA23_6CF6_11D3_ABEF_00A0C9DF1063_.wvu.PrintArea" localSheetId="0" hidden="1">#REF!</definedName>
    <definedName name="Z_C453FA23_6CF6_11D3_ABEF_00A0C9DF1063_.wvu.PrintArea" localSheetId="2" hidden="1">#REF!</definedName>
    <definedName name="Z_C453FA23_6CF6_11D3_ABEF_00A0C9DF1063_.wvu.PrintArea" localSheetId="1" hidden="1">#REF!</definedName>
    <definedName name="Z_C453FA23_6CF6_11D3_ABEF_00A0C9DF1063_.wvu.PrintArea" localSheetId="33" hidden="1">#REF!</definedName>
    <definedName name="Z_C453FA23_6CF6_11D3_ABEF_00A0C9DF1063_.wvu.PrintArea" localSheetId="25" hidden="1">#REF!</definedName>
    <definedName name="Z_C453FA23_6CF6_11D3_ABEF_00A0C9DF1063_.wvu.PrintArea" hidden="1">#REF!</definedName>
    <definedName name="Z_C453FA24_6CF6_11D3_ABEF_00A0C9DF1063_.wvu.PrintArea" localSheetId="17" hidden="1">#REF!</definedName>
    <definedName name="Z_C453FA24_6CF6_11D3_ABEF_00A0C9DF1063_.wvu.PrintArea" localSheetId="16" hidden="1">#REF!</definedName>
    <definedName name="Z_C453FA24_6CF6_11D3_ABEF_00A0C9DF1063_.wvu.PrintArea" localSheetId="53" hidden="1">#REF!</definedName>
    <definedName name="Z_C453FA24_6CF6_11D3_ABEF_00A0C9DF1063_.wvu.PrintArea" localSheetId="23" hidden="1">#REF!</definedName>
    <definedName name="Z_C453FA24_6CF6_11D3_ABEF_00A0C9DF1063_.wvu.PrintArea" localSheetId="14" hidden="1">#REF!</definedName>
    <definedName name="Z_C453FA24_6CF6_11D3_ABEF_00A0C9DF1063_.wvu.PrintArea" localSheetId="13" hidden="1">#REF!</definedName>
    <definedName name="Z_C453FA24_6CF6_11D3_ABEF_00A0C9DF1063_.wvu.PrintArea" localSheetId="12" hidden="1">#REF!</definedName>
    <definedName name="Z_C453FA24_6CF6_11D3_ABEF_00A0C9DF1063_.wvu.PrintArea" localSheetId="36" hidden="1">#REF!</definedName>
    <definedName name="Z_C453FA24_6CF6_11D3_ABEF_00A0C9DF1063_.wvu.PrintArea" localSheetId="10" hidden="1">#REF!</definedName>
    <definedName name="Z_C453FA24_6CF6_11D3_ABEF_00A0C9DF1063_.wvu.PrintArea" localSheetId="11" hidden="1">#REF!</definedName>
    <definedName name="Z_C453FA24_6CF6_11D3_ABEF_00A0C9DF1063_.wvu.PrintArea" localSheetId="9" hidden="1">#REF!</definedName>
    <definedName name="Z_C453FA24_6CF6_11D3_ABEF_00A0C9DF1063_.wvu.PrintArea" localSheetId="8" hidden="1">#REF!</definedName>
    <definedName name="Z_C453FA24_6CF6_11D3_ABEF_00A0C9DF1063_.wvu.PrintArea" localSheetId="21" hidden="1">#REF!</definedName>
    <definedName name="Z_C453FA24_6CF6_11D3_ABEF_00A0C9DF1063_.wvu.PrintArea" localSheetId="6" hidden="1">#REF!</definedName>
    <definedName name="Z_C453FA24_6CF6_11D3_ABEF_00A0C9DF1063_.wvu.PrintArea" localSheetId="0" hidden="1">#REF!</definedName>
    <definedName name="Z_C453FA24_6CF6_11D3_ABEF_00A0C9DF1063_.wvu.PrintArea" localSheetId="2" hidden="1">#REF!</definedName>
    <definedName name="Z_C453FA24_6CF6_11D3_ABEF_00A0C9DF1063_.wvu.PrintArea" localSheetId="1" hidden="1">#REF!</definedName>
    <definedName name="Z_C453FA24_6CF6_11D3_ABEF_00A0C9DF1063_.wvu.PrintArea" localSheetId="33" hidden="1">#REF!</definedName>
    <definedName name="Z_C453FA24_6CF6_11D3_ABEF_00A0C9DF1063_.wvu.PrintArea" localSheetId="25" hidden="1">#REF!</definedName>
    <definedName name="Z_C453FA24_6CF6_11D3_ABEF_00A0C9DF1063_.wvu.PrintArea" hidden="1">#REF!</definedName>
    <definedName name="Z_C453FA25_6CF6_11D3_ABEF_00A0C9DF1063_.wvu.PrintArea" localSheetId="17" hidden="1">#REF!</definedName>
    <definedName name="Z_C453FA25_6CF6_11D3_ABEF_00A0C9DF1063_.wvu.PrintArea" localSheetId="16" hidden="1">#REF!</definedName>
    <definedName name="Z_C453FA25_6CF6_11D3_ABEF_00A0C9DF1063_.wvu.PrintArea" localSheetId="53" hidden="1">#REF!</definedName>
    <definedName name="Z_C453FA25_6CF6_11D3_ABEF_00A0C9DF1063_.wvu.PrintArea" localSheetId="23" hidden="1">#REF!</definedName>
    <definedName name="Z_C453FA25_6CF6_11D3_ABEF_00A0C9DF1063_.wvu.PrintArea" localSheetId="14" hidden="1">#REF!</definedName>
    <definedName name="Z_C453FA25_6CF6_11D3_ABEF_00A0C9DF1063_.wvu.PrintArea" localSheetId="13" hidden="1">#REF!</definedName>
    <definedName name="Z_C453FA25_6CF6_11D3_ABEF_00A0C9DF1063_.wvu.PrintArea" localSheetId="12" hidden="1">#REF!</definedName>
    <definedName name="Z_C453FA25_6CF6_11D3_ABEF_00A0C9DF1063_.wvu.PrintArea" localSheetId="36" hidden="1">#REF!</definedName>
    <definedName name="Z_C453FA25_6CF6_11D3_ABEF_00A0C9DF1063_.wvu.PrintArea" localSheetId="10" hidden="1">#REF!</definedName>
    <definedName name="Z_C453FA25_6CF6_11D3_ABEF_00A0C9DF1063_.wvu.PrintArea" localSheetId="11" hidden="1">#REF!</definedName>
    <definedName name="Z_C453FA25_6CF6_11D3_ABEF_00A0C9DF1063_.wvu.PrintArea" localSheetId="9" hidden="1">#REF!</definedName>
    <definedName name="Z_C453FA25_6CF6_11D3_ABEF_00A0C9DF1063_.wvu.PrintArea" localSheetId="8" hidden="1">#REF!</definedName>
    <definedName name="Z_C453FA25_6CF6_11D3_ABEF_00A0C9DF1063_.wvu.PrintArea" localSheetId="21" hidden="1">#REF!</definedName>
    <definedName name="Z_C453FA25_6CF6_11D3_ABEF_00A0C9DF1063_.wvu.PrintArea" localSheetId="6" hidden="1">#REF!</definedName>
    <definedName name="Z_C453FA25_6CF6_11D3_ABEF_00A0C9DF1063_.wvu.PrintArea" localSheetId="0" hidden="1">#REF!</definedName>
    <definedName name="Z_C453FA25_6CF6_11D3_ABEF_00A0C9DF1063_.wvu.PrintArea" localSheetId="2" hidden="1">#REF!</definedName>
    <definedName name="Z_C453FA25_6CF6_11D3_ABEF_00A0C9DF1063_.wvu.PrintArea" localSheetId="1" hidden="1">#REF!</definedName>
    <definedName name="Z_C453FA25_6CF6_11D3_ABEF_00A0C9DF1063_.wvu.PrintArea" localSheetId="33" hidden="1">#REF!</definedName>
    <definedName name="Z_C453FA25_6CF6_11D3_ABEF_00A0C9DF1063_.wvu.PrintArea" localSheetId="25" hidden="1">#REF!</definedName>
    <definedName name="Z_C453FA25_6CF6_11D3_ABEF_00A0C9DF1063_.wvu.PrintArea" hidden="1">#REF!</definedName>
    <definedName name="Z_C453FA27_6CF6_11D3_ABEF_00A0C9DF1063_.wvu.PrintArea" localSheetId="17" hidden="1">#REF!</definedName>
    <definedName name="Z_C453FA27_6CF6_11D3_ABEF_00A0C9DF1063_.wvu.PrintArea" localSheetId="16" hidden="1">#REF!</definedName>
    <definedName name="Z_C453FA27_6CF6_11D3_ABEF_00A0C9DF1063_.wvu.PrintArea" localSheetId="53" hidden="1">#REF!</definedName>
    <definedName name="Z_C453FA27_6CF6_11D3_ABEF_00A0C9DF1063_.wvu.PrintArea" localSheetId="23" hidden="1">#REF!</definedName>
    <definedName name="Z_C453FA27_6CF6_11D3_ABEF_00A0C9DF1063_.wvu.PrintArea" localSheetId="14" hidden="1">#REF!</definedName>
    <definedName name="Z_C453FA27_6CF6_11D3_ABEF_00A0C9DF1063_.wvu.PrintArea" localSheetId="13" hidden="1">#REF!</definedName>
    <definedName name="Z_C453FA27_6CF6_11D3_ABEF_00A0C9DF1063_.wvu.PrintArea" localSheetId="12" hidden="1">#REF!</definedName>
    <definedName name="Z_C453FA27_6CF6_11D3_ABEF_00A0C9DF1063_.wvu.PrintArea" localSheetId="36" hidden="1">#REF!</definedName>
    <definedName name="Z_C453FA27_6CF6_11D3_ABEF_00A0C9DF1063_.wvu.PrintArea" localSheetId="10" hidden="1">#REF!</definedName>
    <definedName name="Z_C453FA27_6CF6_11D3_ABEF_00A0C9DF1063_.wvu.PrintArea" localSheetId="11" hidden="1">#REF!</definedName>
    <definedName name="Z_C453FA27_6CF6_11D3_ABEF_00A0C9DF1063_.wvu.PrintArea" localSheetId="9" hidden="1">#REF!</definedName>
    <definedName name="Z_C453FA27_6CF6_11D3_ABEF_00A0C9DF1063_.wvu.PrintArea" localSheetId="8" hidden="1">#REF!</definedName>
    <definedName name="Z_C453FA27_6CF6_11D3_ABEF_00A0C9DF1063_.wvu.PrintArea" localSheetId="21" hidden="1">#REF!</definedName>
    <definedName name="Z_C453FA27_6CF6_11D3_ABEF_00A0C9DF1063_.wvu.PrintArea" localSheetId="6" hidden="1">#REF!</definedName>
    <definedName name="Z_C453FA27_6CF6_11D3_ABEF_00A0C9DF1063_.wvu.PrintArea" localSheetId="0" hidden="1">#REF!</definedName>
    <definedName name="Z_C453FA27_6CF6_11D3_ABEF_00A0C9DF1063_.wvu.PrintArea" localSheetId="2" hidden="1">#REF!</definedName>
    <definedName name="Z_C453FA27_6CF6_11D3_ABEF_00A0C9DF1063_.wvu.PrintArea" localSheetId="1" hidden="1">#REF!</definedName>
    <definedName name="Z_C453FA27_6CF6_11D3_ABEF_00A0C9DF1063_.wvu.PrintArea" localSheetId="33" hidden="1">#REF!</definedName>
    <definedName name="Z_C453FA27_6CF6_11D3_ABEF_00A0C9DF1063_.wvu.PrintArea" localSheetId="25" hidden="1">#REF!</definedName>
    <definedName name="Z_C453FA27_6CF6_11D3_ABEF_00A0C9DF1063_.wvu.PrintArea" hidden="1">#REF!</definedName>
    <definedName name="Z_C453FA28_6CF6_11D3_ABEF_00A0C9DF1063_.wvu.PrintArea" localSheetId="17" hidden="1">#REF!</definedName>
    <definedName name="Z_C453FA28_6CF6_11D3_ABEF_00A0C9DF1063_.wvu.PrintArea" localSheetId="16" hidden="1">#REF!</definedName>
    <definedName name="Z_C453FA28_6CF6_11D3_ABEF_00A0C9DF1063_.wvu.PrintArea" localSheetId="53" hidden="1">#REF!</definedName>
    <definedName name="Z_C453FA28_6CF6_11D3_ABEF_00A0C9DF1063_.wvu.PrintArea" localSheetId="23" hidden="1">#REF!</definedName>
    <definedName name="Z_C453FA28_6CF6_11D3_ABEF_00A0C9DF1063_.wvu.PrintArea" localSheetId="14" hidden="1">#REF!</definedName>
    <definedName name="Z_C453FA28_6CF6_11D3_ABEF_00A0C9DF1063_.wvu.PrintArea" localSheetId="13" hidden="1">#REF!</definedName>
    <definedName name="Z_C453FA28_6CF6_11D3_ABEF_00A0C9DF1063_.wvu.PrintArea" localSheetId="12" hidden="1">#REF!</definedName>
    <definedName name="Z_C453FA28_6CF6_11D3_ABEF_00A0C9DF1063_.wvu.PrintArea" localSheetId="36" hidden="1">#REF!</definedName>
    <definedName name="Z_C453FA28_6CF6_11D3_ABEF_00A0C9DF1063_.wvu.PrintArea" localSheetId="10" hidden="1">#REF!</definedName>
    <definedName name="Z_C453FA28_6CF6_11D3_ABEF_00A0C9DF1063_.wvu.PrintArea" localSheetId="11" hidden="1">#REF!</definedName>
    <definedName name="Z_C453FA28_6CF6_11D3_ABEF_00A0C9DF1063_.wvu.PrintArea" localSheetId="9" hidden="1">#REF!</definedName>
    <definedName name="Z_C453FA28_6CF6_11D3_ABEF_00A0C9DF1063_.wvu.PrintArea" localSheetId="8" hidden="1">#REF!</definedName>
    <definedName name="Z_C453FA28_6CF6_11D3_ABEF_00A0C9DF1063_.wvu.PrintArea" localSheetId="21" hidden="1">#REF!</definedName>
    <definedName name="Z_C453FA28_6CF6_11D3_ABEF_00A0C9DF1063_.wvu.PrintArea" localSheetId="6" hidden="1">#REF!</definedName>
    <definedName name="Z_C453FA28_6CF6_11D3_ABEF_00A0C9DF1063_.wvu.PrintArea" localSheetId="0" hidden="1">#REF!</definedName>
    <definedName name="Z_C453FA28_6CF6_11D3_ABEF_00A0C9DF1063_.wvu.PrintArea" localSheetId="2" hidden="1">#REF!</definedName>
    <definedName name="Z_C453FA28_6CF6_11D3_ABEF_00A0C9DF1063_.wvu.PrintArea" localSheetId="1" hidden="1">#REF!</definedName>
    <definedName name="Z_C453FA28_6CF6_11D3_ABEF_00A0C9DF1063_.wvu.PrintArea" localSheetId="33" hidden="1">#REF!</definedName>
    <definedName name="Z_C453FA28_6CF6_11D3_ABEF_00A0C9DF1063_.wvu.PrintArea" localSheetId="25" hidden="1">#REF!</definedName>
    <definedName name="Z_C453FA28_6CF6_11D3_ABEF_00A0C9DF1063_.wvu.PrintArea" hidden="1">#REF!</definedName>
    <definedName name="Z_D59CE115_23E5_11D3_97FA_00A0C9DF29C4_.wvu.PrintArea" localSheetId="17" hidden="1">#REF!</definedName>
    <definedName name="Z_D59CE115_23E5_11D3_97FA_00A0C9DF29C4_.wvu.PrintArea" localSheetId="16" hidden="1">#REF!</definedName>
    <definedName name="Z_D59CE115_23E5_11D3_97FA_00A0C9DF29C4_.wvu.PrintArea" localSheetId="53" hidden="1">#REF!</definedName>
    <definedName name="Z_D59CE115_23E5_11D3_97FA_00A0C9DF29C4_.wvu.PrintArea" localSheetId="23" hidden="1">#REF!</definedName>
    <definedName name="Z_D59CE115_23E5_11D3_97FA_00A0C9DF29C4_.wvu.PrintArea" localSheetId="14" hidden="1">#REF!</definedName>
    <definedName name="Z_D59CE115_23E5_11D3_97FA_00A0C9DF29C4_.wvu.PrintArea" localSheetId="13" hidden="1">#REF!</definedName>
    <definedName name="Z_D59CE115_23E5_11D3_97FA_00A0C9DF29C4_.wvu.PrintArea" localSheetId="12" hidden="1">#REF!</definedName>
    <definedName name="Z_D59CE115_23E5_11D3_97FA_00A0C9DF29C4_.wvu.PrintArea" localSheetId="36" hidden="1">#REF!</definedName>
    <definedName name="Z_D59CE115_23E5_11D3_97FA_00A0C9DF29C4_.wvu.PrintArea" localSheetId="10" hidden="1">#REF!</definedName>
    <definedName name="Z_D59CE115_23E5_11D3_97FA_00A0C9DF29C4_.wvu.PrintArea" localSheetId="11" hidden="1">#REF!</definedName>
    <definedName name="Z_D59CE115_23E5_11D3_97FA_00A0C9DF29C4_.wvu.PrintArea" localSheetId="9" hidden="1">#REF!</definedName>
    <definedName name="Z_D59CE115_23E5_11D3_97FA_00A0C9DF29C4_.wvu.PrintArea" localSheetId="8" hidden="1">#REF!</definedName>
    <definedName name="Z_D59CE115_23E5_11D3_97FA_00A0C9DF29C4_.wvu.PrintArea" localSheetId="21" hidden="1">#REF!</definedName>
    <definedName name="Z_D59CE115_23E5_11D3_97FA_00A0C9DF29C4_.wvu.PrintArea" localSheetId="6" hidden="1">#REF!</definedName>
    <definedName name="Z_D59CE115_23E5_11D3_97FA_00A0C9DF29C4_.wvu.PrintArea" localSheetId="0" hidden="1">#REF!</definedName>
    <definedName name="Z_D59CE115_23E5_11D3_97FA_00A0C9DF29C4_.wvu.PrintArea" localSheetId="2" hidden="1">#REF!</definedName>
    <definedName name="Z_D59CE115_23E5_11D3_97FA_00A0C9DF29C4_.wvu.PrintArea" localSheetId="1" hidden="1">#REF!</definedName>
    <definedName name="Z_D59CE115_23E5_11D3_97FA_00A0C9DF29C4_.wvu.PrintArea" localSheetId="33" hidden="1">#REF!</definedName>
    <definedName name="Z_D59CE115_23E5_11D3_97FA_00A0C9DF29C4_.wvu.PrintArea" localSheetId="25" hidden="1">#REF!</definedName>
    <definedName name="Z_D59CE115_23E5_11D3_97FA_00A0C9DF29C4_.wvu.PrintArea" hidden="1">#REF!</definedName>
    <definedName name="Z_D59CE116_23E5_11D3_97FA_00A0C9DF29C4_.wvu.PrintArea" localSheetId="17" hidden="1">#REF!</definedName>
    <definedName name="Z_D59CE116_23E5_11D3_97FA_00A0C9DF29C4_.wvu.PrintArea" localSheetId="16" hidden="1">#REF!</definedName>
    <definedName name="Z_D59CE116_23E5_11D3_97FA_00A0C9DF29C4_.wvu.PrintArea" localSheetId="53" hidden="1">#REF!</definedName>
    <definedName name="Z_D59CE116_23E5_11D3_97FA_00A0C9DF29C4_.wvu.PrintArea" localSheetId="23" hidden="1">#REF!</definedName>
    <definedName name="Z_D59CE116_23E5_11D3_97FA_00A0C9DF29C4_.wvu.PrintArea" localSheetId="14" hidden="1">#REF!</definedName>
    <definedName name="Z_D59CE116_23E5_11D3_97FA_00A0C9DF29C4_.wvu.PrintArea" localSheetId="13" hidden="1">#REF!</definedName>
    <definedName name="Z_D59CE116_23E5_11D3_97FA_00A0C9DF29C4_.wvu.PrintArea" localSheetId="12" hidden="1">#REF!</definedName>
    <definedName name="Z_D59CE116_23E5_11D3_97FA_00A0C9DF29C4_.wvu.PrintArea" localSheetId="36" hidden="1">#REF!</definedName>
    <definedName name="Z_D59CE116_23E5_11D3_97FA_00A0C9DF29C4_.wvu.PrintArea" localSheetId="10" hidden="1">#REF!</definedName>
    <definedName name="Z_D59CE116_23E5_11D3_97FA_00A0C9DF29C4_.wvu.PrintArea" localSheetId="11" hidden="1">#REF!</definedName>
    <definedName name="Z_D59CE116_23E5_11D3_97FA_00A0C9DF29C4_.wvu.PrintArea" localSheetId="9" hidden="1">#REF!</definedName>
    <definedName name="Z_D59CE116_23E5_11D3_97FA_00A0C9DF29C4_.wvu.PrintArea" localSheetId="8" hidden="1">#REF!</definedName>
    <definedName name="Z_D59CE116_23E5_11D3_97FA_00A0C9DF29C4_.wvu.PrintArea" localSheetId="21" hidden="1">#REF!</definedName>
    <definedName name="Z_D59CE116_23E5_11D3_97FA_00A0C9DF29C4_.wvu.PrintArea" localSheetId="6" hidden="1">#REF!</definedName>
    <definedName name="Z_D59CE116_23E5_11D3_97FA_00A0C9DF29C4_.wvu.PrintArea" localSheetId="0" hidden="1">#REF!</definedName>
    <definedName name="Z_D59CE116_23E5_11D3_97FA_00A0C9DF29C4_.wvu.PrintArea" localSheetId="2" hidden="1">#REF!</definedName>
    <definedName name="Z_D59CE116_23E5_11D3_97FA_00A0C9DF29C4_.wvu.PrintArea" localSheetId="1" hidden="1">#REF!</definedName>
    <definedName name="Z_D59CE116_23E5_11D3_97FA_00A0C9DF29C4_.wvu.PrintArea" localSheetId="33" hidden="1">#REF!</definedName>
    <definedName name="Z_D59CE116_23E5_11D3_97FA_00A0C9DF29C4_.wvu.PrintArea" localSheetId="25" hidden="1">#REF!</definedName>
    <definedName name="Z_D59CE116_23E5_11D3_97FA_00A0C9DF29C4_.wvu.PrintArea" hidden="1">#REF!</definedName>
    <definedName name="Z_D59CE118_23E5_11D3_97FA_00A0C9DF29C4_.wvu.PrintArea" localSheetId="17" hidden="1">#REF!</definedName>
    <definedName name="Z_D59CE118_23E5_11D3_97FA_00A0C9DF29C4_.wvu.PrintArea" localSheetId="16" hidden="1">#REF!</definedName>
    <definedName name="Z_D59CE118_23E5_11D3_97FA_00A0C9DF29C4_.wvu.PrintArea" localSheetId="53" hidden="1">#REF!</definedName>
    <definedName name="Z_D59CE118_23E5_11D3_97FA_00A0C9DF29C4_.wvu.PrintArea" localSheetId="23" hidden="1">#REF!</definedName>
    <definedName name="Z_D59CE118_23E5_11D3_97FA_00A0C9DF29C4_.wvu.PrintArea" localSheetId="14" hidden="1">#REF!</definedName>
    <definedName name="Z_D59CE118_23E5_11D3_97FA_00A0C9DF29C4_.wvu.PrintArea" localSheetId="13" hidden="1">#REF!</definedName>
    <definedName name="Z_D59CE118_23E5_11D3_97FA_00A0C9DF29C4_.wvu.PrintArea" localSheetId="12" hidden="1">#REF!</definedName>
    <definedName name="Z_D59CE118_23E5_11D3_97FA_00A0C9DF29C4_.wvu.PrintArea" localSheetId="36" hidden="1">#REF!</definedName>
    <definedName name="Z_D59CE118_23E5_11D3_97FA_00A0C9DF29C4_.wvu.PrintArea" localSheetId="10" hidden="1">#REF!</definedName>
    <definedName name="Z_D59CE118_23E5_11D3_97FA_00A0C9DF29C4_.wvu.PrintArea" localSheetId="11" hidden="1">#REF!</definedName>
    <definedName name="Z_D59CE118_23E5_11D3_97FA_00A0C9DF29C4_.wvu.PrintArea" localSheetId="9" hidden="1">#REF!</definedName>
    <definedName name="Z_D59CE118_23E5_11D3_97FA_00A0C9DF29C4_.wvu.PrintArea" localSheetId="8" hidden="1">#REF!</definedName>
    <definedName name="Z_D59CE118_23E5_11D3_97FA_00A0C9DF29C4_.wvu.PrintArea" localSheetId="21" hidden="1">#REF!</definedName>
    <definedName name="Z_D59CE118_23E5_11D3_97FA_00A0C9DF29C4_.wvu.PrintArea" localSheetId="6" hidden="1">#REF!</definedName>
    <definedName name="Z_D59CE118_23E5_11D3_97FA_00A0C9DF29C4_.wvu.PrintArea" localSheetId="0" hidden="1">#REF!</definedName>
    <definedName name="Z_D59CE118_23E5_11D3_97FA_00A0C9DF29C4_.wvu.PrintArea" localSheetId="2" hidden="1">#REF!</definedName>
    <definedName name="Z_D59CE118_23E5_11D3_97FA_00A0C9DF29C4_.wvu.PrintArea" localSheetId="1" hidden="1">#REF!</definedName>
    <definedName name="Z_D59CE118_23E5_11D3_97FA_00A0C9DF29C4_.wvu.PrintArea" localSheetId="33" hidden="1">#REF!</definedName>
    <definedName name="Z_D59CE118_23E5_11D3_97FA_00A0C9DF29C4_.wvu.PrintArea" localSheetId="25" hidden="1">#REF!</definedName>
    <definedName name="Z_D59CE118_23E5_11D3_97FA_00A0C9DF29C4_.wvu.PrintArea" hidden="1">#REF!</definedName>
    <definedName name="Z_D59CE119_23E5_11D3_97FA_00A0C9DF29C4_.wvu.PrintArea" localSheetId="17" hidden="1">#REF!</definedName>
    <definedName name="Z_D59CE119_23E5_11D3_97FA_00A0C9DF29C4_.wvu.PrintArea" localSheetId="16" hidden="1">#REF!</definedName>
    <definedName name="Z_D59CE119_23E5_11D3_97FA_00A0C9DF29C4_.wvu.PrintArea" localSheetId="53" hidden="1">#REF!</definedName>
    <definedName name="Z_D59CE119_23E5_11D3_97FA_00A0C9DF29C4_.wvu.PrintArea" localSheetId="23" hidden="1">#REF!</definedName>
    <definedName name="Z_D59CE119_23E5_11D3_97FA_00A0C9DF29C4_.wvu.PrintArea" localSheetId="14" hidden="1">#REF!</definedName>
    <definedName name="Z_D59CE119_23E5_11D3_97FA_00A0C9DF29C4_.wvu.PrintArea" localSheetId="13" hidden="1">#REF!</definedName>
    <definedName name="Z_D59CE119_23E5_11D3_97FA_00A0C9DF29C4_.wvu.PrintArea" localSheetId="12" hidden="1">#REF!</definedName>
    <definedName name="Z_D59CE119_23E5_11D3_97FA_00A0C9DF29C4_.wvu.PrintArea" localSheetId="36" hidden="1">#REF!</definedName>
    <definedName name="Z_D59CE119_23E5_11D3_97FA_00A0C9DF29C4_.wvu.PrintArea" localSheetId="10" hidden="1">#REF!</definedName>
    <definedName name="Z_D59CE119_23E5_11D3_97FA_00A0C9DF29C4_.wvu.PrintArea" localSheetId="11" hidden="1">#REF!</definedName>
    <definedName name="Z_D59CE119_23E5_11D3_97FA_00A0C9DF29C4_.wvu.PrintArea" localSheetId="9" hidden="1">#REF!</definedName>
    <definedName name="Z_D59CE119_23E5_11D3_97FA_00A0C9DF29C4_.wvu.PrintArea" localSheetId="8" hidden="1">#REF!</definedName>
    <definedName name="Z_D59CE119_23E5_11D3_97FA_00A0C9DF29C4_.wvu.PrintArea" localSheetId="21" hidden="1">#REF!</definedName>
    <definedName name="Z_D59CE119_23E5_11D3_97FA_00A0C9DF29C4_.wvu.PrintArea" localSheetId="6" hidden="1">#REF!</definedName>
    <definedName name="Z_D59CE119_23E5_11D3_97FA_00A0C9DF29C4_.wvu.PrintArea" localSheetId="0" hidden="1">#REF!</definedName>
    <definedName name="Z_D59CE119_23E5_11D3_97FA_00A0C9DF29C4_.wvu.PrintArea" localSheetId="2" hidden="1">#REF!</definedName>
    <definedName name="Z_D59CE119_23E5_11D3_97FA_00A0C9DF29C4_.wvu.PrintArea" localSheetId="1" hidden="1">#REF!</definedName>
    <definedName name="Z_D59CE119_23E5_11D3_97FA_00A0C9DF29C4_.wvu.PrintArea" localSheetId="33" hidden="1">#REF!</definedName>
    <definedName name="Z_D59CE119_23E5_11D3_97FA_00A0C9DF29C4_.wvu.PrintArea" localSheetId="25" hidden="1">#REF!</definedName>
    <definedName name="Z_D59CE119_23E5_11D3_97FA_00A0C9DF29C4_.wvu.PrintArea" hidden="1">#REF!</definedName>
    <definedName name="Z_D59CE11A_23E5_11D3_97FA_00A0C9DF29C4_.wvu.PrintArea" localSheetId="17" hidden="1">#REF!</definedName>
    <definedName name="Z_D59CE11A_23E5_11D3_97FA_00A0C9DF29C4_.wvu.PrintArea" localSheetId="16" hidden="1">#REF!</definedName>
    <definedName name="Z_D59CE11A_23E5_11D3_97FA_00A0C9DF29C4_.wvu.PrintArea" localSheetId="53" hidden="1">#REF!</definedName>
    <definedName name="Z_D59CE11A_23E5_11D3_97FA_00A0C9DF29C4_.wvu.PrintArea" localSheetId="23" hidden="1">#REF!</definedName>
    <definedName name="Z_D59CE11A_23E5_11D3_97FA_00A0C9DF29C4_.wvu.PrintArea" localSheetId="14" hidden="1">#REF!</definedName>
    <definedName name="Z_D59CE11A_23E5_11D3_97FA_00A0C9DF29C4_.wvu.PrintArea" localSheetId="13" hidden="1">#REF!</definedName>
    <definedName name="Z_D59CE11A_23E5_11D3_97FA_00A0C9DF29C4_.wvu.PrintArea" localSheetId="12" hidden="1">#REF!</definedName>
    <definedName name="Z_D59CE11A_23E5_11D3_97FA_00A0C9DF29C4_.wvu.PrintArea" localSheetId="36" hidden="1">#REF!</definedName>
    <definedName name="Z_D59CE11A_23E5_11D3_97FA_00A0C9DF29C4_.wvu.PrintArea" localSheetId="10" hidden="1">#REF!</definedName>
    <definedName name="Z_D59CE11A_23E5_11D3_97FA_00A0C9DF29C4_.wvu.PrintArea" localSheetId="11" hidden="1">#REF!</definedName>
    <definedName name="Z_D59CE11A_23E5_11D3_97FA_00A0C9DF29C4_.wvu.PrintArea" localSheetId="9" hidden="1">#REF!</definedName>
    <definedName name="Z_D59CE11A_23E5_11D3_97FA_00A0C9DF29C4_.wvu.PrintArea" localSheetId="8" hidden="1">#REF!</definedName>
    <definedName name="Z_D59CE11A_23E5_11D3_97FA_00A0C9DF29C4_.wvu.PrintArea" localSheetId="21" hidden="1">#REF!</definedName>
    <definedName name="Z_D59CE11A_23E5_11D3_97FA_00A0C9DF29C4_.wvu.PrintArea" localSheetId="6" hidden="1">#REF!</definedName>
    <definedName name="Z_D59CE11A_23E5_11D3_97FA_00A0C9DF29C4_.wvu.PrintArea" localSheetId="0" hidden="1">#REF!</definedName>
    <definedName name="Z_D59CE11A_23E5_11D3_97FA_00A0C9DF29C4_.wvu.PrintArea" localSheetId="2" hidden="1">#REF!</definedName>
    <definedName name="Z_D59CE11A_23E5_11D3_97FA_00A0C9DF29C4_.wvu.PrintArea" localSheetId="1" hidden="1">#REF!</definedName>
    <definedName name="Z_D59CE11A_23E5_11D3_97FA_00A0C9DF29C4_.wvu.PrintArea" localSheetId="33" hidden="1">#REF!</definedName>
    <definedName name="Z_D59CE11A_23E5_11D3_97FA_00A0C9DF29C4_.wvu.PrintArea" localSheetId="25" hidden="1">#REF!</definedName>
    <definedName name="Z_D59CE11A_23E5_11D3_97FA_00A0C9DF29C4_.wvu.PrintArea" hidden="1">#REF!</definedName>
    <definedName name="Z_D59CE11B_23E5_11D3_97FA_00A0C9DF29C4_.wvu.PrintArea" localSheetId="17" hidden="1">#REF!</definedName>
    <definedName name="Z_D59CE11B_23E5_11D3_97FA_00A0C9DF29C4_.wvu.PrintArea" localSheetId="16" hidden="1">#REF!</definedName>
    <definedName name="Z_D59CE11B_23E5_11D3_97FA_00A0C9DF29C4_.wvu.PrintArea" localSheetId="53" hidden="1">#REF!</definedName>
    <definedName name="Z_D59CE11B_23E5_11D3_97FA_00A0C9DF29C4_.wvu.PrintArea" localSheetId="23" hidden="1">#REF!</definedName>
    <definedName name="Z_D59CE11B_23E5_11D3_97FA_00A0C9DF29C4_.wvu.PrintArea" localSheetId="14" hidden="1">#REF!</definedName>
    <definedName name="Z_D59CE11B_23E5_11D3_97FA_00A0C9DF29C4_.wvu.PrintArea" localSheetId="13" hidden="1">#REF!</definedName>
    <definedName name="Z_D59CE11B_23E5_11D3_97FA_00A0C9DF29C4_.wvu.PrintArea" localSheetId="12" hidden="1">#REF!</definedName>
    <definedName name="Z_D59CE11B_23E5_11D3_97FA_00A0C9DF29C4_.wvu.PrintArea" localSheetId="36" hidden="1">#REF!</definedName>
    <definedName name="Z_D59CE11B_23E5_11D3_97FA_00A0C9DF29C4_.wvu.PrintArea" localSheetId="10" hidden="1">#REF!</definedName>
    <definedName name="Z_D59CE11B_23E5_11D3_97FA_00A0C9DF29C4_.wvu.PrintArea" localSheetId="11" hidden="1">#REF!</definedName>
    <definedName name="Z_D59CE11B_23E5_11D3_97FA_00A0C9DF29C4_.wvu.PrintArea" localSheetId="9" hidden="1">#REF!</definedName>
    <definedName name="Z_D59CE11B_23E5_11D3_97FA_00A0C9DF29C4_.wvu.PrintArea" localSheetId="8" hidden="1">#REF!</definedName>
    <definedName name="Z_D59CE11B_23E5_11D3_97FA_00A0C9DF29C4_.wvu.PrintArea" localSheetId="21" hidden="1">#REF!</definedName>
    <definedName name="Z_D59CE11B_23E5_11D3_97FA_00A0C9DF29C4_.wvu.PrintArea" localSheetId="6" hidden="1">#REF!</definedName>
    <definedName name="Z_D59CE11B_23E5_11D3_97FA_00A0C9DF29C4_.wvu.PrintArea" localSheetId="0" hidden="1">#REF!</definedName>
    <definedName name="Z_D59CE11B_23E5_11D3_97FA_00A0C9DF29C4_.wvu.PrintArea" localSheetId="2" hidden="1">#REF!</definedName>
    <definedName name="Z_D59CE11B_23E5_11D3_97FA_00A0C9DF29C4_.wvu.PrintArea" localSheetId="1" hidden="1">#REF!</definedName>
    <definedName name="Z_D59CE11B_23E5_11D3_97FA_00A0C9DF29C4_.wvu.PrintArea" localSheetId="33" hidden="1">#REF!</definedName>
    <definedName name="Z_D59CE11B_23E5_11D3_97FA_00A0C9DF29C4_.wvu.PrintArea" localSheetId="25" hidden="1">#REF!</definedName>
    <definedName name="Z_D59CE11B_23E5_11D3_97FA_00A0C9DF29C4_.wvu.PrintArea" hidden="1">#REF!</definedName>
    <definedName name="Z_D59CE11D_23E5_11D3_97FA_00A0C9DF29C4_.wvu.PrintArea" localSheetId="17" hidden="1">#REF!</definedName>
    <definedName name="Z_D59CE11D_23E5_11D3_97FA_00A0C9DF29C4_.wvu.PrintArea" localSheetId="16" hidden="1">#REF!</definedName>
    <definedName name="Z_D59CE11D_23E5_11D3_97FA_00A0C9DF29C4_.wvu.PrintArea" localSheetId="53" hidden="1">#REF!</definedName>
    <definedName name="Z_D59CE11D_23E5_11D3_97FA_00A0C9DF29C4_.wvu.PrintArea" localSheetId="23" hidden="1">#REF!</definedName>
    <definedName name="Z_D59CE11D_23E5_11D3_97FA_00A0C9DF29C4_.wvu.PrintArea" localSheetId="14" hidden="1">#REF!</definedName>
    <definedName name="Z_D59CE11D_23E5_11D3_97FA_00A0C9DF29C4_.wvu.PrintArea" localSheetId="13" hidden="1">#REF!</definedName>
    <definedName name="Z_D59CE11D_23E5_11D3_97FA_00A0C9DF29C4_.wvu.PrintArea" localSheetId="12" hidden="1">#REF!</definedName>
    <definedName name="Z_D59CE11D_23E5_11D3_97FA_00A0C9DF29C4_.wvu.PrintArea" localSheetId="36" hidden="1">#REF!</definedName>
    <definedName name="Z_D59CE11D_23E5_11D3_97FA_00A0C9DF29C4_.wvu.PrintArea" localSheetId="10" hidden="1">#REF!</definedName>
    <definedName name="Z_D59CE11D_23E5_11D3_97FA_00A0C9DF29C4_.wvu.PrintArea" localSheetId="11" hidden="1">#REF!</definedName>
    <definedName name="Z_D59CE11D_23E5_11D3_97FA_00A0C9DF29C4_.wvu.PrintArea" localSheetId="9" hidden="1">#REF!</definedName>
    <definedName name="Z_D59CE11D_23E5_11D3_97FA_00A0C9DF29C4_.wvu.PrintArea" localSheetId="8" hidden="1">#REF!</definedName>
    <definedName name="Z_D59CE11D_23E5_11D3_97FA_00A0C9DF29C4_.wvu.PrintArea" localSheetId="21" hidden="1">#REF!</definedName>
    <definedName name="Z_D59CE11D_23E5_11D3_97FA_00A0C9DF29C4_.wvu.PrintArea" localSheetId="6" hidden="1">#REF!</definedName>
    <definedName name="Z_D59CE11D_23E5_11D3_97FA_00A0C9DF29C4_.wvu.PrintArea" localSheetId="0" hidden="1">#REF!</definedName>
    <definedName name="Z_D59CE11D_23E5_11D3_97FA_00A0C9DF29C4_.wvu.PrintArea" localSheetId="2" hidden="1">#REF!</definedName>
    <definedName name="Z_D59CE11D_23E5_11D3_97FA_00A0C9DF29C4_.wvu.PrintArea" localSheetId="1" hidden="1">#REF!</definedName>
    <definedName name="Z_D59CE11D_23E5_11D3_97FA_00A0C9DF29C4_.wvu.PrintArea" localSheetId="33" hidden="1">#REF!</definedName>
    <definedName name="Z_D59CE11D_23E5_11D3_97FA_00A0C9DF29C4_.wvu.PrintArea" localSheetId="25" hidden="1">#REF!</definedName>
    <definedName name="Z_D59CE11D_23E5_11D3_97FA_00A0C9DF29C4_.wvu.PrintArea" hidden="1">#REF!</definedName>
    <definedName name="Z_D59CE11E_23E5_11D3_97FA_00A0C9DF29C4_.wvu.PrintArea" localSheetId="17" hidden="1">#REF!</definedName>
    <definedName name="Z_D59CE11E_23E5_11D3_97FA_00A0C9DF29C4_.wvu.PrintArea" localSheetId="16" hidden="1">#REF!</definedName>
    <definedName name="Z_D59CE11E_23E5_11D3_97FA_00A0C9DF29C4_.wvu.PrintArea" localSheetId="53" hidden="1">#REF!</definedName>
    <definedName name="Z_D59CE11E_23E5_11D3_97FA_00A0C9DF29C4_.wvu.PrintArea" localSheetId="23" hidden="1">#REF!</definedName>
    <definedName name="Z_D59CE11E_23E5_11D3_97FA_00A0C9DF29C4_.wvu.PrintArea" localSheetId="14" hidden="1">#REF!</definedName>
    <definedName name="Z_D59CE11E_23E5_11D3_97FA_00A0C9DF29C4_.wvu.PrintArea" localSheetId="13" hidden="1">#REF!</definedName>
    <definedName name="Z_D59CE11E_23E5_11D3_97FA_00A0C9DF29C4_.wvu.PrintArea" localSheetId="12" hidden="1">#REF!</definedName>
    <definedName name="Z_D59CE11E_23E5_11D3_97FA_00A0C9DF29C4_.wvu.PrintArea" localSheetId="36" hidden="1">#REF!</definedName>
    <definedName name="Z_D59CE11E_23E5_11D3_97FA_00A0C9DF29C4_.wvu.PrintArea" localSheetId="10" hidden="1">#REF!</definedName>
    <definedName name="Z_D59CE11E_23E5_11D3_97FA_00A0C9DF29C4_.wvu.PrintArea" localSheetId="11" hidden="1">#REF!</definedName>
    <definedName name="Z_D59CE11E_23E5_11D3_97FA_00A0C9DF29C4_.wvu.PrintArea" localSheetId="9" hidden="1">#REF!</definedName>
    <definedName name="Z_D59CE11E_23E5_11D3_97FA_00A0C9DF29C4_.wvu.PrintArea" localSheetId="8" hidden="1">#REF!</definedName>
    <definedName name="Z_D59CE11E_23E5_11D3_97FA_00A0C9DF29C4_.wvu.PrintArea" localSheetId="21" hidden="1">#REF!</definedName>
    <definedName name="Z_D59CE11E_23E5_11D3_97FA_00A0C9DF29C4_.wvu.PrintArea" localSheetId="6" hidden="1">#REF!</definedName>
    <definedName name="Z_D59CE11E_23E5_11D3_97FA_00A0C9DF29C4_.wvu.PrintArea" localSheetId="0" hidden="1">#REF!</definedName>
    <definedName name="Z_D59CE11E_23E5_11D3_97FA_00A0C9DF29C4_.wvu.PrintArea" localSheetId="2" hidden="1">#REF!</definedName>
    <definedName name="Z_D59CE11E_23E5_11D3_97FA_00A0C9DF29C4_.wvu.PrintArea" localSheetId="1" hidden="1">#REF!</definedName>
    <definedName name="Z_D59CE11E_23E5_11D3_97FA_00A0C9DF29C4_.wvu.PrintArea" localSheetId="33" hidden="1">#REF!</definedName>
    <definedName name="Z_D59CE11E_23E5_11D3_97FA_00A0C9DF29C4_.wvu.PrintArea" localSheetId="25" hidden="1">#REF!</definedName>
    <definedName name="Z_D59CE11E_23E5_11D3_97FA_00A0C9DF29C4_.wvu.PrintArea" hidden="1">#REF!</definedName>
    <definedName name="Z_D59CE11F_23E5_11D3_97FA_00A0C9DF29C4_.wvu.PrintArea" localSheetId="17" hidden="1">#REF!</definedName>
    <definedName name="Z_D59CE11F_23E5_11D3_97FA_00A0C9DF29C4_.wvu.PrintArea" localSheetId="16" hidden="1">#REF!</definedName>
    <definedName name="Z_D59CE11F_23E5_11D3_97FA_00A0C9DF29C4_.wvu.PrintArea" localSheetId="53" hidden="1">#REF!</definedName>
    <definedName name="Z_D59CE11F_23E5_11D3_97FA_00A0C9DF29C4_.wvu.PrintArea" localSheetId="23" hidden="1">#REF!</definedName>
    <definedName name="Z_D59CE11F_23E5_11D3_97FA_00A0C9DF29C4_.wvu.PrintArea" localSheetId="14" hidden="1">#REF!</definedName>
    <definedName name="Z_D59CE11F_23E5_11D3_97FA_00A0C9DF29C4_.wvu.PrintArea" localSheetId="13" hidden="1">#REF!</definedName>
    <definedName name="Z_D59CE11F_23E5_11D3_97FA_00A0C9DF29C4_.wvu.PrintArea" localSheetId="12" hidden="1">#REF!</definedName>
    <definedName name="Z_D59CE11F_23E5_11D3_97FA_00A0C9DF29C4_.wvu.PrintArea" localSheetId="36" hidden="1">#REF!</definedName>
    <definedName name="Z_D59CE11F_23E5_11D3_97FA_00A0C9DF29C4_.wvu.PrintArea" localSheetId="10" hidden="1">#REF!</definedName>
    <definedName name="Z_D59CE11F_23E5_11D3_97FA_00A0C9DF29C4_.wvu.PrintArea" localSheetId="11" hidden="1">#REF!</definedName>
    <definedName name="Z_D59CE11F_23E5_11D3_97FA_00A0C9DF29C4_.wvu.PrintArea" localSheetId="9" hidden="1">#REF!</definedName>
    <definedName name="Z_D59CE11F_23E5_11D3_97FA_00A0C9DF29C4_.wvu.PrintArea" localSheetId="8" hidden="1">#REF!</definedName>
    <definedName name="Z_D59CE11F_23E5_11D3_97FA_00A0C9DF29C4_.wvu.PrintArea" localSheetId="21" hidden="1">#REF!</definedName>
    <definedName name="Z_D59CE11F_23E5_11D3_97FA_00A0C9DF29C4_.wvu.PrintArea" localSheetId="6" hidden="1">#REF!</definedName>
    <definedName name="Z_D59CE11F_23E5_11D3_97FA_00A0C9DF29C4_.wvu.PrintArea" localSheetId="0" hidden="1">#REF!</definedName>
    <definedName name="Z_D59CE11F_23E5_11D3_97FA_00A0C9DF29C4_.wvu.PrintArea" localSheetId="2" hidden="1">#REF!</definedName>
    <definedName name="Z_D59CE11F_23E5_11D3_97FA_00A0C9DF29C4_.wvu.PrintArea" localSheetId="1" hidden="1">#REF!</definedName>
    <definedName name="Z_D59CE11F_23E5_11D3_97FA_00A0C9DF29C4_.wvu.PrintArea" localSheetId="33" hidden="1">#REF!</definedName>
    <definedName name="Z_D59CE11F_23E5_11D3_97FA_00A0C9DF29C4_.wvu.PrintArea" localSheetId="25" hidden="1">#REF!</definedName>
    <definedName name="Z_D59CE11F_23E5_11D3_97FA_00A0C9DF29C4_.wvu.PrintArea" hidden="1">#REF!</definedName>
    <definedName name="Z_D59CE120_23E5_11D3_97FA_00A0C9DF29C4_.wvu.PrintArea" localSheetId="17" hidden="1">#REF!</definedName>
    <definedName name="Z_D59CE120_23E5_11D3_97FA_00A0C9DF29C4_.wvu.PrintArea" localSheetId="16" hidden="1">#REF!</definedName>
    <definedName name="Z_D59CE120_23E5_11D3_97FA_00A0C9DF29C4_.wvu.PrintArea" localSheetId="53" hidden="1">#REF!</definedName>
    <definedName name="Z_D59CE120_23E5_11D3_97FA_00A0C9DF29C4_.wvu.PrintArea" localSheetId="23" hidden="1">#REF!</definedName>
    <definedName name="Z_D59CE120_23E5_11D3_97FA_00A0C9DF29C4_.wvu.PrintArea" localSheetId="14" hidden="1">#REF!</definedName>
    <definedName name="Z_D59CE120_23E5_11D3_97FA_00A0C9DF29C4_.wvu.PrintArea" localSheetId="13" hidden="1">#REF!</definedName>
    <definedName name="Z_D59CE120_23E5_11D3_97FA_00A0C9DF29C4_.wvu.PrintArea" localSheetId="12" hidden="1">#REF!</definedName>
    <definedName name="Z_D59CE120_23E5_11D3_97FA_00A0C9DF29C4_.wvu.PrintArea" localSheetId="36" hidden="1">#REF!</definedName>
    <definedName name="Z_D59CE120_23E5_11D3_97FA_00A0C9DF29C4_.wvu.PrintArea" localSheetId="10" hidden="1">#REF!</definedName>
    <definedName name="Z_D59CE120_23E5_11D3_97FA_00A0C9DF29C4_.wvu.PrintArea" localSheetId="11" hidden="1">#REF!</definedName>
    <definedName name="Z_D59CE120_23E5_11D3_97FA_00A0C9DF29C4_.wvu.PrintArea" localSheetId="9" hidden="1">#REF!</definedName>
    <definedName name="Z_D59CE120_23E5_11D3_97FA_00A0C9DF29C4_.wvu.PrintArea" localSheetId="8" hidden="1">#REF!</definedName>
    <definedName name="Z_D59CE120_23E5_11D3_97FA_00A0C9DF29C4_.wvu.PrintArea" localSheetId="21" hidden="1">#REF!</definedName>
    <definedName name="Z_D59CE120_23E5_11D3_97FA_00A0C9DF29C4_.wvu.PrintArea" localSheetId="6" hidden="1">#REF!</definedName>
    <definedName name="Z_D59CE120_23E5_11D3_97FA_00A0C9DF29C4_.wvu.PrintArea" localSheetId="0" hidden="1">#REF!</definedName>
    <definedName name="Z_D59CE120_23E5_11D3_97FA_00A0C9DF29C4_.wvu.PrintArea" localSheetId="2" hidden="1">#REF!</definedName>
    <definedName name="Z_D59CE120_23E5_11D3_97FA_00A0C9DF29C4_.wvu.PrintArea" localSheetId="1" hidden="1">#REF!</definedName>
    <definedName name="Z_D59CE120_23E5_11D3_97FA_00A0C9DF29C4_.wvu.PrintArea" localSheetId="33" hidden="1">#REF!</definedName>
    <definedName name="Z_D59CE120_23E5_11D3_97FA_00A0C9DF29C4_.wvu.PrintArea" localSheetId="25" hidden="1">#REF!</definedName>
    <definedName name="Z_D59CE120_23E5_11D3_97FA_00A0C9DF29C4_.wvu.PrintArea" hidden="1">#REF!</definedName>
    <definedName name="Z_D59CE122_23E5_11D3_97FA_00A0C9DF29C4_.wvu.PrintArea" localSheetId="17" hidden="1">#REF!</definedName>
    <definedName name="Z_D59CE122_23E5_11D3_97FA_00A0C9DF29C4_.wvu.PrintArea" localSheetId="16" hidden="1">#REF!</definedName>
    <definedName name="Z_D59CE122_23E5_11D3_97FA_00A0C9DF29C4_.wvu.PrintArea" localSheetId="53" hidden="1">#REF!</definedName>
    <definedName name="Z_D59CE122_23E5_11D3_97FA_00A0C9DF29C4_.wvu.PrintArea" localSheetId="23" hidden="1">#REF!</definedName>
    <definedName name="Z_D59CE122_23E5_11D3_97FA_00A0C9DF29C4_.wvu.PrintArea" localSheetId="14" hidden="1">#REF!</definedName>
    <definedName name="Z_D59CE122_23E5_11D3_97FA_00A0C9DF29C4_.wvu.PrintArea" localSheetId="13" hidden="1">#REF!</definedName>
    <definedName name="Z_D59CE122_23E5_11D3_97FA_00A0C9DF29C4_.wvu.PrintArea" localSheetId="12" hidden="1">#REF!</definedName>
    <definedName name="Z_D59CE122_23E5_11D3_97FA_00A0C9DF29C4_.wvu.PrintArea" localSheetId="36" hidden="1">#REF!</definedName>
    <definedName name="Z_D59CE122_23E5_11D3_97FA_00A0C9DF29C4_.wvu.PrintArea" localSheetId="10" hidden="1">#REF!</definedName>
    <definedName name="Z_D59CE122_23E5_11D3_97FA_00A0C9DF29C4_.wvu.PrintArea" localSheetId="11" hidden="1">#REF!</definedName>
    <definedName name="Z_D59CE122_23E5_11D3_97FA_00A0C9DF29C4_.wvu.PrintArea" localSheetId="9" hidden="1">#REF!</definedName>
    <definedName name="Z_D59CE122_23E5_11D3_97FA_00A0C9DF29C4_.wvu.PrintArea" localSheetId="8" hidden="1">#REF!</definedName>
    <definedName name="Z_D59CE122_23E5_11D3_97FA_00A0C9DF29C4_.wvu.PrintArea" localSheetId="21" hidden="1">#REF!</definedName>
    <definedName name="Z_D59CE122_23E5_11D3_97FA_00A0C9DF29C4_.wvu.PrintArea" localSheetId="6" hidden="1">#REF!</definedName>
    <definedName name="Z_D59CE122_23E5_11D3_97FA_00A0C9DF29C4_.wvu.PrintArea" localSheetId="0" hidden="1">#REF!</definedName>
    <definedName name="Z_D59CE122_23E5_11D3_97FA_00A0C9DF29C4_.wvu.PrintArea" localSheetId="2" hidden="1">#REF!</definedName>
    <definedName name="Z_D59CE122_23E5_11D3_97FA_00A0C9DF29C4_.wvu.PrintArea" localSheetId="1" hidden="1">#REF!</definedName>
    <definedName name="Z_D59CE122_23E5_11D3_97FA_00A0C9DF29C4_.wvu.PrintArea" localSheetId="33" hidden="1">#REF!</definedName>
    <definedName name="Z_D59CE122_23E5_11D3_97FA_00A0C9DF29C4_.wvu.PrintArea" localSheetId="25" hidden="1">#REF!</definedName>
    <definedName name="Z_D59CE122_23E5_11D3_97FA_00A0C9DF29C4_.wvu.PrintArea" hidden="1">#REF!</definedName>
    <definedName name="Z_D59CE123_23E5_11D3_97FA_00A0C9DF29C4_.wvu.PrintArea" localSheetId="17" hidden="1">#REF!</definedName>
    <definedName name="Z_D59CE123_23E5_11D3_97FA_00A0C9DF29C4_.wvu.PrintArea" localSheetId="16" hidden="1">#REF!</definedName>
    <definedName name="Z_D59CE123_23E5_11D3_97FA_00A0C9DF29C4_.wvu.PrintArea" localSheetId="53" hidden="1">#REF!</definedName>
    <definedName name="Z_D59CE123_23E5_11D3_97FA_00A0C9DF29C4_.wvu.PrintArea" localSheetId="23" hidden="1">#REF!</definedName>
    <definedName name="Z_D59CE123_23E5_11D3_97FA_00A0C9DF29C4_.wvu.PrintArea" localSheetId="14" hidden="1">#REF!</definedName>
    <definedName name="Z_D59CE123_23E5_11D3_97FA_00A0C9DF29C4_.wvu.PrintArea" localSheetId="13" hidden="1">#REF!</definedName>
    <definedName name="Z_D59CE123_23E5_11D3_97FA_00A0C9DF29C4_.wvu.PrintArea" localSheetId="12" hidden="1">#REF!</definedName>
    <definedName name="Z_D59CE123_23E5_11D3_97FA_00A0C9DF29C4_.wvu.PrintArea" localSheetId="36" hidden="1">#REF!</definedName>
    <definedName name="Z_D59CE123_23E5_11D3_97FA_00A0C9DF29C4_.wvu.PrintArea" localSheetId="10" hidden="1">#REF!</definedName>
    <definedName name="Z_D59CE123_23E5_11D3_97FA_00A0C9DF29C4_.wvu.PrintArea" localSheetId="11" hidden="1">#REF!</definedName>
    <definedName name="Z_D59CE123_23E5_11D3_97FA_00A0C9DF29C4_.wvu.PrintArea" localSheetId="9" hidden="1">#REF!</definedName>
    <definedName name="Z_D59CE123_23E5_11D3_97FA_00A0C9DF29C4_.wvu.PrintArea" localSheetId="8" hidden="1">#REF!</definedName>
    <definedName name="Z_D59CE123_23E5_11D3_97FA_00A0C9DF29C4_.wvu.PrintArea" localSheetId="21" hidden="1">#REF!</definedName>
    <definedName name="Z_D59CE123_23E5_11D3_97FA_00A0C9DF29C4_.wvu.PrintArea" localSheetId="6" hidden="1">#REF!</definedName>
    <definedName name="Z_D59CE123_23E5_11D3_97FA_00A0C9DF29C4_.wvu.PrintArea" localSheetId="0" hidden="1">#REF!</definedName>
    <definedName name="Z_D59CE123_23E5_11D3_97FA_00A0C9DF29C4_.wvu.PrintArea" localSheetId="2" hidden="1">#REF!</definedName>
    <definedName name="Z_D59CE123_23E5_11D3_97FA_00A0C9DF29C4_.wvu.PrintArea" localSheetId="1" hidden="1">#REF!</definedName>
    <definedName name="Z_D59CE123_23E5_11D3_97FA_00A0C9DF29C4_.wvu.PrintArea" localSheetId="33" hidden="1">#REF!</definedName>
    <definedName name="Z_D59CE123_23E5_11D3_97FA_00A0C9DF29C4_.wvu.PrintArea" localSheetId="25" hidden="1">#REF!</definedName>
    <definedName name="Z_D59CE123_23E5_11D3_97FA_00A0C9DF29C4_.wvu.PrintArea" hidden="1">#REF!</definedName>
    <definedName name="Z_D59CE125_23E5_11D3_97FA_00A0C9DF29C4_.wvu.PrintArea" localSheetId="17" hidden="1">#REF!</definedName>
    <definedName name="Z_D59CE125_23E5_11D3_97FA_00A0C9DF29C4_.wvu.PrintArea" localSheetId="16" hidden="1">#REF!</definedName>
    <definedName name="Z_D59CE125_23E5_11D3_97FA_00A0C9DF29C4_.wvu.PrintArea" localSheetId="53" hidden="1">#REF!</definedName>
    <definedName name="Z_D59CE125_23E5_11D3_97FA_00A0C9DF29C4_.wvu.PrintArea" localSheetId="23" hidden="1">#REF!</definedName>
    <definedName name="Z_D59CE125_23E5_11D3_97FA_00A0C9DF29C4_.wvu.PrintArea" localSheetId="14" hidden="1">#REF!</definedName>
    <definedName name="Z_D59CE125_23E5_11D3_97FA_00A0C9DF29C4_.wvu.PrintArea" localSheetId="13" hidden="1">#REF!</definedName>
    <definedName name="Z_D59CE125_23E5_11D3_97FA_00A0C9DF29C4_.wvu.PrintArea" localSheetId="12" hidden="1">#REF!</definedName>
    <definedName name="Z_D59CE125_23E5_11D3_97FA_00A0C9DF29C4_.wvu.PrintArea" localSheetId="36" hidden="1">#REF!</definedName>
    <definedName name="Z_D59CE125_23E5_11D3_97FA_00A0C9DF29C4_.wvu.PrintArea" localSheetId="10" hidden="1">#REF!</definedName>
    <definedName name="Z_D59CE125_23E5_11D3_97FA_00A0C9DF29C4_.wvu.PrintArea" localSheetId="11" hidden="1">#REF!</definedName>
    <definedName name="Z_D59CE125_23E5_11D3_97FA_00A0C9DF29C4_.wvu.PrintArea" localSheetId="9" hidden="1">#REF!</definedName>
    <definedName name="Z_D59CE125_23E5_11D3_97FA_00A0C9DF29C4_.wvu.PrintArea" localSheetId="8" hidden="1">#REF!</definedName>
    <definedName name="Z_D59CE125_23E5_11D3_97FA_00A0C9DF29C4_.wvu.PrintArea" localSheetId="21" hidden="1">#REF!</definedName>
    <definedName name="Z_D59CE125_23E5_11D3_97FA_00A0C9DF29C4_.wvu.PrintArea" localSheetId="6" hidden="1">#REF!</definedName>
    <definedName name="Z_D59CE125_23E5_11D3_97FA_00A0C9DF29C4_.wvu.PrintArea" localSheetId="0" hidden="1">#REF!</definedName>
    <definedName name="Z_D59CE125_23E5_11D3_97FA_00A0C9DF29C4_.wvu.PrintArea" localSheetId="2" hidden="1">#REF!</definedName>
    <definedName name="Z_D59CE125_23E5_11D3_97FA_00A0C9DF29C4_.wvu.PrintArea" localSheetId="1" hidden="1">#REF!</definedName>
    <definedName name="Z_D59CE125_23E5_11D3_97FA_00A0C9DF29C4_.wvu.PrintArea" localSheetId="33" hidden="1">#REF!</definedName>
    <definedName name="Z_D59CE125_23E5_11D3_97FA_00A0C9DF29C4_.wvu.PrintArea" localSheetId="25" hidden="1">#REF!</definedName>
    <definedName name="Z_D59CE125_23E5_11D3_97FA_00A0C9DF29C4_.wvu.PrintArea" hidden="1">#REF!</definedName>
    <definedName name="Z_D59CE126_23E5_11D3_97FA_00A0C9DF29C4_.wvu.PrintArea" localSheetId="17" hidden="1">#REF!</definedName>
    <definedName name="Z_D59CE126_23E5_11D3_97FA_00A0C9DF29C4_.wvu.PrintArea" localSheetId="16" hidden="1">#REF!</definedName>
    <definedName name="Z_D59CE126_23E5_11D3_97FA_00A0C9DF29C4_.wvu.PrintArea" localSheetId="53" hidden="1">#REF!</definedName>
    <definedName name="Z_D59CE126_23E5_11D3_97FA_00A0C9DF29C4_.wvu.PrintArea" localSheetId="23" hidden="1">#REF!</definedName>
    <definedName name="Z_D59CE126_23E5_11D3_97FA_00A0C9DF29C4_.wvu.PrintArea" localSheetId="14" hidden="1">#REF!</definedName>
    <definedName name="Z_D59CE126_23E5_11D3_97FA_00A0C9DF29C4_.wvu.PrintArea" localSheetId="13" hidden="1">#REF!</definedName>
    <definedName name="Z_D59CE126_23E5_11D3_97FA_00A0C9DF29C4_.wvu.PrintArea" localSheetId="12" hidden="1">#REF!</definedName>
    <definedName name="Z_D59CE126_23E5_11D3_97FA_00A0C9DF29C4_.wvu.PrintArea" localSheetId="36" hidden="1">#REF!</definedName>
    <definedName name="Z_D59CE126_23E5_11D3_97FA_00A0C9DF29C4_.wvu.PrintArea" localSheetId="10" hidden="1">#REF!</definedName>
    <definedName name="Z_D59CE126_23E5_11D3_97FA_00A0C9DF29C4_.wvu.PrintArea" localSheetId="11" hidden="1">#REF!</definedName>
    <definedName name="Z_D59CE126_23E5_11D3_97FA_00A0C9DF29C4_.wvu.PrintArea" localSheetId="9" hidden="1">#REF!</definedName>
    <definedName name="Z_D59CE126_23E5_11D3_97FA_00A0C9DF29C4_.wvu.PrintArea" localSheetId="8" hidden="1">#REF!</definedName>
    <definedName name="Z_D59CE126_23E5_11D3_97FA_00A0C9DF29C4_.wvu.PrintArea" localSheetId="21" hidden="1">#REF!</definedName>
    <definedName name="Z_D59CE126_23E5_11D3_97FA_00A0C9DF29C4_.wvu.PrintArea" localSheetId="6" hidden="1">#REF!</definedName>
    <definedName name="Z_D59CE126_23E5_11D3_97FA_00A0C9DF29C4_.wvu.PrintArea" localSheetId="0" hidden="1">#REF!</definedName>
    <definedName name="Z_D59CE126_23E5_11D3_97FA_00A0C9DF29C4_.wvu.PrintArea" localSheetId="2" hidden="1">#REF!</definedName>
    <definedName name="Z_D59CE126_23E5_11D3_97FA_00A0C9DF29C4_.wvu.PrintArea" localSheetId="1" hidden="1">#REF!</definedName>
    <definedName name="Z_D59CE126_23E5_11D3_97FA_00A0C9DF29C4_.wvu.PrintArea" localSheetId="33" hidden="1">#REF!</definedName>
    <definedName name="Z_D59CE126_23E5_11D3_97FA_00A0C9DF29C4_.wvu.PrintArea" localSheetId="25" hidden="1">#REF!</definedName>
    <definedName name="Z_D59CE126_23E5_11D3_97FA_00A0C9DF29C4_.wvu.PrintArea" hidden="1">#REF!</definedName>
    <definedName name="Z_D59CE128_23E5_11D3_97FA_00A0C9DF29C4_.wvu.PrintArea" localSheetId="17" hidden="1">#REF!</definedName>
    <definedName name="Z_D59CE128_23E5_11D3_97FA_00A0C9DF29C4_.wvu.PrintArea" localSheetId="16" hidden="1">#REF!</definedName>
    <definedName name="Z_D59CE128_23E5_11D3_97FA_00A0C9DF29C4_.wvu.PrintArea" localSheetId="53" hidden="1">#REF!</definedName>
    <definedName name="Z_D59CE128_23E5_11D3_97FA_00A0C9DF29C4_.wvu.PrintArea" localSheetId="23" hidden="1">#REF!</definedName>
    <definedName name="Z_D59CE128_23E5_11D3_97FA_00A0C9DF29C4_.wvu.PrintArea" localSheetId="14" hidden="1">#REF!</definedName>
    <definedName name="Z_D59CE128_23E5_11D3_97FA_00A0C9DF29C4_.wvu.PrintArea" localSheetId="13" hidden="1">#REF!</definedName>
    <definedName name="Z_D59CE128_23E5_11D3_97FA_00A0C9DF29C4_.wvu.PrintArea" localSheetId="12" hidden="1">#REF!</definedName>
    <definedName name="Z_D59CE128_23E5_11D3_97FA_00A0C9DF29C4_.wvu.PrintArea" localSheetId="36" hidden="1">#REF!</definedName>
    <definedName name="Z_D59CE128_23E5_11D3_97FA_00A0C9DF29C4_.wvu.PrintArea" localSheetId="10" hidden="1">#REF!</definedName>
    <definedName name="Z_D59CE128_23E5_11D3_97FA_00A0C9DF29C4_.wvu.PrintArea" localSheetId="11" hidden="1">#REF!</definedName>
    <definedName name="Z_D59CE128_23E5_11D3_97FA_00A0C9DF29C4_.wvu.PrintArea" localSheetId="9" hidden="1">#REF!</definedName>
    <definedName name="Z_D59CE128_23E5_11D3_97FA_00A0C9DF29C4_.wvu.PrintArea" localSheetId="8" hidden="1">#REF!</definedName>
    <definedName name="Z_D59CE128_23E5_11D3_97FA_00A0C9DF29C4_.wvu.PrintArea" localSheetId="21" hidden="1">#REF!</definedName>
    <definedName name="Z_D59CE128_23E5_11D3_97FA_00A0C9DF29C4_.wvu.PrintArea" localSheetId="6" hidden="1">#REF!</definedName>
    <definedName name="Z_D59CE128_23E5_11D3_97FA_00A0C9DF29C4_.wvu.PrintArea" localSheetId="0" hidden="1">#REF!</definedName>
    <definedName name="Z_D59CE128_23E5_11D3_97FA_00A0C9DF29C4_.wvu.PrintArea" localSheetId="2" hidden="1">#REF!</definedName>
    <definedName name="Z_D59CE128_23E5_11D3_97FA_00A0C9DF29C4_.wvu.PrintArea" localSheetId="1" hidden="1">#REF!</definedName>
    <definedName name="Z_D59CE128_23E5_11D3_97FA_00A0C9DF29C4_.wvu.PrintArea" localSheetId="33" hidden="1">#REF!</definedName>
    <definedName name="Z_D59CE128_23E5_11D3_97FA_00A0C9DF29C4_.wvu.PrintArea" localSheetId="25" hidden="1">#REF!</definedName>
    <definedName name="Z_D59CE128_23E5_11D3_97FA_00A0C9DF29C4_.wvu.PrintArea" hidden="1">#REF!</definedName>
    <definedName name="Z_D59CE129_23E5_11D3_97FA_00A0C9DF29C4_.wvu.PrintArea" localSheetId="17" hidden="1">#REF!</definedName>
    <definedName name="Z_D59CE129_23E5_11D3_97FA_00A0C9DF29C4_.wvu.PrintArea" localSheetId="16" hidden="1">#REF!</definedName>
    <definedName name="Z_D59CE129_23E5_11D3_97FA_00A0C9DF29C4_.wvu.PrintArea" localSheetId="53" hidden="1">#REF!</definedName>
    <definedName name="Z_D59CE129_23E5_11D3_97FA_00A0C9DF29C4_.wvu.PrintArea" localSheetId="23" hidden="1">#REF!</definedName>
    <definedName name="Z_D59CE129_23E5_11D3_97FA_00A0C9DF29C4_.wvu.PrintArea" localSheetId="14" hidden="1">#REF!</definedName>
    <definedName name="Z_D59CE129_23E5_11D3_97FA_00A0C9DF29C4_.wvu.PrintArea" localSheetId="13" hidden="1">#REF!</definedName>
    <definedName name="Z_D59CE129_23E5_11D3_97FA_00A0C9DF29C4_.wvu.PrintArea" localSheetId="12" hidden="1">#REF!</definedName>
    <definedName name="Z_D59CE129_23E5_11D3_97FA_00A0C9DF29C4_.wvu.PrintArea" localSheetId="36" hidden="1">#REF!</definedName>
    <definedName name="Z_D59CE129_23E5_11D3_97FA_00A0C9DF29C4_.wvu.PrintArea" localSheetId="10" hidden="1">#REF!</definedName>
    <definedName name="Z_D59CE129_23E5_11D3_97FA_00A0C9DF29C4_.wvu.PrintArea" localSheetId="11" hidden="1">#REF!</definedName>
    <definedName name="Z_D59CE129_23E5_11D3_97FA_00A0C9DF29C4_.wvu.PrintArea" localSheetId="9" hidden="1">#REF!</definedName>
    <definedName name="Z_D59CE129_23E5_11D3_97FA_00A0C9DF29C4_.wvu.PrintArea" localSheetId="8" hidden="1">#REF!</definedName>
    <definedName name="Z_D59CE129_23E5_11D3_97FA_00A0C9DF29C4_.wvu.PrintArea" localSheetId="21" hidden="1">#REF!</definedName>
    <definedName name="Z_D59CE129_23E5_11D3_97FA_00A0C9DF29C4_.wvu.PrintArea" localSheetId="6" hidden="1">#REF!</definedName>
    <definedName name="Z_D59CE129_23E5_11D3_97FA_00A0C9DF29C4_.wvu.PrintArea" localSheetId="0" hidden="1">#REF!</definedName>
    <definedName name="Z_D59CE129_23E5_11D3_97FA_00A0C9DF29C4_.wvu.PrintArea" localSheetId="2" hidden="1">#REF!</definedName>
    <definedName name="Z_D59CE129_23E5_11D3_97FA_00A0C9DF29C4_.wvu.PrintArea" localSheetId="1" hidden="1">#REF!</definedName>
    <definedName name="Z_D59CE129_23E5_11D3_97FA_00A0C9DF29C4_.wvu.PrintArea" localSheetId="33" hidden="1">#REF!</definedName>
    <definedName name="Z_D59CE129_23E5_11D3_97FA_00A0C9DF29C4_.wvu.PrintArea" localSheetId="25" hidden="1">#REF!</definedName>
    <definedName name="Z_D59CE129_23E5_11D3_97FA_00A0C9DF29C4_.wvu.PrintArea" hidden="1">#REF!</definedName>
    <definedName name="Z_D59CE12A_23E5_11D3_97FA_00A0C9DF29C4_.wvu.PrintArea" localSheetId="17" hidden="1">#REF!</definedName>
    <definedName name="Z_D59CE12A_23E5_11D3_97FA_00A0C9DF29C4_.wvu.PrintArea" localSheetId="16" hidden="1">#REF!</definedName>
    <definedName name="Z_D59CE12A_23E5_11D3_97FA_00A0C9DF29C4_.wvu.PrintArea" localSheetId="53" hidden="1">#REF!</definedName>
    <definedName name="Z_D59CE12A_23E5_11D3_97FA_00A0C9DF29C4_.wvu.PrintArea" localSheetId="23" hidden="1">#REF!</definedName>
    <definedName name="Z_D59CE12A_23E5_11D3_97FA_00A0C9DF29C4_.wvu.PrintArea" localSheetId="14" hidden="1">#REF!</definedName>
    <definedName name="Z_D59CE12A_23E5_11D3_97FA_00A0C9DF29C4_.wvu.PrintArea" localSheetId="13" hidden="1">#REF!</definedName>
    <definedName name="Z_D59CE12A_23E5_11D3_97FA_00A0C9DF29C4_.wvu.PrintArea" localSheetId="12" hidden="1">#REF!</definedName>
    <definedName name="Z_D59CE12A_23E5_11D3_97FA_00A0C9DF29C4_.wvu.PrintArea" localSheetId="36" hidden="1">#REF!</definedName>
    <definedName name="Z_D59CE12A_23E5_11D3_97FA_00A0C9DF29C4_.wvu.PrintArea" localSheetId="10" hidden="1">#REF!</definedName>
    <definedName name="Z_D59CE12A_23E5_11D3_97FA_00A0C9DF29C4_.wvu.PrintArea" localSheetId="11" hidden="1">#REF!</definedName>
    <definedName name="Z_D59CE12A_23E5_11D3_97FA_00A0C9DF29C4_.wvu.PrintArea" localSheetId="9" hidden="1">#REF!</definedName>
    <definedName name="Z_D59CE12A_23E5_11D3_97FA_00A0C9DF29C4_.wvu.PrintArea" localSheetId="8" hidden="1">#REF!</definedName>
    <definedName name="Z_D59CE12A_23E5_11D3_97FA_00A0C9DF29C4_.wvu.PrintArea" localSheetId="21" hidden="1">#REF!</definedName>
    <definedName name="Z_D59CE12A_23E5_11D3_97FA_00A0C9DF29C4_.wvu.PrintArea" localSheetId="6" hidden="1">#REF!</definedName>
    <definedName name="Z_D59CE12A_23E5_11D3_97FA_00A0C9DF29C4_.wvu.PrintArea" localSheetId="0" hidden="1">#REF!</definedName>
    <definedName name="Z_D59CE12A_23E5_11D3_97FA_00A0C9DF29C4_.wvu.PrintArea" localSheetId="2" hidden="1">#REF!</definedName>
    <definedName name="Z_D59CE12A_23E5_11D3_97FA_00A0C9DF29C4_.wvu.PrintArea" localSheetId="1" hidden="1">#REF!</definedName>
    <definedName name="Z_D59CE12A_23E5_11D3_97FA_00A0C9DF29C4_.wvu.PrintArea" localSheetId="33" hidden="1">#REF!</definedName>
    <definedName name="Z_D59CE12A_23E5_11D3_97FA_00A0C9DF29C4_.wvu.PrintArea" localSheetId="25" hidden="1">#REF!</definedName>
    <definedName name="Z_D59CE12A_23E5_11D3_97FA_00A0C9DF29C4_.wvu.PrintArea" hidden="1">#REF!</definedName>
    <definedName name="Z_D59CE12B_23E5_11D3_97FA_00A0C9DF29C4_.wvu.PrintArea" localSheetId="17" hidden="1">#REF!</definedName>
    <definedName name="Z_D59CE12B_23E5_11D3_97FA_00A0C9DF29C4_.wvu.PrintArea" localSheetId="16" hidden="1">#REF!</definedName>
    <definedName name="Z_D59CE12B_23E5_11D3_97FA_00A0C9DF29C4_.wvu.PrintArea" localSheetId="53" hidden="1">#REF!</definedName>
    <definedName name="Z_D59CE12B_23E5_11D3_97FA_00A0C9DF29C4_.wvu.PrintArea" localSheetId="23" hidden="1">#REF!</definedName>
    <definedName name="Z_D59CE12B_23E5_11D3_97FA_00A0C9DF29C4_.wvu.PrintArea" localSheetId="14" hidden="1">#REF!</definedName>
    <definedName name="Z_D59CE12B_23E5_11D3_97FA_00A0C9DF29C4_.wvu.PrintArea" localSheetId="13" hidden="1">#REF!</definedName>
    <definedName name="Z_D59CE12B_23E5_11D3_97FA_00A0C9DF29C4_.wvu.PrintArea" localSheetId="12" hidden="1">#REF!</definedName>
    <definedName name="Z_D59CE12B_23E5_11D3_97FA_00A0C9DF29C4_.wvu.PrintArea" localSheetId="36" hidden="1">#REF!</definedName>
    <definedName name="Z_D59CE12B_23E5_11D3_97FA_00A0C9DF29C4_.wvu.PrintArea" localSheetId="10" hidden="1">#REF!</definedName>
    <definedName name="Z_D59CE12B_23E5_11D3_97FA_00A0C9DF29C4_.wvu.PrintArea" localSheetId="11" hidden="1">#REF!</definedName>
    <definedName name="Z_D59CE12B_23E5_11D3_97FA_00A0C9DF29C4_.wvu.PrintArea" localSheetId="9" hidden="1">#REF!</definedName>
    <definedName name="Z_D59CE12B_23E5_11D3_97FA_00A0C9DF29C4_.wvu.PrintArea" localSheetId="8" hidden="1">#REF!</definedName>
    <definedName name="Z_D59CE12B_23E5_11D3_97FA_00A0C9DF29C4_.wvu.PrintArea" localSheetId="21" hidden="1">#REF!</definedName>
    <definedName name="Z_D59CE12B_23E5_11D3_97FA_00A0C9DF29C4_.wvu.PrintArea" localSheetId="6" hidden="1">#REF!</definedName>
    <definedName name="Z_D59CE12B_23E5_11D3_97FA_00A0C9DF29C4_.wvu.PrintArea" localSheetId="0" hidden="1">#REF!</definedName>
    <definedName name="Z_D59CE12B_23E5_11D3_97FA_00A0C9DF29C4_.wvu.PrintArea" localSheetId="2" hidden="1">#REF!</definedName>
    <definedName name="Z_D59CE12B_23E5_11D3_97FA_00A0C9DF29C4_.wvu.PrintArea" localSheetId="1" hidden="1">#REF!</definedName>
    <definedName name="Z_D59CE12B_23E5_11D3_97FA_00A0C9DF29C4_.wvu.PrintArea" localSheetId="33" hidden="1">#REF!</definedName>
    <definedName name="Z_D59CE12B_23E5_11D3_97FA_00A0C9DF29C4_.wvu.PrintArea" localSheetId="25" hidden="1">#REF!</definedName>
    <definedName name="Z_D59CE12B_23E5_11D3_97FA_00A0C9DF29C4_.wvu.PrintArea" hidden="1">#REF!</definedName>
    <definedName name="Z_D59CE12D_23E5_11D3_97FA_00A0C9DF29C4_.wvu.PrintArea" localSheetId="17" hidden="1">#REF!</definedName>
    <definedName name="Z_D59CE12D_23E5_11D3_97FA_00A0C9DF29C4_.wvu.PrintArea" localSheetId="16" hidden="1">#REF!</definedName>
    <definedName name="Z_D59CE12D_23E5_11D3_97FA_00A0C9DF29C4_.wvu.PrintArea" localSheetId="53" hidden="1">#REF!</definedName>
    <definedName name="Z_D59CE12D_23E5_11D3_97FA_00A0C9DF29C4_.wvu.PrintArea" localSheetId="23" hidden="1">#REF!</definedName>
    <definedName name="Z_D59CE12D_23E5_11D3_97FA_00A0C9DF29C4_.wvu.PrintArea" localSheetId="14" hidden="1">#REF!</definedName>
    <definedName name="Z_D59CE12D_23E5_11D3_97FA_00A0C9DF29C4_.wvu.PrintArea" localSheetId="13" hidden="1">#REF!</definedName>
    <definedName name="Z_D59CE12D_23E5_11D3_97FA_00A0C9DF29C4_.wvu.PrintArea" localSheetId="12" hidden="1">#REF!</definedName>
    <definedName name="Z_D59CE12D_23E5_11D3_97FA_00A0C9DF29C4_.wvu.PrintArea" localSheetId="36" hidden="1">#REF!</definedName>
    <definedName name="Z_D59CE12D_23E5_11D3_97FA_00A0C9DF29C4_.wvu.PrintArea" localSheetId="10" hidden="1">#REF!</definedName>
    <definedName name="Z_D59CE12D_23E5_11D3_97FA_00A0C9DF29C4_.wvu.PrintArea" localSheetId="11" hidden="1">#REF!</definedName>
    <definedName name="Z_D59CE12D_23E5_11D3_97FA_00A0C9DF29C4_.wvu.PrintArea" localSheetId="9" hidden="1">#REF!</definedName>
    <definedName name="Z_D59CE12D_23E5_11D3_97FA_00A0C9DF29C4_.wvu.PrintArea" localSheetId="8" hidden="1">#REF!</definedName>
    <definedName name="Z_D59CE12D_23E5_11D3_97FA_00A0C9DF29C4_.wvu.PrintArea" localSheetId="21" hidden="1">#REF!</definedName>
    <definedName name="Z_D59CE12D_23E5_11D3_97FA_00A0C9DF29C4_.wvu.PrintArea" localSheetId="6" hidden="1">#REF!</definedName>
    <definedName name="Z_D59CE12D_23E5_11D3_97FA_00A0C9DF29C4_.wvu.PrintArea" localSheetId="0" hidden="1">#REF!</definedName>
    <definedName name="Z_D59CE12D_23E5_11D3_97FA_00A0C9DF29C4_.wvu.PrintArea" localSheetId="2" hidden="1">#REF!</definedName>
    <definedName name="Z_D59CE12D_23E5_11D3_97FA_00A0C9DF29C4_.wvu.PrintArea" localSheetId="1" hidden="1">#REF!</definedName>
    <definedName name="Z_D59CE12D_23E5_11D3_97FA_00A0C9DF29C4_.wvu.PrintArea" localSheetId="33" hidden="1">#REF!</definedName>
    <definedName name="Z_D59CE12D_23E5_11D3_97FA_00A0C9DF29C4_.wvu.PrintArea" localSheetId="25" hidden="1">#REF!</definedName>
    <definedName name="Z_D59CE12D_23E5_11D3_97FA_00A0C9DF29C4_.wvu.PrintArea" hidden="1">#REF!</definedName>
    <definedName name="Z_D59CE12E_23E5_11D3_97FA_00A0C9DF29C4_.wvu.PrintArea" localSheetId="17" hidden="1">#REF!</definedName>
    <definedName name="Z_D59CE12E_23E5_11D3_97FA_00A0C9DF29C4_.wvu.PrintArea" localSheetId="16" hidden="1">#REF!</definedName>
    <definedName name="Z_D59CE12E_23E5_11D3_97FA_00A0C9DF29C4_.wvu.PrintArea" localSheetId="53" hidden="1">#REF!</definedName>
    <definedName name="Z_D59CE12E_23E5_11D3_97FA_00A0C9DF29C4_.wvu.PrintArea" localSheetId="23" hidden="1">#REF!</definedName>
    <definedName name="Z_D59CE12E_23E5_11D3_97FA_00A0C9DF29C4_.wvu.PrintArea" localSheetId="14" hidden="1">#REF!</definedName>
    <definedName name="Z_D59CE12E_23E5_11D3_97FA_00A0C9DF29C4_.wvu.PrintArea" localSheetId="13" hidden="1">#REF!</definedName>
    <definedName name="Z_D59CE12E_23E5_11D3_97FA_00A0C9DF29C4_.wvu.PrintArea" localSheetId="12" hidden="1">#REF!</definedName>
    <definedName name="Z_D59CE12E_23E5_11D3_97FA_00A0C9DF29C4_.wvu.PrintArea" localSheetId="36" hidden="1">#REF!</definedName>
    <definedName name="Z_D59CE12E_23E5_11D3_97FA_00A0C9DF29C4_.wvu.PrintArea" localSheetId="10" hidden="1">#REF!</definedName>
    <definedName name="Z_D59CE12E_23E5_11D3_97FA_00A0C9DF29C4_.wvu.PrintArea" localSheetId="11" hidden="1">#REF!</definedName>
    <definedName name="Z_D59CE12E_23E5_11D3_97FA_00A0C9DF29C4_.wvu.PrintArea" localSheetId="9" hidden="1">#REF!</definedName>
    <definedName name="Z_D59CE12E_23E5_11D3_97FA_00A0C9DF29C4_.wvu.PrintArea" localSheetId="8" hidden="1">#REF!</definedName>
    <definedName name="Z_D59CE12E_23E5_11D3_97FA_00A0C9DF29C4_.wvu.PrintArea" localSheetId="21" hidden="1">#REF!</definedName>
    <definedName name="Z_D59CE12E_23E5_11D3_97FA_00A0C9DF29C4_.wvu.PrintArea" localSheetId="6" hidden="1">#REF!</definedName>
    <definedName name="Z_D59CE12E_23E5_11D3_97FA_00A0C9DF29C4_.wvu.PrintArea" localSheetId="0" hidden="1">#REF!</definedName>
    <definedName name="Z_D59CE12E_23E5_11D3_97FA_00A0C9DF29C4_.wvu.PrintArea" localSheetId="2" hidden="1">#REF!</definedName>
    <definedName name="Z_D59CE12E_23E5_11D3_97FA_00A0C9DF29C4_.wvu.PrintArea" localSheetId="1" hidden="1">#REF!</definedName>
    <definedName name="Z_D59CE12E_23E5_11D3_97FA_00A0C9DF29C4_.wvu.PrintArea" localSheetId="33" hidden="1">#REF!</definedName>
    <definedName name="Z_D59CE12E_23E5_11D3_97FA_00A0C9DF29C4_.wvu.PrintArea" localSheetId="25" hidden="1">#REF!</definedName>
    <definedName name="Z_D59CE12E_23E5_11D3_97FA_00A0C9DF29C4_.wvu.PrintArea" hidden="1">#REF!</definedName>
    <definedName name="Z_D59CE12F_23E5_11D3_97FA_00A0C9DF29C4_.wvu.PrintArea" localSheetId="17" hidden="1">#REF!</definedName>
    <definedName name="Z_D59CE12F_23E5_11D3_97FA_00A0C9DF29C4_.wvu.PrintArea" localSheetId="16" hidden="1">#REF!</definedName>
    <definedName name="Z_D59CE12F_23E5_11D3_97FA_00A0C9DF29C4_.wvu.PrintArea" localSheetId="53" hidden="1">#REF!</definedName>
    <definedName name="Z_D59CE12F_23E5_11D3_97FA_00A0C9DF29C4_.wvu.PrintArea" localSheetId="23" hidden="1">#REF!</definedName>
    <definedName name="Z_D59CE12F_23E5_11D3_97FA_00A0C9DF29C4_.wvu.PrintArea" localSheetId="14" hidden="1">#REF!</definedName>
    <definedName name="Z_D59CE12F_23E5_11D3_97FA_00A0C9DF29C4_.wvu.PrintArea" localSheetId="13" hidden="1">#REF!</definedName>
    <definedName name="Z_D59CE12F_23E5_11D3_97FA_00A0C9DF29C4_.wvu.PrintArea" localSheetId="12" hidden="1">#REF!</definedName>
    <definedName name="Z_D59CE12F_23E5_11D3_97FA_00A0C9DF29C4_.wvu.PrintArea" localSheetId="36" hidden="1">#REF!</definedName>
    <definedName name="Z_D59CE12F_23E5_11D3_97FA_00A0C9DF29C4_.wvu.PrintArea" localSheetId="10" hidden="1">#REF!</definedName>
    <definedName name="Z_D59CE12F_23E5_11D3_97FA_00A0C9DF29C4_.wvu.PrintArea" localSheetId="11" hidden="1">#REF!</definedName>
    <definedName name="Z_D59CE12F_23E5_11D3_97FA_00A0C9DF29C4_.wvu.PrintArea" localSheetId="9" hidden="1">#REF!</definedName>
    <definedName name="Z_D59CE12F_23E5_11D3_97FA_00A0C9DF29C4_.wvu.PrintArea" localSheetId="8" hidden="1">#REF!</definedName>
    <definedName name="Z_D59CE12F_23E5_11D3_97FA_00A0C9DF29C4_.wvu.PrintArea" localSheetId="21" hidden="1">#REF!</definedName>
    <definedName name="Z_D59CE12F_23E5_11D3_97FA_00A0C9DF29C4_.wvu.PrintArea" localSheetId="6" hidden="1">#REF!</definedName>
    <definedName name="Z_D59CE12F_23E5_11D3_97FA_00A0C9DF29C4_.wvu.PrintArea" localSheetId="0" hidden="1">#REF!</definedName>
    <definedName name="Z_D59CE12F_23E5_11D3_97FA_00A0C9DF29C4_.wvu.PrintArea" localSheetId="2" hidden="1">#REF!</definedName>
    <definedName name="Z_D59CE12F_23E5_11D3_97FA_00A0C9DF29C4_.wvu.PrintArea" localSheetId="1" hidden="1">#REF!</definedName>
    <definedName name="Z_D59CE12F_23E5_11D3_97FA_00A0C9DF29C4_.wvu.PrintArea" localSheetId="33" hidden="1">#REF!</definedName>
    <definedName name="Z_D59CE12F_23E5_11D3_97FA_00A0C9DF29C4_.wvu.PrintArea" localSheetId="25" hidden="1">#REF!</definedName>
    <definedName name="Z_D59CE12F_23E5_11D3_97FA_00A0C9DF29C4_.wvu.PrintArea" hidden="1">#REF!</definedName>
    <definedName name="Z_D59CE130_23E5_11D3_97FA_00A0C9DF29C4_.wvu.PrintArea" localSheetId="17" hidden="1">#REF!</definedName>
    <definedName name="Z_D59CE130_23E5_11D3_97FA_00A0C9DF29C4_.wvu.PrintArea" localSheetId="16" hidden="1">#REF!</definedName>
    <definedName name="Z_D59CE130_23E5_11D3_97FA_00A0C9DF29C4_.wvu.PrintArea" localSheetId="53" hidden="1">#REF!</definedName>
    <definedName name="Z_D59CE130_23E5_11D3_97FA_00A0C9DF29C4_.wvu.PrintArea" localSheetId="23" hidden="1">#REF!</definedName>
    <definedName name="Z_D59CE130_23E5_11D3_97FA_00A0C9DF29C4_.wvu.PrintArea" localSheetId="14" hidden="1">#REF!</definedName>
    <definedName name="Z_D59CE130_23E5_11D3_97FA_00A0C9DF29C4_.wvu.PrintArea" localSheetId="13" hidden="1">#REF!</definedName>
    <definedName name="Z_D59CE130_23E5_11D3_97FA_00A0C9DF29C4_.wvu.PrintArea" localSheetId="12" hidden="1">#REF!</definedName>
    <definedName name="Z_D59CE130_23E5_11D3_97FA_00A0C9DF29C4_.wvu.PrintArea" localSheetId="36" hidden="1">#REF!</definedName>
    <definedName name="Z_D59CE130_23E5_11D3_97FA_00A0C9DF29C4_.wvu.PrintArea" localSheetId="10" hidden="1">#REF!</definedName>
    <definedName name="Z_D59CE130_23E5_11D3_97FA_00A0C9DF29C4_.wvu.PrintArea" localSheetId="11" hidden="1">#REF!</definedName>
    <definedName name="Z_D59CE130_23E5_11D3_97FA_00A0C9DF29C4_.wvu.PrintArea" localSheetId="9" hidden="1">#REF!</definedName>
    <definedName name="Z_D59CE130_23E5_11D3_97FA_00A0C9DF29C4_.wvu.PrintArea" localSheetId="8" hidden="1">#REF!</definedName>
    <definedName name="Z_D59CE130_23E5_11D3_97FA_00A0C9DF29C4_.wvu.PrintArea" localSheetId="21" hidden="1">#REF!</definedName>
    <definedName name="Z_D59CE130_23E5_11D3_97FA_00A0C9DF29C4_.wvu.PrintArea" localSheetId="6" hidden="1">#REF!</definedName>
    <definedName name="Z_D59CE130_23E5_11D3_97FA_00A0C9DF29C4_.wvu.PrintArea" localSheetId="0" hidden="1">#REF!</definedName>
    <definedName name="Z_D59CE130_23E5_11D3_97FA_00A0C9DF29C4_.wvu.PrintArea" localSheetId="2" hidden="1">#REF!</definedName>
    <definedName name="Z_D59CE130_23E5_11D3_97FA_00A0C9DF29C4_.wvu.PrintArea" localSheetId="1" hidden="1">#REF!</definedName>
    <definedName name="Z_D59CE130_23E5_11D3_97FA_00A0C9DF29C4_.wvu.PrintArea" localSheetId="33" hidden="1">#REF!</definedName>
    <definedName name="Z_D59CE130_23E5_11D3_97FA_00A0C9DF29C4_.wvu.PrintArea" localSheetId="25" hidden="1">#REF!</definedName>
    <definedName name="Z_D59CE130_23E5_11D3_97FA_00A0C9DF29C4_.wvu.PrintArea" hidden="1">#REF!</definedName>
    <definedName name="Z_D59CE132_23E5_11D3_97FA_00A0C9DF29C4_.wvu.PrintArea" localSheetId="17" hidden="1">#REF!</definedName>
    <definedName name="Z_D59CE132_23E5_11D3_97FA_00A0C9DF29C4_.wvu.PrintArea" localSheetId="16" hidden="1">#REF!</definedName>
    <definedName name="Z_D59CE132_23E5_11D3_97FA_00A0C9DF29C4_.wvu.PrintArea" localSheetId="53" hidden="1">#REF!</definedName>
    <definedName name="Z_D59CE132_23E5_11D3_97FA_00A0C9DF29C4_.wvu.PrintArea" localSheetId="23" hidden="1">#REF!</definedName>
    <definedName name="Z_D59CE132_23E5_11D3_97FA_00A0C9DF29C4_.wvu.PrintArea" localSheetId="14" hidden="1">#REF!</definedName>
    <definedName name="Z_D59CE132_23E5_11D3_97FA_00A0C9DF29C4_.wvu.PrintArea" localSheetId="13" hidden="1">#REF!</definedName>
    <definedName name="Z_D59CE132_23E5_11D3_97FA_00A0C9DF29C4_.wvu.PrintArea" localSheetId="12" hidden="1">#REF!</definedName>
    <definedName name="Z_D59CE132_23E5_11D3_97FA_00A0C9DF29C4_.wvu.PrintArea" localSheetId="36" hidden="1">#REF!</definedName>
    <definedName name="Z_D59CE132_23E5_11D3_97FA_00A0C9DF29C4_.wvu.PrintArea" localSheetId="10" hidden="1">#REF!</definedName>
    <definedName name="Z_D59CE132_23E5_11D3_97FA_00A0C9DF29C4_.wvu.PrintArea" localSheetId="11" hidden="1">#REF!</definedName>
    <definedName name="Z_D59CE132_23E5_11D3_97FA_00A0C9DF29C4_.wvu.PrintArea" localSheetId="9" hidden="1">#REF!</definedName>
    <definedName name="Z_D59CE132_23E5_11D3_97FA_00A0C9DF29C4_.wvu.PrintArea" localSheetId="8" hidden="1">#REF!</definedName>
    <definedName name="Z_D59CE132_23E5_11D3_97FA_00A0C9DF29C4_.wvu.PrintArea" localSheetId="21" hidden="1">#REF!</definedName>
    <definedName name="Z_D59CE132_23E5_11D3_97FA_00A0C9DF29C4_.wvu.PrintArea" localSheetId="6" hidden="1">#REF!</definedName>
    <definedName name="Z_D59CE132_23E5_11D3_97FA_00A0C9DF29C4_.wvu.PrintArea" localSheetId="0" hidden="1">#REF!</definedName>
    <definedName name="Z_D59CE132_23E5_11D3_97FA_00A0C9DF29C4_.wvu.PrintArea" localSheetId="2" hidden="1">#REF!</definedName>
    <definedName name="Z_D59CE132_23E5_11D3_97FA_00A0C9DF29C4_.wvu.PrintArea" localSheetId="1" hidden="1">#REF!</definedName>
    <definedName name="Z_D59CE132_23E5_11D3_97FA_00A0C9DF29C4_.wvu.PrintArea" localSheetId="33" hidden="1">#REF!</definedName>
    <definedName name="Z_D59CE132_23E5_11D3_97FA_00A0C9DF29C4_.wvu.PrintArea" localSheetId="25" hidden="1">#REF!</definedName>
    <definedName name="Z_D59CE132_23E5_11D3_97FA_00A0C9DF29C4_.wvu.PrintArea" hidden="1">#REF!</definedName>
    <definedName name="Z_D59CE133_23E5_11D3_97FA_00A0C9DF29C4_.wvu.PrintArea" localSheetId="17" hidden="1">#REF!</definedName>
    <definedName name="Z_D59CE133_23E5_11D3_97FA_00A0C9DF29C4_.wvu.PrintArea" localSheetId="16" hidden="1">#REF!</definedName>
    <definedName name="Z_D59CE133_23E5_11D3_97FA_00A0C9DF29C4_.wvu.PrintArea" localSheetId="53" hidden="1">#REF!</definedName>
    <definedName name="Z_D59CE133_23E5_11D3_97FA_00A0C9DF29C4_.wvu.PrintArea" localSheetId="23" hidden="1">#REF!</definedName>
    <definedName name="Z_D59CE133_23E5_11D3_97FA_00A0C9DF29C4_.wvu.PrintArea" localSheetId="14" hidden="1">#REF!</definedName>
    <definedName name="Z_D59CE133_23E5_11D3_97FA_00A0C9DF29C4_.wvu.PrintArea" localSheetId="13" hidden="1">#REF!</definedName>
    <definedName name="Z_D59CE133_23E5_11D3_97FA_00A0C9DF29C4_.wvu.PrintArea" localSheetId="12" hidden="1">#REF!</definedName>
    <definedName name="Z_D59CE133_23E5_11D3_97FA_00A0C9DF29C4_.wvu.PrintArea" localSheetId="36" hidden="1">#REF!</definedName>
    <definedName name="Z_D59CE133_23E5_11D3_97FA_00A0C9DF29C4_.wvu.PrintArea" localSheetId="10" hidden="1">#REF!</definedName>
    <definedName name="Z_D59CE133_23E5_11D3_97FA_00A0C9DF29C4_.wvu.PrintArea" localSheetId="11" hidden="1">#REF!</definedName>
    <definedName name="Z_D59CE133_23E5_11D3_97FA_00A0C9DF29C4_.wvu.PrintArea" localSheetId="9" hidden="1">#REF!</definedName>
    <definedName name="Z_D59CE133_23E5_11D3_97FA_00A0C9DF29C4_.wvu.PrintArea" localSheetId="8" hidden="1">#REF!</definedName>
    <definedName name="Z_D59CE133_23E5_11D3_97FA_00A0C9DF29C4_.wvu.PrintArea" localSheetId="21" hidden="1">#REF!</definedName>
    <definedName name="Z_D59CE133_23E5_11D3_97FA_00A0C9DF29C4_.wvu.PrintArea" localSheetId="6" hidden="1">#REF!</definedName>
    <definedName name="Z_D59CE133_23E5_11D3_97FA_00A0C9DF29C4_.wvu.PrintArea" localSheetId="0" hidden="1">#REF!</definedName>
    <definedName name="Z_D59CE133_23E5_11D3_97FA_00A0C9DF29C4_.wvu.PrintArea" localSheetId="2" hidden="1">#REF!</definedName>
    <definedName name="Z_D59CE133_23E5_11D3_97FA_00A0C9DF29C4_.wvu.PrintArea" localSheetId="1" hidden="1">#REF!</definedName>
    <definedName name="Z_D59CE133_23E5_11D3_97FA_00A0C9DF29C4_.wvu.PrintArea" localSheetId="33" hidden="1">#REF!</definedName>
    <definedName name="Z_D59CE133_23E5_11D3_97FA_00A0C9DF29C4_.wvu.PrintArea" localSheetId="25" hidden="1">#REF!</definedName>
    <definedName name="Z_D59CE133_23E5_11D3_97FA_00A0C9DF29C4_.wvu.PrintArea" hidden="1">#REF!</definedName>
    <definedName name="Z_D7AAD4B4_562F_11D3_97FE_00A0C9DF29C4_.wvu.PrintArea" localSheetId="17" hidden="1">#REF!</definedName>
    <definedName name="Z_D7AAD4B4_562F_11D3_97FE_00A0C9DF29C4_.wvu.PrintArea" localSheetId="16" hidden="1">#REF!</definedName>
    <definedName name="Z_D7AAD4B4_562F_11D3_97FE_00A0C9DF29C4_.wvu.PrintArea" localSheetId="53" hidden="1">#REF!</definedName>
    <definedName name="Z_D7AAD4B4_562F_11D3_97FE_00A0C9DF29C4_.wvu.PrintArea" localSheetId="23" hidden="1">#REF!</definedName>
    <definedName name="Z_D7AAD4B4_562F_11D3_97FE_00A0C9DF29C4_.wvu.PrintArea" localSheetId="14" hidden="1">#REF!</definedName>
    <definedName name="Z_D7AAD4B4_562F_11D3_97FE_00A0C9DF29C4_.wvu.PrintArea" localSheetId="13" hidden="1">#REF!</definedName>
    <definedName name="Z_D7AAD4B4_562F_11D3_97FE_00A0C9DF29C4_.wvu.PrintArea" localSheetId="12" hidden="1">#REF!</definedName>
    <definedName name="Z_D7AAD4B4_562F_11D3_97FE_00A0C9DF29C4_.wvu.PrintArea" localSheetId="36" hidden="1">#REF!</definedName>
    <definedName name="Z_D7AAD4B4_562F_11D3_97FE_00A0C9DF29C4_.wvu.PrintArea" localSheetId="10" hidden="1">#REF!</definedName>
    <definedName name="Z_D7AAD4B4_562F_11D3_97FE_00A0C9DF29C4_.wvu.PrintArea" localSheetId="11" hidden="1">#REF!</definedName>
    <definedName name="Z_D7AAD4B4_562F_11D3_97FE_00A0C9DF29C4_.wvu.PrintArea" localSheetId="9" hidden="1">#REF!</definedName>
    <definedName name="Z_D7AAD4B4_562F_11D3_97FE_00A0C9DF29C4_.wvu.PrintArea" localSheetId="8" hidden="1">#REF!</definedName>
    <definedName name="Z_D7AAD4B4_562F_11D3_97FE_00A0C9DF29C4_.wvu.PrintArea" localSheetId="21" hidden="1">#REF!</definedName>
    <definedName name="Z_D7AAD4B4_562F_11D3_97FE_00A0C9DF29C4_.wvu.PrintArea" localSheetId="6" hidden="1">#REF!</definedName>
    <definedName name="Z_D7AAD4B4_562F_11D3_97FE_00A0C9DF29C4_.wvu.PrintArea" localSheetId="0" hidden="1">#REF!</definedName>
    <definedName name="Z_D7AAD4B4_562F_11D3_97FE_00A0C9DF29C4_.wvu.PrintArea" localSheetId="2" hidden="1">#REF!</definedName>
    <definedName name="Z_D7AAD4B4_562F_11D3_97FE_00A0C9DF29C4_.wvu.PrintArea" localSheetId="1" hidden="1">#REF!</definedName>
    <definedName name="Z_D7AAD4B4_562F_11D3_97FE_00A0C9DF29C4_.wvu.PrintArea" localSheetId="33" hidden="1">#REF!</definedName>
    <definedName name="Z_D7AAD4B4_562F_11D3_97FE_00A0C9DF29C4_.wvu.PrintArea" localSheetId="25" hidden="1">#REF!</definedName>
    <definedName name="Z_D7AAD4B4_562F_11D3_97FE_00A0C9DF29C4_.wvu.PrintArea" hidden="1">#REF!</definedName>
    <definedName name="Z_D7AAD4B5_562F_11D3_97FE_00A0C9DF29C4_.wvu.PrintArea" localSheetId="17" hidden="1">#REF!</definedName>
    <definedName name="Z_D7AAD4B5_562F_11D3_97FE_00A0C9DF29C4_.wvu.PrintArea" localSheetId="16" hidden="1">#REF!</definedName>
    <definedName name="Z_D7AAD4B5_562F_11D3_97FE_00A0C9DF29C4_.wvu.PrintArea" localSheetId="53" hidden="1">#REF!</definedName>
    <definedName name="Z_D7AAD4B5_562F_11D3_97FE_00A0C9DF29C4_.wvu.PrintArea" localSheetId="23" hidden="1">#REF!</definedName>
    <definedName name="Z_D7AAD4B5_562F_11D3_97FE_00A0C9DF29C4_.wvu.PrintArea" localSheetId="14" hidden="1">#REF!</definedName>
    <definedName name="Z_D7AAD4B5_562F_11D3_97FE_00A0C9DF29C4_.wvu.PrintArea" localSheetId="13" hidden="1">#REF!</definedName>
    <definedName name="Z_D7AAD4B5_562F_11D3_97FE_00A0C9DF29C4_.wvu.PrintArea" localSheetId="12" hidden="1">#REF!</definedName>
    <definedName name="Z_D7AAD4B5_562F_11D3_97FE_00A0C9DF29C4_.wvu.PrintArea" localSheetId="36" hidden="1">#REF!</definedName>
    <definedName name="Z_D7AAD4B5_562F_11D3_97FE_00A0C9DF29C4_.wvu.PrintArea" localSheetId="10" hidden="1">#REF!</definedName>
    <definedName name="Z_D7AAD4B5_562F_11D3_97FE_00A0C9DF29C4_.wvu.PrintArea" localSheetId="11" hidden="1">#REF!</definedName>
    <definedName name="Z_D7AAD4B5_562F_11D3_97FE_00A0C9DF29C4_.wvu.PrintArea" localSheetId="9" hidden="1">#REF!</definedName>
    <definedName name="Z_D7AAD4B5_562F_11D3_97FE_00A0C9DF29C4_.wvu.PrintArea" localSheetId="8" hidden="1">#REF!</definedName>
    <definedName name="Z_D7AAD4B5_562F_11D3_97FE_00A0C9DF29C4_.wvu.PrintArea" localSheetId="21" hidden="1">#REF!</definedName>
    <definedName name="Z_D7AAD4B5_562F_11D3_97FE_00A0C9DF29C4_.wvu.PrintArea" localSheetId="6" hidden="1">#REF!</definedName>
    <definedName name="Z_D7AAD4B5_562F_11D3_97FE_00A0C9DF29C4_.wvu.PrintArea" localSheetId="0" hidden="1">#REF!</definedName>
    <definedName name="Z_D7AAD4B5_562F_11D3_97FE_00A0C9DF29C4_.wvu.PrintArea" localSheetId="2" hidden="1">#REF!</definedName>
    <definedName name="Z_D7AAD4B5_562F_11D3_97FE_00A0C9DF29C4_.wvu.PrintArea" localSheetId="1" hidden="1">#REF!</definedName>
    <definedName name="Z_D7AAD4B5_562F_11D3_97FE_00A0C9DF29C4_.wvu.PrintArea" localSheetId="33" hidden="1">#REF!</definedName>
    <definedName name="Z_D7AAD4B5_562F_11D3_97FE_00A0C9DF29C4_.wvu.PrintArea" localSheetId="25" hidden="1">#REF!</definedName>
    <definedName name="Z_D7AAD4B5_562F_11D3_97FE_00A0C9DF29C4_.wvu.PrintArea" hidden="1">#REF!</definedName>
    <definedName name="Z_D7AAD4B7_562F_11D3_97FE_00A0C9DF29C4_.wvu.PrintArea" localSheetId="17" hidden="1">#REF!</definedName>
    <definedName name="Z_D7AAD4B7_562F_11D3_97FE_00A0C9DF29C4_.wvu.PrintArea" localSheetId="16" hidden="1">#REF!</definedName>
    <definedName name="Z_D7AAD4B7_562F_11D3_97FE_00A0C9DF29C4_.wvu.PrintArea" localSheetId="53" hidden="1">#REF!</definedName>
    <definedName name="Z_D7AAD4B7_562F_11D3_97FE_00A0C9DF29C4_.wvu.PrintArea" localSheetId="23" hidden="1">#REF!</definedName>
    <definedName name="Z_D7AAD4B7_562F_11D3_97FE_00A0C9DF29C4_.wvu.PrintArea" localSheetId="14" hidden="1">#REF!</definedName>
    <definedName name="Z_D7AAD4B7_562F_11D3_97FE_00A0C9DF29C4_.wvu.PrintArea" localSheetId="13" hidden="1">#REF!</definedName>
    <definedName name="Z_D7AAD4B7_562F_11D3_97FE_00A0C9DF29C4_.wvu.PrintArea" localSheetId="12" hidden="1">#REF!</definedName>
    <definedName name="Z_D7AAD4B7_562F_11D3_97FE_00A0C9DF29C4_.wvu.PrintArea" localSheetId="36" hidden="1">#REF!</definedName>
    <definedName name="Z_D7AAD4B7_562F_11D3_97FE_00A0C9DF29C4_.wvu.PrintArea" localSheetId="10" hidden="1">#REF!</definedName>
    <definedName name="Z_D7AAD4B7_562F_11D3_97FE_00A0C9DF29C4_.wvu.PrintArea" localSheetId="11" hidden="1">#REF!</definedName>
    <definedName name="Z_D7AAD4B7_562F_11D3_97FE_00A0C9DF29C4_.wvu.PrintArea" localSheetId="9" hidden="1">#REF!</definedName>
    <definedName name="Z_D7AAD4B7_562F_11D3_97FE_00A0C9DF29C4_.wvu.PrintArea" localSheetId="8" hidden="1">#REF!</definedName>
    <definedName name="Z_D7AAD4B7_562F_11D3_97FE_00A0C9DF29C4_.wvu.PrintArea" localSheetId="21" hidden="1">#REF!</definedName>
    <definedName name="Z_D7AAD4B7_562F_11D3_97FE_00A0C9DF29C4_.wvu.PrintArea" localSheetId="6" hidden="1">#REF!</definedName>
    <definedName name="Z_D7AAD4B7_562F_11D3_97FE_00A0C9DF29C4_.wvu.PrintArea" localSheetId="0" hidden="1">#REF!</definedName>
    <definedName name="Z_D7AAD4B7_562F_11D3_97FE_00A0C9DF29C4_.wvu.PrintArea" localSheetId="2" hidden="1">#REF!</definedName>
    <definedName name="Z_D7AAD4B7_562F_11D3_97FE_00A0C9DF29C4_.wvu.PrintArea" localSheetId="1" hidden="1">#REF!</definedName>
    <definedName name="Z_D7AAD4B7_562F_11D3_97FE_00A0C9DF29C4_.wvu.PrintArea" localSheetId="33" hidden="1">#REF!</definedName>
    <definedName name="Z_D7AAD4B7_562F_11D3_97FE_00A0C9DF29C4_.wvu.PrintArea" localSheetId="25" hidden="1">#REF!</definedName>
    <definedName name="Z_D7AAD4B7_562F_11D3_97FE_00A0C9DF29C4_.wvu.PrintArea" hidden="1">#REF!</definedName>
    <definedName name="Z_D7AAD4B8_562F_11D3_97FE_00A0C9DF29C4_.wvu.PrintArea" localSheetId="17" hidden="1">#REF!</definedName>
    <definedName name="Z_D7AAD4B8_562F_11D3_97FE_00A0C9DF29C4_.wvu.PrintArea" localSheetId="16" hidden="1">#REF!</definedName>
    <definedName name="Z_D7AAD4B8_562F_11D3_97FE_00A0C9DF29C4_.wvu.PrintArea" localSheetId="53" hidden="1">#REF!</definedName>
    <definedName name="Z_D7AAD4B8_562F_11D3_97FE_00A0C9DF29C4_.wvu.PrintArea" localSheetId="23" hidden="1">#REF!</definedName>
    <definedName name="Z_D7AAD4B8_562F_11D3_97FE_00A0C9DF29C4_.wvu.PrintArea" localSheetId="14" hidden="1">#REF!</definedName>
    <definedName name="Z_D7AAD4B8_562F_11D3_97FE_00A0C9DF29C4_.wvu.PrintArea" localSheetId="13" hidden="1">#REF!</definedName>
    <definedName name="Z_D7AAD4B8_562F_11D3_97FE_00A0C9DF29C4_.wvu.PrintArea" localSheetId="12" hidden="1">#REF!</definedName>
    <definedName name="Z_D7AAD4B8_562F_11D3_97FE_00A0C9DF29C4_.wvu.PrintArea" localSheetId="36" hidden="1">#REF!</definedName>
    <definedName name="Z_D7AAD4B8_562F_11D3_97FE_00A0C9DF29C4_.wvu.PrintArea" localSheetId="10" hidden="1">#REF!</definedName>
    <definedName name="Z_D7AAD4B8_562F_11D3_97FE_00A0C9DF29C4_.wvu.PrintArea" localSheetId="11" hidden="1">#REF!</definedName>
    <definedName name="Z_D7AAD4B8_562F_11D3_97FE_00A0C9DF29C4_.wvu.PrintArea" localSheetId="9" hidden="1">#REF!</definedName>
    <definedName name="Z_D7AAD4B8_562F_11D3_97FE_00A0C9DF29C4_.wvu.PrintArea" localSheetId="8" hidden="1">#REF!</definedName>
    <definedName name="Z_D7AAD4B8_562F_11D3_97FE_00A0C9DF29C4_.wvu.PrintArea" localSheetId="21" hidden="1">#REF!</definedName>
    <definedName name="Z_D7AAD4B8_562F_11D3_97FE_00A0C9DF29C4_.wvu.PrintArea" localSheetId="6" hidden="1">#REF!</definedName>
    <definedName name="Z_D7AAD4B8_562F_11D3_97FE_00A0C9DF29C4_.wvu.PrintArea" localSheetId="0" hidden="1">#REF!</definedName>
    <definedName name="Z_D7AAD4B8_562F_11D3_97FE_00A0C9DF29C4_.wvu.PrintArea" localSheetId="2" hidden="1">#REF!</definedName>
    <definedName name="Z_D7AAD4B8_562F_11D3_97FE_00A0C9DF29C4_.wvu.PrintArea" localSheetId="1" hidden="1">#REF!</definedName>
    <definedName name="Z_D7AAD4B8_562F_11D3_97FE_00A0C9DF29C4_.wvu.PrintArea" localSheetId="33" hidden="1">#REF!</definedName>
    <definedName name="Z_D7AAD4B8_562F_11D3_97FE_00A0C9DF29C4_.wvu.PrintArea" localSheetId="25" hidden="1">#REF!</definedName>
    <definedName name="Z_D7AAD4B8_562F_11D3_97FE_00A0C9DF29C4_.wvu.PrintArea" hidden="1">#REF!</definedName>
    <definedName name="Z_D7AAD4B9_562F_11D3_97FE_00A0C9DF29C4_.wvu.PrintArea" localSheetId="17" hidden="1">#REF!</definedName>
    <definedName name="Z_D7AAD4B9_562F_11D3_97FE_00A0C9DF29C4_.wvu.PrintArea" localSheetId="16" hidden="1">#REF!</definedName>
    <definedName name="Z_D7AAD4B9_562F_11D3_97FE_00A0C9DF29C4_.wvu.PrintArea" localSheetId="53" hidden="1">#REF!</definedName>
    <definedName name="Z_D7AAD4B9_562F_11D3_97FE_00A0C9DF29C4_.wvu.PrintArea" localSheetId="23" hidden="1">#REF!</definedName>
    <definedName name="Z_D7AAD4B9_562F_11D3_97FE_00A0C9DF29C4_.wvu.PrintArea" localSheetId="14" hidden="1">#REF!</definedName>
    <definedName name="Z_D7AAD4B9_562F_11D3_97FE_00A0C9DF29C4_.wvu.PrintArea" localSheetId="13" hidden="1">#REF!</definedName>
    <definedName name="Z_D7AAD4B9_562F_11D3_97FE_00A0C9DF29C4_.wvu.PrintArea" localSheetId="12" hidden="1">#REF!</definedName>
    <definedName name="Z_D7AAD4B9_562F_11D3_97FE_00A0C9DF29C4_.wvu.PrintArea" localSheetId="36" hidden="1">#REF!</definedName>
    <definedName name="Z_D7AAD4B9_562F_11D3_97FE_00A0C9DF29C4_.wvu.PrintArea" localSheetId="10" hidden="1">#REF!</definedName>
    <definedName name="Z_D7AAD4B9_562F_11D3_97FE_00A0C9DF29C4_.wvu.PrintArea" localSheetId="11" hidden="1">#REF!</definedName>
    <definedName name="Z_D7AAD4B9_562F_11D3_97FE_00A0C9DF29C4_.wvu.PrintArea" localSheetId="9" hidden="1">#REF!</definedName>
    <definedName name="Z_D7AAD4B9_562F_11D3_97FE_00A0C9DF29C4_.wvu.PrintArea" localSheetId="8" hidden="1">#REF!</definedName>
    <definedName name="Z_D7AAD4B9_562F_11D3_97FE_00A0C9DF29C4_.wvu.PrintArea" localSheetId="21" hidden="1">#REF!</definedName>
    <definedName name="Z_D7AAD4B9_562F_11D3_97FE_00A0C9DF29C4_.wvu.PrintArea" localSheetId="6" hidden="1">#REF!</definedName>
    <definedName name="Z_D7AAD4B9_562F_11D3_97FE_00A0C9DF29C4_.wvu.PrintArea" localSheetId="0" hidden="1">#REF!</definedName>
    <definedName name="Z_D7AAD4B9_562F_11D3_97FE_00A0C9DF29C4_.wvu.PrintArea" localSheetId="2" hidden="1">#REF!</definedName>
    <definedName name="Z_D7AAD4B9_562F_11D3_97FE_00A0C9DF29C4_.wvu.PrintArea" localSheetId="1" hidden="1">#REF!</definedName>
    <definedName name="Z_D7AAD4B9_562F_11D3_97FE_00A0C9DF29C4_.wvu.PrintArea" localSheetId="33" hidden="1">#REF!</definedName>
    <definedName name="Z_D7AAD4B9_562F_11D3_97FE_00A0C9DF29C4_.wvu.PrintArea" localSheetId="25" hidden="1">#REF!</definedName>
    <definedName name="Z_D7AAD4B9_562F_11D3_97FE_00A0C9DF29C4_.wvu.PrintArea" hidden="1">#REF!</definedName>
    <definedName name="Z_D7AAD4BA_562F_11D3_97FE_00A0C9DF29C4_.wvu.PrintArea" localSheetId="17" hidden="1">#REF!</definedName>
    <definedName name="Z_D7AAD4BA_562F_11D3_97FE_00A0C9DF29C4_.wvu.PrintArea" localSheetId="16" hidden="1">#REF!</definedName>
    <definedName name="Z_D7AAD4BA_562F_11D3_97FE_00A0C9DF29C4_.wvu.PrintArea" localSheetId="53" hidden="1">#REF!</definedName>
    <definedName name="Z_D7AAD4BA_562F_11D3_97FE_00A0C9DF29C4_.wvu.PrintArea" localSheetId="23" hidden="1">#REF!</definedName>
    <definedName name="Z_D7AAD4BA_562F_11D3_97FE_00A0C9DF29C4_.wvu.PrintArea" localSheetId="14" hidden="1">#REF!</definedName>
    <definedName name="Z_D7AAD4BA_562F_11D3_97FE_00A0C9DF29C4_.wvu.PrintArea" localSheetId="13" hidden="1">#REF!</definedName>
    <definedName name="Z_D7AAD4BA_562F_11D3_97FE_00A0C9DF29C4_.wvu.PrintArea" localSheetId="12" hidden="1">#REF!</definedName>
    <definedName name="Z_D7AAD4BA_562F_11D3_97FE_00A0C9DF29C4_.wvu.PrintArea" localSheetId="36" hidden="1">#REF!</definedName>
    <definedName name="Z_D7AAD4BA_562F_11D3_97FE_00A0C9DF29C4_.wvu.PrintArea" localSheetId="10" hidden="1">#REF!</definedName>
    <definedName name="Z_D7AAD4BA_562F_11D3_97FE_00A0C9DF29C4_.wvu.PrintArea" localSheetId="11" hidden="1">#REF!</definedName>
    <definedName name="Z_D7AAD4BA_562F_11D3_97FE_00A0C9DF29C4_.wvu.PrintArea" localSheetId="9" hidden="1">#REF!</definedName>
    <definedName name="Z_D7AAD4BA_562F_11D3_97FE_00A0C9DF29C4_.wvu.PrintArea" localSheetId="8" hidden="1">#REF!</definedName>
    <definedName name="Z_D7AAD4BA_562F_11D3_97FE_00A0C9DF29C4_.wvu.PrintArea" localSheetId="21" hidden="1">#REF!</definedName>
    <definedName name="Z_D7AAD4BA_562F_11D3_97FE_00A0C9DF29C4_.wvu.PrintArea" localSheetId="6" hidden="1">#REF!</definedName>
    <definedName name="Z_D7AAD4BA_562F_11D3_97FE_00A0C9DF29C4_.wvu.PrintArea" localSheetId="0" hidden="1">#REF!</definedName>
    <definedName name="Z_D7AAD4BA_562F_11D3_97FE_00A0C9DF29C4_.wvu.PrintArea" localSheetId="2" hidden="1">#REF!</definedName>
    <definedName name="Z_D7AAD4BA_562F_11D3_97FE_00A0C9DF29C4_.wvu.PrintArea" localSheetId="1" hidden="1">#REF!</definedName>
    <definedName name="Z_D7AAD4BA_562F_11D3_97FE_00A0C9DF29C4_.wvu.PrintArea" localSheetId="33" hidden="1">#REF!</definedName>
    <definedName name="Z_D7AAD4BA_562F_11D3_97FE_00A0C9DF29C4_.wvu.PrintArea" localSheetId="25" hidden="1">#REF!</definedName>
    <definedName name="Z_D7AAD4BA_562F_11D3_97FE_00A0C9DF29C4_.wvu.PrintArea" hidden="1">#REF!</definedName>
    <definedName name="Z_D7AAD4BC_562F_11D3_97FE_00A0C9DF29C4_.wvu.PrintArea" localSheetId="17" hidden="1">#REF!</definedName>
    <definedName name="Z_D7AAD4BC_562F_11D3_97FE_00A0C9DF29C4_.wvu.PrintArea" localSheetId="16" hidden="1">#REF!</definedName>
    <definedName name="Z_D7AAD4BC_562F_11D3_97FE_00A0C9DF29C4_.wvu.PrintArea" localSheetId="53" hidden="1">#REF!</definedName>
    <definedName name="Z_D7AAD4BC_562F_11D3_97FE_00A0C9DF29C4_.wvu.PrintArea" localSheetId="23" hidden="1">#REF!</definedName>
    <definedName name="Z_D7AAD4BC_562F_11D3_97FE_00A0C9DF29C4_.wvu.PrintArea" localSheetId="14" hidden="1">#REF!</definedName>
    <definedName name="Z_D7AAD4BC_562F_11D3_97FE_00A0C9DF29C4_.wvu.PrintArea" localSheetId="13" hidden="1">#REF!</definedName>
    <definedName name="Z_D7AAD4BC_562F_11D3_97FE_00A0C9DF29C4_.wvu.PrintArea" localSheetId="12" hidden="1">#REF!</definedName>
    <definedName name="Z_D7AAD4BC_562F_11D3_97FE_00A0C9DF29C4_.wvu.PrintArea" localSheetId="36" hidden="1">#REF!</definedName>
    <definedName name="Z_D7AAD4BC_562F_11D3_97FE_00A0C9DF29C4_.wvu.PrintArea" localSheetId="10" hidden="1">#REF!</definedName>
    <definedName name="Z_D7AAD4BC_562F_11D3_97FE_00A0C9DF29C4_.wvu.PrintArea" localSheetId="11" hidden="1">#REF!</definedName>
    <definedName name="Z_D7AAD4BC_562F_11D3_97FE_00A0C9DF29C4_.wvu.PrintArea" localSheetId="9" hidden="1">#REF!</definedName>
    <definedName name="Z_D7AAD4BC_562F_11D3_97FE_00A0C9DF29C4_.wvu.PrintArea" localSheetId="8" hidden="1">#REF!</definedName>
    <definedName name="Z_D7AAD4BC_562F_11D3_97FE_00A0C9DF29C4_.wvu.PrintArea" localSheetId="21" hidden="1">#REF!</definedName>
    <definedName name="Z_D7AAD4BC_562F_11D3_97FE_00A0C9DF29C4_.wvu.PrintArea" localSheetId="6" hidden="1">#REF!</definedName>
    <definedName name="Z_D7AAD4BC_562F_11D3_97FE_00A0C9DF29C4_.wvu.PrintArea" localSheetId="0" hidden="1">#REF!</definedName>
    <definedName name="Z_D7AAD4BC_562F_11D3_97FE_00A0C9DF29C4_.wvu.PrintArea" localSheetId="2" hidden="1">#REF!</definedName>
    <definedName name="Z_D7AAD4BC_562F_11D3_97FE_00A0C9DF29C4_.wvu.PrintArea" localSheetId="1" hidden="1">#REF!</definedName>
    <definedName name="Z_D7AAD4BC_562F_11D3_97FE_00A0C9DF29C4_.wvu.PrintArea" localSheetId="33" hidden="1">#REF!</definedName>
    <definedName name="Z_D7AAD4BC_562F_11D3_97FE_00A0C9DF29C4_.wvu.PrintArea" localSheetId="25" hidden="1">#REF!</definedName>
    <definedName name="Z_D7AAD4BC_562F_11D3_97FE_00A0C9DF29C4_.wvu.PrintArea" hidden="1">#REF!</definedName>
    <definedName name="Z_D7AAD4BD_562F_11D3_97FE_00A0C9DF29C4_.wvu.PrintArea" localSheetId="17" hidden="1">#REF!</definedName>
    <definedName name="Z_D7AAD4BD_562F_11D3_97FE_00A0C9DF29C4_.wvu.PrintArea" localSheetId="16" hidden="1">#REF!</definedName>
    <definedName name="Z_D7AAD4BD_562F_11D3_97FE_00A0C9DF29C4_.wvu.PrintArea" localSheetId="53" hidden="1">#REF!</definedName>
    <definedName name="Z_D7AAD4BD_562F_11D3_97FE_00A0C9DF29C4_.wvu.PrintArea" localSheetId="23" hidden="1">#REF!</definedName>
    <definedName name="Z_D7AAD4BD_562F_11D3_97FE_00A0C9DF29C4_.wvu.PrintArea" localSheetId="14" hidden="1">#REF!</definedName>
    <definedName name="Z_D7AAD4BD_562F_11D3_97FE_00A0C9DF29C4_.wvu.PrintArea" localSheetId="13" hidden="1">#REF!</definedName>
    <definedName name="Z_D7AAD4BD_562F_11D3_97FE_00A0C9DF29C4_.wvu.PrintArea" localSheetId="12" hidden="1">#REF!</definedName>
    <definedName name="Z_D7AAD4BD_562F_11D3_97FE_00A0C9DF29C4_.wvu.PrintArea" localSheetId="36" hidden="1">#REF!</definedName>
    <definedName name="Z_D7AAD4BD_562F_11D3_97FE_00A0C9DF29C4_.wvu.PrintArea" localSheetId="10" hidden="1">#REF!</definedName>
    <definedName name="Z_D7AAD4BD_562F_11D3_97FE_00A0C9DF29C4_.wvu.PrintArea" localSheetId="11" hidden="1">#REF!</definedName>
    <definedName name="Z_D7AAD4BD_562F_11D3_97FE_00A0C9DF29C4_.wvu.PrintArea" localSheetId="9" hidden="1">#REF!</definedName>
    <definedName name="Z_D7AAD4BD_562F_11D3_97FE_00A0C9DF29C4_.wvu.PrintArea" localSheetId="8" hidden="1">#REF!</definedName>
    <definedName name="Z_D7AAD4BD_562F_11D3_97FE_00A0C9DF29C4_.wvu.PrintArea" localSheetId="21" hidden="1">#REF!</definedName>
    <definedName name="Z_D7AAD4BD_562F_11D3_97FE_00A0C9DF29C4_.wvu.PrintArea" localSheetId="6" hidden="1">#REF!</definedName>
    <definedName name="Z_D7AAD4BD_562F_11D3_97FE_00A0C9DF29C4_.wvu.PrintArea" localSheetId="0" hidden="1">#REF!</definedName>
    <definedName name="Z_D7AAD4BD_562F_11D3_97FE_00A0C9DF29C4_.wvu.PrintArea" localSheetId="2" hidden="1">#REF!</definedName>
    <definedName name="Z_D7AAD4BD_562F_11D3_97FE_00A0C9DF29C4_.wvu.PrintArea" localSheetId="1" hidden="1">#REF!</definedName>
    <definedName name="Z_D7AAD4BD_562F_11D3_97FE_00A0C9DF29C4_.wvu.PrintArea" localSheetId="33" hidden="1">#REF!</definedName>
    <definedName name="Z_D7AAD4BD_562F_11D3_97FE_00A0C9DF29C4_.wvu.PrintArea" localSheetId="25" hidden="1">#REF!</definedName>
    <definedName name="Z_D7AAD4BD_562F_11D3_97FE_00A0C9DF29C4_.wvu.PrintArea" hidden="1">#REF!</definedName>
    <definedName name="Z_D7AAD4BE_562F_11D3_97FE_00A0C9DF29C4_.wvu.PrintArea" localSheetId="17" hidden="1">#REF!</definedName>
    <definedName name="Z_D7AAD4BE_562F_11D3_97FE_00A0C9DF29C4_.wvu.PrintArea" localSheetId="16" hidden="1">#REF!</definedName>
    <definedName name="Z_D7AAD4BE_562F_11D3_97FE_00A0C9DF29C4_.wvu.PrintArea" localSheetId="53" hidden="1">#REF!</definedName>
    <definedName name="Z_D7AAD4BE_562F_11D3_97FE_00A0C9DF29C4_.wvu.PrintArea" localSheetId="23" hidden="1">#REF!</definedName>
    <definedName name="Z_D7AAD4BE_562F_11D3_97FE_00A0C9DF29C4_.wvu.PrintArea" localSheetId="14" hidden="1">#REF!</definedName>
    <definedName name="Z_D7AAD4BE_562F_11D3_97FE_00A0C9DF29C4_.wvu.PrintArea" localSheetId="13" hidden="1">#REF!</definedName>
    <definedName name="Z_D7AAD4BE_562F_11D3_97FE_00A0C9DF29C4_.wvu.PrintArea" localSheetId="12" hidden="1">#REF!</definedName>
    <definedName name="Z_D7AAD4BE_562F_11D3_97FE_00A0C9DF29C4_.wvu.PrintArea" localSheetId="36" hidden="1">#REF!</definedName>
    <definedName name="Z_D7AAD4BE_562F_11D3_97FE_00A0C9DF29C4_.wvu.PrintArea" localSheetId="10" hidden="1">#REF!</definedName>
    <definedName name="Z_D7AAD4BE_562F_11D3_97FE_00A0C9DF29C4_.wvu.PrintArea" localSheetId="11" hidden="1">#REF!</definedName>
    <definedName name="Z_D7AAD4BE_562F_11D3_97FE_00A0C9DF29C4_.wvu.PrintArea" localSheetId="9" hidden="1">#REF!</definedName>
    <definedName name="Z_D7AAD4BE_562F_11D3_97FE_00A0C9DF29C4_.wvu.PrintArea" localSheetId="8" hidden="1">#REF!</definedName>
    <definedName name="Z_D7AAD4BE_562F_11D3_97FE_00A0C9DF29C4_.wvu.PrintArea" localSheetId="21" hidden="1">#REF!</definedName>
    <definedName name="Z_D7AAD4BE_562F_11D3_97FE_00A0C9DF29C4_.wvu.PrintArea" localSheetId="6" hidden="1">#REF!</definedName>
    <definedName name="Z_D7AAD4BE_562F_11D3_97FE_00A0C9DF29C4_.wvu.PrintArea" localSheetId="0" hidden="1">#REF!</definedName>
    <definedName name="Z_D7AAD4BE_562F_11D3_97FE_00A0C9DF29C4_.wvu.PrintArea" localSheetId="2" hidden="1">#REF!</definedName>
    <definedName name="Z_D7AAD4BE_562F_11D3_97FE_00A0C9DF29C4_.wvu.PrintArea" localSheetId="1" hidden="1">#REF!</definedName>
    <definedName name="Z_D7AAD4BE_562F_11D3_97FE_00A0C9DF29C4_.wvu.PrintArea" localSheetId="33" hidden="1">#REF!</definedName>
    <definedName name="Z_D7AAD4BE_562F_11D3_97FE_00A0C9DF29C4_.wvu.PrintArea" localSheetId="25" hidden="1">#REF!</definedName>
    <definedName name="Z_D7AAD4BE_562F_11D3_97FE_00A0C9DF29C4_.wvu.PrintArea" hidden="1">#REF!</definedName>
    <definedName name="Z_D7AAD4BF_562F_11D3_97FE_00A0C9DF29C4_.wvu.PrintArea" localSheetId="17" hidden="1">#REF!</definedName>
    <definedName name="Z_D7AAD4BF_562F_11D3_97FE_00A0C9DF29C4_.wvu.PrintArea" localSheetId="16" hidden="1">#REF!</definedName>
    <definedName name="Z_D7AAD4BF_562F_11D3_97FE_00A0C9DF29C4_.wvu.PrintArea" localSheetId="53" hidden="1">#REF!</definedName>
    <definedName name="Z_D7AAD4BF_562F_11D3_97FE_00A0C9DF29C4_.wvu.PrintArea" localSheetId="23" hidden="1">#REF!</definedName>
    <definedName name="Z_D7AAD4BF_562F_11D3_97FE_00A0C9DF29C4_.wvu.PrintArea" localSheetId="14" hidden="1">#REF!</definedName>
    <definedName name="Z_D7AAD4BF_562F_11D3_97FE_00A0C9DF29C4_.wvu.PrintArea" localSheetId="13" hidden="1">#REF!</definedName>
    <definedName name="Z_D7AAD4BF_562F_11D3_97FE_00A0C9DF29C4_.wvu.PrintArea" localSheetId="12" hidden="1">#REF!</definedName>
    <definedName name="Z_D7AAD4BF_562F_11D3_97FE_00A0C9DF29C4_.wvu.PrintArea" localSheetId="36" hidden="1">#REF!</definedName>
    <definedName name="Z_D7AAD4BF_562F_11D3_97FE_00A0C9DF29C4_.wvu.PrintArea" localSheetId="10" hidden="1">#REF!</definedName>
    <definedName name="Z_D7AAD4BF_562F_11D3_97FE_00A0C9DF29C4_.wvu.PrintArea" localSheetId="11" hidden="1">#REF!</definedName>
    <definedName name="Z_D7AAD4BF_562F_11D3_97FE_00A0C9DF29C4_.wvu.PrintArea" localSheetId="9" hidden="1">#REF!</definedName>
    <definedName name="Z_D7AAD4BF_562F_11D3_97FE_00A0C9DF29C4_.wvu.PrintArea" localSheetId="8" hidden="1">#REF!</definedName>
    <definedName name="Z_D7AAD4BF_562F_11D3_97FE_00A0C9DF29C4_.wvu.PrintArea" localSheetId="21" hidden="1">#REF!</definedName>
    <definedName name="Z_D7AAD4BF_562F_11D3_97FE_00A0C9DF29C4_.wvu.PrintArea" localSheetId="6" hidden="1">#REF!</definedName>
    <definedName name="Z_D7AAD4BF_562F_11D3_97FE_00A0C9DF29C4_.wvu.PrintArea" localSheetId="0" hidden="1">#REF!</definedName>
    <definedName name="Z_D7AAD4BF_562F_11D3_97FE_00A0C9DF29C4_.wvu.PrintArea" localSheetId="2" hidden="1">#REF!</definedName>
    <definedName name="Z_D7AAD4BF_562F_11D3_97FE_00A0C9DF29C4_.wvu.PrintArea" localSheetId="1" hidden="1">#REF!</definedName>
    <definedName name="Z_D7AAD4BF_562F_11D3_97FE_00A0C9DF29C4_.wvu.PrintArea" localSheetId="33" hidden="1">#REF!</definedName>
    <definedName name="Z_D7AAD4BF_562F_11D3_97FE_00A0C9DF29C4_.wvu.PrintArea" localSheetId="25" hidden="1">#REF!</definedName>
    <definedName name="Z_D7AAD4BF_562F_11D3_97FE_00A0C9DF29C4_.wvu.PrintArea" hidden="1">#REF!</definedName>
    <definedName name="Z_D7AAD4C1_562F_11D3_97FE_00A0C9DF29C4_.wvu.PrintArea" localSheetId="17" hidden="1">#REF!</definedName>
    <definedName name="Z_D7AAD4C1_562F_11D3_97FE_00A0C9DF29C4_.wvu.PrintArea" localSheetId="16" hidden="1">#REF!</definedName>
    <definedName name="Z_D7AAD4C1_562F_11D3_97FE_00A0C9DF29C4_.wvu.PrintArea" localSheetId="53" hidden="1">#REF!</definedName>
    <definedName name="Z_D7AAD4C1_562F_11D3_97FE_00A0C9DF29C4_.wvu.PrintArea" localSheetId="23" hidden="1">#REF!</definedName>
    <definedName name="Z_D7AAD4C1_562F_11D3_97FE_00A0C9DF29C4_.wvu.PrintArea" localSheetId="14" hidden="1">#REF!</definedName>
    <definedName name="Z_D7AAD4C1_562F_11D3_97FE_00A0C9DF29C4_.wvu.PrintArea" localSheetId="13" hidden="1">#REF!</definedName>
    <definedName name="Z_D7AAD4C1_562F_11D3_97FE_00A0C9DF29C4_.wvu.PrintArea" localSheetId="12" hidden="1">#REF!</definedName>
    <definedName name="Z_D7AAD4C1_562F_11D3_97FE_00A0C9DF29C4_.wvu.PrintArea" localSheetId="36" hidden="1">#REF!</definedName>
    <definedName name="Z_D7AAD4C1_562F_11D3_97FE_00A0C9DF29C4_.wvu.PrintArea" localSheetId="10" hidden="1">#REF!</definedName>
    <definedName name="Z_D7AAD4C1_562F_11D3_97FE_00A0C9DF29C4_.wvu.PrintArea" localSheetId="11" hidden="1">#REF!</definedName>
    <definedName name="Z_D7AAD4C1_562F_11D3_97FE_00A0C9DF29C4_.wvu.PrintArea" localSheetId="9" hidden="1">#REF!</definedName>
    <definedName name="Z_D7AAD4C1_562F_11D3_97FE_00A0C9DF29C4_.wvu.PrintArea" localSheetId="8" hidden="1">#REF!</definedName>
    <definedName name="Z_D7AAD4C1_562F_11D3_97FE_00A0C9DF29C4_.wvu.PrintArea" localSheetId="21" hidden="1">#REF!</definedName>
    <definedName name="Z_D7AAD4C1_562F_11D3_97FE_00A0C9DF29C4_.wvu.PrintArea" localSheetId="6" hidden="1">#REF!</definedName>
    <definedName name="Z_D7AAD4C1_562F_11D3_97FE_00A0C9DF29C4_.wvu.PrintArea" localSheetId="0" hidden="1">#REF!</definedName>
    <definedName name="Z_D7AAD4C1_562F_11D3_97FE_00A0C9DF29C4_.wvu.PrintArea" localSheetId="2" hidden="1">#REF!</definedName>
    <definedName name="Z_D7AAD4C1_562F_11D3_97FE_00A0C9DF29C4_.wvu.PrintArea" localSheetId="1" hidden="1">#REF!</definedName>
    <definedName name="Z_D7AAD4C1_562F_11D3_97FE_00A0C9DF29C4_.wvu.PrintArea" localSheetId="33" hidden="1">#REF!</definedName>
    <definedName name="Z_D7AAD4C1_562F_11D3_97FE_00A0C9DF29C4_.wvu.PrintArea" localSheetId="25" hidden="1">#REF!</definedName>
    <definedName name="Z_D7AAD4C1_562F_11D3_97FE_00A0C9DF29C4_.wvu.PrintArea" hidden="1">#REF!</definedName>
    <definedName name="Z_D7AAD4C2_562F_11D3_97FE_00A0C9DF29C4_.wvu.PrintArea" localSheetId="17" hidden="1">#REF!</definedName>
    <definedName name="Z_D7AAD4C2_562F_11D3_97FE_00A0C9DF29C4_.wvu.PrintArea" localSheetId="16" hidden="1">#REF!</definedName>
    <definedName name="Z_D7AAD4C2_562F_11D3_97FE_00A0C9DF29C4_.wvu.PrintArea" localSheetId="53" hidden="1">#REF!</definedName>
    <definedName name="Z_D7AAD4C2_562F_11D3_97FE_00A0C9DF29C4_.wvu.PrintArea" localSheetId="23" hidden="1">#REF!</definedName>
    <definedName name="Z_D7AAD4C2_562F_11D3_97FE_00A0C9DF29C4_.wvu.PrintArea" localSheetId="14" hidden="1">#REF!</definedName>
    <definedName name="Z_D7AAD4C2_562F_11D3_97FE_00A0C9DF29C4_.wvu.PrintArea" localSheetId="13" hidden="1">#REF!</definedName>
    <definedName name="Z_D7AAD4C2_562F_11D3_97FE_00A0C9DF29C4_.wvu.PrintArea" localSheetId="12" hidden="1">#REF!</definedName>
    <definedName name="Z_D7AAD4C2_562F_11D3_97FE_00A0C9DF29C4_.wvu.PrintArea" localSheetId="36" hidden="1">#REF!</definedName>
    <definedName name="Z_D7AAD4C2_562F_11D3_97FE_00A0C9DF29C4_.wvu.PrintArea" localSheetId="10" hidden="1">#REF!</definedName>
    <definedName name="Z_D7AAD4C2_562F_11D3_97FE_00A0C9DF29C4_.wvu.PrintArea" localSheetId="11" hidden="1">#REF!</definedName>
    <definedName name="Z_D7AAD4C2_562F_11D3_97FE_00A0C9DF29C4_.wvu.PrintArea" localSheetId="9" hidden="1">#REF!</definedName>
    <definedName name="Z_D7AAD4C2_562F_11D3_97FE_00A0C9DF29C4_.wvu.PrintArea" localSheetId="8" hidden="1">#REF!</definedName>
    <definedName name="Z_D7AAD4C2_562F_11D3_97FE_00A0C9DF29C4_.wvu.PrintArea" localSheetId="21" hidden="1">#REF!</definedName>
    <definedName name="Z_D7AAD4C2_562F_11D3_97FE_00A0C9DF29C4_.wvu.PrintArea" localSheetId="6" hidden="1">#REF!</definedName>
    <definedName name="Z_D7AAD4C2_562F_11D3_97FE_00A0C9DF29C4_.wvu.PrintArea" localSheetId="0" hidden="1">#REF!</definedName>
    <definedName name="Z_D7AAD4C2_562F_11D3_97FE_00A0C9DF29C4_.wvu.PrintArea" localSheetId="2" hidden="1">#REF!</definedName>
    <definedName name="Z_D7AAD4C2_562F_11D3_97FE_00A0C9DF29C4_.wvu.PrintArea" localSheetId="1" hidden="1">#REF!</definedName>
    <definedName name="Z_D7AAD4C2_562F_11D3_97FE_00A0C9DF29C4_.wvu.PrintArea" localSheetId="33" hidden="1">#REF!</definedName>
    <definedName name="Z_D7AAD4C2_562F_11D3_97FE_00A0C9DF29C4_.wvu.PrintArea" localSheetId="25" hidden="1">#REF!</definedName>
    <definedName name="Z_D7AAD4C2_562F_11D3_97FE_00A0C9DF29C4_.wvu.PrintArea" hidden="1">#REF!</definedName>
    <definedName name="Z_D7AAD4C4_562F_11D3_97FE_00A0C9DF29C4_.wvu.PrintArea" localSheetId="17" hidden="1">#REF!</definedName>
    <definedName name="Z_D7AAD4C4_562F_11D3_97FE_00A0C9DF29C4_.wvu.PrintArea" localSheetId="16" hidden="1">#REF!</definedName>
    <definedName name="Z_D7AAD4C4_562F_11D3_97FE_00A0C9DF29C4_.wvu.PrintArea" localSheetId="53" hidden="1">#REF!</definedName>
    <definedName name="Z_D7AAD4C4_562F_11D3_97FE_00A0C9DF29C4_.wvu.PrintArea" localSheetId="23" hidden="1">#REF!</definedName>
    <definedName name="Z_D7AAD4C4_562F_11D3_97FE_00A0C9DF29C4_.wvu.PrintArea" localSheetId="14" hidden="1">#REF!</definedName>
    <definedName name="Z_D7AAD4C4_562F_11D3_97FE_00A0C9DF29C4_.wvu.PrintArea" localSheetId="13" hidden="1">#REF!</definedName>
    <definedName name="Z_D7AAD4C4_562F_11D3_97FE_00A0C9DF29C4_.wvu.PrintArea" localSheetId="12" hidden="1">#REF!</definedName>
    <definedName name="Z_D7AAD4C4_562F_11D3_97FE_00A0C9DF29C4_.wvu.PrintArea" localSheetId="36" hidden="1">#REF!</definedName>
    <definedName name="Z_D7AAD4C4_562F_11D3_97FE_00A0C9DF29C4_.wvu.PrintArea" localSheetId="10" hidden="1">#REF!</definedName>
    <definedName name="Z_D7AAD4C4_562F_11D3_97FE_00A0C9DF29C4_.wvu.PrintArea" localSheetId="11" hidden="1">#REF!</definedName>
    <definedName name="Z_D7AAD4C4_562F_11D3_97FE_00A0C9DF29C4_.wvu.PrintArea" localSheetId="9" hidden="1">#REF!</definedName>
    <definedName name="Z_D7AAD4C4_562F_11D3_97FE_00A0C9DF29C4_.wvu.PrintArea" localSheetId="8" hidden="1">#REF!</definedName>
    <definedName name="Z_D7AAD4C4_562F_11D3_97FE_00A0C9DF29C4_.wvu.PrintArea" localSheetId="21" hidden="1">#REF!</definedName>
    <definedName name="Z_D7AAD4C4_562F_11D3_97FE_00A0C9DF29C4_.wvu.PrintArea" localSheetId="6" hidden="1">#REF!</definedName>
    <definedName name="Z_D7AAD4C4_562F_11D3_97FE_00A0C9DF29C4_.wvu.PrintArea" localSheetId="0" hidden="1">#REF!</definedName>
    <definedName name="Z_D7AAD4C4_562F_11D3_97FE_00A0C9DF29C4_.wvu.PrintArea" localSheetId="2" hidden="1">#REF!</definedName>
    <definedName name="Z_D7AAD4C4_562F_11D3_97FE_00A0C9DF29C4_.wvu.PrintArea" localSheetId="1" hidden="1">#REF!</definedName>
    <definedName name="Z_D7AAD4C4_562F_11D3_97FE_00A0C9DF29C4_.wvu.PrintArea" localSheetId="33" hidden="1">#REF!</definedName>
    <definedName name="Z_D7AAD4C4_562F_11D3_97FE_00A0C9DF29C4_.wvu.PrintArea" localSheetId="25" hidden="1">#REF!</definedName>
    <definedName name="Z_D7AAD4C4_562F_11D3_97FE_00A0C9DF29C4_.wvu.PrintArea" hidden="1">#REF!</definedName>
    <definedName name="Z_D7AAD4C5_562F_11D3_97FE_00A0C9DF29C4_.wvu.PrintArea" localSheetId="17" hidden="1">#REF!</definedName>
    <definedName name="Z_D7AAD4C5_562F_11D3_97FE_00A0C9DF29C4_.wvu.PrintArea" localSheetId="16" hidden="1">#REF!</definedName>
    <definedName name="Z_D7AAD4C5_562F_11D3_97FE_00A0C9DF29C4_.wvu.PrintArea" localSheetId="53" hidden="1">#REF!</definedName>
    <definedName name="Z_D7AAD4C5_562F_11D3_97FE_00A0C9DF29C4_.wvu.PrintArea" localSheetId="23" hidden="1">#REF!</definedName>
    <definedName name="Z_D7AAD4C5_562F_11D3_97FE_00A0C9DF29C4_.wvu.PrintArea" localSheetId="14" hidden="1">#REF!</definedName>
    <definedName name="Z_D7AAD4C5_562F_11D3_97FE_00A0C9DF29C4_.wvu.PrintArea" localSheetId="13" hidden="1">#REF!</definedName>
    <definedName name="Z_D7AAD4C5_562F_11D3_97FE_00A0C9DF29C4_.wvu.PrintArea" localSheetId="12" hidden="1">#REF!</definedName>
    <definedName name="Z_D7AAD4C5_562F_11D3_97FE_00A0C9DF29C4_.wvu.PrintArea" localSheetId="36" hidden="1">#REF!</definedName>
    <definedName name="Z_D7AAD4C5_562F_11D3_97FE_00A0C9DF29C4_.wvu.PrintArea" localSheetId="10" hidden="1">#REF!</definedName>
    <definedName name="Z_D7AAD4C5_562F_11D3_97FE_00A0C9DF29C4_.wvu.PrintArea" localSheetId="11" hidden="1">#REF!</definedName>
    <definedName name="Z_D7AAD4C5_562F_11D3_97FE_00A0C9DF29C4_.wvu.PrintArea" localSheetId="9" hidden="1">#REF!</definedName>
    <definedName name="Z_D7AAD4C5_562F_11D3_97FE_00A0C9DF29C4_.wvu.PrintArea" localSheetId="8" hidden="1">#REF!</definedName>
    <definedName name="Z_D7AAD4C5_562F_11D3_97FE_00A0C9DF29C4_.wvu.PrintArea" localSheetId="21" hidden="1">#REF!</definedName>
    <definedName name="Z_D7AAD4C5_562F_11D3_97FE_00A0C9DF29C4_.wvu.PrintArea" localSheetId="6" hidden="1">#REF!</definedName>
    <definedName name="Z_D7AAD4C5_562F_11D3_97FE_00A0C9DF29C4_.wvu.PrintArea" localSheetId="0" hidden="1">#REF!</definedName>
    <definedName name="Z_D7AAD4C5_562F_11D3_97FE_00A0C9DF29C4_.wvu.PrintArea" localSheetId="2" hidden="1">#REF!</definedName>
    <definedName name="Z_D7AAD4C5_562F_11D3_97FE_00A0C9DF29C4_.wvu.PrintArea" localSheetId="1" hidden="1">#REF!</definedName>
    <definedName name="Z_D7AAD4C5_562F_11D3_97FE_00A0C9DF29C4_.wvu.PrintArea" localSheetId="33" hidden="1">#REF!</definedName>
    <definedName name="Z_D7AAD4C5_562F_11D3_97FE_00A0C9DF29C4_.wvu.PrintArea" localSheetId="25" hidden="1">#REF!</definedName>
    <definedName name="Z_D7AAD4C5_562F_11D3_97FE_00A0C9DF29C4_.wvu.PrintArea" hidden="1">#REF!</definedName>
    <definedName name="Z_D7AAD4C7_562F_11D3_97FE_00A0C9DF29C4_.wvu.PrintArea" localSheetId="17" hidden="1">#REF!</definedName>
    <definedName name="Z_D7AAD4C7_562F_11D3_97FE_00A0C9DF29C4_.wvu.PrintArea" localSheetId="16" hidden="1">#REF!</definedName>
    <definedName name="Z_D7AAD4C7_562F_11D3_97FE_00A0C9DF29C4_.wvu.PrintArea" localSheetId="53" hidden="1">#REF!</definedName>
    <definedName name="Z_D7AAD4C7_562F_11D3_97FE_00A0C9DF29C4_.wvu.PrintArea" localSheetId="23" hidden="1">#REF!</definedName>
    <definedName name="Z_D7AAD4C7_562F_11D3_97FE_00A0C9DF29C4_.wvu.PrintArea" localSheetId="14" hidden="1">#REF!</definedName>
    <definedName name="Z_D7AAD4C7_562F_11D3_97FE_00A0C9DF29C4_.wvu.PrintArea" localSheetId="13" hidden="1">#REF!</definedName>
    <definedName name="Z_D7AAD4C7_562F_11D3_97FE_00A0C9DF29C4_.wvu.PrintArea" localSheetId="12" hidden="1">#REF!</definedName>
    <definedName name="Z_D7AAD4C7_562F_11D3_97FE_00A0C9DF29C4_.wvu.PrintArea" localSheetId="36" hidden="1">#REF!</definedName>
    <definedName name="Z_D7AAD4C7_562F_11D3_97FE_00A0C9DF29C4_.wvu.PrintArea" localSheetId="10" hidden="1">#REF!</definedName>
    <definedName name="Z_D7AAD4C7_562F_11D3_97FE_00A0C9DF29C4_.wvu.PrintArea" localSheetId="11" hidden="1">#REF!</definedName>
    <definedName name="Z_D7AAD4C7_562F_11D3_97FE_00A0C9DF29C4_.wvu.PrintArea" localSheetId="9" hidden="1">#REF!</definedName>
    <definedName name="Z_D7AAD4C7_562F_11D3_97FE_00A0C9DF29C4_.wvu.PrintArea" localSheetId="8" hidden="1">#REF!</definedName>
    <definedName name="Z_D7AAD4C7_562F_11D3_97FE_00A0C9DF29C4_.wvu.PrintArea" localSheetId="21" hidden="1">#REF!</definedName>
    <definedName name="Z_D7AAD4C7_562F_11D3_97FE_00A0C9DF29C4_.wvu.PrintArea" localSheetId="6" hidden="1">#REF!</definedName>
    <definedName name="Z_D7AAD4C7_562F_11D3_97FE_00A0C9DF29C4_.wvu.PrintArea" localSheetId="0" hidden="1">#REF!</definedName>
    <definedName name="Z_D7AAD4C7_562F_11D3_97FE_00A0C9DF29C4_.wvu.PrintArea" localSheetId="2" hidden="1">#REF!</definedName>
    <definedName name="Z_D7AAD4C7_562F_11D3_97FE_00A0C9DF29C4_.wvu.PrintArea" localSheetId="1" hidden="1">#REF!</definedName>
    <definedName name="Z_D7AAD4C7_562F_11D3_97FE_00A0C9DF29C4_.wvu.PrintArea" localSheetId="33" hidden="1">#REF!</definedName>
    <definedName name="Z_D7AAD4C7_562F_11D3_97FE_00A0C9DF29C4_.wvu.PrintArea" localSheetId="25" hidden="1">#REF!</definedName>
    <definedName name="Z_D7AAD4C7_562F_11D3_97FE_00A0C9DF29C4_.wvu.PrintArea" hidden="1">#REF!</definedName>
    <definedName name="Z_D7AAD4C8_562F_11D3_97FE_00A0C9DF29C4_.wvu.PrintArea" localSheetId="17" hidden="1">#REF!</definedName>
    <definedName name="Z_D7AAD4C8_562F_11D3_97FE_00A0C9DF29C4_.wvu.PrintArea" localSheetId="16" hidden="1">#REF!</definedName>
    <definedName name="Z_D7AAD4C8_562F_11D3_97FE_00A0C9DF29C4_.wvu.PrintArea" localSheetId="53" hidden="1">#REF!</definedName>
    <definedName name="Z_D7AAD4C8_562F_11D3_97FE_00A0C9DF29C4_.wvu.PrintArea" localSheetId="23" hidden="1">#REF!</definedName>
    <definedName name="Z_D7AAD4C8_562F_11D3_97FE_00A0C9DF29C4_.wvu.PrintArea" localSheetId="14" hidden="1">#REF!</definedName>
    <definedName name="Z_D7AAD4C8_562F_11D3_97FE_00A0C9DF29C4_.wvu.PrintArea" localSheetId="13" hidden="1">#REF!</definedName>
    <definedName name="Z_D7AAD4C8_562F_11D3_97FE_00A0C9DF29C4_.wvu.PrintArea" localSheetId="12" hidden="1">#REF!</definedName>
    <definedName name="Z_D7AAD4C8_562F_11D3_97FE_00A0C9DF29C4_.wvu.PrintArea" localSheetId="36" hidden="1">#REF!</definedName>
    <definedName name="Z_D7AAD4C8_562F_11D3_97FE_00A0C9DF29C4_.wvu.PrintArea" localSheetId="10" hidden="1">#REF!</definedName>
    <definedName name="Z_D7AAD4C8_562F_11D3_97FE_00A0C9DF29C4_.wvu.PrintArea" localSheetId="11" hidden="1">#REF!</definedName>
    <definedName name="Z_D7AAD4C8_562F_11D3_97FE_00A0C9DF29C4_.wvu.PrintArea" localSheetId="9" hidden="1">#REF!</definedName>
    <definedName name="Z_D7AAD4C8_562F_11D3_97FE_00A0C9DF29C4_.wvu.PrintArea" localSheetId="8" hidden="1">#REF!</definedName>
    <definedName name="Z_D7AAD4C8_562F_11D3_97FE_00A0C9DF29C4_.wvu.PrintArea" localSheetId="21" hidden="1">#REF!</definedName>
    <definedName name="Z_D7AAD4C8_562F_11D3_97FE_00A0C9DF29C4_.wvu.PrintArea" localSheetId="6" hidden="1">#REF!</definedName>
    <definedName name="Z_D7AAD4C8_562F_11D3_97FE_00A0C9DF29C4_.wvu.PrintArea" localSheetId="0" hidden="1">#REF!</definedName>
    <definedName name="Z_D7AAD4C8_562F_11D3_97FE_00A0C9DF29C4_.wvu.PrintArea" localSheetId="2" hidden="1">#REF!</definedName>
    <definedName name="Z_D7AAD4C8_562F_11D3_97FE_00A0C9DF29C4_.wvu.PrintArea" localSheetId="1" hidden="1">#REF!</definedName>
    <definedName name="Z_D7AAD4C8_562F_11D3_97FE_00A0C9DF29C4_.wvu.PrintArea" localSheetId="33" hidden="1">#REF!</definedName>
    <definedName name="Z_D7AAD4C8_562F_11D3_97FE_00A0C9DF29C4_.wvu.PrintArea" localSheetId="25" hidden="1">#REF!</definedName>
    <definedName name="Z_D7AAD4C8_562F_11D3_97FE_00A0C9DF29C4_.wvu.PrintArea" hidden="1">#REF!</definedName>
    <definedName name="Z_D7AAD4C9_562F_11D3_97FE_00A0C9DF29C4_.wvu.PrintArea" localSheetId="17" hidden="1">#REF!</definedName>
    <definedName name="Z_D7AAD4C9_562F_11D3_97FE_00A0C9DF29C4_.wvu.PrintArea" localSheetId="16" hidden="1">#REF!</definedName>
    <definedName name="Z_D7AAD4C9_562F_11D3_97FE_00A0C9DF29C4_.wvu.PrintArea" localSheetId="53" hidden="1">#REF!</definedName>
    <definedName name="Z_D7AAD4C9_562F_11D3_97FE_00A0C9DF29C4_.wvu.PrintArea" localSheetId="23" hidden="1">#REF!</definedName>
    <definedName name="Z_D7AAD4C9_562F_11D3_97FE_00A0C9DF29C4_.wvu.PrintArea" localSheetId="14" hidden="1">#REF!</definedName>
    <definedName name="Z_D7AAD4C9_562F_11D3_97FE_00A0C9DF29C4_.wvu.PrintArea" localSheetId="13" hidden="1">#REF!</definedName>
    <definedName name="Z_D7AAD4C9_562F_11D3_97FE_00A0C9DF29C4_.wvu.PrintArea" localSheetId="12" hidden="1">#REF!</definedName>
    <definedName name="Z_D7AAD4C9_562F_11D3_97FE_00A0C9DF29C4_.wvu.PrintArea" localSheetId="36" hidden="1">#REF!</definedName>
    <definedName name="Z_D7AAD4C9_562F_11D3_97FE_00A0C9DF29C4_.wvu.PrintArea" localSheetId="10" hidden="1">#REF!</definedName>
    <definedName name="Z_D7AAD4C9_562F_11D3_97FE_00A0C9DF29C4_.wvu.PrintArea" localSheetId="11" hidden="1">#REF!</definedName>
    <definedName name="Z_D7AAD4C9_562F_11D3_97FE_00A0C9DF29C4_.wvu.PrintArea" localSheetId="9" hidden="1">#REF!</definedName>
    <definedName name="Z_D7AAD4C9_562F_11D3_97FE_00A0C9DF29C4_.wvu.PrintArea" localSheetId="8" hidden="1">#REF!</definedName>
    <definedName name="Z_D7AAD4C9_562F_11D3_97FE_00A0C9DF29C4_.wvu.PrintArea" localSheetId="21" hidden="1">#REF!</definedName>
    <definedName name="Z_D7AAD4C9_562F_11D3_97FE_00A0C9DF29C4_.wvu.PrintArea" localSheetId="6" hidden="1">#REF!</definedName>
    <definedName name="Z_D7AAD4C9_562F_11D3_97FE_00A0C9DF29C4_.wvu.PrintArea" localSheetId="0" hidden="1">#REF!</definedName>
    <definedName name="Z_D7AAD4C9_562F_11D3_97FE_00A0C9DF29C4_.wvu.PrintArea" localSheetId="2" hidden="1">#REF!</definedName>
    <definedName name="Z_D7AAD4C9_562F_11D3_97FE_00A0C9DF29C4_.wvu.PrintArea" localSheetId="1" hidden="1">#REF!</definedName>
    <definedName name="Z_D7AAD4C9_562F_11D3_97FE_00A0C9DF29C4_.wvu.PrintArea" localSheetId="33" hidden="1">#REF!</definedName>
    <definedName name="Z_D7AAD4C9_562F_11D3_97FE_00A0C9DF29C4_.wvu.PrintArea" localSheetId="25" hidden="1">#REF!</definedName>
    <definedName name="Z_D7AAD4C9_562F_11D3_97FE_00A0C9DF29C4_.wvu.PrintArea" hidden="1">#REF!</definedName>
    <definedName name="Z_D7AAD4CA_562F_11D3_97FE_00A0C9DF29C4_.wvu.PrintArea" localSheetId="17" hidden="1">#REF!</definedName>
    <definedName name="Z_D7AAD4CA_562F_11D3_97FE_00A0C9DF29C4_.wvu.PrintArea" localSheetId="16" hidden="1">#REF!</definedName>
    <definedName name="Z_D7AAD4CA_562F_11D3_97FE_00A0C9DF29C4_.wvu.PrintArea" localSheetId="53" hidden="1">#REF!</definedName>
    <definedName name="Z_D7AAD4CA_562F_11D3_97FE_00A0C9DF29C4_.wvu.PrintArea" localSheetId="23" hidden="1">#REF!</definedName>
    <definedName name="Z_D7AAD4CA_562F_11D3_97FE_00A0C9DF29C4_.wvu.PrintArea" localSheetId="14" hidden="1">#REF!</definedName>
    <definedName name="Z_D7AAD4CA_562F_11D3_97FE_00A0C9DF29C4_.wvu.PrintArea" localSheetId="13" hidden="1">#REF!</definedName>
    <definedName name="Z_D7AAD4CA_562F_11D3_97FE_00A0C9DF29C4_.wvu.PrintArea" localSheetId="12" hidden="1">#REF!</definedName>
    <definedName name="Z_D7AAD4CA_562F_11D3_97FE_00A0C9DF29C4_.wvu.PrintArea" localSheetId="36" hidden="1">#REF!</definedName>
    <definedName name="Z_D7AAD4CA_562F_11D3_97FE_00A0C9DF29C4_.wvu.PrintArea" localSheetId="10" hidden="1">#REF!</definedName>
    <definedName name="Z_D7AAD4CA_562F_11D3_97FE_00A0C9DF29C4_.wvu.PrintArea" localSheetId="11" hidden="1">#REF!</definedName>
    <definedName name="Z_D7AAD4CA_562F_11D3_97FE_00A0C9DF29C4_.wvu.PrintArea" localSheetId="9" hidden="1">#REF!</definedName>
    <definedName name="Z_D7AAD4CA_562F_11D3_97FE_00A0C9DF29C4_.wvu.PrintArea" localSheetId="8" hidden="1">#REF!</definedName>
    <definedName name="Z_D7AAD4CA_562F_11D3_97FE_00A0C9DF29C4_.wvu.PrintArea" localSheetId="21" hidden="1">#REF!</definedName>
    <definedName name="Z_D7AAD4CA_562F_11D3_97FE_00A0C9DF29C4_.wvu.PrintArea" localSheetId="6" hidden="1">#REF!</definedName>
    <definedName name="Z_D7AAD4CA_562F_11D3_97FE_00A0C9DF29C4_.wvu.PrintArea" localSheetId="0" hidden="1">#REF!</definedName>
    <definedName name="Z_D7AAD4CA_562F_11D3_97FE_00A0C9DF29C4_.wvu.PrintArea" localSheetId="2" hidden="1">#REF!</definedName>
    <definedName name="Z_D7AAD4CA_562F_11D3_97FE_00A0C9DF29C4_.wvu.PrintArea" localSheetId="1" hidden="1">#REF!</definedName>
    <definedName name="Z_D7AAD4CA_562F_11D3_97FE_00A0C9DF29C4_.wvu.PrintArea" localSheetId="33" hidden="1">#REF!</definedName>
    <definedName name="Z_D7AAD4CA_562F_11D3_97FE_00A0C9DF29C4_.wvu.PrintArea" localSheetId="25" hidden="1">#REF!</definedName>
    <definedName name="Z_D7AAD4CA_562F_11D3_97FE_00A0C9DF29C4_.wvu.PrintArea" hidden="1">#REF!</definedName>
    <definedName name="Z_D7AAD4CC_562F_11D3_97FE_00A0C9DF29C4_.wvu.PrintArea" localSheetId="17" hidden="1">#REF!</definedName>
    <definedName name="Z_D7AAD4CC_562F_11D3_97FE_00A0C9DF29C4_.wvu.PrintArea" localSheetId="16" hidden="1">#REF!</definedName>
    <definedName name="Z_D7AAD4CC_562F_11D3_97FE_00A0C9DF29C4_.wvu.PrintArea" localSheetId="53" hidden="1">#REF!</definedName>
    <definedName name="Z_D7AAD4CC_562F_11D3_97FE_00A0C9DF29C4_.wvu.PrintArea" localSheetId="23" hidden="1">#REF!</definedName>
    <definedName name="Z_D7AAD4CC_562F_11D3_97FE_00A0C9DF29C4_.wvu.PrintArea" localSheetId="14" hidden="1">#REF!</definedName>
    <definedName name="Z_D7AAD4CC_562F_11D3_97FE_00A0C9DF29C4_.wvu.PrintArea" localSheetId="13" hidden="1">#REF!</definedName>
    <definedName name="Z_D7AAD4CC_562F_11D3_97FE_00A0C9DF29C4_.wvu.PrintArea" localSheetId="12" hidden="1">#REF!</definedName>
    <definedName name="Z_D7AAD4CC_562F_11D3_97FE_00A0C9DF29C4_.wvu.PrintArea" localSheetId="36" hidden="1">#REF!</definedName>
    <definedName name="Z_D7AAD4CC_562F_11D3_97FE_00A0C9DF29C4_.wvu.PrintArea" localSheetId="10" hidden="1">#REF!</definedName>
    <definedName name="Z_D7AAD4CC_562F_11D3_97FE_00A0C9DF29C4_.wvu.PrintArea" localSheetId="11" hidden="1">#REF!</definedName>
    <definedName name="Z_D7AAD4CC_562F_11D3_97FE_00A0C9DF29C4_.wvu.PrintArea" localSheetId="9" hidden="1">#REF!</definedName>
    <definedName name="Z_D7AAD4CC_562F_11D3_97FE_00A0C9DF29C4_.wvu.PrintArea" localSheetId="8" hidden="1">#REF!</definedName>
    <definedName name="Z_D7AAD4CC_562F_11D3_97FE_00A0C9DF29C4_.wvu.PrintArea" localSheetId="21" hidden="1">#REF!</definedName>
    <definedName name="Z_D7AAD4CC_562F_11D3_97FE_00A0C9DF29C4_.wvu.PrintArea" localSheetId="6" hidden="1">#REF!</definedName>
    <definedName name="Z_D7AAD4CC_562F_11D3_97FE_00A0C9DF29C4_.wvu.PrintArea" localSheetId="0" hidden="1">#REF!</definedName>
    <definedName name="Z_D7AAD4CC_562F_11D3_97FE_00A0C9DF29C4_.wvu.PrintArea" localSheetId="2" hidden="1">#REF!</definedName>
    <definedName name="Z_D7AAD4CC_562F_11D3_97FE_00A0C9DF29C4_.wvu.PrintArea" localSheetId="1" hidden="1">#REF!</definedName>
    <definedName name="Z_D7AAD4CC_562F_11D3_97FE_00A0C9DF29C4_.wvu.PrintArea" localSheetId="33" hidden="1">#REF!</definedName>
    <definedName name="Z_D7AAD4CC_562F_11D3_97FE_00A0C9DF29C4_.wvu.PrintArea" localSheetId="25" hidden="1">#REF!</definedName>
    <definedName name="Z_D7AAD4CC_562F_11D3_97FE_00A0C9DF29C4_.wvu.PrintArea" hidden="1">#REF!</definedName>
    <definedName name="Z_D7AAD4CD_562F_11D3_97FE_00A0C9DF29C4_.wvu.PrintArea" localSheetId="17" hidden="1">#REF!</definedName>
    <definedName name="Z_D7AAD4CD_562F_11D3_97FE_00A0C9DF29C4_.wvu.PrintArea" localSheetId="16" hidden="1">#REF!</definedName>
    <definedName name="Z_D7AAD4CD_562F_11D3_97FE_00A0C9DF29C4_.wvu.PrintArea" localSheetId="53" hidden="1">#REF!</definedName>
    <definedName name="Z_D7AAD4CD_562F_11D3_97FE_00A0C9DF29C4_.wvu.PrintArea" localSheetId="23" hidden="1">#REF!</definedName>
    <definedName name="Z_D7AAD4CD_562F_11D3_97FE_00A0C9DF29C4_.wvu.PrintArea" localSheetId="14" hidden="1">#REF!</definedName>
    <definedName name="Z_D7AAD4CD_562F_11D3_97FE_00A0C9DF29C4_.wvu.PrintArea" localSheetId="13" hidden="1">#REF!</definedName>
    <definedName name="Z_D7AAD4CD_562F_11D3_97FE_00A0C9DF29C4_.wvu.PrintArea" localSheetId="12" hidden="1">#REF!</definedName>
    <definedName name="Z_D7AAD4CD_562F_11D3_97FE_00A0C9DF29C4_.wvu.PrintArea" localSheetId="36" hidden="1">#REF!</definedName>
    <definedName name="Z_D7AAD4CD_562F_11D3_97FE_00A0C9DF29C4_.wvu.PrintArea" localSheetId="10" hidden="1">#REF!</definedName>
    <definedName name="Z_D7AAD4CD_562F_11D3_97FE_00A0C9DF29C4_.wvu.PrintArea" localSheetId="11" hidden="1">#REF!</definedName>
    <definedName name="Z_D7AAD4CD_562F_11D3_97FE_00A0C9DF29C4_.wvu.PrintArea" localSheetId="9" hidden="1">#REF!</definedName>
    <definedName name="Z_D7AAD4CD_562F_11D3_97FE_00A0C9DF29C4_.wvu.PrintArea" localSheetId="8" hidden="1">#REF!</definedName>
    <definedName name="Z_D7AAD4CD_562F_11D3_97FE_00A0C9DF29C4_.wvu.PrintArea" localSheetId="21" hidden="1">#REF!</definedName>
    <definedName name="Z_D7AAD4CD_562F_11D3_97FE_00A0C9DF29C4_.wvu.PrintArea" localSheetId="6" hidden="1">#REF!</definedName>
    <definedName name="Z_D7AAD4CD_562F_11D3_97FE_00A0C9DF29C4_.wvu.PrintArea" localSheetId="0" hidden="1">#REF!</definedName>
    <definedName name="Z_D7AAD4CD_562F_11D3_97FE_00A0C9DF29C4_.wvu.PrintArea" localSheetId="2" hidden="1">#REF!</definedName>
    <definedName name="Z_D7AAD4CD_562F_11D3_97FE_00A0C9DF29C4_.wvu.PrintArea" localSheetId="1" hidden="1">#REF!</definedName>
    <definedName name="Z_D7AAD4CD_562F_11D3_97FE_00A0C9DF29C4_.wvu.PrintArea" localSheetId="33" hidden="1">#REF!</definedName>
    <definedName name="Z_D7AAD4CD_562F_11D3_97FE_00A0C9DF29C4_.wvu.PrintArea" localSheetId="25" hidden="1">#REF!</definedName>
    <definedName name="Z_D7AAD4CD_562F_11D3_97FE_00A0C9DF29C4_.wvu.PrintArea" hidden="1">#REF!</definedName>
    <definedName name="Z_D7AAD4CE_562F_11D3_97FE_00A0C9DF29C4_.wvu.PrintArea" localSheetId="17" hidden="1">#REF!</definedName>
    <definedName name="Z_D7AAD4CE_562F_11D3_97FE_00A0C9DF29C4_.wvu.PrintArea" localSheetId="16" hidden="1">#REF!</definedName>
    <definedName name="Z_D7AAD4CE_562F_11D3_97FE_00A0C9DF29C4_.wvu.PrintArea" localSheetId="53" hidden="1">#REF!</definedName>
    <definedName name="Z_D7AAD4CE_562F_11D3_97FE_00A0C9DF29C4_.wvu.PrintArea" localSheetId="23" hidden="1">#REF!</definedName>
    <definedName name="Z_D7AAD4CE_562F_11D3_97FE_00A0C9DF29C4_.wvu.PrintArea" localSheetId="14" hidden="1">#REF!</definedName>
    <definedName name="Z_D7AAD4CE_562F_11D3_97FE_00A0C9DF29C4_.wvu.PrintArea" localSheetId="13" hidden="1">#REF!</definedName>
    <definedName name="Z_D7AAD4CE_562F_11D3_97FE_00A0C9DF29C4_.wvu.PrintArea" localSheetId="12" hidden="1">#REF!</definedName>
    <definedName name="Z_D7AAD4CE_562F_11D3_97FE_00A0C9DF29C4_.wvu.PrintArea" localSheetId="36" hidden="1">#REF!</definedName>
    <definedName name="Z_D7AAD4CE_562F_11D3_97FE_00A0C9DF29C4_.wvu.PrintArea" localSheetId="10" hidden="1">#REF!</definedName>
    <definedName name="Z_D7AAD4CE_562F_11D3_97FE_00A0C9DF29C4_.wvu.PrintArea" localSheetId="11" hidden="1">#REF!</definedName>
    <definedName name="Z_D7AAD4CE_562F_11D3_97FE_00A0C9DF29C4_.wvu.PrintArea" localSheetId="9" hidden="1">#REF!</definedName>
    <definedName name="Z_D7AAD4CE_562F_11D3_97FE_00A0C9DF29C4_.wvu.PrintArea" localSheetId="8" hidden="1">#REF!</definedName>
    <definedName name="Z_D7AAD4CE_562F_11D3_97FE_00A0C9DF29C4_.wvu.PrintArea" localSheetId="21" hidden="1">#REF!</definedName>
    <definedName name="Z_D7AAD4CE_562F_11D3_97FE_00A0C9DF29C4_.wvu.PrintArea" localSheetId="6" hidden="1">#REF!</definedName>
    <definedName name="Z_D7AAD4CE_562F_11D3_97FE_00A0C9DF29C4_.wvu.PrintArea" localSheetId="0" hidden="1">#REF!</definedName>
    <definedName name="Z_D7AAD4CE_562F_11D3_97FE_00A0C9DF29C4_.wvu.PrintArea" localSheetId="2" hidden="1">#REF!</definedName>
    <definedName name="Z_D7AAD4CE_562F_11D3_97FE_00A0C9DF29C4_.wvu.PrintArea" localSheetId="1" hidden="1">#REF!</definedName>
    <definedName name="Z_D7AAD4CE_562F_11D3_97FE_00A0C9DF29C4_.wvu.PrintArea" localSheetId="33" hidden="1">#REF!</definedName>
    <definedName name="Z_D7AAD4CE_562F_11D3_97FE_00A0C9DF29C4_.wvu.PrintArea" localSheetId="25" hidden="1">#REF!</definedName>
    <definedName name="Z_D7AAD4CE_562F_11D3_97FE_00A0C9DF29C4_.wvu.PrintArea" hidden="1">#REF!</definedName>
    <definedName name="Z_D7AAD4CF_562F_11D3_97FE_00A0C9DF29C4_.wvu.PrintArea" localSheetId="17" hidden="1">#REF!</definedName>
    <definedName name="Z_D7AAD4CF_562F_11D3_97FE_00A0C9DF29C4_.wvu.PrintArea" localSheetId="16" hidden="1">#REF!</definedName>
    <definedName name="Z_D7AAD4CF_562F_11D3_97FE_00A0C9DF29C4_.wvu.PrintArea" localSheetId="53" hidden="1">#REF!</definedName>
    <definedName name="Z_D7AAD4CF_562F_11D3_97FE_00A0C9DF29C4_.wvu.PrintArea" localSheetId="23" hidden="1">#REF!</definedName>
    <definedName name="Z_D7AAD4CF_562F_11D3_97FE_00A0C9DF29C4_.wvu.PrintArea" localSheetId="14" hidden="1">#REF!</definedName>
    <definedName name="Z_D7AAD4CF_562F_11D3_97FE_00A0C9DF29C4_.wvu.PrintArea" localSheetId="13" hidden="1">#REF!</definedName>
    <definedName name="Z_D7AAD4CF_562F_11D3_97FE_00A0C9DF29C4_.wvu.PrintArea" localSheetId="12" hidden="1">#REF!</definedName>
    <definedName name="Z_D7AAD4CF_562F_11D3_97FE_00A0C9DF29C4_.wvu.PrintArea" localSheetId="36" hidden="1">#REF!</definedName>
    <definedName name="Z_D7AAD4CF_562F_11D3_97FE_00A0C9DF29C4_.wvu.PrintArea" localSheetId="10" hidden="1">#REF!</definedName>
    <definedName name="Z_D7AAD4CF_562F_11D3_97FE_00A0C9DF29C4_.wvu.PrintArea" localSheetId="11" hidden="1">#REF!</definedName>
    <definedName name="Z_D7AAD4CF_562F_11D3_97FE_00A0C9DF29C4_.wvu.PrintArea" localSheetId="9" hidden="1">#REF!</definedName>
    <definedName name="Z_D7AAD4CF_562F_11D3_97FE_00A0C9DF29C4_.wvu.PrintArea" localSheetId="8" hidden="1">#REF!</definedName>
    <definedName name="Z_D7AAD4CF_562F_11D3_97FE_00A0C9DF29C4_.wvu.PrintArea" localSheetId="21" hidden="1">#REF!</definedName>
    <definedName name="Z_D7AAD4CF_562F_11D3_97FE_00A0C9DF29C4_.wvu.PrintArea" localSheetId="6" hidden="1">#REF!</definedName>
    <definedName name="Z_D7AAD4CF_562F_11D3_97FE_00A0C9DF29C4_.wvu.PrintArea" localSheetId="0" hidden="1">#REF!</definedName>
    <definedName name="Z_D7AAD4CF_562F_11D3_97FE_00A0C9DF29C4_.wvu.PrintArea" localSheetId="2" hidden="1">#REF!</definedName>
    <definedName name="Z_D7AAD4CF_562F_11D3_97FE_00A0C9DF29C4_.wvu.PrintArea" localSheetId="1" hidden="1">#REF!</definedName>
    <definedName name="Z_D7AAD4CF_562F_11D3_97FE_00A0C9DF29C4_.wvu.PrintArea" localSheetId="33" hidden="1">#REF!</definedName>
    <definedName name="Z_D7AAD4CF_562F_11D3_97FE_00A0C9DF29C4_.wvu.PrintArea" localSheetId="25" hidden="1">#REF!</definedName>
    <definedName name="Z_D7AAD4CF_562F_11D3_97FE_00A0C9DF29C4_.wvu.PrintArea" hidden="1">#REF!</definedName>
    <definedName name="Z_D7AAD4D1_562F_11D3_97FE_00A0C9DF29C4_.wvu.PrintArea" localSheetId="17" hidden="1">#REF!</definedName>
    <definedName name="Z_D7AAD4D1_562F_11D3_97FE_00A0C9DF29C4_.wvu.PrintArea" localSheetId="16" hidden="1">#REF!</definedName>
    <definedName name="Z_D7AAD4D1_562F_11D3_97FE_00A0C9DF29C4_.wvu.PrintArea" localSheetId="53" hidden="1">#REF!</definedName>
    <definedName name="Z_D7AAD4D1_562F_11D3_97FE_00A0C9DF29C4_.wvu.PrintArea" localSheetId="23" hidden="1">#REF!</definedName>
    <definedName name="Z_D7AAD4D1_562F_11D3_97FE_00A0C9DF29C4_.wvu.PrintArea" localSheetId="14" hidden="1">#REF!</definedName>
    <definedName name="Z_D7AAD4D1_562F_11D3_97FE_00A0C9DF29C4_.wvu.PrintArea" localSheetId="13" hidden="1">#REF!</definedName>
    <definedName name="Z_D7AAD4D1_562F_11D3_97FE_00A0C9DF29C4_.wvu.PrintArea" localSheetId="12" hidden="1">#REF!</definedName>
    <definedName name="Z_D7AAD4D1_562F_11D3_97FE_00A0C9DF29C4_.wvu.PrintArea" localSheetId="36" hidden="1">#REF!</definedName>
    <definedName name="Z_D7AAD4D1_562F_11D3_97FE_00A0C9DF29C4_.wvu.PrintArea" localSheetId="10" hidden="1">#REF!</definedName>
    <definedName name="Z_D7AAD4D1_562F_11D3_97FE_00A0C9DF29C4_.wvu.PrintArea" localSheetId="11" hidden="1">#REF!</definedName>
    <definedName name="Z_D7AAD4D1_562F_11D3_97FE_00A0C9DF29C4_.wvu.PrintArea" localSheetId="9" hidden="1">#REF!</definedName>
    <definedName name="Z_D7AAD4D1_562F_11D3_97FE_00A0C9DF29C4_.wvu.PrintArea" localSheetId="8" hidden="1">#REF!</definedName>
    <definedName name="Z_D7AAD4D1_562F_11D3_97FE_00A0C9DF29C4_.wvu.PrintArea" localSheetId="21" hidden="1">#REF!</definedName>
    <definedName name="Z_D7AAD4D1_562F_11D3_97FE_00A0C9DF29C4_.wvu.PrintArea" localSheetId="6" hidden="1">#REF!</definedName>
    <definedName name="Z_D7AAD4D1_562F_11D3_97FE_00A0C9DF29C4_.wvu.PrintArea" localSheetId="0" hidden="1">#REF!</definedName>
    <definedName name="Z_D7AAD4D1_562F_11D3_97FE_00A0C9DF29C4_.wvu.PrintArea" localSheetId="2" hidden="1">#REF!</definedName>
    <definedName name="Z_D7AAD4D1_562F_11D3_97FE_00A0C9DF29C4_.wvu.PrintArea" localSheetId="1" hidden="1">#REF!</definedName>
    <definedName name="Z_D7AAD4D1_562F_11D3_97FE_00A0C9DF29C4_.wvu.PrintArea" localSheetId="33" hidden="1">#REF!</definedName>
    <definedName name="Z_D7AAD4D1_562F_11D3_97FE_00A0C9DF29C4_.wvu.PrintArea" localSheetId="25" hidden="1">#REF!</definedName>
    <definedName name="Z_D7AAD4D1_562F_11D3_97FE_00A0C9DF29C4_.wvu.PrintArea" hidden="1">#REF!</definedName>
    <definedName name="Z_D7AAD4D2_562F_11D3_97FE_00A0C9DF29C4_.wvu.PrintArea" localSheetId="17" hidden="1">#REF!</definedName>
    <definedName name="Z_D7AAD4D2_562F_11D3_97FE_00A0C9DF29C4_.wvu.PrintArea" localSheetId="16" hidden="1">#REF!</definedName>
    <definedName name="Z_D7AAD4D2_562F_11D3_97FE_00A0C9DF29C4_.wvu.PrintArea" localSheetId="53" hidden="1">#REF!</definedName>
    <definedName name="Z_D7AAD4D2_562F_11D3_97FE_00A0C9DF29C4_.wvu.PrintArea" localSheetId="23" hidden="1">#REF!</definedName>
    <definedName name="Z_D7AAD4D2_562F_11D3_97FE_00A0C9DF29C4_.wvu.PrintArea" localSheetId="14" hidden="1">#REF!</definedName>
    <definedName name="Z_D7AAD4D2_562F_11D3_97FE_00A0C9DF29C4_.wvu.PrintArea" localSheetId="13" hidden="1">#REF!</definedName>
    <definedName name="Z_D7AAD4D2_562F_11D3_97FE_00A0C9DF29C4_.wvu.PrintArea" localSheetId="12" hidden="1">#REF!</definedName>
    <definedName name="Z_D7AAD4D2_562F_11D3_97FE_00A0C9DF29C4_.wvu.PrintArea" localSheetId="36" hidden="1">#REF!</definedName>
    <definedName name="Z_D7AAD4D2_562F_11D3_97FE_00A0C9DF29C4_.wvu.PrintArea" localSheetId="10" hidden="1">#REF!</definedName>
    <definedName name="Z_D7AAD4D2_562F_11D3_97FE_00A0C9DF29C4_.wvu.PrintArea" localSheetId="11" hidden="1">#REF!</definedName>
    <definedName name="Z_D7AAD4D2_562F_11D3_97FE_00A0C9DF29C4_.wvu.PrintArea" localSheetId="9" hidden="1">#REF!</definedName>
    <definedName name="Z_D7AAD4D2_562F_11D3_97FE_00A0C9DF29C4_.wvu.PrintArea" localSheetId="8" hidden="1">#REF!</definedName>
    <definedName name="Z_D7AAD4D2_562F_11D3_97FE_00A0C9DF29C4_.wvu.PrintArea" localSheetId="21" hidden="1">#REF!</definedName>
    <definedName name="Z_D7AAD4D2_562F_11D3_97FE_00A0C9DF29C4_.wvu.PrintArea" localSheetId="6" hidden="1">#REF!</definedName>
    <definedName name="Z_D7AAD4D2_562F_11D3_97FE_00A0C9DF29C4_.wvu.PrintArea" localSheetId="0" hidden="1">#REF!</definedName>
    <definedName name="Z_D7AAD4D2_562F_11D3_97FE_00A0C9DF29C4_.wvu.PrintArea" localSheetId="2" hidden="1">#REF!</definedName>
    <definedName name="Z_D7AAD4D2_562F_11D3_97FE_00A0C9DF29C4_.wvu.PrintArea" localSheetId="1" hidden="1">#REF!</definedName>
    <definedName name="Z_D7AAD4D2_562F_11D3_97FE_00A0C9DF29C4_.wvu.PrintArea" localSheetId="33" hidden="1">#REF!</definedName>
    <definedName name="Z_D7AAD4D2_562F_11D3_97FE_00A0C9DF29C4_.wvu.PrintArea" localSheetId="25" hidden="1">#REF!</definedName>
    <definedName name="Z_D7AAD4D2_562F_11D3_97FE_00A0C9DF29C4_.wvu.PrintArea" hidden="1">#REF!</definedName>
    <definedName name="Z_DC61789C_03B0_11D3_88AD_0080C84A5D47_.wvu.PrintArea" localSheetId="17" hidden="1">#REF!</definedName>
    <definedName name="Z_DC61789C_03B0_11D3_88AD_0080C84A5D47_.wvu.PrintArea" localSheetId="16" hidden="1">#REF!</definedName>
    <definedName name="Z_DC61789C_03B0_11D3_88AD_0080C84A5D47_.wvu.PrintArea" localSheetId="53" hidden="1">#REF!</definedName>
    <definedName name="Z_DC61789C_03B0_11D3_88AD_0080C84A5D47_.wvu.PrintArea" localSheetId="23" hidden="1">#REF!</definedName>
    <definedName name="Z_DC61789C_03B0_11D3_88AD_0080C84A5D47_.wvu.PrintArea" localSheetId="14" hidden="1">#REF!</definedName>
    <definedName name="Z_DC61789C_03B0_11D3_88AD_0080C84A5D47_.wvu.PrintArea" localSheetId="13" hidden="1">#REF!</definedName>
    <definedName name="Z_DC61789C_03B0_11D3_88AD_0080C84A5D47_.wvu.PrintArea" localSheetId="12" hidden="1">#REF!</definedName>
    <definedName name="Z_DC61789C_03B0_11D3_88AD_0080C84A5D47_.wvu.PrintArea" localSheetId="36" hidden="1">#REF!</definedName>
    <definedName name="Z_DC61789C_03B0_11D3_88AD_0080C84A5D47_.wvu.PrintArea" localSheetId="10" hidden="1">#REF!</definedName>
    <definedName name="Z_DC61789C_03B0_11D3_88AD_0080C84A5D47_.wvu.PrintArea" localSheetId="11" hidden="1">#REF!</definedName>
    <definedName name="Z_DC61789C_03B0_11D3_88AD_0080C84A5D47_.wvu.PrintArea" localSheetId="9" hidden="1">#REF!</definedName>
    <definedName name="Z_DC61789C_03B0_11D3_88AD_0080C84A5D47_.wvu.PrintArea" localSheetId="8" hidden="1">#REF!</definedName>
    <definedName name="Z_DC61789C_03B0_11D3_88AD_0080C84A5D47_.wvu.PrintArea" localSheetId="21" hidden="1">#REF!</definedName>
    <definedName name="Z_DC61789C_03B0_11D3_88AD_0080C84A5D47_.wvu.PrintArea" localSheetId="6" hidden="1">#REF!</definedName>
    <definedName name="Z_DC61789C_03B0_11D3_88AD_0080C84A5D47_.wvu.PrintArea" localSheetId="0" hidden="1">#REF!</definedName>
    <definedName name="Z_DC61789C_03B0_11D3_88AD_0080C84A5D47_.wvu.PrintArea" localSheetId="2" hidden="1">#REF!</definedName>
    <definedName name="Z_DC61789C_03B0_11D3_88AD_0080C84A5D47_.wvu.PrintArea" localSheetId="1" hidden="1">#REF!</definedName>
    <definedName name="Z_DC61789C_03B0_11D3_88AD_0080C84A5D47_.wvu.PrintArea" localSheetId="33" hidden="1">#REF!</definedName>
    <definedName name="Z_DC61789C_03B0_11D3_88AD_0080C84A5D47_.wvu.PrintArea" localSheetId="25" hidden="1">#REF!</definedName>
    <definedName name="Z_DC61789C_03B0_11D3_88AD_0080C84A5D47_.wvu.PrintArea" hidden="1">#REF!</definedName>
    <definedName name="Z_DC61789E_03B0_11D3_88AD_0080C84A5D47_.wvu.PrintArea" localSheetId="17" hidden="1">#REF!</definedName>
    <definedName name="Z_DC61789E_03B0_11D3_88AD_0080C84A5D47_.wvu.PrintArea" localSheetId="16" hidden="1">#REF!</definedName>
    <definedName name="Z_DC61789E_03B0_11D3_88AD_0080C84A5D47_.wvu.PrintArea" localSheetId="53" hidden="1">#REF!</definedName>
    <definedName name="Z_DC61789E_03B0_11D3_88AD_0080C84A5D47_.wvu.PrintArea" localSheetId="23" hidden="1">#REF!</definedName>
    <definedName name="Z_DC61789E_03B0_11D3_88AD_0080C84A5D47_.wvu.PrintArea" localSheetId="14" hidden="1">#REF!</definedName>
    <definedName name="Z_DC61789E_03B0_11D3_88AD_0080C84A5D47_.wvu.PrintArea" localSheetId="13" hidden="1">#REF!</definedName>
    <definedName name="Z_DC61789E_03B0_11D3_88AD_0080C84A5D47_.wvu.PrintArea" localSheetId="12" hidden="1">#REF!</definedName>
    <definedName name="Z_DC61789E_03B0_11D3_88AD_0080C84A5D47_.wvu.PrintArea" localSheetId="36" hidden="1">#REF!</definedName>
    <definedName name="Z_DC61789E_03B0_11D3_88AD_0080C84A5D47_.wvu.PrintArea" localSheetId="10" hidden="1">#REF!</definedName>
    <definedName name="Z_DC61789E_03B0_11D3_88AD_0080C84A5D47_.wvu.PrintArea" localSheetId="11" hidden="1">#REF!</definedName>
    <definedName name="Z_DC61789E_03B0_11D3_88AD_0080C84A5D47_.wvu.PrintArea" localSheetId="9" hidden="1">#REF!</definedName>
    <definedName name="Z_DC61789E_03B0_11D3_88AD_0080C84A5D47_.wvu.PrintArea" localSheetId="8" hidden="1">#REF!</definedName>
    <definedName name="Z_DC61789E_03B0_11D3_88AD_0080C84A5D47_.wvu.PrintArea" localSheetId="21" hidden="1">#REF!</definedName>
    <definedName name="Z_DC61789E_03B0_11D3_88AD_0080C84A5D47_.wvu.PrintArea" localSheetId="6" hidden="1">#REF!</definedName>
    <definedName name="Z_DC61789E_03B0_11D3_88AD_0080C84A5D47_.wvu.PrintArea" localSheetId="0" hidden="1">#REF!</definedName>
    <definedName name="Z_DC61789E_03B0_11D3_88AD_0080C84A5D47_.wvu.PrintArea" localSheetId="2" hidden="1">#REF!</definedName>
    <definedName name="Z_DC61789E_03B0_11D3_88AD_0080C84A5D47_.wvu.PrintArea" localSheetId="1" hidden="1">#REF!</definedName>
    <definedName name="Z_DC61789E_03B0_11D3_88AD_0080C84A5D47_.wvu.PrintArea" localSheetId="33" hidden="1">#REF!</definedName>
    <definedName name="Z_DC61789E_03B0_11D3_88AD_0080C84A5D47_.wvu.PrintArea" localSheetId="25" hidden="1">#REF!</definedName>
    <definedName name="Z_DC61789E_03B0_11D3_88AD_0080C84A5D47_.wvu.PrintArea" hidden="1">#REF!</definedName>
    <definedName name="Z_DC61789F_03B0_11D3_88AD_0080C84A5D47_.wvu.PrintArea" localSheetId="17" hidden="1">#REF!</definedName>
    <definedName name="Z_DC61789F_03B0_11D3_88AD_0080C84A5D47_.wvu.PrintArea" localSheetId="16" hidden="1">#REF!</definedName>
    <definedName name="Z_DC61789F_03B0_11D3_88AD_0080C84A5D47_.wvu.PrintArea" localSheetId="53" hidden="1">#REF!</definedName>
    <definedName name="Z_DC61789F_03B0_11D3_88AD_0080C84A5D47_.wvu.PrintArea" localSheetId="23" hidden="1">#REF!</definedName>
    <definedName name="Z_DC61789F_03B0_11D3_88AD_0080C84A5D47_.wvu.PrintArea" localSheetId="14" hidden="1">#REF!</definedName>
    <definedName name="Z_DC61789F_03B0_11D3_88AD_0080C84A5D47_.wvu.PrintArea" localSheetId="13" hidden="1">#REF!</definedName>
    <definedName name="Z_DC61789F_03B0_11D3_88AD_0080C84A5D47_.wvu.PrintArea" localSheetId="12" hidden="1">#REF!</definedName>
    <definedName name="Z_DC61789F_03B0_11D3_88AD_0080C84A5D47_.wvu.PrintArea" localSheetId="36" hidden="1">#REF!</definedName>
    <definedName name="Z_DC61789F_03B0_11D3_88AD_0080C84A5D47_.wvu.PrintArea" localSheetId="10" hidden="1">#REF!</definedName>
    <definedName name="Z_DC61789F_03B0_11D3_88AD_0080C84A5D47_.wvu.PrintArea" localSheetId="11" hidden="1">#REF!</definedName>
    <definedName name="Z_DC61789F_03B0_11D3_88AD_0080C84A5D47_.wvu.PrintArea" localSheetId="9" hidden="1">#REF!</definedName>
    <definedName name="Z_DC61789F_03B0_11D3_88AD_0080C84A5D47_.wvu.PrintArea" localSheetId="8" hidden="1">#REF!</definedName>
    <definedName name="Z_DC61789F_03B0_11D3_88AD_0080C84A5D47_.wvu.PrintArea" localSheetId="21" hidden="1">#REF!</definedName>
    <definedName name="Z_DC61789F_03B0_11D3_88AD_0080C84A5D47_.wvu.PrintArea" localSheetId="6" hidden="1">#REF!</definedName>
    <definedName name="Z_DC61789F_03B0_11D3_88AD_0080C84A5D47_.wvu.PrintArea" localSheetId="0" hidden="1">#REF!</definedName>
    <definedName name="Z_DC61789F_03B0_11D3_88AD_0080C84A5D47_.wvu.PrintArea" localSheetId="2" hidden="1">#REF!</definedName>
    <definedName name="Z_DC61789F_03B0_11D3_88AD_0080C84A5D47_.wvu.PrintArea" localSheetId="1" hidden="1">#REF!</definedName>
    <definedName name="Z_DC61789F_03B0_11D3_88AD_0080C84A5D47_.wvu.PrintArea" localSheetId="33" hidden="1">#REF!</definedName>
    <definedName name="Z_DC61789F_03B0_11D3_88AD_0080C84A5D47_.wvu.PrintArea" localSheetId="25" hidden="1">#REF!</definedName>
    <definedName name="Z_DC61789F_03B0_11D3_88AD_0080C84A5D47_.wvu.PrintArea" hidden="1">#REF!</definedName>
    <definedName name="Z_DC6178A0_03B0_11D3_88AD_0080C84A5D47_.wvu.PrintArea" localSheetId="17" hidden="1">#REF!</definedName>
    <definedName name="Z_DC6178A0_03B0_11D3_88AD_0080C84A5D47_.wvu.PrintArea" localSheetId="16" hidden="1">#REF!</definedName>
    <definedName name="Z_DC6178A0_03B0_11D3_88AD_0080C84A5D47_.wvu.PrintArea" localSheetId="53" hidden="1">#REF!</definedName>
    <definedName name="Z_DC6178A0_03B0_11D3_88AD_0080C84A5D47_.wvu.PrintArea" localSheetId="23" hidden="1">#REF!</definedName>
    <definedName name="Z_DC6178A0_03B0_11D3_88AD_0080C84A5D47_.wvu.PrintArea" localSheetId="14" hidden="1">#REF!</definedName>
    <definedName name="Z_DC6178A0_03B0_11D3_88AD_0080C84A5D47_.wvu.PrintArea" localSheetId="13" hidden="1">#REF!</definedName>
    <definedName name="Z_DC6178A0_03B0_11D3_88AD_0080C84A5D47_.wvu.PrintArea" localSheetId="12" hidden="1">#REF!</definedName>
    <definedName name="Z_DC6178A0_03B0_11D3_88AD_0080C84A5D47_.wvu.PrintArea" localSheetId="36" hidden="1">#REF!</definedName>
    <definedName name="Z_DC6178A0_03B0_11D3_88AD_0080C84A5D47_.wvu.PrintArea" localSheetId="10" hidden="1">#REF!</definedName>
    <definedName name="Z_DC6178A0_03B0_11D3_88AD_0080C84A5D47_.wvu.PrintArea" localSheetId="11" hidden="1">#REF!</definedName>
    <definedName name="Z_DC6178A0_03B0_11D3_88AD_0080C84A5D47_.wvu.PrintArea" localSheetId="9" hidden="1">#REF!</definedName>
    <definedName name="Z_DC6178A0_03B0_11D3_88AD_0080C84A5D47_.wvu.PrintArea" localSheetId="8" hidden="1">#REF!</definedName>
    <definedName name="Z_DC6178A0_03B0_11D3_88AD_0080C84A5D47_.wvu.PrintArea" localSheetId="21" hidden="1">#REF!</definedName>
    <definedName name="Z_DC6178A0_03B0_11D3_88AD_0080C84A5D47_.wvu.PrintArea" localSheetId="6" hidden="1">#REF!</definedName>
    <definedName name="Z_DC6178A0_03B0_11D3_88AD_0080C84A5D47_.wvu.PrintArea" localSheetId="0" hidden="1">#REF!</definedName>
    <definedName name="Z_DC6178A0_03B0_11D3_88AD_0080C84A5D47_.wvu.PrintArea" localSheetId="2" hidden="1">#REF!</definedName>
    <definedName name="Z_DC6178A0_03B0_11D3_88AD_0080C84A5D47_.wvu.PrintArea" localSheetId="1" hidden="1">#REF!</definedName>
    <definedName name="Z_DC6178A0_03B0_11D3_88AD_0080C84A5D47_.wvu.PrintArea" localSheetId="33" hidden="1">#REF!</definedName>
    <definedName name="Z_DC6178A0_03B0_11D3_88AD_0080C84A5D47_.wvu.PrintArea" localSheetId="25" hidden="1">#REF!</definedName>
    <definedName name="Z_DC6178A0_03B0_11D3_88AD_0080C84A5D47_.wvu.PrintArea" hidden="1">#REF!</definedName>
    <definedName name="Z_DC6178A2_03B0_11D3_88AD_0080C84A5D47_.wvu.PrintArea" localSheetId="17" hidden="1">#REF!</definedName>
    <definedName name="Z_DC6178A2_03B0_11D3_88AD_0080C84A5D47_.wvu.PrintArea" localSheetId="16" hidden="1">#REF!</definedName>
    <definedName name="Z_DC6178A2_03B0_11D3_88AD_0080C84A5D47_.wvu.PrintArea" localSheetId="53" hidden="1">#REF!</definedName>
    <definedName name="Z_DC6178A2_03B0_11D3_88AD_0080C84A5D47_.wvu.PrintArea" localSheetId="23" hidden="1">#REF!</definedName>
    <definedName name="Z_DC6178A2_03B0_11D3_88AD_0080C84A5D47_.wvu.PrintArea" localSheetId="14" hidden="1">#REF!</definedName>
    <definedName name="Z_DC6178A2_03B0_11D3_88AD_0080C84A5D47_.wvu.PrintArea" localSheetId="13" hidden="1">#REF!</definedName>
    <definedName name="Z_DC6178A2_03B0_11D3_88AD_0080C84A5D47_.wvu.PrintArea" localSheetId="12" hidden="1">#REF!</definedName>
    <definedName name="Z_DC6178A2_03B0_11D3_88AD_0080C84A5D47_.wvu.PrintArea" localSheetId="36" hidden="1">#REF!</definedName>
    <definedName name="Z_DC6178A2_03B0_11D3_88AD_0080C84A5D47_.wvu.PrintArea" localSheetId="10" hidden="1">#REF!</definedName>
    <definedName name="Z_DC6178A2_03B0_11D3_88AD_0080C84A5D47_.wvu.PrintArea" localSheetId="11" hidden="1">#REF!</definedName>
    <definedName name="Z_DC6178A2_03B0_11D3_88AD_0080C84A5D47_.wvu.PrintArea" localSheetId="9" hidden="1">#REF!</definedName>
    <definedName name="Z_DC6178A2_03B0_11D3_88AD_0080C84A5D47_.wvu.PrintArea" localSheetId="8" hidden="1">#REF!</definedName>
    <definedName name="Z_DC6178A2_03B0_11D3_88AD_0080C84A5D47_.wvu.PrintArea" localSheetId="21" hidden="1">#REF!</definedName>
    <definedName name="Z_DC6178A2_03B0_11D3_88AD_0080C84A5D47_.wvu.PrintArea" localSheetId="6" hidden="1">#REF!</definedName>
    <definedName name="Z_DC6178A2_03B0_11D3_88AD_0080C84A5D47_.wvu.PrintArea" localSheetId="0" hidden="1">#REF!</definedName>
    <definedName name="Z_DC6178A2_03B0_11D3_88AD_0080C84A5D47_.wvu.PrintArea" localSheetId="2" hidden="1">#REF!</definedName>
    <definedName name="Z_DC6178A2_03B0_11D3_88AD_0080C84A5D47_.wvu.PrintArea" localSheetId="1" hidden="1">#REF!</definedName>
    <definedName name="Z_DC6178A2_03B0_11D3_88AD_0080C84A5D47_.wvu.PrintArea" localSheetId="33" hidden="1">#REF!</definedName>
    <definedName name="Z_DC6178A2_03B0_11D3_88AD_0080C84A5D47_.wvu.PrintArea" localSheetId="25" hidden="1">#REF!</definedName>
    <definedName name="Z_DC6178A2_03B0_11D3_88AD_0080C84A5D47_.wvu.PrintArea" hidden="1">#REF!</definedName>
    <definedName name="Z_DC6178A3_03B0_11D3_88AD_0080C84A5D47_.wvu.PrintArea" localSheetId="17" hidden="1">#REF!</definedName>
    <definedName name="Z_DC6178A3_03B0_11D3_88AD_0080C84A5D47_.wvu.PrintArea" localSheetId="16" hidden="1">#REF!</definedName>
    <definedName name="Z_DC6178A3_03B0_11D3_88AD_0080C84A5D47_.wvu.PrintArea" localSheetId="53" hidden="1">#REF!</definedName>
    <definedName name="Z_DC6178A3_03B0_11D3_88AD_0080C84A5D47_.wvu.PrintArea" localSheetId="23" hidden="1">#REF!</definedName>
    <definedName name="Z_DC6178A3_03B0_11D3_88AD_0080C84A5D47_.wvu.PrintArea" localSheetId="14" hidden="1">#REF!</definedName>
    <definedName name="Z_DC6178A3_03B0_11D3_88AD_0080C84A5D47_.wvu.PrintArea" localSheetId="13" hidden="1">#REF!</definedName>
    <definedName name="Z_DC6178A3_03B0_11D3_88AD_0080C84A5D47_.wvu.PrintArea" localSheetId="12" hidden="1">#REF!</definedName>
    <definedName name="Z_DC6178A3_03B0_11D3_88AD_0080C84A5D47_.wvu.PrintArea" localSheetId="36" hidden="1">#REF!</definedName>
    <definedName name="Z_DC6178A3_03B0_11D3_88AD_0080C84A5D47_.wvu.PrintArea" localSheetId="10" hidden="1">#REF!</definedName>
    <definedName name="Z_DC6178A3_03B0_11D3_88AD_0080C84A5D47_.wvu.PrintArea" localSheetId="11" hidden="1">#REF!</definedName>
    <definedName name="Z_DC6178A3_03B0_11D3_88AD_0080C84A5D47_.wvu.PrintArea" localSheetId="9" hidden="1">#REF!</definedName>
    <definedName name="Z_DC6178A3_03B0_11D3_88AD_0080C84A5D47_.wvu.PrintArea" localSheetId="8" hidden="1">#REF!</definedName>
    <definedName name="Z_DC6178A3_03B0_11D3_88AD_0080C84A5D47_.wvu.PrintArea" localSheetId="21" hidden="1">#REF!</definedName>
    <definedName name="Z_DC6178A3_03B0_11D3_88AD_0080C84A5D47_.wvu.PrintArea" localSheetId="6" hidden="1">#REF!</definedName>
    <definedName name="Z_DC6178A3_03B0_11D3_88AD_0080C84A5D47_.wvu.PrintArea" localSheetId="0" hidden="1">#REF!</definedName>
    <definedName name="Z_DC6178A3_03B0_11D3_88AD_0080C84A5D47_.wvu.PrintArea" localSheetId="2" hidden="1">#REF!</definedName>
    <definedName name="Z_DC6178A3_03B0_11D3_88AD_0080C84A5D47_.wvu.PrintArea" localSheetId="1" hidden="1">#REF!</definedName>
    <definedName name="Z_DC6178A3_03B0_11D3_88AD_0080C84A5D47_.wvu.PrintArea" localSheetId="33" hidden="1">#REF!</definedName>
    <definedName name="Z_DC6178A3_03B0_11D3_88AD_0080C84A5D47_.wvu.PrintArea" localSheetId="25" hidden="1">#REF!</definedName>
    <definedName name="Z_DC6178A3_03B0_11D3_88AD_0080C84A5D47_.wvu.PrintArea" hidden="1">#REF!</definedName>
    <definedName name="Z_DC6178A4_03B0_11D3_88AD_0080C84A5D47_.wvu.PrintArea" localSheetId="17" hidden="1">#REF!</definedName>
    <definedName name="Z_DC6178A4_03B0_11D3_88AD_0080C84A5D47_.wvu.PrintArea" localSheetId="16" hidden="1">#REF!</definedName>
    <definedName name="Z_DC6178A4_03B0_11D3_88AD_0080C84A5D47_.wvu.PrintArea" localSheetId="53" hidden="1">#REF!</definedName>
    <definedName name="Z_DC6178A4_03B0_11D3_88AD_0080C84A5D47_.wvu.PrintArea" localSheetId="23" hidden="1">#REF!</definedName>
    <definedName name="Z_DC6178A4_03B0_11D3_88AD_0080C84A5D47_.wvu.PrintArea" localSheetId="14" hidden="1">#REF!</definedName>
    <definedName name="Z_DC6178A4_03B0_11D3_88AD_0080C84A5D47_.wvu.PrintArea" localSheetId="13" hidden="1">#REF!</definedName>
    <definedName name="Z_DC6178A4_03B0_11D3_88AD_0080C84A5D47_.wvu.PrintArea" localSheetId="12" hidden="1">#REF!</definedName>
    <definedName name="Z_DC6178A4_03B0_11D3_88AD_0080C84A5D47_.wvu.PrintArea" localSheetId="36" hidden="1">#REF!</definedName>
    <definedName name="Z_DC6178A4_03B0_11D3_88AD_0080C84A5D47_.wvu.PrintArea" localSheetId="10" hidden="1">#REF!</definedName>
    <definedName name="Z_DC6178A4_03B0_11D3_88AD_0080C84A5D47_.wvu.PrintArea" localSheetId="11" hidden="1">#REF!</definedName>
    <definedName name="Z_DC6178A4_03B0_11D3_88AD_0080C84A5D47_.wvu.PrintArea" localSheetId="9" hidden="1">#REF!</definedName>
    <definedName name="Z_DC6178A4_03B0_11D3_88AD_0080C84A5D47_.wvu.PrintArea" localSheetId="8" hidden="1">#REF!</definedName>
    <definedName name="Z_DC6178A4_03B0_11D3_88AD_0080C84A5D47_.wvu.PrintArea" localSheetId="21" hidden="1">#REF!</definedName>
    <definedName name="Z_DC6178A4_03B0_11D3_88AD_0080C84A5D47_.wvu.PrintArea" localSheetId="6" hidden="1">#REF!</definedName>
    <definedName name="Z_DC6178A4_03B0_11D3_88AD_0080C84A5D47_.wvu.PrintArea" localSheetId="0" hidden="1">#REF!</definedName>
    <definedName name="Z_DC6178A4_03B0_11D3_88AD_0080C84A5D47_.wvu.PrintArea" localSheetId="2" hidden="1">#REF!</definedName>
    <definedName name="Z_DC6178A4_03B0_11D3_88AD_0080C84A5D47_.wvu.PrintArea" localSheetId="1" hidden="1">#REF!</definedName>
    <definedName name="Z_DC6178A4_03B0_11D3_88AD_0080C84A5D47_.wvu.PrintArea" localSheetId="33" hidden="1">#REF!</definedName>
    <definedName name="Z_DC6178A4_03B0_11D3_88AD_0080C84A5D47_.wvu.PrintArea" localSheetId="25" hidden="1">#REF!</definedName>
    <definedName name="Z_DC6178A4_03B0_11D3_88AD_0080C84A5D47_.wvu.PrintArea" hidden="1">#REF!</definedName>
    <definedName name="Z_DC6178A6_03B0_11D3_88AD_0080C84A5D47_.wvu.PrintArea" localSheetId="17" hidden="1">#REF!</definedName>
    <definedName name="Z_DC6178A6_03B0_11D3_88AD_0080C84A5D47_.wvu.PrintArea" localSheetId="16" hidden="1">#REF!</definedName>
    <definedName name="Z_DC6178A6_03B0_11D3_88AD_0080C84A5D47_.wvu.PrintArea" localSheetId="53" hidden="1">#REF!</definedName>
    <definedName name="Z_DC6178A6_03B0_11D3_88AD_0080C84A5D47_.wvu.PrintArea" localSheetId="23" hidden="1">#REF!</definedName>
    <definedName name="Z_DC6178A6_03B0_11D3_88AD_0080C84A5D47_.wvu.PrintArea" localSheetId="14" hidden="1">#REF!</definedName>
    <definedName name="Z_DC6178A6_03B0_11D3_88AD_0080C84A5D47_.wvu.PrintArea" localSheetId="13" hidden="1">#REF!</definedName>
    <definedName name="Z_DC6178A6_03B0_11D3_88AD_0080C84A5D47_.wvu.PrintArea" localSheetId="12" hidden="1">#REF!</definedName>
    <definedName name="Z_DC6178A6_03B0_11D3_88AD_0080C84A5D47_.wvu.PrintArea" localSheetId="36" hidden="1">#REF!</definedName>
    <definedName name="Z_DC6178A6_03B0_11D3_88AD_0080C84A5D47_.wvu.PrintArea" localSheetId="10" hidden="1">#REF!</definedName>
    <definedName name="Z_DC6178A6_03B0_11D3_88AD_0080C84A5D47_.wvu.PrintArea" localSheetId="11" hidden="1">#REF!</definedName>
    <definedName name="Z_DC6178A6_03B0_11D3_88AD_0080C84A5D47_.wvu.PrintArea" localSheetId="9" hidden="1">#REF!</definedName>
    <definedName name="Z_DC6178A6_03B0_11D3_88AD_0080C84A5D47_.wvu.PrintArea" localSheetId="8" hidden="1">#REF!</definedName>
    <definedName name="Z_DC6178A6_03B0_11D3_88AD_0080C84A5D47_.wvu.PrintArea" localSheetId="21" hidden="1">#REF!</definedName>
    <definedName name="Z_DC6178A6_03B0_11D3_88AD_0080C84A5D47_.wvu.PrintArea" localSheetId="6" hidden="1">#REF!</definedName>
    <definedName name="Z_DC6178A6_03B0_11D3_88AD_0080C84A5D47_.wvu.PrintArea" localSheetId="0" hidden="1">#REF!</definedName>
    <definedName name="Z_DC6178A6_03B0_11D3_88AD_0080C84A5D47_.wvu.PrintArea" localSheetId="2" hidden="1">#REF!</definedName>
    <definedName name="Z_DC6178A6_03B0_11D3_88AD_0080C84A5D47_.wvu.PrintArea" localSheetId="1" hidden="1">#REF!</definedName>
    <definedName name="Z_DC6178A6_03B0_11D3_88AD_0080C84A5D47_.wvu.PrintArea" localSheetId="33" hidden="1">#REF!</definedName>
    <definedName name="Z_DC6178A6_03B0_11D3_88AD_0080C84A5D47_.wvu.PrintArea" localSheetId="25" hidden="1">#REF!</definedName>
    <definedName name="Z_DC6178A6_03B0_11D3_88AD_0080C84A5D47_.wvu.PrintArea" hidden="1">#REF!</definedName>
    <definedName name="Z_DC6178A7_03B0_11D3_88AD_0080C84A5D47_.wvu.PrintArea" localSheetId="17" hidden="1">#REF!</definedName>
    <definedName name="Z_DC6178A7_03B0_11D3_88AD_0080C84A5D47_.wvu.PrintArea" localSheetId="16" hidden="1">#REF!</definedName>
    <definedName name="Z_DC6178A7_03B0_11D3_88AD_0080C84A5D47_.wvu.PrintArea" localSheetId="53" hidden="1">#REF!</definedName>
    <definedName name="Z_DC6178A7_03B0_11D3_88AD_0080C84A5D47_.wvu.PrintArea" localSheetId="23" hidden="1">#REF!</definedName>
    <definedName name="Z_DC6178A7_03B0_11D3_88AD_0080C84A5D47_.wvu.PrintArea" localSheetId="14" hidden="1">#REF!</definedName>
    <definedName name="Z_DC6178A7_03B0_11D3_88AD_0080C84A5D47_.wvu.PrintArea" localSheetId="13" hidden="1">#REF!</definedName>
    <definedName name="Z_DC6178A7_03B0_11D3_88AD_0080C84A5D47_.wvu.PrintArea" localSheetId="12" hidden="1">#REF!</definedName>
    <definedName name="Z_DC6178A7_03B0_11D3_88AD_0080C84A5D47_.wvu.PrintArea" localSheetId="36" hidden="1">#REF!</definedName>
    <definedName name="Z_DC6178A7_03B0_11D3_88AD_0080C84A5D47_.wvu.PrintArea" localSheetId="10" hidden="1">#REF!</definedName>
    <definedName name="Z_DC6178A7_03B0_11D3_88AD_0080C84A5D47_.wvu.PrintArea" localSheetId="11" hidden="1">#REF!</definedName>
    <definedName name="Z_DC6178A7_03B0_11D3_88AD_0080C84A5D47_.wvu.PrintArea" localSheetId="9" hidden="1">#REF!</definedName>
    <definedName name="Z_DC6178A7_03B0_11D3_88AD_0080C84A5D47_.wvu.PrintArea" localSheetId="8" hidden="1">#REF!</definedName>
    <definedName name="Z_DC6178A7_03B0_11D3_88AD_0080C84A5D47_.wvu.PrintArea" localSheetId="21" hidden="1">#REF!</definedName>
    <definedName name="Z_DC6178A7_03B0_11D3_88AD_0080C84A5D47_.wvu.PrintArea" localSheetId="6" hidden="1">#REF!</definedName>
    <definedName name="Z_DC6178A7_03B0_11D3_88AD_0080C84A5D47_.wvu.PrintArea" localSheetId="0" hidden="1">#REF!</definedName>
    <definedName name="Z_DC6178A7_03B0_11D3_88AD_0080C84A5D47_.wvu.PrintArea" localSheetId="2" hidden="1">#REF!</definedName>
    <definedName name="Z_DC6178A7_03B0_11D3_88AD_0080C84A5D47_.wvu.PrintArea" localSheetId="1" hidden="1">#REF!</definedName>
    <definedName name="Z_DC6178A7_03B0_11D3_88AD_0080C84A5D47_.wvu.PrintArea" localSheetId="33" hidden="1">#REF!</definedName>
    <definedName name="Z_DC6178A7_03B0_11D3_88AD_0080C84A5D47_.wvu.PrintArea" localSheetId="25" hidden="1">#REF!</definedName>
    <definedName name="Z_DC6178A7_03B0_11D3_88AD_0080C84A5D47_.wvu.PrintArea" hidden="1">#REF!</definedName>
    <definedName name="Z_DC6178A9_03B0_11D3_88AD_0080C84A5D47_.wvu.PrintArea" localSheetId="17" hidden="1">#REF!</definedName>
    <definedName name="Z_DC6178A9_03B0_11D3_88AD_0080C84A5D47_.wvu.PrintArea" localSheetId="16" hidden="1">#REF!</definedName>
    <definedName name="Z_DC6178A9_03B0_11D3_88AD_0080C84A5D47_.wvu.PrintArea" localSheetId="53" hidden="1">#REF!</definedName>
    <definedName name="Z_DC6178A9_03B0_11D3_88AD_0080C84A5D47_.wvu.PrintArea" localSheetId="23" hidden="1">#REF!</definedName>
    <definedName name="Z_DC6178A9_03B0_11D3_88AD_0080C84A5D47_.wvu.PrintArea" localSheetId="14" hidden="1">#REF!</definedName>
    <definedName name="Z_DC6178A9_03B0_11D3_88AD_0080C84A5D47_.wvu.PrintArea" localSheetId="13" hidden="1">#REF!</definedName>
    <definedName name="Z_DC6178A9_03B0_11D3_88AD_0080C84A5D47_.wvu.PrintArea" localSheetId="12" hidden="1">#REF!</definedName>
    <definedName name="Z_DC6178A9_03B0_11D3_88AD_0080C84A5D47_.wvu.PrintArea" localSheetId="36" hidden="1">#REF!</definedName>
    <definedName name="Z_DC6178A9_03B0_11D3_88AD_0080C84A5D47_.wvu.PrintArea" localSheetId="10" hidden="1">#REF!</definedName>
    <definedName name="Z_DC6178A9_03B0_11D3_88AD_0080C84A5D47_.wvu.PrintArea" localSheetId="11" hidden="1">#REF!</definedName>
    <definedName name="Z_DC6178A9_03B0_11D3_88AD_0080C84A5D47_.wvu.PrintArea" localSheetId="9" hidden="1">#REF!</definedName>
    <definedName name="Z_DC6178A9_03B0_11D3_88AD_0080C84A5D47_.wvu.PrintArea" localSheetId="8" hidden="1">#REF!</definedName>
    <definedName name="Z_DC6178A9_03B0_11D3_88AD_0080C84A5D47_.wvu.PrintArea" localSheetId="21" hidden="1">#REF!</definedName>
    <definedName name="Z_DC6178A9_03B0_11D3_88AD_0080C84A5D47_.wvu.PrintArea" localSheetId="6" hidden="1">#REF!</definedName>
    <definedName name="Z_DC6178A9_03B0_11D3_88AD_0080C84A5D47_.wvu.PrintArea" localSheetId="0" hidden="1">#REF!</definedName>
    <definedName name="Z_DC6178A9_03B0_11D3_88AD_0080C84A5D47_.wvu.PrintArea" localSheetId="2" hidden="1">#REF!</definedName>
    <definedName name="Z_DC6178A9_03B0_11D3_88AD_0080C84A5D47_.wvu.PrintArea" localSheetId="1" hidden="1">#REF!</definedName>
    <definedName name="Z_DC6178A9_03B0_11D3_88AD_0080C84A5D47_.wvu.PrintArea" localSheetId="33" hidden="1">#REF!</definedName>
    <definedName name="Z_DC6178A9_03B0_11D3_88AD_0080C84A5D47_.wvu.PrintArea" localSheetId="25" hidden="1">#REF!</definedName>
    <definedName name="Z_DC6178A9_03B0_11D3_88AD_0080C84A5D47_.wvu.PrintArea" hidden="1">#REF!</definedName>
    <definedName name="Z_DC6178AB_03B0_11D3_88AD_0080C84A5D47_.wvu.PrintArea" localSheetId="17" hidden="1">#REF!</definedName>
    <definedName name="Z_DC6178AB_03B0_11D3_88AD_0080C84A5D47_.wvu.PrintArea" localSheetId="16" hidden="1">#REF!</definedName>
    <definedName name="Z_DC6178AB_03B0_11D3_88AD_0080C84A5D47_.wvu.PrintArea" localSheetId="53" hidden="1">#REF!</definedName>
    <definedName name="Z_DC6178AB_03B0_11D3_88AD_0080C84A5D47_.wvu.PrintArea" localSheetId="23" hidden="1">#REF!</definedName>
    <definedName name="Z_DC6178AB_03B0_11D3_88AD_0080C84A5D47_.wvu.PrintArea" localSheetId="14" hidden="1">#REF!</definedName>
    <definedName name="Z_DC6178AB_03B0_11D3_88AD_0080C84A5D47_.wvu.PrintArea" localSheetId="13" hidden="1">#REF!</definedName>
    <definedName name="Z_DC6178AB_03B0_11D3_88AD_0080C84A5D47_.wvu.PrintArea" localSheetId="12" hidden="1">#REF!</definedName>
    <definedName name="Z_DC6178AB_03B0_11D3_88AD_0080C84A5D47_.wvu.PrintArea" localSheetId="36" hidden="1">#REF!</definedName>
    <definedName name="Z_DC6178AB_03B0_11D3_88AD_0080C84A5D47_.wvu.PrintArea" localSheetId="10" hidden="1">#REF!</definedName>
    <definedName name="Z_DC6178AB_03B0_11D3_88AD_0080C84A5D47_.wvu.PrintArea" localSheetId="11" hidden="1">#REF!</definedName>
    <definedName name="Z_DC6178AB_03B0_11D3_88AD_0080C84A5D47_.wvu.PrintArea" localSheetId="9" hidden="1">#REF!</definedName>
    <definedName name="Z_DC6178AB_03B0_11D3_88AD_0080C84A5D47_.wvu.PrintArea" localSheetId="8" hidden="1">#REF!</definedName>
    <definedName name="Z_DC6178AB_03B0_11D3_88AD_0080C84A5D47_.wvu.PrintArea" localSheetId="21" hidden="1">#REF!</definedName>
    <definedName name="Z_DC6178AB_03B0_11D3_88AD_0080C84A5D47_.wvu.PrintArea" localSheetId="6" hidden="1">#REF!</definedName>
    <definedName name="Z_DC6178AB_03B0_11D3_88AD_0080C84A5D47_.wvu.PrintArea" localSheetId="0" hidden="1">#REF!</definedName>
    <definedName name="Z_DC6178AB_03B0_11D3_88AD_0080C84A5D47_.wvu.PrintArea" localSheetId="2" hidden="1">#REF!</definedName>
    <definedName name="Z_DC6178AB_03B0_11D3_88AD_0080C84A5D47_.wvu.PrintArea" localSheetId="1" hidden="1">#REF!</definedName>
    <definedName name="Z_DC6178AB_03B0_11D3_88AD_0080C84A5D47_.wvu.PrintArea" localSheetId="33" hidden="1">#REF!</definedName>
    <definedName name="Z_DC6178AB_03B0_11D3_88AD_0080C84A5D47_.wvu.PrintArea" localSheetId="25" hidden="1">#REF!</definedName>
    <definedName name="Z_DC6178AB_03B0_11D3_88AD_0080C84A5D47_.wvu.PrintArea" hidden="1">#REF!</definedName>
    <definedName name="Z_DC6178AC_03B0_11D3_88AD_0080C84A5D47_.wvu.PrintArea" localSheetId="17" hidden="1">#REF!</definedName>
    <definedName name="Z_DC6178AC_03B0_11D3_88AD_0080C84A5D47_.wvu.PrintArea" localSheetId="16" hidden="1">#REF!</definedName>
    <definedName name="Z_DC6178AC_03B0_11D3_88AD_0080C84A5D47_.wvu.PrintArea" localSheetId="53" hidden="1">#REF!</definedName>
    <definedName name="Z_DC6178AC_03B0_11D3_88AD_0080C84A5D47_.wvu.PrintArea" localSheetId="23" hidden="1">#REF!</definedName>
    <definedName name="Z_DC6178AC_03B0_11D3_88AD_0080C84A5D47_.wvu.PrintArea" localSheetId="14" hidden="1">#REF!</definedName>
    <definedName name="Z_DC6178AC_03B0_11D3_88AD_0080C84A5D47_.wvu.PrintArea" localSheetId="13" hidden="1">#REF!</definedName>
    <definedName name="Z_DC6178AC_03B0_11D3_88AD_0080C84A5D47_.wvu.PrintArea" localSheetId="12" hidden="1">#REF!</definedName>
    <definedName name="Z_DC6178AC_03B0_11D3_88AD_0080C84A5D47_.wvu.PrintArea" localSheetId="36" hidden="1">#REF!</definedName>
    <definedName name="Z_DC6178AC_03B0_11D3_88AD_0080C84A5D47_.wvu.PrintArea" localSheetId="10" hidden="1">#REF!</definedName>
    <definedName name="Z_DC6178AC_03B0_11D3_88AD_0080C84A5D47_.wvu.PrintArea" localSheetId="11" hidden="1">#REF!</definedName>
    <definedName name="Z_DC6178AC_03B0_11D3_88AD_0080C84A5D47_.wvu.PrintArea" localSheetId="9" hidden="1">#REF!</definedName>
    <definedName name="Z_DC6178AC_03B0_11D3_88AD_0080C84A5D47_.wvu.PrintArea" localSheetId="8" hidden="1">#REF!</definedName>
    <definedName name="Z_DC6178AC_03B0_11D3_88AD_0080C84A5D47_.wvu.PrintArea" localSheetId="21" hidden="1">#REF!</definedName>
    <definedName name="Z_DC6178AC_03B0_11D3_88AD_0080C84A5D47_.wvu.PrintArea" localSheetId="6" hidden="1">#REF!</definedName>
    <definedName name="Z_DC6178AC_03B0_11D3_88AD_0080C84A5D47_.wvu.PrintArea" localSheetId="0" hidden="1">#REF!</definedName>
    <definedName name="Z_DC6178AC_03B0_11D3_88AD_0080C84A5D47_.wvu.PrintArea" localSheetId="2" hidden="1">#REF!</definedName>
    <definedName name="Z_DC6178AC_03B0_11D3_88AD_0080C84A5D47_.wvu.PrintArea" localSheetId="1" hidden="1">#REF!</definedName>
    <definedName name="Z_DC6178AC_03B0_11D3_88AD_0080C84A5D47_.wvu.PrintArea" localSheetId="33" hidden="1">#REF!</definedName>
    <definedName name="Z_DC6178AC_03B0_11D3_88AD_0080C84A5D47_.wvu.PrintArea" localSheetId="25" hidden="1">#REF!</definedName>
    <definedName name="Z_DC6178AC_03B0_11D3_88AD_0080C84A5D47_.wvu.PrintArea" hidden="1">#REF!</definedName>
    <definedName name="Z_DC6178AD_03B0_11D3_88AD_0080C84A5D47_.wvu.PrintArea" localSheetId="17" hidden="1">#REF!</definedName>
    <definedName name="Z_DC6178AD_03B0_11D3_88AD_0080C84A5D47_.wvu.PrintArea" localSheetId="16" hidden="1">#REF!</definedName>
    <definedName name="Z_DC6178AD_03B0_11D3_88AD_0080C84A5D47_.wvu.PrintArea" localSheetId="53" hidden="1">#REF!</definedName>
    <definedName name="Z_DC6178AD_03B0_11D3_88AD_0080C84A5D47_.wvu.PrintArea" localSheetId="23" hidden="1">#REF!</definedName>
    <definedName name="Z_DC6178AD_03B0_11D3_88AD_0080C84A5D47_.wvu.PrintArea" localSheetId="14" hidden="1">#REF!</definedName>
    <definedName name="Z_DC6178AD_03B0_11D3_88AD_0080C84A5D47_.wvu.PrintArea" localSheetId="13" hidden="1">#REF!</definedName>
    <definedName name="Z_DC6178AD_03B0_11D3_88AD_0080C84A5D47_.wvu.PrintArea" localSheetId="12" hidden="1">#REF!</definedName>
    <definedName name="Z_DC6178AD_03B0_11D3_88AD_0080C84A5D47_.wvu.PrintArea" localSheetId="36" hidden="1">#REF!</definedName>
    <definedName name="Z_DC6178AD_03B0_11D3_88AD_0080C84A5D47_.wvu.PrintArea" localSheetId="10" hidden="1">#REF!</definedName>
    <definedName name="Z_DC6178AD_03B0_11D3_88AD_0080C84A5D47_.wvu.PrintArea" localSheetId="11" hidden="1">#REF!</definedName>
    <definedName name="Z_DC6178AD_03B0_11D3_88AD_0080C84A5D47_.wvu.PrintArea" localSheetId="9" hidden="1">#REF!</definedName>
    <definedName name="Z_DC6178AD_03B0_11D3_88AD_0080C84A5D47_.wvu.PrintArea" localSheetId="8" hidden="1">#REF!</definedName>
    <definedName name="Z_DC6178AD_03B0_11D3_88AD_0080C84A5D47_.wvu.PrintArea" localSheetId="21" hidden="1">#REF!</definedName>
    <definedName name="Z_DC6178AD_03B0_11D3_88AD_0080C84A5D47_.wvu.PrintArea" localSheetId="6" hidden="1">#REF!</definedName>
    <definedName name="Z_DC6178AD_03B0_11D3_88AD_0080C84A5D47_.wvu.PrintArea" localSheetId="0" hidden="1">#REF!</definedName>
    <definedName name="Z_DC6178AD_03B0_11D3_88AD_0080C84A5D47_.wvu.PrintArea" localSheetId="2" hidden="1">#REF!</definedName>
    <definedName name="Z_DC6178AD_03B0_11D3_88AD_0080C84A5D47_.wvu.PrintArea" localSheetId="1" hidden="1">#REF!</definedName>
    <definedName name="Z_DC6178AD_03B0_11D3_88AD_0080C84A5D47_.wvu.PrintArea" localSheetId="33" hidden="1">#REF!</definedName>
    <definedName name="Z_DC6178AD_03B0_11D3_88AD_0080C84A5D47_.wvu.PrintArea" localSheetId="25" hidden="1">#REF!</definedName>
    <definedName name="Z_DC6178AD_03B0_11D3_88AD_0080C84A5D47_.wvu.PrintArea" hidden="1">#REF!</definedName>
    <definedName name="Z_DC6178AF_03B0_11D3_88AD_0080C84A5D47_.wvu.PrintArea" localSheetId="17" hidden="1">#REF!</definedName>
    <definedName name="Z_DC6178AF_03B0_11D3_88AD_0080C84A5D47_.wvu.PrintArea" localSheetId="16" hidden="1">#REF!</definedName>
    <definedName name="Z_DC6178AF_03B0_11D3_88AD_0080C84A5D47_.wvu.PrintArea" localSheetId="53" hidden="1">#REF!</definedName>
    <definedName name="Z_DC6178AF_03B0_11D3_88AD_0080C84A5D47_.wvu.PrintArea" localSheetId="23" hidden="1">#REF!</definedName>
    <definedName name="Z_DC6178AF_03B0_11D3_88AD_0080C84A5D47_.wvu.PrintArea" localSheetId="14" hidden="1">#REF!</definedName>
    <definedName name="Z_DC6178AF_03B0_11D3_88AD_0080C84A5D47_.wvu.PrintArea" localSheetId="13" hidden="1">#REF!</definedName>
    <definedName name="Z_DC6178AF_03B0_11D3_88AD_0080C84A5D47_.wvu.PrintArea" localSheetId="12" hidden="1">#REF!</definedName>
    <definedName name="Z_DC6178AF_03B0_11D3_88AD_0080C84A5D47_.wvu.PrintArea" localSheetId="36" hidden="1">#REF!</definedName>
    <definedName name="Z_DC6178AF_03B0_11D3_88AD_0080C84A5D47_.wvu.PrintArea" localSheetId="10" hidden="1">#REF!</definedName>
    <definedName name="Z_DC6178AF_03B0_11D3_88AD_0080C84A5D47_.wvu.PrintArea" localSheetId="11" hidden="1">#REF!</definedName>
    <definedName name="Z_DC6178AF_03B0_11D3_88AD_0080C84A5D47_.wvu.PrintArea" localSheetId="9" hidden="1">#REF!</definedName>
    <definedName name="Z_DC6178AF_03B0_11D3_88AD_0080C84A5D47_.wvu.PrintArea" localSheetId="8" hidden="1">#REF!</definedName>
    <definedName name="Z_DC6178AF_03B0_11D3_88AD_0080C84A5D47_.wvu.PrintArea" localSheetId="21" hidden="1">#REF!</definedName>
    <definedName name="Z_DC6178AF_03B0_11D3_88AD_0080C84A5D47_.wvu.PrintArea" localSheetId="6" hidden="1">#REF!</definedName>
    <definedName name="Z_DC6178AF_03B0_11D3_88AD_0080C84A5D47_.wvu.PrintArea" localSheetId="0" hidden="1">#REF!</definedName>
    <definedName name="Z_DC6178AF_03B0_11D3_88AD_0080C84A5D47_.wvu.PrintArea" localSheetId="2" hidden="1">#REF!</definedName>
    <definedName name="Z_DC6178AF_03B0_11D3_88AD_0080C84A5D47_.wvu.PrintArea" localSheetId="1" hidden="1">#REF!</definedName>
    <definedName name="Z_DC6178AF_03B0_11D3_88AD_0080C84A5D47_.wvu.PrintArea" localSheetId="33" hidden="1">#REF!</definedName>
    <definedName name="Z_DC6178AF_03B0_11D3_88AD_0080C84A5D47_.wvu.PrintArea" localSheetId="25" hidden="1">#REF!</definedName>
    <definedName name="Z_DC6178AF_03B0_11D3_88AD_0080C84A5D47_.wvu.PrintArea" hidden="1">#REF!</definedName>
    <definedName name="Z_DC6178B0_03B0_11D3_88AD_0080C84A5D47_.wvu.PrintArea" localSheetId="17" hidden="1">#REF!</definedName>
    <definedName name="Z_DC6178B0_03B0_11D3_88AD_0080C84A5D47_.wvu.PrintArea" localSheetId="16" hidden="1">#REF!</definedName>
    <definedName name="Z_DC6178B0_03B0_11D3_88AD_0080C84A5D47_.wvu.PrintArea" localSheetId="53" hidden="1">#REF!</definedName>
    <definedName name="Z_DC6178B0_03B0_11D3_88AD_0080C84A5D47_.wvu.PrintArea" localSheetId="23" hidden="1">#REF!</definedName>
    <definedName name="Z_DC6178B0_03B0_11D3_88AD_0080C84A5D47_.wvu.PrintArea" localSheetId="14" hidden="1">#REF!</definedName>
    <definedName name="Z_DC6178B0_03B0_11D3_88AD_0080C84A5D47_.wvu.PrintArea" localSheetId="13" hidden="1">#REF!</definedName>
    <definedName name="Z_DC6178B0_03B0_11D3_88AD_0080C84A5D47_.wvu.PrintArea" localSheetId="12" hidden="1">#REF!</definedName>
    <definedName name="Z_DC6178B0_03B0_11D3_88AD_0080C84A5D47_.wvu.PrintArea" localSheetId="36" hidden="1">#REF!</definedName>
    <definedName name="Z_DC6178B0_03B0_11D3_88AD_0080C84A5D47_.wvu.PrintArea" localSheetId="10" hidden="1">#REF!</definedName>
    <definedName name="Z_DC6178B0_03B0_11D3_88AD_0080C84A5D47_.wvu.PrintArea" localSheetId="11" hidden="1">#REF!</definedName>
    <definedName name="Z_DC6178B0_03B0_11D3_88AD_0080C84A5D47_.wvu.PrintArea" localSheetId="9" hidden="1">#REF!</definedName>
    <definedName name="Z_DC6178B0_03B0_11D3_88AD_0080C84A5D47_.wvu.PrintArea" localSheetId="8" hidden="1">#REF!</definedName>
    <definedName name="Z_DC6178B0_03B0_11D3_88AD_0080C84A5D47_.wvu.PrintArea" localSheetId="21" hidden="1">#REF!</definedName>
    <definedName name="Z_DC6178B0_03B0_11D3_88AD_0080C84A5D47_.wvu.PrintArea" localSheetId="6" hidden="1">#REF!</definedName>
    <definedName name="Z_DC6178B0_03B0_11D3_88AD_0080C84A5D47_.wvu.PrintArea" localSheetId="0" hidden="1">#REF!</definedName>
    <definedName name="Z_DC6178B0_03B0_11D3_88AD_0080C84A5D47_.wvu.PrintArea" localSheetId="2" hidden="1">#REF!</definedName>
    <definedName name="Z_DC6178B0_03B0_11D3_88AD_0080C84A5D47_.wvu.PrintArea" localSheetId="1" hidden="1">#REF!</definedName>
    <definedName name="Z_DC6178B0_03B0_11D3_88AD_0080C84A5D47_.wvu.PrintArea" localSheetId="33" hidden="1">#REF!</definedName>
    <definedName name="Z_DC6178B0_03B0_11D3_88AD_0080C84A5D47_.wvu.PrintArea" localSheetId="25" hidden="1">#REF!</definedName>
    <definedName name="Z_DC6178B0_03B0_11D3_88AD_0080C84A5D47_.wvu.PrintArea" hidden="1">#REF!</definedName>
    <definedName name="Z_DC6178B1_03B0_11D3_88AD_0080C84A5D47_.wvu.PrintArea" localSheetId="17" hidden="1">#REF!</definedName>
    <definedName name="Z_DC6178B1_03B0_11D3_88AD_0080C84A5D47_.wvu.PrintArea" localSheetId="16" hidden="1">#REF!</definedName>
    <definedName name="Z_DC6178B1_03B0_11D3_88AD_0080C84A5D47_.wvu.PrintArea" localSheetId="53" hidden="1">#REF!</definedName>
    <definedName name="Z_DC6178B1_03B0_11D3_88AD_0080C84A5D47_.wvu.PrintArea" localSheetId="23" hidden="1">#REF!</definedName>
    <definedName name="Z_DC6178B1_03B0_11D3_88AD_0080C84A5D47_.wvu.PrintArea" localSheetId="14" hidden="1">#REF!</definedName>
    <definedName name="Z_DC6178B1_03B0_11D3_88AD_0080C84A5D47_.wvu.PrintArea" localSheetId="13" hidden="1">#REF!</definedName>
    <definedName name="Z_DC6178B1_03B0_11D3_88AD_0080C84A5D47_.wvu.PrintArea" localSheetId="12" hidden="1">#REF!</definedName>
    <definedName name="Z_DC6178B1_03B0_11D3_88AD_0080C84A5D47_.wvu.PrintArea" localSheetId="36" hidden="1">#REF!</definedName>
    <definedName name="Z_DC6178B1_03B0_11D3_88AD_0080C84A5D47_.wvu.PrintArea" localSheetId="10" hidden="1">#REF!</definedName>
    <definedName name="Z_DC6178B1_03B0_11D3_88AD_0080C84A5D47_.wvu.PrintArea" localSheetId="11" hidden="1">#REF!</definedName>
    <definedName name="Z_DC6178B1_03B0_11D3_88AD_0080C84A5D47_.wvu.PrintArea" localSheetId="9" hidden="1">#REF!</definedName>
    <definedName name="Z_DC6178B1_03B0_11D3_88AD_0080C84A5D47_.wvu.PrintArea" localSheetId="8" hidden="1">#REF!</definedName>
    <definedName name="Z_DC6178B1_03B0_11D3_88AD_0080C84A5D47_.wvu.PrintArea" localSheetId="21" hidden="1">#REF!</definedName>
    <definedName name="Z_DC6178B1_03B0_11D3_88AD_0080C84A5D47_.wvu.PrintArea" localSheetId="6" hidden="1">#REF!</definedName>
    <definedName name="Z_DC6178B1_03B0_11D3_88AD_0080C84A5D47_.wvu.PrintArea" localSheetId="0" hidden="1">#REF!</definedName>
    <definedName name="Z_DC6178B1_03B0_11D3_88AD_0080C84A5D47_.wvu.PrintArea" localSheetId="2" hidden="1">#REF!</definedName>
    <definedName name="Z_DC6178B1_03B0_11D3_88AD_0080C84A5D47_.wvu.PrintArea" localSheetId="1" hidden="1">#REF!</definedName>
    <definedName name="Z_DC6178B1_03B0_11D3_88AD_0080C84A5D47_.wvu.PrintArea" localSheetId="33" hidden="1">#REF!</definedName>
    <definedName name="Z_DC6178B1_03B0_11D3_88AD_0080C84A5D47_.wvu.PrintArea" localSheetId="25" hidden="1">#REF!</definedName>
    <definedName name="Z_DC6178B1_03B0_11D3_88AD_0080C84A5D47_.wvu.PrintArea" hidden="1">#REF!</definedName>
    <definedName name="Z_DC6178B3_03B0_11D3_88AD_0080C84A5D47_.wvu.PrintArea" localSheetId="17" hidden="1">#REF!</definedName>
    <definedName name="Z_DC6178B3_03B0_11D3_88AD_0080C84A5D47_.wvu.PrintArea" localSheetId="16" hidden="1">#REF!</definedName>
    <definedName name="Z_DC6178B3_03B0_11D3_88AD_0080C84A5D47_.wvu.PrintArea" localSheetId="53" hidden="1">#REF!</definedName>
    <definedName name="Z_DC6178B3_03B0_11D3_88AD_0080C84A5D47_.wvu.PrintArea" localSheetId="23" hidden="1">#REF!</definedName>
    <definedName name="Z_DC6178B3_03B0_11D3_88AD_0080C84A5D47_.wvu.PrintArea" localSheetId="14" hidden="1">#REF!</definedName>
    <definedName name="Z_DC6178B3_03B0_11D3_88AD_0080C84A5D47_.wvu.PrintArea" localSheetId="13" hidden="1">#REF!</definedName>
    <definedName name="Z_DC6178B3_03B0_11D3_88AD_0080C84A5D47_.wvu.PrintArea" localSheetId="12" hidden="1">#REF!</definedName>
    <definedName name="Z_DC6178B3_03B0_11D3_88AD_0080C84A5D47_.wvu.PrintArea" localSheetId="36" hidden="1">#REF!</definedName>
    <definedName name="Z_DC6178B3_03B0_11D3_88AD_0080C84A5D47_.wvu.PrintArea" localSheetId="10" hidden="1">#REF!</definedName>
    <definedName name="Z_DC6178B3_03B0_11D3_88AD_0080C84A5D47_.wvu.PrintArea" localSheetId="11" hidden="1">#REF!</definedName>
    <definedName name="Z_DC6178B3_03B0_11D3_88AD_0080C84A5D47_.wvu.PrintArea" localSheetId="9" hidden="1">#REF!</definedName>
    <definedName name="Z_DC6178B3_03B0_11D3_88AD_0080C84A5D47_.wvu.PrintArea" localSheetId="8" hidden="1">#REF!</definedName>
    <definedName name="Z_DC6178B3_03B0_11D3_88AD_0080C84A5D47_.wvu.PrintArea" localSheetId="21" hidden="1">#REF!</definedName>
    <definedName name="Z_DC6178B3_03B0_11D3_88AD_0080C84A5D47_.wvu.PrintArea" localSheetId="6" hidden="1">#REF!</definedName>
    <definedName name="Z_DC6178B3_03B0_11D3_88AD_0080C84A5D47_.wvu.PrintArea" localSheetId="0" hidden="1">#REF!</definedName>
    <definedName name="Z_DC6178B3_03B0_11D3_88AD_0080C84A5D47_.wvu.PrintArea" localSheetId="2" hidden="1">#REF!</definedName>
    <definedName name="Z_DC6178B3_03B0_11D3_88AD_0080C84A5D47_.wvu.PrintArea" localSheetId="1" hidden="1">#REF!</definedName>
    <definedName name="Z_DC6178B3_03B0_11D3_88AD_0080C84A5D47_.wvu.PrintArea" localSheetId="33" hidden="1">#REF!</definedName>
    <definedName name="Z_DC6178B3_03B0_11D3_88AD_0080C84A5D47_.wvu.PrintArea" localSheetId="25" hidden="1">#REF!</definedName>
    <definedName name="Z_DC6178B3_03B0_11D3_88AD_0080C84A5D47_.wvu.PrintArea" hidden="1">#REF!</definedName>
    <definedName name="Z_DC6178B4_03B0_11D3_88AD_0080C84A5D47_.wvu.PrintArea" localSheetId="17" hidden="1">#REF!</definedName>
    <definedName name="Z_DC6178B4_03B0_11D3_88AD_0080C84A5D47_.wvu.PrintArea" localSheetId="16" hidden="1">#REF!</definedName>
    <definedName name="Z_DC6178B4_03B0_11D3_88AD_0080C84A5D47_.wvu.PrintArea" localSheetId="53" hidden="1">#REF!</definedName>
    <definedName name="Z_DC6178B4_03B0_11D3_88AD_0080C84A5D47_.wvu.PrintArea" localSheetId="23" hidden="1">#REF!</definedName>
    <definedName name="Z_DC6178B4_03B0_11D3_88AD_0080C84A5D47_.wvu.PrintArea" localSheetId="14" hidden="1">#REF!</definedName>
    <definedName name="Z_DC6178B4_03B0_11D3_88AD_0080C84A5D47_.wvu.PrintArea" localSheetId="13" hidden="1">#REF!</definedName>
    <definedName name="Z_DC6178B4_03B0_11D3_88AD_0080C84A5D47_.wvu.PrintArea" localSheetId="12" hidden="1">#REF!</definedName>
    <definedName name="Z_DC6178B4_03B0_11D3_88AD_0080C84A5D47_.wvu.PrintArea" localSheetId="36" hidden="1">#REF!</definedName>
    <definedName name="Z_DC6178B4_03B0_11D3_88AD_0080C84A5D47_.wvu.PrintArea" localSheetId="10" hidden="1">#REF!</definedName>
    <definedName name="Z_DC6178B4_03B0_11D3_88AD_0080C84A5D47_.wvu.PrintArea" localSheetId="11" hidden="1">#REF!</definedName>
    <definedName name="Z_DC6178B4_03B0_11D3_88AD_0080C84A5D47_.wvu.PrintArea" localSheetId="9" hidden="1">#REF!</definedName>
    <definedName name="Z_DC6178B4_03B0_11D3_88AD_0080C84A5D47_.wvu.PrintArea" localSheetId="8" hidden="1">#REF!</definedName>
    <definedName name="Z_DC6178B4_03B0_11D3_88AD_0080C84A5D47_.wvu.PrintArea" localSheetId="21" hidden="1">#REF!</definedName>
    <definedName name="Z_DC6178B4_03B0_11D3_88AD_0080C84A5D47_.wvu.PrintArea" localSheetId="6" hidden="1">#REF!</definedName>
    <definedName name="Z_DC6178B4_03B0_11D3_88AD_0080C84A5D47_.wvu.PrintArea" localSheetId="0" hidden="1">#REF!</definedName>
    <definedName name="Z_DC6178B4_03B0_11D3_88AD_0080C84A5D47_.wvu.PrintArea" localSheetId="2" hidden="1">#REF!</definedName>
    <definedName name="Z_DC6178B4_03B0_11D3_88AD_0080C84A5D47_.wvu.PrintArea" localSheetId="1" hidden="1">#REF!</definedName>
    <definedName name="Z_DC6178B4_03B0_11D3_88AD_0080C84A5D47_.wvu.PrintArea" localSheetId="33" hidden="1">#REF!</definedName>
    <definedName name="Z_DC6178B4_03B0_11D3_88AD_0080C84A5D47_.wvu.PrintArea" localSheetId="25" hidden="1">#REF!</definedName>
    <definedName name="Z_DC6178B4_03B0_11D3_88AD_0080C84A5D47_.wvu.PrintArea" hidden="1">#REF!</definedName>
    <definedName name="Z_DDB19300_2316_11D3_9DA0_00A0C9DF29FD_.wvu.PrintArea" localSheetId="17" hidden="1">#REF!</definedName>
    <definedName name="Z_DDB19300_2316_11D3_9DA0_00A0C9DF29FD_.wvu.PrintArea" localSheetId="16" hidden="1">#REF!</definedName>
    <definedName name="Z_DDB19300_2316_11D3_9DA0_00A0C9DF29FD_.wvu.PrintArea" localSheetId="53" hidden="1">#REF!</definedName>
    <definedName name="Z_DDB19300_2316_11D3_9DA0_00A0C9DF29FD_.wvu.PrintArea" localSheetId="23" hidden="1">#REF!</definedName>
    <definedName name="Z_DDB19300_2316_11D3_9DA0_00A0C9DF29FD_.wvu.PrintArea" localSheetId="14" hidden="1">#REF!</definedName>
    <definedName name="Z_DDB19300_2316_11D3_9DA0_00A0C9DF29FD_.wvu.PrintArea" localSheetId="13" hidden="1">#REF!</definedName>
    <definedName name="Z_DDB19300_2316_11D3_9DA0_00A0C9DF29FD_.wvu.PrintArea" localSheetId="12" hidden="1">#REF!</definedName>
    <definedName name="Z_DDB19300_2316_11D3_9DA0_00A0C9DF29FD_.wvu.PrintArea" localSheetId="36" hidden="1">#REF!</definedName>
    <definedName name="Z_DDB19300_2316_11D3_9DA0_00A0C9DF29FD_.wvu.PrintArea" localSheetId="10" hidden="1">#REF!</definedName>
    <definedName name="Z_DDB19300_2316_11D3_9DA0_00A0C9DF29FD_.wvu.PrintArea" localSheetId="11" hidden="1">#REF!</definedName>
    <definedName name="Z_DDB19300_2316_11D3_9DA0_00A0C9DF29FD_.wvu.PrintArea" localSheetId="9" hidden="1">#REF!</definedName>
    <definedName name="Z_DDB19300_2316_11D3_9DA0_00A0C9DF29FD_.wvu.PrintArea" localSheetId="8" hidden="1">#REF!</definedName>
    <definedName name="Z_DDB19300_2316_11D3_9DA0_00A0C9DF29FD_.wvu.PrintArea" localSheetId="21" hidden="1">#REF!</definedName>
    <definedName name="Z_DDB19300_2316_11D3_9DA0_00A0C9DF29FD_.wvu.PrintArea" localSheetId="6" hidden="1">#REF!</definedName>
    <definedName name="Z_DDB19300_2316_11D3_9DA0_00A0C9DF29FD_.wvu.PrintArea" localSheetId="0" hidden="1">#REF!</definedName>
    <definedName name="Z_DDB19300_2316_11D3_9DA0_00A0C9DF29FD_.wvu.PrintArea" localSheetId="2" hidden="1">#REF!</definedName>
    <definedName name="Z_DDB19300_2316_11D3_9DA0_00A0C9DF29FD_.wvu.PrintArea" localSheetId="1" hidden="1">#REF!</definedName>
    <definedName name="Z_DDB19300_2316_11D3_9DA0_00A0C9DF29FD_.wvu.PrintArea" localSheetId="33" hidden="1">#REF!</definedName>
    <definedName name="Z_DDB19300_2316_11D3_9DA0_00A0C9DF29FD_.wvu.PrintArea" localSheetId="25" hidden="1">#REF!</definedName>
    <definedName name="Z_DDB19300_2316_11D3_9DA0_00A0C9DF29FD_.wvu.PrintArea" hidden="1">#REF!</definedName>
    <definedName name="Z_DDB19301_2316_11D3_9DA0_00A0C9DF29FD_.wvu.PrintArea" localSheetId="17" hidden="1">#REF!</definedName>
    <definedName name="Z_DDB19301_2316_11D3_9DA0_00A0C9DF29FD_.wvu.PrintArea" localSheetId="16" hidden="1">#REF!</definedName>
    <definedName name="Z_DDB19301_2316_11D3_9DA0_00A0C9DF29FD_.wvu.PrintArea" localSheetId="53" hidden="1">#REF!</definedName>
    <definedName name="Z_DDB19301_2316_11D3_9DA0_00A0C9DF29FD_.wvu.PrintArea" localSheetId="23" hidden="1">#REF!</definedName>
    <definedName name="Z_DDB19301_2316_11D3_9DA0_00A0C9DF29FD_.wvu.PrintArea" localSheetId="14" hidden="1">#REF!</definedName>
    <definedName name="Z_DDB19301_2316_11D3_9DA0_00A0C9DF29FD_.wvu.PrintArea" localSheetId="13" hidden="1">#REF!</definedName>
    <definedName name="Z_DDB19301_2316_11D3_9DA0_00A0C9DF29FD_.wvu.PrintArea" localSheetId="12" hidden="1">#REF!</definedName>
    <definedName name="Z_DDB19301_2316_11D3_9DA0_00A0C9DF29FD_.wvu.PrintArea" localSheetId="36" hidden="1">#REF!</definedName>
    <definedName name="Z_DDB19301_2316_11D3_9DA0_00A0C9DF29FD_.wvu.PrintArea" localSheetId="10" hidden="1">#REF!</definedName>
    <definedName name="Z_DDB19301_2316_11D3_9DA0_00A0C9DF29FD_.wvu.PrintArea" localSheetId="11" hidden="1">#REF!</definedName>
    <definedName name="Z_DDB19301_2316_11D3_9DA0_00A0C9DF29FD_.wvu.PrintArea" localSheetId="9" hidden="1">#REF!</definedName>
    <definedName name="Z_DDB19301_2316_11D3_9DA0_00A0C9DF29FD_.wvu.PrintArea" localSheetId="8" hidden="1">#REF!</definedName>
    <definedName name="Z_DDB19301_2316_11D3_9DA0_00A0C9DF29FD_.wvu.PrintArea" localSheetId="21" hidden="1">#REF!</definedName>
    <definedName name="Z_DDB19301_2316_11D3_9DA0_00A0C9DF29FD_.wvu.PrintArea" localSheetId="6" hidden="1">#REF!</definedName>
    <definedName name="Z_DDB19301_2316_11D3_9DA0_00A0C9DF29FD_.wvu.PrintArea" localSheetId="0" hidden="1">#REF!</definedName>
    <definedName name="Z_DDB19301_2316_11D3_9DA0_00A0C9DF29FD_.wvu.PrintArea" localSheetId="2" hidden="1">#REF!</definedName>
    <definedName name="Z_DDB19301_2316_11D3_9DA0_00A0C9DF29FD_.wvu.PrintArea" localSheetId="1" hidden="1">#REF!</definedName>
    <definedName name="Z_DDB19301_2316_11D3_9DA0_00A0C9DF29FD_.wvu.PrintArea" localSheetId="33" hidden="1">#REF!</definedName>
    <definedName name="Z_DDB19301_2316_11D3_9DA0_00A0C9DF29FD_.wvu.PrintArea" localSheetId="25" hidden="1">#REF!</definedName>
    <definedName name="Z_DDB19301_2316_11D3_9DA0_00A0C9DF29FD_.wvu.PrintArea" hidden="1">#REF!</definedName>
    <definedName name="Z_DDB19303_2316_11D3_9DA0_00A0C9DF29FD_.wvu.PrintArea" localSheetId="17" hidden="1">#REF!</definedName>
    <definedName name="Z_DDB19303_2316_11D3_9DA0_00A0C9DF29FD_.wvu.PrintArea" localSheetId="16" hidden="1">#REF!</definedName>
    <definedName name="Z_DDB19303_2316_11D3_9DA0_00A0C9DF29FD_.wvu.PrintArea" localSheetId="53" hidden="1">#REF!</definedName>
    <definedName name="Z_DDB19303_2316_11D3_9DA0_00A0C9DF29FD_.wvu.PrintArea" localSheetId="23" hidden="1">#REF!</definedName>
    <definedName name="Z_DDB19303_2316_11D3_9DA0_00A0C9DF29FD_.wvu.PrintArea" localSheetId="14" hidden="1">#REF!</definedName>
    <definedName name="Z_DDB19303_2316_11D3_9DA0_00A0C9DF29FD_.wvu.PrintArea" localSheetId="13" hidden="1">#REF!</definedName>
    <definedName name="Z_DDB19303_2316_11D3_9DA0_00A0C9DF29FD_.wvu.PrintArea" localSheetId="12" hidden="1">#REF!</definedName>
    <definedName name="Z_DDB19303_2316_11D3_9DA0_00A0C9DF29FD_.wvu.PrintArea" localSheetId="36" hidden="1">#REF!</definedName>
    <definedName name="Z_DDB19303_2316_11D3_9DA0_00A0C9DF29FD_.wvu.PrintArea" localSheetId="10" hidden="1">#REF!</definedName>
    <definedName name="Z_DDB19303_2316_11D3_9DA0_00A0C9DF29FD_.wvu.PrintArea" localSheetId="11" hidden="1">#REF!</definedName>
    <definedName name="Z_DDB19303_2316_11D3_9DA0_00A0C9DF29FD_.wvu.PrintArea" localSheetId="9" hidden="1">#REF!</definedName>
    <definedName name="Z_DDB19303_2316_11D3_9DA0_00A0C9DF29FD_.wvu.PrintArea" localSheetId="8" hidden="1">#REF!</definedName>
    <definedName name="Z_DDB19303_2316_11D3_9DA0_00A0C9DF29FD_.wvu.PrintArea" localSheetId="21" hidden="1">#REF!</definedName>
    <definedName name="Z_DDB19303_2316_11D3_9DA0_00A0C9DF29FD_.wvu.PrintArea" localSheetId="6" hidden="1">#REF!</definedName>
    <definedName name="Z_DDB19303_2316_11D3_9DA0_00A0C9DF29FD_.wvu.PrintArea" localSheetId="0" hidden="1">#REF!</definedName>
    <definedName name="Z_DDB19303_2316_11D3_9DA0_00A0C9DF29FD_.wvu.PrintArea" localSheetId="2" hidden="1">#REF!</definedName>
    <definedName name="Z_DDB19303_2316_11D3_9DA0_00A0C9DF29FD_.wvu.PrintArea" localSheetId="1" hidden="1">#REF!</definedName>
    <definedName name="Z_DDB19303_2316_11D3_9DA0_00A0C9DF29FD_.wvu.PrintArea" localSheetId="33" hidden="1">#REF!</definedName>
    <definedName name="Z_DDB19303_2316_11D3_9DA0_00A0C9DF29FD_.wvu.PrintArea" localSheetId="25" hidden="1">#REF!</definedName>
    <definedName name="Z_DDB19303_2316_11D3_9DA0_00A0C9DF29FD_.wvu.PrintArea" hidden="1">#REF!</definedName>
    <definedName name="Z_DDB19304_2316_11D3_9DA0_00A0C9DF29FD_.wvu.PrintArea" localSheetId="17" hidden="1">#REF!</definedName>
    <definedName name="Z_DDB19304_2316_11D3_9DA0_00A0C9DF29FD_.wvu.PrintArea" localSheetId="16" hidden="1">#REF!</definedName>
    <definedName name="Z_DDB19304_2316_11D3_9DA0_00A0C9DF29FD_.wvu.PrintArea" localSheetId="53" hidden="1">#REF!</definedName>
    <definedName name="Z_DDB19304_2316_11D3_9DA0_00A0C9DF29FD_.wvu.PrintArea" localSheetId="23" hidden="1">#REF!</definedName>
    <definedName name="Z_DDB19304_2316_11D3_9DA0_00A0C9DF29FD_.wvu.PrintArea" localSheetId="14" hidden="1">#REF!</definedName>
    <definedName name="Z_DDB19304_2316_11D3_9DA0_00A0C9DF29FD_.wvu.PrintArea" localSheetId="13" hidden="1">#REF!</definedName>
    <definedName name="Z_DDB19304_2316_11D3_9DA0_00A0C9DF29FD_.wvu.PrintArea" localSheetId="12" hidden="1">#REF!</definedName>
    <definedName name="Z_DDB19304_2316_11D3_9DA0_00A0C9DF29FD_.wvu.PrintArea" localSheetId="36" hidden="1">#REF!</definedName>
    <definedName name="Z_DDB19304_2316_11D3_9DA0_00A0C9DF29FD_.wvu.PrintArea" localSheetId="10" hidden="1">#REF!</definedName>
    <definedName name="Z_DDB19304_2316_11D3_9DA0_00A0C9DF29FD_.wvu.PrintArea" localSheetId="11" hidden="1">#REF!</definedName>
    <definedName name="Z_DDB19304_2316_11D3_9DA0_00A0C9DF29FD_.wvu.PrintArea" localSheetId="9" hidden="1">#REF!</definedName>
    <definedName name="Z_DDB19304_2316_11D3_9DA0_00A0C9DF29FD_.wvu.PrintArea" localSheetId="8" hidden="1">#REF!</definedName>
    <definedName name="Z_DDB19304_2316_11D3_9DA0_00A0C9DF29FD_.wvu.PrintArea" localSheetId="21" hidden="1">#REF!</definedName>
    <definedName name="Z_DDB19304_2316_11D3_9DA0_00A0C9DF29FD_.wvu.PrintArea" localSheetId="6" hidden="1">#REF!</definedName>
    <definedName name="Z_DDB19304_2316_11D3_9DA0_00A0C9DF29FD_.wvu.PrintArea" localSheetId="0" hidden="1">#REF!</definedName>
    <definedName name="Z_DDB19304_2316_11D3_9DA0_00A0C9DF29FD_.wvu.PrintArea" localSheetId="2" hidden="1">#REF!</definedName>
    <definedName name="Z_DDB19304_2316_11D3_9DA0_00A0C9DF29FD_.wvu.PrintArea" localSheetId="1" hidden="1">#REF!</definedName>
    <definedName name="Z_DDB19304_2316_11D3_9DA0_00A0C9DF29FD_.wvu.PrintArea" localSheetId="33" hidden="1">#REF!</definedName>
    <definedName name="Z_DDB19304_2316_11D3_9DA0_00A0C9DF29FD_.wvu.PrintArea" localSheetId="25" hidden="1">#REF!</definedName>
    <definedName name="Z_DDB19304_2316_11D3_9DA0_00A0C9DF29FD_.wvu.PrintArea" hidden="1">#REF!</definedName>
    <definedName name="Z_DDB19305_2316_11D3_9DA0_00A0C9DF29FD_.wvu.PrintArea" localSheetId="17" hidden="1">#REF!</definedName>
    <definedName name="Z_DDB19305_2316_11D3_9DA0_00A0C9DF29FD_.wvu.PrintArea" localSheetId="16" hidden="1">#REF!</definedName>
    <definedName name="Z_DDB19305_2316_11D3_9DA0_00A0C9DF29FD_.wvu.PrintArea" localSheetId="53" hidden="1">#REF!</definedName>
    <definedName name="Z_DDB19305_2316_11D3_9DA0_00A0C9DF29FD_.wvu.PrintArea" localSheetId="23" hidden="1">#REF!</definedName>
    <definedName name="Z_DDB19305_2316_11D3_9DA0_00A0C9DF29FD_.wvu.PrintArea" localSheetId="14" hidden="1">#REF!</definedName>
    <definedName name="Z_DDB19305_2316_11D3_9DA0_00A0C9DF29FD_.wvu.PrintArea" localSheetId="13" hidden="1">#REF!</definedName>
    <definedName name="Z_DDB19305_2316_11D3_9DA0_00A0C9DF29FD_.wvu.PrintArea" localSheetId="12" hidden="1">#REF!</definedName>
    <definedName name="Z_DDB19305_2316_11D3_9DA0_00A0C9DF29FD_.wvu.PrintArea" localSheetId="36" hidden="1">#REF!</definedName>
    <definedName name="Z_DDB19305_2316_11D3_9DA0_00A0C9DF29FD_.wvu.PrintArea" localSheetId="10" hidden="1">#REF!</definedName>
    <definedName name="Z_DDB19305_2316_11D3_9DA0_00A0C9DF29FD_.wvu.PrintArea" localSheetId="11" hidden="1">#REF!</definedName>
    <definedName name="Z_DDB19305_2316_11D3_9DA0_00A0C9DF29FD_.wvu.PrintArea" localSheetId="9" hidden="1">#REF!</definedName>
    <definedName name="Z_DDB19305_2316_11D3_9DA0_00A0C9DF29FD_.wvu.PrintArea" localSheetId="8" hidden="1">#REF!</definedName>
    <definedName name="Z_DDB19305_2316_11D3_9DA0_00A0C9DF29FD_.wvu.PrintArea" localSheetId="21" hidden="1">#REF!</definedName>
    <definedName name="Z_DDB19305_2316_11D3_9DA0_00A0C9DF29FD_.wvu.PrintArea" localSheetId="6" hidden="1">#REF!</definedName>
    <definedName name="Z_DDB19305_2316_11D3_9DA0_00A0C9DF29FD_.wvu.PrintArea" localSheetId="0" hidden="1">#REF!</definedName>
    <definedName name="Z_DDB19305_2316_11D3_9DA0_00A0C9DF29FD_.wvu.PrintArea" localSheetId="2" hidden="1">#REF!</definedName>
    <definedName name="Z_DDB19305_2316_11D3_9DA0_00A0C9DF29FD_.wvu.PrintArea" localSheetId="1" hidden="1">#REF!</definedName>
    <definedName name="Z_DDB19305_2316_11D3_9DA0_00A0C9DF29FD_.wvu.PrintArea" localSheetId="33" hidden="1">#REF!</definedName>
    <definedName name="Z_DDB19305_2316_11D3_9DA0_00A0C9DF29FD_.wvu.PrintArea" localSheetId="25" hidden="1">#REF!</definedName>
    <definedName name="Z_DDB19305_2316_11D3_9DA0_00A0C9DF29FD_.wvu.PrintArea" hidden="1">#REF!</definedName>
    <definedName name="Z_DDB19306_2316_11D3_9DA0_00A0C9DF29FD_.wvu.PrintArea" localSheetId="17" hidden="1">#REF!</definedName>
    <definedName name="Z_DDB19306_2316_11D3_9DA0_00A0C9DF29FD_.wvu.PrintArea" localSheetId="16" hidden="1">#REF!</definedName>
    <definedName name="Z_DDB19306_2316_11D3_9DA0_00A0C9DF29FD_.wvu.PrintArea" localSheetId="53" hidden="1">#REF!</definedName>
    <definedName name="Z_DDB19306_2316_11D3_9DA0_00A0C9DF29FD_.wvu.PrintArea" localSheetId="23" hidden="1">#REF!</definedName>
    <definedName name="Z_DDB19306_2316_11D3_9DA0_00A0C9DF29FD_.wvu.PrintArea" localSheetId="14" hidden="1">#REF!</definedName>
    <definedName name="Z_DDB19306_2316_11D3_9DA0_00A0C9DF29FD_.wvu.PrintArea" localSheetId="13" hidden="1">#REF!</definedName>
    <definedName name="Z_DDB19306_2316_11D3_9DA0_00A0C9DF29FD_.wvu.PrintArea" localSheetId="12" hidden="1">#REF!</definedName>
    <definedName name="Z_DDB19306_2316_11D3_9DA0_00A0C9DF29FD_.wvu.PrintArea" localSheetId="36" hidden="1">#REF!</definedName>
    <definedName name="Z_DDB19306_2316_11D3_9DA0_00A0C9DF29FD_.wvu.PrintArea" localSheetId="10" hidden="1">#REF!</definedName>
    <definedName name="Z_DDB19306_2316_11D3_9DA0_00A0C9DF29FD_.wvu.PrintArea" localSheetId="11" hidden="1">#REF!</definedName>
    <definedName name="Z_DDB19306_2316_11D3_9DA0_00A0C9DF29FD_.wvu.PrintArea" localSheetId="9" hidden="1">#REF!</definedName>
    <definedName name="Z_DDB19306_2316_11D3_9DA0_00A0C9DF29FD_.wvu.PrintArea" localSheetId="8" hidden="1">#REF!</definedName>
    <definedName name="Z_DDB19306_2316_11D3_9DA0_00A0C9DF29FD_.wvu.PrintArea" localSheetId="21" hidden="1">#REF!</definedName>
    <definedName name="Z_DDB19306_2316_11D3_9DA0_00A0C9DF29FD_.wvu.PrintArea" localSheetId="6" hidden="1">#REF!</definedName>
    <definedName name="Z_DDB19306_2316_11D3_9DA0_00A0C9DF29FD_.wvu.PrintArea" localSheetId="0" hidden="1">#REF!</definedName>
    <definedName name="Z_DDB19306_2316_11D3_9DA0_00A0C9DF29FD_.wvu.PrintArea" localSheetId="2" hidden="1">#REF!</definedName>
    <definedName name="Z_DDB19306_2316_11D3_9DA0_00A0C9DF29FD_.wvu.PrintArea" localSheetId="1" hidden="1">#REF!</definedName>
    <definedName name="Z_DDB19306_2316_11D3_9DA0_00A0C9DF29FD_.wvu.PrintArea" localSheetId="33" hidden="1">#REF!</definedName>
    <definedName name="Z_DDB19306_2316_11D3_9DA0_00A0C9DF29FD_.wvu.PrintArea" localSheetId="25" hidden="1">#REF!</definedName>
    <definedName name="Z_DDB19306_2316_11D3_9DA0_00A0C9DF29FD_.wvu.PrintArea" hidden="1">#REF!</definedName>
    <definedName name="Z_DDB19308_2316_11D3_9DA0_00A0C9DF29FD_.wvu.PrintArea" localSheetId="17" hidden="1">#REF!</definedName>
    <definedName name="Z_DDB19308_2316_11D3_9DA0_00A0C9DF29FD_.wvu.PrintArea" localSheetId="16" hidden="1">#REF!</definedName>
    <definedName name="Z_DDB19308_2316_11D3_9DA0_00A0C9DF29FD_.wvu.PrintArea" localSheetId="53" hidden="1">#REF!</definedName>
    <definedName name="Z_DDB19308_2316_11D3_9DA0_00A0C9DF29FD_.wvu.PrintArea" localSheetId="23" hidden="1">#REF!</definedName>
    <definedName name="Z_DDB19308_2316_11D3_9DA0_00A0C9DF29FD_.wvu.PrintArea" localSheetId="14" hidden="1">#REF!</definedName>
    <definedName name="Z_DDB19308_2316_11D3_9DA0_00A0C9DF29FD_.wvu.PrintArea" localSheetId="13" hidden="1">#REF!</definedName>
    <definedName name="Z_DDB19308_2316_11D3_9DA0_00A0C9DF29FD_.wvu.PrintArea" localSheetId="12" hidden="1">#REF!</definedName>
    <definedName name="Z_DDB19308_2316_11D3_9DA0_00A0C9DF29FD_.wvu.PrintArea" localSheetId="36" hidden="1">#REF!</definedName>
    <definedName name="Z_DDB19308_2316_11D3_9DA0_00A0C9DF29FD_.wvu.PrintArea" localSheetId="10" hidden="1">#REF!</definedName>
    <definedName name="Z_DDB19308_2316_11D3_9DA0_00A0C9DF29FD_.wvu.PrintArea" localSheetId="11" hidden="1">#REF!</definedName>
    <definedName name="Z_DDB19308_2316_11D3_9DA0_00A0C9DF29FD_.wvu.PrintArea" localSheetId="9" hidden="1">#REF!</definedName>
    <definedName name="Z_DDB19308_2316_11D3_9DA0_00A0C9DF29FD_.wvu.PrintArea" localSheetId="8" hidden="1">#REF!</definedName>
    <definedName name="Z_DDB19308_2316_11D3_9DA0_00A0C9DF29FD_.wvu.PrintArea" localSheetId="21" hidden="1">#REF!</definedName>
    <definedName name="Z_DDB19308_2316_11D3_9DA0_00A0C9DF29FD_.wvu.PrintArea" localSheetId="6" hidden="1">#REF!</definedName>
    <definedName name="Z_DDB19308_2316_11D3_9DA0_00A0C9DF29FD_.wvu.PrintArea" localSheetId="0" hidden="1">#REF!</definedName>
    <definedName name="Z_DDB19308_2316_11D3_9DA0_00A0C9DF29FD_.wvu.PrintArea" localSheetId="2" hidden="1">#REF!</definedName>
    <definedName name="Z_DDB19308_2316_11D3_9DA0_00A0C9DF29FD_.wvu.PrintArea" localSheetId="1" hidden="1">#REF!</definedName>
    <definedName name="Z_DDB19308_2316_11D3_9DA0_00A0C9DF29FD_.wvu.PrintArea" localSheetId="33" hidden="1">#REF!</definedName>
    <definedName name="Z_DDB19308_2316_11D3_9DA0_00A0C9DF29FD_.wvu.PrintArea" localSheetId="25" hidden="1">#REF!</definedName>
    <definedName name="Z_DDB19308_2316_11D3_9DA0_00A0C9DF29FD_.wvu.PrintArea" hidden="1">#REF!</definedName>
    <definedName name="Z_DDB19309_2316_11D3_9DA0_00A0C9DF29FD_.wvu.PrintArea" localSheetId="17" hidden="1">#REF!</definedName>
    <definedName name="Z_DDB19309_2316_11D3_9DA0_00A0C9DF29FD_.wvu.PrintArea" localSheetId="16" hidden="1">#REF!</definedName>
    <definedName name="Z_DDB19309_2316_11D3_9DA0_00A0C9DF29FD_.wvu.PrintArea" localSheetId="53" hidden="1">#REF!</definedName>
    <definedName name="Z_DDB19309_2316_11D3_9DA0_00A0C9DF29FD_.wvu.PrintArea" localSheetId="23" hidden="1">#REF!</definedName>
    <definedName name="Z_DDB19309_2316_11D3_9DA0_00A0C9DF29FD_.wvu.PrintArea" localSheetId="14" hidden="1">#REF!</definedName>
    <definedName name="Z_DDB19309_2316_11D3_9DA0_00A0C9DF29FD_.wvu.PrintArea" localSheetId="13" hidden="1">#REF!</definedName>
    <definedName name="Z_DDB19309_2316_11D3_9DA0_00A0C9DF29FD_.wvu.PrintArea" localSheetId="12" hidden="1">#REF!</definedName>
    <definedName name="Z_DDB19309_2316_11D3_9DA0_00A0C9DF29FD_.wvu.PrintArea" localSheetId="36" hidden="1">#REF!</definedName>
    <definedName name="Z_DDB19309_2316_11D3_9DA0_00A0C9DF29FD_.wvu.PrintArea" localSheetId="10" hidden="1">#REF!</definedName>
    <definedName name="Z_DDB19309_2316_11D3_9DA0_00A0C9DF29FD_.wvu.PrintArea" localSheetId="11" hidden="1">#REF!</definedName>
    <definedName name="Z_DDB19309_2316_11D3_9DA0_00A0C9DF29FD_.wvu.PrintArea" localSheetId="9" hidden="1">#REF!</definedName>
    <definedName name="Z_DDB19309_2316_11D3_9DA0_00A0C9DF29FD_.wvu.PrintArea" localSheetId="8" hidden="1">#REF!</definedName>
    <definedName name="Z_DDB19309_2316_11D3_9DA0_00A0C9DF29FD_.wvu.PrintArea" localSheetId="21" hidden="1">#REF!</definedName>
    <definedName name="Z_DDB19309_2316_11D3_9DA0_00A0C9DF29FD_.wvu.PrintArea" localSheetId="6" hidden="1">#REF!</definedName>
    <definedName name="Z_DDB19309_2316_11D3_9DA0_00A0C9DF29FD_.wvu.PrintArea" localSheetId="0" hidden="1">#REF!</definedName>
    <definedName name="Z_DDB19309_2316_11D3_9DA0_00A0C9DF29FD_.wvu.PrintArea" localSheetId="2" hidden="1">#REF!</definedName>
    <definedName name="Z_DDB19309_2316_11D3_9DA0_00A0C9DF29FD_.wvu.PrintArea" localSheetId="1" hidden="1">#REF!</definedName>
    <definedName name="Z_DDB19309_2316_11D3_9DA0_00A0C9DF29FD_.wvu.PrintArea" localSheetId="33" hidden="1">#REF!</definedName>
    <definedName name="Z_DDB19309_2316_11D3_9DA0_00A0C9DF29FD_.wvu.PrintArea" localSheetId="25" hidden="1">#REF!</definedName>
    <definedName name="Z_DDB19309_2316_11D3_9DA0_00A0C9DF29FD_.wvu.PrintArea" hidden="1">#REF!</definedName>
    <definedName name="Z_DDB1930A_2316_11D3_9DA0_00A0C9DF29FD_.wvu.PrintArea" localSheetId="17" hidden="1">#REF!</definedName>
    <definedName name="Z_DDB1930A_2316_11D3_9DA0_00A0C9DF29FD_.wvu.PrintArea" localSheetId="16" hidden="1">#REF!</definedName>
    <definedName name="Z_DDB1930A_2316_11D3_9DA0_00A0C9DF29FD_.wvu.PrintArea" localSheetId="53" hidden="1">#REF!</definedName>
    <definedName name="Z_DDB1930A_2316_11D3_9DA0_00A0C9DF29FD_.wvu.PrintArea" localSheetId="23" hidden="1">#REF!</definedName>
    <definedName name="Z_DDB1930A_2316_11D3_9DA0_00A0C9DF29FD_.wvu.PrintArea" localSheetId="14" hidden="1">#REF!</definedName>
    <definedName name="Z_DDB1930A_2316_11D3_9DA0_00A0C9DF29FD_.wvu.PrintArea" localSheetId="13" hidden="1">#REF!</definedName>
    <definedName name="Z_DDB1930A_2316_11D3_9DA0_00A0C9DF29FD_.wvu.PrintArea" localSheetId="12" hidden="1">#REF!</definedName>
    <definedName name="Z_DDB1930A_2316_11D3_9DA0_00A0C9DF29FD_.wvu.PrintArea" localSheetId="36" hidden="1">#REF!</definedName>
    <definedName name="Z_DDB1930A_2316_11D3_9DA0_00A0C9DF29FD_.wvu.PrintArea" localSheetId="10" hidden="1">#REF!</definedName>
    <definedName name="Z_DDB1930A_2316_11D3_9DA0_00A0C9DF29FD_.wvu.PrintArea" localSheetId="11" hidden="1">#REF!</definedName>
    <definedName name="Z_DDB1930A_2316_11D3_9DA0_00A0C9DF29FD_.wvu.PrintArea" localSheetId="9" hidden="1">#REF!</definedName>
    <definedName name="Z_DDB1930A_2316_11D3_9DA0_00A0C9DF29FD_.wvu.PrintArea" localSheetId="8" hidden="1">#REF!</definedName>
    <definedName name="Z_DDB1930A_2316_11D3_9DA0_00A0C9DF29FD_.wvu.PrintArea" localSheetId="21" hidden="1">#REF!</definedName>
    <definedName name="Z_DDB1930A_2316_11D3_9DA0_00A0C9DF29FD_.wvu.PrintArea" localSheetId="6" hidden="1">#REF!</definedName>
    <definedName name="Z_DDB1930A_2316_11D3_9DA0_00A0C9DF29FD_.wvu.PrintArea" localSheetId="0" hidden="1">#REF!</definedName>
    <definedName name="Z_DDB1930A_2316_11D3_9DA0_00A0C9DF29FD_.wvu.PrintArea" localSheetId="2" hidden="1">#REF!</definedName>
    <definedName name="Z_DDB1930A_2316_11D3_9DA0_00A0C9DF29FD_.wvu.PrintArea" localSheetId="1" hidden="1">#REF!</definedName>
    <definedName name="Z_DDB1930A_2316_11D3_9DA0_00A0C9DF29FD_.wvu.PrintArea" localSheetId="33" hidden="1">#REF!</definedName>
    <definedName name="Z_DDB1930A_2316_11D3_9DA0_00A0C9DF29FD_.wvu.PrintArea" localSheetId="25" hidden="1">#REF!</definedName>
    <definedName name="Z_DDB1930A_2316_11D3_9DA0_00A0C9DF29FD_.wvu.PrintArea" hidden="1">#REF!</definedName>
    <definedName name="Z_DDB1930B_2316_11D3_9DA0_00A0C9DF29FD_.wvu.PrintArea" localSheetId="17" hidden="1">#REF!</definedName>
    <definedName name="Z_DDB1930B_2316_11D3_9DA0_00A0C9DF29FD_.wvu.PrintArea" localSheetId="16" hidden="1">#REF!</definedName>
    <definedName name="Z_DDB1930B_2316_11D3_9DA0_00A0C9DF29FD_.wvu.PrintArea" localSheetId="53" hidden="1">#REF!</definedName>
    <definedName name="Z_DDB1930B_2316_11D3_9DA0_00A0C9DF29FD_.wvu.PrintArea" localSheetId="23" hidden="1">#REF!</definedName>
    <definedName name="Z_DDB1930B_2316_11D3_9DA0_00A0C9DF29FD_.wvu.PrintArea" localSheetId="14" hidden="1">#REF!</definedName>
    <definedName name="Z_DDB1930B_2316_11D3_9DA0_00A0C9DF29FD_.wvu.PrintArea" localSheetId="13" hidden="1">#REF!</definedName>
    <definedName name="Z_DDB1930B_2316_11D3_9DA0_00A0C9DF29FD_.wvu.PrintArea" localSheetId="12" hidden="1">#REF!</definedName>
    <definedName name="Z_DDB1930B_2316_11D3_9DA0_00A0C9DF29FD_.wvu.PrintArea" localSheetId="36" hidden="1">#REF!</definedName>
    <definedName name="Z_DDB1930B_2316_11D3_9DA0_00A0C9DF29FD_.wvu.PrintArea" localSheetId="10" hidden="1">#REF!</definedName>
    <definedName name="Z_DDB1930B_2316_11D3_9DA0_00A0C9DF29FD_.wvu.PrintArea" localSheetId="11" hidden="1">#REF!</definedName>
    <definedName name="Z_DDB1930B_2316_11D3_9DA0_00A0C9DF29FD_.wvu.PrintArea" localSheetId="9" hidden="1">#REF!</definedName>
    <definedName name="Z_DDB1930B_2316_11D3_9DA0_00A0C9DF29FD_.wvu.PrintArea" localSheetId="8" hidden="1">#REF!</definedName>
    <definedName name="Z_DDB1930B_2316_11D3_9DA0_00A0C9DF29FD_.wvu.PrintArea" localSheetId="21" hidden="1">#REF!</definedName>
    <definedName name="Z_DDB1930B_2316_11D3_9DA0_00A0C9DF29FD_.wvu.PrintArea" localSheetId="6" hidden="1">#REF!</definedName>
    <definedName name="Z_DDB1930B_2316_11D3_9DA0_00A0C9DF29FD_.wvu.PrintArea" localSheetId="0" hidden="1">#REF!</definedName>
    <definedName name="Z_DDB1930B_2316_11D3_9DA0_00A0C9DF29FD_.wvu.PrintArea" localSheetId="2" hidden="1">#REF!</definedName>
    <definedName name="Z_DDB1930B_2316_11D3_9DA0_00A0C9DF29FD_.wvu.PrintArea" localSheetId="1" hidden="1">#REF!</definedName>
    <definedName name="Z_DDB1930B_2316_11D3_9DA0_00A0C9DF29FD_.wvu.PrintArea" localSheetId="33" hidden="1">#REF!</definedName>
    <definedName name="Z_DDB1930B_2316_11D3_9DA0_00A0C9DF29FD_.wvu.PrintArea" localSheetId="25" hidden="1">#REF!</definedName>
    <definedName name="Z_DDB1930B_2316_11D3_9DA0_00A0C9DF29FD_.wvu.PrintArea" hidden="1">#REF!</definedName>
    <definedName name="Z_DDB1930D_2316_11D3_9DA0_00A0C9DF29FD_.wvu.PrintArea" localSheetId="17" hidden="1">#REF!</definedName>
    <definedName name="Z_DDB1930D_2316_11D3_9DA0_00A0C9DF29FD_.wvu.PrintArea" localSheetId="16" hidden="1">#REF!</definedName>
    <definedName name="Z_DDB1930D_2316_11D3_9DA0_00A0C9DF29FD_.wvu.PrintArea" localSheetId="53" hidden="1">#REF!</definedName>
    <definedName name="Z_DDB1930D_2316_11D3_9DA0_00A0C9DF29FD_.wvu.PrintArea" localSheetId="23" hidden="1">#REF!</definedName>
    <definedName name="Z_DDB1930D_2316_11D3_9DA0_00A0C9DF29FD_.wvu.PrintArea" localSheetId="14" hidden="1">#REF!</definedName>
    <definedName name="Z_DDB1930D_2316_11D3_9DA0_00A0C9DF29FD_.wvu.PrintArea" localSheetId="13" hidden="1">#REF!</definedName>
    <definedName name="Z_DDB1930D_2316_11D3_9DA0_00A0C9DF29FD_.wvu.PrintArea" localSheetId="12" hidden="1">#REF!</definedName>
    <definedName name="Z_DDB1930D_2316_11D3_9DA0_00A0C9DF29FD_.wvu.PrintArea" localSheetId="36" hidden="1">#REF!</definedName>
    <definedName name="Z_DDB1930D_2316_11D3_9DA0_00A0C9DF29FD_.wvu.PrintArea" localSheetId="10" hidden="1">#REF!</definedName>
    <definedName name="Z_DDB1930D_2316_11D3_9DA0_00A0C9DF29FD_.wvu.PrintArea" localSheetId="11" hidden="1">#REF!</definedName>
    <definedName name="Z_DDB1930D_2316_11D3_9DA0_00A0C9DF29FD_.wvu.PrintArea" localSheetId="9" hidden="1">#REF!</definedName>
    <definedName name="Z_DDB1930D_2316_11D3_9DA0_00A0C9DF29FD_.wvu.PrintArea" localSheetId="8" hidden="1">#REF!</definedName>
    <definedName name="Z_DDB1930D_2316_11D3_9DA0_00A0C9DF29FD_.wvu.PrintArea" localSheetId="21" hidden="1">#REF!</definedName>
    <definedName name="Z_DDB1930D_2316_11D3_9DA0_00A0C9DF29FD_.wvu.PrintArea" localSheetId="6" hidden="1">#REF!</definedName>
    <definedName name="Z_DDB1930D_2316_11D3_9DA0_00A0C9DF29FD_.wvu.PrintArea" localSheetId="0" hidden="1">#REF!</definedName>
    <definedName name="Z_DDB1930D_2316_11D3_9DA0_00A0C9DF29FD_.wvu.PrintArea" localSheetId="2" hidden="1">#REF!</definedName>
    <definedName name="Z_DDB1930D_2316_11D3_9DA0_00A0C9DF29FD_.wvu.PrintArea" localSheetId="1" hidden="1">#REF!</definedName>
    <definedName name="Z_DDB1930D_2316_11D3_9DA0_00A0C9DF29FD_.wvu.PrintArea" localSheetId="33" hidden="1">#REF!</definedName>
    <definedName name="Z_DDB1930D_2316_11D3_9DA0_00A0C9DF29FD_.wvu.PrintArea" localSheetId="25" hidden="1">#REF!</definedName>
    <definedName name="Z_DDB1930D_2316_11D3_9DA0_00A0C9DF29FD_.wvu.PrintArea" hidden="1">#REF!</definedName>
    <definedName name="Z_DDB1930E_2316_11D3_9DA0_00A0C9DF29FD_.wvu.PrintArea" localSheetId="17" hidden="1">#REF!</definedName>
    <definedName name="Z_DDB1930E_2316_11D3_9DA0_00A0C9DF29FD_.wvu.PrintArea" localSheetId="16" hidden="1">#REF!</definedName>
    <definedName name="Z_DDB1930E_2316_11D3_9DA0_00A0C9DF29FD_.wvu.PrintArea" localSheetId="53" hidden="1">#REF!</definedName>
    <definedName name="Z_DDB1930E_2316_11D3_9DA0_00A0C9DF29FD_.wvu.PrintArea" localSheetId="23" hidden="1">#REF!</definedName>
    <definedName name="Z_DDB1930E_2316_11D3_9DA0_00A0C9DF29FD_.wvu.PrintArea" localSheetId="14" hidden="1">#REF!</definedName>
    <definedName name="Z_DDB1930E_2316_11D3_9DA0_00A0C9DF29FD_.wvu.PrintArea" localSheetId="13" hidden="1">#REF!</definedName>
    <definedName name="Z_DDB1930E_2316_11D3_9DA0_00A0C9DF29FD_.wvu.PrintArea" localSheetId="12" hidden="1">#REF!</definedName>
    <definedName name="Z_DDB1930E_2316_11D3_9DA0_00A0C9DF29FD_.wvu.PrintArea" localSheetId="36" hidden="1">#REF!</definedName>
    <definedName name="Z_DDB1930E_2316_11D3_9DA0_00A0C9DF29FD_.wvu.PrintArea" localSheetId="10" hidden="1">#REF!</definedName>
    <definedName name="Z_DDB1930E_2316_11D3_9DA0_00A0C9DF29FD_.wvu.PrintArea" localSheetId="11" hidden="1">#REF!</definedName>
    <definedName name="Z_DDB1930E_2316_11D3_9DA0_00A0C9DF29FD_.wvu.PrintArea" localSheetId="9" hidden="1">#REF!</definedName>
    <definedName name="Z_DDB1930E_2316_11D3_9DA0_00A0C9DF29FD_.wvu.PrintArea" localSheetId="8" hidden="1">#REF!</definedName>
    <definedName name="Z_DDB1930E_2316_11D3_9DA0_00A0C9DF29FD_.wvu.PrintArea" localSheetId="21" hidden="1">#REF!</definedName>
    <definedName name="Z_DDB1930E_2316_11D3_9DA0_00A0C9DF29FD_.wvu.PrintArea" localSheetId="6" hidden="1">#REF!</definedName>
    <definedName name="Z_DDB1930E_2316_11D3_9DA0_00A0C9DF29FD_.wvu.PrintArea" localSheetId="0" hidden="1">#REF!</definedName>
    <definedName name="Z_DDB1930E_2316_11D3_9DA0_00A0C9DF29FD_.wvu.PrintArea" localSheetId="2" hidden="1">#REF!</definedName>
    <definedName name="Z_DDB1930E_2316_11D3_9DA0_00A0C9DF29FD_.wvu.PrintArea" localSheetId="1" hidden="1">#REF!</definedName>
    <definedName name="Z_DDB1930E_2316_11D3_9DA0_00A0C9DF29FD_.wvu.PrintArea" localSheetId="33" hidden="1">#REF!</definedName>
    <definedName name="Z_DDB1930E_2316_11D3_9DA0_00A0C9DF29FD_.wvu.PrintArea" localSheetId="25" hidden="1">#REF!</definedName>
    <definedName name="Z_DDB1930E_2316_11D3_9DA0_00A0C9DF29FD_.wvu.PrintArea" hidden="1">#REF!</definedName>
    <definedName name="Z_DDB19310_2316_11D3_9DA0_00A0C9DF29FD_.wvu.PrintArea" localSheetId="17" hidden="1">#REF!</definedName>
    <definedName name="Z_DDB19310_2316_11D3_9DA0_00A0C9DF29FD_.wvu.PrintArea" localSheetId="16" hidden="1">#REF!</definedName>
    <definedName name="Z_DDB19310_2316_11D3_9DA0_00A0C9DF29FD_.wvu.PrintArea" localSheetId="53" hidden="1">#REF!</definedName>
    <definedName name="Z_DDB19310_2316_11D3_9DA0_00A0C9DF29FD_.wvu.PrintArea" localSheetId="23" hidden="1">#REF!</definedName>
    <definedName name="Z_DDB19310_2316_11D3_9DA0_00A0C9DF29FD_.wvu.PrintArea" localSheetId="14" hidden="1">#REF!</definedName>
    <definedName name="Z_DDB19310_2316_11D3_9DA0_00A0C9DF29FD_.wvu.PrintArea" localSheetId="13" hidden="1">#REF!</definedName>
    <definedName name="Z_DDB19310_2316_11D3_9DA0_00A0C9DF29FD_.wvu.PrintArea" localSheetId="12" hidden="1">#REF!</definedName>
    <definedName name="Z_DDB19310_2316_11D3_9DA0_00A0C9DF29FD_.wvu.PrintArea" localSheetId="36" hidden="1">#REF!</definedName>
    <definedName name="Z_DDB19310_2316_11D3_9DA0_00A0C9DF29FD_.wvu.PrintArea" localSheetId="10" hidden="1">#REF!</definedName>
    <definedName name="Z_DDB19310_2316_11D3_9DA0_00A0C9DF29FD_.wvu.PrintArea" localSheetId="11" hidden="1">#REF!</definedName>
    <definedName name="Z_DDB19310_2316_11D3_9DA0_00A0C9DF29FD_.wvu.PrintArea" localSheetId="9" hidden="1">#REF!</definedName>
    <definedName name="Z_DDB19310_2316_11D3_9DA0_00A0C9DF29FD_.wvu.PrintArea" localSheetId="8" hidden="1">#REF!</definedName>
    <definedName name="Z_DDB19310_2316_11D3_9DA0_00A0C9DF29FD_.wvu.PrintArea" localSheetId="21" hidden="1">#REF!</definedName>
    <definedName name="Z_DDB19310_2316_11D3_9DA0_00A0C9DF29FD_.wvu.PrintArea" localSheetId="6" hidden="1">#REF!</definedName>
    <definedName name="Z_DDB19310_2316_11D3_9DA0_00A0C9DF29FD_.wvu.PrintArea" localSheetId="0" hidden="1">#REF!</definedName>
    <definedName name="Z_DDB19310_2316_11D3_9DA0_00A0C9DF29FD_.wvu.PrintArea" localSheetId="2" hidden="1">#REF!</definedName>
    <definedName name="Z_DDB19310_2316_11D3_9DA0_00A0C9DF29FD_.wvu.PrintArea" localSheetId="1" hidden="1">#REF!</definedName>
    <definedName name="Z_DDB19310_2316_11D3_9DA0_00A0C9DF29FD_.wvu.PrintArea" localSheetId="33" hidden="1">#REF!</definedName>
    <definedName name="Z_DDB19310_2316_11D3_9DA0_00A0C9DF29FD_.wvu.PrintArea" localSheetId="25" hidden="1">#REF!</definedName>
    <definedName name="Z_DDB19310_2316_11D3_9DA0_00A0C9DF29FD_.wvu.PrintArea" hidden="1">#REF!</definedName>
    <definedName name="Z_DDB19311_2316_11D3_9DA0_00A0C9DF29FD_.wvu.PrintArea" localSheetId="17" hidden="1">#REF!</definedName>
    <definedName name="Z_DDB19311_2316_11D3_9DA0_00A0C9DF29FD_.wvu.PrintArea" localSheetId="16" hidden="1">#REF!</definedName>
    <definedName name="Z_DDB19311_2316_11D3_9DA0_00A0C9DF29FD_.wvu.PrintArea" localSheetId="53" hidden="1">#REF!</definedName>
    <definedName name="Z_DDB19311_2316_11D3_9DA0_00A0C9DF29FD_.wvu.PrintArea" localSheetId="23" hidden="1">#REF!</definedName>
    <definedName name="Z_DDB19311_2316_11D3_9DA0_00A0C9DF29FD_.wvu.PrintArea" localSheetId="14" hidden="1">#REF!</definedName>
    <definedName name="Z_DDB19311_2316_11D3_9DA0_00A0C9DF29FD_.wvu.PrintArea" localSheetId="13" hidden="1">#REF!</definedName>
    <definedName name="Z_DDB19311_2316_11D3_9DA0_00A0C9DF29FD_.wvu.PrintArea" localSheetId="12" hidden="1">#REF!</definedName>
    <definedName name="Z_DDB19311_2316_11D3_9DA0_00A0C9DF29FD_.wvu.PrintArea" localSheetId="36" hidden="1">#REF!</definedName>
    <definedName name="Z_DDB19311_2316_11D3_9DA0_00A0C9DF29FD_.wvu.PrintArea" localSheetId="10" hidden="1">#REF!</definedName>
    <definedName name="Z_DDB19311_2316_11D3_9DA0_00A0C9DF29FD_.wvu.PrintArea" localSheetId="11" hidden="1">#REF!</definedName>
    <definedName name="Z_DDB19311_2316_11D3_9DA0_00A0C9DF29FD_.wvu.PrintArea" localSheetId="9" hidden="1">#REF!</definedName>
    <definedName name="Z_DDB19311_2316_11D3_9DA0_00A0C9DF29FD_.wvu.PrintArea" localSheetId="8" hidden="1">#REF!</definedName>
    <definedName name="Z_DDB19311_2316_11D3_9DA0_00A0C9DF29FD_.wvu.PrintArea" localSheetId="21" hidden="1">#REF!</definedName>
    <definedName name="Z_DDB19311_2316_11D3_9DA0_00A0C9DF29FD_.wvu.PrintArea" localSheetId="6" hidden="1">#REF!</definedName>
    <definedName name="Z_DDB19311_2316_11D3_9DA0_00A0C9DF29FD_.wvu.PrintArea" localSheetId="0" hidden="1">#REF!</definedName>
    <definedName name="Z_DDB19311_2316_11D3_9DA0_00A0C9DF29FD_.wvu.PrintArea" localSheetId="2" hidden="1">#REF!</definedName>
    <definedName name="Z_DDB19311_2316_11D3_9DA0_00A0C9DF29FD_.wvu.PrintArea" localSheetId="1" hidden="1">#REF!</definedName>
    <definedName name="Z_DDB19311_2316_11D3_9DA0_00A0C9DF29FD_.wvu.PrintArea" localSheetId="33" hidden="1">#REF!</definedName>
    <definedName name="Z_DDB19311_2316_11D3_9DA0_00A0C9DF29FD_.wvu.PrintArea" localSheetId="25" hidden="1">#REF!</definedName>
    <definedName name="Z_DDB19311_2316_11D3_9DA0_00A0C9DF29FD_.wvu.PrintArea" hidden="1">#REF!</definedName>
    <definedName name="Z_DDB19313_2316_11D3_9DA0_00A0C9DF29FD_.wvu.PrintArea" localSheetId="17" hidden="1">#REF!</definedName>
    <definedName name="Z_DDB19313_2316_11D3_9DA0_00A0C9DF29FD_.wvu.PrintArea" localSheetId="16" hidden="1">#REF!</definedName>
    <definedName name="Z_DDB19313_2316_11D3_9DA0_00A0C9DF29FD_.wvu.PrintArea" localSheetId="53" hidden="1">#REF!</definedName>
    <definedName name="Z_DDB19313_2316_11D3_9DA0_00A0C9DF29FD_.wvu.PrintArea" localSheetId="23" hidden="1">#REF!</definedName>
    <definedName name="Z_DDB19313_2316_11D3_9DA0_00A0C9DF29FD_.wvu.PrintArea" localSheetId="14" hidden="1">#REF!</definedName>
    <definedName name="Z_DDB19313_2316_11D3_9DA0_00A0C9DF29FD_.wvu.PrintArea" localSheetId="13" hidden="1">#REF!</definedName>
    <definedName name="Z_DDB19313_2316_11D3_9DA0_00A0C9DF29FD_.wvu.PrintArea" localSheetId="12" hidden="1">#REF!</definedName>
    <definedName name="Z_DDB19313_2316_11D3_9DA0_00A0C9DF29FD_.wvu.PrintArea" localSheetId="36" hidden="1">#REF!</definedName>
    <definedName name="Z_DDB19313_2316_11D3_9DA0_00A0C9DF29FD_.wvu.PrintArea" localSheetId="10" hidden="1">#REF!</definedName>
    <definedName name="Z_DDB19313_2316_11D3_9DA0_00A0C9DF29FD_.wvu.PrintArea" localSheetId="11" hidden="1">#REF!</definedName>
    <definedName name="Z_DDB19313_2316_11D3_9DA0_00A0C9DF29FD_.wvu.PrintArea" localSheetId="9" hidden="1">#REF!</definedName>
    <definedName name="Z_DDB19313_2316_11D3_9DA0_00A0C9DF29FD_.wvu.PrintArea" localSheetId="8" hidden="1">#REF!</definedName>
    <definedName name="Z_DDB19313_2316_11D3_9DA0_00A0C9DF29FD_.wvu.PrintArea" localSheetId="21" hidden="1">#REF!</definedName>
    <definedName name="Z_DDB19313_2316_11D3_9DA0_00A0C9DF29FD_.wvu.PrintArea" localSheetId="6" hidden="1">#REF!</definedName>
    <definedName name="Z_DDB19313_2316_11D3_9DA0_00A0C9DF29FD_.wvu.PrintArea" localSheetId="0" hidden="1">#REF!</definedName>
    <definedName name="Z_DDB19313_2316_11D3_9DA0_00A0C9DF29FD_.wvu.PrintArea" localSheetId="2" hidden="1">#REF!</definedName>
    <definedName name="Z_DDB19313_2316_11D3_9DA0_00A0C9DF29FD_.wvu.PrintArea" localSheetId="1" hidden="1">#REF!</definedName>
    <definedName name="Z_DDB19313_2316_11D3_9DA0_00A0C9DF29FD_.wvu.PrintArea" localSheetId="33" hidden="1">#REF!</definedName>
    <definedName name="Z_DDB19313_2316_11D3_9DA0_00A0C9DF29FD_.wvu.PrintArea" localSheetId="25" hidden="1">#REF!</definedName>
    <definedName name="Z_DDB19313_2316_11D3_9DA0_00A0C9DF29FD_.wvu.PrintArea" hidden="1">#REF!</definedName>
    <definedName name="Z_DDB19314_2316_11D3_9DA0_00A0C9DF29FD_.wvu.PrintArea" localSheetId="17" hidden="1">#REF!</definedName>
    <definedName name="Z_DDB19314_2316_11D3_9DA0_00A0C9DF29FD_.wvu.PrintArea" localSheetId="16" hidden="1">#REF!</definedName>
    <definedName name="Z_DDB19314_2316_11D3_9DA0_00A0C9DF29FD_.wvu.PrintArea" localSheetId="53" hidden="1">#REF!</definedName>
    <definedName name="Z_DDB19314_2316_11D3_9DA0_00A0C9DF29FD_.wvu.PrintArea" localSheetId="23" hidden="1">#REF!</definedName>
    <definedName name="Z_DDB19314_2316_11D3_9DA0_00A0C9DF29FD_.wvu.PrintArea" localSheetId="14" hidden="1">#REF!</definedName>
    <definedName name="Z_DDB19314_2316_11D3_9DA0_00A0C9DF29FD_.wvu.PrintArea" localSheetId="13" hidden="1">#REF!</definedName>
    <definedName name="Z_DDB19314_2316_11D3_9DA0_00A0C9DF29FD_.wvu.PrintArea" localSheetId="12" hidden="1">#REF!</definedName>
    <definedName name="Z_DDB19314_2316_11D3_9DA0_00A0C9DF29FD_.wvu.PrintArea" localSheetId="36" hidden="1">#REF!</definedName>
    <definedName name="Z_DDB19314_2316_11D3_9DA0_00A0C9DF29FD_.wvu.PrintArea" localSheetId="10" hidden="1">#REF!</definedName>
    <definedName name="Z_DDB19314_2316_11D3_9DA0_00A0C9DF29FD_.wvu.PrintArea" localSheetId="11" hidden="1">#REF!</definedName>
    <definedName name="Z_DDB19314_2316_11D3_9DA0_00A0C9DF29FD_.wvu.PrintArea" localSheetId="9" hidden="1">#REF!</definedName>
    <definedName name="Z_DDB19314_2316_11D3_9DA0_00A0C9DF29FD_.wvu.PrintArea" localSheetId="8" hidden="1">#REF!</definedName>
    <definedName name="Z_DDB19314_2316_11D3_9DA0_00A0C9DF29FD_.wvu.PrintArea" localSheetId="21" hidden="1">#REF!</definedName>
    <definedName name="Z_DDB19314_2316_11D3_9DA0_00A0C9DF29FD_.wvu.PrintArea" localSheetId="6" hidden="1">#REF!</definedName>
    <definedName name="Z_DDB19314_2316_11D3_9DA0_00A0C9DF29FD_.wvu.PrintArea" localSheetId="0" hidden="1">#REF!</definedName>
    <definedName name="Z_DDB19314_2316_11D3_9DA0_00A0C9DF29FD_.wvu.PrintArea" localSheetId="2" hidden="1">#REF!</definedName>
    <definedName name="Z_DDB19314_2316_11D3_9DA0_00A0C9DF29FD_.wvu.PrintArea" localSheetId="1" hidden="1">#REF!</definedName>
    <definedName name="Z_DDB19314_2316_11D3_9DA0_00A0C9DF29FD_.wvu.PrintArea" localSheetId="33" hidden="1">#REF!</definedName>
    <definedName name="Z_DDB19314_2316_11D3_9DA0_00A0C9DF29FD_.wvu.PrintArea" localSheetId="25" hidden="1">#REF!</definedName>
    <definedName name="Z_DDB19314_2316_11D3_9DA0_00A0C9DF29FD_.wvu.PrintArea" hidden="1">#REF!</definedName>
    <definedName name="Z_DDB19315_2316_11D3_9DA0_00A0C9DF29FD_.wvu.PrintArea" localSheetId="17" hidden="1">#REF!</definedName>
    <definedName name="Z_DDB19315_2316_11D3_9DA0_00A0C9DF29FD_.wvu.PrintArea" localSheetId="16" hidden="1">#REF!</definedName>
    <definedName name="Z_DDB19315_2316_11D3_9DA0_00A0C9DF29FD_.wvu.PrintArea" localSheetId="53" hidden="1">#REF!</definedName>
    <definedName name="Z_DDB19315_2316_11D3_9DA0_00A0C9DF29FD_.wvu.PrintArea" localSheetId="23" hidden="1">#REF!</definedName>
    <definedName name="Z_DDB19315_2316_11D3_9DA0_00A0C9DF29FD_.wvu.PrintArea" localSheetId="14" hidden="1">#REF!</definedName>
    <definedName name="Z_DDB19315_2316_11D3_9DA0_00A0C9DF29FD_.wvu.PrintArea" localSheetId="13" hidden="1">#REF!</definedName>
    <definedName name="Z_DDB19315_2316_11D3_9DA0_00A0C9DF29FD_.wvu.PrintArea" localSheetId="12" hidden="1">#REF!</definedName>
    <definedName name="Z_DDB19315_2316_11D3_9DA0_00A0C9DF29FD_.wvu.PrintArea" localSheetId="36" hidden="1">#REF!</definedName>
    <definedName name="Z_DDB19315_2316_11D3_9DA0_00A0C9DF29FD_.wvu.PrintArea" localSheetId="10" hidden="1">#REF!</definedName>
    <definedName name="Z_DDB19315_2316_11D3_9DA0_00A0C9DF29FD_.wvu.PrintArea" localSheetId="11" hidden="1">#REF!</definedName>
    <definedName name="Z_DDB19315_2316_11D3_9DA0_00A0C9DF29FD_.wvu.PrintArea" localSheetId="9" hidden="1">#REF!</definedName>
    <definedName name="Z_DDB19315_2316_11D3_9DA0_00A0C9DF29FD_.wvu.PrintArea" localSheetId="8" hidden="1">#REF!</definedName>
    <definedName name="Z_DDB19315_2316_11D3_9DA0_00A0C9DF29FD_.wvu.PrintArea" localSheetId="21" hidden="1">#REF!</definedName>
    <definedName name="Z_DDB19315_2316_11D3_9DA0_00A0C9DF29FD_.wvu.PrintArea" localSheetId="6" hidden="1">#REF!</definedName>
    <definedName name="Z_DDB19315_2316_11D3_9DA0_00A0C9DF29FD_.wvu.PrintArea" localSheetId="0" hidden="1">#REF!</definedName>
    <definedName name="Z_DDB19315_2316_11D3_9DA0_00A0C9DF29FD_.wvu.PrintArea" localSheetId="2" hidden="1">#REF!</definedName>
    <definedName name="Z_DDB19315_2316_11D3_9DA0_00A0C9DF29FD_.wvu.PrintArea" localSheetId="1" hidden="1">#REF!</definedName>
    <definedName name="Z_DDB19315_2316_11D3_9DA0_00A0C9DF29FD_.wvu.PrintArea" localSheetId="33" hidden="1">#REF!</definedName>
    <definedName name="Z_DDB19315_2316_11D3_9DA0_00A0C9DF29FD_.wvu.PrintArea" localSheetId="25" hidden="1">#REF!</definedName>
    <definedName name="Z_DDB19315_2316_11D3_9DA0_00A0C9DF29FD_.wvu.PrintArea" hidden="1">#REF!</definedName>
    <definedName name="Z_DDB19316_2316_11D3_9DA0_00A0C9DF29FD_.wvu.PrintArea" localSheetId="17" hidden="1">#REF!</definedName>
    <definedName name="Z_DDB19316_2316_11D3_9DA0_00A0C9DF29FD_.wvu.PrintArea" localSheetId="16" hidden="1">#REF!</definedName>
    <definedName name="Z_DDB19316_2316_11D3_9DA0_00A0C9DF29FD_.wvu.PrintArea" localSheetId="53" hidden="1">#REF!</definedName>
    <definedName name="Z_DDB19316_2316_11D3_9DA0_00A0C9DF29FD_.wvu.PrintArea" localSheetId="23" hidden="1">#REF!</definedName>
    <definedName name="Z_DDB19316_2316_11D3_9DA0_00A0C9DF29FD_.wvu.PrintArea" localSheetId="14" hidden="1">#REF!</definedName>
    <definedName name="Z_DDB19316_2316_11D3_9DA0_00A0C9DF29FD_.wvu.PrintArea" localSheetId="13" hidden="1">#REF!</definedName>
    <definedName name="Z_DDB19316_2316_11D3_9DA0_00A0C9DF29FD_.wvu.PrintArea" localSheetId="12" hidden="1">#REF!</definedName>
    <definedName name="Z_DDB19316_2316_11D3_9DA0_00A0C9DF29FD_.wvu.PrintArea" localSheetId="36" hidden="1">#REF!</definedName>
    <definedName name="Z_DDB19316_2316_11D3_9DA0_00A0C9DF29FD_.wvu.PrintArea" localSheetId="10" hidden="1">#REF!</definedName>
    <definedName name="Z_DDB19316_2316_11D3_9DA0_00A0C9DF29FD_.wvu.PrintArea" localSheetId="11" hidden="1">#REF!</definedName>
    <definedName name="Z_DDB19316_2316_11D3_9DA0_00A0C9DF29FD_.wvu.PrintArea" localSheetId="9" hidden="1">#REF!</definedName>
    <definedName name="Z_DDB19316_2316_11D3_9DA0_00A0C9DF29FD_.wvu.PrintArea" localSheetId="8" hidden="1">#REF!</definedName>
    <definedName name="Z_DDB19316_2316_11D3_9DA0_00A0C9DF29FD_.wvu.PrintArea" localSheetId="21" hidden="1">#REF!</definedName>
    <definedName name="Z_DDB19316_2316_11D3_9DA0_00A0C9DF29FD_.wvu.PrintArea" localSheetId="6" hidden="1">#REF!</definedName>
    <definedName name="Z_DDB19316_2316_11D3_9DA0_00A0C9DF29FD_.wvu.PrintArea" localSheetId="0" hidden="1">#REF!</definedName>
    <definedName name="Z_DDB19316_2316_11D3_9DA0_00A0C9DF29FD_.wvu.PrintArea" localSheetId="2" hidden="1">#REF!</definedName>
    <definedName name="Z_DDB19316_2316_11D3_9DA0_00A0C9DF29FD_.wvu.PrintArea" localSheetId="1" hidden="1">#REF!</definedName>
    <definedName name="Z_DDB19316_2316_11D3_9DA0_00A0C9DF29FD_.wvu.PrintArea" localSheetId="33" hidden="1">#REF!</definedName>
    <definedName name="Z_DDB19316_2316_11D3_9DA0_00A0C9DF29FD_.wvu.PrintArea" localSheetId="25" hidden="1">#REF!</definedName>
    <definedName name="Z_DDB19316_2316_11D3_9DA0_00A0C9DF29FD_.wvu.PrintArea" hidden="1">#REF!</definedName>
    <definedName name="Z_DDB19318_2316_11D3_9DA0_00A0C9DF29FD_.wvu.PrintArea" localSheetId="17" hidden="1">#REF!</definedName>
    <definedName name="Z_DDB19318_2316_11D3_9DA0_00A0C9DF29FD_.wvu.PrintArea" localSheetId="16" hidden="1">#REF!</definedName>
    <definedName name="Z_DDB19318_2316_11D3_9DA0_00A0C9DF29FD_.wvu.PrintArea" localSheetId="53" hidden="1">#REF!</definedName>
    <definedName name="Z_DDB19318_2316_11D3_9DA0_00A0C9DF29FD_.wvu.PrintArea" localSheetId="23" hidden="1">#REF!</definedName>
    <definedName name="Z_DDB19318_2316_11D3_9DA0_00A0C9DF29FD_.wvu.PrintArea" localSheetId="14" hidden="1">#REF!</definedName>
    <definedName name="Z_DDB19318_2316_11D3_9DA0_00A0C9DF29FD_.wvu.PrintArea" localSheetId="13" hidden="1">#REF!</definedName>
    <definedName name="Z_DDB19318_2316_11D3_9DA0_00A0C9DF29FD_.wvu.PrintArea" localSheetId="12" hidden="1">#REF!</definedName>
    <definedName name="Z_DDB19318_2316_11D3_9DA0_00A0C9DF29FD_.wvu.PrintArea" localSheetId="36" hidden="1">#REF!</definedName>
    <definedName name="Z_DDB19318_2316_11D3_9DA0_00A0C9DF29FD_.wvu.PrintArea" localSheetId="10" hidden="1">#REF!</definedName>
    <definedName name="Z_DDB19318_2316_11D3_9DA0_00A0C9DF29FD_.wvu.PrintArea" localSheetId="11" hidden="1">#REF!</definedName>
    <definedName name="Z_DDB19318_2316_11D3_9DA0_00A0C9DF29FD_.wvu.PrintArea" localSheetId="9" hidden="1">#REF!</definedName>
    <definedName name="Z_DDB19318_2316_11D3_9DA0_00A0C9DF29FD_.wvu.PrintArea" localSheetId="8" hidden="1">#REF!</definedName>
    <definedName name="Z_DDB19318_2316_11D3_9DA0_00A0C9DF29FD_.wvu.PrintArea" localSheetId="21" hidden="1">#REF!</definedName>
    <definedName name="Z_DDB19318_2316_11D3_9DA0_00A0C9DF29FD_.wvu.PrintArea" localSheetId="6" hidden="1">#REF!</definedName>
    <definedName name="Z_DDB19318_2316_11D3_9DA0_00A0C9DF29FD_.wvu.PrintArea" localSheetId="0" hidden="1">#REF!</definedName>
    <definedName name="Z_DDB19318_2316_11D3_9DA0_00A0C9DF29FD_.wvu.PrintArea" localSheetId="2" hidden="1">#REF!</definedName>
    <definedName name="Z_DDB19318_2316_11D3_9DA0_00A0C9DF29FD_.wvu.PrintArea" localSheetId="1" hidden="1">#REF!</definedName>
    <definedName name="Z_DDB19318_2316_11D3_9DA0_00A0C9DF29FD_.wvu.PrintArea" localSheetId="33" hidden="1">#REF!</definedName>
    <definedName name="Z_DDB19318_2316_11D3_9DA0_00A0C9DF29FD_.wvu.PrintArea" localSheetId="25" hidden="1">#REF!</definedName>
    <definedName name="Z_DDB19318_2316_11D3_9DA0_00A0C9DF29FD_.wvu.PrintArea" hidden="1">#REF!</definedName>
    <definedName name="Z_DDB19319_2316_11D3_9DA0_00A0C9DF29FD_.wvu.PrintArea" localSheetId="17" hidden="1">#REF!</definedName>
    <definedName name="Z_DDB19319_2316_11D3_9DA0_00A0C9DF29FD_.wvu.PrintArea" localSheetId="16" hidden="1">#REF!</definedName>
    <definedName name="Z_DDB19319_2316_11D3_9DA0_00A0C9DF29FD_.wvu.PrintArea" localSheetId="53" hidden="1">#REF!</definedName>
    <definedName name="Z_DDB19319_2316_11D3_9DA0_00A0C9DF29FD_.wvu.PrintArea" localSheetId="23" hidden="1">#REF!</definedName>
    <definedName name="Z_DDB19319_2316_11D3_9DA0_00A0C9DF29FD_.wvu.PrintArea" localSheetId="14" hidden="1">#REF!</definedName>
    <definedName name="Z_DDB19319_2316_11D3_9DA0_00A0C9DF29FD_.wvu.PrintArea" localSheetId="13" hidden="1">#REF!</definedName>
    <definedName name="Z_DDB19319_2316_11D3_9DA0_00A0C9DF29FD_.wvu.PrintArea" localSheetId="12" hidden="1">#REF!</definedName>
    <definedName name="Z_DDB19319_2316_11D3_9DA0_00A0C9DF29FD_.wvu.PrintArea" localSheetId="36" hidden="1">#REF!</definedName>
    <definedName name="Z_DDB19319_2316_11D3_9DA0_00A0C9DF29FD_.wvu.PrintArea" localSheetId="10" hidden="1">#REF!</definedName>
    <definedName name="Z_DDB19319_2316_11D3_9DA0_00A0C9DF29FD_.wvu.PrintArea" localSheetId="11" hidden="1">#REF!</definedName>
    <definedName name="Z_DDB19319_2316_11D3_9DA0_00A0C9DF29FD_.wvu.PrintArea" localSheetId="9" hidden="1">#REF!</definedName>
    <definedName name="Z_DDB19319_2316_11D3_9DA0_00A0C9DF29FD_.wvu.PrintArea" localSheetId="8" hidden="1">#REF!</definedName>
    <definedName name="Z_DDB19319_2316_11D3_9DA0_00A0C9DF29FD_.wvu.PrintArea" localSheetId="21" hidden="1">#REF!</definedName>
    <definedName name="Z_DDB19319_2316_11D3_9DA0_00A0C9DF29FD_.wvu.PrintArea" localSheetId="6" hidden="1">#REF!</definedName>
    <definedName name="Z_DDB19319_2316_11D3_9DA0_00A0C9DF29FD_.wvu.PrintArea" localSheetId="0" hidden="1">#REF!</definedName>
    <definedName name="Z_DDB19319_2316_11D3_9DA0_00A0C9DF29FD_.wvu.PrintArea" localSheetId="2" hidden="1">#REF!</definedName>
    <definedName name="Z_DDB19319_2316_11D3_9DA0_00A0C9DF29FD_.wvu.PrintArea" localSheetId="1" hidden="1">#REF!</definedName>
    <definedName name="Z_DDB19319_2316_11D3_9DA0_00A0C9DF29FD_.wvu.PrintArea" localSheetId="33" hidden="1">#REF!</definedName>
    <definedName name="Z_DDB19319_2316_11D3_9DA0_00A0C9DF29FD_.wvu.PrintArea" localSheetId="25" hidden="1">#REF!</definedName>
    <definedName name="Z_DDB19319_2316_11D3_9DA0_00A0C9DF29FD_.wvu.PrintArea" hidden="1">#REF!</definedName>
    <definedName name="Z_DDB1931A_2316_11D3_9DA0_00A0C9DF29FD_.wvu.PrintArea" localSheetId="17" hidden="1">#REF!</definedName>
    <definedName name="Z_DDB1931A_2316_11D3_9DA0_00A0C9DF29FD_.wvu.PrintArea" localSheetId="16" hidden="1">#REF!</definedName>
    <definedName name="Z_DDB1931A_2316_11D3_9DA0_00A0C9DF29FD_.wvu.PrintArea" localSheetId="53" hidden="1">#REF!</definedName>
    <definedName name="Z_DDB1931A_2316_11D3_9DA0_00A0C9DF29FD_.wvu.PrintArea" localSheetId="23" hidden="1">#REF!</definedName>
    <definedName name="Z_DDB1931A_2316_11D3_9DA0_00A0C9DF29FD_.wvu.PrintArea" localSheetId="14" hidden="1">#REF!</definedName>
    <definedName name="Z_DDB1931A_2316_11D3_9DA0_00A0C9DF29FD_.wvu.PrintArea" localSheetId="13" hidden="1">#REF!</definedName>
    <definedName name="Z_DDB1931A_2316_11D3_9DA0_00A0C9DF29FD_.wvu.PrintArea" localSheetId="12" hidden="1">#REF!</definedName>
    <definedName name="Z_DDB1931A_2316_11D3_9DA0_00A0C9DF29FD_.wvu.PrintArea" localSheetId="36" hidden="1">#REF!</definedName>
    <definedName name="Z_DDB1931A_2316_11D3_9DA0_00A0C9DF29FD_.wvu.PrintArea" localSheetId="10" hidden="1">#REF!</definedName>
    <definedName name="Z_DDB1931A_2316_11D3_9DA0_00A0C9DF29FD_.wvu.PrintArea" localSheetId="11" hidden="1">#REF!</definedName>
    <definedName name="Z_DDB1931A_2316_11D3_9DA0_00A0C9DF29FD_.wvu.PrintArea" localSheetId="9" hidden="1">#REF!</definedName>
    <definedName name="Z_DDB1931A_2316_11D3_9DA0_00A0C9DF29FD_.wvu.PrintArea" localSheetId="8" hidden="1">#REF!</definedName>
    <definedName name="Z_DDB1931A_2316_11D3_9DA0_00A0C9DF29FD_.wvu.PrintArea" localSheetId="21" hidden="1">#REF!</definedName>
    <definedName name="Z_DDB1931A_2316_11D3_9DA0_00A0C9DF29FD_.wvu.PrintArea" localSheetId="6" hidden="1">#REF!</definedName>
    <definedName name="Z_DDB1931A_2316_11D3_9DA0_00A0C9DF29FD_.wvu.PrintArea" localSheetId="0" hidden="1">#REF!</definedName>
    <definedName name="Z_DDB1931A_2316_11D3_9DA0_00A0C9DF29FD_.wvu.PrintArea" localSheetId="2" hidden="1">#REF!</definedName>
    <definedName name="Z_DDB1931A_2316_11D3_9DA0_00A0C9DF29FD_.wvu.PrintArea" localSheetId="1" hidden="1">#REF!</definedName>
    <definedName name="Z_DDB1931A_2316_11D3_9DA0_00A0C9DF29FD_.wvu.PrintArea" localSheetId="33" hidden="1">#REF!</definedName>
    <definedName name="Z_DDB1931A_2316_11D3_9DA0_00A0C9DF29FD_.wvu.PrintArea" localSheetId="25" hidden="1">#REF!</definedName>
    <definedName name="Z_DDB1931A_2316_11D3_9DA0_00A0C9DF29FD_.wvu.PrintArea" hidden="1">#REF!</definedName>
    <definedName name="Z_DDB1931B_2316_11D3_9DA0_00A0C9DF29FD_.wvu.PrintArea" localSheetId="17" hidden="1">#REF!</definedName>
    <definedName name="Z_DDB1931B_2316_11D3_9DA0_00A0C9DF29FD_.wvu.PrintArea" localSheetId="16" hidden="1">#REF!</definedName>
    <definedName name="Z_DDB1931B_2316_11D3_9DA0_00A0C9DF29FD_.wvu.PrintArea" localSheetId="53" hidden="1">#REF!</definedName>
    <definedName name="Z_DDB1931B_2316_11D3_9DA0_00A0C9DF29FD_.wvu.PrintArea" localSheetId="23" hidden="1">#REF!</definedName>
    <definedName name="Z_DDB1931B_2316_11D3_9DA0_00A0C9DF29FD_.wvu.PrintArea" localSheetId="14" hidden="1">#REF!</definedName>
    <definedName name="Z_DDB1931B_2316_11D3_9DA0_00A0C9DF29FD_.wvu.PrintArea" localSheetId="13" hidden="1">#REF!</definedName>
    <definedName name="Z_DDB1931B_2316_11D3_9DA0_00A0C9DF29FD_.wvu.PrintArea" localSheetId="12" hidden="1">#REF!</definedName>
    <definedName name="Z_DDB1931B_2316_11D3_9DA0_00A0C9DF29FD_.wvu.PrintArea" localSheetId="36" hidden="1">#REF!</definedName>
    <definedName name="Z_DDB1931B_2316_11D3_9DA0_00A0C9DF29FD_.wvu.PrintArea" localSheetId="10" hidden="1">#REF!</definedName>
    <definedName name="Z_DDB1931B_2316_11D3_9DA0_00A0C9DF29FD_.wvu.PrintArea" localSheetId="11" hidden="1">#REF!</definedName>
    <definedName name="Z_DDB1931B_2316_11D3_9DA0_00A0C9DF29FD_.wvu.PrintArea" localSheetId="9" hidden="1">#REF!</definedName>
    <definedName name="Z_DDB1931B_2316_11D3_9DA0_00A0C9DF29FD_.wvu.PrintArea" localSheetId="8" hidden="1">#REF!</definedName>
    <definedName name="Z_DDB1931B_2316_11D3_9DA0_00A0C9DF29FD_.wvu.PrintArea" localSheetId="21" hidden="1">#REF!</definedName>
    <definedName name="Z_DDB1931B_2316_11D3_9DA0_00A0C9DF29FD_.wvu.PrintArea" localSheetId="6" hidden="1">#REF!</definedName>
    <definedName name="Z_DDB1931B_2316_11D3_9DA0_00A0C9DF29FD_.wvu.PrintArea" localSheetId="0" hidden="1">#REF!</definedName>
    <definedName name="Z_DDB1931B_2316_11D3_9DA0_00A0C9DF29FD_.wvu.PrintArea" localSheetId="2" hidden="1">#REF!</definedName>
    <definedName name="Z_DDB1931B_2316_11D3_9DA0_00A0C9DF29FD_.wvu.PrintArea" localSheetId="1" hidden="1">#REF!</definedName>
    <definedName name="Z_DDB1931B_2316_11D3_9DA0_00A0C9DF29FD_.wvu.PrintArea" localSheetId="33" hidden="1">#REF!</definedName>
    <definedName name="Z_DDB1931B_2316_11D3_9DA0_00A0C9DF29FD_.wvu.PrintArea" localSheetId="25" hidden="1">#REF!</definedName>
    <definedName name="Z_DDB1931B_2316_11D3_9DA0_00A0C9DF29FD_.wvu.PrintArea" hidden="1">#REF!</definedName>
    <definedName name="Z_DDB1931D_2316_11D3_9DA0_00A0C9DF29FD_.wvu.PrintArea" localSheetId="17" hidden="1">#REF!</definedName>
    <definedName name="Z_DDB1931D_2316_11D3_9DA0_00A0C9DF29FD_.wvu.PrintArea" localSheetId="16" hidden="1">#REF!</definedName>
    <definedName name="Z_DDB1931D_2316_11D3_9DA0_00A0C9DF29FD_.wvu.PrintArea" localSheetId="53" hidden="1">#REF!</definedName>
    <definedName name="Z_DDB1931D_2316_11D3_9DA0_00A0C9DF29FD_.wvu.PrintArea" localSheetId="23" hidden="1">#REF!</definedName>
    <definedName name="Z_DDB1931D_2316_11D3_9DA0_00A0C9DF29FD_.wvu.PrintArea" localSheetId="14" hidden="1">#REF!</definedName>
    <definedName name="Z_DDB1931D_2316_11D3_9DA0_00A0C9DF29FD_.wvu.PrintArea" localSheetId="13" hidden="1">#REF!</definedName>
    <definedName name="Z_DDB1931D_2316_11D3_9DA0_00A0C9DF29FD_.wvu.PrintArea" localSheetId="12" hidden="1">#REF!</definedName>
    <definedName name="Z_DDB1931D_2316_11D3_9DA0_00A0C9DF29FD_.wvu.PrintArea" localSheetId="36" hidden="1">#REF!</definedName>
    <definedName name="Z_DDB1931D_2316_11D3_9DA0_00A0C9DF29FD_.wvu.PrintArea" localSheetId="10" hidden="1">#REF!</definedName>
    <definedName name="Z_DDB1931D_2316_11D3_9DA0_00A0C9DF29FD_.wvu.PrintArea" localSheetId="11" hidden="1">#REF!</definedName>
    <definedName name="Z_DDB1931D_2316_11D3_9DA0_00A0C9DF29FD_.wvu.PrintArea" localSheetId="9" hidden="1">#REF!</definedName>
    <definedName name="Z_DDB1931D_2316_11D3_9DA0_00A0C9DF29FD_.wvu.PrintArea" localSheetId="8" hidden="1">#REF!</definedName>
    <definedName name="Z_DDB1931D_2316_11D3_9DA0_00A0C9DF29FD_.wvu.PrintArea" localSheetId="21" hidden="1">#REF!</definedName>
    <definedName name="Z_DDB1931D_2316_11D3_9DA0_00A0C9DF29FD_.wvu.PrintArea" localSheetId="6" hidden="1">#REF!</definedName>
    <definedName name="Z_DDB1931D_2316_11D3_9DA0_00A0C9DF29FD_.wvu.PrintArea" localSheetId="0" hidden="1">#REF!</definedName>
    <definedName name="Z_DDB1931D_2316_11D3_9DA0_00A0C9DF29FD_.wvu.PrintArea" localSheetId="2" hidden="1">#REF!</definedName>
    <definedName name="Z_DDB1931D_2316_11D3_9DA0_00A0C9DF29FD_.wvu.PrintArea" localSheetId="1" hidden="1">#REF!</definedName>
    <definedName name="Z_DDB1931D_2316_11D3_9DA0_00A0C9DF29FD_.wvu.PrintArea" localSheetId="33" hidden="1">#REF!</definedName>
    <definedName name="Z_DDB1931D_2316_11D3_9DA0_00A0C9DF29FD_.wvu.PrintArea" localSheetId="25" hidden="1">#REF!</definedName>
    <definedName name="Z_DDB1931D_2316_11D3_9DA0_00A0C9DF29FD_.wvu.PrintArea" hidden="1">#REF!</definedName>
    <definedName name="Z_DDB1931E_2316_11D3_9DA0_00A0C9DF29FD_.wvu.PrintArea" localSheetId="17" hidden="1">#REF!</definedName>
    <definedName name="Z_DDB1931E_2316_11D3_9DA0_00A0C9DF29FD_.wvu.PrintArea" localSheetId="16" hidden="1">#REF!</definedName>
    <definedName name="Z_DDB1931E_2316_11D3_9DA0_00A0C9DF29FD_.wvu.PrintArea" localSheetId="53" hidden="1">#REF!</definedName>
    <definedName name="Z_DDB1931E_2316_11D3_9DA0_00A0C9DF29FD_.wvu.PrintArea" localSheetId="23" hidden="1">#REF!</definedName>
    <definedName name="Z_DDB1931E_2316_11D3_9DA0_00A0C9DF29FD_.wvu.PrintArea" localSheetId="14" hidden="1">#REF!</definedName>
    <definedName name="Z_DDB1931E_2316_11D3_9DA0_00A0C9DF29FD_.wvu.PrintArea" localSheetId="13" hidden="1">#REF!</definedName>
    <definedName name="Z_DDB1931E_2316_11D3_9DA0_00A0C9DF29FD_.wvu.PrintArea" localSheetId="12" hidden="1">#REF!</definedName>
    <definedName name="Z_DDB1931E_2316_11D3_9DA0_00A0C9DF29FD_.wvu.PrintArea" localSheetId="36" hidden="1">#REF!</definedName>
    <definedName name="Z_DDB1931E_2316_11D3_9DA0_00A0C9DF29FD_.wvu.PrintArea" localSheetId="10" hidden="1">#REF!</definedName>
    <definedName name="Z_DDB1931E_2316_11D3_9DA0_00A0C9DF29FD_.wvu.PrintArea" localSheetId="11" hidden="1">#REF!</definedName>
    <definedName name="Z_DDB1931E_2316_11D3_9DA0_00A0C9DF29FD_.wvu.PrintArea" localSheetId="9" hidden="1">#REF!</definedName>
    <definedName name="Z_DDB1931E_2316_11D3_9DA0_00A0C9DF29FD_.wvu.PrintArea" localSheetId="8" hidden="1">#REF!</definedName>
    <definedName name="Z_DDB1931E_2316_11D3_9DA0_00A0C9DF29FD_.wvu.PrintArea" localSheetId="21" hidden="1">#REF!</definedName>
    <definedName name="Z_DDB1931E_2316_11D3_9DA0_00A0C9DF29FD_.wvu.PrintArea" localSheetId="6" hidden="1">#REF!</definedName>
    <definedName name="Z_DDB1931E_2316_11D3_9DA0_00A0C9DF29FD_.wvu.PrintArea" localSheetId="0" hidden="1">#REF!</definedName>
    <definedName name="Z_DDB1931E_2316_11D3_9DA0_00A0C9DF29FD_.wvu.PrintArea" localSheetId="2" hidden="1">#REF!</definedName>
    <definedName name="Z_DDB1931E_2316_11D3_9DA0_00A0C9DF29FD_.wvu.PrintArea" localSheetId="1" hidden="1">#REF!</definedName>
    <definedName name="Z_DDB1931E_2316_11D3_9DA0_00A0C9DF29FD_.wvu.PrintArea" localSheetId="33" hidden="1">#REF!</definedName>
    <definedName name="Z_DDB1931E_2316_11D3_9DA0_00A0C9DF29FD_.wvu.PrintArea" localSheetId="25" hidden="1">#REF!</definedName>
    <definedName name="Z_DDB1931E_2316_11D3_9DA0_00A0C9DF29FD_.wvu.PrintArea" hidden="1">#REF!</definedName>
    <definedName name="Z_DDB1932D_2316_11D3_9DA0_00A0C9DF29FD_.wvu.PrintArea" localSheetId="17" hidden="1">#REF!</definedName>
    <definedName name="Z_DDB1932D_2316_11D3_9DA0_00A0C9DF29FD_.wvu.PrintArea" localSheetId="16" hidden="1">#REF!</definedName>
    <definedName name="Z_DDB1932D_2316_11D3_9DA0_00A0C9DF29FD_.wvu.PrintArea" localSheetId="53" hidden="1">#REF!</definedName>
    <definedName name="Z_DDB1932D_2316_11D3_9DA0_00A0C9DF29FD_.wvu.PrintArea" localSheetId="23" hidden="1">#REF!</definedName>
    <definedName name="Z_DDB1932D_2316_11D3_9DA0_00A0C9DF29FD_.wvu.PrintArea" localSheetId="14" hidden="1">#REF!</definedName>
    <definedName name="Z_DDB1932D_2316_11D3_9DA0_00A0C9DF29FD_.wvu.PrintArea" localSheetId="13" hidden="1">#REF!</definedName>
    <definedName name="Z_DDB1932D_2316_11D3_9DA0_00A0C9DF29FD_.wvu.PrintArea" localSheetId="12" hidden="1">#REF!</definedName>
    <definedName name="Z_DDB1932D_2316_11D3_9DA0_00A0C9DF29FD_.wvu.PrintArea" localSheetId="36" hidden="1">#REF!</definedName>
    <definedName name="Z_DDB1932D_2316_11D3_9DA0_00A0C9DF29FD_.wvu.PrintArea" localSheetId="10" hidden="1">#REF!</definedName>
    <definedName name="Z_DDB1932D_2316_11D3_9DA0_00A0C9DF29FD_.wvu.PrintArea" localSheetId="11" hidden="1">#REF!</definedName>
    <definedName name="Z_DDB1932D_2316_11D3_9DA0_00A0C9DF29FD_.wvu.PrintArea" localSheetId="9" hidden="1">#REF!</definedName>
    <definedName name="Z_DDB1932D_2316_11D3_9DA0_00A0C9DF29FD_.wvu.PrintArea" localSheetId="8" hidden="1">#REF!</definedName>
    <definedName name="Z_DDB1932D_2316_11D3_9DA0_00A0C9DF29FD_.wvu.PrintArea" localSheetId="21" hidden="1">#REF!</definedName>
    <definedName name="Z_DDB1932D_2316_11D3_9DA0_00A0C9DF29FD_.wvu.PrintArea" localSheetId="6" hidden="1">#REF!</definedName>
    <definedName name="Z_DDB1932D_2316_11D3_9DA0_00A0C9DF29FD_.wvu.PrintArea" localSheetId="0" hidden="1">#REF!</definedName>
    <definedName name="Z_DDB1932D_2316_11D3_9DA0_00A0C9DF29FD_.wvu.PrintArea" localSheetId="2" hidden="1">#REF!</definedName>
    <definedName name="Z_DDB1932D_2316_11D3_9DA0_00A0C9DF29FD_.wvu.PrintArea" localSheetId="1" hidden="1">#REF!</definedName>
    <definedName name="Z_DDB1932D_2316_11D3_9DA0_00A0C9DF29FD_.wvu.PrintArea" localSheetId="33" hidden="1">#REF!</definedName>
    <definedName name="Z_DDB1932D_2316_11D3_9DA0_00A0C9DF29FD_.wvu.PrintArea" localSheetId="25" hidden="1">#REF!</definedName>
    <definedName name="Z_DDB1932D_2316_11D3_9DA0_00A0C9DF29FD_.wvu.PrintArea" hidden="1">#REF!</definedName>
    <definedName name="Z_DDB1932E_2316_11D3_9DA0_00A0C9DF29FD_.wvu.PrintArea" localSheetId="17" hidden="1">#REF!</definedName>
    <definedName name="Z_DDB1932E_2316_11D3_9DA0_00A0C9DF29FD_.wvu.PrintArea" localSheetId="16" hidden="1">#REF!</definedName>
    <definedName name="Z_DDB1932E_2316_11D3_9DA0_00A0C9DF29FD_.wvu.PrintArea" localSheetId="53" hidden="1">#REF!</definedName>
    <definedName name="Z_DDB1932E_2316_11D3_9DA0_00A0C9DF29FD_.wvu.PrintArea" localSheetId="23" hidden="1">#REF!</definedName>
    <definedName name="Z_DDB1932E_2316_11D3_9DA0_00A0C9DF29FD_.wvu.PrintArea" localSheetId="14" hidden="1">#REF!</definedName>
    <definedName name="Z_DDB1932E_2316_11D3_9DA0_00A0C9DF29FD_.wvu.PrintArea" localSheetId="13" hidden="1">#REF!</definedName>
    <definedName name="Z_DDB1932E_2316_11D3_9DA0_00A0C9DF29FD_.wvu.PrintArea" localSheetId="12" hidden="1">#REF!</definedName>
    <definedName name="Z_DDB1932E_2316_11D3_9DA0_00A0C9DF29FD_.wvu.PrintArea" localSheetId="36" hidden="1">#REF!</definedName>
    <definedName name="Z_DDB1932E_2316_11D3_9DA0_00A0C9DF29FD_.wvu.PrintArea" localSheetId="10" hidden="1">#REF!</definedName>
    <definedName name="Z_DDB1932E_2316_11D3_9DA0_00A0C9DF29FD_.wvu.PrintArea" localSheetId="11" hidden="1">#REF!</definedName>
    <definedName name="Z_DDB1932E_2316_11D3_9DA0_00A0C9DF29FD_.wvu.PrintArea" localSheetId="9" hidden="1">#REF!</definedName>
    <definedName name="Z_DDB1932E_2316_11D3_9DA0_00A0C9DF29FD_.wvu.PrintArea" localSheetId="8" hidden="1">#REF!</definedName>
    <definedName name="Z_DDB1932E_2316_11D3_9DA0_00A0C9DF29FD_.wvu.PrintArea" localSheetId="21" hidden="1">#REF!</definedName>
    <definedName name="Z_DDB1932E_2316_11D3_9DA0_00A0C9DF29FD_.wvu.PrintArea" localSheetId="6" hidden="1">#REF!</definedName>
    <definedName name="Z_DDB1932E_2316_11D3_9DA0_00A0C9DF29FD_.wvu.PrintArea" localSheetId="0" hidden="1">#REF!</definedName>
    <definedName name="Z_DDB1932E_2316_11D3_9DA0_00A0C9DF29FD_.wvu.PrintArea" localSheetId="2" hidden="1">#REF!</definedName>
    <definedName name="Z_DDB1932E_2316_11D3_9DA0_00A0C9DF29FD_.wvu.PrintArea" localSheetId="1" hidden="1">#REF!</definedName>
    <definedName name="Z_DDB1932E_2316_11D3_9DA0_00A0C9DF29FD_.wvu.PrintArea" localSheetId="33" hidden="1">#REF!</definedName>
    <definedName name="Z_DDB1932E_2316_11D3_9DA0_00A0C9DF29FD_.wvu.PrintArea" localSheetId="25" hidden="1">#REF!</definedName>
    <definedName name="Z_DDB1932E_2316_11D3_9DA0_00A0C9DF29FD_.wvu.PrintArea" hidden="1">#REF!</definedName>
    <definedName name="Z_DDB19330_2316_11D3_9DA0_00A0C9DF29FD_.wvu.PrintArea" localSheetId="17" hidden="1">#REF!</definedName>
    <definedName name="Z_DDB19330_2316_11D3_9DA0_00A0C9DF29FD_.wvu.PrintArea" localSheetId="16" hidden="1">#REF!</definedName>
    <definedName name="Z_DDB19330_2316_11D3_9DA0_00A0C9DF29FD_.wvu.PrintArea" localSheetId="53" hidden="1">#REF!</definedName>
    <definedName name="Z_DDB19330_2316_11D3_9DA0_00A0C9DF29FD_.wvu.PrintArea" localSheetId="23" hidden="1">#REF!</definedName>
    <definedName name="Z_DDB19330_2316_11D3_9DA0_00A0C9DF29FD_.wvu.PrintArea" localSheetId="14" hidden="1">#REF!</definedName>
    <definedName name="Z_DDB19330_2316_11D3_9DA0_00A0C9DF29FD_.wvu.PrintArea" localSheetId="13" hidden="1">#REF!</definedName>
    <definedName name="Z_DDB19330_2316_11D3_9DA0_00A0C9DF29FD_.wvu.PrintArea" localSheetId="12" hidden="1">#REF!</definedName>
    <definedName name="Z_DDB19330_2316_11D3_9DA0_00A0C9DF29FD_.wvu.PrintArea" localSheetId="36" hidden="1">#REF!</definedName>
    <definedName name="Z_DDB19330_2316_11D3_9DA0_00A0C9DF29FD_.wvu.PrintArea" localSheetId="10" hidden="1">#REF!</definedName>
    <definedName name="Z_DDB19330_2316_11D3_9DA0_00A0C9DF29FD_.wvu.PrintArea" localSheetId="11" hidden="1">#REF!</definedName>
    <definedName name="Z_DDB19330_2316_11D3_9DA0_00A0C9DF29FD_.wvu.PrintArea" localSheetId="9" hidden="1">#REF!</definedName>
    <definedName name="Z_DDB19330_2316_11D3_9DA0_00A0C9DF29FD_.wvu.PrintArea" localSheetId="8" hidden="1">#REF!</definedName>
    <definedName name="Z_DDB19330_2316_11D3_9DA0_00A0C9DF29FD_.wvu.PrintArea" localSheetId="21" hidden="1">#REF!</definedName>
    <definedName name="Z_DDB19330_2316_11D3_9DA0_00A0C9DF29FD_.wvu.PrintArea" localSheetId="6" hidden="1">#REF!</definedName>
    <definedName name="Z_DDB19330_2316_11D3_9DA0_00A0C9DF29FD_.wvu.PrintArea" localSheetId="0" hidden="1">#REF!</definedName>
    <definedName name="Z_DDB19330_2316_11D3_9DA0_00A0C9DF29FD_.wvu.PrintArea" localSheetId="2" hidden="1">#REF!</definedName>
    <definedName name="Z_DDB19330_2316_11D3_9DA0_00A0C9DF29FD_.wvu.PrintArea" localSheetId="1" hidden="1">#REF!</definedName>
    <definedName name="Z_DDB19330_2316_11D3_9DA0_00A0C9DF29FD_.wvu.PrintArea" localSheetId="33" hidden="1">#REF!</definedName>
    <definedName name="Z_DDB19330_2316_11D3_9DA0_00A0C9DF29FD_.wvu.PrintArea" localSheetId="25" hidden="1">#REF!</definedName>
    <definedName name="Z_DDB19330_2316_11D3_9DA0_00A0C9DF29FD_.wvu.PrintArea" hidden="1">#REF!</definedName>
    <definedName name="Z_DDB19331_2316_11D3_9DA0_00A0C9DF29FD_.wvu.PrintArea" localSheetId="17" hidden="1">#REF!</definedName>
    <definedName name="Z_DDB19331_2316_11D3_9DA0_00A0C9DF29FD_.wvu.PrintArea" localSheetId="16" hidden="1">#REF!</definedName>
    <definedName name="Z_DDB19331_2316_11D3_9DA0_00A0C9DF29FD_.wvu.PrintArea" localSheetId="53" hidden="1">#REF!</definedName>
    <definedName name="Z_DDB19331_2316_11D3_9DA0_00A0C9DF29FD_.wvu.PrintArea" localSheetId="23" hidden="1">#REF!</definedName>
    <definedName name="Z_DDB19331_2316_11D3_9DA0_00A0C9DF29FD_.wvu.PrintArea" localSheetId="14" hidden="1">#REF!</definedName>
    <definedName name="Z_DDB19331_2316_11D3_9DA0_00A0C9DF29FD_.wvu.PrintArea" localSheetId="13" hidden="1">#REF!</definedName>
    <definedName name="Z_DDB19331_2316_11D3_9DA0_00A0C9DF29FD_.wvu.PrintArea" localSheetId="12" hidden="1">#REF!</definedName>
    <definedName name="Z_DDB19331_2316_11D3_9DA0_00A0C9DF29FD_.wvu.PrintArea" localSheetId="36" hidden="1">#REF!</definedName>
    <definedName name="Z_DDB19331_2316_11D3_9DA0_00A0C9DF29FD_.wvu.PrintArea" localSheetId="10" hidden="1">#REF!</definedName>
    <definedName name="Z_DDB19331_2316_11D3_9DA0_00A0C9DF29FD_.wvu.PrintArea" localSheetId="11" hidden="1">#REF!</definedName>
    <definedName name="Z_DDB19331_2316_11D3_9DA0_00A0C9DF29FD_.wvu.PrintArea" localSheetId="9" hidden="1">#REF!</definedName>
    <definedName name="Z_DDB19331_2316_11D3_9DA0_00A0C9DF29FD_.wvu.PrintArea" localSheetId="8" hidden="1">#REF!</definedName>
    <definedName name="Z_DDB19331_2316_11D3_9DA0_00A0C9DF29FD_.wvu.PrintArea" localSheetId="21" hidden="1">#REF!</definedName>
    <definedName name="Z_DDB19331_2316_11D3_9DA0_00A0C9DF29FD_.wvu.PrintArea" localSheetId="6" hidden="1">#REF!</definedName>
    <definedName name="Z_DDB19331_2316_11D3_9DA0_00A0C9DF29FD_.wvu.PrintArea" localSheetId="0" hidden="1">#REF!</definedName>
    <definedName name="Z_DDB19331_2316_11D3_9DA0_00A0C9DF29FD_.wvu.PrintArea" localSheetId="2" hidden="1">#REF!</definedName>
    <definedName name="Z_DDB19331_2316_11D3_9DA0_00A0C9DF29FD_.wvu.PrintArea" localSheetId="1" hidden="1">#REF!</definedName>
    <definedName name="Z_DDB19331_2316_11D3_9DA0_00A0C9DF29FD_.wvu.PrintArea" localSheetId="33" hidden="1">#REF!</definedName>
    <definedName name="Z_DDB19331_2316_11D3_9DA0_00A0C9DF29FD_.wvu.PrintArea" localSheetId="25" hidden="1">#REF!</definedName>
    <definedName name="Z_DDB19331_2316_11D3_9DA0_00A0C9DF29FD_.wvu.PrintArea" hidden="1">#REF!</definedName>
    <definedName name="Z_DDB19332_2316_11D3_9DA0_00A0C9DF29FD_.wvu.PrintArea" localSheetId="17" hidden="1">#REF!</definedName>
    <definedName name="Z_DDB19332_2316_11D3_9DA0_00A0C9DF29FD_.wvu.PrintArea" localSheetId="16" hidden="1">#REF!</definedName>
    <definedName name="Z_DDB19332_2316_11D3_9DA0_00A0C9DF29FD_.wvu.PrintArea" localSheetId="53" hidden="1">#REF!</definedName>
    <definedName name="Z_DDB19332_2316_11D3_9DA0_00A0C9DF29FD_.wvu.PrintArea" localSheetId="23" hidden="1">#REF!</definedName>
    <definedName name="Z_DDB19332_2316_11D3_9DA0_00A0C9DF29FD_.wvu.PrintArea" localSheetId="14" hidden="1">#REF!</definedName>
    <definedName name="Z_DDB19332_2316_11D3_9DA0_00A0C9DF29FD_.wvu.PrintArea" localSheetId="13" hidden="1">#REF!</definedName>
    <definedName name="Z_DDB19332_2316_11D3_9DA0_00A0C9DF29FD_.wvu.PrintArea" localSheetId="12" hidden="1">#REF!</definedName>
    <definedName name="Z_DDB19332_2316_11D3_9DA0_00A0C9DF29FD_.wvu.PrintArea" localSheetId="36" hidden="1">#REF!</definedName>
    <definedName name="Z_DDB19332_2316_11D3_9DA0_00A0C9DF29FD_.wvu.PrintArea" localSheetId="10" hidden="1">#REF!</definedName>
    <definedName name="Z_DDB19332_2316_11D3_9DA0_00A0C9DF29FD_.wvu.PrintArea" localSheetId="11" hidden="1">#REF!</definedName>
    <definedName name="Z_DDB19332_2316_11D3_9DA0_00A0C9DF29FD_.wvu.PrintArea" localSheetId="9" hidden="1">#REF!</definedName>
    <definedName name="Z_DDB19332_2316_11D3_9DA0_00A0C9DF29FD_.wvu.PrintArea" localSheetId="8" hidden="1">#REF!</definedName>
    <definedName name="Z_DDB19332_2316_11D3_9DA0_00A0C9DF29FD_.wvu.PrintArea" localSheetId="21" hidden="1">#REF!</definedName>
    <definedName name="Z_DDB19332_2316_11D3_9DA0_00A0C9DF29FD_.wvu.PrintArea" localSheetId="6" hidden="1">#REF!</definedName>
    <definedName name="Z_DDB19332_2316_11D3_9DA0_00A0C9DF29FD_.wvu.PrintArea" localSheetId="0" hidden="1">#REF!</definedName>
    <definedName name="Z_DDB19332_2316_11D3_9DA0_00A0C9DF29FD_.wvu.PrintArea" localSheetId="2" hidden="1">#REF!</definedName>
    <definedName name="Z_DDB19332_2316_11D3_9DA0_00A0C9DF29FD_.wvu.PrintArea" localSheetId="1" hidden="1">#REF!</definedName>
    <definedName name="Z_DDB19332_2316_11D3_9DA0_00A0C9DF29FD_.wvu.PrintArea" localSheetId="33" hidden="1">#REF!</definedName>
    <definedName name="Z_DDB19332_2316_11D3_9DA0_00A0C9DF29FD_.wvu.PrintArea" localSheetId="25" hidden="1">#REF!</definedName>
    <definedName name="Z_DDB19332_2316_11D3_9DA0_00A0C9DF29FD_.wvu.PrintArea" hidden="1">#REF!</definedName>
    <definedName name="Z_DDB19333_2316_11D3_9DA0_00A0C9DF29FD_.wvu.PrintArea" localSheetId="17" hidden="1">#REF!</definedName>
    <definedName name="Z_DDB19333_2316_11D3_9DA0_00A0C9DF29FD_.wvu.PrintArea" localSheetId="16" hidden="1">#REF!</definedName>
    <definedName name="Z_DDB19333_2316_11D3_9DA0_00A0C9DF29FD_.wvu.PrintArea" localSheetId="53" hidden="1">#REF!</definedName>
    <definedName name="Z_DDB19333_2316_11D3_9DA0_00A0C9DF29FD_.wvu.PrintArea" localSheetId="23" hidden="1">#REF!</definedName>
    <definedName name="Z_DDB19333_2316_11D3_9DA0_00A0C9DF29FD_.wvu.PrintArea" localSheetId="14" hidden="1">#REF!</definedName>
    <definedName name="Z_DDB19333_2316_11D3_9DA0_00A0C9DF29FD_.wvu.PrintArea" localSheetId="13" hidden="1">#REF!</definedName>
    <definedName name="Z_DDB19333_2316_11D3_9DA0_00A0C9DF29FD_.wvu.PrintArea" localSheetId="12" hidden="1">#REF!</definedName>
    <definedName name="Z_DDB19333_2316_11D3_9DA0_00A0C9DF29FD_.wvu.PrintArea" localSheetId="36" hidden="1">#REF!</definedName>
    <definedName name="Z_DDB19333_2316_11D3_9DA0_00A0C9DF29FD_.wvu.PrintArea" localSheetId="10" hidden="1">#REF!</definedName>
    <definedName name="Z_DDB19333_2316_11D3_9DA0_00A0C9DF29FD_.wvu.PrintArea" localSheetId="11" hidden="1">#REF!</definedName>
    <definedName name="Z_DDB19333_2316_11D3_9DA0_00A0C9DF29FD_.wvu.PrintArea" localSheetId="9" hidden="1">#REF!</definedName>
    <definedName name="Z_DDB19333_2316_11D3_9DA0_00A0C9DF29FD_.wvu.PrintArea" localSheetId="8" hidden="1">#REF!</definedName>
    <definedName name="Z_DDB19333_2316_11D3_9DA0_00A0C9DF29FD_.wvu.PrintArea" localSheetId="21" hidden="1">#REF!</definedName>
    <definedName name="Z_DDB19333_2316_11D3_9DA0_00A0C9DF29FD_.wvu.PrintArea" localSheetId="6" hidden="1">#REF!</definedName>
    <definedName name="Z_DDB19333_2316_11D3_9DA0_00A0C9DF29FD_.wvu.PrintArea" localSheetId="0" hidden="1">#REF!</definedName>
    <definedName name="Z_DDB19333_2316_11D3_9DA0_00A0C9DF29FD_.wvu.PrintArea" localSheetId="2" hidden="1">#REF!</definedName>
    <definedName name="Z_DDB19333_2316_11D3_9DA0_00A0C9DF29FD_.wvu.PrintArea" localSheetId="1" hidden="1">#REF!</definedName>
    <definedName name="Z_DDB19333_2316_11D3_9DA0_00A0C9DF29FD_.wvu.PrintArea" localSheetId="33" hidden="1">#REF!</definedName>
    <definedName name="Z_DDB19333_2316_11D3_9DA0_00A0C9DF29FD_.wvu.PrintArea" localSheetId="25" hidden="1">#REF!</definedName>
    <definedName name="Z_DDB19333_2316_11D3_9DA0_00A0C9DF29FD_.wvu.PrintArea" hidden="1">#REF!</definedName>
    <definedName name="Z_DDB19335_2316_11D3_9DA0_00A0C9DF29FD_.wvu.PrintArea" localSheetId="17" hidden="1">#REF!</definedName>
    <definedName name="Z_DDB19335_2316_11D3_9DA0_00A0C9DF29FD_.wvu.PrintArea" localSheetId="16" hidden="1">#REF!</definedName>
    <definedName name="Z_DDB19335_2316_11D3_9DA0_00A0C9DF29FD_.wvu.PrintArea" localSheetId="53" hidden="1">#REF!</definedName>
    <definedName name="Z_DDB19335_2316_11D3_9DA0_00A0C9DF29FD_.wvu.PrintArea" localSheetId="23" hidden="1">#REF!</definedName>
    <definedName name="Z_DDB19335_2316_11D3_9DA0_00A0C9DF29FD_.wvu.PrintArea" localSheetId="14" hidden="1">#REF!</definedName>
    <definedName name="Z_DDB19335_2316_11D3_9DA0_00A0C9DF29FD_.wvu.PrintArea" localSheetId="13" hidden="1">#REF!</definedName>
    <definedName name="Z_DDB19335_2316_11D3_9DA0_00A0C9DF29FD_.wvu.PrintArea" localSheetId="12" hidden="1">#REF!</definedName>
    <definedName name="Z_DDB19335_2316_11D3_9DA0_00A0C9DF29FD_.wvu.PrintArea" localSheetId="36" hidden="1">#REF!</definedName>
    <definedName name="Z_DDB19335_2316_11D3_9DA0_00A0C9DF29FD_.wvu.PrintArea" localSheetId="10" hidden="1">#REF!</definedName>
    <definedName name="Z_DDB19335_2316_11D3_9DA0_00A0C9DF29FD_.wvu.PrintArea" localSheetId="11" hidden="1">#REF!</definedName>
    <definedName name="Z_DDB19335_2316_11D3_9DA0_00A0C9DF29FD_.wvu.PrintArea" localSheetId="9" hidden="1">#REF!</definedName>
    <definedName name="Z_DDB19335_2316_11D3_9DA0_00A0C9DF29FD_.wvu.PrintArea" localSheetId="8" hidden="1">#REF!</definedName>
    <definedName name="Z_DDB19335_2316_11D3_9DA0_00A0C9DF29FD_.wvu.PrintArea" localSheetId="21" hidden="1">#REF!</definedName>
    <definedName name="Z_DDB19335_2316_11D3_9DA0_00A0C9DF29FD_.wvu.PrintArea" localSheetId="6" hidden="1">#REF!</definedName>
    <definedName name="Z_DDB19335_2316_11D3_9DA0_00A0C9DF29FD_.wvu.PrintArea" localSheetId="0" hidden="1">#REF!</definedName>
    <definedName name="Z_DDB19335_2316_11D3_9DA0_00A0C9DF29FD_.wvu.PrintArea" localSheetId="2" hidden="1">#REF!</definedName>
    <definedName name="Z_DDB19335_2316_11D3_9DA0_00A0C9DF29FD_.wvu.PrintArea" localSheetId="1" hidden="1">#REF!</definedName>
    <definedName name="Z_DDB19335_2316_11D3_9DA0_00A0C9DF29FD_.wvu.PrintArea" localSheetId="33" hidden="1">#REF!</definedName>
    <definedName name="Z_DDB19335_2316_11D3_9DA0_00A0C9DF29FD_.wvu.PrintArea" localSheetId="25" hidden="1">#REF!</definedName>
    <definedName name="Z_DDB19335_2316_11D3_9DA0_00A0C9DF29FD_.wvu.PrintArea" hidden="1">#REF!</definedName>
    <definedName name="Z_DDB19336_2316_11D3_9DA0_00A0C9DF29FD_.wvu.PrintArea" localSheetId="17" hidden="1">#REF!</definedName>
    <definedName name="Z_DDB19336_2316_11D3_9DA0_00A0C9DF29FD_.wvu.PrintArea" localSheetId="16" hidden="1">#REF!</definedName>
    <definedName name="Z_DDB19336_2316_11D3_9DA0_00A0C9DF29FD_.wvu.PrintArea" localSheetId="53" hidden="1">#REF!</definedName>
    <definedName name="Z_DDB19336_2316_11D3_9DA0_00A0C9DF29FD_.wvu.PrintArea" localSheetId="23" hidden="1">#REF!</definedName>
    <definedName name="Z_DDB19336_2316_11D3_9DA0_00A0C9DF29FD_.wvu.PrintArea" localSheetId="14" hidden="1">#REF!</definedName>
    <definedName name="Z_DDB19336_2316_11D3_9DA0_00A0C9DF29FD_.wvu.PrintArea" localSheetId="13" hidden="1">#REF!</definedName>
    <definedName name="Z_DDB19336_2316_11D3_9DA0_00A0C9DF29FD_.wvu.PrintArea" localSheetId="12" hidden="1">#REF!</definedName>
    <definedName name="Z_DDB19336_2316_11D3_9DA0_00A0C9DF29FD_.wvu.PrintArea" localSheetId="36" hidden="1">#REF!</definedName>
    <definedName name="Z_DDB19336_2316_11D3_9DA0_00A0C9DF29FD_.wvu.PrintArea" localSheetId="10" hidden="1">#REF!</definedName>
    <definedName name="Z_DDB19336_2316_11D3_9DA0_00A0C9DF29FD_.wvu.PrintArea" localSheetId="11" hidden="1">#REF!</definedName>
    <definedName name="Z_DDB19336_2316_11D3_9DA0_00A0C9DF29FD_.wvu.PrintArea" localSheetId="9" hidden="1">#REF!</definedName>
    <definedName name="Z_DDB19336_2316_11D3_9DA0_00A0C9DF29FD_.wvu.PrintArea" localSheetId="8" hidden="1">#REF!</definedName>
    <definedName name="Z_DDB19336_2316_11D3_9DA0_00A0C9DF29FD_.wvu.PrintArea" localSheetId="21" hidden="1">#REF!</definedName>
    <definedName name="Z_DDB19336_2316_11D3_9DA0_00A0C9DF29FD_.wvu.PrintArea" localSheetId="6" hidden="1">#REF!</definedName>
    <definedName name="Z_DDB19336_2316_11D3_9DA0_00A0C9DF29FD_.wvu.PrintArea" localSheetId="0" hidden="1">#REF!</definedName>
    <definedName name="Z_DDB19336_2316_11D3_9DA0_00A0C9DF29FD_.wvu.PrintArea" localSheetId="2" hidden="1">#REF!</definedName>
    <definedName name="Z_DDB19336_2316_11D3_9DA0_00A0C9DF29FD_.wvu.PrintArea" localSheetId="1" hidden="1">#REF!</definedName>
    <definedName name="Z_DDB19336_2316_11D3_9DA0_00A0C9DF29FD_.wvu.PrintArea" localSheetId="33" hidden="1">#REF!</definedName>
    <definedName name="Z_DDB19336_2316_11D3_9DA0_00A0C9DF29FD_.wvu.PrintArea" localSheetId="25" hidden="1">#REF!</definedName>
    <definedName name="Z_DDB19336_2316_11D3_9DA0_00A0C9DF29FD_.wvu.PrintArea" hidden="1">#REF!</definedName>
    <definedName name="Z_DDB19337_2316_11D3_9DA0_00A0C9DF29FD_.wvu.PrintArea" localSheetId="17" hidden="1">#REF!</definedName>
    <definedName name="Z_DDB19337_2316_11D3_9DA0_00A0C9DF29FD_.wvu.PrintArea" localSheetId="16" hidden="1">#REF!</definedName>
    <definedName name="Z_DDB19337_2316_11D3_9DA0_00A0C9DF29FD_.wvu.PrintArea" localSheetId="53" hidden="1">#REF!</definedName>
    <definedName name="Z_DDB19337_2316_11D3_9DA0_00A0C9DF29FD_.wvu.PrintArea" localSheetId="23" hidden="1">#REF!</definedName>
    <definedName name="Z_DDB19337_2316_11D3_9DA0_00A0C9DF29FD_.wvu.PrintArea" localSheetId="14" hidden="1">#REF!</definedName>
    <definedName name="Z_DDB19337_2316_11D3_9DA0_00A0C9DF29FD_.wvu.PrintArea" localSheetId="13" hidden="1">#REF!</definedName>
    <definedName name="Z_DDB19337_2316_11D3_9DA0_00A0C9DF29FD_.wvu.PrintArea" localSheetId="12" hidden="1">#REF!</definedName>
    <definedName name="Z_DDB19337_2316_11D3_9DA0_00A0C9DF29FD_.wvu.PrintArea" localSheetId="36" hidden="1">#REF!</definedName>
    <definedName name="Z_DDB19337_2316_11D3_9DA0_00A0C9DF29FD_.wvu.PrintArea" localSheetId="10" hidden="1">#REF!</definedName>
    <definedName name="Z_DDB19337_2316_11D3_9DA0_00A0C9DF29FD_.wvu.PrintArea" localSheetId="11" hidden="1">#REF!</definedName>
    <definedName name="Z_DDB19337_2316_11D3_9DA0_00A0C9DF29FD_.wvu.PrintArea" localSheetId="9" hidden="1">#REF!</definedName>
    <definedName name="Z_DDB19337_2316_11D3_9DA0_00A0C9DF29FD_.wvu.PrintArea" localSheetId="8" hidden="1">#REF!</definedName>
    <definedName name="Z_DDB19337_2316_11D3_9DA0_00A0C9DF29FD_.wvu.PrintArea" localSheetId="21" hidden="1">#REF!</definedName>
    <definedName name="Z_DDB19337_2316_11D3_9DA0_00A0C9DF29FD_.wvu.PrintArea" localSheetId="6" hidden="1">#REF!</definedName>
    <definedName name="Z_DDB19337_2316_11D3_9DA0_00A0C9DF29FD_.wvu.PrintArea" localSheetId="0" hidden="1">#REF!</definedName>
    <definedName name="Z_DDB19337_2316_11D3_9DA0_00A0C9DF29FD_.wvu.PrintArea" localSheetId="2" hidden="1">#REF!</definedName>
    <definedName name="Z_DDB19337_2316_11D3_9DA0_00A0C9DF29FD_.wvu.PrintArea" localSheetId="1" hidden="1">#REF!</definedName>
    <definedName name="Z_DDB19337_2316_11D3_9DA0_00A0C9DF29FD_.wvu.PrintArea" localSheetId="33" hidden="1">#REF!</definedName>
    <definedName name="Z_DDB19337_2316_11D3_9DA0_00A0C9DF29FD_.wvu.PrintArea" localSheetId="25" hidden="1">#REF!</definedName>
    <definedName name="Z_DDB19337_2316_11D3_9DA0_00A0C9DF29FD_.wvu.PrintArea" hidden="1">#REF!</definedName>
    <definedName name="Z_DDB19338_2316_11D3_9DA0_00A0C9DF29FD_.wvu.PrintArea" localSheetId="17" hidden="1">#REF!</definedName>
    <definedName name="Z_DDB19338_2316_11D3_9DA0_00A0C9DF29FD_.wvu.PrintArea" localSheetId="16" hidden="1">#REF!</definedName>
    <definedName name="Z_DDB19338_2316_11D3_9DA0_00A0C9DF29FD_.wvu.PrintArea" localSheetId="53" hidden="1">#REF!</definedName>
    <definedName name="Z_DDB19338_2316_11D3_9DA0_00A0C9DF29FD_.wvu.PrintArea" localSheetId="23" hidden="1">#REF!</definedName>
    <definedName name="Z_DDB19338_2316_11D3_9DA0_00A0C9DF29FD_.wvu.PrintArea" localSheetId="14" hidden="1">#REF!</definedName>
    <definedName name="Z_DDB19338_2316_11D3_9DA0_00A0C9DF29FD_.wvu.PrintArea" localSheetId="13" hidden="1">#REF!</definedName>
    <definedName name="Z_DDB19338_2316_11D3_9DA0_00A0C9DF29FD_.wvu.PrintArea" localSheetId="12" hidden="1">#REF!</definedName>
    <definedName name="Z_DDB19338_2316_11D3_9DA0_00A0C9DF29FD_.wvu.PrintArea" localSheetId="36" hidden="1">#REF!</definedName>
    <definedName name="Z_DDB19338_2316_11D3_9DA0_00A0C9DF29FD_.wvu.PrintArea" localSheetId="10" hidden="1">#REF!</definedName>
    <definedName name="Z_DDB19338_2316_11D3_9DA0_00A0C9DF29FD_.wvu.PrintArea" localSheetId="11" hidden="1">#REF!</definedName>
    <definedName name="Z_DDB19338_2316_11D3_9DA0_00A0C9DF29FD_.wvu.PrintArea" localSheetId="9" hidden="1">#REF!</definedName>
    <definedName name="Z_DDB19338_2316_11D3_9DA0_00A0C9DF29FD_.wvu.PrintArea" localSheetId="8" hidden="1">#REF!</definedName>
    <definedName name="Z_DDB19338_2316_11D3_9DA0_00A0C9DF29FD_.wvu.PrintArea" localSheetId="21" hidden="1">#REF!</definedName>
    <definedName name="Z_DDB19338_2316_11D3_9DA0_00A0C9DF29FD_.wvu.PrintArea" localSheetId="6" hidden="1">#REF!</definedName>
    <definedName name="Z_DDB19338_2316_11D3_9DA0_00A0C9DF29FD_.wvu.PrintArea" localSheetId="0" hidden="1">#REF!</definedName>
    <definedName name="Z_DDB19338_2316_11D3_9DA0_00A0C9DF29FD_.wvu.PrintArea" localSheetId="2" hidden="1">#REF!</definedName>
    <definedName name="Z_DDB19338_2316_11D3_9DA0_00A0C9DF29FD_.wvu.PrintArea" localSheetId="1" hidden="1">#REF!</definedName>
    <definedName name="Z_DDB19338_2316_11D3_9DA0_00A0C9DF29FD_.wvu.PrintArea" localSheetId="33" hidden="1">#REF!</definedName>
    <definedName name="Z_DDB19338_2316_11D3_9DA0_00A0C9DF29FD_.wvu.PrintArea" localSheetId="25" hidden="1">#REF!</definedName>
    <definedName name="Z_DDB19338_2316_11D3_9DA0_00A0C9DF29FD_.wvu.PrintArea" hidden="1">#REF!</definedName>
    <definedName name="Z_DDB1933A_2316_11D3_9DA0_00A0C9DF29FD_.wvu.PrintArea" localSheetId="17" hidden="1">#REF!</definedName>
    <definedName name="Z_DDB1933A_2316_11D3_9DA0_00A0C9DF29FD_.wvu.PrintArea" localSheetId="16" hidden="1">#REF!</definedName>
    <definedName name="Z_DDB1933A_2316_11D3_9DA0_00A0C9DF29FD_.wvu.PrintArea" localSheetId="53" hidden="1">#REF!</definedName>
    <definedName name="Z_DDB1933A_2316_11D3_9DA0_00A0C9DF29FD_.wvu.PrintArea" localSheetId="23" hidden="1">#REF!</definedName>
    <definedName name="Z_DDB1933A_2316_11D3_9DA0_00A0C9DF29FD_.wvu.PrintArea" localSheetId="14" hidden="1">#REF!</definedName>
    <definedName name="Z_DDB1933A_2316_11D3_9DA0_00A0C9DF29FD_.wvu.PrintArea" localSheetId="13" hidden="1">#REF!</definedName>
    <definedName name="Z_DDB1933A_2316_11D3_9DA0_00A0C9DF29FD_.wvu.PrintArea" localSheetId="12" hidden="1">#REF!</definedName>
    <definedName name="Z_DDB1933A_2316_11D3_9DA0_00A0C9DF29FD_.wvu.PrintArea" localSheetId="36" hidden="1">#REF!</definedName>
    <definedName name="Z_DDB1933A_2316_11D3_9DA0_00A0C9DF29FD_.wvu.PrintArea" localSheetId="10" hidden="1">#REF!</definedName>
    <definedName name="Z_DDB1933A_2316_11D3_9DA0_00A0C9DF29FD_.wvu.PrintArea" localSheetId="11" hidden="1">#REF!</definedName>
    <definedName name="Z_DDB1933A_2316_11D3_9DA0_00A0C9DF29FD_.wvu.PrintArea" localSheetId="9" hidden="1">#REF!</definedName>
    <definedName name="Z_DDB1933A_2316_11D3_9DA0_00A0C9DF29FD_.wvu.PrintArea" localSheetId="8" hidden="1">#REF!</definedName>
    <definedName name="Z_DDB1933A_2316_11D3_9DA0_00A0C9DF29FD_.wvu.PrintArea" localSheetId="21" hidden="1">#REF!</definedName>
    <definedName name="Z_DDB1933A_2316_11D3_9DA0_00A0C9DF29FD_.wvu.PrintArea" localSheetId="6" hidden="1">#REF!</definedName>
    <definedName name="Z_DDB1933A_2316_11D3_9DA0_00A0C9DF29FD_.wvu.PrintArea" localSheetId="0" hidden="1">#REF!</definedName>
    <definedName name="Z_DDB1933A_2316_11D3_9DA0_00A0C9DF29FD_.wvu.PrintArea" localSheetId="2" hidden="1">#REF!</definedName>
    <definedName name="Z_DDB1933A_2316_11D3_9DA0_00A0C9DF29FD_.wvu.PrintArea" localSheetId="1" hidden="1">#REF!</definedName>
    <definedName name="Z_DDB1933A_2316_11D3_9DA0_00A0C9DF29FD_.wvu.PrintArea" localSheetId="33" hidden="1">#REF!</definedName>
    <definedName name="Z_DDB1933A_2316_11D3_9DA0_00A0C9DF29FD_.wvu.PrintArea" localSheetId="25" hidden="1">#REF!</definedName>
    <definedName name="Z_DDB1933A_2316_11D3_9DA0_00A0C9DF29FD_.wvu.PrintArea" hidden="1">#REF!</definedName>
    <definedName name="Z_DDB1933B_2316_11D3_9DA0_00A0C9DF29FD_.wvu.PrintArea" localSheetId="17" hidden="1">#REF!</definedName>
    <definedName name="Z_DDB1933B_2316_11D3_9DA0_00A0C9DF29FD_.wvu.PrintArea" localSheetId="16" hidden="1">#REF!</definedName>
    <definedName name="Z_DDB1933B_2316_11D3_9DA0_00A0C9DF29FD_.wvu.PrintArea" localSheetId="53" hidden="1">#REF!</definedName>
    <definedName name="Z_DDB1933B_2316_11D3_9DA0_00A0C9DF29FD_.wvu.PrintArea" localSheetId="23" hidden="1">#REF!</definedName>
    <definedName name="Z_DDB1933B_2316_11D3_9DA0_00A0C9DF29FD_.wvu.PrintArea" localSheetId="14" hidden="1">#REF!</definedName>
    <definedName name="Z_DDB1933B_2316_11D3_9DA0_00A0C9DF29FD_.wvu.PrintArea" localSheetId="13" hidden="1">#REF!</definedName>
    <definedName name="Z_DDB1933B_2316_11D3_9DA0_00A0C9DF29FD_.wvu.PrintArea" localSheetId="12" hidden="1">#REF!</definedName>
    <definedName name="Z_DDB1933B_2316_11D3_9DA0_00A0C9DF29FD_.wvu.PrintArea" localSheetId="36" hidden="1">#REF!</definedName>
    <definedName name="Z_DDB1933B_2316_11D3_9DA0_00A0C9DF29FD_.wvu.PrintArea" localSheetId="10" hidden="1">#REF!</definedName>
    <definedName name="Z_DDB1933B_2316_11D3_9DA0_00A0C9DF29FD_.wvu.PrintArea" localSheetId="11" hidden="1">#REF!</definedName>
    <definedName name="Z_DDB1933B_2316_11D3_9DA0_00A0C9DF29FD_.wvu.PrintArea" localSheetId="9" hidden="1">#REF!</definedName>
    <definedName name="Z_DDB1933B_2316_11D3_9DA0_00A0C9DF29FD_.wvu.PrintArea" localSheetId="8" hidden="1">#REF!</definedName>
    <definedName name="Z_DDB1933B_2316_11D3_9DA0_00A0C9DF29FD_.wvu.PrintArea" localSheetId="21" hidden="1">#REF!</definedName>
    <definedName name="Z_DDB1933B_2316_11D3_9DA0_00A0C9DF29FD_.wvu.PrintArea" localSheetId="6" hidden="1">#REF!</definedName>
    <definedName name="Z_DDB1933B_2316_11D3_9DA0_00A0C9DF29FD_.wvu.PrintArea" localSheetId="0" hidden="1">#REF!</definedName>
    <definedName name="Z_DDB1933B_2316_11D3_9DA0_00A0C9DF29FD_.wvu.PrintArea" localSheetId="2" hidden="1">#REF!</definedName>
    <definedName name="Z_DDB1933B_2316_11D3_9DA0_00A0C9DF29FD_.wvu.PrintArea" localSheetId="1" hidden="1">#REF!</definedName>
    <definedName name="Z_DDB1933B_2316_11D3_9DA0_00A0C9DF29FD_.wvu.PrintArea" localSheetId="33" hidden="1">#REF!</definedName>
    <definedName name="Z_DDB1933B_2316_11D3_9DA0_00A0C9DF29FD_.wvu.PrintArea" localSheetId="25" hidden="1">#REF!</definedName>
    <definedName name="Z_DDB1933B_2316_11D3_9DA0_00A0C9DF29FD_.wvu.PrintArea" hidden="1">#REF!</definedName>
    <definedName name="Z_DDB1933D_2316_11D3_9DA0_00A0C9DF29FD_.wvu.PrintArea" localSheetId="17" hidden="1">#REF!</definedName>
    <definedName name="Z_DDB1933D_2316_11D3_9DA0_00A0C9DF29FD_.wvu.PrintArea" localSheetId="16" hidden="1">#REF!</definedName>
    <definedName name="Z_DDB1933D_2316_11D3_9DA0_00A0C9DF29FD_.wvu.PrintArea" localSheetId="53" hidden="1">#REF!</definedName>
    <definedName name="Z_DDB1933D_2316_11D3_9DA0_00A0C9DF29FD_.wvu.PrintArea" localSheetId="23" hidden="1">#REF!</definedName>
    <definedName name="Z_DDB1933D_2316_11D3_9DA0_00A0C9DF29FD_.wvu.PrintArea" localSheetId="14" hidden="1">#REF!</definedName>
    <definedName name="Z_DDB1933D_2316_11D3_9DA0_00A0C9DF29FD_.wvu.PrintArea" localSheetId="13" hidden="1">#REF!</definedName>
    <definedName name="Z_DDB1933D_2316_11D3_9DA0_00A0C9DF29FD_.wvu.PrintArea" localSheetId="12" hidden="1">#REF!</definedName>
    <definedName name="Z_DDB1933D_2316_11D3_9DA0_00A0C9DF29FD_.wvu.PrintArea" localSheetId="36" hidden="1">#REF!</definedName>
    <definedName name="Z_DDB1933D_2316_11D3_9DA0_00A0C9DF29FD_.wvu.PrintArea" localSheetId="10" hidden="1">#REF!</definedName>
    <definedName name="Z_DDB1933D_2316_11D3_9DA0_00A0C9DF29FD_.wvu.PrintArea" localSheetId="11" hidden="1">#REF!</definedName>
    <definedName name="Z_DDB1933D_2316_11D3_9DA0_00A0C9DF29FD_.wvu.PrintArea" localSheetId="9" hidden="1">#REF!</definedName>
    <definedName name="Z_DDB1933D_2316_11D3_9DA0_00A0C9DF29FD_.wvu.PrintArea" localSheetId="8" hidden="1">#REF!</definedName>
    <definedName name="Z_DDB1933D_2316_11D3_9DA0_00A0C9DF29FD_.wvu.PrintArea" localSheetId="21" hidden="1">#REF!</definedName>
    <definedName name="Z_DDB1933D_2316_11D3_9DA0_00A0C9DF29FD_.wvu.PrintArea" localSheetId="6" hidden="1">#REF!</definedName>
    <definedName name="Z_DDB1933D_2316_11D3_9DA0_00A0C9DF29FD_.wvu.PrintArea" localSheetId="0" hidden="1">#REF!</definedName>
    <definedName name="Z_DDB1933D_2316_11D3_9DA0_00A0C9DF29FD_.wvu.PrintArea" localSheetId="2" hidden="1">#REF!</definedName>
    <definedName name="Z_DDB1933D_2316_11D3_9DA0_00A0C9DF29FD_.wvu.PrintArea" localSheetId="1" hidden="1">#REF!</definedName>
    <definedName name="Z_DDB1933D_2316_11D3_9DA0_00A0C9DF29FD_.wvu.PrintArea" localSheetId="33" hidden="1">#REF!</definedName>
    <definedName name="Z_DDB1933D_2316_11D3_9DA0_00A0C9DF29FD_.wvu.PrintArea" localSheetId="25" hidden="1">#REF!</definedName>
    <definedName name="Z_DDB1933D_2316_11D3_9DA0_00A0C9DF29FD_.wvu.PrintArea" hidden="1">#REF!</definedName>
    <definedName name="Z_DDB1933E_2316_11D3_9DA0_00A0C9DF29FD_.wvu.PrintArea" localSheetId="17" hidden="1">#REF!</definedName>
    <definedName name="Z_DDB1933E_2316_11D3_9DA0_00A0C9DF29FD_.wvu.PrintArea" localSheetId="16" hidden="1">#REF!</definedName>
    <definedName name="Z_DDB1933E_2316_11D3_9DA0_00A0C9DF29FD_.wvu.PrintArea" localSheetId="53" hidden="1">#REF!</definedName>
    <definedName name="Z_DDB1933E_2316_11D3_9DA0_00A0C9DF29FD_.wvu.PrintArea" localSheetId="23" hidden="1">#REF!</definedName>
    <definedName name="Z_DDB1933E_2316_11D3_9DA0_00A0C9DF29FD_.wvu.PrintArea" localSheetId="14" hidden="1">#REF!</definedName>
    <definedName name="Z_DDB1933E_2316_11D3_9DA0_00A0C9DF29FD_.wvu.PrintArea" localSheetId="13" hidden="1">#REF!</definedName>
    <definedName name="Z_DDB1933E_2316_11D3_9DA0_00A0C9DF29FD_.wvu.PrintArea" localSheetId="12" hidden="1">#REF!</definedName>
    <definedName name="Z_DDB1933E_2316_11D3_9DA0_00A0C9DF29FD_.wvu.PrintArea" localSheetId="36" hidden="1">#REF!</definedName>
    <definedName name="Z_DDB1933E_2316_11D3_9DA0_00A0C9DF29FD_.wvu.PrintArea" localSheetId="10" hidden="1">#REF!</definedName>
    <definedName name="Z_DDB1933E_2316_11D3_9DA0_00A0C9DF29FD_.wvu.PrintArea" localSheetId="11" hidden="1">#REF!</definedName>
    <definedName name="Z_DDB1933E_2316_11D3_9DA0_00A0C9DF29FD_.wvu.PrintArea" localSheetId="9" hidden="1">#REF!</definedName>
    <definedName name="Z_DDB1933E_2316_11D3_9DA0_00A0C9DF29FD_.wvu.PrintArea" localSheetId="8" hidden="1">#REF!</definedName>
    <definedName name="Z_DDB1933E_2316_11D3_9DA0_00A0C9DF29FD_.wvu.PrintArea" localSheetId="21" hidden="1">#REF!</definedName>
    <definedName name="Z_DDB1933E_2316_11D3_9DA0_00A0C9DF29FD_.wvu.PrintArea" localSheetId="6" hidden="1">#REF!</definedName>
    <definedName name="Z_DDB1933E_2316_11D3_9DA0_00A0C9DF29FD_.wvu.PrintArea" localSheetId="0" hidden="1">#REF!</definedName>
    <definedName name="Z_DDB1933E_2316_11D3_9DA0_00A0C9DF29FD_.wvu.PrintArea" localSheetId="2" hidden="1">#REF!</definedName>
    <definedName name="Z_DDB1933E_2316_11D3_9DA0_00A0C9DF29FD_.wvu.PrintArea" localSheetId="1" hidden="1">#REF!</definedName>
    <definedName name="Z_DDB1933E_2316_11D3_9DA0_00A0C9DF29FD_.wvu.PrintArea" localSheetId="33" hidden="1">#REF!</definedName>
    <definedName name="Z_DDB1933E_2316_11D3_9DA0_00A0C9DF29FD_.wvu.PrintArea" localSheetId="25" hidden="1">#REF!</definedName>
    <definedName name="Z_DDB1933E_2316_11D3_9DA0_00A0C9DF29FD_.wvu.PrintArea" hidden="1">#REF!</definedName>
    <definedName name="Z_DDB19340_2316_11D3_9DA0_00A0C9DF29FD_.wvu.PrintArea" localSheetId="17" hidden="1">#REF!</definedName>
    <definedName name="Z_DDB19340_2316_11D3_9DA0_00A0C9DF29FD_.wvu.PrintArea" localSheetId="16" hidden="1">#REF!</definedName>
    <definedName name="Z_DDB19340_2316_11D3_9DA0_00A0C9DF29FD_.wvu.PrintArea" localSheetId="53" hidden="1">#REF!</definedName>
    <definedName name="Z_DDB19340_2316_11D3_9DA0_00A0C9DF29FD_.wvu.PrintArea" localSheetId="23" hidden="1">#REF!</definedName>
    <definedName name="Z_DDB19340_2316_11D3_9DA0_00A0C9DF29FD_.wvu.PrintArea" localSheetId="14" hidden="1">#REF!</definedName>
    <definedName name="Z_DDB19340_2316_11D3_9DA0_00A0C9DF29FD_.wvu.PrintArea" localSheetId="13" hidden="1">#REF!</definedName>
    <definedName name="Z_DDB19340_2316_11D3_9DA0_00A0C9DF29FD_.wvu.PrintArea" localSheetId="12" hidden="1">#REF!</definedName>
    <definedName name="Z_DDB19340_2316_11D3_9DA0_00A0C9DF29FD_.wvu.PrintArea" localSheetId="36" hidden="1">#REF!</definedName>
    <definedName name="Z_DDB19340_2316_11D3_9DA0_00A0C9DF29FD_.wvu.PrintArea" localSheetId="10" hidden="1">#REF!</definedName>
    <definedName name="Z_DDB19340_2316_11D3_9DA0_00A0C9DF29FD_.wvu.PrintArea" localSheetId="11" hidden="1">#REF!</definedName>
    <definedName name="Z_DDB19340_2316_11D3_9DA0_00A0C9DF29FD_.wvu.PrintArea" localSheetId="9" hidden="1">#REF!</definedName>
    <definedName name="Z_DDB19340_2316_11D3_9DA0_00A0C9DF29FD_.wvu.PrintArea" localSheetId="8" hidden="1">#REF!</definedName>
    <definedName name="Z_DDB19340_2316_11D3_9DA0_00A0C9DF29FD_.wvu.PrintArea" localSheetId="21" hidden="1">#REF!</definedName>
    <definedName name="Z_DDB19340_2316_11D3_9DA0_00A0C9DF29FD_.wvu.PrintArea" localSheetId="6" hidden="1">#REF!</definedName>
    <definedName name="Z_DDB19340_2316_11D3_9DA0_00A0C9DF29FD_.wvu.PrintArea" localSheetId="0" hidden="1">#REF!</definedName>
    <definedName name="Z_DDB19340_2316_11D3_9DA0_00A0C9DF29FD_.wvu.PrintArea" localSheetId="2" hidden="1">#REF!</definedName>
    <definedName name="Z_DDB19340_2316_11D3_9DA0_00A0C9DF29FD_.wvu.PrintArea" localSheetId="1" hidden="1">#REF!</definedName>
    <definedName name="Z_DDB19340_2316_11D3_9DA0_00A0C9DF29FD_.wvu.PrintArea" localSheetId="33" hidden="1">#REF!</definedName>
    <definedName name="Z_DDB19340_2316_11D3_9DA0_00A0C9DF29FD_.wvu.PrintArea" localSheetId="25" hidden="1">#REF!</definedName>
    <definedName name="Z_DDB19340_2316_11D3_9DA0_00A0C9DF29FD_.wvu.PrintArea" hidden="1">#REF!</definedName>
    <definedName name="Z_DDB19341_2316_11D3_9DA0_00A0C9DF29FD_.wvu.PrintArea" localSheetId="17" hidden="1">#REF!</definedName>
    <definedName name="Z_DDB19341_2316_11D3_9DA0_00A0C9DF29FD_.wvu.PrintArea" localSheetId="16" hidden="1">#REF!</definedName>
    <definedName name="Z_DDB19341_2316_11D3_9DA0_00A0C9DF29FD_.wvu.PrintArea" localSheetId="53" hidden="1">#REF!</definedName>
    <definedName name="Z_DDB19341_2316_11D3_9DA0_00A0C9DF29FD_.wvu.PrintArea" localSheetId="23" hidden="1">#REF!</definedName>
    <definedName name="Z_DDB19341_2316_11D3_9DA0_00A0C9DF29FD_.wvu.PrintArea" localSheetId="14" hidden="1">#REF!</definedName>
    <definedName name="Z_DDB19341_2316_11D3_9DA0_00A0C9DF29FD_.wvu.PrintArea" localSheetId="13" hidden="1">#REF!</definedName>
    <definedName name="Z_DDB19341_2316_11D3_9DA0_00A0C9DF29FD_.wvu.PrintArea" localSheetId="12" hidden="1">#REF!</definedName>
    <definedName name="Z_DDB19341_2316_11D3_9DA0_00A0C9DF29FD_.wvu.PrintArea" localSheetId="36" hidden="1">#REF!</definedName>
    <definedName name="Z_DDB19341_2316_11D3_9DA0_00A0C9DF29FD_.wvu.PrintArea" localSheetId="10" hidden="1">#REF!</definedName>
    <definedName name="Z_DDB19341_2316_11D3_9DA0_00A0C9DF29FD_.wvu.PrintArea" localSheetId="11" hidden="1">#REF!</definedName>
    <definedName name="Z_DDB19341_2316_11D3_9DA0_00A0C9DF29FD_.wvu.PrintArea" localSheetId="9" hidden="1">#REF!</definedName>
    <definedName name="Z_DDB19341_2316_11D3_9DA0_00A0C9DF29FD_.wvu.PrintArea" localSheetId="8" hidden="1">#REF!</definedName>
    <definedName name="Z_DDB19341_2316_11D3_9DA0_00A0C9DF29FD_.wvu.PrintArea" localSheetId="21" hidden="1">#REF!</definedName>
    <definedName name="Z_DDB19341_2316_11D3_9DA0_00A0C9DF29FD_.wvu.PrintArea" localSheetId="6" hidden="1">#REF!</definedName>
    <definedName name="Z_DDB19341_2316_11D3_9DA0_00A0C9DF29FD_.wvu.PrintArea" localSheetId="0" hidden="1">#REF!</definedName>
    <definedName name="Z_DDB19341_2316_11D3_9DA0_00A0C9DF29FD_.wvu.PrintArea" localSheetId="2" hidden="1">#REF!</definedName>
    <definedName name="Z_DDB19341_2316_11D3_9DA0_00A0C9DF29FD_.wvu.PrintArea" localSheetId="1" hidden="1">#REF!</definedName>
    <definedName name="Z_DDB19341_2316_11D3_9DA0_00A0C9DF29FD_.wvu.PrintArea" localSheetId="33" hidden="1">#REF!</definedName>
    <definedName name="Z_DDB19341_2316_11D3_9DA0_00A0C9DF29FD_.wvu.PrintArea" localSheetId="25" hidden="1">#REF!</definedName>
    <definedName name="Z_DDB19341_2316_11D3_9DA0_00A0C9DF29FD_.wvu.PrintArea" hidden="1">#REF!</definedName>
    <definedName name="Z_DDB19342_2316_11D3_9DA0_00A0C9DF29FD_.wvu.PrintArea" localSheetId="17" hidden="1">#REF!</definedName>
    <definedName name="Z_DDB19342_2316_11D3_9DA0_00A0C9DF29FD_.wvu.PrintArea" localSheetId="16" hidden="1">#REF!</definedName>
    <definedName name="Z_DDB19342_2316_11D3_9DA0_00A0C9DF29FD_.wvu.PrintArea" localSheetId="53" hidden="1">#REF!</definedName>
    <definedName name="Z_DDB19342_2316_11D3_9DA0_00A0C9DF29FD_.wvu.PrintArea" localSheetId="23" hidden="1">#REF!</definedName>
    <definedName name="Z_DDB19342_2316_11D3_9DA0_00A0C9DF29FD_.wvu.PrintArea" localSheetId="14" hidden="1">#REF!</definedName>
    <definedName name="Z_DDB19342_2316_11D3_9DA0_00A0C9DF29FD_.wvu.PrintArea" localSheetId="13" hidden="1">#REF!</definedName>
    <definedName name="Z_DDB19342_2316_11D3_9DA0_00A0C9DF29FD_.wvu.PrintArea" localSheetId="12" hidden="1">#REF!</definedName>
    <definedName name="Z_DDB19342_2316_11D3_9DA0_00A0C9DF29FD_.wvu.PrintArea" localSheetId="36" hidden="1">#REF!</definedName>
    <definedName name="Z_DDB19342_2316_11D3_9DA0_00A0C9DF29FD_.wvu.PrintArea" localSheetId="10" hidden="1">#REF!</definedName>
    <definedName name="Z_DDB19342_2316_11D3_9DA0_00A0C9DF29FD_.wvu.PrintArea" localSheetId="11" hidden="1">#REF!</definedName>
    <definedName name="Z_DDB19342_2316_11D3_9DA0_00A0C9DF29FD_.wvu.PrintArea" localSheetId="9" hidden="1">#REF!</definedName>
    <definedName name="Z_DDB19342_2316_11D3_9DA0_00A0C9DF29FD_.wvu.PrintArea" localSheetId="8" hidden="1">#REF!</definedName>
    <definedName name="Z_DDB19342_2316_11D3_9DA0_00A0C9DF29FD_.wvu.PrintArea" localSheetId="21" hidden="1">#REF!</definedName>
    <definedName name="Z_DDB19342_2316_11D3_9DA0_00A0C9DF29FD_.wvu.PrintArea" localSheetId="6" hidden="1">#REF!</definedName>
    <definedName name="Z_DDB19342_2316_11D3_9DA0_00A0C9DF29FD_.wvu.PrintArea" localSheetId="0" hidden="1">#REF!</definedName>
    <definedName name="Z_DDB19342_2316_11D3_9DA0_00A0C9DF29FD_.wvu.PrintArea" localSheetId="2" hidden="1">#REF!</definedName>
    <definedName name="Z_DDB19342_2316_11D3_9DA0_00A0C9DF29FD_.wvu.PrintArea" localSheetId="1" hidden="1">#REF!</definedName>
    <definedName name="Z_DDB19342_2316_11D3_9DA0_00A0C9DF29FD_.wvu.PrintArea" localSheetId="33" hidden="1">#REF!</definedName>
    <definedName name="Z_DDB19342_2316_11D3_9DA0_00A0C9DF29FD_.wvu.PrintArea" localSheetId="25" hidden="1">#REF!</definedName>
    <definedName name="Z_DDB19342_2316_11D3_9DA0_00A0C9DF29FD_.wvu.PrintArea" hidden="1">#REF!</definedName>
    <definedName name="Z_DDB19343_2316_11D3_9DA0_00A0C9DF29FD_.wvu.PrintArea" localSheetId="17" hidden="1">#REF!</definedName>
    <definedName name="Z_DDB19343_2316_11D3_9DA0_00A0C9DF29FD_.wvu.PrintArea" localSheetId="16" hidden="1">#REF!</definedName>
    <definedName name="Z_DDB19343_2316_11D3_9DA0_00A0C9DF29FD_.wvu.PrintArea" localSheetId="53" hidden="1">#REF!</definedName>
    <definedName name="Z_DDB19343_2316_11D3_9DA0_00A0C9DF29FD_.wvu.PrintArea" localSheetId="23" hidden="1">#REF!</definedName>
    <definedName name="Z_DDB19343_2316_11D3_9DA0_00A0C9DF29FD_.wvu.PrintArea" localSheetId="14" hidden="1">#REF!</definedName>
    <definedName name="Z_DDB19343_2316_11D3_9DA0_00A0C9DF29FD_.wvu.PrintArea" localSheetId="13" hidden="1">#REF!</definedName>
    <definedName name="Z_DDB19343_2316_11D3_9DA0_00A0C9DF29FD_.wvu.PrintArea" localSheetId="12" hidden="1">#REF!</definedName>
    <definedName name="Z_DDB19343_2316_11D3_9DA0_00A0C9DF29FD_.wvu.PrintArea" localSheetId="36" hidden="1">#REF!</definedName>
    <definedName name="Z_DDB19343_2316_11D3_9DA0_00A0C9DF29FD_.wvu.PrintArea" localSheetId="10" hidden="1">#REF!</definedName>
    <definedName name="Z_DDB19343_2316_11D3_9DA0_00A0C9DF29FD_.wvu.PrintArea" localSheetId="11" hidden="1">#REF!</definedName>
    <definedName name="Z_DDB19343_2316_11D3_9DA0_00A0C9DF29FD_.wvu.PrintArea" localSheetId="9" hidden="1">#REF!</definedName>
    <definedName name="Z_DDB19343_2316_11D3_9DA0_00A0C9DF29FD_.wvu.PrintArea" localSheetId="8" hidden="1">#REF!</definedName>
    <definedName name="Z_DDB19343_2316_11D3_9DA0_00A0C9DF29FD_.wvu.PrintArea" localSheetId="21" hidden="1">#REF!</definedName>
    <definedName name="Z_DDB19343_2316_11D3_9DA0_00A0C9DF29FD_.wvu.PrintArea" localSheetId="6" hidden="1">#REF!</definedName>
    <definedName name="Z_DDB19343_2316_11D3_9DA0_00A0C9DF29FD_.wvu.PrintArea" localSheetId="0" hidden="1">#REF!</definedName>
    <definedName name="Z_DDB19343_2316_11D3_9DA0_00A0C9DF29FD_.wvu.PrintArea" localSheetId="2" hidden="1">#REF!</definedName>
    <definedName name="Z_DDB19343_2316_11D3_9DA0_00A0C9DF29FD_.wvu.PrintArea" localSheetId="1" hidden="1">#REF!</definedName>
    <definedName name="Z_DDB19343_2316_11D3_9DA0_00A0C9DF29FD_.wvu.PrintArea" localSheetId="33" hidden="1">#REF!</definedName>
    <definedName name="Z_DDB19343_2316_11D3_9DA0_00A0C9DF29FD_.wvu.PrintArea" localSheetId="25" hidden="1">#REF!</definedName>
    <definedName name="Z_DDB19343_2316_11D3_9DA0_00A0C9DF29FD_.wvu.PrintArea" hidden="1">#REF!</definedName>
    <definedName name="Z_DDB19345_2316_11D3_9DA0_00A0C9DF29FD_.wvu.PrintArea" localSheetId="17" hidden="1">#REF!</definedName>
    <definedName name="Z_DDB19345_2316_11D3_9DA0_00A0C9DF29FD_.wvu.PrintArea" localSheetId="16" hidden="1">#REF!</definedName>
    <definedName name="Z_DDB19345_2316_11D3_9DA0_00A0C9DF29FD_.wvu.PrintArea" localSheetId="53" hidden="1">#REF!</definedName>
    <definedName name="Z_DDB19345_2316_11D3_9DA0_00A0C9DF29FD_.wvu.PrintArea" localSheetId="23" hidden="1">#REF!</definedName>
    <definedName name="Z_DDB19345_2316_11D3_9DA0_00A0C9DF29FD_.wvu.PrintArea" localSheetId="14" hidden="1">#REF!</definedName>
    <definedName name="Z_DDB19345_2316_11D3_9DA0_00A0C9DF29FD_.wvu.PrintArea" localSheetId="13" hidden="1">#REF!</definedName>
    <definedName name="Z_DDB19345_2316_11D3_9DA0_00A0C9DF29FD_.wvu.PrintArea" localSheetId="12" hidden="1">#REF!</definedName>
    <definedName name="Z_DDB19345_2316_11D3_9DA0_00A0C9DF29FD_.wvu.PrintArea" localSheetId="36" hidden="1">#REF!</definedName>
    <definedName name="Z_DDB19345_2316_11D3_9DA0_00A0C9DF29FD_.wvu.PrintArea" localSheetId="10" hidden="1">#REF!</definedName>
    <definedName name="Z_DDB19345_2316_11D3_9DA0_00A0C9DF29FD_.wvu.PrintArea" localSheetId="11" hidden="1">#REF!</definedName>
    <definedName name="Z_DDB19345_2316_11D3_9DA0_00A0C9DF29FD_.wvu.PrintArea" localSheetId="9" hidden="1">#REF!</definedName>
    <definedName name="Z_DDB19345_2316_11D3_9DA0_00A0C9DF29FD_.wvu.PrintArea" localSheetId="8" hidden="1">#REF!</definedName>
    <definedName name="Z_DDB19345_2316_11D3_9DA0_00A0C9DF29FD_.wvu.PrintArea" localSheetId="21" hidden="1">#REF!</definedName>
    <definedName name="Z_DDB19345_2316_11D3_9DA0_00A0C9DF29FD_.wvu.PrintArea" localSheetId="6" hidden="1">#REF!</definedName>
    <definedName name="Z_DDB19345_2316_11D3_9DA0_00A0C9DF29FD_.wvu.PrintArea" localSheetId="0" hidden="1">#REF!</definedName>
    <definedName name="Z_DDB19345_2316_11D3_9DA0_00A0C9DF29FD_.wvu.PrintArea" localSheetId="2" hidden="1">#REF!</definedName>
    <definedName name="Z_DDB19345_2316_11D3_9DA0_00A0C9DF29FD_.wvu.PrintArea" localSheetId="1" hidden="1">#REF!</definedName>
    <definedName name="Z_DDB19345_2316_11D3_9DA0_00A0C9DF29FD_.wvu.PrintArea" localSheetId="33" hidden="1">#REF!</definedName>
    <definedName name="Z_DDB19345_2316_11D3_9DA0_00A0C9DF29FD_.wvu.PrintArea" localSheetId="25" hidden="1">#REF!</definedName>
    <definedName name="Z_DDB19345_2316_11D3_9DA0_00A0C9DF29FD_.wvu.PrintArea" hidden="1">#REF!</definedName>
    <definedName name="Z_DDB19346_2316_11D3_9DA0_00A0C9DF29FD_.wvu.PrintArea" localSheetId="17" hidden="1">#REF!</definedName>
    <definedName name="Z_DDB19346_2316_11D3_9DA0_00A0C9DF29FD_.wvu.PrintArea" localSheetId="16" hidden="1">#REF!</definedName>
    <definedName name="Z_DDB19346_2316_11D3_9DA0_00A0C9DF29FD_.wvu.PrintArea" localSheetId="53" hidden="1">#REF!</definedName>
    <definedName name="Z_DDB19346_2316_11D3_9DA0_00A0C9DF29FD_.wvu.PrintArea" localSheetId="23" hidden="1">#REF!</definedName>
    <definedName name="Z_DDB19346_2316_11D3_9DA0_00A0C9DF29FD_.wvu.PrintArea" localSheetId="14" hidden="1">#REF!</definedName>
    <definedName name="Z_DDB19346_2316_11D3_9DA0_00A0C9DF29FD_.wvu.PrintArea" localSheetId="13" hidden="1">#REF!</definedName>
    <definedName name="Z_DDB19346_2316_11D3_9DA0_00A0C9DF29FD_.wvu.PrintArea" localSheetId="12" hidden="1">#REF!</definedName>
    <definedName name="Z_DDB19346_2316_11D3_9DA0_00A0C9DF29FD_.wvu.PrintArea" localSheetId="36" hidden="1">#REF!</definedName>
    <definedName name="Z_DDB19346_2316_11D3_9DA0_00A0C9DF29FD_.wvu.PrintArea" localSheetId="10" hidden="1">#REF!</definedName>
    <definedName name="Z_DDB19346_2316_11D3_9DA0_00A0C9DF29FD_.wvu.PrintArea" localSheetId="11" hidden="1">#REF!</definedName>
    <definedName name="Z_DDB19346_2316_11D3_9DA0_00A0C9DF29FD_.wvu.PrintArea" localSheetId="9" hidden="1">#REF!</definedName>
    <definedName name="Z_DDB19346_2316_11D3_9DA0_00A0C9DF29FD_.wvu.PrintArea" localSheetId="8" hidden="1">#REF!</definedName>
    <definedName name="Z_DDB19346_2316_11D3_9DA0_00A0C9DF29FD_.wvu.PrintArea" localSheetId="21" hidden="1">#REF!</definedName>
    <definedName name="Z_DDB19346_2316_11D3_9DA0_00A0C9DF29FD_.wvu.PrintArea" localSheetId="6" hidden="1">#REF!</definedName>
    <definedName name="Z_DDB19346_2316_11D3_9DA0_00A0C9DF29FD_.wvu.PrintArea" localSheetId="0" hidden="1">#REF!</definedName>
    <definedName name="Z_DDB19346_2316_11D3_9DA0_00A0C9DF29FD_.wvu.PrintArea" localSheetId="2" hidden="1">#REF!</definedName>
    <definedName name="Z_DDB19346_2316_11D3_9DA0_00A0C9DF29FD_.wvu.PrintArea" localSheetId="1" hidden="1">#REF!</definedName>
    <definedName name="Z_DDB19346_2316_11D3_9DA0_00A0C9DF29FD_.wvu.PrintArea" localSheetId="33" hidden="1">#REF!</definedName>
    <definedName name="Z_DDB19346_2316_11D3_9DA0_00A0C9DF29FD_.wvu.PrintArea" localSheetId="25" hidden="1">#REF!</definedName>
    <definedName name="Z_DDB19346_2316_11D3_9DA0_00A0C9DF29FD_.wvu.PrintArea" hidden="1">#REF!</definedName>
    <definedName name="Z_DDB19347_2316_11D3_9DA0_00A0C9DF29FD_.wvu.PrintArea" localSheetId="17" hidden="1">#REF!</definedName>
    <definedName name="Z_DDB19347_2316_11D3_9DA0_00A0C9DF29FD_.wvu.PrintArea" localSheetId="16" hidden="1">#REF!</definedName>
    <definedName name="Z_DDB19347_2316_11D3_9DA0_00A0C9DF29FD_.wvu.PrintArea" localSheetId="53" hidden="1">#REF!</definedName>
    <definedName name="Z_DDB19347_2316_11D3_9DA0_00A0C9DF29FD_.wvu.PrintArea" localSheetId="23" hidden="1">#REF!</definedName>
    <definedName name="Z_DDB19347_2316_11D3_9DA0_00A0C9DF29FD_.wvu.PrintArea" localSheetId="14" hidden="1">#REF!</definedName>
    <definedName name="Z_DDB19347_2316_11D3_9DA0_00A0C9DF29FD_.wvu.PrintArea" localSheetId="13" hidden="1">#REF!</definedName>
    <definedName name="Z_DDB19347_2316_11D3_9DA0_00A0C9DF29FD_.wvu.PrintArea" localSheetId="12" hidden="1">#REF!</definedName>
    <definedName name="Z_DDB19347_2316_11D3_9DA0_00A0C9DF29FD_.wvu.PrintArea" localSheetId="36" hidden="1">#REF!</definedName>
    <definedName name="Z_DDB19347_2316_11D3_9DA0_00A0C9DF29FD_.wvu.PrintArea" localSheetId="10" hidden="1">#REF!</definedName>
    <definedName name="Z_DDB19347_2316_11D3_9DA0_00A0C9DF29FD_.wvu.PrintArea" localSheetId="11" hidden="1">#REF!</definedName>
    <definedName name="Z_DDB19347_2316_11D3_9DA0_00A0C9DF29FD_.wvu.PrintArea" localSheetId="9" hidden="1">#REF!</definedName>
    <definedName name="Z_DDB19347_2316_11D3_9DA0_00A0C9DF29FD_.wvu.PrintArea" localSheetId="8" hidden="1">#REF!</definedName>
    <definedName name="Z_DDB19347_2316_11D3_9DA0_00A0C9DF29FD_.wvu.PrintArea" localSheetId="21" hidden="1">#REF!</definedName>
    <definedName name="Z_DDB19347_2316_11D3_9DA0_00A0C9DF29FD_.wvu.PrintArea" localSheetId="6" hidden="1">#REF!</definedName>
    <definedName name="Z_DDB19347_2316_11D3_9DA0_00A0C9DF29FD_.wvu.PrintArea" localSheetId="0" hidden="1">#REF!</definedName>
    <definedName name="Z_DDB19347_2316_11D3_9DA0_00A0C9DF29FD_.wvu.PrintArea" localSheetId="2" hidden="1">#REF!</definedName>
    <definedName name="Z_DDB19347_2316_11D3_9DA0_00A0C9DF29FD_.wvu.PrintArea" localSheetId="1" hidden="1">#REF!</definedName>
    <definedName name="Z_DDB19347_2316_11D3_9DA0_00A0C9DF29FD_.wvu.PrintArea" localSheetId="33" hidden="1">#REF!</definedName>
    <definedName name="Z_DDB19347_2316_11D3_9DA0_00A0C9DF29FD_.wvu.PrintArea" localSheetId="25" hidden="1">#REF!</definedName>
    <definedName name="Z_DDB19347_2316_11D3_9DA0_00A0C9DF29FD_.wvu.PrintArea" hidden="1">#REF!</definedName>
    <definedName name="Z_DDB19348_2316_11D3_9DA0_00A0C9DF29FD_.wvu.PrintArea" localSheetId="17" hidden="1">#REF!</definedName>
    <definedName name="Z_DDB19348_2316_11D3_9DA0_00A0C9DF29FD_.wvu.PrintArea" localSheetId="16" hidden="1">#REF!</definedName>
    <definedName name="Z_DDB19348_2316_11D3_9DA0_00A0C9DF29FD_.wvu.PrintArea" localSheetId="53" hidden="1">#REF!</definedName>
    <definedName name="Z_DDB19348_2316_11D3_9DA0_00A0C9DF29FD_.wvu.PrintArea" localSheetId="23" hidden="1">#REF!</definedName>
    <definedName name="Z_DDB19348_2316_11D3_9DA0_00A0C9DF29FD_.wvu.PrintArea" localSheetId="14" hidden="1">#REF!</definedName>
    <definedName name="Z_DDB19348_2316_11D3_9DA0_00A0C9DF29FD_.wvu.PrintArea" localSheetId="13" hidden="1">#REF!</definedName>
    <definedName name="Z_DDB19348_2316_11D3_9DA0_00A0C9DF29FD_.wvu.PrintArea" localSheetId="12" hidden="1">#REF!</definedName>
    <definedName name="Z_DDB19348_2316_11D3_9DA0_00A0C9DF29FD_.wvu.PrintArea" localSheetId="36" hidden="1">#REF!</definedName>
    <definedName name="Z_DDB19348_2316_11D3_9DA0_00A0C9DF29FD_.wvu.PrintArea" localSheetId="10" hidden="1">#REF!</definedName>
    <definedName name="Z_DDB19348_2316_11D3_9DA0_00A0C9DF29FD_.wvu.PrintArea" localSheetId="11" hidden="1">#REF!</definedName>
    <definedName name="Z_DDB19348_2316_11D3_9DA0_00A0C9DF29FD_.wvu.PrintArea" localSheetId="9" hidden="1">#REF!</definedName>
    <definedName name="Z_DDB19348_2316_11D3_9DA0_00A0C9DF29FD_.wvu.PrintArea" localSheetId="8" hidden="1">#REF!</definedName>
    <definedName name="Z_DDB19348_2316_11D3_9DA0_00A0C9DF29FD_.wvu.PrintArea" localSheetId="21" hidden="1">#REF!</definedName>
    <definedName name="Z_DDB19348_2316_11D3_9DA0_00A0C9DF29FD_.wvu.PrintArea" localSheetId="6" hidden="1">#REF!</definedName>
    <definedName name="Z_DDB19348_2316_11D3_9DA0_00A0C9DF29FD_.wvu.PrintArea" localSheetId="0" hidden="1">#REF!</definedName>
    <definedName name="Z_DDB19348_2316_11D3_9DA0_00A0C9DF29FD_.wvu.PrintArea" localSheetId="2" hidden="1">#REF!</definedName>
    <definedName name="Z_DDB19348_2316_11D3_9DA0_00A0C9DF29FD_.wvu.PrintArea" localSheetId="1" hidden="1">#REF!</definedName>
    <definedName name="Z_DDB19348_2316_11D3_9DA0_00A0C9DF29FD_.wvu.PrintArea" localSheetId="33" hidden="1">#REF!</definedName>
    <definedName name="Z_DDB19348_2316_11D3_9DA0_00A0C9DF29FD_.wvu.PrintArea" localSheetId="25" hidden="1">#REF!</definedName>
    <definedName name="Z_DDB19348_2316_11D3_9DA0_00A0C9DF29FD_.wvu.PrintArea" hidden="1">#REF!</definedName>
    <definedName name="Z_DDB1934A_2316_11D3_9DA0_00A0C9DF29FD_.wvu.PrintArea" localSheetId="17" hidden="1">#REF!</definedName>
    <definedName name="Z_DDB1934A_2316_11D3_9DA0_00A0C9DF29FD_.wvu.PrintArea" localSheetId="16" hidden="1">#REF!</definedName>
    <definedName name="Z_DDB1934A_2316_11D3_9DA0_00A0C9DF29FD_.wvu.PrintArea" localSheetId="53" hidden="1">#REF!</definedName>
    <definedName name="Z_DDB1934A_2316_11D3_9DA0_00A0C9DF29FD_.wvu.PrintArea" localSheetId="23" hidden="1">#REF!</definedName>
    <definedName name="Z_DDB1934A_2316_11D3_9DA0_00A0C9DF29FD_.wvu.PrintArea" localSheetId="14" hidden="1">#REF!</definedName>
    <definedName name="Z_DDB1934A_2316_11D3_9DA0_00A0C9DF29FD_.wvu.PrintArea" localSheetId="13" hidden="1">#REF!</definedName>
    <definedName name="Z_DDB1934A_2316_11D3_9DA0_00A0C9DF29FD_.wvu.PrintArea" localSheetId="12" hidden="1">#REF!</definedName>
    <definedName name="Z_DDB1934A_2316_11D3_9DA0_00A0C9DF29FD_.wvu.PrintArea" localSheetId="36" hidden="1">#REF!</definedName>
    <definedName name="Z_DDB1934A_2316_11D3_9DA0_00A0C9DF29FD_.wvu.PrintArea" localSheetId="10" hidden="1">#REF!</definedName>
    <definedName name="Z_DDB1934A_2316_11D3_9DA0_00A0C9DF29FD_.wvu.PrintArea" localSheetId="11" hidden="1">#REF!</definedName>
    <definedName name="Z_DDB1934A_2316_11D3_9DA0_00A0C9DF29FD_.wvu.PrintArea" localSheetId="9" hidden="1">#REF!</definedName>
    <definedName name="Z_DDB1934A_2316_11D3_9DA0_00A0C9DF29FD_.wvu.PrintArea" localSheetId="8" hidden="1">#REF!</definedName>
    <definedName name="Z_DDB1934A_2316_11D3_9DA0_00A0C9DF29FD_.wvu.PrintArea" localSheetId="21" hidden="1">#REF!</definedName>
    <definedName name="Z_DDB1934A_2316_11D3_9DA0_00A0C9DF29FD_.wvu.PrintArea" localSheetId="6" hidden="1">#REF!</definedName>
    <definedName name="Z_DDB1934A_2316_11D3_9DA0_00A0C9DF29FD_.wvu.PrintArea" localSheetId="0" hidden="1">#REF!</definedName>
    <definedName name="Z_DDB1934A_2316_11D3_9DA0_00A0C9DF29FD_.wvu.PrintArea" localSheetId="2" hidden="1">#REF!</definedName>
    <definedName name="Z_DDB1934A_2316_11D3_9DA0_00A0C9DF29FD_.wvu.PrintArea" localSheetId="1" hidden="1">#REF!</definedName>
    <definedName name="Z_DDB1934A_2316_11D3_9DA0_00A0C9DF29FD_.wvu.PrintArea" localSheetId="33" hidden="1">#REF!</definedName>
    <definedName name="Z_DDB1934A_2316_11D3_9DA0_00A0C9DF29FD_.wvu.PrintArea" localSheetId="25" hidden="1">#REF!</definedName>
    <definedName name="Z_DDB1934A_2316_11D3_9DA0_00A0C9DF29FD_.wvu.PrintArea" hidden="1">#REF!</definedName>
    <definedName name="Z_DDB1934B_2316_11D3_9DA0_00A0C9DF29FD_.wvu.PrintArea" localSheetId="17" hidden="1">#REF!</definedName>
    <definedName name="Z_DDB1934B_2316_11D3_9DA0_00A0C9DF29FD_.wvu.PrintArea" localSheetId="16" hidden="1">#REF!</definedName>
    <definedName name="Z_DDB1934B_2316_11D3_9DA0_00A0C9DF29FD_.wvu.PrintArea" localSheetId="53" hidden="1">#REF!</definedName>
    <definedName name="Z_DDB1934B_2316_11D3_9DA0_00A0C9DF29FD_.wvu.PrintArea" localSheetId="23" hidden="1">#REF!</definedName>
    <definedName name="Z_DDB1934B_2316_11D3_9DA0_00A0C9DF29FD_.wvu.PrintArea" localSheetId="14" hidden="1">#REF!</definedName>
    <definedName name="Z_DDB1934B_2316_11D3_9DA0_00A0C9DF29FD_.wvu.PrintArea" localSheetId="13" hidden="1">#REF!</definedName>
    <definedName name="Z_DDB1934B_2316_11D3_9DA0_00A0C9DF29FD_.wvu.PrintArea" localSheetId="12" hidden="1">#REF!</definedName>
    <definedName name="Z_DDB1934B_2316_11D3_9DA0_00A0C9DF29FD_.wvu.PrintArea" localSheetId="36" hidden="1">#REF!</definedName>
    <definedName name="Z_DDB1934B_2316_11D3_9DA0_00A0C9DF29FD_.wvu.PrintArea" localSheetId="10" hidden="1">#REF!</definedName>
    <definedName name="Z_DDB1934B_2316_11D3_9DA0_00A0C9DF29FD_.wvu.PrintArea" localSheetId="11" hidden="1">#REF!</definedName>
    <definedName name="Z_DDB1934B_2316_11D3_9DA0_00A0C9DF29FD_.wvu.PrintArea" localSheetId="9" hidden="1">#REF!</definedName>
    <definedName name="Z_DDB1934B_2316_11D3_9DA0_00A0C9DF29FD_.wvu.PrintArea" localSheetId="8" hidden="1">#REF!</definedName>
    <definedName name="Z_DDB1934B_2316_11D3_9DA0_00A0C9DF29FD_.wvu.PrintArea" localSheetId="21" hidden="1">#REF!</definedName>
    <definedName name="Z_DDB1934B_2316_11D3_9DA0_00A0C9DF29FD_.wvu.PrintArea" localSheetId="6" hidden="1">#REF!</definedName>
    <definedName name="Z_DDB1934B_2316_11D3_9DA0_00A0C9DF29FD_.wvu.PrintArea" localSheetId="0" hidden="1">#REF!</definedName>
    <definedName name="Z_DDB1934B_2316_11D3_9DA0_00A0C9DF29FD_.wvu.PrintArea" localSheetId="2" hidden="1">#REF!</definedName>
    <definedName name="Z_DDB1934B_2316_11D3_9DA0_00A0C9DF29FD_.wvu.PrintArea" localSheetId="1" hidden="1">#REF!</definedName>
    <definedName name="Z_DDB1934B_2316_11D3_9DA0_00A0C9DF29FD_.wvu.PrintArea" localSheetId="33" hidden="1">#REF!</definedName>
    <definedName name="Z_DDB1934B_2316_11D3_9DA0_00A0C9DF29FD_.wvu.PrintArea" localSheetId="25" hidden="1">#REF!</definedName>
    <definedName name="Z_DDB1934B_2316_11D3_9DA0_00A0C9DF29FD_.wvu.PrintArea" hidden="1">#REF!</definedName>
    <definedName name="Z_DDB19355_2316_11D3_9DA0_00A0C9DF29FD_.wvu.PrintArea" localSheetId="17" hidden="1">#REF!</definedName>
    <definedName name="Z_DDB19355_2316_11D3_9DA0_00A0C9DF29FD_.wvu.PrintArea" localSheetId="16" hidden="1">#REF!</definedName>
    <definedName name="Z_DDB19355_2316_11D3_9DA0_00A0C9DF29FD_.wvu.PrintArea" localSheetId="53" hidden="1">#REF!</definedName>
    <definedName name="Z_DDB19355_2316_11D3_9DA0_00A0C9DF29FD_.wvu.PrintArea" localSheetId="23" hidden="1">#REF!</definedName>
    <definedName name="Z_DDB19355_2316_11D3_9DA0_00A0C9DF29FD_.wvu.PrintArea" localSheetId="14" hidden="1">#REF!</definedName>
    <definedName name="Z_DDB19355_2316_11D3_9DA0_00A0C9DF29FD_.wvu.PrintArea" localSheetId="13" hidden="1">#REF!</definedName>
    <definedName name="Z_DDB19355_2316_11D3_9DA0_00A0C9DF29FD_.wvu.PrintArea" localSheetId="12" hidden="1">#REF!</definedName>
    <definedName name="Z_DDB19355_2316_11D3_9DA0_00A0C9DF29FD_.wvu.PrintArea" localSheetId="36" hidden="1">#REF!</definedName>
    <definedName name="Z_DDB19355_2316_11D3_9DA0_00A0C9DF29FD_.wvu.PrintArea" localSheetId="10" hidden="1">#REF!</definedName>
    <definedName name="Z_DDB19355_2316_11D3_9DA0_00A0C9DF29FD_.wvu.PrintArea" localSheetId="11" hidden="1">#REF!</definedName>
    <definedName name="Z_DDB19355_2316_11D3_9DA0_00A0C9DF29FD_.wvu.PrintArea" localSheetId="9" hidden="1">#REF!</definedName>
    <definedName name="Z_DDB19355_2316_11D3_9DA0_00A0C9DF29FD_.wvu.PrintArea" localSheetId="8" hidden="1">#REF!</definedName>
    <definedName name="Z_DDB19355_2316_11D3_9DA0_00A0C9DF29FD_.wvu.PrintArea" localSheetId="21" hidden="1">#REF!</definedName>
    <definedName name="Z_DDB19355_2316_11D3_9DA0_00A0C9DF29FD_.wvu.PrintArea" localSheetId="6" hidden="1">#REF!</definedName>
    <definedName name="Z_DDB19355_2316_11D3_9DA0_00A0C9DF29FD_.wvu.PrintArea" localSheetId="0" hidden="1">#REF!</definedName>
    <definedName name="Z_DDB19355_2316_11D3_9DA0_00A0C9DF29FD_.wvu.PrintArea" localSheetId="2" hidden="1">#REF!</definedName>
    <definedName name="Z_DDB19355_2316_11D3_9DA0_00A0C9DF29FD_.wvu.PrintArea" localSheetId="1" hidden="1">#REF!</definedName>
    <definedName name="Z_DDB19355_2316_11D3_9DA0_00A0C9DF29FD_.wvu.PrintArea" localSheetId="33" hidden="1">#REF!</definedName>
    <definedName name="Z_DDB19355_2316_11D3_9DA0_00A0C9DF29FD_.wvu.PrintArea" localSheetId="25" hidden="1">#REF!</definedName>
    <definedName name="Z_DDB19355_2316_11D3_9DA0_00A0C9DF29FD_.wvu.PrintArea" hidden="1">#REF!</definedName>
    <definedName name="Z_DDB19356_2316_11D3_9DA0_00A0C9DF29FD_.wvu.PrintArea" localSheetId="17" hidden="1">#REF!</definedName>
    <definedName name="Z_DDB19356_2316_11D3_9DA0_00A0C9DF29FD_.wvu.PrintArea" localSheetId="16" hidden="1">#REF!</definedName>
    <definedName name="Z_DDB19356_2316_11D3_9DA0_00A0C9DF29FD_.wvu.PrintArea" localSheetId="53" hidden="1">#REF!</definedName>
    <definedName name="Z_DDB19356_2316_11D3_9DA0_00A0C9DF29FD_.wvu.PrintArea" localSheetId="23" hidden="1">#REF!</definedName>
    <definedName name="Z_DDB19356_2316_11D3_9DA0_00A0C9DF29FD_.wvu.PrintArea" localSheetId="14" hidden="1">#REF!</definedName>
    <definedName name="Z_DDB19356_2316_11D3_9DA0_00A0C9DF29FD_.wvu.PrintArea" localSheetId="13" hidden="1">#REF!</definedName>
    <definedName name="Z_DDB19356_2316_11D3_9DA0_00A0C9DF29FD_.wvu.PrintArea" localSheetId="12" hidden="1">#REF!</definedName>
    <definedName name="Z_DDB19356_2316_11D3_9DA0_00A0C9DF29FD_.wvu.PrintArea" localSheetId="36" hidden="1">#REF!</definedName>
    <definedName name="Z_DDB19356_2316_11D3_9DA0_00A0C9DF29FD_.wvu.PrintArea" localSheetId="10" hidden="1">#REF!</definedName>
    <definedName name="Z_DDB19356_2316_11D3_9DA0_00A0C9DF29FD_.wvu.PrintArea" localSheetId="11" hidden="1">#REF!</definedName>
    <definedName name="Z_DDB19356_2316_11D3_9DA0_00A0C9DF29FD_.wvu.PrintArea" localSheetId="9" hidden="1">#REF!</definedName>
    <definedName name="Z_DDB19356_2316_11D3_9DA0_00A0C9DF29FD_.wvu.PrintArea" localSheetId="8" hidden="1">#REF!</definedName>
    <definedName name="Z_DDB19356_2316_11D3_9DA0_00A0C9DF29FD_.wvu.PrintArea" localSheetId="21" hidden="1">#REF!</definedName>
    <definedName name="Z_DDB19356_2316_11D3_9DA0_00A0C9DF29FD_.wvu.PrintArea" localSheetId="6" hidden="1">#REF!</definedName>
    <definedName name="Z_DDB19356_2316_11D3_9DA0_00A0C9DF29FD_.wvu.PrintArea" localSheetId="0" hidden="1">#REF!</definedName>
    <definedName name="Z_DDB19356_2316_11D3_9DA0_00A0C9DF29FD_.wvu.PrintArea" localSheetId="2" hidden="1">#REF!</definedName>
    <definedName name="Z_DDB19356_2316_11D3_9DA0_00A0C9DF29FD_.wvu.PrintArea" localSheetId="1" hidden="1">#REF!</definedName>
    <definedName name="Z_DDB19356_2316_11D3_9DA0_00A0C9DF29FD_.wvu.PrintArea" localSheetId="33" hidden="1">#REF!</definedName>
    <definedName name="Z_DDB19356_2316_11D3_9DA0_00A0C9DF29FD_.wvu.PrintArea" localSheetId="25" hidden="1">#REF!</definedName>
    <definedName name="Z_DDB19356_2316_11D3_9DA0_00A0C9DF29FD_.wvu.PrintArea" hidden="1">#REF!</definedName>
    <definedName name="Z_DDB19358_2316_11D3_9DA0_00A0C9DF29FD_.wvu.PrintArea" localSheetId="17" hidden="1">#REF!</definedName>
    <definedName name="Z_DDB19358_2316_11D3_9DA0_00A0C9DF29FD_.wvu.PrintArea" localSheetId="16" hidden="1">#REF!</definedName>
    <definedName name="Z_DDB19358_2316_11D3_9DA0_00A0C9DF29FD_.wvu.PrintArea" localSheetId="53" hidden="1">#REF!</definedName>
    <definedName name="Z_DDB19358_2316_11D3_9DA0_00A0C9DF29FD_.wvu.PrintArea" localSheetId="23" hidden="1">#REF!</definedName>
    <definedName name="Z_DDB19358_2316_11D3_9DA0_00A0C9DF29FD_.wvu.PrintArea" localSheetId="14" hidden="1">#REF!</definedName>
    <definedName name="Z_DDB19358_2316_11D3_9DA0_00A0C9DF29FD_.wvu.PrintArea" localSheetId="13" hidden="1">#REF!</definedName>
    <definedName name="Z_DDB19358_2316_11D3_9DA0_00A0C9DF29FD_.wvu.PrintArea" localSheetId="12" hidden="1">#REF!</definedName>
    <definedName name="Z_DDB19358_2316_11D3_9DA0_00A0C9DF29FD_.wvu.PrintArea" localSheetId="36" hidden="1">#REF!</definedName>
    <definedName name="Z_DDB19358_2316_11D3_9DA0_00A0C9DF29FD_.wvu.PrintArea" localSheetId="10" hidden="1">#REF!</definedName>
    <definedName name="Z_DDB19358_2316_11D3_9DA0_00A0C9DF29FD_.wvu.PrintArea" localSheetId="11" hidden="1">#REF!</definedName>
    <definedName name="Z_DDB19358_2316_11D3_9DA0_00A0C9DF29FD_.wvu.PrintArea" localSheetId="9" hidden="1">#REF!</definedName>
    <definedName name="Z_DDB19358_2316_11D3_9DA0_00A0C9DF29FD_.wvu.PrintArea" localSheetId="8" hidden="1">#REF!</definedName>
    <definedName name="Z_DDB19358_2316_11D3_9DA0_00A0C9DF29FD_.wvu.PrintArea" localSheetId="21" hidden="1">#REF!</definedName>
    <definedName name="Z_DDB19358_2316_11D3_9DA0_00A0C9DF29FD_.wvu.PrintArea" localSheetId="6" hidden="1">#REF!</definedName>
    <definedName name="Z_DDB19358_2316_11D3_9DA0_00A0C9DF29FD_.wvu.PrintArea" localSheetId="0" hidden="1">#REF!</definedName>
    <definedName name="Z_DDB19358_2316_11D3_9DA0_00A0C9DF29FD_.wvu.PrintArea" localSheetId="2" hidden="1">#REF!</definedName>
    <definedName name="Z_DDB19358_2316_11D3_9DA0_00A0C9DF29FD_.wvu.PrintArea" localSheetId="1" hidden="1">#REF!</definedName>
    <definedName name="Z_DDB19358_2316_11D3_9DA0_00A0C9DF29FD_.wvu.PrintArea" localSheetId="33" hidden="1">#REF!</definedName>
    <definedName name="Z_DDB19358_2316_11D3_9DA0_00A0C9DF29FD_.wvu.PrintArea" localSheetId="25" hidden="1">#REF!</definedName>
    <definedName name="Z_DDB19358_2316_11D3_9DA0_00A0C9DF29FD_.wvu.PrintArea" hidden="1">#REF!</definedName>
    <definedName name="Z_DDB19359_2316_11D3_9DA0_00A0C9DF29FD_.wvu.PrintArea" localSheetId="17" hidden="1">#REF!</definedName>
    <definedName name="Z_DDB19359_2316_11D3_9DA0_00A0C9DF29FD_.wvu.PrintArea" localSheetId="16" hidden="1">#REF!</definedName>
    <definedName name="Z_DDB19359_2316_11D3_9DA0_00A0C9DF29FD_.wvu.PrintArea" localSheetId="53" hidden="1">#REF!</definedName>
    <definedName name="Z_DDB19359_2316_11D3_9DA0_00A0C9DF29FD_.wvu.PrintArea" localSheetId="23" hidden="1">#REF!</definedName>
    <definedName name="Z_DDB19359_2316_11D3_9DA0_00A0C9DF29FD_.wvu.PrintArea" localSheetId="14" hidden="1">#REF!</definedName>
    <definedName name="Z_DDB19359_2316_11D3_9DA0_00A0C9DF29FD_.wvu.PrintArea" localSheetId="13" hidden="1">#REF!</definedName>
    <definedName name="Z_DDB19359_2316_11D3_9DA0_00A0C9DF29FD_.wvu.PrintArea" localSheetId="12" hidden="1">#REF!</definedName>
    <definedName name="Z_DDB19359_2316_11D3_9DA0_00A0C9DF29FD_.wvu.PrintArea" localSheetId="36" hidden="1">#REF!</definedName>
    <definedName name="Z_DDB19359_2316_11D3_9DA0_00A0C9DF29FD_.wvu.PrintArea" localSheetId="10" hidden="1">#REF!</definedName>
    <definedName name="Z_DDB19359_2316_11D3_9DA0_00A0C9DF29FD_.wvu.PrintArea" localSheetId="11" hidden="1">#REF!</definedName>
    <definedName name="Z_DDB19359_2316_11D3_9DA0_00A0C9DF29FD_.wvu.PrintArea" localSheetId="9" hidden="1">#REF!</definedName>
    <definedName name="Z_DDB19359_2316_11D3_9DA0_00A0C9DF29FD_.wvu.PrintArea" localSheetId="8" hidden="1">#REF!</definedName>
    <definedName name="Z_DDB19359_2316_11D3_9DA0_00A0C9DF29FD_.wvu.PrintArea" localSheetId="21" hidden="1">#REF!</definedName>
    <definedName name="Z_DDB19359_2316_11D3_9DA0_00A0C9DF29FD_.wvu.PrintArea" localSheetId="6" hidden="1">#REF!</definedName>
    <definedName name="Z_DDB19359_2316_11D3_9DA0_00A0C9DF29FD_.wvu.PrintArea" localSheetId="0" hidden="1">#REF!</definedName>
    <definedName name="Z_DDB19359_2316_11D3_9DA0_00A0C9DF29FD_.wvu.PrintArea" localSheetId="2" hidden="1">#REF!</definedName>
    <definedName name="Z_DDB19359_2316_11D3_9DA0_00A0C9DF29FD_.wvu.PrintArea" localSheetId="1" hidden="1">#REF!</definedName>
    <definedName name="Z_DDB19359_2316_11D3_9DA0_00A0C9DF29FD_.wvu.PrintArea" localSheetId="33" hidden="1">#REF!</definedName>
    <definedName name="Z_DDB19359_2316_11D3_9DA0_00A0C9DF29FD_.wvu.PrintArea" localSheetId="25" hidden="1">#REF!</definedName>
    <definedName name="Z_DDB19359_2316_11D3_9DA0_00A0C9DF29FD_.wvu.PrintArea" hidden="1">#REF!</definedName>
    <definedName name="Z_DDB1935A_2316_11D3_9DA0_00A0C9DF29FD_.wvu.PrintArea" localSheetId="17" hidden="1">#REF!</definedName>
    <definedName name="Z_DDB1935A_2316_11D3_9DA0_00A0C9DF29FD_.wvu.PrintArea" localSheetId="16" hidden="1">#REF!</definedName>
    <definedName name="Z_DDB1935A_2316_11D3_9DA0_00A0C9DF29FD_.wvu.PrintArea" localSheetId="53" hidden="1">#REF!</definedName>
    <definedName name="Z_DDB1935A_2316_11D3_9DA0_00A0C9DF29FD_.wvu.PrintArea" localSheetId="23" hidden="1">#REF!</definedName>
    <definedName name="Z_DDB1935A_2316_11D3_9DA0_00A0C9DF29FD_.wvu.PrintArea" localSheetId="14" hidden="1">#REF!</definedName>
    <definedName name="Z_DDB1935A_2316_11D3_9DA0_00A0C9DF29FD_.wvu.PrintArea" localSheetId="13" hidden="1">#REF!</definedName>
    <definedName name="Z_DDB1935A_2316_11D3_9DA0_00A0C9DF29FD_.wvu.PrintArea" localSheetId="12" hidden="1">#REF!</definedName>
    <definedName name="Z_DDB1935A_2316_11D3_9DA0_00A0C9DF29FD_.wvu.PrintArea" localSheetId="36" hidden="1">#REF!</definedName>
    <definedName name="Z_DDB1935A_2316_11D3_9DA0_00A0C9DF29FD_.wvu.PrintArea" localSheetId="10" hidden="1">#REF!</definedName>
    <definedName name="Z_DDB1935A_2316_11D3_9DA0_00A0C9DF29FD_.wvu.PrintArea" localSheetId="11" hidden="1">#REF!</definedName>
    <definedName name="Z_DDB1935A_2316_11D3_9DA0_00A0C9DF29FD_.wvu.PrintArea" localSheetId="9" hidden="1">#REF!</definedName>
    <definedName name="Z_DDB1935A_2316_11D3_9DA0_00A0C9DF29FD_.wvu.PrintArea" localSheetId="8" hidden="1">#REF!</definedName>
    <definedName name="Z_DDB1935A_2316_11D3_9DA0_00A0C9DF29FD_.wvu.PrintArea" localSheetId="21" hidden="1">#REF!</definedName>
    <definedName name="Z_DDB1935A_2316_11D3_9DA0_00A0C9DF29FD_.wvu.PrintArea" localSheetId="6" hidden="1">#REF!</definedName>
    <definedName name="Z_DDB1935A_2316_11D3_9DA0_00A0C9DF29FD_.wvu.PrintArea" localSheetId="0" hidden="1">#REF!</definedName>
    <definedName name="Z_DDB1935A_2316_11D3_9DA0_00A0C9DF29FD_.wvu.PrintArea" localSheetId="2" hidden="1">#REF!</definedName>
    <definedName name="Z_DDB1935A_2316_11D3_9DA0_00A0C9DF29FD_.wvu.PrintArea" localSheetId="1" hidden="1">#REF!</definedName>
    <definedName name="Z_DDB1935A_2316_11D3_9DA0_00A0C9DF29FD_.wvu.PrintArea" localSheetId="33" hidden="1">#REF!</definedName>
    <definedName name="Z_DDB1935A_2316_11D3_9DA0_00A0C9DF29FD_.wvu.PrintArea" localSheetId="25" hidden="1">#REF!</definedName>
    <definedName name="Z_DDB1935A_2316_11D3_9DA0_00A0C9DF29FD_.wvu.PrintArea" hidden="1">#REF!</definedName>
    <definedName name="Z_DDB1935B_2316_11D3_9DA0_00A0C9DF29FD_.wvu.PrintArea" localSheetId="17" hidden="1">#REF!</definedName>
    <definedName name="Z_DDB1935B_2316_11D3_9DA0_00A0C9DF29FD_.wvu.PrintArea" localSheetId="16" hidden="1">#REF!</definedName>
    <definedName name="Z_DDB1935B_2316_11D3_9DA0_00A0C9DF29FD_.wvu.PrintArea" localSheetId="53" hidden="1">#REF!</definedName>
    <definedName name="Z_DDB1935B_2316_11D3_9DA0_00A0C9DF29FD_.wvu.PrintArea" localSheetId="23" hidden="1">#REF!</definedName>
    <definedName name="Z_DDB1935B_2316_11D3_9DA0_00A0C9DF29FD_.wvu.PrintArea" localSheetId="14" hidden="1">#REF!</definedName>
    <definedName name="Z_DDB1935B_2316_11D3_9DA0_00A0C9DF29FD_.wvu.PrintArea" localSheetId="13" hidden="1">#REF!</definedName>
    <definedName name="Z_DDB1935B_2316_11D3_9DA0_00A0C9DF29FD_.wvu.PrintArea" localSheetId="12" hidden="1">#REF!</definedName>
    <definedName name="Z_DDB1935B_2316_11D3_9DA0_00A0C9DF29FD_.wvu.PrintArea" localSheetId="36" hidden="1">#REF!</definedName>
    <definedName name="Z_DDB1935B_2316_11D3_9DA0_00A0C9DF29FD_.wvu.PrintArea" localSheetId="10" hidden="1">#REF!</definedName>
    <definedName name="Z_DDB1935B_2316_11D3_9DA0_00A0C9DF29FD_.wvu.PrintArea" localSheetId="11" hidden="1">#REF!</definedName>
    <definedName name="Z_DDB1935B_2316_11D3_9DA0_00A0C9DF29FD_.wvu.PrintArea" localSheetId="9" hidden="1">#REF!</definedName>
    <definedName name="Z_DDB1935B_2316_11D3_9DA0_00A0C9DF29FD_.wvu.PrintArea" localSheetId="8" hidden="1">#REF!</definedName>
    <definedName name="Z_DDB1935B_2316_11D3_9DA0_00A0C9DF29FD_.wvu.PrintArea" localSheetId="21" hidden="1">#REF!</definedName>
    <definedName name="Z_DDB1935B_2316_11D3_9DA0_00A0C9DF29FD_.wvu.PrintArea" localSheetId="6" hidden="1">#REF!</definedName>
    <definedName name="Z_DDB1935B_2316_11D3_9DA0_00A0C9DF29FD_.wvu.PrintArea" localSheetId="0" hidden="1">#REF!</definedName>
    <definedName name="Z_DDB1935B_2316_11D3_9DA0_00A0C9DF29FD_.wvu.PrintArea" localSheetId="2" hidden="1">#REF!</definedName>
    <definedName name="Z_DDB1935B_2316_11D3_9DA0_00A0C9DF29FD_.wvu.PrintArea" localSheetId="1" hidden="1">#REF!</definedName>
    <definedName name="Z_DDB1935B_2316_11D3_9DA0_00A0C9DF29FD_.wvu.PrintArea" localSheetId="33" hidden="1">#REF!</definedName>
    <definedName name="Z_DDB1935B_2316_11D3_9DA0_00A0C9DF29FD_.wvu.PrintArea" localSheetId="25" hidden="1">#REF!</definedName>
    <definedName name="Z_DDB1935B_2316_11D3_9DA0_00A0C9DF29FD_.wvu.PrintArea" hidden="1">#REF!</definedName>
    <definedName name="Z_DDB1935D_2316_11D3_9DA0_00A0C9DF29FD_.wvu.PrintArea" localSheetId="17" hidden="1">#REF!</definedName>
    <definedName name="Z_DDB1935D_2316_11D3_9DA0_00A0C9DF29FD_.wvu.PrintArea" localSheetId="16" hidden="1">#REF!</definedName>
    <definedName name="Z_DDB1935D_2316_11D3_9DA0_00A0C9DF29FD_.wvu.PrintArea" localSheetId="53" hidden="1">#REF!</definedName>
    <definedName name="Z_DDB1935D_2316_11D3_9DA0_00A0C9DF29FD_.wvu.PrintArea" localSheetId="23" hidden="1">#REF!</definedName>
    <definedName name="Z_DDB1935D_2316_11D3_9DA0_00A0C9DF29FD_.wvu.PrintArea" localSheetId="14" hidden="1">#REF!</definedName>
    <definedName name="Z_DDB1935D_2316_11D3_9DA0_00A0C9DF29FD_.wvu.PrintArea" localSheetId="13" hidden="1">#REF!</definedName>
    <definedName name="Z_DDB1935D_2316_11D3_9DA0_00A0C9DF29FD_.wvu.PrintArea" localSheetId="12" hidden="1">#REF!</definedName>
    <definedName name="Z_DDB1935D_2316_11D3_9DA0_00A0C9DF29FD_.wvu.PrintArea" localSheetId="36" hidden="1">#REF!</definedName>
    <definedName name="Z_DDB1935D_2316_11D3_9DA0_00A0C9DF29FD_.wvu.PrintArea" localSheetId="10" hidden="1">#REF!</definedName>
    <definedName name="Z_DDB1935D_2316_11D3_9DA0_00A0C9DF29FD_.wvu.PrintArea" localSheetId="11" hidden="1">#REF!</definedName>
    <definedName name="Z_DDB1935D_2316_11D3_9DA0_00A0C9DF29FD_.wvu.PrintArea" localSheetId="9" hidden="1">#REF!</definedName>
    <definedName name="Z_DDB1935D_2316_11D3_9DA0_00A0C9DF29FD_.wvu.PrintArea" localSheetId="8" hidden="1">#REF!</definedName>
    <definedName name="Z_DDB1935D_2316_11D3_9DA0_00A0C9DF29FD_.wvu.PrintArea" localSheetId="21" hidden="1">#REF!</definedName>
    <definedName name="Z_DDB1935D_2316_11D3_9DA0_00A0C9DF29FD_.wvu.PrintArea" localSheetId="6" hidden="1">#REF!</definedName>
    <definedName name="Z_DDB1935D_2316_11D3_9DA0_00A0C9DF29FD_.wvu.PrintArea" localSheetId="0" hidden="1">#REF!</definedName>
    <definedName name="Z_DDB1935D_2316_11D3_9DA0_00A0C9DF29FD_.wvu.PrintArea" localSheetId="2" hidden="1">#REF!</definedName>
    <definedName name="Z_DDB1935D_2316_11D3_9DA0_00A0C9DF29FD_.wvu.PrintArea" localSheetId="1" hidden="1">#REF!</definedName>
    <definedName name="Z_DDB1935D_2316_11D3_9DA0_00A0C9DF29FD_.wvu.PrintArea" localSheetId="33" hidden="1">#REF!</definedName>
    <definedName name="Z_DDB1935D_2316_11D3_9DA0_00A0C9DF29FD_.wvu.PrintArea" localSheetId="25" hidden="1">#REF!</definedName>
    <definedName name="Z_DDB1935D_2316_11D3_9DA0_00A0C9DF29FD_.wvu.PrintArea" hidden="1">#REF!</definedName>
    <definedName name="Z_DDB1935E_2316_11D3_9DA0_00A0C9DF29FD_.wvu.PrintArea" localSheetId="17" hidden="1">#REF!</definedName>
    <definedName name="Z_DDB1935E_2316_11D3_9DA0_00A0C9DF29FD_.wvu.PrintArea" localSheetId="16" hidden="1">#REF!</definedName>
    <definedName name="Z_DDB1935E_2316_11D3_9DA0_00A0C9DF29FD_.wvu.PrintArea" localSheetId="53" hidden="1">#REF!</definedName>
    <definedName name="Z_DDB1935E_2316_11D3_9DA0_00A0C9DF29FD_.wvu.PrintArea" localSheetId="23" hidden="1">#REF!</definedName>
    <definedName name="Z_DDB1935E_2316_11D3_9DA0_00A0C9DF29FD_.wvu.PrintArea" localSheetId="14" hidden="1">#REF!</definedName>
    <definedName name="Z_DDB1935E_2316_11D3_9DA0_00A0C9DF29FD_.wvu.PrintArea" localSheetId="13" hidden="1">#REF!</definedName>
    <definedName name="Z_DDB1935E_2316_11D3_9DA0_00A0C9DF29FD_.wvu.PrintArea" localSheetId="12" hidden="1">#REF!</definedName>
    <definedName name="Z_DDB1935E_2316_11D3_9DA0_00A0C9DF29FD_.wvu.PrintArea" localSheetId="36" hidden="1">#REF!</definedName>
    <definedName name="Z_DDB1935E_2316_11D3_9DA0_00A0C9DF29FD_.wvu.PrintArea" localSheetId="10" hidden="1">#REF!</definedName>
    <definedName name="Z_DDB1935E_2316_11D3_9DA0_00A0C9DF29FD_.wvu.PrintArea" localSheetId="11" hidden="1">#REF!</definedName>
    <definedName name="Z_DDB1935E_2316_11D3_9DA0_00A0C9DF29FD_.wvu.PrintArea" localSheetId="9" hidden="1">#REF!</definedName>
    <definedName name="Z_DDB1935E_2316_11D3_9DA0_00A0C9DF29FD_.wvu.PrintArea" localSheetId="8" hidden="1">#REF!</definedName>
    <definedName name="Z_DDB1935E_2316_11D3_9DA0_00A0C9DF29FD_.wvu.PrintArea" localSheetId="21" hidden="1">#REF!</definedName>
    <definedName name="Z_DDB1935E_2316_11D3_9DA0_00A0C9DF29FD_.wvu.PrintArea" localSheetId="6" hidden="1">#REF!</definedName>
    <definedName name="Z_DDB1935E_2316_11D3_9DA0_00A0C9DF29FD_.wvu.PrintArea" localSheetId="0" hidden="1">#REF!</definedName>
    <definedName name="Z_DDB1935E_2316_11D3_9DA0_00A0C9DF29FD_.wvu.PrintArea" localSheetId="2" hidden="1">#REF!</definedName>
    <definedName name="Z_DDB1935E_2316_11D3_9DA0_00A0C9DF29FD_.wvu.PrintArea" localSheetId="1" hidden="1">#REF!</definedName>
    <definedName name="Z_DDB1935E_2316_11D3_9DA0_00A0C9DF29FD_.wvu.PrintArea" localSheetId="33" hidden="1">#REF!</definedName>
    <definedName name="Z_DDB1935E_2316_11D3_9DA0_00A0C9DF29FD_.wvu.PrintArea" localSheetId="25" hidden="1">#REF!</definedName>
    <definedName name="Z_DDB1935E_2316_11D3_9DA0_00A0C9DF29FD_.wvu.PrintArea" hidden="1">#REF!</definedName>
    <definedName name="Z_DDB1935F_2316_11D3_9DA0_00A0C9DF29FD_.wvu.PrintArea" localSheetId="17" hidden="1">#REF!</definedName>
    <definedName name="Z_DDB1935F_2316_11D3_9DA0_00A0C9DF29FD_.wvu.PrintArea" localSheetId="16" hidden="1">#REF!</definedName>
    <definedName name="Z_DDB1935F_2316_11D3_9DA0_00A0C9DF29FD_.wvu.PrintArea" localSheetId="53" hidden="1">#REF!</definedName>
    <definedName name="Z_DDB1935F_2316_11D3_9DA0_00A0C9DF29FD_.wvu.PrintArea" localSheetId="23" hidden="1">#REF!</definedName>
    <definedName name="Z_DDB1935F_2316_11D3_9DA0_00A0C9DF29FD_.wvu.PrintArea" localSheetId="14" hidden="1">#REF!</definedName>
    <definedName name="Z_DDB1935F_2316_11D3_9DA0_00A0C9DF29FD_.wvu.PrintArea" localSheetId="13" hidden="1">#REF!</definedName>
    <definedName name="Z_DDB1935F_2316_11D3_9DA0_00A0C9DF29FD_.wvu.PrintArea" localSheetId="12" hidden="1">#REF!</definedName>
    <definedName name="Z_DDB1935F_2316_11D3_9DA0_00A0C9DF29FD_.wvu.PrintArea" localSheetId="36" hidden="1">#REF!</definedName>
    <definedName name="Z_DDB1935F_2316_11D3_9DA0_00A0C9DF29FD_.wvu.PrintArea" localSheetId="10" hidden="1">#REF!</definedName>
    <definedName name="Z_DDB1935F_2316_11D3_9DA0_00A0C9DF29FD_.wvu.PrintArea" localSheetId="11" hidden="1">#REF!</definedName>
    <definedName name="Z_DDB1935F_2316_11D3_9DA0_00A0C9DF29FD_.wvu.PrintArea" localSheetId="9" hidden="1">#REF!</definedName>
    <definedName name="Z_DDB1935F_2316_11D3_9DA0_00A0C9DF29FD_.wvu.PrintArea" localSheetId="8" hidden="1">#REF!</definedName>
    <definedName name="Z_DDB1935F_2316_11D3_9DA0_00A0C9DF29FD_.wvu.PrintArea" localSheetId="21" hidden="1">#REF!</definedName>
    <definedName name="Z_DDB1935F_2316_11D3_9DA0_00A0C9DF29FD_.wvu.PrintArea" localSheetId="6" hidden="1">#REF!</definedName>
    <definedName name="Z_DDB1935F_2316_11D3_9DA0_00A0C9DF29FD_.wvu.PrintArea" localSheetId="0" hidden="1">#REF!</definedName>
    <definedName name="Z_DDB1935F_2316_11D3_9DA0_00A0C9DF29FD_.wvu.PrintArea" localSheetId="2" hidden="1">#REF!</definedName>
    <definedName name="Z_DDB1935F_2316_11D3_9DA0_00A0C9DF29FD_.wvu.PrintArea" localSheetId="1" hidden="1">#REF!</definedName>
    <definedName name="Z_DDB1935F_2316_11D3_9DA0_00A0C9DF29FD_.wvu.PrintArea" localSheetId="33" hidden="1">#REF!</definedName>
    <definedName name="Z_DDB1935F_2316_11D3_9DA0_00A0C9DF29FD_.wvu.PrintArea" localSheetId="25" hidden="1">#REF!</definedName>
    <definedName name="Z_DDB1935F_2316_11D3_9DA0_00A0C9DF29FD_.wvu.PrintArea" hidden="1">#REF!</definedName>
    <definedName name="Z_DDB19360_2316_11D3_9DA0_00A0C9DF29FD_.wvu.PrintArea" localSheetId="17" hidden="1">#REF!</definedName>
    <definedName name="Z_DDB19360_2316_11D3_9DA0_00A0C9DF29FD_.wvu.PrintArea" localSheetId="16" hidden="1">#REF!</definedName>
    <definedName name="Z_DDB19360_2316_11D3_9DA0_00A0C9DF29FD_.wvu.PrintArea" localSheetId="53" hidden="1">#REF!</definedName>
    <definedName name="Z_DDB19360_2316_11D3_9DA0_00A0C9DF29FD_.wvu.PrintArea" localSheetId="23" hidden="1">#REF!</definedName>
    <definedName name="Z_DDB19360_2316_11D3_9DA0_00A0C9DF29FD_.wvu.PrintArea" localSheetId="14" hidden="1">#REF!</definedName>
    <definedName name="Z_DDB19360_2316_11D3_9DA0_00A0C9DF29FD_.wvu.PrintArea" localSheetId="13" hidden="1">#REF!</definedName>
    <definedName name="Z_DDB19360_2316_11D3_9DA0_00A0C9DF29FD_.wvu.PrintArea" localSheetId="12" hidden="1">#REF!</definedName>
    <definedName name="Z_DDB19360_2316_11D3_9DA0_00A0C9DF29FD_.wvu.PrintArea" localSheetId="36" hidden="1">#REF!</definedName>
    <definedName name="Z_DDB19360_2316_11D3_9DA0_00A0C9DF29FD_.wvu.PrintArea" localSheetId="10" hidden="1">#REF!</definedName>
    <definedName name="Z_DDB19360_2316_11D3_9DA0_00A0C9DF29FD_.wvu.PrintArea" localSheetId="11" hidden="1">#REF!</definedName>
    <definedName name="Z_DDB19360_2316_11D3_9DA0_00A0C9DF29FD_.wvu.PrintArea" localSheetId="9" hidden="1">#REF!</definedName>
    <definedName name="Z_DDB19360_2316_11D3_9DA0_00A0C9DF29FD_.wvu.PrintArea" localSheetId="8" hidden="1">#REF!</definedName>
    <definedName name="Z_DDB19360_2316_11D3_9DA0_00A0C9DF29FD_.wvu.PrintArea" localSheetId="21" hidden="1">#REF!</definedName>
    <definedName name="Z_DDB19360_2316_11D3_9DA0_00A0C9DF29FD_.wvu.PrintArea" localSheetId="6" hidden="1">#REF!</definedName>
    <definedName name="Z_DDB19360_2316_11D3_9DA0_00A0C9DF29FD_.wvu.PrintArea" localSheetId="0" hidden="1">#REF!</definedName>
    <definedName name="Z_DDB19360_2316_11D3_9DA0_00A0C9DF29FD_.wvu.PrintArea" localSheetId="2" hidden="1">#REF!</definedName>
    <definedName name="Z_DDB19360_2316_11D3_9DA0_00A0C9DF29FD_.wvu.PrintArea" localSheetId="1" hidden="1">#REF!</definedName>
    <definedName name="Z_DDB19360_2316_11D3_9DA0_00A0C9DF29FD_.wvu.PrintArea" localSheetId="33" hidden="1">#REF!</definedName>
    <definedName name="Z_DDB19360_2316_11D3_9DA0_00A0C9DF29FD_.wvu.PrintArea" localSheetId="25" hidden="1">#REF!</definedName>
    <definedName name="Z_DDB19360_2316_11D3_9DA0_00A0C9DF29FD_.wvu.PrintArea" hidden="1">#REF!</definedName>
    <definedName name="Z_DDB19362_2316_11D3_9DA0_00A0C9DF29FD_.wvu.PrintArea" localSheetId="17" hidden="1">#REF!</definedName>
    <definedName name="Z_DDB19362_2316_11D3_9DA0_00A0C9DF29FD_.wvu.PrintArea" localSheetId="16" hidden="1">#REF!</definedName>
    <definedName name="Z_DDB19362_2316_11D3_9DA0_00A0C9DF29FD_.wvu.PrintArea" localSheetId="53" hidden="1">#REF!</definedName>
    <definedName name="Z_DDB19362_2316_11D3_9DA0_00A0C9DF29FD_.wvu.PrintArea" localSheetId="23" hidden="1">#REF!</definedName>
    <definedName name="Z_DDB19362_2316_11D3_9DA0_00A0C9DF29FD_.wvu.PrintArea" localSheetId="14" hidden="1">#REF!</definedName>
    <definedName name="Z_DDB19362_2316_11D3_9DA0_00A0C9DF29FD_.wvu.PrintArea" localSheetId="13" hidden="1">#REF!</definedName>
    <definedName name="Z_DDB19362_2316_11D3_9DA0_00A0C9DF29FD_.wvu.PrintArea" localSheetId="12" hidden="1">#REF!</definedName>
    <definedName name="Z_DDB19362_2316_11D3_9DA0_00A0C9DF29FD_.wvu.PrintArea" localSheetId="36" hidden="1">#REF!</definedName>
    <definedName name="Z_DDB19362_2316_11D3_9DA0_00A0C9DF29FD_.wvu.PrintArea" localSheetId="10" hidden="1">#REF!</definedName>
    <definedName name="Z_DDB19362_2316_11D3_9DA0_00A0C9DF29FD_.wvu.PrintArea" localSheetId="11" hidden="1">#REF!</definedName>
    <definedName name="Z_DDB19362_2316_11D3_9DA0_00A0C9DF29FD_.wvu.PrintArea" localSheetId="9" hidden="1">#REF!</definedName>
    <definedName name="Z_DDB19362_2316_11D3_9DA0_00A0C9DF29FD_.wvu.PrintArea" localSheetId="8" hidden="1">#REF!</definedName>
    <definedName name="Z_DDB19362_2316_11D3_9DA0_00A0C9DF29FD_.wvu.PrintArea" localSheetId="21" hidden="1">#REF!</definedName>
    <definedName name="Z_DDB19362_2316_11D3_9DA0_00A0C9DF29FD_.wvu.PrintArea" localSheetId="6" hidden="1">#REF!</definedName>
    <definedName name="Z_DDB19362_2316_11D3_9DA0_00A0C9DF29FD_.wvu.PrintArea" localSheetId="0" hidden="1">#REF!</definedName>
    <definedName name="Z_DDB19362_2316_11D3_9DA0_00A0C9DF29FD_.wvu.PrintArea" localSheetId="2" hidden="1">#REF!</definedName>
    <definedName name="Z_DDB19362_2316_11D3_9DA0_00A0C9DF29FD_.wvu.PrintArea" localSheetId="1" hidden="1">#REF!</definedName>
    <definedName name="Z_DDB19362_2316_11D3_9DA0_00A0C9DF29FD_.wvu.PrintArea" localSheetId="33" hidden="1">#REF!</definedName>
    <definedName name="Z_DDB19362_2316_11D3_9DA0_00A0C9DF29FD_.wvu.PrintArea" localSheetId="25" hidden="1">#REF!</definedName>
    <definedName name="Z_DDB19362_2316_11D3_9DA0_00A0C9DF29FD_.wvu.PrintArea" hidden="1">#REF!</definedName>
    <definedName name="Z_DDB19363_2316_11D3_9DA0_00A0C9DF29FD_.wvu.PrintArea" localSheetId="17" hidden="1">#REF!</definedName>
    <definedName name="Z_DDB19363_2316_11D3_9DA0_00A0C9DF29FD_.wvu.PrintArea" localSheetId="16" hidden="1">#REF!</definedName>
    <definedName name="Z_DDB19363_2316_11D3_9DA0_00A0C9DF29FD_.wvu.PrintArea" localSheetId="53" hidden="1">#REF!</definedName>
    <definedName name="Z_DDB19363_2316_11D3_9DA0_00A0C9DF29FD_.wvu.PrintArea" localSheetId="23" hidden="1">#REF!</definedName>
    <definedName name="Z_DDB19363_2316_11D3_9DA0_00A0C9DF29FD_.wvu.PrintArea" localSheetId="14" hidden="1">#REF!</definedName>
    <definedName name="Z_DDB19363_2316_11D3_9DA0_00A0C9DF29FD_.wvu.PrintArea" localSheetId="13" hidden="1">#REF!</definedName>
    <definedName name="Z_DDB19363_2316_11D3_9DA0_00A0C9DF29FD_.wvu.PrintArea" localSheetId="12" hidden="1">#REF!</definedName>
    <definedName name="Z_DDB19363_2316_11D3_9DA0_00A0C9DF29FD_.wvu.PrintArea" localSheetId="36" hidden="1">#REF!</definedName>
    <definedName name="Z_DDB19363_2316_11D3_9DA0_00A0C9DF29FD_.wvu.PrintArea" localSheetId="10" hidden="1">#REF!</definedName>
    <definedName name="Z_DDB19363_2316_11D3_9DA0_00A0C9DF29FD_.wvu.PrintArea" localSheetId="11" hidden="1">#REF!</definedName>
    <definedName name="Z_DDB19363_2316_11D3_9DA0_00A0C9DF29FD_.wvu.PrintArea" localSheetId="9" hidden="1">#REF!</definedName>
    <definedName name="Z_DDB19363_2316_11D3_9DA0_00A0C9DF29FD_.wvu.PrintArea" localSheetId="8" hidden="1">#REF!</definedName>
    <definedName name="Z_DDB19363_2316_11D3_9DA0_00A0C9DF29FD_.wvu.PrintArea" localSheetId="21" hidden="1">#REF!</definedName>
    <definedName name="Z_DDB19363_2316_11D3_9DA0_00A0C9DF29FD_.wvu.PrintArea" localSheetId="6" hidden="1">#REF!</definedName>
    <definedName name="Z_DDB19363_2316_11D3_9DA0_00A0C9DF29FD_.wvu.PrintArea" localSheetId="0" hidden="1">#REF!</definedName>
    <definedName name="Z_DDB19363_2316_11D3_9DA0_00A0C9DF29FD_.wvu.PrintArea" localSheetId="2" hidden="1">#REF!</definedName>
    <definedName name="Z_DDB19363_2316_11D3_9DA0_00A0C9DF29FD_.wvu.PrintArea" localSheetId="1" hidden="1">#REF!</definedName>
    <definedName name="Z_DDB19363_2316_11D3_9DA0_00A0C9DF29FD_.wvu.PrintArea" localSheetId="33" hidden="1">#REF!</definedName>
    <definedName name="Z_DDB19363_2316_11D3_9DA0_00A0C9DF29FD_.wvu.PrintArea" localSheetId="25" hidden="1">#REF!</definedName>
    <definedName name="Z_DDB19363_2316_11D3_9DA0_00A0C9DF29FD_.wvu.PrintArea" hidden="1">#REF!</definedName>
    <definedName name="Z_DDB19365_2316_11D3_9DA0_00A0C9DF29FD_.wvu.PrintArea" localSheetId="17" hidden="1">#REF!</definedName>
    <definedName name="Z_DDB19365_2316_11D3_9DA0_00A0C9DF29FD_.wvu.PrintArea" localSheetId="16" hidden="1">#REF!</definedName>
    <definedName name="Z_DDB19365_2316_11D3_9DA0_00A0C9DF29FD_.wvu.PrintArea" localSheetId="53" hidden="1">#REF!</definedName>
    <definedName name="Z_DDB19365_2316_11D3_9DA0_00A0C9DF29FD_.wvu.PrintArea" localSheetId="23" hidden="1">#REF!</definedName>
    <definedName name="Z_DDB19365_2316_11D3_9DA0_00A0C9DF29FD_.wvu.PrintArea" localSheetId="14" hidden="1">#REF!</definedName>
    <definedName name="Z_DDB19365_2316_11D3_9DA0_00A0C9DF29FD_.wvu.PrintArea" localSheetId="13" hidden="1">#REF!</definedName>
    <definedName name="Z_DDB19365_2316_11D3_9DA0_00A0C9DF29FD_.wvu.PrintArea" localSheetId="12" hidden="1">#REF!</definedName>
    <definedName name="Z_DDB19365_2316_11D3_9DA0_00A0C9DF29FD_.wvu.PrintArea" localSheetId="36" hidden="1">#REF!</definedName>
    <definedName name="Z_DDB19365_2316_11D3_9DA0_00A0C9DF29FD_.wvu.PrintArea" localSheetId="10" hidden="1">#REF!</definedName>
    <definedName name="Z_DDB19365_2316_11D3_9DA0_00A0C9DF29FD_.wvu.PrintArea" localSheetId="11" hidden="1">#REF!</definedName>
    <definedName name="Z_DDB19365_2316_11D3_9DA0_00A0C9DF29FD_.wvu.PrintArea" localSheetId="9" hidden="1">#REF!</definedName>
    <definedName name="Z_DDB19365_2316_11D3_9DA0_00A0C9DF29FD_.wvu.PrintArea" localSheetId="8" hidden="1">#REF!</definedName>
    <definedName name="Z_DDB19365_2316_11D3_9DA0_00A0C9DF29FD_.wvu.PrintArea" localSheetId="21" hidden="1">#REF!</definedName>
    <definedName name="Z_DDB19365_2316_11D3_9DA0_00A0C9DF29FD_.wvu.PrintArea" localSheetId="6" hidden="1">#REF!</definedName>
    <definedName name="Z_DDB19365_2316_11D3_9DA0_00A0C9DF29FD_.wvu.PrintArea" localSheetId="0" hidden="1">#REF!</definedName>
    <definedName name="Z_DDB19365_2316_11D3_9DA0_00A0C9DF29FD_.wvu.PrintArea" localSheetId="2" hidden="1">#REF!</definedName>
    <definedName name="Z_DDB19365_2316_11D3_9DA0_00A0C9DF29FD_.wvu.PrintArea" localSheetId="1" hidden="1">#REF!</definedName>
    <definedName name="Z_DDB19365_2316_11D3_9DA0_00A0C9DF29FD_.wvu.PrintArea" localSheetId="33" hidden="1">#REF!</definedName>
    <definedName name="Z_DDB19365_2316_11D3_9DA0_00A0C9DF29FD_.wvu.PrintArea" localSheetId="25" hidden="1">#REF!</definedName>
    <definedName name="Z_DDB19365_2316_11D3_9DA0_00A0C9DF29FD_.wvu.PrintArea" hidden="1">#REF!</definedName>
    <definedName name="Z_DDB19366_2316_11D3_9DA0_00A0C9DF29FD_.wvu.PrintArea" localSheetId="17" hidden="1">#REF!</definedName>
    <definedName name="Z_DDB19366_2316_11D3_9DA0_00A0C9DF29FD_.wvu.PrintArea" localSheetId="16" hidden="1">#REF!</definedName>
    <definedName name="Z_DDB19366_2316_11D3_9DA0_00A0C9DF29FD_.wvu.PrintArea" localSheetId="53" hidden="1">#REF!</definedName>
    <definedName name="Z_DDB19366_2316_11D3_9DA0_00A0C9DF29FD_.wvu.PrintArea" localSheetId="23" hidden="1">#REF!</definedName>
    <definedName name="Z_DDB19366_2316_11D3_9DA0_00A0C9DF29FD_.wvu.PrintArea" localSheetId="14" hidden="1">#REF!</definedName>
    <definedName name="Z_DDB19366_2316_11D3_9DA0_00A0C9DF29FD_.wvu.PrintArea" localSheetId="13" hidden="1">#REF!</definedName>
    <definedName name="Z_DDB19366_2316_11D3_9DA0_00A0C9DF29FD_.wvu.PrintArea" localSheetId="12" hidden="1">#REF!</definedName>
    <definedName name="Z_DDB19366_2316_11D3_9DA0_00A0C9DF29FD_.wvu.PrintArea" localSheetId="36" hidden="1">#REF!</definedName>
    <definedName name="Z_DDB19366_2316_11D3_9DA0_00A0C9DF29FD_.wvu.PrintArea" localSheetId="10" hidden="1">#REF!</definedName>
    <definedName name="Z_DDB19366_2316_11D3_9DA0_00A0C9DF29FD_.wvu.PrintArea" localSheetId="11" hidden="1">#REF!</definedName>
    <definedName name="Z_DDB19366_2316_11D3_9DA0_00A0C9DF29FD_.wvu.PrintArea" localSheetId="9" hidden="1">#REF!</definedName>
    <definedName name="Z_DDB19366_2316_11D3_9DA0_00A0C9DF29FD_.wvu.PrintArea" localSheetId="8" hidden="1">#REF!</definedName>
    <definedName name="Z_DDB19366_2316_11D3_9DA0_00A0C9DF29FD_.wvu.PrintArea" localSheetId="21" hidden="1">#REF!</definedName>
    <definedName name="Z_DDB19366_2316_11D3_9DA0_00A0C9DF29FD_.wvu.PrintArea" localSheetId="6" hidden="1">#REF!</definedName>
    <definedName name="Z_DDB19366_2316_11D3_9DA0_00A0C9DF29FD_.wvu.PrintArea" localSheetId="0" hidden="1">#REF!</definedName>
    <definedName name="Z_DDB19366_2316_11D3_9DA0_00A0C9DF29FD_.wvu.PrintArea" localSheetId="2" hidden="1">#REF!</definedName>
    <definedName name="Z_DDB19366_2316_11D3_9DA0_00A0C9DF29FD_.wvu.PrintArea" localSheetId="1" hidden="1">#REF!</definedName>
    <definedName name="Z_DDB19366_2316_11D3_9DA0_00A0C9DF29FD_.wvu.PrintArea" localSheetId="33" hidden="1">#REF!</definedName>
    <definedName name="Z_DDB19366_2316_11D3_9DA0_00A0C9DF29FD_.wvu.PrintArea" localSheetId="25" hidden="1">#REF!</definedName>
    <definedName name="Z_DDB19366_2316_11D3_9DA0_00A0C9DF29FD_.wvu.PrintArea" hidden="1">#REF!</definedName>
    <definedName name="Z_DDB19368_2316_11D3_9DA0_00A0C9DF29FD_.wvu.PrintArea" localSheetId="17" hidden="1">#REF!</definedName>
    <definedName name="Z_DDB19368_2316_11D3_9DA0_00A0C9DF29FD_.wvu.PrintArea" localSheetId="16" hidden="1">#REF!</definedName>
    <definedName name="Z_DDB19368_2316_11D3_9DA0_00A0C9DF29FD_.wvu.PrintArea" localSheetId="53" hidden="1">#REF!</definedName>
    <definedName name="Z_DDB19368_2316_11D3_9DA0_00A0C9DF29FD_.wvu.PrintArea" localSheetId="23" hidden="1">#REF!</definedName>
    <definedName name="Z_DDB19368_2316_11D3_9DA0_00A0C9DF29FD_.wvu.PrintArea" localSheetId="14" hidden="1">#REF!</definedName>
    <definedName name="Z_DDB19368_2316_11D3_9DA0_00A0C9DF29FD_.wvu.PrintArea" localSheetId="13" hidden="1">#REF!</definedName>
    <definedName name="Z_DDB19368_2316_11D3_9DA0_00A0C9DF29FD_.wvu.PrintArea" localSheetId="12" hidden="1">#REF!</definedName>
    <definedName name="Z_DDB19368_2316_11D3_9DA0_00A0C9DF29FD_.wvu.PrintArea" localSheetId="36" hidden="1">#REF!</definedName>
    <definedName name="Z_DDB19368_2316_11D3_9DA0_00A0C9DF29FD_.wvu.PrintArea" localSheetId="10" hidden="1">#REF!</definedName>
    <definedName name="Z_DDB19368_2316_11D3_9DA0_00A0C9DF29FD_.wvu.PrintArea" localSheetId="11" hidden="1">#REF!</definedName>
    <definedName name="Z_DDB19368_2316_11D3_9DA0_00A0C9DF29FD_.wvu.PrintArea" localSheetId="9" hidden="1">#REF!</definedName>
    <definedName name="Z_DDB19368_2316_11D3_9DA0_00A0C9DF29FD_.wvu.PrintArea" localSheetId="8" hidden="1">#REF!</definedName>
    <definedName name="Z_DDB19368_2316_11D3_9DA0_00A0C9DF29FD_.wvu.PrintArea" localSheetId="21" hidden="1">#REF!</definedName>
    <definedName name="Z_DDB19368_2316_11D3_9DA0_00A0C9DF29FD_.wvu.PrintArea" localSheetId="6" hidden="1">#REF!</definedName>
    <definedName name="Z_DDB19368_2316_11D3_9DA0_00A0C9DF29FD_.wvu.PrintArea" localSheetId="0" hidden="1">#REF!</definedName>
    <definedName name="Z_DDB19368_2316_11D3_9DA0_00A0C9DF29FD_.wvu.PrintArea" localSheetId="2" hidden="1">#REF!</definedName>
    <definedName name="Z_DDB19368_2316_11D3_9DA0_00A0C9DF29FD_.wvu.PrintArea" localSheetId="1" hidden="1">#REF!</definedName>
    <definedName name="Z_DDB19368_2316_11D3_9DA0_00A0C9DF29FD_.wvu.PrintArea" localSheetId="33" hidden="1">#REF!</definedName>
    <definedName name="Z_DDB19368_2316_11D3_9DA0_00A0C9DF29FD_.wvu.PrintArea" localSheetId="25" hidden="1">#REF!</definedName>
    <definedName name="Z_DDB19368_2316_11D3_9DA0_00A0C9DF29FD_.wvu.PrintArea" hidden="1">#REF!</definedName>
    <definedName name="Z_DDB19369_2316_11D3_9DA0_00A0C9DF29FD_.wvu.PrintArea" localSheetId="17" hidden="1">#REF!</definedName>
    <definedName name="Z_DDB19369_2316_11D3_9DA0_00A0C9DF29FD_.wvu.PrintArea" localSheetId="16" hidden="1">#REF!</definedName>
    <definedName name="Z_DDB19369_2316_11D3_9DA0_00A0C9DF29FD_.wvu.PrintArea" localSheetId="53" hidden="1">#REF!</definedName>
    <definedName name="Z_DDB19369_2316_11D3_9DA0_00A0C9DF29FD_.wvu.PrintArea" localSheetId="23" hidden="1">#REF!</definedName>
    <definedName name="Z_DDB19369_2316_11D3_9DA0_00A0C9DF29FD_.wvu.PrintArea" localSheetId="14" hidden="1">#REF!</definedName>
    <definedName name="Z_DDB19369_2316_11D3_9DA0_00A0C9DF29FD_.wvu.PrintArea" localSheetId="13" hidden="1">#REF!</definedName>
    <definedName name="Z_DDB19369_2316_11D3_9DA0_00A0C9DF29FD_.wvu.PrintArea" localSheetId="12" hidden="1">#REF!</definedName>
    <definedName name="Z_DDB19369_2316_11D3_9DA0_00A0C9DF29FD_.wvu.PrintArea" localSheetId="36" hidden="1">#REF!</definedName>
    <definedName name="Z_DDB19369_2316_11D3_9DA0_00A0C9DF29FD_.wvu.PrintArea" localSheetId="10" hidden="1">#REF!</definedName>
    <definedName name="Z_DDB19369_2316_11D3_9DA0_00A0C9DF29FD_.wvu.PrintArea" localSheetId="11" hidden="1">#REF!</definedName>
    <definedName name="Z_DDB19369_2316_11D3_9DA0_00A0C9DF29FD_.wvu.PrintArea" localSheetId="9" hidden="1">#REF!</definedName>
    <definedName name="Z_DDB19369_2316_11D3_9DA0_00A0C9DF29FD_.wvu.PrintArea" localSheetId="8" hidden="1">#REF!</definedName>
    <definedName name="Z_DDB19369_2316_11D3_9DA0_00A0C9DF29FD_.wvu.PrintArea" localSheetId="21" hidden="1">#REF!</definedName>
    <definedName name="Z_DDB19369_2316_11D3_9DA0_00A0C9DF29FD_.wvu.PrintArea" localSheetId="6" hidden="1">#REF!</definedName>
    <definedName name="Z_DDB19369_2316_11D3_9DA0_00A0C9DF29FD_.wvu.PrintArea" localSheetId="0" hidden="1">#REF!</definedName>
    <definedName name="Z_DDB19369_2316_11D3_9DA0_00A0C9DF29FD_.wvu.PrintArea" localSheetId="2" hidden="1">#REF!</definedName>
    <definedName name="Z_DDB19369_2316_11D3_9DA0_00A0C9DF29FD_.wvu.PrintArea" localSheetId="1" hidden="1">#REF!</definedName>
    <definedName name="Z_DDB19369_2316_11D3_9DA0_00A0C9DF29FD_.wvu.PrintArea" localSheetId="33" hidden="1">#REF!</definedName>
    <definedName name="Z_DDB19369_2316_11D3_9DA0_00A0C9DF29FD_.wvu.PrintArea" localSheetId="25" hidden="1">#REF!</definedName>
    <definedName name="Z_DDB19369_2316_11D3_9DA0_00A0C9DF29FD_.wvu.PrintArea" hidden="1">#REF!</definedName>
    <definedName name="Z_DDB1936A_2316_11D3_9DA0_00A0C9DF29FD_.wvu.PrintArea" localSheetId="17" hidden="1">#REF!</definedName>
    <definedName name="Z_DDB1936A_2316_11D3_9DA0_00A0C9DF29FD_.wvu.PrintArea" localSheetId="16" hidden="1">#REF!</definedName>
    <definedName name="Z_DDB1936A_2316_11D3_9DA0_00A0C9DF29FD_.wvu.PrintArea" localSheetId="53" hidden="1">#REF!</definedName>
    <definedName name="Z_DDB1936A_2316_11D3_9DA0_00A0C9DF29FD_.wvu.PrintArea" localSheetId="23" hidden="1">#REF!</definedName>
    <definedName name="Z_DDB1936A_2316_11D3_9DA0_00A0C9DF29FD_.wvu.PrintArea" localSheetId="14" hidden="1">#REF!</definedName>
    <definedName name="Z_DDB1936A_2316_11D3_9DA0_00A0C9DF29FD_.wvu.PrintArea" localSheetId="13" hidden="1">#REF!</definedName>
    <definedName name="Z_DDB1936A_2316_11D3_9DA0_00A0C9DF29FD_.wvu.PrintArea" localSheetId="12" hidden="1">#REF!</definedName>
    <definedName name="Z_DDB1936A_2316_11D3_9DA0_00A0C9DF29FD_.wvu.PrintArea" localSheetId="36" hidden="1">#REF!</definedName>
    <definedName name="Z_DDB1936A_2316_11D3_9DA0_00A0C9DF29FD_.wvu.PrintArea" localSheetId="10" hidden="1">#REF!</definedName>
    <definedName name="Z_DDB1936A_2316_11D3_9DA0_00A0C9DF29FD_.wvu.PrintArea" localSheetId="11" hidden="1">#REF!</definedName>
    <definedName name="Z_DDB1936A_2316_11D3_9DA0_00A0C9DF29FD_.wvu.PrintArea" localSheetId="9" hidden="1">#REF!</definedName>
    <definedName name="Z_DDB1936A_2316_11D3_9DA0_00A0C9DF29FD_.wvu.PrintArea" localSheetId="8" hidden="1">#REF!</definedName>
    <definedName name="Z_DDB1936A_2316_11D3_9DA0_00A0C9DF29FD_.wvu.PrintArea" localSheetId="21" hidden="1">#REF!</definedName>
    <definedName name="Z_DDB1936A_2316_11D3_9DA0_00A0C9DF29FD_.wvu.PrintArea" localSheetId="6" hidden="1">#REF!</definedName>
    <definedName name="Z_DDB1936A_2316_11D3_9DA0_00A0C9DF29FD_.wvu.PrintArea" localSheetId="0" hidden="1">#REF!</definedName>
    <definedName name="Z_DDB1936A_2316_11D3_9DA0_00A0C9DF29FD_.wvu.PrintArea" localSheetId="2" hidden="1">#REF!</definedName>
    <definedName name="Z_DDB1936A_2316_11D3_9DA0_00A0C9DF29FD_.wvu.PrintArea" localSheetId="1" hidden="1">#REF!</definedName>
    <definedName name="Z_DDB1936A_2316_11D3_9DA0_00A0C9DF29FD_.wvu.PrintArea" localSheetId="33" hidden="1">#REF!</definedName>
    <definedName name="Z_DDB1936A_2316_11D3_9DA0_00A0C9DF29FD_.wvu.PrintArea" localSheetId="25" hidden="1">#REF!</definedName>
    <definedName name="Z_DDB1936A_2316_11D3_9DA0_00A0C9DF29FD_.wvu.PrintArea" hidden="1">#REF!</definedName>
    <definedName name="Z_DDB1936B_2316_11D3_9DA0_00A0C9DF29FD_.wvu.PrintArea" localSheetId="17" hidden="1">#REF!</definedName>
    <definedName name="Z_DDB1936B_2316_11D3_9DA0_00A0C9DF29FD_.wvu.PrintArea" localSheetId="16" hidden="1">#REF!</definedName>
    <definedName name="Z_DDB1936B_2316_11D3_9DA0_00A0C9DF29FD_.wvu.PrintArea" localSheetId="53" hidden="1">#REF!</definedName>
    <definedName name="Z_DDB1936B_2316_11D3_9DA0_00A0C9DF29FD_.wvu.PrintArea" localSheetId="23" hidden="1">#REF!</definedName>
    <definedName name="Z_DDB1936B_2316_11D3_9DA0_00A0C9DF29FD_.wvu.PrintArea" localSheetId="14" hidden="1">#REF!</definedName>
    <definedName name="Z_DDB1936B_2316_11D3_9DA0_00A0C9DF29FD_.wvu.PrintArea" localSheetId="13" hidden="1">#REF!</definedName>
    <definedName name="Z_DDB1936B_2316_11D3_9DA0_00A0C9DF29FD_.wvu.PrintArea" localSheetId="12" hidden="1">#REF!</definedName>
    <definedName name="Z_DDB1936B_2316_11D3_9DA0_00A0C9DF29FD_.wvu.PrintArea" localSheetId="36" hidden="1">#REF!</definedName>
    <definedName name="Z_DDB1936B_2316_11D3_9DA0_00A0C9DF29FD_.wvu.PrintArea" localSheetId="10" hidden="1">#REF!</definedName>
    <definedName name="Z_DDB1936B_2316_11D3_9DA0_00A0C9DF29FD_.wvu.PrintArea" localSheetId="11" hidden="1">#REF!</definedName>
    <definedName name="Z_DDB1936B_2316_11D3_9DA0_00A0C9DF29FD_.wvu.PrintArea" localSheetId="9" hidden="1">#REF!</definedName>
    <definedName name="Z_DDB1936B_2316_11D3_9DA0_00A0C9DF29FD_.wvu.PrintArea" localSheetId="8" hidden="1">#REF!</definedName>
    <definedName name="Z_DDB1936B_2316_11D3_9DA0_00A0C9DF29FD_.wvu.PrintArea" localSheetId="21" hidden="1">#REF!</definedName>
    <definedName name="Z_DDB1936B_2316_11D3_9DA0_00A0C9DF29FD_.wvu.PrintArea" localSheetId="6" hidden="1">#REF!</definedName>
    <definedName name="Z_DDB1936B_2316_11D3_9DA0_00A0C9DF29FD_.wvu.PrintArea" localSheetId="0" hidden="1">#REF!</definedName>
    <definedName name="Z_DDB1936B_2316_11D3_9DA0_00A0C9DF29FD_.wvu.PrintArea" localSheetId="2" hidden="1">#REF!</definedName>
    <definedName name="Z_DDB1936B_2316_11D3_9DA0_00A0C9DF29FD_.wvu.PrintArea" localSheetId="1" hidden="1">#REF!</definedName>
    <definedName name="Z_DDB1936B_2316_11D3_9DA0_00A0C9DF29FD_.wvu.PrintArea" localSheetId="33" hidden="1">#REF!</definedName>
    <definedName name="Z_DDB1936B_2316_11D3_9DA0_00A0C9DF29FD_.wvu.PrintArea" localSheetId="25" hidden="1">#REF!</definedName>
    <definedName name="Z_DDB1936B_2316_11D3_9DA0_00A0C9DF29FD_.wvu.PrintArea" hidden="1">#REF!</definedName>
    <definedName name="Z_DDB1936D_2316_11D3_9DA0_00A0C9DF29FD_.wvu.PrintArea" localSheetId="17" hidden="1">#REF!</definedName>
    <definedName name="Z_DDB1936D_2316_11D3_9DA0_00A0C9DF29FD_.wvu.PrintArea" localSheetId="16" hidden="1">#REF!</definedName>
    <definedName name="Z_DDB1936D_2316_11D3_9DA0_00A0C9DF29FD_.wvu.PrintArea" localSheetId="53" hidden="1">#REF!</definedName>
    <definedName name="Z_DDB1936D_2316_11D3_9DA0_00A0C9DF29FD_.wvu.PrintArea" localSheetId="23" hidden="1">#REF!</definedName>
    <definedName name="Z_DDB1936D_2316_11D3_9DA0_00A0C9DF29FD_.wvu.PrintArea" localSheetId="14" hidden="1">#REF!</definedName>
    <definedName name="Z_DDB1936D_2316_11D3_9DA0_00A0C9DF29FD_.wvu.PrintArea" localSheetId="13" hidden="1">#REF!</definedName>
    <definedName name="Z_DDB1936D_2316_11D3_9DA0_00A0C9DF29FD_.wvu.PrintArea" localSheetId="12" hidden="1">#REF!</definedName>
    <definedName name="Z_DDB1936D_2316_11D3_9DA0_00A0C9DF29FD_.wvu.PrintArea" localSheetId="36" hidden="1">#REF!</definedName>
    <definedName name="Z_DDB1936D_2316_11D3_9DA0_00A0C9DF29FD_.wvu.PrintArea" localSheetId="10" hidden="1">#REF!</definedName>
    <definedName name="Z_DDB1936D_2316_11D3_9DA0_00A0C9DF29FD_.wvu.PrintArea" localSheetId="11" hidden="1">#REF!</definedName>
    <definedName name="Z_DDB1936D_2316_11D3_9DA0_00A0C9DF29FD_.wvu.PrintArea" localSheetId="9" hidden="1">#REF!</definedName>
    <definedName name="Z_DDB1936D_2316_11D3_9DA0_00A0C9DF29FD_.wvu.PrintArea" localSheetId="8" hidden="1">#REF!</definedName>
    <definedName name="Z_DDB1936D_2316_11D3_9DA0_00A0C9DF29FD_.wvu.PrintArea" localSheetId="21" hidden="1">#REF!</definedName>
    <definedName name="Z_DDB1936D_2316_11D3_9DA0_00A0C9DF29FD_.wvu.PrintArea" localSheetId="6" hidden="1">#REF!</definedName>
    <definedName name="Z_DDB1936D_2316_11D3_9DA0_00A0C9DF29FD_.wvu.PrintArea" localSheetId="0" hidden="1">#REF!</definedName>
    <definedName name="Z_DDB1936D_2316_11D3_9DA0_00A0C9DF29FD_.wvu.PrintArea" localSheetId="2" hidden="1">#REF!</definedName>
    <definedName name="Z_DDB1936D_2316_11D3_9DA0_00A0C9DF29FD_.wvu.PrintArea" localSheetId="1" hidden="1">#REF!</definedName>
    <definedName name="Z_DDB1936D_2316_11D3_9DA0_00A0C9DF29FD_.wvu.PrintArea" localSheetId="33" hidden="1">#REF!</definedName>
    <definedName name="Z_DDB1936D_2316_11D3_9DA0_00A0C9DF29FD_.wvu.PrintArea" localSheetId="25" hidden="1">#REF!</definedName>
    <definedName name="Z_DDB1936D_2316_11D3_9DA0_00A0C9DF29FD_.wvu.PrintArea" hidden="1">#REF!</definedName>
    <definedName name="Z_DDB1936E_2316_11D3_9DA0_00A0C9DF29FD_.wvu.PrintArea" localSheetId="17" hidden="1">#REF!</definedName>
    <definedName name="Z_DDB1936E_2316_11D3_9DA0_00A0C9DF29FD_.wvu.PrintArea" localSheetId="16" hidden="1">#REF!</definedName>
    <definedName name="Z_DDB1936E_2316_11D3_9DA0_00A0C9DF29FD_.wvu.PrintArea" localSheetId="53" hidden="1">#REF!</definedName>
    <definedName name="Z_DDB1936E_2316_11D3_9DA0_00A0C9DF29FD_.wvu.PrintArea" localSheetId="23" hidden="1">#REF!</definedName>
    <definedName name="Z_DDB1936E_2316_11D3_9DA0_00A0C9DF29FD_.wvu.PrintArea" localSheetId="14" hidden="1">#REF!</definedName>
    <definedName name="Z_DDB1936E_2316_11D3_9DA0_00A0C9DF29FD_.wvu.PrintArea" localSheetId="13" hidden="1">#REF!</definedName>
    <definedName name="Z_DDB1936E_2316_11D3_9DA0_00A0C9DF29FD_.wvu.PrintArea" localSheetId="12" hidden="1">#REF!</definedName>
    <definedName name="Z_DDB1936E_2316_11D3_9DA0_00A0C9DF29FD_.wvu.PrintArea" localSheetId="36" hidden="1">#REF!</definedName>
    <definedName name="Z_DDB1936E_2316_11D3_9DA0_00A0C9DF29FD_.wvu.PrintArea" localSheetId="10" hidden="1">#REF!</definedName>
    <definedName name="Z_DDB1936E_2316_11D3_9DA0_00A0C9DF29FD_.wvu.PrintArea" localSheetId="11" hidden="1">#REF!</definedName>
    <definedName name="Z_DDB1936E_2316_11D3_9DA0_00A0C9DF29FD_.wvu.PrintArea" localSheetId="9" hidden="1">#REF!</definedName>
    <definedName name="Z_DDB1936E_2316_11D3_9DA0_00A0C9DF29FD_.wvu.PrintArea" localSheetId="8" hidden="1">#REF!</definedName>
    <definedName name="Z_DDB1936E_2316_11D3_9DA0_00A0C9DF29FD_.wvu.PrintArea" localSheetId="21" hidden="1">#REF!</definedName>
    <definedName name="Z_DDB1936E_2316_11D3_9DA0_00A0C9DF29FD_.wvu.PrintArea" localSheetId="6" hidden="1">#REF!</definedName>
    <definedName name="Z_DDB1936E_2316_11D3_9DA0_00A0C9DF29FD_.wvu.PrintArea" localSheetId="0" hidden="1">#REF!</definedName>
    <definedName name="Z_DDB1936E_2316_11D3_9DA0_00A0C9DF29FD_.wvu.PrintArea" localSheetId="2" hidden="1">#REF!</definedName>
    <definedName name="Z_DDB1936E_2316_11D3_9DA0_00A0C9DF29FD_.wvu.PrintArea" localSheetId="1" hidden="1">#REF!</definedName>
    <definedName name="Z_DDB1936E_2316_11D3_9DA0_00A0C9DF29FD_.wvu.PrintArea" localSheetId="33" hidden="1">#REF!</definedName>
    <definedName name="Z_DDB1936E_2316_11D3_9DA0_00A0C9DF29FD_.wvu.PrintArea" localSheetId="25" hidden="1">#REF!</definedName>
    <definedName name="Z_DDB1936E_2316_11D3_9DA0_00A0C9DF29FD_.wvu.PrintArea" hidden="1">#REF!</definedName>
    <definedName name="Z_DDB1936F_2316_11D3_9DA0_00A0C9DF29FD_.wvu.PrintArea" localSheetId="17" hidden="1">#REF!</definedName>
    <definedName name="Z_DDB1936F_2316_11D3_9DA0_00A0C9DF29FD_.wvu.PrintArea" localSheetId="16" hidden="1">#REF!</definedName>
    <definedName name="Z_DDB1936F_2316_11D3_9DA0_00A0C9DF29FD_.wvu.PrintArea" localSheetId="53" hidden="1">#REF!</definedName>
    <definedName name="Z_DDB1936F_2316_11D3_9DA0_00A0C9DF29FD_.wvu.PrintArea" localSheetId="23" hidden="1">#REF!</definedName>
    <definedName name="Z_DDB1936F_2316_11D3_9DA0_00A0C9DF29FD_.wvu.PrintArea" localSheetId="14" hidden="1">#REF!</definedName>
    <definedName name="Z_DDB1936F_2316_11D3_9DA0_00A0C9DF29FD_.wvu.PrintArea" localSheetId="13" hidden="1">#REF!</definedName>
    <definedName name="Z_DDB1936F_2316_11D3_9DA0_00A0C9DF29FD_.wvu.PrintArea" localSheetId="12" hidden="1">#REF!</definedName>
    <definedName name="Z_DDB1936F_2316_11D3_9DA0_00A0C9DF29FD_.wvu.PrintArea" localSheetId="36" hidden="1">#REF!</definedName>
    <definedName name="Z_DDB1936F_2316_11D3_9DA0_00A0C9DF29FD_.wvu.PrintArea" localSheetId="10" hidden="1">#REF!</definedName>
    <definedName name="Z_DDB1936F_2316_11D3_9DA0_00A0C9DF29FD_.wvu.PrintArea" localSheetId="11" hidden="1">#REF!</definedName>
    <definedName name="Z_DDB1936F_2316_11D3_9DA0_00A0C9DF29FD_.wvu.PrintArea" localSheetId="9" hidden="1">#REF!</definedName>
    <definedName name="Z_DDB1936F_2316_11D3_9DA0_00A0C9DF29FD_.wvu.PrintArea" localSheetId="8" hidden="1">#REF!</definedName>
    <definedName name="Z_DDB1936F_2316_11D3_9DA0_00A0C9DF29FD_.wvu.PrintArea" localSheetId="21" hidden="1">#REF!</definedName>
    <definedName name="Z_DDB1936F_2316_11D3_9DA0_00A0C9DF29FD_.wvu.PrintArea" localSheetId="6" hidden="1">#REF!</definedName>
    <definedName name="Z_DDB1936F_2316_11D3_9DA0_00A0C9DF29FD_.wvu.PrintArea" localSheetId="0" hidden="1">#REF!</definedName>
    <definedName name="Z_DDB1936F_2316_11D3_9DA0_00A0C9DF29FD_.wvu.PrintArea" localSheetId="2" hidden="1">#REF!</definedName>
    <definedName name="Z_DDB1936F_2316_11D3_9DA0_00A0C9DF29FD_.wvu.PrintArea" localSheetId="1" hidden="1">#REF!</definedName>
    <definedName name="Z_DDB1936F_2316_11D3_9DA0_00A0C9DF29FD_.wvu.PrintArea" localSheetId="33" hidden="1">#REF!</definedName>
    <definedName name="Z_DDB1936F_2316_11D3_9DA0_00A0C9DF29FD_.wvu.PrintArea" localSheetId="25" hidden="1">#REF!</definedName>
    <definedName name="Z_DDB1936F_2316_11D3_9DA0_00A0C9DF29FD_.wvu.PrintArea" hidden="1">#REF!</definedName>
    <definedName name="Z_DDB19370_2316_11D3_9DA0_00A0C9DF29FD_.wvu.PrintArea" localSheetId="17" hidden="1">#REF!</definedName>
    <definedName name="Z_DDB19370_2316_11D3_9DA0_00A0C9DF29FD_.wvu.PrintArea" localSheetId="16" hidden="1">#REF!</definedName>
    <definedName name="Z_DDB19370_2316_11D3_9DA0_00A0C9DF29FD_.wvu.PrintArea" localSheetId="53" hidden="1">#REF!</definedName>
    <definedName name="Z_DDB19370_2316_11D3_9DA0_00A0C9DF29FD_.wvu.PrintArea" localSheetId="23" hidden="1">#REF!</definedName>
    <definedName name="Z_DDB19370_2316_11D3_9DA0_00A0C9DF29FD_.wvu.PrintArea" localSheetId="14" hidden="1">#REF!</definedName>
    <definedName name="Z_DDB19370_2316_11D3_9DA0_00A0C9DF29FD_.wvu.PrintArea" localSheetId="13" hidden="1">#REF!</definedName>
    <definedName name="Z_DDB19370_2316_11D3_9DA0_00A0C9DF29FD_.wvu.PrintArea" localSheetId="12" hidden="1">#REF!</definedName>
    <definedName name="Z_DDB19370_2316_11D3_9DA0_00A0C9DF29FD_.wvu.PrintArea" localSheetId="36" hidden="1">#REF!</definedName>
    <definedName name="Z_DDB19370_2316_11D3_9DA0_00A0C9DF29FD_.wvu.PrintArea" localSheetId="10" hidden="1">#REF!</definedName>
    <definedName name="Z_DDB19370_2316_11D3_9DA0_00A0C9DF29FD_.wvu.PrintArea" localSheetId="11" hidden="1">#REF!</definedName>
    <definedName name="Z_DDB19370_2316_11D3_9DA0_00A0C9DF29FD_.wvu.PrintArea" localSheetId="9" hidden="1">#REF!</definedName>
    <definedName name="Z_DDB19370_2316_11D3_9DA0_00A0C9DF29FD_.wvu.PrintArea" localSheetId="8" hidden="1">#REF!</definedName>
    <definedName name="Z_DDB19370_2316_11D3_9DA0_00A0C9DF29FD_.wvu.PrintArea" localSheetId="21" hidden="1">#REF!</definedName>
    <definedName name="Z_DDB19370_2316_11D3_9DA0_00A0C9DF29FD_.wvu.PrintArea" localSheetId="6" hidden="1">#REF!</definedName>
    <definedName name="Z_DDB19370_2316_11D3_9DA0_00A0C9DF29FD_.wvu.PrintArea" localSheetId="0" hidden="1">#REF!</definedName>
    <definedName name="Z_DDB19370_2316_11D3_9DA0_00A0C9DF29FD_.wvu.PrintArea" localSheetId="2" hidden="1">#REF!</definedName>
    <definedName name="Z_DDB19370_2316_11D3_9DA0_00A0C9DF29FD_.wvu.PrintArea" localSheetId="1" hidden="1">#REF!</definedName>
    <definedName name="Z_DDB19370_2316_11D3_9DA0_00A0C9DF29FD_.wvu.PrintArea" localSheetId="33" hidden="1">#REF!</definedName>
    <definedName name="Z_DDB19370_2316_11D3_9DA0_00A0C9DF29FD_.wvu.PrintArea" localSheetId="25" hidden="1">#REF!</definedName>
    <definedName name="Z_DDB19370_2316_11D3_9DA0_00A0C9DF29FD_.wvu.PrintArea" hidden="1">#REF!</definedName>
    <definedName name="Z_DDB19372_2316_11D3_9DA0_00A0C9DF29FD_.wvu.PrintArea" localSheetId="17" hidden="1">#REF!</definedName>
    <definedName name="Z_DDB19372_2316_11D3_9DA0_00A0C9DF29FD_.wvu.PrintArea" localSheetId="16" hidden="1">#REF!</definedName>
    <definedName name="Z_DDB19372_2316_11D3_9DA0_00A0C9DF29FD_.wvu.PrintArea" localSheetId="53" hidden="1">#REF!</definedName>
    <definedName name="Z_DDB19372_2316_11D3_9DA0_00A0C9DF29FD_.wvu.PrintArea" localSheetId="23" hidden="1">#REF!</definedName>
    <definedName name="Z_DDB19372_2316_11D3_9DA0_00A0C9DF29FD_.wvu.PrintArea" localSheetId="14" hidden="1">#REF!</definedName>
    <definedName name="Z_DDB19372_2316_11D3_9DA0_00A0C9DF29FD_.wvu.PrintArea" localSheetId="13" hidden="1">#REF!</definedName>
    <definedName name="Z_DDB19372_2316_11D3_9DA0_00A0C9DF29FD_.wvu.PrintArea" localSheetId="12" hidden="1">#REF!</definedName>
    <definedName name="Z_DDB19372_2316_11D3_9DA0_00A0C9DF29FD_.wvu.PrintArea" localSheetId="36" hidden="1">#REF!</definedName>
    <definedName name="Z_DDB19372_2316_11D3_9DA0_00A0C9DF29FD_.wvu.PrintArea" localSheetId="10" hidden="1">#REF!</definedName>
    <definedName name="Z_DDB19372_2316_11D3_9DA0_00A0C9DF29FD_.wvu.PrintArea" localSheetId="11" hidden="1">#REF!</definedName>
    <definedName name="Z_DDB19372_2316_11D3_9DA0_00A0C9DF29FD_.wvu.PrintArea" localSheetId="9" hidden="1">#REF!</definedName>
    <definedName name="Z_DDB19372_2316_11D3_9DA0_00A0C9DF29FD_.wvu.PrintArea" localSheetId="8" hidden="1">#REF!</definedName>
    <definedName name="Z_DDB19372_2316_11D3_9DA0_00A0C9DF29FD_.wvu.PrintArea" localSheetId="21" hidden="1">#REF!</definedName>
    <definedName name="Z_DDB19372_2316_11D3_9DA0_00A0C9DF29FD_.wvu.PrintArea" localSheetId="6" hidden="1">#REF!</definedName>
    <definedName name="Z_DDB19372_2316_11D3_9DA0_00A0C9DF29FD_.wvu.PrintArea" localSheetId="0" hidden="1">#REF!</definedName>
    <definedName name="Z_DDB19372_2316_11D3_9DA0_00A0C9DF29FD_.wvu.PrintArea" localSheetId="2" hidden="1">#REF!</definedName>
    <definedName name="Z_DDB19372_2316_11D3_9DA0_00A0C9DF29FD_.wvu.PrintArea" localSheetId="1" hidden="1">#REF!</definedName>
    <definedName name="Z_DDB19372_2316_11D3_9DA0_00A0C9DF29FD_.wvu.PrintArea" localSheetId="33" hidden="1">#REF!</definedName>
    <definedName name="Z_DDB19372_2316_11D3_9DA0_00A0C9DF29FD_.wvu.PrintArea" localSheetId="25" hidden="1">#REF!</definedName>
    <definedName name="Z_DDB19372_2316_11D3_9DA0_00A0C9DF29FD_.wvu.PrintArea" hidden="1">#REF!</definedName>
    <definedName name="Z_DDB19373_2316_11D3_9DA0_00A0C9DF29FD_.wvu.PrintArea" localSheetId="17" hidden="1">#REF!</definedName>
    <definedName name="Z_DDB19373_2316_11D3_9DA0_00A0C9DF29FD_.wvu.PrintArea" localSheetId="16" hidden="1">#REF!</definedName>
    <definedName name="Z_DDB19373_2316_11D3_9DA0_00A0C9DF29FD_.wvu.PrintArea" localSheetId="53" hidden="1">#REF!</definedName>
    <definedName name="Z_DDB19373_2316_11D3_9DA0_00A0C9DF29FD_.wvu.PrintArea" localSheetId="23" hidden="1">#REF!</definedName>
    <definedName name="Z_DDB19373_2316_11D3_9DA0_00A0C9DF29FD_.wvu.PrintArea" localSheetId="14" hidden="1">#REF!</definedName>
    <definedName name="Z_DDB19373_2316_11D3_9DA0_00A0C9DF29FD_.wvu.PrintArea" localSheetId="13" hidden="1">#REF!</definedName>
    <definedName name="Z_DDB19373_2316_11D3_9DA0_00A0C9DF29FD_.wvu.PrintArea" localSheetId="12" hidden="1">#REF!</definedName>
    <definedName name="Z_DDB19373_2316_11D3_9DA0_00A0C9DF29FD_.wvu.PrintArea" localSheetId="36" hidden="1">#REF!</definedName>
    <definedName name="Z_DDB19373_2316_11D3_9DA0_00A0C9DF29FD_.wvu.PrintArea" localSheetId="10" hidden="1">#REF!</definedName>
    <definedName name="Z_DDB19373_2316_11D3_9DA0_00A0C9DF29FD_.wvu.PrintArea" localSheetId="11" hidden="1">#REF!</definedName>
    <definedName name="Z_DDB19373_2316_11D3_9DA0_00A0C9DF29FD_.wvu.PrintArea" localSheetId="9" hidden="1">#REF!</definedName>
    <definedName name="Z_DDB19373_2316_11D3_9DA0_00A0C9DF29FD_.wvu.PrintArea" localSheetId="8" hidden="1">#REF!</definedName>
    <definedName name="Z_DDB19373_2316_11D3_9DA0_00A0C9DF29FD_.wvu.PrintArea" localSheetId="21" hidden="1">#REF!</definedName>
    <definedName name="Z_DDB19373_2316_11D3_9DA0_00A0C9DF29FD_.wvu.PrintArea" localSheetId="6" hidden="1">#REF!</definedName>
    <definedName name="Z_DDB19373_2316_11D3_9DA0_00A0C9DF29FD_.wvu.PrintArea" localSheetId="0" hidden="1">#REF!</definedName>
    <definedName name="Z_DDB19373_2316_11D3_9DA0_00A0C9DF29FD_.wvu.PrintArea" localSheetId="2" hidden="1">#REF!</definedName>
    <definedName name="Z_DDB19373_2316_11D3_9DA0_00A0C9DF29FD_.wvu.PrintArea" localSheetId="1" hidden="1">#REF!</definedName>
    <definedName name="Z_DDB19373_2316_11D3_9DA0_00A0C9DF29FD_.wvu.PrintArea" localSheetId="33" hidden="1">#REF!</definedName>
    <definedName name="Z_DDB19373_2316_11D3_9DA0_00A0C9DF29FD_.wvu.PrintArea" localSheetId="25" hidden="1">#REF!</definedName>
    <definedName name="Z_DDB19373_2316_11D3_9DA0_00A0C9DF29FD_.wvu.PrintArea" hidden="1">#REF!</definedName>
    <definedName name="Z_DF4E112B_079B_11D3_88AD_0080C84A5D47_.wvu.PrintArea" localSheetId="17" hidden="1">#REF!</definedName>
    <definedName name="Z_DF4E112B_079B_11D3_88AD_0080C84A5D47_.wvu.PrintArea" localSheetId="16" hidden="1">#REF!</definedName>
    <definedName name="Z_DF4E112B_079B_11D3_88AD_0080C84A5D47_.wvu.PrintArea" localSheetId="53" hidden="1">#REF!</definedName>
    <definedName name="Z_DF4E112B_079B_11D3_88AD_0080C84A5D47_.wvu.PrintArea" localSheetId="23" hidden="1">#REF!</definedName>
    <definedName name="Z_DF4E112B_079B_11D3_88AD_0080C84A5D47_.wvu.PrintArea" localSheetId="14" hidden="1">#REF!</definedName>
    <definedName name="Z_DF4E112B_079B_11D3_88AD_0080C84A5D47_.wvu.PrintArea" localSheetId="13" hidden="1">#REF!</definedName>
    <definedName name="Z_DF4E112B_079B_11D3_88AD_0080C84A5D47_.wvu.PrintArea" localSheetId="12" hidden="1">#REF!</definedName>
    <definedName name="Z_DF4E112B_079B_11D3_88AD_0080C84A5D47_.wvu.PrintArea" localSheetId="36" hidden="1">#REF!</definedName>
    <definedName name="Z_DF4E112B_079B_11D3_88AD_0080C84A5D47_.wvu.PrintArea" localSheetId="10" hidden="1">#REF!</definedName>
    <definedName name="Z_DF4E112B_079B_11D3_88AD_0080C84A5D47_.wvu.PrintArea" localSheetId="11" hidden="1">#REF!</definedName>
    <definedName name="Z_DF4E112B_079B_11D3_88AD_0080C84A5D47_.wvu.PrintArea" localSheetId="9" hidden="1">#REF!</definedName>
    <definedName name="Z_DF4E112B_079B_11D3_88AD_0080C84A5D47_.wvu.PrintArea" localSheetId="8" hidden="1">#REF!</definedName>
    <definedName name="Z_DF4E112B_079B_11D3_88AD_0080C84A5D47_.wvu.PrintArea" localSheetId="21" hidden="1">#REF!</definedName>
    <definedName name="Z_DF4E112B_079B_11D3_88AD_0080C84A5D47_.wvu.PrintArea" localSheetId="6" hidden="1">#REF!</definedName>
    <definedName name="Z_DF4E112B_079B_11D3_88AD_0080C84A5D47_.wvu.PrintArea" localSheetId="0" hidden="1">#REF!</definedName>
    <definedName name="Z_DF4E112B_079B_11D3_88AD_0080C84A5D47_.wvu.PrintArea" localSheetId="2" hidden="1">#REF!</definedName>
    <definedName name="Z_DF4E112B_079B_11D3_88AD_0080C84A5D47_.wvu.PrintArea" localSheetId="1" hidden="1">#REF!</definedName>
    <definedName name="Z_DF4E112B_079B_11D3_88AD_0080C84A5D47_.wvu.PrintArea" localSheetId="33" hidden="1">#REF!</definedName>
    <definedName name="Z_DF4E112B_079B_11D3_88AD_0080C84A5D47_.wvu.PrintArea" localSheetId="25" hidden="1">#REF!</definedName>
    <definedName name="Z_DF4E112B_079B_11D3_88AD_0080C84A5D47_.wvu.PrintArea" hidden="1">#REF!</definedName>
    <definedName name="Z_DF4E112C_079B_11D3_88AD_0080C84A5D47_.wvu.PrintArea" localSheetId="17" hidden="1">#REF!</definedName>
    <definedName name="Z_DF4E112C_079B_11D3_88AD_0080C84A5D47_.wvu.PrintArea" localSheetId="16" hidden="1">#REF!</definedName>
    <definedName name="Z_DF4E112C_079B_11D3_88AD_0080C84A5D47_.wvu.PrintArea" localSheetId="53" hidden="1">#REF!</definedName>
    <definedName name="Z_DF4E112C_079B_11D3_88AD_0080C84A5D47_.wvu.PrintArea" localSheetId="23" hidden="1">#REF!</definedName>
    <definedName name="Z_DF4E112C_079B_11D3_88AD_0080C84A5D47_.wvu.PrintArea" localSheetId="14" hidden="1">#REF!</definedName>
    <definedName name="Z_DF4E112C_079B_11D3_88AD_0080C84A5D47_.wvu.PrintArea" localSheetId="13" hidden="1">#REF!</definedName>
    <definedName name="Z_DF4E112C_079B_11D3_88AD_0080C84A5D47_.wvu.PrintArea" localSheetId="12" hidden="1">#REF!</definedName>
    <definedName name="Z_DF4E112C_079B_11D3_88AD_0080C84A5D47_.wvu.PrintArea" localSheetId="36" hidden="1">#REF!</definedName>
    <definedName name="Z_DF4E112C_079B_11D3_88AD_0080C84A5D47_.wvu.PrintArea" localSheetId="10" hidden="1">#REF!</definedName>
    <definedName name="Z_DF4E112C_079B_11D3_88AD_0080C84A5D47_.wvu.PrintArea" localSheetId="11" hidden="1">#REF!</definedName>
    <definedName name="Z_DF4E112C_079B_11D3_88AD_0080C84A5D47_.wvu.PrintArea" localSheetId="9" hidden="1">#REF!</definedName>
    <definedName name="Z_DF4E112C_079B_11D3_88AD_0080C84A5D47_.wvu.PrintArea" localSheetId="8" hidden="1">#REF!</definedName>
    <definedName name="Z_DF4E112C_079B_11D3_88AD_0080C84A5D47_.wvu.PrintArea" localSheetId="21" hidden="1">#REF!</definedName>
    <definedName name="Z_DF4E112C_079B_11D3_88AD_0080C84A5D47_.wvu.PrintArea" localSheetId="6" hidden="1">#REF!</definedName>
    <definedName name="Z_DF4E112C_079B_11D3_88AD_0080C84A5D47_.wvu.PrintArea" localSheetId="0" hidden="1">#REF!</definedName>
    <definedName name="Z_DF4E112C_079B_11D3_88AD_0080C84A5D47_.wvu.PrintArea" localSheetId="2" hidden="1">#REF!</definedName>
    <definedName name="Z_DF4E112C_079B_11D3_88AD_0080C84A5D47_.wvu.PrintArea" localSheetId="1" hidden="1">#REF!</definedName>
    <definedName name="Z_DF4E112C_079B_11D3_88AD_0080C84A5D47_.wvu.PrintArea" localSheetId="33" hidden="1">#REF!</definedName>
    <definedName name="Z_DF4E112C_079B_11D3_88AD_0080C84A5D47_.wvu.PrintArea" localSheetId="25" hidden="1">#REF!</definedName>
    <definedName name="Z_DF4E112C_079B_11D3_88AD_0080C84A5D47_.wvu.PrintArea" hidden="1">#REF!</definedName>
    <definedName name="Z_DF4E112E_079B_11D3_88AD_0080C84A5D47_.wvu.PrintArea" localSheetId="17" hidden="1">#REF!</definedName>
    <definedName name="Z_DF4E112E_079B_11D3_88AD_0080C84A5D47_.wvu.PrintArea" localSheetId="16" hidden="1">#REF!</definedName>
    <definedName name="Z_DF4E112E_079B_11D3_88AD_0080C84A5D47_.wvu.PrintArea" localSheetId="53" hidden="1">#REF!</definedName>
    <definedName name="Z_DF4E112E_079B_11D3_88AD_0080C84A5D47_.wvu.PrintArea" localSheetId="23" hidden="1">#REF!</definedName>
    <definedName name="Z_DF4E112E_079B_11D3_88AD_0080C84A5D47_.wvu.PrintArea" localSheetId="14" hidden="1">#REF!</definedName>
    <definedName name="Z_DF4E112E_079B_11D3_88AD_0080C84A5D47_.wvu.PrintArea" localSheetId="13" hidden="1">#REF!</definedName>
    <definedName name="Z_DF4E112E_079B_11D3_88AD_0080C84A5D47_.wvu.PrintArea" localSheetId="12" hidden="1">#REF!</definedName>
    <definedName name="Z_DF4E112E_079B_11D3_88AD_0080C84A5D47_.wvu.PrintArea" localSheetId="36" hidden="1">#REF!</definedName>
    <definedName name="Z_DF4E112E_079B_11D3_88AD_0080C84A5D47_.wvu.PrintArea" localSheetId="10" hidden="1">#REF!</definedName>
    <definedName name="Z_DF4E112E_079B_11D3_88AD_0080C84A5D47_.wvu.PrintArea" localSheetId="11" hidden="1">#REF!</definedName>
    <definedName name="Z_DF4E112E_079B_11D3_88AD_0080C84A5D47_.wvu.PrintArea" localSheetId="9" hidden="1">#REF!</definedName>
    <definedName name="Z_DF4E112E_079B_11D3_88AD_0080C84A5D47_.wvu.PrintArea" localSheetId="8" hidden="1">#REF!</definedName>
    <definedName name="Z_DF4E112E_079B_11D3_88AD_0080C84A5D47_.wvu.PrintArea" localSheetId="21" hidden="1">#REF!</definedName>
    <definedName name="Z_DF4E112E_079B_11D3_88AD_0080C84A5D47_.wvu.PrintArea" localSheetId="6" hidden="1">#REF!</definedName>
    <definedName name="Z_DF4E112E_079B_11D3_88AD_0080C84A5D47_.wvu.PrintArea" localSheetId="0" hidden="1">#REF!</definedName>
    <definedName name="Z_DF4E112E_079B_11D3_88AD_0080C84A5D47_.wvu.PrintArea" localSheetId="2" hidden="1">#REF!</definedName>
    <definedName name="Z_DF4E112E_079B_11D3_88AD_0080C84A5D47_.wvu.PrintArea" localSheetId="1" hidden="1">#REF!</definedName>
    <definedName name="Z_DF4E112E_079B_11D3_88AD_0080C84A5D47_.wvu.PrintArea" localSheetId="33" hidden="1">#REF!</definedName>
    <definedName name="Z_DF4E112E_079B_11D3_88AD_0080C84A5D47_.wvu.PrintArea" localSheetId="25" hidden="1">#REF!</definedName>
    <definedName name="Z_DF4E112E_079B_11D3_88AD_0080C84A5D47_.wvu.PrintArea" hidden="1">#REF!</definedName>
    <definedName name="Z_DF4E112F_079B_11D3_88AD_0080C84A5D47_.wvu.PrintArea" localSheetId="17" hidden="1">#REF!</definedName>
    <definedName name="Z_DF4E112F_079B_11D3_88AD_0080C84A5D47_.wvu.PrintArea" localSheetId="16" hidden="1">#REF!</definedName>
    <definedName name="Z_DF4E112F_079B_11D3_88AD_0080C84A5D47_.wvu.PrintArea" localSheetId="53" hidden="1">#REF!</definedName>
    <definedName name="Z_DF4E112F_079B_11D3_88AD_0080C84A5D47_.wvu.PrintArea" localSheetId="23" hidden="1">#REF!</definedName>
    <definedName name="Z_DF4E112F_079B_11D3_88AD_0080C84A5D47_.wvu.PrintArea" localSheetId="14" hidden="1">#REF!</definedName>
    <definedName name="Z_DF4E112F_079B_11D3_88AD_0080C84A5D47_.wvu.PrintArea" localSheetId="13" hidden="1">#REF!</definedName>
    <definedName name="Z_DF4E112F_079B_11D3_88AD_0080C84A5D47_.wvu.PrintArea" localSheetId="12" hidden="1">#REF!</definedName>
    <definedName name="Z_DF4E112F_079B_11D3_88AD_0080C84A5D47_.wvu.PrintArea" localSheetId="36" hidden="1">#REF!</definedName>
    <definedName name="Z_DF4E112F_079B_11D3_88AD_0080C84A5D47_.wvu.PrintArea" localSheetId="10" hidden="1">#REF!</definedName>
    <definedName name="Z_DF4E112F_079B_11D3_88AD_0080C84A5D47_.wvu.PrintArea" localSheetId="11" hidden="1">#REF!</definedName>
    <definedName name="Z_DF4E112F_079B_11D3_88AD_0080C84A5D47_.wvu.PrintArea" localSheetId="9" hidden="1">#REF!</definedName>
    <definedName name="Z_DF4E112F_079B_11D3_88AD_0080C84A5D47_.wvu.PrintArea" localSheetId="8" hidden="1">#REF!</definedName>
    <definedName name="Z_DF4E112F_079B_11D3_88AD_0080C84A5D47_.wvu.PrintArea" localSheetId="21" hidden="1">#REF!</definedName>
    <definedName name="Z_DF4E112F_079B_11D3_88AD_0080C84A5D47_.wvu.PrintArea" localSheetId="6" hidden="1">#REF!</definedName>
    <definedName name="Z_DF4E112F_079B_11D3_88AD_0080C84A5D47_.wvu.PrintArea" localSheetId="0" hidden="1">#REF!</definedName>
    <definedName name="Z_DF4E112F_079B_11D3_88AD_0080C84A5D47_.wvu.PrintArea" localSheetId="2" hidden="1">#REF!</definedName>
    <definedName name="Z_DF4E112F_079B_11D3_88AD_0080C84A5D47_.wvu.PrintArea" localSheetId="1" hidden="1">#REF!</definedName>
    <definedName name="Z_DF4E112F_079B_11D3_88AD_0080C84A5D47_.wvu.PrintArea" localSheetId="33" hidden="1">#REF!</definedName>
    <definedName name="Z_DF4E112F_079B_11D3_88AD_0080C84A5D47_.wvu.PrintArea" localSheetId="25" hidden="1">#REF!</definedName>
    <definedName name="Z_DF4E112F_079B_11D3_88AD_0080C84A5D47_.wvu.PrintArea" hidden="1">#REF!</definedName>
    <definedName name="Z_DF4E1130_079B_11D3_88AD_0080C84A5D47_.wvu.PrintArea" localSheetId="17" hidden="1">#REF!</definedName>
    <definedName name="Z_DF4E1130_079B_11D3_88AD_0080C84A5D47_.wvu.PrintArea" localSheetId="16" hidden="1">#REF!</definedName>
    <definedName name="Z_DF4E1130_079B_11D3_88AD_0080C84A5D47_.wvu.PrintArea" localSheetId="53" hidden="1">#REF!</definedName>
    <definedName name="Z_DF4E1130_079B_11D3_88AD_0080C84A5D47_.wvu.PrintArea" localSheetId="23" hidden="1">#REF!</definedName>
    <definedName name="Z_DF4E1130_079B_11D3_88AD_0080C84A5D47_.wvu.PrintArea" localSheetId="14" hidden="1">#REF!</definedName>
    <definedName name="Z_DF4E1130_079B_11D3_88AD_0080C84A5D47_.wvu.PrintArea" localSheetId="13" hidden="1">#REF!</definedName>
    <definedName name="Z_DF4E1130_079B_11D3_88AD_0080C84A5D47_.wvu.PrintArea" localSheetId="12" hidden="1">#REF!</definedName>
    <definedName name="Z_DF4E1130_079B_11D3_88AD_0080C84A5D47_.wvu.PrintArea" localSheetId="36" hidden="1">#REF!</definedName>
    <definedName name="Z_DF4E1130_079B_11D3_88AD_0080C84A5D47_.wvu.PrintArea" localSheetId="10" hidden="1">#REF!</definedName>
    <definedName name="Z_DF4E1130_079B_11D3_88AD_0080C84A5D47_.wvu.PrintArea" localSheetId="11" hidden="1">#REF!</definedName>
    <definedName name="Z_DF4E1130_079B_11D3_88AD_0080C84A5D47_.wvu.PrintArea" localSheetId="9" hidden="1">#REF!</definedName>
    <definedName name="Z_DF4E1130_079B_11D3_88AD_0080C84A5D47_.wvu.PrintArea" localSheetId="8" hidden="1">#REF!</definedName>
    <definedName name="Z_DF4E1130_079B_11D3_88AD_0080C84A5D47_.wvu.PrintArea" localSheetId="21" hidden="1">#REF!</definedName>
    <definedName name="Z_DF4E1130_079B_11D3_88AD_0080C84A5D47_.wvu.PrintArea" localSheetId="6" hidden="1">#REF!</definedName>
    <definedName name="Z_DF4E1130_079B_11D3_88AD_0080C84A5D47_.wvu.PrintArea" localSheetId="0" hidden="1">#REF!</definedName>
    <definedName name="Z_DF4E1130_079B_11D3_88AD_0080C84A5D47_.wvu.PrintArea" localSheetId="2" hidden="1">#REF!</definedName>
    <definedName name="Z_DF4E1130_079B_11D3_88AD_0080C84A5D47_.wvu.PrintArea" localSheetId="1" hidden="1">#REF!</definedName>
    <definedName name="Z_DF4E1130_079B_11D3_88AD_0080C84A5D47_.wvu.PrintArea" localSheetId="33" hidden="1">#REF!</definedName>
    <definedName name="Z_DF4E1130_079B_11D3_88AD_0080C84A5D47_.wvu.PrintArea" localSheetId="25" hidden="1">#REF!</definedName>
    <definedName name="Z_DF4E1130_079B_11D3_88AD_0080C84A5D47_.wvu.PrintArea" hidden="1">#REF!</definedName>
    <definedName name="Z_DF4E1131_079B_11D3_88AD_0080C84A5D47_.wvu.PrintArea" localSheetId="17" hidden="1">#REF!</definedName>
    <definedName name="Z_DF4E1131_079B_11D3_88AD_0080C84A5D47_.wvu.PrintArea" localSheetId="16" hidden="1">#REF!</definedName>
    <definedName name="Z_DF4E1131_079B_11D3_88AD_0080C84A5D47_.wvu.PrintArea" localSheetId="53" hidden="1">#REF!</definedName>
    <definedName name="Z_DF4E1131_079B_11D3_88AD_0080C84A5D47_.wvu.PrintArea" localSheetId="23" hidden="1">#REF!</definedName>
    <definedName name="Z_DF4E1131_079B_11D3_88AD_0080C84A5D47_.wvu.PrintArea" localSheetId="14" hidden="1">#REF!</definedName>
    <definedName name="Z_DF4E1131_079B_11D3_88AD_0080C84A5D47_.wvu.PrintArea" localSheetId="13" hidden="1">#REF!</definedName>
    <definedName name="Z_DF4E1131_079B_11D3_88AD_0080C84A5D47_.wvu.PrintArea" localSheetId="12" hidden="1">#REF!</definedName>
    <definedName name="Z_DF4E1131_079B_11D3_88AD_0080C84A5D47_.wvu.PrintArea" localSheetId="36" hidden="1">#REF!</definedName>
    <definedName name="Z_DF4E1131_079B_11D3_88AD_0080C84A5D47_.wvu.PrintArea" localSheetId="10" hidden="1">#REF!</definedName>
    <definedName name="Z_DF4E1131_079B_11D3_88AD_0080C84A5D47_.wvu.PrintArea" localSheetId="11" hidden="1">#REF!</definedName>
    <definedName name="Z_DF4E1131_079B_11D3_88AD_0080C84A5D47_.wvu.PrintArea" localSheetId="9" hidden="1">#REF!</definedName>
    <definedName name="Z_DF4E1131_079B_11D3_88AD_0080C84A5D47_.wvu.PrintArea" localSheetId="8" hidden="1">#REF!</definedName>
    <definedName name="Z_DF4E1131_079B_11D3_88AD_0080C84A5D47_.wvu.PrintArea" localSheetId="21" hidden="1">#REF!</definedName>
    <definedName name="Z_DF4E1131_079B_11D3_88AD_0080C84A5D47_.wvu.PrintArea" localSheetId="6" hidden="1">#REF!</definedName>
    <definedName name="Z_DF4E1131_079B_11D3_88AD_0080C84A5D47_.wvu.PrintArea" localSheetId="0" hidden="1">#REF!</definedName>
    <definedName name="Z_DF4E1131_079B_11D3_88AD_0080C84A5D47_.wvu.PrintArea" localSheetId="2" hidden="1">#REF!</definedName>
    <definedName name="Z_DF4E1131_079B_11D3_88AD_0080C84A5D47_.wvu.PrintArea" localSheetId="1" hidden="1">#REF!</definedName>
    <definedName name="Z_DF4E1131_079B_11D3_88AD_0080C84A5D47_.wvu.PrintArea" localSheetId="33" hidden="1">#REF!</definedName>
    <definedName name="Z_DF4E1131_079B_11D3_88AD_0080C84A5D47_.wvu.PrintArea" localSheetId="25" hidden="1">#REF!</definedName>
    <definedName name="Z_DF4E1131_079B_11D3_88AD_0080C84A5D47_.wvu.PrintArea" hidden="1">#REF!</definedName>
    <definedName name="Z_DF4E1133_079B_11D3_88AD_0080C84A5D47_.wvu.PrintArea" localSheetId="17" hidden="1">#REF!</definedName>
    <definedName name="Z_DF4E1133_079B_11D3_88AD_0080C84A5D47_.wvu.PrintArea" localSheetId="16" hidden="1">#REF!</definedName>
    <definedName name="Z_DF4E1133_079B_11D3_88AD_0080C84A5D47_.wvu.PrintArea" localSheetId="53" hidden="1">#REF!</definedName>
    <definedName name="Z_DF4E1133_079B_11D3_88AD_0080C84A5D47_.wvu.PrintArea" localSheetId="23" hidden="1">#REF!</definedName>
    <definedName name="Z_DF4E1133_079B_11D3_88AD_0080C84A5D47_.wvu.PrintArea" localSheetId="14" hidden="1">#REF!</definedName>
    <definedName name="Z_DF4E1133_079B_11D3_88AD_0080C84A5D47_.wvu.PrintArea" localSheetId="13" hidden="1">#REF!</definedName>
    <definedName name="Z_DF4E1133_079B_11D3_88AD_0080C84A5D47_.wvu.PrintArea" localSheetId="12" hidden="1">#REF!</definedName>
    <definedName name="Z_DF4E1133_079B_11D3_88AD_0080C84A5D47_.wvu.PrintArea" localSheetId="36" hidden="1">#REF!</definedName>
    <definedName name="Z_DF4E1133_079B_11D3_88AD_0080C84A5D47_.wvu.PrintArea" localSheetId="10" hidden="1">#REF!</definedName>
    <definedName name="Z_DF4E1133_079B_11D3_88AD_0080C84A5D47_.wvu.PrintArea" localSheetId="11" hidden="1">#REF!</definedName>
    <definedName name="Z_DF4E1133_079B_11D3_88AD_0080C84A5D47_.wvu.PrintArea" localSheetId="9" hidden="1">#REF!</definedName>
    <definedName name="Z_DF4E1133_079B_11D3_88AD_0080C84A5D47_.wvu.PrintArea" localSheetId="8" hidden="1">#REF!</definedName>
    <definedName name="Z_DF4E1133_079B_11D3_88AD_0080C84A5D47_.wvu.PrintArea" localSheetId="21" hidden="1">#REF!</definedName>
    <definedName name="Z_DF4E1133_079B_11D3_88AD_0080C84A5D47_.wvu.PrintArea" localSheetId="6" hidden="1">#REF!</definedName>
    <definedName name="Z_DF4E1133_079B_11D3_88AD_0080C84A5D47_.wvu.PrintArea" localSheetId="0" hidden="1">#REF!</definedName>
    <definedName name="Z_DF4E1133_079B_11D3_88AD_0080C84A5D47_.wvu.PrintArea" localSheetId="2" hidden="1">#REF!</definedName>
    <definedName name="Z_DF4E1133_079B_11D3_88AD_0080C84A5D47_.wvu.PrintArea" localSheetId="1" hidden="1">#REF!</definedName>
    <definedName name="Z_DF4E1133_079B_11D3_88AD_0080C84A5D47_.wvu.PrintArea" localSheetId="33" hidden="1">#REF!</definedName>
    <definedName name="Z_DF4E1133_079B_11D3_88AD_0080C84A5D47_.wvu.PrintArea" localSheetId="25" hidden="1">#REF!</definedName>
    <definedName name="Z_DF4E1133_079B_11D3_88AD_0080C84A5D47_.wvu.PrintArea" hidden="1">#REF!</definedName>
    <definedName name="Z_DF4E1134_079B_11D3_88AD_0080C84A5D47_.wvu.PrintArea" localSheetId="17" hidden="1">#REF!</definedName>
    <definedName name="Z_DF4E1134_079B_11D3_88AD_0080C84A5D47_.wvu.PrintArea" localSheetId="16" hidden="1">#REF!</definedName>
    <definedName name="Z_DF4E1134_079B_11D3_88AD_0080C84A5D47_.wvu.PrintArea" localSheetId="53" hidden="1">#REF!</definedName>
    <definedName name="Z_DF4E1134_079B_11D3_88AD_0080C84A5D47_.wvu.PrintArea" localSheetId="23" hidden="1">#REF!</definedName>
    <definedName name="Z_DF4E1134_079B_11D3_88AD_0080C84A5D47_.wvu.PrintArea" localSheetId="14" hidden="1">#REF!</definedName>
    <definedName name="Z_DF4E1134_079B_11D3_88AD_0080C84A5D47_.wvu.PrintArea" localSheetId="13" hidden="1">#REF!</definedName>
    <definedName name="Z_DF4E1134_079B_11D3_88AD_0080C84A5D47_.wvu.PrintArea" localSheetId="12" hidden="1">#REF!</definedName>
    <definedName name="Z_DF4E1134_079B_11D3_88AD_0080C84A5D47_.wvu.PrintArea" localSheetId="36" hidden="1">#REF!</definedName>
    <definedName name="Z_DF4E1134_079B_11D3_88AD_0080C84A5D47_.wvu.PrintArea" localSheetId="10" hidden="1">#REF!</definedName>
    <definedName name="Z_DF4E1134_079B_11D3_88AD_0080C84A5D47_.wvu.PrintArea" localSheetId="11" hidden="1">#REF!</definedName>
    <definedName name="Z_DF4E1134_079B_11D3_88AD_0080C84A5D47_.wvu.PrintArea" localSheetId="9" hidden="1">#REF!</definedName>
    <definedName name="Z_DF4E1134_079B_11D3_88AD_0080C84A5D47_.wvu.PrintArea" localSheetId="8" hidden="1">#REF!</definedName>
    <definedName name="Z_DF4E1134_079B_11D3_88AD_0080C84A5D47_.wvu.PrintArea" localSheetId="21" hidden="1">#REF!</definedName>
    <definedName name="Z_DF4E1134_079B_11D3_88AD_0080C84A5D47_.wvu.PrintArea" localSheetId="6" hidden="1">#REF!</definedName>
    <definedName name="Z_DF4E1134_079B_11D3_88AD_0080C84A5D47_.wvu.PrintArea" localSheetId="0" hidden="1">#REF!</definedName>
    <definedName name="Z_DF4E1134_079B_11D3_88AD_0080C84A5D47_.wvu.PrintArea" localSheetId="2" hidden="1">#REF!</definedName>
    <definedName name="Z_DF4E1134_079B_11D3_88AD_0080C84A5D47_.wvu.PrintArea" localSheetId="1" hidden="1">#REF!</definedName>
    <definedName name="Z_DF4E1134_079B_11D3_88AD_0080C84A5D47_.wvu.PrintArea" localSheetId="33" hidden="1">#REF!</definedName>
    <definedName name="Z_DF4E1134_079B_11D3_88AD_0080C84A5D47_.wvu.PrintArea" localSheetId="25" hidden="1">#REF!</definedName>
    <definedName name="Z_DF4E1134_079B_11D3_88AD_0080C84A5D47_.wvu.PrintArea" hidden="1">#REF!</definedName>
    <definedName name="Z_DF4E1135_079B_11D3_88AD_0080C84A5D47_.wvu.PrintArea" localSheetId="17" hidden="1">#REF!</definedName>
    <definedName name="Z_DF4E1135_079B_11D3_88AD_0080C84A5D47_.wvu.PrintArea" localSheetId="16" hidden="1">#REF!</definedName>
    <definedName name="Z_DF4E1135_079B_11D3_88AD_0080C84A5D47_.wvu.PrintArea" localSheetId="53" hidden="1">#REF!</definedName>
    <definedName name="Z_DF4E1135_079B_11D3_88AD_0080C84A5D47_.wvu.PrintArea" localSheetId="23" hidden="1">#REF!</definedName>
    <definedName name="Z_DF4E1135_079B_11D3_88AD_0080C84A5D47_.wvu.PrintArea" localSheetId="14" hidden="1">#REF!</definedName>
    <definedName name="Z_DF4E1135_079B_11D3_88AD_0080C84A5D47_.wvu.PrintArea" localSheetId="13" hidden="1">#REF!</definedName>
    <definedName name="Z_DF4E1135_079B_11D3_88AD_0080C84A5D47_.wvu.PrintArea" localSheetId="12" hidden="1">#REF!</definedName>
    <definedName name="Z_DF4E1135_079B_11D3_88AD_0080C84A5D47_.wvu.PrintArea" localSheetId="36" hidden="1">#REF!</definedName>
    <definedName name="Z_DF4E1135_079B_11D3_88AD_0080C84A5D47_.wvu.PrintArea" localSheetId="10" hidden="1">#REF!</definedName>
    <definedName name="Z_DF4E1135_079B_11D3_88AD_0080C84A5D47_.wvu.PrintArea" localSheetId="11" hidden="1">#REF!</definedName>
    <definedName name="Z_DF4E1135_079B_11D3_88AD_0080C84A5D47_.wvu.PrintArea" localSheetId="9" hidden="1">#REF!</definedName>
    <definedName name="Z_DF4E1135_079B_11D3_88AD_0080C84A5D47_.wvu.PrintArea" localSheetId="8" hidden="1">#REF!</definedName>
    <definedName name="Z_DF4E1135_079B_11D3_88AD_0080C84A5D47_.wvu.PrintArea" localSheetId="21" hidden="1">#REF!</definedName>
    <definedName name="Z_DF4E1135_079B_11D3_88AD_0080C84A5D47_.wvu.PrintArea" localSheetId="6" hidden="1">#REF!</definedName>
    <definedName name="Z_DF4E1135_079B_11D3_88AD_0080C84A5D47_.wvu.PrintArea" localSheetId="0" hidden="1">#REF!</definedName>
    <definedName name="Z_DF4E1135_079B_11D3_88AD_0080C84A5D47_.wvu.PrintArea" localSheetId="2" hidden="1">#REF!</definedName>
    <definedName name="Z_DF4E1135_079B_11D3_88AD_0080C84A5D47_.wvu.PrintArea" localSheetId="1" hidden="1">#REF!</definedName>
    <definedName name="Z_DF4E1135_079B_11D3_88AD_0080C84A5D47_.wvu.PrintArea" localSheetId="33" hidden="1">#REF!</definedName>
    <definedName name="Z_DF4E1135_079B_11D3_88AD_0080C84A5D47_.wvu.PrintArea" localSheetId="25" hidden="1">#REF!</definedName>
    <definedName name="Z_DF4E1135_079B_11D3_88AD_0080C84A5D47_.wvu.PrintArea" hidden="1">#REF!</definedName>
    <definedName name="Z_DF4E1136_079B_11D3_88AD_0080C84A5D47_.wvu.PrintArea" localSheetId="17" hidden="1">#REF!</definedName>
    <definedName name="Z_DF4E1136_079B_11D3_88AD_0080C84A5D47_.wvu.PrintArea" localSheetId="16" hidden="1">#REF!</definedName>
    <definedName name="Z_DF4E1136_079B_11D3_88AD_0080C84A5D47_.wvu.PrintArea" localSheetId="53" hidden="1">#REF!</definedName>
    <definedName name="Z_DF4E1136_079B_11D3_88AD_0080C84A5D47_.wvu.PrintArea" localSheetId="23" hidden="1">#REF!</definedName>
    <definedName name="Z_DF4E1136_079B_11D3_88AD_0080C84A5D47_.wvu.PrintArea" localSheetId="14" hidden="1">#REF!</definedName>
    <definedName name="Z_DF4E1136_079B_11D3_88AD_0080C84A5D47_.wvu.PrintArea" localSheetId="13" hidden="1">#REF!</definedName>
    <definedName name="Z_DF4E1136_079B_11D3_88AD_0080C84A5D47_.wvu.PrintArea" localSheetId="12" hidden="1">#REF!</definedName>
    <definedName name="Z_DF4E1136_079B_11D3_88AD_0080C84A5D47_.wvu.PrintArea" localSheetId="36" hidden="1">#REF!</definedName>
    <definedName name="Z_DF4E1136_079B_11D3_88AD_0080C84A5D47_.wvu.PrintArea" localSheetId="10" hidden="1">#REF!</definedName>
    <definedName name="Z_DF4E1136_079B_11D3_88AD_0080C84A5D47_.wvu.PrintArea" localSheetId="11" hidden="1">#REF!</definedName>
    <definedName name="Z_DF4E1136_079B_11D3_88AD_0080C84A5D47_.wvu.PrintArea" localSheetId="9" hidden="1">#REF!</definedName>
    <definedName name="Z_DF4E1136_079B_11D3_88AD_0080C84A5D47_.wvu.PrintArea" localSheetId="8" hidden="1">#REF!</definedName>
    <definedName name="Z_DF4E1136_079B_11D3_88AD_0080C84A5D47_.wvu.PrintArea" localSheetId="21" hidden="1">#REF!</definedName>
    <definedName name="Z_DF4E1136_079B_11D3_88AD_0080C84A5D47_.wvu.PrintArea" localSheetId="6" hidden="1">#REF!</definedName>
    <definedName name="Z_DF4E1136_079B_11D3_88AD_0080C84A5D47_.wvu.PrintArea" localSheetId="0" hidden="1">#REF!</definedName>
    <definedName name="Z_DF4E1136_079B_11D3_88AD_0080C84A5D47_.wvu.PrintArea" localSheetId="2" hidden="1">#REF!</definedName>
    <definedName name="Z_DF4E1136_079B_11D3_88AD_0080C84A5D47_.wvu.PrintArea" localSheetId="1" hidden="1">#REF!</definedName>
    <definedName name="Z_DF4E1136_079B_11D3_88AD_0080C84A5D47_.wvu.PrintArea" localSheetId="33" hidden="1">#REF!</definedName>
    <definedName name="Z_DF4E1136_079B_11D3_88AD_0080C84A5D47_.wvu.PrintArea" localSheetId="25" hidden="1">#REF!</definedName>
    <definedName name="Z_DF4E1136_079B_11D3_88AD_0080C84A5D47_.wvu.PrintArea" hidden="1">#REF!</definedName>
    <definedName name="Z_DF4E1138_079B_11D3_88AD_0080C84A5D47_.wvu.PrintArea" localSheetId="17" hidden="1">#REF!</definedName>
    <definedName name="Z_DF4E1138_079B_11D3_88AD_0080C84A5D47_.wvu.PrintArea" localSheetId="16" hidden="1">#REF!</definedName>
    <definedName name="Z_DF4E1138_079B_11D3_88AD_0080C84A5D47_.wvu.PrintArea" localSheetId="53" hidden="1">#REF!</definedName>
    <definedName name="Z_DF4E1138_079B_11D3_88AD_0080C84A5D47_.wvu.PrintArea" localSheetId="23" hidden="1">#REF!</definedName>
    <definedName name="Z_DF4E1138_079B_11D3_88AD_0080C84A5D47_.wvu.PrintArea" localSheetId="14" hidden="1">#REF!</definedName>
    <definedName name="Z_DF4E1138_079B_11D3_88AD_0080C84A5D47_.wvu.PrintArea" localSheetId="13" hidden="1">#REF!</definedName>
    <definedName name="Z_DF4E1138_079B_11D3_88AD_0080C84A5D47_.wvu.PrintArea" localSheetId="12" hidden="1">#REF!</definedName>
    <definedName name="Z_DF4E1138_079B_11D3_88AD_0080C84A5D47_.wvu.PrintArea" localSheetId="36" hidden="1">#REF!</definedName>
    <definedName name="Z_DF4E1138_079B_11D3_88AD_0080C84A5D47_.wvu.PrintArea" localSheetId="10" hidden="1">#REF!</definedName>
    <definedName name="Z_DF4E1138_079B_11D3_88AD_0080C84A5D47_.wvu.PrintArea" localSheetId="11" hidden="1">#REF!</definedName>
    <definedName name="Z_DF4E1138_079B_11D3_88AD_0080C84A5D47_.wvu.PrintArea" localSheetId="9" hidden="1">#REF!</definedName>
    <definedName name="Z_DF4E1138_079B_11D3_88AD_0080C84A5D47_.wvu.PrintArea" localSheetId="8" hidden="1">#REF!</definedName>
    <definedName name="Z_DF4E1138_079B_11D3_88AD_0080C84A5D47_.wvu.PrintArea" localSheetId="21" hidden="1">#REF!</definedName>
    <definedName name="Z_DF4E1138_079B_11D3_88AD_0080C84A5D47_.wvu.PrintArea" localSheetId="6" hidden="1">#REF!</definedName>
    <definedName name="Z_DF4E1138_079B_11D3_88AD_0080C84A5D47_.wvu.PrintArea" localSheetId="0" hidden="1">#REF!</definedName>
    <definedName name="Z_DF4E1138_079B_11D3_88AD_0080C84A5D47_.wvu.PrintArea" localSheetId="2" hidden="1">#REF!</definedName>
    <definedName name="Z_DF4E1138_079B_11D3_88AD_0080C84A5D47_.wvu.PrintArea" localSheetId="1" hidden="1">#REF!</definedName>
    <definedName name="Z_DF4E1138_079B_11D3_88AD_0080C84A5D47_.wvu.PrintArea" localSheetId="33" hidden="1">#REF!</definedName>
    <definedName name="Z_DF4E1138_079B_11D3_88AD_0080C84A5D47_.wvu.PrintArea" localSheetId="25" hidden="1">#REF!</definedName>
    <definedName name="Z_DF4E1138_079B_11D3_88AD_0080C84A5D47_.wvu.PrintArea" hidden="1">#REF!</definedName>
    <definedName name="Z_DF4E1139_079B_11D3_88AD_0080C84A5D47_.wvu.PrintArea" localSheetId="17" hidden="1">#REF!</definedName>
    <definedName name="Z_DF4E1139_079B_11D3_88AD_0080C84A5D47_.wvu.PrintArea" localSheetId="16" hidden="1">#REF!</definedName>
    <definedName name="Z_DF4E1139_079B_11D3_88AD_0080C84A5D47_.wvu.PrintArea" localSheetId="53" hidden="1">#REF!</definedName>
    <definedName name="Z_DF4E1139_079B_11D3_88AD_0080C84A5D47_.wvu.PrintArea" localSheetId="23" hidden="1">#REF!</definedName>
    <definedName name="Z_DF4E1139_079B_11D3_88AD_0080C84A5D47_.wvu.PrintArea" localSheetId="14" hidden="1">#REF!</definedName>
    <definedName name="Z_DF4E1139_079B_11D3_88AD_0080C84A5D47_.wvu.PrintArea" localSheetId="13" hidden="1">#REF!</definedName>
    <definedName name="Z_DF4E1139_079B_11D3_88AD_0080C84A5D47_.wvu.PrintArea" localSheetId="12" hidden="1">#REF!</definedName>
    <definedName name="Z_DF4E1139_079B_11D3_88AD_0080C84A5D47_.wvu.PrintArea" localSheetId="36" hidden="1">#REF!</definedName>
    <definedName name="Z_DF4E1139_079B_11D3_88AD_0080C84A5D47_.wvu.PrintArea" localSheetId="10" hidden="1">#REF!</definedName>
    <definedName name="Z_DF4E1139_079B_11D3_88AD_0080C84A5D47_.wvu.PrintArea" localSheetId="11" hidden="1">#REF!</definedName>
    <definedName name="Z_DF4E1139_079B_11D3_88AD_0080C84A5D47_.wvu.PrintArea" localSheetId="9" hidden="1">#REF!</definedName>
    <definedName name="Z_DF4E1139_079B_11D3_88AD_0080C84A5D47_.wvu.PrintArea" localSheetId="8" hidden="1">#REF!</definedName>
    <definedName name="Z_DF4E1139_079B_11D3_88AD_0080C84A5D47_.wvu.PrintArea" localSheetId="21" hidden="1">#REF!</definedName>
    <definedName name="Z_DF4E1139_079B_11D3_88AD_0080C84A5D47_.wvu.PrintArea" localSheetId="6" hidden="1">#REF!</definedName>
    <definedName name="Z_DF4E1139_079B_11D3_88AD_0080C84A5D47_.wvu.PrintArea" localSheetId="0" hidden="1">#REF!</definedName>
    <definedName name="Z_DF4E1139_079B_11D3_88AD_0080C84A5D47_.wvu.PrintArea" localSheetId="2" hidden="1">#REF!</definedName>
    <definedName name="Z_DF4E1139_079B_11D3_88AD_0080C84A5D47_.wvu.PrintArea" localSheetId="1" hidden="1">#REF!</definedName>
    <definedName name="Z_DF4E1139_079B_11D3_88AD_0080C84A5D47_.wvu.PrintArea" localSheetId="33" hidden="1">#REF!</definedName>
    <definedName name="Z_DF4E1139_079B_11D3_88AD_0080C84A5D47_.wvu.PrintArea" localSheetId="25" hidden="1">#REF!</definedName>
    <definedName name="Z_DF4E1139_079B_11D3_88AD_0080C84A5D47_.wvu.PrintArea" hidden="1">#REF!</definedName>
    <definedName name="Z_DF4E113B_079B_11D3_88AD_0080C84A5D47_.wvu.PrintArea" localSheetId="17" hidden="1">#REF!</definedName>
    <definedName name="Z_DF4E113B_079B_11D3_88AD_0080C84A5D47_.wvu.PrintArea" localSheetId="16" hidden="1">#REF!</definedName>
    <definedName name="Z_DF4E113B_079B_11D3_88AD_0080C84A5D47_.wvu.PrintArea" localSheetId="53" hidden="1">#REF!</definedName>
    <definedName name="Z_DF4E113B_079B_11D3_88AD_0080C84A5D47_.wvu.PrintArea" localSheetId="23" hidden="1">#REF!</definedName>
    <definedName name="Z_DF4E113B_079B_11D3_88AD_0080C84A5D47_.wvu.PrintArea" localSheetId="14" hidden="1">#REF!</definedName>
    <definedName name="Z_DF4E113B_079B_11D3_88AD_0080C84A5D47_.wvu.PrintArea" localSheetId="13" hidden="1">#REF!</definedName>
    <definedName name="Z_DF4E113B_079B_11D3_88AD_0080C84A5D47_.wvu.PrintArea" localSheetId="12" hidden="1">#REF!</definedName>
    <definedName name="Z_DF4E113B_079B_11D3_88AD_0080C84A5D47_.wvu.PrintArea" localSheetId="36" hidden="1">#REF!</definedName>
    <definedName name="Z_DF4E113B_079B_11D3_88AD_0080C84A5D47_.wvu.PrintArea" localSheetId="10" hidden="1">#REF!</definedName>
    <definedName name="Z_DF4E113B_079B_11D3_88AD_0080C84A5D47_.wvu.PrintArea" localSheetId="11" hidden="1">#REF!</definedName>
    <definedName name="Z_DF4E113B_079B_11D3_88AD_0080C84A5D47_.wvu.PrintArea" localSheetId="9" hidden="1">#REF!</definedName>
    <definedName name="Z_DF4E113B_079B_11D3_88AD_0080C84A5D47_.wvu.PrintArea" localSheetId="8" hidden="1">#REF!</definedName>
    <definedName name="Z_DF4E113B_079B_11D3_88AD_0080C84A5D47_.wvu.PrintArea" localSheetId="21" hidden="1">#REF!</definedName>
    <definedName name="Z_DF4E113B_079B_11D3_88AD_0080C84A5D47_.wvu.PrintArea" localSheetId="6" hidden="1">#REF!</definedName>
    <definedName name="Z_DF4E113B_079B_11D3_88AD_0080C84A5D47_.wvu.PrintArea" localSheetId="0" hidden="1">#REF!</definedName>
    <definedName name="Z_DF4E113B_079B_11D3_88AD_0080C84A5D47_.wvu.PrintArea" localSheetId="2" hidden="1">#REF!</definedName>
    <definedName name="Z_DF4E113B_079B_11D3_88AD_0080C84A5D47_.wvu.PrintArea" localSheetId="1" hidden="1">#REF!</definedName>
    <definedName name="Z_DF4E113B_079B_11D3_88AD_0080C84A5D47_.wvu.PrintArea" localSheetId="33" hidden="1">#REF!</definedName>
    <definedName name="Z_DF4E113B_079B_11D3_88AD_0080C84A5D47_.wvu.PrintArea" localSheetId="25" hidden="1">#REF!</definedName>
    <definedName name="Z_DF4E113B_079B_11D3_88AD_0080C84A5D47_.wvu.PrintArea" hidden="1">#REF!</definedName>
    <definedName name="Z_DF4E113C_079B_11D3_88AD_0080C84A5D47_.wvu.PrintArea" localSheetId="17" hidden="1">#REF!</definedName>
    <definedName name="Z_DF4E113C_079B_11D3_88AD_0080C84A5D47_.wvu.PrintArea" localSheetId="16" hidden="1">#REF!</definedName>
    <definedName name="Z_DF4E113C_079B_11D3_88AD_0080C84A5D47_.wvu.PrintArea" localSheetId="53" hidden="1">#REF!</definedName>
    <definedName name="Z_DF4E113C_079B_11D3_88AD_0080C84A5D47_.wvu.PrintArea" localSheetId="23" hidden="1">#REF!</definedName>
    <definedName name="Z_DF4E113C_079B_11D3_88AD_0080C84A5D47_.wvu.PrintArea" localSheetId="14" hidden="1">#REF!</definedName>
    <definedName name="Z_DF4E113C_079B_11D3_88AD_0080C84A5D47_.wvu.PrintArea" localSheetId="13" hidden="1">#REF!</definedName>
    <definedName name="Z_DF4E113C_079B_11D3_88AD_0080C84A5D47_.wvu.PrintArea" localSheetId="12" hidden="1">#REF!</definedName>
    <definedName name="Z_DF4E113C_079B_11D3_88AD_0080C84A5D47_.wvu.PrintArea" localSheetId="36" hidden="1">#REF!</definedName>
    <definedName name="Z_DF4E113C_079B_11D3_88AD_0080C84A5D47_.wvu.PrintArea" localSheetId="10" hidden="1">#REF!</definedName>
    <definedName name="Z_DF4E113C_079B_11D3_88AD_0080C84A5D47_.wvu.PrintArea" localSheetId="11" hidden="1">#REF!</definedName>
    <definedName name="Z_DF4E113C_079B_11D3_88AD_0080C84A5D47_.wvu.PrintArea" localSheetId="9" hidden="1">#REF!</definedName>
    <definedName name="Z_DF4E113C_079B_11D3_88AD_0080C84A5D47_.wvu.PrintArea" localSheetId="8" hidden="1">#REF!</definedName>
    <definedName name="Z_DF4E113C_079B_11D3_88AD_0080C84A5D47_.wvu.PrintArea" localSheetId="21" hidden="1">#REF!</definedName>
    <definedName name="Z_DF4E113C_079B_11D3_88AD_0080C84A5D47_.wvu.PrintArea" localSheetId="6" hidden="1">#REF!</definedName>
    <definedName name="Z_DF4E113C_079B_11D3_88AD_0080C84A5D47_.wvu.PrintArea" localSheetId="0" hidden="1">#REF!</definedName>
    <definedName name="Z_DF4E113C_079B_11D3_88AD_0080C84A5D47_.wvu.PrintArea" localSheetId="2" hidden="1">#REF!</definedName>
    <definedName name="Z_DF4E113C_079B_11D3_88AD_0080C84A5D47_.wvu.PrintArea" localSheetId="1" hidden="1">#REF!</definedName>
    <definedName name="Z_DF4E113C_079B_11D3_88AD_0080C84A5D47_.wvu.PrintArea" localSheetId="33" hidden="1">#REF!</definedName>
    <definedName name="Z_DF4E113C_079B_11D3_88AD_0080C84A5D47_.wvu.PrintArea" localSheetId="25" hidden="1">#REF!</definedName>
    <definedName name="Z_DF4E113C_079B_11D3_88AD_0080C84A5D47_.wvu.PrintArea" hidden="1">#REF!</definedName>
    <definedName name="Z_DF4E113E_079B_11D3_88AD_0080C84A5D47_.wvu.PrintArea" localSheetId="17" hidden="1">#REF!</definedName>
    <definedName name="Z_DF4E113E_079B_11D3_88AD_0080C84A5D47_.wvu.PrintArea" localSheetId="16" hidden="1">#REF!</definedName>
    <definedName name="Z_DF4E113E_079B_11D3_88AD_0080C84A5D47_.wvu.PrintArea" localSheetId="53" hidden="1">#REF!</definedName>
    <definedName name="Z_DF4E113E_079B_11D3_88AD_0080C84A5D47_.wvu.PrintArea" localSheetId="23" hidden="1">#REF!</definedName>
    <definedName name="Z_DF4E113E_079B_11D3_88AD_0080C84A5D47_.wvu.PrintArea" localSheetId="14" hidden="1">#REF!</definedName>
    <definedName name="Z_DF4E113E_079B_11D3_88AD_0080C84A5D47_.wvu.PrintArea" localSheetId="13" hidden="1">#REF!</definedName>
    <definedName name="Z_DF4E113E_079B_11D3_88AD_0080C84A5D47_.wvu.PrintArea" localSheetId="12" hidden="1">#REF!</definedName>
    <definedName name="Z_DF4E113E_079B_11D3_88AD_0080C84A5D47_.wvu.PrintArea" localSheetId="36" hidden="1">#REF!</definedName>
    <definedName name="Z_DF4E113E_079B_11D3_88AD_0080C84A5D47_.wvu.PrintArea" localSheetId="10" hidden="1">#REF!</definedName>
    <definedName name="Z_DF4E113E_079B_11D3_88AD_0080C84A5D47_.wvu.PrintArea" localSheetId="11" hidden="1">#REF!</definedName>
    <definedName name="Z_DF4E113E_079B_11D3_88AD_0080C84A5D47_.wvu.PrintArea" localSheetId="9" hidden="1">#REF!</definedName>
    <definedName name="Z_DF4E113E_079B_11D3_88AD_0080C84A5D47_.wvu.PrintArea" localSheetId="8" hidden="1">#REF!</definedName>
    <definedName name="Z_DF4E113E_079B_11D3_88AD_0080C84A5D47_.wvu.PrintArea" localSheetId="21" hidden="1">#REF!</definedName>
    <definedName name="Z_DF4E113E_079B_11D3_88AD_0080C84A5D47_.wvu.PrintArea" localSheetId="6" hidden="1">#REF!</definedName>
    <definedName name="Z_DF4E113E_079B_11D3_88AD_0080C84A5D47_.wvu.PrintArea" localSheetId="0" hidden="1">#REF!</definedName>
    <definedName name="Z_DF4E113E_079B_11D3_88AD_0080C84A5D47_.wvu.PrintArea" localSheetId="2" hidden="1">#REF!</definedName>
    <definedName name="Z_DF4E113E_079B_11D3_88AD_0080C84A5D47_.wvu.PrintArea" localSheetId="1" hidden="1">#REF!</definedName>
    <definedName name="Z_DF4E113E_079B_11D3_88AD_0080C84A5D47_.wvu.PrintArea" localSheetId="33" hidden="1">#REF!</definedName>
    <definedName name="Z_DF4E113E_079B_11D3_88AD_0080C84A5D47_.wvu.PrintArea" localSheetId="25" hidden="1">#REF!</definedName>
    <definedName name="Z_DF4E113E_079B_11D3_88AD_0080C84A5D47_.wvu.PrintArea" hidden="1">#REF!</definedName>
    <definedName name="Z_DF4E113F_079B_11D3_88AD_0080C84A5D47_.wvu.PrintArea" localSheetId="17" hidden="1">#REF!</definedName>
    <definedName name="Z_DF4E113F_079B_11D3_88AD_0080C84A5D47_.wvu.PrintArea" localSheetId="16" hidden="1">#REF!</definedName>
    <definedName name="Z_DF4E113F_079B_11D3_88AD_0080C84A5D47_.wvu.PrintArea" localSheetId="53" hidden="1">#REF!</definedName>
    <definedName name="Z_DF4E113F_079B_11D3_88AD_0080C84A5D47_.wvu.PrintArea" localSheetId="23" hidden="1">#REF!</definedName>
    <definedName name="Z_DF4E113F_079B_11D3_88AD_0080C84A5D47_.wvu.PrintArea" localSheetId="14" hidden="1">#REF!</definedName>
    <definedName name="Z_DF4E113F_079B_11D3_88AD_0080C84A5D47_.wvu.PrintArea" localSheetId="13" hidden="1">#REF!</definedName>
    <definedName name="Z_DF4E113F_079B_11D3_88AD_0080C84A5D47_.wvu.PrintArea" localSheetId="12" hidden="1">#REF!</definedName>
    <definedName name="Z_DF4E113F_079B_11D3_88AD_0080C84A5D47_.wvu.PrintArea" localSheetId="36" hidden="1">#REF!</definedName>
    <definedName name="Z_DF4E113F_079B_11D3_88AD_0080C84A5D47_.wvu.PrintArea" localSheetId="10" hidden="1">#REF!</definedName>
    <definedName name="Z_DF4E113F_079B_11D3_88AD_0080C84A5D47_.wvu.PrintArea" localSheetId="11" hidden="1">#REF!</definedName>
    <definedName name="Z_DF4E113F_079B_11D3_88AD_0080C84A5D47_.wvu.PrintArea" localSheetId="9" hidden="1">#REF!</definedName>
    <definedName name="Z_DF4E113F_079B_11D3_88AD_0080C84A5D47_.wvu.PrintArea" localSheetId="8" hidden="1">#REF!</definedName>
    <definedName name="Z_DF4E113F_079B_11D3_88AD_0080C84A5D47_.wvu.PrintArea" localSheetId="21" hidden="1">#REF!</definedName>
    <definedName name="Z_DF4E113F_079B_11D3_88AD_0080C84A5D47_.wvu.PrintArea" localSheetId="6" hidden="1">#REF!</definedName>
    <definedName name="Z_DF4E113F_079B_11D3_88AD_0080C84A5D47_.wvu.PrintArea" localSheetId="0" hidden="1">#REF!</definedName>
    <definedName name="Z_DF4E113F_079B_11D3_88AD_0080C84A5D47_.wvu.PrintArea" localSheetId="2" hidden="1">#REF!</definedName>
    <definedName name="Z_DF4E113F_079B_11D3_88AD_0080C84A5D47_.wvu.PrintArea" localSheetId="1" hidden="1">#REF!</definedName>
    <definedName name="Z_DF4E113F_079B_11D3_88AD_0080C84A5D47_.wvu.PrintArea" localSheetId="33" hidden="1">#REF!</definedName>
    <definedName name="Z_DF4E113F_079B_11D3_88AD_0080C84A5D47_.wvu.PrintArea" localSheetId="25" hidden="1">#REF!</definedName>
    <definedName name="Z_DF4E113F_079B_11D3_88AD_0080C84A5D47_.wvu.PrintArea" hidden="1">#REF!</definedName>
    <definedName name="Z_DF4E1140_079B_11D3_88AD_0080C84A5D47_.wvu.PrintArea" localSheetId="17" hidden="1">#REF!</definedName>
    <definedName name="Z_DF4E1140_079B_11D3_88AD_0080C84A5D47_.wvu.PrintArea" localSheetId="16" hidden="1">#REF!</definedName>
    <definedName name="Z_DF4E1140_079B_11D3_88AD_0080C84A5D47_.wvu.PrintArea" localSheetId="53" hidden="1">#REF!</definedName>
    <definedName name="Z_DF4E1140_079B_11D3_88AD_0080C84A5D47_.wvu.PrintArea" localSheetId="23" hidden="1">#REF!</definedName>
    <definedName name="Z_DF4E1140_079B_11D3_88AD_0080C84A5D47_.wvu.PrintArea" localSheetId="14" hidden="1">#REF!</definedName>
    <definedName name="Z_DF4E1140_079B_11D3_88AD_0080C84A5D47_.wvu.PrintArea" localSheetId="13" hidden="1">#REF!</definedName>
    <definedName name="Z_DF4E1140_079B_11D3_88AD_0080C84A5D47_.wvu.PrintArea" localSheetId="12" hidden="1">#REF!</definedName>
    <definedName name="Z_DF4E1140_079B_11D3_88AD_0080C84A5D47_.wvu.PrintArea" localSheetId="36" hidden="1">#REF!</definedName>
    <definedName name="Z_DF4E1140_079B_11D3_88AD_0080C84A5D47_.wvu.PrintArea" localSheetId="10" hidden="1">#REF!</definedName>
    <definedName name="Z_DF4E1140_079B_11D3_88AD_0080C84A5D47_.wvu.PrintArea" localSheetId="11" hidden="1">#REF!</definedName>
    <definedName name="Z_DF4E1140_079B_11D3_88AD_0080C84A5D47_.wvu.PrintArea" localSheetId="9" hidden="1">#REF!</definedName>
    <definedName name="Z_DF4E1140_079B_11D3_88AD_0080C84A5D47_.wvu.PrintArea" localSheetId="8" hidden="1">#REF!</definedName>
    <definedName name="Z_DF4E1140_079B_11D3_88AD_0080C84A5D47_.wvu.PrintArea" localSheetId="21" hidden="1">#REF!</definedName>
    <definedName name="Z_DF4E1140_079B_11D3_88AD_0080C84A5D47_.wvu.PrintArea" localSheetId="6" hidden="1">#REF!</definedName>
    <definedName name="Z_DF4E1140_079B_11D3_88AD_0080C84A5D47_.wvu.PrintArea" localSheetId="0" hidden="1">#REF!</definedName>
    <definedName name="Z_DF4E1140_079B_11D3_88AD_0080C84A5D47_.wvu.PrintArea" localSheetId="2" hidden="1">#REF!</definedName>
    <definedName name="Z_DF4E1140_079B_11D3_88AD_0080C84A5D47_.wvu.PrintArea" localSheetId="1" hidden="1">#REF!</definedName>
    <definedName name="Z_DF4E1140_079B_11D3_88AD_0080C84A5D47_.wvu.PrintArea" localSheetId="33" hidden="1">#REF!</definedName>
    <definedName name="Z_DF4E1140_079B_11D3_88AD_0080C84A5D47_.wvu.PrintArea" localSheetId="25" hidden="1">#REF!</definedName>
    <definedName name="Z_DF4E1140_079B_11D3_88AD_0080C84A5D47_.wvu.PrintArea" hidden="1">#REF!</definedName>
    <definedName name="Z_DF4E1141_079B_11D3_88AD_0080C84A5D47_.wvu.PrintArea" localSheetId="17" hidden="1">#REF!</definedName>
    <definedName name="Z_DF4E1141_079B_11D3_88AD_0080C84A5D47_.wvu.PrintArea" localSheetId="16" hidden="1">#REF!</definedName>
    <definedName name="Z_DF4E1141_079B_11D3_88AD_0080C84A5D47_.wvu.PrintArea" localSheetId="53" hidden="1">#REF!</definedName>
    <definedName name="Z_DF4E1141_079B_11D3_88AD_0080C84A5D47_.wvu.PrintArea" localSheetId="23" hidden="1">#REF!</definedName>
    <definedName name="Z_DF4E1141_079B_11D3_88AD_0080C84A5D47_.wvu.PrintArea" localSheetId="14" hidden="1">#REF!</definedName>
    <definedName name="Z_DF4E1141_079B_11D3_88AD_0080C84A5D47_.wvu.PrintArea" localSheetId="13" hidden="1">#REF!</definedName>
    <definedName name="Z_DF4E1141_079B_11D3_88AD_0080C84A5D47_.wvu.PrintArea" localSheetId="12" hidden="1">#REF!</definedName>
    <definedName name="Z_DF4E1141_079B_11D3_88AD_0080C84A5D47_.wvu.PrintArea" localSheetId="36" hidden="1">#REF!</definedName>
    <definedName name="Z_DF4E1141_079B_11D3_88AD_0080C84A5D47_.wvu.PrintArea" localSheetId="10" hidden="1">#REF!</definedName>
    <definedName name="Z_DF4E1141_079B_11D3_88AD_0080C84A5D47_.wvu.PrintArea" localSheetId="11" hidden="1">#REF!</definedName>
    <definedName name="Z_DF4E1141_079B_11D3_88AD_0080C84A5D47_.wvu.PrintArea" localSheetId="9" hidden="1">#REF!</definedName>
    <definedName name="Z_DF4E1141_079B_11D3_88AD_0080C84A5D47_.wvu.PrintArea" localSheetId="8" hidden="1">#REF!</definedName>
    <definedName name="Z_DF4E1141_079B_11D3_88AD_0080C84A5D47_.wvu.PrintArea" localSheetId="21" hidden="1">#REF!</definedName>
    <definedName name="Z_DF4E1141_079B_11D3_88AD_0080C84A5D47_.wvu.PrintArea" localSheetId="6" hidden="1">#REF!</definedName>
    <definedName name="Z_DF4E1141_079B_11D3_88AD_0080C84A5D47_.wvu.PrintArea" localSheetId="0" hidden="1">#REF!</definedName>
    <definedName name="Z_DF4E1141_079B_11D3_88AD_0080C84A5D47_.wvu.PrintArea" localSheetId="2" hidden="1">#REF!</definedName>
    <definedName name="Z_DF4E1141_079B_11D3_88AD_0080C84A5D47_.wvu.PrintArea" localSheetId="1" hidden="1">#REF!</definedName>
    <definedName name="Z_DF4E1141_079B_11D3_88AD_0080C84A5D47_.wvu.PrintArea" localSheetId="33" hidden="1">#REF!</definedName>
    <definedName name="Z_DF4E1141_079B_11D3_88AD_0080C84A5D47_.wvu.PrintArea" localSheetId="25" hidden="1">#REF!</definedName>
    <definedName name="Z_DF4E1141_079B_11D3_88AD_0080C84A5D47_.wvu.PrintArea" hidden="1">#REF!</definedName>
    <definedName name="Z_DF4E1143_079B_11D3_88AD_0080C84A5D47_.wvu.PrintArea" localSheetId="17" hidden="1">#REF!</definedName>
    <definedName name="Z_DF4E1143_079B_11D3_88AD_0080C84A5D47_.wvu.PrintArea" localSheetId="16" hidden="1">#REF!</definedName>
    <definedName name="Z_DF4E1143_079B_11D3_88AD_0080C84A5D47_.wvu.PrintArea" localSheetId="53" hidden="1">#REF!</definedName>
    <definedName name="Z_DF4E1143_079B_11D3_88AD_0080C84A5D47_.wvu.PrintArea" localSheetId="23" hidden="1">#REF!</definedName>
    <definedName name="Z_DF4E1143_079B_11D3_88AD_0080C84A5D47_.wvu.PrintArea" localSheetId="14" hidden="1">#REF!</definedName>
    <definedName name="Z_DF4E1143_079B_11D3_88AD_0080C84A5D47_.wvu.PrintArea" localSheetId="13" hidden="1">#REF!</definedName>
    <definedName name="Z_DF4E1143_079B_11D3_88AD_0080C84A5D47_.wvu.PrintArea" localSheetId="12" hidden="1">#REF!</definedName>
    <definedName name="Z_DF4E1143_079B_11D3_88AD_0080C84A5D47_.wvu.PrintArea" localSheetId="36" hidden="1">#REF!</definedName>
    <definedName name="Z_DF4E1143_079B_11D3_88AD_0080C84A5D47_.wvu.PrintArea" localSheetId="10" hidden="1">#REF!</definedName>
    <definedName name="Z_DF4E1143_079B_11D3_88AD_0080C84A5D47_.wvu.PrintArea" localSheetId="11" hidden="1">#REF!</definedName>
    <definedName name="Z_DF4E1143_079B_11D3_88AD_0080C84A5D47_.wvu.PrintArea" localSheetId="9" hidden="1">#REF!</definedName>
    <definedName name="Z_DF4E1143_079B_11D3_88AD_0080C84A5D47_.wvu.PrintArea" localSheetId="8" hidden="1">#REF!</definedName>
    <definedName name="Z_DF4E1143_079B_11D3_88AD_0080C84A5D47_.wvu.PrintArea" localSheetId="21" hidden="1">#REF!</definedName>
    <definedName name="Z_DF4E1143_079B_11D3_88AD_0080C84A5D47_.wvu.PrintArea" localSheetId="6" hidden="1">#REF!</definedName>
    <definedName name="Z_DF4E1143_079B_11D3_88AD_0080C84A5D47_.wvu.PrintArea" localSheetId="0" hidden="1">#REF!</definedName>
    <definedName name="Z_DF4E1143_079B_11D3_88AD_0080C84A5D47_.wvu.PrintArea" localSheetId="2" hidden="1">#REF!</definedName>
    <definedName name="Z_DF4E1143_079B_11D3_88AD_0080C84A5D47_.wvu.PrintArea" localSheetId="1" hidden="1">#REF!</definedName>
    <definedName name="Z_DF4E1143_079B_11D3_88AD_0080C84A5D47_.wvu.PrintArea" localSheetId="33" hidden="1">#REF!</definedName>
    <definedName name="Z_DF4E1143_079B_11D3_88AD_0080C84A5D47_.wvu.PrintArea" localSheetId="25" hidden="1">#REF!</definedName>
    <definedName name="Z_DF4E1143_079B_11D3_88AD_0080C84A5D47_.wvu.PrintArea" hidden="1">#REF!</definedName>
    <definedName name="Z_DF4E1144_079B_11D3_88AD_0080C84A5D47_.wvu.PrintArea" localSheetId="17" hidden="1">#REF!</definedName>
    <definedName name="Z_DF4E1144_079B_11D3_88AD_0080C84A5D47_.wvu.PrintArea" localSheetId="16" hidden="1">#REF!</definedName>
    <definedName name="Z_DF4E1144_079B_11D3_88AD_0080C84A5D47_.wvu.PrintArea" localSheetId="53" hidden="1">#REF!</definedName>
    <definedName name="Z_DF4E1144_079B_11D3_88AD_0080C84A5D47_.wvu.PrintArea" localSheetId="23" hidden="1">#REF!</definedName>
    <definedName name="Z_DF4E1144_079B_11D3_88AD_0080C84A5D47_.wvu.PrintArea" localSheetId="14" hidden="1">#REF!</definedName>
    <definedName name="Z_DF4E1144_079B_11D3_88AD_0080C84A5D47_.wvu.PrintArea" localSheetId="13" hidden="1">#REF!</definedName>
    <definedName name="Z_DF4E1144_079B_11D3_88AD_0080C84A5D47_.wvu.PrintArea" localSheetId="12" hidden="1">#REF!</definedName>
    <definedName name="Z_DF4E1144_079B_11D3_88AD_0080C84A5D47_.wvu.PrintArea" localSheetId="36" hidden="1">#REF!</definedName>
    <definedName name="Z_DF4E1144_079B_11D3_88AD_0080C84A5D47_.wvu.PrintArea" localSheetId="10" hidden="1">#REF!</definedName>
    <definedName name="Z_DF4E1144_079B_11D3_88AD_0080C84A5D47_.wvu.PrintArea" localSheetId="11" hidden="1">#REF!</definedName>
    <definedName name="Z_DF4E1144_079B_11D3_88AD_0080C84A5D47_.wvu.PrintArea" localSheetId="9" hidden="1">#REF!</definedName>
    <definedName name="Z_DF4E1144_079B_11D3_88AD_0080C84A5D47_.wvu.PrintArea" localSheetId="8" hidden="1">#REF!</definedName>
    <definedName name="Z_DF4E1144_079B_11D3_88AD_0080C84A5D47_.wvu.PrintArea" localSheetId="21" hidden="1">#REF!</definedName>
    <definedName name="Z_DF4E1144_079B_11D3_88AD_0080C84A5D47_.wvu.PrintArea" localSheetId="6" hidden="1">#REF!</definedName>
    <definedName name="Z_DF4E1144_079B_11D3_88AD_0080C84A5D47_.wvu.PrintArea" localSheetId="0" hidden="1">#REF!</definedName>
    <definedName name="Z_DF4E1144_079B_11D3_88AD_0080C84A5D47_.wvu.PrintArea" localSheetId="2" hidden="1">#REF!</definedName>
    <definedName name="Z_DF4E1144_079B_11D3_88AD_0080C84A5D47_.wvu.PrintArea" localSheetId="1" hidden="1">#REF!</definedName>
    <definedName name="Z_DF4E1144_079B_11D3_88AD_0080C84A5D47_.wvu.PrintArea" localSheetId="33" hidden="1">#REF!</definedName>
    <definedName name="Z_DF4E1144_079B_11D3_88AD_0080C84A5D47_.wvu.PrintArea" localSheetId="25" hidden="1">#REF!</definedName>
    <definedName name="Z_DF4E1144_079B_11D3_88AD_0080C84A5D47_.wvu.PrintArea" hidden="1">#REF!</definedName>
    <definedName name="Z_DF4E1145_079B_11D3_88AD_0080C84A5D47_.wvu.PrintArea" localSheetId="17" hidden="1">#REF!</definedName>
    <definedName name="Z_DF4E1145_079B_11D3_88AD_0080C84A5D47_.wvu.PrintArea" localSheetId="16" hidden="1">#REF!</definedName>
    <definedName name="Z_DF4E1145_079B_11D3_88AD_0080C84A5D47_.wvu.PrintArea" localSheetId="53" hidden="1">#REF!</definedName>
    <definedName name="Z_DF4E1145_079B_11D3_88AD_0080C84A5D47_.wvu.PrintArea" localSheetId="23" hidden="1">#REF!</definedName>
    <definedName name="Z_DF4E1145_079B_11D3_88AD_0080C84A5D47_.wvu.PrintArea" localSheetId="14" hidden="1">#REF!</definedName>
    <definedName name="Z_DF4E1145_079B_11D3_88AD_0080C84A5D47_.wvu.PrintArea" localSheetId="13" hidden="1">#REF!</definedName>
    <definedName name="Z_DF4E1145_079B_11D3_88AD_0080C84A5D47_.wvu.PrintArea" localSheetId="12" hidden="1">#REF!</definedName>
    <definedName name="Z_DF4E1145_079B_11D3_88AD_0080C84A5D47_.wvu.PrintArea" localSheetId="36" hidden="1">#REF!</definedName>
    <definedName name="Z_DF4E1145_079B_11D3_88AD_0080C84A5D47_.wvu.PrintArea" localSheetId="10" hidden="1">#REF!</definedName>
    <definedName name="Z_DF4E1145_079B_11D3_88AD_0080C84A5D47_.wvu.PrintArea" localSheetId="11" hidden="1">#REF!</definedName>
    <definedName name="Z_DF4E1145_079B_11D3_88AD_0080C84A5D47_.wvu.PrintArea" localSheetId="9" hidden="1">#REF!</definedName>
    <definedName name="Z_DF4E1145_079B_11D3_88AD_0080C84A5D47_.wvu.PrintArea" localSheetId="8" hidden="1">#REF!</definedName>
    <definedName name="Z_DF4E1145_079B_11D3_88AD_0080C84A5D47_.wvu.PrintArea" localSheetId="21" hidden="1">#REF!</definedName>
    <definedName name="Z_DF4E1145_079B_11D3_88AD_0080C84A5D47_.wvu.PrintArea" localSheetId="6" hidden="1">#REF!</definedName>
    <definedName name="Z_DF4E1145_079B_11D3_88AD_0080C84A5D47_.wvu.PrintArea" localSheetId="0" hidden="1">#REF!</definedName>
    <definedName name="Z_DF4E1145_079B_11D3_88AD_0080C84A5D47_.wvu.PrintArea" localSheetId="2" hidden="1">#REF!</definedName>
    <definedName name="Z_DF4E1145_079B_11D3_88AD_0080C84A5D47_.wvu.PrintArea" localSheetId="1" hidden="1">#REF!</definedName>
    <definedName name="Z_DF4E1145_079B_11D3_88AD_0080C84A5D47_.wvu.PrintArea" localSheetId="33" hidden="1">#REF!</definedName>
    <definedName name="Z_DF4E1145_079B_11D3_88AD_0080C84A5D47_.wvu.PrintArea" localSheetId="25" hidden="1">#REF!</definedName>
    <definedName name="Z_DF4E1145_079B_11D3_88AD_0080C84A5D47_.wvu.PrintArea" hidden="1">#REF!</definedName>
    <definedName name="Z_DF4E1146_079B_11D3_88AD_0080C84A5D47_.wvu.PrintArea" localSheetId="17" hidden="1">#REF!</definedName>
    <definedName name="Z_DF4E1146_079B_11D3_88AD_0080C84A5D47_.wvu.PrintArea" localSheetId="16" hidden="1">#REF!</definedName>
    <definedName name="Z_DF4E1146_079B_11D3_88AD_0080C84A5D47_.wvu.PrintArea" localSheetId="53" hidden="1">#REF!</definedName>
    <definedName name="Z_DF4E1146_079B_11D3_88AD_0080C84A5D47_.wvu.PrintArea" localSheetId="23" hidden="1">#REF!</definedName>
    <definedName name="Z_DF4E1146_079B_11D3_88AD_0080C84A5D47_.wvu.PrintArea" localSheetId="14" hidden="1">#REF!</definedName>
    <definedName name="Z_DF4E1146_079B_11D3_88AD_0080C84A5D47_.wvu.PrintArea" localSheetId="13" hidden="1">#REF!</definedName>
    <definedName name="Z_DF4E1146_079B_11D3_88AD_0080C84A5D47_.wvu.PrintArea" localSheetId="12" hidden="1">#REF!</definedName>
    <definedName name="Z_DF4E1146_079B_11D3_88AD_0080C84A5D47_.wvu.PrintArea" localSheetId="36" hidden="1">#REF!</definedName>
    <definedName name="Z_DF4E1146_079B_11D3_88AD_0080C84A5D47_.wvu.PrintArea" localSheetId="10" hidden="1">#REF!</definedName>
    <definedName name="Z_DF4E1146_079B_11D3_88AD_0080C84A5D47_.wvu.PrintArea" localSheetId="11" hidden="1">#REF!</definedName>
    <definedName name="Z_DF4E1146_079B_11D3_88AD_0080C84A5D47_.wvu.PrintArea" localSheetId="9" hidden="1">#REF!</definedName>
    <definedName name="Z_DF4E1146_079B_11D3_88AD_0080C84A5D47_.wvu.PrintArea" localSheetId="8" hidden="1">#REF!</definedName>
    <definedName name="Z_DF4E1146_079B_11D3_88AD_0080C84A5D47_.wvu.PrintArea" localSheetId="21" hidden="1">#REF!</definedName>
    <definedName name="Z_DF4E1146_079B_11D3_88AD_0080C84A5D47_.wvu.PrintArea" localSheetId="6" hidden="1">#REF!</definedName>
    <definedName name="Z_DF4E1146_079B_11D3_88AD_0080C84A5D47_.wvu.PrintArea" localSheetId="0" hidden="1">#REF!</definedName>
    <definedName name="Z_DF4E1146_079B_11D3_88AD_0080C84A5D47_.wvu.PrintArea" localSheetId="2" hidden="1">#REF!</definedName>
    <definedName name="Z_DF4E1146_079B_11D3_88AD_0080C84A5D47_.wvu.PrintArea" localSheetId="1" hidden="1">#REF!</definedName>
    <definedName name="Z_DF4E1146_079B_11D3_88AD_0080C84A5D47_.wvu.PrintArea" localSheetId="33" hidden="1">#REF!</definedName>
    <definedName name="Z_DF4E1146_079B_11D3_88AD_0080C84A5D47_.wvu.PrintArea" localSheetId="25" hidden="1">#REF!</definedName>
    <definedName name="Z_DF4E1146_079B_11D3_88AD_0080C84A5D47_.wvu.PrintArea" hidden="1">#REF!</definedName>
    <definedName name="Z_DF4E1148_079B_11D3_88AD_0080C84A5D47_.wvu.PrintArea" localSheetId="17" hidden="1">#REF!</definedName>
    <definedName name="Z_DF4E1148_079B_11D3_88AD_0080C84A5D47_.wvu.PrintArea" localSheetId="16" hidden="1">#REF!</definedName>
    <definedName name="Z_DF4E1148_079B_11D3_88AD_0080C84A5D47_.wvu.PrintArea" localSheetId="53" hidden="1">#REF!</definedName>
    <definedName name="Z_DF4E1148_079B_11D3_88AD_0080C84A5D47_.wvu.PrintArea" localSheetId="23" hidden="1">#REF!</definedName>
    <definedName name="Z_DF4E1148_079B_11D3_88AD_0080C84A5D47_.wvu.PrintArea" localSheetId="14" hidden="1">#REF!</definedName>
    <definedName name="Z_DF4E1148_079B_11D3_88AD_0080C84A5D47_.wvu.PrintArea" localSheetId="13" hidden="1">#REF!</definedName>
    <definedName name="Z_DF4E1148_079B_11D3_88AD_0080C84A5D47_.wvu.PrintArea" localSheetId="12" hidden="1">#REF!</definedName>
    <definedName name="Z_DF4E1148_079B_11D3_88AD_0080C84A5D47_.wvu.PrintArea" localSheetId="36" hidden="1">#REF!</definedName>
    <definedName name="Z_DF4E1148_079B_11D3_88AD_0080C84A5D47_.wvu.PrintArea" localSheetId="10" hidden="1">#REF!</definedName>
    <definedName name="Z_DF4E1148_079B_11D3_88AD_0080C84A5D47_.wvu.PrintArea" localSheetId="11" hidden="1">#REF!</definedName>
    <definedName name="Z_DF4E1148_079B_11D3_88AD_0080C84A5D47_.wvu.PrintArea" localSheetId="9" hidden="1">#REF!</definedName>
    <definedName name="Z_DF4E1148_079B_11D3_88AD_0080C84A5D47_.wvu.PrintArea" localSheetId="8" hidden="1">#REF!</definedName>
    <definedName name="Z_DF4E1148_079B_11D3_88AD_0080C84A5D47_.wvu.PrintArea" localSheetId="21" hidden="1">#REF!</definedName>
    <definedName name="Z_DF4E1148_079B_11D3_88AD_0080C84A5D47_.wvu.PrintArea" localSheetId="6" hidden="1">#REF!</definedName>
    <definedName name="Z_DF4E1148_079B_11D3_88AD_0080C84A5D47_.wvu.PrintArea" localSheetId="0" hidden="1">#REF!</definedName>
    <definedName name="Z_DF4E1148_079B_11D3_88AD_0080C84A5D47_.wvu.PrintArea" localSheetId="2" hidden="1">#REF!</definedName>
    <definedName name="Z_DF4E1148_079B_11D3_88AD_0080C84A5D47_.wvu.PrintArea" localSheetId="1" hidden="1">#REF!</definedName>
    <definedName name="Z_DF4E1148_079B_11D3_88AD_0080C84A5D47_.wvu.PrintArea" localSheetId="33" hidden="1">#REF!</definedName>
    <definedName name="Z_DF4E1148_079B_11D3_88AD_0080C84A5D47_.wvu.PrintArea" localSheetId="25" hidden="1">#REF!</definedName>
    <definedName name="Z_DF4E1148_079B_11D3_88AD_0080C84A5D47_.wvu.PrintArea" hidden="1">#REF!</definedName>
    <definedName name="Z_DF4E1149_079B_11D3_88AD_0080C84A5D47_.wvu.PrintArea" localSheetId="17" hidden="1">#REF!</definedName>
    <definedName name="Z_DF4E1149_079B_11D3_88AD_0080C84A5D47_.wvu.PrintArea" localSheetId="16" hidden="1">#REF!</definedName>
    <definedName name="Z_DF4E1149_079B_11D3_88AD_0080C84A5D47_.wvu.PrintArea" localSheetId="53" hidden="1">#REF!</definedName>
    <definedName name="Z_DF4E1149_079B_11D3_88AD_0080C84A5D47_.wvu.PrintArea" localSheetId="23" hidden="1">#REF!</definedName>
    <definedName name="Z_DF4E1149_079B_11D3_88AD_0080C84A5D47_.wvu.PrintArea" localSheetId="14" hidden="1">#REF!</definedName>
    <definedName name="Z_DF4E1149_079B_11D3_88AD_0080C84A5D47_.wvu.PrintArea" localSheetId="13" hidden="1">#REF!</definedName>
    <definedName name="Z_DF4E1149_079B_11D3_88AD_0080C84A5D47_.wvu.PrintArea" localSheetId="12" hidden="1">#REF!</definedName>
    <definedName name="Z_DF4E1149_079B_11D3_88AD_0080C84A5D47_.wvu.PrintArea" localSheetId="36" hidden="1">#REF!</definedName>
    <definedName name="Z_DF4E1149_079B_11D3_88AD_0080C84A5D47_.wvu.PrintArea" localSheetId="10" hidden="1">#REF!</definedName>
    <definedName name="Z_DF4E1149_079B_11D3_88AD_0080C84A5D47_.wvu.PrintArea" localSheetId="11" hidden="1">#REF!</definedName>
    <definedName name="Z_DF4E1149_079B_11D3_88AD_0080C84A5D47_.wvu.PrintArea" localSheetId="9" hidden="1">#REF!</definedName>
    <definedName name="Z_DF4E1149_079B_11D3_88AD_0080C84A5D47_.wvu.PrintArea" localSheetId="8" hidden="1">#REF!</definedName>
    <definedName name="Z_DF4E1149_079B_11D3_88AD_0080C84A5D47_.wvu.PrintArea" localSheetId="21" hidden="1">#REF!</definedName>
    <definedName name="Z_DF4E1149_079B_11D3_88AD_0080C84A5D47_.wvu.PrintArea" localSheetId="6" hidden="1">#REF!</definedName>
    <definedName name="Z_DF4E1149_079B_11D3_88AD_0080C84A5D47_.wvu.PrintArea" localSheetId="0" hidden="1">#REF!</definedName>
    <definedName name="Z_DF4E1149_079B_11D3_88AD_0080C84A5D47_.wvu.PrintArea" localSheetId="2" hidden="1">#REF!</definedName>
    <definedName name="Z_DF4E1149_079B_11D3_88AD_0080C84A5D47_.wvu.PrintArea" localSheetId="1" hidden="1">#REF!</definedName>
    <definedName name="Z_DF4E1149_079B_11D3_88AD_0080C84A5D47_.wvu.PrintArea" localSheetId="33" hidden="1">#REF!</definedName>
    <definedName name="Z_DF4E1149_079B_11D3_88AD_0080C84A5D47_.wvu.PrintArea" localSheetId="25" hidden="1">#REF!</definedName>
    <definedName name="Z_DF4E1149_079B_11D3_88AD_0080C84A5D47_.wvu.PrintArea" hidden="1">#REF!</definedName>
    <definedName name="Z_E0C0E4FB_6A98_11D3_857C_00A0C9DF1035_.wvu.PrintArea" localSheetId="17" hidden="1">#REF!</definedName>
    <definedName name="Z_E0C0E4FB_6A98_11D3_857C_00A0C9DF1035_.wvu.PrintArea" localSheetId="16" hidden="1">#REF!</definedName>
    <definedName name="Z_E0C0E4FB_6A98_11D3_857C_00A0C9DF1035_.wvu.PrintArea" localSheetId="53" hidden="1">#REF!</definedName>
    <definedName name="Z_E0C0E4FB_6A98_11D3_857C_00A0C9DF1035_.wvu.PrintArea" localSheetId="23" hidden="1">#REF!</definedName>
    <definedName name="Z_E0C0E4FB_6A98_11D3_857C_00A0C9DF1035_.wvu.PrintArea" localSheetId="14" hidden="1">#REF!</definedName>
    <definedName name="Z_E0C0E4FB_6A98_11D3_857C_00A0C9DF1035_.wvu.PrintArea" localSheetId="13" hidden="1">#REF!</definedName>
    <definedName name="Z_E0C0E4FB_6A98_11D3_857C_00A0C9DF1035_.wvu.PrintArea" localSheetId="12" hidden="1">#REF!</definedName>
    <definedName name="Z_E0C0E4FB_6A98_11D3_857C_00A0C9DF1035_.wvu.PrintArea" localSheetId="36" hidden="1">#REF!</definedName>
    <definedName name="Z_E0C0E4FB_6A98_11D3_857C_00A0C9DF1035_.wvu.PrintArea" localSheetId="10" hidden="1">#REF!</definedName>
    <definedName name="Z_E0C0E4FB_6A98_11D3_857C_00A0C9DF1035_.wvu.PrintArea" localSheetId="11" hidden="1">#REF!</definedName>
    <definedName name="Z_E0C0E4FB_6A98_11D3_857C_00A0C9DF1035_.wvu.PrintArea" localSheetId="9" hidden="1">#REF!</definedName>
    <definedName name="Z_E0C0E4FB_6A98_11D3_857C_00A0C9DF1035_.wvu.PrintArea" localSheetId="8" hidden="1">#REF!</definedName>
    <definedName name="Z_E0C0E4FB_6A98_11D3_857C_00A0C9DF1035_.wvu.PrintArea" localSheetId="21" hidden="1">#REF!</definedName>
    <definedName name="Z_E0C0E4FB_6A98_11D3_857C_00A0C9DF1035_.wvu.PrintArea" localSheetId="6" hidden="1">#REF!</definedName>
    <definedName name="Z_E0C0E4FB_6A98_11D3_857C_00A0C9DF1035_.wvu.PrintArea" localSheetId="0" hidden="1">#REF!</definedName>
    <definedName name="Z_E0C0E4FB_6A98_11D3_857C_00A0C9DF1035_.wvu.PrintArea" localSheetId="2" hidden="1">#REF!</definedName>
    <definedName name="Z_E0C0E4FB_6A98_11D3_857C_00A0C9DF1035_.wvu.PrintArea" localSheetId="1" hidden="1">#REF!</definedName>
    <definedName name="Z_E0C0E4FB_6A98_11D3_857C_00A0C9DF1035_.wvu.PrintArea" localSheetId="33" hidden="1">#REF!</definedName>
    <definedName name="Z_E0C0E4FB_6A98_11D3_857C_00A0C9DF1035_.wvu.PrintArea" localSheetId="25" hidden="1">#REF!</definedName>
    <definedName name="Z_E0C0E4FB_6A98_11D3_857C_00A0C9DF1035_.wvu.PrintArea" hidden="1">#REF!</definedName>
    <definedName name="Z_E0C0E4FC_6A98_11D3_857C_00A0C9DF1035_.wvu.PrintArea" localSheetId="17" hidden="1">#REF!</definedName>
    <definedName name="Z_E0C0E4FC_6A98_11D3_857C_00A0C9DF1035_.wvu.PrintArea" localSheetId="16" hidden="1">#REF!</definedName>
    <definedName name="Z_E0C0E4FC_6A98_11D3_857C_00A0C9DF1035_.wvu.PrintArea" localSheetId="53" hidden="1">#REF!</definedName>
    <definedName name="Z_E0C0E4FC_6A98_11D3_857C_00A0C9DF1035_.wvu.PrintArea" localSheetId="23" hidden="1">#REF!</definedName>
    <definedName name="Z_E0C0E4FC_6A98_11D3_857C_00A0C9DF1035_.wvu.PrintArea" localSheetId="14" hidden="1">#REF!</definedName>
    <definedName name="Z_E0C0E4FC_6A98_11D3_857C_00A0C9DF1035_.wvu.PrintArea" localSheetId="13" hidden="1">#REF!</definedName>
    <definedName name="Z_E0C0E4FC_6A98_11D3_857C_00A0C9DF1035_.wvu.PrintArea" localSheetId="12" hidden="1">#REF!</definedName>
    <definedName name="Z_E0C0E4FC_6A98_11D3_857C_00A0C9DF1035_.wvu.PrintArea" localSheetId="36" hidden="1">#REF!</definedName>
    <definedName name="Z_E0C0E4FC_6A98_11D3_857C_00A0C9DF1035_.wvu.PrintArea" localSheetId="10" hidden="1">#REF!</definedName>
    <definedName name="Z_E0C0E4FC_6A98_11D3_857C_00A0C9DF1035_.wvu.PrintArea" localSheetId="11" hidden="1">#REF!</definedName>
    <definedName name="Z_E0C0E4FC_6A98_11D3_857C_00A0C9DF1035_.wvu.PrintArea" localSheetId="9" hidden="1">#REF!</definedName>
    <definedName name="Z_E0C0E4FC_6A98_11D3_857C_00A0C9DF1035_.wvu.PrintArea" localSheetId="8" hidden="1">#REF!</definedName>
    <definedName name="Z_E0C0E4FC_6A98_11D3_857C_00A0C9DF1035_.wvu.PrintArea" localSheetId="21" hidden="1">#REF!</definedName>
    <definedName name="Z_E0C0E4FC_6A98_11D3_857C_00A0C9DF1035_.wvu.PrintArea" localSheetId="6" hidden="1">#REF!</definedName>
    <definedName name="Z_E0C0E4FC_6A98_11D3_857C_00A0C9DF1035_.wvu.PrintArea" localSheetId="0" hidden="1">#REF!</definedName>
    <definedName name="Z_E0C0E4FC_6A98_11D3_857C_00A0C9DF1035_.wvu.PrintArea" localSheetId="2" hidden="1">#REF!</definedName>
    <definedName name="Z_E0C0E4FC_6A98_11D3_857C_00A0C9DF1035_.wvu.PrintArea" localSheetId="1" hidden="1">#REF!</definedName>
    <definedName name="Z_E0C0E4FC_6A98_11D3_857C_00A0C9DF1035_.wvu.PrintArea" localSheetId="33" hidden="1">#REF!</definedName>
    <definedName name="Z_E0C0E4FC_6A98_11D3_857C_00A0C9DF1035_.wvu.PrintArea" localSheetId="25" hidden="1">#REF!</definedName>
    <definedName name="Z_E0C0E4FC_6A98_11D3_857C_00A0C9DF1035_.wvu.PrintArea" hidden="1">#REF!</definedName>
    <definedName name="Z_E0C0E4FE_6A98_11D3_857C_00A0C9DF1035_.wvu.PrintArea" localSheetId="17" hidden="1">#REF!</definedName>
    <definedName name="Z_E0C0E4FE_6A98_11D3_857C_00A0C9DF1035_.wvu.PrintArea" localSheetId="16" hidden="1">#REF!</definedName>
    <definedName name="Z_E0C0E4FE_6A98_11D3_857C_00A0C9DF1035_.wvu.PrintArea" localSheetId="53" hidden="1">#REF!</definedName>
    <definedName name="Z_E0C0E4FE_6A98_11D3_857C_00A0C9DF1035_.wvu.PrintArea" localSheetId="23" hidden="1">#REF!</definedName>
    <definedName name="Z_E0C0E4FE_6A98_11D3_857C_00A0C9DF1035_.wvu.PrintArea" localSheetId="14" hidden="1">#REF!</definedName>
    <definedName name="Z_E0C0E4FE_6A98_11D3_857C_00A0C9DF1035_.wvu.PrintArea" localSheetId="13" hidden="1">#REF!</definedName>
    <definedName name="Z_E0C0E4FE_6A98_11D3_857C_00A0C9DF1035_.wvu.PrintArea" localSheetId="12" hidden="1">#REF!</definedName>
    <definedName name="Z_E0C0E4FE_6A98_11D3_857C_00A0C9DF1035_.wvu.PrintArea" localSheetId="36" hidden="1">#REF!</definedName>
    <definedName name="Z_E0C0E4FE_6A98_11D3_857C_00A0C9DF1035_.wvu.PrintArea" localSheetId="10" hidden="1">#REF!</definedName>
    <definedName name="Z_E0C0E4FE_6A98_11D3_857C_00A0C9DF1035_.wvu.PrintArea" localSheetId="11" hidden="1">#REF!</definedName>
    <definedName name="Z_E0C0E4FE_6A98_11D3_857C_00A0C9DF1035_.wvu.PrintArea" localSheetId="9" hidden="1">#REF!</definedName>
    <definedName name="Z_E0C0E4FE_6A98_11D3_857C_00A0C9DF1035_.wvu.PrintArea" localSheetId="8" hidden="1">#REF!</definedName>
    <definedName name="Z_E0C0E4FE_6A98_11D3_857C_00A0C9DF1035_.wvu.PrintArea" localSheetId="21" hidden="1">#REF!</definedName>
    <definedName name="Z_E0C0E4FE_6A98_11D3_857C_00A0C9DF1035_.wvu.PrintArea" localSheetId="6" hidden="1">#REF!</definedName>
    <definedName name="Z_E0C0E4FE_6A98_11D3_857C_00A0C9DF1035_.wvu.PrintArea" localSheetId="0" hidden="1">#REF!</definedName>
    <definedName name="Z_E0C0E4FE_6A98_11D3_857C_00A0C9DF1035_.wvu.PrintArea" localSheetId="2" hidden="1">#REF!</definedName>
    <definedName name="Z_E0C0E4FE_6A98_11D3_857C_00A0C9DF1035_.wvu.PrintArea" localSheetId="1" hidden="1">#REF!</definedName>
    <definedName name="Z_E0C0E4FE_6A98_11D3_857C_00A0C9DF1035_.wvu.PrintArea" localSheetId="33" hidden="1">#REF!</definedName>
    <definedName name="Z_E0C0E4FE_6A98_11D3_857C_00A0C9DF1035_.wvu.PrintArea" localSheetId="25" hidden="1">#REF!</definedName>
    <definedName name="Z_E0C0E4FE_6A98_11D3_857C_00A0C9DF1035_.wvu.PrintArea" hidden="1">#REF!</definedName>
    <definedName name="Z_E0C0E4FF_6A98_11D3_857C_00A0C9DF1035_.wvu.PrintArea" localSheetId="17" hidden="1">#REF!</definedName>
    <definedName name="Z_E0C0E4FF_6A98_11D3_857C_00A0C9DF1035_.wvu.PrintArea" localSheetId="16" hidden="1">#REF!</definedName>
    <definedName name="Z_E0C0E4FF_6A98_11D3_857C_00A0C9DF1035_.wvu.PrintArea" localSheetId="53" hidden="1">#REF!</definedName>
    <definedName name="Z_E0C0E4FF_6A98_11D3_857C_00A0C9DF1035_.wvu.PrintArea" localSheetId="23" hidden="1">#REF!</definedName>
    <definedName name="Z_E0C0E4FF_6A98_11D3_857C_00A0C9DF1035_.wvu.PrintArea" localSheetId="14" hidden="1">#REF!</definedName>
    <definedName name="Z_E0C0E4FF_6A98_11D3_857C_00A0C9DF1035_.wvu.PrintArea" localSheetId="13" hidden="1">#REF!</definedName>
    <definedName name="Z_E0C0E4FF_6A98_11D3_857C_00A0C9DF1035_.wvu.PrintArea" localSheetId="12" hidden="1">#REF!</definedName>
    <definedName name="Z_E0C0E4FF_6A98_11D3_857C_00A0C9DF1035_.wvu.PrintArea" localSheetId="36" hidden="1">#REF!</definedName>
    <definedName name="Z_E0C0E4FF_6A98_11D3_857C_00A0C9DF1035_.wvu.PrintArea" localSheetId="10" hidden="1">#REF!</definedName>
    <definedName name="Z_E0C0E4FF_6A98_11D3_857C_00A0C9DF1035_.wvu.PrintArea" localSheetId="11" hidden="1">#REF!</definedName>
    <definedName name="Z_E0C0E4FF_6A98_11D3_857C_00A0C9DF1035_.wvu.PrintArea" localSheetId="9" hidden="1">#REF!</definedName>
    <definedName name="Z_E0C0E4FF_6A98_11D3_857C_00A0C9DF1035_.wvu.PrintArea" localSheetId="8" hidden="1">#REF!</definedName>
    <definedName name="Z_E0C0E4FF_6A98_11D3_857C_00A0C9DF1035_.wvu.PrintArea" localSheetId="21" hidden="1">#REF!</definedName>
    <definedName name="Z_E0C0E4FF_6A98_11D3_857C_00A0C9DF1035_.wvu.PrintArea" localSheetId="6" hidden="1">#REF!</definedName>
    <definedName name="Z_E0C0E4FF_6A98_11D3_857C_00A0C9DF1035_.wvu.PrintArea" localSheetId="0" hidden="1">#REF!</definedName>
    <definedName name="Z_E0C0E4FF_6A98_11D3_857C_00A0C9DF1035_.wvu.PrintArea" localSheetId="2" hidden="1">#REF!</definedName>
    <definedName name="Z_E0C0E4FF_6A98_11D3_857C_00A0C9DF1035_.wvu.PrintArea" localSheetId="1" hidden="1">#REF!</definedName>
    <definedName name="Z_E0C0E4FF_6A98_11D3_857C_00A0C9DF1035_.wvu.PrintArea" localSheetId="33" hidden="1">#REF!</definedName>
    <definedName name="Z_E0C0E4FF_6A98_11D3_857C_00A0C9DF1035_.wvu.PrintArea" localSheetId="25" hidden="1">#REF!</definedName>
    <definedName name="Z_E0C0E4FF_6A98_11D3_857C_00A0C9DF1035_.wvu.PrintArea" hidden="1">#REF!</definedName>
    <definedName name="Z_E0C0E500_6A98_11D3_857C_00A0C9DF1035_.wvu.PrintArea" localSheetId="17" hidden="1">#REF!</definedName>
    <definedName name="Z_E0C0E500_6A98_11D3_857C_00A0C9DF1035_.wvu.PrintArea" localSheetId="16" hidden="1">#REF!</definedName>
    <definedName name="Z_E0C0E500_6A98_11D3_857C_00A0C9DF1035_.wvu.PrintArea" localSheetId="53" hidden="1">#REF!</definedName>
    <definedName name="Z_E0C0E500_6A98_11D3_857C_00A0C9DF1035_.wvu.PrintArea" localSheetId="23" hidden="1">#REF!</definedName>
    <definedName name="Z_E0C0E500_6A98_11D3_857C_00A0C9DF1035_.wvu.PrintArea" localSheetId="14" hidden="1">#REF!</definedName>
    <definedName name="Z_E0C0E500_6A98_11D3_857C_00A0C9DF1035_.wvu.PrintArea" localSheetId="13" hidden="1">#REF!</definedName>
    <definedName name="Z_E0C0E500_6A98_11D3_857C_00A0C9DF1035_.wvu.PrintArea" localSheetId="12" hidden="1">#REF!</definedName>
    <definedName name="Z_E0C0E500_6A98_11D3_857C_00A0C9DF1035_.wvu.PrintArea" localSheetId="36" hidden="1">#REF!</definedName>
    <definedName name="Z_E0C0E500_6A98_11D3_857C_00A0C9DF1035_.wvu.PrintArea" localSheetId="10" hidden="1">#REF!</definedName>
    <definedName name="Z_E0C0E500_6A98_11D3_857C_00A0C9DF1035_.wvu.PrintArea" localSheetId="11" hidden="1">#REF!</definedName>
    <definedName name="Z_E0C0E500_6A98_11D3_857C_00A0C9DF1035_.wvu.PrintArea" localSheetId="9" hidden="1">#REF!</definedName>
    <definedName name="Z_E0C0E500_6A98_11D3_857C_00A0C9DF1035_.wvu.PrintArea" localSheetId="8" hidden="1">#REF!</definedName>
    <definedName name="Z_E0C0E500_6A98_11D3_857C_00A0C9DF1035_.wvu.PrintArea" localSheetId="21" hidden="1">#REF!</definedName>
    <definedName name="Z_E0C0E500_6A98_11D3_857C_00A0C9DF1035_.wvu.PrintArea" localSheetId="6" hidden="1">#REF!</definedName>
    <definedName name="Z_E0C0E500_6A98_11D3_857C_00A0C9DF1035_.wvu.PrintArea" localSheetId="0" hidden="1">#REF!</definedName>
    <definedName name="Z_E0C0E500_6A98_11D3_857C_00A0C9DF1035_.wvu.PrintArea" localSheetId="2" hidden="1">#REF!</definedName>
    <definedName name="Z_E0C0E500_6A98_11D3_857C_00A0C9DF1035_.wvu.PrintArea" localSheetId="1" hidden="1">#REF!</definedName>
    <definedName name="Z_E0C0E500_6A98_11D3_857C_00A0C9DF1035_.wvu.PrintArea" localSheetId="33" hidden="1">#REF!</definedName>
    <definedName name="Z_E0C0E500_6A98_11D3_857C_00A0C9DF1035_.wvu.PrintArea" localSheetId="25" hidden="1">#REF!</definedName>
    <definedName name="Z_E0C0E500_6A98_11D3_857C_00A0C9DF1035_.wvu.PrintArea" hidden="1">#REF!</definedName>
    <definedName name="Z_E0C0E501_6A98_11D3_857C_00A0C9DF1035_.wvu.PrintArea" localSheetId="17" hidden="1">#REF!</definedName>
    <definedName name="Z_E0C0E501_6A98_11D3_857C_00A0C9DF1035_.wvu.PrintArea" localSheetId="16" hidden="1">#REF!</definedName>
    <definedName name="Z_E0C0E501_6A98_11D3_857C_00A0C9DF1035_.wvu.PrintArea" localSheetId="53" hidden="1">#REF!</definedName>
    <definedName name="Z_E0C0E501_6A98_11D3_857C_00A0C9DF1035_.wvu.PrintArea" localSheetId="23" hidden="1">#REF!</definedName>
    <definedName name="Z_E0C0E501_6A98_11D3_857C_00A0C9DF1035_.wvu.PrintArea" localSheetId="14" hidden="1">#REF!</definedName>
    <definedName name="Z_E0C0E501_6A98_11D3_857C_00A0C9DF1035_.wvu.PrintArea" localSheetId="13" hidden="1">#REF!</definedName>
    <definedName name="Z_E0C0E501_6A98_11D3_857C_00A0C9DF1035_.wvu.PrintArea" localSheetId="12" hidden="1">#REF!</definedName>
    <definedName name="Z_E0C0E501_6A98_11D3_857C_00A0C9DF1035_.wvu.PrintArea" localSheetId="36" hidden="1">#REF!</definedName>
    <definedName name="Z_E0C0E501_6A98_11D3_857C_00A0C9DF1035_.wvu.PrintArea" localSheetId="10" hidden="1">#REF!</definedName>
    <definedName name="Z_E0C0E501_6A98_11D3_857C_00A0C9DF1035_.wvu.PrintArea" localSheetId="11" hidden="1">#REF!</definedName>
    <definedName name="Z_E0C0E501_6A98_11D3_857C_00A0C9DF1035_.wvu.PrintArea" localSheetId="9" hidden="1">#REF!</definedName>
    <definedName name="Z_E0C0E501_6A98_11D3_857C_00A0C9DF1035_.wvu.PrintArea" localSheetId="8" hidden="1">#REF!</definedName>
    <definedName name="Z_E0C0E501_6A98_11D3_857C_00A0C9DF1035_.wvu.PrintArea" localSheetId="21" hidden="1">#REF!</definedName>
    <definedName name="Z_E0C0E501_6A98_11D3_857C_00A0C9DF1035_.wvu.PrintArea" localSheetId="6" hidden="1">#REF!</definedName>
    <definedName name="Z_E0C0E501_6A98_11D3_857C_00A0C9DF1035_.wvu.PrintArea" localSheetId="0" hidden="1">#REF!</definedName>
    <definedName name="Z_E0C0E501_6A98_11D3_857C_00A0C9DF1035_.wvu.PrintArea" localSheetId="2" hidden="1">#REF!</definedName>
    <definedName name="Z_E0C0E501_6A98_11D3_857C_00A0C9DF1035_.wvu.PrintArea" localSheetId="1" hidden="1">#REF!</definedName>
    <definedName name="Z_E0C0E501_6A98_11D3_857C_00A0C9DF1035_.wvu.PrintArea" localSheetId="33" hidden="1">#REF!</definedName>
    <definedName name="Z_E0C0E501_6A98_11D3_857C_00A0C9DF1035_.wvu.PrintArea" localSheetId="25" hidden="1">#REF!</definedName>
    <definedName name="Z_E0C0E501_6A98_11D3_857C_00A0C9DF1035_.wvu.PrintArea" hidden="1">#REF!</definedName>
    <definedName name="Z_E0C0E503_6A98_11D3_857C_00A0C9DF1035_.wvu.PrintArea" localSheetId="17" hidden="1">#REF!</definedName>
    <definedName name="Z_E0C0E503_6A98_11D3_857C_00A0C9DF1035_.wvu.PrintArea" localSheetId="16" hidden="1">#REF!</definedName>
    <definedName name="Z_E0C0E503_6A98_11D3_857C_00A0C9DF1035_.wvu.PrintArea" localSheetId="53" hidden="1">#REF!</definedName>
    <definedName name="Z_E0C0E503_6A98_11D3_857C_00A0C9DF1035_.wvu.PrintArea" localSheetId="23" hidden="1">#REF!</definedName>
    <definedName name="Z_E0C0E503_6A98_11D3_857C_00A0C9DF1035_.wvu.PrintArea" localSheetId="14" hidden="1">#REF!</definedName>
    <definedName name="Z_E0C0E503_6A98_11D3_857C_00A0C9DF1035_.wvu.PrintArea" localSheetId="13" hidden="1">#REF!</definedName>
    <definedName name="Z_E0C0E503_6A98_11D3_857C_00A0C9DF1035_.wvu.PrintArea" localSheetId="12" hidden="1">#REF!</definedName>
    <definedName name="Z_E0C0E503_6A98_11D3_857C_00A0C9DF1035_.wvu.PrintArea" localSheetId="36" hidden="1">#REF!</definedName>
    <definedName name="Z_E0C0E503_6A98_11D3_857C_00A0C9DF1035_.wvu.PrintArea" localSheetId="10" hidden="1">#REF!</definedName>
    <definedName name="Z_E0C0E503_6A98_11D3_857C_00A0C9DF1035_.wvu.PrintArea" localSheetId="11" hidden="1">#REF!</definedName>
    <definedName name="Z_E0C0E503_6A98_11D3_857C_00A0C9DF1035_.wvu.PrintArea" localSheetId="9" hidden="1">#REF!</definedName>
    <definedName name="Z_E0C0E503_6A98_11D3_857C_00A0C9DF1035_.wvu.PrintArea" localSheetId="8" hidden="1">#REF!</definedName>
    <definedName name="Z_E0C0E503_6A98_11D3_857C_00A0C9DF1035_.wvu.PrintArea" localSheetId="21" hidden="1">#REF!</definedName>
    <definedName name="Z_E0C0E503_6A98_11D3_857C_00A0C9DF1035_.wvu.PrintArea" localSheetId="6" hidden="1">#REF!</definedName>
    <definedName name="Z_E0C0E503_6A98_11D3_857C_00A0C9DF1035_.wvu.PrintArea" localSheetId="0" hidden="1">#REF!</definedName>
    <definedName name="Z_E0C0E503_6A98_11D3_857C_00A0C9DF1035_.wvu.PrintArea" localSheetId="2" hidden="1">#REF!</definedName>
    <definedName name="Z_E0C0E503_6A98_11D3_857C_00A0C9DF1035_.wvu.PrintArea" localSheetId="1" hidden="1">#REF!</definedName>
    <definedName name="Z_E0C0E503_6A98_11D3_857C_00A0C9DF1035_.wvu.PrintArea" localSheetId="33" hidden="1">#REF!</definedName>
    <definedName name="Z_E0C0E503_6A98_11D3_857C_00A0C9DF1035_.wvu.PrintArea" localSheetId="25" hidden="1">#REF!</definedName>
    <definedName name="Z_E0C0E503_6A98_11D3_857C_00A0C9DF1035_.wvu.PrintArea" hidden="1">#REF!</definedName>
    <definedName name="Z_E0C0E504_6A98_11D3_857C_00A0C9DF1035_.wvu.PrintArea" localSheetId="17" hidden="1">#REF!</definedName>
    <definedName name="Z_E0C0E504_6A98_11D3_857C_00A0C9DF1035_.wvu.PrintArea" localSheetId="16" hidden="1">#REF!</definedName>
    <definedName name="Z_E0C0E504_6A98_11D3_857C_00A0C9DF1035_.wvu.PrintArea" localSheetId="53" hidden="1">#REF!</definedName>
    <definedName name="Z_E0C0E504_6A98_11D3_857C_00A0C9DF1035_.wvu.PrintArea" localSheetId="23" hidden="1">#REF!</definedName>
    <definedName name="Z_E0C0E504_6A98_11D3_857C_00A0C9DF1035_.wvu.PrintArea" localSheetId="14" hidden="1">#REF!</definedName>
    <definedName name="Z_E0C0E504_6A98_11D3_857C_00A0C9DF1035_.wvu.PrintArea" localSheetId="13" hidden="1">#REF!</definedName>
    <definedName name="Z_E0C0E504_6A98_11D3_857C_00A0C9DF1035_.wvu.PrintArea" localSheetId="12" hidden="1">#REF!</definedName>
    <definedName name="Z_E0C0E504_6A98_11D3_857C_00A0C9DF1035_.wvu.PrintArea" localSheetId="36" hidden="1">#REF!</definedName>
    <definedName name="Z_E0C0E504_6A98_11D3_857C_00A0C9DF1035_.wvu.PrintArea" localSheetId="10" hidden="1">#REF!</definedName>
    <definedName name="Z_E0C0E504_6A98_11D3_857C_00A0C9DF1035_.wvu.PrintArea" localSheetId="11" hidden="1">#REF!</definedName>
    <definedName name="Z_E0C0E504_6A98_11D3_857C_00A0C9DF1035_.wvu.PrintArea" localSheetId="9" hidden="1">#REF!</definedName>
    <definedName name="Z_E0C0E504_6A98_11D3_857C_00A0C9DF1035_.wvu.PrintArea" localSheetId="8" hidden="1">#REF!</definedName>
    <definedName name="Z_E0C0E504_6A98_11D3_857C_00A0C9DF1035_.wvu.PrintArea" localSheetId="21" hidden="1">#REF!</definedName>
    <definedName name="Z_E0C0E504_6A98_11D3_857C_00A0C9DF1035_.wvu.PrintArea" localSheetId="6" hidden="1">#REF!</definedName>
    <definedName name="Z_E0C0E504_6A98_11D3_857C_00A0C9DF1035_.wvu.PrintArea" localSheetId="0" hidden="1">#REF!</definedName>
    <definedName name="Z_E0C0E504_6A98_11D3_857C_00A0C9DF1035_.wvu.PrintArea" localSheetId="2" hidden="1">#REF!</definedName>
    <definedName name="Z_E0C0E504_6A98_11D3_857C_00A0C9DF1035_.wvu.PrintArea" localSheetId="1" hidden="1">#REF!</definedName>
    <definedName name="Z_E0C0E504_6A98_11D3_857C_00A0C9DF1035_.wvu.PrintArea" localSheetId="33" hidden="1">#REF!</definedName>
    <definedName name="Z_E0C0E504_6A98_11D3_857C_00A0C9DF1035_.wvu.PrintArea" localSheetId="25" hidden="1">#REF!</definedName>
    <definedName name="Z_E0C0E504_6A98_11D3_857C_00A0C9DF1035_.wvu.PrintArea" hidden="1">#REF!</definedName>
    <definedName name="Z_E0C0E505_6A98_11D3_857C_00A0C9DF1035_.wvu.PrintArea" localSheetId="17" hidden="1">#REF!</definedName>
    <definedName name="Z_E0C0E505_6A98_11D3_857C_00A0C9DF1035_.wvu.PrintArea" localSheetId="16" hidden="1">#REF!</definedName>
    <definedName name="Z_E0C0E505_6A98_11D3_857C_00A0C9DF1035_.wvu.PrintArea" localSheetId="53" hidden="1">#REF!</definedName>
    <definedName name="Z_E0C0E505_6A98_11D3_857C_00A0C9DF1035_.wvu.PrintArea" localSheetId="23" hidden="1">#REF!</definedName>
    <definedName name="Z_E0C0E505_6A98_11D3_857C_00A0C9DF1035_.wvu.PrintArea" localSheetId="14" hidden="1">#REF!</definedName>
    <definedName name="Z_E0C0E505_6A98_11D3_857C_00A0C9DF1035_.wvu.PrintArea" localSheetId="13" hidden="1">#REF!</definedName>
    <definedName name="Z_E0C0E505_6A98_11D3_857C_00A0C9DF1035_.wvu.PrintArea" localSheetId="12" hidden="1">#REF!</definedName>
    <definedName name="Z_E0C0E505_6A98_11D3_857C_00A0C9DF1035_.wvu.PrintArea" localSheetId="36" hidden="1">#REF!</definedName>
    <definedName name="Z_E0C0E505_6A98_11D3_857C_00A0C9DF1035_.wvu.PrintArea" localSheetId="10" hidden="1">#REF!</definedName>
    <definedName name="Z_E0C0E505_6A98_11D3_857C_00A0C9DF1035_.wvu.PrintArea" localSheetId="11" hidden="1">#REF!</definedName>
    <definedName name="Z_E0C0E505_6A98_11D3_857C_00A0C9DF1035_.wvu.PrintArea" localSheetId="9" hidden="1">#REF!</definedName>
    <definedName name="Z_E0C0E505_6A98_11D3_857C_00A0C9DF1035_.wvu.PrintArea" localSheetId="8" hidden="1">#REF!</definedName>
    <definedName name="Z_E0C0E505_6A98_11D3_857C_00A0C9DF1035_.wvu.PrintArea" localSheetId="21" hidden="1">#REF!</definedName>
    <definedName name="Z_E0C0E505_6A98_11D3_857C_00A0C9DF1035_.wvu.PrintArea" localSheetId="6" hidden="1">#REF!</definedName>
    <definedName name="Z_E0C0E505_6A98_11D3_857C_00A0C9DF1035_.wvu.PrintArea" localSheetId="0" hidden="1">#REF!</definedName>
    <definedName name="Z_E0C0E505_6A98_11D3_857C_00A0C9DF1035_.wvu.PrintArea" localSheetId="2" hidden="1">#REF!</definedName>
    <definedName name="Z_E0C0E505_6A98_11D3_857C_00A0C9DF1035_.wvu.PrintArea" localSheetId="1" hidden="1">#REF!</definedName>
    <definedName name="Z_E0C0E505_6A98_11D3_857C_00A0C9DF1035_.wvu.PrintArea" localSheetId="33" hidden="1">#REF!</definedName>
    <definedName name="Z_E0C0E505_6A98_11D3_857C_00A0C9DF1035_.wvu.PrintArea" localSheetId="25" hidden="1">#REF!</definedName>
    <definedName name="Z_E0C0E505_6A98_11D3_857C_00A0C9DF1035_.wvu.PrintArea" hidden="1">#REF!</definedName>
    <definedName name="Z_E0C0E506_6A98_11D3_857C_00A0C9DF1035_.wvu.PrintArea" localSheetId="17" hidden="1">#REF!</definedName>
    <definedName name="Z_E0C0E506_6A98_11D3_857C_00A0C9DF1035_.wvu.PrintArea" localSheetId="16" hidden="1">#REF!</definedName>
    <definedName name="Z_E0C0E506_6A98_11D3_857C_00A0C9DF1035_.wvu.PrintArea" localSheetId="53" hidden="1">#REF!</definedName>
    <definedName name="Z_E0C0E506_6A98_11D3_857C_00A0C9DF1035_.wvu.PrintArea" localSheetId="23" hidden="1">#REF!</definedName>
    <definedName name="Z_E0C0E506_6A98_11D3_857C_00A0C9DF1035_.wvu.PrintArea" localSheetId="14" hidden="1">#REF!</definedName>
    <definedName name="Z_E0C0E506_6A98_11D3_857C_00A0C9DF1035_.wvu.PrintArea" localSheetId="13" hidden="1">#REF!</definedName>
    <definedName name="Z_E0C0E506_6A98_11D3_857C_00A0C9DF1035_.wvu.PrintArea" localSheetId="12" hidden="1">#REF!</definedName>
    <definedName name="Z_E0C0E506_6A98_11D3_857C_00A0C9DF1035_.wvu.PrintArea" localSheetId="36" hidden="1">#REF!</definedName>
    <definedName name="Z_E0C0E506_6A98_11D3_857C_00A0C9DF1035_.wvu.PrintArea" localSheetId="10" hidden="1">#REF!</definedName>
    <definedName name="Z_E0C0E506_6A98_11D3_857C_00A0C9DF1035_.wvu.PrintArea" localSheetId="11" hidden="1">#REF!</definedName>
    <definedName name="Z_E0C0E506_6A98_11D3_857C_00A0C9DF1035_.wvu.PrintArea" localSheetId="9" hidden="1">#REF!</definedName>
    <definedName name="Z_E0C0E506_6A98_11D3_857C_00A0C9DF1035_.wvu.PrintArea" localSheetId="8" hidden="1">#REF!</definedName>
    <definedName name="Z_E0C0E506_6A98_11D3_857C_00A0C9DF1035_.wvu.PrintArea" localSheetId="21" hidden="1">#REF!</definedName>
    <definedName name="Z_E0C0E506_6A98_11D3_857C_00A0C9DF1035_.wvu.PrintArea" localSheetId="6" hidden="1">#REF!</definedName>
    <definedName name="Z_E0C0E506_6A98_11D3_857C_00A0C9DF1035_.wvu.PrintArea" localSheetId="0" hidden="1">#REF!</definedName>
    <definedName name="Z_E0C0E506_6A98_11D3_857C_00A0C9DF1035_.wvu.PrintArea" localSheetId="2" hidden="1">#REF!</definedName>
    <definedName name="Z_E0C0E506_6A98_11D3_857C_00A0C9DF1035_.wvu.PrintArea" localSheetId="1" hidden="1">#REF!</definedName>
    <definedName name="Z_E0C0E506_6A98_11D3_857C_00A0C9DF1035_.wvu.PrintArea" localSheetId="33" hidden="1">#REF!</definedName>
    <definedName name="Z_E0C0E506_6A98_11D3_857C_00A0C9DF1035_.wvu.PrintArea" localSheetId="25" hidden="1">#REF!</definedName>
    <definedName name="Z_E0C0E506_6A98_11D3_857C_00A0C9DF1035_.wvu.PrintArea" hidden="1">#REF!</definedName>
    <definedName name="Z_E0C0E508_6A98_11D3_857C_00A0C9DF1035_.wvu.PrintArea" localSheetId="17" hidden="1">#REF!</definedName>
    <definedName name="Z_E0C0E508_6A98_11D3_857C_00A0C9DF1035_.wvu.PrintArea" localSheetId="16" hidden="1">#REF!</definedName>
    <definedName name="Z_E0C0E508_6A98_11D3_857C_00A0C9DF1035_.wvu.PrintArea" localSheetId="53" hidden="1">#REF!</definedName>
    <definedName name="Z_E0C0E508_6A98_11D3_857C_00A0C9DF1035_.wvu.PrintArea" localSheetId="23" hidden="1">#REF!</definedName>
    <definedName name="Z_E0C0E508_6A98_11D3_857C_00A0C9DF1035_.wvu.PrintArea" localSheetId="14" hidden="1">#REF!</definedName>
    <definedName name="Z_E0C0E508_6A98_11D3_857C_00A0C9DF1035_.wvu.PrintArea" localSheetId="13" hidden="1">#REF!</definedName>
    <definedName name="Z_E0C0E508_6A98_11D3_857C_00A0C9DF1035_.wvu.PrintArea" localSheetId="12" hidden="1">#REF!</definedName>
    <definedName name="Z_E0C0E508_6A98_11D3_857C_00A0C9DF1035_.wvu.PrintArea" localSheetId="36" hidden="1">#REF!</definedName>
    <definedName name="Z_E0C0E508_6A98_11D3_857C_00A0C9DF1035_.wvu.PrintArea" localSheetId="10" hidden="1">#REF!</definedName>
    <definedName name="Z_E0C0E508_6A98_11D3_857C_00A0C9DF1035_.wvu.PrintArea" localSheetId="11" hidden="1">#REF!</definedName>
    <definedName name="Z_E0C0E508_6A98_11D3_857C_00A0C9DF1035_.wvu.PrintArea" localSheetId="9" hidden="1">#REF!</definedName>
    <definedName name="Z_E0C0E508_6A98_11D3_857C_00A0C9DF1035_.wvu.PrintArea" localSheetId="8" hidden="1">#REF!</definedName>
    <definedName name="Z_E0C0E508_6A98_11D3_857C_00A0C9DF1035_.wvu.PrintArea" localSheetId="21" hidden="1">#REF!</definedName>
    <definedName name="Z_E0C0E508_6A98_11D3_857C_00A0C9DF1035_.wvu.PrintArea" localSheetId="6" hidden="1">#REF!</definedName>
    <definedName name="Z_E0C0E508_6A98_11D3_857C_00A0C9DF1035_.wvu.PrintArea" localSheetId="0" hidden="1">#REF!</definedName>
    <definedName name="Z_E0C0E508_6A98_11D3_857C_00A0C9DF1035_.wvu.PrintArea" localSheetId="2" hidden="1">#REF!</definedName>
    <definedName name="Z_E0C0E508_6A98_11D3_857C_00A0C9DF1035_.wvu.PrintArea" localSheetId="1" hidden="1">#REF!</definedName>
    <definedName name="Z_E0C0E508_6A98_11D3_857C_00A0C9DF1035_.wvu.PrintArea" localSheetId="33" hidden="1">#REF!</definedName>
    <definedName name="Z_E0C0E508_6A98_11D3_857C_00A0C9DF1035_.wvu.PrintArea" localSheetId="25" hidden="1">#REF!</definedName>
    <definedName name="Z_E0C0E508_6A98_11D3_857C_00A0C9DF1035_.wvu.PrintArea" hidden="1">#REF!</definedName>
    <definedName name="Z_E0C0E509_6A98_11D3_857C_00A0C9DF1035_.wvu.PrintArea" localSheetId="17" hidden="1">#REF!</definedName>
    <definedName name="Z_E0C0E509_6A98_11D3_857C_00A0C9DF1035_.wvu.PrintArea" localSheetId="16" hidden="1">#REF!</definedName>
    <definedName name="Z_E0C0E509_6A98_11D3_857C_00A0C9DF1035_.wvu.PrintArea" localSheetId="53" hidden="1">#REF!</definedName>
    <definedName name="Z_E0C0E509_6A98_11D3_857C_00A0C9DF1035_.wvu.PrintArea" localSheetId="23" hidden="1">#REF!</definedName>
    <definedName name="Z_E0C0E509_6A98_11D3_857C_00A0C9DF1035_.wvu.PrintArea" localSheetId="14" hidden="1">#REF!</definedName>
    <definedName name="Z_E0C0E509_6A98_11D3_857C_00A0C9DF1035_.wvu.PrintArea" localSheetId="13" hidden="1">#REF!</definedName>
    <definedName name="Z_E0C0E509_6A98_11D3_857C_00A0C9DF1035_.wvu.PrintArea" localSheetId="12" hidden="1">#REF!</definedName>
    <definedName name="Z_E0C0E509_6A98_11D3_857C_00A0C9DF1035_.wvu.PrintArea" localSheetId="36" hidden="1">#REF!</definedName>
    <definedName name="Z_E0C0E509_6A98_11D3_857C_00A0C9DF1035_.wvu.PrintArea" localSheetId="10" hidden="1">#REF!</definedName>
    <definedName name="Z_E0C0E509_6A98_11D3_857C_00A0C9DF1035_.wvu.PrintArea" localSheetId="11" hidden="1">#REF!</definedName>
    <definedName name="Z_E0C0E509_6A98_11D3_857C_00A0C9DF1035_.wvu.PrintArea" localSheetId="9" hidden="1">#REF!</definedName>
    <definedName name="Z_E0C0E509_6A98_11D3_857C_00A0C9DF1035_.wvu.PrintArea" localSheetId="8" hidden="1">#REF!</definedName>
    <definedName name="Z_E0C0E509_6A98_11D3_857C_00A0C9DF1035_.wvu.PrintArea" localSheetId="21" hidden="1">#REF!</definedName>
    <definedName name="Z_E0C0E509_6A98_11D3_857C_00A0C9DF1035_.wvu.PrintArea" localSheetId="6" hidden="1">#REF!</definedName>
    <definedName name="Z_E0C0E509_6A98_11D3_857C_00A0C9DF1035_.wvu.PrintArea" localSheetId="0" hidden="1">#REF!</definedName>
    <definedName name="Z_E0C0E509_6A98_11D3_857C_00A0C9DF1035_.wvu.PrintArea" localSheetId="2" hidden="1">#REF!</definedName>
    <definedName name="Z_E0C0E509_6A98_11D3_857C_00A0C9DF1035_.wvu.PrintArea" localSheetId="1" hidden="1">#REF!</definedName>
    <definedName name="Z_E0C0E509_6A98_11D3_857C_00A0C9DF1035_.wvu.PrintArea" localSheetId="33" hidden="1">#REF!</definedName>
    <definedName name="Z_E0C0E509_6A98_11D3_857C_00A0C9DF1035_.wvu.PrintArea" localSheetId="25" hidden="1">#REF!</definedName>
    <definedName name="Z_E0C0E509_6A98_11D3_857C_00A0C9DF1035_.wvu.PrintArea" hidden="1">#REF!</definedName>
    <definedName name="Z_E0C0E50B_6A98_11D3_857C_00A0C9DF1035_.wvu.PrintArea" localSheetId="17" hidden="1">#REF!</definedName>
    <definedName name="Z_E0C0E50B_6A98_11D3_857C_00A0C9DF1035_.wvu.PrintArea" localSheetId="16" hidden="1">#REF!</definedName>
    <definedName name="Z_E0C0E50B_6A98_11D3_857C_00A0C9DF1035_.wvu.PrintArea" localSheetId="53" hidden="1">#REF!</definedName>
    <definedName name="Z_E0C0E50B_6A98_11D3_857C_00A0C9DF1035_.wvu.PrintArea" localSheetId="23" hidden="1">#REF!</definedName>
    <definedName name="Z_E0C0E50B_6A98_11D3_857C_00A0C9DF1035_.wvu.PrintArea" localSheetId="14" hidden="1">#REF!</definedName>
    <definedName name="Z_E0C0E50B_6A98_11D3_857C_00A0C9DF1035_.wvu.PrintArea" localSheetId="13" hidden="1">#REF!</definedName>
    <definedName name="Z_E0C0E50B_6A98_11D3_857C_00A0C9DF1035_.wvu.PrintArea" localSheetId="12" hidden="1">#REF!</definedName>
    <definedName name="Z_E0C0E50B_6A98_11D3_857C_00A0C9DF1035_.wvu.PrintArea" localSheetId="36" hidden="1">#REF!</definedName>
    <definedName name="Z_E0C0E50B_6A98_11D3_857C_00A0C9DF1035_.wvu.PrintArea" localSheetId="10" hidden="1">#REF!</definedName>
    <definedName name="Z_E0C0E50B_6A98_11D3_857C_00A0C9DF1035_.wvu.PrintArea" localSheetId="11" hidden="1">#REF!</definedName>
    <definedName name="Z_E0C0E50B_6A98_11D3_857C_00A0C9DF1035_.wvu.PrintArea" localSheetId="9" hidden="1">#REF!</definedName>
    <definedName name="Z_E0C0E50B_6A98_11D3_857C_00A0C9DF1035_.wvu.PrintArea" localSheetId="8" hidden="1">#REF!</definedName>
    <definedName name="Z_E0C0E50B_6A98_11D3_857C_00A0C9DF1035_.wvu.PrintArea" localSheetId="21" hidden="1">#REF!</definedName>
    <definedName name="Z_E0C0E50B_6A98_11D3_857C_00A0C9DF1035_.wvu.PrintArea" localSheetId="6" hidden="1">#REF!</definedName>
    <definedName name="Z_E0C0E50B_6A98_11D3_857C_00A0C9DF1035_.wvu.PrintArea" localSheetId="0" hidden="1">#REF!</definedName>
    <definedName name="Z_E0C0E50B_6A98_11D3_857C_00A0C9DF1035_.wvu.PrintArea" localSheetId="2" hidden="1">#REF!</definedName>
    <definedName name="Z_E0C0E50B_6A98_11D3_857C_00A0C9DF1035_.wvu.PrintArea" localSheetId="1" hidden="1">#REF!</definedName>
    <definedName name="Z_E0C0E50B_6A98_11D3_857C_00A0C9DF1035_.wvu.PrintArea" localSheetId="33" hidden="1">#REF!</definedName>
    <definedName name="Z_E0C0E50B_6A98_11D3_857C_00A0C9DF1035_.wvu.PrintArea" localSheetId="25" hidden="1">#REF!</definedName>
    <definedName name="Z_E0C0E50B_6A98_11D3_857C_00A0C9DF1035_.wvu.PrintArea" hidden="1">#REF!</definedName>
    <definedName name="Z_E0C0E50C_6A98_11D3_857C_00A0C9DF1035_.wvu.PrintArea" localSheetId="17" hidden="1">#REF!</definedName>
    <definedName name="Z_E0C0E50C_6A98_11D3_857C_00A0C9DF1035_.wvu.PrintArea" localSheetId="16" hidden="1">#REF!</definedName>
    <definedName name="Z_E0C0E50C_6A98_11D3_857C_00A0C9DF1035_.wvu.PrintArea" localSheetId="53" hidden="1">#REF!</definedName>
    <definedName name="Z_E0C0E50C_6A98_11D3_857C_00A0C9DF1035_.wvu.PrintArea" localSheetId="23" hidden="1">#REF!</definedName>
    <definedName name="Z_E0C0E50C_6A98_11D3_857C_00A0C9DF1035_.wvu.PrintArea" localSheetId="14" hidden="1">#REF!</definedName>
    <definedName name="Z_E0C0E50C_6A98_11D3_857C_00A0C9DF1035_.wvu.PrintArea" localSheetId="13" hidden="1">#REF!</definedName>
    <definedName name="Z_E0C0E50C_6A98_11D3_857C_00A0C9DF1035_.wvu.PrintArea" localSheetId="12" hidden="1">#REF!</definedName>
    <definedName name="Z_E0C0E50C_6A98_11D3_857C_00A0C9DF1035_.wvu.PrintArea" localSheetId="36" hidden="1">#REF!</definedName>
    <definedName name="Z_E0C0E50C_6A98_11D3_857C_00A0C9DF1035_.wvu.PrintArea" localSheetId="10" hidden="1">#REF!</definedName>
    <definedName name="Z_E0C0E50C_6A98_11D3_857C_00A0C9DF1035_.wvu.PrintArea" localSheetId="11" hidden="1">#REF!</definedName>
    <definedName name="Z_E0C0E50C_6A98_11D3_857C_00A0C9DF1035_.wvu.PrintArea" localSheetId="9" hidden="1">#REF!</definedName>
    <definedName name="Z_E0C0E50C_6A98_11D3_857C_00A0C9DF1035_.wvu.PrintArea" localSheetId="8" hidden="1">#REF!</definedName>
    <definedName name="Z_E0C0E50C_6A98_11D3_857C_00A0C9DF1035_.wvu.PrintArea" localSheetId="21" hidden="1">#REF!</definedName>
    <definedName name="Z_E0C0E50C_6A98_11D3_857C_00A0C9DF1035_.wvu.PrintArea" localSheetId="6" hidden="1">#REF!</definedName>
    <definedName name="Z_E0C0E50C_6A98_11D3_857C_00A0C9DF1035_.wvu.PrintArea" localSheetId="0" hidden="1">#REF!</definedName>
    <definedName name="Z_E0C0E50C_6A98_11D3_857C_00A0C9DF1035_.wvu.PrintArea" localSheetId="2" hidden="1">#REF!</definedName>
    <definedName name="Z_E0C0E50C_6A98_11D3_857C_00A0C9DF1035_.wvu.PrintArea" localSheetId="1" hidden="1">#REF!</definedName>
    <definedName name="Z_E0C0E50C_6A98_11D3_857C_00A0C9DF1035_.wvu.PrintArea" localSheetId="33" hidden="1">#REF!</definedName>
    <definedName name="Z_E0C0E50C_6A98_11D3_857C_00A0C9DF1035_.wvu.PrintArea" localSheetId="25" hidden="1">#REF!</definedName>
    <definedName name="Z_E0C0E50C_6A98_11D3_857C_00A0C9DF1035_.wvu.PrintArea" hidden="1">#REF!</definedName>
    <definedName name="Z_E0C0E50E_6A98_11D3_857C_00A0C9DF1035_.wvu.PrintArea" localSheetId="17" hidden="1">#REF!</definedName>
    <definedName name="Z_E0C0E50E_6A98_11D3_857C_00A0C9DF1035_.wvu.PrintArea" localSheetId="16" hidden="1">#REF!</definedName>
    <definedName name="Z_E0C0E50E_6A98_11D3_857C_00A0C9DF1035_.wvu.PrintArea" localSheetId="53" hidden="1">#REF!</definedName>
    <definedName name="Z_E0C0E50E_6A98_11D3_857C_00A0C9DF1035_.wvu.PrintArea" localSheetId="23" hidden="1">#REF!</definedName>
    <definedName name="Z_E0C0E50E_6A98_11D3_857C_00A0C9DF1035_.wvu.PrintArea" localSheetId="14" hidden="1">#REF!</definedName>
    <definedName name="Z_E0C0E50E_6A98_11D3_857C_00A0C9DF1035_.wvu.PrintArea" localSheetId="13" hidden="1">#REF!</definedName>
    <definedName name="Z_E0C0E50E_6A98_11D3_857C_00A0C9DF1035_.wvu.PrintArea" localSheetId="12" hidden="1">#REF!</definedName>
    <definedName name="Z_E0C0E50E_6A98_11D3_857C_00A0C9DF1035_.wvu.PrintArea" localSheetId="36" hidden="1">#REF!</definedName>
    <definedName name="Z_E0C0E50E_6A98_11D3_857C_00A0C9DF1035_.wvu.PrintArea" localSheetId="10" hidden="1">#REF!</definedName>
    <definedName name="Z_E0C0E50E_6A98_11D3_857C_00A0C9DF1035_.wvu.PrintArea" localSheetId="11" hidden="1">#REF!</definedName>
    <definedName name="Z_E0C0E50E_6A98_11D3_857C_00A0C9DF1035_.wvu.PrintArea" localSheetId="9" hidden="1">#REF!</definedName>
    <definedName name="Z_E0C0E50E_6A98_11D3_857C_00A0C9DF1035_.wvu.PrintArea" localSheetId="8" hidden="1">#REF!</definedName>
    <definedName name="Z_E0C0E50E_6A98_11D3_857C_00A0C9DF1035_.wvu.PrintArea" localSheetId="21" hidden="1">#REF!</definedName>
    <definedName name="Z_E0C0E50E_6A98_11D3_857C_00A0C9DF1035_.wvu.PrintArea" localSheetId="6" hidden="1">#REF!</definedName>
    <definedName name="Z_E0C0E50E_6A98_11D3_857C_00A0C9DF1035_.wvu.PrintArea" localSheetId="0" hidden="1">#REF!</definedName>
    <definedName name="Z_E0C0E50E_6A98_11D3_857C_00A0C9DF1035_.wvu.PrintArea" localSheetId="2" hidden="1">#REF!</definedName>
    <definedName name="Z_E0C0E50E_6A98_11D3_857C_00A0C9DF1035_.wvu.PrintArea" localSheetId="1" hidden="1">#REF!</definedName>
    <definedName name="Z_E0C0E50E_6A98_11D3_857C_00A0C9DF1035_.wvu.PrintArea" localSheetId="33" hidden="1">#REF!</definedName>
    <definedName name="Z_E0C0E50E_6A98_11D3_857C_00A0C9DF1035_.wvu.PrintArea" localSheetId="25" hidden="1">#REF!</definedName>
    <definedName name="Z_E0C0E50E_6A98_11D3_857C_00A0C9DF1035_.wvu.PrintArea" hidden="1">#REF!</definedName>
    <definedName name="Z_E0C0E50F_6A98_11D3_857C_00A0C9DF1035_.wvu.PrintArea" localSheetId="17" hidden="1">#REF!</definedName>
    <definedName name="Z_E0C0E50F_6A98_11D3_857C_00A0C9DF1035_.wvu.PrintArea" localSheetId="16" hidden="1">#REF!</definedName>
    <definedName name="Z_E0C0E50F_6A98_11D3_857C_00A0C9DF1035_.wvu.PrintArea" localSheetId="53" hidden="1">#REF!</definedName>
    <definedName name="Z_E0C0E50F_6A98_11D3_857C_00A0C9DF1035_.wvu.PrintArea" localSheetId="23" hidden="1">#REF!</definedName>
    <definedName name="Z_E0C0E50F_6A98_11D3_857C_00A0C9DF1035_.wvu.PrintArea" localSheetId="14" hidden="1">#REF!</definedName>
    <definedName name="Z_E0C0E50F_6A98_11D3_857C_00A0C9DF1035_.wvu.PrintArea" localSheetId="13" hidden="1">#REF!</definedName>
    <definedName name="Z_E0C0E50F_6A98_11D3_857C_00A0C9DF1035_.wvu.PrintArea" localSheetId="12" hidden="1">#REF!</definedName>
    <definedName name="Z_E0C0E50F_6A98_11D3_857C_00A0C9DF1035_.wvu.PrintArea" localSheetId="36" hidden="1">#REF!</definedName>
    <definedName name="Z_E0C0E50F_6A98_11D3_857C_00A0C9DF1035_.wvu.PrintArea" localSheetId="10" hidden="1">#REF!</definedName>
    <definedName name="Z_E0C0E50F_6A98_11D3_857C_00A0C9DF1035_.wvu.PrintArea" localSheetId="11" hidden="1">#REF!</definedName>
    <definedName name="Z_E0C0E50F_6A98_11D3_857C_00A0C9DF1035_.wvu.PrintArea" localSheetId="9" hidden="1">#REF!</definedName>
    <definedName name="Z_E0C0E50F_6A98_11D3_857C_00A0C9DF1035_.wvu.PrintArea" localSheetId="8" hidden="1">#REF!</definedName>
    <definedName name="Z_E0C0E50F_6A98_11D3_857C_00A0C9DF1035_.wvu.PrintArea" localSheetId="21" hidden="1">#REF!</definedName>
    <definedName name="Z_E0C0E50F_6A98_11D3_857C_00A0C9DF1035_.wvu.PrintArea" localSheetId="6" hidden="1">#REF!</definedName>
    <definedName name="Z_E0C0E50F_6A98_11D3_857C_00A0C9DF1035_.wvu.PrintArea" localSheetId="0" hidden="1">#REF!</definedName>
    <definedName name="Z_E0C0E50F_6A98_11D3_857C_00A0C9DF1035_.wvu.PrintArea" localSheetId="2" hidden="1">#REF!</definedName>
    <definedName name="Z_E0C0E50F_6A98_11D3_857C_00A0C9DF1035_.wvu.PrintArea" localSheetId="1" hidden="1">#REF!</definedName>
    <definedName name="Z_E0C0E50F_6A98_11D3_857C_00A0C9DF1035_.wvu.PrintArea" localSheetId="33" hidden="1">#REF!</definedName>
    <definedName name="Z_E0C0E50F_6A98_11D3_857C_00A0C9DF1035_.wvu.PrintArea" localSheetId="25" hidden="1">#REF!</definedName>
    <definedName name="Z_E0C0E50F_6A98_11D3_857C_00A0C9DF1035_.wvu.PrintArea" hidden="1">#REF!</definedName>
    <definedName name="Z_E0C0E510_6A98_11D3_857C_00A0C9DF1035_.wvu.PrintArea" localSheetId="17" hidden="1">#REF!</definedName>
    <definedName name="Z_E0C0E510_6A98_11D3_857C_00A0C9DF1035_.wvu.PrintArea" localSheetId="16" hidden="1">#REF!</definedName>
    <definedName name="Z_E0C0E510_6A98_11D3_857C_00A0C9DF1035_.wvu.PrintArea" localSheetId="53" hidden="1">#REF!</definedName>
    <definedName name="Z_E0C0E510_6A98_11D3_857C_00A0C9DF1035_.wvu.PrintArea" localSheetId="23" hidden="1">#REF!</definedName>
    <definedName name="Z_E0C0E510_6A98_11D3_857C_00A0C9DF1035_.wvu.PrintArea" localSheetId="14" hidden="1">#REF!</definedName>
    <definedName name="Z_E0C0E510_6A98_11D3_857C_00A0C9DF1035_.wvu.PrintArea" localSheetId="13" hidden="1">#REF!</definedName>
    <definedName name="Z_E0C0E510_6A98_11D3_857C_00A0C9DF1035_.wvu.PrintArea" localSheetId="12" hidden="1">#REF!</definedName>
    <definedName name="Z_E0C0E510_6A98_11D3_857C_00A0C9DF1035_.wvu.PrintArea" localSheetId="36" hidden="1">#REF!</definedName>
    <definedName name="Z_E0C0E510_6A98_11D3_857C_00A0C9DF1035_.wvu.PrintArea" localSheetId="10" hidden="1">#REF!</definedName>
    <definedName name="Z_E0C0E510_6A98_11D3_857C_00A0C9DF1035_.wvu.PrintArea" localSheetId="11" hidden="1">#REF!</definedName>
    <definedName name="Z_E0C0E510_6A98_11D3_857C_00A0C9DF1035_.wvu.PrintArea" localSheetId="9" hidden="1">#REF!</definedName>
    <definedName name="Z_E0C0E510_6A98_11D3_857C_00A0C9DF1035_.wvu.PrintArea" localSheetId="8" hidden="1">#REF!</definedName>
    <definedName name="Z_E0C0E510_6A98_11D3_857C_00A0C9DF1035_.wvu.PrintArea" localSheetId="21" hidden="1">#REF!</definedName>
    <definedName name="Z_E0C0E510_6A98_11D3_857C_00A0C9DF1035_.wvu.PrintArea" localSheetId="6" hidden="1">#REF!</definedName>
    <definedName name="Z_E0C0E510_6A98_11D3_857C_00A0C9DF1035_.wvu.PrintArea" localSheetId="0" hidden="1">#REF!</definedName>
    <definedName name="Z_E0C0E510_6A98_11D3_857C_00A0C9DF1035_.wvu.PrintArea" localSheetId="2" hidden="1">#REF!</definedName>
    <definedName name="Z_E0C0E510_6A98_11D3_857C_00A0C9DF1035_.wvu.PrintArea" localSheetId="1" hidden="1">#REF!</definedName>
    <definedName name="Z_E0C0E510_6A98_11D3_857C_00A0C9DF1035_.wvu.PrintArea" localSheetId="33" hidden="1">#REF!</definedName>
    <definedName name="Z_E0C0E510_6A98_11D3_857C_00A0C9DF1035_.wvu.PrintArea" localSheetId="25" hidden="1">#REF!</definedName>
    <definedName name="Z_E0C0E510_6A98_11D3_857C_00A0C9DF1035_.wvu.PrintArea" hidden="1">#REF!</definedName>
    <definedName name="Z_E0C0E511_6A98_11D3_857C_00A0C9DF1035_.wvu.PrintArea" localSheetId="17" hidden="1">#REF!</definedName>
    <definedName name="Z_E0C0E511_6A98_11D3_857C_00A0C9DF1035_.wvu.PrintArea" localSheetId="16" hidden="1">#REF!</definedName>
    <definedName name="Z_E0C0E511_6A98_11D3_857C_00A0C9DF1035_.wvu.PrintArea" localSheetId="53" hidden="1">#REF!</definedName>
    <definedName name="Z_E0C0E511_6A98_11D3_857C_00A0C9DF1035_.wvu.PrintArea" localSheetId="23" hidden="1">#REF!</definedName>
    <definedName name="Z_E0C0E511_6A98_11D3_857C_00A0C9DF1035_.wvu.PrintArea" localSheetId="14" hidden="1">#REF!</definedName>
    <definedName name="Z_E0C0E511_6A98_11D3_857C_00A0C9DF1035_.wvu.PrintArea" localSheetId="13" hidden="1">#REF!</definedName>
    <definedName name="Z_E0C0E511_6A98_11D3_857C_00A0C9DF1035_.wvu.PrintArea" localSheetId="12" hidden="1">#REF!</definedName>
    <definedName name="Z_E0C0E511_6A98_11D3_857C_00A0C9DF1035_.wvu.PrintArea" localSheetId="36" hidden="1">#REF!</definedName>
    <definedName name="Z_E0C0E511_6A98_11D3_857C_00A0C9DF1035_.wvu.PrintArea" localSheetId="10" hidden="1">#REF!</definedName>
    <definedName name="Z_E0C0E511_6A98_11D3_857C_00A0C9DF1035_.wvu.PrintArea" localSheetId="11" hidden="1">#REF!</definedName>
    <definedName name="Z_E0C0E511_6A98_11D3_857C_00A0C9DF1035_.wvu.PrintArea" localSheetId="9" hidden="1">#REF!</definedName>
    <definedName name="Z_E0C0E511_6A98_11D3_857C_00A0C9DF1035_.wvu.PrintArea" localSheetId="8" hidden="1">#REF!</definedName>
    <definedName name="Z_E0C0E511_6A98_11D3_857C_00A0C9DF1035_.wvu.PrintArea" localSheetId="21" hidden="1">#REF!</definedName>
    <definedName name="Z_E0C0E511_6A98_11D3_857C_00A0C9DF1035_.wvu.PrintArea" localSheetId="6" hidden="1">#REF!</definedName>
    <definedName name="Z_E0C0E511_6A98_11D3_857C_00A0C9DF1035_.wvu.PrintArea" localSheetId="0" hidden="1">#REF!</definedName>
    <definedName name="Z_E0C0E511_6A98_11D3_857C_00A0C9DF1035_.wvu.PrintArea" localSheetId="2" hidden="1">#REF!</definedName>
    <definedName name="Z_E0C0E511_6A98_11D3_857C_00A0C9DF1035_.wvu.PrintArea" localSheetId="1" hidden="1">#REF!</definedName>
    <definedName name="Z_E0C0E511_6A98_11D3_857C_00A0C9DF1035_.wvu.PrintArea" localSheetId="33" hidden="1">#REF!</definedName>
    <definedName name="Z_E0C0E511_6A98_11D3_857C_00A0C9DF1035_.wvu.PrintArea" localSheetId="25" hidden="1">#REF!</definedName>
    <definedName name="Z_E0C0E511_6A98_11D3_857C_00A0C9DF1035_.wvu.PrintArea" hidden="1">#REF!</definedName>
    <definedName name="Z_E0C0E513_6A98_11D3_857C_00A0C9DF1035_.wvu.PrintArea" localSheetId="17" hidden="1">#REF!</definedName>
    <definedName name="Z_E0C0E513_6A98_11D3_857C_00A0C9DF1035_.wvu.PrintArea" localSheetId="16" hidden="1">#REF!</definedName>
    <definedName name="Z_E0C0E513_6A98_11D3_857C_00A0C9DF1035_.wvu.PrintArea" localSheetId="53" hidden="1">#REF!</definedName>
    <definedName name="Z_E0C0E513_6A98_11D3_857C_00A0C9DF1035_.wvu.PrintArea" localSheetId="23" hidden="1">#REF!</definedName>
    <definedName name="Z_E0C0E513_6A98_11D3_857C_00A0C9DF1035_.wvu.PrintArea" localSheetId="14" hidden="1">#REF!</definedName>
    <definedName name="Z_E0C0E513_6A98_11D3_857C_00A0C9DF1035_.wvu.PrintArea" localSheetId="13" hidden="1">#REF!</definedName>
    <definedName name="Z_E0C0E513_6A98_11D3_857C_00A0C9DF1035_.wvu.PrintArea" localSheetId="12" hidden="1">#REF!</definedName>
    <definedName name="Z_E0C0E513_6A98_11D3_857C_00A0C9DF1035_.wvu.PrintArea" localSheetId="36" hidden="1">#REF!</definedName>
    <definedName name="Z_E0C0E513_6A98_11D3_857C_00A0C9DF1035_.wvu.PrintArea" localSheetId="10" hidden="1">#REF!</definedName>
    <definedName name="Z_E0C0E513_6A98_11D3_857C_00A0C9DF1035_.wvu.PrintArea" localSheetId="11" hidden="1">#REF!</definedName>
    <definedName name="Z_E0C0E513_6A98_11D3_857C_00A0C9DF1035_.wvu.PrintArea" localSheetId="9" hidden="1">#REF!</definedName>
    <definedName name="Z_E0C0E513_6A98_11D3_857C_00A0C9DF1035_.wvu.PrintArea" localSheetId="8" hidden="1">#REF!</definedName>
    <definedName name="Z_E0C0E513_6A98_11D3_857C_00A0C9DF1035_.wvu.PrintArea" localSheetId="21" hidden="1">#REF!</definedName>
    <definedName name="Z_E0C0E513_6A98_11D3_857C_00A0C9DF1035_.wvu.PrintArea" localSheetId="6" hidden="1">#REF!</definedName>
    <definedName name="Z_E0C0E513_6A98_11D3_857C_00A0C9DF1035_.wvu.PrintArea" localSheetId="0" hidden="1">#REF!</definedName>
    <definedName name="Z_E0C0E513_6A98_11D3_857C_00A0C9DF1035_.wvu.PrintArea" localSheetId="2" hidden="1">#REF!</definedName>
    <definedName name="Z_E0C0E513_6A98_11D3_857C_00A0C9DF1035_.wvu.PrintArea" localSheetId="1" hidden="1">#REF!</definedName>
    <definedName name="Z_E0C0E513_6A98_11D3_857C_00A0C9DF1035_.wvu.PrintArea" localSheetId="33" hidden="1">#REF!</definedName>
    <definedName name="Z_E0C0E513_6A98_11D3_857C_00A0C9DF1035_.wvu.PrintArea" localSheetId="25" hidden="1">#REF!</definedName>
    <definedName name="Z_E0C0E513_6A98_11D3_857C_00A0C9DF1035_.wvu.PrintArea" hidden="1">#REF!</definedName>
    <definedName name="Z_E0C0E514_6A98_11D3_857C_00A0C9DF1035_.wvu.PrintArea" localSheetId="17" hidden="1">#REF!</definedName>
    <definedName name="Z_E0C0E514_6A98_11D3_857C_00A0C9DF1035_.wvu.PrintArea" localSheetId="16" hidden="1">#REF!</definedName>
    <definedName name="Z_E0C0E514_6A98_11D3_857C_00A0C9DF1035_.wvu.PrintArea" localSheetId="53" hidden="1">#REF!</definedName>
    <definedName name="Z_E0C0E514_6A98_11D3_857C_00A0C9DF1035_.wvu.PrintArea" localSheetId="23" hidden="1">#REF!</definedName>
    <definedName name="Z_E0C0E514_6A98_11D3_857C_00A0C9DF1035_.wvu.PrintArea" localSheetId="14" hidden="1">#REF!</definedName>
    <definedName name="Z_E0C0E514_6A98_11D3_857C_00A0C9DF1035_.wvu.PrintArea" localSheetId="13" hidden="1">#REF!</definedName>
    <definedName name="Z_E0C0E514_6A98_11D3_857C_00A0C9DF1035_.wvu.PrintArea" localSheetId="12" hidden="1">#REF!</definedName>
    <definedName name="Z_E0C0E514_6A98_11D3_857C_00A0C9DF1035_.wvu.PrintArea" localSheetId="36" hidden="1">#REF!</definedName>
    <definedName name="Z_E0C0E514_6A98_11D3_857C_00A0C9DF1035_.wvu.PrintArea" localSheetId="10" hidden="1">#REF!</definedName>
    <definedName name="Z_E0C0E514_6A98_11D3_857C_00A0C9DF1035_.wvu.PrintArea" localSheetId="11" hidden="1">#REF!</definedName>
    <definedName name="Z_E0C0E514_6A98_11D3_857C_00A0C9DF1035_.wvu.PrintArea" localSheetId="9" hidden="1">#REF!</definedName>
    <definedName name="Z_E0C0E514_6A98_11D3_857C_00A0C9DF1035_.wvu.PrintArea" localSheetId="8" hidden="1">#REF!</definedName>
    <definedName name="Z_E0C0E514_6A98_11D3_857C_00A0C9DF1035_.wvu.PrintArea" localSheetId="21" hidden="1">#REF!</definedName>
    <definedName name="Z_E0C0E514_6A98_11D3_857C_00A0C9DF1035_.wvu.PrintArea" localSheetId="6" hidden="1">#REF!</definedName>
    <definedName name="Z_E0C0E514_6A98_11D3_857C_00A0C9DF1035_.wvu.PrintArea" localSheetId="0" hidden="1">#REF!</definedName>
    <definedName name="Z_E0C0E514_6A98_11D3_857C_00A0C9DF1035_.wvu.PrintArea" localSheetId="2" hidden="1">#REF!</definedName>
    <definedName name="Z_E0C0E514_6A98_11D3_857C_00A0C9DF1035_.wvu.PrintArea" localSheetId="1" hidden="1">#REF!</definedName>
    <definedName name="Z_E0C0E514_6A98_11D3_857C_00A0C9DF1035_.wvu.PrintArea" localSheetId="33" hidden="1">#REF!</definedName>
    <definedName name="Z_E0C0E514_6A98_11D3_857C_00A0C9DF1035_.wvu.PrintArea" localSheetId="25" hidden="1">#REF!</definedName>
    <definedName name="Z_E0C0E514_6A98_11D3_857C_00A0C9DF1035_.wvu.PrintArea" hidden="1">#REF!</definedName>
    <definedName name="Z_E0C0E515_6A98_11D3_857C_00A0C9DF1035_.wvu.PrintArea" localSheetId="17" hidden="1">#REF!</definedName>
    <definedName name="Z_E0C0E515_6A98_11D3_857C_00A0C9DF1035_.wvu.PrintArea" localSheetId="16" hidden="1">#REF!</definedName>
    <definedName name="Z_E0C0E515_6A98_11D3_857C_00A0C9DF1035_.wvu.PrintArea" localSheetId="53" hidden="1">#REF!</definedName>
    <definedName name="Z_E0C0E515_6A98_11D3_857C_00A0C9DF1035_.wvu.PrintArea" localSheetId="23" hidden="1">#REF!</definedName>
    <definedName name="Z_E0C0E515_6A98_11D3_857C_00A0C9DF1035_.wvu.PrintArea" localSheetId="14" hidden="1">#REF!</definedName>
    <definedName name="Z_E0C0E515_6A98_11D3_857C_00A0C9DF1035_.wvu.PrintArea" localSheetId="13" hidden="1">#REF!</definedName>
    <definedName name="Z_E0C0E515_6A98_11D3_857C_00A0C9DF1035_.wvu.PrintArea" localSheetId="12" hidden="1">#REF!</definedName>
    <definedName name="Z_E0C0E515_6A98_11D3_857C_00A0C9DF1035_.wvu.PrintArea" localSheetId="36" hidden="1">#REF!</definedName>
    <definedName name="Z_E0C0E515_6A98_11D3_857C_00A0C9DF1035_.wvu.PrintArea" localSheetId="10" hidden="1">#REF!</definedName>
    <definedName name="Z_E0C0E515_6A98_11D3_857C_00A0C9DF1035_.wvu.PrintArea" localSheetId="11" hidden="1">#REF!</definedName>
    <definedName name="Z_E0C0E515_6A98_11D3_857C_00A0C9DF1035_.wvu.PrintArea" localSheetId="9" hidden="1">#REF!</definedName>
    <definedName name="Z_E0C0E515_6A98_11D3_857C_00A0C9DF1035_.wvu.PrintArea" localSheetId="8" hidden="1">#REF!</definedName>
    <definedName name="Z_E0C0E515_6A98_11D3_857C_00A0C9DF1035_.wvu.PrintArea" localSheetId="21" hidden="1">#REF!</definedName>
    <definedName name="Z_E0C0E515_6A98_11D3_857C_00A0C9DF1035_.wvu.PrintArea" localSheetId="6" hidden="1">#REF!</definedName>
    <definedName name="Z_E0C0E515_6A98_11D3_857C_00A0C9DF1035_.wvu.PrintArea" localSheetId="0" hidden="1">#REF!</definedName>
    <definedName name="Z_E0C0E515_6A98_11D3_857C_00A0C9DF1035_.wvu.PrintArea" localSheetId="2" hidden="1">#REF!</definedName>
    <definedName name="Z_E0C0E515_6A98_11D3_857C_00A0C9DF1035_.wvu.PrintArea" localSheetId="1" hidden="1">#REF!</definedName>
    <definedName name="Z_E0C0E515_6A98_11D3_857C_00A0C9DF1035_.wvu.PrintArea" localSheetId="33" hidden="1">#REF!</definedName>
    <definedName name="Z_E0C0E515_6A98_11D3_857C_00A0C9DF1035_.wvu.PrintArea" localSheetId="25" hidden="1">#REF!</definedName>
    <definedName name="Z_E0C0E515_6A98_11D3_857C_00A0C9DF1035_.wvu.PrintArea" hidden="1">#REF!</definedName>
    <definedName name="Z_E0C0E516_6A98_11D3_857C_00A0C9DF1035_.wvu.PrintArea" localSheetId="17" hidden="1">#REF!</definedName>
    <definedName name="Z_E0C0E516_6A98_11D3_857C_00A0C9DF1035_.wvu.PrintArea" localSheetId="16" hidden="1">#REF!</definedName>
    <definedName name="Z_E0C0E516_6A98_11D3_857C_00A0C9DF1035_.wvu.PrintArea" localSheetId="53" hidden="1">#REF!</definedName>
    <definedName name="Z_E0C0E516_6A98_11D3_857C_00A0C9DF1035_.wvu.PrintArea" localSheetId="23" hidden="1">#REF!</definedName>
    <definedName name="Z_E0C0E516_6A98_11D3_857C_00A0C9DF1035_.wvu.PrintArea" localSheetId="14" hidden="1">#REF!</definedName>
    <definedName name="Z_E0C0E516_6A98_11D3_857C_00A0C9DF1035_.wvu.PrintArea" localSheetId="13" hidden="1">#REF!</definedName>
    <definedName name="Z_E0C0E516_6A98_11D3_857C_00A0C9DF1035_.wvu.PrintArea" localSheetId="12" hidden="1">#REF!</definedName>
    <definedName name="Z_E0C0E516_6A98_11D3_857C_00A0C9DF1035_.wvu.PrintArea" localSheetId="36" hidden="1">#REF!</definedName>
    <definedName name="Z_E0C0E516_6A98_11D3_857C_00A0C9DF1035_.wvu.PrintArea" localSheetId="10" hidden="1">#REF!</definedName>
    <definedName name="Z_E0C0E516_6A98_11D3_857C_00A0C9DF1035_.wvu.PrintArea" localSheetId="11" hidden="1">#REF!</definedName>
    <definedName name="Z_E0C0E516_6A98_11D3_857C_00A0C9DF1035_.wvu.PrintArea" localSheetId="9" hidden="1">#REF!</definedName>
    <definedName name="Z_E0C0E516_6A98_11D3_857C_00A0C9DF1035_.wvu.PrintArea" localSheetId="8" hidden="1">#REF!</definedName>
    <definedName name="Z_E0C0E516_6A98_11D3_857C_00A0C9DF1035_.wvu.PrintArea" localSheetId="21" hidden="1">#REF!</definedName>
    <definedName name="Z_E0C0E516_6A98_11D3_857C_00A0C9DF1035_.wvu.PrintArea" localSheetId="6" hidden="1">#REF!</definedName>
    <definedName name="Z_E0C0E516_6A98_11D3_857C_00A0C9DF1035_.wvu.PrintArea" localSheetId="0" hidden="1">#REF!</definedName>
    <definedName name="Z_E0C0E516_6A98_11D3_857C_00A0C9DF1035_.wvu.PrintArea" localSheetId="2" hidden="1">#REF!</definedName>
    <definedName name="Z_E0C0E516_6A98_11D3_857C_00A0C9DF1035_.wvu.PrintArea" localSheetId="1" hidden="1">#REF!</definedName>
    <definedName name="Z_E0C0E516_6A98_11D3_857C_00A0C9DF1035_.wvu.PrintArea" localSheetId="33" hidden="1">#REF!</definedName>
    <definedName name="Z_E0C0E516_6A98_11D3_857C_00A0C9DF1035_.wvu.PrintArea" localSheetId="25" hidden="1">#REF!</definedName>
    <definedName name="Z_E0C0E516_6A98_11D3_857C_00A0C9DF1035_.wvu.PrintArea" hidden="1">#REF!</definedName>
    <definedName name="Z_E0C0E518_6A98_11D3_857C_00A0C9DF1035_.wvu.PrintArea" localSheetId="17" hidden="1">#REF!</definedName>
    <definedName name="Z_E0C0E518_6A98_11D3_857C_00A0C9DF1035_.wvu.PrintArea" localSheetId="16" hidden="1">#REF!</definedName>
    <definedName name="Z_E0C0E518_6A98_11D3_857C_00A0C9DF1035_.wvu.PrintArea" localSheetId="53" hidden="1">#REF!</definedName>
    <definedName name="Z_E0C0E518_6A98_11D3_857C_00A0C9DF1035_.wvu.PrintArea" localSheetId="23" hidden="1">#REF!</definedName>
    <definedName name="Z_E0C0E518_6A98_11D3_857C_00A0C9DF1035_.wvu.PrintArea" localSheetId="14" hidden="1">#REF!</definedName>
    <definedName name="Z_E0C0E518_6A98_11D3_857C_00A0C9DF1035_.wvu.PrintArea" localSheetId="13" hidden="1">#REF!</definedName>
    <definedName name="Z_E0C0E518_6A98_11D3_857C_00A0C9DF1035_.wvu.PrintArea" localSheetId="12" hidden="1">#REF!</definedName>
    <definedName name="Z_E0C0E518_6A98_11D3_857C_00A0C9DF1035_.wvu.PrintArea" localSheetId="36" hidden="1">#REF!</definedName>
    <definedName name="Z_E0C0E518_6A98_11D3_857C_00A0C9DF1035_.wvu.PrintArea" localSheetId="10" hidden="1">#REF!</definedName>
    <definedName name="Z_E0C0E518_6A98_11D3_857C_00A0C9DF1035_.wvu.PrintArea" localSheetId="11" hidden="1">#REF!</definedName>
    <definedName name="Z_E0C0E518_6A98_11D3_857C_00A0C9DF1035_.wvu.PrintArea" localSheetId="9" hidden="1">#REF!</definedName>
    <definedName name="Z_E0C0E518_6A98_11D3_857C_00A0C9DF1035_.wvu.PrintArea" localSheetId="8" hidden="1">#REF!</definedName>
    <definedName name="Z_E0C0E518_6A98_11D3_857C_00A0C9DF1035_.wvu.PrintArea" localSheetId="21" hidden="1">#REF!</definedName>
    <definedName name="Z_E0C0E518_6A98_11D3_857C_00A0C9DF1035_.wvu.PrintArea" localSheetId="6" hidden="1">#REF!</definedName>
    <definedName name="Z_E0C0E518_6A98_11D3_857C_00A0C9DF1035_.wvu.PrintArea" localSheetId="0" hidden="1">#REF!</definedName>
    <definedName name="Z_E0C0E518_6A98_11D3_857C_00A0C9DF1035_.wvu.PrintArea" localSheetId="2" hidden="1">#REF!</definedName>
    <definedName name="Z_E0C0E518_6A98_11D3_857C_00A0C9DF1035_.wvu.PrintArea" localSheetId="1" hidden="1">#REF!</definedName>
    <definedName name="Z_E0C0E518_6A98_11D3_857C_00A0C9DF1035_.wvu.PrintArea" localSheetId="33" hidden="1">#REF!</definedName>
    <definedName name="Z_E0C0E518_6A98_11D3_857C_00A0C9DF1035_.wvu.PrintArea" localSheetId="25" hidden="1">#REF!</definedName>
    <definedName name="Z_E0C0E518_6A98_11D3_857C_00A0C9DF1035_.wvu.PrintArea" hidden="1">#REF!</definedName>
    <definedName name="Z_E0C0E519_6A98_11D3_857C_00A0C9DF1035_.wvu.PrintArea" localSheetId="17" hidden="1">#REF!</definedName>
    <definedName name="Z_E0C0E519_6A98_11D3_857C_00A0C9DF1035_.wvu.PrintArea" localSheetId="16" hidden="1">#REF!</definedName>
    <definedName name="Z_E0C0E519_6A98_11D3_857C_00A0C9DF1035_.wvu.PrintArea" localSheetId="53" hidden="1">#REF!</definedName>
    <definedName name="Z_E0C0E519_6A98_11D3_857C_00A0C9DF1035_.wvu.PrintArea" localSheetId="23" hidden="1">#REF!</definedName>
    <definedName name="Z_E0C0E519_6A98_11D3_857C_00A0C9DF1035_.wvu.PrintArea" localSheetId="14" hidden="1">#REF!</definedName>
    <definedName name="Z_E0C0E519_6A98_11D3_857C_00A0C9DF1035_.wvu.PrintArea" localSheetId="13" hidden="1">#REF!</definedName>
    <definedName name="Z_E0C0E519_6A98_11D3_857C_00A0C9DF1035_.wvu.PrintArea" localSheetId="12" hidden="1">#REF!</definedName>
    <definedName name="Z_E0C0E519_6A98_11D3_857C_00A0C9DF1035_.wvu.PrintArea" localSheetId="36" hidden="1">#REF!</definedName>
    <definedName name="Z_E0C0E519_6A98_11D3_857C_00A0C9DF1035_.wvu.PrintArea" localSheetId="10" hidden="1">#REF!</definedName>
    <definedName name="Z_E0C0E519_6A98_11D3_857C_00A0C9DF1035_.wvu.PrintArea" localSheetId="11" hidden="1">#REF!</definedName>
    <definedName name="Z_E0C0E519_6A98_11D3_857C_00A0C9DF1035_.wvu.PrintArea" localSheetId="9" hidden="1">#REF!</definedName>
    <definedName name="Z_E0C0E519_6A98_11D3_857C_00A0C9DF1035_.wvu.PrintArea" localSheetId="8" hidden="1">#REF!</definedName>
    <definedName name="Z_E0C0E519_6A98_11D3_857C_00A0C9DF1035_.wvu.PrintArea" localSheetId="21" hidden="1">#REF!</definedName>
    <definedName name="Z_E0C0E519_6A98_11D3_857C_00A0C9DF1035_.wvu.PrintArea" localSheetId="6" hidden="1">#REF!</definedName>
    <definedName name="Z_E0C0E519_6A98_11D3_857C_00A0C9DF1035_.wvu.PrintArea" localSheetId="0" hidden="1">#REF!</definedName>
    <definedName name="Z_E0C0E519_6A98_11D3_857C_00A0C9DF1035_.wvu.PrintArea" localSheetId="2" hidden="1">#REF!</definedName>
    <definedName name="Z_E0C0E519_6A98_11D3_857C_00A0C9DF1035_.wvu.PrintArea" localSheetId="1" hidden="1">#REF!</definedName>
    <definedName name="Z_E0C0E519_6A98_11D3_857C_00A0C9DF1035_.wvu.PrintArea" localSheetId="33" hidden="1">#REF!</definedName>
    <definedName name="Z_E0C0E519_6A98_11D3_857C_00A0C9DF1035_.wvu.PrintArea" localSheetId="25" hidden="1">#REF!</definedName>
    <definedName name="Z_E0C0E519_6A98_11D3_857C_00A0C9DF1035_.wvu.PrintArea" hidden="1">#REF!</definedName>
    <definedName name="Z_E3339D5D_3855_11D3_8575_00A0C9DF1035_.wvu.PrintArea" localSheetId="17" hidden="1">#REF!</definedName>
    <definedName name="Z_E3339D5D_3855_11D3_8575_00A0C9DF1035_.wvu.PrintArea" localSheetId="16" hidden="1">#REF!</definedName>
    <definedName name="Z_E3339D5D_3855_11D3_8575_00A0C9DF1035_.wvu.PrintArea" localSheetId="53" hidden="1">#REF!</definedName>
    <definedName name="Z_E3339D5D_3855_11D3_8575_00A0C9DF1035_.wvu.PrintArea" localSheetId="23" hidden="1">#REF!</definedName>
    <definedName name="Z_E3339D5D_3855_11D3_8575_00A0C9DF1035_.wvu.PrintArea" localSheetId="14" hidden="1">#REF!</definedName>
    <definedName name="Z_E3339D5D_3855_11D3_8575_00A0C9DF1035_.wvu.PrintArea" localSheetId="13" hidden="1">#REF!</definedName>
    <definedName name="Z_E3339D5D_3855_11D3_8575_00A0C9DF1035_.wvu.PrintArea" localSheetId="12" hidden="1">#REF!</definedName>
    <definedName name="Z_E3339D5D_3855_11D3_8575_00A0C9DF1035_.wvu.PrintArea" localSheetId="36" hidden="1">#REF!</definedName>
    <definedName name="Z_E3339D5D_3855_11D3_8575_00A0C9DF1035_.wvu.PrintArea" localSheetId="10" hidden="1">#REF!</definedName>
    <definedName name="Z_E3339D5D_3855_11D3_8575_00A0C9DF1035_.wvu.PrintArea" localSheetId="11" hidden="1">#REF!</definedName>
    <definedName name="Z_E3339D5D_3855_11D3_8575_00A0C9DF1035_.wvu.PrintArea" localSheetId="9" hidden="1">#REF!</definedName>
    <definedName name="Z_E3339D5D_3855_11D3_8575_00A0C9DF1035_.wvu.PrintArea" localSheetId="8" hidden="1">#REF!</definedName>
    <definedName name="Z_E3339D5D_3855_11D3_8575_00A0C9DF1035_.wvu.PrintArea" localSheetId="21" hidden="1">#REF!</definedName>
    <definedName name="Z_E3339D5D_3855_11D3_8575_00A0C9DF1035_.wvu.PrintArea" localSheetId="6" hidden="1">#REF!</definedName>
    <definedName name="Z_E3339D5D_3855_11D3_8575_00A0C9DF1035_.wvu.PrintArea" localSheetId="0" hidden="1">#REF!</definedName>
    <definedName name="Z_E3339D5D_3855_11D3_8575_00A0C9DF1035_.wvu.PrintArea" localSheetId="2" hidden="1">#REF!</definedName>
    <definedName name="Z_E3339D5D_3855_11D3_8575_00A0C9DF1035_.wvu.PrintArea" localSheetId="1" hidden="1">#REF!</definedName>
    <definedName name="Z_E3339D5D_3855_11D3_8575_00A0C9DF1035_.wvu.PrintArea" localSheetId="33" hidden="1">#REF!</definedName>
    <definedName name="Z_E3339D5D_3855_11D3_8575_00A0C9DF1035_.wvu.PrintArea" localSheetId="25" hidden="1">#REF!</definedName>
    <definedName name="Z_E3339D5D_3855_11D3_8575_00A0C9DF1035_.wvu.PrintArea" hidden="1">#REF!</definedName>
    <definedName name="Z_E3339D5E_3855_11D3_8575_00A0C9DF1035_.wvu.PrintArea" localSheetId="17" hidden="1">#REF!</definedName>
    <definedName name="Z_E3339D5E_3855_11D3_8575_00A0C9DF1035_.wvu.PrintArea" localSheetId="16" hidden="1">#REF!</definedName>
    <definedName name="Z_E3339D5E_3855_11D3_8575_00A0C9DF1035_.wvu.PrintArea" localSheetId="53" hidden="1">#REF!</definedName>
    <definedName name="Z_E3339D5E_3855_11D3_8575_00A0C9DF1035_.wvu.PrintArea" localSheetId="23" hidden="1">#REF!</definedName>
    <definedName name="Z_E3339D5E_3855_11D3_8575_00A0C9DF1035_.wvu.PrintArea" localSheetId="14" hidden="1">#REF!</definedName>
    <definedName name="Z_E3339D5E_3855_11D3_8575_00A0C9DF1035_.wvu.PrintArea" localSheetId="13" hidden="1">#REF!</definedName>
    <definedName name="Z_E3339D5E_3855_11D3_8575_00A0C9DF1035_.wvu.PrintArea" localSheetId="12" hidden="1">#REF!</definedName>
    <definedName name="Z_E3339D5E_3855_11D3_8575_00A0C9DF1035_.wvu.PrintArea" localSheetId="36" hidden="1">#REF!</definedName>
    <definedName name="Z_E3339D5E_3855_11D3_8575_00A0C9DF1035_.wvu.PrintArea" localSheetId="10" hidden="1">#REF!</definedName>
    <definedName name="Z_E3339D5E_3855_11D3_8575_00A0C9DF1035_.wvu.PrintArea" localSheetId="11" hidden="1">#REF!</definedName>
    <definedName name="Z_E3339D5E_3855_11D3_8575_00A0C9DF1035_.wvu.PrintArea" localSheetId="9" hidden="1">#REF!</definedName>
    <definedName name="Z_E3339D5E_3855_11D3_8575_00A0C9DF1035_.wvu.PrintArea" localSheetId="8" hidden="1">#REF!</definedName>
    <definedName name="Z_E3339D5E_3855_11D3_8575_00A0C9DF1035_.wvu.PrintArea" localSheetId="21" hidden="1">#REF!</definedName>
    <definedName name="Z_E3339D5E_3855_11D3_8575_00A0C9DF1035_.wvu.PrintArea" localSheetId="6" hidden="1">#REF!</definedName>
    <definedName name="Z_E3339D5E_3855_11D3_8575_00A0C9DF1035_.wvu.PrintArea" localSheetId="0" hidden="1">#REF!</definedName>
    <definedName name="Z_E3339D5E_3855_11D3_8575_00A0C9DF1035_.wvu.PrintArea" localSheetId="2" hidden="1">#REF!</definedName>
    <definedName name="Z_E3339D5E_3855_11D3_8575_00A0C9DF1035_.wvu.PrintArea" localSheetId="1" hidden="1">#REF!</definedName>
    <definedName name="Z_E3339D5E_3855_11D3_8575_00A0C9DF1035_.wvu.PrintArea" localSheetId="33" hidden="1">#REF!</definedName>
    <definedName name="Z_E3339D5E_3855_11D3_8575_00A0C9DF1035_.wvu.PrintArea" localSheetId="25" hidden="1">#REF!</definedName>
    <definedName name="Z_E3339D5E_3855_11D3_8575_00A0C9DF1035_.wvu.PrintArea" hidden="1">#REF!</definedName>
    <definedName name="Z_E3339D60_3855_11D3_8575_00A0C9DF1035_.wvu.PrintArea" localSheetId="17" hidden="1">#REF!</definedName>
    <definedName name="Z_E3339D60_3855_11D3_8575_00A0C9DF1035_.wvu.PrintArea" localSheetId="16" hidden="1">#REF!</definedName>
    <definedName name="Z_E3339D60_3855_11D3_8575_00A0C9DF1035_.wvu.PrintArea" localSheetId="53" hidden="1">#REF!</definedName>
    <definedName name="Z_E3339D60_3855_11D3_8575_00A0C9DF1035_.wvu.PrintArea" localSheetId="23" hidden="1">#REF!</definedName>
    <definedName name="Z_E3339D60_3855_11D3_8575_00A0C9DF1035_.wvu.PrintArea" localSheetId="14" hidden="1">#REF!</definedName>
    <definedName name="Z_E3339D60_3855_11D3_8575_00A0C9DF1035_.wvu.PrintArea" localSheetId="13" hidden="1">#REF!</definedName>
    <definedName name="Z_E3339D60_3855_11D3_8575_00A0C9DF1035_.wvu.PrintArea" localSheetId="12" hidden="1">#REF!</definedName>
    <definedName name="Z_E3339D60_3855_11D3_8575_00A0C9DF1035_.wvu.PrintArea" localSheetId="36" hidden="1">#REF!</definedName>
    <definedName name="Z_E3339D60_3855_11D3_8575_00A0C9DF1035_.wvu.PrintArea" localSheetId="10" hidden="1">#REF!</definedName>
    <definedName name="Z_E3339D60_3855_11D3_8575_00A0C9DF1035_.wvu.PrintArea" localSheetId="11" hidden="1">#REF!</definedName>
    <definedName name="Z_E3339D60_3855_11D3_8575_00A0C9DF1035_.wvu.PrintArea" localSheetId="9" hidden="1">#REF!</definedName>
    <definedName name="Z_E3339D60_3855_11D3_8575_00A0C9DF1035_.wvu.PrintArea" localSheetId="8" hidden="1">#REF!</definedName>
    <definedName name="Z_E3339D60_3855_11D3_8575_00A0C9DF1035_.wvu.PrintArea" localSheetId="21" hidden="1">#REF!</definedName>
    <definedName name="Z_E3339D60_3855_11D3_8575_00A0C9DF1035_.wvu.PrintArea" localSheetId="6" hidden="1">#REF!</definedName>
    <definedName name="Z_E3339D60_3855_11D3_8575_00A0C9DF1035_.wvu.PrintArea" localSheetId="0" hidden="1">#REF!</definedName>
    <definedName name="Z_E3339D60_3855_11D3_8575_00A0C9DF1035_.wvu.PrintArea" localSheetId="2" hidden="1">#REF!</definedName>
    <definedName name="Z_E3339D60_3855_11D3_8575_00A0C9DF1035_.wvu.PrintArea" localSheetId="1" hidden="1">#REF!</definedName>
    <definedName name="Z_E3339D60_3855_11D3_8575_00A0C9DF1035_.wvu.PrintArea" localSheetId="33" hidden="1">#REF!</definedName>
    <definedName name="Z_E3339D60_3855_11D3_8575_00A0C9DF1035_.wvu.PrintArea" localSheetId="25" hidden="1">#REF!</definedName>
    <definedName name="Z_E3339D60_3855_11D3_8575_00A0C9DF1035_.wvu.PrintArea" hidden="1">#REF!</definedName>
    <definedName name="Z_E3339D61_3855_11D3_8575_00A0C9DF1035_.wvu.PrintArea" localSheetId="17" hidden="1">#REF!</definedName>
    <definedName name="Z_E3339D61_3855_11D3_8575_00A0C9DF1035_.wvu.PrintArea" localSheetId="16" hidden="1">#REF!</definedName>
    <definedName name="Z_E3339D61_3855_11D3_8575_00A0C9DF1035_.wvu.PrintArea" localSheetId="53" hidden="1">#REF!</definedName>
    <definedName name="Z_E3339D61_3855_11D3_8575_00A0C9DF1035_.wvu.PrintArea" localSheetId="23" hidden="1">#REF!</definedName>
    <definedName name="Z_E3339D61_3855_11D3_8575_00A0C9DF1035_.wvu.PrintArea" localSheetId="14" hidden="1">#REF!</definedName>
    <definedName name="Z_E3339D61_3855_11D3_8575_00A0C9DF1035_.wvu.PrintArea" localSheetId="13" hidden="1">#REF!</definedName>
    <definedName name="Z_E3339D61_3855_11D3_8575_00A0C9DF1035_.wvu.PrintArea" localSheetId="12" hidden="1">#REF!</definedName>
    <definedName name="Z_E3339D61_3855_11D3_8575_00A0C9DF1035_.wvu.PrintArea" localSheetId="36" hidden="1">#REF!</definedName>
    <definedName name="Z_E3339D61_3855_11D3_8575_00A0C9DF1035_.wvu.PrintArea" localSheetId="10" hidden="1">#REF!</definedName>
    <definedName name="Z_E3339D61_3855_11D3_8575_00A0C9DF1035_.wvu.PrintArea" localSheetId="11" hidden="1">#REF!</definedName>
    <definedName name="Z_E3339D61_3855_11D3_8575_00A0C9DF1035_.wvu.PrintArea" localSheetId="9" hidden="1">#REF!</definedName>
    <definedName name="Z_E3339D61_3855_11D3_8575_00A0C9DF1035_.wvu.PrintArea" localSheetId="8" hidden="1">#REF!</definedName>
    <definedName name="Z_E3339D61_3855_11D3_8575_00A0C9DF1035_.wvu.PrintArea" localSheetId="21" hidden="1">#REF!</definedName>
    <definedName name="Z_E3339D61_3855_11D3_8575_00A0C9DF1035_.wvu.PrintArea" localSheetId="6" hidden="1">#REF!</definedName>
    <definedName name="Z_E3339D61_3855_11D3_8575_00A0C9DF1035_.wvu.PrintArea" localSheetId="0" hidden="1">#REF!</definedName>
    <definedName name="Z_E3339D61_3855_11D3_8575_00A0C9DF1035_.wvu.PrintArea" localSheetId="2" hidden="1">#REF!</definedName>
    <definedName name="Z_E3339D61_3855_11D3_8575_00A0C9DF1035_.wvu.PrintArea" localSheetId="1" hidden="1">#REF!</definedName>
    <definedName name="Z_E3339D61_3855_11D3_8575_00A0C9DF1035_.wvu.PrintArea" localSheetId="33" hidden="1">#REF!</definedName>
    <definedName name="Z_E3339D61_3855_11D3_8575_00A0C9DF1035_.wvu.PrintArea" localSheetId="25" hidden="1">#REF!</definedName>
    <definedName name="Z_E3339D61_3855_11D3_8575_00A0C9DF1035_.wvu.PrintArea" hidden="1">#REF!</definedName>
    <definedName name="Z_E3339D62_3855_11D3_8575_00A0C9DF1035_.wvu.PrintArea" localSheetId="17" hidden="1">#REF!</definedName>
    <definedName name="Z_E3339D62_3855_11D3_8575_00A0C9DF1035_.wvu.PrintArea" localSheetId="16" hidden="1">#REF!</definedName>
    <definedName name="Z_E3339D62_3855_11D3_8575_00A0C9DF1035_.wvu.PrintArea" localSheetId="53" hidden="1">#REF!</definedName>
    <definedName name="Z_E3339D62_3855_11D3_8575_00A0C9DF1035_.wvu.PrintArea" localSheetId="23" hidden="1">#REF!</definedName>
    <definedName name="Z_E3339D62_3855_11D3_8575_00A0C9DF1035_.wvu.PrintArea" localSheetId="14" hidden="1">#REF!</definedName>
    <definedName name="Z_E3339D62_3855_11D3_8575_00A0C9DF1035_.wvu.PrintArea" localSheetId="13" hidden="1">#REF!</definedName>
    <definedName name="Z_E3339D62_3855_11D3_8575_00A0C9DF1035_.wvu.PrintArea" localSheetId="12" hidden="1">#REF!</definedName>
    <definedName name="Z_E3339D62_3855_11D3_8575_00A0C9DF1035_.wvu.PrintArea" localSheetId="36" hidden="1">#REF!</definedName>
    <definedName name="Z_E3339D62_3855_11D3_8575_00A0C9DF1035_.wvu.PrintArea" localSheetId="10" hidden="1">#REF!</definedName>
    <definedName name="Z_E3339D62_3855_11D3_8575_00A0C9DF1035_.wvu.PrintArea" localSheetId="11" hidden="1">#REF!</definedName>
    <definedName name="Z_E3339D62_3855_11D3_8575_00A0C9DF1035_.wvu.PrintArea" localSheetId="9" hidden="1">#REF!</definedName>
    <definedName name="Z_E3339D62_3855_11D3_8575_00A0C9DF1035_.wvu.PrintArea" localSheetId="8" hidden="1">#REF!</definedName>
    <definedName name="Z_E3339D62_3855_11D3_8575_00A0C9DF1035_.wvu.PrintArea" localSheetId="21" hidden="1">#REF!</definedName>
    <definedName name="Z_E3339D62_3855_11D3_8575_00A0C9DF1035_.wvu.PrintArea" localSheetId="6" hidden="1">#REF!</definedName>
    <definedName name="Z_E3339D62_3855_11D3_8575_00A0C9DF1035_.wvu.PrintArea" localSheetId="0" hidden="1">#REF!</definedName>
    <definedName name="Z_E3339D62_3855_11D3_8575_00A0C9DF1035_.wvu.PrintArea" localSheetId="2" hidden="1">#REF!</definedName>
    <definedName name="Z_E3339D62_3855_11D3_8575_00A0C9DF1035_.wvu.PrintArea" localSheetId="1" hidden="1">#REF!</definedName>
    <definedName name="Z_E3339D62_3855_11D3_8575_00A0C9DF1035_.wvu.PrintArea" localSheetId="33" hidden="1">#REF!</definedName>
    <definedName name="Z_E3339D62_3855_11D3_8575_00A0C9DF1035_.wvu.PrintArea" localSheetId="25" hidden="1">#REF!</definedName>
    <definedName name="Z_E3339D62_3855_11D3_8575_00A0C9DF1035_.wvu.PrintArea" hidden="1">#REF!</definedName>
    <definedName name="Z_E3339D63_3855_11D3_8575_00A0C9DF1035_.wvu.PrintArea" localSheetId="17" hidden="1">#REF!</definedName>
    <definedName name="Z_E3339D63_3855_11D3_8575_00A0C9DF1035_.wvu.PrintArea" localSheetId="16" hidden="1">#REF!</definedName>
    <definedName name="Z_E3339D63_3855_11D3_8575_00A0C9DF1035_.wvu.PrintArea" localSheetId="53" hidden="1">#REF!</definedName>
    <definedName name="Z_E3339D63_3855_11D3_8575_00A0C9DF1035_.wvu.PrintArea" localSheetId="23" hidden="1">#REF!</definedName>
    <definedName name="Z_E3339D63_3855_11D3_8575_00A0C9DF1035_.wvu.PrintArea" localSheetId="14" hidden="1">#REF!</definedName>
    <definedName name="Z_E3339D63_3855_11D3_8575_00A0C9DF1035_.wvu.PrintArea" localSheetId="13" hidden="1">#REF!</definedName>
    <definedName name="Z_E3339D63_3855_11D3_8575_00A0C9DF1035_.wvu.PrintArea" localSheetId="12" hidden="1">#REF!</definedName>
    <definedName name="Z_E3339D63_3855_11D3_8575_00A0C9DF1035_.wvu.PrintArea" localSheetId="36" hidden="1">#REF!</definedName>
    <definedName name="Z_E3339D63_3855_11D3_8575_00A0C9DF1035_.wvu.PrintArea" localSheetId="10" hidden="1">#REF!</definedName>
    <definedName name="Z_E3339D63_3855_11D3_8575_00A0C9DF1035_.wvu.PrintArea" localSheetId="11" hidden="1">#REF!</definedName>
    <definedName name="Z_E3339D63_3855_11D3_8575_00A0C9DF1035_.wvu.PrintArea" localSheetId="9" hidden="1">#REF!</definedName>
    <definedName name="Z_E3339D63_3855_11D3_8575_00A0C9DF1035_.wvu.PrintArea" localSheetId="8" hidden="1">#REF!</definedName>
    <definedName name="Z_E3339D63_3855_11D3_8575_00A0C9DF1035_.wvu.PrintArea" localSheetId="21" hidden="1">#REF!</definedName>
    <definedName name="Z_E3339D63_3855_11D3_8575_00A0C9DF1035_.wvu.PrintArea" localSheetId="6" hidden="1">#REF!</definedName>
    <definedName name="Z_E3339D63_3855_11D3_8575_00A0C9DF1035_.wvu.PrintArea" localSheetId="0" hidden="1">#REF!</definedName>
    <definedName name="Z_E3339D63_3855_11D3_8575_00A0C9DF1035_.wvu.PrintArea" localSheetId="2" hidden="1">#REF!</definedName>
    <definedName name="Z_E3339D63_3855_11D3_8575_00A0C9DF1035_.wvu.PrintArea" localSheetId="1" hidden="1">#REF!</definedName>
    <definedName name="Z_E3339D63_3855_11D3_8575_00A0C9DF1035_.wvu.PrintArea" localSheetId="33" hidden="1">#REF!</definedName>
    <definedName name="Z_E3339D63_3855_11D3_8575_00A0C9DF1035_.wvu.PrintArea" localSheetId="25" hidden="1">#REF!</definedName>
    <definedName name="Z_E3339D63_3855_11D3_8575_00A0C9DF1035_.wvu.PrintArea" hidden="1">#REF!</definedName>
    <definedName name="Z_E3339D65_3855_11D3_8575_00A0C9DF1035_.wvu.PrintArea" localSheetId="17" hidden="1">#REF!</definedName>
    <definedName name="Z_E3339D65_3855_11D3_8575_00A0C9DF1035_.wvu.PrintArea" localSheetId="16" hidden="1">#REF!</definedName>
    <definedName name="Z_E3339D65_3855_11D3_8575_00A0C9DF1035_.wvu.PrintArea" localSheetId="53" hidden="1">#REF!</definedName>
    <definedName name="Z_E3339D65_3855_11D3_8575_00A0C9DF1035_.wvu.PrintArea" localSheetId="23" hidden="1">#REF!</definedName>
    <definedName name="Z_E3339D65_3855_11D3_8575_00A0C9DF1035_.wvu.PrintArea" localSheetId="14" hidden="1">#REF!</definedName>
    <definedName name="Z_E3339D65_3855_11D3_8575_00A0C9DF1035_.wvu.PrintArea" localSheetId="13" hidden="1">#REF!</definedName>
    <definedName name="Z_E3339D65_3855_11D3_8575_00A0C9DF1035_.wvu.PrintArea" localSheetId="12" hidden="1">#REF!</definedName>
    <definedName name="Z_E3339D65_3855_11D3_8575_00A0C9DF1035_.wvu.PrintArea" localSheetId="36" hidden="1">#REF!</definedName>
    <definedName name="Z_E3339D65_3855_11D3_8575_00A0C9DF1035_.wvu.PrintArea" localSheetId="10" hidden="1">#REF!</definedName>
    <definedName name="Z_E3339D65_3855_11D3_8575_00A0C9DF1035_.wvu.PrintArea" localSheetId="11" hidden="1">#REF!</definedName>
    <definedName name="Z_E3339D65_3855_11D3_8575_00A0C9DF1035_.wvu.PrintArea" localSheetId="9" hidden="1">#REF!</definedName>
    <definedName name="Z_E3339D65_3855_11D3_8575_00A0C9DF1035_.wvu.PrintArea" localSheetId="8" hidden="1">#REF!</definedName>
    <definedName name="Z_E3339D65_3855_11D3_8575_00A0C9DF1035_.wvu.PrintArea" localSheetId="21" hidden="1">#REF!</definedName>
    <definedName name="Z_E3339D65_3855_11D3_8575_00A0C9DF1035_.wvu.PrintArea" localSheetId="6" hidden="1">#REF!</definedName>
    <definedName name="Z_E3339D65_3855_11D3_8575_00A0C9DF1035_.wvu.PrintArea" localSheetId="0" hidden="1">#REF!</definedName>
    <definedName name="Z_E3339D65_3855_11D3_8575_00A0C9DF1035_.wvu.PrintArea" localSheetId="2" hidden="1">#REF!</definedName>
    <definedName name="Z_E3339D65_3855_11D3_8575_00A0C9DF1035_.wvu.PrintArea" localSheetId="1" hidden="1">#REF!</definedName>
    <definedName name="Z_E3339D65_3855_11D3_8575_00A0C9DF1035_.wvu.PrintArea" localSheetId="33" hidden="1">#REF!</definedName>
    <definedName name="Z_E3339D65_3855_11D3_8575_00A0C9DF1035_.wvu.PrintArea" localSheetId="25" hidden="1">#REF!</definedName>
    <definedName name="Z_E3339D65_3855_11D3_8575_00A0C9DF1035_.wvu.PrintArea" hidden="1">#REF!</definedName>
    <definedName name="Z_E3339D66_3855_11D3_8575_00A0C9DF1035_.wvu.PrintArea" localSheetId="17" hidden="1">#REF!</definedName>
    <definedName name="Z_E3339D66_3855_11D3_8575_00A0C9DF1035_.wvu.PrintArea" localSheetId="16" hidden="1">#REF!</definedName>
    <definedName name="Z_E3339D66_3855_11D3_8575_00A0C9DF1035_.wvu.PrintArea" localSheetId="53" hidden="1">#REF!</definedName>
    <definedName name="Z_E3339D66_3855_11D3_8575_00A0C9DF1035_.wvu.PrintArea" localSheetId="23" hidden="1">#REF!</definedName>
    <definedName name="Z_E3339D66_3855_11D3_8575_00A0C9DF1035_.wvu.PrintArea" localSheetId="14" hidden="1">#REF!</definedName>
    <definedName name="Z_E3339D66_3855_11D3_8575_00A0C9DF1035_.wvu.PrintArea" localSheetId="13" hidden="1">#REF!</definedName>
    <definedName name="Z_E3339D66_3855_11D3_8575_00A0C9DF1035_.wvu.PrintArea" localSheetId="12" hidden="1">#REF!</definedName>
    <definedName name="Z_E3339D66_3855_11D3_8575_00A0C9DF1035_.wvu.PrintArea" localSheetId="36" hidden="1">#REF!</definedName>
    <definedName name="Z_E3339D66_3855_11D3_8575_00A0C9DF1035_.wvu.PrintArea" localSheetId="10" hidden="1">#REF!</definedName>
    <definedName name="Z_E3339D66_3855_11D3_8575_00A0C9DF1035_.wvu.PrintArea" localSheetId="11" hidden="1">#REF!</definedName>
    <definedName name="Z_E3339D66_3855_11D3_8575_00A0C9DF1035_.wvu.PrintArea" localSheetId="9" hidden="1">#REF!</definedName>
    <definedName name="Z_E3339D66_3855_11D3_8575_00A0C9DF1035_.wvu.PrintArea" localSheetId="8" hidden="1">#REF!</definedName>
    <definedName name="Z_E3339D66_3855_11D3_8575_00A0C9DF1035_.wvu.PrintArea" localSheetId="21" hidden="1">#REF!</definedName>
    <definedName name="Z_E3339D66_3855_11D3_8575_00A0C9DF1035_.wvu.PrintArea" localSheetId="6" hidden="1">#REF!</definedName>
    <definedName name="Z_E3339D66_3855_11D3_8575_00A0C9DF1035_.wvu.PrintArea" localSheetId="0" hidden="1">#REF!</definedName>
    <definedName name="Z_E3339D66_3855_11D3_8575_00A0C9DF1035_.wvu.PrintArea" localSheetId="2" hidden="1">#REF!</definedName>
    <definedName name="Z_E3339D66_3855_11D3_8575_00A0C9DF1035_.wvu.PrintArea" localSheetId="1" hidden="1">#REF!</definedName>
    <definedName name="Z_E3339D66_3855_11D3_8575_00A0C9DF1035_.wvu.PrintArea" localSheetId="33" hidden="1">#REF!</definedName>
    <definedName name="Z_E3339D66_3855_11D3_8575_00A0C9DF1035_.wvu.PrintArea" localSheetId="25" hidden="1">#REF!</definedName>
    <definedName name="Z_E3339D66_3855_11D3_8575_00A0C9DF1035_.wvu.PrintArea" hidden="1">#REF!</definedName>
    <definedName name="Z_E3339D67_3855_11D3_8575_00A0C9DF1035_.wvu.PrintArea" localSheetId="17" hidden="1">#REF!</definedName>
    <definedName name="Z_E3339D67_3855_11D3_8575_00A0C9DF1035_.wvu.PrintArea" localSheetId="16" hidden="1">#REF!</definedName>
    <definedName name="Z_E3339D67_3855_11D3_8575_00A0C9DF1035_.wvu.PrintArea" localSheetId="53" hidden="1">#REF!</definedName>
    <definedName name="Z_E3339D67_3855_11D3_8575_00A0C9DF1035_.wvu.PrintArea" localSheetId="23" hidden="1">#REF!</definedName>
    <definedName name="Z_E3339D67_3855_11D3_8575_00A0C9DF1035_.wvu.PrintArea" localSheetId="14" hidden="1">#REF!</definedName>
    <definedName name="Z_E3339D67_3855_11D3_8575_00A0C9DF1035_.wvu.PrintArea" localSheetId="13" hidden="1">#REF!</definedName>
    <definedName name="Z_E3339D67_3855_11D3_8575_00A0C9DF1035_.wvu.PrintArea" localSheetId="12" hidden="1">#REF!</definedName>
    <definedName name="Z_E3339D67_3855_11D3_8575_00A0C9DF1035_.wvu.PrintArea" localSheetId="36" hidden="1">#REF!</definedName>
    <definedName name="Z_E3339D67_3855_11D3_8575_00A0C9DF1035_.wvu.PrintArea" localSheetId="10" hidden="1">#REF!</definedName>
    <definedName name="Z_E3339D67_3855_11D3_8575_00A0C9DF1035_.wvu.PrintArea" localSheetId="11" hidden="1">#REF!</definedName>
    <definedName name="Z_E3339D67_3855_11D3_8575_00A0C9DF1035_.wvu.PrintArea" localSheetId="9" hidden="1">#REF!</definedName>
    <definedName name="Z_E3339D67_3855_11D3_8575_00A0C9DF1035_.wvu.PrintArea" localSheetId="8" hidden="1">#REF!</definedName>
    <definedName name="Z_E3339D67_3855_11D3_8575_00A0C9DF1035_.wvu.PrintArea" localSheetId="21" hidden="1">#REF!</definedName>
    <definedName name="Z_E3339D67_3855_11D3_8575_00A0C9DF1035_.wvu.PrintArea" localSheetId="6" hidden="1">#REF!</definedName>
    <definedName name="Z_E3339D67_3855_11D3_8575_00A0C9DF1035_.wvu.PrintArea" localSheetId="0" hidden="1">#REF!</definedName>
    <definedName name="Z_E3339D67_3855_11D3_8575_00A0C9DF1035_.wvu.PrintArea" localSheetId="2" hidden="1">#REF!</definedName>
    <definedName name="Z_E3339D67_3855_11D3_8575_00A0C9DF1035_.wvu.PrintArea" localSheetId="1" hidden="1">#REF!</definedName>
    <definedName name="Z_E3339D67_3855_11D3_8575_00A0C9DF1035_.wvu.PrintArea" localSheetId="33" hidden="1">#REF!</definedName>
    <definedName name="Z_E3339D67_3855_11D3_8575_00A0C9DF1035_.wvu.PrintArea" localSheetId="25" hidden="1">#REF!</definedName>
    <definedName name="Z_E3339D67_3855_11D3_8575_00A0C9DF1035_.wvu.PrintArea" hidden="1">#REF!</definedName>
    <definedName name="Z_E3339D68_3855_11D3_8575_00A0C9DF1035_.wvu.PrintArea" localSheetId="17" hidden="1">#REF!</definedName>
    <definedName name="Z_E3339D68_3855_11D3_8575_00A0C9DF1035_.wvu.PrintArea" localSheetId="16" hidden="1">#REF!</definedName>
    <definedName name="Z_E3339D68_3855_11D3_8575_00A0C9DF1035_.wvu.PrintArea" localSheetId="53" hidden="1">#REF!</definedName>
    <definedName name="Z_E3339D68_3855_11D3_8575_00A0C9DF1035_.wvu.PrintArea" localSheetId="23" hidden="1">#REF!</definedName>
    <definedName name="Z_E3339D68_3855_11D3_8575_00A0C9DF1035_.wvu.PrintArea" localSheetId="14" hidden="1">#REF!</definedName>
    <definedName name="Z_E3339D68_3855_11D3_8575_00A0C9DF1035_.wvu.PrintArea" localSheetId="13" hidden="1">#REF!</definedName>
    <definedName name="Z_E3339D68_3855_11D3_8575_00A0C9DF1035_.wvu.PrintArea" localSheetId="12" hidden="1">#REF!</definedName>
    <definedName name="Z_E3339D68_3855_11D3_8575_00A0C9DF1035_.wvu.PrintArea" localSheetId="36" hidden="1">#REF!</definedName>
    <definedName name="Z_E3339D68_3855_11D3_8575_00A0C9DF1035_.wvu.PrintArea" localSheetId="10" hidden="1">#REF!</definedName>
    <definedName name="Z_E3339D68_3855_11D3_8575_00A0C9DF1035_.wvu.PrintArea" localSheetId="11" hidden="1">#REF!</definedName>
    <definedName name="Z_E3339D68_3855_11D3_8575_00A0C9DF1035_.wvu.PrintArea" localSheetId="9" hidden="1">#REF!</definedName>
    <definedName name="Z_E3339D68_3855_11D3_8575_00A0C9DF1035_.wvu.PrintArea" localSheetId="8" hidden="1">#REF!</definedName>
    <definedName name="Z_E3339D68_3855_11D3_8575_00A0C9DF1035_.wvu.PrintArea" localSheetId="21" hidden="1">#REF!</definedName>
    <definedName name="Z_E3339D68_3855_11D3_8575_00A0C9DF1035_.wvu.PrintArea" localSheetId="6" hidden="1">#REF!</definedName>
    <definedName name="Z_E3339D68_3855_11D3_8575_00A0C9DF1035_.wvu.PrintArea" localSheetId="0" hidden="1">#REF!</definedName>
    <definedName name="Z_E3339D68_3855_11D3_8575_00A0C9DF1035_.wvu.PrintArea" localSheetId="2" hidden="1">#REF!</definedName>
    <definedName name="Z_E3339D68_3855_11D3_8575_00A0C9DF1035_.wvu.PrintArea" localSheetId="1" hidden="1">#REF!</definedName>
    <definedName name="Z_E3339D68_3855_11D3_8575_00A0C9DF1035_.wvu.PrintArea" localSheetId="33" hidden="1">#REF!</definedName>
    <definedName name="Z_E3339D68_3855_11D3_8575_00A0C9DF1035_.wvu.PrintArea" localSheetId="25" hidden="1">#REF!</definedName>
    <definedName name="Z_E3339D68_3855_11D3_8575_00A0C9DF1035_.wvu.PrintArea" hidden="1">#REF!</definedName>
    <definedName name="Z_E3339D6A_3855_11D3_8575_00A0C9DF1035_.wvu.PrintArea" localSheetId="17" hidden="1">#REF!</definedName>
    <definedName name="Z_E3339D6A_3855_11D3_8575_00A0C9DF1035_.wvu.PrintArea" localSheetId="16" hidden="1">#REF!</definedName>
    <definedName name="Z_E3339D6A_3855_11D3_8575_00A0C9DF1035_.wvu.PrintArea" localSheetId="53" hidden="1">#REF!</definedName>
    <definedName name="Z_E3339D6A_3855_11D3_8575_00A0C9DF1035_.wvu.PrintArea" localSheetId="23" hidden="1">#REF!</definedName>
    <definedName name="Z_E3339D6A_3855_11D3_8575_00A0C9DF1035_.wvu.PrintArea" localSheetId="14" hidden="1">#REF!</definedName>
    <definedName name="Z_E3339D6A_3855_11D3_8575_00A0C9DF1035_.wvu.PrintArea" localSheetId="13" hidden="1">#REF!</definedName>
    <definedName name="Z_E3339D6A_3855_11D3_8575_00A0C9DF1035_.wvu.PrintArea" localSheetId="12" hidden="1">#REF!</definedName>
    <definedName name="Z_E3339D6A_3855_11D3_8575_00A0C9DF1035_.wvu.PrintArea" localSheetId="36" hidden="1">#REF!</definedName>
    <definedName name="Z_E3339D6A_3855_11D3_8575_00A0C9DF1035_.wvu.PrintArea" localSheetId="10" hidden="1">#REF!</definedName>
    <definedName name="Z_E3339D6A_3855_11D3_8575_00A0C9DF1035_.wvu.PrintArea" localSheetId="11" hidden="1">#REF!</definedName>
    <definedName name="Z_E3339D6A_3855_11D3_8575_00A0C9DF1035_.wvu.PrintArea" localSheetId="9" hidden="1">#REF!</definedName>
    <definedName name="Z_E3339D6A_3855_11D3_8575_00A0C9DF1035_.wvu.PrintArea" localSheetId="8" hidden="1">#REF!</definedName>
    <definedName name="Z_E3339D6A_3855_11D3_8575_00A0C9DF1035_.wvu.PrintArea" localSheetId="21" hidden="1">#REF!</definedName>
    <definedName name="Z_E3339D6A_3855_11D3_8575_00A0C9DF1035_.wvu.PrintArea" localSheetId="6" hidden="1">#REF!</definedName>
    <definedName name="Z_E3339D6A_3855_11D3_8575_00A0C9DF1035_.wvu.PrintArea" localSheetId="0" hidden="1">#REF!</definedName>
    <definedName name="Z_E3339D6A_3855_11D3_8575_00A0C9DF1035_.wvu.PrintArea" localSheetId="2" hidden="1">#REF!</definedName>
    <definedName name="Z_E3339D6A_3855_11D3_8575_00A0C9DF1035_.wvu.PrintArea" localSheetId="1" hidden="1">#REF!</definedName>
    <definedName name="Z_E3339D6A_3855_11D3_8575_00A0C9DF1035_.wvu.PrintArea" localSheetId="33" hidden="1">#REF!</definedName>
    <definedName name="Z_E3339D6A_3855_11D3_8575_00A0C9DF1035_.wvu.PrintArea" localSheetId="25" hidden="1">#REF!</definedName>
    <definedName name="Z_E3339D6A_3855_11D3_8575_00A0C9DF1035_.wvu.PrintArea" hidden="1">#REF!</definedName>
    <definedName name="Z_E3339D6B_3855_11D3_8575_00A0C9DF1035_.wvu.PrintArea" localSheetId="17" hidden="1">#REF!</definedName>
    <definedName name="Z_E3339D6B_3855_11D3_8575_00A0C9DF1035_.wvu.PrintArea" localSheetId="16" hidden="1">#REF!</definedName>
    <definedName name="Z_E3339D6B_3855_11D3_8575_00A0C9DF1035_.wvu.PrintArea" localSheetId="53" hidden="1">#REF!</definedName>
    <definedName name="Z_E3339D6B_3855_11D3_8575_00A0C9DF1035_.wvu.PrintArea" localSheetId="23" hidden="1">#REF!</definedName>
    <definedName name="Z_E3339D6B_3855_11D3_8575_00A0C9DF1035_.wvu.PrintArea" localSheetId="14" hidden="1">#REF!</definedName>
    <definedName name="Z_E3339D6B_3855_11D3_8575_00A0C9DF1035_.wvu.PrintArea" localSheetId="13" hidden="1">#REF!</definedName>
    <definedName name="Z_E3339D6B_3855_11D3_8575_00A0C9DF1035_.wvu.PrintArea" localSheetId="12" hidden="1">#REF!</definedName>
    <definedName name="Z_E3339D6B_3855_11D3_8575_00A0C9DF1035_.wvu.PrintArea" localSheetId="36" hidden="1">#REF!</definedName>
    <definedName name="Z_E3339D6B_3855_11D3_8575_00A0C9DF1035_.wvu.PrintArea" localSheetId="10" hidden="1">#REF!</definedName>
    <definedName name="Z_E3339D6B_3855_11D3_8575_00A0C9DF1035_.wvu.PrintArea" localSheetId="11" hidden="1">#REF!</definedName>
    <definedName name="Z_E3339D6B_3855_11D3_8575_00A0C9DF1035_.wvu.PrintArea" localSheetId="9" hidden="1">#REF!</definedName>
    <definedName name="Z_E3339D6B_3855_11D3_8575_00A0C9DF1035_.wvu.PrintArea" localSheetId="8" hidden="1">#REF!</definedName>
    <definedName name="Z_E3339D6B_3855_11D3_8575_00A0C9DF1035_.wvu.PrintArea" localSheetId="21" hidden="1">#REF!</definedName>
    <definedName name="Z_E3339D6B_3855_11D3_8575_00A0C9DF1035_.wvu.PrintArea" localSheetId="6" hidden="1">#REF!</definedName>
    <definedName name="Z_E3339D6B_3855_11D3_8575_00A0C9DF1035_.wvu.PrintArea" localSheetId="0" hidden="1">#REF!</definedName>
    <definedName name="Z_E3339D6B_3855_11D3_8575_00A0C9DF1035_.wvu.PrintArea" localSheetId="2" hidden="1">#REF!</definedName>
    <definedName name="Z_E3339D6B_3855_11D3_8575_00A0C9DF1035_.wvu.PrintArea" localSheetId="1" hidden="1">#REF!</definedName>
    <definedName name="Z_E3339D6B_3855_11D3_8575_00A0C9DF1035_.wvu.PrintArea" localSheetId="33" hidden="1">#REF!</definedName>
    <definedName name="Z_E3339D6B_3855_11D3_8575_00A0C9DF1035_.wvu.PrintArea" localSheetId="25" hidden="1">#REF!</definedName>
    <definedName name="Z_E3339D6B_3855_11D3_8575_00A0C9DF1035_.wvu.PrintArea" hidden="1">#REF!</definedName>
    <definedName name="Z_E3339D6D_3855_11D3_8575_00A0C9DF1035_.wvu.PrintArea" localSheetId="17" hidden="1">#REF!</definedName>
    <definedName name="Z_E3339D6D_3855_11D3_8575_00A0C9DF1035_.wvu.PrintArea" localSheetId="16" hidden="1">#REF!</definedName>
    <definedName name="Z_E3339D6D_3855_11D3_8575_00A0C9DF1035_.wvu.PrintArea" localSheetId="53" hidden="1">#REF!</definedName>
    <definedName name="Z_E3339D6D_3855_11D3_8575_00A0C9DF1035_.wvu.PrintArea" localSheetId="23" hidden="1">#REF!</definedName>
    <definedName name="Z_E3339D6D_3855_11D3_8575_00A0C9DF1035_.wvu.PrintArea" localSheetId="14" hidden="1">#REF!</definedName>
    <definedName name="Z_E3339D6D_3855_11D3_8575_00A0C9DF1035_.wvu.PrintArea" localSheetId="13" hidden="1">#REF!</definedName>
    <definedName name="Z_E3339D6D_3855_11D3_8575_00A0C9DF1035_.wvu.PrintArea" localSheetId="12" hidden="1">#REF!</definedName>
    <definedName name="Z_E3339D6D_3855_11D3_8575_00A0C9DF1035_.wvu.PrintArea" localSheetId="36" hidden="1">#REF!</definedName>
    <definedName name="Z_E3339D6D_3855_11D3_8575_00A0C9DF1035_.wvu.PrintArea" localSheetId="10" hidden="1">#REF!</definedName>
    <definedName name="Z_E3339D6D_3855_11D3_8575_00A0C9DF1035_.wvu.PrintArea" localSheetId="11" hidden="1">#REF!</definedName>
    <definedName name="Z_E3339D6D_3855_11D3_8575_00A0C9DF1035_.wvu.PrintArea" localSheetId="9" hidden="1">#REF!</definedName>
    <definedName name="Z_E3339D6D_3855_11D3_8575_00A0C9DF1035_.wvu.PrintArea" localSheetId="8" hidden="1">#REF!</definedName>
    <definedName name="Z_E3339D6D_3855_11D3_8575_00A0C9DF1035_.wvu.PrintArea" localSheetId="21" hidden="1">#REF!</definedName>
    <definedName name="Z_E3339D6D_3855_11D3_8575_00A0C9DF1035_.wvu.PrintArea" localSheetId="6" hidden="1">#REF!</definedName>
    <definedName name="Z_E3339D6D_3855_11D3_8575_00A0C9DF1035_.wvu.PrintArea" localSheetId="0" hidden="1">#REF!</definedName>
    <definedName name="Z_E3339D6D_3855_11D3_8575_00A0C9DF1035_.wvu.PrintArea" localSheetId="2" hidden="1">#REF!</definedName>
    <definedName name="Z_E3339D6D_3855_11D3_8575_00A0C9DF1035_.wvu.PrintArea" localSheetId="1" hidden="1">#REF!</definedName>
    <definedName name="Z_E3339D6D_3855_11D3_8575_00A0C9DF1035_.wvu.PrintArea" localSheetId="33" hidden="1">#REF!</definedName>
    <definedName name="Z_E3339D6D_3855_11D3_8575_00A0C9DF1035_.wvu.PrintArea" localSheetId="25" hidden="1">#REF!</definedName>
    <definedName name="Z_E3339D6D_3855_11D3_8575_00A0C9DF1035_.wvu.PrintArea" hidden="1">#REF!</definedName>
    <definedName name="Z_E3339D6E_3855_11D3_8575_00A0C9DF1035_.wvu.PrintArea" localSheetId="17" hidden="1">#REF!</definedName>
    <definedName name="Z_E3339D6E_3855_11D3_8575_00A0C9DF1035_.wvu.PrintArea" localSheetId="16" hidden="1">#REF!</definedName>
    <definedName name="Z_E3339D6E_3855_11D3_8575_00A0C9DF1035_.wvu.PrintArea" localSheetId="53" hidden="1">#REF!</definedName>
    <definedName name="Z_E3339D6E_3855_11D3_8575_00A0C9DF1035_.wvu.PrintArea" localSheetId="23" hidden="1">#REF!</definedName>
    <definedName name="Z_E3339D6E_3855_11D3_8575_00A0C9DF1035_.wvu.PrintArea" localSheetId="14" hidden="1">#REF!</definedName>
    <definedName name="Z_E3339D6E_3855_11D3_8575_00A0C9DF1035_.wvu.PrintArea" localSheetId="13" hidden="1">#REF!</definedName>
    <definedName name="Z_E3339D6E_3855_11D3_8575_00A0C9DF1035_.wvu.PrintArea" localSheetId="12" hidden="1">#REF!</definedName>
    <definedName name="Z_E3339D6E_3855_11D3_8575_00A0C9DF1035_.wvu.PrintArea" localSheetId="36" hidden="1">#REF!</definedName>
    <definedName name="Z_E3339D6E_3855_11D3_8575_00A0C9DF1035_.wvu.PrintArea" localSheetId="10" hidden="1">#REF!</definedName>
    <definedName name="Z_E3339D6E_3855_11D3_8575_00A0C9DF1035_.wvu.PrintArea" localSheetId="11" hidden="1">#REF!</definedName>
    <definedName name="Z_E3339D6E_3855_11D3_8575_00A0C9DF1035_.wvu.PrintArea" localSheetId="9" hidden="1">#REF!</definedName>
    <definedName name="Z_E3339D6E_3855_11D3_8575_00A0C9DF1035_.wvu.PrintArea" localSheetId="8" hidden="1">#REF!</definedName>
    <definedName name="Z_E3339D6E_3855_11D3_8575_00A0C9DF1035_.wvu.PrintArea" localSheetId="21" hidden="1">#REF!</definedName>
    <definedName name="Z_E3339D6E_3855_11D3_8575_00A0C9DF1035_.wvu.PrintArea" localSheetId="6" hidden="1">#REF!</definedName>
    <definedName name="Z_E3339D6E_3855_11D3_8575_00A0C9DF1035_.wvu.PrintArea" localSheetId="0" hidden="1">#REF!</definedName>
    <definedName name="Z_E3339D6E_3855_11D3_8575_00A0C9DF1035_.wvu.PrintArea" localSheetId="2" hidden="1">#REF!</definedName>
    <definedName name="Z_E3339D6E_3855_11D3_8575_00A0C9DF1035_.wvu.PrintArea" localSheetId="1" hidden="1">#REF!</definedName>
    <definedName name="Z_E3339D6E_3855_11D3_8575_00A0C9DF1035_.wvu.PrintArea" localSheetId="33" hidden="1">#REF!</definedName>
    <definedName name="Z_E3339D6E_3855_11D3_8575_00A0C9DF1035_.wvu.PrintArea" localSheetId="25" hidden="1">#REF!</definedName>
    <definedName name="Z_E3339D6E_3855_11D3_8575_00A0C9DF1035_.wvu.PrintArea" hidden="1">#REF!</definedName>
    <definedName name="Z_E3339D70_3855_11D3_8575_00A0C9DF1035_.wvu.PrintArea" localSheetId="17" hidden="1">#REF!</definedName>
    <definedName name="Z_E3339D70_3855_11D3_8575_00A0C9DF1035_.wvu.PrintArea" localSheetId="16" hidden="1">#REF!</definedName>
    <definedName name="Z_E3339D70_3855_11D3_8575_00A0C9DF1035_.wvu.PrintArea" localSheetId="53" hidden="1">#REF!</definedName>
    <definedName name="Z_E3339D70_3855_11D3_8575_00A0C9DF1035_.wvu.PrintArea" localSheetId="23" hidden="1">#REF!</definedName>
    <definedName name="Z_E3339D70_3855_11D3_8575_00A0C9DF1035_.wvu.PrintArea" localSheetId="14" hidden="1">#REF!</definedName>
    <definedName name="Z_E3339D70_3855_11D3_8575_00A0C9DF1035_.wvu.PrintArea" localSheetId="13" hidden="1">#REF!</definedName>
    <definedName name="Z_E3339D70_3855_11D3_8575_00A0C9DF1035_.wvu.PrintArea" localSheetId="12" hidden="1">#REF!</definedName>
    <definedName name="Z_E3339D70_3855_11D3_8575_00A0C9DF1035_.wvu.PrintArea" localSheetId="36" hidden="1">#REF!</definedName>
    <definedName name="Z_E3339D70_3855_11D3_8575_00A0C9DF1035_.wvu.PrintArea" localSheetId="10" hidden="1">#REF!</definedName>
    <definedName name="Z_E3339D70_3855_11D3_8575_00A0C9DF1035_.wvu.PrintArea" localSheetId="11" hidden="1">#REF!</definedName>
    <definedName name="Z_E3339D70_3855_11D3_8575_00A0C9DF1035_.wvu.PrintArea" localSheetId="9" hidden="1">#REF!</definedName>
    <definedName name="Z_E3339D70_3855_11D3_8575_00A0C9DF1035_.wvu.PrintArea" localSheetId="8" hidden="1">#REF!</definedName>
    <definedName name="Z_E3339D70_3855_11D3_8575_00A0C9DF1035_.wvu.PrintArea" localSheetId="21" hidden="1">#REF!</definedName>
    <definedName name="Z_E3339D70_3855_11D3_8575_00A0C9DF1035_.wvu.PrintArea" localSheetId="6" hidden="1">#REF!</definedName>
    <definedName name="Z_E3339D70_3855_11D3_8575_00A0C9DF1035_.wvu.PrintArea" localSheetId="0" hidden="1">#REF!</definedName>
    <definedName name="Z_E3339D70_3855_11D3_8575_00A0C9DF1035_.wvu.PrintArea" localSheetId="2" hidden="1">#REF!</definedName>
    <definedName name="Z_E3339D70_3855_11D3_8575_00A0C9DF1035_.wvu.PrintArea" localSheetId="1" hidden="1">#REF!</definedName>
    <definedName name="Z_E3339D70_3855_11D3_8575_00A0C9DF1035_.wvu.PrintArea" localSheetId="33" hidden="1">#REF!</definedName>
    <definedName name="Z_E3339D70_3855_11D3_8575_00A0C9DF1035_.wvu.PrintArea" localSheetId="25" hidden="1">#REF!</definedName>
    <definedName name="Z_E3339D70_3855_11D3_8575_00A0C9DF1035_.wvu.PrintArea" hidden="1">#REF!</definedName>
    <definedName name="Z_E3339D71_3855_11D3_8575_00A0C9DF1035_.wvu.PrintArea" localSheetId="17" hidden="1">#REF!</definedName>
    <definedName name="Z_E3339D71_3855_11D3_8575_00A0C9DF1035_.wvu.PrintArea" localSheetId="16" hidden="1">#REF!</definedName>
    <definedName name="Z_E3339D71_3855_11D3_8575_00A0C9DF1035_.wvu.PrintArea" localSheetId="53" hidden="1">#REF!</definedName>
    <definedName name="Z_E3339D71_3855_11D3_8575_00A0C9DF1035_.wvu.PrintArea" localSheetId="23" hidden="1">#REF!</definedName>
    <definedName name="Z_E3339D71_3855_11D3_8575_00A0C9DF1035_.wvu.PrintArea" localSheetId="14" hidden="1">#REF!</definedName>
    <definedName name="Z_E3339D71_3855_11D3_8575_00A0C9DF1035_.wvu.PrintArea" localSheetId="13" hidden="1">#REF!</definedName>
    <definedName name="Z_E3339D71_3855_11D3_8575_00A0C9DF1035_.wvu.PrintArea" localSheetId="12" hidden="1">#REF!</definedName>
    <definedName name="Z_E3339D71_3855_11D3_8575_00A0C9DF1035_.wvu.PrintArea" localSheetId="36" hidden="1">#REF!</definedName>
    <definedName name="Z_E3339D71_3855_11D3_8575_00A0C9DF1035_.wvu.PrintArea" localSheetId="10" hidden="1">#REF!</definedName>
    <definedName name="Z_E3339D71_3855_11D3_8575_00A0C9DF1035_.wvu.PrintArea" localSheetId="11" hidden="1">#REF!</definedName>
    <definedName name="Z_E3339D71_3855_11D3_8575_00A0C9DF1035_.wvu.PrintArea" localSheetId="9" hidden="1">#REF!</definedName>
    <definedName name="Z_E3339D71_3855_11D3_8575_00A0C9DF1035_.wvu.PrintArea" localSheetId="8" hidden="1">#REF!</definedName>
    <definedName name="Z_E3339D71_3855_11D3_8575_00A0C9DF1035_.wvu.PrintArea" localSheetId="21" hidden="1">#REF!</definedName>
    <definedName name="Z_E3339D71_3855_11D3_8575_00A0C9DF1035_.wvu.PrintArea" localSheetId="6" hidden="1">#REF!</definedName>
    <definedName name="Z_E3339D71_3855_11D3_8575_00A0C9DF1035_.wvu.PrintArea" localSheetId="0" hidden="1">#REF!</definedName>
    <definedName name="Z_E3339D71_3855_11D3_8575_00A0C9DF1035_.wvu.PrintArea" localSheetId="2" hidden="1">#REF!</definedName>
    <definedName name="Z_E3339D71_3855_11D3_8575_00A0C9DF1035_.wvu.PrintArea" localSheetId="1" hidden="1">#REF!</definedName>
    <definedName name="Z_E3339D71_3855_11D3_8575_00A0C9DF1035_.wvu.PrintArea" localSheetId="33" hidden="1">#REF!</definedName>
    <definedName name="Z_E3339D71_3855_11D3_8575_00A0C9DF1035_.wvu.PrintArea" localSheetId="25" hidden="1">#REF!</definedName>
    <definedName name="Z_E3339D71_3855_11D3_8575_00A0C9DF1035_.wvu.PrintArea" hidden="1">#REF!</definedName>
    <definedName name="Z_E3339D72_3855_11D3_8575_00A0C9DF1035_.wvu.PrintArea" localSheetId="17" hidden="1">#REF!</definedName>
    <definedName name="Z_E3339D72_3855_11D3_8575_00A0C9DF1035_.wvu.PrintArea" localSheetId="16" hidden="1">#REF!</definedName>
    <definedName name="Z_E3339D72_3855_11D3_8575_00A0C9DF1035_.wvu.PrintArea" localSheetId="53" hidden="1">#REF!</definedName>
    <definedName name="Z_E3339D72_3855_11D3_8575_00A0C9DF1035_.wvu.PrintArea" localSheetId="23" hidden="1">#REF!</definedName>
    <definedName name="Z_E3339D72_3855_11D3_8575_00A0C9DF1035_.wvu.PrintArea" localSheetId="14" hidden="1">#REF!</definedName>
    <definedName name="Z_E3339D72_3855_11D3_8575_00A0C9DF1035_.wvu.PrintArea" localSheetId="13" hidden="1">#REF!</definedName>
    <definedName name="Z_E3339D72_3855_11D3_8575_00A0C9DF1035_.wvu.PrintArea" localSheetId="12" hidden="1">#REF!</definedName>
    <definedName name="Z_E3339D72_3855_11D3_8575_00A0C9DF1035_.wvu.PrintArea" localSheetId="36" hidden="1">#REF!</definedName>
    <definedName name="Z_E3339D72_3855_11D3_8575_00A0C9DF1035_.wvu.PrintArea" localSheetId="10" hidden="1">#REF!</definedName>
    <definedName name="Z_E3339D72_3855_11D3_8575_00A0C9DF1035_.wvu.PrintArea" localSheetId="11" hidden="1">#REF!</definedName>
    <definedName name="Z_E3339D72_3855_11D3_8575_00A0C9DF1035_.wvu.PrintArea" localSheetId="9" hidden="1">#REF!</definedName>
    <definedName name="Z_E3339D72_3855_11D3_8575_00A0C9DF1035_.wvu.PrintArea" localSheetId="8" hidden="1">#REF!</definedName>
    <definedName name="Z_E3339D72_3855_11D3_8575_00A0C9DF1035_.wvu.PrintArea" localSheetId="21" hidden="1">#REF!</definedName>
    <definedName name="Z_E3339D72_3855_11D3_8575_00A0C9DF1035_.wvu.PrintArea" localSheetId="6" hidden="1">#REF!</definedName>
    <definedName name="Z_E3339D72_3855_11D3_8575_00A0C9DF1035_.wvu.PrintArea" localSheetId="0" hidden="1">#REF!</definedName>
    <definedName name="Z_E3339D72_3855_11D3_8575_00A0C9DF1035_.wvu.PrintArea" localSheetId="2" hidden="1">#REF!</definedName>
    <definedName name="Z_E3339D72_3855_11D3_8575_00A0C9DF1035_.wvu.PrintArea" localSheetId="1" hidden="1">#REF!</definedName>
    <definedName name="Z_E3339D72_3855_11D3_8575_00A0C9DF1035_.wvu.PrintArea" localSheetId="33" hidden="1">#REF!</definedName>
    <definedName name="Z_E3339D72_3855_11D3_8575_00A0C9DF1035_.wvu.PrintArea" localSheetId="25" hidden="1">#REF!</definedName>
    <definedName name="Z_E3339D72_3855_11D3_8575_00A0C9DF1035_.wvu.PrintArea" hidden="1">#REF!</definedName>
    <definedName name="Z_E3339D73_3855_11D3_8575_00A0C9DF1035_.wvu.PrintArea" localSheetId="17" hidden="1">#REF!</definedName>
    <definedName name="Z_E3339D73_3855_11D3_8575_00A0C9DF1035_.wvu.PrintArea" localSheetId="16" hidden="1">#REF!</definedName>
    <definedName name="Z_E3339D73_3855_11D3_8575_00A0C9DF1035_.wvu.PrintArea" localSheetId="53" hidden="1">#REF!</definedName>
    <definedName name="Z_E3339D73_3855_11D3_8575_00A0C9DF1035_.wvu.PrintArea" localSheetId="23" hidden="1">#REF!</definedName>
    <definedName name="Z_E3339D73_3855_11D3_8575_00A0C9DF1035_.wvu.PrintArea" localSheetId="14" hidden="1">#REF!</definedName>
    <definedName name="Z_E3339D73_3855_11D3_8575_00A0C9DF1035_.wvu.PrintArea" localSheetId="13" hidden="1">#REF!</definedName>
    <definedName name="Z_E3339D73_3855_11D3_8575_00A0C9DF1035_.wvu.PrintArea" localSheetId="12" hidden="1">#REF!</definedName>
    <definedName name="Z_E3339D73_3855_11D3_8575_00A0C9DF1035_.wvu.PrintArea" localSheetId="36" hidden="1">#REF!</definedName>
    <definedName name="Z_E3339D73_3855_11D3_8575_00A0C9DF1035_.wvu.PrintArea" localSheetId="10" hidden="1">#REF!</definedName>
    <definedName name="Z_E3339D73_3855_11D3_8575_00A0C9DF1035_.wvu.PrintArea" localSheetId="11" hidden="1">#REF!</definedName>
    <definedName name="Z_E3339D73_3855_11D3_8575_00A0C9DF1035_.wvu.PrintArea" localSheetId="9" hidden="1">#REF!</definedName>
    <definedName name="Z_E3339D73_3855_11D3_8575_00A0C9DF1035_.wvu.PrintArea" localSheetId="8" hidden="1">#REF!</definedName>
    <definedName name="Z_E3339D73_3855_11D3_8575_00A0C9DF1035_.wvu.PrintArea" localSheetId="21" hidden="1">#REF!</definedName>
    <definedName name="Z_E3339D73_3855_11D3_8575_00A0C9DF1035_.wvu.PrintArea" localSheetId="6" hidden="1">#REF!</definedName>
    <definedName name="Z_E3339D73_3855_11D3_8575_00A0C9DF1035_.wvu.PrintArea" localSheetId="0" hidden="1">#REF!</definedName>
    <definedName name="Z_E3339D73_3855_11D3_8575_00A0C9DF1035_.wvu.PrintArea" localSheetId="2" hidden="1">#REF!</definedName>
    <definedName name="Z_E3339D73_3855_11D3_8575_00A0C9DF1035_.wvu.PrintArea" localSheetId="1" hidden="1">#REF!</definedName>
    <definedName name="Z_E3339D73_3855_11D3_8575_00A0C9DF1035_.wvu.PrintArea" localSheetId="33" hidden="1">#REF!</definedName>
    <definedName name="Z_E3339D73_3855_11D3_8575_00A0C9DF1035_.wvu.PrintArea" localSheetId="25" hidden="1">#REF!</definedName>
    <definedName name="Z_E3339D73_3855_11D3_8575_00A0C9DF1035_.wvu.PrintArea" hidden="1">#REF!</definedName>
    <definedName name="Z_E3339D75_3855_11D3_8575_00A0C9DF1035_.wvu.PrintArea" localSheetId="17" hidden="1">#REF!</definedName>
    <definedName name="Z_E3339D75_3855_11D3_8575_00A0C9DF1035_.wvu.PrintArea" localSheetId="16" hidden="1">#REF!</definedName>
    <definedName name="Z_E3339D75_3855_11D3_8575_00A0C9DF1035_.wvu.PrintArea" localSheetId="53" hidden="1">#REF!</definedName>
    <definedName name="Z_E3339D75_3855_11D3_8575_00A0C9DF1035_.wvu.PrintArea" localSheetId="23" hidden="1">#REF!</definedName>
    <definedName name="Z_E3339D75_3855_11D3_8575_00A0C9DF1035_.wvu.PrintArea" localSheetId="14" hidden="1">#REF!</definedName>
    <definedName name="Z_E3339D75_3855_11D3_8575_00A0C9DF1035_.wvu.PrintArea" localSheetId="13" hidden="1">#REF!</definedName>
    <definedName name="Z_E3339D75_3855_11D3_8575_00A0C9DF1035_.wvu.PrintArea" localSheetId="12" hidden="1">#REF!</definedName>
    <definedName name="Z_E3339D75_3855_11D3_8575_00A0C9DF1035_.wvu.PrintArea" localSheetId="36" hidden="1">#REF!</definedName>
    <definedName name="Z_E3339D75_3855_11D3_8575_00A0C9DF1035_.wvu.PrintArea" localSheetId="10" hidden="1">#REF!</definedName>
    <definedName name="Z_E3339D75_3855_11D3_8575_00A0C9DF1035_.wvu.PrintArea" localSheetId="11" hidden="1">#REF!</definedName>
    <definedName name="Z_E3339D75_3855_11D3_8575_00A0C9DF1035_.wvu.PrintArea" localSheetId="9" hidden="1">#REF!</definedName>
    <definedName name="Z_E3339D75_3855_11D3_8575_00A0C9DF1035_.wvu.PrintArea" localSheetId="8" hidden="1">#REF!</definedName>
    <definedName name="Z_E3339D75_3855_11D3_8575_00A0C9DF1035_.wvu.PrintArea" localSheetId="21" hidden="1">#REF!</definedName>
    <definedName name="Z_E3339D75_3855_11D3_8575_00A0C9DF1035_.wvu.PrintArea" localSheetId="6" hidden="1">#REF!</definedName>
    <definedName name="Z_E3339D75_3855_11D3_8575_00A0C9DF1035_.wvu.PrintArea" localSheetId="0" hidden="1">#REF!</definedName>
    <definedName name="Z_E3339D75_3855_11D3_8575_00A0C9DF1035_.wvu.PrintArea" localSheetId="2" hidden="1">#REF!</definedName>
    <definedName name="Z_E3339D75_3855_11D3_8575_00A0C9DF1035_.wvu.PrintArea" localSheetId="1" hidden="1">#REF!</definedName>
    <definedName name="Z_E3339D75_3855_11D3_8575_00A0C9DF1035_.wvu.PrintArea" localSheetId="33" hidden="1">#REF!</definedName>
    <definedName name="Z_E3339D75_3855_11D3_8575_00A0C9DF1035_.wvu.PrintArea" localSheetId="25" hidden="1">#REF!</definedName>
    <definedName name="Z_E3339D75_3855_11D3_8575_00A0C9DF1035_.wvu.PrintArea" hidden="1">#REF!</definedName>
    <definedName name="Z_E3339D76_3855_11D3_8575_00A0C9DF1035_.wvu.PrintArea" localSheetId="17" hidden="1">#REF!</definedName>
    <definedName name="Z_E3339D76_3855_11D3_8575_00A0C9DF1035_.wvu.PrintArea" localSheetId="16" hidden="1">#REF!</definedName>
    <definedName name="Z_E3339D76_3855_11D3_8575_00A0C9DF1035_.wvu.PrintArea" localSheetId="53" hidden="1">#REF!</definedName>
    <definedName name="Z_E3339D76_3855_11D3_8575_00A0C9DF1035_.wvu.PrintArea" localSheetId="23" hidden="1">#REF!</definedName>
    <definedName name="Z_E3339D76_3855_11D3_8575_00A0C9DF1035_.wvu.PrintArea" localSheetId="14" hidden="1">#REF!</definedName>
    <definedName name="Z_E3339D76_3855_11D3_8575_00A0C9DF1035_.wvu.PrintArea" localSheetId="13" hidden="1">#REF!</definedName>
    <definedName name="Z_E3339D76_3855_11D3_8575_00A0C9DF1035_.wvu.PrintArea" localSheetId="12" hidden="1">#REF!</definedName>
    <definedName name="Z_E3339D76_3855_11D3_8575_00A0C9DF1035_.wvu.PrintArea" localSheetId="36" hidden="1">#REF!</definedName>
    <definedName name="Z_E3339D76_3855_11D3_8575_00A0C9DF1035_.wvu.PrintArea" localSheetId="10" hidden="1">#REF!</definedName>
    <definedName name="Z_E3339D76_3855_11D3_8575_00A0C9DF1035_.wvu.PrintArea" localSheetId="11" hidden="1">#REF!</definedName>
    <definedName name="Z_E3339D76_3855_11D3_8575_00A0C9DF1035_.wvu.PrintArea" localSheetId="9" hidden="1">#REF!</definedName>
    <definedName name="Z_E3339D76_3855_11D3_8575_00A0C9DF1035_.wvu.PrintArea" localSheetId="8" hidden="1">#REF!</definedName>
    <definedName name="Z_E3339D76_3855_11D3_8575_00A0C9DF1035_.wvu.PrintArea" localSheetId="21" hidden="1">#REF!</definedName>
    <definedName name="Z_E3339D76_3855_11D3_8575_00A0C9DF1035_.wvu.PrintArea" localSheetId="6" hidden="1">#REF!</definedName>
    <definedName name="Z_E3339D76_3855_11D3_8575_00A0C9DF1035_.wvu.PrintArea" localSheetId="0" hidden="1">#REF!</definedName>
    <definedName name="Z_E3339D76_3855_11D3_8575_00A0C9DF1035_.wvu.PrintArea" localSheetId="2" hidden="1">#REF!</definedName>
    <definedName name="Z_E3339D76_3855_11D3_8575_00A0C9DF1035_.wvu.PrintArea" localSheetId="1" hidden="1">#REF!</definedName>
    <definedName name="Z_E3339D76_3855_11D3_8575_00A0C9DF1035_.wvu.PrintArea" localSheetId="33" hidden="1">#REF!</definedName>
    <definedName name="Z_E3339D76_3855_11D3_8575_00A0C9DF1035_.wvu.PrintArea" localSheetId="25" hidden="1">#REF!</definedName>
    <definedName name="Z_E3339D76_3855_11D3_8575_00A0C9DF1035_.wvu.PrintArea" hidden="1">#REF!</definedName>
    <definedName name="Z_E3339D77_3855_11D3_8575_00A0C9DF1035_.wvu.PrintArea" localSheetId="17" hidden="1">#REF!</definedName>
    <definedName name="Z_E3339D77_3855_11D3_8575_00A0C9DF1035_.wvu.PrintArea" localSheetId="16" hidden="1">#REF!</definedName>
    <definedName name="Z_E3339D77_3855_11D3_8575_00A0C9DF1035_.wvu.PrintArea" localSheetId="53" hidden="1">#REF!</definedName>
    <definedName name="Z_E3339D77_3855_11D3_8575_00A0C9DF1035_.wvu.PrintArea" localSheetId="23" hidden="1">#REF!</definedName>
    <definedName name="Z_E3339D77_3855_11D3_8575_00A0C9DF1035_.wvu.PrintArea" localSheetId="14" hidden="1">#REF!</definedName>
    <definedName name="Z_E3339D77_3855_11D3_8575_00A0C9DF1035_.wvu.PrintArea" localSheetId="13" hidden="1">#REF!</definedName>
    <definedName name="Z_E3339D77_3855_11D3_8575_00A0C9DF1035_.wvu.PrintArea" localSheetId="12" hidden="1">#REF!</definedName>
    <definedName name="Z_E3339D77_3855_11D3_8575_00A0C9DF1035_.wvu.PrintArea" localSheetId="36" hidden="1">#REF!</definedName>
    <definedName name="Z_E3339D77_3855_11D3_8575_00A0C9DF1035_.wvu.PrintArea" localSheetId="10" hidden="1">#REF!</definedName>
    <definedName name="Z_E3339D77_3855_11D3_8575_00A0C9DF1035_.wvu.PrintArea" localSheetId="11" hidden="1">#REF!</definedName>
    <definedName name="Z_E3339D77_3855_11D3_8575_00A0C9DF1035_.wvu.PrintArea" localSheetId="9" hidden="1">#REF!</definedName>
    <definedName name="Z_E3339D77_3855_11D3_8575_00A0C9DF1035_.wvu.PrintArea" localSheetId="8" hidden="1">#REF!</definedName>
    <definedName name="Z_E3339D77_3855_11D3_8575_00A0C9DF1035_.wvu.PrintArea" localSheetId="21" hidden="1">#REF!</definedName>
    <definedName name="Z_E3339D77_3855_11D3_8575_00A0C9DF1035_.wvu.PrintArea" localSheetId="6" hidden="1">#REF!</definedName>
    <definedName name="Z_E3339D77_3855_11D3_8575_00A0C9DF1035_.wvu.PrintArea" localSheetId="0" hidden="1">#REF!</definedName>
    <definedName name="Z_E3339D77_3855_11D3_8575_00A0C9DF1035_.wvu.PrintArea" localSheetId="2" hidden="1">#REF!</definedName>
    <definedName name="Z_E3339D77_3855_11D3_8575_00A0C9DF1035_.wvu.PrintArea" localSheetId="1" hidden="1">#REF!</definedName>
    <definedName name="Z_E3339D77_3855_11D3_8575_00A0C9DF1035_.wvu.PrintArea" localSheetId="33" hidden="1">#REF!</definedName>
    <definedName name="Z_E3339D77_3855_11D3_8575_00A0C9DF1035_.wvu.PrintArea" localSheetId="25" hidden="1">#REF!</definedName>
    <definedName name="Z_E3339D77_3855_11D3_8575_00A0C9DF1035_.wvu.PrintArea" hidden="1">#REF!</definedName>
    <definedName name="Z_E3339D78_3855_11D3_8575_00A0C9DF1035_.wvu.PrintArea" localSheetId="17" hidden="1">#REF!</definedName>
    <definedName name="Z_E3339D78_3855_11D3_8575_00A0C9DF1035_.wvu.PrintArea" localSheetId="16" hidden="1">#REF!</definedName>
    <definedName name="Z_E3339D78_3855_11D3_8575_00A0C9DF1035_.wvu.PrintArea" localSheetId="53" hidden="1">#REF!</definedName>
    <definedName name="Z_E3339D78_3855_11D3_8575_00A0C9DF1035_.wvu.PrintArea" localSheetId="23" hidden="1">#REF!</definedName>
    <definedName name="Z_E3339D78_3855_11D3_8575_00A0C9DF1035_.wvu.PrintArea" localSheetId="14" hidden="1">#REF!</definedName>
    <definedName name="Z_E3339D78_3855_11D3_8575_00A0C9DF1035_.wvu.PrintArea" localSheetId="13" hidden="1">#REF!</definedName>
    <definedName name="Z_E3339D78_3855_11D3_8575_00A0C9DF1035_.wvu.PrintArea" localSheetId="12" hidden="1">#REF!</definedName>
    <definedName name="Z_E3339D78_3855_11D3_8575_00A0C9DF1035_.wvu.PrintArea" localSheetId="36" hidden="1">#REF!</definedName>
    <definedName name="Z_E3339D78_3855_11D3_8575_00A0C9DF1035_.wvu.PrintArea" localSheetId="10" hidden="1">#REF!</definedName>
    <definedName name="Z_E3339D78_3855_11D3_8575_00A0C9DF1035_.wvu.PrintArea" localSheetId="11" hidden="1">#REF!</definedName>
    <definedName name="Z_E3339D78_3855_11D3_8575_00A0C9DF1035_.wvu.PrintArea" localSheetId="9" hidden="1">#REF!</definedName>
    <definedName name="Z_E3339D78_3855_11D3_8575_00A0C9DF1035_.wvu.PrintArea" localSheetId="8" hidden="1">#REF!</definedName>
    <definedName name="Z_E3339D78_3855_11D3_8575_00A0C9DF1035_.wvu.PrintArea" localSheetId="21" hidden="1">#REF!</definedName>
    <definedName name="Z_E3339D78_3855_11D3_8575_00A0C9DF1035_.wvu.PrintArea" localSheetId="6" hidden="1">#REF!</definedName>
    <definedName name="Z_E3339D78_3855_11D3_8575_00A0C9DF1035_.wvu.PrintArea" localSheetId="0" hidden="1">#REF!</definedName>
    <definedName name="Z_E3339D78_3855_11D3_8575_00A0C9DF1035_.wvu.PrintArea" localSheetId="2" hidden="1">#REF!</definedName>
    <definedName name="Z_E3339D78_3855_11D3_8575_00A0C9DF1035_.wvu.PrintArea" localSheetId="1" hidden="1">#REF!</definedName>
    <definedName name="Z_E3339D78_3855_11D3_8575_00A0C9DF1035_.wvu.PrintArea" localSheetId="33" hidden="1">#REF!</definedName>
    <definedName name="Z_E3339D78_3855_11D3_8575_00A0C9DF1035_.wvu.PrintArea" localSheetId="25" hidden="1">#REF!</definedName>
    <definedName name="Z_E3339D78_3855_11D3_8575_00A0C9DF1035_.wvu.PrintArea" hidden="1">#REF!</definedName>
    <definedName name="Z_E3339D7A_3855_11D3_8575_00A0C9DF1035_.wvu.PrintArea" localSheetId="17" hidden="1">#REF!</definedName>
    <definedName name="Z_E3339D7A_3855_11D3_8575_00A0C9DF1035_.wvu.PrintArea" localSheetId="16" hidden="1">#REF!</definedName>
    <definedName name="Z_E3339D7A_3855_11D3_8575_00A0C9DF1035_.wvu.PrintArea" localSheetId="53" hidden="1">#REF!</definedName>
    <definedName name="Z_E3339D7A_3855_11D3_8575_00A0C9DF1035_.wvu.PrintArea" localSheetId="23" hidden="1">#REF!</definedName>
    <definedName name="Z_E3339D7A_3855_11D3_8575_00A0C9DF1035_.wvu.PrintArea" localSheetId="14" hidden="1">#REF!</definedName>
    <definedName name="Z_E3339D7A_3855_11D3_8575_00A0C9DF1035_.wvu.PrintArea" localSheetId="13" hidden="1">#REF!</definedName>
    <definedName name="Z_E3339D7A_3855_11D3_8575_00A0C9DF1035_.wvu.PrintArea" localSheetId="12" hidden="1">#REF!</definedName>
    <definedName name="Z_E3339D7A_3855_11D3_8575_00A0C9DF1035_.wvu.PrintArea" localSheetId="36" hidden="1">#REF!</definedName>
    <definedName name="Z_E3339D7A_3855_11D3_8575_00A0C9DF1035_.wvu.PrintArea" localSheetId="10" hidden="1">#REF!</definedName>
    <definedName name="Z_E3339D7A_3855_11D3_8575_00A0C9DF1035_.wvu.PrintArea" localSheetId="11" hidden="1">#REF!</definedName>
    <definedName name="Z_E3339D7A_3855_11D3_8575_00A0C9DF1035_.wvu.PrintArea" localSheetId="9" hidden="1">#REF!</definedName>
    <definedName name="Z_E3339D7A_3855_11D3_8575_00A0C9DF1035_.wvu.PrintArea" localSheetId="8" hidden="1">#REF!</definedName>
    <definedName name="Z_E3339D7A_3855_11D3_8575_00A0C9DF1035_.wvu.PrintArea" localSheetId="21" hidden="1">#REF!</definedName>
    <definedName name="Z_E3339D7A_3855_11D3_8575_00A0C9DF1035_.wvu.PrintArea" localSheetId="6" hidden="1">#REF!</definedName>
    <definedName name="Z_E3339D7A_3855_11D3_8575_00A0C9DF1035_.wvu.PrintArea" localSheetId="0" hidden="1">#REF!</definedName>
    <definedName name="Z_E3339D7A_3855_11D3_8575_00A0C9DF1035_.wvu.PrintArea" localSheetId="2" hidden="1">#REF!</definedName>
    <definedName name="Z_E3339D7A_3855_11D3_8575_00A0C9DF1035_.wvu.PrintArea" localSheetId="1" hidden="1">#REF!</definedName>
    <definedName name="Z_E3339D7A_3855_11D3_8575_00A0C9DF1035_.wvu.PrintArea" localSheetId="33" hidden="1">#REF!</definedName>
    <definedName name="Z_E3339D7A_3855_11D3_8575_00A0C9DF1035_.wvu.PrintArea" localSheetId="25" hidden="1">#REF!</definedName>
    <definedName name="Z_E3339D7A_3855_11D3_8575_00A0C9DF1035_.wvu.PrintArea" hidden="1">#REF!</definedName>
    <definedName name="Z_E3339D7B_3855_11D3_8575_00A0C9DF1035_.wvu.PrintArea" localSheetId="17" hidden="1">#REF!</definedName>
    <definedName name="Z_E3339D7B_3855_11D3_8575_00A0C9DF1035_.wvu.PrintArea" localSheetId="16" hidden="1">#REF!</definedName>
    <definedName name="Z_E3339D7B_3855_11D3_8575_00A0C9DF1035_.wvu.PrintArea" localSheetId="53" hidden="1">#REF!</definedName>
    <definedName name="Z_E3339D7B_3855_11D3_8575_00A0C9DF1035_.wvu.PrintArea" localSheetId="23" hidden="1">#REF!</definedName>
    <definedName name="Z_E3339D7B_3855_11D3_8575_00A0C9DF1035_.wvu.PrintArea" localSheetId="14" hidden="1">#REF!</definedName>
    <definedName name="Z_E3339D7B_3855_11D3_8575_00A0C9DF1035_.wvu.PrintArea" localSheetId="13" hidden="1">#REF!</definedName>
    <definedName name="Z_E3339D7B_3855_11D3_8575_00A0C9DF1035_.wvu.PrintArea" localSheetId="12" hidden="1">#REF!</definedName>
    <definedName name="Z_E3339D7B_3855_11D3_8575_00A0C9DF1035_.wvu.PrintArea" localSheetId="36" hidden="1">#REF!</definedName>
    <definedName name="Z_E3339D7B_3855_11D3_8575_00A0C9DF1035_.wvu.PrintArea" localSheetId="10" hidden="1">#REF!</definedName>
    <definedName name="Z_E3339D7B_3855_11D3_8575_00A0C9DF1035_.wvu.PrintArea" localSheetId="11" hidden="1">#REF!</definedName>
    <definedName name="Z_E3339D7B_3855_11D3_8575_00A0C9DF1035_.wvu.PrintArea" localSheetId="9" hidden="1">#REF!</definedName>
    <definedName name="Z_E3339D7B_3855_11D3_8575_00A0C9DF1035_.wvu.PrintArea" localSheetId="8" hidden="1">#REF!</definedName>
    <definedName name="Z_E3339D7B_3855_11D3_8575_00A0C9DF1035_.wvu.PrintArea" localSheetId="21" hidden="1">#REF!</definedName>
    <definedName name="Z_E3339D7B_3855_11D3_8575_00A0C9DF1035_.wvu.PrintArea" localSheetId="6" hidden="1">#REF!</definedName>
    <definedName name="Z_E3339D7B_3855_11D3_8575_00A0C9DF1035_.wvu.PrintArea" localSheetId="0" hidden="1">#REF!</definedName>
    <definedName name="Z_E3339D7B_3855_11D3_8575_00A0C9DF1035_.wvu.PrintArea" localSheetId="2" hidden="1">#REF!</definedName>
    <definedName name="Z_E3339D7B_3855_11D3_8575_00A0C9DF1035_.wvu.PrintArea" localSheetId="1" hidden="1">#REF!</definedName>
    <definedName name="Z_E3339D7B_3855_11D3_8575_00A0C9DF1035_.wvu.PrintArea" localSheetId="33" hidden="1">#REF!</definedName>
    <definedName name="Z_E3339D7B_3855_11D3_8575_00A0C9DF1035_.wvu.PrintArea" localSheetId="25" hidden="1">#REF!</definedName>
    <definedName name="Z_E3339D7B_3855_11D3_8575_00A0C9DF1035_.wvu.PrintArea" hidden="1">#REF!</definedName>
    <definedName name="Z_E3381B9F_39E1_11D3_97FE_00A0C9DF29C4_.wvu.PrintArea" localSheetId="17" hidden="1">#REF!</definedName>
    <definedName name="Z_E3381B9F_39E1_11D3_97FE_00A0C9DF29C4_.wvu.PrintArea" localSheetId="16" hidden="1">#REF!</definedName>
    <definedName name="Z_E3381B9F_39E1_11D3_97FE_00A0C9DF29C4_.wvu.PrintArea" localSheetId="53" hidden="1">#REF!</definedName>
    <definedName name="Z_E3381B9F_39E1_11D3_97FE_00A0C9DF29C4_.wvu.PrintArea" localSheetId="23" hidden="1">#REF!</definedName>
    <definedName name="Z_E3381B9F_39E1_11D3_97FE_00A0C9DF29C4_.wvu.PrintArea" localSheetId="14" hidden="1">#REF!</definedName>
    <definedName name="Z_E3381B9F_39E1_11D3_97FE_00A0C9DF29C4_.wvu.PrintArea" localSheetId="13" hidden="1">#REF!</definedName>
    <definedName name="Z_E3381B9F_39E1_11D3_97FE_00A0C9DF29C4_.wvu.PrintArea" localSheetId="12" hidden="1">#REF!</definedName>
    <definedName name="Z_E3381B9F_39E1_11D3_97FE_00A0C9DF29C4_.wvu.PrintArea" localSheetId="36" hidden="1">#REF!</definedName>
    <definedName name="Z_E3381B9F_39E1_11D3_97FE_00A0C9DF29C4_.wvu.PrintArea" localSheetId="10" hidden="1">#REF!</definedName>
    <definedName name="Z_E3381B9F_39E1_11D3_97FE_00A0C9DF29C4_.wvu.PrintArea" localSheetId="11" hidden="1">#REF!</definedName>
    <definedName name="Z_E3381B9F_39E1_11D3_97FE_00A0C9DF29C4_.wvu.PrintArea" localSheetId="9" hidden="1">#REF!</definedName>
    <definedName name="Z_E3381B9F_39E1_11D3_97FE_00A0C9DF29C4_.wvu.PrintArea" localSheetId="8" hidden="1">#REF!</definedName>
    <definedName name="Z_E3381B9F_39E1_11D3_97FE_00A0C9DF29C4_.wvu.PrintArea" localSheetId="21" hidden="1">#REF!</definedName>
    <definedName name="Z_E3381B9F_39E1_11D3_97FE_00A0C9DF29C4_.wvu.PrintArea" localSheetId="6" hidden="1">#REF!</definedName>
    <definedName name="Z_E3381B9F_39E1_11D3_97FE_00A0C9DF29C4_.wvu.PrintArea" localSheetId="0" hidden="1">#REF!</definedName>
    <definedName name="Z_E3381B9F_39E1_11D3_97FE_00A0C9DF29C4_.wvu.PrintArea" localSheetId="2" hidden="1">#REF!</definedName>
    <definedName name="Z_E3381B9F_39E1_11D3_97FE_00A0C9DF29C4_.wvu.PrintArea" localSheetId="1" hidden="1">#REF!</definedName>
    <definedName name="Z_E3381B9F_39E1_11D3_97FE_00A0C9DF29C4_.wvu.PrintArea" localSheetId="33" hidden="1">#REF!</definedName>
    <definedName name="Z_E3381B9F_39E1_11D3_97FE_00A0C9DF29C4_.wvu.PrintArea" localSheetId="25" hidden="1">#REF!</definedName>
    <definedName name="Z_E3381B9F_39E1_11D3_97FE_00A0C9DF29C4_.wvu.PrintArea" hidden="1">#REF!</definedName>
    <definedName name="Z_E3381BA0_39E1_11D3_97FE_00A0C9DF29C4_.wvu.PrintArea" localSheetId="17" hidden="1">#REF!</definedName>
    <definedName name="Z_E3381BA0_39E1_11D3_97FE_00A0C9DF29C4_.wvu.PrintArea" localSheetId="16" hidden="1">#REF!</definedName>
    <definedName name="Z_E3381BA0_39E1_11D3_97FE_00A0C9DF29C4_.wvu.PrintArea" localSheetId="53" hidden="1">#REF!</definedName>
    <definedName name="Z_E3381BA0_39E1_11D3_97FE_00A0C9DF29C4_.wvu.PrintArea" localSheetId="23" hidden="1">#REF!</definedName>
    <definedName name="Z_E3381BA0_39E1_11D3_97FE_00A0C9DF29C4_.wvu.PrintArea" localSheetId="14" hidden="1">#REF!</definedName>
    <definedName name="Z_E3381BA0_39E1_11D3_97FE_00A0C9DF29C4_.wvu.PrintArea" localSheetId="13" hidden="1">#REF!</definedName>
    <definedName name="Z_E3381BA0_39E1_11D3_97FE_00A0C9DF29C4_.wvu.PrintArea" localSheetId="12" hidden="1">#REF!</definedName>
    <definedName name="Z_E3381BA0_39E1_11D3_97FE_00A0C9DF29C4_.wvu.PrintArea" localSheetId="36" hidden="1">#REF!</definedName>
    <definedName name="Z_E3381BA0_39E1_11D3_97FE_00A0C9DF29C4_.wvu.PrintArea" localSheetId="10" hidden="1">#REF!</definedName>
    <definedName name="Z_E3381BA0_39E1_11D3_97FE_00A0C9DF29C4_.wvu.PrintArea" localSheetId="11" hidden="1">#REF!</definedName>
    <definedName name="Z_E3381BA0_39E1_11D3_97FE_00A0C9DF29C4_.wvu.PrintArea" localSheetId="9" hidden="1">#REF!</definedName>
    <definedName name="Z_E3381BA0_39E1_11D3_97FE_00A0C9DF29C4_.wvu.PrintArea" localSheetId="8" hidden="1">#REF!</definedName>
    <definedName name="Z_E3381BA0_39E1_11D3_97FE_00A0C9DF29C4_.wvu.PrintArea" localSheetId="21" hidden="1">#REF!</definedName>
    <definedName name="Z_E3381BA0_39E1_11D3_97FE_00A0C9DF29C4_.wvu.PrintArea" localSheetId="6" hidden="1">#REF!</definedName>
    <definedName name="Z_E3381BA0_39E1_11D3_97FE_00A0C9DF29C4_.wvu.PrintArea" localSheetId="0" hidden="1">#REF!</definedName>
    <definedName name="Z_E3381BA0_39E1_11D3_97FE_00A0C9DF29C4_.wvu.PrintArea" localSheetId="2" hidden="1">#REF!</definedName>
    <definedName name="Z_E3381BA0_39E1_11D3_97FE_00A0C9DF29C4_.wvu.PrintArea" localSheetId="1" hidden="1">#REF!</definedName>
    <definedName name="Z_E3381BA0_39E1_11D3_97FE_00A0C9DF29C4_.wvu.PrintArea" localSheetId="33" hidden="1">#REF!</definedName>
    <definedName name="Z_E3381BA0_39E1_11D3_97FE_00A0C9DF29C4_.wvu.PrintArea" localSheetId="25" hidden="1">#REF!</definedName>
    <definedName name="Z_E3381BA0_39E1_11D3_97FE_00A0C9DF29C4_.wvu.PrintArea" hidden="1">#REF!</definedName>
    <definedName name="Z_E3381BA2_39E1_11D3_97FE_00A0C9DF29C4_.wvu.PrintArea" localSheetId="17" hidden="1">#REF!</definedName>
    <definedName name="Z_E3381BA2_39E1_11D3_97FE_00A0C9DF29C4_.wvu.PrintArea" localSheetId="16" hidden="1">#REF!</definedName>
    <definedName name="Z_E3381BA2_39E1_11D3_97FE_00A0C9DF29C4_.wvu.PrintArea" localSheetId="53" hidden="1">#REF!</definedName>
    <definedName name="Z_E3381BA2_39E1_11D3_97FE_00A0C9DF29C4_.wvu.PrintArea" localSheetId="23" hidden="1">#REF!</definedName>
    <definedName name="Z_E3381BA2_39E1_11D3_97FE_00A0C9DF29C4_.wvu.PrintArea" localSheetId="14" hidden="1">#REF!</definedName>
    <definedName name="Z_E3381BA2_39E1_11D3_97FE_00A0C9DF29C4_.wvu.PrintArea" localSheetId="13" hidden="1">#REF!</definedName>
    <definedName name="Z_E3381BA2_39E1_11D3_97FE_00A0C9DF29C4_.wvu.PrintArea" localSheetId="12" hidden="1">#REF!</definedName>
    <definedName name="Z_E3381BA2_39E1_11D3_97FE_00A0C9DF29C4_.wvu.PrintArea" localSheetId="36" hidden="1">#REF!</definedName>
    <definedName name="Z_E3381BA2_39E1_11D3_97FE_00A0C9DF29C4_.wvu.PrintArea" localSheetId="10" hidden="1">#REF!</definedName>
    <definedName name="Z_E3381BA2_39E1_11D3_97FE_00A0C9DF29C4_.wvu.PrintArea" localSheetId="11" hidden="1">#REF!</definedName>
    <definedName name="Z_E3381BA2_39E1_11D3_97FE_00A0C9DF29C4_.wvu.PrintArea" localSheetId="9" hidden="1">#REF!</definedName>
    <definedName name="Z_E3381BA2_39E1_11D3_97FE_00A0C9DF29C4_.wvu.PrintArea" localSheetId="8" hidden="1">#REF!</definedName>
    <definedName name="Z_E3381BA2_39E1_11D3_97FE_00A0C9DF29C4_.wvu.PrintArea" localSheetId="21" hidden="1">#REF!</definedName>
    <definedName name="Z_E3381BA2_39E1_11D3_97FE_00A0C9DF29C4_.wvu.PrintArea" localSheetId="6" hidden="1">#REF!</definedName>
    <definedName name="Z_E3381BA2_39E1_11D3_97FE_00A0C9DF29C4_.wvu.PrintArea" localSheetId="0" hidden="1">#REF!</definedName>
    <definedName name="Z_E3381BA2_39E1_11D3_97FE_00A0C9DF29C4_.wvu.PrintArea" localSheetId="2" hidden="1">#REF!</definedName>
    <definedName name="Z_E3381BA2_39E1_11D3_97FE_00A0C9DF29C4_.wvu.PrintArea" localSheetId="1" hidden="1">#REF!</definedName>
    <definedName name="Z_E3381BA2_39E1_11D3_97FE_00A0C9DF29C4_.wvu.PrintArea" localSheetId="33" hidden="1">#REF!</definedName>
    <definedName name="Z_E3381BA2_39E1_11D3_97FE_00A0C9DF29C4_.wvu.PrintArea" localSheetId="25" hidden="1">#REF!</definedName>
    <definedName name="Z_E3381BA2_39E1_11D3_97FE_00A0C9DF29C4_.wvu.PrintArea" hidden="1">#REF!</definedName>
    <definedName name="Z_E3381BA3_39E1_11D3_97FE_00A0C9DF29C4_.wvu.PrintArea" localSheetId="17" hidden="1">#REF!</definedName>
    <definedName name="Z_E3381BA3_39E1_11D3_97FE_00A0C9DF29C4_.wvu.PrintArea" localSheetId="16" hidden="1">#REF!</definedName>
    <definedName name="Z_E3381BA3_39E1_11D3_97FE_00A0C9DF29C4_.wvu.PrintArea" localSheetId="53" hidden="1">#REF!</definedName>
    <definedName name="Z_E3381BA3_39E1_11D3_97FE_00A0C9DF29C4_.wvu.PrintArea" localSheetId="23" hidden="1">#REF!</definedName>
    <definedName name="Z_E3381BA3_39E1_11D3_97FE_00A0C9DF29C4_.wvu.PrintArea" localSheetId="14" hidden="1">#REF!</definedName>
    <definedName name="Z_E3381BA3_39E1_11D3_97FE_00A0C9DF29C4_.wvu.PrintArea" localSheetId="13" hidden="1">#REF!</definedName>
    <definedName name="Z_E3381BA3_39E1_11D3_97FE_00A0C9DF29C4_.wvu.PrintArea" localSheetId="12" hidden="1">#REF!</definedName>
    <definedName name="Z_E3381BA3_39E1_11D3_97FE_00A0C9DF29C4_.wvu.PrintArea" localSheetId="36" hidden="1">#REF!</definedName>
    <definedName name="Z_E3381BA3_39E1_11D3_97FE_00A0C9DF29C4_.wvu.PrintArea" localSheetId="10" hidden="1">#REF!</definedName>
    <definedName name="Z_E3381BA3_39E1_11D3_97FE_00A0C9DF29C4_.wvu.PrintArea" localSheetId="11" hidden="1">#REF!</definedName>
    <definedName name="Z_E3381BA3_39E1_11D3_97FE_00A0C9DF29C4_.wvu.PrintArea" localSheetId="9" hidden="1">#REF!</definedName>
    <definedName name="Z_E3381BA3_39E1_11D3_97FE_00A0C9DF29C4_.wvu.PrintArea" localSheetId="8" hidden="1">#REF!</definedName>
    <definedName name="Z_E3381BA3_39E1_11D3_97FE_00A0C9DF29C4_.wvu.PrintArea" localSheetId="21" hidden="1">#REF!</definedName>
    <definedName name="Z_E3381BA3_39E1_11D3_97FE_00A0C9DF29C4_.wvu.PrintArea" localSheetId="6" hidden="1">#REF!</definedName>
    <definedName name="Z_E3381BA3_39E1_11D3_97FE_00A0C9DF29C4_.wvu.PrintArea" localSheetId="0" hidden="1">#REF!</definedName>
    <definedName name="Z_E3381BA3_39E1_11D3_97FE_00A0C9DF29C4_.wvu.PrintArea" localSheetId="2" hidden="1">#REF!</definedName>
    <definedName name="Z_E3381BA3_39E1_11D3_97FE_00A0C9DF29C4_.wvu.PrintArea" localSheetId="1" hidden="1">#REF!</definedName>
    <definedName name="Z_E3381BA3_39E1_11D3_97FE_00A0C9DF29C4_.wvu.PrintArea" localSheetId="33" hidden="1">#REF!</definedName>
    <definedName name="Z_E3381BA3_39E1_11D3_97FE_00A0C9DF29C4_.wvu.PrintArea" localSheetId="25" hidden="1">#REF!</definedName>
    <definedName name="Z_E3381BA3_39E1_11D3_97FE_00A0C9DF29C4_.wvu.PrintArea" hidden="1">#REF!</definedName>
    <definedName name="Z_E3381BA4_39E1_11D3_97FE_00A0C9DF29C4_.wvu.PrintArea" localSheetId="17" hidden="1">#REF!</definedName>
    <definedName name="Z_E3381BA4_39E1_11D3_97FE_00A0C9DF29C4_.wvu.PrintArea" localSheetId="16" hidden="1">#REF!</definedName>
    <definedName name="Z_E3381BA4_39E1_11D3_97FE_00A0C9DF29C4_.wvu.PrintArea" localSheetId="53" hidden="1">#REF!</definedName>
    <definedName name="Z_E3381BA4_39E1_11D3_97FE_00A0C9DF29C4_.wvu.PrintArea" localSheetId="23" hidden="1">#REF!</definedName>
    <definedName name="Z_E3381BA4_39E1_11D3_97FE_00A0C9DF29C4_.wvu.PrintArea" localSheetId="14" hidden="1">#REF!</definedName>
    <definedName name="Z_E3381BA4_39E1_11D3_97FE_00A0C9DF29C4_.wvu.PrintArea" localSheetId="13" hidden="1">#REF!</definedName>
    <definedName name="Z_E3381BA4_39E1_11D3_97FE_00A0C9DF29C4_.wvu.PrintArea" localSheetId="12" hidden="1">#REF!</definedName>
    <definedName name="Z_E3381BA4_39E1_11D3_97FE_00A0C9DF29C4_.wvu.PrintArea" localSheetId="36" hidden="1">#REF!</definedName>
    <definedName name="Z_E3381BA4_39E1_11D3_97FE_00A0C9DF29C4_.wvu.PrintArea" localSheetId="10" hidden="1">#REF!</definedName>
    <definedName name="Z_E3381BA4_39E1_11D3_97FE_00A0C9DF29C4_.wvu.PrintArea" localSheetId="11" hidden="1">#REF!</definedName>
    <definedName name="Z_E3381BA4_39E1_11D3_97FE_00A0C9DF29C4_.wvu.PrintArea" localSheetId="9" hidden="1">#REF!</definedName>
    <definedName name="Z_E3381BA4_39E1_11D3_97FE_00A0C9DF29C4_.wvu.PrintArea" localSheetId="8" hidden="1">#REF!</definedName>
    <definedName name="Z_E3381BA4_39E1_11D3_97FE_00A0C9DF29C4_.wvu.PrintArea" localSheetId="21" hidden="1">#REF!</definedName>
    <definedName name="Z_E3381BA4_39E1_11D3_97FE_00A0C9DF29C4_.wvu.PrintArea" localSheetId="6" hidden="1">#REF!</definedName>
    <definedName name="Z_E3381BA4_39E1_11D3_97FE_00A0C9DF29C4_.wvu.PrintArea" localSheetId="0" hidden="1">#REF!</definedName>
    <definedName name="Z_E3381BA4_39E1_11D3_97FE_00A0C9DF29C4_.wvu.PrintArea" localSheetId="2" hidden="1">#REF!</definedName>
    <definedName name="Z_E3381BA4_39E1_11D3_97FE_00A0C9DF29C4_.wvu.PrintArea" localSheetId="1" hidden="1">#REF!</definedName>
    <definedName name="Z_E3381BA4_39E1_11D3_97FE_00A0C9DF29C4_.wvu.PrintArea" localSheetId="33" hidden="1">#REF!</definedName>
    <definedName name="Z_E3381BA4_39E1_11D3_97FE_00A0C9DF29C4_.wvu.PrintArea" localSheetId="25" hidden="1">#REF!</definedName>
    <definedName name="Z_E3381BA4_39E1_11D3_97FE_00A0C9DF29C4_.wvu.PrintArea" hidden="1">#REF!</definedName>
    <definedName name="Z_E3381BA5_39E1_11D3_97FE_00A0C9DF29C4_.wvu.PrintArea" localSheetId="17" hidden="1">#REF!</definedName>
    <definedName name="Z_E3381BA5_39E1_11D3_97FE_00A0C9DF29C4_.wvu.PrintArea" localSheetId="16" hidden="1">#REF!</definedName>
    <definedName name="Z_E3381BA5_39E1_11D3_97FE_00A0C9DF29C4_.wvu.PrintArea" localSheetId="53" hidden="1">#REF!</definedName>
    <definedName name="Z_E3381BA5_39E1_11D3_97FE_00A0C9DF29C4_.wvu.PrintArea" localSheetId="23" hidden="1">#REF!</definedName>
    <definedName name="Z_E3381BA5_39E1_11D3_97FE_00A0C9DF29C4_.wvu.PrintArea" localSheetId="14" hidden="1">#REF!</definedName>
    <definedName name="Z_E3381BA5_39E1_11D3_97FE_00A0C9DF29C4_.wvu.PrintArea" localSheetId="13" hidden="1">#REF!</definedName>
    <definedName name="Z_E3381BA5_39E1_11D3_97FE_00A0C9DF29C4_.wvu.PrintArea" localSheetId="12" hidden="1">#REF!</definedName>
    <definedName name="Z_E3381BA5_39E1_11D3_97FE_00A0C9DF29C4_.wvu.PrintArea" localSheetId="36" hidden="1">#REF!</definedName>
    <definedName name="Z_E3381BA5_39E1_11D3_97FE_00A0C9DF29C4_.wvu.PrintArea" localSheetId="10" hidden="1">#REF!</definedName>
    <definedName name="Z_E3381BA5_39E1_11D3_97FE_00A0C9DF29C4_.wvu.PrintArea" localSheetId="11" hidden="1">#REF!</definedName>
    <definedName name="Z_E3381BA5_39E1_11D3_97FE_00A0C9DF29C4_.wvu.PrintArea" localSheetId="9" hidden="1">#REF!</definedName>
    <definedName name="Z_E3381BA5_39E1_11D3_97FE_00A0C9DF29C4_.wvu.PrintArea" localSheetId="8" hidden="1">#REF!</definedName>
    <definedName name="Z_E3381BA5_39E1_11D3_97FE_00A0C9DF29C4_.wvu.PrintArea" localSheetId="21" hidden="1">#REF!</definedName>
    <definedName name="Z_E3381BA5_39E1_11D3_97FE_00A0C9DF29C4_.wvu.PrintArea" localSheetId="6" hidden="1">#REF!</definedName>
    <definedName name="Z_E3381BA5_39E1_11D3_97FE_00A0C9DF29C4_.wvu.PrintArea" localSheetId="0" hidden="1">#REF!</definedName>
    <definedName name="Z_E3381BA5_39E1_11D3_97FE_00A0C9DF29C4_.wvu.PrintArea" localSheetId="2" hidden="1">#REF!</definedName>
    <definedName name="Z_E3381BA5_39E1_11D3_97FE_00A0C9DF29C4_.wvu.PrintArea" localSheetId="1" hidden="1">#REF!</definedName>
    <definedName name="Z_E3381BA5_39E1_11D3_97FE_00A0C9DF29C4_.wvu.PrintArea" localSheetId="33" hidden="1">#REF!</definedName>
    <definedName name="Z_E3381BA5_39E1_11D3_97FE_00A0C9DF29C4_.wvu.PrintArea" localSheetId="25" hidden="1">#REF!</definedName>
    <definedName name="Z_E3381BA5_39E1_11D3_97FE_00A0C9DF29C4_.wvu.PrintArea" hidden="1">#REF!</definedName>
    <definedName name="Z_E3381BA7_39E1_11D3_97FE_00A0C9DF29C4_.wvu.PrintArea" localSheetId="17" hidden="1">#REF!</definedName>
    <definedName name="Z_E3381BA7_39E1_11D3_97FE_00A0C9DF29C4_.wvu.PrintArea" localSheetId="16" hidden="1">#REF!</definedName>
    <definedName name="Z_E3381BA7_39E1_11D3_97FE_00A0C9DF29C4_.wvu.PrintArea" localSheetId="53" hidden="1">#REF!</definedName>
    <definedName name="Z_E3381BA7_39E1_11D3_97FE_00A0C9DF29C4_.wvu.PrintArea" localSheetId="23" hidden="1">#REF!</definedName>
    <definedName name="Z_E3381BA7_39E1_11D3_97FE_00A0C9DF29C4_.wvu.PrintArea" localSheetId="14" hidden="1">#REF!</definedName>
    <definedName name="Z_E3381BA7_39E1_11D3_97FE_00A0C9DF29C4_.wvu.PrintArea" localSheetId="13" hidden="1">#REF!</definedName>
    <definedName name="Z_E3381BA7_39E1_11D3_97FE_00A0C9DF29C4_.wvu.PrintArea" localSheetId="12" hidden="1">#REF!</definedName>
    <definedName name="Z_E3381BA7_39E1_11D3_97FE_00A0C9DF29C4_.wvu.PrintArea" localSheetId="36" hidden="1">#REF!</definedName>
    <definedName name="Z_E3381BA7_39E1_11D3_97FE_00A0C9DF29C4_.wvu.PrintArea" localSheetId="10" hidden="1">#REF!</definedName>
    <definedName name="Z_E3381BA7_39E1_11D3_97FE_00A0C9DF29C4_.wvu.PrintArea" localSheetId="11" hidden="1">#REF!</definedName>
    <definedName name="Z_E3381BA7_39E1_11D3_97FE_00A0C9DF29C4_.wvu.PrintArea" localSheetId="9" hidden="1">#REF!</definedName>
    <definedName name="Z_E3381BA7_39E1_11D3_97FE_00A0C9DF29C4_.wvu.PrintArea" localSheetId="8" hidden="1">#REF!</definedName>
    <definedName name="Z_E3381BA7_39E1_11D3_97FE_00A0C9DF29C4_.wvu.PrintArea" localSheetId="21" hidden="1">#REF!</definedName>
    <definedName name="Z_E3381BA7_39E1_11D3_97FE_00A0C9DF29C4_.wvu.PrintArea" localSheetId="6" hidden="1">#REF!</definedName>
    <definedName name="Z_E3381BA7_39E1_11D3_97FE_00A0C9DF29C4_.wvu.PrintArea" localSheetId="0" hidden="1">#REF!</definedName>
    <definedName name="Z_E3381BA7_39E1_11D3_97FE_00A0C9DF29C4_.wvu.PrintArea" localSheetId="2" hidden="1">#REF!</definedName>
    <definedName name="Z_E3381BA7_39E1_11D3_97FE_00A0C9DF29C4_.wvu.PrintArea" localSheetId="1" hidden="1">#REF!</definedName>
    <definedName name="Z_E3381BA7_39E1_11D3_97FE_00A0C9DF29C4_.wvu.PrintArea" localSheetId="33" hidden="1">#REF!</definedName>
    <definedName name="Z_E3381BA7_39E1_11D3_97FE_00A0C9DF29C4_.wvu.PrintArea" localSheetId="25" hidden="1">#REF!</definedName>
    <definedName name="Z_E3381BA7_39E1_11D3_97FE_00A0C9DF29C4_.wvu.PrintArea" hidden="1">#REF!</definedName>
    <definedName name="Z_E3381BA8_39E1_11D3_97FE_00A0C9DF29C4_.wvu.PrintArea" localSheetId="17" hidden="1">#REF!</definedName>
    <definedName name="Z_E3381BA8_39E1_11D3_97FE_00A0C9DF29C4_.wvu.PrintArea" localSheetId="16" hidden="1">#REF!</definedName>
    <definedName name="Z_E3381BA8_39E1_11D3_97FE_00A0C9DF29C4_.wvu.PrintArea" localSheetId="53" hidden="1">#REF!</definedName>
    <definedName name="Z_E3381BA8_39E1_11D3_97FE_00A0C9DF29C4_.wvu.PrintArea" localSheetId="23" hidden="1">#REF!</definedName>
    <definedName name="Z_E3381BA8_39E1_11D3_97FE_00A0C9DF29C4_.wvu.PrintArea" localSheetId="14" hidden="1">#REF!</definedName>
    <definedName name="Z_E3381BA8_39E1_11D3_97FE_00A0C9DF29C4_.wvu.PrintArea" localSheetId="13" hidden="1">#REF!</definedName>
    <definedName name="Z_E3381BA8_39E1_11D3_97FE_00A0C9DF29C4_.wvu.PrintArea" localSheetId="12" hidden="1">#REF!</definedName>
    <definedName name="Z_E3381BA8_39E1_11D3_97FE_00A0C9DF29C4_.wvu.PrintArea" localSheetId="36" hidden="1">#REF!</definedName>
    <definedName name="Z_E3381BA8_39E1_11D3_97FE_00A0C9DF29C4_.wvu.PrintArea" localSheetId="10" hidden="1">#REF!</definedName>
    <definedName name="Z_E3381BA8_39E1_11D3_97FE_00A0C9DF29C4_.wvu.PrintArea" localSheetId="11" hidden="1">#REF!</definedName>
    <definedName name="Z_E3381BA8_39E1_11D3_97FE_00A0C9DF29C4_.wvu.PrintArea" localSheetId="9" hidden="1">#REF!</definedName>
    <definedName name="Z_E3381BA8_39E1_11D3_97FE_00A0C9DF29C4_.wvu.PrintArea" localSheetId="8" hidden="1">#REF!</definedName>
    <definedName name="Z_E3381BA8_39E1_11D3_97FE_00A0C9DF29C4_.wvu.PrintArea" localSheetId="21" hidden="1">#REF!</definedName>
    <definedName name="Z_E3381BA8_39E1_11D3_97FE_00A0C9DF29C4_.wvu.PrintArea" localSheetId="6" hidden="1">#REF!</definedName>
    <definedName name="Z_E3381BA8_39E1_11D3_97FE_00A0C9DF29C4_.wvu.PrintArea" localSheetId="0" hidden="1">#REF!</definedName>
    <definedName name="Z_E3381BA8_39E1_11D3_97FE_00A0C9DF29C4_.wvu.PrintArea" localSheetId="2" hidden="1">#REF!</definedName>
    <definedName name="Z_E3381BA8_39E1_11D3_97FE_00A0C9DF29C4_.wvu.PrintArea" localSheetId="1" hidden="1">#REF!</definedName>
    <definedName name="Z_E3381BA8_39E1_11D3_97FE_00A0C9DF29C4_.wvu.PrintArea" localSheetId="33" hidden="1">#REF!</definedName>
    <definedName name="Z_E3381BA8_39E1_11D3_97FE_00A0C9DF29C4_.wvu.PrintArea" localSheetId="25" hidden="1">#REF!</definedName>
    <definedName name="Z_E3381BA8_39E1_11D3_97FE_00A0C9DF29C4_.wvu.PrintArea" hidden="1">#REF!</definedName>
    <definedName name="Z_E3381BA9_39E1_11D3_97FE_00A0C9DF29C4_.wvu.PrintArea" localSheetId="17" hidden="1">#REF!</definedName>
    <definedName name="Z_E3381BA9_39E1_11D3_97FE_00A0C9DF29C4_.wvu.PrintArea" localSheetId="16" hidden="1">#REF!</definedName>
    <definedName name="Z_E3381BA9_39E1_11D3_97FE_00A0C9DF29C4_.wvu.PrintArea" localSheetId="53" hidden="1">#REF!</definedName>
    <definedName name="Z_E3381BA9_39E1_11D3_97FE_00A0C9DF29C4_.wvu.PrintArea" localSheetId="23" hidden="1">#REF!</definedName>
    <definedName name="Z_E3381BA9_39E1_11D3_97FE_00A0C9DF29C4_.wvu.PrintArea" localSheetId="14" hidden="1">#REF!</definedName>
    <definedName name="Z_E3381BA9_39E1_11D3_97FE_00A0C9DF29C4_.wvu.PrintArea" localSheetId="13" hidden="1">#REF!</definedName>
    <definedName name="Z_E3381BA9_39E1_11D3_97FE_00A0C9DF29C4_.wvu.PrintArea" localSheetId="12" hidden="1">#REF!</definedName>
    <definedName name="Z_E3381BA9_39E1_11D3_97FE_00A0C9DF29C4_.wvu.PrintArea" localSheetId="36" hidden="1">#REF!</definedName>
    <definedName name="Z_E3381BA9_39E1_11D3_97FE_00A0C9DF29C4_.wvu.PrintArea" localSheetId="10" hidden="1">#REF!</definedName>
    <definedName name="Z_E3381BA9_39E1_11D3_97FE_00A0C9DF29C4_.wvu.PrintArea" localSheetId="11" hidden="1">#REF!</definedName>
    <definedName name="Z_E3381BA9_39E1_11D3_97FE_00A0C9DF29C4_.wvu.PrintArea" localSheetId="9" hidden="1">#REF!</definedName>
    <definedName name="Z_E3381BA9_39E1_11D3_97FE_00A0C9DF29C4_.wvu.PrintArea" localSheetId="8" hidden="1">#REF!</definedName>
    <definedName name="Z_E3381BA9_39E1_11D3_97FE_00A0C9DF29C4_.wvu.PrintArea" localSheetId="21" hidden="1">#REF!</definedName>
    <definedName name="Z_E3381BA9_39E1_11D3_97FE_00A0C9DF29C4_.wvu.PrintArea" localSheetId="6" hidden="1">#REF!</definedName>
    <definedName name="Z_E3381BA9_39E1_11D3_97FE_00A0C9DF29C4_.wvu.PrintArea" localSheetId="0" hidden="1">#REF!</definedName>
    <definedName name="Z_E3381BA9_39E1_11D3_97FE_00A0C9DF29C4_.wvu.PrintArea" localSheetId="2" hidden="1">#REF!</definedName>
    <definedName name="Z_E3381BA9_39E1_11D3_97FE_00A0C9DF29C4_.wvu.PrintArea" localSheetId="1" hidden="1">#REF!</definedName>
    <definedName name="Z_E3381BA9_39E1_11D3_97FE_00A0C9DF29C4_.wvu.PrintArea" localSheetId="33" hidden="1">#REF!</definedName>
    <definedName name="Z_E3381BA9_39E1_11D3_97FE_00A0C9DF29C4_.wvu.PrintArea" localSheetId="25" hidden="1">#REF!</definedName>
    <definedName name="Z_E3381BA9_39E1_11D3_97FE_00A0C9DF29C4_.wvu.PrintArea" hidden="1">#REF!</definedName>
    <definedName name="Z_E3381BAA_39E1_11D3_97FE_00A0C9DF29C4_.wvu.PrintArea" localSheetId="17" hidden="1">#REF!</definedName>
    <definedName name="Z_E3381BAA_39E1_11D3_97FE_00A0C9DF29C4_.wvu.PrintArea" localSheetId="16" hidden="1">#REF!</definedName>
    <definedName name="Z_E3381BAA_39E1_11D3_97FE_00A0C9DF29C4_.wvu.PrintArea" localSheetId="53" hidden="1">#REF!</definedName>
    <definedName name="Z_E3381BAA_39E1_11D3_97FE_00A0C9DF29C4_.wvu.PrintArea" localSheetId="23" hidden="1">#REF!</definedName>
    <definedName name="Z_E3381BAA_39E1_11D3_97FE_00A0C9DF29C4_.wvu.PrintArea" localSheetId="14" hidden="1">#REF!</definedName>
    <definedName name="Z_E3381BAA_39E1_11D3_97FE_00A0C9DF29C4_.wvu.PrintArea" localSheetId="13" hidden="1">#REF!</definedName>
    <definedName name="Z_E3381BAA_39E1_11D3_97FE_00A0C9DF29C4_.wvu.PrintArea" localSheetId="12" hidden="1">#REF!</definedName>
    <definedName name="Z_E3381BAA_39E1_11D3_97FE_00A0C9DF29C4_.wvu.PrintArea" localSheetId="36" hidden="1">#REF!</definedName>
    <definedName name="Z_E3381BAA_39E1_11D3_97FE_00A0C9DF29C4_.wvu.PrintArea" localSheetId="10" hidden="1">#REF!</definedName>
    <definedName name="Z_E3381BAA_39E1_11D3_97FE_00A0C9DF29C4_.wvu.PrintArea" localSheetId="11" hidden="1">#REF!</definedName>
    <definedName name="Z_E3381BAA_39E1_11D3_97FE_00A0C9DF29C4_.wvu.PrintArea" localSheetId="9" hidden="1">#REF!</definedName>
    <definedName name="Z_E3381BAA_39E1_11D3_97FE_00A0C9DF29C4_.wvu.PrintArea" localSheetId="8" hidden="1">#REF!</definedName>
    <definedName name="Z_E3381BAA_39E1_11D3_97FE_00A0C9DF29C4_.wvu.PrintArea" localSheetId="21" hidden="1">#REF!</definedName>
    <definedName name="Z_E3381BAA_39E1_11D3_97FE_00A0C9DF29C4_.wvu.PrintArea" localSheetId="6" hidden="1">#REF!</definedName>
    <definedName name="Z_E3381BAA_39E1_11D3_97FE_00A0C9DF29C4_.wvu.PrintArea" localSheetId="0" hidden="1">#REF!</definedName>
    <definedName name="Z_E3381BAA_39E1_11D3_97FE_00A0C9DF29C4_.wvu.PrintArea" localSheetId="2" hidden="1">#REF!</definedName>
    <definedName name="Z_E3381BAA_39E1_11D3_97FE_00A0C9DF29C4_.wvu.PrintArea" localSheetId="1" hidden="1">#REF!</definedName>
    <definedName name="Z_E3381BAA_39E1_11D3_97FE_00A0C9DF29C4_.wvu.PrintArea" localSheetId="33" hidden="1">#REF!</definedName>
    <definedName name="Z_E3381BAA_39E1_11D3_97FE_00A0C9DF29C4_.wvu.PrintArea" localSheetId="25" hidden="1">#REF!</definedName>
    <definedName name="Z_E3381BAA_39E1_11D3_97FE_00A0C9DF29C4_.wvu.PrintArea" hidden="1">#REF!</definedName>
    <definedName name="Z_E3381BAC_39E1_11D3_97FE_00A0C9DF29C4_.wvu.PrintArea" localSheetId="17" hidden="1">#REF!</definedName>
    <definedName name="Z_E3381BAC_39E1_11D3_97FE_00A0C9DF29C4_.wvu.PrintArea" localSheetId="16" hidden="1">#REF!</definedName>
    <definedName name="Z_E3381BAC_39E1_11D3_97FE_00A0C9DF29C4_.wvu.PrintArea" localSheetId="53" hidden="1">#REF!</definedName>
    <definedName name="Z_E3381BAC_39E1_11D3_97FE_00A0C9DF29C4_.wvu.PrintArea" localSheetId="23" hidden="1">#REF!</definedName>
    <definedName name="Z_E3381BAC_39E1_11D3_97FE_00A0C9DF29C4_.wvu.PrintArea" localSheetId="14" hidden="1">#REF!</definedName>
    <definedName name="Z_E3381BAC_39E1_11D3_97FE_00A0C9DF29C4_.wvu.PrintArea" localSheetId="13" hidden="1">#REF!</definedName>
    <definedName name="Z_E3381BAC_39E1_11D3_97FE_00A0C9DF29C4_.wvu.PrintArea" localSheetId="12" hidden="1">#REF!</definedName>
    <definedName name="Z_E3381BAC_39E1_11D3_97FE_00A0C9DF29C4_.wvu.PrintArea" localSheetId="36" hidden="1">#REF!</definedName>
    <definedName name="Z_E3381BAC_39E1_11D3_97FE_00A0C9DF29C4_.wvu.PrintArea" localSheetId="10" hidden="1">#REF!</definedName>
    <definedName name="Z_E3381BAC_39E1_11D3_97FE_00A0C9DF29C4_.wvu.PrintArea" localSheetId="11" hidden="1">#REF!</definedName>
    <definedName name="Z_E3381BAC_39E1_11D3_97FE_00A0C9DF29C4_.wvu.PrintArea" localSheetId="9" hidden="1">#REF!</definedName>
    <definedName name="Z_E3381BAC_39E1_11D3_97FE_00A0C9DF29C4_.wvu.PrintArea" localSheetId="8" hidden="1">#REF!</definedName>
    <definedName name="Z_E3381BAC_39E1_11D3_97FE_00A0C9DF29C4_.wvu.PrintArea" localSheetId="21" hidden="1">#REF!</definedName>
    <definedName name="Z_E3381BAC_39E1_11D3_97FE_00A0C9DF29C4_.wvu.PrintArea" localSheetId="6" hidden="1">#REF!</definedName>
    <definedName name="Z_E3381BAC_39E1_11D3_97FE_00A0C9DF29C4_.wvu.PrintArea" localSheetId="0" hidden="1">#REF!</definedName>
    <definedName name="Z_E3381BAC_39E1_11D3_97FE_00A0C9DF29C4_.wvu.PrintArea" localSheetId="2" hidden="1">#REF!</definedName>
    <definedName name="Z_E3381BAC_39E1_11D3_97FE_00A0C9DF29C4_.wvu.PrintArea" localSheetId="1" hidden="1">#REF!</definedName>
    <definedName name="Z_E3381BAC_39E1_11D3_97FE_00A0C9DF29C4_.wvu.PrintArea" localSheetId="33" hidden="1">#REF!</definedName>
    <definedName name="Z_E3381BAC_39E1_11D3_97FE_00A0C9DF29C4_.wvu.PrintArea" localSheetId="25" hidden="1">#REF!</definedName>
    <definedName name="Z_E3381BAC_39E1_11D3_97FE_00A0C9DF29C4_.wvu.PrintArea" hidden="1">#REF!</definedName>
    <definedName name="Z_E3381BAD_39E1_11D3_97FE_00A0C9DF29C4_.wvu.PrintArea" localSheetId="17" hidden="1">#REF!</definedName>
    <definedName name="Z_E3381BAD_39E1_11D3_97FE_00A0C9DF29C4_.wvu.PrintArea" localSheetId="16" hidden="1">#REF!</definedName>
    <definedName name="Z_E3381BAD_39E1_11D3_97FE_00A0C9DF29C4_.wvu.PrintArea" localSheetId="53" hidden="1">#REF!</definedName>
    <definedName name="Z_E3381BAD_39E1_11D3_97FE_00A0C9DF29C4_.wvu.PrintArea" localSheetId="23" hidden="1">#REF!</definedName>
    <definedName name="Z_E3381BAD_39E1_11D3_97FE_00A0C9DF29C4_.wvu.PrintArea" localSheetId="14" hidden="1">#REF!</definedName>
    <definedName name="Z_E3381BAD_39E1_11D3_97FE_00A0C9DF29C4_.wvu.PrintArea" localSheetId="13" hidden="1">#REF!</definedName>
    <definedName name="Z_E3381BAD_39E1_11D3_97FE_00A0C9DF29C4_.wvu.PrintArea" localSheetId="12" hidden="1">#REF!</definedName>
    <definedName name="Z_E3381BAD_39E1_11D3_97FE_00A0C9DF29C4_.wvu.PrintArea" localSheetId="36" hidden="1">#REF!</definedName>
    <definedName name="Z_E3381BAD_39E1_11D3_97FE_00A0C9DF29C4_.wvu.PrintArea" localSheetId="10" hidden="1">#REF!</definedName>
    <definedName name="Z_E3381BAD_39E1_11D3_97FE_00A0C9DF29C4_.wvu.PrintArea" localSheetId="11" hidden="1">#REF!</definedName>
    <definedName name="Z_E3381BAD_39E1_11D3_97FE_00A0C9DF29C4_.wvu.PrintArea" localSheetId="9" hidden="1">#REF!</definedName>
    <definedName name="Z_E3381BAD_39E1_11D3_97FE_00A0C9DF29C4_.wvu.PrintArea" localSheetId="8" hidden="1">#REF!</definedName>
    <definedName name="Z_E3381BAD_39E1_11D3_97FE_00A0C9DF29C4_.wvu.PrintArea" localSheetId="21" hidden="1">#REF!</definedName>
    <definedName name="Z_E3381BAD_39E1_11D3_97FE_00A0C9DF29C4_.wvu.PrintArea" localSheetId="6" hidden="1">#REF!</definedName>
    <definedName name="Z_E3381BAD_39E1_11D3_97FE_00A0C9DF29C4_.wvu.PrintArea" localSheetId="0" hidden="1">#REF!</definedName>
    <definedName name="Z_E3381BAD_39E1_11D3_97FE_00A0C9DF29C4_.wvu.PrintArea" localSheetId="2" hidden="1">#REF!</definedName>
    <definedName name="Z_E3381BAD_39E1_11D3_97FE_00A0C9DF29C4_.wvu.PrintArea" localSheetId="1" hidden="1">#REF!</definedName>
    <definedName name="Z_E3381BAD_39E1_11D3_97FE_00A0C9DF29C4_.wvu.PrintArea" localSheetId="33" hidden="1">#REF!</definedName>
    <definedName name="Z_E3381BAD_39E1_11D3_97FE_00A0C9DF29C4_.wvu.PrintArea" localSheetId="25" hidden="1">#REF!</definedName>
    <definedName name="Z_E3381BAD_39E1_11D3_97FE_00A0C9DF29C4_.wvu.PrintArea" hidden="1">#REF!</definedName>
    <definedName name="Z_E3381BAF_39E1_11D3_97FE_00A0C9DF29C4_.wvu.PrintArea" localSheetId="17" hidden="1">#REF!</definedName>
    <definedName name="Z_E3381BAF_39E1_11D3_97FE_00A0C9DF29C4_.wvu.PrintArea" localSheetId="16" hidden="1">#REF!</definedName>
    <definedName name="Z_E3381BAF_39E1_11D3_97FE_00A0C9DF29C4_.wvu.PrintArea" localSheetId="53" hidden="1">#REF!</definedName>
    <definedName name="Z_E3381BAF_39E1_11D3_97FE_00A0C9DF29C4_.wvu.PrintArea" localSheetId="23" hidden="1">#REF!</definedName>
    <definedName name="Z_E3381BAF_39E1_11D3_97FE_00A0C9DF29C4_.wvu.PrintArea" localSheetId="14" hidden="1">#REF!</definedName>
    <definedName name="Z_E3381BAF_39E1_11D3_97FE_00A0C9DF29C4_.wvu.PrintArea" localSheetId="13" hidden="1">#REF!</definedName>
    <definedName name="Z_E3381BAF_39E1_11D3_97FE_00A0C9DF29C4_.wvu.PrintArea" localSheetId="12" hidden="1">#REF!</definedName>
    <definedName name="Z_E3381BAF_39E1_11D3_97FE_00A0C9DF29C4_.wvu.PrintArea" localSheetId="36" hidden="1">#REF!</definedName>
    <definedName name="Z_E3381BAF_39E1_11D3_97FE_00A0C9DF29C4_.wvu.PrintArea" localSheetId="10" hidden="1">#REF!</definedName>
    <definedName name="Z_E3381BAF_39E1_11D3_97FE_00A0C9DF29C4_.wvu.PrintArea" localSheetId="11" hidden="1">#REF!</definedName>
    <definedName name="Z_E3381BAF_39E1_11D3_97FE_00A0C9DF29C4_.wvu.PrintArea" localSheetId="9" hidden="1">#REF!</definedName>
    <definedName name="Z_E3381BAF_39E1_11D3_97FE_00A0C9DF29C4_.wvu.PrintArea" localSheetId="8" hidden="1">#REF!</definedName>
    <definedName name="Z_E3381BAF_39E1_11D3_97FE_00A0C9DF29C4_.wvu.PrintArea" localSheetId="21" hidden="1">#REF!</definedName>
    <definedName name="Z_E3381BAF_39E1_11D3_97FE_00A0C9DF29C4_.wvu.PrintArea" localSheetId="6" hidden="1">#REF!</definedName>
    <definedName name="Z_E3381BAF_39E1_11D3_97FE_00A0C9DF29C4_.wvu.PrintArea" localSheetId="0" hidden="1">#REF!</definedName>
    <definedName name="Z_E3381BAF_39E1_11D3_97FE_00A0C9DF29C4_.wvu.PrintArea" localSheetId="2" hidden="1">#REF!</definedName>
    <definedName name="Z_E3381BAF_39E1_11D3_97FE_00A0C9DF29C4_.wvu.PrintArea" localSheetId="1" hidden="1">#REF!</definedName>
    <definedName name="Z_E3381BAF_39E1_11D3_97FE_00A0C9DF29C4_.wvu.PrintArea" localSheetId="33" hidden="1">#REF!</definedName>
    <definedName name="Z_E3381BAF_39E1_11D3_97FE_00A0C9DF29C4_.wvu.PrintArea" localSheetId="25" hidden="1">#REF!</definedName>
    <definedName name="Z_E3381BAF_39E1_11D3_97FE_00A0C9DF29C4_.wvu.PrintArea" hidden="1">#REF!</definedName>
    <definedName name="Z_E3381BB0_39E1_11D3_97FE_00A0C9DF29C4_.wvu.PrintArea" localSheetId="17" hidden="1">#REF!</definedName>
    <definedName name="Z_E3381BB0_39E1_11D3_97FE_00A0C9DF29C4_.wvu.PrintArea" localSheetId="16" hidden="1">#REF!</definedName>
    <definedName name="Z_E3381BB0_39E1_11D3_97FE_00A0C9DF29C4_.wvu.PrintArea" localSheetId="53" hidden="1">#REF!</definedName>
    <definedName name="Z_E3381BB0_39E1_11D3_97FE_00A0C9DF29C4_.wvu.PrintArea" localSheetId="23" hidden="1">#REF!</definedName>
    <definedName name="Z_E3381BB0_39E1_11D3_97FE_00A0C9DF29C4_.wvu.PrintArea" localSheetId="14" hidden="1">#REF!</definedName>
    <definedName name="Z_E3381BB0_39E1_11D3_97FE_00A0C9DF29C4_.wvu.PrintArea" localSheetId="13" hidden="1">#REF!</definedName>
    <definedName name="Z_E3381BB0_39E1_11D3_97FE_00A0C9DF29C4_.wvu.PrintArea" localSheetId="12" hidden="1">#REF!</definedName>
    <definedName name="Z_E3381BB0_39E1_11D3_97FE_00A0C9DF29C4_.wvu.PrintArea" localSheetId="36" hidden="1">#REF!</definedName>
    <definedName name="Z_E3381BB0_39E1_11D3_97FE_00A0C9DF29C4_.wvu.PrintArea" localSheetId="10" hidden="1">#REF!</definedName>
    <definedName name="Z_E3381BB0_39E1_11D3_97FE_00A0C9DF29C4_.wvu.PrintArea" localSheetId="11" hidden="1">#REF!</definedName>
    <definedName name="Z_E3381BB0_39E1_11D3_97FE_00A0C9DF29C4_.wvu.PrintArea" localSheetId="9" hidden="1">#REF!</definedName>
    <definedName name="Z_E3381BB0_39E1_11D3_97FE_00A0C9DF29C4_.wvu.PrintArea" localSheetId="8" hidden="1">#REF!</definedName>
    <definedName name="Z_E3381BB0_39E1_11D3_97FE_00A0C9DF29C4_.wvu.PrintArea" localSheetId="21" hidden="1">#REF!</definedName>
    <definedName name="Z_E3381BB0_39E1_11D3_97FE_00A0C9DF29C4_.wvu.PrintArea" localSheetId="6" hidden="1">#REF!</definedName>
    <definedName name="Z_E3381BB0_39E1_11D3_97FE_00A0C9DF29C4_.wvu.PrintArea" localSheetId="0" hidden="1">#REF!</definedName>
    <definedName name="Z_E3381BB0_39E1_11D3_97FE_00A0C9DF29C4_.wvu.PrintArea" localSheetId="2" hidden="1">#REF!</definedName>
    <definedName name="Z_E3381BB0_39E1_11D3_97FE_00A0C9DF29C4_.wvu.PrintArea" localSheetId="1" hidden="1">#REF!</definedName>
    <definedName name="Z_E3381BB0_39E1_11D3_97FE_00A0C9DF29C4_.wvu.PrintArea" localSheetId="33" hidden="1">#REF!</definedName>
    <definedName name="Z_E3381BB0_39E1_11D3_97FE_00A0C9DF29C4_.wvu.PrintArea" localSheetId="25" hidden="1">#REF!</definedName>
    <definedName name="Z_E3381BB0_39E1_11D3_97FE_00A0C9DF29C4_.wvu.PrintArea" hidden="1">#REF!</definedName>
    <definedName name="Z_E3381BB2_39E1_11D3_97FE_00A0C9DF29C4_.wvu.PrintArea" localSheetId="17" hidden="1">#REF!</definedName>
    <definedName name="Z_E3381BB2_39E1_11D3_97FE_00A0C9DF29C4_.wvu.PrintArea" localSheetId="16" hidden="1">#REF!</definedName>
    <definedName name="Z_E3381BB2_39E1_11D3_97FE_00A0C9DF29C4_.wvu.PrintArea" localSheetId="53" hidden="1">#REF!</definedName>
    <definedName name="Z_E3381BB2_39E1_11D3_97FE_00A0C9DF29C4_.wvu.PrintArea" localSheetId="23" hidden="1">#REF!</definedName>
    <definedName name="Z_E3381BB2_39E1_11D3_97FE_00A0C9DF29C4_.wvu.PrintArea" localSheetId="14" hidden="1">#REF!</definedName>
    <definedName name="Z_E3381BB2_39E1_11D3_97FE_00A0C9DF29C4_.wvu.PrintArea" localSheetId="13" hidden="1">#REF!</definedName>
    <definedName name="Z_E3381BB2_39E1_11D3_97FE_00A0C9DF29C4_.wvu.PrintArea" localSheetId="12" hidden="1">#REF!</definedName>
    <definedName name="Z_E3381BB2_39E1_11D3_97FE_00A0C9DF29C4_.wvu.PrintArea" localSheetId="36" hidden="1">#REF!</definedName>
    <definedName name="Z_E3381BB2_39E1_11D3_97FE_00A0C9DF29C4_.wvu.PrintArea" localSheetId="10" hidden="1">#REF!</definedName>
    <definedName name="Z_E3381BB2_39E1_11D3_97FE_00A0C9DF29C4_.wvu.PrintArea" localSheetId="11" hidden="1">#REF!</definedName>
    <definedName name="Z_E3381BB2_39E1_11D3_97FE_00A0C9DF29C4_.wvu.PrintArea" localSheetId="9" hidden="1">#REF!</definedName>
    <definedName name="Z_E3381BB2_39E1_11D3_97FE_00A0C9DF29C4_.wvu.PrintArea" localSheetId="8" hidden="1">#REF!</definedName>
    <definedName name="Z_E3381BB2_39E1_11D3_97FE_00A0C9DF29C4_.wvu.PrintArea" localSheetId="21" hidden="1">#REF!</definedName>
    <definedName name="Z_E3381BB2_39E1_11D3_97FE_00A0C9DF29C4_.wvu.PrintArea" localSheetId="6" hidden="1">#REF!</definedName>
    <definedName name="Z_E3381BB2_39E1_11D3_97FE_00A0C9DF29C4_.wvu.PrintArea" localSheetId="0" hidden="1">#REF!</definedName>
    <definedName name="Z_E3381BB2_39E1_11D3_97FE_00A0C9DF29C4_.wvu.PrintArea" localSheetId="2" hidden="1">#REF!</definedName>
    <definedName name="Z_E3381BB2_39E1_11D3_97FE_00A0C9DF29C4_.wvu.PrintArea" localSheetId="1" hidden="1">#REF!</definedName>
    <definedName name="Z_E3381BB2_39E1_11D3_97FE_00A0C9DF29C4_.wvu.PrintArea" localSheetId="33" hidden="1">#REF!</definedName>
    <definedName name="Z_E3381BB2_39E1_11D3_97FE_00A0C9DF29C4_.wvu.PrintArea" localSheetId="25" hidden="1">#REF!</definedName>
    <definedName name="Z_E3381BB2_39E1_11D3_97FE_00A0C9DF29C4_.wvu.PrintArea" hidden="1">#REF!</definedName>
    <definedName name="Z_E3381BB3_39E1_11D3_97FE_00A0C9DF29C4_.wvu.PrintArea" localSheetId="17" hidden="1">#REF!</definedName>
    <definedName name="Z_E3381BB3_39E1_11D3_97FE_00A0C9DF29C4_.wvu.PrintArea" localSheetId="16" hidden="1">#REF!</definedName>
    <definedName name="Z_E3381BB3_39E1_11D3_97FE_00A0C9DF29C4_.wvu.PrintArea" localSheetId="53" hidden="1">#REF!</definedName>
    <definedName name="Z_E3381BB3_39E1_11D3_97FE_00A0C9DF29C4_.wvu.PrintArea" localSheetId="23" hidden="1">#REF!</definedName>
    <definedName name="Z_E3381BB3_39E1_11D3_97FE_00A0C9DF29C4_.wvu.PrintArea" localSheetId="14" hidden="1">#REF!</definedName>
    <definedName name="Z_E3381BB3_39E1_11D3_97FE_00A0C9DF29C4_.wvu.PrintArea" localSheetId="13" hidden="1">#REF!</definedName>
    <definedName name="Z_E3381BB3_39E1_11D3_97FE_00A0C9DF29C4_.wvu.PrintArea" localSheetId="12" hidden="1">#REF!</definedName>
    <definedName name="Z_E3381BB3_39E1_11D3_97FE_00A0C9DF29C4_.wvu.PrintArea" localSheetId="36" hidden="1">#REF!</definedName>
    <definedName name="Z_E3381BB3_39E1_11D3_97FE_00A0C9DF29C4_.wvu.PrintArea" localSheetId="10" hidden="1">#REF!</definedName>
    <definedName name="Z_E3381BB3_39E1_11D3_97FE_00A0C9DF29C4_.wvu.PrintArea" localSheetId="11" hidden="1">#REF!</definedName>
    <definedName name="Z_E3381BB3_39E1_11D3_97FE_00A0C9DF29C4_.wvu.PrintArea" localSheetId="9" hidden="1">#REF!</definedName>
    <definedName name="Z_E3381BB3_39E1_11D3_97FE_00A0C9DF29C4_.wvu.PrintArea" localSheetId="8" hidden="1">#REF!</definedName>
    <definedName name="Z_E3381BB3_39E1_11D3_97FE_00A0C9DF29C4_.wvu.PrintArea" localSheetId="21" hidden="1">#REF!</definedName>
    <definedName name="Z_E3381BB3_39E1_11D3_97FE_00A0C9DF29C4_.wvu.PrintArea" localSheetId="6" hidden="1">#REF!</definedName>
    <definedName name="Z_E3381BB3_39E1_11D3_97FE_00A0C9DF29C4_.wvu.PrintArea" localSheetId="0" hidden="1">#REF!</definedName>
    <definedName name="Z_E3381BB3_39E1_11D3_97FE_00A0C9DF29C4_.wvu.PrintArea" localSheetId="2" hidden="1">#REF!</definedName>
    <definedName name="Z_E3381BB3_39E1_11D3_97FE_00A0C9DF29C4_.wvu.PrintArea" localSheetId="1" hidden="1">#REF!</definedName>
    <definedName name="Z_E3381BB3_39E1_11D3_97FE_00A0C9DF29C4_.wvu.PrintArea" localSheetId="33" hidden="1">#REF!</definedName>
    <definedName name="Z_E3381BB3_39E1_11D3_97FE_00A0C9DF29C4_.wvu.PrintArea" localSheetId="25" hidden="1">#REF!</definedName>
    <definedName name="Z_E3381BB3_39E1_11D3_97FE_00A0C9DF29C4_.wvu.PrintArea" hidden="1">#REF!</definedName>
    <definedName name="Z_E3381BB4_39E1_11D3_97FE_00A0C9DF29C4_.wvu.PrintArea" localSheetId="17" hidden="1">#REF!</definedName>
    <definedName name="Z_E3381BB4_39E1_11D3_97FE_00A0C9DF29C4_.wvu.PrintArea" localSheetId="16" hidden="1">#REF!</definedName>
    <definedName name="Z_E3381BB4_39E1_11D3_97FE_00A0C9DF29C4_.wvu.PrintArea" localSheetId="53" hidden="1">#REF!</definedName>
    <definedName name="Z_E3381BB4_39E1_11D3_97FE_00A0C9DF29C4_.wvu.PrintArea" localSheetId="23" hidden="1">#REF!</definedName>
    <definedName name="Z_E3381BB4_39E1_11D3_97FE_00A0C9DF29C4_.wvu.PrintArea" localSheetId="14" hidden="1">#REF!</definedName>
    <definedName name="Z_E3381BB4_39E1_11D3_97FE_00A0C9DF29C4_.wvu.PrintArea" localSheetId="13" hidden="1">#REF!</definedName>
    <definedName name="Z_E3381BB4_39E1_11D3_97FE_00A0C9DF29C4_.wvu.PrintArea" localSheetId="12" hidden="1">#REF!</definedName>
    <definedName name="Z_E3381BB4_39E1_11D3_97FE_00A0C9DF29C4_.wvu.PrintArea" localSheetId="36" hidden="1">#REF!</definedName>
    <definedName name="Z_E3381BB4_39E1_11D3_97FE_00A0C9DF29C4_.wvu.PrintArea" localSheetId="10" hidden="1">#REF!</definedName>
    <definedName name="Z_E3381BB4_39E1_11D3_97FE_00A0C9DF29C4_.wvu.PrintArea" localSheetId="11" hidden="1">#REF!</definedName>
    <definedName name="Z_E3381BB4_39E1_11D3_97FE_00A0C9DF29C4_.wvu.PrintArea" localSheetId="9" hidden="1">#REF!</definedName>
    <definedName name="Z_E3381BB4_39E1_11D3_97FE_00A0C9DF29C4_.wvu.PrintArea" localSheetId="8" hidden="1">#REF!</definedName>
    <definedName name="Z_E3381BB4_39E1_11D3_97FE_00A0C9DF29C4_.wvu.PrintArea" localSheetId="21" hidden="1">#REF!</definedName>
    <definedName name="Z_E3381BB4_39E1_11D3_97FE_00A0C9DF29C4_.wvu.PrintArea" localSheetId="6" hidden="1">#REF!</definedName>
    <definedName name="Z_E3381BB4_39E1_11D3_97FE_00A0C9DF29C4_.wvu.PrintArea" localSheetId="0" hidden="1">#REF!</definedName>
    <definedName name="Z_E3381BB4_39E1_11D3_97FE_00A0C9DF29C4_.wvu.PrintArea" localSheetId="2" hidden="1">#REF!</definedName>
    <definedName name="Z_E3381BB4_39E1_11D3_97FE_00A0C9DF29C4_.wvu.PrintArea" localSheetId="1" hidden="1">#REF!</definedName>
    <definedName name="Z_E3381BB4_39E1_11D3_97FE_00A0C9DF29C4_.wvu.PrintArea" localSheetId="33" hidden="1">#REF!</definedName>
    <definedName name="Z_E3381BB4_39E1_11D3_97FE_00A0C9DF29C4_.wvu.PrintArea" localSheetId="25" hidden="1">#REF!</definedName>
    <definedName name="Z_E3381BB4_39E1_11D3_97FE_00A0C9DF29C4_.wvu.PrintArea" hidden="1">#REF!</definedName>
    <definedName name="Z_E3381BB5_39E1_11D3_97FE_00A0C9DF29C4_.wvu.PrintArea" localSheetId="17" hidden="1">#REF!</definedName>
    <definedName name="Z_E3381BB5_39E1_11D3_97FE_00A0C9DF29C4_.wvu.PrintArea" localSheetId="16" hidden="1">#REF!</definedName>
    <definedName name="Z_E3381BB5_39E1_11D3_97FE_00A0C9DF29C4_.wvu.PrintArea" localSheetId="53" hidden="1">#REF!</definedName>
    <definedName name="Z_E3381BB5_39E1_11D3_97FE_00A0C9DF29C4_.wvu.PrintArea" localSheetId="23" hidden="1">#REF!</definedName>
    <definedName name="Z_E3381BB5_39E1_11D3_97FE_00A0C9DF29C4_.wvu.PrintArea" localSheetId="14" hidden="1">#REF!</definedName>
    <definedName name="Z_E3381BB5_39E1_11D3_97FE_00A0C9DF29C4_.wvu.PrintArea" localSheetId="13" hidden="1">#REF!</definedName>
    <definedName name="Z_E3381BB5_39E1_11D3_97FE_00A0C9DF29C4_.wvu.PrintArea" localSheetId="12" hidden="1">#REF!</definedName>
    <definedName name="Z_E3381BB5_39E1_11D3_97FE_00A0C9DF29C4_.wvu.PrintArea" localSheetId="36" hidden="1">#REF!</definedName>
    <definedName name="Z_E3381BB5_39E1_11D3_97FE_00A0C9DF29C4_.wvu.PrintArea" localSheetId="10" hidden="1">#REF!</definedName>
    <definedName name="Z_E3381BB5_39E1_11D3_97FE_00A0C9DF29C4_.wvu.PrintArea" localSheetId="11" hidden="1">#REF!</definedName>
    <definedName name="Z_E3381BB5_39E1_11D3_97FE_00A0C9DF29C4_.wvu.PrintArea" localSheetId="9" hidden="1">#REF!</definedName>
    <definedName name="Z_E3381BB5_39E1_11D3_97FE_00A0C9DF29C4_.wvu.PrintArea" localSheetId="8" hidden="1">#REF!</definedName>
    <definedName name="Z_E3381BB5_39E1_11D3_97FE_00A0C9DF29C4_.wvu.PrintArea" localSheetId="21" hidden="1">#REF!</definedName>
    <definedName name="Z_E3381BB5_39E1_11D3_97FE_00A0C9DF29C4_.wvu.PrintArea" localSheetId="6" hidden="1">#REF!</definedName>
    <definedName name="Z_E3381BB5_39E1_11D3_97FE_00A0C9DF29C4_.wvu.PrintArea" localSheetId="0" hidden="1">#REF!</definedName>
    <definedName name="Z_E3381BB5_39E1_11D3_97FE_00A0C9DF29C4_.wvu.PrintArea" localSheetId="2" hidden="1">#REF!</definedName>
    <definedName name="Z_E3381BB5_39E1_11D3_97FE_00A0C9DF29C4_.wvu.PrintArea" localSheetId="1" hidden="1">#REF!</definedName>
    <definedName name="Z_E3381BB5_39E1_11D3_97FE_00A0C9DF29C4_.wvu.PrintArea" localSheetId="33" hidden="1">#REF!</definedName>
    <definedName name="Z_E3381BB5_39E1_11D3_97FE_00A0C9DF29C4_.wvu.PrintArea" localSheetId="25" hidden="1">#REF!</definedName>
    <definedName name="Z_E3381BB5_39E1_11D3_97FE_00A0C9DF29C4_.wvu.PrintArea" hidden="1">#REF!</definedName>
    <definedName name="Z_E3381BB7_39E1_11D3_97FE_00A0C9DF29C4_.wvu.PrintArea" localSheetId="17" hidden="1">#REF!</definedName>
    <definedName name="Z_E3381BB7_39E1_11D3_97FE_00A0C9DF29C4_.wvu.PrintArea" localSheetId="16" hidden="1">#REF!</definedName>
    <definedName name="Z_E3381BB7_39E1_11D3_97FE_00A0C9DF29C4_.wvu.PrintArea" localSheetId="53" hidden="1">#REF!</definedName>
    <definedName name="Z_E3381BB7_39E1_11D3_97FE_00A0C9DF29C4_.wvu.PrintArea" localSheetId="23" hidden="1">#REF!</definedName>
    <definedName name="Z_E3381BB7_39E1_11D3_97FE_00A0C9DF29C4_.wvu.PrintArea" localSheetId="14" hidden="1">#REF!</definedName>
    <definedName name="Z_E3381BB7_39E1_11D3_97FE_00A0C9DF29C4_.wvu.PrintArea" localSheetId="13" hidden="1">#REF!</definedName>
    <definedName name="Z_E3381BB7_39E1_11D3_97FE_00A0C9DF29C4_.wvu.PrintArea" localSheetId="12" hidden="1">#REF!</definedName>
    <definedName name="Z_E3381BB7_39E1_11D3_97FE_00A0C9DF29C4_.wvu.PrintArea" localSheetId="36" hidden="1">#REF!</definedName>
    <definedName name="Z_E3381BB7_39E1_11D3_97FE_00A0C9DF29C4_.wvu.PrintArea" localSheetId="10" hidden="1">#REF!</definedName>
    <definedName name="Z_E3381BB7_39E1_11D3_97FE_00A0C9DF29C4_.wvu.PrintArea" localSheetId="11" hidden="1">#REF!</definedName>
    <definedName name="Z_E3381BB7_39E1_11D3_97FE_00A0C9DF29C4_.wvu.PrintArea" localSheetId="9" hidden="1">#REF!</definedName>
    <definedName name="Z_E3381BB7_39E1_11D3_97FE_00A0C9DF29C4_.wvu.PrintArea" localSheetId="8" hidden="1">#REF!</definedName>
    <definedName name="Z_E3381BB7_39E1_11D3_97FE_00A0C9DF29C4_.wvu.PrintArea" localSheetId="21" hidden="1">#REF!</definedName>
    <definedName name="Z_E3381BB7_39E1_11D3_97FE_00A0C9DF29C4_.wvu.PrintArea" localSheetId="6" hidden="1">#REF!</definedName>
    <definedName name="Z_E3381BB7_39E1_11D3_97FE_00A0C9DF29C4_.wvu.PrintArea" localSheetId="0" hidden="1">#REF!</definedName>
    <definedName name="Z_E3381BB7_39E1_11D3_97FE_00A0C9DF29C4_.wvu.PrintArea" localSheetId="2" hidden="1">#REF!</definedName>
    <definedName name="Z_E3381BB7_39E1_11D3_97FE_00A0C9DF29C4_.wvu.PrintArea" localSheetId="1" hidden="1">#REF!</definedName>
    <definedName name="Z_E3381BB7_39E1_11D3_97FE_00A0C9DF29C4_.wvu.PrintArea" localSheetId="33" hidden="1">#REF!</definedName>
    <definedName name="Z_E3381BB7_39E1_11D3_97FE_00A0C9DF29C4_.wvu.PrintArea" localSheetId="25" hidden="1">#REF!</definedName>
    <definedName name="Z_E3381BB7_39E1_11D3_97FE_00A0C9DF29C4_.wvu.PrintArea" hidden="1">#REF!</definedName>
    <definedName name="Z_E3381BB8_39E1_11D3_97FE_00A0C9DF29C4_.wvu.PrintArea" localSheetId="17" hidden="1">#REF!</definedName>
    <definedName name="Z_E3381BB8_39E1_11D3_97FE_00A0C9DF29C4_.wvu.PrintArea" localSheetId="16" hidden="1">#REF!</definedName>
    <definedName name="Z_E3381BB8_39E1_11D3_97FE_00A0C9DF29C4_.wvu.PrintArea" localSheetId="53" hidden="1">#REF!</definedName>
    <definedName name="Z_E3381BB8_39E1_11D3_97FE_00A0C9DF29C4_.wvu.PrintArea" localSheetId="23" hidden="1">#REF!</definedName>
    <definedName name="Z_E3381BB8_39E1_11D3_97FE_00A0C9DF29C4_.wvu.PrintArea" localSheetId="14" hidden="1">#REF!</definedName>
    <definedName name="Z_E3381BB8_39E1_11D3_97FE_00A0C9DF29C4_.wvu.PrintArea" localSheetId="13" hidden="1">#REF!</definedName>
    <definedName name="Z_E3381BB8_39E1_11D3_97FE_00A0C9DF29C4_.wvu.PrintArea" localSheetId="12" hidden="1">#REF!</definedName>
    <definedName name="Z_E3381BB8_39E1_11D3_97FE_00A0C9DF29C4_.wvu.PrintArea" localSheetId="36" hidden="1">#REF!</definedName>
    <definedName name="Z_E3381BB8_39E1_11D3_97FE_00A0C9DF29C4_.wvu.PrintArea" localSheetId="10" hidden="1">#REF!</definedName>
    <definedName name="Z_E3381BB8_39E1_11D3_97FE_00A0C9DF29C4_.wvu.PrintArea" localSheetId="11" hidden="1">#REF!</definedName>
    <definedName name="Z_E3381BB8_39E1_11D3_97FE_00A0C9DF29C4_.wvu.PrintArea" localSheetId="9" hidden="1">#REF!</definedName>
    <definedName name="Z_E3381BB8_39E1_11D3_97FE_00A0C9DF29C4_.wvu.PrintArea" localSheetId="8" hidden="1">#REF!</definedName>
    <definedName name="Z_E3381BB8_39E1_11D3_97FE_00A0C9DF29C4_.wvu.PrintArea" localSheetId="21" hidden="1">#REF!</definedName>
    <definedName name="Z_E3381BB8_39E1_11D3_97FE_00A0C9DF29C4_.wvu.PrintArea" localSheetId="6" hidden="1">#REF!</definedName>
    <definedName name="Z_E3381BB8_39E1_11D3_97FE_00A0C9DF29C4_.wvu.PrintArea" localSheetId="0" hidden="1">#REF!</definedName>
    <definedName name="Z_E3381BB8_39E1_11D3_97FE_00A0C9DF29C4_.wvu.PrintArea" localSheetId="2" hidden="1">#REF!</definedName>
    <definedName name="Z_E3381BB8_39E1_11D3_97FE_00A0C9DF29C4_.wvu.PrintArea" localSheetId="1" hidden="1">#REF!</definedName>
    <definedName name="Z_E3381BB8_39E1_11D3_97FE_00A0C9DF29C4_.wvu.PrintArea" localSheetId="33" hidden="1">#REF!</definedName>
    <definedName name="Z_E3381BB8_39E1_11D3_97FE_00A0C9DF29C4_.wvu.PrintArea" localSheetId="25" hidden="1">#REF!</definedName>
    <definedName name="Z_E3381BB8_39E1_11D3_97FE_00A0C9DF29C4_.wvu.PrintArea" hidden="1">#REF!</definedName>
    <definedName name="Z_E3381BB9_39E1_11D3_97FE_00A0C9DF29C4_.wvu.PrintArea" localSheetId="17" hidden="1">#REF!</definedName>
    <definedName name="Z_E3381BB9_39E1_11D3_97FE_00A0C9DF29C4_.wvu.PrintArea" localSheetId="16" hidden="1">#REF!</definedName>
    <definedName name="Z_E3381BB9_39E1_11D3_97FE_00A0C9DF29C4_.wvu.PrintArea" localSheetId="53" hidden="1">#REF!</definedName>
    <definedName name="Z_E3381BB9_39E1_11D3_97FE_00A0C9DF29C4_.wvu.PrintArea" localSheetId="23" hidden="1">#REF!</definedName>
    <definedName name="Z_E3381BB9_39E1_11D3_97FE_00A0C9DF29C4_.wvu.PrintArea" localSheetId="14" hidden="1">#REF!</definedName>
    <definedName name="Z_E3381BB9_39E1_11D3_97FE_00A0C9DF29C4_.wvu.PrintArea" localSheetId="13" hidden="1">#REF!</definedName>
    <definedName name="Z_E3381BB9_39E1_11D3_97FE_00A0C9DF29C4_.wvu.PrintArea" localSheetId="12" hidden="1">#REF!</definedName>
    <definedName name="Z_E3381BB9_39E1_11D3_97FE_00A0C9DF29C4_.wvu.PrintArea" localSheetId="36" hidden="1">#REF!</definedName>
    <definedName name="Z_E3381BB9_39E1_11D3_97FE_00A0C9DF29C4_.wvu.PrintArea" localSheetId="10" hidden="1">#REF!</definedName>
    <definedName name="Z_E3381BB9_39E1_11D3_97FE_00A0C9DF29C4_.wvu.PrintArea" localSheetId="11" hidden="1">#REF!</definedName>
    <definedName name="Z_E3381BB9_39E1_11D3_97FE_00A0C9DF29C4_.wvu.PrintArea" localSheetId="9" hidden="1">#REF!</definedName>
    <definedName name="Z_E3381BB9_39E1_11D3_97FE_00A0C9DF29C4_.wvu.PrintArea" localSheetId="8" hidden="1">#REF!</definedName>
    <definedName name="Z_E3381BB9_39E1_11D3_97FE_00A0C9DF29C4_.wvu.PrintArea" localSheetId="21" hidden="1">#REF!</definedName>
    <definedName name="Z_E3381BB9_39E1_11D3_97FE_00A0C9DF29C4_.wvu.PrintArea" localSheetId="6" hidden="1">#REF!</definedName>
    <definedName name="Z_E3381BB9_39E1_11D3_97FE_00A0C9DF29C4_.wvu.PrintArea" localSheetId="0" hidden="1">#REF!</definedName>
    <definedName name="Z_E3381BB9_39E1_11D3_97FE_00A0C9DF29C4_.wvu.PrintArea" localSheetId="2" hidden="1">#REF!</definedName>
    <definedName name="Z_E3381BB9_39E1_11D3_97FE_00A0C9DF29C4_.wvu.PrintArea" localSheetId="1" hidden="1">#REF!</definedName>
    <definedName name="Z_E3381BB9_39E1_11D3_97FE_00A0C9DF29C4_.wvu.PrintArea" localSheetId="33" hidden="1">#REF!</definedName>
    <definedName name="Z_E3381BB9_39E1_11D3_97FE_00A0C9DF29C4_.wvu.PrintArea" localSheetId="25" hidden="1">#REF!</definedName>
    <definedName name="Z_E3381BB9_39E1_11D3_97FE_00A0C9DF29C4_.wvu.PrintArea" hidden="1">#REF!</definedName>
    <definedName name="Z_E3381BBA_39E1_11D3_97FE_00A0C9DF29C4_.wvu.PrintArea" localSheetId="17" hidden="1">#REF!</definedName>
    <definedName name="Z_E3381BBA_39E1_11D3_97FE_00A0C9DF29C4_.wvu.PrintArea" localSheetId="16" hidden="1">#REF!</definedName>
    <definedName name="Z_E3381BBA_39E1_11D3_97FE_00A0C9DF29C4_.wvu.PrintArea" localSheetId="53" hidden="1">#REF!</definedName>
    <definedName name="Z_E3381BBA_39E1_11D3_97FE_00A0C9DF29C4_.wvu.PrintArea" localSheetId="23" hidden="1">#REF!</definedName>
    <definedName name="Z_E3381BBA_39E1_11D3_97FE_00A0C9DF29C4_.wvu.PrintArea" localSheetId="14" hidden="1">#REF!</definedName>
    <definedName name="Z_E3381BBA_39E1_11D3_97FE_00A0C9DF29C4_.wvu.PrintArea" localSheetId="13" hidden="1">#REF!</definedName>
    <definedName name="Z_E3381BBA_39E1_11D3_97FE_00A0C9DF29C4_.wvu.PrintArea" localSheetId="12" hidden="1">#REF!</definedName>
    <definedName name="Z_E3381BBA_39E1_11D3_97FE_00A0C9DF29C4_.wvu.PrintArea" localSheetId="36" hidden="1">#REF!</definedName>
    <definedName name="Z_E3381BBA_39E1_11D3_97FE_00A0C9DF29C4_.wvu.PrintArea" localSheetId="10" hidden="1">#REF!</definedName>
    <definedName name="Z_E3381BBA_39E1_11D3_97FE_00A0C9DF29C4_.wvu.PrintArea" localSheetId="11" hidden="1">#REF!</definedName>
    <definedName name="Z_E3381BBA_39E1_11D3_97FE_00A0C9DF29C4_.wvu.PrintArea" localSheetId="9" hidden="1">#REF!</definedName>
    <definedName name="Z_E3381BBA_39E1_11D3_97FE_00A0C9DF29C4_.wvu.PrintArea" localSheetId="8" hidden="1">#REF!</definedName>
    <definedName name="Z_E3381BBA_39E1_11D3_97FE_00A0C9DF29C4_.wvu.PrintArea" localSheetId="21" hidden="1">#REF!</definedName>
    <definedName name="Z_E3381BBA_39E1_11D3_97FE_00A0C9DF29C4_.wvu.PrintArea" localSheetId="6" hidden="1">#REF!</definedName>
    <definedName name="Z_E3381BBA_39E1_11D3_97FE_00A0C9DF29C4_.wvu.PrintArea" localSheetId="0" hidden="1">#REF!</definedName>
    <definedName name="Z_E3381BBA_39E1_11D3_97FE_00A0C9DF29C4_.wvu.PrintArea" localSheetId="2" hidden="1">#REF!</definedName>
    <definedName name="Z_E3381BBA_39E1_11D3_97FE_00A0C9DF29C4_.wvu.PrintArea" localSheetId="1" hidden="1">#REF!</definedName>
    <definedName name="Z_E3381BBA_39E1_11D3_97FE_00A0C9DF29C4_.wvu.PrintArea" localSheetId="33" hidden="1">#REF!</definedName>
    <definedName name="Z_E3381BBA_39E1_11D3_97FE_00A0C9DF29C4_.wvu.PrintArea" localSheetId="25" hidden="1">#REF!</definedName>
    <definedName name="Z_E3381BBA_39E1_11D3_97FE_00A0C9DF29C4_.wvu.PrintArea" hidden="1">#REF!</definedName>
    <definedName name="Z_E3381BBC_39E1_11D3_97FE_00A0C9DF29C4_.wvu.PrintArea" localSheetId="17" hidden="1">#REF!</definedName>
    <definedName name="Z_E3381BBC_39E1_11D3_97FE_00A0C9DF29C4_.wvu.PrintArea" localSheetId="16" hidden="1">#REF!</definedName>
    <definedName name="Z_E3381BBC_39E1_11D3_97FE_00A0C9DF29C4_.wvu.PrintArea" localSheetId="53" hidden="1">#REF!</definedName>
    <definedName name="Z_E3381BBC_39E1_11D3_97FE_00A0C9DF29C4_.wvu.PrintArea" localSheetId="23" hidden="1">#REF!</definedName>
    <definedName name="Z_E3381BBC_39E1_11D3_97FE_00A0C9DF29C4_.wvu.PrintArea" localSheetId="14" hidden="1">#REF!</definedName>
    <definedName name="Z_E3381BBC_39E1_11D3_97FE_00A0C9DF29C4_.wvu.PrintArea" localSheetId="13" hidden="1">#REF!</definedName>
    <definedName name="Z_E3381BBC_39E1_11D3_97FE_00A0C9DF29C4_.wvu.PrintArea" localSheetId="12" hidden="1">#REF!</definedName>
    <definedName name="Z_E3381BBC_39E1_11D3_97FE_00A0C9DF29C4_.wvu.PrintArea" localSheetId="36" hidden="1">#REF!</definedName>
    <definedName name="Z_E3381BBC_39E1_11D3_97FE_00A0C9DF29C4_.wvu.PrintArea" localSheetId="10" hidden="1">#REF!</definedName>
    <definedName name="Z_E3381BBC_39E1_11D3_97FE_00A0C9DF29C4_.wvu.PrintArea" localSheetId="11" hidden="1">#REF!</definedName>
    <definedName name="Z_E3381BBC_39E1_11D3_97FE_00A0C9DF29C4_.wvu.PrintArea" localSheetId="9" hidden="1">#REF!</definedName>
    <definedName name="Z_E3381BBC_39E1_11D3_97FE_00A0C9DF29C4_.wvu.PrintArea" localSheetId="8" hidden="1">#REF!</definedName>
    <definedName name="Z_E3381BBC_39E1_11D3_97FE_00A0C9DF29C4_.wvu.PrintArea" localSheetId="21" hidden="1">#REF!</definedName>
    <definedName name="Z_E3381BBC_39E1_11D3_97FE_00A0C9DF29C4_.wvu.PrintArea" localSheetId="6" hidden="1">#REF!</definedName>
    <definedName name="Z_E3381BBC_39E1_11D3_97FE_00A0C9DF29C4_.wvu.PrintArea" localSheetId="0" hidden="1">#REF!</definedName>
    <definedName name="Z_E3381BBC_39E1_11D3_97FE_00A0C9DF29C4_.wvu.PrintArea" localSheetId="2" hidden="1">#REF!</definedName>
    <definedName name="Z_E3381BBC_39E1_11D3_97FE_00A0C9DF29C4_.wvu.PrintArea" localSheetId="1" hidden="1">#REF!</definedName>
    <definedName name="Z_E3381BBC_39E1_11D3_97FE_00A0C9DF29C4_.wvu.PrintArea" localSheetId="33" hidden="1">#REF!</definedName>
    <definedName name="Z_E3381BBC_39E1_11D3_97FE_00A0C9DF29C4_.wvu.PrintArea" localSheetId="25" hidden="1">#REF!</definedName>
    <definedName name="Z_E3381BBC_39E1_11D3_97FE_00A0C9DF29C4_.wvu.PrintArea" hidden="1">#REF!</definedName>
    <definedName name="Z_E3381BBD_39E1_11D3_97FE_00A0C9DF29C4_.wvu.PrintArea" localSheetId="17" hidden="1">#REF!</definedName>
    <definedName name="Z_E3381BBD_39E1_11D3_97FE_00A0C9DF29C4_.wvu.PrintArea" localSheetId="16" hidden="1">#REF!</definedName>
    <definedName name="Z_E3381BBD_39E1_11D3_97FE_00A0C9DF29C4_.wvu.PrintArea" localSheetId="53" hidden="1">#REF!</definedName>
    <definedName name="Z_E3381BBD_39E1_11D3_97FE_00A0C9DF29C4_.wvu.PrintArea" localSheetId="23" hidden="1">#REF!</definedName>
    <definedName name="Z_E3381BBD_39E1_11D3_97FE_00A0C9DF29C4_.wvu.PrintArea" localSheetId="14" hidden="1">#REF!</definedName>
    <definedName name="Z_E3381BBD_39E1_11D3_97FE_00A0C9DF29C4_.wvu.PrintArea" localSheetId="13" hidden="1">#REF!</definedName>
    <definedName name="Z_E3381BBD_39E1_11D3_97FE_00A0C9DF29C4_.wvu.PrintArea" localSheetId="12" hidden="1">#REF!</definedName>
    <definedName name="Z_E3381BBD_39E1_11D3_97FE_00A0C9DF29C4_.wvu.PrintArea" localSheetId="36" hidden="1">#REF!</definedName>
    <definedName name="Z_E3381BBD_39E1_11D3_97FE_00A0C9DF29C4_.wvu.PrintArea" localSheetId="10" hidden="1">#REF!</definedName>
    <definedName name="Z_E3381BBD_39E1_11D3_97FE_00A0C9DF29C4_.wvu.PrintArea" localSheetId="11" hidden="1">#REF!</definedName>
    <definedName name="Z_E3381BBD_39E1_11D3_97FE_00A0C9DF29C4_.wvu.PrintArea" localSheetId="9" hidden="1">#REF!</definedName>
    <definedName name="Z_E3381BBD_39E1_11D3_97FE_00A0C9DF29C4_.wvu.PrintArea" localSheetId="8" hidden="1">#REF!</definedName>
    <definedName name="Z_E3381BBD_39E1_11D3_97FE_00A0C9DF29C4_.wvu.PrintArea" localSheetId="21" hidden="1">#REF!</definedName>
    <definedName name="Z_E3381BBD_39E1_11D3_97FE_00A0C9DF29C4_.wvu.PrintArea" localSheetId="6" hidden="1">#REF!</definedName>
    <definedName name="Z_E3381BBD_39E1_11D3_97FE_00A0C9DF29C4_.wvu.PrintArea" localSheetId="0" hidden="1">#REF!</definedName>
    <definedName name="Z_E3381BBD_39E1_11D3_97FE_00A0C9DF29C4_.wvu.PrintArea" localSheetId="2" hidden="1">#REF!</definedName>
    <definedName name="Z_E3381BBD_39E1_11D3_97FE_00A0C9DF29C4_.wvu.PrintArea" localSheetId="1" hidden="1">#REF!</definedName>
    <definedName name="Z_E3381BBD_39E1_11D3_97FE_00A0C9DF29C4_.wvu.PrintArea" localSheetId="33" hidden="1">#REF!</definedName>
    <definedName name="Z_E3381BBD_39E1_11D3_97FE_00A0C9DF29C4_.wvu.PrintArea" localSheetId="25" hidden="1">#REF!</definedName>
    <definedName name="Z_E3381BBD_39E1_11D3_97FE_00A0C9DF29C4_.wvu.PrintArea" hidden="1">#REF!</definedName>
    <definedName name="Z_E359ABDC_4366_11D3_8575_00A0C9DF1035_.wvu.PrintArea" localSheetId="17" hidden="1">#REF!</definedName>
    <definedName name="Z_E359ABDC_4366_11D3_8575_00A0C9DF1035_.wvu.PrintArea" localSheetId="16" hidden="1">#REF!</definedName>
    <definedName name="Z_E359ABDC_4366_11D3_8575_00A0C9DF1035_.wvu.PrintArea" localSheetId="53" hidden="1">#REF!</definedName>
    <definedName name="Z_E359ABDC_4366_11D3_8575_00A0C9DF1035_.wvu.PrintArea" localSheetId="23" hidden="1">#REF!</definedName>
    <definedName name="Z_E359ABDC_4366_11D3_8575_00A0C9DF1035_.wvu.PrintArea" localSheetId="14" hidden="1">#REF!</definedName>
    <definedName name="Z_E359ABDC_4366_11D3_8575_00A0C9DF1035_.wvu.PrintArea" localSheetId="13" hidden="1">#REF!</definedName>
    <definedName name="Z_E359ABDC_4366_11D3_8575_00A0C9DF1035_.wvu.PrintArea" localSheetId="12" hidden="1">#REF!</definedName>
    <definedName name="Z_E359ABDC_4366_11D3_8575_00A0C9DF1035_.wvu.PrintArea" localSheetId="36" hidden="1">#REF!</definedName>
    <definedName name="Z_E359ABDC_4366_11D3_8575_00A0C9DF1035_.wvu.PrintArea" localSheetId="10" hidden="1">#REF!</definedName>
    <definedName name="Z_E359ABDC_4366_11D3_8575_00A0C9DF1035_.wvu.PrintArea" localSheetId="11" hidden="1">#REF!</definedName>
    <definedName name="Z_E359ABDC_4366_11D3_8575_00A0C9DF1035_.wvu.PrintArea" localSheetId="9" hidden="1">#REF!</definedName>
    <definedName name="Z_E359ABDC_4366_11D3_8575_00A0C9DF1035_.wvu.PrintArea" localSheetId="8" hidden="1">#REF!</definedName>
    <definedName name="Z_E359ABDC_4366_11D3_8575_00A0C9DF1035_.wvu.PrintArea" localSheetId="21" hidden="1">#REF!</definedName>
    <definedName name="Z_E359ABDC_4366_11D3_8575_00A0C9DF1035_.wvu.PrintArea" localSheetId="6" hidden="1">#REF!</definedName>
    <definedName name="Z_E359ABDC_4366_11D3_8575_00A0C9DF1035_.wvu.PrintArea" localSheetId="0" hidden="1">#REF!</definedName>
    <definedName name="Z_E359ABDC_4366_11D3_8575_00A0C9DF1035_.wvu.PrintArea" localSheetId="2" hidden="1">#REF!</definedName>
    <definedName name="Z_E359ABDC_4366_11D3_8575_00A0C9DF1035_.wvu.PrintArea" localSheetId="1" hidden="1">#REF!</definedName>
    <definedName name="Z_E359ABDC_4366_11D3_8575_00A0C9DF1035_.wvu.PrintArea" localSheetId="33" hidden="1">#REF!</definedName>
    <definedName name="Z_E359ABDC_4366_11D3_8575_00A0C9DF1035_.wvu.PrintArea" localSheetId="25" hidden="1">#REF!</definedName>
    <definedName name="Z_E359ABDC_4366_11D3_8575_00A0C9DF1035_.wvu.PrintArea" hidden="1">#REF!</definedName>
    <definedName name="Z_E359ABDD_4366_11D3_8575_00A0C9DF1035_.wvu.PrintArea" localSheetId="17" hidden="1">#REF!</definedName>
    <definedName name="Z_E359ABDD_4366_11D3_8575_00A0C9DF1035_.wvu.PrintArea" localSheetId="16" hidden="1">#REF!</definedName>
    <definedName name="Z_E359ABDD_4366_11D3_8575_00A0C9DF1035_.wvu.PrintArea" localSheetId="53" hidden="1">#REF!</definedName>
    <definedName name="Z_E359ABDD_4366_11D3_8575_00A0C9DF1035_.wvu.PrintArea" localSheetId="23" hidden="1">#REF!</definedName>
    <definedName name="Z_E359ABDD_4366_11D3_8575_00A0C9DF1035_.wvu.PrintArea" localSheetId="14" hidden="1">#REF!</definedName>
    <definedName name="Z_E359ABDD_4366_11D3_8575_00A0C9DF1035_.wvu.PrintArea" localSheetId="13" hidden="1">#REF!</definedName>
    <definedName name="Z_E359ABDD_4366_11D3_8575_00A0C9DF1035_.wvu.PrintArea" localSheetId="12" hidden="1">#REF!</definedName>
    <definedName name="Z_E359ABDD_4366_11D3_8575_00A0C9DF1035_.wvu.PrintArea" localSheetId="36" hidden="1">#REF!</definedName>
    <definedName name="Z_E359ABDD_4366_11D3_8575_00A0C9DF1035_.wvu.PrintArea" localSheetId="10" hidden="1">#REF!</definedName>
    <definedName name="Z_E359ABDD_4366_11D3_8575_00A0C9DF1035_.wvu.PrintArea" localSheetId="11" hidden="1">#REF!</definedName>
    <definedName name="Z_E359ABDD_4366_11D3_8575_00A0C9DF1035_.wvu.PrintArea" localSheetId="9" hidden="1">#REF!</definedName>
    <definedName name="Z_E359ABDD_4366_11D3_8575_00A0C9DF1035_.wvu.PrintArea" localSheetId="8" hidden="1">#REF!</definedName>
    <definedName name="Z_E359ABDD_4366_11D3_8575_00A0C9DF1035_.wvu.PrintArea" localSheetId="21" hidden="1">#REF!</definedName>
    <definedName name="Z_E359ABDD_4366_11D3_8575_00A0C9DF1035_.wvu.PrintArea" localSheetId="6" hidden="1">#REF!</definedName>
    <definedName name="Z_E359ABDD_4366_11D3_8575_00A0C9DF1035_.wvu.PrintArea" localSheetId="0" hidden="1">#REF!</definedName>
    <definedName name="Z_E359ABDD_4366_11D3_8575_00A0C9DF1035_.wvu.PrintArea" localSheetId="2" hidden="1">#REF!</definedName>
    <definedName name="Z_E359ABDD_4366_11D3_8575_00A0C9DF1035_.wvu.PrintArea" localSheetId="1" hidden="1">#REF!</definedName>
    <definedName name="Z_E359ABDD_4366_11D3_8575_00A0C9DF1035_.wvu.PrintArea" localSheetId="33" hidden="1">#REF!</definedName>
    <definedName name="Z_E359ABDD_4366_11D3_8575_00A0C9DF1035_.wvu.PrintArea" localSheetId="25" hidden="1">#REF!</definedName>
    <definedName name="Z_E359ABDD_4366_11D3_8575_00A0C9DF1035_.wvu.PrintArea" hidden="1">#REF!</definedName>
    <definedName name="Z_E359ABDF_4366_11D3_8575_00A0C9DF1035_.wvu.PrintArea" localSheetId="17" hidden="1">#REF!</definedName>
    <definedName name="Z_E359ABDF_4366_11D3_8575_00A0C9DF1035_.wvu.PrintArea" localSheetId="16" hidden="1">#REF!</definedName>
    <definedName name="Z_E359ABDF_4366_11D3_8575_00A0C9DF1035_.wvu.PrintArea" localSheetId="53" hidden="1">#REF!</definedName>
    <definedName name="Z_E359ABDF_4366_11D3_8575_00A0C9DF1035_.wvu.PrintArea" localSheetId="23" hidden="1">#REF!</definedName>
    <definedName name="Z_E359ABDF_4366_11D3_8575_00A0C9DF1035_.wvu.PrintArea" localSheetId="14" hidden="1">#REF!</definedName>
    <definedName name="Z_E359ABDF_4366_11D3_8575_00A0C9DF1035_.wvu.PrintArea" localSheetId="13" hidden="1">#REF!</definedName>
    <definedName name="Z_E359ABDF_4366_11D3_8575_00A0C9DF1035_.wvu.PrintArea" localSheetId="12" hidden="1">#REF!</definedName>
    <definedName name="Z_E359ABDF_4366_11D3_8575_00A0C9DF1035_.wvu.PrintArea" localSheetId="36" hidden="1">#REF!</definedName>
    <definedName name="Z_E359ABDF_4366_11D3_8575_00A0C9DF1035_.wvu.PrintArea" localSheetId="10" hidden="1">#REF!</definedName>
    <definedName name="Z_E359ABDF_4366_11D3_8575_00A0C9DF1035_.wvu.PrintArea" localSheetId="11" hidden="1">#REF!</definedName>
    <definedName name="Z_E359ABDF_4366_11D3_8575_00A0C9DF1035_.wvu.PrintArea" localSheetId="9" hidden="1">#REF!</definedName>
    <definedName name="Z_E359ABDF_4366_11D3_8575_00A0C9DF1035_.wvu.PrintArea" localSheetId="8" hidden="1">#REF!</definedName>
    <definedName name="Z_E359ABDF_4366_11D3_8575_00A0C9DF1035_.wvu.PrintArea" localSheetId="21" hidden="1">#REF!</definedName>
    <definedName name="Z_E359ABDF_4366_11D3_8575_00A0C9DF1035_.wvu.PrintArea" localSheetId="6" hidden="1">#REF!</definedName>
    <definedName name="Z_E359ABDF_4366_11D3_8575_00A0C9DF1035_.wvu.PrintArea" localSheetId="0" hidden="1">#REF!</definedName>
    <definedName name="Z_E359ABDF_4366_11D3_8575_00A0C9DF1035_.wvu.PrintArea" localSheetId="2" hidden="1">#REF!</definedName>
    <definedName name="Z_E359ABDF_4366_11D3_8575_00A0C9DF1035_.wvu.PrintArea" localSheetId="1" hidden="1">#REF!</definedName>
    <definedName name="Z_E359ABDF_4366_11D3_8575_00A0C9DF1035_.wvu.PrintArea" localSheetId="33" hidden="1">#REF!</definedName>
    <definedName name="Z_E359ABDF_4366_11D3_8575_00A0C9DF1035_.wvu.PrintArea" localSheetId="25" hidden="1">#REF!</definedName>
    <definedName name="Z_E359ABDF_4366_11D3_8575_00A0C9DF1035_.wvu.PrintArea" hidden="1">#REF!</definedName>
    <definedName name="Z_E359ABE0_4366_11D3_8575_00A0C9DF1035_.wvu.PrintArea" localSheetId="17" hidden="1">#REF!</definedName>
    <definedName name="Z_E359ABE0_4366_11D3_8575_00A0C9DF1035_.wvu.PrintArea" localSheetId="16" hidden="1">#REF!</definedName>
    <definedName name="Z_E359ABE0_4366_11D3_8575_00A0C9DF1035_.wvu.PrintArea" localSheetId="53" hidden="1">#REF!</definedName>
    <definedName name="Z_E359ABE0_4366_11D3_8575_00A0C9DF1035_.wvu.PrintArea" localSheetId="23" hidden="1">#REF!</definedName>
    <definedName name="Z_E359ABE0_4366_11D3_8575_00A0C9DF1035_.wvu.PrintArea" localSheetId="14" hidden="1">#REF!</definedName>
    <definedName name="Z_E359ABE0_4366_11D3_8575_00A0C9DF1035_.wvu.PrintArea" localSheetId="13" hidden="1">#REF!</definedName>
    <definedName name="Z_E359ABE0_4366_11D3_8575_00A0C9DF1035_.wvu.PrintArea" localSheetId="12" hidden="1">#REF!</definedName>
    <definedName name="Z_E359ABE0_4366_11D3_8575_00A0C9DF1035_.wvu.PrintArea" localSheetId="36" hidden="1">#REF!</definedName>
    <definedName name="Z_E359ABE0_4366_11D3_8575_00A0C9DF1035_.wvu.PrintArea" localSheetId="10" hidden="1">#REF!</definedName>
    <definedName name="Z_E359ABE0_4366_11D3_8575_00A0C9DF1035_.wvu.PrintArea" localSheetId="11" hidden="1">#REF!</definedName>
    <definedName name="Z_E359ABE0_4366_11D3_8575_00A0C9DF1035_.wvu.PrintArea" localSheetId="9" hidden="1">#REF!</definedName>
    <definedName name="Z_E359ABE0_4366_11D3_8575_00A0C9DF1035_.wvu.PrintArea" localSheetId="8" hidden="1">#REF!</definedName>
    <definedName name="Z_E359ABE0_4366_11D3_8575_00A0C9DF1035_.wvu.PrintArea" localSheetId="21" hidden="1">#REF!</definedName>
    <definedName name="Z_E359ABE0_4366_11D3_8575_00A0C9DF1035_.wvu.PrintArea" localSheetId="6" hidden="1">#REF!</definedName>
    <definedName name="Z_E359ABE0_4366_11D3_8575_00A0C9DF1035_.wvu.PrintArea" localSheetId="0" hidden="1">#REF!</definedName>
    <definedName name="Z_E359ABE0_4366_11D3_8575_00A0C9DF1035_.wvu.PrintArea" localSheetId="2" hidden="1">#REF!</definedName>
    <definedName name="Z_E359ABE0_4366_11D3_8575_00A0C9DF1035_.wvu.PrintArea" localSheetId="1" hidden="1">#REF!</definedName>
    <definedName name="Z_E359ABE0_4366_11D3_8575_00A0C9DF1035_.wvu.PrintArea" localSheetId="33" hidden="1">#REF!</definedName>
    <definedName name="Z_E359ABE0_4366_11D3_8575_00A0C9DF1035_.wvu.PrintArea" localSheetId="25" hidden="1">#REF!</definedName>
    <definedName name="Z_E359ABE0_4366_11D3_8575_00A0C9DF1035_.wvu.PrintArea" hidden="1">#REF!</definedName>
    <definedName name="Z_E359ABE1_4366_11D3_8575_00A0C9DF1035_.wvu.PrintArea" localSheetId="17" hidden="1">#REF!</definedName>
    <definedName name="Z_E359ABE1_4366_11D3_8575_00A0C9DF1035_.wvu.PrintArea" localSheetId="16" hidden="1">#REF!</definedName>
    <definedName name="Z_E359ABE1_4366_11D3_8575_00A0C9DF1035_.wvu.PrintArea" localSheetId="53" hidden="1">#REF!</definedName>
    <definedName name="Z_E359ABE1_4366_11D3_8575_00A0C9DF1035_.wvu.PrintArea" localSheetId="23" hidden="1">#REF!</definedName>
    <definedName name="Z_E359ABE1_4366_11D3_8575_00A0C9DF1035_.wvu.PrintArea" localSheetId="14" hidden="1">#REF!</definedName>
    <definedName name="Z_E359ABE1_4366_11D3_8575_00A0C9DF1035_.wvu.PrintArea" localSheetId="13" hidden="1">#REF!</definedName>
    <definedName name="Z_E359ABE1_4366_11D3_8575_00A0C9DF1035_.wvu.PrintArea" localSheetId="12" hidden="1">#REF!</definedName>
    <definedName name="Z_E359ABE1_4366_11D3_8575_00A0C9DF1035_.wvu.PrintArea" localSheetId="36" hidden="1">#REF!</definedName>
    <definedName name="Z_E359ABE1_4366_11D3_8575_00A0C9DF1035_.wvu.PrintArea" localSheetId="10" hidden="1">#REF!</definedName>
    <definedName name="Z_E359ABE1_4366_11D3_8575_00A0C9DF1035_.wvu.PrintArea" localSheetId="11" hidden="1">#REF!</definedName>
    <definedName name="Z_E359ABE1_4366_11D3_8575_00A0C9DF1035_.wvu.PrintArea" localSheetId="9" hidden="1">#REF!</definedName>
    <definedName name="Z_E359ABE1_4366_11D3_8575_00A0C9DF1035_.wvu.PrintArea" localSheetId="8" hidden="1">#REF!</definedName>
    <definedName name="Z_E359ABE1_4366_11D3_8575_00A0C9DF1035_.wvu.PrintArea" localSheetId="21" hidden="1">#REF!</definedName>
    <definedName name="Z_E359ABE1_4366_11D3_8575_00A0C9DF1035_.wvu.PrintArea" localSheetId="6" hidden="1">#REF!</definedName>
    <definedName name="Z_E359ABE1_4366_11D3_8575_00A0C9DF1035_.wvu.PrintArea" localSheetId="0" hidden="1">#REF!</definedName>
    <definedName name="Z_E359ABE1_4366_11D3_8575_00A0C9DF1035_.wvu.PrintArea" localSheetId="2" hidden="1">#REF!</definedName>
    <definedName name="Z_E359ABE1_4366_11D3_8575_00A0C9DF1035_.wvu.PrintArea" localSheetId="1" hidden="1">#REF!</definedName>
    <definedName name="Z_E359ABE1_4366_11D3_8575_00A0C9DF1035_.wvu.PrintArea" localSheetId="33" hidden="1">#REF!</definedName>
    <definedName name="Z_E359ABE1_4366_11D3_8575_00A0C9DF1035_.wvu.PrintArea" localSheetId="25" hidden="1">#REF!</definedName>
    <definedName name="Z_E359ABE1_4366_11D3_8575_00A0C9DF1035_.wvu.PrintArea" hidden="1">#REF!</definedName>
    <definedName name="Z_E359ABE2_4366_11D3_8575_00A0C9DF1035_.wvu.PrintArea" localSheetId="17" hidden="1">#REF!</definedName>
    <definedName name="Z_E359ABE2_4366_11D3_8575_00A0C9DF1035_.wvu.PrintArea" localSheetId="16" hidden="1">#REF!</definedName>
    <definedName name="Z_E359ABE2_4366_11D3_8575_00A0C9DF1035_.wvu.PrintArea" localSheetId="53" hidden="1">#REF!</definedName>
    <definedName name="Z_E359ABE2_4366_11D3_8575_00A0C9DF1035_.wvu.PrintArea" localSheetId="23" hidden="1">#REF!</definedName>
    <definedName name="Z_E359ABE2_4366_11D3_8575_00A0C9DF1035_.wvu.PrintArea" localSheetId="14" hidden="1">#REF!</definedName>
    <definedName name="Z_E359ABE2_4366_11D3_8575_00A0C9DF1035_.wvu.PrintArea" localSheetId="13" hidden="1">#REF!</definedName>
    <definedName name="Z_E359ABE2_4366_11D3_8575_00A0C9DF1035_.wvu.PrintArea" localSheetId="12" hidden="1">#REF!</definedName>
    <definedName name="Z_E359ABE2_4366_11D3_8575_00A0C9DF1035_.wvu.PrintArea" localSheetId="36" hidden="1">#REF!</definedName>
    <definedName name="Z_E359ABE2_4366_11D3_8575_00A0C9DF1035_.wvu.PrintArea" localSheetId="10" hidden="1">#REF!</definedName>
    <definedName name="Z_E359ABE2_4366_11D3_8575_00A0C9DF1035_.wvu.PrintArea" localSheetId="11" hidden="1">#REF!</definedName>
    <definedName name="Z_E359ABE2_4366_11D3_8575_00A0C9DF1035_.wvu.PrintArea" localSheetId="9" hidden="1">#REF!</definedName>
    <definedName name="Z_E359ABE2_4366_11D3_8575_00A0C9DF1035_.wvu.PrintArea" localSheetId="8" hidden="1">#REF!</definedName>
    <definedName name="Z_E359ABE2_4366_11D3_8575_00A0C9DF1035_.wvu.PrintArea" localSheetId="21" hidden="1">#REF!</definedName>
    <definedName name="Z_E359ABE2_4366_11D3_8575_00A0C9DF1035_.wvu.PrintArea" localSheetId="6" hidden="1">#REF!</definedName>
    <definedName name="Z_E359ABE2_4366_11D3_8575_00A0C9DF1035_.wvu.PrintArea" localSheetId="0" hidden="1">#REF!</definedName>
    <definedName name="Z_E359ABE2_4366_11D3_8575_00A0C9DF1035_.wvu.PrintArea" localSheetId="2" hidden="1">#REF!</definedName>
    <definedName name="Z_E359ABE2_4366_11D3_8575_00A0C9DF1035_.wvu.PrintArea" localSheetId="1" hidden="1">#REF!</definedName>
    <definedName name="Z_E359ABE2_4366_11D3_8575_00A0C9DF1035_.wvu.PrintArea" localSheetId="33" hidden="1">#REF!</definedName>
    <definedName name="Z_E359ABE2_4366_11D3_8575_00A0C9DF1035_.wvu.PrintArea" localSheetId="25" hidden="1">#REF!</definedName>
    <definedName name="Z_E359ABE2_4366_11D3_8575_00A0C9DF1035_.wvu.PrintArea" hidden="1">#REF!</definedName>
    <definedName name="Z_E359ABE4_4366_11D3_8575_00A0C9DF1035_.wvu.PrintArea" localSheetId="17" hidden="1">#REF!</definedName>
    <definedName name="Z_E359ABE4_4366_11D3_8575_00A0C9DF1035_.wvu.PrintArea" localSheetId="16" hidden="1">#REF!</definedName>
    <definedName name="Z_E359ABE4_4366_11D3_8575_00A0C9DF1035_.wvu.PrintArea" localSheetId="53" hidden="1">#REF!</definedName>
    <definedName name="Z_E359ABE4_4366_11D3_8575_00A0C9DF1035_.wvu.PrintArea" localSheetId="23" hidden="1">#REF!</definedName>
    <definedName name="Z_E359ABE4_4366_11D3_8575_00A0C9DF1035_.wvu.PrintArea" localSheetId="14" hidden="1">#REF!</definedName>
    <definedName name="Z_E359ABE4_4366_11D3_8575_00A0C9DF1035_.wvu.PrintArea" localSheetId="13" hidden="1">#REF!</definedName>
    <definedName name="Z_E359ABE4_4366_11D3_8575_00A0C9DF1035_.wvu.PrintArea" localSheetId="12" hidden="1">#REF!</definedName>
    <definedName name="Z_E359ABE4_4366_11D3_8575_00A0C9DF1035_.wvu.PrintArea" localSheetId="36" hidden="1">#REF!</definedName>
    <definedName name="Z_E359ABE4_4366_11D3_8575_00A0C9DF1035_.wvu.PrintArea" localSheetId="10" hidden="1">#REF!</definedName>
    <definedName name="Z_E359ABE4_4366_11D3_8575_00A0C9DF1035_.wvu.PrintArea" localSheetId="11" hidden="1">#REF!</definedName>
    <definedName name="Z_E359ABE4_4366_11D3_8575_00A0C9DF1035_.wvu.PrintArea" localSheetId="9" hidden="1">#REF!</definedName>
    <definedName name="Z_E359ABE4_4366_11D3_8575_00A0C9DF1035_.wvu.PrintArea" localSheetId="8" hidden="1">#REF!</definedName>
    <definedName name="Z_E359ABE4_4366_11D3_8575_00A0C9DF1035_.wvu.PrintArea" localSheetId="21" hidden="1">#REF!</definedName>
    <definedName name="Z_E359ABE4_4366_11D3_8575_00A0C9DF1035_.wvu.PrintArea" localSheetId="6" hidden="1">#REF!</definedName>
    <definedName name="Z_E359ABE4_4366_11D3_8575_00A0C9DF1035_.wvu.PrintArea" localSheetId="0" hidden="1">#REF!</definedName>
    <definedName name="Z_E359ABE4_4366_11D3_8575_00A0C9DF1035_.wvu.PrintArea" localSheetId="2" hidden="1">#REF!</definedName>
    <definedName name="Z_E359ABE4_4366_11D3_8575_00A0C9DF1035_.wvu.PrintArea" localSheetId="1" hidden="1">#REF!</definedName>
    <definedName name="Z_E359ABE4_4366_11D3_8575_00A0C9DF1035_.wvu.PrintArea" localSheetId="33" hidden="1">#REF!</definedName>
    <definedName name="Z_E359ABE4_4366_11D3_8575_00A0C9DF1035_.wvu.PrintArea" localSheetId="25" hidden="1">#REF!</definedName>
    <definedName name="Z_E359ABE4_4366_11D3_8575_00A0C9DF1035_.wvu.PrintArea" hidden="1">#REF!</definedName>
    <definedName name="Z_E359ABE5_4366_11D3_8575_00A0C9DF1035_.wvu.PrintArea" localSheetId="17" hidden="1">#REF!</definedName>
    <definedName name="Z_E359ABE5_4366_11D3_8575_00A0C9DF1035_.wvu.PrintArea" localSheetId="16" hidden="1">#REF!</definedName>
    <definedName name="Z_E359ABE5_4366_11D3_8575_00A0C9DF1035_.wvu.PrintArea" localSheetId="53" hidden="1">#REF!</definedName>
    <definedName name="Z_E359ABE5_4366_11D3_8575_00A0C9DF1035_.wvu.PrintArea" localSheetId="23" hidden="1">#REF!</definedName>
    <definedName name="Z_E359ABE5_4366_11D3_8575_00A0C9DF1035_.wvu.PrintArea" localSheetId="14" hidden="1">#REF!</definedName>
    <definedName name="Z_E359ABE5_4366_11D3_8575_00A0C9DF1035_.wvu.PrintArea" localSheetId="13" hidden="1">#REF!</definedName>
    <definedName name="Z_E359ABE5_4366_11D3_8575_00A0C9DF1035_.wvu.PrintArea" localSheetId="12" hidden="1">#REF!</definedName>
    <definedName name="Z_E359ABE5_4366_11D3_8575_00A0C9DF1035_.wvu.PrintArea" localSheetId="36" hidden="1">#REF!</definedName>
    <definedName name="Z_E359ABE5_4366_11D3_8575_00A0C9DF1035_.wvu.PrintArea" localSheetId="10" hidden="1">#REF!</definedName>
    <definedName name="Z_E359ABE5_4366_11D3_8575_00A0C9DF1035_.wvu.PrintArea" localSheetId="11" hidden="1">#REF!</definedName>
    <definedName name="Z_E359ABE5_4366_11D3_8575_00A0C9DF1035_.wvu.PrintArea" localSheetId="9" hidden="1">#REF!</definedName>
    <definedName name="Z_E359ABE5_4366_11D3_8575_00A0C9DF1035_.wvu.PrintArea" localSheetId="8" hidden="1">#REF!</definedName>
    <definedName name="Z_E359ABE5_4366_11D3_8575_00A0C9DF1035_.wvu.PrintArea" localSheetId="21" hidden="1">#REF!</definedName>
    <definedName name="Z_E359ABE5_4366_11D3_8575_00A0C9DF1035_.wvu.PrintArea" localSheetId="6" hidden="1">#REF!</definedName>
    <definedName name="Z_E359ABE5_4366_11D3_8575_00A0C9DF1035_.wvu.PrintArea" localSheetId="0" hidden="1">#REF!</definedName>
    <definedName name="Z_E359ABE5_4366_11D3_8575_00A0C9DF1035_.wvu.PrintArea" localSheetId="2" hidden="1">#REF!</definedName>
    <definedName name="Z_E359ABE5_4366_11D3_8575_00A0C9DF1035_.wvu.PrintArea" localSheetId="1" hidden="1">#REF!</definedName>
    <definedName name="Z_E359ABE5_4366_11D3_8575_00A0C9DF1035_.wvu.PrintArea" localSheetId="33" hidden="1">#REF!</definedName>
    <definedName name="Z_E359ABE5_4366_11D3_8575_00A0C9DF1035_.wvu.PrintArea" localSheetId="25" hidden="1">#REF!</definedName>
    <definedName name="Z_E359ABE5_4366_11D3_8575_00A0C9DF1035_.wvu.PrintArea" hidden="1">#REF!</definedName>
    <definedName name="Z_E359ABE6_4366_11D3_8575_00A0C9DF1035_.wvu.PrintArea" localSheetId="17" hidden="1">#REF!</definedName>
    <definedName name="Z_E359ABE6_4366_11D3_8575_00A0C9DF1035_.wvu.PrintArea" localSheetId="16" hidden="1">#REF!</definedName>
    <definedName name="Z_E359ABE6_4366_11D3_8575_00A0C9DF1035_.wvu.PrintArea" localSheetId="53" hidden="1">#REF!</definedName>
    <definedName name="Z_E359ABE6_4366_11D3_8575_00A0C9DF1035_.wvu.PrintArea" localSheetId="23" hidden="1">#REF!</definedName>
    <definedName name="Z_E359ABE6_4366_11D3_8575_00A0C9DF1035_.wvu.PrintArea" localSheetId="14" hidden="1">#REF!</definedName>
    <definedName name="Z_E359ABE6_4366_11D3_8575_00A0C9DF1035_.wvu.PrintArea" localSheetId="13" hidden="1">#REF!</definedName>
    <definedName name="Z_E359ABE6_4366_11D3_8575_00A0C9DF1035_.wvu.PrintArea" localSheetId="12" hidden="1">#REF!</definedName>
    <definedName name="Z_E359ABE6_4366_11D3_8575_00A0C9DF1035_.wvu.PrintArea" localSheetId="36" hidden="1">#REF!</definedName>
    <definedName name="Z_E359ABE6_4366_11D3_8575_00A0C9DF1035_.wvu.PrintArea" localSheetId="10" hidden="1">#REF!</definedName>
    <definedName name="Z_E359ABE6_4366_11D3_8575_00A0C9DF1035_.wvu.PrintArea" localSheetId="11" hidden="1">#REF!</definedName>
    <definedName name="Z_E359ABE6_4366_11D3_8575_00A0C9DF1035_.wvu.PrintArea" localSheetId="9" hidden="1">#REF!</definedName>
    <definedName name="Z_E359ABE6_4366_11D3_8575_00A0C9DF1035_.wvu.PrintArea" localSheetId="8" hidden="1">#REF!</definedName>
    <definedName name="Z_E359ABE6_4366_11D3_8575_00A0C9DF1035_.wvu.PrintArea" localSheetId="21" hidden="1">#REF!</definedName>
    <definedName name="Z_E359ABE6_4366_11D3_8575_00A0C9DF1035_.wvu.PrintArea" localSheetId="6" hidden="1">#REF!</definedName>
    <definedName name="Z_E359ABE6_4366_11D3_8575_00A0C9DF1035_.wvu.PrintArea" localSheetId="0" hidden="1">#REF!</definedName>
    <definedName name="Z_E359ABE6_4366_11D3_8575_00A0C9DF1035_.wvu.PrintArea" localSheetId="2" hidden="1">#REF!</definedName>
    <definedName name="Z_E359ABE6_4366_11D3_8575_00A0C9DF1035_.wvu.PrintArea" localSheetId="1" hidden="1">#REF!</definedName>
    <definedName name="Z_E359ABE6_4366_11D3_8575_00A0C9DF1035_.wvu.PrintArea" localSheetId="33" hidden="1">#REF!</definedName>
    <definedName name="Z_E359ABE6_4366_11D3_8575_00A0C9DF1035_.wvu.PrintArea" localSheetId="25" hidden="1">#REF!</definedName>
    <definedName name="Z_E359ABE6_4366_11D3_8575_00A0C9DF1035_.wvu.PrintArea" hidden="1">#REF!</definedName>
    <definedName name="Z_E359ABE7_4366_11D3_8575_00A0C9DF1035_.wvu.PrintArea" localSheetId="17" hidden="1">#REF!</definedName>
    <definedName name="Z_E359ABE7_4366_11D3_8575_00A0C9DF1035_.wvu.PrintArea" localSheetId="16" hidden="1">#REF!</definedName>
    <definedName name="Z_E359ABE7_4366_11D3_8575_00A0C9DF1035_.wvu.PrintArea" localSheetId="53" hidden="1">#REF!</definedName>
    <definedName name="Z_E359ABE7_4366_11D3_8575_00A0C9DF1035_.wvu.PrintArea" localSheetId="23" hidden="1">#REF!</definedName>
    <definedName name="Z_E359ABE7_4366_11D3_8575_00A0C9DF1035_.wvu.PrintArea" localSheetId="14" hidden="1">#REF!</definedName>
    <definedName name="Z_E359ABE7_4366_11D3_8575_00A0C9DF1035_.wvu.PrintArea" localSheetId="13" hidden="1">#REF!</definedName>
    <definedName name="Z_E359ABE7_4366_11D3_8575_00A0C9DF1035_.wvu.PrintArea" localSheetId="12" hidden="1">#REF!</definedName>
    <definedName name="Z_E359ABE7_4366_11D3_8575_00A0C9DF1035_.wvu.PrintArea" localSheetId="36" hidden="1">#REF!</definedName>
    <definedName name="Z_E359ABE7_4366_11D3_8575_00A0C9DF1035_.wvu.PrintArea" localSheetId="10" hidden="1">#REF!</definedName>
    <definedName name="Z_E359ABE7_4366_11D3_8575_00A0C9DF1035_.wvu.PrintArea" localSheetId="11" hidden="1">#REF!</definedName>
    <definedName name="Z_E359ABE7_4366_11D3_8575_00A0C9DF1035_.wvu.PrintArea" localSheetId="9" hidden="1">#REF!</definedName>
    <definedName name="Z_E359ABE7_4366_11D3_8575_00A0C9DF1035_.wvu.PrintArea" localSheetId="8" hidden="1">#REF!</definedName>
    <definedName name="Z_E359ABE7_4366_11D3_8575_00A0C9DF1035_.wvu.PrintArea" localSheetId="21" hidden="1">#REF!</definedName>
    <definedName name="Z_E359ABE7_4366_11D3_8575_00A0C9DF1035_.wvu.PrintArea" localSheetId="6" hidden="1">#REF!</definedName>
    <definedName name="Z_E359ABE7_4366_11D3_8575_00A0C9DF1035_.wvu.PrintArea" localSheetId="0" hidden="1">#REF!</definedName>
    <definedName name="Z_E359ABE7_4366_11D3_8575_00A0C9DF1035_.wvu.PrintArea" localSheetId="2" hidden="1">#REF!</definedName>
    <definedName name="Z_E359ABE7_4366_11D3_8575_00A0C9DF1035_.wvu.PrintArea" localSheetId="1" hidden="1">#REF!</definedName>
    <definedName name="Z_E359ABE7_4366_11D3_8575_00A0C9DF1035_.wvu.PrintArea" localSheetId="33" hidden="1">#REF!</definedName>
    <definedName name="Z_E359ABE7_4366_11D3_8575_00A0C9DF1035_.wvu.PrintArea" localSheetId="25" hidden="1">#REF!</definedName>
    <definedName name="Z_E359ABE7_4366_11D3_8575_00A0C9DF1035_.wvu.PrintArea" hidden="1">#REF!</definedName>
    <definedName name="Z_E359ABE9_4366_11D3_8575_00A0C9DF1035_.wvu.PrintArea" localSheetId="17" hidden="1">#REF!</definedName>
    <definedName name="Z_E359ABE9_4366_11D3_8575_00A0C9DF1035_.wvu.PrintArea" localSheetId="16" hidden="1">#REF!</definedName>
    <definedName name="Z_E359ABE9_4366_11D3_8575_00A0C9DF1035_.wvu.PrintArea" localSheetId="53" hidden="1">#REF!</definedName>
    <definedName name="Z_E359ABE9_4366_11D3_8575_00A0C9DF1035_.wvu.PrintArea" localSheetId="23" hidden="1">#REF!</definedName>
    <definedName name="Z_E359ABE9_4366_11D3_8575_00A0C9DF1035_.wvu.PrintArea" localSheetId="14" hidden="1">#REF!</definedName>
    <definedName name="Z_E359ABE9_4366_11D3_8575_00A0C9DF1035_.wvu.PrintArea" localSheetId="13" hidden="1">#REF!</definedName>
    <definedName name="Z_E359ABE9_4366_11D3_8575_00A0C9DF1035_.wvu.PrintArea" localSheetId="12" hidden="1">#REF!</definedName>
    <definedName name="Z_E359ABE9_4366_11D3_8575_00A0C9DF1035_.wvu.PrintArea" localSheetId="36" hidden="1">#REF!</definedName>
    <definedName name="Z_E359ABE9_4366_11D3_8575_00A0C9DF1035_.wvu.PrintArea" localSheetId="10" hidden="1">#REF!</definedName>
    <definedName name="Z_E359ABE9_4366_11D3_8575_00A0C9DF1035_.wvu.PrintArea" localSheetId="11" hidden="1">#REF!</definedName>
    <definedName name="Z_E359ABE9_4366_11D3_8575_00A0C9DF1035_.wvu.PrintArea" localSheetId="9" hidden="1">#REF!</definedName>
    <definedName name="Z_E359ABE9_4366_11D3_8575_00A0C9DF1035_.wvu.PrintArea" localSheetId="8" hidden="1">#REF!</definedName>
    <definedName name="Z_E359ABE9_4366_11D3_8575_00A0C9DF1035_.wvu.PrintArea" localSheetId="21" hidden="1">#REF!</definedName>
    <definedName name="Z_E359ABE9_4366_11D3_8575_00A0C9DF1035_.wvu.PrintArea" localSheetId="6" hidden="1">#REF!</definedName>
    <definedName name="Z_E359ABE9_4366_11D3_8575_00A0C9DF1035_.wvu.PrintArea" localSheetId="0" hidden="1">#REF!</definedName>
    <definedName name="Z_E359ABE9_4366_11D3_8575_00A0C9DF1035_.wvu.PrintArea" localSheetId="2" hidden="1">#REF!</definedName>
    <definedName name="Z_E359ABE9_4366_11D3_8575_00A0C9DF1035_.wvu.PrintArea" localSheetId="1" hidden="1">#REF!</definedName>
    <definedName name="Z_E359ABE9_4366_11D3_8575_00A0C9DF1035_.wvu.PrintArea" localSheetId="33" hidden="1">#REF!</definedName>
    <definedName name="Z_E359ABE9_4366_11D3_8575_00A0C9DF1035_.wvu.PrintArea" localSheetId="25" hidden="1">#REF!</definedName>
    <definedName name="Z_E359ABE9_4366_11D3_8575_00A0C9DF1035_.wvu.PrintArea" hidden="1">#REF!</definedName>
    <definedName name="Z_E359ABEA_4366_11D3_8575_00A0C9DF1035_.wvu.PrintArea" localSheetId="17" hidden="1">#REF!</definedName>
    <definedName name="Z_E359ABEA_4366_11D3_8575_00A0C9DF1035_.wvu.PrintArea" localSheetId="16" hidden="1">#REF!</definedName>
    <definedName name="Z_E359ABEA_4366_11D3_8575_00A0C9DF1035_.wvu.PrintArea" localSheetId="53" hidden="1">#REF!</definedName>
    <definedName name="Z_E359ABEA_4366_11D3_8575_00A0C9DF1035_.wvu.PrintArea" localSheetId="23" hidden="1">#REF!</definedName>
    <definedName name="Z_E359ABEA_4366_11D3_8575_00A0C9DF1035_.wvu.PrintArea" localSheetId="14" hidden="1">#REF!</definedName>
    <definedName name="Z_E359ABEA_4366_11D3_8575_00A0C9DF1035_.wvu.PrintArea" localSheetId="13" hidden="1">#REF!</definedName>
    <definedName name="Z_E359ABEA_4366_11D3_8575_00A0C9DF1035_.wvu.PrintArea" localSheetId="12" hidden="1">#REF!</definedName>
    <definedName name="Z_E359ABEA_4366_11D3_8575_00A0C9DF1035_.wvu.PrintArea" localSheetId="36" hidden="1">#REF!</definedName>
    <definedName name="Z_E359ABEA_4366_11D3_8575_00A0C9DF1035_.wvu.PrintArea" localSheetId="10" hidden="1">#REF!</definedName>
    <definedName name="Z_E359ABEA_4366_11D3_8575_00A0C9DF1035_.wvu.PrintArea" localSheetId="11" hidden="1">#REF!</definedName>
    <definedName name="Z_E359ABEA_4366_11D3_8575_00A0C9DF1035_.wvu.PrintArea" localSheetId="9" hidden="1">#REF!</definedName>
    <definedName name="Z_E359ABEA_4366_11D3_8575_00A0C9DF1035_.wvu.PrintArea" localSheetId="8" hidden="1">#REF!</definedName>
    <definedName name="Z_E359ABEA_4366_11D3_8575_00A0C9DF1035_.wvu.PrintArea" localSheetId="21" hidden="1">#REF!</definedName>
    <definedName name="Z_E359ABEA_4366_11D3_8575_00A0C9DF1035_.wvu.PrintArea" localSheetId="6" hidden="1">#REF!</definedName>
    <definedName name="Z_E359ABEA_4366_11D3_8575_00A0C9DF1035_.wvu.PrintArea" localSheetId="0" hidden="1">#REF!</definedName>
    <definedName name="Z_E359ABEA_4366_11D3_8575_00A0C9DF1035_.wvu.PrintArea" localSheetId="2" hidden="1">#REF!</definedName>
    <definedName name="Z_E359ABEA_4366_11D3_8575_00A0C9DF1035_.wvu.PrintArea" localSheetId="1" hidden="1">#REF!</definedName>
    <definedName name="Z_E359ABEA_4366_11D3_8575_00A0C9DF1035_.wvu.PrintArea" localSheetId="33" hidden="1">#REF!</definedName>
    <definedName name="Z_E359ABEA_4366_11D3_8575_00A0C9DF1035_.wvu.PrintArea" localSheetId="25" hidden="1">#REF!</definedName>
    <definedName name="Z_E359ABEA_4366_11D3_8575_00A0C9DF1035_.wvu.PrintArea" hidden="1">#REF!</definedName>
    <definedName name="Z_E359ABEC_4366_11D3_8575_00A0C9DF1035_.wvu.PrintArea" localSheetId="17" hidden="1">#REF!</definedName>
    <definedName name="Z_E359ABEC_4366_11D3_8575_00A0C9DF1035_.wvu.PrintArea" localSheetId="16" hidden="1">#REF!</definedName>
    <definedName name="Z_E359ABEC_4366_11D3_8575_00A0C9DF1035_.wvu.PrintArea" localSheetId="53" hidden="1">#REF!</definedName>
    <definedName name="Z_E359ABEC_4366_11D3_8575_00A0C9DF1035_.wvu.PrintArea" localSheetId="23" hidden="1">#REF!</definedName>
    <definedName name="Z_E359ABEC_4366_11D3_8575_00A0C9DF1035_.wvu.PrintArea" localSheetId="14" hidden="1">#REF!</definedName>
    <definedName name="Z_E359ABEC_4366_11D3_8575_00A0C9DF1035_.wvu.PrintArea" localSheetId="13" hidden="1">#REF!</definedName>
    <definedName name="Z_E359ABEC_4366_11D3_8575_00A0C9DF1035_.wvu.PrintArea" localSheetId="12" hidden="1">#REF!</definedName>
    <definedName name="Z_E359ABEC_4366_11D3_8575_00A0C9DF1035_.wvu.PrintArea" localSheetId="36" hidden="1">#REF!</definedName>
    <definedName name="Z_E359ABEC_4366_11D3_8575_00A0C9DF1035_.wvu.PrintArea" localSheetId="10" hidden="1">#REF!</definedName>
    <definedName name="Z_E359ABEC_4366_11D3_8575_00A0C9DF1035_.wvu.PrintArea" localSheetId="11" hidden="1">#REF!</definedName>
    <definedName name="Z_E359ABEC_4366_11D3_8575_00A0C9DF1035_.wvu.PrintArea" localSheetId="9" hidden="1">#REF!</definedName>
    <definedName name="Z_E359ABEC_4366_11D3_8575_00A0C9DF1035_.wvu.PrintArea" localSheetId="8" hidden="1">#REF!</definedName>
    <definedName name="Z_E359ABEC_4366_11D3_8575_00A0C9DF1035_.wvu.PrintArea" localSheetId="21" hidden="1">#REF!</definedName>
    <definedName name="Z_E359ABEC_4366_11D3_8575_00A0C9DF1035_.wvu.PrintArea" localSheetId="6" hidden="1">#REF!</definedName>
    <definedName name="Z_E359ABEC_4366_11D3_8575_00A0C9DF1035_.wvu.PrintArea" localSheetId="0" hidden="1">#REF!</definedName>
    <definedName name="Z_E359ABEC_4366_11D3_8575_00A0C9DF1035_.wvu.PrintArea" localSheetId="2" hidden="1">#REF!</definedName>
    <definedName name="Z_E359ABEC_4366_11D3_8575_00A0C9DF1035_.wvu.PrintArea" localSheetId="1" hidden="1">#REF!</definedName>
    <definedName name="Z_E359ABEC_4366_11D3_8575_00A0C9DF1035_.wvu.PrintArea" localSheetId="33" hidden="1">#REF!</definedName>
    <definedName name="Z_E359ABEC_4366_11D3_8575_00A0C9DF1035_.wvu.PrintArea" localSheetId="25" hidden="1">#REF!</definedName>
    <definedName name="Z_E359ABEC_4366_11D3_8575_00A0C9DF1035_.wvu.PrintArea" hidden="1">#REF!</definedName>
    <definedName name="Z_E359ABED_4366_11D3_8575_00A0C9DF1035_.wvu.PrintArea" localSheetId="17" hidden="1">#REF!</definedName>
    <definedName name="Z_E359ABED_4366_11D3_8575_00A0C9DF1035_.wvu.PrintArea" localSheetId="16" hidden="1">#REF!</definedName>
    <definedName name="Z_E359ABED_4366_11D3_8575_00A0C9DF1035_.wvu.PrintArea" localSheetId="53" hidden="1">#REF!</definedName>
    <definedName name="Z_E359ABED_4366_11D3_8575_00A0C9DF1035_.wvu.PrintArea" localSheetId="23" hidden="1">#REF!</definedName>
    <definedName name="Z_E359ABED_4366_11D3_8575_00A0C9DF1035_.wvu.PrintArea" localSheetId="14" hidden="1">#REF!</definedName>
    <definedName name="Z_E359ABED_4366_11D3_8575_00A0C9DF1035_.wvu.PrintArea" localSheetId="13" hidden="1">#REF!</definedName>
    <definedName name="Z_E359ABED_4366_11D3_8575_00A0C9DF1035_.wvu.PrintArea" localSheetId="12" hidden="1">#REF!</definedName>
    <definedName name="Z_E359ABED_4366_11D3_8575_00A0C9DF1035_.wvu.PrintArea" localSheetId="36" hidden="1">#REF!</definedName>
    <definedName name="Z_E359ABED_4366_11D3_8575_00A0C9DF1035_.wvu.PrintArea" localSheetId="10" hidden="1">#REF!</definedName>
    <definedName name="Z_E359ABED_4366_11D3_8575_00A0C9DF1035_.wvu.PrintArea" localSheetId="11" hidden="1">#REF!</definedName>
    <definedName name="Z_E359ABED_4366_11D3_8575_00A0C9DF1035_.wvu.PrintArea" localSheetId="9" hidden="1">#REF!</definedName>
    <definedName name="Z_E359ABED_4366_11D3_8575_00A0C9DF1035_.wvu.PrintArea" localSheetId="8" hidden="1">#REF!</definedName>
    <definedName name="Z_E359ABED_4366_11D3_8575_00A0C9DF1035_.wvu.PrintArea" localSheetId="21" hidden="1">#REF!</definedName>
    <definedName name="Z_E359ABED_4366_11D3_8575_00A0C9DF1035_.wvu.PrintArea" localSheetId="6" hidden="1">#REF!</definedName>
    <definedName name="Z_E359ABED_4366_11D3_8575_00A0C9DF1035_.wvu.PrintArea" localSheetId="0" hidden="1">#REF!</definedName>
    <definedName name="Z_E359ABED_4366_11D3_8575_00A0C9DF1035_.wvu.PrintArea" localSheetId="2" hidden="1">#REF!</definedName>
    <definedName name="Z_E359ABED_4366_11D3_8575_00A0C9DF1035_.wvu.PrintArea" localSheetId="1" hidden="1">#REF!</definedName>
    <definedName name="Z_E359ABED_4366_11D3_8575_00A0C9DF1035_.wvu.PrintArea" localSheetId="33" hidden="1">#REF!</definedName>
    <definedName name="Z_E359ABED_4366_11D3_8575_00A0C9DF1035_.wvu.PrintArea" localSheetId="25" hidden="1">#REF!</definedName>
    <definedName name="Z_E359ABED_4366_11D3_8575_00A0C9DF1035_.wvu.PrintArea" hidden="1">#REF!</definedName>
    <definedName name="Z_E359ABEF_4366_11D3_8575_00A0C9DF1035_.wvu.PrintArea" localSheetId="17" hidden="1">#REF!</definedName>
    <definedName name="Z_E359ABEF_4366_11D3_8575_00A0C9DF1035_.wvu.PrintArea" localSheetId="16" hidden="1">#REF!</definedName>
    <definedName name="Z_E359ABEF_4366_11D3_8575_00A0C9DF1035_.wvu.PrintArea" localSheetId="53" hidden="1">#REF!</definedName>
    <definedName name="Z_E359ABEF_4366_11D3_8575_00A0C9DF1035_.wvu.PrintArea" localSheetId="23" hidden="1">#REF!</definedName>
    <definedName name="Z_E359ABEF_4366_11D3_8575_00A0C9DF1035_.wvu.PrintArea" localSheetId="14" hidden="1">#REF!</definedName>
    <definedName name="Z_E359ABEF_4366_11D3_8575_00A0C9DF1035_.wvu.PrintArea" localSheetId="13" hidden="1">#REF!</definedName>
    <definedName name="Z_E359ABEF_4366_11D3_8575_00A0C9DF1035_.wvu.PrintArea" localSheetId="12" hidden="1">#REF!</definedName>
    <definedName name="Z_E359ABEF_4366_11D3_8575_00A0C9DF1035_.wvu.PrintArea" localSheetId="36" hidden="1">#REF!</definedName>
    <definedName name="Z_E359ABEF_4366_11D3_8575_00A0C9DF1035_.wvu.PrintArea" localSheetId="10" hidden="1">#REF!</definedName>
    <definedName name="Z_E359ABEF_4366_11D3_8575_00A0C9DF1035_.wvu.PrintArea" localSheetId="11" hidden="1">#REF!</definedName>
    <definedName name="Z_E359ABEF_4366_11D3_8575_00A0C9DF1035_.wvu.PrintArea" localSheetId="9" hidden="1">#REF!</definedName>
    <definedName name="Z_E359ABEF_4366_11D3_8575_00A0C9DF1035_.wvu.PrintArea" localSheetId="8" hidden="1">#REF!</definedName>
    <definedName name="Z_E359ABEF_4366_11D3_8575_00A0C9DF1035_.wvu.PrintArea" localSheetId="21" hidden="1">#REF!</definedName>
    <definedName name="Z_E359ABEF_4366_11D3_8575_00A0C9DF1035_.wvu.PrintArea" localSheetId="6" hidden="1">#REF!</definedName>
    <definedName name="Z_E359ABEF_4366_11D3_8575_00A0C9DF1035_.wvu.PrintArea" localSheetId="0" hidden="1">#REF!</definedName>
    <definedName name="Z_E359ABEF_4366_11D3_8575_00A0C9DF1035_.wvu.PrintArea" localSheetId="2" hidden="1">#REF!</definedName>
    <definedName name="Z_E359ABEF_4366_11D3_8575_00A0C9DF1035_.wvu.PrintArea" localSheetId="1" hidden="1">#REF!</definedName>
    <definedName name="Z_E359ABEF_4366_11D3_8575_00A0C9DF1035_.wvu.PrintArea" localSheetId="33" hidden="1">#REF!</definedName>
    <definedName name="Z_E359ABEF_4366_11D3_8575_00A0C9DF1035_.wvu.PrintArea" localSheetId="25" hidden="1">#REF!</definedName>
    <definedName name="Z_E359ABEF_4366_11D3_8575_00A0C9DF1035_.wvu.PrintArea" hidden="1">#REF!</definedName>
    <definedName name="Z_E359ABF0_4366_11D3_8575_00A0C9DF1035_.wvu.PrintArea" localSheetId="17" hidden="1">#REF!</definedName>
    <definedName name="Z_E359ABF0_4366_11D3_8575_00A0C9DF1035_.wvu.PrintArea" localSheetId="16" hidden="1">#REF!</definedName>
    <definedName name="Z_E359ABF0_4366_11D3_8575_00A0C9DF1035_.wvu.PrintArea" localSheetId="53" hidden="1">#REF!</definedName>
    <definedName name="Z_E359ABF0_4366_11D3_8575_00A0C9DF1035_.wvu.PrintArea" localSheetId="23" hidden="1">#REF!</definedName>
    <definedName name="Z_E359ABF0_4366_11D3_8575_00A0C9DF1035_.wvu.PrintArea" localSheetId="14" hidden="1">#REF!</definedName>
    <definedName name="Z_E359ABF0_4366_11D3_8575_00A0C9DF1035_.wvu.PrintArea" localSheetId="13" hidden="1">#REF!</definedName>
    <definedName name="Z_E359ABF0_4366_11D3_8575_00A0C9DF1035_.wvu.PrintArea" localSheetId="12" hidden="1">#REF!</definedName>
    <definedName name="Z_E359ABF0_4366_11D3_8575_00A0C9DF1035_.wvu.PrintArea" localSheetId="36" hidden="1">#REF!</definedName>
    <definedName name="Z_E359ABF0_4366_11D3_8575_00A0C9DF1035_.wvu.PrintArea" localSheetId="10" hidden="1">#REF!</definedName>
    <definedName name="Z_E359ABF0_4366_11D3_8575_00A0C9DF1035_.wvu.PrintArea" localSheetId="11" hidden="1">#REF!</definedName>
    <definedName name="Z_E359ABF0_4366_11D3_8575_00A0C9DF1035_.wvu.PrintArea" localSheetId="9" hidden="1">#REF!</definedName>
    <definedName name="Z_E359ABF0_4366_11D3_8575_00A0C9DF1035_.wvu.PrintArea" localSheetId="8" hidden="1">#REF!</definedName>
    <definedName name="Z_E359ABF0_4366_11D3_8575_00A0C9DF1035_.wvu.PrintArea" localSheetId="21" hidden="1">#REF!</definedName>
    <definedName name="Z_E359ABF0_4366_11D3_8575_00A0C9DF1035_.wvu.PrintArea" localSheetId="6" hidden="1">#REF!</definedName>
    <definedName name="Z_E359ABF0_4366_11D3_8575_00A0C9DF1035_.wvu.PrintArea" localSheetId="0" hidden="1">#REF!</definedName>
    <definedName name="Z_E359ABF0_4366_11D3_8575_00A0C9DF1035_.wvu.PrintArea" localSheetId="2" hidden="1">#REF!</definedName>
    <definedName name="Z_E359ABF0_4366_11D3_8575_00A0C9DF1035_.wvu.PrintArea" localSheetId="1" hidden="1">#REF!</definedName>
    <definedName name="Z_E359ABF0_4366_11D3_8575_00A0C9DF1035_.wvu.PrintArea" localSheetId="33" hidden="1">#REF!</definedName>
    <definedName name="Z_E359ABF0_4366_11D3_8575_00A0C9DF1035_.wvu.PrintArea" localSheetId="25" hidden="1">#REF!</definedName>
    <definedName name="Z_E359ABF0_4366_11D3_8575_00A0C9DF1035_.wvu.PrintArea" hidden="1">#REF!</definedName>
    <definedName name="Z_E359ABF1_4366_11D3_8575_00A0C9DF1035_.wvu.PrintArea" localSheetId="17" hidden="1">#REF!</definedName>
    <definedName name="Z_E359ABF1_4366_11D3_8575_00A0C9DF1035_.wvu.PrintArea" localSheetId="16" hidden="1">#REF!</definedName>
    <definedName name="Z_E359ABF1_4366_11D3_8575_00A0C9DF1035_.wvu.PrintArea" localSheetId="53" hidden="1">#REF!</definedName>
    <definedName name="Z_E359ABF1_4366_11D3_8575_00A0C9DF1035_.wvu.PrintArea" localSheetId="23" hidden="1">#REF!</definedName>
    <definedName name="Z_E359ABF1_4366_11D3_8575_00A0C9DF1035_.wvu.PrintArea" localSheetId="14" hidden="1">#REF!</definedName>
    <definedName name="Z_E359ABF1_4366_11D3_8575_00A0C9DF1035_.wvu.PrintArea" localSheetId="13" hidden="1">#REF!</definedName>
    <definedName name="Z_E359ABF1_4366_11D3_8575_00A0C9DF1035_.wvu.PrintArea" localSheetId="12" hidden="1">#REF!</definedName>
    <definedName name="Z_E359ABF1_4366_11D3_8575_00A0C9DF1035_.wvu.PrintArea" localSheetId="36" hidden="1">#REF!</definedName>
    <definedName name="Z_E359ABF1_4366_11D3_8575_00A0C9DF1035_.wvu.PrintArea" localSheetId="10" hidden="1">#REF!</definedName>
    <definedName name="Z_E359ABF1_4366_11D3_8575_00A0C9DF1035_.wvu.PrintArea" localSheetId="11" hidden="1">#REF!</definedName>
    <definedName name="Z_E359ABF1_4366_11D3_8575_00A0C9DF1035_.wvu.PrintArea" localSheetId="9" hidden="1">#REF!</definedName>
    <definedName name="Z_E359ABF1_4366_11D3_8575_00A0C9DF1035_.wvu.PrintArea" localSheetId="8" hidden="1">#REF!</definedName>
    <definedName name="Z_E359ABF1_4366_11D3_8575_00A0C9DF1035_.wvu.PrintArea" localSheetId="21" hidden="1">#REF!</definedName>
    <definedName name="Z_E359ABF1_4366_11D3_8575_00A0C9DF1035_.wvu.PrintArea" localSheetId="6" hidden="1">#REF!</definedName>
    <definedName name="Z_E359ABF1_4366_11D3_8575_00A0C9DF1035_.wvu.PrintArea" localSheetId="0" hidden="1">#REF!</definedName>
    <definedName name="Z_E359ABF1_4366_11D3_8575_00A0C9DF1035_.wvu.PrintArea" localSheetId="2" hidden="1">#REF!</definedName>
    <definedName name="Z_E359ABF1_4366_11D3_8575_00A0C9DF1035_.wvu.PrintArea" localSheetId="1" hidden="1">#REF!</definedName>
    <definedName name="Z_E359ABF1_4366_11D3_8575_00A0C9DF1035_.wvu.PrintArea" localSheetId="33" hidden="1">#REF!</definedName>
    <definedName name="Z_E359ABF1_4366_11D3_8575_00A0C9DF1035_.wvu.PrintArea" localSheetId="25" hidden="1">#REF!</definedName>
    <definedName name="Z_E359ABF1_4366_11D3_8575_00A0C9DF1035_.wvu.PrintArea" hidden="1">#REF!</definedName>
    <definedName name="Z_E359ABF2_4366_11D3_8575_00A0C9DF1035_.wvu.PrintArea" localSheetId="17" hidden="1">#REF!</definedName>
    <definedName name="Z_E359ABF2_4366_11D3_8575_00A0C9DF1035_.wvu.PrintArea" localSheetId="16" hidden="1">#REF!</definedName>
    <definedName name="Z_E359ABF2_4366_11D3_8575_00A0C9DF1035_.wvu.PrintArea" localSheetId="53" hidden="1">#REF!</definedName>
    <definedName name="Z_E359ABF2_4366_11D3_8575_00A0C9DF1035_.wvu.PrintArea" localSheetId="23" hidden="1">#REF!</definedName>
    <definedName name="Z_E359ABF2_4366_11D3_8575_00A0C9DF1035_.wvu.PrintArea" localSheetId="14" hidden="1">#REF!</definedName>
    <definedName name="Z_E359ABF2_4366_11D3_8575_00A0C9DF1035_.wvu.PrintArea" localSheetId="13" hidden="1">#REF!</definedName>
    <definedName name="Z_E359ABF2_4366_11D3_8575_00A0C9DF1035_.wvu.PrintArea" localSheetId="12" hidden="1">#REF!</definedName>
    <definedName name="Z_E359ABF2_4366_11D3_8575_00A0C9DF1035_.wvu.PrintArea" localSheetId="36" hidden="1">#REF!</definedName>
    <definedName name="Z_E359ABF2_4366_11D3_8575_00A0C9DF1035_.wvu.PrintArea" localSheetId="10" hidden="1">#REF!</definedName>
    <definedName name="Z_E359ABF2_4366_11D3_8575_00A0C9DF1035_.wvu.PrintArea" localSheetId="11" hidden="1">#REF!</definedName>
    <definedName name="Z_E359ABF2_4366_11D3_8575_00A0C9DF1035_.wvu.PrintArea" localSheetId="9" hidden="1">#REF!</definedName>
    <definedName name="Z_E359ABF2_4366_11D3_8575_00A0C9DF1035_.wvu.PrintArea" localSheetId="8" hidden="1">#REF!</definedName>
    <definedName name="Z_E359ABF2_4366_11D3_8575_00A0C9DF1035_.wvu.PrintArea" localSheetId="21" hidden="1">#REF!</definedName>
    <definedName name="Z_E359ABF2_4366_11D3_8575_00A0C9DF1035_.wvu.PrintArea" localSheetId="6" hidden="1">#REF!</definedName>
    <definedName name="Z_E359ABF2_4366_11D3_8575_00A0C9DF1035_.wvu.PrintArea" localSheetId="0" hidden="1">#REF!</definedName>
    <definedName name="Z_E359ABF2_4366_11D3_8575_00A0C9DF1035_.wvu.PrintArea" localSheetId="2" hidden="1">#REF!</definedName>
    <definedName name="Z_E359ABF2_4366_11D3_8575_00A0C9DF1035_.wvu.PrintArea" localSheetId="1" hidden="1">#REF!</definedName>
    <definedName name="Z_E359ABF2_4366_11D3_8575_00A0C9DF1035_.wvu.PrintArea" localSheetId="33" hidden="1">#REF!</definedName>
    <definedName name="Z_E359ABF2_4366_11D3_8575_00A0C9DF1035_.wvu.PrintArea" localSheetId="25" hidden="1">#REF!</definedName>
    <definedName name="Z_E359ABF2_4366_11D3_8575_00A0C9DF1035_.wvu.PrintArea" hidden="1">#REF!</definedName>
    <definedName name="Z_E359ABF4_4366_11D3_8575_00A0C9DF1035_.wvu.PrintArea" localSheetId="17" hidden="1">#REF!</definedName>
    <definedName name="Z_E359ABF4_4366_11D3_8575_00A0C9DF1035_.wvu.PrintArea" localSheetId="16" hidden="1">#REF!</definedName>
    <definedName name="Z_E359ABF4_4366_11D3_8575_00A0C9DF1035_.wvu.PrintArea" localSheetId="53" hidden="1">#REF!</definedName>
    <definedName name="Z_E359ABF4_4366_11D3_8575_00A0C9DF1035_.wvu.PrintArea" localSheetId="23" hidden="1">#REF!</definedName>
    <definedName name="Z_E359ABF4_4366_11D3_8575_00A0C9DF1035_.wvu.PrintArea" localSheetId="14" hidden="1">#REF!</definedName>
    <definedName name="Z_E359ABF4_4366_11D3_8575_00A0C9DF1035_.wvu.PrintArea" localSheetId="13" hidden="1">#REF!</definedName>
    <definedName name="Z_E359ABF4_4366_11D3_8575_00A0C9DF1035_.wvu.PrintArea" localSheetId="12" hidden="1">#REF!</definedName>
    <definedName name="Z_E359ABF4_4366_11D3_8575_00A0C9DF1035_.wvu.PrintArea" localSheetId="36" hidden="1">#REF!</definedName>
    <definedName name="Z_E359ABF4_4366_11D3_8575_00A0C9DF1035_.wvu.PrintArea" localSheetId="10" hidden="1">#REF!</definedName>
    <definedName name="Z_E359ABF4_4366_11D3_8575_00A0C9DF1035_.wvu.PrintArea" localSheetId="11" hidden="1">#REF!</definedName>
    <definedName name="Z_E359ABF4_4366_11D3_8575_00A0C9DF1035_.wvu.PrintArea" localSheetId="9" hidden="1">#REF!</definedName>
    <definedName name="Z_E359ABF4_4366_11D3_8575_00A0C9DF1035_.wvu.PrintArea" localSheetId="8" hidden="1">#REF!</definedName>
    <definedName name="Z_E359ABF4_4366_11D3_8575_00A0C9DF1035_.wvu.PrintArea" localSheetId="21" hidden="1">#REF!</definedName>
    <definedName name="Z_E359ABF4_4366_11D3_8575_00A0C9DF1035_.wvu.PrintArea" localSheetId="6" hidden="1">#REF!</definedName>
    <definedName name="Z_E359ABF4_4366_11D3_8575_00A0C9DF1035_.wvu.PrintArea" localSheetId="0" hidden="1">#REF!</definedName>
    <definedName name="Z_E359ABF4_4366_11D3_8575_00A0C9DF1035_.wvu.PrintArea" localSheetId="2" hidden="1">#REF!</definedName>
    <definedName name="Z_E359ABF4_4366_11D3_8575_00A0C9DF1035_.wvu.PrintArea" localSheetId="1" hidden="1">#REF!</definedName>
    <definedName name="Z_E359ABF4_4366_11D3_8575_00A0C9DF1035_.wvu.PrintArea" localSheetId="33" hidden="1">#REF!</definedName>
    <definedName name="Z_E359ABF4_4366_11D3_8575_00A0C9DF1035_.wvu.PrintArea" localSheetId="25" hidden="1">#REF!</definedName>
    <definedName name="Z_E359ABF4_4366_11D3_8575_00A0C9DF1035_.wvu.PrintArea" hidden="1">#REF!</definedName>
    <definedName name="Z_E359ABF5_4366_11D3_8575_00A0C9DF1035_.wvu.PrintArea" localSheetId="17" hidden="1">#REF!</definedName>
    <definedName name="Z_E359ABF5_4366_11D3_8575_00A0C9DF1035_.wvu.PrintArea" localSheetId="16" hidden="1">#REF!</definedName>
    <definedName name="Z_E359ABF5_4366_11D3_8575_00A0C9DF1035_.wvu.PrintArea" localSheetId="53" hidden="1">#REF!</definedName>
    <definedName name="Z_E359ABF5_4366_11D3_8575_00A0C9DF1035_.wvu.PrintArea" localSheetId="23" hidden="1">#REF!</definedName>
    <definedName name="Z_E359ABF5_4366_11D3_8575_00A0C9DF1035_.wvu.PrintArea" localSheetId="14" hidden="1">#REF!</definedName>
    <definedName name="Z_E359ABF5_4366_11D3_8575_00A0C9DF1035_.wvu.PrintArea" localSheetId="13" hidden="1">#REF!</definedName>
    <definedName name="Z_E359ABF5_4366_11D3_8575_00A0C9DF1035_.wvu.PrintArea" localSheetId="12" hidden="1">#REF!</definedName>
    <definedName name="Z_E359ABF5_4366_11D3_8575_00A0C9DF1035_.wvu.PrintArea" localSheetId="36" hidden="1">#REF!</definedName>
    <definedName name="Z_E359ABF5_4366_11D3_8575_00A0C9DF1035_.wvu.PrintArea" localSheetId="10" hidden="1">#REF!</definedName>
    <definedName name="Z_E359ABF5_4366_11D3_8575_00A0C9DF1035_.wvu.PrintArea" localSheetId="11" hidden="1">#REF!</definedName>
    <definedName name="Z_E359ABF5_4366_11D3_8575_00A0C9DF1035_.wvu.PrintArea" localSheetId="9" hidden="1">#REF!</definedName>
    <definedName name="Z_E359ABF5_4366_11D3_8575_00A0C9DF1035_.wvu.PrintArea" localSheetId="8" hidden="1">#REF!</definedName>
    <definedName name="Z_E359ABF5_4366_11D3_8575_00A0C9DF1035_.wvu.PrintArea" localSheetId="21" hidden="1">#REF!</definedName>
    <definedName name="Z_E359ABF5_4366_11D3_8575_00A0C9DF1035_.wvu.PrintArea" localSheetId="6" hidden="1">#REF!</definedName>
    <definedName name="Z_E359ABF5_4366_11D3_8575_00A0C9DF1035_.wvu.PrintArea" localSheetId="0" hidden="1">#REF!</definedName>
    <definedName name="Z_E359ABF5_4366_11D3_8575_00A0C9DF1035_.wvu.PrintArea" localSheetId="2" hidden="1">#REF!</definedName>
    <definedName name="Z_E359ABF5_4366_11D3_8575_00A0C9DF1035_.wvu.PrintArea" localSheetId="1" hidden="1">#REF!</definedName>
    <definedName name="Z_E359ABF5_4366_11D3_8575_00A0C9DF1035_.wvu.PrintArea" localSheetId="33" hidden="1">#REF!</definedName>
    <definedName name="Z_E359ABF5_4366_11D3_8575_00A0C9DF1035_.wvu.PrintArea" localSheetId="25" hidden="1">#REF!</definedName>
    <definedName name="Z_E359ABF5_4366_11D3_8575_00A0C9DF1035_.wvu.PrintArea" hidden="1">#REF!</definedName>
    <definedName name="Z_E359ABF6_4366_11D3_8575_00A0C9DF1035_.wvu.PrintArea" localSheetId="17" hidden="1">#REF!</definedName>
    <definedName name="Z_E359ABF6_4366_11D3_8575_00A0C9DF1035_.wvu.PrintArea" localSheetId="16" hidden="1">#REF!</definedName>
    <definedName name="Z_E359ABF6_4366_11D3_8575_00A0C9DF1035_.wvu.PrintArea" localSheetId="53" hidden="1">#REF!</definedName>
    <definedName name="Z_E359ABF6_4366_11D3_8575_00A0C9DF1035_.wvu.PrintArea" localSheetId="23" hidden="1">#REF!</definedName>
    <definedName name="Z_E359ABF6_4366_11D3_8575_00A0C9DF1035_.wvu.PrintArea" localSheetId="14" hidden="1">#REF!</definedName>
    <definedName name="Z_E359ABF6_4366_11D3_8575_00A0C9DF1035_.wvu.PrintArea" localSheetId="13" hidden="1">#REF!</definedName>
    <definedName name="Z_E359ABF6_4366_11D3_8575_00A0C9DF1035_.wvu.PrintArea" localSheetId="12" hidden="1">#REF!</definedName>
    <definedName name="Z_E359ABF6_4366_11D3_8575_00A0C9DF1035_.wvu.PrintArea" localSheetId="36" hidden="1">#REF!</definedName>
    <definedName name="Z_E359ABF6_4366_11D3_8575_00A0C9DF1035_.wvu.PrintArea" localSheetId="10" hidden="1">#REF!</definedName>
    <definedName name="Z_E359ABF6_4366_11D3_8575_00A0C9DF1035_.wvu.PrintArea" localSheetId="11" hidden="1">#REF!</definedName>
    <definedName name="Z_E359ABF6_4366_11D3_8575_00A0C9DF1035_.wvu.PrintArea" localSheetId="9" hidden="1">#REF!</definedName>
    <definedName name="Z_E359ABF6_4366_11D3_8575_00A0C9DF1035_.wvu.PrintArea" localSheetId="8" hidden="1">#REF!</definedName>
    <definedName name="Z_E359ABF6_4366_11D3_8575_00A0C9DF1035_.wvu.PrintArea" localSheetId="21" hidden="1">#REF!</definedName>
    <definedName name="Z_E359ABF6_4366_11D3_8575_00A0C9DF1035_.wvu.PrintArea" localSheetId="6" hidden="1">#REF!</definedName>
    <definedName name="Z_E359ABF6_4366_11D3_8575_00A0C9DF1035_.wvu.PrintArea" localSheetId="0" hidden="1">#REF!</definedName>
    <definedName name="Z_E359ABF6_4366_11D3_8575_00A0C9DF1035_.wvu.PrintArea" localSheetId="2" hidden="1">#REF!</definedName>
    <definedName name="Z_E359ABF6_4366_11D3_8575_00A0C9DF1035_.wvu.PrintArea" localSheetId="1" hidden="1">#REF!</definedName>
    <definedName name="Z_E359ABF6_4366_11D3_8575_00A0C9DF1035_.wvu.PrintArea" localSheetId="33" hidden="1">#REF!</definedName>
    <definedName name="Z_E359ABF6_4366_11D3_8575_00A0C9DF1035_.wvu.PrintArea" localSheetId="25" hidden="1">#REF!</definedName>
    <definedName name="Z_E359ABF6_4366_11D3_8575_00A0C9DF1035_.wvu.PrintArea" hidden="1">#REF!</definedName>
    <definedName name="Z_E359ABF7_4366_11D3_8575_00A0C9DF1035_.wvu.PrintArea" localSheetId="17" hidden="1">#REF!</definedName>
    <definedName name="Z_E359ABF7_4366_11D3_8575_00A0C9DF1035_.wvu.PrintArea" localSheetId="16" hidden="1">#REF!</definedName>
    <definedName name="Z_E359ABF7_4366_11D3_8575_00A0C9DF1035_.wvu.PrintArea" localSheetId="53" hidden="1">#REF!</definedName>
    <definedName name="Z_E359ABF7_4366_11D3_8575_00A0C9DF1035_.wvu.PrintArea" localSheetId="23" hidden="1">#REF!</definedName>
    <definedName name="Z_E359ABF7_4366_11D3_8575_00A0C9DF1035_.wvu.PrintArea" localSheetId="14" hidden="1">#REF!</definedName>
    <definedName name="Z_E359ABF7_4366_11D3_8575_00A0C9DF1035_.wvu.PrintArea" localSheetId="13" hidden="1">#REF!</definedName>
    <definedName name="Z_E359ABF7_4366_11D3_8575_00A0C9DF1035_.wvu.PrintArea" localSheetId="12" hidden="1">#REF!</definedName>
    <definedName name="Z_E359ABF7_4366_11D3_8575_00A0C9DF1035_.wvu.PrintArea" localSheetId="36" hidden="1">#REF!</definedName>
    <definedName name="Z_E359ABF7_4366_11D3_8575_00A0C9DF1035_.wvu.PrintArea" localSheetId="10" hidden="1">#REF!</definedName>
    <definedName name="Z_E359ABF7_4366_11D3_8575_00A0C9DF1035_.wvu.PrintArea" localSheetId="11" hidden="1">#REF!</definedName>
    <definedName name="Z_E359ABF7_4366_11D3_8575_00A0C9DF1035_.wvu.PrintArea" localSheetId="9" hidden="1">#REF!</definedName>
    <definedName name="Z_E359ABF7_4366_11D3_8575_00A0C9DF1035_.wvu.PrintArea" localSheetId="8" hidden="1">#REF!</definedName>
    <definedName name="Z_E359ABF7_4366_11D3_8575_00A0C9DF1035_.wvu.PrintArea" localSheetId="21" hidden="1">#REF!</definedName>
    <definedName name="Z_E359ABF7_4366_11D3_8575_00A0C9DF1035_.wvu.PrintArea" localSheetId="6" hidden="1">#REF!</definedName>
    <definedName name="Z_E359ABF7_4366_11D3_8575_00A0C9DF1035_.wvu.PrintArea" localSheetId="0" hidden="1">#REF!</definedName>
    <definedName name="Z_E359ABF7_4366_11D3_8575_00A0C9DF1035_.wvu.PrintArea" localSheetId="2" hidden="1">#REF!</definedName>
    <definedName name="Z_E359ABF7_4366_11D3_8575_00A0C9DF1035_.wvu.PrintArea" localSheetId="1" hidden="1">#REF!</definedName>
    <definedName name="Z_E359ABF7_4366_11D3_8575_00A0C9DF1035_.wvu.PrintArea" localSheetId="33" hidden="1">#REF!</definedName>
    <definedName name="Z_E359ABF7_4366_11D3_8575_00A0C9DF1035_.wvu.PrintArea" localSheetId="25" hidden="1">#REF!</definedName>
    <definedName name="Z_E359ABF7_4366_11D3_8575_00A0C9DF1035_.wvu.PrintArea" hidden="1">#REF!</definedName>
    <definedName name="Z_E359ABF9_4366_11D3_8575_00A0C9DF1035_.wvu.PrintArea" localSheetId="17" hidden="1">#REF!</definedName>
    <definedName name="Z_E359ABF9_4366_11D3_8575_00A0C9DF1035_.wvu.PrintArea" localSheetId="16" hidden="1">#REF!</definedName>
    <definedName name="Z_E359ABF9_4366_11D3_8575_00A0C9DF1035_.wvu.PrintArea" localSheetId="53" hidden="1">#REF!</definedName>
    <definedName name="Z_E359ABF9_4366_11D3_8575_00A0C9DF1035_.wvu.PrintArea" localSheetId="23" hidden="1">#REF!</definedName>
    <definedName name="Z_E359ABF9_4366_11D3_8575_00A0C9DF1035_.wvu.PrintArea" localSheetId="14" hidden="1">#REF!</definedName>
    <definedName name="Z_E359ABF9_4366_11D3_8575_00A0C9DF1035_.wvu.PrintArea" localSheetId="13" hidden="1">#REF!</definedName>
    <definedName name="Z_E359ABF9_4366_11D3_8575_00A0C9DF1035_.wvu.PrintArea" localSheetId="12" hidden="1">#REF!</definedName>
    <definedName name="Z_E359ABF9_4366_11D3_8575_00A0C9DF1035_.wvu.PrintArea" localSheetId="36" hidden="1">#REF!</definedName>
    <definedName name="Z_E359ABF9_4366_11D3_8575_00A0C9DF1035_.wvu.PrintArea" localSheetId="10" hidden="1">#REF!</definedName>
    <definedName name="Z_E359ABF9_4366_11D3_8575_00A0C9DF1035_.wvu.PrintArea" localSheetId="11" hidden="1">#REF!</definedName>
    <definedName name="Z_E359ABF9_4366_11D3_8575_00A0C9DF1035_.wvu.PrintArea" localSheetId="9" hidden="1">#REF!</definedName>
    <definedName name="Z_E359ABF9_4366_11D3_8575_00A0C9DF1035_.wvu.PrintArea" localSheetId="8" hidden="1">#REF!</definedName>
    <definedName name="Z_E359ABF9_4366_11D3_8575_00A0C9DF1035_.wvu.PrintArea" localSheetId="21" hidden="1">#REF!</definedName>
    <definedName name="Z_E359ABF9_4366_11D3_8575_00A0C9DF1035_.wvu.PrintArea" localSheetId="6" hidden="1">#REF!</definedName>
    <definedName name="Z_E359ABF9_4366_11D3_8575_00A0C9DF1035_.wvu.PrintArea" localSheetId="0" hidden="1">#REF!</definedName>
    <definedName name="Z_E359ABF9_4366_11D3_8575_00A0C9DF1035_.wvu.PrintArea" localSheetId="2" hidden="1">#REF!</definedName>
    <definedName name="Z_E359ABF9_4366_11D3_8575_00A0C9DF1035_.wvu.PrintArea" localSheetId="1" hidden="1">#REF!</definedName>
    <definedName name="Z_E359ABF9_4366_11D3_8575_00A0C9DF1035_.wvu.PrintArea" localSheetId="33" hidden="1">#REF!</definedName>
    <definedName name="Z_E359ABF9_4366_11D3_8575_00A0C9DF1035_.wvu.PrintArea" localSheetId="25" hidden="1">#REF!</definedName>
    <definedName name="Z_E359ABF9_4366_11D3_8575_00A0C9DF1035_.wvu.PrintArea" hidden="1">#REF!</definedName>
    <definedName name="Z_E359ABFA_4366_11D3_8575_00A0C9DF1035_.wvu.PrintArea" localSheetId="17" hidden="1">#REF!</definedName>
    <definedName name="Z_E359ABFA_4366_11D3_8575_00A0C9DF1035_.wvu.PrintArea" localSheetId="16" hidden="1">#REF!</definedName>
    <definedName name="Z_E359ABFA_4366_11D3_8575_00A0C9DF1035_.wvu.PrintArea" localSheetId="53" hidden="1">#REF!</definedName>
    <definedName name="Z_E359ABFA_4366_11D3_8575_00A0C9DF1035_.wvu.PrintArea" localSheetId="23" hidden="1">#REF!</definedName>
    <definedName name="Z_E359ABFA_4366_11D3_8575_00A0C9DF1035_.wvu.PrintArea" localSheetId="14" hidden="1">#REF!</definedName>
    <definedName name="Z_E359ABFA_4366_11D3_8575_00A0C9DF1035_.wvu.PrintArea" localSheetId="13" hidden="1">#REF!</definedName>
    <definedName name="Z_E359ABFA_4366_11D3_8575_00A0C9DF1035_.wvu.PrintArea" localSheetId="12" hidden="1">#REF!</definedName>
    <definedName name="Z_E359ABFA_4366_11D3_8575_00A0C9DF1035_.wvu.PrintArea" localSheetId="36" hidden="1">#REF!</definedName>
    <definedName name="Z_E359ABFA_4366_11D3_8575_00A0C9DF1035_.wvu.PrintArea" localSheetId="10" hidden="1">#REF!</definedName>
    <definedName name="Z_E359ABFA_4366_11D3_8575_00A0C9DF1035_.wvu.PrintArea" localSheetId="11" hidden="1">#REF!</definedName>
    <definedName name="Z_E359ABFA_4366_11D3_8575_00A0C9DF1035_.wvu.PrintArea" localSheetId="9" hidden="1">#REF!</definedName>
    <definedName name="Z_E359ABFA_4366_11D3_8575_00A0C9DF1035_.wvu.PrintArea" localSheetId="8" hidden="1">#REF!</definedName>
    <definedName name="Z_E359ABFA_4366_11D3_8575_00A0C9DF1035_.wvu.PrintArea" localSheetId="21" hidden="1">#REF!</definedName>
    <definedName name="Z_E359ABFA_4366_11D3_8575_00A0C9DF1035_.wvu.PrintArea" localSheetId="6" hidden="1">#REF!</definedName>
    <definedName name="Z_E359ABFA_4366_11D3_8575_00A0C9DF1035_.wvu.PrintArea" localSheetId="0" hidden="1">#REF!</definedName>
    <definedName name="Z_E359ABFA_4366_11D3_8575_00A0C9DF1035_.wvu.PrintArea" localSheetId="2" hidden="1">#REF!</definedName>
    <definedName name="Z_E359ABFA_4366_11D3_8575_00A0C9DF1035_.wvu.PrintArea" localSheetId="1" hidden="1">#REF!</definedName>
    <definedName name="Z_E359ABFA_4366_11D3_8575_00A0C9DF1035_.wvu.PrintArea" localSheetId="33" hidden="1">#REF!</definedName>
    <definedName name="Z_E359ABFA_4366_11D3_8575_00A0C9DF1035_.wvu.PrintArea" localSheetId="25" hidden="1">#REF!</definedName>
    <definedName name="Z_E359ABFA_4366_11D3_8575_00A0C9DF1035_.wvu.PrintArea" hidden="1">#REF!</definedName>
    <definedName name="Z_E84C5E09_352A_11D3_97FE_00A0C9DF29C4_.wvu.PrintArea" localSheetId="17" hidden="1">#REF!</definedName>
    <definedName name="Z_E84C5E09_352A_11D3_97FE_00A0C9DF29C4_.wvu.PrintArea" localSheetId="16" hidden="1">#REF!</definedName>
    <definedName name="Z_E84C5E09_352A_11D3_97FE_00A0C9DF29C4_.wvu.PrintArea" localSheetId="53" hidden="1">#REF!</definedName>
    <definedName name="Z_E84C5E09_352A_11D3_97FE_00A0C9DF29C4_.wvu.PrintArea" localSheetId="23" hidden="1">#REF!</definedName>
    <definedName name="Z_E84C5E09_352A_11D3_97FE_00A0C9DF29C4_.wvu.PrintArea" localSheetId="14" hidden="1">#REF!</definedName>
    <definedName name="Z_E84C5E09_352A_11D3_97FE_00A0C9DF29C4_.wvu.PrintArea" localSheetId="13" hidden="1">#REF!</definedName>
    <definedName name="Z_E84C5E09_352A_11D3_97FE_00A0C9DF29C4_.wvu.PrintArea" localSheetId="12" hidden="1">#REF!</definedName>
    <definedName name="Z_E84C5E09_352A_11D3_97FE_00A0C9DF29C4_.wvu.PrintArea" localSheetId="36" hidden="1">#REF!</definedName>
    <definedName name="Z_E84C5E09_352A_11D3_97FE_00A0C9DF29C4_.wvu.PrintArea" localSheetId="10" hidden="1">#REF!</definedName>
    <definedName name="Z_E84C5E09_352A_11D3_97FE_00A0C9DF29C4_.wvu.PrintArea" localSheetId="11" hidden="1">#REF!</definedName>
    <definedName name="Z_E84C5E09_352A_11D3_97FE_00A0C9DF29C4_.wvu.PrintArea" localSheetId="9" hidden="1">#REF!</definedName>
    <definedName name="Z_E84C5E09_352A_11D3_97FE_00A0C9DF29C4_.wvu.PrintArea" localSheetId="8" hidden="1">#REF!</definedName>
    <definedName name="Z_E84C5E09_352A_11D3_97FE_00A0C9DF29C4_.wvu.PrintArea" localSheetId="21" hidden="1">#REF!</definedName>
    <definedName name="Z_E84C5E09_352A_11D3_97FE_00A0C9DF29C4_.wvu.PrintArea" localSheetId="6" hidden="1">#REF!</definedName>
    <definedName name="Z_E84C5E09_352A_11D3_97FE_00A0C9DF29C4_.wvu.PrintArea" localSheetId="0" hidden="1">#REF!</definedName>
    <definedName name="Z_E84C5E09_352A_11D3_97FE_00A0C9DF29C4_.wvu.PrintArea" localSheetId="2" hidden="1">#REF!</definedName>
    <definedName name="Z_E84C5E09_352A_11D3_97FE_00A0C9DF29C4_.wvu.PrintArea" localSheetId="1" hidden="1">#REF!</definedName>
    <definedName name="Z_E84C5E09_352A_11D3_97FE_00A0C9DF29C4_.wvu.PrintArea" localSheetId="33" hidden="1">#REF!</definedName>
    <definedName name="Z_E84C5E09_352A_11D3_97FE_00A0C9DF29C4_.wvu.PrintArea" localSheetId="25" hidden="1">#REF!</definedName>
    <definedName name="Z_E84C5E09_352A_11D3_97FE_00A0C9DF29C4_.wvu.PrintArea" hidden="1">#REF!</definedName>
    <definedName name="Z_E84C5E0A_352A_11D3_97FE_00A0C9DF29C4_.wvu.PrintArea" localSheetId="17" hidden="1">#REF!</definedName>
    <definedName name="Z_E84C5E0A_352A_11D3_97FE_00A0C9DF29C4_.wvu.PrintArea" localSheetId="16" hidden="1">#REF!</definedName>
    <definedName name="Z_E84C5E0A_352A_11D3_97FE_00A0C9DF29C4_.wvu.PrintArea" localSheetId="53" hidden="1">#REF!</definedName>
    <definedName name="Z_E84C5E0A_352A_11D3_97FE_00A0C9DF29C4_.wvu.PrintArea" localSheetId="23" hidden="1">#REF!</definedName>
    <definedName name="Z_E84C5E0A_352A_11D3_97FE_00A0C9DF29C4_.wvu.PrintArea" localSheetId="14" hidden="1">#REF!</definedName>
    <definedName name="Z_E84C5E0A_352A_11D3_97FE_00A0C9DF29C4_.wvu.PrintArea" localSheetId="13" hidden="1">#REF!</definedName>
    <definedName name="Z_E84C5E0A_352A_11D3_97FE_00A0C9DF29C4_.wvu.PrintArea" localSheetId="12" hidden="1">#REF!</definedName>
    <definedName name="Z_E84C5E0A_352A_11D3_97FE_00A0C9DF29C4_.wvu.PrintArea" localSheetId="36" hidden="1">#REF!</definedName>
    <definedName name="Z_E84C5E0A_352A_11D3_97FE_00A0C9DF29C4_.wvu.PrintArea" localSheetId="10" hidden="1">#REF!</definedName>
    <definedName name="Z_E84C5E0A_352A_11D3_97FE_00A0C9DF29C4_.wvu.PrintArea" localSheetId="11" hidden="1">#REF!</definedName>
    <definedName name="Z_E84C5E0A_352A_11D3_97FE_00A0C9DF29C4_.wvu.PrintArea" localSheetId="9" hidden="1">#REF!</definedName>
    <definedName name="Z_E84C5E0A_352A_11D3_97FE_00A0C9DF29C4_.wvu.PrintArea" localSheetId="8" hidden="1">#REF!</definedName>
    <definedName name="Z_E84C5E0A_352A_11D3_97FE_00A0C9DF29C4_.wvu.PrintArea" localSheetId="21" hidden="1">#REF!</definedName>
    <definedName name="Z_E84C5E0A_352A_11D3_97FE_00A0C9DF29C4_.wvu.PrintArea" localSheetId="6" hidden="1">#REF!</definedName>
    <definedName name="Z_E84C5E0A_352A_11D3_97FE_00A0C9DF29C4_.wvu.PrintArea" localSheetId="0" hidden="1">#REF!</definedName>
    <definedName name="Z_E84C5E0A_352A_11D3_97FE_00A0C9DF29C4_.wvu.PrintArea" localSheetId="2" hidden="1">#REF!</definedName>
    <definedName name="Z_E84C5E0A_352A_11D3_97FE_00A0C9DF29C4_.wvu.PrintArea" localSheetId="1" hidden="1">#REF!</definedName>
    <definedName name="Z_E84C5E0A_352A_11D3_97FE_00A0C9DF29C4_.wvu.PrintArea" localSheetId="33" hidden="1">#REF!</definedName>
    <definedName name="Z_E84C5E0A_352A_11D3_97FE_00A0C9DF29C4_.wvu.PrintArea" localSheetId="25" hidden="1">#REF!</definedName>
    <definedName name="Z_E84C5E0A_352A_11D3_97FE_00A0C9DF29C4_.wvu.PrintArea" hidden="1">#REF!</definedName>
    <definedName name="Z_E84C5E0C_352A_11D3_97FE_00A0C9DF29C4_.wvu.PrintArea" localSheetId="17" hidden="1">#REF!</definedName>
    <definedName name="Z_E84C5E0C_352A_11D3_97FE_00A0C9DF29C4_.wvu.PrintArea" localSheetId="16" hidden="1">#REF!</definedName>
    <definedName name="Z_E84C5E0C_352A_11D3_97FE_00A0C9DF29C4_.wvu.PrintArea" localSheetId="53" hidden="1">#REF!</definedName>
    <definedName name="Z_E84C5E0C_352A_11D3_97FE_00A0C9DF29C4_.wvu.PrintArea" localSheetId="23" hidden="1">#REF!</definedName>
    <definedName name="Z_E84C5E0C_352A_11D3_97FE_00A0C9DF29C4_.wvu.PrintArea" localSheetId="14" hidden="1">#REF!</definedName>
    <definedName name="Z_E84C5E0C_352A_11D3_97FE_00A0C9DF29C4_.wvu.PrintArea" localSheetId="13" hidden="1">#REF!</definedName>
    <definedName name="Z_E84C5E0C_352A_11D3_97FE_00A0C9DF29C4_.wvu.PrintArea" localSheetId="12" hidden="1">#REF!</definedName>
    <definedName name="Z_E84C5E0C_352A_11D3_97FE_00A0C9DF29C4_.wvu.PrintArea" localSheetId="36" hidden="1">#REF!</definedName>
    <definedName name="Z_E84C5E0C_352A_11D3_97FE_00A0C9DF29C4_.wvu.PrintArea" localSheetId="10" hidden="1">#REF!</definedName>
    <definedName name="Z_E84C5E0C_352A_11D3_97FE_00A0C9DF29C4_.wvu.PrintArea" localSheetId="11" hidden="1">#REF!</definedName>
    <definedName name="Z_E84C5E0C_352A_11D3_97FE_00A0C9DF29C4_.wvu.PrintArea" localSheetId="9" hidden="1">#REF!</definedName>
    <definedName name="Z_E84C5E0C_352A_11D3_97FE_00A0C9DF29C4_.wvu.PrintArea" localSheetId="8" hidden="1">#REF!</definedName>
    <definedName name="Z_E84C5E0C_352A_11D3_97FE_00A0C9DF29C4_.wvu.PrintArea" localSheetId="21" hidden="1">#REF!</definedName>
    <definedName name="Z_E84C5E0C_352A_11D3_97FE_00A0C9DF29C4_.wvu.PrintArea" localSheetId="6" hidden="1">#REF!</definedName>
    <definedName name="Z_E84C5E0C_352A_11D3_97FE_00A0C9DF29C4_.wvu.PrintArea" localSheetId="0" hidden="1">#REF!</definedName>
    <definedName name="Z_E84C5E0C_352A_11D3_97FE_00A0C9DF29C4_.wvu.PrintArea" localSheetId="2" hidden="1">#REF!</definedName>
    <definedName name="Z_E84C5E0C_352A_11D3_97FE_00A0C9DF29C4_.wvu.PrintArea" localSheetId="1" hidden="1">#REF!</definedName>
    <definedName name="Z_E84C5E0C_352A_11D3_97FE_00A0C9DF29C4_.wvu.PrintArea" localSheetId="33" hidden="1">#REF!</definedName>
    <definedName name="Z_E84C5E0C_352A_11D3_97FE_00A0C9DF29C4_.wvu.PrintArea" localSheetId="25" hidden="1">#REF!</definedName>
    <definedName name="Z_E84C5E0C_352A_11D3_97FE_00A0C9DF29C4_.wvu.PrintArea" hidden="1">#REF!</definedName>
    <definedName name="Z_E84C5E0D_352A_11D3_97FE_00A0C9DF29C4_.wvu.PrintArea" localSheetId="17" hidden="1">#REF!</definedName>
    <definedName name="Z_E84C5E0D_352A_11D3_97FE_00A0C9DF29C4_.wvu.PrintArea" localSheetId="16" hidden="1">#REF!</definedName>
    <definedName name="Z_E84C5E0D_352A_11D3_97FE_00A0C9DF29C4_.wvu.PrintArea" localSheetId="53" hidden="1">#REF!</definedName>
    <definedName name="Z_E84C5E0D_352A_11D3_97FE_00A0C9DF29C4_.wvu.PrintArea" localSheetId="23" hidden="1">#REF!</definedName>
    <definedName name="Z_E84C5E0D_352A_11D3_97FE_00A0C9DF29C4_.wvu.PrintArea" localSheetId="14" hidden="1">#REF!</definedName>
    <definedName name="Z_E84C5E0D_352A_11D3_97FE_00A0C9DF29C4_.wvu.PrintArea" localSheetId="13" hidden="1">#REF!</definedName>
    <definedName name="Z_E84C5E0D_352A_11D3_97FE_00A0C9DF29C4_.wvu.PrintArea" localSheetId="12" hidden="1">#REF!</definedName>
    <definedName name="Z_E84C5E0D_352A_11D3_97FE_00A0C9DF29C4_.wvu.PrintArea" localSheetId="36" hidden="1">#REF!</definedName>
    <definedName name="Z_E84C5E0D_352A_11D3_97FE_00A0C9DF29C4_.wvu.PrintArea" localSheetId="10" hidden="1">#REF!</definedName>
    <definedName name="Z_E84C5E0D_352A_11D3_97FE_00A0C9DF29C4_.wvu.PrintArea" localSheetId="11" hidden="1">#REF!</definedName>
    <definedName name="Z_E84C5E0D_352A_11D3_97FE_00A0C9DF29C4_.wvu.PrintArea" localSheetId="9" hidden="1">#REF!</definedName>
    <definedName name="Z_E84C5E0D_352A_11D3_97FE_00A0C9DF29C4_.wvu.PrintArea" localSheetId="8" hidden="1">#REF!</definedName>
    <definedName name="Z_E84C5E0D_352A_11D3_97FE_00A0C9DF29C4_.wvu.PrintArea" localSheetId="21" hidden="1">#REF!</definedName>
    <definedName name="Z_E84C5E0D_352A_11D3_97FE_00A0C9DF29C4_.wvu.PrintArea" localSheetId="6" hidden="1">#REF!</definedName>
    <definedName name="Z_E84C5E0D_352A_11D3_97FE_00A0C9DF29C4_.wvu.PrintArea" localSheetId="0" hidden="1">#REF!</definedName>
    <definedName name="Z_E84C5E0D_352A_11D3_97FE_00A0C9DF29C4_.wvu.PrintArea" localSheetId="2" hidden="1">#REF!</definedName>
    <definedName name="Z_E84C5E0D_352A_11D3_97FE_00A0C9DF29C4_.wvu.PrintArea" localSheetId="1" hidden="1">#REF!</definedName>
    <definedName name="Z_E84C5E0D_352A_11D3_97FE_00A0C9DF29C4_.wvu.PrintArea" localSheetId="33" hidden="1">#REF!</definedName>
    <definedName name="Z_E84C5E0D_352A_11D3_97FE_00A0C9DF29C4_.wvu.PrintArea" localSheetId="25" hidden="1">#REF!</definedName>
    <definedName name="Z_E84C5E0D_352A_11D3_97FE_00A0C9DF29C4_.wvu.PrintArea" hidden="1">#REF!</definedName>
    <definedName name="Z_E84C5E0E_352A_11D3_97FE_00A0C9DF29C4_.wvu.PrintArea" localSheetId="17" hidden="1">#REF!</definedName>
    <definedName name="Z_E84C5E0E_352A_11D3_97FE_00A0C9DF29C4_.wvu.PrintArea" localSheetId="16" hidden="1">#REF!</definedName>
    <definedName name="Z_E84C5E0E_352A_11D3_97FE_00A0C9DF29C4_.wvu.PrintArea" localSheetId="53" hidden="1">#REF!</definedName>
    <definedName name="Z_E84C5E0E_352A_11D3_97FE_00A0C9DF29C4_.wvu.PrintArea" localSheetId="23" hidden="1">#REF!</definedName>
    <definedName name="Z_E84C5E0E_352A_11D3_97FE_00A0C9DF29C4_.wvu.PrintArea" localSheetId="14" hidden="1">#REF!</definedName>
    <definedName name="Z_E84C5E0E_352A_11D3_97FE_00A0C9DF29C4_.wvu.PrintArea" localSheetId="13" hidden="1">#REF!</definedName>
    <definedName name="Z_E84C5E0E_352A_11D3_97FE_00A0C9DF29C4_.wvu.PrintArea" localSheetId="12" hidden="1">#REF!</definedName>
    <definedName name="Z_E84C5E0E_352A_11D3_97FE_00A0C9DF29C4_.wvu.PrintArea" localSheetId="36" hidden="1">#REF!</definedName>
    <definedName name="Z_E84C5E0E_352A_11D3_97FE_00A0C9DF29C4_.wvu.PrintArea" localSheetId="10" hidden="1">#REF!</definedName>
    <definedName name="Z_E84C5E0E_352A_11D3_97FE_00A0C9DF29C4_.wvu.PrintArea" localSheetId="11" hidden="1">#REF!</definedName>
    <definedName name="Z_E84C5E0E_352A_11D3_97FE_00A0C9DF29C4_.wvu.PrintArea" localSheetId="9" hidden="1">#REF!</definedName>
    <definedName name="Z_E84C5E0E_352A_11D3_97FE_00A0C9DF29C4_.wvu.PrintArea" localSheetId="8" hidden="1">#REF!</definedName>
    <definedName name="Z_E84C5E0E_352A_11D3_97FE_00A0C9DF29C4_.wvu.PrintArea" localSheetId="21" hidden="1">#REF!</definedName>
    <definedName name="Z_E84C5E0E_352A_11D3_97FE_00A0C9DF29C4_.wvu.PrintArea" localSheetId="6" hidden="1">#REF!</definedName>
    <definedName name="Z_E84C5E0E_352A_11D3_97FE_00A0C9DF29C4_.wvu.PrintArea" localSheetId="0" hidden="1">#REF!</definedName>
    <definedName name="Z_E84C5E0E_352A_11D3_97FE_00A0C9DF29C4_.wvu.PrintArea" localSheetId="2" hidden="1">#REF!</definedName>
    <definedName name="Z_E84C5E0E_352A_11D3_97FE_00A0C9DF29C4_.wvu.PrintArea" localSheetId="1" hidden="1">#REF!</definedName>
    <definedName name="Z_E84C5E0E_352A_11D3_97FE_00A0C9DF29C4_.wvu.PrintArea" localSheetId="33" hidden="1">#REF!</definedName>
    <definedName name="Z_E84C5E0E_352A_11D3_97FE_00A0C9DF29C4_.wvu.PrintArea" localSheetId="25" hidden="1">#REF!</definedName>
    <definedName name="Z_E84C5E0E_352A_11D3_97FE_00A0C9DF29C4_.wvu.PrintArea" hidden="1">#REF!</definedName>
    <definedName name="Z_E84C5E0F_352A_11D3_97FE_00A0C9DF29C4_.wvu.PrintArea" localSheetId="17" hidden="1">#REF!</definedName>
    <definedName name="Z_E84C5E0F_352A_11D3_97FE_00A0C9DF29C4_.wvu.PrintArea" localSheetId="16" hidden="1">#REF!</definedName>
    <definedName name="Z_E84C5E0F_352A_11D3_97FE_00A0C9DF29C4_.wvu.PrintArea" localSheetId="53" hidden="1">#REF!</definedName>
    <definedName name="Z_E84C5E0F_352A_11D3_97FE_00A0C9DF29C4_.wvu.PrintArea" localSheetId="23" hidden="1">#REF!</definedName>
    <definedName name="Z_E84C5E0F_352A_11D3_97FE_00A0C9DF29C4_.wvu.PrintArea" localSheetId="14" hidden="1">#REF!</definedName>
    <definedName name="Z_E84C5E0F_352A_11D3_97FE_00A0C9DF29C4_.wvu.PrintArea" localSheetId="13" hidden="1">#REF!</definedName>
    <definedName name="Z_E84C5E0F_352A_11D3_97FE_00A0C9DF29C4_.wvu.PrintArea" localSheetId="12" hidden="1">#REF!</definedName>
    <definedName name="Z_E84C5E0F_352A_11D3_97FE_00A0C9DF29C4_.wvu.PrintArea" localSheetId="36" hidden="1">#REF!</definedName>
    <definedName name="Z_E84C5E0F_352A_11D3_97FE_00A0C9DF29C4_.wvu.PrintArea" localSheetId="10" hidden="1">#REF!</definedName>
    <definedName name="Z_E84C5E0F_352A_11D3_97FE_00A0C9DF29C4_.wvu.PrintArea" localSheetId="11" hidden="1">#REF!</definedName>
    <definedName name="Z_E84C5E0F_352A_11D3_97FE_00A0C9DF29C4_.wvu.PrintArea" localSheetId="9" hidden="1">#REF!</definedName>
    <definedName name="Z_E84C5E0F_352A_11D3_97FE_00A0C9DF29C4_.wvu.PrintArea" localSheetId="8" hidden="1">#REF!</definedName>
    <definedName name="Z_E84C5E0F_352A_11D3_97FE_00A0C9DF29C4_.wvu.PrintArea" localSheetId="21" hidden="1">#REF!</definedName>
    <definedName name="Z_E84C5E0F_352A_11D3_97FE_00A0C9DF29C4_.wvu.PrintArea" localSheetId="6" hidden="1">#REF!</definedName>
    <definedName name="Z_E84C5E0F_352A_11D3_97FE_00A0C9DF29C4_.wvu.PrintArea" localSheetId="0" hidden="1">#REF!</definedName>
    <definedName name="Z_E84C5E0F_352A_11D3_97FE_00A0C9DF29C4_.wvu.PrintArea" localSheetId="2" hidden="1">#REF!</definedName>
    <definedName name="Z_E84C5E0F_352A_11D3_97FE_00A0C9DF29C4_.wvu.PrintArea" localSheetId="1" hidden="1">#REF!</definedName>
    <definedName name="Z_E84C5E0F_352A_11D3_97FE_00A0C9DF29C4_.wvu.PrintArea" localSheetId="33" hidden="1">#REF!</definedName>
    <definedName name="Z_E84C5E0F_352A_11D3_97FE_00A0C9DF29C4_.wvu.PrintArea" localSheetId="25" hidden="1">#REF!</definedName>
    <definedName name="Z_E84C5E0F_352A_11D3_97FE_00A0C9DF29C4_.wvu.PrintArea" hidden="1">#REF!</definedName>
    <definedName name="Z_E84C5E11_352A_11D3_97FE_00A0C9DF29C4_.wvu.PrintArea" localSheetId="17" hidden="1">#REF!</definedName>
    <definedName name="Z_E84C5E11_352A_11D3_97FE_00A0C9DF29C4_.wvu.PrintArea" localSheetId="16" hidden="1">#REF!</definedName>
    <definedName name="Z_E84C5E11_352A_11D3_97FE_00A0C9DF29C4_.wvu.PrintArea" localSheetId="53" hidden="1">#REF!</definedName>
    <definedName name="Z_E84C5E11_352A_11D3_97FE_00A0C9DF29C4_.wvu.PrintArea" localSheetId="23" hidden="1">#REF!</definedName>
    <definedName name="Z_E84C5E11_352A_11D3_97FE_00A0C9DF29C4_.wvu.PrintArea" localSheetId="14" hidden="1">#REF!</definedName>
    <definedName name="Z_E84C5E11_352A_11D3_97FE_00A0C9DF29C4_.wvu.PrintArea" localSheetId="13" hidden="1">#REF!</definedName>
    <definedName name="Z_E84C5E11_352A_11D3_97FE_00A0C9DF29C4_.wvu.PrintArea" localSheetId="12" hidden="1">#REF!</definedName>
    <definedName name="Z_E84C5E11_352A_11D3_97FE_00A0C9DF29C4_.wvu.PrintArea" localSheetId="36" hidden="1">#REF!</definedName>
    <definedName name="Z_E84C5E11_352A_11D3_97FE_00A0C9DF29C4_.wvu.PrintArea" localSheetId="10" hidden="1">#REF!</definedName>
    <definedName name="Z_E84C5E11_352A_11D3_97FE_00A0C9DF29C4_.wvu.PrintArea" localSheetId="11" hidden="1">#REF!</definedName>
    <definedName name="Z_E84C5E11_352A_11D3_97FE_00A0C9DF29C4_.wvu.PrintArea" localSheetId="9" hidden="1">#REF!</definedName>
    <definedName name="Z_E84C5E11_352A_11D3_97FE_00A0C9DF29C4_.wvu.PrintArea" localSheetId="8" hidden="1">#REF!</definedName>
    <definedName name="Z_E84C5E11_352A_11D3_97FE_00A0C9DF29C4_.wvu.PrintArea" localSheetId="21" hidden="1">#REF!</definedName>
    <definedName name="Z_E84C5E11_352A_11D3_97FE_00A0C9DF29C4_.wvu.PrintArea" localSheetId="6" hidden="1">#REF!</definedName>
    <definedName name="Z_E84C5E11_352A_11D3_97FE_00A0C9DF29C4_.wvu.PrintArea" localSheetId="0" hidden="1">#REF!</definedName>
    <definedName name="Z_E84C5E11_352A_11D3_97FE_00A0C9DF29C4_.wvu.PrintArea" localSheetId="2" hidden="1">#REF!</definedName>
    <definedName name="Z_E84C5E11_352A_11D3_97FE_00A0C9DF29C4_.wvu.PrintArea" localSheetId="1" hidden="1">#REF!</definedName>
    <definedName name="Z_E84C5E11_352A_11D3_97FE_00A0C9DF29C4_.wvu.PrintArea" localSheetId="33" hidden="1">#REF!</definedName>
    <definedName name="Z_E84C5E11_352A_11D3_97FE_00A0C9DF29C4_.wvu.PrintArea" localSheetId="25" hidden="1">#REF!</definedName>
    <definedName name="Z_E84C5E11_352A_11D3_97FE_00A0C9DF29C4_.wvu.PrintArea" hidden="1">#REF!</definedName>
    <definedName name="Z_E84C5E12_352A_11D3_97FE_00A0C9DF29C4_.wvu.PrintArea" localSheetId="17" hidden="1">#REF!</definedName>
    <definedName name="Z_E84C5E12_352A_11D3_97FE_00A0C9DF29C4_.wvu.PrintArea" localSheetId="16" hidden="1">#REF!</definedName>
    <definedName name="Z_E84C5E12_352A_11D3_97FE_00A0C9DF29C4_.wvu.PrintArea" localSheetId="53" hidden="1">#REF!</definedName>
    <definedName name="Z_E84C5E12_352A_11D3_97FE_00A0C9DF29C4_.wvu.PrintArea" localSheetId="23" hidden="1">#REF!</definedName>
    <definedName name="Z_E84C5E12_352A_11D3_97FE_00A0C9DF29C4_.wvu.PrintArea" localSheetId="14" hidden="1">#REF!</definedName>
    <definedName name="Z_E84C5E12_352A_11D3_97FE_00A0C9DF29C4_.wvu.PrintArea" localSheetId="13" hidden="1">#REF!</definedName>
    <definedName name="Z_E84C5E12_352A_11D3_97FE_00A0C9DF29C4_.wvu.PrintArea" localSheetId="12" hidden="1">#REF!</definedName>
    <definedName name="Z_E84C5E12_352A_11D3_97FE_00A0C9DF29C4_.wvu.PrintArea" localSheetId="36" hidden="1">#REF!</definedName>
    <definedName name="Z_E84C5E12_352A_11D3_97FE_00A0C9DF29C4_.wvu.PrintArea" localSheetId="10" hidden="1">#REF!</definedName>
    <definedName name="Z_E84C5E12_352A_11D3_97FE_00A0C9DF29C4_.wvu.PrintArea" localSheetId="11" hidden="1">#REF!</definedName>
    <definedName name="Z_E84C5E12_352A_11D3_97FE_00A0C9DF29C4_.wvu.PrintArea" localSheetId="9" hidden="1">#REF!</definedName>
    <definedName name="Z_E84C5E12_352A_11D3_97FE_00A0C9DF29C4_.wvu.PrintArea" localSheetId="8" hidden="1">#REF!</definedName>
    <definedName name="Z_E84C5E12_352A_11D3_97FE_00A0C9DF29C4_.wvu.PrintArea" localSheetId="21" hidden="1">#REF!</definedName>
    <definedName name="Z_E84C5E12_352A_11D3_97FE_00A0C9DF29C4_.wvu.PrintArea" localSheetId="6" hidden="1">#REF!</definedName>
    <definedName name="Z_E84C5E12_352A_11D3_97FE_00A0C9DF29C4_.wvu.PrintArea" localSheetId="0" hidden="1">#REF!</definedName>
    <definedName name="Z_E84C5E12_352A_11D3_97FE_00A0C9DF29C4_.wvu.PrintArea" localSheetId="2" hidden="1">#REF!</definedName>
    <definedName name="Z_E84C5E12_352A_11D3_97FE_00A0C9DF29C4_.wvu.PrintArea" localSheetId="1" hidden="1">#REF!</definedName>
    <definedName name="Z_E84C5E12_352A_11D3_97FE_00A0C9DF29C4_.wvu.PrintArea" localSheetId="33" hidden="1">#REF!</definedName>
    <definedName name="Z_E84C5E12_352A_11D3_97FE_00A0C9DF29C4_.wvu.PrintArea" localSheetId="25" hidden="1">#REF!</definedName>
    <definedName name="Z_E84C5E12_352A_11D3_97FE_00A0C9DF29C4_.wvu.PrintArea" hidden="1">#REF!</definedName>
    <definedName name="Z_E84C5E13_352A_11D3_97FE_00A0C9DF29C4_.wvu.PrintArea" localSheetId="17" hidden="1">#REF!</definedName>
    <definedName name="Z_E84C5E13_352A_11D3_97FE_00A0C9DF29C4_.wvu.PrintArea" localSheetId="16" hidden="1">#REF!</definedName>
    <definedName name="Z_E84C5E13_352A_11D3_97FE_00A0C9DF29C4_.wvu.PrintArea" localSheetId="53" hidden="1">#REF!</definedName>
    <definedName name="Z_E84C5E13_352A_11D3_97FE_00A0C9DF29C4_.wvu.PrintArea" localSheetId="23" hidden="1">#REF!</definedName>
    <definedName name="Z_E84C5E13_352A_11D3_97FE_00A0C9DF29C4_.wvu.PrintArea" localSheetId="14" hidden="1">#REF!</definedName>
    <definedName name="Z_E84C5E13_352A_11D3_97FE_00A0C9DF29C4_.wvu.PrintArea" localSheetId="13" hidden="1">#REF!</definedName>
    <definedName name="Z_E84C5E13_352A_11D3_97FE_00A0C9DF29C4_.wvu.PrintArea" localSheetId="12" hidden="1">#REF!</definedName>
    <definedName name="Z_E84C5E13_352A_11D3_97FE_00A0C9DF29C4_.wvu.PrintArea" localSheetId="36" hidden="1">#REF!</definedName>
    <definedName name="Z_E84C5E13_352A_11D3_97FE_00A0C9DF29C4_.wvu.PrintArea" localSheetId="10" hidden="1">#REF!</definedName>
    <definedName name="Z_E84C5E13_352A_11D3_97FE_00A0C9DF29C4_.wvu.PrintArea" localSheetId="11" hidden="1">#REF!</definedName>
    <definedName name="Z_E84C5E13_352A_11D3_97FE_00A0C9DF29C4_.wvu.PrintArea" localSheetId="9" hidden="1">#REF!</definedName>
    <definedName name="Z_E84C5E13_352A_11D3_97FE_00A0C9DF29C4_.wvu.PrintArea" localSheetId="8" hidden="1">#REF!</definedName>
    <definedName name="Z_E84C5E13_352A_11D3_97FE_00A0C9DF29C4_.wvu.PrintArea" localSheetId="21" hidden="1">#REF!</definedName>
    <definedName name="Z_E84C5E13_352A_11D3_97FE_00A0C9DF29C4_.wvu.PrintArea" localSheetId="6" hidden="1">#REF!</definedName>
    <definedName name="Z_E84C5E13_352A_11D3_97FE_00A0C9DF29C4_.wvu.PrintArea" localSheetId="0" hidden="1">#REF!</definedName>
    <definedName name="Z_E84C5E13_352A_11D3_97FE_00A0C9DF29C4_.wvu.PrintArea" localSheetId="2" hidden="1">#REF!</definedName>
    <definedName name="Z_E84C5E13_352A_11D3_97FE_00A0C9DF29C4_.wvu.PrintArea" localSheetId="1" hidden="1">#REF!</definedName>
    <definedName name="Z_E84C5E13_352A_11D3_97FE_00A0C9DF29C4_.wvu.PrintArea" localSheetId="33" hidden="1">#REF!</definedName>
    <definedName name="Z_E84C5E13_352A_11D3_97FE_00A0C9DF29C4_.wvu.PrintArea" localSheetId="25" hidden="1">#REF!</definedName>
    <definedName name="Z_E84C5E13_352A_11D3_97FE_00A0C9DF29C4_.wvu.PrintArea" hidden="1">#REF!</definedName>
    <definedName name="Z_E84C5E14_352A_11D3_97FE_00A0C9DF29C4_.wvu.PrintArea" localSheetId="17" hidden="1">#REF!</definedName>
    <definedName name="Z_E84C5E14_352A_11D3_97FE_00A0C9DF29C4_.wvu.PrintArea" localSheetId="16" hidden="1">#REF!</definedName>
    <definedName name="Z_E84C5E14_352A_11D3_97FE_00A0C9DF29C4_.wvu.PrintArea" localSheetId="53" hidden="1">#REF!</definedName>
    <definedName name="Z_E84C5E14_352A_11D3_97FE_00A0C9DF29C4_.wvu.PrintArea" localSheetId="23" hidden="1">#REF!</definedName>
    <definedName name="Z_E84C5E14_352A_11D3_97FE_00A0C9DF29C4_.wvu.PrintArea" localSheetId="14" hidden="1">#REF!</definedName>
    <definedName name="Z_E84C5E14_352A_11D3_97FE_00A0C9DF29C4_.wvu.PrintArea" localSheetId="13" hidden="1">#REF!</definedName>
    <definedName name="Z_E84C5E14_352A_11D3_97FE_00A0C9DF29C4_.wvu.PrintArea" localSheetId="12" hidden="1">#REF!</definedName>
    <definedName name="Z_E84C5E14_352A_11D3_97FE_00A0C9DF29C4_.wvu.PrintArea" localSheetId="36" hidden="1">#REF!</definedName>
    <definedName name="Z_E84C5E14_352A_11D3_97FE_00A0C9DF29C4_.wvu.PrintArea" localSheetId="10" hidden="1">#REF!</definedName>
    <definedName name="Z_E84C5E14_352A_11D3_97FE_00A0C9DF29C4_.wvu.PrintArea" localSheetId="11" hidden="1">#REF!</definedName>
    <definedName name="Z_E84C5E14_352A_11D3_97FE_00A0C9DF29C4_.wvu.PrintArea" localSheetId="9" hidden="1">#REF!</definedName>
    <definedName name="Z_E84C5E14_352A_11D3_97FE_00A0C9DF29C4_.wvu.PrintArea" localSheetId="8" hidden="1">#REF!</definedName>
    <definedName name="Z_E84C5E14_352A_11D3_97FE_00A0C9DF29C4_.wvu.PrintArea" localSheetId="21" hidden="1">#REF!</definedName>
    <definedName name="Z_E84C5E14_352A_11D3_97FE_00A0C9DF29C4_.wvu.PrintArea" localSheetId="6" hidden="1">#REF!</definedName>
    <definedName name="Z_E84C5E14_352A_11D3_97FE_00A0C9DF29C4_.wvu.PrintArea" localSheetId="0" hidden="1">#REF!</definedName>
    <definedName name="Z_E84C5E14_352A_11D3_97FE_00A0C9DF29C4_.wvu.PrintArea" localSheetId="2" hidden="1">#REF!</definedName>
    <definedName name="Z_E84C5E14_352A_11D3_97FE_00A0C9DF29C4_.wvu.PrintArea" localSheetId="1" hidden="1">#REF!</definedName>
    <definedName name="Z_E84C5E14_352A_11D3_97FE_00A0C9DF29C4_.wvu.PrintArea" localSheetId="33" hidden="1">#REF!</definedName>
    <definedName name="Z_E84C5E14_352A_11D3_97FE_00A0C9DF29C4_.wvu.PrintArea" localSheetId="25" hidden="1">#REF!</definedName>
    <definedName name="Z_E84C5E14_352A_11D3_97FE_00A0C9DF29C4_.wvu.PrintArea" hidden="1">#REF!</definedName>
    <definedName name="Z_E84C5E16_352A_11D3_97FE_00A0C9DF29C4_.wvu.PrintArea" localSheetId="17" hidden="1">#REF!</definedName>
    <definedName name="Z_E84C5E16_352A_11D3_97FE_00A0C9DF29C4_.wvu.PrintArea" localSheetId="16" hidden="1">#REF!</definedName>
    <definedName name="Z_E84C5E16_352A_11D3_97FE_00A0C9DF29C4_.wvu.PrintArea" localSheetId="53" hidden="1">#REF!</definedName>
    <definedName name="Z_E84C5E16_352A_11D3_97FE_00A0C9DF29C4_.wvu.PrintArea" localSheetId="23" hidden="1">#REF!</definedName>
    <definedName name="Z_E84C5E16_352A_11D3_97FE_00A0C9DF29C4_.wvu.PrintArea" localSheetId="14" hidden="1">#REF!</definedName>
    <definedName name="Z_E84C5E16_352A_11D3_97FE_00A0C9DF29C4_.wvu.PrintArea" localSheetId="13" hidden="1">#REF!</definedName>
    <definedName name="Z_E84C5E16_352A_11D3_97FE_00A0C9DF29C4_.wvu.PrintArea" localSheetId="12" hidden="1">#REF!</definedName>
    <definedName name="Z_E84C5E16_352A_11D3_97FE_00A0C9DF29C4_.wvu.PrintArea" localSheetId="36" hidden="1">#REF!</definedName>
    <definedName name="Z_E84C5E16_352A_11D3_97FE_00A0C9DF29C4_.wvu.PrintArea" localSheetId="10" hidden="1">#REF!</definedName>
    <definedName name="Z_E84C5E16_352A_11D3_97FE_00A0C9DF29C4_.wvu.PrintArea" localSheetId="11" hidden="1">#REF!</definedName>
    <definedName name="Z_E84C5E16_352A_11D3_97FE_00A0C9DF29C4_.wvu.PrintArea" localSheetId="9" hidden="1">#REF!</definedName>
    <definedName name="Z_E84C5E16_352A_11D3_97FE_00A0C9DF29C4_.wvu.PrintArea" localSheetId="8" hidden="1">#REF!</definedName>
    <definedName name="Z_E84C5E16_352A_11D3_97FE_00A0C9DF29C4_.wvu.PrintArea" localSheetId="21" hidden="1">#REF!</definedName>
    <definedName name="Z_E84C5E16_352A_11D3_97FE_00A0C9DF29C4_.wvu.PrintArea" localSheetId="6" hidden="1">#REF!</definedName>
    <definedName name="Z_E84C5E16_352A_11D3_97FE_00A0C9DF29C4_.wvu.PrintArea" localSheetId="0" hidden="1">#REF!</definedName>
    <definedName name="Z_E84C5E16_352A_11D3_97FE_00A0C9DF29C4_.wvu.PrintArea" localSheetId="2" hidden="1">#REF!</definedName>
    <definedName name="Z_E84C5E16_352A_11D3_97FE_00A0C9DF29C4_.wvu.PrintArea" localSheetId="1" hidden="1">#REF!</definedName>
    <definedName name="Z_E84C5E16_352A_11D3_97FE_00A0C9DF29C4_.wvu.PrintArea" localSheetId="33" hidden="1">#REF!</definedName>
    <definedName name="Z_E84C5E16_352A_11D3_97FE_00A0C9DF29C4_.wvu.PrintArea" localSheetId="25" hidden="1">#REF!</definedName>
    <definedName name="Z_E84C5E16_352A_11D3_97FE_00A0C9DF29C4_.wvu.PrintArea" hidden="1">#REF!</definedName>
    <definedName name="Z_E84C5E17_352A_11D3_97FE_00A0C9DF29C4_.wvu.PrintArea" localSheetId="17" hidden="1">#REF!</definedName>
    <definedName name="Z_E84C5E17_352A_11D3_97FE_00A0C9DF29C4_.wvu.PrintArea" localSheetId="16" hidden="1">#REF!</definedName>
    <definedName name="Z_E84C5E17_352A_11D3_97FE_00A0C9DF29C4_.wvu.PrintArea" localSheetId="53" hidden="1">#REF!</definedName>
    <definedName name="Z_E84C5E17_352A_11D3_97FE_00A0C9DF29C4_.wvu.PrintArea" localSheetId="23" hidden="1">#REF!</definedName>
    <definedName name="Z_E84C5E17_352A_11D3_97FE_00A0C9DF29C4_.wvu.PrintArea" localSheetId="14" hidden="1">#REF!</definedName>
    <definedName name="Z_E84C5E17_352A_11D3_97FE_00A0C9DF29C4_.wvu.PrintArea" localSheetId="13" hidden="1">#REF!</definedName>
    <definedName name="Z_E84C5E17_352A_11D3_97FE_00A0C9DF29C4_.wvu.PrintArea" localSheetId="12" hidden="1">#REF!</definedName>
    <definedName name="Z_E84C5E17_352A_11D3_97FE_00A0C9DF29C4_.wvu.PrintArea" localSheetId="36" hidden="1">#REF!</definedName>
    <definedName name="Z_E84C5E17_352A_11D3_97FE_00A0C9DF29C4_.wvu.PrintArea" localSheetId="10" hidden="1">#REF!</definedName>
    <definedName name="Z_E84C5E17_352A_11D3_97FE_00A0C9DF29C4_.wvu.PrintArea" localSheetId="11" hidden="1">#REF!</definedName>
    <definedName name="Z_E84C5E17_352A_11D3_97FE_00A0C9DF29C4_.wvu.PrintArea" localSheetId="9" hidden="1">#REF!</definedName>
    <definedName name="Z_E84C5E17_352A_11D3_97FE_00A0C9DF29C4_.wvu.PrintArea" localSheetId="8" hidden="1">#REF!</definedName>
    <definedName name="Z_E84C5E17_352A_11D3_97FE_00A0C9DF29C4_.wvu.PrintArea" localSheetId="21" hidden="1">#REF!</definedName>
    <definedName name="Z_E84C5E17_352A_11D3_97FE_00A0C9DF29C4_.wvu.PrintArea" localSheetId="6" hidden="1">#REF!</definedName>
    <definedName name="Z_E84C5E17_352A_11D3_97FE_00A0C9DF29C4_.wvu.PrintArea" localSheetId="0" hidden="1">#REF!</definedName>
    <definedName name="Z_E84C5E17_352A_11D3_97FE_00A0C9DF29C4_.wvu.PrintArea" localSheetId="2" hidden="1">#REF!</definedName>
    <definedName name="Z_E84C5E17_352A_11D3_97FE_00A0C9DF29C4_.wvu.PrintArea" localSheetId="1" hidden="1">#REF!</definedName>
    <definedName name="Z_E84C5E17_352A_11D3_97FE_00A0C9DF29C4_.wvu.PrintArea" localSheetId="33" hidden="1">#REF!</definedName>
    <definedName name="Z_E84C5E17_352A_11D3_97FE_00A0C9DF29C4_.wvu.PrintArea" localSheetId="25" hidden="1">#REF!</definedName>
    <definedName name="Z_E84C5E17_352A_11D3_97FE_00A0C9DF29C4_.wvu.PrintArea" hidden="1">#REF!</definedName>
    <definedName name="Z_E84C5E19_352A_11D3_97FE_00A0C9DF29C4_.wvu.PrintArea" localSheetId="17" hidden="1">#REF!</definedName>
    <definedName name="Z_E84C5E19_352A_11D3_97FE_00A0C9DF29C4_.wvu.PrintArea" localSheetId="16" hidden="1">#REF!</definedName>
    <definedName name="Z_E84C5E19_352A_11D3_97FE_00A0C9DF29C4_.wvu.PrintArea" localSheetId="53" hidden="1">#REF!</definedName>
    <definedName name="Z_E84C5E19_352A_11D3_97FE_00A0C9DF29C4_.wvu.PrintArea" localSheetId="23" hidden="1">#REF!</definedName>
    <definedName name="Z_E84C5E19_352A_11D3_97FE_00A0C9DF29C4_.wvu.PrintArea" localSheetId="14" hidden="1">#REF!</definedName>
    <definedName name="Z_E84C5E19_352A_11D3_97FE_00A0C9DF29C4_.wvu.PrintArea" localSheetId="13" hidden="1">#REF!</definedName>
    <definedName name="Z_E84C5E19_352A_11D3_97FE_00A0C9DF29C4_.wvu.PrintArea" localSheetId="12" hidden="1">#REF!</definedName>
    <definedName name="Z_E84C5E19_352A_11D3_97FE_00A0C9DF29C4_.wvu.PrintArea" localSheetId="36" hidden="1">#REF!</definedName>
    <definedName name="Z_E84C5E19_352A_11D3_97FE_00A0C9DF29C4_.wvu.PrintArea" localSheetId="10" hidden="1">#REF!</definedName>
    <definedName name="Z_E84C5E19_352A_11D3_97FE_00A0C9DF29C4_.wvu.PrintArea" localSheetId="11" hidden="1">#REF!</definedName>
    <definedName name="Z_E84C5E19_352A_11D3_97FE_00A0C9DF29C4_.wvu.PrintArea" localSheetId="9" hidden="1">#REF!</definedName>
    <definedName name="Z_E84C5E19_352A_11D3_97FE_00A0C9DF29C4_.wvu.PrintArea" localSheetId="8" hidden="1">#REF!</definedName>
    <definedName name="Z_E84C5E19_352A_11D3_97FE_00A0C9DF29C4_.wvu.PrintArea" localSheetId="21" hidden="1">#REF!</definedName>
    <definedName name="Z_E84C5E19_352A_11D3_97FE_00A0C9DF29C4_.wvu.PrintArea" localSheetId="6" hidden="1">#REF!</definedName>
    <definedName name="Z_E84C5E19_352A_11D3_97FE_00A0C9DF29C4_.wvu.PrintArea" localSheetId="0" hidden="1">#REF!</definedName>
    <definedName name="Z_E84C5E19_352A_11D3_97FE_00A0C9DF29C4_.wvu.PrintArea" localSheetId="2" hidden="1">#REF!</definedName>
    <definedName name="Z_E84C5E19_352A_11D3_97FE_00A0C9DF29C4_.wvu.PrintArea" localSheetId="1" hidden="1">#REF!</definedName>
    <definedName name="Z_E84C5E19_352A_11D3_97FE_00A0C9DF29C4_.wvu.PrintArea" localSheetId="33" hidden="1">#REF!</definedName>
    <definedName name="Z_E84C5E19_352A_11D3_97FE_00A0C9DF29C4_.wvu.PrintArea" localSheetId="25" hidden="1">#REF!</definedName>
    <definedName name="Z_E84C5E19_352A_11D3_97FE_00A0C9DF29C4_.wvu.PrintArea" hidden="1">#REF!</definedName>
    <definedName name="Z_E84C5E1A_352A_11D3_97FE_00A0C9DF29C4_.wvu.PrintArea" localSheetId="17" hidden="1">#REF!</definedName>
    <definedName name="Z_E84C5E1A_352A_11D3_97FE_00A0C9DF29C4_.wvu.PrintArea" localSheetId="16" hidden="1">#REF!</definedName>
    <definedName name="Z_E84C5E1A_352A_11D3_97FE_00A0C9DF29C4_.wvu.PrintArea" localSheetId="53" hidden="1">#REF!</definedName>
    <definedName name="Z_E84C5E1A_352A_11D3_97FE_00A0C9DF29C4_.wvu.PrintArea" localSheetId="23" hidden="1">#REF!</definedName>
    <definedName name="Z_E84C5E1A_352A_11D3_97FE_00A0C9DF29C4_.wvu.PrintArea" localSheetId="14" hidden="1">#REF!</definedName>
    <definedName name="Z_E84C5E1A_352A_11D3_97FE_00A0C9DF29C4_.wvu.PrintArea" localSheetId="13" hidden="1">#REF!</definedName>
    <definedName name="Z_E84C5E1A_352A_11D3_97FE_00A0C9DF29C4_.wvu.PrintArea" localSheetId="12" hidden="1">#REF!</definedName>
    <definedName name="Z_E84C5E1A_352A_11D3_97FE_00A0C9DF29C4_.wvu.PrintArea" localSheetId="36" hidden="1">#REF!</definedName>
    <definedName name="Z_E84C5E1A_352A_11D3_97FE_00A0C9DF29C4_.wvu.PrintArea" localSheetId="10" hidden="1">#REF!</definedName>
    <definedName name="Z_E84C5E1A_352A_11D3_97FE_00A0C9DF29C4_.wvu.PrintArea" localSheetId="11" hidden="1">#REF!</definedName>
    <definedName name="Z_E84C5E1A_352A_11D3_97FE_00A0C9DF29C4_.wvu.PrintArea" localSheetId="9" hidden="1">#REF!</definedName>
    <definedName name="Z_E84C5E1A_352A_11D3_97FE_00A0C9DF29C4_.wvu.PrintArea" localSheetId="8" hidden="1">#REF!</definedName>
    <definedName name="Z_E84C5E1A_352A_11D3_97FE_00A0C9DF29C4_.wvu.PrintArea" localSheetId="21" hidden="1">#REF!</definedName>
    <definedName name="Z_E84C5E1A_352A_11D3_97FE_00A0C9DF29C4_.wvu.PrintArea" localSheetId="6" hidden="1">#REF!</definedName>
    <definedName name="Z_E84C5E1A_352A_11D3_97FE_00A0C9DF29C4_.wvu.PrintArea" localSheetId="0" hidden="1">#REF!</definedName>
    <definedName name="Z_E84C5E1A_352A_11D3_97FE_00A0C9DF29C4_.wvu.PrintArea" localSheetId="2" hidden="1">#REF!</definedName>
    <definedName name="Z_E84C5E1A_352A_11D3_97FE_00A0C9DF29C4_.wvu.PrintArea" localSheetId="1" hidden="1">#REF!</definedName>
    <definedName name="Z_E84C5E1A_352A_11D3_97FE_00A0C9DF29C4_.wvu.PrintArea" localSheetId="33" hidden="1">#REF!</definedName>
    <definedName name="Z_E84C5E1A_352A_11D3_97FE_00A0C9DF29C4_.wvu.PrintArea" localSheetId="25" hidden="1">#REF!</definedName>
    <definedName name="Z_E84C5E1A_352A_11D3_97FE_00A0C9DF29C4_.wvu.PrintArea" hidden="1">#REF!</definedName>
    <definedName name="Z_E84C5E1C_352A_11D3_97FE_00A0C9DF29C4_.wvu.PrintArea" localSheetId="17" hidden="1">#REF!</definedName>
    <definedName name="Z_E84C5E1C_352A_11D3_97FE_00A0C9DF29C4_.wvu.PrintArea" localSheetId="16" hidden="1">#REF!</definedName>
    <definedName name="Z_E84C5E1C_352A_11D3_97FE_00A0C9DF29C4_.wvu.PrintArea" localSheetId="53" hidden="1">#REF!</definedName>
    <definedName name="Z_E84C5E1C_352A_11D3_97FE_00A0C9DF29C4_.wvu.PrintArea" localSheetId="23" hidden="1">#REF!</definedName>
    <definedName name="Z_E84C5E1C_352A_11D3_97FE_00A0C9DF29C4_.wvu.PrintArea" localSheetId="14" hidden="1">#REF!</definedName>
    <definedName name="Z_E84C5E1C_352A_11D3_97FE_00A0C9DF29C4_.wvu.PrintArea" localSheetId="13" hidden="1">#REF!</definedName>
    <definedName name="Z_E84C5E1C_352A_11D3_97FE_00A0C9DF29C4_.wvu.PrintArea" localSheetId="12" hidden="1">#REF!</definedName>
    <definedName name="Z_E84C5E1C_352A_11D3_97FE_00A0C9DF29C4_.wvu.PrintArea" localSheetId="36" hidden="1">#REF!</definedName>
    <definedName name="Z_E84C5E1C_352A_11D3_97FE_00A0C9DF29C4_.wvu.PrintArea" localSheetId="10" hidden="1">#REF!</definedName>
    <definedName name="Z_E84C5E1C_352A_11D3_97FE_00A0C9DF29C4_.wvu.PrintArea" localSheetId="11" hidden="1">#REF!</definedName>
    <definedName name="Z_E84C5E1C_352A_11D3_97FE_00A0C9DF29C4_.wvu.PrintArea" localSheetId="9" hidden="1">#REF!</definedName>
    <definedName name="Z_E84C5E1C_352A_11D3_97FE_00A0C9DF29C4_.wvu.PrintArea" localSheetId="8" hidden="1">#REF!</definedName>
    <definedName name="Z_E84C5E1C_352A_11D3_97FE_00A0C9DF29C4_.wvu.PrintArea" localSheetId="21" hidden="1">#REF!</definedName>
    <definedName name="Z_E84C5E1C_352A_11D3_97FE_00A0C9DF29C4_.wvu.PrintArea" localSheetId="6" hidden="1">#REF!</definedName>
    <definedName name="Z_E84C5E1C_352A_11D3_97FE_00A0C9DF29C4_.wvu.PrintArea" localSheetId="0" hidden="1">#REF!</definedName>
    <definedName name="Z_E84C5E1C_352A_11D3_97FE_00A0C9DF29C4_.wvu.PrintArea" localSheetId="2" hidden="1">#REF!</definedName>
    <definedName name="Z_E84C5E1C_352A_11D3_97FE_00A0C9DF29C4_.wvu.PrintArea" localSheetId="1" hidden="1">#REF!</definedName>
    <definedName name="Z_E84C5E1C_352A_11D3_97FE_00A0C9DF29C4_.wvu.PrintArea" localSheetId="33" hidden="1">#REF!</definedName>
    <definedName name="Z_E84C5E1C_352A_11D3_97FE_00A0C9DF29C4_.wvu.PrintArea" localSheetId="25" hidden="1">#REF!</definedName>
    <definedName name="Z_E84C5E1C_352A_11D3_97FE_00A0C9DF29C4_.wvu.PrintArea" hidden="1">#REF!</definedName>
    <definedName name="Z_E84C5E1D_352A_11D3_97FE_00A0C9DF29C4_.wvu.PrintArea" localSheetId="17" hidden="1">#REF!</definedName>
    <definedName name="Z_E84C5E1D_352A_11D3_97FE_00A0C9DF29C4_.wvu.PrintArea" localSheetId="16" hidden="1">#REF!</definedName>
    <definedName name="Z_E84C5E1D_352A_11D3_97FE_00A0C9DF29C4_.wvu.PrintArea" localSheetId="53" hidden="1">#REF!</definedName>
    <definedName name="Z_E84C5E1D_352A_11D3_97FE_00A0C9DF29C4_.wvu.PrintArea" localSheetId="23" hidden="1">#REF!</definedName>
    <definedName name="Z_E84C5E1D_352A_11D3_97FE_00A0C9DF29C4_.wvu.PrintArea" localSheetId="14" hidden="1">#REF!</definedName>
    <definedName name="Z_E84C5E1D_352A_11D3_97FE_00A0C9DF29C4_.wvu.PrintArea" localSheetId="13" hidden="1">#REF!</definedName>
    <definedName name="Z_E84C5E1D_352A_11D3_97FE_00A0C9DF29C4_.wvu.PrintArea" localSheetId="12" hidden="1">#REF!</definedName>
    <definedName name="Z_E84C5E1D_352A_11D3_97FE_00A0C9DF29C4_.wvu.PrintArea" localSheetId="36" hidden="1">#REF!</definedName>
    <definedName name="Z_E84C5E1D_352A_11D3_97FE_00A0C9DF29C4_.wvu.PrintArea" localSheetId="10" hidden="1">#REF!</definedName>
    <definedName name="Z_E84C5E1D_352A_11D3_97FE_00A0C9DF29C4_.wvu.PrintArea" localSheetId="11" hidden="1">#REF!</definedName>
    <definedName name="Z_E84C5E1D_352A_11D3_97FE_00A0C9DF29C4_.wvu.PrintArea" localSheetId="9" hidden="1">#REF!</definedName>
    <definedName name="Z_E84C5E1D_352A_11D3_97FE_00A0C9DF29C4_.wvu.PrintArea" localSheetId="8" hidden="1">#REF!</definedName>
    <definedName name="Z_E84C5E1D_352A_11D3_97FE_00A0C9DF29C4_.wvu.PrintArea" localSheetId="21" hidden="1">#REF!</definedName>
    <definedName name="Z_E84C5E1D_352A_11D3_97FE_00A0C9DF29C4_.wvu.PrintArea" localSheetId="6" hidden="1">#REF!</definedName>
    <definedName name="Z_E84C5E1D_352A_11D3_97FE_00A0C9DF29C4_.wvu.PrintArea" localSheetId="0" hidden="1">#REF!</definedName>
    <definedName name="Z_E84C5E1D_352A_11D3_97FE_00A0C9DF29C4_.wvu.PrintArea" localSheetId="2" hidden="1">#REF!</definedName>
    <definedName name="Z_E84C5E1D_352A_11D3_97FE_00A0C9DF29C4_.wvu.PrintArea" localSheetId="1" hidden="1">#REF!</definedName>
    <definedName name="Z_E84C5E1D_352A_11D3_97FE_00A0C9DF29C4_.wvu.PrintArea" localSheetId="33" hidden="1">#REF!</definedName>
    <definedName name="Z_E84C5E1D_352A_11D3_97FE_00A0C9DF29C4_.wvu.PrintArea" localSheetId="25" hidden="1">#REF!</definedName>
    <definedName name="Z_E84C5E1D_352A_11D3_97FE_00A0C9DF29C4_.wvu.PrintArea" hidden="1">#REF!</definedName>
    <definedName name="Z_E84C5E1E_352A_11D3_97FE_00A0C9DF29C4_.wvu.PrintArea" localSheetId="17" hidden="1">#REF!</definedName>
    <definedName name="Z_E84C5E1E_352A_11D3_97FE_00A0C9DF29C4_.wvu.PrintArea" localSheetId="16" hidden="1">#REF!</definedName>
    <definedName name="Z_E84C5E1E_352A_11D3_97FE_00A0C9DF29C4_.wvu.PrintArea" localSheetId="53" hidden="1">#REF!</definedName>
    <definedName name="Z_E84C5E1E_352A_11D3_97FE_00A0C9DF29C4_.wvu.PrintArea" localSheetId="23" hidden="1">#REF!</definedName>
    <definedName name="Z_E84C5E1E_352A_11D3_97FE_00A0C9DF29C4_.wvu.PrintArea" localSheetId="14" hidden="1">#REF!</definedName>
    <definedName name="Z_E84C5E1E_352A_11D3_97FE_00A0C9DF29C4_.wvu.PrintArea" localSheetId="13" hidden="1">#REF!</definedName>
    <definedName name="Z_E84C5E1E_352A_11D3_97FE_00A0C9DF29C4_.wvu.PrintArea" localSheetId="12" hidden="1">#REF!</definedName>
    <definedName name="Z_E84C5E1E_352A_11D3_97FE_00A0C9DF29C4_.wvu.PrintArea" localSheetId="36" hidden="1">#REF!</definedName>
    <definedName name="Z_E84C5E1E_352A_11D3_97FE_00A0C9DF29C4_.wvu.PrintArea" localSheetId="10" hidden="1">#REF!</definedName>
    <definedName name="Z_E84C5E1E_352A_11D3_97FE_00A0C9DF29C4_.wvu.PrintArea" localSheetId="11" hidden="1">#REF!</definedName>
    <definedName name="Z_E84C5E1E_352A_11D3_97FE_00A0C9DF29C4_.wvu.PrintArea" localSheetId="9" hidden="1">#REF!</definedName>
    <definedName name="Z_E84C5E1E_352A_11D3_97FE_00A0C9DF29C4_.wvu.PrintArea" localSheetId="8" hidden="1">#REF!</definedName>
    <definedName name="Z_E84C5E1E_352A_11D3_97FE_00A0C9DF29C4_.wvu.PrintArea" localSheetId="21" hidden="1">#REF!</definedName>
    <definedName name="Z_E84C5E1E_352A_11D3_97FE_00A0C9DF29C4_.wvu.PrintArea" localSheetId="6" hidden="1">#REF!</definedName>
    <definedName name="Z_E84C5E1E_352A_11D3_97FE_00A0C9DF29C4_.wvu.PrintArea" localSheetId="0" hidden="1">#REF!</definedName>
    <definedName name="Z_E84C5E1E_352A_11D3_97FE_00A0C9DF29C4_.wvu.PrintArea" localSheetId="2" hidden="1">#REF!</definedName>
    <definedName name="Z_E84C5E1E_352A_11D3_97FE_00A0C9DF29C4_.wvu.PrintArea" localSheetId="1" hidden="1">#REF!</definedName>
    <definedName name="Z_E84C5E1E_352A_11D3_97FE_00A0C9DF29C4_.wvu.PrintArea" localSheetId="33" hidden="1">#REF!</definedName>
    <definedName name="Z_E84C5E1E_352A_11D3_97FE_00A0C9DF29C4_.wvu.PrintArea" localSheetId="25" hidden="1">#REF!</definedName>
    <definedName name="Z_E84C5E1E_352A_11D3_97FE_00A0C9DF29C4_.wvu.PrintArea" hidden="1">#REF!</definedName>
    <definedName name="Z_E84C5E1F_352A_11D3_97FE_00A0C9DF29C4_.wvu.PrintArea" localSheetId="17" hidden="1">#REF!</definedName>
    <definedName name="Z_E84C5E1F_352A_11D3_97FE_00A0C9DF29C4_.wvu.PrintArea" localSheetId="16" hidden="1">#REF!</definedName>
    <definedName name="Z_E84C5E1F_352A_11D3_97FE_00A0C9DF29C4_.wvu.PrintArea" localSheetId="53" hidden="1">#REF!</definedName>
    <definedName name="Z_E84C5E1F_352A_11D3_97FE_00A0C9DF29C4_.wvu.PrintArea" localSheetId="23" hidden="1">#REF!</definedName>
    <definedName name="Z_E84C5E1F_352A_11D3_97FE_00A0C9DF29C4_.wvu.PrintArea" localSheetId="14" hidden="1">#REF!</definedName>
    <definedName name="Z_E84C5E1F_352A_11D3_97FE_00A0C9DF29C4_.wvu.PrintArea" localSheetId="13" hidden="1">#REF!</definedName>
    <definedName name="Z_E84C5E1F_352A_11D3_97FE_00A0C9DF29C4_.wvu.PrintArea" localSheetId="12" hidden="1">#REF!</definedName>
    <definedName name="Z_E84C5E1F_352A_11D3_97FE_00A0C9DF29C4_.wvu.PrintArea" localSheetId="36" hidden="1">#REF!</definedName>
    <definedName name="Z_E84C5E1F_352A_11D3_97FE_00A0C9DF29C4_.wvu.PrintArea" localSheetId="10" hidden="1">#REF!</definedName>
    <definedName name="Z_E84C5E1F_352A_11D3_97FE_00A0C9DF29C4_.wvu.PrintArea" localSheetId="11" hidden="1">#REF!</definedName>
    <definedName name="Z_E84C5E1F_352A_11D3_97FE_00A0C9DF29C4_.wvu.PrintArea" localSheetId="9" hidden="1">#REF!</definedName>
    <definedName name="Z_E84C5E1F_352A_11D3_97FE_00A0C9DF29C4_.wvu.PrintArea" localSheetId="8" hidden="1">#REF!</definedName>
    <definedName name="Z_E84C5E1F_352A_11D3_97FE_00A0C9DF29C4_.wvu.PrintArea" localSheetId="21" hidden="1">#REF!</definedName>
    <definedName name="Z_E84C5E1F_352A_11D3_97FE_00A0C9DF29C4_.wvu.PrintArea" localSheetId="6" hidden="1">#REF!</definedName>
    <definedName name="Z_E84C5E1F_352A_11D3_97FE_00A0C9DF29C4_.wvu.PrintArea" localSheetId="0" hidden="1">#REF!</definedName>
    <definedName name="Z_E84C5E1F_352A_11D3_97FE_00A0C9DF29C4_.wvu.PrintArea" localSheetId="2" hidden="1">#REF!</definedName>
    <definedName name="Z_E84C5E1F_352A_11D3_97FE_00A0C9DF29C4_.wvu.PrintArea" localSheetId="1" hidden="1">#REF!</definedName>
    <definedName name="Z_E84C5E1F_352A_11D3_97FE_00A0C9DF29C4_.wvu.PrintArea" localSheetId="33" hidden="1">#REF!</definedName>
    <definedName name="Z_E84C5E1F_352A_11D3_97FE_00A0C9DF29C4_.wvu.PrintArea" localSheetId="25" hidden="1">#REF!</definedName>
    <definedName name="Z_E84C5E1F_352A_11D3_97FE_00A0C9DF29C4_.wvu.PrintArea" hidden="1">#REF!</definedName>
    <definedName name="Z_E84C5E21_352A_11D3_97FE_00A0C9DF29C4_.wvu.PrintArea" localSheetId="17" hidden="1">#REF!</definedName>
    <definedName name="Z_E84C5E21_352A_11D3_97FE_00A0C9DF29C4_.wvu.PrintArea" localSheetId="16" hidden="1">#REF!</definedName>
    <definedName name="Z_E84C5E21_352A_11D3_97FE_00A0C9DF29C4_.wvu.PrintArea" localSheetId="53" hidden="1">#REF!</definedName>
    <definedName name="Z_E84C5E21_352A_11D3_97FE_00A0C9DF29C4_.wvu.PrintArea" localSheetId="23" hidden="1">#REF!</definedName>
    <definedName name="Z_E84C5E21_352A_11D3_97FE_00A0C9DF29C4_.wvu.PrintArea" localSheetId="14" hidden="1">#REF!</definedName>
    <definedName name="Z_E84C5E21_352A_11D3_97FE_00A0C9DF29C4_.wvu.PrintArea" localSheetId="13" hidden="1">#REF!</definedName>
    <definedName name="Z_E84C5E21_352A_11D3_97FE_00A0C9DF29C4_.wvu.PrintArea" localSheetId="12" hidden="1">#REF!</definedName>
    <definedName name="Z_E84C5E21_352A_11D3_97FE_00A0C9DF29C4_.wvu.PrintArea" localSheetId="36" hidden="1">#REF!</definedName>
    <definedName name="Z_E84C5E21_352A_11D3_97FE_00A0C9DF29C4_.wvu.PrintArea" localSheetId="10" hidden="1">#REF!</definedName>
    <definedName name="Z_E84C5E21_352A_11D3_97FE_00A0C9DF29C4_.wvu.PrintArea" localSheetId="11" hidden="1">#REF!</definedName>
    <definedName name="Z_E84C5E21_352A_11D3_97FE_00A0C9DF29C4_.wvu.PrintArea" localSheetId="9" hidden="1">#REF!</definedName>
    <definedName name="Z_E84C5E21_352A_11D3_97FE_00A0C9DF29C4_.wvu.PrintArea" localSheetId="8" hidden="1">#REF!</definedName>
    <definedName name="Z_E84C5E21_352A_11D3_97FE_00A0C9DF29C4_.wvu.PrintArea" localSheetId="21" hidden="1">#REF!</definedName>
    <definedName name="Z_E84C5E21_352A_11D3_97FE_00A0C9DF29C4_.wvu.PrintArea" localSheetId="6" hidden="1">#REF!</definedName>
    <definedName name="Z_E84C5E21_352A_11D3_97FE_00A0C9DF29C4_.wvu.PrintArea" localSheetId="0" hidden="1">#REF!</definedName>
    <definedName name="Z_E84C5E21_352A_11D3_97FE_00A0C9DF29C4_.wvu.PrintArea" localSheetId="2" hidden="1">#REF!</definedName>
    <definedName name="Z_E84C5E21_352A_11D3_97FE_00A0C9DF29C4_.wvu.PrintArea" localSheetId="1" hidden="1">#REF!</definedName>
    <definedName name="Z_E84C5E21_352A_11D3_97FE_00A0C9DF29C4_.wvu.PrintArea" localSheetId="33" hidden="1">#REF!</definedName>
    <definedName name="Z_E84C5E21_352A_11D3_97FE_00A0C9DF29C4_.wvu.PrintArea" localSheetId="25" hidden="1">#REF!</definedName>
    <definedName name="Z_E84C5E21_352A_11D3_97FE_00A0C9DF29C4_.wvu.PrintArea" hidden="1">#REF!</definedName>
    <definedName name="Z_E84C5E22_352A_11D3_97FE_00A0C9DF29C4_.wvu.PrintArea" localSheetId="17" hidden="1">#REF!</definedName>
    <definedName name="Z_E84C5E22_352A_11D3_97FE_00A0C9DF29C4_.wvu.PrintArea" localSheetId="16" hidden="1">#REF!</definedName>
    <definedName name="Z_E84C5E22_352A_11D3_97FE_00A0C9DF29C4_.wvu.PrintArea" localSheetId="53" hidden="1">#REF!</definedName>
    <definedName name="Z_E84C5E22_352A_11D3_97FE_00A0C9DF29C4_.wvu.PrintArea" localSheetId="23" hidden="1">#REF!</definedName>
    <definedName name="Z_E84C5E22_352A_11D3_97FE_00A0C9DF29C4_.wvu.PrintArea" localSheetId="14" hidden="1">#REF!</definedName>
    <definedName name="Z_E84C5E22_352A_11D3_97FE_00A0C9DF29C4_.wvu.PrintArea" localSheetId="13" hidden="1">#REF!</definedName>
    <definedName name="Z_E84C5E22_352A_11D3_97FE_00A0C9DF29C4_.wvu.PrintArea" localSheetId="12" hidden="1">#REF!</definedName>
    <definedName name="Z_E84C5E22_352A_11D3_97FE_00A0C9DF29C4_.wvu.PrintArea" localSheetId="36" hidden="1">#REF!</definedName>
    <definedName name="Z_E84C5E22_352A_11D3_97FE_00A0C9DF29C4_.wvu.PrintArea" localSheetId="10" hidden="1">#REF!</definedName>
    <definedName name="Z_E84C5E22_352A_11D3_97FE_00A0C9DF29C4_.wvu.PrintArea" localSheetId="11" hidden="1">#REF!</definedName>
    <definedName name="Z_E84C5E22_352A_11D3_97FE_00A0C9DF29C4_.wvu.PrintArea" localSheetId="9" hidden="1">#REF!</definedName>
    <definedName name="Z_E84C5E22_352A_11D3_97FE_00A0C9DF29C4_.wvu.PrintArea" localSheetId="8" hidden="1">#REF!</definedName>
    <definedName name="Z_E84C5E22_352A_11D3_97FE_00A0C9DF29C4_.wvu.PrintArea" localSheetId="21" hidden="1">#REF!</definedName>
    <definedName name="Z_E84C5E22_352A_11D3_97FE_00A0C9DF29C4_.wvu.PrintArea" localSheetId="6" hidden="1">#REF!</definedName>
    <definedName name="Z_E84C5E22_352A_11D3_97FE_00A0C9DF29C4_.wvu.PrintArea" localSheetId="0" hidden="1">#REF!</definedName>
    <definedName name="Z_E84C5E22_352A_11D3_97FE_00A0C9DF29C4_.wvu.PrintArea" localSheetId="2" hidden="1">#REF!</definedName>
    <definedName name="Z_E84C5E22_352A_11D3_97FE_00A0C9DF29C4_.wvu.PrintArea" localSheetId="1" hidden="1">#REF!</definedName>
    <definedName name="Z_E84C5E22_352A_11D3_97FE_00A0C9DF29C4_.wvu.PrintArea" localSheetId="33" hidden="1">#REF!</definedName>
    <definedName name="Z_E84C5E22_352A_11D3_97FE_00A0C9DF29C4_.wvu.PrintArea" localSheetId="25" hidden="1">#REF!</definedName>
    <definedName name="Z_E84C5E22_352A_11D3_97FE_00A0C9DF29C4_.wvu.PrintArea" hidden="1">#REF!</definedName>
    <definedName name="Z_E84C5E23_352A_11D3_97FE_00A0C9DF29C4_.wvu.PrintArea" localSheetId="17" hidden="1">#REF!</definedName>
    <definedName name="Z_E84C5E23_352A_11D3_97FE_00A0C9DF29C4_.wvu.PrintArea" localSheetId="16" hidden="1">#REF!</definedName>
    <definedName name="Z_E84C5E23_352A_11D3_97FE_00A0C9DF29C4_.wvu.PrintArea" localSheetId="53" hidden="1">#REF!</definedName>
    <definedName name="Z_E84C5E23_352A_11D3_97FE_00A0C9DF29C4_.wvu.PrintArea" localSheetId="23" hidden="1">#REF!</definedName>
    <definedName name="Z_E84C5E23_352A_11D3_97FE_00A0C9DF29C4_.wvu.PrintArea" localSheetId="14" hidden="1">#REF!</definedName>
    <definedName name="Z_E84C5E23_352A_11D3_97FE_00A0C9DF29C4_.wvu.PrintArea" localSheetId="13" hidden="1">#REF!</definedName>
    <definedName name="Z_E84C5E23_352A_11D3_97FE_00A0C9DF29C4_.wvu.PrintArea" localSheetId="12" hidden="1">#REF!</definedName>
    <definedName name="Z_E84C5E23_352A_11D3_97FE_00A0C9DF29C4_.wvu.PrintArea" localSheetId="36" hidden="1">#REF!</definedName>
    <definedName name="Z_E84C5E23_352A_11D3_97FE_00A0C9DF29C4_.wvu.PrintArea" localSheetId="10" hidden="1">#REF!</definedName>
    <definedName name="Z_E84C5E23_352A_11D3_97FE_00A0C9DF29C4_.wvu.PrintArea" localSheetId="11" hidden="1">#REF!</definedName>
    <definedName name="Z_E84C5E23_352A_11D3_97FE_00A0C9DF29C4_.wvu.PrintArea" localSheetId="9" hidden="1">#REF!</definedName>
    <definedName name="Z_E84C5E23_352A_11D3_97FE_00A0C9DF29C4_.wvu.PrintArea" localSheetId="8" hidden="1">#REF!</definedName>
    <definedName name="Z_E84C5E23_352A_11D3_97FE_00A0C9DF29C4_.wvu.PrintArea" localSheetId="21" hidden="1">#REF!</definedName>
    <definedName name="Z_E84C5E23_352A_11D3_97FE_00A0C9DF29C4_.wvu.PrintArea" localSheetId="6" hidden="1">#REF!</definedName>
    <definedName name="Z_E84C5E23_352A_11D3_97FE_00A0C9DF29C4_.wvu.PrintArea" localSheetId="0" hidden="1">#REF!</definedName>
    <definedName name="Z_E84C5E23_352A_11D3_97FE_00A0C9DF29C4_.wvu.PrintArea" localSheetId="2" hidden="1">#REF!</definedName>
    <definedName name="Z_E84C5E23_352A_11D3_97FE_00A0C9DF29C4_.wvu.PrintArea" localSheetId="1" hidden="1">#REF!</definedName>
    <definedName name="Z_E84C5E23_352A_11D3_97FE_00A0C9DF29C4_.wvu.PrintArea" localSheetId="33" hidden="1">#REF!</definedName>
    <definedName name="Z_E84C5E23_352A_11D3_97FE_00A0C9DF29C4_.wvu.PrintArea" localSheetId="25" hidden="1">#REF!</definedName>
    <definedName name="Z_E84C5E23_352A_11D3_97FE_00A0C9DF29C4_.wvu.PrintArea" hidden="1">#REF!</definedName>
    <definedName name="Z_E84C5E24_352A_11D3_97FE_00A0C9DF29C4_.wvu.PrintArea" localSheetId="17" hidden="1">#REF!</definedName>
    <definedName name="Z_E84C5E24_352A_11D3_97FE_00A0C9DF29C4_.wvu.PrintArea" localSheetId="16" hidden="1">#REF!</definedName>
    <definedName name="Z_E84C5E24_352A_11D3_97FE_00A0C9DF29C4_.wvu.PrintArea" localSheetId="53" hidden="1">#REF!</definedName>
    <definedName name="Z_E84C5E24_352A_11D3_97FE_00A0C9DF29C4_.wvu.PrintArea" localSheetId="23" hidden="1">#REF!</definedName>
    <definedName name="Z_E84C5E24_352A_11D3_97FE_00A0C9DF29C4_.wvu.PrintArea" localSheetId="14" hidden="1">#REF!</definedName>
    <definedName name="Z_E84C5E24_352A_11D3_97FE_00A0C9DF29C4_.wvu.PrintArea" localSheetId="13" hidden="1">#REF!</definedName>
    <definedName name="Z_E84C5E24_352A_11D3_97FE_00A0C9DF29C4_.wvu.PrintArea" localSheetId="12" hidden="1">#REF!</definedName>
    <definedName name="Z_E84C5E24_352A_11D3_97FE_00A0C9DF29C4_.wvu.PrintArea" localSheetId="36" hidden="1">#REF!</definedName>
    <definedName name="Z_E84C5E24_352A_11D3_97FE_00A0C9DF29C4_.wvu.PrintArea" localSheetId="10" hidden="1">#REF!</definedName>
    <definedName name="Z_E84C5E24_352A_11D3_97FE_00A0C9DF29C4_.wvu.PrintArea" localSheetId="11" hidden="1">#REF!</definedName>
    <definedName name="Z_E84C5E24_352A_11D3_97FE_00A0C9DF29C4_.wvu.PrintArea" localSheetId="9" hidden="1">#REF!</definedName>
    <definedName name="Z_E84C5E24_352A_11D3_97FE_00A0C9DF29C4_.wvu.PrintArea" localSheetId="8" hidden="1">#REF!</definedName>
    <definedName name="Z_E84C5E24_352A_11D3_97FE_00A0C9DF29C4_.wvu.PrintArea" localSheetId="21" hidden="1">#REF!</definedName>
    <definedName name="Z_E84C5E24_352A_11D3_97FE_00A0C9DF29C4_.wvu.PrintArea" localSheetId="6" hidden="1">#REF!</definedName>
    <definedName name="Z_E84C5E24_352A_11D3_97FE_00A0C9DF29C4_.wvu.PrintArea" localSheetId="0" hidden="1">#REF!</definedName>
    <definedName name="Z_E84C5E24_352A_11D3_97FE_00A0C9DF29C4_.wvu.PrintArea" localSheetId="2" hidden="1">#REF!</definedName>
    <definedName name="Z_E84C5E24_352A_11D3_97FE_00A0C9DF29C4_.wvu.PrintArea" localSheetId="1" hidden="1">#REF!</definedName>
    <definedName name="Z_E84C5E24_352A_11D3_97FE_00A0C9DF29C4_.wvu.PrintArea" localSheetId="33" hidden="1">#REF!</definedName>
    <definedName name="Z_E84C5E24_352A_11D3_97FE_00A0C9DF29C4_.wvu.PrintArea" localSheetId="25" hidden="1">#REF!</definedName>
    <definedName name="Z_E84C5E24_352A_11D3_97FE_00A0C9DF29C4_.wvu.PrintArea" hidden="1">#REF!</definedName>
    <definedName name="Z_E84C5E26_352A_11D3_97FE_00A0C9DF29C4_.wvu.PrintArea" localSheetId="17" hidden="1">#REF!</definedName>
    <definedName name="Z_E84C5E26_352A_11D3_97FE_00A0C9DF29C4_.wvu.PrintArea" localSheetId="16" hidden="1">#REF!</definedName>
    <definedName name="Z_E84C5E26_352A_11D3_97FE_00A0C9DF29C4_.wvu.PrintArea" localSheetId="53" hidden="1">#REF!</definedName>
    <definedName name="Z_E84C5E26_352A_11D3_97FE_00A0C9DF29C4_.wvu.PrintArea" localSheetId="23" hidden="1">#REF!</definedName>
    <definedName name="Z_E84C5E26_352A_11D3_97FE_00A0C9DF29C4_.wvu.PrintArea" localSheetId="14" hidden="1">#REF!</definedName>
    <definedName name="Z_E84C5E26_352A_11D3_97FE_00A0C9DF29C4_.wvu.PrintArea" localSheetId="13" hidden="1">#REF!</definedName>
    <definedName name="Z_E84C5E26_352A_11D3_97FE_00A0C9DF29C4_.wvu.PrintArea" localSheetId="12" hidden="1">#REF!</definedName>
    <definedName name="Z_E84C5E26_352A_11D3_97FE_00A0C9DF29C4_.wvu.PrintArea" localSheetId="36" hidden="1">#REF!</definedName>
    <definedName name="Z_E84C5E26_352A_11D3_97FE_00A0C9DF29C4_.wvu.PrintArea" localSheetId="10" hidden="1">#REF!</definedName>
    <definedName name="Z_E84C5E26_352A_11D3_97FE_00A0C9DF29C4_.wvu.PrintArea" localSheetId="11" hidden="1">#REF!</definedName>
    <definedName name="Z_E84C5E26_352A_11D3_97FE_00A0C9DF29C4_.wvu.PrintArea" localSheetId="9" hidden="1">#REF!</definedName>
    <definedName name="Z_E84C5E26_352A_11D3_97FE_00A0C9DF29C4_.wvu.PrintArea" localSheetId="8" hidden="1">#REF!</definedName>
    <definedName name="Z_E84C5E26_352A_11D3_97FE_00A0C9DF29C4_.wvu.PrintArea" localSheetId="21" hidden="1">#REF!</definedName>
    <definedName name="Z_E84C5E26_352A_11D3_97FE_00A0C9DF29C4_.wvu.PrintArea" localSheetId="6" hidden="1">#REF!</definedName>
    <definedName name="Z_E84C5E26_352A_11D3_97FE_00A0C9DF29C4_.wvu.PrintArea" localSheetId="0" hidden="1">#REF!</definedName>
    <definedName name="Z_E84C5E26_352A_11D3_97FE_00A0C9DF29C4_.wvu.PrintArea" localSheetId="2" hidden="1">#REF!</definedName>
    <definedName name="Z_E84C5E26_352A_11D3_97FE_00A0C9DF29C4_.wvu.PrintArea" localSheetId="1" hidden="1">#REF!</definedName>
    <definedName name="Z_E84C5E26_352A_11D3_97FE_00A0C9DF29C4_.wvu.PrintArea" localSheetId="33" hidden="1">#REF!</definedName>
    <definedName name="Z_E84C5E26_352A_11D3_97FE_00A0C9DF29C4_.wvu.PrintArea" localSheetId="25" hidden="1">#REF!</definedName>
    <definedName name="Z_E84C5E26_352A_11D3_97FE_00A0C9DF29C4_.wvu.PrintArea" hidden="1">#REF!</definedName>
    <definedName name="Z_E84C5E27_352A_11D3_97FE_00A0C9DF29C4_.wvu.PrintArea" localSheetId="17" hidden="1">#REF!</definedName>
    <definedName name="Z_E84C5E27_352A_11D3_97FE_00A0C9DF29C4_.wvu.PrintArea" localSheetId="16" hidden="1">#REF!</definedName>
    <definedName name="Z_E84C5E27_352A_11D3_97FE_00A0C9DF29C4_.wvu.PrintArea" localSheetId="53" hidden="1">#REF!</definedName>
    <definedName name="Z_E84C5E27_352A_11D3_97FE_00A0C9DF29C4_.wvu.PrintArea" localSheetId="23" hidden="1">#REF!</definedName>
    <definedName name="Z_E84C5E27_352A_11D3_97FE_00A0C9DF29C4_.wvu.PrintArea" localSheetId="14" hidden="1">#REF!</definedName>
    <definedName name="Z_E84C5E27_352A_11D3_97FE_00A0C9DF29C4_.wvu.PrintArea" localSheetId="13" hidden="1">#REF!</definedName>
    <definedName name="Z_E84C5E27_352A_11D3_97FE_00A0C9DF29C4_.wvu.PrintArea" localSheetId="12" hidden="1">#REF!</definedName>
    <definedName name="Z_E84C5E27_352A_11D3_97FE_00A0C9DF29C4_.wvu.PrintArea" localSheetId="36" hidden="1">#REF!</definedName>
    <definedName name="Z_E84C5E27_352A_11D3_97FE_00A0C9DF29C4_.wvu.PrintArea" localSheetId="10" hidden="1">#REF!</definedName>
    <definedName name="Z_E84C5E27_352A_11D3_97FE_00A0C9DF29C4_.wvu.PrintArea" localSheetId="11" hidden="1">#REF!</definedName>
    <definedName name="Z_E84C5E27_352A_11D3_97FE_00A0C9DF29C4_.wvu.PrintArea" localSheetId="9" hidden="1">#REF!</definedName>
    <definedName name="Z_E84C5E27_352A_11D3_97FE_00A0C9DF29C4_.wvu.PrintArea" localSheetId="8" hidden="1">#REF!</definedName>
    <definedName name="Z_E84C5E27_352A_11D3_97FE_00A0C9DF29C4_.wvu.PrintArea" localSheetId="21" hidden="1">#REF!</definedName>
    <definedName name="Z_E84C5E27_352A_11D3_97FE_00A0C9DF29C4_.wvu.PrintArea" localSheetId="6" hidden="1">#REF!</definedName>
    <definedName name="Z_E84C5E27_352A_11D3_97FE_00A0C9DF29C4_.wvu.PrintArea" localSheetId="0" hidden="1">#REF!</definedName>
    <definedName name="Z_E84C5E27_352A_11D3_97FE_00A0C9DF29C4_.wvu.PrintArea" localSheetId="2" hidden="1">#REF!</definedName>
    <definedName name="Z_E84C5E27_352A_11D3_97FE_00A0C9DF29C4_.wvu.PrintArea" localSheetId="1" hidden="1">#REF!</definedName>
    <definedName name="Z_E84C5E27_352A_11D3_97FE_00A0C9DF29C4_.wvu.PrintArea" localSheetId="33" hidden="1">#REF!</definedName>
    <definedName name="Z_E84C5E27_352A_11D3_97FE_00A0C9DF29C4_.wvu.PrintArea" localSheetId="25" hidden="1">#REF!</definedName>
    <definedName name="Z_E84C5E27_352A_11D3_97FE_00A0C9DF29C4_.wvu.PrintArea" hidden="1">#REF!</definedName>
    <definedName name="Z_EF3BA654_A7EF_11D3_980D_00A0C9DF29C4_.wvu.PrintArea" localSheetId="17" hidden="1">#REF!</definedName>
    <definedName name="Z_EF3BA654_A7EF_11D3_980D_00A0C9DF29C4_.wvu.PrintArea" localSheetId="16" hidden="1">#REF!</definedName>
    <definedName name="Z_EF3BA654_A7EF_11D3_980D_00A0C9DF29C4_.wvu.PrintArea" localSheetId="53" hidden="1">#REF!</definedName>
    <definedName name="Z_EF3BA654_A7EF_11D3_980D_00A0C9DF29C4_.wvu.PrintArea" localSheetId="23" hidden="1">#REF!</definedName>
    <definedName name="Z_EF3BA654_A7EF_11D3_980D_00A0C9DF29C4_.wvu.PrintArea" localSheetId="14" hidden="1">#REF!</definedName>
    <definedName name="Z_EF3BA654_A7EF_11D3_980D_00A0C9DF29C4_.wvu.PrintArea" localSheetId="13" hidden="1">#REF!</definedName>
    <definedName name="Z_EF3BA654_A7EF_11D3_980D_00A0C9DF29C4_.wvu.PrintArea" localSheetId="12" hidden="1">#REF!</definedName>
    <definedName name="Z_EF3BA654_A7EF_11D3_980D_00A0C9DF29C4_.wvu.PrintArea" localSheetId="36" hidden="1">#REF!</definedName>
    <definedName name="Z_EF3BA654_A7EF_11D3_980D_00A0C9DF29C4_.wvu.PrintArea" localSheetId="10" hidden="1">#REF!</definedName>
    <definedName name="Z_EF3BA654_A7EF_11D3_980D_00A0C9DF29C4_.wvu.PrintArea" localSheetId="11" hidden="1">#REF!</definedName>
    <definedName name="Z_EF3BA654_A7EF_11D3_980D_00A0C9DF29C4_.wvu.PrintArea" localSheetId="9" hidden="1">#REF!</definedName>
    <definedName name="Z_EF3BA654_A7EF_11D3_980D_00A0C9DF29C4_.wvu.PrintArea" localSheetId="8" hidden="1">#REF!</definedName>
    <definedName name="Z_EF3BA654_A7EF_11D3_980D_00A0C9DF29C4_.wvu.PrintArea" localSheetId="21" hidden="1">#REF!</definedName>
    <definedName name="Z_EF3BA654_A7EF_11D3_980D_00A0C9DF29C4_.wvu.PrintArea" localSheetId="6" hidden="1">#REF!</definedName>
    <definedName name="Z_EF3BA654_A7EF_11D3_980D_00A0C9DF29C4_.wvu.PrintArea" localSheetId="0" hidden="1">#REF!</definedName>
    <definedName name="Z_EF3BA654_A7EF_11D3_980D_00A0C9DF29C4_.wvu.PrintArea" localSheetId="2" hidden="1">#REF!</definedName>
    <definedName name="Z_EF3BA654_A7EF_11D3_980D_00A0C9DF29C4_.wvu.PrintArea" localSheetId="1" hidden="1">#REF!</definedName>
    <definedName name="Z_EF3BA654_A7EF_11D3_980D_00A0C9DF29C4_.wvu.PrintArea" localSheetId="33" hidden="1">#REF!</definedName>
    <definedName name="Z_EF3BA654_A7EF_11D3_980D_00A0C9DF29C4_.wvu.PrintArea" localSheetId="25" hidden="1">#REF!</definedName>
    <definedName name="Z_EF3BA654_A7EF_11D3_980D_00A0C9DF29C4_.wvu.PrintArea" hidden="1">#REF!</definedName>
    <definedName name="Z_EF3BA655_A7EF_11D3_980D_00A0C9DF29C4_.wvu.PrintArea" localSheetId="17" hidden="1">#REF!</definedName>
    <definedName name="Z_EF3BA655_A7EF_11D3_980D_00A0C9DF29C4_.wvu.PrintArea" localSheetId="16" hidden="1">#REF!</definedName>
    <definedName name="Z_EF3BA655_A7EF_11D3_980D_00A0C9DF29C4_.wvu.PrintArea" localSheetId="53" hidden="1">#REF!</definedName>
    <definedName name="Z_EF3BA655_A7EF_11D3_980D_00A0C9DF29C4_.wvu.PrintArea" localSheetId="23" hidden="1">#REF!</definedName>
    <definedName name="Z_EF3BA655_A7EF_11D3_980D_00A0C9DF29C4_.wvu.PrintArea" localSheetId="14" hidden="1">#REF!</definedName>
    <definedName name="Z_EF3BA655_A7EF_11D3_980D_00A0C9DF29C4_.wvu.PrintArea" localSheetId="13" hidden="1">#REF!</definedName>
    <definedName name="Z_EF3BA655_A7EF_11D3_980D_00A0C9DF29C4_.wvu.PrintArea" localSheetId="12" hidden="1">#REF!</definedName>
    <definedName name="Z_EF3BA655_A7EF_11D3_980D_00A0C9DF29C4_.wvu.PrintArea" localSheetId="36" hidden="1">#REF!</definedName>
    <definedName name="Z_EF3BA655_A7EF_11D3_980D_00A0C9DF29C4_.wvu.PrintArea" localSheetId="10" hidden="1">#REF!</definedName>
    <definedName name="Z_EF3BA655_A7EF_11D3_980D_00A0C9DF29C4_.wvu.PrintArea" localSheetId="11" hidden="1">#REF!</definedName>
    <definedName name="Z_EF3BA655_A7EF_11D3_980D_00A0C9DF29C4_.wvu.PrintArea" localSheetId="9" hidden="1">#REF!</definedName>
    <definedName name="Z_EF3BA655_A7EF_11D3_980D_00A0C9DF29C4_.wvu.PrintArea" localSheetId="8" hidden="1">#REF!</definedName>
    <definedName name="Z_EF3BA655_A7EF_11D3_980D_00A0C9DF29C4_.wvu.PrintArea" localSheetId="21" hidden="1">#REF!</definedName>
    <definedName name="Z_EF3BA655_A7EF_11D3_980D_00A0C9DF29C4_.wvu.PrintArea" localSheetId="6" hidden="1">#REF!</definedName>
    <definedName name="Z_EF3BA655_A7EF_11D3_980D_00A0C9DF29C4_.wvu.PrintArea" localSheetId="0" hidden="1">#REF!</definedName>
    <definedName name="Z_EF3BA655_A7EF_11D3_980D_00A0C9DF29C4_.wvu.PrintArea" localSheetId="2" hidden="1">#REF!</definedName>
    <definedName name="Z_EF3BA655_A7EF_11D3_980D_00A0C9DF29C4_.wvu.PrintArea" localSheetId="1" hidden="1">#REF!</definedName>
    <definedName name="Z_EF3BA655_A7EF_11D3_980D_00A0C9DF29C4_.wvu.PrintArea" localSheetId="33" hidden="1">#REF!</definedName>
    <definedName name="Z_EF3BA655_A7EF_11D3_980D_00A0C9DF29C4_.wvu.PrintArea" localSheetId="25" hidden="1">#REF!</definedName>
    <definedName name="Z_EF3BA655_A7EF_11D3_980D_00A0C9DF29C4_.wvu.PrintArea" hidden="1">#REF!</definedName>
    <definedName name="Z_EF3BA657_A7EF_11D3_980D_00A0C9DF29C4_.wvu.PrintArea" localSheetId="17" hidden="1">#REF!</definedName>
    <definedName name="Z_EF3BA657_A7EF_11D3_980D_00A0C9DF29C4_.wvu.PrintArea" localSheetId="16" hidden="1">#REF!</definedName>
    <definedName name="Z_EF3BA657_A7EF_11D3_980D_00A0C9DF29C4_.wvu.PrintArea" localSheetId="53" hidden="1">#REF!</definedName>
    <definedName name="Z_EF3BA657_A7EF_11D3_980D_00A0C9DF29C4_.wvu.PrintArea" localSheetId="23" hidden="1">#REF!</definedName>
    <definedName name="Z_EF3BA657_A7EF_11D3_980D_00A0C9DF29C4_.wvu.PrintArea" localSheetId="14" hidden="1">#REF!</definedName>
    <definedName name="Z_EF3BA657_A7EF_11D3_980D_00A0C9DF29C4_.wvu.PrintArea" localSheetId="13" hidden="1">#REF!</definedName>
    <definedName name="Z_EF3BA657_A7EF_11D3_980D_00A0C9DF29C4_.wvu.PrintArea" localSheetId="12" hidden="1">#REF!</definedName>
    <definedName name="Z_EF3BA657_A7EF_11D3_980D_00A0C9DF29C4_.wvu.PrintArea" localSheetId="36" hidden="1">#REF!</definedName>
    <definedName name="Z_EF3BA657_A7EF_11D3_980D_00A0C9DF29C4_.wvu.PrintArea" localSheetId="10" hidden="1">#REF!</definedName>
    <definedName name="Z_EF3BA657_A7EF_11D3_980D_00A0C9DF29C4_.wvu.PrintArea" localSheetId="11" hidden="1">#REF!</definedName>
    <definedName name="Z_EF3BA657_A7EF_11D3_980D_00A0C9DF29C4_.wvu.PrintArea" localSheetId="9" hidden="1">#REF!</definedName>
    <definedName name="Z_EF3BA657_A7EF_11D3_980D_00A0C9DF29C4_.wvu.PrintArea" localSheetId="8" hidden="1">#REF!</definedName>
    <definedName name="Z_EF3BA657_A7EF_11D3_980D_00A0C9DF29C4_.wvu.PrintArea" localSheetId="21" hidden="1">#REF!</definedName>
    <definedName name="Z_EF3BA657_A7EF_11D3_980D_00A0C9DF29C4_.wvu.PrintArea" localSheetId="6" hidden="1">#REF!</definedName>
    <definedName name="Z_EF3BA657_A7EF_11D3_980D_00A0C9DF29C4_.wvu.PrintArea" localSheetId="0" hidden="1">#REF!</definedName>
    <definedName name="Z_EF3BA657_A7EF_11D3_980D_00A0C9DF29C4_.wvu.PrintArea" localSheetId="2" hidden="1">#REF!</definedName>
    <definedName name="Z_EF3BA657_A7EF_11D3_980D_00A0C9DF29C4_.wvu.PrintArea" localSheetId="1" hidden="1">#REF!</definedName>
    <definedName name="Z_EF3BA657_A7EF_11D3_980D_00A0C9DF29C4_.wvu.PrintArea" localSheetId="33" hidden="1">#REF!</definedName>
    <definedName name="Z_EF3BA657_A7EF_11D3_980D_00A0C9DF29C4_.wvu.PrintArea" localSheetId="25" hidden="1">#REF!</definedName>
    <definedName name="Z_EF3BA657_A7EF_11D3_980D_00A0C9DF29C4_.wvu.PrintArea" hidden="1">#REF!</definedName>
    <definedName name="Z_EF3BA658_A7EF_11D3_980D_00A0C9DF29C4_.wvu.PrintArea" localSheetId="17" hidden="1">#REF!</definedName>
    <definedName name="Z_EF3BA658_A7EF_11D3_980D_00A0C9DF29C4_.wvu.PrintArea" localSheetId="16" hidden="1">#REF!</definedName>
    <definedName name="Z_EF3BA658_A7EF_11D3_980D_00A0C9DF29C4_.wvu.PrintArea" localSheetId="53" hidden="1">#REF!</definedName>
    <definedName name="Z_EF3BA658_A7EF_11D3_980D_00A0C9DF29C4_.wvu.PrintArea" localSheetId="23" hidden="1">#REF!</definedName>
    <definedName name="Z_EF3BA658_A7EF_11D3_980D_00A0C9DF29C4_.wvu.PrintArea" localSheetId="14" hidden="1">#REF!</definedName>
    <definedName name="Z_EF3BA658_A7EF_11D3_980D_00A0C9DF29C4_.wvu.PrintArea" localSheetId="13" hidden="1">#REF!</definedName>
    <definedName name="Z_EF3BA658_A7EF_11D3_980D_00A0C9DF29C4_.wvu.PrintArea" localSheetId="12" hidden="1">#REF!</definedName>
    <definedName name="Z_EF3BA658_A7EF_11D3_980D_00A0C9DF29C4_.wvu.PrintArea" localSheetId="36" hidden="1">#REF!</definedName>
    <definedName name="Z_EF3BA658_A7EF_11D3_980D_00A0C9DF29C4_.wvu.PrintArea" localSheetId="10" hidden="1">#REF!</definedName>
    <definedName name="Z_EF3BA658_A7EF_11D3_980D_00A0C9DF29C4_.wvu.PrintArea" localSheetId="11" hidden="1">#REF!</definedName>
    <definedName name="Z_EF3BA658_A7EF_11D3_980D_00A0C9DF29C4_.wvu.PrintArea" localSheetId="9" hidden="1">#REF!</definedName>
    <definedName name="Z_EF3BA658_A7EF_11D3_980D_00A0C9DF29C4_.wvu.PrintArea" localSheetId="8" hidden="1">#REF!</definedName>
    <definedName name="Z_EF3BA658_A7EF_11D3_980D_00A0C9DF29C4_.wvu.PrintArea" localSheetId="21" hidden="1">#REF!</definedName>
    <definedName name="Z_EF3BA658_A7EF_11D3_980D_00A0C9DF29C4_.wvu.PrintArea" localSheetId="6" hidden="1">#REF!</definedName>
    <definedName name="Z_EF3BA658_A7EF_11D3_980D_00A0C9DF29C4_.wvu.PrintArea" localSheetId="0" hidden="1">#REF!</definedName>
    <definedName name="Z_EF3BA658_A7EF_11D3_980D_00A0C9DF29C4_.wvu.PrintArea" localSheetId="2" hidden="1">#REF!</definedName>
    <definedName name="Z_EF3BA658_A7EF_11D3_980D_00A0C9DF29C4_.wvu.PrintArea" localSheetId="1" hidden="1">#REF!</definedName>
    <definedName name="Z_EF3BA658_A7EF_11D3_980D_00A0C9DF29C4_.wvu.PrintArea" localSheetId="33" hidden="1">#REF!</definedName>
    <definedName name="Z_EF3BA658_A7EF_11D3_980D_00A0C9DF29C4_.wvu.PrintArea" localSheetId="25" hidden="1">#REF!</definedName>
    <definedName name="Z_EF3BA658_A7EF_11D3_980D_00A0C9DF29C4_.wvu.PrintArea" hidden="1">#REF!</definedName>
    <definedName name="Z_EF3BA659_A7EF_11D3_980D_00A0C9DF29C4_.wvu.PrintArea" localSheetId="17" hidden="1">#REF!</definedName>
    <definedName name="Z_EF3BA659_A7EF_11D3_980D_00A0C9DF29C4_.wvu.PrintArea" localSheetId="16" hidden="1">#REF!</definedName>
    <definedName name="Z_EF3BA659_A7EF_11D3_980D_00A0C9DF29C4_.wvu.PrintArea" localSheetId="53" hidden="1">#REF!</definedName>
    <definedName name="Z_EF3BA659_A7EF_11D3_980D_00A0C9DF29C4_.wvu.PrintArea" localSheetId="23" hidden="1">#REF!</definedName>
    <definedName name="Z_EF3BA659_A7EF_11D3_980D_00A0C9DF29C4_.wvu.PrintArea" localSheetId="14" hidden="1">#REF!</definedName>
    <definedName name="Z_EF3BA659_A7EF_11D3_980D_00A0C9DF29C4_.wvu.PrintArea" localSheetId="13" hidden="1">#REF!</definedName>
    <definedName name="Z_EF3BA659_A7EF_11D3_980D_00A0C9DF29C4_.wvu.PrintArea" localSheetId="12" hidden="1">#REF!</definedName>
    <definedName name="Z_EF3BA659_A7EF_11D3_980D_00A0C9DF29C4_.wvu.PrintArea" localSheetId="36" hidden="1">#REF!</definedName>
    <definedName name="Z_EF3BA659_A7EF_11D3_980D_00A0C9DF29C4_.wvu.PrintArea" localSheetId="10" hidden="1">#REF!</definedName>
    <definedName name="Z_EF3BA659_A7EF_11D3_980D_00A0C9DF29C4_.wvu.PrintArea" localSheetId="11" hidden="1">#REF!</definedName>
    <definedName name="Z_EF3BA659_A7EF_11D3_980D_00A0C9DF29C4_.wvu.PrintArea" localSheetId="9" hidden="1">#REF!</definedName>
    <definedName name="Z_EF3BA659_A7EF_11D3_980D_00A0C9DF29C4_.wvu.PrintArea" localSheetId="8" hidden="1">#REF!</definedName>
    <definedName name="Z_EF3BA659_A7EF_11D3_980D_00A0C9DF29C4_.wvu.PrintArea" localSheetId="21" hidden="1">#REF!</definedName>
    <definedName name="Z_EF3BA659_A7EF_11D3_980D_00A0C9DF29C4_.wvu.PrintArea" localSheetId="6" hidden="1">#REF!</definedName>
    <definedName name="Z_EF3BA659_A7EF_11D3_980D_00A0C9DF29C4_.wvu.PrintArea" localSheetId="0" hidden="1">#REF!</definedName>
    <definedName name="Z_EF3BA659_A7EF_11D3_980D_00A0C9DF29C4_.wvu.PrintArea" localSheetId="2" hidden="1">#REF!</definedName>
    <definedName name="Z_EF3BA659_A7EF_11D3_980D_00A0C9DF29C4_.wvu.PrintArea" localSheetId="1" hidden="1">#REF!</definedName>
    <definedName name="Z_EF3BA659_A7EF_11D3_980D_00A0C9DF29C4_.wvu.PrintArea" localSheetId="33" hidden="1">#REF!</definedName>
    <definedName name="Z_EF3BA659_A7EF_11D3_980D_00A0C9DF29C4_.wvu.PrintArea" localSheetId="25" hidden="1">#REF!</definedName>
    <definedName name="Z_EF3BA659_A7EF_11D3_980D_00A0C9DF29C4_.wvu.PrintArea" hidden="1">#REF!</definedName>
    <definedName name="Z_EF3BA65A_A7EF_11D3_980D_00A0C9DF29C4_.wvu.PrintArea" localSheetId="17" hidden="1">#REF!</definedName>
    <definedName name="Z_EF3BA65A_A7EF_11D3_980D_00A0C9DF29C4_.wvu.PrintArea" localSheetId="16" hidden="1">#REF!</definedName>
    <definedName name="Z_EF3BA65A_A7EF_11D3_980D_00A0C9DF29C4_.wvu.PrintArea" localSheetId="53" hidden="1">#REF!</definedName>
    <definedName name="Z_EF3BA65A_A7EF_11D3_980D_00A0C9DF29C4_.wvu.PrintArea" localSheetId="23" hidden="1">#REF!</definedName>
    <definedName name="Z_EF3BA65A_A7EF_11D3_980D_00A0C9DF29C4_.wvu.PrintArea" localSheetId="14" hidden="1">#REF!</definedName>
    <definedName name="Z_EF3BA65A_A7EF_11D3_980D_00A0C9DF29C4_.wvu.PrintArea" localSheetId="13" hidden="1">#REF!</definedName>
    <definedName name="Z_EF3BA65A_A7EF_11D3_980D_00A0C9DF29C4_.wvu.PrintArea" localSheetId="12" hidden="1">#REF!</definedName>
    <definedName name="Z_EF3BA65A_A7EF_11D3_980D_00A0C9DF29C4_.wvu.PrintArea" localSheetId="36" hidden="1">#REF!</definedName>
    <definedName name="Z_EF3BA65A_A7EF_11D3_980D_00A0C9DF29C4_.wvu.PrintArea" localSheetId="10" hidden="1">#REF!</definedName>
    <definedName name="Z_EF3BA65A_A7EF_11D3_980D_00A0C9DF29C4_.wvu.PrintArea" localSheetId="11" hidden="1">#REF!</definedName>
    <definedName name="Z_EF3BA65A_A7EF_11D3_980D_00A0C9DF29C4_.wvu.PrintArea" localSheetId="9" hidden="1">#REF!</definedName>
    <definedName name="Z_EF3BA65A_A7EF_11D3_980D_00A0C9DF29C4_.wvu.PrintArea" localSheetId="8" hidden="1">#REF!</definedName>
    <definedName name="Z_EF3BA65A_A7EF_11D3_980D_00A0C9DF29C4_.wvu.PrintArea" localSheetId="21" hidden="1">#REF!</definedName>
    <definedName name="Z_EF3BA65A_A7EF_11D3_980D_00A0C9DF29C4_.wvu.PrintArea" localSheetId="6" hidden="1">#REF!</definedName>
    <definedName name="Z_EF3BA65A_A7EF_11D3_980D_00A0C9DF29C4_.wvu.PrintArea" localSheetId="0" hidden="1">#REF!</definedName>
    <definedName name="Z_EF3BA65A_A7EF_11D3_980D_00A0C9DF29C4_.wvu.PrintArea" localSheetId="2" hidden="1">#REF!</definedName>
    <definedName name="Z_EF3BA65A_A7EF_11D3_980D_00A0C9DF29C4_.wvu.PrintArea" localSheetId="1" hidden="1">#REF!</definedName>
    <definedName name="Z_EF3BA65A_A7EF_11D3_980D_00A0C9DF29C4_.wvu.PrintArea" localSheetId="33" hidden="1">#REF!</definedName>
    <definedName name="Z_EF3BA65A_A7EF_11D3_980D_00A0C9DF29C4_.wvu.PrintArea" localSheetId="25" hidden="1">#REF!</definedName>
    <definedName name="Z_EF3BA65A_A7EF_11D3_980D_00A0C9DF29C4_.wvu.PrintArea" hidden="1">#REF!</definedName>
    <definedName name="Z_EF3BA65C_A7EF_11D3_980D_00A0C9DF29C4_.wvu.PrintArea" localSheetId="17" hidden="1">#REF!</definedName>
    <definedName name="Z_EF3BA65C_A7EF_11D3_980D_00A0C9DF29C4_.wvu.PrintArea" localSheetId="16" hidden="1">#REF!</definedName>
    <definedName name="Z_EF3BA65C_A7EF_11D3_980D_00A0C9DF29C4_.wvu.PrintArea" localSheetId="53" hidden="1">#REF!</definedName>
    <definedName name="Z_EF3BA65C_A7EF_11D3_980D_00A0C9DF29C4_.wvu.PrintArea" localSheetId="23" hidden="1">#REF!</definedName>
    <definedName name="Z_EF3BA65C_A7EF_11D3_980D_00A0C9DF29C4_.wvu.PrintArea" localSheetId="14" hidden="1">#REF!</definedName>
    <definedName name="Z_EF3BA65C_A7EF_11D3_980D_00A0C9DF29C4_.wvu.PrintArea" localSheetId="13" hidden="1">#REF!</definedName>
    <definedName name="Z_EF3BA65C_A7EF_11D3_980D_00A0C9DF29C4_.wvu.PrintArea" localSheetId="12" hidden="1">#REF!</definedName>
    <definedName name="Z_EF3BA65C_A7EF_11D3_980D_00A0C9DF29C4_.wvu.PrintArea" localSheetId="36" hidden="1">#REF!</definedName>
    <definedName name="Z_EF3BA65C_A7EF_11D3_980D_00A0C9DF29C4_.wvu.PrintArea" localSheetId="10" hidden="1">#REF!</definedName>
    <definedName name="Z_EF3BA65C_A7EF_11D3_980D_00A0C9DF29C4_.wvu.PrintArea" localSheetId="11" hidden="1">#REF!</definedName>
    <definedName name="Z_EF3BA65C_A7EF_11D3_980D_00A0C9DF29C4_.wvu.PrintArea" localSheetId="9" hidden="1">#REF!</definedName>
    <definedName name="Z_EF3BA65C_A7EF_11D3_980D_00A0C9DF29C4_.wvu.PrintArea" localSheetId="8" hidden="1">#REF!</definedName>
    <definedName name="Z_EF3BA65C_A7EF_11D3_980D_00A0C9DF29C4_.wvu.PrintArea" localSheetId="21" hidden="1">#REF!</definedName>
    <definedName name="Z_EF3BA65C_A7EF_11D3_980D_00A0C9DF29C4_.wvu.PrintArea" localSheetId="6" hidden="1">#REF!</definedName>
    <definedName name="Z_EF3BA65C_A7EF_11D3_980D_00A0C9DF29C4_.wvu.PrintArea" localSheetId="0" hidden="1">#REF!</definedName>
    <definedName name="Z_EF3BA65C_A7EF_11D3_980D_00A0C9DF29C4_.wvu.PrintArea" localSheetId="2" hidden="1">#REF!</definedName>
    <definedName name="Z_EF3BA65C_A7EF_11D3_980D_00A0C9DF29C4_.wvu.PrintArea" localSheetId="1" hidden="1">#REF!</definedName>
    <definedName name="Z_EF3BA65C_A7EF_11D3_980D_00A0C9DF29C4_.wvu.PrintArea" localSheetId="33" hidden="1">#REF!</definedName>
    <definedName name="Z_EF3BA65C_A7EF_11D3_980D_00A0C9DF29C4_.wvu.PrintArea" localSheetId="25" hidden="1">#REF!</definedName>
    <definedName name="Z_EF3BA65C_A7EF_11D3_980D_00A0C9DF29C4_.wvu.PrintArea" hidden="1">#REF!</definedName>
    <definedName name="Z_EF3BA65D_A7EF_11D3_980D_00A0C9DF29C4_.wvu.PrintArea" localSheetId="17" hidden="1">#REF!</definedName>
    <definedName name="Z_EF3BA65D_A7EF_11D3_980D_00A0C9DF29C4_.wvu.PrintArea" localSheetId="16" hidden="1">#REF!</definedName>
    <definedName name="Z_EF3BA65D_A7EF_11D3_980D_00A0C9DF29C4_.wvu.PrintArea" localSheetId="53" hidden="1">#REF!</definedName>
    <definedName name="Z_EF3BA65D_A7EF_11D3_980D_00A0C9DF29C4_.wvu.PrintArea" localSheetId="23" hidden="1">#REF!</definedName>
    <definedName name="Z_EF3BA65D_A7EF_11D3_980D_00A0C9DF29C4_.wvu.PrintArea" localSheetId="14" hidden="1">#REF!</definedName>
    <definedName name="Z_EF3BA65D_A7EF_11D3_980D_00A0C9DF29C4_.wvu.PrintArea" localSheetId="13" hidden="1">#REF!</definedName>
    <definedName name="Z_EF3BA65D_A7EF_11D3_980D_00A0C9DF29C4_.wvu.PrintArea" localSheetId="12" hidden="1">#REF!</definedName>
    <definedName name="Z_EF3BA65D_A7EF_11D3_980D_00A0C9DF29C4_.wvu.PrintArea" localSheetId="36" hidden="1">#REF!</definedName>
    <definedName name="Z_EF3BA65D_A7EF_11D3_980D_00A0C9DF29C4_.wvu.PrintArea" localSheetId="10" hidden="1">#REF!</definedName>
    <definedName name="Z_EF3BA65D_A7EF_11D3_980D_00A0C9DF29C4_.wvu.PrintArea" localSheetId="11" hidden="1">#REF!</definedName>
    <definedName name="Z_EF3BA65D_A7EF_11D3_980D_00A0C9DF29C4_.wvu.PrintArea" localSheetId="9" hidden="1">#REF!</definedName>
    <definedName name="Z_EF3BA65D_A7EF_11D3_980D_00A0C9DF29C4_.wvu.PrintArea" localSheetId="8" hidden="1">#REF!</definedName>
    <definedName name="Z_EF3BA65D_A7EF_11D3_980D_00A0C9DF29C4_.wvu.PrintArea" localSheetId="21" hidden="1">#REF!</definedName>
    <definedName name="Z_EF3BA65D_A7EF_11D3_980D_00A0C9DF29C4_.wvu.PrintArea" localSheetId="6" hidden="1">#REF!</definedName>
    <definedName name="Z_EF3BA65D_A7EF_11D3_980D_00A0C9DF29C4_.wvu.PrintArea" localSheetId="0" hidden="1">#REF!</definedName>
    <definedName name="Z_EF3BA65D_A7EF_11D3_980D_00A0C9DF29C4_.wvu.PrintArea" localSheetId="2" hidden="1">#REF!</definedName>
    <definedName name="Z_EF3BA65D_A7EF_11D3_980D_00A0C9DF29C4_.wvu.PrintArea" localSheetId="1" hidden="1">#REF!</definedName>
    <definedName name="Z_EF3BA65D_A7EF_11D3_980D_00A0C9DF29C4_.wvu.PrintArea" localSheetId="33" hidden="1">#REF!</definedName>
    <definedName name="Z_EF3BA65D_A7EF_11D3_980D_00A0C9DF29C4_.wvu.PrintArea" localSheetId="25" hidden="1">#REF!</definedName>
    <definedName name="Z_EF3BA65D_A7EF_11D3_980D_00A0C9DF29C4_.wvu.PrintArea" hidden="1">#REF!</definedName>
    <definedName name="Z_EF3BA65E_A7EF_11D3_980D_00A0C9DF29C4_.wvu.PrintArea" localSheetId="17" hidden="1">#REF!</definedName>
    <definedName name="Z_EF3BA65E_A7EF_11D3_980D_00A0C9DF29C4_.wvu.PrintArea" localSheetId="16" hidden="1">#REF!</definedName>
    <definedName name="Z_EF3BA65E_A7EF_11D3_980D_00A0C9DF29C4_.wvu.PrintArea" localSheetId="53" hidden="1">#REF!</definedName>
    <definedName name="Z_EF3BA65E_A7EF_11D3_980D_00A0C9DF29C4_.wvu.PrintArea" localSheetId="23" hidden="1">#REF!</definedName>
    <definedName name="Z_EF3BA65E_A7EF_11D3_980D_00A0C9DF29C4_.wvu.PrintArea" localSheetId="14" hidden="1">#REF!</definedName>
    <definedName name="Z_EF3BA65E_A7EF_11D3_980D_00A0C9DF29C4_.wvu.PrintArea" localSheetId="13" hidden="1">#REF!</definedName>
    <definedName name="Z_EF3BA65E_A7EF_11D3_980D_00A0C9DF29C4_.wvu.PrintArea" localSheetId="12" hidden="1">#REF!</definedName>
    <definedName name="Z_EF3BA65E_A7EF_11D3_980D_00A0C9DF29C4_.wvu.PrintArea" localSheetId="36" hidden="1">#REF!</definedName>
    <definedName name="Z_EF3BA65E_A7EF_11D3_980D_00A0C9DF29C4_.wvu.PrintArea" localSheetId="10" hidden="1">#REF!</definedName>
    <definedName name="Z_EF3BA65E_A7EF_11D3_980D_00A0C9DF29C4_.wvu.PrintArea" localSheetId="11" hidden="1">#REF!</definedName>
    <definedName name="Z_EF3BA65E_A7EF_11D3_980D_00A0C9DF29C4_.wvu.PrintArea" localSheetId="9" hidden="1">#REF!</definedName>
    <definedName name="Z_EF3BA65E_A7EF_11D3_980D_00A0C9DF29C4_.wvu.PrintArea" localSheetId="8" hidden="1">#REF!</definedName>
    <definedName name="Z_EF3BA65E_A7EF_11D3_980D_00A0C9DF29C4_.wvu.PrintArea" localSheetId="21" hidden="1">#REF!</definedName>
    <definedName name="Z_EF3BA65E_A7EF_11D3_980D_00A0C9DF29C4_.wvu.PrintArea" localSheetId="6" hidden="1">#REF!</definedName>
    <definedName name="Z_EF3BA65E_A7EF_11D3_980D_00A0C9DF29C4_.wvu.PrintArea" localSheetId="0" hidden="1">#REF!</definedName>
    <definedName name="Z_EF3BA65E_A7EF_11D3_980D_00A0C9DF29C4_.wvu.PrintArea" localSheetId="2" hidden="1">#REF!</definedName>
    <definedName name="Z_EF3BA65E_A7EF_11D3_980D_00A0C9DF29C4_.wvu.PrintArea" localSheetId="1" hidden="1">#REF!</definedName>
    <definedName name="Z_EF3BA65E_A7EF_11D3_980D_00A0C9DF29C4_.wvu.PrintArea" localSheetId="33" hidden="1">#REF!</definedName>
    <definedName name="Z_EF3BA65E_A7EF_11D3_980D_00A0C9DF29C4_.wvu.PrintArea" localSheetId="25" hidden="1">#REF!</definedName>
    <definedName name="Z_EF3BA65E_A7EF_11D3_980D_00A0C9DF29C4_.wvu.PrintArea" hidden="1">#REF!</definedName>
    <definedName name="Z_EF3BA65F_A7EF_11D3_980D_00A0C9DF29C4_.wvu.PrintArea" localSheetId="17" hidden="1">#REF!</definedName>
    <definedName name="Z_EF3BA65F_A7EF_11D3_980D_00A0C9DF29C4_.wvu.PrintArea" localSheetId="16" hidden="1">#REF!</definedName>
    <definedName name="Z_EF3BA65F_A7EF_11D3_980D_00A0C9DF29C4_.wvu.PrintArea" localSheetId="53" hidden="1">#REF!</definedName>
    <definedName name="Z_EF3BA65F_A7EF_11D3_980D_00A0C9DF29C4_.wvu.PrintArea" localSheetId="23" hidden="1">#REF!</definedName>
    <definedName name="Z_EF3BA65F_A7EF_11D3_980D_00A0C9DF29C4_.wvu.PrintArea" localSheetId="14" hidden="1">#REF!</definedName>
    <definedName name="Z_EF3BA65F_A7EF_11D3_980D_00A0C9DF29C4_.wvu.PrintArea" localSheetId="13" hidden="1">#REF!</definedName>
    <definedName name="Z_EF3BA65F_A7EF_11D3_980D_00A0C9DF29C4_.wvu.PrintArea" localSheetId="12" hidden="1">#REF!</definedName>
    <definedName name="Z_EF3BA65F_A7EF_11D3_980D_00A0C9DF29C4_.wvu.PrintArea" localSheetId="36" hidden="1">#REF!</definedName>
    <definedName name="Z_EF3BA65F_A7EF_11D3_980D_00A0C9DF29C4_.wvu.PrintArea" localSheetId="10" hidden="1">#REF!</definedName>
    <definedName name="Z_EF3BA65F_A7EF_11D3_980D_00A0C9DF29C4_.wvu.PrintArea" localSheetId="11" hidden="1">#REF!</definedName>
    <definedName name="Z_EF3BA65F_A7EF_11D3_980D_00A0C9DF29C4_.wvu.PrintArea" localSheetId="9" hidden="1">#REF!</definedName>
    <definedName name="Z_EF3BA65F_A7EF_11D3_980D_00A0C9DF29C4_.wvu.PrintArea" localSheetId="8" hidden="1">#REF!</definedName>
    <definedName name="Z_EF3BA65F_A7EF_11D3_980D_00A0C9DF29C4_.wvu.PrintArea" localSheetId="21" hidden="1">#REF!</definedName>
    <definedName name="Z_EF3BA65F_A7EF_11D3_980D_00A0C9DF29C4_.wvu.PrintArea" localSheetId="6" hidden="1">#REF!</definedName>
    <definedName name="Z_EF3BA65F_A7EF_11D3_980D_00A0C9DF29C4_.wvu.PrintArea" localSheetId="0" hidden="1">#REF!</definedName>
    <definedName name="Z_EF3BA65F_A7EF_11D3_980D_00A0C9DF29C4_.wvu.PrintArea" localSheetId="2" hidden="1">#REF!</definedName>
    <definedName name="Z_EF3BA65F_A7EF_11D3_980D_00A0C9DF29C4_.wvu.PrintArea" localSheetId="1" hidden="1">#REF!</definedName>
    <definedName name="Z_EF3BA65F_A7EF_11D3_980D_00A0C9DF29C4_.wvu.PrintArea" localSheetId="33" hidden="1">#REF!</definedName>
    <definedName name="Z_EF3BA65F_A7EF_11D3_980D_00A0C9DF29C4_.wvu.PrintArea" localSheetId="25" hidden="1">#REF!</definedName>
    <definedName name="Z_EF3BA65F_A7EF_11D3_980D_00A0C9DF29C4_.wvu.PrintArea" hidden="1">#REF!</definedName>
    <definedName name="Z_EF3BA661_A7EF_11D3_980D_00A0C9DF29C4_.wvu.PrintArea" localSheetId="17" hidden="1">#REF!</definedName>
    <definedName name="Z_EF3BA661_A7EF_11D3_980D_00A0C9DF29C4_.wvu.PrintArea" localSheetId="16" hidden="1">#REF!</definedName>
    <definedName name="Z_EF3BA661_A7EF_11D3_980D_00A0C9DF29C4_.wvu.PrintArea" localSheetId="53" hidden="1">#REF!</definedName>
    <definedName name="Z_EF3BA661_A7EF_11D3_980D_00A0C9DF29C4_.wvu.PrintArea" localSheetId="23" hidden="1">#REF!</definedName>
    <definedName name="Z_EF3BA661_A7EF_11D3_980D_00A0C9DF29C4_.wvu.PrintArea" localSheetId="14" hidden="1">#REF!</definedName>
    <definedName name="Z_EF3BA661_A7EF_11D3_980D_00A0C9DF29C4_.wvu.PrintArea" localSheetId="13" hidden="1">#REF!</definedName>
    <definedName name="Z_EF3BA661_A7EF_11D3_980D_00A0C9DF29C4_.wvu.PrintArea" localSheetId="12" hidden="1">#REF!</definedName>
    <definedName name="Z_EF3BA661_A7EF_11D3_980D_00A0C9DF29C4_.wvu.PrintArea" localSheetId="36" hidden="1">#REF!</definedName>
    <definedName name="Z_EF3BA661_A7EF_11D3_980D_00A0C9DF29C4_.wvu.PrintArea" localSheetId="10" hidden="1">#REF!</definedName>
    <definedName name="Z_EF3BA661_A7EF_11D3_980D_00A0C9DF29C4_.wvu.PrintArea" localSheetId="11" hidden="1">#REF!</definedName>
    <definedName name="Z_EF3BA661_A7EF_11D3_980D_00A0C9DF29C4_.wvu.PrintArea" localSheetId="9" hidden="1">#REF!</definedName>
    <definedName name="Z_EF3BA661_A7EF_11D3_980D_00A0C9DF29C4_.wvu.PrintArea" localSheetId="8" hidden="1">#REF!</definedName>
    <definedName name="Z_EF3BA661_A7EF_11D3_980D_00A0C9DF29C4_.wvu.PrintArea" localSheetId="21" hidden="1">#REF!</definedName>
    <definedName name="Z_EF3BA661_A7EF_11D3_980D_00A0C9DF29C4_.wvu.PrintArea" localSheetId="6" hidden="1">#REF!</definedName>
    <definedName name="Z_EF3BA661_A7EF_11D3_980D_00A0C9DF29C4_.wvu.PrintArea" localSheetId="0" hidden="1">#REF!</definedName>
    <definedName name="Z_EF3BA661_A7EF_11D3_980D_00A0C9DF29C4_.wvu.PrintArea" localSheetId="2" hidden="1">#REF!</definedName>
    <definedName name="Z_EF3BA661_A7EF_11D3_980D_00A0C9DF29C4_.wvu.PrintArea" localSheetId="1" hidden="1">#REF!</definedName>
    <definedName name="Z_EF3BA661_A7EF_11D3_980D_00A0C9DF29C4_.wvu.PrintArea" localSheetId="33" hidden="1">#REF!</definedName>
    <definedName name="Z_EF3BA661_A7EF_11D3_980D_00A0C9DF29C4_.wvu.PrintArea" localSheetId="25" hidden="1">#REF!</definedName>
    <definedName name="Z_EF3BA661_A7EF_11D3_980D_00A0C9DF29C4_.wvu.PrintArea" hidden="1">#REF!</definedName>
    <definedName name="Z_EF3BA662_A7EF_11D3_980D_00A0C9DF29C4_.wvu.PrintArea" localSheetId="17" hidden="1">#REF!</definedName>
    <definedName name="Z_EF3BA662_A7EF_11D3_980D_00A0C9DF29C4_.wvu.PrintArea" localSheetId="16" hidden="1">#REF!</definedName>
    <definedName name="Z_EF3BA662_A7EF_11D3_980D_00A0C9DF29C4_.wvu.PrintArea" localSheetId="53" hidden="1">#REF!</definedName>
    <definedName name="Z_EF3BA662_A7EF_11D3_980D_00A0C9DF29C4_.wvu.PrintArea" localSheetId="23" hidden="1">#REF!</definedName>
    <definedName name="Z_EF3BA662_A7EF_11D3_980D_00A0C9DF29C4_.wvu.PrintArea" localSheetId="14" hidden="1">#REF!</definedName>
    <definedName name="Z_EF3BA662_A7EF_11D3_980D_00A0C9DF29C4_.wvu.PrintArea" localSheetId="13" hidden="1">#REF!</definedName>
    <definedName name="Z_EF3BA662_A7EF_11D3_980D_00A0C9DF29C4_.wvu.PrintArea" localSheetId="12" hidden="1">#REF!</definedName>
    <definedName name="Z_EF3BA662_A7EF_11D3_980D_00A0C9DF29C4_.wvu.PrintArea" localSheetId="36" hidden="1">#REF!</definedName>
    <definedName name="Z_EF3BA662_A7EF_11D3_980D_00A0C9DF29C4_.wvu.PrintArea" localSheetId="10" hidden="1">#REF!</definedName>
    <definedName name="Z_EF3BA662_A7EF_11D3_980D_00A0C9DF29C4_.wvu.PrintArea" localSheetId="11" hidden="1">#REF!</definedName>
    <definedName name="Z_EF3BA662_A7EF_11D3_980D_00A0C9DF29C4_.wvu.PrintArea" localSheetId="9" hidden="1">#REF!</definedName>
    <definedName name="Z_EF3BA662_A7EF_11D3_980D_00A0C9DF29C4_.wvu.PrintArea" localSheetId="8" hidden="1">#REF!</definedName>
    <definedName name="Z_EF3BA662_A7EF_11D3_980D_00A0C9DF29C4_.wvu.PrintArea" localSheetId="21" hidden="1">#REF!</definedName>
    <definedName name="Z_EF3BA662_A7EF_11D3_980D_00A0C9DF29C4_.wvu.PrintArea" localSheetId="6" hidden="1">#REF!</definedName>
    <definedName name="Z_EF3BA662_A7EF_11D3_980D_00A0C9DF29C4_.wvu.PrintArea" localSheetId="0" hidden="1">#REF!</definedName>
    <definedName name="Z_EF3BA662_A7EF_11D3_980D_00A0C9DF29C4_.wvu.PrintArea" localSheetId="2" hidden="1">#REF!</definedName>
    <definedName name="Z_EF3BA662_A7EF_11D3_980D_00A0C9DF29C4_.wvu.PrintArea" localSheetId="1" hidden="1">#REF!</definedName>
    <definedName name="Z_EF3BA662_A7EF_11D3_980D_00A0C9DF29C4_.wvu.PrintArea" localSheetId="33" hidden="1">#REF!</definedName>
    <definedName name="Z_EF3BA662_A7EF_11D3_980D_00A0C9DF29C4_.wvu.PrintArea" localSheetId="25" hidden="1">#REF!</definedName>
    <definedName name="Z_EF3BA662_A7EF_11D3_980D_00A0C9DF29C4_.wvu.PrintArea" hidden="1">#REF!</definedName>
    <definedName name="Z_EF3BA664_A7EF_11D3_980D_00A0C9DF29C4_.wvu.PrintArea" localSheetId="17" hidden="1">#REF!</definedName>
    <definedName name="Z_EF3BA664_A7EF_11D3_980D_00A0C9DF29C4_.wvu.PrintArea" localSheetId="16" hidden="1">#REF!</definedName>
    <definedName name="Z_EF3BA664_A7EF_11D3_980D_00A0C9DF29C4_.wvu.PrintArea" localSheetId="53" hidden="1">#REF!</definedName>
    <definedName name="Z_EF3BA664_A7EF_11D3_980D_00A0C9DF29C4_.wvu.PrintArea" localSheetId="23" hidden="1">#REF!</definedName>
    <definedName name="Z_EF3BA664_A7EF_11D3_980D_00A0C9DF29C4_.wvu.PrintArea" localSheetId="14" hidden="1">#REF!</definedName>
    <definedName name="Z_EF3BA664_A7EF_11D3_980D_00A0C9DF29C4_.wvu.PrintArea" localSheetId="13" hidden="1">#REF!</definedName>
    <definedName name="Z_EF3BA664_A7EF_11D3_980D_00A0C9DF29C4_.wvu.PrintArea" localSheetId="12" hidden="1">#REF!</definedName>
    <definedName name="Z_EF3BA664_A7EF_11D3_980D_00A0C9DF29C4_.wvu.PrintArea" localSheetId="36" hidden="1">#REF!</definedName>
    <definedName name="Z_EF3BA664_A7EF_11D3_980D_00A0C9DF29C4_.wvu.PrintArea" localSheetId="10" hidden="1">#REF!</definedName>
    <definedName name="Z_EF3BA664_A7EF_11D3_980D_00A0C9DF29C4_.wvu.PrintArea" localSheetId="11" hidden="1">#REF!</definedName>
    <definedName name="Z_EF3BA664_A7EF_11D3_980D_00A0C9DF29C4_.wvu.PrintArea" localSheetId="9" hidden="1">#REF!</definedName>
    <definedName name="Z_EF3BA664_A7EF_11D3_980D_00A0C9DF29C4_.wvu.PrintArea" localSheetId="8" hidden="1">#REF!</definedName>
    <definedName name="Z_EF3BA664_A7EF_11D3_980D_00A0C9DF29C4_.wvu.PrintArea" localSheetId="21" hidden="1">#REF!</definedName>
    <definedName name="Z_EF3BA664_A7EF_11D3_980D_00A0C9DF29C4_.wvu.PrintArea" localSheetId="6" hidden="1">#REF!</definedName>
    <definedName name="Z_EF3BA664_A7EF_11D3_980D_00A0C9DF29C4_.wvu.PrintArea" localSheetId="0" hidden="1">#REF!</definedName>
    <definedName name="Z_EF3BA664_A7EF_11D3_980D_00A0C9DF29C4_.wvu.PrintArea" localSheetId="2" hidden="1">#REF!</definedName>
    <definedName name="Z_EF3BA664_A7EF_11D3_980D_00A0C9DF29C4_.wvu.PrintArea" localSheetId="1" hidden="1">#REF!</definedName>
    <definedName name="Z_EF3BA664_A7EF_11D3_980D_00A0C9DF29C4_.wvu.PrintArea" localSheetId="33" hidden="1">#REF!</definedName>
    <definedName name="Z_EF3BA664_A7EF_11D3_980D_00A0C9DF29C4_.wvu.PrintArea" localSheetId="25" hidden="1">#REF!</definedName>
    <definedName name="Z_EF3BA664_A7EF_11D3_980D_00A0C9DF29C4_.wvu.PrintArea" hidden="1">#REF!</definedName>
    <definedName name="Z_EF3BA665_A7EF_11D3_980D_00A0C9DF29C4_.wvu.PrintArea" localSheetId="17" hidden="1">#REF!</definedName>
    <definedName name="Z_EF3BA665_A7EF_11D3_980D_00A0C9DF29C4_.wvu.PrintArea" localSheetId="16" hidden="1">#REF!</definedName>
    <definedName name="Z_EF3BA665_A7EF_11D3_980D_00A0C9DF29C4_.wvu.PrintArea" localSheetId="53" hidden="1">#REF!</definedName>
    <definedName name="Z_EF3BA665_A7EF_11D3_980D_00A0C9DF29C4_.wvu.PrintArea" localSheetId="23" hidden="1">#REF!</definedName>
    <definedName name="Z_EF3BA665_A7EF_11D3_980D_00A0C9DF29C4_.wvu.PrintArea" localSheetId="14" hidden="1">#REF!</definedName>
    <definedName name="Z_EF3BA665_A7EF_11D3_980D_00A0C9DF29C4_.wvu.PrintArea" localSheetId="13" hidden="1">#REF!</definedName>
    <definedName name="Z_EF3BA665_A7EF_11D3_980D_00A0C9DF29C4_.wvu.PrintArea" localSheetId="12" hidden="1">#REF!</definedName>
    <definedName name="Z_EF3BA665_A7EF_11D3_980D_00A0C9DF29C4_.wvu.PrintArea" localSheetId="36" hidden="1">#REF!</definedName>
    <definedName name="Z_EF3BA665_A7EF_11D3_980D_00A0C9DF29C4_.wvu.PrintArea" localSheetId="10" hidden="1">#REF!</definedName>
    <definedName name="Z_EF3BA665_A7EF_11D3_980D_00A0C9DF29C4_.wvu.PrintArea" localSheetId="11" hidden="1">#REF!</definedName>
    <definedName name="Z_EF3BA665_A7EF_11D3_980D_00A0C9DF29C4_.wvu.PrintArea" localSheetId="9" hidden="1">#REF!</definedName>
    <definedName name="Z_EF3BA665_A7EF_11D3_980D_00A0C9DF29C4_.wvu.PrintArea" localSheetId="8" hidden="1">#REF!</definedName>
    <definedName name="Z_EF3BA665_A7EF_11D3_980D_00A0C9DF29C4_.wvu.PrintArea" localSheetId="21" hidden="1">#REF!</definedName>
    <definedName name="Z_EF3BA665_A7EF_11D3_980D_00A0C9DF29C4_.wvu.PrintArea" localSheetId="6" hidden="1">#REF!</definedName>
    <definedName name="Z_EF3BA665_A7EF_11D3_980D_00A0C9DF29C4_.wvu.PrintArea" localSheetId="0" hidden="1">#REF!</definedName>
    <definedName name="Z_EF3BA665_A7EF_11D3_980D_00A0C9DF29C4_.wvu.PrintArea" localSheetId="2" hidden="1">#REF!</definedName>
    <definedName name="Z_EF3BA665_A7EF_11D3_980D_00A0C9DF29C4_.wvu.PrintArea" localSheetId="1" hidden="1">#REF!</definedName>
    <definedName name="Z_EF3BA665_A7EF_11D3_980D_00A0C9DF29C4_.wvu.PrintArea" localSheetId="33" hidden="1">#REF!</definedName>
    <definedName name="Z_EF3BA665_A7EF_11D3_980D_00A0C9DF29C4_.wvu.PrintArea" localSheetId="25" hidden="1">#REF!</definedName>
    <definedName name="Z_EF3BA665_A7EF_11D3_980D_00A0C9DF29C4_.wvu.PrintArea" hidden="1">#REF!</definedName>
    <definedName name="Z_EF3BA667_A7EF_11D3_980D_00A0C9DF29C4_.wvu.PrintArea" localSheetId="17" hidden="1">#REF!</definedName>
    <definedName name="Z_EF3BA667_A7EF_11D3_980D_00A0C9DF29C4_.wvu.PrintArea" localSheetId="16" hidden="1">#REF!</definedName>
    <definedName name="Z_EF3BA667_A7EF_11D3_980D_00A0C9DF29C4_.wvu.PrintArea" localSheetId="53" hidden="1">#REF!</definedName>
    <definedName name="Z_EF3BA667_A7EF_11D3_980D_00A0C9DF29C4_.wvu.PrintArea" localSheetId="23" hidden="1">#REF!</definedName>
    <definedName name="Z_EF3BA667_A7EF_11D3_980D_00A0C9DF29C4_.wvu.PrintArea" localSheetId="14" hidden="1">#REF!</definedName>
    <definedName name="Z_EF3BA667_A7EF_11D3_980D_00A0C9DF29C4_.wvu.PrintArea" localSheetId="13" hidden="1">#REF!</definedName>
    <definedName name="Z_EF3BA667_A7EF_11D3_980D_00A0C9DF29C4_.wvu.PrintArea" localSheetId="12" hidden="1">#REF!</definedName>
    <definedName name="Z_EF3BA667_A7EF_11D3_980D_00A0C9DF29C4_.wvu.PrintArea" localSheetId="36" hidden="1">#REF!</definedName>
    <definedName name="Z_EF3BA667_A7EF_11D3_980D_00A0C9DF29C4_.wvu.PrintArea" localSheetId="10" hidden="1">#REF!</definedName>
    <definedName name="Z_EF3BA667_A7EF_11D3_980D_00A0C9DF29C4_.wvu.PrintArea" localSheetId="11" hidden="1">#REF!</definedName>
    <definedName name="Z_EF3BA667_A7EF_11D3_980D_00A0C9DF29C4_.wvu.PrintArea" localSheetId="9" hidden="1">#REF!</definedName>
    <definedName name="Z_EF3BA667_A7EF_11D3_980D_00A0C9DF29C4_.wvu.PrintArea" localSheetId="8" hidden="1">#REF!</definedName>
    <definedName name="Z_EF3BA667_A7EF_11D3_980D_00A0C9DF29C4_.wvu.PrintArea" localSheetId="21" hidden="1">#REF!</definedName>
    <definedName name="Z_EF3BA667_A7EF_11D3_980D_00A0C9DF29C4_.wvu.PrintArea" localSheetId="6" hidden="1">#REF!</definedName>
    <definedName name="Z_EF3BA667_A7EF_11D3_980D_00A0C9DF29C4_.wvu.PrintArea" localSheetId="0" hidden="1">#REF!</definedName>
    <definedName name="Z_EF3BA667_A7EF_11D3_980D_00A0C9DF29C4_.wvu.PrintArea" localSheetId="2" hidden="1">#REF!</definedName>
    <definedName name="Z_EF3BA667_A7EF_11D3_980D_00A0C9DF29C4_.wvu.PrintArea" localSheetId="1" hidden="1">#REF!</definedName>
    <definedName name="Z_EF3BA667_A7EF_11D3_980D_00A0C9DF29C4_.wvu.PrintArea" localSheetId="33" hidden="1">#REF!</definedName>
    <definedName name="Z_EF3BA667_A7EF_11D3_980D_00A0C9DF29C4_.wvu.PrintArea" localSheetId="25" hidden="1">#REF!</definedName>
    <definedName name="Z_EF3BA667_A7EF_11D3_980D_00A0C9DF29C4_.wvu.PrintArea" hidden="1">#REF!</definedName>
    <definedName name="Z_EF3BA668_A7EF_11D3_980D_00A0C9DF29C4_.wvu.PrintArea" localSheetId="17" hidden="1">#REF!</definedName>
    <definedName name="Z_EF3BA668_A7EF_11D3_980D_00A0C9DF29C4_.wvu.PrintArea" localSheetId="16" hidden="1">#REF!</definedName>
    <definedName name="Z_EF3BA668_A7EF_11D3_980D_00A0C9DF29C4_.wvu.PrintArea" localSheetId="53" hidden="1">#REF!</definedName>
    <definedName name="Z_EF3BA668_A7EF_11D3_980D_00A0C9DF29C4_.wvu.PrintArea" localSheetId="23" hidden="1">#REF!</definedName>
    <definedName name="Z_EF3BA668_A7EF_11D3_980D_00A0C9DF29C4_.wvu.PrintArea" localSheetId="14" hidden="1">#REF!</definedName>
    <definedName name="Z_EF3BA668_A7EF_11D3_980D_00A0C9DF29C4_.wvu.PrintArea" localSheetId="13" hidden="1">#REF!</definedName>
    <definedName name="Z_EF3BA668_A7EF_11D3_980D_00A0C9DF29C4_.wvu.PrintArea" localSheetId="12" hidden="1">#REF!</definedName>
    <definedName name="Z_EF3BA668_A7EF_11D3_980D_00A0C9DF29C4_.wvu.PrintArea" localSheetId="36" hidden="1">#REF!</definedName>
    <definedName name="Z_EF3BA668_A7EF_11D3_980D_00A0C9DF29C4_.wvu.PrintArea" localSheetId="10" hidden="1">#REF!</definedName>
    <definedName name="Z_EF3BA668_A7EF_11D3_980D_00A0C9DF29C4_.wvu.PrintArea" localSheetId="11" hidden="1">#REF!</definedName>
    <definedName name="Z_EF3BA668_A7EF_11D3_980D_00A0C9DF29C4_.wvu.PrintArea" localSheetId="9" hidden="1">#REF!</definedName>
    <definedName name="Z_EF3BA668_A7EF_11D3_980D_00A0C9DF29C4_.wvu.PrintArea" localSheetId="8" hidden="1">#REF!</definedName>
    <definedName name="Z_EF3BA668_A7EF_11D3_980D_00A0C9DF29C4_.wvu.PrintArea" localSheetId="21" hidden="1">#REF!</definedName>
    <definedName name="Z_EF3BA668_A7EF_11D3_980D_00A0C9DF29C4_.wvu.PrintArea" localSheetId="6" hidden="1">#REF!</definedName>
    <definedName name="Z_EF3BA668_A7EF_11D3_980D_00A0C9DF29C4_.wvu.PrintArea" localSheetId="0" hidden="1">#REF!</definedName>
    <definedName name="Z_EF3BA668_A7EF_11D3_980D_00A0C9DF29C4_.wvu.PrintArea" localSheetId="2" hidden="1">#REF!</definedName>
    <definedName name="Z_EF3BA668_A7EF_11D3_980D_00A0C9DF29C4_.wvu.PrintArea" localSheetId="1" hidden="1">#REF!</definedName>
    <definedName name="Z_EF3BA668_A7EF_11D3_980D_00A0C9DF29C4_.wvu.PrintArea" localSheetId="33" hidden="1">#REF!</definedName>
    <definedName name="Z_EF3BA668_A7EF_11D3_980D_00A0C9DF29C4_.wvu.PrintArea" localSheetId="25" hidden="1">#REF!</definedName>
    <definedName name="Z_EF3BA668_A7EF_11D3_980D_00A0C9DF29C4_.wvu.PrintArea" hidden="1">#REF!</definedName>
    <definedName name="Z_EF3BA669_A7EF_11D3_980D_00A0C9DF29C4_.wvu.PrintArea" localSheetId="17" hidden="1">#REF!</definedName>
    <definedName name="Z_EF3BA669_A7EF_11D3_980D_00A0C9DF29C4_.wvu.PrintArea" localSheetId="16" hidden="1">#REF!</definedName>
    <definedName name="Z_EF3BA669_A7EF_11D3_980D_00A0C9DF29C4_.wvu.PrintArea" localSheetId="53" hidden="1">#REF!</definedName>
    <definedName name="Z_EF3BA669_A7EF_11D3_980D_00A0C9DF29C4_.wvu.PrintArea" localSheetId="23" hidden="1">#REF!</definedName>
    <definedName name="Z_EF3BA669_A7EF_11D3_980D_00A0C9DF29C4_.wvu.PrintArea" localSheetId="14" hidden="1">#REF!</definedName>
    <definedName name="Z_EF3BA669_A7EF_11D3_980D_00A0C9DF29C4_.wvu.PrintArea" localSheetId="13" hidden="1">#REF!</definedName>
    <definedName name="Z_EF3BA669_A7EF_11D3_980D_00A0C9DF29C4_.wvu.PrintArea" localSheetId="12" hidden="1">#REF!</definedName>
    <definedName name="Z_EF3BA669_A7EF_11D3_980D_00A0C9DF29C4_.wvu.PrintArea" localSheetId="36" hidden="1">#REF!</definedName>
    <definedName name="Z_EF3BA669_A7EF_11D3_980D_00A0C9DF29C4_.wvu.PrintArea" localSheetId="10" hidden="1">#REF!</definedName>
    <definedName name="Z_EF3BA669_A7EF_11D3_980D_00A0C9DF29C4_.wvu.PrintArea" localSheetId="11" hidden="1">#REF!</definedName>
    <definedName name="Z_EF3BA669_A7EF_11D3_980D_00A0C9DF29C4_.wvu.PrintArea" localSheetId="9" hidden="1">#REF!</definedName>
    <definedName name="Z_EF3BA669_A7EF_11D3_980D_00A0C9DF29C4_.wvu.PrintArea" localSheetId="8" hidden="1">#REF!</definedName>
    <definedName name="Z_EF3BA669_A7EF_11D3_980D_00A0C9DF29C4_.wvu.PrintArea" localSheetId="21" hidden="1">#REF!</definedName>
    <definedName name="Z_EF3BA669_A7EF_11D3_980D_00A0C9DF29C4_.wvu.PrintArea" localSheetId="6" hidden="1">#REF!</definedName>
    <definedName name="Z_EF3BA669_A7EF_11D3_980D_00A0C9DF29C4_.wvu.PrintArea" localSheetId="0" hidden="1">#REF!</definedName>
    <definedName name="Z_EF3BA669_A7EF_11D3_980D_00A0C9DF29C4_.wvu.PrintArea" localSheetId="2" hidden="1">#REF!</definedName>
    <definedName name="Z_EF3BA669_A7EF_11D3_980D_00A0C9DF29C4_.wvu.PrintArea" localSheetId="1" hidden="1">#REF!</definedName>
    <definedName name="Z_EF3BA669_A7EF_11D3_980D_00A0C9DF29C4_.wvu.PrintArea" localSheetId="33" hidden="1">#REF!</definedName>
    <definedName name="Z_EF3BA669_A7EF_11D3_980D_00A0C9DF29C4_.wvu.PrintArea" localSheetId="25" hidden="1">#REF!</definedName>
    <definedName name="Z_EF3BA669_A7EF_11D3_980D_00A0C9DF29C4_.wvu.PrintArea" hidden="1">#REF!</definedName>
    <definedName name="Z_EF3BA66A_A7EF_11D3_980D_00A0C9DF29C4_.wvu.PrintArea" localSheetId="17" hidden="1">#REF!</definedName>
    <definedName name="Z_EF3BA66A_A7EF_11D3_980D_00A0C9DF29C4_.wvu.PrintArea" localSheetId="16" hidden="1">#REF!</definedName>
    <definedName name="Z_EF3BA66A_A7EF_11D3_980D_00A0C9DF29C4_.wvu.PrintArea" localSheetId="53" hidden="1">#REF!</definedName>
    <definedName name="Z_EF3BA66A_A7EF_11D3_980D_00A0C9DF29C4_.wvu.PrintArea" localSheetId="23" hidden="1">#REF!</definedName>
    <definedName name="Z_EF3BA66A_A7EF_11D3_980D_00A0C9DF29C4_.wvu.PrintArea" localSheetId="14" hidden="1">#REF!</definedName>
    <definedName name="Z_EF3BA66A_A7EF_11D3_980D_00A0C9DF29C4_.wvu.PrintArea" localSheetId="13" hidden="1">#REF!</definedName>
    <definedName name="Z_EF3BA66A_A7EF_11D3_980D_00A0C9DF29C4_.wvu.PrintArea" localSheetId="12" hidden="1">#REF!</definedName>
    <definedName name="Z_EF3BA66A_A7EF_11D3_980D_00A0C9DF29C4_.wvu.PrintArea" localSheetId="36" hidden="1">#REF!</definedName>
    <definedName name="Z_EF3BA66A_A7EF_11D3_980D_00A0C9DF29C4_.wvu.PrintArea" localSheetId="10" hidden="1">#REF!</definedName>
    <definedName name="Z_EF3BA66A_A7EF_11D3_980D_00A0C9DF29C4_.wvu.PrintArea" localSheetId="11" hidden="1">#REF!</definedName>
    <definedName name="Z_EF3BA66A_A7EF_11D3_980D_00A0C9DF29C4_.wvu.PrintArea" localSheetId="9" hidden="1">#REF!</definedName>
    <definedName name="Z_EF3BA66A_A7EF_11D3_980D_00A0C9DF29C4_.wvu.PrintArea" localSheetId="8" hidden="1">#REF!</definedName>
    <definedName name="Z_EF3BA66A_A7EF_11D3_980D_00A0C9DF29C4_.wvu.PrintArea" localSheetId="21" hidden="1">#REF!</definedName>
    <definedName name="Z_EF3BA66A_A7EF_11D3_980D_00A0C9DF29C4_.wvu.PrintArea" localSheetId="6" hidden="1">#REF!</definedName>
    <definedName name="Z_EF3BA66A_A7EF_11D3_980D_00A0C9DF29C4_.wvu.PrintArea" localSheetId="0" hidden="1">#REF!</definedName>
    <definedName name="Z_EF3BA66A_A7EF_11D3_980D_00A0C9DF29C4_.wvu.PrintArea" localSheetId="2" hidden="1">#REF!</definedName>
    <definedName name="Z_EF3BA66A_A7EF_11D3_980D_00A0C9DF29C4_.wvu.PrintArea" localSheetId="1" hidden="1">#REF!</definedName>
    <definedName name="Z_EF3BA66A_A7EF_11D3_980D_00A0C9DF29C4_.wvu.PrintArea" localSheetId="33" hidden="1">#REF!</definedName>
    <definedName name="Z_EF3BA66A_A7EF_11D3_980D_00A0C9DF29C4_.wvu.PrintArea" localSheetId="25" hidden="1">#REF!</definedName>
    <definedName name="Z_EF3BA66A_A7EF_11D3_980D_00A0C9DF29C4_.wvu.PrintArea" hidden="1">#REF!</definedName>
    <definedName name="Z_EF3BA66C_A7EF_11D3_980D_00A0C9DF29C4_.wvu.PrintArea" localSheetId="17" hidden="1">#REF!</definedName>
    <definedName name="Z_EF3BA66C_A7EF_11D3_980D_00A0C9DF29C4_.wvu.PrintArea" localSheetId="16" hidden="1">#REF!</definedName>
    <definedName name="Z_EF3BA66C_A7EF_11D3_980D_00A0C9DF29C4_.wvu.PrintArea" localSheetId="53" hidden="1">#REF!</definedName>
    <definedName name="Z_EF3BA66C_A7EF_11D3_980D_00A0C9DF29C4_.wvu.PrintArea" localSheetId="23" hidden="1">#REF!</definedName>
    <definedName name="Z_EF3BA66C_A7EF_11D3_980D_00A0C9DF29C4_.wvu.PrintArea" localSheetId="14" hidden="1">#REF!</definedName>
    <definedName name="Z_EF3BA66C_A7EF_11D3_980D_00A0C9DF29C4_.wvu.PrintArea" localSheetId="13" hidden="1">#REF!</definedName>
    <definedName name="Z_EF3BA66C_A7EF_11D3_980D_00A0C9DF29C4_.wvu.PrintArea" localSheetId="12" hidden="1">#REF!</definedName>
    <definedName name="Z_EF3BA66C_A7EF_11D3_980D_00A0C9DF29C4_.wvu.PrintArea" localSheetId="36" hidden="1">#REF!</definedName>
    <definedName name="Z_EF3BA66C_A7EF_11D3_980D_00A0C9DF29C4_.wvu.PrintArea" localSheetId="10" hidden="1">#REF!</definedName>
    <definedName name="Z_EF3BA66C_A7EF_11D3_980D_00A0C9DF29C4_.wvu.PrintArea" localSheetId="11" hidden="1">#REF!</definedName>
    <definedName name="Z_EF3BA66C_A7EF_11D3_980D_00A0C9DF29C4_.wvu.PrintArea" localSheetId="9" hidden="1">#REF!</definedName>
    <definedName name="Z_EF3BA66C_A7EF_11D3_980D_00A0C9DF29C4_.wvu.PrintArea" localSheetId="8" hidden="1">#REF!</definedName>
    <definedName name="Z_EF3BA66C_A7EF_11D3_980D_00A0C9DF29C4_.wvu.PrintArea" localSheetId="21" hidden="1">#REF!</definedName>
    <definedName name="Z_EF3BA66C_A7EF_11D3_980D_00A0C9DF29C4_.wvu.PrintArea" localSheetId="6" hidden="1">#REF!</definedName>
    <definedName name="Z_EF3BA66C_A7EF_11D3_980D_00A0C9DF29C4_.wvu.PrintArea" localSheetId="0" hidden="1">#REF!</definedName>
    <definedName name="Z_EF3BA66C_A7EF_11D3_980D_00A0C9DF29C4_.wvu.PrintArea" localSheetId="2" hidden="1">#REF!</definedName>
    <definedName name="Z_EF3BA66C_A7EF_11D3_980D_00A0C9DF29C4_.wvu.PrintArea" localSheetId="1" hidden="1">#REF!</definedName>
    <definedName name="Z_EF3BA66C_A7EF_11D3_980D_00A0C9DF29C4_.wvu.PrintArea" localSheetId="33" hidden="1">#REF!</definedName>
    <definedName name="Z_EF3BA66C_A7EF_11D3_980D_00A0C9DF29C4_.wvu.PrintArea" localSheetId="25" hidden="1">#REF!</definedName>
    <definedName name="Z_EF3BA66C_A7EF_11D3_980D_00A0C9DF29C4_.wvu.PrintArea" hidden="1">#REF!</definedName>
    <definedName name="Z_EF3BA66D_A7EF_11D3_980D_00A0C9DF29C4_.wvu.PrintArea" localSheetId="17" hidden="1">#REF!</definedName>
    <definedName name="Z_EF3BA66D_A7EF_11D3_980D_00A0C9DF29C4_.wvu.PrintArea" localSheetId="16" hidden="1">#REF!</definedName>
    <definedName name="Z_EF3BA66D_A7EF_11D3_980D_00A0C9DF29C4_.wvu.PrintArea" localSheetId="53" hidden="1">#REF!</definedName>
    <definedName name="Z_EF3BA66D_A7EF_11D3_980D_00A0C9DF29C4_.wvu.PrintArea" localSheetId="23" hidden="1">#REF!</definedName>
    <definedName name="Z_EF3BA66D_A7EF_11D3_980D_00A0C9DF29C4_.wvu.PrintArea" localSheetId="14" hidden="1">#REF!</definedName>
    <definedName name="Z_EF3BA66D_A7EF_11D3_980D_00A0C9DF29C4_.wvu.PrintArea" localSheetId="13" hidden="1">#REF!</definedName>
    <definedName name="Z_EF3BA66D_A7EF_11D3_980D_00A0C9DF29C4_.wvu.PrintArea" localSheetId="12" hidden="1">#REF!</definedName>
    <definedName name="Z_EF3BA66D_A7EF_11D3_980D_00A0C9DF29C4_.wvu.PrintArea" localSheetId="36" hidden="1">#REF!</definedName>
    <definedName name="Z_EF3BA66D_A7EF_11D3_980D_00A0C9DF29C4_.wvu.PrintArea" localSheetId="10" hidden="1">#REF!</definedName>
    <definedName name="Z_EF3BA66D_A7EF_11D3_980D_00A0C9DF29C4_.wvu.PrintArea" localSheetId="11" hidden="1">#REF!</definedName>
    <definedName name="Z_EF3BA66D_A7EF_11D3_980D_00A0C9DF29C4_.wvu.PrintArea" localSheetId="9" hidden="1">#REF!</definedName>
    <definedName name="Z_EF3BA66D_A7EF_11D3_980D_00A0C9DF29C4_.wvu.PrintArea" localSheetId="8" hidden="1">#REF!</definedName>
    <definedName name="Z_EF3BA66D_A7EF_11D3_980D_00A0C9DF29C4_.wvu.PrintArea" localSheetId="21" hidden="1">#REF!</definedName>
    <definedName name="Z_EF3BA66D_A7EF_11D3_980D_00A0C9DF29C4_.wvu.PrintArea" localSheetId="6" hidden="1">#REF!</definedName>
    <definedName name="Z_EF3BA66D_A7EF_11D3_980D_00A0C9DF29C4_.wvu.PrintArea" localSheetId="0" hidden="1">#REF!</definedName>
    <definedName name="Z_EF3BA66D_A7EF_11D3_980D_00A0C9DF29C4_.wvu.PrintArea" localSheetId="2" hidden="1">#REF!</definedName>
    <definedName name="Z_EF3BA66D_A7EF_11D3_980D_00A0C9DF29C4_.wvu.PrintArea" localSheetId="1" hidden="1">#REF!</definedName>
    <definedName name="Z_EF3BA66D_A7EF_11D3_980D_00A0C9DF29C4_.wvu.PrintArea" localSheetId="33" hidden="1">#REF!</definedName>
    <definedName name="Z_EF3BA66D_A7EF_11D3_980D_00A0C9DF29C4_.wvu.PrintArea" localSheetId="25" hidden="1">#REF!</definedName>
    <definedName name="Z_EF3BA66D_A7EF_11D3_980D_00A0C9DF29C4_.wvu.PrintArea" hidden="1">#REF!</definedName>
    <definedName name="Z_EF3BA66E_A7EF_11D3_980D_00A0C9DF29C4_.wvu.PrintArea" localSheetId="17" hidden="1">#REF!</definedName>
    <definedName name="Z_EF3BA66E_A7EF_11D3_980D_00A0C9DF29C4_.wvu.PrintArea" localSheetId="16" hidden="1">#REF!</definedName>
    <definedName name="Z_EF3BA66E_A7EF_11D3_980D_00A0C9DF29C4_.wvu.PrintArea" localSheetId="53" hidden="1">#REF!</definedName>
    <definedName name="Z_EF3BA66E_A7EF_11D3_980D_00A0C9DF29C4_.wvu.PrintArea" localSheetId="23" hidden="1">#REF!</definedName>
    <definedName name="Z_EF3BA66E_A7EF_11D3_980D_00A0C9DF29C4_.wvu.PrintArea" localSheetId="14" hidden="1">#REF!</definedName>
    <definedName name="Z_EF3BA66E_A7EF_11D3_980D_00A0C9DF29C4_.wvu.PrintArea" localSheetId="13" hidden="1">#REF!</definedName>
    <definedName name="Z_EF3BA66E_A7EF_11D3_980D_00A0C9DF29C4_.wvu.PrintArea" localSheetId="12" hidden="1">#REF!</definedName>
    <definedName name="Z_EF3BA66E_A7EF_11D3_980D_00A0C9DF29C4_.wvu.PrintArea" localSheetId="36" hidden="1">#REF!</definedName>
    <definedName name="Z_EF3BA66E_A7EF_11D3_980D_00A0C9DF29C4_.wvu.PrintArea" localSheetId="10" hidden="1">#REF!</definedName>
    <definedName name="Z_EF3BA66E_A7EF_11D3_980D_00A0C9DF29C4_.wvu.PrintArea" localSheetId="11" hidden="1">#REF!</definedName>
    <definedName name="Z_EF3BA66E_A7EF_11D3_980D_00A0C9DF29C4_.wvu.PrintArea" localSheetId="9" hidden="1">#REF!</definedName>
    <definedName name="Z_EF3BA66E_A7EF_11D3_980D_00A0C9DF29C4_.wvu.PrintArea" localSheetId="8" hidden="1">#REF!</definedName>
    <definedName name="Z_EF3BA66E_A7EF_11D3_980D_00A0C9DF29C4_.wvu.PrintArea" localSheetId="21" hidden="1">#REF!</definedName>
    <definedName name="Z_EF3BA66E_A7EF_11D3_980D_00A0C9DF29C4_.wvu.PrintArea" localSheetId="6" hidden="1">#REF!</definedName>
    <definedName name="Z_EF3BA66E_A7EF_11D3_980D_00A0C9DF29C4_.wvu.PrintArea" localSheetId="0" hidden="1">#REF!</definedName>
    <definedName name="Z_EF3BA66E_A7EF_11D3_980D_00A0C9DF29C4_.wvu.PrintArea" localSheetId="2" hidden="1">#REF!</definedName>
    <definedName name="Z_EF3BA66E_A7EF_11D3_980D_00A0C9DF29C4_.wvu.PrintArea" localSheetId="1" hidden="1">#REF!</definedName>
    <definedName name="Z_EF3BA66E_A7EF_11D3_980D_00A0C9DF29C4_.wvu.PrintArea" localSheetId="33" hidden="1">#REF!</definedName>
    <definedName name="Z_EF3BA66E_A7EF_11D3_980D_00A0C9DF29C4_.wvu.PrintArea" localSheetId="25" hidden="1">#REF!</definedName>
    <definedName name="Z_EF3BA66E_A7EF_11D3_980D_00A0C9DF29C4_.wvu.PrintArea" hidden="1">#REF!</definedName>
    <definedName name="Z_EF3BA66F_A7EF_11D3_980D_00A0C9DF29C4_.wvu.PrintArea" localSheetId="17" hidden="1">#REF!</definedName>
    <definedName name="Z_EF3BA66F_A7EF_11D3_980D_00A0C9DF29C4_.wvu.PrintArea" localSheetId="16" hidden="1">#REF!</definedName>
    <definedName name="Z_EF3BA66F_A7EF_11D3_980D_00A0C9DF29C4_.wvu.PrintArea" localSheetId="53" hidden="1">#REF!</definedName>
    <definedName name="Z_EF3BA66F_A7EF_11D3_980D_00A0C9DF29C4_.wvu.PrintArea" localSheetId="23" hidden="1">#REF!</definedName>
    <definedName name="Z_EF3BA66F_A7EF_11D3_980D_00A0C9DF29C4_.wvu.PrintArea" localSheetId="14" hidden="1">#REF!</definedName>
    <definedName name="Z_EF3BA66F_A7EF_11D3_980D_00A0C9DF29C4_.wvu.PrintArea" localSheetId="13" hidden="1">#REF!</definedName>
    <definedName name="Z_EF3BA66F_A7EF_11D3_980D_00A0C9DF29C4_.wvu.PrintArea" localSheetId="12" hidden="1">#REF!</definedName>
    <definedName name="Z_EF3BA66F_A7EF_11D3_980D_00A0C9DF29C4_.wvu.PrintArea" localSheetId="36" hidden="1">#REF!</definedName>
    <definedName name="Z_EF3BA66F_A7EF_11D3_980D_00A0C9DF29C4_.wvu.PrintArea" localSheetId="10" hidden="1">#REF!</definedName>
    <definedName name="Z_EF3BA66F_A7EF_11D3_980D_00A0C9DF29C4_.wvu.PrintArea" localSheetId="11" hidden="1">#REF!</definedName>
    <definedName name="Z_EF3BA66F_A7EF_11D3_980D_00A0C9DF29C4_.wvu.PrintArea" localSheetId="9" hidden="1">#REF!</definedName>
    <definedName name="Z_EF3BA66F_A7EF_11D3_980D_00A0C9DF29C4_.wvu.PrintArea" localSheetId="8" hidden="1">#REF!</definedName>
    <definedName name="Z_EF3BA66F_A7EF_11D3_980D_00A0C9DF29C4_.wvu.PrintArea" localSheetId="21" hidden="1">#REF!</definedName>
    <definedName name="Z_EF3BA66F_A7EF_11D3_980D_00A0C9DF29C4_.wvu.PrintArea" localSheetId="6" hidden="1">#REF!</definedName>
    <definedName name="Z_EF3BA66F_A7EF_11D3_980D_00A0C9DF29C4_.wvu.PrintArea" localSheetId="0" hidden="1">#REF!</definedName>
    <definedName name="Z_EF3BA66F_A7EF_11D3_980D_00A0C9DF29C4_.wvu.PrintArea" localSheetId="2" hidden="1">#REF!</definedName>
    <definedName name="Z_EF3BA66F_A7EF_11D3_980D_00A0C9DF29C4_.wvu.PrintArea" localSheetId="1" hidden="1">#REF!</definedName>
    <definedName name="Z_EF3BA66F_A7EF_11D3_980D_00A0C9DF29C4_.wvu.PrintArea" localSheetId="33" hidden="1">#REF!</definedName>
    <definedName name="Z_EF3BA66F_A7EF_11D3_980D_00A0C9DF29C4_.wvu.PrintArea" localSheetId="25" hidden="1">#REF!</definedName>
    <definedName name="Z_EF3BA66F_A7EF_11D3_980D_00A0C9DF29C4_.wvu.PrintArea" hidden="1">#REF!</definedName>
    <definedName name="Z_EF3BA671_A7EF_11D3_980D_00A0C9DF29C4_.wvu.PrintArea" localSheetId="17" hidden="1">#REF!</definedName>
    <definedName name="Z_EF3BA671_A7EF_11D3_980D_00A0C9DF29C4_.wvu.PrintArea" localSheetId="16" hidden="1">#REF!</definedName>
    <definedName name="Z_EF3BA671_A7EF_11D3_980D_00A0C9DF29C4_.wvu.PrintArea" localSheetId="53" hidden="1">#REF!</definedName>
    <definedName name="Z_EF3BA671_A7EF_11D3_980D_00A0C9DF29C4_.wvu.PrintArea" localSheetId="23" hidden="1">#REF!</definedName>
    <definedName name="Z_EF3BA671_A7EF_11D3_980D_00A0C9DF29C4_.wvu.PrintArea" localSheetId="14" hidden="1">#REF!</definedName>
    <definedName name="Z_EF3BA671_A7EF_11D3_980D_00A0C9DF29C4_.wvu.PrintArea" localSheetId="13" hidden="1">#REF!</definedName>
    <definedName name="Z_EF3BA671_A7EF_11D3_980D_00A0C9DF29C4_.wvu.PrintArea" localSheetId="12" hidden="1">#REF!</definedName>
    <definedName name="Z_EF3BA671_A7EF_11D3_980D_00A0C9DF29C4_.wvu.PrintArea" localSheetId="36" hidden="1">#REF!</definedName>
    <definedName name="Z_EF3BA671_A7EF_11D3_980D_00A0C9DF29C4_.wvu.PrintArea" localSheetId="10" hidden="1">#REF!</definedName>
    <definedName name="Z_EF3BA671_A7EF_11D3_980D_00A0C9DF29C4_.wvu.PrintArea" localSheetId="11" hidden="1">#REF!</definedName>
    <definedName name="Z_EF3BA671_A7EF_11D3_980D_00A0C9DF29C4_.wvu.PrintArea" localSheetId="9" hidden="1">#REF!</definedName>
    <definedName name="Z_EF3BA671_A7EF_11D3_980D_00A0C9DF29C4_.wvu.PrintArea" localSheetId="8" hidden="1">#REF!</definedName>
    <definedName name="Z_EF3BA671_A7EF_11D3_980D_00A0C9DF29C4_.wvu.PrintArea" localSheetId="21" hidden="1">#REF!</definedName>
    <definedName name="Z_EF3BA671_A7EF_11D3_980D_00A0C9DF29C4_.wvu.PrintArea" localSheetId="6" hidden="1">#REF!</definedName>
    <definedName name="Z_EF3BA671_A7EF_11D3_980D_00A0C9DF29C4_.wvu.PrintArea" localSheetId="0" hidden="1">#REF!</definedName>
    <definedName name="Z_EF3BA671_A7EF_11D3_980D_00A0C9DF29C4_.wvu.PrintArea" localSheetId="2" hidden="1">#REF!</definedName>
    <definedName name="Z_EF3BA671_A7EF_11D3_980D_00A0C9DF29C4_.wvu.PrintArea" localSheetId="1" hidden="1">#REF!</definedName>
    <definedName name="Z_EF3BA671_A7EF_11D3_980D_00A0C9DF29C4_.wvu.PrintArea" localSheetId="33" hidden="1">#REF!</definedName>
    <definedName name="Z_EF3BA671_A7EF_11D3_980D_00A0C9DF29C4_.wvu.PrintArea" localSheetId="25" hidden="1">#REF!</definedName>
    <definedName name="Z_EF3BA671_A7EF_11D3_980D_00A0C9DF29C4_.wvu.PrintArea" hidden="1">#REF!</definedName>
    <definedName name="Z_EF3BA672_A7EF_11D3_980D_00A0C9DF29C4_.wvu.PrintArea" localSheetId="17" hidden="1">#REF!</definedName>
    <definedName name="Z_EF3BA672_A7EF_11D3_980D_00A0C9DF29C4_.wvu.PrintArea" localSheetId="16" hidden="1">#REF!</definedName>
    <definedName name="Z_EF3BA672_A7EF_11D3_980D_00A0C9DF29C4_.wvu.PrintArea" localSheetId="53" hidden="1">#REF!</definedName>
    <definedName name="Z_EF3BA672_A7EF_11D3_980D_00A0C9DF29C4_.wvu.PrintArea" localSheetId="23" hidden="1">#REF!</definedName>
    <definedName name="Z_EF3BA672_A7EF_11D3_980D_00A0C9DF29C4_.wvu.PrintArea" localSheetId="14" hidden="1">#REF!</definedName>
    <definedName name="Z_EF3BA672_A7EF_11D3_980D_00A0C9DF29C4_.wvu.PrintArea" localSheetId="13" hidden="1">#REF!</definedName>
    <definedName name="Z_EF3BA672_A7EF_11D3_980D_00A0C9DF29C4_.wvu.PrintArea" localSheetId="12" hidden="1">#REF!</definedName>
    <definedName name="Z_EF3BA672_A7EF_11D3_980D_00A0C9DF29C4_.wvu.PrintArea" localSheetId="36" hidden="1">#REF!</definedName>
    <definedName name="Z_EF3BA672_A7EF_11D3_980D_00A0C9DF29C4_.wvu.PrintArea" localSheetId="10" hidden="1">#REF!</definedName>
    <definedName name="Z_EF3BA672_A7EF_11D3_980D_00A0C9DF29C4_.wvu.PrintArea" localSheetId="11" hidden="1">#REF!</definedName>
    <definedName name="Z_EF3BA672_A7EF_11D3_980D_00A0C9DF29C4_.wvu.PrintArea" localSheetId="9" hidden="1">#REF!</definedName>
    <definedName name="Z_EF3BA672_A7EF_11D3_980D_00A0C9DF29C4_.wvu.PrintArea" localSheetId="8" hidden="1">#REF!</definedName>
    <definedName name="Z_EF3BA672_A7EF_11D3_980D_00A0C9DF29C4_.wvu.PrintArea" localSheetId="21" hidden="1">#REF!</definedName>
    <definedName name="Z_EF3BA672_A7EF_11D3_980D_00A0C9DF29C4_.wvu.PrintArea" localSheetId="6" hidden="1">#REF!</definedName>
    <definedName name="Z_EF3BA672_A7EF_11D3_980D_00A0C9DF29C4_.wvu.PrintArea" localSheetId="0" hidden="1">#REF!</definedName>
    <definedName name="Z_EF3BA672_A7EF_11D3_980D_00A0C9DF29C4_.wvu.PrintArea" localSheetId="2" hidden="1">#REF!</definedName>
    <definedName name="Z_EF3BA672_A7EF_11D3_980D_00A0C9DF29C4_.wvu.PrintArea" localSheetId="1" hidden="1">#REF!</definedName>
    <definedName name="Z_EF3BA672_A7EF_11D3_980D_00A0C9DF29C4_.wvu.PrintArea" localSheetId="33" hidden="1">#REF!</definedName>
    <definedName name="Z_EF3BA672_A7EF_11D3_980D_00A0C9DF29C4_.wvu.PrintArea" localSheetId="25" hidden="1">#REF!</definedName>
    <definedName name="Z_EF3BA672_A7EF_11D3_980D_00A0C9DF29C4_.wvu.PrintArea" hidden="1">#REF!</definedName>
    <definedName name="Z_F56C154B_3AB1_11D3_ABE7_00A0C9DF1063_.wvu.PrintArea" localSheetId="17" hidden="1">#REF!</definedName>
    <definedName name="Z_F56C154B_3AB1_11D3_ABE7_00A0C9DF1063_.wvu.PrintArea" localSheetId="16" hidden="1">#REF!</definedName>
    <definedName name="Z_F56C154B_3AB1_11D3_ABE7_00A0C9DF1063_.wvu.PrintArea" localSheetId="53" hidden="1">#REF!</definedName>
    <definedName name="Z_F56C154B_3AB1_11D3_ABE7_00A0C9DF1063_.wvu.PrintArea" localSheetId="23" hidden="1">#REF!</definedName>
    <definedName name="Z_F56C154B_3AB1_11D3_ABE7_00A0C9DF1063_.wvu.PrintArea" localSheetId="14" hidden="1">#REF!</definedName>
    <definedName name="Z_F56C154B_3AB1_11D3_ABE7_00A0C9DF1063_.wvu.PrintArea" localSheetId="13" hidden="1">#REF!</definedName>
    <definedName name="Z_F56C154B_3AB1_11D3_ABE7_00A0C9DF1063_.wvu.PrintArea" localSheetId="12" hidden="1">#REF!</definedName>
    <definedName name="Z_F56C154B_3AB1_11D3_ABE7_00A0C9DF1063_.wvu.PrintArea" localSheetId="36" hidden="1">#REF!</definedName>
    <definedName name="Z_F56C154B_3AB1_11D3_ABE7_00A0C9DF1063_.wvu.PrintArea" localSheetId="10" hidden="1">#REF!</definedName>
    <definedName name="Z_F56C154B_3AB1_11D3_ABE7_00A0C9DF1063_.wvu.PrintArea" localSheetId="11" hidden="1">#REF!</definedName>
    <definedName name="Z_F56C154B_3AB1_11D3_ABE7_00A0C9DF1063_.wvu.PrintArea" localSheetId="9" hidden="1">#REF!</definedName>
    <definedName name="Z_F56C154B_3AB1_11D3_ABE7_00A0C9DF1063_.wvu.PrintArea" localSheetId="8" hidden="1">#REF!</definedName>
    <definedName name="Z_F56C154B_3AB1_11D3_ABE7_00A0C9DF1063_.wvu.PrintArea" localSheetId="21" hidden="1">#REF!</definedName>
    <definedName name="Z_F56C154B_3AB1_11D3_ABE7_00A0C9DF1063_.wvu.PrintArea" localSheetId="6" hidden="1">#REF!</definedName>
    <definedName name="Z_F56C154B_3AB1_11D3_ABE7_00A0C9DF1063_.wvu.PrintArea" localSheetId="0" hidden="1">#REF!</definedName>
    <definedName name="Z_F56C154B_3AB1_11D3_ABE7_00A0C9DF1063_.wvu.PrintArea" localSheetId="2" hidden="1">#REF!</definedName>
    <definedName name="Z_F56C154B_3AB1_11D3_ABE7_00A0C9DF1063_.wvu.PrintArea" localSheetId="1" hidden="1">#REF!</definedName>
    <definedName name="Z_F56C154B_3AB1_11D3_ABE7_00A0C9DF1063_.wvu.PrintArea" localSheetId="33" hidden="1">#REF!</definedName>
    <definedName name="Z_F56C154B_3AB1_11D3_ABE7_00A0C9DF1063_.wvu.PrintArea" localSheetId="25" hidden="1">#REF!</definedName>
    <definedName name="Z_F56C154B_3AB1_11D3_ABE7_00A0C9DF1063_.wvu.PrintArea" hidden="1">#REF!</definedName>
    <definedName name="Z_F56C154C_3AB1_11D3_ABE7_00A0C9DF1063_.wvu.PrintArea" localSheetId="17" hidden="1">#REF!</definedName>
    <definedName name="Z_F56C154C_3AB1_11D3_ABE7_00A0C9DF1063_.wvu.PrintArea" localSheetId="16" hidden="1">#REF!</definedName>
    <definedName name="Z_F56C154C_3AB1_11D3_ABE7_00A0C9DF1063_.wvu.PrintArea" localSheetId="53" hidden="1">#REF!</definedName>
    <definedName name="Z_F56C154C_3AB1_11D3_ABE7_00A0C9DF1063_.wvu.PrintArea" localSheetId="23" hidden="1">#REF!</definedName>
    <definedName name="Z_F56C154C_3AB1_11D3_ABE7_00A0C9DF1063_.wvu.PrintArea" localSheetId="14" hidden="1">#REF!</definedName>
    <definedName name="Z_F56C154C_3AB1_11D3_ABE7_00A0C9DF1063_.wvu.PrintArea" localSheetId="13" hidden="1">#REF!</definedName>
    <definedName name="Z_F56C154C_3AB1_11D3_ABE7_00A0C9DF1063_.wvu.PrintArea" localSheetId="12" hidden="1">#REF!</definedName>
    <definedName name="Z_F56C154C_3AB1_11D3_ABE7_00A0C9DF1063_.wvu.PrintArea" localSheetId="36" hidden="1">#REF!</definedName>
    <definedName name="Z_F56C154C_3AB1_11D3_ABE7_00A0C9DF1063_.wvu.PrintArea" localSheetId="10" hidden="1">#REF!</definedName>
    <definedName name="Z_F56C154C_3AB1_11D3_ABE7_00A0C9DF1063_.wvu.PrintArea" localSheetId="11" hidden="1">#REF!</definedName>
    <definedName name="Z_F56C154C_3AB1_11D3_ABE7_00A0C9DF1063_.wvu.PrintArea" localSheetId="9" hidden="1">#REF!</definedName>
    <definedName name="Z_F56C154C_3AB1_11D3_ABE7_00A0C9DF1063_.wvu.PrintArea" localSheetId="8" hidden="1">#REF!</definedName>
    <definedName name="Z_F56C154C_3AB1_11D3_ABE7_00A0C9DF1063_.wvu.PrintArea" localSheetId="21" hidden="1">#REF!</definedName>
    <definedName name="Z_F56C154C_3AB1_11D3_ABE7_00A0C9DF1063_.wvu.PrintArea" localSheetId="6" hidden="1">#REF!</definedName>
    <definedName name="Z_F56C154C_3AB1_11D3_ABE7_00A0C9DF1063_.wvu.PrintArea" localSheetId="0" hidden="1">#REF!</definedName>
    <definedName name="Z_F56C154C_3AB1_11D3_ABE7_00A0C9DF1063_.wvu.PrintArea" localSheetId="2" hidden="1">#REF!</definedName>
    <definedName name="Z_F56C154C_3AB1_11D3_ABE7_00A0C9DF1063_.wvu.PrintArea" localSheetId="1" hidden="1">#REF!</definedName>
    <definedName name="Z_F56C154C_3AB1_11D3_ABE7_00A0C9DF1063_.wvu.PrintArea" localSheetId="33" hidden="1">#REF!</definedName>
    <definedName name="Z_F56C154C_3AB1_11D3_ABE7_00A0C9DF1063_.wvu.PrintArea" localSheetId="25" hidden="1">#REF!</definedName>
    <definedName name="Z_F56C154C_3AB1_11D3_ABE7_00A0C9DF1063_.wvu.PrintArea" hidden="1">#REF!</definedName>
    <definedName name="Z_F56C154E_3AB1_11D3_ABE7_00A0C9DF1063_.wvu.PrintArea" localSheetId="17" hidden="1">#REF!</definedName>
    <definedName name="Z_F56C154E_3AB1_11D3_ABE7_00A0C9DF1063_.wvu.PrintArea" localSheetId="16" hidden="1">#REF!</definedName>
    <definedName name="Z_F56C154E_3AB1_11D3_ABE7_00A0C9DF1063_.wvu.PrintArea" localSheetId="53" hidden="1">#REF!</definedName>
    <definedName name="Z_F56C154E_3AB1_11D3_ABE7_00A0C9DF1063_.wvu.PrintArea" localSheetId="23" hidden="1">#REF!</definedName>
    <definedName name="Z_F56C154E_3AB1_11D3_ABE7_00A0C9DF1063_.wvu.PrintArea" localSheetId="14" hidden="1">#REF!</definedName>
    <definedName name="Z_F56C154E_3AB1_11D3_ABE7_00A0C9DF1063_.wvu.PrintArea" localSheetId="13" hidden="1">#REF!</definedName>
    <definedName name="Z_F56C154E_3AB1_11D3_ABE7_00A0C9DF1063_.wvu.PrintArea" localSheetId="12" hidden="1">#REF!</definedName>
    <definedName name="Z_F56C154E_3AB1_11D3_ABE7_00A0C9DF1063_.wvu.PrintArea" localSheetId="36" hidden="1">#REF!</definedName>
    <definedName name="Z_F56C154E_3AB1_11D3_ABE7_00A0C9DF1063_.wvu.PrintArea" localSheetId="10" hidden="1">#REF!</definedName>
    <definedName name="Z_F56C154E_3AB1_11D3_ABE7_00A0C9DF1063_.wvu.PrintArea" localSheetId="11" hidden="1">#REF!</definedName>
    <definedName name="Z_F56C154E_3AB1_11D3_ABE7_00A0C9DF1063_.wvu.PrintArea" localSheetId="9" hidden="1">#REF!</definedName>
    <definedName name="Z_F56C154E_3AB1_11D3_ABE7_00A0C9DF1063_.wvu.PrintArea" localSheetId="8" hidden="1">#REF!</definedName>
    <definedName name="Z_F56C154E_3AB1_11D3_ABE7_00A0C9DF1063_.wvu.PrintArea" localSheetId="21" hidden="1">#REF!</definedName>
    <definedName name="Z_F56C154E_3AB1_11D3_ABE7_00A0C9DF1063_.wvu.PrintArea" localSheetId="6" hidden="1">#REF!</definedName>
    <definedName name="Z_F56C154E_3AB1_11D3_ABE7_00A0C9DF1063_.wvu.PrintArea" localSheetId="0" hidden="1">#REF!</definedName>
    <definedName name="Z_F56C154E_3AB1_11D3_ABE7_00A0C9DF1063_.wvu.PrintArea" localSheetId="2" hidden="1">#REF!</definedName>
    <definedName name="Z_F56C154E_3AB1_11D3_ABE7_00A0C9DF1063_.wvu.PrintArea" localSheetId="1" hidden="1">#REF!</definedName>
    <definedName name="Z_F56C154E_3AB1_11D3_ABE7_00A0C9DF1063_.wvu.PrintArea" localSheetId="33" hidden="1">#REF!</definedName>
    <definedName name="Z_F56C154E_3AB1_11D3_ABE7_00A0C9DF1063_.wvu.PrintArea" localSheetId="25" hidden="1">#REF!</definedName>
    <definedName name="Z_F56C154E_3AB1_11D3_ABE7_00A0C9DF1063_.wvu.PrintArea" hidden="1">#REF!</definedName>
    <definedName name="Z_F56C154F_3AB1_11D3_ABE7_00A0C9DF1063_.wvu.PrintArea" localSheetId="17" hidden="1">#REF!</definedName>
    <definedName name="Z_F56C154F_3AB1_11D3_ABE7_00A0C9DF1063_.wvu.PrintArea" localSheetId="16" hidden="1">#REF!</definedName>
    <definedName name="Z_F56C154F_3AB1_11D3_ABE7_00A0C9DF1063_.wvu.PrintArea" localSheetId="53" hidden="1">#REF!</definedName>
    <definedName name="Z_F56C154F_3AB1_11D3_ABE7_00A0C9DF1063_.wvu.PrintArea" localSheetId="23" hidden="1">#REF!</definedName>
    <definedName name="Z_F56C154F_3AB1_11D3_ABE7_00A0C9DF1063_.wvu.PrintArea" localSheetId="14" hidden="1">#REF!</definedName>
    <definedName name="Z_F56C154F_3AB1_11D3_ABE7_00A0C9DF1063_.wvu.PrintArea" localSheetId="13" hidden="1">#REF!</definedName>
    <definedName name="Z_F56C154F_3AB1_11D3_ABE7_00A0C9DF1063_.wvu.PrintArea" localSheetId="12" hidden="1">#REF!</definedName>
    <definedName name="Z_F56C154F_3AB1_11D3_ABE7_00A0C9DF1063_.wvu.PrintArea" localSheetId="36" hidden="1">#REF!</definedName>
    <definedName name="Z_F56C154F_3AB1_11D3_ABE7_00A0C9DF1063_.wvu.PrintArea" localSheetId="10" hidden="1">#REF!</definedName>
    <definedName name="Z_F56C154F_3AB1_11D3_ABE7_00A0C9DF1063_.wvu.PrintArea" localSheetId="11" hidden="1">#REF!</definedName>
    <definedName name="Z_F56C154F_3AB1_11D3_ABE7_00A0C9DF1063_.wvu.PrintArea" localSheetId="9" hidden="1">#REF!</definedName>
    <definedName name="Z_F56C154F_3AB1_11D3_ABE7_00A0C9DF1063_.wvu.PrintArea" localSheetId="8" hidden="1">#REF!</definedName>
    <definedName name="Z_F56C154F_3AB1_11D3_ABE7_00A0C9DF1063_.wvu.PrintArea" localSheetId="21" hidden="1">#REF!</definedName>
    <definedName name="Z_F56C154F_3AB1_11D3_ABE7_00A0C9DF1063_.wvu.PrintArea" localSheetId="6" hidden="1">#REF!</definedName>
    <definedName name="Z_F56C154F_3AB1_11D3_ABE7_00A0C9DF1063_.wvu.PrintArea" localSheetId="0" hidden="1">#REF!</definedName>
    <definedName name="Z_F56C154F_3AB1_11D3_ABE7_00A0C9DF1063_.wvu.PrintArea" localSheetId="2" hidden="1">#REF!</definedName>
    <definedName name="Z_F56C154F_3AB1_11D3_ABE7_00A0C9DF1063_.wvu.PrintArea" localSheetId="1" hidden="1">#REF!</definedName>
    <definedName name="Z_F56C154F_3AB1_11D3_ABE7_00A0C9DF1063_.wvu.PrintArea" localSheetId="33" hidden="1">#REF!</definedName>
    <definedName name="Z_F56C154F_3AB1_11D3_ABE7_00A0C9DF1063_.wvu.PrintArea" localSheetId="25" hidden="1">#REF!</definedName>
    <definedName name="Z_F56C154F_3AB1_11D3_ABE7_00A0C9DF1063_.wvu.PrintArea" hidden="1">#REF!</definedName>
    <definedName name="Z_F56C1550_3AB1_11D3_ABE7_00A0C9DF1063_.wvu.PrintArea" localSheetId="17" hidden="1">#REF!</definedName>
    <definedName name="Z_F56C1550_3AB1_11D3_ABE7_00A0C9DF1063_.wvu.PrintArea" localSheetId="16" hidden="1">#REF!</definedName>
    <definedName name="Z_F56C1550_3AB1_11D3_ABE7_00A0C9DF1063_.wvu.PrintArea" localSheetId="53" hidden="1">#REF!</definedName>
    <definedName name="Z_F56C1550_3AB1_11D3_ABE7_00A0C9DF1063_.wvu.PrintArea" localSheetId="23" hidden="1">#REF!</definedName>
    <definedName name="Z_F56C1550_3AB1_11D3_ABE7_00A0C9DF1063_.wvu.PrintArea" localSheetId="14" hidden="1">#REF!</definedName>
    <definedName name="Z_F56C1550_3AB1_11D3_ABE7_00A0C9DF1063_.wvu.PrintArea" localSheetId="13" hidden="1">#REF!</definedName>
    <definedName name="Z_F56C1550_3AB1_11D3_ABE7_00A0C9DF1063_.wvu.PrintArea" localSheetId="12" hidden="1">#REF!</definedName>
    <definedName name="Z_F56C1550_3AB1_11D3_ABE7_00A0C9DF1063_.wvu.PrintArea" localSheetId="36" hidden="1">#REF!</definedName>
    <definedName name="Z_F56C1550_3AB1_11D3_ABE7_00A0C9DF1063_.wvu.PrintArea" localSheetId="10" hidden="1">#REF!</definedName>
    <definedName name="Z_F56C1550_3AB1_11D3_ABE7_00A0C9DF1063_.wvu.PrintArea" localSheetId="11" hidden="1">#REF!</definedName>
    <definedName name="Z_F56C1550_3AB1_11D3_ABE7_00A0C9DF1063_.wvu.PrintArea" localSheetId="9" hidden="1">#REF!</definedName>
    <definedName name="Z_F56C1550_3AB1_11D3_ABE7_00A0C9DF1063_.wvu.PrintArea" localSheetId="8" hidden="1">#REF!</definedName>
    <definedName name="Z_F56C1550_3AB1_11D3_ABE7_00A0C9DF1063_.wvu.PrintArea" localSheetId="21" hidden="1">#REF!</definedName>
    <definedName name="Z_F56C1550_3AB1_11D3_ABE7_00A0C9DF1063_.wvu.PrintArea" localSheetId="6" hidden="1">#REF!</definedName>
    <definedName name="Z_F56C1550_3AB1_11D3_ABE7_00A0C9DF1063_.wvu.PrintArea" localSheetId="0" hidden="1">#REF!</definedName>
    <definedName name="Z_F56C1550_3AB1_11D3_ABE7_00A0C9DF1063_.wvu.PrintArea" localSheetId="2" hidden="1">#REF!</definedName>
    <definedName name="Z_F56C1550_3AB1_11D3_ABE7_00A0C9DF1063_.wvu.PrintArea" localSheetId="1" hidden="1">#REF!</definedName>
    <definedName name="Z_F56C1550_3AB1_11D3_ABE7_00A0C9DF1063_.wvu.PrintArea" localSheetId="33" hidden="1">#REF!</definedName>
    <definedName name="Z_F56C1550_3AB1_11D3_ABE7_00A0C9DF1063_.wvu.PrintArea" localSheetId="25" hidden="1">#REF!</definedName>
    <definedName name="Z_F56C1550_3AB1_11D3_ABE7_00A0C9DF1063_.wvu.PrintArea" hidden="1">#REF!</definedName>
    <definedName name="Z_F56C1551_3AB1_11D3_ABE7_00A0C9DF1063_.wvu.PrintArea" localSheetId="17" hidden="1">#REF!</definedName>
    <definedName name="Z_F56C1551_3AB1_11D3_ABE7_00A0C9DF1063_.wvu.PrintArea" localSheetId="16" hidden="1">#REF!</definedName>
    <definedName name="Z_F56C1551_3AB1_11D3_ABE7_00A0C9DF1063_.wvu.PrintArea" localSheetId="53" hidden="1">#REF!</definedName>
    <definedName name="Z_F56C1551_3AB1_11D3_ABE7_00A0C9DF1063_.wvu.PrintArea" localSheetId="23" hidden="1">#REF!</definedName>
    <definedName name="Z_F56C1551_3AB1_11D3_ABE7_00A0C9DF1063_.wvu.PrintArea" localSheetId="14" hidden="1">#REF!</definedName>
    <definedName name="Z_F56C1551_3AB1_11D3_ABE7_00A0C9DF1063_.wvu.PrintArea" localSheetId="13" hidden="1">#REF!</definedName>
    <definedName name="Z_F56C1551_3AB1_11D3_ABE7_00A0C9DF1063_.wvu.PrintArea" localSheetId="12" hidden="1">#REF!</definedName>
    <definedName name="Z_F56C1551_3AB1_11D3_ABE7_00A0C9DF1063_.wvu.PrintArea" localSheetId="36" hidden="1">#REF!</definedName>
    <definedName name="Z_F56C1551_3AB1_11D3_ABE7_00A0C9DF1063_.wvu.PrintArea" localSheetId="10" hidden="1">#REF!</definedName>
    <definedName name="Z_F56C1551_3AB1_11D3_ABE7_00A0C9DF1063_.wvu.PrintArea" localSheetId="11" hidden="1">#REF!</definedName>
    <definedName name="Z_F56C1551_3AB1_11D3_ABE7_00A0C9DF1063_.wvu.PrintArea" localSheetId="9" hidden="1">#REF!</definedName>
    <definedName name="Z_F56C1551_3AB1_11D3_ABE7_00A0C9DF1063_.wvu.PrintArea" localSheetId="8" hidden="1">#REF!</definedName>
    <definedName name="Z_F56C1551_3AB1_11D3_ABE7_00A0C9DF1063_.wvu.PrintArea" localSheetId="21" hidden="1">#REF!</definedName>
    <definedName name="Z_F56C1551_3AB1_11D3_ABE7_00A0C9DF1063_.wvu.PrintArea" localSheetId="6" hidden="1">#REF!</definedName>
    <definedName name="Z_F56C1551_3AB1_11D3_ABE7_00A0C9DF1063_.wvu.PrintArea" localSheetId="0" hidden="1">#REF!</definedName>
    <definedName name="Z_F56C1551_3AB1_11D3_ABE7_00A0C9DF1063_.wvu.PrintArea" localSheetId="2" hidden="1">#REF!</definedName>
    <definedName name="Z_F56C1551_3AB1_11D3_ABE7_00A0C9DF1063_.wvu.PrintArea" localSheetId="1" hidden="1">#REF!</definedName>
    <definedName name="Z_F56C1551_3AB1_11D3_ABE7_00A0C9DF1063_.wvu.PrintArea" localSheetId="33" hidden="1">#REF!</definedName>
    <definedName name="Z_F56C1551_3AB1_11D3_ABE7_00A0C9DF1063_.wvu.PrintArea" localSheetId="25" hidden="1">#REF!</definedName>
    <definedName name="Z_F56C1551_3AB1_11D3_ABE7_00A0C9DF1063_.wvu.PrintArea" hidden="1">#REF!</definedName>
    <definedName name="Z_F56C1553_3AB1_11D3_ABE7_00A0C9DF1063_.wvu.PrintArea" localSheetId="17" hidden="1">#REF!</definedName>
    <definedName name="Z_F56C1553_3AB1_11D3_ABE7_00A0C9DF1063_.wvu.PrintArea" localSheetId="16" hidden="1">#REF!</definedName>
    <definedName name="Z_F56C1553_3AB1_11D3_ABE7_00A0C9DF1063_.wvu.PrintArea" localSheetId="53" hidden="1">#REF!</definedName>
    <definedName name="Z_F56C1553_3AB1_11D3_ABE7_00A0C9DF1063_.wvu.PrintArea" localSheetId="23" hidden="1">#REF!</definedName>
    <definedName name="Z_F56C1553_3AB1_11D3_ABE7_00A0C9DF1063_.wvu.PrintArea" localSheetId="14" hidden="1">#REF!</definedName>
    <definedName name="Z_F56C1553_3AB1_11D3_ABE7_00A0C9DF1063_.wvu.PrintArea" localSheetId="13" hidden="1">#REF!</definedName>
    <definedName name="Z_F56C1553_3AB1_11D3_ABE7_00A0C9DF1063_.wvu.PrintArea" localSheetId="12" hidden="1">#REF!</definedName>
    <definedName name="Z_F56C1553_3AB1_11D3_ABE7_00A0C9DF1063_.wvu.PrintArea" localSheetId="36" hidden="1">#REF!</definedName>
    <definedName name="Z_F56C1553_3AB1_11D3_ABE7_00A0C9DF1063_.wvu.PrintArea" localSheetId="10" hidden="1">#REF!</definedName>
    <definedName name="Z_F56C1553_3AB1_11D3_ABE7_00A0C9DF1063_.wvu.PrintArea" localSheetId="11" hidden="1">#REF!</definedName>
    <definedName name="Z_F56C1553_3AB1_11D3_ABE7_00A0C9DF1063_.wvu.PrintArea" localSheetId="9" hidden="1">#REF!</definedName>
    <definedName name="Z_F56C1553_3AB1_11D3_ABE7_00A0C9DF1063_.wvu.PrintArea" localSheetId="8" hidden="1">#REF!</definedName>
    <definedName name="Z_F56C1553_3AB1_11D3_ABE7_00A0C9DF1063_.wvu.PrintArea" localSheetId="21" hidden="1">#REF!</definedName>
    <definedName name="Z_F56C1553_3AB1_11D3_ABE7_00A0C9DF1063_.wvu.PrintArea" localSheetId="6" hidden="1">#REF!</definedName>
    <definedName name="Z_F56C1553_3AB1_11D3_ABE7_00A0C9DF1063_.wvu.PrintArea" localSheetId="0" hidden="1">#REF!</definedName>
    <definedName name="Z_F56C1553_3AB1_11D3_ABE7_00A0C9DF1063_.wvu.PrintArea" localSheetId="2" hidden="1">#REF!</definedName>
    <definedName name="Z_F56C1553_3AB1_11D3_ABE7_00A0C9DF1063_.wvu.PrintArea" localSheetId="1" hidden="1">#REF!</definedName>
    <definedName name="Z_F56C1553_3AB1_11D3_ABE7_00A0C9DF1063_.wvu.PrintArea" localSheetId="33" hidden="1">#REF!</definedName>
    <definedName name="Z_F56C1553_3AB1_11D3_ABE7_00A0C9DF1063_.wvu.PrintArea" localSheetId="25" hidden="1">#REF!</definedName>
    <definedName name="Z_F56C1553_3AB1_11D3_ABE7_00A0C9DF1063_.wvu.PrintArea" hidden="1">#REF!</definedName>
    <definedName name="Z_F56C1554_3AB1_11D3_ABE7_00A0C9DF1063_.wvu.PrintArea" localSheetId="17" hidden="1">#REF!</definedName>
    <definedName name="Z_F56C1554_3AB1_11D3_ABE7_00A0C9DF1063_.wvu.PrintArea" localSheetId="16" hidden="1">#REF!</definedName>
    <definedName name="Z_F56C1554_3AB1_11D3_ABE7_00A0C9DF1063_.wvu.PrintArea" localSheetId="53" hidden="1">#REF!</definedName>
    <definedName name="Z_F56C1554_3AB1_11D3_ABE7_00A0C9DF1063_.wvu.PrintArea" localSheetId="23" hidden="1">#REF!</definedName>
    <definedName name="Z_F56C1554_3AB1_11D3_ABE7_00A0C9DF1063_.wvu.PrintArea" localSheetId="14" hidden="1">#REF!</definedName>
    <definedName name="Z_F56C1554_3AB1_11D3_ABE7_00A0C9DF1063_.wvu.PrintArea" localSheetId="13" hidden="1">#REF!</definedName>
    <definedName name="Z_F56C1554_3AB1_11D3_ABE7_00A0C9DF1063_.wvu.PrintArea" localSheetId="12" hidden="1">#REF!</definedName>
    <definedName name="Z_F56C1554_3AB1_11D3_ABE7_00A0C9DF1063_.wvu.PrintArea" localSheetId="36" hidden="1">#REF!</definedName>
    <definedName name="Z_F56C1554_3AB1_11D3_ABE7_00A0C9DF1063_.wvu.PrintArea" localSheetId="10" hidden="1">#REF!</definedName>
    <definedName name="Z_F56C1554_3AB1_11D3_ABE7_00A0C9DF1063_.wvu.PrintArea" localSheetId="11" hidden="1">#REF!</definedName>
    <definedName name="Z_F56C1554_3AB1_11D3_ABE7_00A0C9DF1063_.wvu.PrintArea" localSheetId="9" hidden="1">#REF!</definedName>
    <definedName name="Z_F56C1554_3AB1_11D3_ABE7_00A0C9DF1063_.wvu.PrintArea" localSheetId="8" hidden="1">#REF!</definedName>
    <definedName name="Z_F56C1554_3AB1_11D3_ABE7_00A0C9DF1063_.wvu.PrintArea" localSheetId="21" hidden="1">#REF!</definedName>
    <definedName name="Z_F56C1554_3AB1_11D3_ABE7_00A0C9DF1063_.wvu.PrintArea" localSheetId="6" hidden="1">#REF!</definedName>
    <definedName name="Z_F56C1554_3AB1_11D3_ABE7_00A0C9DF1063_.wvu.PrintArea" localSheetId="0" hidden="1">#REF!</definedName>
    <definedName name="Z_F56C1554_3AB1_11D3_ABE7_00A0C9DF1063_.wvu.PrintArea" localSheetId="2" hidden="1">#REF!</definedName>
    <definedName name="Z_F56C1554_3AB1_11D3_ABE7_00A0C9DF1063_.wvu.PrintArea" localSheetId="1" hidden="1">#REF!</definedName>
    <definedName name="Z_F56C1554_3AB1_11D3_ABE7_00A0C9DF1063_.wvu.PrintArea" localSheetId="33" hidden="1">#REF!</definedName>
    <definedName name="Z_F56C1554_3AB1_11D3_ABE7_00A0C9DF1063_.wvu.PrintArea" localSheetId="25" hidden="1">#REF!</definedName>
    <definedName name="Z_F56C1554_3AB1_11D3_ABE7_00A0C9DF1063_.wvu.PrintArea" hidden="1">#REF!</definedName>
    <definedName name="Z_F56C1555_3AB1_11D3_ABE7_00A0C9DF1063_.wvu.PrintArea" localSheetId="17" hidden="1">#REF!</definedName>
    <definedName name="Z_F56C1555_3AB1_11D3_ABE7_00A0C9DF1063_.wvu.PrintArea" localSheetId="16" hidden="1">#REF!</definedName>
    <definedName name="Z_F56C1555_3AB1_11D3_ABE7_00A0C9DF1063_.wvu.PrintArea" localSheetId="53" hidden="1">#REF!</definedName>
    <definedName name="Z_F56C1555_3AB1_11D3_ABE7_00A0C9DF1063_.wvu.PrintArea" localSheetId="23" hidden="1">#REF!</definedName>
    <definedName name="Z_F56C1555_3AB1_11D3_ABE7_00A0C9DF1063_.wvu.PrintArea" localSheetId="14" hidden="1">#REF!</definedName>
    <definedName name="Z_F56C1555_3AB1_11D3_ABE7_00A0C9DF1063_.wvu.PrintArea" localSheetId="13" hidden="1">#REF!</definedName>
    <definedName name="Z_F56C1555_3AB1_11D3_ABE7_00A0C9DF1063_.wvu.PrintArea" localSheetId="12" hidden="1">#REF!</definedName>
    <definedName name="Z_F56C1555_3AB1_11D3_ABE7_00A0C9DF1063_.wvu.PrintArea" localSheetId="36" hidden="1">#REF!</definedName>
    <definedName name="Z_F56C1555_3AB1_11D3_ABE7_00A0C9DF1063_.wvu.PrintArea" localSheetId="10" hidden="1">#REF!</definedName>
    <definedName name="Z_F56C1555_3AB1_11D3_ABE7_00A0C9DF1063_.wvu.PrintArea" localSheetId="11" hidden="1">#REF!</definedName>
    <definedName name="Z_F56C1555_3AB1_11D3_ABE7_00A0C9DF1063_.wvu.PrintArea" localSheetId="9" hidden="1">#REF!</definedName>
    <definedName name="Z_F56C1555_3AB1_11D3_ABE7_00A0C9DF1063_.wvu.PrintArea" localSheetId="8" hidden="1">#REF!</definedName>
    <definedName name="Z_F56C1555_3AB1_11D3_ABE7_00A0C9DF1063_.wvu.PrintArea" localSheetId="21" hidden="1">#REF!</definedName>
    <definedName name="Z_F56C1555_3AB1_11D3_ABE7_00A0C9DF1063_.wvu.PrintArea" localSheetId="6" hidden="1">#REF!</definedName>
    <definedName name="Z_F56C1555_3AB1_11D3_ABE7_00A0C9DF1063_.wvu.PrintArea" localSheetId="0" hidden="1">#REF!</definedName>
    <definedName name="Z_F56C1555_3AB1_11D3_ABE7_00A0C9DF1063_.wvu.PrintArea" localSheetId="2" hidden="1">#REF!</definedName>
    <definedName name="Z_F56C1555_3AB1_11D3_ABE7_00A0C9DF1063_.wvu.PrintArea" localSheetId="1" hidden="1">#REF!</definedName>
    <definedName name="Z_F56C1555_3AB1_11D3_ABE7_00A0C9DF1063_.wvu.PrintArea" localSheetId="33" hidden="1">#REF!</definedName>
    <definedName name="Z_F56C1555_3AB1_11D3_ABE7_00A0C9DF1063_.wvu.PrintArea" localSheetId="25" hidden="1">#REF!</definedName>
    <definedName name="Z_F56C1555_3AB1_11D3_ABE7_00A0C9DF1063_.wvu.PrintArea" hidden="1">#REF!</definedName>
    <definedName name="Z_F56C1556_3AB1_11D3_ABE7_00A0C9DF1063_.wvu.PrintArea" localSheetId="17" hidden="1">#REF!</definedName>
    <definedName name="Z_F56C1556_3AB1_11D3_ABE7_00A0C9DF1063_.wvu.PrintArea" localSheetId="16" hidden="1">#REF!</definedName>
    <definedName name="Z_F56C1556_3AB1_11D3_ABE7_00A0C9DF1063_.wvu.PrintArea" localSheetId="53" hidden="1">#REF!</definedName>
    <definedName name="Z_F56C1556_3AB1_11D3_ABE7_00A0C9DF1063_.wvu.PrintArea" localSheetId="23" hidden="1">#REF!</definedName>
    <definedName name="Z_F56C1556_3AB1_11D3_ABE7_00A0C9DF1063_.wvu.PrintArea" localSheetId="14" hidden="1">#REF!</definedName>
    <definedName name="Z_F56C1556_3AB1_11D3_ABE7_00A0C9DF1063_.wvu.PrintArea" localSheetId="13" hidden="1">#REF!</definedName>
    <definedName name="Z_F56C1556_3AB1_11D3_ABE7_00A0C9DF1063_.wvu.PrintArea" localSheetId="12" hidden="1">#REF!</definedName>
    <definedName name="Z_F56C1556_3AB1_11D3_ABE7_00A0C9DF1063_.wvu.PrintArea" localSheetId="36" hidden="1">#REF!</definedName>
    <definedName name="Z_F56C1556_3AB1_11D3_ABE7_00A0C9DF1063_.wvu.PrintArea" localSheetId="10" hidden="1">#REF!</definedName>
    <definedName name="Z_F56C1556_3AB1_11D3_ABE7_00A0C9DF1063_.wvu.PrintArea" localSheetId="11" hidden="1">#REF!</definedName>
    <definedName name="Z_F56C1556_3AB1_11D3_ABE7_00A0C9DF1063_.wvu.PrintArea" localSheetId="9" hidden="1">#REF!</definedName>
    <definedName name="Z_F56C1556_3AB1_11D3_ABE7_00A0C9DF1063_.wvu.PrintArea" localSheetId="8" hidden="1">#REF!</definedName>
    <definedName name="Z_F56C1556_3AB1_11D3_ABE7_00A0C9DF1063_.wvu.PrintArea" localSheetId="21" hidden="1">#REF!</definedName>
    <definedName name="Z_F56C1556_3AB1_11D3_ABE7_00A0C9DF1063_.wvu.PrintArea" localSheetId="6" hidden="1">#REF!</definedName>
    <definedName name="Z_F56C1556_3AB1_11D3_ABE7_00A0C9DF1063_.wvu.PrintArea" localSheetId="0" hidden="1">#REF!</definedName>
    <definedName name="Z_F56C1556_3AB1_11D3_ABE7_00A0C9DF1063_.wvu.PrintArea" localSheetId="2" hidden="1">#REF!</definedName>
    <definedName name="Z_F56C1556_3AB1_11D3_ABE7_00A0C9DF1063_.wvu.PrintArea" localSheetId="1" hidden="1">#REF!</definedName>
    <definedName name="Z_F56C1556_3AB1_11D3_ABE7_00A0C9DF1063_.wvu.PrintArea" localSheetId="33" hidden="1">#REF!</definedName>
    <definedName name="Z_F56C1556_3AB1_11D3_ABE7_00A0C9DF1063_.wvu.PrintArea" localSheetId="25" hidden="1">#REF!</definedName>
    <definedName name="Z_F56C1556_3AB1_11D3_ABE7_00A0C9DF1063_.wvu.PrintArea" hidden="1">#REF!</definedName>
    <definedName name="Z_F56C1558_3AB1_11D3_ABE7_00A0C9DF1063_.wvu.PrintArea" localSheetId="17" hidden="1">#REF!</definedName>
    <definedName name="Z_F56C1558_3AB1_11D3_ABE7_00A0C9DF1063_.wvu.PrintArea" localSheetId="16" hidden="1">#REF!</definedName>
    <definedName name="Z_F56C1558_3AB1_11D3_ABE7_00A0C9DF1063_.wvu.PrintArea" localSheetId="53" hidden="1">#REF!</definedName>
    <definedName name="Z_F56C1558_3AB1_11D3_ABE7_00A0C9DF1063_.wvu.PrintArea" localSheetId="23" hidden="1">#REF!</definedName>
    <definedName name="Z_F56C1558_3AB1_11D3_ABE7_00A0C9DF1063_.wvu.PrintArea" localSheetId="14" hidden="1">#REF!</definedName>
    <definedName name="Z_F56C1558_3AB1_11D3_ABE7_00A0C9DF1063_.wvu.PrintArea" localSheetId="13" hidden="1">#REF!</definedName>
    <definedName name="Z_F56C1558_3AB1_11D3_ABE7_00A0C9DF1063_.wvu.PrintArea" localSheetId="12" hidden="1">#REF!</definedName>
    <definedName name="Z_F56C1558_3AB1_11D3_ABE7_00A0C9DF1063_.wvu.PrintArea" localSheetId="36" hidden="1">#REF!</definedName>
    <definedName name="Z_F56C1558_3AB1_11D3_ABE7_00A0C9DF1063_.wvu.PrintArea" localSheetId="10" hidden="1">#REF!</definedName>
    <definedName name="Z_F56C1558_3AB1_11D3_ABE7_00A0C9DF1063_.wvu.PrintArea" localSheetId="11" hidden="1">#REF!</definedName>
    <definedName name="Z_F56C1558_3AB1_11D3_ABE7_00A0C9DF1063_.wvu.PrintArea" localSheetId="9" hidden="1">#REF!</definedName>
    <definedName name="Z_F56C1558_3AB1_11D3_ABE7_00A0C9DF1063_.wvu.PrintArea" localSheetId="8" hidden="1">#REF!</definedName>
    <definedName name="Z_F56C1558_3AB1_11D3_ABE7_00A0C9DF1063_.wvu.PrintArea" localSheetId="21" hidden="1">#REF!</definedName>
    <definedName name="Z_F56C1558_3AB1_11D3_ABE7_00A0C9DF1063_.wvu.PrintArea" localSheetId="6" hidden="1">#REF!</definedName>
    <definedName name="Z_F56C1558_3AB1_11D3_ABE7_00A0C9DF1063_.wvu.PrintArea" localSheetId="0" hidden="1">#REF!</definedName>
    <definedName name="Z_F56C1558_3AB1_11D3_ABE7_00A0C9DF1063_.wvu.PrintArea" localSheetId="2" hidden="1">#REF!</definedName>
    <definedName name="Z_F56C1558_3AB1_11D3_ABE7_00A0C9DF1063_.wvu.PrintArea" localSheetId="1" hidden="1">#REF!</definedName>
    <definedName name="Z_F56C1558_3AB1_11D3_ABE7_00A0C9DF1063_.wvu.PrintArea" localSheetId="33" hidden="1">#REF!</definedName>
    <definedName name="Z_F56C1558_3AB1_11D3_ABE7_00A0C9DF1063_.wvu.PrintArea" localSheetId="25" hidden="1">#REF!</definedName>
    <definedName name="Z_F56C1558_3AB1_11D3_ABE7_00A0C9DF1063_.wvu.PrintArea" hidden="1">#REF!</definedName>
    <definedName name="Z_F56C1559_3AB1_11D3_ABE7_00A0C9DF1063_.wvu.PrintArea" localSheetId="17" hidden="1">#REF!</definedName>
    <definedName name="Z_F56C1559_3AB1_11D3_ABE7_00A0C9DF1063_.wvu.PrintArea" localSheetId="16" hidden="1">#REF!</definedName>
    <definedName name="Z_F56C1559_3AB1_11D3_ABE7_00A0C9DF1063_.wvu.PrintArea" localSheetId="53" hidden="1">#REF!</definedName>
    <definedName name="Z_F56C1559_3AB1_11D3_ABE7_00A0C9DF1063_.wvu.PrintArea" localSheetId="23" hidden="1">#REF!</definedName>
    <definedName name="Z_F56C1559_3AB1_11D3_ABE7_00A0C9DF1063_.wvu.PrintArea" localSheetId="14" hidden="1">#REF!</definedName>
    <definedName name="Z_F56C1559_3AB1_11D3_ABE7_00A0C9DF1063_.wvu.PrintArea" localSheetId="13" hidden="1">#REF!</definedName>
    <definedName name="Z_F56C1559_3AB1_11D3_ABE7_00A0C9DF1063_.wvu.PrintArea" localSheetId="12" hidden="1">#REF!</definedName>
    <definedName name="Z_F56C1559_3AB1_11D3_ABE7_00A0C9DF1063_.wvu.PrintArea" localSheetId="36" hidden="1">#REF!</definedName>
    <definedName name="Z_F56C1559_3AB1_11D3_ABE7_00A0C9DF1063_.wvu.PrintArea" localSheetId="10" hidden="1">#REF!</definedName>
    <definedName name="Z_F56C1559_3AB1_11D3_ABE7_00A0C9DF1063_.wvu.PrintArea" localSheetId="11" hidden="1">#REF!</definedName>
    <definedName name="Z_F56C1559_3AB1_11D3_ABE7_00A0C9DF1063_.wvu.PrintArea" localSheetId="9" hidden="1">#REF!</definedName>
    <definedName name="Z_F56C1559_3AB1_11D3_ABE7_00A0C9DF1063_.wvu.PrintArea" localSheetId="8" hidden="1">#REF!</definedName>
    <definedName name="Z_F56C1559_3AB1_11D3_ABE7_00A0C9DF1063_.wvu.PrintArea" localSheetId="21" hidden="1">#REF!</definedName>
    <definedName name="Z_F56C1559_3AB1_11D3_ABE7_00A0C9DF1063_.wvu.PrintArea" localSheetId="6" hidden="1">#REF!</definedName>
    <definedName name="Z_F56C1559_3AB1_11D3_ABE7_00A0C9DF1063_.wvu.PrintArea" localSheetId="0" hidden="1">#REF!</definedName>
    <definedName name="Z_F56C1559_3AB1_11D3_ABE7_00A0C9DF1063_.wvu.PrintArea" localSheetId="2" hidden="1">#REF!</definedName>
    <definedName name="Z_F56C1559_3AB1_11D3_ABE7_00A0C9DF1063_.wvu.PrintArea" localSheetId="1" hidden="1">#REF!</definedName>
    <definedName name="Z_F56C1559_3AB1_11D3_ABE7_00A0C9DF1063_.wvu.PrintArea" localSheetId="33" hidden="1">#REF!</definedName>
    <definedName name="Z_F56C1559_3AB1_11D3_ABE7_00A0C9DF1063_.wvu.PrintArea" localSheetId="25" hidden="1">#REF!</definedName>
    <definedName name="Z_F56C1559_3AB1_11D3_ABE7_00A0C9DF1063_.wvu.PrintArea" hidden="1">#REF!</definedName>
    <definedName name="Z_F56C155B_3AB1_11D3_ABE7_00A0C9DF1063_.wvu.PrintArea" localSheetId="17" hidden="1">#REF!</definedName>
    <definedName name="Z_F56C155B_3AB1_11D3_ABE7_00A0C9DF1063_.wvu.PrintArea" localSheetId="16" hidden="1">#REF!</definedName>
    <definedName name="Z_F56C155B_3AB1_11D3_ABE7_00A0C9DF1063_.wvu.PrintArea" localSheetId="53" hidden="1">#REF!</definedName>
    <definedName name="Z_F56C155B_3AB1_11D3_ABE7_00A0C9DF1063_.wvu.PrintArea" localSheetId="23" hidden="1">#REF!</definedName>
    <definedName name="Z_F56C155B_3AB1_11D3_ABE7_00A0C9DF1063_.wvu.PrintArea" localSheetId="14" hidden="1">#REF!</definedName>
    <definedName name="Z_F56C155B_3AB1_11D3_ABE7_00A0C9DF1063_.wvu.PrintArea" localSheetId="13" hidden="1">#REF!</definedName>
    <definedName name="Z_F56C155B_3AB1_11D3_ABE7_00A0C9DF1063_.wvu.PrintArea" localSheetId="12" hidden="1">#REF!</definedName>
    <definedName name="Z_F56C155B_3AB1_11D3_ABE7_00A0C9DF1063_.wvu.PrintArea" localSheetId="36" hidden="1">#REF!</definedName>
    <definedName name="Z_F56C155B_3AB1_11D3_ABE7_00A0C9DF1063_.wvu.PrintArea" localSheetId="10" hidden="1">#REF!</definedName>
    <definedName name="Z_F56C155B_3AB1_11D3_ABE7_00A0C9DF1063_.wvu.PrintArea" localSheetId="11" hidden="1">#REF!</definedName>
    <definedName name="Z_F56C155B_3AB1_11D3_ABE7_00A0C9DF1063_.wvu.PrintArea" localSheetId="9" hidden="1">#REF!</definedName>
    <definedName name="Z_F56C155B_3AB1_11D3_ABE7_00A0C9DF1063_.wvu.PrintArea" localSheetId="8" hidden="1">#REF!</definedName>
    <definedName name="Z_F56C155B_3AB1_11D3_ABE7_00A0C9DF1063_.wvu.PrintArea" localSheetId="21" hidden="1">#REF!</definedName>
    <definedName name="Z_F56C155B_3AB1_11D3_ABE7_00A0C9DF1063_.wvu.PrintArea" localSheetId="6" hidden="1">#REF!</definedName>
    <definedName name="Z_F56C155B_3AB1_11D3_ABE7_00A0C9DF1063_.wvu.PrintArea" localSheetId="0" hidden="1">#REF!</definedName>
    <definedName name="Z_F56C155B_3AB1_11D3_ABE7_00A0C9DF1063_.wvu.PrintArea" localSheetId="2" hidden="1">#REF!</definedName>
    <definedName name="Z_F56C155B_3AB1_11D3_ABE7_00A0C9DF1063_.wvu.PrintArea" localSheetId="1" hidden="1">#REF!</definedName>
    <definedName name="Z_F56C155B_3AB1_11D3_ABE7_00A0C9DF1063_.wvu.PrintArea" localSheetId="33" hidden="1">#REF!</definedName>
    <definedName name="Z_F56C155B_3AB1_11D3_ABE7_00A0C9DF1063_.wvu.PrintArea" localSheetId="25" hidden="1">#REF!</definedName>
    <definedName name="Z_F56C155B_3AB1_11D3_ABE7_00A0C9DF1063_.wvu.PrintArea" hidden="1">#REF!</definedName>
    <definedName name="Z_F56C155C_3AB1_11D3_ABE7_00A0C9DF1063_.wvu.PrintArea" localSheetId="17" hidden="1">#REF!</definedName>
    <definedName name="Z_F56C155C_3AB1_11D3_ABE7_00A0C9DF1063_.wvu.PrintArea" localSheetId="16" hidden="1">#REF!</definedName>
    <definedName name="Z_F56C155C_3AB1_11D3_ABE7_00A0C9DF1063_.wvu.PrintArea" localSheetId="53" hidden="1">#REF!</definedName>
    <definedName name="Z_F56C155C_3AB1_11D3_ABE7_00A0C9DF1063_.wvu.PrintArea" localSheetId="23" hidden="1">#REF!</definedName>
    <definedName name="Z_F56C155C_3AB1_11D3_ABE7_00A0C9DF1063_.wvu.PrintArea" localSheetId="14" hidden="1">#REF!</definedName>
    <definedName name="Z_F56C155C_3AB1_11D3_ABE7_00A0C9DF1063_.wvu.PrintArea" localSheetId="13" hidden="1">#REF!</definedName>
    <definedName name="Z_F56C155C_3AB1_11D3_ABE7_00A0C9DF1063_.wvu.PrintArea" localSheetId="12" hidden="1">#REF!</definedName>
    <definedName name="Z_F56C155C_3AB1_11D3_ABE7_00A0C9DF1063_.wvu.PrintArea" localSheetId="36" hidden="1">#REF!</definedName>
    <definedName name="Z_F56C155C_3AB1_11D3_ABE7_00A0C9DF1063_.wvu.PrintArea" localSheetId="10" hidden="1">#REF!</definedName>
    <definedName name="Z_F56C155C_3AB1_11D3_ABE7_00A0C9DF1063_.wvu.PrintArea" localSheetId="11" hidden="1">#REF!</definedName>
    <definedName name="Z_F56C155C_3AB1_11D3_ABE7_00A0C9DF1063_.wvu.PrintArea" localSheetId="9" hidden="1">#REF!</definedName>
    <definedName name="Z_F56C155C_3AB1_11D3_ABE7_00A0C9DF1063_.wvu.PrintArea" localSheetId="8" hidden="1">#REF!</definedName>
    <definedName name="Z_F56C155C_3AB1_11D3_ABE7_00A0C9DF1063_.wvu.PrintArea" localSheetId="21" hidden="1">#REF!</definedName>
    <definedName name="Z_F56C155C_3AB1_11D3_ABE7_00A0C9DF1063_.wvu.PrintArea" localSheetId="6" hidden="1">#REF!</definedName>
    <definedName name="Z_F56C155C_3AB1_11D3_ABE7_00A0C9DF1063_.wvu.PrintArea" localSheetId="0" hidden="1">#REF!</definedName>
    <definedName name="Z_F56C155C_3AB1_11D3_ABE7_00A0C9DF1063_.wvu.PrintArea" localSheetId="2" hidden="1">#REF!</definedName>
    <definedName name="Z_F56C155C_3AB1_11D3_ABE7_00A0C9DF1063_.wvu.PrintArea" localSheetId="1" hidden="1">#REF!</definedName>
    <definedName name="Z_F56C155C_3AB1_11D3_ABE7_00A0C9DF1063_.wvu.PrintArea" localSheetId="33" hidden="1">#REF!</definedName>
    <definedName name="Z_F56C155C_3AB1_11D3_ABE7_00A0C9DF1063_.wvu.PrintArea" localSheetId="25" hidden="1">#REF!</definedName>
    <definedName name="Z_F56C155C_3AB1_11D3_ABE7_00A0C9DF1063_.wvu.PrintArea" hidden="1">#REF!</definedName>
    <definedName name="Z_F56C155E_3AB1_11D3_ABE7_00A0C9DF1063_.wvu.PrintArea" localSheetId="17" hidden="1">#REF!</definedName>
    <definedName name="Z_F56C155E_3AB1_11D3_ABE7_00A0C9DF1063_.wvu.PrintArea" localSheetId="16" hidden="1">#REF!</definedName>
    <definedName name="Z_F56C155E_3AB1_11D3_ABE7_00A0C9DF1063_.wvu.PrintArea" localSheetId="53" hidden="1">#REF!</definedName>
    <definedName name="Z_F56C155E_3AB1_11D3_ABE7_00A0C9DF1063_.wvu.PrintArea" localSheetId="23" hidden="1">#REF!</definedName>
    <definedName name="Z_F56C155E_3AB1_11D3_ABE7_00A0C9DF1063_.wvu.PrintArea" localSheetId="14" hidden="1">#REF!</definedName>
    <definedName name="Z_F56C155E_3AB1_11D3_ABE7_00A0C9DF1063_.wvu.PrintArea" localSheetId="13" hidden="1">#REF!</definedName>
    <definedName name="Z_F56C155E_3AB1_11D3_ABE7_00A0C9DF1063_.wvu.PrintArea" localSheetId="12" hidden="1">#REF!</definedName>
    <definedName name="Z_F56C155E_3AB1_11D3_ABE7_00A0C9DF1063_.wvu.PrintArea" localSheetId="36" hidden="1">#REF!</definedName>
    <definedName name="Z_F56C155E_3AB1_11D3_ABE7_00A0C9DF1063_.wvu.PrintArea" localSheetId="10" hidden="1">#REF!</definedName>
    <definedName name="Z_F56C155E_3AB1_11D3_ABE7_00A0C9DF1063_.wvu.PrintArea" localSheetId="11" hidden="1">#REF!</definedName>
    <definedName name="Z_F56C155E_3AB1_11D3_ABE7_00A0C9DF1063_.wvu.PrintArea" localSheetId="9" hidden="1">#REF!</definedName>
    <definedName name="Z_F56C155E_3AB1_11D3_ABE7_00A0C9DF1063_.wvu.PrintArea" localSheetId="8" hidden="1">#REF!</definedName>
    <definedName name="Z_F56C155E_3AB1_11D3_ABE7_00A0C9DF1063_.wvu.PrintArea" localSheetId="21" hidden="1">#REF!</definedName>
    <definedName name="Z_F56C155E_3AB1_11D3_ABE7_00A0C9DF1063_.wvu.PrintArea" localSheetId="6" hidden="1">#REF!</definedName>
    <definedName name="Z_F56C155E_3AB1_11D3_ABE7_00A0C9DF1063_.wvu.PrintArea" localSheetId="0" hidden="1">#REF!</definedName>
    <definedName name="Z_F56C155E_3AB1_11D3_ABE7_00A0C9DF1063_.wvu.PrintArea" localSheetId="2" hidden="1">#REF!</definedName>
    <definedName name="Z_F56C155E_3AB1_11D3_ABE7_00A0C9DF1063_.wvu.PrintArea" localSheetId="1" hidden="1">#REF!</definedName>
    <definedName name="Z_F56C155E_3AB1_11D3_ABE7_00A0C9DF1063_.wvu.PrintArea" localSheetId="33" hidden="1">#REF!</definedName>
    <definedName name="Z_F56C155E_3AB1_11D3_ABE7_00A0C9DF1063_.wvu.PrintArea" localSheetId="25" hidden="1">#REF!</definedName>
    <definedName name="Z_F56C155E_3AB1_11D3_ABE7_00A0C9DF1063_.wvu.PrintArea" hidden="1">#REF!</definedName>
    <definedName name="Z_F56C155F_3AB1_11D3_ABE7_00A0C9DF1063_.wvu.PrintArea" localSheetId="17" hidden="1">#REF!</definedName>
    <definedName name="Z_F56C155F_3AB1_11D3_ABE7_00A0C9DF1063_.wvu.PrintArea" localSheetId="16" hidden="1">#REF!</definedName>
    <definedName name="Z_F56C155F_3AB1_11D3_ABE7_00A0C9DF1063_.wvu.PrintArea" localSheetId="53" hidden="1">#REF!</definedName>
    <definedName name="Z_F56C155F_3AB1_11D3_ABE7_00A0C9DF1063_.wvu.PrintArea" localSheetId="23" hidden="1">#REF!</definedName>
    <definedName name="Z_F56C155F_3AB1_11D3_ABE7_00A0C9DF1063_.wvu.PrintArea" localSheetId="14" hidden="1">#REF!</definedName>
    <definedName name="Z_F56C155F_3AB1_11D3_ABE7_00A0C9DF1063_.wvu.PrintArea" localSheetId="13" hidden="1">#REF!</definedName>
    <definedName name="Z_F56C155F_3AB1_11D3_ABE7_00A0C9DF1063_.wvu.PrintArea" localSheetId="12" hidden="1">#REF!</definedName>
    <definedName name="Z_F56C155F_3AB1_11D3_ABE7_00A0C9DF1063_.wvu.PrintArea" localSheetId="36" hidden="1">#REF!</definedName>
    <definedName name="Z_F56C155F_3AB1_11D3_ABE7_00A0C9DF1063_.wvu.PrintArea" localSheetId="10" hidden="1">#REF!</definedName>
    <definedName name="Z_F56C155F_3AB1_11D3_ABE7_00A0C9DF1063_.wvu.PrintArea" localSheetId="11" hidden="1">#REF!</definedName>
    <definedName name="Z_F56C155F_3AB1_11D3_ABE7_00A0C9DF1063_.wvu.PrintArea" localSheetId="9" hidden="1">#REF!</definedName>
    <definedName name="Z_F56C155F_3AB1_11D3_ABE7_00A0C9DF1063_.wvu.PrintArea" localSheetId="8" hidden="1">#REF!</definedName>
    <definedName name="Z_F56C155F_3AB1_11D3_ABE7_00A0C9DF1063_.wvu.PrintArea" localSheetId="21" hidden="1">#REF!</definedName>
    <definedName name="Z_F56C155F_3AB1_11D3_ABE7_00A0C9DF1063_.wvu.PrintArea" localSheetId="6" hidden="1">#REF!</definedName>
    <definedName name="Z_F56C155F_3AB1_11D3_ABE7_00A0C9DF1063_.wvu.PrintArea" localSheetId="0" hidden="1">#REF!</definedName>
    <definedName name="Z_F56C155F_3AB1_11D3_ABE7_00A0C9DF1063_.wvu.PrintArea" localSheetId="2" hidden="1">#REF!</definedName>
    <definedName name="Z_F56C155F_3AB1_11D3_ABE7_00A0C9DF1063_.wvu.PrintArea" localSheetId="1" hidden="1">#REF!</definedName>
    <definedName name="Z_F56C155F_3AB1_11D3_ABE7_00A0C9DF1063_.wvu.PrintArea" localSheetId="33" hidden="1">#REF!</definedName>
    <definedName name="Z_F56C155F_3AB1_11D3_ABE7_00A0C9DF1063_.wvu.PrintArea" localSheetId="25" hidden="1">#REF!</definedName>
    <definedName name="Z_F56C155F_3AB1_11D3_ABE7_00A0C9DF1063_.wvu.PrintArea" hidden="1">#REF!</definedName>
    <definedName name="Z_F56C1560_3AB1_11D3_ABE7_00A0C9DF1063_.wvu.PrintArea" localSheetId="17" hidden="1">#REF!</definedName>
    <definedName name="Z_F56C1560_3AB1_11D3_ABE7_00A0C9DF1063_.wvu.PrintArea" localSheetId="16" hidden="1">#REF!</definedName>
    <definedName name="Z_F56C1560_3AB1_11D3_ABE7_00A0C9DF1063_.wvu.PrintArea" localSheetId="53" hidden="1">#REF!</definedName>
    <definedName name="Z_F56C1560_3AB1_11D3_ABE7_00A0C9DF1063_.wvu.PrintArea" localSheetId="23" hidden="1">#REF!</definedName>
    <definedName name="Z_F56C1560_3AB1_11D3_ABE7_00A0C9DF1063_.wvu.PrintArea" localSheetId="14" hidden="1">#REF!</definedName>
    <definedName name="Z_F56C1560_3AB1_11D3_ABE7_00A0C9DF1063_.wvu.PrintArea" localSheetId="13" hidden="1">#REF!</definedName>
    <definedName name="Z_F56C1560_3AB1_11D3_ABE7_00A0C9DF1063_.wvu.PrintArea" localSheetId="12" hidden="1">#REF!</definedName>
    <definedName name="Z_F56C1560_3AB1_11D3_ABE7_00A0C9DF1063_.wvu.PrintArea" localSheetId="36" hidden="1">#REF!</definedName>
    <definedName name="Z_F56C1560_3AB1_11D3_ABE7_00A0C9DF1063_.wvu.PrintArea" localSheetId="10" hidden="1">#REF!</definedName>
    <definedName name="Z_F56C1560_3AB1_11D3_ABE7_00A0C9DF1063_.wvu.PrintArea" localSheetId="11" hidden="1">#REF!</definedName>
    <definedName name="Z_F56C1560_3AB1_11D3_ABE7_00A0C9DF1063_.wvu.PrintArea" localSheetId="9" hidden="1">#REF!</definedName>
    <definedName name="Z_F56C1560_3AB1_11D3_ABE7_00A0C9DF1063_.wvu.PrintArea" localSheetId="8" hidden="1">#REF!</definedName>
    <definedName name="Z_F56C1560_3AB1_11D3_ABE7_00A0C9DF1063_.wvu.PrintArea" localSheetId="21" hidden="1">#REF!</definedName>
    <definedName name="Z_F56C1560_3AB1_11D3_ABE7_00A0C9DF1063_.wvu.PrintArea" localSheetId="6" hidden="1">#REF!</definedName>
    <definedName name="Z_F56C1560_3AB1_11D3_ABE7_00A0C9DF1063_.wvu.PrintArea" localSheetId="0" hidden="1">#REF!</definedName>
    <definedName name="Z_F56C1560_3AB1_11D3_ABE7_00A0C9DF1063_.wvu.PrintArea" localSheetId="2" hidden="1">#REF!</definedName>
    <definedName name="Z_F56C1560_3AB1_11D3_ABE7_00A0C9DF1063_.wvu.PrintArea" localSheetId="1" hidden="1">#REF!</definedName>
    <definedName name="Z_F56C1560_3AB1_11D3_ABE7_00A0C9DF1063_.wvu.PrintArea" localSheetId="33" hidden="1">#REF!</definedName>
    <definedName name="Z_F56C1560_3AB1_11D3_ABE7_00A0C9DF1063_.wvu.PrintArea" localSheetId="25" hidden="1">#REF!</definedName>
    <definedName name="Z_F56C1560_3AB1_11D3_ABE7_00A0C9DF1063_.wvu.PrintArea" hidden="1">#REF!</definedName>
    <definedName name="Z_F56C1561_3AB1_11D3_ABE7_00A0C9DF1063_.wvu.PrintArea" localSheetId="17" hidden="1">#REF!</definedName>
    <definedName name="Z_F56C1561_3AB1_11D3_ABE7_00A0C9DF1063_.wvu.PrintArea" localSheetId="16" hidden="1">#REF!</definedName>
    <definedName name="Z_F56C1561_3AB1_11D3_ABE7_00A0C9DF1063_.wvu.PrintArea" localSheetId="53" hidden="1">#REF!</definedName>
    <definedName name="Z_F56C1561_3AB1_11D3_ABE7_00A0C9DF1063_.wvu.PrintArea" localSheetId="23" hidden="1">#REF!</definedName>
    <definedName name="Z_F56C1561_3AB1_11D3_ABE7_00A0C9DF1063_.wvu.PrintArea" localSheetId="14" hidden="1">#REF!</definedName>
    <definedName name="Z_F56C1561_3AB1_11D3_ABE7_00A0C9DF1063_.wvu.PrintArea" localSheetId="13" hidden="1">#REF!</definedName>
    <definedName name="Z_F56C1561_3AB1_11D3_ABE7_00A0C9DF1063_.wvu.PrintArea" localSheetId="12" hidden="1">#REF!</definedName>
    <definedName name="Z_F56C1561_3AB1_11D3_ABE7_00A0C9DF1063_.wvu.PrintArea" localSheetId="36" hidden="1">#REF!</definedName>
    <definedName name="Z_F56C1561_3AB1_11D3_ABE7_00A0C9DF1063_.wvu.PrintArea" localSheetId="10" hidden="1">#REF!</definedName>
    <definedName name="Z_F56C1561_3AB1_11D3_ABE7_00A0C9DF1063_.wvu.PrintArea" localSheetId="11" hidden="1">#REF!</definedName>
    <definedName name="Z_F56C1561_3AB1_11D3_ABE7_00A0C9DF1063_.wvu.PrintArea" localSheetId="9" hidden="1">#REF!</definedName>
    <definedName name="Z_F56C1561_3AB1_11D3_ABE7_00A0C9DF1063_.wvu.PrintArea" localSheetId="8" hidden="1">#REF!</definedName>
    <definedName name="Z_F56C1561_3AB1_11D3_ABE7_00A0C9DF1063_.wvu.PrintArea" localSheetId="21" hidden="1">#REF!</definedName>
    <definedName name="Z_F56C1561_3AB1_11D3_ABE7_00A0C9DF1063_.wvu.PrintArea" localSheetId="6" hidden="1">#REF!</definedName>
    <definedName name="Z_F56C1561_3AB1_11D3_ABE7_00A0C9DF1063_.wvu.PrintArea" localSheetId="0" hidden="1">#REF!</definedName>
    <definedName name="Z_F56C1561_3AB1_11D3_ABE7_00A0C9DF1063_.wvu.PrintArea" localSheetId="2" hidden="1">#REF!</definedName>
    <definedName name="Z_F56C1561_3AB1_11D3_ABE7_00A0C9DF1063_.wvu.PrintArea" localSheetId="1" hidden="1">#REF!</definedName>
    <definedName name="Z_F56C1561_3AB1_11D3_ABE7_00A0C9DF1063_.wvu.PrintArea" localSheetId="33" hidden="1">#REF!</definedName>
    <definedName name="Z_F56C1561_3AB1_11D3_ABE7_00A0C9DF1063_.wvu.PrintArea" localSheetId="25" hidden="1">#REF!</definedName>
    <definedName name="Z_F56C1561_3AB1_11D3_ABE7_00A0C9DF1063_.wvu.PrintArea" hidden="1">#REF!</definedName>
    <definedName name="Z_F56C1563_3AB1_11D3_ABE7_00A0C9DF1063_.wvu.PrintArea" localSheetId="17" hidden="1">#REF!</definedName>
    <definedName name="Z_F56C1563_3AB1_11D3_ABE7_00A0C9DF1063_.wvu.PrintArea" localSheetId="16" hidden="1">#REF!</definedName>
    <definedName name="Z_F56C1563_3AB1_11D3_ABE7_00A0C9DF1063_.wvu.PrintArea" localSheetId="53" hidden="1">#REF!</definedName>
    <definedName name="Z_F56C1563_3AB1_11D3_ABE7_00A0C9DF1063_.wvu.PrintArea" localSheetId="23" hidden="1">#REF!</definedName>
    <definedName name="Z_F56C1563_3AB1_11D3_ABE7_00A0C9DF1063_.wvu.PrintArea" localSheetId="14" hidden="1">#REF!</definedName>
    <definedName name="Z_F56C1563_3AB1_11D3_ABE7_00A0C9DF1063_.wvu.PrintArea" localSheetId="13" hidden="1">#REF!</definedName>
    <definedName name="Z_F56C1563_3AB1_11D3_ABE7_00A0C9DF1063_.wvu.PrintArea" localSheetId="12" hidden="1">#REF!</definedName>
    <definedName name="Z_F56C1563_3AB1_11D3_ABE7_00A0C9DF1063_.wvu.PrintArea" localSheetId="36" hidden="1">#REF!</definedName>
    <definedName name="Z_F56C1563_3AB1_11D3_ABE7_00A0C9DF1063_.wvu.PrintArea" localSheetId="10" hidden="1">#REF!</definedName>
    <definedName name="Z_F56C1563_3AB1_11D3_ABE7_00A0C9DF1063_.wvu.PrintArea" localSheetId="11" hidden="1">#REF!</definedName>
    <definedName name="Z_F56C1563_3AB1_11D3_ABE7_00A0C9DF1063_.wvu.PrintArea" localSheetId="9" hidden="1">#REF!</definedName>
    <definedName name="Z_F56C1563_3AB1_11D3_ABE7_00A0C9DF1063_.wvu.PrintArea" localSheetId="8" hidden="1">#REF!</definedName>
    <definedName name="Z_F56C1563_3AB1_11D3_ABE7_00A0C9DF1063_.wvu.PrintArea" localSheetId="21" hidden="1">#REF!</definedName>
    <definedName name="Z_F56C1563_3AB1_11D3_ABE7_00A0C9DF1063_.wvu.PrintArea" localSheetId="6" hidden="1">#REF!</definedName>
    <definedName name="Z_F56C1563_3AB1_11D3_ABE7_00A0C9DF1063_.wvu.PrintArea" localSheetId="0" hidden="1">#REF!</definedName>
    <definedName name="Z_F56C1563_3AB1_11D3_ABE7_00A0C9DF1063_.wvu.PrintArea" localSheetId="2" hidden="1">#REF!</definedName>
    <definedName name="Z_F56C1563_3AB1_11D3_ABE7_00A0C9DF1063_.wvu.PrintArea" localSheetId="1" hidden="1">#REF!</definedName>
    <definedName name="Z_F56C1563_3AB1_11D3_ABE7_00A0C9DF1063_.wvu.PrintArea" localSheetId="33" hidden="1">#REF!</definedName>
    <definedName name="Z_F56C1563_3AB1_11D3_ABE7_00A0C9DF1063_.wvu.PrintArea" localSheetId="25" hidden="1">#REF!</definedName>
    <definedName name="Z_F56C1563_3AB1_11D3_ABE7_00A0C9DF1063_.wvu.PrintArea" hidden="1">#REF!</definedName>
    <definedName name="Z_F56C1564_3AB1_11D3_ABE7_00A0C9DF1063_.wvu.PrintArea" localSheetId="17" hidden="1">#REF!</definedName>
    <definedName name="Z_F56C1564_3AB1_11D3_ABE7_00A0C9DF1063_.wvu.PrintArea" localSheetId="16" hidden="1">#REF!</definedName>
    <definedName name="Z_F56C1564_3AB1_11D3_ABE7_00A0C9DF1063_.wvu.PrintArea" localSheetId="53" hidden="1">#REF!</definedName>
    <definedName name="Z_F56C1564_3AB1_11D3_ABE7_00A0C9DF1063_.wvu.PrintArea" localSheetId="23" hidden="1">#REF!</definedName>
    <definedName name="Z_F56C1564_3AB1_11D3_ABE7_00A0C9DF1063_.wvu.PrintArea" localSheetId="14" hidden="1">#REF!</definedName>
    <definedName name="Z_F56C1564_3AB1_11D3_ABE7_00A0C9DF1063_.wvu.PrintArea" localSheetId="13" hidden="1">#REF!</definedName>
    <definedName name="Z_F56C1564_3AB1_11D3_ABE7_00A0C9DF1063_.wvu.PrintArea" localSheetId="12" hidden="1">#REF!</definedName>
    <definedName name="Z_F56C1564_3AB1_11D3_ABE7_00A0C9DF1063_.wvu.PrintArea" localSheetId="36" hidden="1">#REF!</definedName>
    <definedName name="Z_F56C1564_3AB1_11D3_ABE7_00A0C9DF1063_.wvu.PrintArea" localSheetId="10" hidden="1">#REF!</definedName>
    <definedName name="Z_F56C1564_3AB1_11D3_ABE7_00A0C9DF1063_.wvu.PrintArea" localSheetId="11" hidden="1">#REF!</definedName>
    <definedName name="Z_F56C1564_3AB1_11D3_ABE7_00A0C9DF1063_.wvu.PrintArea" localSheetId="9" hidden="1">#REF!</definedName>
    <definedName name="Z_F56C1564_3AB1_11D3_ABE7_00A0C9DF1063_.wvu.PrintArea" localSheetId="8" hidden="1">#REF!</definedName>
    <definedName name="Z_F56C1564_3AB1_11D3_ABE7_00A0C9DF1063_.wvu.PrintArea" localSheetId="21" hidden="1">#REF!</definedName>
    <definedName name="Z_F56C1564_3AB1_11D3_ABE7_00A0C9DF1063_.wvu.PrintArea" localSheetId="6" hidden="1">#REF!</definedName>
    <definedName name="Z_F56C1564_3AB1_11D3_ABE7_00A0C9DF1063_.wvu.PrintArea" localSheetId="0" hidden="1">#REF!</definedName>
    <definedName name="Z_F56C1564_3AB1_11D3_ABE7_00A0C9DF1063_.wvu.PrintArea" localSheetId="2" hidden="1">#REF!</definedName>
    <definedName name="Z_F56C1564_3AB1_11D3_ABE7_00A0C9DF1063_.wvu.PrintArea" localSheetId="1" hidden="1">#REF!</definedName>
    <definedName name="Z_F56C1564_3AB1_11D3_ABE7_00A0C9DF1063_.wvu.PrintArea" localSheetId="33" hidden="1">#REF!</definedName>
    <definedName name="Z_F56C1564_3AB1_11D3_ABE7_00A0C9DF1063_.wvu.PrintArea" localSheetId="25" hidden="1">#REF!</definedName>
    <definedName name="Z_F56C1564_3AB1_11D3_ABE7_00A0C9DF1063_.wvu.PrintArea" hidden="1">#REF!</definedName>
    <definedName name="Z_F56C1565_3AB1_11D3_ABE7_00A0C9DF1063_.wvu.PrintArea" localSheetId="17" hidden="1">#REF!</definedName>
    <definedName name="Z_F56C1565_3AB1_11D3_ABE7_00A0C9DF1063_.wvu.PrintArea" localSheetId="16" hidden="1">#REF!</definedName>
    <definedName name="Z_F56C1565_3AB1_11D3_ABE7_00A0C9DF1063_.wvu.PrintArea" localSheetId="53" hidden="1">#REF!</definedName>
    <definedName name="Z_F56C1565_3AB1_11D3_ABE7_00A0C9DF1063_.wvu.PrintArea" localSheetId="23" hidden="1">#REF!</definedName>
    <definedName name="Z_F56C1565_3AB1_11D3_ABE7_00A0C9DF1063_.wvu.PrintArea" localSheetId="14" hidden="1">#REF!</definedName>
    <definedName name="Z_F56C1565_3AB1_11D3_ABE7_00A0C9DF1063_.wvu.PrintArea" localSheetId="13" hidden="1">#REF!</definedName>
    <definedName name="Z_F56C1565_3AB1_11D3_ABE7_00A0C9DF1063_.wvu.PrintArea" localSheetId="12" hidden="1">#REF!</definedName>
    <definedName name="Z_F56C1565_3AB1_11D3_ABE7_00A0C9DF1063_.wvu.PrintArea" localSheetId="36" hidden="1">#REF!</definedName>
    <definedName name="Z_F56C1565_3AB1_11D3_ABE7_00A0C9DF1063_.wvu.PrintArea" localSheetId="10" hidden="1">#REF!</definedName>
    <definedName name="Z_F56C1565_3AB1_11D3_ABE7_00A0C9DF1063_.wvu.PrintArea" localSheetId="11" hidden="1">#REF!</definedName>
    <definedName name="Z_F56C1565_3AB1_11D3_ABE7_00A0C9DF1063_.wvu.PrintArea" localSheetId="9" hidden="1">#REF!</definedName>
    <definedName name="Z_F56C1565_3AB1_11D3_ABE7_00A0C9DF1063_.wvu.PrintArea" localSheetId="8" hidden="1">#REF!</definedName>
    <definedName name="Z_F56C1565_3AB1_11D3_ABE7_00A0C9DF1063_.wvu.PrintArea" localSheetId="21" hidden="1">#REF!</definedName>
    <definedName name="Z_F56C1565_3AB1_11D3_ABE7_00A0C9DF1063_.wvu.PrintArea" localSheetId="6" hidden="1">#REF!</definedName>
    <definedName name="Z_F56C1565_3AB1_11D3_ABE7_00A0C9DF1063_.wvu.PrintArea" localSheetId="0" hidden="1">#REF!</definedName>
    <definedName name="Z_F56C1565_3AB1_11D3_ABE7_00A0C9DF1063_.wvu.PrintArea" localSheetId="2" hidden="1">#REF!</definedName>
    <definedName name="Z_F56C1565_3AB1_11D3_ABE7_00A0C9DF1063_.wvu.PrintArea" localSheetId="1" hidden="1">#REF!</definedName>
    <definedName name="Z_F56C1565_3AB1_11D3_ABE7_00A0C9DF1063_.wvu.PrintArea" localSheetId="33" hidden="1">#REF!</definedName>
    <definedName name="Z_F56C1565_3AB1_11D3_ABE7_00A0C9DF1063_.wvu.PrintArea" localSheetId="25" hidden="1">#REF!</definedName>
    <definedName name="Z_F56C1565_3AB1_11D3_ABE7_00A0C9DF1063_.wvu.PrintArea" hidden="1">#REF!</definedName>
    <definedName name="Z_F56C1566_3AB1_11D3_ABE7_00A0C9DF1063_.wvu.PrintArea" localSheetId="17" hidden="1">#REF!</definedName>
    <definedName name="Z_F56C1566_3AB1_11D3_ABE7_00A0C9DF1063_.wvu.PrintArea" localSheetId="16" hidden="1">#REF!</definedName>
    <definedName name="Z_F56C1566_3AB1_11D3_ABE7_00A0C9DF1063_.wvu.PrintArea" localSheetId="53" hidden="1">#REF!</definedName>
    <definedName name="Z_F56C1566_3AB1_11D3_ABE7_00A0C9DF1063_.wvu.PrintArea" localSheetId="23" hidden="1">#REF!</definedName>
    <definedName name="Z_F56C1566_3AB1_11D3_ABE7_00A0C9DF1063_.wvu.PrintArea" localSheetId="14" hidden="1">#REF!</definedName>
    <definedName name="Z_F56C1566_3AB1_11D3_ABE7_00A0C9DF1063_.wvu.PrintArea" localSheetId="13" hidden="1">#REF!</definedName>
    <definedName name="Z_F56C1566_3AB1_11D3_ABE7_00A0C9DF1063_.wvu.PrintArea" localSheetId="12" hidden="1">#REF!</definedName>
    <definedName name="Z_F56C1566_3AB1_11D3_ABE7_00A0C9DF1063_.wvu.PrintArea" localSheetId="36" hidden="1">#REF!</definedName>
    <definedName name="Z_F56C1566_3AB1_11D3_ABE7_00A0C9DF1063_.wvu.PrintArea" localSheetId="10" hidden="1">#REF!</definedName>
    <definedName name="Z_F56C1566_3AB1_11D3_ABE7_00A0C9DF1063_.wvu.PrintArea" localSheetId="11" hidden="1">#REF!</definedName>
    <definedName name="Z_F56C1566_3AB1_11D3_ABE7_00A0C9DF1063_.wvu.PrintArea" localSheetId="9" hidden="1">#REF!</definedName>
    <definedName name="Z_F56C1566_3AB1_11D3_ABE7_00A0C9DF1063_.wvu.PrintArea" localSheetId="8" hidden="1">#REF!</definedName>
    <definedName name="Z_F56C1566_3AB1_11D3_ABE7_00A0C9DF1063_.wvu.PrintArea" localSheetId="21" hidden="1">#REF!</definedName>
    <definedName name="Z_F56C1566_3AB1_11D3_ABE7_00A0C9DF1063_.wvu.PrintArea" localSheetId="6" hidden="1">#REF!</definedName>
    <definedName name="Z_F56C1566_3AB1_11D3_ABE7_00A0C9DF1063_.wvu.PrintArea" localSheetId="0" hidden="1">#REF!</definedName>
    <definedName name="Z_F56C1566_3AB1_11D3_ABE7_00A0C9DF1063_.wvu.PrintArea" localSheetId="2" hidden="1">#REF!</definedName>
    <definedName name="Z_F56C1566_3AB1_11D3_ABE7_00A0C9DF1063_.wvu.PrintArea" localSheetId="1" hidden="1">#REF!</definedName>
    <definedName name="Z_F56C1566_3AB1_11D3_ABE7_00A0C9DF1063_.wvu.PrintArea" localSheetId="33" hidden="1">#REF!</definedName>
    <definedName name="Z_F56C1566_3AB1_11D3_ABE7_00A0C9DF1063_.wvu.PrintArea" localSheetId="25" hidden="1">#REF!</definedName>
    <definedName name="Z_F56C1566_3AB1_11D3_ABE7_00A0C9DF1063_.wvu.PrintArea" hidden="1">#REF!</definedName>
    <definedName name="Z_F56C1568_3AB1_11D3_ABE7_00A0C9DF1063_.wvu.PrintArea" localSheetId="17" hidden="1">#REF!</definedName>
    <definedName name="Z_F56C1568_3AB1_11D3_ABE7_00A0C9DF1063_.wvu.PrintArea" localSheetId="16" hidden="1">#REF!</definedName>
    <definedName name="Z_F56C1568_3AB1_11D3_ABE7_00A0C9DF1063_.wvu.PrintArea" localSheetId="53" hidden="1">#REF!</definedName>
    <definedName name="Z_F56C1568_3AB1_11D3_ABE7_00A0C9DF1063_.wvu.PrintArea" localSheetId="23" hidden="1">#REF!</definedName>
    <definedName name="Z_F56C1568_3AB1_11D3_ABE7_00A0C9DF1063_.wvu.PrintArea" localSheetId="14" hidden="1">#REF!</definedName>
    <definedName name="Z_F56C1568_3AB1_11D3_ABE7_00A0C9DF1063_.wvu.PrintArea" localSheetId="13" hidden="1">#REF!</definedName>
    <definedName name="Z_F56C1568_3AB1_11D3_ABE7_00A0C9DF1063_.wvu.PrintArea" localSheetId="12" hidden="1">#REF!</definedName>
    <definedName name="Z_F56C1568_3AB1_11D3_ABE7_00A0C9DF1063_.wvu.PrintArea" localSheetId="36" hidden="1">#REF!</definedName>
    <definedName name="Z_F56C1568_3AB1_11D3_ABE7_00A0C9DF1063_.wvu.PrintArea" localSheetId="10" hidden="1">#REF!</definedName>
    <definedName name="Z_F56C1568_3AB1_11D3_ABE7_00A0C9DF1063_.wvu.PrintArea" localSheetId="11" hidden="1">#REF!</definedName>
    <definedName name="Z_F56C1568_3AB1_11D3_ABE7_00A0C9DF1063_.wvu.PrintArea" localSheetId="9" hidden="1">#REF!</definedName>
    <definedName name="Z_F56C1568_3AB1_11D3_ABE7_00A0C9DF1063_.wvu.PrintArea" localSheetId="8" hidden="1">#REF!</definedName>
    <definedName name="Z_F56C1568_3AB1_11D3_ABE7_00A0C9DF1063_.wvu.PrintArea" localSheetId="21" hidden="1">#REF!</definedName>
    <definedName name="Z_F56C1568_3AB1_11D3_ABE7_00A0C9DF1063_.wvu.PrintArea" localSheetId="6" hidden="1">#REF!</definedName>
    <definedName name="Z_F56C1568_3AB1_11D3_ABE7_00A0C9DF1063_.wvu.PrintArea" localSheetId="0" hidden="1">#REF!</definedName>
    <definedName name="Z_F56C1568_3AB1_11D3_ABE7_00A0C9DF1063_.wvu.PrintArea" localSheetId="2" hidden="1">#REF!</definedName>
    <definedName name="Z_F56C1568_3AB1_11D3_ABE7_00A0C9DF1063_.wvu.PrintArea" localSheetId="1" hidden="1">#REF!</definedName>
    <definedName name="Z_F56C1568_3AB1_11D3_ABE7_00A0C9DF1063_.wvu.PrintArea" localSheetId="33" hidden="1">#REF!</definedName>
    <definedName name="Z_F56C1568_3AB1_11D3_ABE7_00A0C9DF1063_.wvu.PrintArea" localSheetId="25" hidden="1">#REF!</definedName>
    <definedName name="Z_F56C1568_3AB1_11D3_ABE7_00A0C9DF1063_.wvu.PrintArea" hidden="1">#REF!</definedName>
    <definedName name="Z_F56C1569_3AB1_11D3_ABE7_00A0C9DF1063_.wvu.PrintArea" localSheetId="17" hidden="1">#REF!</definedName>
    <definedName name="Z_F56C1569_3AB1_11D3_ABE7_00A0C9DF1063_.wvu.PrintArea" localSheetId="16" hidden="1">#REF!</definedName>
    <definedName name="Z_F56C1569_3AB1_11D3_ABE7_00A0C9DF1063_.wvu.PrintArea" localSheetId="53" hidden="1">#REF!</definedName>
    <definedName name="Z_F56C1569_3AB1_11D3_ABE7_00A0C9DF1063_.wvu.PrintArea" localSheetId="23" hidden="1">#REF!</definedName>
    <definedName name="Z_F56C1569_3AB1_11D3_ABE7_00A0C9DF1063_.wvu.PrintArea" localSheetId="14" hidden="1">#REF!</definedName>
    <definedName name="Z_F56C1569_3AB1_11D3_ABE7_00A0C9DF1063_.wvu.PrintArea" localSheetId="13" hidden="1">#REF!</definedName>
    <definedName name="Z_F56C1569_3AB1_11D3_ABE7_00A0C9DF1063_.wvu.PrintArea" localSheetId="12" hidden="1">#REF!</definedName>
    <definedName name="Z_F56C1569_3AB1_11D3_ABE7_00A0C9DF1063_.wvu.PrintArea" localSheetId="36" hidden="1">#REF!</definedName>
    <definedName name="Z_F56C1569_3AB1_11D3_ABE7_00A0C9DF1063_.wvu.PrintArea" localSheetId="10" hidden="1">#REF!</definedName>
    <definedName name="Z_F56C1569_3AB1_11D3_ABE7_00A0C9DF1063_.wvu.PrintArea" localSheetId="11" hidden="1">#REF!</definedName>
    <definedName name="Z_F56C1569_3AB1_11D3_ABE7_00A0C9DF1063_.wvu.PrintArea" localSheetId="9" hidden="1">#REF!</definedName>
    <definedName name="Z_F56C1569_3AB1_11D3_ABE7_00A0C9DF1063_.wvu.PrintArea" localSheetId="8" hidden="1">#REF!</definedName>
    <definedName name="Z_F56C1569_3AB1_11D3_ABE7_00A0C9DF1063_.wvu.PrintArea" localSheetId="21" hidden="1">#REF!</definedName>
    <definedName name="Z_F56C1569_3AB1_11D3_ABE7_00A0C9DF1063_.wvu.PrintArea" localSheetId="6" hidden="1">#REF!</definedName>
    <definedName name="Z_F56C1569_3AB1_11D3_ABE7_00A0C9DF1063_.wvu.PrintArea" localSheetId="0" hidden="1">#REF!</definedName>
    <definedName name="Z_F56C1569_3AB1_11D3_ABE7_00A0C9DF1063_.wvu.PrintArea" localSheetId="2" hidden="1">#REF!</definedName>
    <definedName name="Z_F56C1569_3AB1_11D3_ABE7_00A0C9DF1063_.wvu.PrintArea" localSheetId="1" hidden="1">#REF!</definedName>
    <definedName name="Z_F56C1569_3AB1_11D3_ABE7_00A0C9DF1063_.wvu.PrintArea" localSheetId="33" hidden="1">#REF!</definedName>
    <definedName name="Z_F56C1569_3AB1_11D3_ABE7_00A0C9DF1063_.wvu.PrintArea" localSheetId="25" hidden="1">#REF!</definedName>
    <definedName name="Z_F56C1569_3AB1_11D3_ABE7_00A0C9DF1063_.wvu.PrintArea" hidden="1">#REF!</definedName>
    <definedName name="Z_F854DE9C_9E82_11D3_9DB2_00A0C9DF29FD_.wvu.PrintArea" localSheetId="17" hidden="1">#REF!</definedName>
    <definedName name="Z_F854DE9C_9E82_11D3_9DB2_00A0C9DF29FD_.wvu.PrintArea" localSheetId="16" hidden="1">#REF!</definedName>
    <definedName name="Z_F854DE9C_9E82_11D3_9DB2_00A0C9DF29FD_.wvu.PrintArea" localSheetId="53" hidden="1">#REF!</definedName>
    <definedName name="Z_F854DE9C_9E82_11D3_9DB2_00A0C9DF29FD_.wvu.PrintArea" localSheetId="23" hidden="1">#REF!</definedName>
    <definedName name="Z_F854DE9C_9E82_11D3_9DB2_00A0C9DF29FD_.wvu.PrintArea" localSheetId="14" hidden="1">#REF!</definedName>
    <definedName name="Z_F854DE9C_9E82_11D3_9DB2_00A0C9DF29FD_.wvu.PrintArea" localSheetId="13" hidden="1">#REF!</definedName>
    <definedName name="Z_F854DE9C_9E82_11D3_9DB2_00A0C9DF29FD_.wvu.PrintArea" localSheetId="12" hidden="1">#REF!</definedName>
    <definedName name="Z_F854DE9C_9E82_11D3_9DB2_00A0C9DF29FD_.wvu.PrintArea" localSheetId="36" hidden="1">#REF!</definedName>
    <definedName name="Z_F854DE9C_9E82_11D3_9DB2_00A0C9DF29FD_.wvu.PrintArea" localSheetId="10" hidden="1">#REF!</definedName>
    <definedName name="Z_F854DE9C_9E82_11D3_9DB2_00A0C9DF29FD_.wvu.PrintArea" localSheetId="11" hidden="1">#REF!</definedName>
    <definedName name="Z_F854DE9C_9E82_11D3_9DB2_00A0C9DF29FD_.wvu.PrintArea" localSheetId="9" hidden="1">#REF!</definedName>
    <definedName name="Z_F854DE9C_9E82_11D3_9DB2_00A0C9DF29FD_.wvu.PrintArea" localSheetId="8" hidden="1">#REF!</definedName>
    <definedName name="Z_F854DE9C_9E82_11D3_9DB2_00A0C9DF29FD_.wvu.PrintArea" localSheetId="21" hidden="1">#REF!</definedName>
    <definedName name="Z_F854DE9C_9E82_11D3_9DB2_00A0C9DF29FD_.wvu.PrintArea" localSheetId="6" hidden="1">#REF!</definedName>
    <definedName name="Z_F854DE9C_9E82_11D3_9DB2_00A0C9DF29FD_.wvu.PrintArea" localSheetId="0" hidden="1">#REF!</definedName>
    <definedName name="Z_F854DE9C_9E82_11D3_9DB2_00A0C9DF29FD_.wvu.PrintArea" localSheetId="2" hidden="1">#REF!</definedName>
    <definedName name="Z_F854DE9C_9E82_11D3_9DB2_00A0C9DF29FD_.wvu.PrintArea" localSheetId="1" hidden="1">#REF!</definedName>
    <definedName name="Z_F854DE9C_9E82_11D3_9DB2_00A0C9DF29FD_.wvu.PrintArea" localSheetId="33" hidden="1">#REF!</definedName>
    <definedName name="Z_F854DE9C_9E82_11D3_9DB2_00A0C9DF29FD_.wvu.PrintArea" localSheetId="25" hidden="1">#REF!</definedName>
    <definedName name="Z_F854DE9C_9E82_11D3_9DB2_00A0C9DF29FD_.wvu.PrintArea" hidden="1">#REF!</definedName>
    <definedName name="Z_F854DE9D_9E82_11D3_9DB2_00A0C9DF29FD_.wvu.PrintArea" localSheetId="17" hidden="1">#REF!</definedName>
    <definedName name="Z_F854DE9D_9E82_11D3_9DB2_00A0C9DF29FD_.wvu.PrintArea" localSheetId="16" hidden="1">#REF!</definedName>
    <definedName name="Z_F854DE9D_9E82_11D3_9DB2_00A0C9DF29FD_.wvu.PrintArea" localSheetId="53" hidden="1">#REF!</definedName>
    <definedName name="Z_F854DE9D_9E82_11D3_9DB2_00A0C9DF29FD_.wvu.PrintArea" localSheetId="23" hidden="1">#REF!</definedName>
    <definedName name="Z_F854DE9D_9E82_11D3_9DB2_00A0C9DF29FD_.wvu.PrintArea" localSheetId="14" hidden="1">#REF!</definedName>
    <definedName name="Z_F854DE9D_9E82_11D3_9DB2_00A0C9DF29FD_.wvu.PrintArea" localSheetId="13" hidden="1">#REF!</definedName>
    <definedName name="Z_F854DE9D_9E82_11D3_9DB2_00A0C9DF29FD_.wvu.PrintArea" localSheetId="12" hidden="1">#REF!</definedName>
    <definedName name="Z_F854DE9D_9E82_11D3_9DB2_00A0C9DF29FD_.wvu.PrintArea" localSheetId="36" hidden="1">#REF!</definedName>
    <definedName name="Z_F854DE9D_9E82_11D3_9DB2_00A0C9DF29FD_.wvu.PrintArea" localSheetId="10" hidden="1">#REF!</definedName>
    <definedName name="Z_F854DE9D_9E82_11D3_9DB2_00A0C9DF29FD_.wvu.PrintArea" localSheetId="11" hidden="1">#REF!</definedName>
    <definedName name="Z_F854DE9D_9E82_11D3_9DB2_00A0C9DF29FD_.wvu.PrintArea" localSheetId="9" hidden="1">#REF!</definedName>
    <definedName name="Z_F854DE9D_9E82_11D3_9DB2_00A0C9DF29FD_.wvu.PrintArea" localSheetId="8" hidden="1">#REF!</definedName>
    <definedName name="Z_F854DE9D_9E82_11D3_9DB2_00A0C9DF29FD_.wvu.PrintArea" localSheetId="21" hidden="1">#REF!</definedName>
    <definedName name="Z_F854DE9D_9E82_11D3_9DB2_00A0C9DF29FD_.wvu.PrintArea" localSheetId="6" hidden="1">#REF!</definedName>
    <definedName name="Z_F854DE9D_9E82_11D3_9DB2_00A0C9DF29FD_.wvu.PrintArea" localSheetId="0" hidden="1">#REF!</definedName>
    <definedName name="Z_F854DE9D_9E82_11D3_9DB2_00A0C9DF29FD_.wvu.PrintArea" localSheetId="2" hidden="1">#REF!</definedName>
    <definedName name="Z_F854DE9D_9E82_11D3_9DB2_00A0C9DF29FD_.wvu.PrintArea" localSheetId="1" hidden="1">#REF!</definedName>
    <definedName name="Z_F854DE9D_9E82_11D3_9DB2_00A0C9DF29FD_.wvu.PrintArea" localSheetId="33" hidden="1">#REF!</definedName>
    <definedName name="Z_F854DE9D_9E82_11D3_9DB2_00A0C9DF29FD_.wvu.PrintArea" localSheetId="25" hidden="1">#REF!</definedName>
    <definedName name="Z_F854DE9D_9E82_11D3_9DB2_00A0C9DF29FD_.wvu.PrintArea" hidden="1">#REF!</definedName>
    <definedName name="Z_F854DE9F_9E82_11D3_9DB2_00A0C9DF29FD_.wvu.PrintArea" localSheetId="17" hidden="1">#REF!</definedName>
    <definedName name="Z_F854DE9F_9E82_11D3_9DB2_00A0C9DF29FD_.wvu.PrintArea" localSheetId="16" hidden="1">#REF!</definedName>
    <definedName name="Z_F854DE9F_9E82_11D3_9DB2_00A0C9DF29FD_.wvu.PrintArea" localSheetId="53" hidden="1">#REF!</definedName>
    <definedName name="Z_F854DE9F_9E82_11D3_9DB2_00A0C9DF29FD_.wvu.PrintArea" localSheetId="23" hidden="1">#REF!</definedName>
    <definedName name="Z_F854DE9F_9E82_11D3_9DB2_00A0C9DF29FD_.wvu.PrintArea" localSheetId="14" hidden="1">#REF!</definedName>
    <definedName name="Z_F854DE9F_9E82_11D3_9DB2_00A0C9DF29FD_.wvu.PrintArea" localSheetId="13" hidden="1">#REF!</definedName>
    <definedName name="Z_F854DE9F_9E82_11D3_9DB2_00A0C9DF29FD_.wvu.PrintArea" localSheetId="12" hidden="1">#REF!</definedName>
    <definedName name="Z_F854DE9F_9E82_11D3_9DB2_00A0C9DF29FD_.wvu.PrintArea" localSheetId="36" hidden="1">#REF!</definedName>
    <definedName name="Z_F854DE9F_9E82_11D3_9DB2_00A0C9DF29FD_.wvu.PrintArea" localSheetId="10" hidden="1">#REF!</definedName>
    <definedName name="Z_F854DE9F_9E82_11D3_9DB2_00A0C9DF29FD_.wvu.PrintArea" localSheetId="11" hidden="1">#REF!</definedName>
    <definedName name="Z_F854DE9F_9E82_11D3_9DB2_00A0C9DF29FD_.wvu.PrintArea" localSheetId="9" hidden="1">#REF!</definedName>
    <definedName name="Z_F854DE9F_9E82_11D3_9DB2_00A0C9DF29FD_.wvu.PrintArea" localSheetId="8" hidden="1">#REF!</definedName>
    <definedName name="Z_F854DE9F_9E82_11D3_9DB2_00A0C9DF29FD_.wvu.PrintArea" localSheetId="21" hidden="1">#REF!</definedName>
    <definedName name="Z_F854DE9F_9E82_11D3_9DB2_00A0C9DF29FD_.wvu.PrintArea" localSheetId="6" hidden="1">#REF!</definedName>
    <definedName name="Z_F854DE9F_9E82_11D3_9DB2_00A0C9DF29FD_.wvu.PrintArea" localSheetId="0" hidden="1">#REF!</definedName>
    <definedName name="Z_F854DE9F_9E82_11D3_9DB2_00A0C9DF29FD_.wvu.PrintArea" localSheetId="2" hidden="1">#REF!</definedName>
    <definedName name="Z_F854DE9F_9E82_11D3_9DB2_00A0C9DF29FD_.wvu.PrintArea" localSheetId="1" hidden="1">#REF!</definedName>
    <definedName name="Z_F854DE9F_9E82_11D3_9DB2_00A0C9DF29FD_.wvu.PrintArea" localSheetId="33" hidden="1">#REF!</definedName>
    <definedName name="Z_F854DE9F_9E82_11D3_9DB2_00A0C9DF29FD_.wvu.PrintArea" localSheetId="25" hidden="1">#REF!</definedName>
    <definedName name="Z_F854DE9F_9E82_11D3_9DB2_00A0C9DF29FD_.wvu.PrintArea" hidden="1">#REF!</definedName>
    <definedName name="Z_F854DEA0_9E82_11D3_9DB2_00A0C9DF29FD_.wvu.PrintArea" localSheetId="17" hidden="1">#REF!</definedName>
    <definedName name="Z_F854DEA0_9E82_11D3_9DB2_00A0C9DF29FD_.wvu.PrintArea" localSheetId="16" hidden="1">#REF!</definedName>
    <definedName name="Z_F854DEA0_9E82_11D3_9DB2_00A0C9DF29FD_.wvu.PrintArea" localSheetId="53" hidden="1">#REF!</definedName>
    <definedName name="Z_F854DEA0_9E82_11D3_9DB2_00A0C9DF29FD_.wvu.PrintArea" localSheetId="23" hidden="1">#REF!</definedName>
    <definedName name="Z_F854DEA0_9E82_11D3_9DB2_00A0C9DF29FD_.wvu.PrintArea" localSheetId="14" hidden="1">#REF!</definedName>
    <definedName name="Z_F854DEA0_9E82_11D3_9DB2_00A0C9DF29FD_.wvu.PrintArea" localSheetId="13" hidden="1">#REF!</definedName>
    <definedName name="Z_F854DEA0_9E82_11D3_9DB2_00A0C9DF29FD_.wvu.PrintArea" localSheetId="12" hidden="1">#REF!</definedName>
    <definedName name="Z_F854DEA0_9E82_11D3_9DB2_00A0C9DF29FD_.wvu.PrintArea" localSheetId="36" hidden="1">#REF!</definedName>
    <definedName name="Z_F854DEA0_9E82_11D3_9DB2_00A0C9DF29FD_.wvu.PrintArea" localSheetId="10" hidden="1">#REF!</definedName>
    <definedName name="Z_F854DEA0_9E82_11D3_9DB2_00A0C9DF29FD_.wvu.PrintArea" localSheetId="11" hidden="1">#REF!</definedName>
    <definedName name="Z_F854DEA0_9E82_11D3_9DB2_00A0C9DF29FD_.wvu.PrintArea" localSheetId="9" hidden="1">#REF!</definedName>
    <definedName name="Z_F854DEA0_9E82_11D3_9DB2_00A0C9DF29FD_.wvu.PrintArea" localSheetId="8" hidden="1">#REF!</definedName>
    <definedName name="Z_F854DEA0_9E82_11D3_9DB2_00A0C9DF29FD_.wvu.PrintArea" localSheetId="21" hidden="1">#REF!</definedName>
    <definedName name="Z_F854DEA0_9E82_11D3_9DB2_00A0C9DF29FD_.wvu.PrintArea" localSheetId="6" hidden="1">#REF!</definedName>
    <definedName name="Z_F854DEA0_9E82_11D3_9DB2_00A0C9DF29FD_.wvu.PrintArea" localSheetId="0" hidden="1">#REF!</definedName>
    <definedName name="Z_F854DEA0_9E82_11D3_9DB2_00A0C9DF29FD_.wvu.PrintArea" localSheetId="2" hidden="1">#REF!</definedName>
    <definedName name="Z_F854DEA0_9E82_11D3_9DB2_00A0C9DF29FD_.wvu.PrintArea" localSheetId="1" hidden="1">#REF!</definedName>
    <definedName name="Z_F854DEA0_9E82_11D3_9DB2_00A0C9DF29FD_.wvu.PrintArea" localSheetId="33" hidden="1">#REF!</definedName>
    <definedName name="Z_F854DEA0_9E82_11D3_9DB2_00A0C9DF29FD_.wvu.PrintArea" localSheetId="25" hidden="1">#REF!</definedName>
    <definedName name="Z_F854DEA0_9E82_11D3_9DB2_00A0C9DF29FD_.wvu.PrintArea" hidden="1">#REF!</definedName>
    <definedName name="Z_F854DEA1_9E82_11D3_9DB2_00A0C9DF29FD_.wvu.PrintArea" localSheetId="17" hidden="1">#REF!</definedName>
    <definedName name="Z_F854DEA1_9E82_11D3_9DB2_00A0C9DF29FD_.wvu.PrintArea" localSheetId="16" hidden="1">#REF!</definedName>
    <definedName name="Z_F854DEA1_9E82_11D3_9DB2_00A0C9DF29FD_.wvu.PrintArea" localSheetId="53" hidden="1">#REF!</definedName>
    <definedName name="Z_F854DEA1_9E82_11D3_9DB2_00A0C9DF29FD_.wvu.PrintArea" localSheetId="23" hidden="1">#REF!</definedName>
    <definedName name="Z_F854DEA1_9E82_11D3_9DB2_00A0C9DF29FD_.wvu.PrintArea" localSheetId="14" hidden="1">#REF!</definedName>
    <definedName name="Z_F854DEA1_9E82_11D3_9DB2_00A0C9DF29FD_.wvu.PrintArea" localSheetId="13" hidden="1">#REF!</definedName>
    <definedName name="Z_F854DEA1_9E82_11D3_9DB2_00A0C9DF29FD_.wvu.PrintArea" localSheetId="12" hidden="1">#REF!</definedName>
    <definedName name="Z_F854DEA1_9E82_11D3_9DB2_00A0C9DF29FD_.wvu.PrintArea" localSheetId="36" hidden="1">#REF!</definedName>
    <definedName name="Z_F854DEA1_9E82_11D3_9DB2_00A0C9DF29FD_.wvu.PrintArea" localSheetId="10" hidden="1">#REF!</definedName>
    <definedName name="Z_F854DEA1_9E82_11D3_9DB2_00A0C9DF29FD_.wvu.PrintArea" localSheetId="11" hidden="1">#REF!</definedName>
    <definedName name="Z_F854DEA1_9E82_11D3_9DB2_00A0C9DF29FD_.wvu.PrintArea" localSheetId="9" hidden="1">#REF!</definedName>
    <definedName name="Z_F854DEA1_9E82_11D3_9DB2_00A0C9DF29FD_.wvu.PrintArea" localSheetId="8" hidden="1">#REF!</definedName>
    <definedName name="Z_F854DEA1_9E82_11D3_9DB2_00A0C9DF29FD_.wvu.PrintArea" localSheetId="21" hidden="1">#REF!</definedName>
    <definedName name="Z_F854DEA1_9E82_11D3_9DB2_00A0C9DF29FD_.wvu.PrintArea" localSheetId="6" hidden="1">#REF!</definedName>
    <definedName name="Z_F854DEA1_9E82_11D3_9DB2_00A0C9DF29FD_.wvu.PrintArea" localSheetId="0" hidden="1">#REF!</definedName>
    <definedName name="Z_F854DEA1_9E82_11D3_9DB2_00A0C9DF29FD_.wvu.PrintArea" localSheetId="2" hidden="1">#REF!</definedName>
    <definedName name="Z_F854DEA1_9E82_11D3_9DB2_00A0C9DF29FD_.wvu.PrintArea" localSheetId="1" hidden="1">#REF!</definedName>
    <definedName name="Z_F854DEA1_9E82_11D3_9DB2_00A0C9DF29FD_.wvu.PrintArea" localSheetId="33" hidden="1">#REF!</definedName>
    <definedName name="Z_F854DEA1_9E82_11D3_9DB2_00A0C9DF29FD_.wvu.PrintArea" localSheetId="25" hidden="1">#REF!</definedName>
    <definedName name="Z_F854DEA1_9E82_11D3_9DB2_00A0C9DF29FD_.wvu.PrintArea" hidden="1">#REF!</definedName>
    <definedName name="Z_F854DEA2_9E82_11D3_9DB2_00A0C9DF29FD_.wvu.PrintArea" localSheetId="17" hidden="1">#REF!</definedName>
    <definedName name="Z_F854DEA2_9E82_11D3_9DB2_00A0C9DF29FD_.wvu.PrintArea" localSheetId="16" hidden="1">#REF!</definedName>
    <definedName name="Z_F854DEA2_9E82_11D3_9DB2_00A0C9DF29FD_.wvu.PrintArea" localSheetId="53" hidden="1">#REF!</definedName>
    <definedName name="Z_F854DEA2_9E82_11D3_9DB2_00A0C9DF29FD_.wvu.PrintArea" localSheetId="23" hidden="1">#REF!</definedName>
    <definedName name="Z_F854DEA2_9E82_11D3_9DB2_00A0C9DF29FD_.wvu.PrintArea" localSheetId="14" hidden="1">#REF!</definedName>
    <definedName name="Z_F854DEA2_9E82_11D3_9DB2_00A0C9DF29FD_.wvu.PrintArea" localSheetId="13" hidden="1">#REF!</definedName>
    <definedName name="Z_F854DEA2_9E82_11D3_9DB2_00A0C9DF29FD_.wvu.PrintArea" localSheetId="12" hidden="1">#REF!</definedName>
    <definedName name="Z_F854DEA2_9E82_11D3_9DB2_00A0C9DF29FD_.wvu.PrintArea" localSheetId="36" hidden="1">#REF!</definedName>
    <definedName name="Z_F854DEA2_9E82_11D3_9DB2_00A0C9DF29FD_.wvu.PrintArea" localSheetId="10" hidden="1">#REF!</definedName>
    <definedName name="Z_F854DEA2_9E82_11D3_9DB2_00A0C9DF29FD_.wvu.PrintArea" localSheetId="11" hidden="1">#REF!</definedName>
    <definedName name="Z_F854DEA2_9E82_11D3_9DB2_00A0C9DF29FD_.wvu.PrintArea" localSheetId="9" hidden="1">#REF!</definedName>
    <definedName name="Z_F854DEA2_9E82_11D3_9DB2_00A0C9DF29FD_.wvu.PrintArea" localSheetId="8" hidden="1">#REF!</definedName>
    <definedName name="Z_F854DEA2_9E82_11D3_9DB2_00A0C9DF29FD_.wvu.PrintArea" localSheetId="21" hidden="1">#REF!</definedName>
    <definedName name="Z_F854DEA2_9E82_11D3_9DB2_00A0C9DF29FD_.wvu.PrintArea" localSheetId="6" hidden="1">#REF!</definedName>
    <definedName name="Z_F854DEA2_9E82_11D3_9DB2_00A0C9DF29FD_.wvu.PrintArea" localSheetId="0" hidden="1">#REF!</definedName>
    <definedName name="Z_F854DEA2_9E82_11D3_9DB2_00A0C9DF29FD_.wvu.PrintArea" localSheetId="2" hidden="1">#REF!</definedName>
    <definedName name="Z_F854DEA2_9E82_11D3_9DB2_00A0C9DF29FD_.wvu.PrintArea" localSheetId="1" hidden="1">#REF!</definedName>
    <definedName name="Z_F854DEA2_9E82_11D3_9DB2_00A0C9DF29FD_.wvu.PrintArea" localSheetId="33" hidden="1">#REF!</definedName>
    <definedName name="Z_F854DEA2_9E82_11D3_9DB2_00A0C9DF29FD_.wvu.PrintArea" localSheetId="25" hidden="1">#REF!</definedName>
    <definedName name="Z_F854DEA2_9E82_11D3_9DB2_00A0C9DF29FD_.wvu.PrintArea" hidden="1">#REF!</definedName>
    <definedName name="Z_F854DEA4_9E82_11D3_9DB2_00A0C9DF29FD_.wvu.PrintArea" localSheetId="17" hidden="1">#REF!</definedName>
    <definedName name="Z_F854DEA4_9E82_11D3_9DB2_00A0C9DF29FD_.wvu.PrintArea" localSheetId="16" hidden="1">#REF!</definedName>
    <definedName name="Z_F854DEA4_9E82_11D3_9DB2_00A0C9DF29FD_.wvu.PrintArea" localSheetId="53" hidden="1">#REF!</definedName>
    <definedName name="Z_F854DEA4_9E82_11D3_9DB2_00A0C9DF29FD_.wvu.PrintArea" localSheetId="23" hidden="1">#REF!</definedName>
    <definedName name="Z_F854DEA4_9E82_11D3_9DB2_00A0C9DF29FD_.wvu.PrintArea" localSheetId="14" hidden="1">#REF!</definedName>
    <definedName name="Z_F854DEA4_9E82_11D3_9DB2_00A0C9DF29FD_.wvu.PrintArea" localSheetId="13" hidden="1">#REF!</definedName>
    <definedName name="Z_F854DEA4_9E82_11D3_9DB2_00A0C9DF29FD_.wvu.PrintArea" localSheetId="12" hidden="1">#REF!</definedName>
    <definedName name="Z_F854DEA4_9E82_11D3_9DB2_00A0C9DF29FD_.wvu.PrintArea" localSheetId="36" hidden="1">#REF!</definedName>
    <definedName name="Z_F854DEA4_9E82_11D3_9DB2_00A0C9DF29FD_.wvu.PrintArea" localSheetId="10" hidden="1">#REF!</definedName>
    <definedName name="Z_F854DEA4_9E82_11D3_9DB2_00A0C9DF29FD_.wvu.PrintArea" localSheetId="11" hidden="1">#REF!</definedName>
    <definedName name="Z_F854DEA4_9E82_11D3_9DB2_00A0C9DF29FD_.wvu.PrintArea" localSheetId="9" hidden="1">#REF!</definedName>
    <definedName name="Z_F854DEA4_9E82_11D3_9DB2_00A0C9DF29FD_.wvu.PrintArea" localSheetId="8" hidden="1">#REF!</definedName>
    <definedName name="Z_F854DEA4_9E82_11D3_9DB2_00A0C9DF29FD_.wvu.PrintArea" localSheetId="21" hidden="1">#REF!</definedName>
    <definedName name="Z_F854DEA4_9E82_11D3_9DB2_00A0C9DF29FD_.wvu.PrintArea" localSheetId="6" hidden="1">#REF!</definedName>
    <definedName name="Z_F854DEA4_9E82_11D3_9DB2_00A0C9DF29FD_.wvu.PrintArea" localSheetId="0" hidden="1">#REF!</definedName>
    <definedName name="Z_F854DEA4_9E82_11D3_9DB2_00A0C9DF29FD_.wvu.PrintArea" localSheetId="2" hidden="1">#REF!</definedName>
    <definedName name="Z_F854DEA4_9E82_11D3_9DB2_00A0C9DF29FD_.wvu.PrintArea" localSheetId="1" hidden="1">#REF!</definedName>
    <definedName name="Z_F854DEA4_9E82_11D3_9DB2_00A0C9DF29FD_.wvu.PrintArea" localSheetId="33" hidden="1">#REF!</definedName>
    <definedName name="Z_F854DEA4_9E82_11D3_9DB2_00A0C9DF29FD_.wvu.PrintArea" localSheetId="25" hidden="1">#REF!</definedName>
    <definedName name="Z_F854DEA4_9E82_11D3_9DB2_00A0C9DF29FD_.wvu.PrintArea" hidden="1">#REF!</definedName>
    <definedName name="Z_F854DEA5_9E82_11D3_9DB2_00A0C9DF29FD_.wvu.PrintArea" localSheetId="17" hidden="1">#REF!</definedName>
    <definedName name="Z_F854DEA5_9E82_11D3_9DB2_00A0C9DF29FD_.wvu.PrintArea" localSheetId="16" hidden="1">#REF!</definedName>
    <definedName name="Z_F854DEA5_9E82_11D3_9DB2_00A0C9DF29FD_.wvu.PrintArea" localSheetId="53" hidden="1">#REF!</definedName>
    <definedName name="Z_F854DEA5_9E82_11D3_9DB2_00A0C9DF29FD_.wvu.PrintArea" localSheetId="23" hidden="1">#REF!</definedName>
    <definedName name="Z_F854DEA5_9E82_11D3_9DB2_00A0C9DF29FD_.wvu.PrintArea" localSheetId="14" hidden="1">#REF!</definedName>
    <definedName name="Z_F854DEA5_9E82_11D3_9DB2_00A0C9DF29FD_.wvu.PrintArea" localSheetId="13" hidden="1">#REF!</definedName>
    <definedName name="Z_F854DEA5_9E82_11D3_9DB2_00A0C9DF29FD_.wvu.PrintArea" localSheetId="12" hidden="1">#REF!</definedName>
    <definedName name="Z_F854DEA5_9E82_11D3_9DB2_00A0C9DF29FD_.wvu.PrintArea" localSheetId="36" hidden="1">#REF!</definedName>
    <definedName name="Z_F854DEA5_9E82_11D3_9DB2_00A0C9DF29FD_.wvu.PrintArea" localSheetId="10" hidden="1">#REF!</definedName>
    <definedName name="Z_F854DEA5_9E82_11D3_9DB2_00A0C9DF29FD_.wvu.PrintArea" localSheetId="11" hidden="1">#REF!</definedName>
    <definedName name="Z_F854DEA5_9E82_11D3_9DB2_00A0C9DF29FD_.wvu.PrintArea" localSheetId="9" hidden="1">#REF!</definedName>
    <definedName name="Z_F854DEA5_9E82_11D3_9DB2_00A0C9DF29FD_.wvu.PrintArea" localSheetId="8" hidden="1">#REF!</definedName>
    <definedName name="Z_F854DEA5_9E82_11D3_9DB2_00A0C9DF29FD_.wvu.PrintArea" localSheetId="21" hidden="1">#REF!</definedName>
    <definedName name="Z_F854DEA5_9E82_11D3_9DB2_00A0C9DF29FD_.wvu.PrintArea" localSheetId="6" hidden="1">#REF!</definedName>
    <definedName name="Z_F854DEA5_9E82_11D3_9DB2_00A0C9DF29FD_.wvu.PrintArea" localSheetId="0" hidden="1">#REF!</definedName>
    <definedName name="Z_F854DEA5_9E82_11D3_9DB2_00A0C9DF29FD_.wvu.PrintArea" localSheetId="2" hidden="1">#REF!</definedName>
    <definedName name="Z_F854DEA5_9E82_11D3_9DB2_00A0C9DF29FD_.wvu.PrintArea" localSheetId="1" hidden="1">#REF!</definedName>
    <definedName name="Z_F854DEA5_9E82_11D3_9DB2_00A0C9DF29FD_.wvu.PrintArea" localSheetId="33" hidden="1">#REF!</definedName>
    <definedName name="Z_F854DEA5_9E82_11D3_9DB2_00A0C9DF29FD_.wvu.PrintArea" localSheetId="25" hidden="1">#REF!</definedName>
    <definedName name="Z_F854DEA5_9E82_11D3_9DB2_00A0C9DF29FD_.wvu.PrintArea" hidden="1">#REF!</definedName>
    <definedName name="Z_F854DEA6_9E82_11D3_9DB2_00A0C9DF29FD_.wvu.PrintArea" localSheetId="17" hidden="1">#REF!</definedName>
    <definedName name="Z_F854DEA6_9E82_11D3_9DB2_00A0C9DF29FD_.wvu.PrintArea" localSheetId="16" hidden="1">#REF!</definedName>
    <definedName name="Z_F854DEA6_9E82_11D3_9DB2_00A0C9DF29FD_.wvu.PrintArea" localSheetId="53" hidden="1">#REF!</definedName>
    <definedName name="Z_F854DEA6_9E82_11D3_9DB2_00A0C9DF29FD_.wvu.PrintArea" localSheetId="23" hidden="1">#REF!</definedName>
    <definedName name="Z_F854DEA6_9E82_11D3_9DB2_00A0C9DF29FD_.wvu.PrintArea" localSheetId="14" hidden="1">#REF!</definedName>
    <definedName name="Z_F854DEA6_9E82_11D3_9DB2_00A0C9DF29FD_.wvu.PrintArea" localSheetId="13" hidden="1">#REF!</definedName>
    <definedName name="Z_F854DEA6_9E82_11D3_9DB2_00A0C9DF29FD_.wvu.PrintArea" localSheetId="12" hidden="1">#REF!</definedName>
    <definedName name="Z_F854DEA6_9E82_11D3_9DB2_00A0C9DF29FD_.wvu.PrintArea" localSheetId="36" hidden="1">#REF!</definedName>
    <definedName name="Z_F854DEA6_9E82_11D3_9DB2_00A0C9DF29FD_.wvu.PrintArea" localSheetId="10" hidden="1">#REF!</definedName>
    <definedName name="Z_F854DEA6_9E82_11D3_9DB2_00A0C9DF29FD_.wvu.PrintArea" localSheetId="11" hidden="1">#REF!</definedName>
    <definedName name="Z_F854DEA6_9E82_11D3_9DB2_00A0C9DF29FD_.wvu.PrintArea" localSheetId="9" hidden="1">#REF!</definedName>
    <definedName name="Z_F854DEA6_9E82_11D3_9DB2_00A0C9DF29FD_.wvu.PrintArea" localSheetId="8" hidden="1">#REF!</definedName>
    <definedName name="Z_F854DEA6_9E82_11D3_9DB2_00A0C9DF29FD_.wvu.PrintArea" localSheetId="21" hidden="1">#REF!</definedName>
    <definedName name="Z_F854DEA6_9E82_11D3_9DB2_00A0C9DF29FD_.wvu.PrintArea" localSheetId="6" hidden="1">#REF!</definedName>
    <definedName name="Z_F854DEA6_9E82_11D3_9DB2_00A0C9DF29FD_.wvu.PrintArea" localSheetId="0" hidden="1">#REF!</definedName>
    <definedName name="Z_F854DEA6_9E82_11D3_9DB2_00A0C9DF29FD_.wvu.PrintArea" localSheetId="2" hidden="1">#REF!</definedName>
    <definedName name="Z_F854DEA6_9E82_11D3_9DB2_00A0C9DF29FD_.wvu.PrintArea" localSheetId="1" hidden="1">#REF!</definedName>
    <definedName name="Z_F854DEA6_9E82_11D3_9DB2_00A0C9DF29FD_.wvu.PrintArea" localSheetId="33" hidden="1">#REF!</definedName>
    <definedName name="Z_F854DEA6_9E82_11D3_9DB2_00A0C9DF29FD_.wvu.PrintArea" localSheetId="25" hidden="1">#REF!</definedName>
    <definedName name="Z_F854DEA6_9E82_11D3_9DB2_00A0C9DF29FD_.wvu.PrintArea" hidden="1">#REF!</definedName>
    <definedName name="Z_F854DEA7_9E82_11D3_9DB2_00A0C9DF29FD_.wvu.PrintArea" localSheetId="17" hidden="1">#REF!</definedName>
    <definedName name="Z_F854DEA7_9E82_11D3_9DB2_00A0C9DF29FD_.wvu.PrintArea" localSheetId="16" hidden="1">#REF!</definedName>
    <definedName name="Z_F854DEA7_9E82_11D3_9DB2_00A0C9DF29FD_.wvu.PrintArea" localSheetId="53" hidden="1">#REF!</definedName>
    <definedName name="Z_F854DEA7_9E82_11D3_9DB2_00A0C9DF29FD_.wvu.PrintArea" localSheetId="23" hidden="1">#REF!</definedName>
    <definedName name="Z_F854DEA7_9E82_11D3_9DB2_00A0C9DF29FD_.wvu.PrintArea" localSheetId="14" hidden="1">#REF!</definedName>
    <definedName name="Z_F854DEA7_9E82_11D3_9DB2_00A0C9DF29FD_.wvu.PrintArea" localSheetId="13" hidden="1">#REF!</definedName>
    <definedName name="Z_F854DEA7_9E82_11D3_9DB2_00A0C9DF29FD_.wvu.PrintArea" localSheetId="12" hidden="1">#REF!</definedName>
    <definedName name="Z_F854DEA7_9E82_11D3_9DB2_00A0C9DF29FD_.wvu.PrintArea" localSheetId="36" hidden="1">#REF!</definedName>
    <definedName name="Z_F854DEA7_9E82_11D3_9DB2_00A0C9DF29FD_.wvu.PrintArea" localSheetId="10" hidden="1">#REF!</definedName>
    <definedName name="Z_F854DEA7_9E82_11D3_9DB2_00A0C9DF29FD_.wvu.PrintArea" localSheetId="11" hidden="1">#REF!</definedName>
    <definedName name="Z_F854DEA7_9E82_11D3_9DB2_00A0C9DF29FD_.wvu.PrintArea" localSheetId="9" hidden="1">#REF!</definedName>
    <definedName name="Z_F854DEA7_9E82_11D3_9DB2_00A0C9DF29FD_.wvu.PrintArea" localSheetId="8" hidden="1">#REF!</definedName>
    <definedName name="Z_F854DEA7_9E82_11D3_9DB2_00A0C9DF29FD_.wvu.PrintArea" localSheetId="21" hidden="1">#REF!</definedName>
    <definedName name="Z_F854DEA7_9E82_11D3_9DB2_00A0C9DF29FD_.wvu.PrintArea" localSheetId="6" hidden="1">#REF!</definedName>
    <definedName name="Z_F854DEA7_9E82_11D3_9DB2_00A0C9DF29FD_.wvu.PrintArea" localSheetId="0" hidden="1">#REF!</definedName>
    <definedName name="Z_F854DEA7_9E82_11D3_9DB2_00A0C9DF29FD_.wvu.PrintArea" localSheetId="2" hidden="1">#REF!</definedName>
    <definedName name="Z_F854DEA7_9E82_11D3_9DB2_00A0C9DF29FD_.wvu.PrintArea" localSheetId="1" hidden="1">#REF!</definedName>
    <definedName name="Z_F854DEA7_9E82_11D3_9DB2_00A0C9DF29FD_.wvu.PrintArea" localSheetId="33" hidden="1">#REF!</definedName>
    <definedName name="Z_F854DEA7_9E82_11D3_9DB2_00A0C9DF29FD_.wvu.PrintArea" localSheetId="25" hidden="1">#REF!</definedName>
    <definedName name="Z_F854DEA7_9E82_11D3_9DB2_00A0C9DF29FD_.wvu.PrintArea" hidden="1">#REF!</definedName>
    <definedName name="Z_F854DEA9_9E82_11D3_9DB2_00A0C9DF29FD_.wvu.PrintArea" localSheetId="17" hidden="1">#REF!</definedName>
    <definedName name="Z_F854DEA9_9E82_11D3_9DB2_00A0C9DF29FD_.wvu.PrintArea" localSheetId="16" hidden="1">#REF!</definedName>
    <definedName name="Z_F854DEA9_9E82_11D3_9DB2_00A0C9DF29FD_.wvu.PrintArea" localSheetId="53" hidden="1">#REF!</definedName>
    <definedName name="Z_F854DEA9_9E82_11D3_9DB2_00A0C9DF29FD_.wvu.PrintArea" localSheetId="23" hidden="1">#REF!</definedName>
    <definedName name="Z_F854DEA9_9E82_11D3_9DB2_00A0C9DF29FD_.wvu.PrintArea" localSheetId="14" hidden="1">#REF!</definedName>
    <definedName name="Z_F854DEA9_9E82_11D3_9DB2_00A0C9DF29FD_.wvu.PrintArea" localSheetId="13" hidden="1">#REF!</definedName>
    <definedName name="Z_F854DEA9_9E82_11D3_9DB2_00A0C9DF29FD_.wvu.PrintArea" localSheetId="12" hidden="1">#REF!</definedName>
    <definedName name="Z_F854DEA9_9E82_11D3_9DB2_00A0C9DF29FD_.wvu.PrintArea" localSheetId="36" hidden="1">#REF!</definedName>
    <definedName name="Z_F854DEA9_9E82_11D3_9DB2_00A0C9DF29FD_.wvu.PrintArea" localSheetId="10" hidden="1">#REF!</definedName>
    <definedName name="Z_F854DEA9_9E82_11D3_9DB2_00A0C9DF29FD_.wvu.PrintArea" localSheetId="11" hidden="1">#REF!</definedName>
    <definedName name="Z_F854DEA9_9E82_11D3_9DB2_00A0C9DF29FD_.wvu.PrintArea" localSheetId="9" hidden="1">#REF!</definedName>
    <definedName name="Z_F854DEA9_9E82_11D3_9DB2_00A0C9DF29FD_.wvu.PrintArea" localSheetId="8" hidden="1">#REF!</definedName>
    <definedName name="Z_F854DEA9_9E82_11D3_9DB2_00A0C9DF29FD_.wvu.PrintArea" localSheetId="21" hidden="1">#REF!</definedName>
    <definedName name="Z_F854DEA9_9E82_11D3_9DB2_00A0C9DF29FD_.wvu.PrintArea" localSheetId="6" hidden="1">#REF!</definedName>
    <definedName name="Z_F854DEA9_9E82_11D3_9DB2_00A0C9DF29FD_.wvu.PrintArea" localSheetId="0" hidden="1">#REF!</definedName>
    <definedName name="Z_F854DEA9_9E82_11D3_9DB2_00A0C9DF29FD_.wvu.PrintArea" localSheetId="2" hidden="1">#REF!</definedName>
    <definedName name="Z_F854DEA9_9E82_11D3_9DB2_00A0C9DF29FD_.wvu.PrintArea" localSheetId="1" hidden="1">#REF!</definedName>
    <definedName name="Z_F854DEA9_9E82_11D3_9DB2_00A0C9DF29FD_.wvu.PrintArea" localSheetId="33" hidden="1">#REF!</definedName>
    <definedName name="Z_F854DEA9_9E82_11D3_9DB2_00A0C9DF29FD_.wvu.PrintArea" localSheetId="25" hidden="1">#REF!</definedName>
    <definedName name="Z_F854DEA9_9E82_11D3_9DB2_00A0C9DF29FD_.wvu.PrintArea" hidden="1">#REF!</definedName>
    <definedName name="Z_F854DEAA_9E82_11D3_9DB2_00A0C9DF29FD_.wvu.PrintArea" localSheetId="17" hidden="1">#REF!</definedName>
    <definedName name="Z_F854DEAA_9E82_11D3_9DB2_00A0C9DF29FD_.wvu.PrintArea" localSheetId="16" hidden="1">#REF!</definedName>
    <definedName name="Z_F854DEAA_9E82_11D3_9DB2_00A0C9DF29FD_.wvu.PrintArea" localSheetId="53" hidden="1">#REF!</definedName>
    <definedName name="Z_F854DEAA_9E82_11D3_9DB2_00A0C9DF29FD_.wvu.PrintArea" localSheetId="23" hidden="1">#REF!</definedName>
    <definedName name="Z_F854DEAA_9E82_11D3_9DB2_00A0C9DF29FD_.wvu.PrintArea" localSheetId="14" hidden="1">#REF!</definedName>
    <definedName name="Z_F854DEAA_9E82_11D3_9DB2_00A0C9DF29FD_.wvu.PrintArea" localSheetId="13" hidden="1">#REF!</definedName>
    <definedName name="Z_F854DEAA_9E82_11D3_9DB2_00A0C9DF29FD_.wvu.PrintArea" localSheetId="12" hidden="1">#REF!</definedName>
    <definedName name="Z_F854DEAA_9E82_11D3_9DB2_00A0C9DF29FD_.wvu.PrintArea" localSheetId="36" hidden="1">#REF!</definedName>
    <definedName name="Z_F854DEAA_9E82_11D3_9DB2_00A0C9DF29FD_.wvu.PrintArea" localSheetId="10" hidden="1">#REF!</definedName>
    <definedName name="Z_F854DEAA_9E82_11D3_9DB2_00A0C9DF29FD_.wvu.PrintArea" localSheetId="11" hidden="1">#REF!</definedName>
    <definedName name="Z_F854DEAA_9E82_11D3_9DB2_00A0C9DF29FD_.wvu.PrintArea" localSheetId="9" hidden="1">#REF!</definedName>
    <definedName name="Z_F854DEAA_9E82_11D3_9DB2_00A0C9DF29FD_.wvu.PrintArea" localSheetId="8" hidden="1">#REF!</definedName>
    <definedName name="Z_F854DEAA_9E82_11D3_9DB2_00A0C9DF29FD_.wvu.PrintArea" localSheetId="21" hidden="1">#REF!</definedName>
    <definedName name="Z_F854DEAA_9E82_11D3_9DB2_00A0C9DF29FD_.wvu.PrintArea" localSheetId="6" hidden="1">#REF!</definedName>
    <definedName name="Z_F854DEAA_9E82_11D3_9DB2_00A0C9DF29FD_.wvu.PrintArea" localSheetId="0" hidden="1">#REF!</definedName>
    <definedName name="Z_F854DEAA_9E82_11D3_9DB2_00A0C9DF29FD_.wvu.PrintArea" localSheetId="2" hidden="1">#REF!</definedName>
    <definedName name="Z_F854DEAA_9E82_11D3_9DB2_00A0C9DF29FD_.wvu.PrintArea" localSheetId="1" hidden="1">#REF!</definedName>
    <definedName name="Z_F854DEAA_9E82_11D3_9DB2_00A0C9DF29FD_.wvu.PrintArea" localSheetId="33" hidden="1">#REF!</definedName>
    <definedName name="Z_F854DEAA_9E82_11D3_9DB2_00A0C9DF29FD_.wvu.PrintArea" localSheetId="25" hidden="1">#REF!</definedName>
    <definedName name="Z_F854DEAA_9E82_11D3_9DB2_00A0C9DF29FD_.wvu.PrintArea" hidden="1">#REF!</definedName>
    <definedName name="Z_F854DEAC_9E82_11D3_9DB2_00A0C9DF29FD_.wvu.PrintArea" localSheetId="17" hidden="1">#REF!</definedName>
    <definedName name="Z_F854DEAC_9E82_11D3_9DB2_00A0C9DF29FD_.wvu.PrintArea" localSheetId="16" hidden="1">#REF!</definedName>
    <definedName name="Z_F854DEAC_9E82_11D3_9DB2_00A0C9DF29FD_.wvu.PrintArea" localSheetId="53" hidden="1">#REF!</definedName>
    <definedName name="Z_F854DEAC_9E82_11D3_9DB2_00A0C9DF29FD_.wvu.PrintArea" localSheetId="23" hidden="1">#REF!</definedName>
    <definedName name="Z_F854DEAC_9E82_11D3_9DB2_00A0C9DF29FD_.wvu.PrintArea" localSheetId="14" hidden="1">#REF!</definedName>
    <definedName name="Z_F854DEAC_9E82_11D3_9DB2_00A0C9DF29FD_.wvu.PrintArea" localSheetId="13" hidden="1">#REF!</definedName>
    <definedName name="Z_F854DEAC_9E82_11D3_9DB2_00A0C9DF29FD_.wvu.PrintArea" localSheetId="12" hidden="1">#REF!</definedName>
    <definedName name="Z_F854DEAC_9E82_11D3_9DB2_00A0C9DF29FD_.wvu.PrintArea" localSheetId="36" hidden="1">#REF!</definedName>
    <definedName name="Z_F854DEAC_9E82_11D3_9DB2_00A0C9DF29FD_.wvu.PrintArea" localSheetId="10" hidden="1">#REF!</definedName>
    <definedName name="Z_F854DEAC_9E82_11D3_9DB2_00A0C9DF29FD_.wvu.PrintArea" localSheetId="11" hidden="1">#REF!</definedName>
    <definedName name="Z_F854DEAC_9E82_11D3_9DB2_00A0C9DF29FD_.wvu.PrintArea" localSheetId="9" hidden="1">#REF!</definedName>
    <definedName name="Z_F854DEAC_9E82_11D3_9DB2_00A0C9DF29FD_.wvu.PrintArea" localSheetId="8" hidden="1">#REF!</definedName>
    <definedName name="Z_F854DEAC_9E82_11D3_9DB2_00A0C9DF29FD_.wvu.PrintArea" localSheetId="21" hidden="1">#REF!</definedName>
    <definedName name="Z_F854DEAC_9E82_11D3_9DB2_00A0C9DF29FD_.wvu.PrintArea" localSheetId="6" hidden="1">#REF!</definedName>
    <definedName name="Z_F854DEAC_9E82_11D3_9DB2_00A0C9DF29FD_.wvu.PrintArea" localSheetId="0" hidden="1">#REF!</definedName>
    <definedName name="Z_F854DEAC_9E82_11D3_9DB2_00A0C9DF29FD_.wvu.PrintArea" localSheetId="2" hidden="1">#REF!</definedName>
    <definedName name="Z_F854DEAC_9E82_11D3_9DB2_00A0C9DF29FD_.wvu.PrintArea" localSheetId="1" hidden="1">#REF!</definedName>
    <definedName name="Z_F854DEAC_9E82_11D3_9DB2_00A0C9DF29FD_.wvu.PrintArea" localSheetId="33" hidden="1">#REF!</definedName>
    <definedName name="Z_F854DEAC_9E82_11D3_9DB2_00A0C9DF29FD_.wvu.PrintArea" localSheetId="25" hidden="1">#REF!</definedName>
    <definedName name="Z_F854DEAC_9E82_11D3_9DB2_00A0C9DF29FD_.wvu.PrintArea" hidden="1">#REF!</definedName>
    <definedName name="Z_F854DEAD_9E82_11D3_9DB2_00A0C9DF29FD_.wvu.PrintArea" localSheetId="17" hidden="1">#REF!</definedName>
    <definedName name="Z_F854DEAD_9E82_11D3_9DB2_00A0C9DF29FD_.wvu.PrintArea" localSheetId="16" hidden="1">#REF!</definedName>
    <definedName name="Z_F854DEAD_9E82_11D3_9DB2_00A0C9DF29FD_.wvu.PrintArea" localSheetId="53" hidden="1">#REF!</definedName>
    <definedName name="Z_F854DEAD_9E82_11D3_9DB2_00A0C9DF29FD_.wvu.PrintArea" localSheetId="23" hidden="1">#REF!</definedName>
    <definedName name="Z_F854DEAD_9E82_11D3_9DB2_00A0C9DF29FD_.wvu.PrintArea" localSheetId="14" hidden="1">#REF!</definedName>
    <definedName name="Z_F854DEAD_9E82_11D3_9DB2_00A0C9DF29FD_.wvu.PrintArea" localSheetId="13" hidden="1">#REF!</definedName>
    <definedName name="Z_F854DEAD_9E82_11D3_9DB2_00A0C9DF29FD_.wvu.PrintArea" localSheetId="12" hidden="1">#REF!</definedName>
    <definedName name="Z_F854DEAD_9E82_11D3_9DB2_00A0C9DF29FD_.wvu.PrintArea" localSheetId="36" hidden="1">#REF!</definedName>
    <definedName name="Z_F854DEAD_9E82_11D3_9DB2_00A0C9DF29FD_.wvu.PrintArea" localSheetId="10" hidden="1">#REF!</definedName>
    <definedName name="Z_F854DEAD_9E82_11D3_9DB2_00A0C9DF29FD_.wvu.PrintArea" localSheetId="11" hidden="1">#REF!</definedName>
    <definedName name="Z_F854DEAD_9E82_11D3_9DB2_00A0C9DF29FD_.wvu.PrintArea" localSheetId="9" hidden="1">#REF!</definedName>
    <definedName name="Z_F854DEAD_9E82_11D3_9DB2_00A0C9DF29FD_.wvu.PrintArea" localSheetId="8" hidden="1">#REF!</definedName>
    <definedName name="Z_F854DEAD_9E82_11D3_9DB2_00A0C9DF29FD_.wvu.PrintArea" localSheetId="21" hidden="1">#REF!</definedName>
    <definedName name="Z_F854DEAD_9E82_11D3_9DB2_00A0C9DF29FD_.wvu.PrintArea" localSheetId="6" hidden="1">#REF!</definedName>
    <definedName name="Z_F854DEAD_9E82_11D3_9DB2_00A0C9DF29FD_.wvu.PrintArea" localSheetId="0" hidden="1">#REF!</definedName>
    <definedName name="Z_F854DEAD_9E82_11D3_9DB2_00A0C9DF29FD_.wvu.PrintArea" localSheetId="2" hidden="1">#REF!</definedName>
    <definedName name="Z_F854DEAD_9E82_11D3_9DB2_00A0C9DF29FD_.wvu.PrintArea" localSheetId="1" hidden="1">#REF!</definedName>
    <definedName name="Z_F854DEAD_9E82_11D3_9DB2_00A0C9DF29FD_.wvu.PrintArea" localSheetId="33" hidden="1">#REF!</definedName>
    <definedName name="Z_F854DEAD_9E82_11D3_9DB2_00A0C9DF29FD_.wvu.PrintArea" localSheetId="25" hidden="1">#REF!</definedName>
    <definedName name="Z_F854DEAD_9E82_11D3_9DB2_00A0C9DF29FD_.wvu.PrintArea" hidden="1">#REF!</definedName>
    <definedName name="Z_F854DEAF_9E82_11D3_9DB2_00A0C9DF29FD_.wvu.PrintArea" localSheetId="17" hidden="1">#REF!</definedName>
    <definedName name="Z_F854DEAF_9E82_11D3_9DB2_00A0C9DF29FD_.wvu.PrintArea" localSheetId="16" hidden="1">#REF!</definedName>
    <definedName name="Z_F854DEAF_9E82_11D3_9DB2_00A0C9DF29FD_.wvu.PrintArea" localSheetId="53" hidden="1">#REF!</definedName>
    <definedName name="Z_F854DEAF_9E82_11D3_9DB2_00A0C9DF29FD_.wvu.PrintArea" localSheetId="23" hidden="1">#REF!</definedName>
    <definedName name="Z_F854DEAF_9E82_11D3_9DB2_00A0C9DF29FD_.wvu.PrintArea" localSheetId="14" hidden="1">#REF!</definedName>
    <definedName name="Z_F854DEAF_9E82_11D3_9DB2_00A0C9DF29FD_.wvu.PrintArea" localSheetId="13" hidden="1">#REF!</definedName>
    <definedName name="Z_F854DEAF_9E82_11D3_9DB2_00A0C9DF29FD_.wvu.PrintArea" localSheetId="12" hidden="1">#REF!</definedName>
    <definedName name="Z_F854DEAF_9E82_11D3_9DB2_00A0C9DF29FD_.wvu.PrintArea" localSheetId="36" hidden="1">#REF!</definedName>
    <definedName name="Z_F854DEAF_9E82_11D3_9DB2_00A0C9DF29FD_.wvu.PrintArea" localSheetId="10" hidden="1">#REF!</definedName>
    <definedName name="Z_F854DEAF_9E82_11D3_9DB2_00A0C9DF29FD_.wvu.PrintArea" localSheetId="11" hidden="1">#REF!</definedName>
    <definedName name="Z_F854DEAF_9E82_11D3_9DB2_00A0C9DF29FD_.wvu.PrintArea" localSheetId="9" hidden="1">#REF!</definedName>
    <definedName name="Z_F854DEAF_9E82_11D3_9DB2_00A0C9DF29FD_.wvu.PrintArea" localSheetId="8" hidden="1">#REF!</definedName>
    <definedName name="Z_F854DEAF_9E82_11D3_9DB2_00A0C9DF29FD_.wvu.PrintArea" localSheetId="21" hidden="1">#REF!</definedName>
    <definedName name="Z_F854DEAF_9E82_11D3_9DB2_00A0C9DF29FD_.wvu.PrintArea" localSheetId="6" hidden="1">#REF!</definedName>
    <definedName name="Z_F854DEAF_9E82_11D3_9DB2_00A0C9DF29FD_.wvu.PrintArea" localSheetId="0" hidden="1">#REF!</definedName>
    <definedName name="Z_F854DEAF_9E82_11D3_9DB2_00A0C9DF29FD_.wvu.PrintArea" localSheetId="2" hidden="1">#REF!</definedName>
    <definedName name="Z_F854DEAF_9E82_11D3_9DB2_00A0C9DF29FD_.wvu.PrintArea" localSheetId="1" hidden="1">#REF!</definedName>
    <definedName name="Z_F854DEAF_9E82_11D3_9DB2_00A0C9DF29FD_.wvu.PrintArea" localSheetId="33" hidden="1">#REF!</definedName>
    <definedName name="Z_F854DEAF_9E82_11D3_9DB2_00A0C9DF29FD_.wvu.PrintArea" localSheetId="25" hidden="1">#REF!</definedName>
    <definedName name="Z_F854DEAF_9E82_11D3_9DB2_00A0C9DF29FD_.wvu.PrintArea" hidden="1">#REF!</definedName>
    <definedName name="Z_F854DEB0_9E82_11D3_9DB2_00A0C9DF29FD_.wvu.PrintArea" localSheetId="17" hidden="1">#REF!</definedName>
    <definedName name="Z_F854DEB0_9E82_11D3_9DB2_00A0C9DF29FD_.wvu.PrintArea" localSheetId="16" hidden="1">#REF!</definedName>
    <definedName name="Z_F854DEB0_9E82_11D3_9DB2_00A0C9DF29FD_.wvu.PrintArea" localSheetId="53" hidden="1">#REF!</definedName>
    <definedName name="Z_F854DEB0_9E82_11D3_9DB2_00A0C9DF29FD_.wvu.PrintArea" localSheetId="23" hidden="1">#REF!</definedName>
    <definedName name="Z_F854DEB0_9E82_11D3_9DB2_00A0C9DF29FD_.wvu.PrintArea" localSheetId="14" hidden="1">#REF!</definedName>
    <definedName name="Z_F854DEB0_9E82_11D3_9DB2_00A0C9DF29FD_.wvu.PrintArea" localSheetId="13" hidden="1">#REF!</definedName>
    <definedName name="Z_F854DEB0_9E82_11D3_9DB2_00A0C9DF29FD_.wvu.PrintArea" localSheetId="12" hidden="1">#REF!</definedName>
    <definedName name="Z_F854DEB0_9E82_11D3_9DB2_00A0C9DF29FD_.wvu.PrintArea" localSheetId="36" hidden="1">#REF!</definedName>
    <definedName name="Z_F854DEB0_9E82_11D3_9DB2_00A0C9DF29FD_.wvu.PrintArea" localSheetId="10" hidden="1">#REF!</definedName>
    <definedName name="Z_F854DEB0_9E82_11D3_9DB2_00A0C9DF29FD_.wvu.PrintArea" localSheetId="11" hidden="1">#REF!</definedName>
    <definedName name="Z_F854DEB0_9E82_11D3_9DB2_00A0C9DF29FD_.wvu.PrintArea" localSheetId="9" hidden="1">#REF!</definedName>
    <definedName name="Z_F854DEB0_9E82_11D3_9DB2_00A0C9DF29FD_.wvu.PrintArea" localSheetId="8" hidden="1">#REF!</definedName>
    <definedName name="Z_F854DEB0_9E82_11D3_9DB2_00A0C9DF29FD_.wvu.PrintArea" localSheetId="21" hidden="1">#REF!</definedName>
    <definedName name="Z_F854DEB0_9E82_11D3_9DB2_00A0C9DF29FD_.wvu.PrintArea" localSheetId="6" hidden="1">#REF!</definedName>
    <definedName name="Z_F854DEB0_9E82_11D3_9DB2_00A0C9DF29FD_.wvu.PrintArea" localSheetId="0" hidden="1">#REF!</definedName>
    <definedName name="Z_F854DEB0_9E82_11D3_9DB2_00A0C9DF29FD_.wvu.PrintArea" localSheetId="2" hidden="1">#REF!</definedName>
    <definedName name="Z_F854DEB0_9E82_11D3_9DB2_00A0C9DF29FD_.wvu.PrintArea" localSheetId="1" hidden="1">#REF!</definedName>
    <definedName name="Z_F854DEB0_9E82_11D3_9DB2_00A0C9DF29FD_.wvu.PrintArea" localSheetId="33" hidden="1">#REF!</definedName>
    <definedName name="Z_F854DEB0_9E82_11D3_9DB2_00A0C9DF29FD_.wvu.PrintArea" localSheetId="25" hidden="1">#REF!</definedName>
    <definedName name="Z_F854DEB0_9E82_11D3_9DB2_00A0C9DF29FD_.wvu.PrintArea" hidden="1">#REF!</definedName>
    <definedName name="Z_F854DEB1_9E82_11D3_9DB2_00A0C9DF29FD_.wvu.PrintArea" localSheetId="17" hidden="1">#REF!</definedName>
    <definedName name="Z_F854DEB1_9E82_11D3_9DB2_00A0C9DF29FD_.wvu.PrintArea" localSheetId="16" hidden="1">#REF!</definedName>
    <definedName name="Z_F854DEB1_9E82_11D3_9DB2_00A0C9DF29FD_.wvu.PrintArea" localSheetId="53" hidden="1">#REF!</definedName>
    <definedName name="Z_F854DEB1_9E82_11D3_9DB2_00A0C9DF29FD_.wvu.PrintArea" localSheetId="23" hidden="1">#REF!</definedName>
    <definedName name="Z_F854DEB1_9E82_11D3_9DB2_00A0C9DF29FD_.wvu.PrintArea" localSheetId="14" hidden="1">#REF!</definedName>
    <definedName name="Z_F854DEB1_9E82_11D3_9DB2_00A0C9DF29FD_.wvu.PrintArea" localSheetId="13" hidden="1">#REF!</definedName>
    <definedName name="Z_F854DEB1_9E82_11D3_9DB2_00A0C9DF29FD_.wvu.PrintArea" localSheetId="12" hidden="1">#REF!</definedName>
    <definedName name="Z_F854DEB1_9E82_11D3_9DB2_00A0C9DF29FD_.wvu.PrintArea" localSheetId="36" hidden="1">#REF!</definedName>
    <definedName name="Z_F854DEB1_9E82_11D3_9DB2_00A0C9DF29FD_.wvu.PrintArea" localSheetId="10" hidden="1">#REF!</definedName>
    <definedName name="Z_F854DEB1_9E82_11D3_9DB2_00A0C9DF29FD_.wvu.PrintArea" localSheetId="11" hidden="1">#REF!</definedName>
    <definedName name="Z_F854DEB1_9E82_11D3_9DB2_00A0C9DF29FD_.wvu.PrintArea" localSheetId="9" hidden="1">#REF!</definedName>
    <definedName name="Z_F854DEB1_9E82_11D3_9DB2_00A0C9DF29FD_.wvu.PrintArea" localSheetId="8" hidden="1">#REF!</definedName>
    <definedName name="Z_F854DEB1_9E82_11D3_9DB2_00A0C9DF29FD_.wvu.PrintArea" localSheetId="21" hidden="1">#REF!</definedName>
    <definedName name="Z_F854DEB1_9E82_11D3_9DB2_00A0C9DF29FD_.wvu.PrintArea" localSheetId="6" hidden="1">#REF!</definedName>
    <definedName name="Z_F854DEB1_9E82_11D3_9DB2_00A0C9DF29FD_.wvu.PrintArea" localSheetId="0" hidden="1">#REF!</definedName>
    <definedName name="Z_F854DEB1_9E82_11D3_9DB2_00A0C9DF29FD_.wvu.PrintArea" localSheetId="2" hidden="1">#REF!</definedName>
    <definedName name="Z_F854DEB1_9E82_11D3_9DB2_00A0C9DF29FD_.wvu.PrintArea" localSheetId="1" hidden="1">#REF!</definedName>
    <definedName name="Z_F854DEB1_9E82_11D3_9DB2_00A0C9DF29FD_.wvu.PrintArea" localSheetId="33" hidden="1">#REF!</definedName>
    <definedName name="Z_F854DEB1_9E82_11D3_9DB2_00A0C9DF29FD_.wvu.PrintArea" localSheetId="25" hidden="1">#REF!</definedName>
    <definedName name="Z_F854DEB1_9E82_11D3_9DB2_00A0C9DF29FD_.wvu.PrintArea" hidden="1">#REF!</definedName>
    <definedName name="Z_F854DEB2_9E82_11D3_9DB2_00A0C9DF29FD_.wvu.PrintArea" localSheetId="17" hidden="1">#REF!</definedName>
    <definedName name="Z_F854DEB2_9E82_11D3_9DB2_00A0C9DF29FD_.wvu.PrintArea" localSheetId="16" hidden="1">#REF!</definedName>
    <definedName name="Z_F854DEB2_9E82_11D3_9DB2_00A0C9DF29FD_.wvu.PrintArea" localSheetId="53" hidden="1">#REF!</definedName>
    <definedName name="Z_F854DEB2_9E82_11D3_9DB2_00A0C9DF29FD_.wvu.PrintArea" localSheetId="23" hidden="1">#REF!</definedName>
    <definedName name="Z_F854DEB2_9E82_11D3_9DB2_00A0C9DF29FD_.wvu.PrintArea" localSheetId="14" hidden="1">#REF!</definedName>
    <definedName name="Z_F854DEB2_9E82_11D3_9DB2_00A0C9DF29FD_.wvu.PrintArea" localSheetId="13" hidden="1">#REF!</definedName>
    <definedName name="Z_F854DEB2_9E82_11D3_9DB2_00A0C9DF29FD_.wvu.PrintArea" localSheetId="12" hidden="1">#REF!</definedName>
    <definedName name="Z_F854DEB2_9E82_11D3_9DB2_00A0C9DF29FD_.wvu.PrintArea" localSheetId="36" hidden="1">#REF!</definedName>
    <definedName name="Z_F854DEB2_9E82_11D3_9DB2_00A0C9DF29FD_.wvu.PrintArea" localSheetId="10" hidden="1">#REF!</definedName>
    <definedName name="Z_F854DEB2_9E82_11D3_9DB2_00A0C9DF29FD_.wvu.PrintArea" localSheetId="11" hidden="1">#REF!</definedName>
    <definedName name="Z_F854DEB2_9E82_11D3_9DB2_00A0C9DF29FD_.wvu.PrintArea" localSheetId="9" hidden="1">#REF!</definedName>
    <definedName name="Z_F854DEB2_9E82_11D3_9DB2_00A0C9DF29FD_.wvu.PrintArea" localSheetId="8" hidden="1">#REF!</definedName>
    <definedName name="Z_F854DEB2_9E82_11D3_9DB2_00A0C9DF29FD_.wvu.PrintArea" localSheetId="21" hidden="1">#REF!</definedName>
    <definedName name="Z_F854DEB2_9E82_11D3_9DB2_00A0C9DF29FD_.wvu.PrintArea" localSheetId="6" hidden="1">#REF!</definedName>
    <definedName name="Z_F854DEB2_9E82_11D3_9DB2_00A0C9DF29FD_.wvu.PrintArea" localSheetId="0" hidden="1">#REF!</definedName>
    <definedName name="Z_F854DEB2_9E82_11D3_9DB2_00A0C9DF29FD_.wvu.PrintArea" localSheetId="2" hidden="1">#REF!</definedName>
    <definedName name="Z_F854DEB2_9E82_11D3_9DB2_00A0C9DF29FD_.wvu.PrintArea" localSheetId="1" hidden="1">#REF!</definedName>
    <definedName name="Z_F854DEB2_9E82_11D3_9DB2_00A0C9DF29FD_.wvu.PrintArea" localSheetId="33" hidden="1">#REF!</definedName>
    <definedName name="Z_F854DEB2_9E82_11D3_9DB2_00A0C9DF29FD_.wvu.PrintArea" localSheetId="25" hidden="1">#REF!</definedName>
    <definedName name="Z_F854DEB2_9E82_11D3_9DB2_00A0C9DF29FD_.wvu.PrintArea" hidden="1">#REF!</definedName>
    <definedName name="Z_F854DEB4_9E82_11D3_9DB2_00A0C9DF29FD_.wvu.PrintArea" localSheetId="17" hidden="1">#REF!</definedName>
    <definedName name="Z_F854DEB4_9E82_11D3_9DB2_00A0C9DF29FD_.wvu.PrintArea" localSheetId="16" hidden="1">#REF!</definedName>
    <definedName name="Z_F854DEB4_9E82_11D3_9DB2_00A0C9DF29FD_.wvu.PrintArea" localSheetId="53" hidden="1">#REF!</definedName>
    <definedName name="Z_F854DEB4_9E82_11D3_9DB2_00A0C9DF29FD_.wvu.PrintArea" localSheetId="23" hidden="1">#REF!</definedName>
    <definedName name="Z_F854DEB4_9E82_11D3_9DB2_00A0C9DF29FD_.wvu.PrintArea" localSheetId="14" hidden="1">#REF!</definedName>
    <definedName name="Z_F854DEB4_9E82_11D3_9DB2_00A0C9DF29FD_.wvu.PrintArea" localSheetId="13" hidden="1">#REF!</definedName>
    <definedName name="Z_F854DEB4_9E82_11D3_9DB2_00A0C9DF29FD_.wvu.PrintArea" localSheetId="12" hidden="1">#REF!</definedName>
    <definedName name="Z_F854DEB4_9E82_11D3_9DB2_00A0C9DF29FD_.wvu.PrintArea" localSheetId="36" hidden="1">#REF!</definedName>
    <definedName name="Z_F854DEB4_9E82_11D3_9DB2_00A0C9DF29FD_.wvu.PrintArea" localSheetId="10" hidden="1">#REF!</definedName>
    <definedName name="Z_F854DEB4_9E82_11D3_9DB2_00A0C9DF29FD_.wvu.PrintArea" localSheetId="11" hidden="1">#REF!</definedName>
    <definedName name="Z_F854DEB4_9E82_11D3_9DB2_00A0C9DF29FD_.wvu.PrintArea" localSheetId="9" hidden="1">#REF!</definedName>
    <definedName name="Z_F854DEB4_9E82_11D3_9DB2_00A0C9DF29FD_.wvu.PrintArea" localSheetId="8" hidden="1">#REF!</definedName>
    <definedName name="Z_F854DEB4_9E82_11D3_9DB2_00A0C9DF29FD_.wvu.PrintArea" localSheetId="21" hidden="1">#REF!</definedName>
    <definedName name="Z_F854DEB4_9E82_11D3_9DB2_00A0C9DF29FD_.wvu.PrintArea" localSheetId="6" hidden="1">#REF!</definedName>
    <definedName name="Z_F854DEB4_9E82_11D3_9DB2_00A0C9DF29FD_.wvu.PrintArea" localSheetId="0" hidden="1">#REF!</definedName>
    <definedName name="Z_F854DEB4_9E82_11D3_9DB2_00A0C9DF29FD_.wvu.PrintArea" localSheetId="2" hidden="1">#REF!</definedName>
    <definedName name="Z_F854DEB4_9E82_11D3_9DB2_00A0C9DF29FD_.wvu.PrintArea" localSheetId="1" hidden="1">#REF!</definedName>
    <definedName name="Z_F854DEB4_9E82_11D3_9DB2_00A0C9DF29FD_.wvu.PrintArea" localSheetId="33" hidden="1">#REF!</definedName>
    <definedName name="Z_F854DEB4_9E82_11D3_9DB2_00A0C9DF29FD_.wvu.PrintArea" localSheetId="25" hidden="1">#REF!</definedName>
    <definedName name="Z_F854DEB4_9E82_11D3_9DB2_00A0C9DF29FD_.wvu.PrintArea" hidden="1">#REF!</definedName>
    <definedName name="Z_F854DEB5_9E82_11D3_9DB2_00A0C9DF29FD_.wvu.PrintArea" localSheetId="17" hidden="1">#REF!</definedName>
    <definedName name="Z_F854DEB5_9E82_11D3_9DB2_00A0C9DF29FD_.wvu.PrintArea" localSheetId="16" hidden="1">#REF!</definedName>
    <definedName name="Z_F854DEB5_9E82_11D3_9DB2_00A0C9DF29FD_.wvu.PrintArea" localSheetId="53" hidden="1">#REF!</definedName>
    <definedName name="Z_F854DEB5_9E82_11D3_9DB2_00A0C9DF29FD_.wvu.PrintArea" localSheetId="23" hidden="1">#REF!</definedName>
    <definedName name="Z_F854DEB5_9E82_11D3_9DB2_00A0C9DF29FD_.wvu.PrintArea" localSheetId="14" hidden="1">#REF!</definedName>
    <definedName name="Z_F854DEB5_9E82_11D3_9DB2_00A0C9DF29FD_.wvu.PrintArea" localSheetId="13" hidden="1">#REF!</definedName>
    <definedName name="Z_F854DEB5_9E82_11D3_9DB2_00A0C9DF29FD_.wvu.PrintArea" localSheetId="12" hidden="1">#REF!</definedName>
    <definedName name="Z_F854DEB5_9E82_11D3_9DB2_00A0C9DF29FD_.wvu.PrintArea" localSheetId="36" hidden="1">#REF!</definedName>
    <definedName name="Z_F854DEB5_9E82_11D3_9DB2_00A0C9DF29FD_.wvu.PrintArea" localSheetId="10" hidden="1">#REF!</definedName>
    <definedName name="Z_F854DEB5_9E82_11D3_9DB2_00A0C9DF29FD_.wvu.PrintArea" localSheetId="11" hidden="1">#REF!</definedName>
    <definedName name="Z_F854DEB5_9E82_11D3_9DB2_00A0C9DF29FD_.wvu.PrintArea" localSheetId="9" hidden="1">#REF!</definedName>
    <definedName name="Z_F854DEB5_9E82_11D3_9DB2_00A0C9DF29FD_.wvu.PrintArea" localSheetId="8" hidden="1">#REF!</definedName>
    <definedName name="Z_F854DEB5_9E82_11D3_9DB2_00A0C9DF29FD_.wvu.PrintArea" localSheetId="21" hidden="1">#REF!</definedName>
    <definedName name="Z_F854DEB5_9E82_11D3_9DB2_00A0C9DF29FD_.wvu.PrintArea" localSheetId="6" hidden="1">#REF!</definedName>
    <definedName name="Z_F854DEB5_9E82_11D3_9DB2_00A0C9DF29FD_.wvu.PrintArea" localSheetId="0" hidden="1">#REF!</definedName>
    <definedName name="Z_F854DEB5_9E82_11D3_9DB2_00A0C9DF29FD_.wvu.PrintArea" localSheetId="2" hidden="1">#REF!</definedName>
    <definedName name="Z_F854DEB5_9E82_11D3_9DB2_00A0C9DF29FD_.wvu.PrintArea" localSheetId="1" hidden="1">#REF!</definedName>
    <definedName name="Z_F854DEB5_9E82_11D3_9DB2_00A0C9DF29FD_.wvu.PrintArea" localSheetId="33" hidden="1">#REF!</definedName>
    <definedName name="Z_F854DEB5_9E82_11D3_9DB2_00A0C9DF29FD_.wvu.PrintArea" localSheetId="25" hidden="1">#REF!</definedName>
    <definedName name="Z_F854DEB5_9E82_11D3_9DB2_00A0C9DF29FD_.wvu.PrintArea" hidden="1">#REF!</definedName>
    <definedName name="Z_F854DEB6_9E82_11D3_9DB2_00A0C9DF29FD_.wvu.PrintArea" localSheetId="17" hidden="1">#REF!</definedName>
    <definedName name="Z_F854DEB6_9E82_11D3_9DB2_00A0C9DF29FD_.wvu.PrintArea" localSheetId="16" hidden="1">#REF!</definedName>
    <definedName name="Z_F854DEB6_9E82_11D3_9DB2_00A0C9DF29FD_.wvu.PrintArea" localSheetId="53" hidden="1">#REF!</definedName>
    <definedName name="Z_F854DEB6_9E82_11D3_9DB2_00A0C9DF29FD_.wvu.PrintArea" localSheetId="23" hidden="1">#REF!</definedName>
    <definedName name="Z_F854DEB6_9E82_11D3_9DB2_00A0C9DF29FD_.wvu.PrintArea" localSheetId="14" hidden="1">#REF!</definedName>
    <definedName name="Z_F854DEB6_9E82_11D3_9DB2_00A0C9DF29FD_.wvu.PrintArea" localSheetId="13" hidden="1">#REF!</definedName>
    <definedName name="Z_F854DEB6_9E82_11D3_9DB2_00A0C9DF29FD_.wvu.PrintArea" localSheetId="12" hidden="1">#REF!</definedName>
    <definedName name="Z_F854DEB6_9E82_11D3_9DB2_00A0C9DF29FD_.wvu.PrintArea" localSheetId="36" hidden="1">#REF!</definedName>
    <definedName name="Z_F854DEB6_9E82_11D3_9DB2_00A0C9DF29FD_.wvu.PrintArea" localSheetId="10" hidden="1">#REF!</definedName>
    <definedName name="Z_F854DEB6_9E82_11D3_9DB2_00A0C9DF29FD_.wvu.PrintArea" localSheetId="11" hidden="1">#REF!</definedName>
    <definedName name="Z_F854DEB6_9E82_11D3_9DB2_00A0C9DF29FD_.wvu.PrintArea" localSheetId="9" hidden="1">#REF!</definedName>
    <definedName name="Z_F854DEB6_9E82_11D3_9DB2_00A0C9DF29FD_.wvu.PrintArea" localSheetId="8" hidden="1">#REF!</definedName>
    <definedName name="Z_F854DEB6_9E82_11D3_9DB2_00A0C9DF29FD_.wvu.PrintArea" localSheetId="21" hidden="1">#REF!</definedName>
    <definedName name="Z_F854DEB6_9E82_11D3_9DB2_00A0C9DF29FD_.wvu.PrintArea" localSheetId="6" hidden="1">#REF!</definedName>
    <definedName name="Z_F854DEB6_9E82_11D3_9DB2_00A0C9DF29FD_.wvu.PrintArea" localSheetId="0" hidden="1">#REF!</definedName>
    <definedName name="Z_F854DEB6_9E82_11D3_9DB2_00A0C9DF29FD_.wvu.PrintArea" localSheetId="2" hidden="1">#REF!</definedName>
    <definedName name="Z_F854DEB6_9E82_11D3_9DB2_00A0C9DF29FD_.wvu.PrintArea" localSheetId="1" hidden="1">#REF!</definedName>
    <definedName name="Z_F854DEB6_9E82_11D3_9DB2_00A0C9DF29FD_.wvu.PrintArea" localSheetId="33" hidden="1">#REF!</definedName>
    <definedName name="Z_F854DEB6_9E82_11D3_9DB2_00A0C9DF29FD_.wvu.PrintArea" localSheetId="25" hidden="1">#REF!</definedName>
    <definedName name="Z_F854DEB6_9E82_11D3_9DB2_00A0C9DF29FD_.wvu.PrintArea" hidden="1">#REF!</definedName>
    <definedName name="Z_F854DEB7_9E82_11D3_9DB2_00A0C9DF29FD_.wvu.PrintArea" localSheetId="17" hidden="1">#REF!</definedName>
    <definedName name="Z_F854DEB7_9E82_11D3_9DB2_00A0C9DF29FD_.wvu.PrintArea" localSheetId="16" hidden="1">#REF!</definedName>
    <definedName name="Z_F854DEB7_9E82_11D3_9DB2_00A0C9DF29FD_.wvu.PrintArea" localSheetId="53" hidden="1">#REF!</definedName>
    <definedName name="Z_F854DEB7_9E82_11D3_9DB2_00A0C9DF29FD_.wvu.PrintArea" localSheetId="23" hidden="1">#REF!</definedName>
    <definedName name="Z_F854DEB7_9E82_11D3_9DB2_00A0C9DF29FD_.wvu.PrintArea" localSheetId="14" hidden="1">#REF!</definedName>
    <definedName name="Z_F854DEB7_9E82_11D3_9DB2_00A0C9DF29FD_.wvu.PrintArea" localSheetId="13" hidden="1">#REF!</definedName>
    <definedName name="Z_F854DEB7_9E82_11D3_9DB2_00A0C9DF29FD_.wvu.PrintArea" localSheetId="12" hidden="1">#REF!</definedName>
    <definedName name="Z_F854DEB7_9E82_11D3_9DB2_00A0C9DF29FD_.wvu.PrintArea" localSheetId="36" hidden="1">#REF!</definedName>
    <definedName name="Z_F854DEB7_9E82_11D3_9DB2_00A0C9DF29FD_.wvu.PrintArea" localSheetId="10" hidden="1">#REF!</definedName>
    <definedName name="Z_F854DEB7_9E82_11D3_9DB2_00A0C9DF29FD_.wvu.PrintArea" localSheetId="11" hidden="1">#REF!</definedName>
    <definedName name="Z_F854DEB7_9E82_11D3_9DB2_00A0C9DF29FD_.wvu.PrintArea" localSheetId="9" hidden="1">#REF!</definedName>
    <definedName name="Z_F854DEB7_9E82_11D3_9DB2_00A0C9DF29FD_.wvu.PrintArea" localSheetId="8" hidden="1">#REF!</definedName>
    <definedName name="Z_F854DEB7_9E82_11D3_9DB2_00A0C9DF29FD_.wvu.PrintArea" localSheetId="21" hidden="1">#REF!</definedName>
    <definedName name="Z_F854DEB7_9E82_11D3_9DB2_00A0C9DF29FD_.wvu.PrintArea" localSheetId="6" hidden="1">#REF!</definedName>
    <definedName name="Z_F854DEB7_9E82_11D3_9DB2_00A0C9DF29FD_.wvu.PrintArea" localSheetId="0" hidden="1">#REF!</definedName>
    <definedName name="Z_F854DEB7_9E82_11D3_9DB2_00A0C9DF29FD_.wvu.PrintArea" localSheetId="2" hidden="1">#REF!</definedName>
    <definedName name="Z_F854DEB7_9E82_11D3_9DB2_00A0C9DF29FD_.wvu.PrintArea" localSheetId="1" hidden="1">#REF!</definedName>
    <definedName name="Z_F854DEB7_9E82_11D3_9DB2_00A0C9DF29FD_.wvu.PrintArea" localSheetId="33" hidden="1">#REF!</definedName>
    <definedName name="Z_F854DEB7_9E82_11D3_9DB2_00A0C9DF29FD_.wvu.PrintArea" localSheetId="25" hidden="1">#REF!</definedName>
    <definedName name="Z_F854DEB7_9E82_11D3_9DB2_00A0C9DF29FD_.wvu.PrintArea" hidden="1">#REF!</definedName>
    <definedName name="Z_F854DEB9_9E82_11D3_9DB2_00A0C9DF29FD_.wvu.PrintArea" localSheetId="17" hidden="1">#REF!</definedName>
    <definedName name="Z_F854DEB9_9E82_11D3_9DB2_00A0C9DF29FD_.wvu.PrintArea" localSheetId="16" hidden="1">#REF!</definedName>
    <definedName name="Z_F854DEB9_9E82_11D3_9DB2_00A0C9DF29FD_.wvu.PrintArea" localSheetId="53" hidden="1">#REF!</definedName>
    <definedName name="Z_F854DEB9_9E82_11D3_9DB2_00A0C9DF29FD_.wvu.PrintArea" localSheetId="23" hidden="1">#REF!</definedName>
    <definedName name="Z_F854DEB9_9E82_11D3_9DB2_00A0C9DF29FD_.wvu.PrintArea" localSheetId="14" hidden="1">#REF!</definedName>
    <definedName name="Z_F854DEB9_9E82_11D3_9DB2_00A0C9DF29FD_.wvu.PrintArea" localSheetId="13" hidden="1">#REF!</definedName>
    <definedName name="Z_F854DEB9_9E82_11D3_9DB2_00A0C9DF29FD_.wvu.PrintArea" localSheetId="12" hidden="1">#REF!</definedName>
    <definedName name="Z_F854DEB9_9E82_11D3_9DB2_00A0C9DF29FD_.wvu.PrintArea" localSheetId="36" hidden="1">#REF!</definedName>
    <definedName name="Z_F854DEB9_9E82_11D3_9DB2_00A0C9DF29FD_.wvu.PrintArea" localSheetId="10" hidden="1">#REF!</definedName>
    <definedName name="Z_F854DEB9_9E82_11D3_9DB2_00A0C9DF29FD_.wvu.PrintArea" localSheetId="11" hidden="1">#REF!</definedName>
    <definedName name="Z_F854DEB9_9E82_11D3_9DB2_00A0C9DF29FD_.wvu.PrintArea" localSheetId="9" hidden="1">#REF!</definedName>
    <definedName name="Z_F854DEB9_9E82_11D3_9DB2_00A0C9DF29FD_.wvu.PrintArea" localSheetId="8" hidden="1">#REF!</definedName>
    <definedName name="Z_F854DEB9_9E82_11D3_9DB2_00A0C9DF29FD_.wvu.PrintArea" localSheetId="21" hidden="1">#REF!</definedName>
    <definedName name="Z_F854DEB9_9E82_11D3_9DB2_00A0C9DF29FD_.wvu.PrintArea" localSheetId="6" hidden="1">#REF!</definedName>
    <definedName name="Z_F854DEB9_9E82_11D3_9DB2_00A0C9DF29FD_.wvu.PrintArea" localSheetId="0" hidden="1">#REF!</definedName>
    <definedName name="Z_F854DEB9_9E82_11D3_9DB2_00A0C9DF29FD_.wvu.PrintArea" localSheetId="2" hidden="1">#REF!</definedName>
    <definedName name="Z_F854DEB9_9E82_11D3_9DB2_00A0C9DF29FD_.wvu.PrintArea" localSheetId="1" hidden="1">#REF!</definedName>
    <definedName name="Z_F854DEB9_9E82_11D3_9DB2_00A0C9DF29FD_.wvu.PrintArea" localSheetId="33" hidden="1">#REF!</definedName>
    <definedName name="Z_F854DEB9_9E82_11D3_9DB2_00A0C9DF29FD_.wvu.PrintArea" localSheetId="25" hidden="1">#REF!</definedName>
    <definedName name="Z_F854DEB9_9E82_11D3_9DB2_00A0C9DF29FD_.wvu.PrintArea" hidden="1">#REF!</definedName>
    <definedName name="Z_F854DEBA_9E82_11D3_9DB2_00A0C9DF29FD_.wvu.PrintArea" localSheetId="17" hidden="1">#REF!</definedName>
    <definedName name="Z_F854DEBA_9E82_11D3_9DB2_00A0C9DF29FD_.wvu.PrintArea" localSheetId="16" hidden="1">#REF!</definedName>
    <definedName name="Z_F854DEBA_9E82_11D3_9DB2_00A0C9DF29FD_.wvu.PrintArea" localSheetId="53" hidden="1">#REF!</definedName>
    <definedName name="Z_F854DEBA_9E82_11D3_9DB2_00A0C9DF29FD_.wvu.PrintArea" localSheetId="23" hidden="1">#REF!</definedName>
    <definedName name="Z_F854DEBA_9E82_11D3_9DB2_00A0C9DF29FD_.wvu.PrintArea" localSheetId="14" hidden="1">#REF!</definedName>
    <definedName name="Z_F854DEBA_9E82_11D3_9DB2_00A0C9DF29FD_.wvu.PrintArea" localSheetId="13" hidden="1">#REF!</definedName>
    <definedName name="Z_F854DEBA_9E82_11D3_9DB2_00A0C9DF29FD_.wvu.PrintArea" localSheetId="12" hidden="1">#REF!</definedName>
    <definedName name="Z_F854DEBA_9E82_11D3_9DB2_00A0C9DF29FD_.wvu.PrintArea" localSheetId="36" hidden="1">#REF!</definedName>
    <definedName name="Z_F854DEBA_9E82_11D3_9DB2_00A0C9DF29FD_.wvu.PrintArea" localSheetId="10" hidden="1">#REF!</definedName>
    <definedName name="Z_F854DEBA_9E82_11D3_9DB2_00A0C9DF29FD_.wvu.PrintArea" localSheetId="11" hidden="1">#REF!</definedName>
    <definedName name="Z_F854DEBA_9E82_11D3_9DB2_00A0C9DF29FD_.wvu.PrintArea" localSheetId="9" hidden="1">#REF!</definedName>
    <definedName name="Z_F854DEBA_9E82_11D3_9DB2_00A0C9DF29FD_.wvu.PrintArea" localSheetId="8" hidden="1">#REF!</definedName>
    <definedName name="Z_F854DEBA_9E82_11D3_9DB2_00A0C9DF29FD_.wvu.PrintArea" localSheetId="21" hidden="1">#REF!</definedName>
    <definedName name="Z_F854DEBA_9E82_11D3_9DB2_00A0C9DF29FD_.wvu.PrintArea" localSheetId="6" hidden="1">#REF!</definedName>
    <definedName name="Z_F854DEBA_9E82_11D3_9DB2_00A0C9DF29FD_.wvu.PrintArea" localSheetId="0" hidden="1">#REF!</definedName>
    <definedName name="Z_F854DEBA_9E82_11D3_9DB2_00A0C9DF29FD_.wvu.PrintArea" localSheetId="2" hidden="1">#REF!</definedName>
    <definedName name="Z_F854DEBA_9E82_11D3_9DB2_00A0C9DF29FD_.wvu.PrintArea" localSheetId="1" hidden="1">#REF!</definedName>
    <definedName name="Z_F854DEBA_9E82_11D3_9DB2_00A0C9DF29FD_.wvu.PrintArea" localSheetId="33" hidden="1">#REF!</definedName>
    <definedName name="Z_F854DEBA_9E82_11D3_9DB2_00A0C9DF29FD_.wvu.PrintArea" localSheetId="25" hidden="1">#REF!</definedName>
    <definedName name="Z_F854DEBA_9E82_11D3_9DB2_00A0C9DF29FD_.wvu.PrintArea" hidden="1">#REF!</definedName>
    <definedName name="Z_FACAB6C6_C9E7_11D3_9DB9_00A0C9DF29FD_.wvu.PrintArea" localSheetId="17" hidden="1">#REF!</definedName>
    <definedName name="Z_FACAB6C6_C9E7_11D3_9DB9_00A0C9DF29FD_.wvu.PrintArea" localSheetId="16" hidden="1">#REF!</definedName>
    <definedName name="Z_FACAB6C6_C9E7_11D3_9DB9_00A0C9DF29FD_.wvu.PrintArea" localSheetId="53" hidden="1">#REF!</definedName>
    <definedName name="Z_FACAB6C6_C9E7_11D3_9DB9_00A0C9DF29FD_.wvu.PrintArea" localSheetId="23" hidden="1">#REF!</definedName>
    <definedName name="Z_FACAB6C6_C9E7_11D3_9DB9_00A0C9DF29FD_.wvu.PrintArea" localSheetId="14" hidden="1">#REF!</definedName>
    <definedName name="Z_FACAB6C6_C9E7_11D3_9DB9_00A0C9DF29FD_.wvu.PrintArea" localSheetId="13" hidden="1">#REF!</definedName>
    <definedName name="Z_FACAB6C6_C9E7_11D3_9DB9_00A0C9DF29FD_.wvu.PrintArea" localSheetId="12" hidden="1">#REF!</definedName>
    <definedName name="Z_FACAB6C6_C9E7_11D3_9DB9_00A0C9DF29FD_.wvu.PrintArea" localSheetId="36" hidden="1">#REF!</definedName>
    <definedName name="Z_FACAB6C6_C9E7_11D3_9DB9_00A0C9DF29FD_.wvu.PrintArea" localSheetId="10" hidden="1">#REF!</definedName>
    <definedName name="Z_FACAB6C6_C9E7_11D3_9DB9_00A0C9DF29FD_.wvu.PrintArea" localSheetId="11" hidden="1">#REF!</definedName>
    <definedName name="Z_FACAB6C6_C9E7_11D3_9DB9_00A0C9DF29FD_.wvu.PrintArea" localSheetId="9" hidden="1">#REF!</definedName>
    <definedName name="Z_FACAB6C6_C9E7_11D3_9DB9_00A0C9DF29FD_.wvu.PrintArea" localSheetId="8" hidden="1">#REF!</definedName>
    <definedName name="Z_FACAB6C6_C9E7_11D3_9DB9_00A0C9DF29FD_.wvu.PrintArea" localSheetId="21" hidden="1">#REF!</definedName>
    <definedName name="Z_FACAB6C6_C9E7_11D3_9DB9_00A0C9DF29FD_.wvu.PrintArea" localSheetId="6" hidden="1">#REF!</definedName>
    <definedName name="Z_FACAB6C6_C9E7_11D3_9DB9_00A0C9DF29FD_.wvu.PrintArea" localSheetId="0" hidden="1">#REF!</definedName>
    <definedName name="Z_FACAB6C6_C9E7_11D3_9DB9_00A0C9DF29FD_.wvu.PrintArea" localSheetId="2" hidden="1">#REF!</definedName>
    <definedName name="Z_FACAB6C6_C9E7_11D3_9DB9_00A0C9DF29FD_.wvu.PrintArea" localSheetId="1" hidden="1">#REF!</definedName>
    <definedName name="Z_FACAB6C6_C9E7_11D3_9DB9_00A0C9DF29FD_.wvu.PrintArea" localSheetId="33" hidden="1">#REF!</definedName>
    <definedName name="Z_FACAB6C6_C9E7_11D3_9DB9_00A0C9DF29FD_.wvu.PrintArea" localSheetId="25" hidden="1">#REF!</definedName>
    <definedName name="Z_FACAB6C6_C9E7_11D3_9DB9_00A0C9DF29FD_.wvu.PrintArea" hidden="1">#REF!</definedName>
    <definedName name="Z_FACAB6C7_C9E7_11D3_9DB9_00A0C9DF29FD_.wvu.PrintArea" localSheetId="17" hidden="1">#REF!</definedName>
    <definedName name="Z_FACAB6C7_C9E7_11D3_9DB9_00A0C9DF29FD_.wvu.PrintArea" localSheetId="16" hidden="1">#REF!</definedName>
    <definedName name="Z_FACAB6C7_C9E7_11D3_9DB9_00A0C9DF29FD_.wvu.PrintArea" localSheetId="53" hidden="1">#REF!</definedName>
    <definedName name="Z_FACAB6C7_C9E7_11D3_9DB9_00A0C9DF29FD_.wvu.PrintArea" localSheetId="23" hidden="1">#REF!</definedName>
    <definedName name="Z_FACAB6C7_C9E7_11D3_9DB9_00A0C9DF29FD_.wvu.PrintArea" localSheetId="14" hidden="1">#REF!</definedName>
    <definedName name="Z_FACAB6C7_C9E7_11D3_9DB9_00A0C9DF29FD_.wvu.PrintArea" localSheetId="13" hidden="1">#REF!</definedName>
    <definedName name="Z_FACAB6C7_C9E7_11D3_9DB9_00A0C9DF29FD_.wvu.PrintArea" localSheetId="12" hidden="1">#REF!</definedName>
    <definedName name="Z_FACAB6C7_C9E7_11D3_9DB9_00A0C9DF29FD_.wvu.PrintArea" localSheetId="36" hidden="1">#REF!</definedName>
    <definedName name="Z_FACAB6C7_C9E7_11D3_9DB9_00A0C9DF29FD_.wvu.PrintArea" localSheetId="10" hidden="1">#REF!</definedName>
    <definedName name="Z_FACAB6C7_C9E7_11D3_9DB9_00A0C9DF29FD_.wvu.PrintArea" localSheetId="11" hidden="1">#REF!</definedName>
    <definedName name="Z_FACAB6C7_C9E7_11D3_9DB9_00A0C9DF29FD_.wvu.PrintArea" localSheetId="9" hidden="1">#REF!</definedName>
    <definedName name="Z_FACAB6C7_C9E7_11D3_9DB9_00A0C9DF29FD_.wvu.PrintArea" localSheetId="8" hidden="1">#REF!</definedName>
    <definedName name="Z_FACAB6C7_C9E7_11D3_9DB9_00A0C9DF29FD_.wvu.PrintArea" localSheetId="21" hidden="1">#REF!</definedName>
    <definedName name="Z_FACAB6C7_C9E7_11D3_9DB9_00A0C9DF29FD_.wvu.PrintArea" localSheetId="6" hidden="1">#REF!</definedName>
    <definedName name="Z_FACAB6C7_C9E7_11D3_9DB9_00A0C9DF29FD_.wvu.PrintArea" localSheetId="0" hidden="1">#REF!</definedName>
    <definedName name="Z_FACAB6C7_C9E7_11D3_9DB9_00A0C9DF29FD_.wvu.PrintArea" localSheetId="2" hidden="1">#REF!</definedName>
    <definedName name="Z_FACAB6C7_C9E7_11D3_9DB9_00A0C9DF29FD_.wvu.PrintArea" localSheetId="1" hidden="1">#REF!</definedName>
    <definedName name="Z_FACAB6C7_C9E7_11D3_9DB9_00A0C9DF29FD_.wvu.PrintArea" localSheetId="33" hidden="1">#REF!</definedName>
    <definedName name="Z_FACAB6C7_C9E7_11D3_9DB9_00A0C9DF29FD_.wvu.PrintArea" localSheetId="25" hidden="1">#REF!</definedName>
    <definedName name="Z_FACAB6C7_C9E7_11D3_9DB9_00A0C9DF29FD_.wvu.PrintArea" hidden="1">#REF!</definedName>
    <definedName name="Z_FACAB6C9_C9E7_11D3_9DB9_00A0C9DF29FD_.wvu.PrintArea" localSheetId="17" hidden="1">#REF!</definedName>
    <definedName name="Z_FACAB6C9_C9E7_11D3_9DB9_00A0C9DF29FD_.wvu.PrintArea" localSheetId="16" hidden="1">#REF!</definedName>
    <definedName name="Z_FACAB6C9_C9E7_11D3_9DB9_00A0C9DF29FD_.wvu.PrintArea" localSheetId="53" hidden="1">#REF!</definedName>
    <definedName name="Z_FACAB6C9_C9E7_11D3_9DB9_00A0C9DF29FD_.wvu.PrintArea" localSheetId="23" hidden="1">#REF!</definedName>
    <definedName name="Z_FACAB6C9_C9E7_11D3_9DB9_00A0C9DF29FD_.wvu.PrintArea" localSheetId="14" hidden="1">#REF!</definedName>
    <definedName name="Z_FACAB6C9_C9E7_11D3_9DB9_00A0C9DF29FD_.wvu.PrintArea" localSheetId="13" hidden="1">#REF!</definedName>
    <definedName name="Z_FACAB6C9_C9E7_11D3_9DB9_00A0C9DF29FD_.wvu.PrintArea" localSheetId="12" hidden="1">#REF!</definedName>
    <definedName name="Z_FACAB6C9_C9E7_11D3_9DB9_00A0C9DF29FD_.wvu.PrintArea" localSheetId="36" hidden="1">#REF!</definedName>
    <definedName name="Z_FACAB6C9_C9E7_11D3_9DB9_00A0C9DF29FD_.wvu.PrintArea" localSheetId="10" hidden="1">#REF!</definedName>
    <definedName name="Z_FACAB6C9_C9E7_11D3_9DB9_00A0C9DF29FD_.wvu.PrintArea" localSheetId="11" hidden="1">#REF!</definedName>
    <definedName name="Z_FACAB6C9_C9E7_11D3_9DB9_00A0C9DF29FD_.wvu.PrintArea" localSheetId="9" hidden="1">#REF!</definedName>
    <definedName name="Z_FACAB6C9_C9E7_11D3_9DB9_00A0C9DF29FD_.wvu.PrintArea" localSheetId="8" hidden="1">#REF!</definedName>
    <definedName name="Z_FACAB6C9_C9E7_11D3_9DB9_00A0C9DF29FD_.wvu.PrintArea" localSheetId="21" hidden="1">#REF!</definedName>
    <definedName name="Z_FACAB6C9_C9E7_11D3_9DB9_00A0C9DF29FD_.wvu.PrintArea" localSheetId="6" hidden="1">#REF!</definedName>
    <definedName name="Z_FACAB6C9_C9E7_11D3_9DB9_00A0C9DF29FD_.wvu.PrintArea" localSheetId="0" hidden="1">#REF!</definedName>
    <definedName name="Z_FACAB6C9_C9E7_11D3_9DB9_00A0C9DF29FD_.wvu.PrintArea" localSheetId="2" hidden="1">#REF!</definedName>
    <definedName name="Z_FACAB6C9_C9E7_11D3_9DB9_00A0C9DF29FD_.wvu.PrintArea" localSheetId="1" hidden="1">#REF!</definedName>
    <definedName name="Z_FACAB6C9_C9E7_11D3_9DB9_00A0C9DF29FD_.wvu.PrintArea" localSheetId="33" hidden="1">#REF!</definedName>
    <definedName name="Z_FACAB6C9_C9E7_11D3_9DB9_00A0C9DF29FD_.wvu.PrintArea" localSheetId="25" hidden="1">#REF!</definedName>
    <definedName name="Z_FACAB6C9_C9E7_11D3_9DB9_00A0C9DF29FD_.wvu.PrintArea" hidden="1">#REF!</definedName>
    <definedName name="Z_FACAB6CA_C9E7_11D3_9DB9_00A0C9DF29FD_.wvu.PrintArea" localSheetId="17" hidden="1">#REF!</definedName>
    <definedName name="Z_FACAB6CA_C9E7_11D3_9DB9_00A0C9DF29FD_.wvu.PrintArea" localSheetId="16" hidden="1">#REF!</definedName>
    <definedName name="Z_FACAB6CA_C9E7_11D3_9DB9_00A0C9DF29FD_.wvu.PrintArea" localSheetId="53" hidden="1">#REF!</definedName>
    <definedName name="Z_FACAB6CA_C9E7_11D3_9DB9_00A0C9DF29FD_.wvu.PrintArea" localSheetId="23" hidden="1">#REF!</definedName>
    <definedName name="Z_FACAB6CA_C9E7_11D3_9DB9_00A0C9DF29FD_.wvu.PrintArea" localSheetId="14" hidden="1">#REF!</definedName>
    <definedName name="Z_FACAB6CA_C9E7_11D3_9DB9_00A0C9DF29FD_.wvu.PrintArea" localSheetId="13" hidden="1">#REF!</definedName>
    <definedName name="Z_FACAB6CA_C9E7_11D3_9DB9_00A0C9DF29FD_.wvu.PrintArea" localSheetId="12" hidden="1">#REF!</definedName>
    <definedName name="Z_FACAB6CA_C9E7_11D3_9DB9_00A0C9DF29FD_.wvu.PrintArea" localSheetId="36" hidden="1">#REF!</definedName>
    <definedName name="Z_FACAB6CA_C9E7_11D3_9DB9_00A0C9DF29FD_.wvu.PrintArea" localSheetId="10" hidden="1">#REF!</definedName>
    <definedName name="Z_FACAB6CA_C9E7_11D3_9DB9_00A0C9DF29FD_.wvu.PrintArea" localSheetId="11" hidden="1">#REF!</definedName>
    <definedName name="Z_FACAB6CA_C9E7_11D3_9DB9_00A0C9DF29FD_.wvu.PrintArea" localSheetId="9" hidden="1">#REF!</definedName>
    <definedName name="Z_FACAB6CA_C9E7_11D3_9DB9_00A0C9DF29FD_.wvu.PrintArea" localSheetId="8" hidden="1">#REF!</definedName>
    <definedName name="Z_FACAB6CA_C9E7_11D3_9DB9_00A0C9DF29FD_.wvu.PrintArea" localSheetId="21" hidden="1">#REF!</definedName>
    <definedName name="Z_FACAB6CA_C9E7_11D3_9DB9_00A0C9DF29FD_.wvu.PrintArea" localSheetId="6" hidden="1">#REF!</definedName>
    <definedName name="Z_FACAB6CA_C9E7_11D3_9DB9_00A0C9DF29FD_.wvu.PrintArea" localSheetId="0" hidden="1">#REF!</definedName>
    <definedName name="Z_FACAB6CA_C9E7_11D3_9DB9_00A0C9DF29FD_.wvu.PrintArea" localSheetId="2" hidden="1">#REF!</definedName>
    <definedName name="Z_FACAB6CA_C9E7_11D3_9DB9_00A0C9DF29FD_.wvu.PrintArea" localSheetId="1" hidden="1">#REF!</definedName>
    <definedName name="Z_FACAB6CA_C9E7_11D3_9DB9_00A0C9DF29FD_.wvu.PrintArea" localSheetId="33" hidden="1">#REF!</definedName>
    <definedName name="Z_FACAB6CA_C9E7_11D3_9DB9_00A0C9DF29FD_.wvu.PrintArea" localSheetId="25" hidden="1">#REF!</definedName>
    <definedName name="Z_FACAB6CA_C9E7_11D3_9DB9_00A0C9DF29FD_.wvu.PrintArea" hidden="1">#REF!</definedName>
    <definedName name="Z_FACAB6CB_C9E7_11D3_9DB9_00A0C9DF29FD_.wvu.PrintArea" localSheetId="17" hidden="1">#REF!</definedName>
    <definedName name="Z_FACAB6CB_C9E7_11D3_9DB9_00A0C9DF29FD_.wvu.PrintArea" localSheetId="16" hidden="1">#REF!</definedName>
    <definedName name="Z_FACAB6CB_C9E7_11D3_9DB9_00A0C9DF29FD_.wvu.PrintArea" localSheetId="53" hidden="1">#REF!</definedName>
    <definedName name="Z_FACAB6CB_C9E7_11D3_9DB9_00A0C9DF29FD_.wvu.PrintArea" localSheetId="23" hidden="1">#REF!</definedName>
    <definedName name="Z_FACAB6CB_C9E7_11D3_9DB9_00A0C9DF29FD_.wvu.PrintArea" localSheetId="14" hidden="1">#REF!</definedName>
    <definedName name="Z_FACAB6CB_C9E7_11D3_9DB9_00A0C9DF29FD_.wvu.PrintArea" localSheetId="13" hidden="1">#REF!</definedName>
    <definedName name="Z_FACAB6CB_C9E7_11D3_9DB9_00A0C9DF29FD_.wvu.PrintArea" localSheetId="12" hidden="1">#REF!</definedName>
    <definedName name="Z_FACAB6CB_C9E7_11D3_9DB9_00A0C9DF29FD_.wvu.PrintArea" localSheetId="36" hidden="1">#REF!</definedName>
    <definedName name="Z_FACAB6CB_C9E7_11D3_9DB9_00A0C9DF29FD_.wvu.PrintArea" localSheetId="10" hidden="1">#REF!</definedName>
    <definedName name="Z_FACAB6CB_C9E7_11D3_9DB9_00A0C9DF29FD_.wvu.PrintArea" localSheetId="11" hidden="1">#REF!</definedName>
    <definedName name="Z_FACAB6CB_C9E7_11D3_9DB9_00A0C9DF29FD_.wvu.PrintArea" localSheetId="9" hidden="1">#REF!</definedName>
    <definedName name="Z_FACAB6CB_C9E7_11D3_9DB9_00A0C9DF29FD_.wvu.PrintArea" localSheetId="8" hidden="1">#REF!</definedName>
    <definedName name="Z_FACAB6CB_C9E7_11D3_9DB9_00A0C9DF29FD_.wvu.PrintArea" localSheetId="21" hidden="1">#REF!</definedName>
    <definedName name="Z_FACAB6CB_C9E7_11D3_9DB9_00A0C9DF29FD_.wvu.PrintArea" localSheetId="6" hidden="1">#REF!</definedName>
    <definedName name="Z_FACAB6CB_C9E7_11D3_9DB9_00A0C9DF29FD_.wvu.PrintArea" localSheetId="0" hidden="1">#REF!</definedName>
    <definedName name="Z_FACAB6CB_C9E7_11D3_9DB9_00A0C9DF29FD_.wvu.PrintArea" localSheetId="2" hidden="1">#REF!</definedName>
    <definedName name="Z_FACAB6CB_C9E7_11D3_9DB9_00A0C9DF29FD_.wvu.PrintArea" localSheetId="1" hidden="1">#REF!</definedName>
    <definedName name="Z_FACAB6CB_C9E7_11D3_9DB9_00A0C9DF29FD_.wvu.PrintArea" localSheetId="33" hidden="1">#REF!</definedName>
    <definedName name="Z_FACAB6CB_C9E7_11D3_9DB9_00A0C9DF29FD_.wvu.PrintArea" localSheetId="25" hidden="1">#REF!</definedName>
    <definedName name="Z_FACAB6CB_C9E7_11D3_9DB9_00A0C9DF29FD_.wvu.PrintArea" hidden="1">#REF!</definedName>
    <definedName name="Z_FACAB6CC_C9E7_11D3_9DB9_00A0C9DF29FD_.wvu.PrintArea" localSheetId="17" hidden="1">#REF!</definedName>
    <definedName name="Z_FACAB6CC_C9E7_11D3_9DB9_00A0C9DF29FD_.wvu.PrintArea" localSheetId="16" hidden="1">#REF!</definedName>
    <definedName name="Z_FACAB6CC_C9E7_11D3_9DB9_00A0C9DF29FD_.wvu.PrintArea" localSheetId="53" hidden="1">#REF!</definedName>
    <definedName name="Z_FACAB6CC_C9E7_11D3_9DB9_00A0C9DF29FD_.wvu.PrintArea" localSheetId="23" hidden="1">#REF!</definedName>
    <definedName name="Z_FACAB6CC_C9E7_11D3_9DB9_00A0C9DF29FD_.wvu.PrintArea" localSheetId="14" hidden="1">#REF!</definedName>
    <definedName name="Z_FACAB6CC_C9E7_11D3_9DB9_00A0C9DF29FD_.wvu.PrintArea" localSheetId="13" hidden="1">#REF!</definedName>
    <definedName name="Z_FACAB6CC_C9E7_11D3_9DB9_00A0C9DF29FD_.wvu.PrintArea" localSheetId="12" hidden="1">#REF!</definedName>
    <definedName name="Z_FACAB6CC_C9E7_11D3_9DB9_00A0C9DF29FD_.wvu.PrintArea" localSheetId="36" hidden="1">#REF!</definedName>
    <definedName name="Z_FACAB6CC_C9E7_11D3_9DB9_00A0C9DF29FD_.wvu.PrintArea" localSheetId="10" hidden="1">#REF!</definedName>
    <definedName name="Z_FACAB6CC_C9E7_11D3_9DB9_00A0C9DF29FD_.wvu.PrintArea" localSheetId="11" hidden="1">#REF!</definedName>
    <definedName name="Z_FACAB6CC_C9E7_11D3_9DB9_00A0C9DF29FD_.wvu.PrintArea" localSheetId="9" hidden="1">#REF!</definedName>
    <definedName name="Z_FACAB6CC_C9E7_11D3_9DB9_00A0C9DF29FD_.wvu.PrintArea" localSheetId="8" hidden="1">#REF!</definedName>
    <definedName name="Z_FACAB6CC_C9E7_11D3_9DB9_00A0C9DF29FD_.wvu.PrintArea" localSheetId="21" hidden="1">#REF!</definedName>
    <definedName name="Z_FACAB6CC_C9E7_11D3_9DB9_00A0C9DF29FD_.wvu.PrintArea" localSheetId="6" hidden="1">#REF!</definedName>
    <definedName name="Z_FACAB6CC_C9E7_11D3_9DB9_00A0C9DF29FD_.wvu.PrintArea" localSheetId="0" hidden="1">#REF!</definedName>
    <definedName name="Z_FACAB6CC_C9E7_11D3_9DB9_00A0C9DF29FD_.wvu.PrintArea" localSheetId="2" hidden="1">#REF!</definedName>
    <definedName name="Z_FACAB6CC_C9E7_11D3_9DB9_00A0C9DF29FD_.wvu.PrintArea" localSheetId="1" hidden="1">#REF!</definedName>
    <definedName name="Z_FACAB6CC_C9E7_11D3_9DB9_00A0C9DF29FD_.wvu.PrintArea" localSheetId="33" hidden="1">#REF!</definedName>
    <definedName name="Z_FACAB6CC_C9E7_11D3_9DB9_00A0C9DF29FD_.wvu.PrintArea" localSheetId="25" hidden="1">#REF!</definedName>
    <definedName name="Z_FACAB6CC_C9E7_11D3_9DB9_00A0C9DF29FD_.wvu.PrintArea" hidden="1">#REF!</definedName>
    <definedName name="Z_FACAB6CE_C9E7_11D3_9DB9_00A0C9DF29FD_.wvu.PrintArea" localSheetId="17" hidden="1">#REF!</definedName>
    <definedName name="Z_FACAB6CE_C9E7_11D3_9DB9_00A0C9DF29FD_.wvu.PrintArea" localSheetId="16" hidden="1">#REF!</definedName>
    <definedName name="Z_FACAB6CE_C9E7_11D3_9DB9_00A0C9DF29FD_.wvu.PrintArea" localSheetId="53" hidden="1">#REF!</definedName>
    <definedName name="Z_FACAB6CE_C9E7_11D3_9DB9_00A0C9DF29FD_.wvu.PrintArea" localSheetId="23" hidden="1">#REF!</definedName>
    <definedName name="Z_FACAB6CE_C9E7_11D3_9DB9_00A0C9DF29FD_.wvu.PrintArea" localSheetId="14" hidden="1">#REF!</definedName>
    <definedName name="Z_FACAB6CE_C9E7_11D3_9DB9_00A0C9DF29FD_.wvu.PrintArea" localSheetId="13" hidden="1">#REF!</definedName>
    <definedName name="Z_FACAB6CE_C9E7_11D3_9DB9_00A0C9DF29FD_.wvu.PrintArea" localSheetId="12" hidden="1">#REF!</definedName>
    <definedName name="Z_FACAB6CE_C9E7_11D3_9DB9_00A0C9DF29FD_.wvu.PrintArea" localSheetId="36" hidden="1">#REF!</definedName>
    <definedName name="Z_FACAB6CE_C9E7_11D3_9DB9_00A0C9DF29FD_.wvu.PrintArea" localSheetId="10" hidden="1">#REF!</definedName>
    <definedName name="Z_FACAB6CE_C9E7_11D3_9DB9_00A0C9DF29FD_.wvu.PrintArea" localSheetId="11" hidden="1">#REF!</definedName>
    <definedName name="Z_FACAB6CE_C9E7_11D3_9DB9_00A0C9DF29FD_.wvu.PrintArea" localSheetId="9" hidden="1">#REF!</definedName>
    <definedName name="Z_FACAB6CE_C9E7_11D3_9DB9_00A0C9DF29FD_.wvu.PrintArea" localSheetId="8" hidden="1">#REF!</definedName>
    <definedName name="Z_FACAB6CE_C9E7_11D3_9DB9_00A0C9DF29FD_.wvu.PrintArea" localSheetId="21" hidden="1">#REF!</definedName>
    <definedName name="Z_FACAB6CE_C9E7_11D3_9DB9_00A0C9DF29FD_.wvu.PrintArea" localSheetId="6" hidden="1">#REF!</definedName>
    <definedName name="Z_FACAB6CE_C9E7_11D3_9DB9_00A0C9DF29FD_.wvu.PrintArea" localSheetId="0" hidden="1">#REF!</definedName>
    <definedName name="Z_FACAB6CE_C9E7_11D3_9DB9_00A0C9DF29FD_.wvu.PrintArea" localSheetId="2" hidden="1">#REF!</definedName>
    <definedName name="Z_FACAB6CE_C9E7_11D3_9DB9_00A0C9DF29FD_.wvu.PrintArea" localSheetId="1" hidden="1">#REF!</definedName>
    <definedName name="Z_FACAB6CE_C9E7_11D3_9DB9_00A0C9DF29FD_.wvu.PrintArea" localSheetId="33" hidden="1">#REF!</definedName>
    <definedName name="Z_FACAB6CE_C9E7_11D3_9DB9_00A0C9DF29FD_.wvu.PrintArea" localSheetId="25" hidden="1">#REF!</definedName>
    <definedName name="Z_FACAB6CE_C9E7_11D3_9DB9_00A0C9DF29FD_.wvu.PrintArea" hidden="1">#REF!</definedName>
    <definedName name="Z_FACAB6CF_C9E7_11D3_9DB9_00A0C9DF29FD_.wvu.PrintArea" localSheetId="17" hidden="1">#REF!</definedName>
    <definedName name="Z_FACAB6CF_C9E7_11D3_9DB9_00A0C9DF29FD_.wvu.PrintArea" localSheetId="16" hidden="1">#REF!</definedName>
    <definedName name="Z_FACAB6CF_C9E7_11D3_9DB9_00A0C9DF29FD_.wvu.PrintArea" localSheetId="53" hidden="1">#REF!</definedName>
    <definedName name="Z_FACAB6CF_C9E7_11D3_9DB9_00A0C9DF29FD_.wvu.PrintArea" localSheetId="23" hidden="1">#REF!</definedName>
    <definedName name="Z_FACAB6CF_C9E7_11D3_9DB9_00A0C9DF29FD_.wvu.PrintArea" localSheetId="14" hidden="1">#REF!</definedName>
    <definedName name="Z_FACAB6CF_C9E7_11D3_9DB9_00A0C9DF29FD_.wvu.PrintArea" localSheetId="13" hidden="1">#REF!</definedName>
    <definedName name="Z_FACAB6CF_C9E7_11D3_9DB9_00A0C9DF29FD_.wvu.PrintArea" localSheetId="12" hidden="1">#REF!</definedName>
    <definedName name="Z_FACAB6CF_C9E7_11D3_9DB9_00A0C9DF29FD_.wvu.PrintArea" localSheetId="36" hidden="1">#REF!</definedName>
    <definedName name="Z_FACAB6CF_C9E7_11D3_9DB9_00A0C9DF29FD_.wvu.PrintArea" localSheetId="10" hidden="1">#REF!</definedName>
    <definedName name="Z_FACAB6CF_C9E7_11D3_9DB9_00A0C9DF29FD_.wvu.PrintArea" localSheetId="11" hidden="1">#REF!</definedName>
    <definedName name="Z_FACAB6CF_C9E7_11D3_9DB9_00A0C9DF29FD_.wvu.PrintArea" localSheetId="9" hidden="1">#REF!</definedName>
    <definedName name="Z_FACAB6CF_C9E7_11D3_9DB9_00A0C9DF29FD_.wvu.PrintArea" localSheetId="8" hidden="1">#REF!</definedName>
    <definedName name="Z_FACAB6CF_C9E7_11D3_9DB9_00A0C9DF29FD_.wvu.PrintArea" localSheetId="21" hidden="1">#REF!</definedName>
    <definedName name="Z_FACAB6CF_C9E7_11D3_9DB9_00A0C9DF29FD_.wvu.PrintArea" localSheetId="6" hidden="1">#REF!</definedName>
    <definedName name="Z_FACAB6CF_C9E7_11D3_9DB9_00A0C9DF29FD_.wvu.PrintArea" localSheetId="0" hidden="1">#REF!</definedName>
    <definedName name="Z_FACAB6CF_C9E7_11D3_9DB9_00A0C9DF29FD_.wvu.PrintArea" localSheetId="2" hidden="1">#REF!</definedName>
    <definedName name="Z_FACAB6CF_C9E7_11D3_9DB9_00A0C9DF29FD_.wvu.PrintArea" localSheetId="1" hidden="1">#REF!</definedName>
    <definedName name="Z_FACAB6CF_C9E7_11D3_9DB9_00A0C9DF29FD_.wvu.PrintArea" localSheetId="33" hidden="1">#REF!</definedName>
    <definedName name="Z_FACAB6CF_C9E7_11D3_9DB9_00A0C9DF29FD_.wvu.PrintArea" localSheetId="25" hidden="1">#REF!</definedName>
    <definedName name="Z_FACAB6CF_C9E7_11D3_9DB9_00A0C9DF29FD_.wvu.PrintArea" hidden="1">#REF!</definedName>
    <definedName name="Z_FACAB6D0_C9E7_11D3_9DB9_00A0C9DF29FD_.wvu.PrintArea" localSheetId="17" hidden="1">#REF!</definedName>
    <definedName name="Z_FACAB6D0_C9E7_11D3_9DB9_00A0C9DF29FD_.wvu.PrintArea" localSheetId="16" hidden="1">#REF!</definedName>
    <definedName name="Z_FACAB6D0_C9E7_11D3_9DB9_00A0C9DF29FD_.wvu.PrintArea" localSheetId="53" hidden="1">#REF!</definedName>
    <definedName name="Z_FACAB6D0_C9E7_11D3_9DB9_00A0C9DF29FD_.wvu.PrintArea" localSheetId="23" hidden="1">#REF!</definedName>
    <definedName name="Z_FACAB6D0_C9E7_11D3_9DB9_00A0C9DF29FD_.wvu.PrintArea" localSheetId="14" hidden="1">#REF!</definedName>
    <definedName name="Z_FACAB6D0_C9E7_11D3_9DB9_00A0C9DF29FD_.wvu.PrintArea" localSheetId="13" hidden="1">#REF!</definedName>
    <definedName name="Z_FACAB6D0_C9E7_11D3_9DB9_00A0C9DF29FD_.wvu.PrintArea" localSheetId="12" hidden="1">#REF!</definedName>
    <definedName name="Z_FACAB6D0_C9E7_11D3_9DB9_00A0C9DF29FD_.wvu.PrintArea" localSheetId="36" hidden="1">#REF!</definedName>
    <definedName name="Z_FACAB6D0_C9E7_11D3_9DB9_00A0C9DF29FD_.wvu.PrintArea" localSheetId="10" hidden="1">#REF!</definedName>
    <definedName name="Z_FACAB6D0_C9E7_11D3_9DB9_00A0C9DF29FD_.wvu.PrintArea" localSheetId="11" hidden="1">#REF!</definedName>
    <definedName name="Z_FACAB6D0_C9E7_11D3_9DB9_00A0C9DF29FD_.wvu.PrintArea" localSheetId="9" hidden="1">#REF!</definedName>
    <definedName name="Z_FACAB6D0_C9E7_11D3_9DB9_00A0C9DF29FD_.wvu.PrintArea" localSheetId="8" hidden="1">#REF!</definedName>
    <definedName name="Z_FACAB6D0_C9E7_11D3_9DB9_00A0C9DF29FD_.wvu.PrintArea" localSheetId="21" hidden="1">#REF!</definedName>
    <definedName name="Z_FACAB6D0_C9E7_11D3_9DB9_00A0C9DF29FD_.wvu.PrintArea" localSheetId="6" hidden="1">#REF!</definedName>
    <definedName name="Z_FACAB6D0_C9E7_11D3_9DB9_00A0C9DF29FD_.wvu.PrintArea" localSheetId="0" hidden="1">#REF!</definedName>
    <definedName name="Z_FACAB6D0_C9E7_11D3_9DB9_00A0C9DF29FD_.wvu.PrintArea" localSheetId="2" hidden="1">#REF!</definedName>
    <definedName name="Z_FACAB6D0_C9E7_11D3_9DB9_00A0C9DF29FD_.wvu.PrintArea" localSheetId="1" hidden="1">#REF!</definedName>
    <definedName name="Z_FACAB6D0_C9E7_11D3_9DB9_00A0C9DF29FD_.wvu.PrintArea" localSheetId="33" hidden="1">#REF!</definedName>
    <definedName name="Z_FACAB6D0_C9E7_11D3_9DB9_00A0C9DF29FD_.wvu.PrintArea" localSheetId="25" hidden="1">#REF!</definedName>
    <definedName name="Z_FACAB6D0_C9E7_11D3_9DB9_00A0C9DF29FD_.wvu.PrintArea" hidden="1">#REF!</definedName>
    <definedName name="Z_FACAB6D1_C9E7_11D3_9DB9_00A0C9DF29FD_.wvu.PrintArea" localSheetId="17" hidden="1">#REF!</definedName>
    <definedName name="Z_FACAB6D1_C9E7_11D3_9DB9_00A0C9DF29FD_.wvu.PrintArea" localSheetId="16" hidden="1">#REF!</definedName>
    <definedName name="Z_FACAB6D1_C9E7_11D3_9DB9_00A0C9DF29FD_.wvu.PrintArea" localSheetId="53" hidden="1">#REF!</definedName>
    <definedName name="Z_FACAB6D1_C9E7_11D3_9DB9_00A0C9DF29FD_.wvu.PrintArea" localSheetId="23" hidden="1">#REF!</definedName>
    <definedName name="Z_FACAB6D1_C9E7_11D3_9DB9_00A0C9DF29FD_.wvu.PrintArea" localSheetId="14" hidden="1">#REF!</definedName>
    <definedName name="Z_FACAB6D1_C9E7_11D3_9DB9_00A0C9DF29FD_.wvu.PrintArea" localSheetId="13" hidden="1">#REF!</definedName>
    <definedName name="Z_FACAB6D1_C9E7_11D3_9DB9_00A0C9DF29FD_.wvu.PrintArea" localSheetId="12" hidden="1">#REF!</definedName>
    <definedName name="Z_FACAB6D1_C9E7_11D3_9DB9_00A0C9DF29FD_.wvu.PrintArea" localSheetId="36" hidden="1">#REF!</definedName>
    <definedName name="Z_FACAB6D1_C9E7_11D3_9DB9_00A0C9DF29FD_.wvu.PrintArea" localSheetId="10" hidden="1">#REF!</definedName>
    <definedName name="Z_FACAB6D1_C9E7_11D3_9DB9_00A0C9DF29FD_.wvu.PrintArea" localSheetId="11" hidden="1">#REF!</definedName>
    <definedName name="Z_FACAB6D1_C9E7_11D3_9DB9_00A0C9DF29FD_.wvu.PrintArea" localSheetId="9" hidden="1">#REF!</definedName>
    <definedName name="Z_FACAB6D1_C9E7_11D3_9DB9_00A0C9DF29FD_.wvu.PrintArea" localSheetId="8" hidden="1">#REF!</definedName>
    <definedName name="Z_FACAB6D1_C9E7_11D3_9DB9_00A0C9DF29FD_.wvu.PrintArea" localSheetId="21" hidden="1">#REF!</definedName>
    <definedName name="Z_FACAB6D1_C9E7_11D3_9DB9_00A0C9DF29FD_.wvu.PrintArea" localSheetId="6" hidden="1">#REF!</definedName>
    <definedName name="Z_FACAB6D1_C9E7_11D3_9DB9_00A0C9DF29FD_.wvu.PrintArea" localSheetId="0" hidden="1">#REF!</definedName>
    <definedName name="Z_FACAB6D1_C9E7_11D3_9DB9_00A0C9DF29FD_.wvu.PrintArea" localSheetId="2" hidden="1">#REF!</definedName>
    <definedName name="Z_FACAB6D1_C9E7_11D3_9DB9_00A0C9DF29FD_.wvu.PrintArea" localSheetId="1" hidden="1">#REF!</definedName>
    <definedName name="Z_FACAB6D1_C9E7_11D3_9DB9_00A0C9DF29FD_.wvu.PrintArea" localSheetId="33" hidden="1">#REF!</definedName>
    <definedName name="Z_FACAB6D1_C9E7_11D3_9DB9_00A0C9DF29FD_.wvu.PrintArea" localSheetId="25" hidden="1">#REF!</definedName>
    <definedName name="Z_FACAB6D1_C9E7_11D3_9DB9_00A0C9DF29FD_.wvu.PrintArea" hidden="1">#REF!</definedName>
    <definedName name="Z_FACAB6D3_C9E7_11D3_9DB9_00A0C9DF29FD_.wvu.PrintArea" localSheetId="17" hidden="1">#REF!</definedName>
    <definedName name="Z_FACAB6D3_C9E7_11D3_9DB9_00A0C9DF29FD_.wvu.PrintArea" localSheetId="16" hidden="1">#REF!</definedName>
    <definedName name="Z_FACAB6D3_C9E7_11D3_9DB9_00A0C9DF29FD_.wvu.PrintArea" localSheetId="53" hidden="1">#REF!</definedName>
    <definedName name="Z_FACAB6D3_C9E7_11D3_9DB9_00A0C9DF29FD_.wvu.PrintArea" localSheetId="23" hidden="1">#REF!</definedName>
    <definedName name="Z_FACAB6D3_C9E7_11D3_9DB9_00A0C9DF29FD_.wvu.PrintArea" localSheetId="14" hidden="1">#REF!</definedName>
    <definedName name="Z_FACAB6D3_C9E7_11D3_9DB9_00A0C9DF29FD_.wvu.PrintArea" localSheetId="13" hidden="1">#REF!</definedName>
    <definedName name="Z_FACAB6D3_C9E7_11D3_9DB9_00A0C9DF29FD_.wvu.PrintArea" localSheetId="12" hidden="1">#REF!</definedName>
    <definedName name="Z_FACAB6D3_C9E7_11D3_9DB9_00A0C9DF29FD_.wvu.PrintArea" localSheetId="36" hidden="1">#REF!</definedName>
    <definedName name="Z_FACAB6D3_C9E7_11D3_9DB9_00A0C9DF29FD_.wvu.PrintArea" localSheetId="10" hidden="1">#REF!</definedName>
    <definedName name="Z_FACAB6D3_C9E7_11D3_9DB9_00A0C9DF29FD_.wvu.PrintArea" localSheetId="11" hidden="1">#REF!</definedName>
    <definedName name="Z_FACAB6D3_C9E7_11D3_9DB9_00A0C9DF29FD_.wvu.PrintArea" localSheetId="9" hidden="1">#REF!</definedName>
    <definedName name="Z_FACAB6D3_C9E7_11D3_9DB9_00A0C9DF29FD_.wvu.PrintArea" localSheetId="8" hidden="1">#REF!</definedName>
    <definedName name="Z_FACAB6D3_C9E7_11D3_9DB9_00A0C9DF29FD_.wvu.PrintArea" localSheetId="21" hidden="1">#REF!</definedName>
    <definedName name="Z_FACAB6D3_C9E7_11D3_9DB9_00A0C9DF29FD_.wvu.PrintArea" localSheetId="6" hidden="1">#REF!</definedName>
    <definedName name="Z_FACAB6D3_C9E7_11D3_9DB9_00A0C9DF29FD_.wvu.PrintArea" localSheetId="0" hidden="1">#REF!</definedName>
    <definedName name="Z_FACAB6D3_C9E7_11D3_9DB9_00A0C9DF29FD_.wvu.PrintArea" localSheetId="2" hidden="1">#REF!</definedName>
    <definedName name="Z_FACAB6D3_C9E7_11D3_9DB9_00A0C9DF29FD_.wvu.PrintArea" localSheetId="1" hidden="1">#REF!</definedName>
    <definedName name="Z_FACAB6D3_C9E7_11D3_9DB9_00A0C9DF29FD_.wvu.PrintArea" localSheetId="33" hidden="1">#REF!</definedName>
    <definedName name="Z_FACAB6D3_C9E7_11D3_9DB9_00A0C9DF29FD_.wvu.PrintArea" localSheetId="25" hidden="1">#REF!</definedName>
    <definedName name="Z_FACAB6D3_C9E7_11D3_9DB9_00A0C9DF29FD_.wvu.PrintArea" hidden="1">#REF!</definedName>
    <definedName name="Z_FACAB6D4_C9E7_11D3_9DB9_00A0C9DF29FD_.wvu.PrintArea" localSheetId="17" hidden="1">#REF!</definedName>
    <definedName name="Z_FACAB6D4_C9E7_11D3_9DB9_00A0C9DF29FD_.wvu.PrintArea" localSheetId="16" hidden="1">#REF!</definedName>
    <definedName name="Z_FACAB6D4_C9E7_11D3_9DB9_00A0C9DF29FD_.wvu.PrintArea" localSheetId="53" hidden="1">#REF!</definedName>
    <definedName name="Z_FACAB6D4_C9E7_11D3_9DB9_00A0C9DF29FD_.wvu.PrintArea" localSheetId="23" hidden="1">#REF!</definedName>
    <definedName name="Z_FACAB6D4_C9E7_11D3_9DB9_00A0C9DF29FD_.wvu.PrintArea" localSheetId="14" hidden="1">#REF!</definedName>
    <definedName name="Z_FACAB6D4_C9E7_11D3_9DB9_00A0C9DF29FD_.wvu.PrintArea" localSheetId="13" hidden="1">#REF!</definedName>
    <definedName name="Z_FACAB6D4_C9E7_11D3_9DB9_00A0C9DF29FD_.wvu.PrintArea" localSheetId="12" hidden="1">#REF!</definedName>
    <definedName name="Z_FACAB6D4_C9E7_11D3_9DB9_00A0C9DF29FD_.wvu.PrintArea" localSheetId="36" hidden="1">#REF!</definedName>
    <definedName name="Z_FACAB6D4_C9E7_11D3_9DB9_00A0C9DF29FD_.wvu.PrintArea" localSheetId="10" hidden="1">#REF!</definedName>
    <definedName name="Z_FACAB6D4_C9E7_11D3_9DB9_00A0C9DF29FD_.wvu.PrintArea" localSheetId="11" hidden="1">#REF!</definedName>
    <definedName name="Z_FACAB6D4_C9E7_11D3_9DB9_00A0C9DF29FD_.wvu.PrintArea" localSheetId="9" hidden="1">#REF!</definedName>
    <definedName name="Z_FACAB6D4_C9E7_11D3_9DB9_00A0C9DF29FD_.wvu.PrintArea" localSheetId="8" hidden="1">#REF!</definedName>
    <definedName name="Z_FACAB6D4_C9E7_11D3_9DB9_00A0C9DF29FD_.wvu.PrintArea" localSheetId="21" hidden="1">#REF!</definedName>
    <definedName name="Z_FACAB6D4_C9E7_11D3_9DB9_00A0C9DF29FD_.wvu.PrintArea" localSheetId="6" hidden="1">#REF!</definedName>
    <definedName name="Z_FACAB6D4_C9E7_11D3_9DB9_00A0C9DF29FD_.wvu.PrintArea" localSheetId="0" hidden="1">#REF!</definedName>
    <definedName name="Z_FACAB6D4_C9E7_11D3_9DB9_00A0C9DF29FD_.wvu.PrintArea" localSheetId="2" hidden="1">#REF!</definedName>
    <definedName name="Z_FACAB6D4_C9E7_11D3_9DB9_00A0C9DF29FD_.wvu.PrintArea" localSheetId="1" hidden="1">#REF!</definedName>
    <definedName name="Z_FACAB6D4_C9E7_11D3_9DB9_00A0C9DF29FD_.wvu.PrintArea" localSheetId="33" hidden="1">#REF!</definedName>
    <definedName name="Z_FACAB6D4_C9E7_11D3_9DB9_00A0C9DF29FD_.wvu.PrintArea" localSheetId="25" hidden="1">#REF!</definedName>
    <definedName name="Z_FACAB6D4_C9E7_11D3_9DB9_00A0C9DF29FD_.wvu.PrintArea" hidden="1">#REF!</definedName>
    <definedName name="Z_FACAB6D6_C9E7_11D3_9DB9_00A0C9DF29FD_.wvu.PrintArea" localSheetId="17" hidden="1">#REF!</definedName>
    <definedName name="Z_FACAB6D6_C9E7_11D3_9DB9_00A0C9DF29FD_.wvu.PrintArea" localSheetId="16" hidden="1">#REF!</definedName>
    <definedName name="Z_FACAB6D6_C9E7_11D3_9DB9_00A0C9DF29FD_.wvu.PrintArea" localSheetId="53" hidden="1">#REF!</definedName>
    <definedName name="Z_FACAB6D6_C9E7_11D3_9DB9_00A0C9DF29FD_.wvu.PrintArea" localSheetId="23" hidden="1">#REF!</definedName>
    <definedName name="Z_FACAB6D6_C9E7_11D3_9DB9_00A0C9DF29FD_.wvu.PrintArea" localSheetId="14" hidden="1">#REF!</definedName>
    <definedName name="Z_FACAB6D6_C9E7_11D3_9DB9_00A0C9DF29FD_.wvu.PrintArea" localSheetId="13" hidden="1">#REF!</definedName>
    <definedName name="Z_FACAB6D6_C9E7_11D3_9DB9_00A0C9DF29FD_.wvu.PrintArea" localSheetId="12" hidden="1">#REF!</definedName>
    <definedName name="Z_FACAB6D6_C9E7_11D3_9DB9_00A0C9DF29FD_.wvu.PrintArea" localSheetId="36" hidden="1">#REF!</definedName>
    <definedName name="Z_FACAB6D6_C9E7_11D3_9DB9_00A0C9DF29FD_.wvu.PrintArea" localSheetId="10" hidden="1">#REF!</definedName>
    <definedName name="Z_FACAB6D6_C9E7_11D3_9DB9_00A0C9DF29FD_.wvu.PrintArea" localSheetId="11" hidden="1">#REF!</definedName>
    <definedName name="Z_FACAB6D6_C9E7_11D3_9DB9_00A0C9DF29FD_.wvu.PrintArea" localSheetId="9" hidden="1">#REF!</definedName>
    <definedName name="Z_FACAB6D6_C9E7_11D3_9DB9_00A0C9DF29FD_.wvu.PrintArea" localSheetId="8" hidden="1">#REF!</definedName>
    <definedName name="Z_FACAB6D6_C9E7_11D3_9DB9_00A0C9DF29FD_.wvu.PrintArea" localSheetId="21" hidden="1">#REF!</definedName>
    <definedName name="Z_FACAB6D6_C9E7_11D3_9DB9_00A0C9DF29FD_.wvu.PrintArea" localSheetId="6" hidden="1">#REF!</definedName>
    <definedName name="Z_FACAB6D6_C9E7_11D3_9DB9_00A0C9DF29FD_.wvu.PrintArea" localSheetId="0" hidden="1">#REF!</definedName>
    <definedName name="Z_FACAB6D6_C9E7_11D3_9DB9_00A0C9DF29FD_.wvu.PrintArea" localSheetId="2" hidden="1">#REF!</definedName>
    <definedName name="Z_FACAB6D6_C9E7_11D3_9DB9_00A0C9DF29FD_.wvu.PrintArea" localSheetId="1" hidden="1">#REF!</definedName>
    <definedName name="Z_FACAB6D6_C9E7_11D3_9DB9_00A0C9DF29FD_.wvu.PrintArea" localSheetId="33" hidden="1">#REF!</definedName>
    <definedName name="Z_FACAB6D6_C9E7_11D3_9DB9_00A0C9DF29FD_.wvu.PrintArea" localSheetId="25" hidden="1">#REF!</definedName>
    <definedName name="Z_FACAB6D6_C9E7_11D3_9DB9_00A0C9DF29FD_.wvu.PrintArea" hidden="1">#REF!</definedName>
    <definedName name="Z_FACAB6D7_C9E7_11D3_9DB9_00A0C9DF29FD_.wvu.PrintArea" localSheetId="17" hidden="1">#REF!</definedName>
    <definedName name="Z_FACAB6D7_C9E7_11D3_9DB9_00A0C9DF29FD_.wvu.PrintArea" localSheetId="16" hidden="1">#REF!</definedName>
    <definedName name="Z_FACAB6D7_C9E7_11D3_9DB9_00A0C9DF29FD_.wvu.PrintArea" localSheetId="53" hidden="1">#REF!</definedName>
    <definedName name="Z_FACAB6D7_C9E7_11D3_9DB9_00A0C9DF29FD_.wvu.PrintArea" localSheetId="23" hidden="1">#REF!</definedName>
    <definedName name="Z_FACAB6D7_C9E7_11D3_9DB9_00A0C9DF29FD_.wvu.PrintArea" localSheetId="14" hidden="1">#REF!</definedName>
    <definedName name="Z_FACAB6D7_C9E7_11D3_9DB9_00A0C9DF29FD_.wvu.PrintArea" localSheetId="13" hidden="1">#REF!</definedName>
    <definedName name="Z_FACAB6D7_C9E7_11D3_9DB9_00A0C9DF29FD_.wvu.PrintArea" localSheetId="12" hidden="1">#REF!</definedName>
    <definedName name="Z_FACAB6D7_C9E7_11D3_9DB9_00A0C9DF29FD_.wvu.PrintArea" localSheetId="36" hidden="1">#REF!</definedName>
    <definedName name="Z_FACAB6D7_C9E7_11D3_9DB9_00A0C9DF29FD_.wvu.PrintArea" localSheetId="10" hidden="1">#REF!</definedName>
    <definedName name="Z_FACAB6D7_C9E7_11D3_9DB9_00A0C9DF29FD_.wvu.PrintArea" localSheetId="11" hidden="1">#REF!</definedName>
    <definedName name="Z_FACAB6D7_C9E7_11D3_9DB9_00A0C9DF29FD_.wvu.PrintArea" localSheetId="9" hidden="1">#REF!</definedName>
    <definedName name="Z_FACAB6D7_C9E7_11D3_9DB9_00A0C9DF29FD_.wvu.PrintArea" localSheetId="8" hidden="1">#REF!</definedName>
    <definedName name="Z_FACAB6D7_C9E7_11D3_9DB9_00A0C9DF29FD_.wvu.PrintArea" localSheetId="21" hidden="1">#REF!</definedName>
    <definedName name="Z_FACAB6D7_C9E7_11D3_9DB9_00A0C9DF29FD_.wvu.PrintArea" localSheetId="6" hidden="1">#REF!</definedName>
    <definedName name="Z_FACAB6D7_C9E7_11D3_9DB9_00A0C9DF29FD_.wvu.PrintArea" localSheetId="0" hidden="1">#REF!</definedName>
    <definedName name="Z_FACAB6D7_C9E7_11D3_9DB9_00A0C9DF29FD_.wvu.PrintArea" localSheetId="2" hidden="1">#REF!</definedName>
    <definedName name="Z_FACAB6D7_C9E7_11D3_9DB9_00A0C9DF29FD_.wvu.PrintArea" localSheetId="1" hidden="1">#REF!</definedName>
    <definedName name="Z_FACAB6D7_C9E7_11D3_9DB9_00A0C9DF29FD_.wvu.PrintArea" localSheetId="33" hidden="1">#REF!</definedName>
    <definedName name="Z_FACAB6D7_C9E7_11D3_9DB9_00A0C9DF29FD_.wvu.PrintArea" localSheetId="25" hidden="1">#REF!</definedName>
    <definedName name="Z_FACAB6D7_C9E7_11D3_9DB9_00A0C9DF29FD_.wvu.PrintArea" hidden="1">#REF!</definedName>
    <definedName name="Z_FACAB6D9_C9E7_11D3_9DB9_00A0C9DF29FD_.wvu.PrintArea" localSheetId="17" hidden="1">#REF!</definedName>
    <definedName name="Z_FACAB6D9_C9E7_11D3_9DB9_00A0C9DF29FD_.wvu.PrintArea" localSheetId="16" hidden="1">#REF!</definedName>
    <definedName name="Z_FACAB6D9_C9E7_11D3_9DB9_00A0C9DF29FD_.wvu.PrintArea" localSheetId="53" hidden="1">#REF!</definedName>
    <definedName name="Z_FACAB6D9_C9E7_11D3_9DB9_00A0C9DF29FD_.wvu.PrintArea" localSheetId="23" hidden="1">#REF!</definedName>
    <definedName name="Z_FACAB6D9_C9E7_11D3_9DB9_00A0C9DF29FD_.wvu.PrintArea" localSheetId="14" hidden="1">#REF!</definedName>
    <definedName name="Z_FACAB6D9_C9E7_11D3_9DB9_00A0C9DF29FD_.wvu.PrintArea" localSheetId="13" hidden="1">#REF!</definedName>
    <definedName name="Z_FACAB6D9_C9E7_11D3_9DB9_00A0C9DF29FD_.wvu.PrintArea" localSheetId="12" hidden="1">#REF!</definedName>
    <definedName name="Z_FACAB6D9_C9E7_11D3_9DB9_00A0C9DF29FD_.wvu.PrintArea" localSheetId="36" hidden="1">#REF!</definedName>
    <definedName name="Z_FACAB6D9_C9E7_11D3_9DB9_00A0C9DF29FD_.wvu.PrintArea" localSheetId="10" hidden="1">#REF!</definedName>
    <definedName name="Z_FACAB6D9_C9E7_11D3_9DB9_00A0C9DF29FD_.wvu.PrintArea" localSheetId="11" hidden="1">#REF!</definedName>
    <definedName name="Z_FACAB6D9_C9E7_11D3_9DB9_00A0C9DF29FD_.wvu.PrintArea" localSheetId="9" hidden="1">#REF!</definedName>
    <definedName name="Z_FACAB6D9_C9E7_11D3_9DB9_00A0C9DF29FD_.wvu.PrintArea" localSheetId="8" hidden="1">#REF!</definedName>
    <definedName name="Z_FACAB6D9_C9E7_11D3_9DB9_00A0C9DF29FD_.wvu.PrintArea" localSheetId="21" hidden="1">#REF!</definedName>
    <definedName name="Z_FACAB6D9_C9E7_11D3_9DB9_00A0C9DF29FD_.wvu.PrintArea" localSheetId="6" hidden="1">#REF!</definedName>
    <definedName name="Z_FACAB6D9_C9E7_11D3_9DB9_00A0C9DF29FD_.wvu.PrintArea" localSheetId="0" hidden="1">#REF!</definedName>
    <definedName name="Z_FACAB6D9_C9E7_11D3_9DB9_00A0C9DF29FD_.wvu.PrintArea" localSheetId="2" hidden="1">#REF!</definedName>
    <definedName name="Z_FACAB6D9_C9E7_11D3_9DB9_00A0C9DF29FD_.wvu.PrintArea" localSheetId="1" hidden="1">#REF!</definedName>
    <definedName name="Z_FACAB6D9_C9E7_11D3_9DB9_00A0C9DF29FD_.wvu.PrintArea" localSheetId="33" hidden="1">#REF!</definedName>
    <definedName name="Z_FACAB6D9_C9E7_11D3_9DB9_00A0C9DF29FD_.wvu.PrintArea" localSheetId="25" hidden="1">#REF!</definedName>
    <definedName name="Z_FACAB6D9_C9E7_11D3_9DB9_00A0C9DF29FD_.wvu.PrintArea" hidden="1">#REF!</definedName>
    <definedName name="Z_FACAB6DA_C9E7_11D3_9DB9_00A0C9DF29FD_.wvu.PrintArea" localSheetId="17" hidden="1">#REF!</definedName>
    <definedName name="Z_FACAB6DA_C9E7_11D3_9DB9_00A0C9DF29FD_.wvu.PrintArea" localSheetId="16" hidden="1">#REF!</definedName>
    <definedName name="Z_FACAB6DA_C9E7_11D3_9DB9_00A0C9DF29FD_.wvu.PrintArea" localSheetId="53" hidden="1">#REF!</definedName>
    <definedName name="Z_FACAB6DA_C9E7_11D3_9DB9_00A0C9DF29FD_.wvu.PrintArea" localSheetId="23" hidden="1">#REF!</definedName>
    <definedName name="Z_FACAB6DA_C9E7_11D3_9DB9_00A0C9DF29FD_.wvu.PrintArea" localSheetId="14" hidden="1">#REF!</definedName>
    <definedName name="Z_FACAB6DA_C9E7_11D3_9DB9_00A0C9DF29FD_.wvu.PrintArea" localSheetId="13" hidden="1">#REF!</definedName>
    <definedName name="Z_FACAB6DA_C9E7_11D3_9DB9_00A0C9DF29FD_.wvu.PrintArea" localSheetId="12" hidden="1">#REF!</definedName>
    <definedName name="Z_FACAB6DA_C9E7_11D3_9DB9_00A0C9DF29FD_.wvu.PrintArea" localSheetId="36" hidden="1">#REF!</definedName>
    <definedName name="Z_FACAB6DA_C9E7_11D3_9DB9_00A0C9DF29FD_.wvu.PrintArea" localSheetId="10" hidden="1">#REF!</definedName>
    <definedName name="Z_FACAB6DA_C9E7_11D3_9DB9_00A0C9DF29FD_.wvu.PrintArea" localSheetId="11" hidden="1">#REF!</definedName>
    <definedName name="Z_FACAB6DA_C9E7_11D3_9DB9_00A0C9DF29FD_.wvu.PrintArea" localSheetId="9" hidden="1">#REF!</definedName>
    <definedName name="Z_FACAB6DA_C9E7_11D3_9DB9_00A0C9DF29FD_.wvu.PrintArea" localSheetId="8" hidden="1">#REF!</definedName>
    <definedName name="Z_FACAB6DA_C9E7_11D3_9DB9_00A0C9DF29FD_.wvu.PrintArea" localSheetId="21" hidden="1">#REF!</definedName>
    <definedName name="Z_FACAB6DA_C9E7_11D3_9DB9_00A0C9DF29FD_.wvu.PrintArea" localSheetId="6" hidden="1">#REF!</definedName>
    <definedName name="Z_FACAB6DA_C9E7_11D3_9DB9_00A0C9DF29FD_.wvu.PrintArea" localSheetId="0" hidden="1">#REF!</definedName>
    <definedName name="Z_FACAB6DA_C9E7_11D3_9DB9_00A0C9DF29FD_.wvu.PrintArea" localSheetId="2" hidden="1">#REF!</definedName>
    <definedName name="Z_FACAB6DA_C9E7_11D3_9DB9_00A0C9DF29FD_.wvu.PrintArea" localSheetId="1" hidden="1">#REF!</definedName>
    <definedName name="Z_FACAB6DA_C9E7_11D3_9DB9_00A0C9DF29FD_.wvu.PrintArea" localSheetId="33" hidden="1">#REF!</definedName>
    <definedName name="Z_FACAB6DA_C9E7_11D3_9DB9_00A0C9DF29FD_.wvu.PrintArea" localSheetId="25" hidden="1">#REF!</definedName>
    <definedName name="Z_FACAB6DA_C9E7_11D3_9DB9_00A0C9DF29FD_.wvu.PrintArea" hidden="1">#REF!</definedName>
    <definedName name="Z_FACAB6DB_C9E7_11D3_9DB9_00A0C9DF29FD_.wvu.PrintArea" localSheetId="17" hidden="1">#REF!</definedName>
    <definedName name="Z_FACAB6DB_C9E7_11D3_9DB9_00A0C9DF29FD_.wvu.PrintArea" localSheetId="16" hidden="1">#REF!</definedName>
    <definedName name="Z_FACAB6DB_C9E7_11D3_9DB9_00A0C9DF29FD_.wvu.PrintArea" localSheetId="53" hidden="1">#REF!</definedName>
    <definedName name="Z_FACAB6DB_C9E7_11D3_9DB9_00A0C9DF29FD_.wvu.PrintArea" localSheetId="23" hidden="1">#REF!</definedName>
    <definedName name="Z_FACAB6DB_C9E7_11D3_9DB9_00A0C9DF29FD_.wvu.PrintArea" localSheetId="14" hidden="1">#REF!</definedName>
    <definedName name="Z_FACAB6DB_C9E7_11D3_9DB9_00A0C9DF29FD_.wvu.PrintArea" localSheetId="13" hidden="1">#REF!</definedName>
    <definedName name="Z_FACAB6DB_C9E7_11D3_9DB9_00A0C9DF29FD_.wvu.PrintArea" localSheetId="12" hidden="1">#REF!</definedName>
    <definedName name="Z_FACAB6DB_C9E7_11D3_9DB9_00A0C9DF29FD_.wvu.PrintArea" localSheetId="36" hidden="1">#REF!</definedName>
    <definedName name="Z_FACAB6DB_C9E7_11D3_9DB9_00A0C9DF29FD_.wvu.PrintArea" localSheetId="10" hidden="1">#REF!</definedName>
    <definedName name="Z_FACAB6DB_C9E7_11D3_9DB9_00A0C9DF29FD_.wvu.PrintArea" localSheetId="11" hidden="1">#REF!</definedName>
    <definedName name="Z_FACAB6DB_C9E7_11D3_9DB9_00A0C9DF29FD_.wvu.PrintArea" localSheetId="9" hidden="1">#REF!</definedName>
    <definedName name="Z_FACAB6DB_C9E7_11D3_9DB9_00A0C9DF29FD_.wvu.PrintArea" localSheetId="8" hidden="1">#REF!</definedName>
    <definedName name="Z_FACAB6DB_C9E7_11D3_9DB9_00A0C9DF29FD_.wvu.PrintArea" localSheetId="21" hidden="1">#REF!</definedName>
    <definedName name="Z_FACAB6DB_C9E7_11D3_9DB9_00A0C9DF29FD_.wvu.PrintArea" localSheetId="6" hidden="1">#REF!</definedName>
    <definedName name="Z_FACAB6DB_C9E7_11D3_9DB9_00A0C9DF29FD_.wvu.PrintArea" localSheetId="0" hidden="1">#REF!</definedName>
    <definedName name="Z_FACAB6DB_C9E7_11D3_9DB9_00A0C9DF29FD_.wvu.PrintArea" localSheetId="2" hidden="1">#REF!</definedName>
    <definedName name="Z_FACAB6DB_C9E7_11D3_9DB9_00A0C9DF29FD_.wvu.PrintArea" localSheetId="1" hidden="1">#REF!</definedName>
    <definedName name="Z_FACAB6DB_C9E7_11D3_9DB9_00A0C9DF29FD_.wvu.PrintArea" localSheetId="33" hidden="1">#REF!</definedName>
    <definedName name="Z_FACAB6DB_C9E7_11D3_9DB9_00A0C9DF29FD_.wvu.PrintArea" localSheetId="25" hidden="1">#REF!</definedName>
    <definedName name="Z_FACAB6DB_C9E7_11D3_9DB9_00A0C9DF29FD_.wvu.PrintArea" hidden="1">#REF!</definedName>
    <definedName name="Z_FACAB6DC_C9E7_11D3_9DB9_00A0C9DF29FD_.wvu.PrintArea" localSheetId="17" hidden="1">#REF!</definedName>
    <definedName name="Z_FACAB6DC_C9E7_11D3_9DB9_00A0C9DF29FD_.wvu.PrintArea" localSheetId="16" hidden="1">#REF!</definedName>
    <definedName name="Z_FACAB6DC_C9E7_11D3_9DB9_00A0C9DF29FD_.wvu.PrintArea" localSheetId="53" hidden="1">#REF!</definedName>
    <definedName name="Z_FACAB6DC_C9E7_11D3_9DB9_00A0C9DF29FD_.wvu.PrintArea" localSheetId="23" hidden="1">#REF!</definedName>
    <definedName name="Z_FACAB6DC_C9E7_11D3_9DB9_00A0C9DF29FD_.wvu.PrintArea" localSheetId="14" hidden="1">#REF!</definedName>
    <definedName name="Z_FACAB6DC_C9E7_11D3_9DB9_00A0C9DF29FD_.wvu.PrintArea" localSheetId="13" hidden="1">#REF!</definedName>
    <definedName name="Z_FACAB6DC_C9E7_11D3_9DB9_00A0C9DF29FD_.wvu.PrintArea" localSheetId="12" hidden="1">#REF!</definedName>
    <definedName name="Z_FACAB6DC_C9E7_11D3_9DB9_00A0C9DF29FD_.wvu.PrintArea" localSheetId="36" hidden="1">#REF!</definedName>
    <definedName name="Z_FACAB6DC_C9E7_11D3_9DB9_00A0C9DF29FD_.wvu.PrintArea" localSheetId="10" hidden="1">#REF!</definedName>
    <definedName name="Z_FACAB6DC_C9E7_11D3_9DB9_00A0C9DF29FD_.wvu.PrintArea" localSheetId="11" hidden="1">#REF!</definedName>
    <definedName name="Z_FACAB6DC_C9E7_11D3_9DB9_00A0C9DF29FD_.wvu.PrintArea" localSheetId="9" hidden="1">#REF!</definedName>
    <definedName name="Z_FACAB6DC_C9E7_11D3_9DB9_00A0C9DF29FD_.wvu.PrintArea" localSheetId="8" hidden="1">#REF!</definedName>
    <definedName name="Z_FACAB6DC_C9E7_11D3_9DB9_00A0C9DF29FD_.wvu.PrintArea" localSheetId="21" hidden="1">#REF!</definedName>
    <definedName name="Z_FACAB6DC_C9E7_11D3_9DB9_00A0C9DF29FD_.wvu.PrintArea" localSheetId="6" hidden="1">#REF!</definedName>
    <definedName name="Z_FACAB6DC_C9E7_11D3_9DB9_00A0C9DF29FD_.wvu.PrintArea" localSheetId="0" hidden="1">#REF!</definedName>
    <definedName name="Z_FACAB6DC_C9E7_11D3_9DB9_00A0C9DF29FD_.wvu.PrintArea" localSheetId="2" hidden="1">#REF!</definedName>
    <definedName name="Z_FACAB6DC_C9E7_11D3_9DB9_00A0C9DF29FD_.wvu.PrintArea" localSheetId="1" hidden="1">#REF!</definedName>
    <definedName name="Z_FACAB6DC_C9E7_11D3_9DB9_00A0C9DF29FD_.wvu.PrintArea" localSheetId="33" hidden="1">#REF!</definedName>
    <definedName name="Z_FACAB6DC_C9E7_11D3_9DB9_00A0C9DF29FD_.wvu.PrintArea" localSheetId="25" hidden="1">#REF!</definedName>
    <definedName name="Z_FACAB6DC_C9E7_11D3_9DB9_00A0C9DF29FD_.wvu.PrintArea" hidden="1">#REF!</definedName>
    <definedName name="Z_FACAB6DE_C9E7_11D3_9DB9_00A0C9DF29FD_.wvu.PrintArea" localSheetId="17" hidden="1">#REF!</definedName>
    <definedName name="Z_FACAB6DE_C9E7_11D3_9DB9_00A0C9DF29FD_.wvu.PrintArea" localSheetId="16" hidden="1">#REF!</definedName>
    <definedName name="Z_FACAB6DE_C9E7_11D3_9DB9_00A0C9DF29FD_.wvu.PrintArea" localSheetId="53" hidden="1">#REF!</definedName>
    <definedName name="Z_FACAB6DE_C9E7_11D3_9DB9_00A0C9DF29FD_.wvu.PrintArea" localSheetId="23" hidden="1">#REF!</definedName>
    <definedName name="Z_FACAB6DE_C9E7_11D3_9DB9_00A0C9DF29FD_.wvu.PrintArea" localSheetId="14" hidden="1">#REF!</definedName>
    <definedName name="Z_FACAB6DE_C9E7_11D3_9DB9_00A0C9DF29FD_.wvu.PrintArea" localSheetId="13" hidden="1">#REF!</definedName>
    <definedName name="Z_FACAB6DE_C9E7_11D3_9DB9_00A0C9DF29FD_.wvu.PrintArea" localSheetId="12" hidden="1">#REF!</definedName>
    <definedName name="Z_FACAB6DE_C9E7_11D3_9DB9_00A0C9DF29FD_.wvu.PrintArea" localSheetId="36" hidden="1">#REF!</definedName>
    <definedName name="Z_FACAB6DE_C9E7_11D3_9DB9_00A0C9DF29FD_.wvu.PrintArea" localSheetId="10" hidden="1">#REF!</definedName>
    <definedName name="Z_FACAB6DE_C9E7_11D3_9DB9_00A0C9DF29FD_.wvu.PrintArea" localSheetId="11" hidden="1">#REF!</definedName>
    <definedName name="Z_FACAB6DE_C9E7_11D3_9DB9_00A0C9DF29FD_.wvu.PrintArea" localSheetId="9" hidden="1">#REF!</definedName>
    <definedName name="Z_FACAB6DE_C9E7_11D3_9DB9_00A0C9DF29FD_.wvu.PrintArea" localSheetId="8" hidden="1">#REF!</definedName>
    <definedName name="Z_FACAB6DE_C9E7_11D3_9DB9_00A0C9DF29FD_.wvu.PrintArea" localSheetId="21" hidden="1">#REF!</definedName>
    <definedName name="Z_FACAB6DE_C9E7_11D3_9DB9_00A0C9DF29FD_.wvu.PrintArea" localSheetId="6" hidden="1">#REF!</definedName>
    <definedName name="Z_FACAB6DE_C9E7_11D3_9DB9_00A0C9DF29FD_.wvu.PrintArea" localSheetId="0" hidden="1">#REF!</definedName>
    <definedName name="Z_FACAB6DE_C9E7_11D3_9DB9_00A0C9DF29FD_.wvu.PrintArea" localSheetId="2" hidden="1">#REF!</definedName>
    <definedName name="Z_FACAB6DE_C9E7_11D3_9DB9_00A0C9DF29FD_.wvu.PrintArea" localSheetId="1" hidden="1">#REF!</definedName>
    <definedName name="Z_FACAB6DE_C9E7_11D3_9DB9_00A0C9DF29FD_.wvu.PrintArea" localSheetId="33" hidden="1">#REF!</definedName>
    <definedName name="Z_FACAB6DE_C9E7_11D3_9DB9_00A0C9DF29FD_.wvu.PrintArea" localSheetId="25" hidden="1">#REF!</definedName>
    <definedName name="Z_FACAB6DE_C9E7_11D3_9DB9_00A0C9DF29FD_.wvu.PrintArea" hidden="1">#REF!</definedName>
    <definedName name="Z_FACAB6DF_C9E7_11D3_9DB9_00A0C9DF29FD_.wvu.PrintArea" localSheetId="17" hidden="1">#REF!</definedName>
    <definedName name="Z_FACAB6DF_C9E7_11D3_9DB9_00A0C9DF29FD_.wvu.PrintArea" localSheetId="16" hidden="1">#REF!</definedName>
    <definedName name="Z_FACAB6DF_C9E7_11D3_9DB9_00A0C9DF29FD_.wvu.PrintArea" localSheetId="53" hidden="1">#REF!</definedName>
    <definedName name="Z_FACAB6DF_C9E7_11D3_9DB9_00A0C9DF29FD_.wvu.PrintArea" localSheetId="23" hidden="1">#REF!</definedName>
    <definedName name="Z_FACAB6DF_C9E7_11D3_9DB9_00A0C9DF29FD_.wvu.PrintArea" localSheetId="14" hidden="1">#REF!</definedName>
    <definedName name="Z_FACAB6DF_C9E7_11D3_9DB9_00A0C9DF29FD_.wvu.PrintArea" localSheetId="13" hidden="1">#REF!</definedName>
    <definedName name="Z_FACAB6DF_C9E7_11D3_9DB9_00A0C9DF29FD_.wvu.PrintArea" localSheetId="12" hidden="1">#REF!</definedName>
    <definedName name="Z_FACAB6DF_C9E7_11D3_9DB9_00A0C9DF29FD_.wvu.PrintArea" localSheetId="36" hidden="1">#REF!</definedName>
    <definedName name="Z_FACAB6DF_C9E7_11D3_9DB9_00A0C9DF29FD_.wvu.PrintArea" localSheetId="10" hidden="1">#REF!</definedName>
    <definedName name="Z_FACAB6DF_C9E7_11D3_9DB9_00A0C9DF29FD_.wvu.PrintArea" localSheetId="11" hidden="1">#REF!</definedName>
    <definedName name="Z_FACAB6DF_C9E7_11D3_9DB9_00A0C9DF29FD_.wvu.PrintArea" localSheetId="9" hidden="1">#REF!</definedName>
    <definedName name="Z_FACAB6DF_C9E7_11D3_9DB9_00A0C9DF29FD_.wvu.PrintArea" localSheetId="8" hidden="1">#REF!</definedName>
    <definedName name="Z_FACAB6DF_C9E7_11D3_9DB9_00A0C9DF29FD_.wvu.PrintArea" localSheetId="21" hidden="1">#REF!</definedName>
    <definedName name="Z_FACAB6DF_C9E7_11D3_9DB9_00A0C9DF29FD_.wvu.PrintArea" localSheetId="6" hidden="1">#REF!</definedName>
    <definedName name="Z_FACAB6DF_C9E7_11D3_9DB9_00A0C9DF29FD_.wvu.PrintArea" localSheetId="0" hidden="1">#REF!</definedName>
    <definedName name="Z_FACAB6DF_C9E7_11D3_9DB9_00A0C9DF29FD_.wvu.PrintArea" localSheetId="2" hidden="1">#REF!</definedName>
    <definedName name="Z_FACAB6DF_C9E7_11D3_9DB9_00A0C9DF29FD_.wvu.PrintArea" localSheetId="1" hidden="1">#REF!</definedName>
    <definedName name="Z_FACAB6DF_C9E7_11D3_9DB9_00A0C9DF29FD_.wvu.PrintArea" localSheetId="33" hidden="1">#REF!</definedName>
    <definedName name="Z_FACAB6DF_C9E7_11D3_9DB9_00A0C9DF29FD_.wvu.PrintArea" localSheetId="25" hidden="1">#REF!</definedName>
    <definedName name="Z_FACAB6DF_C9E7_11D3_9DB9_00A0C9DF29FD_.wvu.PrintArea" hidden="1">#REF!</definedName>
    <definedName name="Z_FACAB6E0_C9E7_11D3_9DB9_00A0C9DF29FD_.wvu.PrintArea" localSheetId="17" hidden="1">#REF!</definedName>
    <definedName name="Z_FACAB6E0_C9E7_11D3_9DB9_00A0C9DF29FD_.wvu.PrintArea" localSheetId="16" hidden="1">#REF!</definedName>
    <definedName name="Z_FACAB6E0_C9E7_11D3_9DB9_00A0C9DF29FD_.wvu.PrintArea" localSheetId="53" hidden="1">#REF!</definedName>
    <definedName name="Z_FACAB6E0_C9E7_11D3_9DB9_00A0C9DF29FD_.wvu.PrintArea" localSheetId="23" hidden="1">#REF!</definedName>
    <definedName name="Z_FACAB6E0_C9E7_11D3_9DB9_00A0C9DF29FD_.wvu.PrintArea" localSheetId="14" hidden="1">#REF!</definedName>
    <definedName name="Z_FACAB6E0_C9E7_11D3_9DB9_00A0C9DF29FD_.wvu.PrintArea" localSheetId="13" hidden="1">#REF!</definedName>
    <definedName name="Z_FACAB6E0_C9E7_11D3_9DB9_00A0C9DF29FD_.wvu.PrintArea" localSheetId="12" hidden="1">#REF!</definedName>
    <definedName name="Z_FACAB6E0_C9E7_11D3_9DB9_00A0C9DF29FD_.wvu.PrintArea" localSheetId="36" hidden="1">#REF!</definedName>
    <definedName name="Z_FACAB6E0_C9E7_11D3_9DB9_00A0C9DF29FD_.wvu.PrintArea" localSheetId="10" hidden="1">#REF!</definedName>
    <definedName name="Z_FACAB6E0_C9E7_11D3_9DB9_00A0C9DF29FD_.wvu.PrintArea" localSheetId="11" hidden="1">#REF!</definedName>
    <definedName name="Z_FACAB6E0_C9E7_11D3_9DB9_00A0C9DF29FD_.wvu.PrintArea" localSheetId="9" hidden="1">#REF!</definedName>
    <definedName name="Z_FACAB6E0_C9E7_11D3_9DB9_00A0C9DF29FD_.wvu.PrintArea" localSheetId="8" hidden="1">#REF!</definedName>
    <definedName name="Z_FACAB6E0_C9E7_11D3_9DB9_00A0C9DF29FD_.wvu.PrintArea" localSheetId="21" hidden="1">#REF!</definedName>
    <definedName name="Z_FACAB6E0_C9E7_11D3_9DB9_00A0C9DF29FD_.wvu.PrintArea" localSheetId="6" hidden="1">#REF!</definedName>
    <definedName name="Z_FACAB6E0_C9E7_11D3_9DB9_00A0C9DF29FD_.wvu.PrintArea" localSheetId="0" hidden="1">#REF!</definedName>
    <definedName name="Z_FACAB6E0_C9E7_11D3_9DB9_00A0C9DF29FD_.wvu.PrintArea" localSheetId="2" hidden="1">#REF!</definedName>
    <definedName name="Z_FACAB6E0_C9E7_11D3_9DB9_00A0C9DF29FD_.wvu.PrintArea" localSheetId="1" hidden="1">#REF!</definedName>
    <definedName name="Z_FACAB6E0_C9E7_11D3_9DB9_00A0C9DF29FD_.wvu.PrintArea" localSheetId="33" hidden="1">#REF!</definedName>
    <definedName name="Z_FACAB6E0_C9E7_11D3_9DB9_00A0C9DF29FD_.wvu.PrintArea" localSheetId="25" hidden="1">#REF!</definedName>
    <definedName name="Z_FACAB6E0_C9E7_11D3_9DB9_00A0C9DF29FD_.wvu.PrintArea" hidden="1">#REF!</definedName>
    <definedName name="Z_FACAB6E1_C9E7_11D3_9DB9_00A0C9DF29FD_.wvu.PrintArea" localSheetId="17" hidden="1">#REF!</definedName>
    <definedName name="Z_FACAB6E1_C9E7_11D3_9DB9_00A0C9DF29FD_.wvu.PrintArea" localSheetId="16" hidden="1">#REF!</definedName>
    <definedName name="Z_FACAB6E1_C9E7_11D3_9DB9_00A0C9DF29FD_.wvu.PrintArea" localSheetId="53" hidden="1">#REF!</definedName>
    <definedName name="Z_FACAB6E1_C9E7_11D3_9DB9_00A0C9DF29FD_.wvu.PrintArea" localSheetId="23" hidden="1">#REF!</definedName>
    <definedName name="Z_FACAB6E1_C9E7_11D3_9DB9_00A0C9DF29FD_.wvu.PrintArea" localSheetId="14" hidden="1">#REF!</definedName>
    <definedName name="Z_FACAB6E1_C9E7_11D3_9DB9_00A0C9DF29FD_.wvu.PrintArea" localSheetId="13" hidden="1">#REF!</definedName>
    <definedName name="Z_FACAB6E1_C9E7_11D3_9DB9_00A0C9DF29FD_.wvu.PrintArea" localSheetId="12" hidden="1">#REF!</definedName>
    <definedName name="Z_FACAB6E1_C9E7_11D3_9DB9_00A0C9DF29FD_.wvu.PrintArea" localSheetId="36" hidden="1">#REF!</definedName>
    <definedName name="Z_FACAB6E1_C9E7_11D3_9DB9_00A0C9DF29FD_.wvu.PrintArea" localSheetId="10" hidden="1">#REF!</definedName>
    <definedName name="Z_FACAB6E1_C9E7_11D3_9DB9_00A0C9DF29FD_.wvu.PrintArea" localSheetId="11" hidden="1">#REF!</definedName>
    <definedName name="Z_FACAB6E1_C9E7_11D3_9DB9_00A0C9DF29FD_.wvu.PrintArea" localSheetId="9" hidden="1">#REF!</definedName>
    <definedName name="Z_FACAB6E1_C9E7_11D3_9DB9_00A0C9DF29FD_.wvu.PrintArea" localSheetId="8" hidden="1">#REF!</definedName>
    <definedName name="Z_FACAB6E1_C9E7_11D3_9DB9_00A0C9DF29FD_.wvu.PrintArea" localSheetId="21" hidden="1">#REF!</definedName>
    <definedName name="Z_FACAB6E1_C9E7_11D3_9DB9_00A0C9DF29FD_.wvu.PrintArea" localSheetId="6" hidden="1">#REF!</definedName>
    <definedName name="Z_FACAB6E1_C9E7_11D3_9DB9_00A0C9DF29FD_.wvu.PrintArea" localSheetId="0" hidden="1">#REF!</definedName>
    <definedName name="Z_FACAB6E1_C9E7_11D3_9DB9_00A0C9DF29FD_.wvu.PrintArea" localSheetId="2" hidden="1">#REF!</definedName>
    <definedName name="Z_FACAB6E1_C9E7_11D3_9DB9_00A0C9DF29FD_.wvu.PrintArea" localSheetId="1" hidden="1">#REF!</definedName>
    <definedName name="Z_FACAB6E1_C9E7_11D3_9DB9_00A0C9DF29FD_.wvu.PrintArea" localSheetId="33" hidden="1">#REF!</definedName>
    <definedName name="Z_FACAB6E1_C9E7_11D3_9DB9_00A0C9DF29FD_.wvu.PrintArea" localSheetId="25" hidden="1">#REF!</definedName>
    <definedName name="Z_FACAB6E1_C9E7_11D3_9DB9_00A0C9DF29FD_.wvu.PrintArea" hidden="1">#REF!</definedName>
    <definedName name="Z_FACAB6E3_C9E7_11D3_9DB9_00A0C9DF29FD_.wvu.PrintArea" localSheetId="17" hidden="1">#REF!</definedName>
    <definedName name="Z_FACAB6E3_C9E7_11D3_9DB9_00A0C9DF29FD_.wvu.PrintArea" localSheetId="16" hidden="1">#REF!</definedName>
    <definedName name="Z_FACAB6E3_C9E7_11D3_9DB9_00A0C9DF29FD_.wvu.PrintArea" localSheetId="53" hidden="1">#REF!</definedName>
    <definedName name="Z_FACAB6E3_C9E7_11D3_9DB9_00A0C9DF29FD_.wvu.PrintArea" localSheetId="23" hidden="1">#REF!</definedName>
    <definedName name="Z_FACAB6E3_C9E7_11D3_9DB9_00A0C9DF29FD_.wvu.PrintArea" localSheetId="14" hidden="1">#REF!</definedName>
    <definedName name="Z_FACAB6E3_C9E7_11D3_9DB9_00A0C9DF29FD_.wvu.PrintArea" localSheetId="13" hidden="1">#REF!</definedName>
    <definedName name="Z_FACAB6E3_C9E7_11D3_9DB9_00A0C9DF29FD_.wvu.PrintArea" localSheetId="12" hidden="1">#REF!</definedName>
    <definedName name="Z_FACAB6E3_C9E7_11D3_9DB9_00A0C9DF29FD_.wvu.PrintArea" localSheetId="36" hidden="1">#REF!</definedName>
    <definedName name="Z_FACAB6E3_C9E7_11D3_9DB9_00A0C9DF29FD_.wvu.PrintArea" localSheetId="10" hidden="1">#REF!</definedName>
    <definedName name="Z_FACAB6E3_C9E7_11D3_9DB9_00A0C9DF29FD_.wvu.PrintArea" localSheetId="11" hidden="1">#REF!</definedName>
    <definedName name="Z_FACAB6E3_C9E7_11D3_9DB9_00A0C9DF29FD_.wvu.PrintArea" localSheetId="9" hidden="1">#REF!</definedName>
    <definedName name="Z_FACAB6E3_C9E7_11D3_9DB9_00A0C9DF29FD_.wvu.PrintArea" localSheetId="8" hidden="1">#REF!</definedName>
    <definedName name="Z_FACAB6E3_C9E7_11D3_9DB9_00A0C9DF29FD_.wvu.PrintArea" localSheetId="21" hidden="1">#REF!</definedName>
    <definedName name="Z_FACAB6E3_C9E7_11D3_9DB9_00A0C9DF29FD_.wvu.PrintArea" localSheetId="6" hidden="1">#REF!</definedName>
    <definedName name="Z_FACAB6E3_C9E7_11D3_9DB9_00A0C9DF29FD_.wvu.PrintArea" localSheetId="0" hidden="1">#REF!</definedName>
    <definedName name="Z_FACAB6E3_C9E7_11D3_9DB9_00A0C9DF29FD_.wvu.PrintArea" localSheetId="2" hidden="1">#REF!</definedName>
    <definedName name="Z_FACAB6E3_C9E7_11D3_9DB9_00A0C9DF29FD_.wvu.PrintArea" localSheetId="1" hidden="1">#REF!</definedName>
    <definedName name="Z_FACAB6E3_C9E7_11D3_9DB9_00A0C9DF29FD_.wvu.PrintArea" localSheetId="33" hidden="1">#REF!</definedName>
    <definedName name="Z_FACAB6E3_C9E7_11D3_9DB9_00A0C9DF29FD_.wvu.PrintArea" localSheetId="25" hidden="1">#REF!</definedName>
    <definedName name="Z_FACAB6E3_C9E7_11D3_9DB9_00A0C9DF29FD_.wvu.PrintArea" hidden="1">#REF!</definedName>
    <definedName name="Z_FACAB6E4_C9E7_11D3_9DB9_00A0C9DF29FD_.wvu.PrintArea" localSheetId="17" hidden="1">#REF!</definedName>
    <definedName name="Z_FACAB6E4_C9E7_11D3_9DB9_00A0C9DF29FD_.wvu.PrintArea" localSheetId="16" hidden="1">#REF!</definedName>
    <definedName name="Z_FACAB6E4_C9E7_11D3_9DB9_00A0C9DF29FD_.wvu.PrintArea" localSheetId="53" hidden="1">#REF!</definedName>
    <definedName name="Z_FACAB6E4_C9E7_11D3_9DB9_00A0C9DF29FD_.wvu.PrintArea" localSheetId="23" hidden="1">#REF!</definedName>
    <definedName name="Z_FACAB6E4_C9E7_11D3_9DB9_00A0C9DF29FD_.wvu.PrintArea" localSheetId="14" hidden="1">#REF!</definedName>
    <definedName name="Z_FACAB6E4_C9E7_11D3_9DB9_00A0C9DF29FD_.wvu.PrintArea" localSheetId="13" hidden="1">#REF!</definedName>
    <definedName name="Z_FACAB6E4_C9E7_11D3_9DB9_00A0C9DF29FD_.wvu.PrintArea" localSheetId="12" hidden="1">#REF!</definedName>
    <definedName name="Z_FACAB6E4_C9E7_11D3_9DB9_00A0C9DF29FD_.wvu.PrintArea" localSheetId="36" hidden="1">#REF!</definedName>
    <definedName name="Z_FACAB6E4_C9E7_11D3_9DB9_00A0C9DF29FD_.wvu.PrintArea" localSheetId="10" hidden="1">#REF!</definedName>
    <definedName name="Z_FACAB6E4_C9E7_11D3_9DB9_00A0C9DF29FD_.wvu.PrintArea" localSheetId="11" hidden="1">#REF!</definedName>
    <definedName name="Z_FACAB6E4_C9E7_11D3_9DB9_00A0C9DF29FD_.wvu.PrintArea" localSheetId="9" hidden="1">#REF!</definedName>
    <definedName name="Z_FACAB6E4_C9E7_11D3_9DB9_00A0C9DF29FD_.wvu.PrintArea" localSheetId="8" hidden="1">#REF!</definedName>
    <definedName name="Z_FACAB6E4_C9E7_11D3_9DB9_00A0C9DF29FD_.wvu.PrintArea" localSheetId="21" hidden="1">#REF!</definedName>
    <definedName name="Z_FACAB6E4_C9E7_11D3_9DB9_00A0C9DF29FD_.wvu.PrintArea" localSheetId="6" hidden="1">#REF!</definedName>
    <definedName name="Z_FACAB6E4_C9E7_11D3_9DB9_00A0C9DF29FD_.wvu.PrintArea" localSheetId="0" hidden="1">#REF!</definedName>
    <definedName name="Z_FACAB6E4_C9E7_11D3_9DB9_00A0C9DF29FD_.wvu.PrintArea" localSheetId="2" hidden="1">#REF!</definedName>
    <definedName name="Z_FACAB6E4_C9E7_11D3_9DB9_00A0C9DF29FD_.wvu.PrintArea" localSheetId="1" hidden="1">#REF!</definedName>
    <definedName name="Z_FACAB6E4_C9E7_11D3_9DB9_00A0C9DF29FD_.wvu.PrintArea" localSheetId="33" hidden="1">#REF!</definedName>
    <definedName name="Z_FACAB6E4_C9E7_11D3_9DB9_00A0C9DF29FD_.wvu.PrintArea" localSheetId="25" hidden="1">#REF!</definedName>
    <definedName name="Z_FACAB6E4_C9E7_11D3_9DB9_00A0C9DF29FD_.wvu.PrintArea" hidden="1">#REF!</definedName>
  </definedNames>
  <calcPr calcId="152511"/>
</workbook>
</file>

<file path=xl/calcChain.xml><?xml version="1.0" encoding="utf-8"?>
<calcChain xmlns="http://schemas.openxmlformats.org/spreadsheetml/2006/main">
  <c r="CV129" i="83" l="1"/>
  <c r="CW35" i="2" l="1"/>
  <c r="CX35" i="2"/>
  <c r="CY35" i="2"/>
  <c r="CZ35" i="2"/>
  <c r="DA35" i="2"/>
  <c r="DB35" i="2"/>
  <c r="DC35" i="2"/>
  <c r="DD35" i="2"/>
  <c r="DE35" i="2"/>
  <c r="DF35" i="2"/>
  <c r="DG35" i="2"/>
  <c r="DH35" i="2"/>
  <c r="DI35" i="2"/>
  <c r="DJ35" i="2"/>
  <c r="DK35" i="2"/>
  <c r="DL35" i="2"/>
  <c r="DM35" i="2"/>
  <c r="DN35" i="2"/>
  <c r="DO35" i="2"/>
  <c r="DP35" i="2"/>
  <c r="CV35" i="2"/>
  <c r="CW34" i="2"/>
  <c r="CX34" i="2"/>
  <c r="CY34" i="2"/>
  <c r="CZ34" i="2"/>
  <c r="DA34" i="2"/>
  <c r="DB34" i="2"/>
  <c r="DC34" i="2"/>
  <c r="DD34" i="2"/>
  <c r="DE34" i="2"/>
  <c r="DF34" i="2"/>
  <c r="DG34" i="2"/>
  <c r="DH34" i="2"/>
  <c r="DI34" i="2"/>
  <c r="DJ34" i="2"/>
  <c r="DK34" i="2"/>
  <c r="DL34" i="2"/>
  <c r="DM34" i="2"/>
  <c r="DN34" i="2"/>
  <c r="DO34" i="2"/>
  <c r="DP34" i="2"/>
  <c r="CV34" i="2"/>
  <c r="CW31" i="2"/>
  <c r="CX31" i="2"/>
  <c r="CY31" i="2"/>
  <c r="CZ31" i="2"/>
  <c r="DA31" i="2"/>
  <c r="DB31" i="2"/>
  <c r="DC31" i="2"/>
  <c r="DD31" i="2"/>
  <c r="DE31" i="2"/>
  <c r="DF31" i="2"/>
  <c r="DG31" i="2"/>
  <c r="DH31" i="2"/>
  <c r="DI31" i="2"/>
  <c r="DJ31" i="2"/>
  <c r="DK31" i="2"/>
  <c r="DL31" i="2"/>
  <c r="DM31" i="2"/>
  <c r="DN31" i="2"/>
  <c r="DO31" i="2"/>
  <c r="DP31" i="2"/>
  <c r="CV31" i="2"/>
  <c r="CW34" i="83"/>
  <c r="CX34" i="83"/>
  <c r="CY34" i="83"/>
  <c r="CZ34" i="83"/>
  <c r="DA34" i="83"/>
  <c r="DB34" i="83"/>
  <c r="DC34" i="83"/>
  <c r="DD34" i="83"/>
  <c r="DE34" i="83"/>
  <c r="DF34" i="83"/>
  <c r="DG34" i="83"/>
  <c r="DH34" i="83"/>
  <c r="DI34" i="83"/>
  <c r="DJ34" i="83"/>
  <c r="DK34" i="83"/>
  <c r="DL34" i="83"/>
  <c r="DM34" i="83"/>
  <c r="DN34" i="83"/>
  <c r="DO34" i="83"/>
  <c r="DP34" i="83"/>
  <c r="CW35" i="83"/>
  <c r="CX35" i="83"/>
  <c r="CY35" i="83"/>
  <c r="CZ35" i="83"/>
  <c r="DA35" i="83"/>
  <c r="DB35" i="83"/>
  <c r="DC35" i="83"/>
  <c r="DD35" i="83"/>
  <c r="DE35" i="83"/>
  <c r="DF35" i="83"/>
  <c r="DG35" i="83"/>
  <c r="DH35" i="83"/>
  <c r="DI35" i="83"/>
  <c r="DJ35" i="83"/>
  <c r="DK35" i="83"/>
  <c r="DL35" i="83"/>
  <c r="DM35" i="83"/>
  <c r="DN35" i="83"/>
  <c r="DO35" i="83"/>
  <c r="DP35" i="83"/>
  <c r="CV35" i="83"/>
  <c r="CV34" i="83"/>
  <c r="DP31" i="83"/>
  <c r="CW31" i="83"/>
  <c r="CX31" i="83"/>
  <c r="CY31" i="83"/>
  <c r="CZ31" i="83"/>
  <c r="DA31" i="83"/>
  <c r="DB31" i="83"/>
  <c r="DC31" i="83"/>
  <c r="DD31" i="83"/>
  <c r="DE31" i="83"/>
  <c r="DF31" i="83"/>
  <c r="DG31" i="83"/>
  <c r="DH31" i="83"/>
  <c r="DI31" i="83"/>
  <c r="DJ31" i="83"/>
  <c r="DK31" i="83"/>
  <c r="DL31" i="83"/>
  <c r="DM31" i="83"/>
  <c r="DN31" i="83"/>
  <c r="DO31" i="83"/>
  <c r="CV31" i="83"/>
  <c r="CW31" i="84"/>
  <c r="CX31" i="84"/>
  <c r="CY31" i="84"/>
  <c r="CZ31" i="84"/>
  <c r="DA31" i="84"/>
  <c r="DB31" i="84"/>
  <c r="DC31" i="84"/>
  <c r="DD31" i="84"/>
  <c r="DE31" i="84"/>
  <c r="DF31" i="84"/>
  <c r="DG31" i="84"/>
  <c r="DH31" i="84"/>
  <c r="DI31" i="84"/>
  <c r="DJ31" i="84"/>
  <c r="DK31" i="84"/>
  <c r="DL31" i="84"/>
  <c r="DM31" i="84"/>
  <c r="DN31" i="84"/>
  <c r="DO31" i="84"/>
  <c r="DP31" i="84"/>
  <c r="CW34" i="84"/>
  <c r="CX34" i="84"/>
  <c r="CY34" i="84"/>
  <c r="CZ34" i="84"/>
  <c r="DA34" i="84"/>
  <c r="DB34" i="84"/>
  <c r="DC34" i="84"/>
  <c r="DD34" i="84"/>
  <c r="DE34" i="84"/>
  <c r="DF34" i="84"/>
  <c r="DG34" i="84"/>
  <c r="DH34" i="84"/>
  <c r="DI34" i="84"/>
  <c r="DJ34" i="84"/>
  <c r="DK34" i="84"/>
  <c r="DL34" i="84"/>
  <c r="DM34" i="84"/>
  <c r="DN34" i="84"/>
  <c r="DO34" i="84"/>
  <c r="DP34" i="84"/>
  <c r="CW35" i="84"/>
  <c r="CX35" i="84"/>
  <c r="CY35" i="84"/>
  <c r="CZ35" i="84"/>
  <c r="DA35" i="84"/>
  <c r="DB35" i="84"/>
  <c r="DC35" i="84"/>
  <c r="DD35" i="84"/>
  <c r="DE35" i="84"/>
  <c r="DF35" i="84"/>
  <c r="DG35" i="84"/>
  <c r="DH35" i="84"/>
  <c r="DI35" i="84"/>
  <c r="DJ35" i="84"/>
  <c r="DK35" i="84"/>
  <c r="DL35" i="84"/>
  <c r="DM35" i="84"/>
  <c r="DN35" i="84"/>
  <c r="DO35" i="84"/>
  <c r="DP35" i="84"/>
  <c r="CV35" i="84"/>
  <c r="CV34" i="84"/>
  <c r="CV31" i="84"/>
  <c r="CW38" i="85"/>
  <c r="CX38" i="85"/>
  <c r="CY38" i="85"/>
  <c r="CZ38" i="85"/>
  <c r="DA38" i="85"/>
  <c r="DB38" i="85"/>
  <c r="DC38" i="85"/>
  <c r="DD38" i="85"/>
  <c r="DE38" i="85"/>
  <c r="DF38" i="85"/>
  <c r="DG38" i="85"/>
  <c r="DH38" i="85"/>
  <c r="DI38" i="85"/>
  <c r="DJ38" i="85"/>
  <c r="DK38" i="85"/>
  <c r="DL38" i="85"/>
  <c r="DM38" i="85"/>
  <c r="DN38" i="85"/>
  <c r="DO38" i="85"/>
  <c r="DP38" i="85"/>
  <c r="CW39" i="85"/>
  <c r="CX39" i="85"/>
  <c r="CY39" i="85"/>
  <c r="CZ39" i="85"/>
  <c r="DA39" i="85"/>
  <c r="DB39" i="85"/>
  <c r="DC39" i="85"/>
  <c r="DD39" i="85"/>
  <c r="DE39" i="85"/>
  <c r="DF39" i="85"/>
  <c r="DG39" i="85"/>
  <c r="DH39" i="85"/>
  <c r="DI39" i="85"/>
  <c r="DJ39" i="85"/>
  <c r="DK39" i="85"/>
  <c r="DL39" i="85"/>
  <c r="DM39" i="85"/>
  <c r="DN39" i="85"/>
  <c r="DO39" i="85"/>
  <c r="DP39" i="85"/>
  <c r="CV39" i="85"/>
  <c r="CV38" i="85"/>
  <c r="CW35" i="85"/>
  <c r="CX35" i="85"/>
  <c r="CY35" i="85"/>
  <c r="CZ35" i="85"/>
  <c r="DA35" i="85"/>
  <c r="DB35" i="85"/>
  <c r="DC35" i="85"/>
  <c r="DD35" i="85"/>
  <c r="DE35" i="85"/>
  <c r="DF35" i="85"/>
  <c r="DG35" i="85"/>
  <c r="DH35" i="85"/>
  <c r="DI35" i="85"/>
  <c r="DJ35" i="85"/>
  <c r="DK35" i="85"/>
  <c r="DL35" i="85"/>
  <c r="DM35" i="85"/>
  <c r="DN35" i="85"/>
  <c r="DO35" i="85"/>
  <c r="DP35" i="85"/>
  <c r="CV35" i="85"/>
  <c r="CW34" i="85"/>
  <c r="CX34" i="85"/>
  <c r="CY34" i="85"/>
  <c r="CZ34" i="85"/>
  <c r="DA34" i="85"/>
  <c r="DB34" i="85"/>
  <c r="DC34" i="85"/>
  <c r="DD34" i="85"/>
  <c r="DE34" i="85"/>
  <c r="DF34" i="85"/>
  <c r="DG34" i="85"/>
  <c r="DH34" i="85"/>
  <c r="DI34" i="85"/>
  <c r="DJ34" i="85"/>
  <c r="DK34" i="85"/>
  <c r="DL34" i="85"/>
  <c r="DM34" i="85"/>
  <c r="DN34" i="85"/>
  <c r="DO34" i="85"/>
  <c r="DP34" i="85"/>
  <c r="CV34" i="85"/>
  <c r="CW31" i="85"/>
  <c r="CX31" i="85"/>
  <c r="CY31" i="85"/>
  <c r="CZ31" i="85"/>
  <c r="DA31" i="85"/>
  <c r="DB31" i="85"/>
  <c r="DC31" i="85"/>
  <c r="DD31" i="85"/>
  <c r="DE31" i="85"/>
  <c r="DF31" i="85"/>
  <c r="DG31" i="85"/>
  <c r="DH31" i="85"/>
  <c r="DI31" i="85"/>
  <c r="DJ31" i="85"/>
  <c r="DK31" i="85"/>
  <c r="DL31" i="85"/>
  <c r="DM31" i="85"/>
  <c r="DN31" i="85"/>
  <c r="DO31" i="85"/>
  <c r="DP31" i="85"/>
  <c r="CV31" i="85"/>
  <c r="DP133" i="2" l="1"/>
  <c r="DO133" i="2"/>
  <c r="DN133" i="2"/>
  <c r="DM133" i="2"/>
  <c r="DL133" i="2"/>
  <c r="DK133" i="2"/>
  <c r="DJ133" i="2"/>
  <c r="DI133" i="2"/>
  <c r="DH133" i="2"/>
  <c r="DG133" i="2"/>
  <c r="DF133" i="2"/>
  <c r="DE133" i="2"/>
  <c r="DD133" i="2"/>
  <c r="DC133" i="2"/>
  <c r="DB133" i="2"/>
  <c r="DA133" i="2"/>
  <c r="CZ133" i="2"/>
  <c r="CY133" i="2"/>
  <c r="CX133" i="2"/>
  <c r="CW133" i="2"/>
  <c r="CV133" i="2"/>
  <c r="DP131" i="2"/>
  <c r="DO131" i="2"/>
  <c r="DN131" i="2"/>
  <c r="DM131" i="2"/>
  <c r="DL131" i="2"/>
  <c r="DK131" i="2"/>
  <c r="DJ131" i="2"/>
  <c r="DI131" i="2"/>
  <c r="DH131" i="2"/>
  <c r="DG131" i="2"/>
  <c r="DF131" i="2"/>
  <c r="DE131" i="2"/>
  <c r="DD131" i="2"/>
  <c r="DC131" i="2"/>
  <c r="DB131" i="2"/>
  <c r="DA131" i="2"/>
  <c r="CZ131" i="2"/>
  <c r="CY131" i="2"/>
  <c r="CX131" i="2"/>
  <c r="CW131" i="2"/>
  <c r="CV131" i="2"/>
  <c r="DP129" i="2"/>
  <c r="DO129" i="2"/>
  <c r="DN129" i="2"/>
  <c r="DM129" i="2"/>
  <c r="DL129" i="2"/>
  <c r="DK129" i="2"/>
  <c r="DJ129" i="2"/>
  <c r="DI129" i="2"/>
  <c r="DH129" i="2"/>
  <c r="DG129" i="2"/>
  <c r="DF129" i="2"/>
  <c r="DE129" i="2"/>
  <c r="DD129" i="2"/>
  <c r="DC129" i="2"/>
  <c r="DB129" i="2"/>
  <c r="DA129" i="2"/>
  <c r="CZ129" i="2"/>
  <c r="CY129" i="2"/>
  <c r="CX129" i="2"/>
  <c r="CW129" i="2"/>
  <c r="CV129" i="2"/>
  <c r="DP133" i="83"/>
  <c r="DO133" i="83"/>
  <c r="DN133" i="83"/>
  <c r="DM133" i="83"/>
  <c r="DL133" i="83"/>
  <c r="DK133" i="83"/>
  <c r="DJ133" i="83"/>
  <c r="DI133" i="83"/>
  <c r="DH133" i="83"/>
  <c r="DG133" i="83"/>
  <c r="DF133" i="83"/>
  <c r="DE133" i="83"/>
  <c r="DD133" i="83"/>
  <c r="DC133" i="83"/>
  <c r="DB133" i="83"/>
  <c r="DA133" i="83"/>
  <c r="CZ133" i="83"/>
  <c r="CY133" i="83"/>
  <c r="CX133" i="83"/>
  <c r="CW133" i="83"/>
  <c r="CV133" i="83"/>
  <c r="DP131" i="83"/>
  <c r="DO131" i="83"/>
  <c r="DN131" i="83"/>
  <c r="DM131" i="83"/>
  <c r="DL131" i="83"/>
  <c r="DK131" i="83"/>
  <c r="DJ131" i="83"/>
  <c r="DI131" i="83"/>
  <c r="DH131" i="83"/>
  <c r="DG131" i="83"/>
  <c r="DF131" i="83"/>
  <c r="DE131" i="83"/>
  <c r="DD131" i="83"/>
  <c r="DC131" i="83"/>
  <c r="DB131" i="83"/>
  <c r="DA131" i="83"/>
  <c r="CZ131" i="83"/>
  <c r="CY131" i="83"/>
  <c r="CX131" i="83"/>
  <c r="CW131" i="83"/>
  <c r="CV131" i="83"/>
  <c r="DP129" i="83"/>
  <c r="DO129" i="83"/>
  <c r="DN129" i="83"/>
  <c r="DM129" i="83"/>
  <c r="DL129" i="83"/>
  <c r="DK129" i="83"/>
  <c r="DJ129" i="83"/>
  <c r="DI129" i="83"/>
  <c r="DH129" i="83"/>
  <c r="DG129" i="83"/>
  <c r="DF129" i="83"/>
  <c r="DE129" i="83"/>
  <c r="DD129" i="83"/>
  <c r="DC129" i="83"/>
  <c r="DB129" i="83"/>
  <c r="DA129" i="83"/>
  <c r="CZ129" i="83"/>
  <c r="CY129" i="83"/>
  <c r="CX129" i="83"/>
  <c r="CW129" i="83"/>
  <c r="DP133" i="84"/>
  <c r="DO133" i="84"/>
  <c r="DN133" i="84"/>
  <c r="DM133" i="84"/>
  <c r="DL133" i="84"/>
  <c r="DK133" i="84"/>
  <c r="DJ133" i="84"/>
  <c r="DI133" i="84"/>
  <c r="DH133" i="84"/>
  <c r="DG133" i="84"/>
  <c r="DF133" i="84"/>
  <c r="DE133" i="84"/>
  <c r="DD133" i="84"/>
  <c r="DC133" i="84"/>
  <c r="DB133" i="84"/>
  <c r="DA133" i="84"/>
  <c r="CZ133" i="84"/>
  <c r="CY133" i="84"/>
  <c r="CX133" i="84"/>
  <c r="CW133" i="84"/>
  <c r="CV133" i="84"/>
  <c r="DP131" i="84"/>
  <c r="DO131" i="84"/>
  <c r="DN131" i="84"/>
  <c r="DM131" i="84"/>
  <c r="DL131" i="84"/>
  <c r="DK131" i="84"/>
  <c r="DJ131" i="84"/>
  <c r="DI131" i="84"/>
  <c r="DH131" i="84"/>
  <c r="DG131" i="84"/>
  <c r="DF131" i="84"/>
  <c r="DE131" i="84"/>
  <c r="DD131" i="84"/>
  <c r="DC131" i="84"/>
  <c r="DB131" i="84"/>
  <c r="DA131" i="84"/>
  <c r="CZ131" i="84"/>
  <c r="CY131" i="84"/>
  <c r="CX131" i="84"/>
  <c r="CW131" i="84"/>
  <c r="CV131" i="84"/>
  <c r="DP129" i="84"/>
  <c r="DO129" i="84"/>
  <c r="DN129" i="84"/>
  <c r="DM129" i="84"/>
  <c r="DL129" i="84"/>
  <c r="DK129" i="84"/>
  <c r="DJ129" i="84"/>
  <c r="DI129" i="84"/>
  <c r="DH129" i="84"/>
  <c r="DG129" i="84"/>
  <c r="DF129" i="84"/>
  <c r="DE129" i="84"/>
  <c r="DD129" i="84"/>
  <c r="DC129" i="84"/>
  <c r="DB129" i="84"/>
  <c r="DA129" i="84"/>
  <c r="CZ129" i="84"/>
  <c r="CY129" i="84"/>
  <c r="CX129" i="84"/>
  <c r="CW129" i="84"/>
  <c r="CV129" i="84"/>
  <c r="CV133" i="85"/>
  <c r="CW135" i="85"/>
  <c r="CX135" i="85"/>
  <c r="CY135" i="85"/>
  <c r="CZ135" i="85"/>
  <c r="DA135" i="85"/>
  <c r="DB135" i="85"/>
  <c r="DC135" i="85"/>
  <c r="DD135" i="85"/>
  <c r="DE135" i="85"/>
  <c r="DF135" i="85"/>
  <c r="DG135" i="85"/>
  <c r="DH135" i="85"/>
  <c r="DI135" i="85"/>
  <c r="DJ135" i="85"/>
  <c r="DK135" i="85"/>
  <c r="DL135" i="85"/>
  <c r="DM135" i="85"/>
  <c r="DN135" i="85"/>
  <c r="DO135" i="85"/>
  <c r="DP135" i="85"/>
  <c r="CW137" i="85"/>
  <c r="CX137" i="85"/>
  <c r="CY137" i="85"/>
  <c r="CZ137" i="85"/>
  <c r="DA137" i="85"/>
  <c r="DB137" i="85"/>
  <c r="DC137" i="85"/>
  <c r="DD137" i="85"/>
  <c r="DE137" i="85"/>
  <c r="DF137" i="85"/>
  <c r="DG137" i="85"/>
  <c r="DH137" i="85"/>
  <c r="DI137" i="85"/>
  <c r="DJ137" i="85"/>
  <c r="DK137" i="85"/>
  <c r="DL137" i="85"/>
  <c r="DM137" i="85"/>
  <c r="DN137" i="85"/>
  <c r="DO137" i="85"/>
  <c r="DP137" i="85"/>
  <c r="CV137" i="85"/>
  <c r="CV135" i="85"/>
  <c r="CW133" i="85"/>
  <c r="CX133" i="85"/>
  <c r="CY133" i="85"/>
  <c r="CZ133" i="85"/>
  <c r="DA133" i="85"/>
  <c r="DB133" i="85"/>
  <c r="DC133" i="85"/>
  <c r="DD133" i="85"/>
  <c r="DE133" i="85"/>
  <c r="DF133" i="85"/>
  <c r="DG133" i="85"/>
  <c r="DH133" i="85"/>
  <c r="DI133" i="85"/>
  <c r="DJ133" i="85"/>
  <c r="DK133" i="85"/>
  <c r="DL133" i="85"/>
  <c r="DM133" i="85"/>
  <c r="DN133" i="85"/>
  <c r="DO133" i="85"/>
  <c r="DP133" i="85"/>
  <c r="CX132" i="85"/>
  <c r="CY132" i="85"/>
  <c r="CZ132" i="85"/>
  <c r="DA132" i="85"/>
  <c r="DB132" i="85"/>
  <c r="DC132" i="85"/>
  <c r="DD132" i="85"/>
  <c r="DE132" i="85"/>
  <c r="DF132" i="85"/>
  <c r="DG132" i="85"/>
  <c r="DH132" i="85"/>
  <c r="DI132" i="85"/>
  <c r="DJ132" i="85"/>
  <c r="DK132" i="85"/>
  <c r="DL132" i="85"/>
  <c r="DM132" i="85"/>
  <c r="DN132" i="85"/>
  <c r="DO132" i="85"/>
  <c r="DP132" i="85"/>
  <c r="BW132" i="85"/>
  <c r="E132" i="85"/>
  <c r="F132" i="85"/>
  <c r="G132" i="85"/>
  <c r="H132" i="85"/>
  <c r="I132" i="85"/>
  <c r="J132" i="85"/>
  <c r="K132" i="85"/>
  <c r="L132" i="85"/>
  <c r="M132" i="85"/>
  <c r="N132" i="85"/>
  <c r="O132" i="85"/>
  <c r="P132" i="85"/>
  <c r="Q132" i="85"/>
  <c r="R132" i="85"/>
  <c r="S132" i="85"/>
  <c r="T132" i="85"/>
  <c r="U132" i="85"/>
  <c r="V132" i="85"/>
  <c r="W132" i="85"/>
  <c r="X132" i="85"/>
  <c r="Y132" i="85"/>
  <c r="Z132" i="85"/>
  <c r="AA132" i="85"/>
  <c r="AB132" i="85"/>
  <c r="AC132" i="85"/>
  <c r="AD132" i="85"/>
  <c r="AE132" i="85"/>
  <c r="AF132" i="85"/>
  <c r="AG132" i="85"/>
  <c r="AH132" i="85"/>
  <c r="AI132" i="85"/>
  <c r="AJ132" i="85"/>
  <c r="AK132" i="85"/>
  <c r="AL132" i="85"/>
  <c r="AM132" i="85"/>
  <c r="AN132" i="85"/>
  <c r="AO132" i="85"/>
  <c r="AP132" i="85"/>
  <c r="AQ132" i="85"/>
  <c r="AR132" i="85"/>
  <c r="AS132" i="85"/>
  <c r="AT132" i="85"/>
  <c r="AU132" i="85"/>
  <c r="AV132" i="85"/>
  <c r="AW132" i="85"/>
  <c r="AX132" i="85"/>
  <c r="AY132" i="85"/>
  <c r="AZ132" i="85"/>
  <c r="BA132" i="85"/>
  <c r="BB132" i="85"/>
  <c r="BC132" i="85"/>
  <c r="BD132" i="85"/>
  <c r="BE132" i="85"/>
  <c r="BF132" i="85"/>
  <c r="BG132" i="85"/>
  <c r="BH132" i="85"/>
  <c r="BI132" i="85"/>
  <c r="BJ132" i="85"/>
  <c r="BK132" i="85"/>
  <c r="BL132" i="85"/>
  <c r="BM132" i="85"/>
  <c r="BN132" i="85"/>
  <c r="BO132" i="85"/>
  <c r="BP132" i="85"/>
  <c r="BQ132" i="85"/>
  <c r="BR132" i="85"/>
  <c r="BS132" i="85"/>
  <c r="BT132" i="85"/>
  <c r="BU132" i="85"/>
  <c r="BV132" i="85"/>
  <c r="BX132" i="85"/>
  <c r="BY132" i="85"/>
  <c r="BZ132" i="85"/>
  <c r="CA132" i="85"/>
  <c r="CB132" i="85"/>
  <c r="CC132" i="85"/>
  <c r="CD132" i="85"/>
  <c r="CE132" i="85"/>
  <c r="CF132" i="85"/>
  <c r="CG132" i="85"/>
  <c r="CH132" i="85"/>
  <c r="CI132" i="85"/>
  <c r="CJ132" i="85"/>
  <c r="CK132" i="85"/>
  <c r="CL132" i="85"/>
  <c r="CM132" i="85"/>
  <c r="CN132" i="85"/>
  <c r="CO132" i="85"/>
  <c r="CP132" i="85"/>
  <c r="CQ132" i="85"/>
  <c r="CR132" i="85"/>
  <c r="CS132" i="85"/>
  <c r="CT132" i="85"/>
  <c r="CU132" i="85"/>
  <c r="CW132" i="85"/>
  <c r="CV132" i="85"/>
  <c r="F128" i="85"/>
  <c r="G128" i="85"/>
  <c r="H128" i="85"/>
  <c r="H129" i="85" s="1"/>
  <c r="I128" i="85"/>
  <c r="I129" i="85" s="1"/>
  <c r="J128" i="85"/>
  <c r="K128" i="85"/>
  <c r="L128" i="85"/>
  <c r="L129" i="85" s="1"/>
  <c r="M128" i="85"/>
  <c r="M129" i="85" s="1"/>
  <c r="N128" i="85"/>
  <c r="O128" i="85"/>
  <c r="P128" i="85"/>
  <c r="P129" i="85" s="1"/>
  <c r="Q128" i="85"/>
  <c r="Q129" i="85" s="1"/>
  <c r="R128" i="85"/>
  <c r="S128" i="85"/>
  <c r="T128" i="85"/>
  <c r="T129" i="85" s="1"/>
  <c r="U128" i="85"/>
  <c r="U129" i="85" s="1"/>
  <c r="V128" i="85"/>
  <c r="W128" i="85"/>
  <c r="X128" i="85"/>
  <c r="X129" i="85" s="1"/>
  <c r="Y128" i="85"/>
  <c r="Y129" i="85" s="1"/>
  <c r="Z128" i="85"/>
  <c r="AA128" i="85"/>
  <c r="AB128" i="85"/>
  <c r="AB129" i="85" s="1"/>
  <c r="AC128" i="85"/>
  <c r="AC129" i="85" s="1"/>
  <c r="AD128" i="85"/>
  <c r="AE128" i="85"/>
  <c r="AF128" i="85"/>
  <c r="AF129" i="85" s="1"/>
  <c r="AG128" i="85"/>
  <c r="AG129" i="85" s="1"/>
  <c r="AH128" i="85"/>
  <c r="AI128" i="85"/>
  <c r="AJ128" i="85"/>
  <c r="AJ129" i="85" s="1"/>
  <c r="AK128" i="85"/>
  <c r="AK129" i="85" s="1"/>
  <c r="AL128" i="85"/>
  <c r="AM128" i="85"/>
  <c r="AN128" i="85"/>
  <c r="AN129" i="85" s="1"/>
  <c r="AO128" i="85"/>
  <c r="AO129" i="85" s="1"/>
  <c r="AP128" i="85"/>
  <c r="AQ128" i="85"/>
  <c r="AR128" i="85"/>
  <c r="AR129" i="85" s="1"/>
  <c r="AS128" i="85"/>
  <c r="AS129" i="85" s="1"/>
  <c r="AT128" i="85"/>
  <c r="AU128" i="85"/>
  <c r="AV128" i="85"/>
  <c r="AV129" i="85" s="1"/>
  <c r="AW128" i="85"/>
  <c r="AW129" i="85" s="1"/>
  <c r="AX128" i="85"/>
  <c r="AY128" i="85"/>
  <c r="AZ128" i="85"/>
  <c r="AZ129" i="85" s="1"/>
  <c r="BA128" i="85"/>
  <c r="BA129" i="85" s="1"/>
  <c r="BB128" i="85"/>
  <c r="BC128" i="85"/>
  <c r="BD128" i="85"/>
  <c r="BD129" i="85" s="1"/>
  <c r="BE128" i="85"/>
  <c r="BE129" i="85" s="1"/>
  <c r="BF128" i="85"/>
  <c r="BG128" i="85"/>
  <c r="BH128" i="85"/>
  <c r="BH129" i="85" s="1"/>
  <c r="BI128" i="85"/>
  <c r="BI129" i="85" s="1"/>
  <c r="BJ128" i="85"/>
  <c r="BK128" i="85"/>
  <c r="BL128" i="85"/>
  <c r="BL129" i="85" s="1"/>
  <c r="BM128" i="85"/>
  <c r="BM129" i="85" s="1"/>
  <c r="BN128" i="85"/>
  <c r="BO128" i="85"/>
  <c r="BP128" i="85"/>
  <c r="BP129" i="85" s="1"/>
  <c r="BQ128" i="85"/>
  <c r="BQ129" i="85" s="1"/>
  <c r="BR128" i="85"/>
  <c r="BS128" i="85"/>
  <c r="BT128" i="85"/>
  <c r="BT129" i="85" s="1"/>
  <c r="BU128" i="85"/>
  <c r="BU129" i="85" s="1"/>
  <c r="BV128" i="85"/>
  <c r="BW128" i="85"/>
  <c r="BX128" i="85"/>
  <c r="BX129" i="85" s="1"/>
  <c r="BY128" i="85"/>
  <c r="BY129" i="85" s="1"/>
  <c r="BZ128" i="85"/>
  <c r="CA128" i="85"/>
  <c r="CB128" i="85"/>
  <c r="CB129" i="85" s="1"/>
  <c r="CC128" i="85"/>
  <c r="CC129" i="85" s="1"/>
  <c r="CD128" i="85"/>
  <c r="CE128" i="85"/>
  <c r="CF128" i="85"/>
  <c r="CF129" i="85" s="1"/>
  <c r="CG128" i="85"/>
  <c r="CG129" i="85" s="1"/>
  <c r="CH128" i="85"/>
  <c r="CI128" i="85"/>
  <c r="CJ128" i="85"/>
  <c r="CJ129" i="85" s="1"/>
  <c r="CK128" i="85"/>
  <c r="CK129" i="85" s="1"/>
  <c r="CL128" i="85"/>
  <c r="CM128" i="85"/>
  <c r="CN128" i="85"/>
  <c r="CN129" i="85" s="1"/>
  <c r="CO128" i="85"/>
  <c r="CO129" i="85" s="1"/>
  <c r="CP128" i="85"/>
  <c r="CQ128" i="85"/>
  <c r="CR128" i="85"/>
  <c r="CR129" i="85" s="1"/>
  <c r="CS128" i="85"/>
  <c r="CS129" i="85" s="1"/>
  <c r="CT128" i="85"/>
  <c r="CU128" i="85"/>
  <c r="F129" i="85"/>
  <c r="G129" i="85"/>
  <c r="J129" i="85"/>
  <c r="K129" i="85"/>
  <c r="N129" i="85"/>
  <c r="O129" i="85"/>
  <c r="R129" i="85"/>
  <c r="S129" i="85"/>
  <c r="V129" i="85"/>
  <c r="W129" i="85"/>
  <c r="Z129" i="85"/>
  <c r="AA129" i="85"/>
  <c r="AD129" i="85"/>
  <c r="AE129" i="85"/>
  <c r="AH129" i="85"/>
  <c r="AI129" i="85"/>
  <c r="AL129" i="85"/>
  <c r="AM129" i="85"/>
  <c r="AP129" i="85"/>
  <c r="AQ129" i="85"/>
  <c r="AT129" i="85"/>
  <c r="AU129" i="85"/>
  <c r="AX129" i="85"/>
  <c r="AY129" i="85"/>
  <c r="BB129" i="85"/>
  <c r="BC129" i="85"/>
  <c r="BF129" i="85"/>
  <c r="BG129" i="85"/>
  <c r="BJ129" i="85"/>
  <c r="BK129" i="85"/>
  <c r="BN129" i="85"/>
  <c r="BO129" i="85"/>
  <c r="BR129" i="85"/>
  <c r="BS129" i="85"/>
  <c r="BV129" i="85"/>
  <c r="BW129" i="85"/>
  <c r="BZ129" i="85"/>
  <c r="CA129" i="85"/>
  <c r="CD129" i="85"/>
  <c r="CE129" i="85"/>
  <c r="CH129" i="85"/>
  <c r="CI129" i="85"/>
  <c r="CL129" i="85"/>
  <c r="CM129" i="85"/>
  <c r="CP129" i="85"/>
  <c r="CQ129" i="85"/>
  <c r="CT129" i="85"/>
  <c r="CU129" i="85"/>
  <c r="E129" i="85"/>
  <c r="E128" i="85"/>
  <c r="CZ136" i="2" l="1"/>
  <c r="DD136" i="2"/>
  <c r="DH136" i="2"/>
  <c r="DP136" i="2"/>
  <c r="CV136" i="2"/>
  <c r="CY136" i="83"/>
  <c r="DC136" i="83"/>
  <c r="DG136" i="83"/>
  <c r="DK136" i="83"/>
  <c r="DO136" i="83"/>
  <c r="DP140" i="85"/>
  <c r="DL140" i="85"/>
  <c r="DH140" i="85"/>
  <c r="DD140" i="85"/>
  <c r="CZ140" i="85"/>
  <c r="DO140" i="85"/>
  <c r="DK140" i="85"/>
  <c r="DG140" i="85"/>
  <c r="DC140" i="85"/>
  <c r="CY140" i="85"/>
  <c r="DN140" i="85"/>
  <c r="DJ140" i="85"/>
  <c r="DF140" i="85"/>
  <c r="DB140" i="85"/>
  <c r="CX140" i="85"/>
  <c r="CV140" i="85"/>
  <c r="DM140" i="85"/>
  <c r="DI140" i="85"/>
  <c r="DE140" i="85"/>
  <c r="DA140" i="85"/>
  <c r="CW140" i="85"/>
  <c r="DA136" i="2"/>
  <c r="CV136" i="83"/>
  <c r="CZ136" i="83"/>
  <c r="DD136" i="83"/>
  <c r="DH136" i="83"/>
  <c r="DL136" i="83"/>
  <c r="DP136" i="83"/>
  <c r="CW136" i="84"/>
  <c r="DA136" i="84"/>
  <c r="DE136" i="84"/>
  <c r="DI136" i="84"/>
  <c r="DM136" i="84"/>
  <c r="CY136" i="84"/>
  <c r="DC136" i="84"/>
  <c r="DG136" i="84"/>
  <c r="DK136" i="84"/>
  <c r="DL136" i="2"/>
  <c r="CW136" i="2"/>
  <c r="DE136" i="2"/>
  <c r="DI136" i="2"/>
  <c r="DM136" i="2"/>
  <c r="CX136" i="83"/>
  <c r="DB136" i="83"/>
  <c r="DF136" i="83"/>
  <c r="DJ136" i="83"/>
  <c r="DN136" i="83"/>
  <c r="CW136" i="83"/>
  <c r="DA136" i="83"/>
  <c r="DE136" i="83"/>
  <c r="DI136" i="83"/>
  <c r="DM136" i="83"/>
  <c r="DO136" i="84"/>
  <c r="CV136" i="84"/>
  <c r="CZ136" i="84"/>
  <c r="DD136" i="84"/>
  <c r="DH136" i="84"/>
  <c r="DL136" i="84"/>
  <c r="DP136" i="84"/>
  <c r="CX136" i="84"/>
  <c r="DB136" i="84"/>
  <c r="DF136" i="84"/>
  <c r="DJ136" i="84"/>
  <c r="DN136" i="84"/>
  <c r="CX136" i="2"/>
  <c r="DB136" i="2"/>
  <c r="DF136" i="2"/>
  <c r="DJ136" i="2"/>
  <c r="DN136" i="2"/>
  <c r="CY136" i="2"/>
  <c r="DC136" i="2"/>
  <c r="DG136" i="2"/>
  <c r="DK136" i="2"/>
  <c r="DO136" i="2"/>
  <c r="CW12" i="83" l="1"/>
  <c r="CX12" i="83" s="1"/>
  <c r="CW18" i="83"/>
  <c r="CW30" i="83"/>
  <c r="CX30" i="83"/>
  <c r="CY30" i="83"/>
  <c r="CZ30" i="83"/>
  <c r="DA30" i="83"/>
  <c r="DB30" i="83"/>
  <c r="DC30" i="83"/>
  <c r="DD30" i="83"/>
  <c r="DE30" i="83"/>
  <c r="DF30" i="83"/>
  <c r="DG30" i="83"/>
  <c r="DH30" i="83"/>
  <c r="DI30" i="83"/>
  <c r="DJ30" i="83"/>
  <c r="DK30" i="83"/>
  <c r="DL30" i="83"/>
  <c r="DM30" i="83"/>
  <c r="DN30" i="83"/>
  <c r="DO30" i="83"/>
  <c r="DP30" i="83"/>
  <c r="CW32" i="83"/>
  <c r="CX32" i="83" s="1"/>
  <c r="CW33" i="83"/>
  <c r="CW44" i="83"/>
  <c r="CX44" i="83"/>
  <c r="CY44" i="83"/>
  <c r="CZ44" i="83"/>
  <c r="DA44" i="83"/>
  <c r="DB44" i="83"/>
  <c r="DC44" i="83"/>
  <c r="DD44" i="83"/>
  <c r="DE44" i="83"/>
  <c r="DF44" i="83"/>
  <c r="DG44" i="83"/>
  <c r="DH44" i="83"/>
  <c r="DI44" i="83"/>
  <c r="DJ44" i="83"/>
  <c r="DK44" i="83"/>
  <c r="DL44" i="83"/>
  <c r="DM44" i="83"/>
  <c r="DN44" i="83"/>
  <c r="DO44" i="83"/>
  <c r="DP44" i="83"/>
  <c r="CW45" i="83"/>
  <c r="CX45" i="83" s="1"/>
  <c r="CW46" i="83"/>
  <c r="CX46" i="83" s="1"/>
  <c r="CY46" i="83" s="1"/>
  <c r="CZ46" i="83" s="1"/>
  <c r="DA46" i="83" s="1"/>
  <c r="DB46" i="83" s="1"/>
  <c r="DC46" i="83" s="1"/>
  <c r="DD46" i="83" s="1"/>
  <c r="DE46" i="83" s="1"/>
  <c r="DF46" i="83" s="1"/>
  <c r="DG46" i="83" s="1"/>
  <c r="DH46" i="83" s="1"/>
  <c r="DI46" i="83" s="1"/>
  <c r="DJ46" i="83" s="1"/>
  <c r="DK46" i="83" s="1"/>
  <c r="DL46" i="83" s="1"/>
  <c r="DM46" i="83" s="1"/>
  <c r="DN46" i="83" s="1"/>
  <c r="DO46" i="83" s="1"/>
  <c r="DP46" i="83" s="1"/>
  <c r="CW51" i="83"/>
  <c r="CX51" i="83"/>
  <c r="CY51" i="83"/>
  <c r="CZ51" i="83"/>
  <c r="DA51" i="83"/>
  <c r="DB51" i="83"/>
  <c r="DC51" i="83"/>
  <c r="DD51" i="83"/>
  <c r="DE51" i="83"/>
  <c r="DF51" i="83"/>
  <c r="DG51" i="83"/>
  <c r="DH51" i="83"/>
  <c r="DI51" i="83"/>
  <c r="DJ51" i="83"/>
  <c r="DK51" i="83"/>
  <c r="DL51" i="83"/>
  <c r="DM51" i="83"/>
  <c r="DN51" i="83"/>
  <c r="DO51" i="83"/>
  <c r="DP51" i="83"/>
  <c r="CW52" i="83"/>
  <c r="CX52" i="83" s="1"/>
  <c r="CW54" i="83"/>
  <c r="CX54" i="83" s="1"/>
  <c r="CY54" i="83" s="1"/>
  <c r="CZ54" i="83" s="1"/>
  <c r="DA54" i="83" s="1"/>
  <c r="DB54" i="83" s="1"/>
  <c r="DC54" i="83" s="1"/>
  <c r="DD54" i="83" s="1"/>
  <c r="DE54" i="83" s="1"/>
  <c r="DF54" i="83" s="1"/>
  <c r="DG54" i="83" s="1"/>
  <c r="DH54" i="83" s="1"/>
  <c r="DI54" i="83" s="1"/>
  <c r="DJ54" i="83" s="1"/>
  <c r="DK54" i="83" s="1"/>
  <c r="DL54" i="83" s="1"/>
  <c r="DM54" i="83" s="1"/>
  <c r="DN54" i="83" s="1"/>
  <c r="DO54" i="83" s="1"/>
  <c r="DP54" i="83" s="1"/>
  <c r="CW74" i="83"/>
  <c r="CX74" i="83" s="1"/>
  <c r="CY74" i="83" s="1"/>
  <c r="CZ74" i="83" s="1"/>
  <c r="DA74" i="83" s="1"/>
  <c r="DB74" i="83" s="1"/>
  <c r="DC74" i="83" s="1"/>
  <c r="DD74" i="83" s="1"/>
  <c r="DE74" i="83" s="1"/>
  <c r="DF74" i="83" s="1"/>
  <c r="DG74" i="83" s="1"/>
  <c r="DH74" i="83" s="1"/>
  <c r="DI74" i="83" s="1"/>
  <c r="DJ74" i="83" s="1"/>
  <c r="DK74" i="83" s="1"/>
  <c r="DL74" i="83" s="1"/>
  <c r="DM74" i="83" s="1"/>
  <c r="DN74" i="83" s="1"/>
  <c r="DO74" i="83" s="1"/>
  <c r="DP74" i="83" s="1"/>
  <c r="CW81" i="83"/>
  <c r="CX81" i="83" s="1"/>
  <c r="CY81" i="83" s="1"/>
  <c r="CZ81" i="83" s="1"/>
  <c r="DA81" i="83" s="1"/>
  <c r="DB81" i="83" s="1"/>
  <c r="DC81" i="83" s="1"/>
  <c r="DD81" i="83" s="1"/>
  <c r="DE81" i="83" s="1"/>
  <c r="DF81" i="83" s="1"/>
  <c r="DG81" i="83" s="1"/>
  <c r="DH81" i="83" s="1"/>
  <c r="DI81" i="83" s="1"/>
  <c r="DJ81" i="83" s="1"/>
  <c r="DK81" i="83" s="1"/>
  <c r="DL81" i="83" s="1"/>
  <c r="DM81" i="83" s="1"/>
  <c r="DN81" i="83" s="1"/>
  <c r="DO81" i="83" s="1"/>
  <c r="DP81" i="83" s="1"/>
  <c r="CW108" i="83"/>
  <c r="CX108" i="83" s="1"/>
  <c r="CW114" i="83"/>
  <c r="CX114" i="83" s="1"/>
  <c r="CY114" i="83" s="1"/>
  <c r="CZ114" i="83" s="1"/>
  <c r="DA114" i="83" s="1"/>
  <c r="DB114" i="83" s="1"/>
  <c r="DC114" i="83" s="1"/>
  <c r="DD114" i="83" s="1"/>
  <c r="DE114" i="83" s="1"/>
  <c r="DF114" i="83" s="1"/>
  <c r="DG114" i="83" s="1"/>
  <c r="DH114" i="83" s="1"/>
  <c r="DI114" i="83" s="1"/>
  <c r="DJ114" i="83" s="1"/>
  <c r="DK114" i="83" s="1"/>
  <c r="DL114" i="83" s="1"/>
  <c r="DM114" i="83" s="1"/>
  <c r="DN114" i="83" s="1"/>
  <c r="DO114" i="83" s="1"/>
  <c r="DP114" i="83" s="1"/>
  <c r="CW12" i="2"/>
  <c r="CX12" i="2"/>
  <c r="CY12" i="2" s="1"/>
  <c r="CZ12" i="2" s="1"/>
  <c r="CW17" i="2"/>
  <c r="CX17" i="2"/>
  <c r="CY17" i="2" s="1"/>
  <c r="CZ17" i="2" s="1"/>
  <c r="DA17" i="2" s="1"/>
  <c r="DB17" i="2" s="1"/>
  <c r="DC17" i="2" s="1"/>
  <c r="DD17" i="2" s="1"/>
  <c r="DE17" i="2" s="1"/>
  <c r="DF17" i="2" s="1"/>
  <c r="DG17" i="2" s="1"/>
  <c r="DH17" i="2" s="1"/>
  <c r="DI17" i="2" s="1"/>
  <c r="DJ17" i="2" s="1"/>
  <c r="DK17" i="2" s="1"/>
  <c r="DL17" i="2" s="1"/>
  <c r="DM17" i="2" s="1"/>
  <c r="DN17" i="2" s="1"/>
  <c r="DO17" i="2" s="1"/>
  <c r="DP17" i="2" s="1"/>
  <c r="CW18" i="2"/>
  <c r="CX18" i="2"/>
  <c r="CW20" i="2"/>
  <c r="CX20" i="2"/>
  <c r="CY20" i="2" s="1"/>
  <c r="CY30" i="2" s="1"/>
  <c r="CW29" i="2"/>
  <c r="CX29" i="2"/>
  <c r="CY29" i="2" s="1"/>
  <c r="CZ29" i="2" s="1"/>
  <c r="DA29" i="2" s="1"/>
  <c r="DB29" i="2" s="1"/>
  <c r="DC29" i="2" s="1"/>
  <c r="DD29" i="2" s="1"/>
  <c r="DE29" i="2" s="1"/>
  <c r="DF29" i="2" s="1"/>
  <c r="DG29" i="2" s="1"/>
  <c r="DH29" i="2" s="1"/>
  <c r="DI29" i="2" s="1"/>
  <c r="DJ29" i="2" s="1"/>
  <c r="DK29" i="2" s="1"/>
  <c r="DL29" i="2" s="1"/>
  <c r="DM29" i="2" s="1"/>
  <c r="DN29" i="2" s="1"/>
  <c r="DO29" i="2" s="1"/>
  <c r="DP29" i="2" s="1"/>
  <c r="CW30" i="2"/>
  <c r="CX30" i="2"/>
  <c r="CW32" i="2"/>
  <c r="CX32" i="2"/>
  <c r="CY32" i="2" s="1"/>
  <c r="CY33" i="2" s="1"/>
  <c r="CW33" i="2"/>
  <c r="CX33" i="2"/>
  <c r="CW44" i="2"/>
  <c r="CX44" i="2"/>
  <c r="CY44" i="2"/>
  <c r="CZ44" i="2"/>
  <c r="DA44" i="2"/>
  <c r="DB44" i="2"/>
  <c r="DC44" i="2"/>
  <c r="DD44" i="2"/>
  <c r="DE44" i="2"/>
  <c r="DF44" i="2"/>
  <c r="DG44" i="2"/>
  <c r="DH44" i="2"/>
  <c r="DI44" i="2"/>
  <c r="DJ44" i="2"/>
  <c r="DK44" i="2"/>
  <c r="DL44" i="2"/>
  <c r="DM44" i="2"/>
  <c r="DN44" i="2"/>
  <c r="DO44" i="2"/>
  <c r="DP44" i="2"/>
  <c r="CW45" i="2"/>
  <c r="CX45" i="2"/>
  <c r="CY45" i="2" s="1"/>
  <c r="CZ45" i="2" s="1"/>
  <c r="CW46" i="2"/>
  <c r="CX46" i="2"/>
  <c r="CY46" i="2" s="1"/>
  <c r="CZ46" i="2" s="1"/>
  <c r="DA46" i="2" s="1"/>
  <c r="DB46" i="2" s="1"/>
  <c r="DC46" i="2" s="1"/>
  <c r="DD46" i="2" s="1"/>
  <c r="DE46" i="2" s="1"/>
  <c r="DF46" i="2" s="1"/>
  <c r="DG46" i="2" s="1"/>
  <c r="DH46" i="2" s="1"/>
  <c r="DI46" i="2" s="1"/>
  <c r="DJ46" i="2" s="1"/>
  <c r="DK46" i="2" s="1"/>
  <c r="DL46" i="2" s="1"/>
  <c r="DM46" i="2" s="1"/>
  <c r="DN46" i="2" s="1"/>
  <c r="DO46" i="2" s="1"/>
  <c r="DP46" i="2" s="1"/>
  <c r="CW48" i="2"/>
  <c r="CX48" i="2"/>
  <c r="CW51" i="2"/>
  <c r="CX51" i="2"/>
  <c r="CY51" i="2"/>
  <c r="CZ51" i="2"/>
  <c r="DA51" i="2"/>
  <c r="DB51" i="2"/>
  <c r="DC51" i="2"/>
  <c r="DD51" i="2"/>
  <c r="DE51" i="2"/>
  <c r="DF51" i="2"/>
  <c r="DG51" i="2"/>
  <c r="DH51" i="2"/>
  <c r="DI51" i="2"/>
  <c r="DJ51" i="2"/>
  <c r="DK51" i="2"/>
  <c r="DL51" i="2"/>
  <c r="DM51" i="2"/>
  <c r="DN51" i="2"/>
  <c r="DO51" i="2"/>
  <c r="DP51" i="2"/>
  <c r="CW57" i="2"/>
  <c r="CX57" i="2"/>
  <c r="CW60" i="2"/>
  <c r="CX60" i="2"/>
  <c r="CY60" i="2" s="1"/>
  <c r="CZ60" i="2"/>
  <c r="DA60" i="2" s="1"/>
  <c r="DB60" i="2" s="1"/>
  <c r="DC60" i="2" s="1"/>
  <c r="DD60" i="2" s="1"/>
  <c r="DE60" i="2" s="1"/>
  <c r="DF60" i="2" s="1"/>
  <c r="DG60" i="2" s="1"/>
  <c r="DH60" i="2" s="1"/>
  <c r="DI60" i="2" s="1"/>
  <c r="DJ60" i="2" s="1"/>
  <c r="DK60" i="2" s="1"/>
  <c r="DL60" i="2" s="1"/>
  <c r="DM60" i="2" s="1"/>
  <c r="DN60" i="2" s="1"/>
  <c r="DO60" i="2" s="1"/>
  <c r="DP60" i="2" s="1"/>
  <c r="CW62" i="2"/>
  <c r="CX62" i="2"/>
  <c r="CY62" i="2" s="1"/>
  <c r="CZ62" i="2" s="1"/>
  <c r="DA62" i="2" s="1"/>
  <c r="DB62" i="2" s="1"/>
  <c r="DC62" i="2" s="1"/>
  <c r="DD62" i="2" s="1"/>
  <c r="DE62" i="2" s="1"/>
  <c r="DF62" i="2" s="1"/>
  <c r="DG62" i="2" s="1"/>
  <c r="DH62" i="2" s="1"/>
  <c r="DI62" i="2" s="1"/>
  <c r="DJ62" i="2" s="1"/>
  <c r="DK62" i="2" s="1"/>
  <c r="DL62" i="2" s="1"/>
  <c r="DM62" i="2" s="1"/>
  <c r="DN62" i="2" s="1"/>
  <c r="DO62" i="2" s="1"/>
  <c r="DP62" i="2" s="1"/>
  <c r="CW66" i="2"/>
  <c r="CX66" i="2"/>
  <c r="CY66" i="2" s="1"/>
  <c r="CZ66" i="2"/>
  <c r="DA66" i="2" s="1"/>
  <c r="DB66" i="2" s="1"/>
  <c r="DC66" i="2" s="1"/>
  <c r="DD66" i="2" s="1"/>
  <c r="DE66" i="2" s="1"/>
  <c r="DF66" i="2" s="1"/>
  <c r="DG66" i="2" s="1"/>
  <c r="DH66" i="2" s="1"/>
  <c r="DI66" i="2" s="1"/>
  <c r="DJ66" i="2" s="1"/>
  <c r="DK66" i="2" s="1"/>
  <c r="DL66" i="2" s="1"/>
  <c r="DM66" i="2" s="1"/>
  <c r="DN66" i="2" s="1"/>
  <c r="DO66" i="2" s="1"/>
  <c r="DP66" i="2" s="1"/>
  <c r="CW71" i="2"/>
  <c r="CX71" i="2"/>
  <c r="CY71" i="2" s="1"/>
  <c r="CZ71" i="2" s="1"/>
  <c r="DA71" i="2" s="1"/>
  <c r="DB71" i="2" s="1"/>
  <c r="DC71" i="2" s="1"/>
  <c r="DD71" i="2" s="1"/>
  <c r="DE71" i="2" s="1"/>
  <c r="DF71" i="2" s="1"/>
  <c r="DG71" i="2" s="1"/>
  <c r="DH71" i="2" s="1"/>
  <c r="DI71" i="2" s="1"/>
  <c r="DJ71" i="2" s="1"/>
  <c r="DK71" i="2" s="1"/>
  <c r="DL71" i="2" s="1"/>
  <c r="DM71" i="2" s="1"/>
  <c r="DN71" i="2" s="1"/>
  <c r="DO71" i="2" s="1"/>
  <c r="DP71" i="2" s="1"/>
  <c r="CW74" i="2"/>
  <c r="CX74" i="2"/>
  <c r="CY74" i="2" s="1"/>
  <c r="CZ74" i="2"/>
  <c r="DA74" i="2" s="1"/>
  <c r="DB74" i="2" s="1"/>
  <c r="DC74" i="2" s="1"/>
  <c r="DD74" i="2" s="1"/>
  <c r="DE74" i="2" s="1"/>
  <c r="DF74" i="2" s="1"/>
  <c r="DG74" i="2" s="1"/>
  <c r="DH74" i="2" s="1"/>
  <c r="DI74" i="2" s="1"/>
  <c r="DJ74" i="2" s="1"/>
  <c r="DK74" i="2" s="1"/>
  <c r="DL74" i="2" s="1"/>
  <c r="DM74" i="2" s="1"/>
  <c r="DN74" i="2" s="1"/>
  <c r="DO74" i="2" s="1"/>
  <c r="DP74" i="2" s="1"/>
  <c r="CW78" i="2"/>
  <c r="CX78" i="2"/>
  <c r="CY78" i="2" s="1"/>
  <c r="CZ78" i="2" s="1"/>
  <c r="DA78" i="2" s="1"/>
  <c r="DB78" i="2" s="1"/>
  <c r="DC78" i="2" s="1"/>
  <c r="DD78" i="2" s="1"/>
  <c r="DE78" i="2" s="1"/>
  <c r="DF78" i="2" s="1"/>
  <c r="DG78" i="2" s="1"/>
  <c r="DH78" i="2" s="1"/>
  <c r="DI78" i="2" s="1"/>
  <c r="DJ78" i="2" s="1"/>
  <c r="DK78" i="2" s="1"/>
  <c r="DL78" i="2" s="1"/>
  <c r="DM78" i="2" s="1"/>
  <c r="DN78" i="2" s="1"/>
  <c r="DO78" i="2" s="1"/>
  <c r="DP78" i="2" s="1"/>
  <c r="CW82" i="2"/>
  <c r="CX82" i="2"/>
  <c r="CY82" i="2" s="1"/>
  <c r="CZ82" i="2"/>
  <c r="DA82" i="2" s="1"/>
  <c r="DB82" i="2" s="1"/>
  <c r="DC82" i="2" s="1"/>
  <c r="DD82" i="2" s="1"/>
  <c r="DE82" i="2" s="1"/>
  <c r="DF82" i="2" s="1"/>
  <c r="DG82" i="2" s="1"/>
  <c r="DH82" i="2" s="1"/>
  <c r="DI82" i="2" s="1"/>
  <c r="DJ82" i="2" s="1"/>
  <c r="DK82" i="2" s="1"/>
  <c r="DL82" i="2" s="1"/>
  <c r="DM82" i="2" s="1"/>
  <c r="DN82" i="2" s="1"/>
  <c r="DO82" i="2" s="1"/>
  <c r="DP82" i="2" s="1"/>
  <c r="CW88" i="2"/>
  <c r="CX88" i="2"/>
  <c r="CY88" i="2" s="1"/>
  <c r="CZ88" i="2" s="1"/>
  <c r="DA88" i="2" s="1"/>
  <c r="DB88" i="2" s="1"/>
  <c r="DC88" i="2" s="1"/>
  <c r="DD88" i="2" s="1"/>
  <c r="DE88" i="2" s="1"/>
  <c r="DF88" i="2" s="1"/>
  <c r="DG88" i="2" s="1"/>
  <c r="DH88" i="2" s="1"/>
  <c r="DI88" i="2" s="1"/>
  <c r="DJ88" i="2" s="1"/>
  <c r="DK88" i="2" s="1"/>
  <c r="DL88" i="2" s="1"/>
  <c r="DM88" i="2" s="1"/>
  <c r="DN88" i="2" s="1"/>
  <c r="DO88" i="2" s="1"/>
  <c r="DP88" i="2" s="1"/>
  <c r="CW93" i="2"/>
  <c r="CX93" i="2"/>
  <c r="CY93" i="2" s="1"/>
  <c r="CZ93" i="2"/>
  <c r="DA93" i="2" s="1"/>
  <c r="DB93" i="2" s="1"/>
  <c r="DC93" i="2" s="1"/>
  <c r="DD93" i="2" s="1"/>
  <c r="DE93" i="2" s="1"/>
  <c r="DF93" i="2" s="1"/>
  <c r="DG93" i="2" s="1"/>
  <c r="DH93" i="2" s="1"/>
  <c r="DI93" i="2" s="1"/>
  <c r="DJ93" i="2" s="1"/>
  <c r="DK93" i="2" s="1"/>
  <c r="DL93" i="2" s="1"/>
  <c r="DM93" i="2" s="1"/>
  <c r="DN93" i="2" s="1"/>
  <c r="DO93" i="2" s="1"/>
  <c r="DP93" i="2" s="1"/>
  <c r="CW96" i="2"/>
  <c r="CX96" i="2"/>
  <c r="CY96" i="2" s="1"/>
  <c r="CZ96" i="2" s="1"/>
  <c r="DA96" i="2" s="1"/>
  <c r="DB96" i="2" s="1"/>
  <c r="DC96" i="2" s="1"/>
  <c r="DD96" i="2" s="1"/>
  <c r="DE96" i="2" s="1"/>
  <c r="DF96" i="2" s="1"/>
  <c r="DG96" i="2" s="1"/>
  <c r="DH96" i="2" s="1"/>
  <c r="DI96" i="2" s="1"/>
  <c r="DJ96" i="2" s="1"/>
  <c r="DK96" i="2" s="1"/>
  <c r="DL96" i="2" s="1"/>
  <c r="DM96" i="2" s="1"/>
  <c r="DN96" i="2" s="1"/>
  <c r="DO96" i="2" s="1"/>
  <c r="DP96" i="2" s="1"/>
  <c r="CW102" i="2"/>
  <c r="CX102" i="2" s="1"/>
  <c r="CY102" i="2"/>
  <c r="CZ102" i="2" s="1"/>
  <c r="DA102" i="2" s="1"/>
  <c r="DB102" i="2" s="1"/>
  <c r="DC102" i="2" s="1"/>
  <c r="DD102" i="2" s="1"/>
  <c r="DE102" i="2" s="1"/>
  <c r="DF102" i="2" s="1"/>
  <c r="DG102" i="2" s="1"/>
  <c r="DH102" i="2" s="1"/>
  <c r="DI102" i="2" s="1"/>
  <c r="DJ102" i="2" s="1"/>
  <c r="DK102" i="2" s="1"/>
  <c r="DL102" i="2" s="1"/>
  <c r="DM102" i="2" s="1"/>
  <c r="DN102" i="2" s="1"/>
  <c r="DO102" i="2" s="1"/>
  <c r="DP102" i="2" s="1"/>
  <c r="CW103" i="2"/>
  <c r="CX103" i="2" s="1"/>
  <c r="CY103" i="2" s="1"/>
  <c r="CZ103" i="2" s="1"/>
  <c r="DA103" i="2" s="1"/>
  <c r="DB103" i="2" s="1"/>
  <c r="DC103" i="2" s="1"/>
  <c r="DD103" i="2" s="1"/>
  <c r="DE103" i="2" s="1"/>
  <c r="DF103" i="2" s="1"/>
  <c r="DG103" i="2" s="1"/>
  <c r="DH103" i="2" s="1"/>
  <c r="DI103" i="2" s="1"/>
  <c r="DJ103" i="2" s="1"/>
  <c r="DK103" i="2" s="1"/>
  <c r="DL103" i="2" s="1"/>
  <c r="DM103" i="2" s="1"/>
  <c r="DN103" i="2" s="1"/>
  <c r="DO103" i="2" s="1"/>
  <c r="DP103" i="2" s="1"/>
  <c r="CW109" i="2"/>
  <c r="CX109" i="2" s="1"/>
  <c r="CW113" i="2"/>
  <c r="CX113" i="2" s="1"/>
  <c r="CY113" i="2" s="1"/>
  <c r="CZ113" i="2" s="1"/>
  <c r="DA113" i="2" s="1"/>
  <c r="DB113" i="2" s="1"/>
  <c r="DC113" i="2" s="1"/>
  <c r="DD113" i="2" s="1"/>
  <c r="DE113" i="2" s="1"/>
  <c r="DF113" i="2" s="1"/>
  <c r="DG113" i="2" s="1"/>
  <c r="DH113" i="2" s="1"/>
  <c r="DI113" i="2" s="1"/>
  <c r="DJ113" i="2" s="1"/>
  <c r="DK113" i="2" s="1"/>
  <c r="DL113" i="2" s="1"/>
  <c r="DM113" i="2" s="1"/>
  <c r="DN113" i="2" s="1"/>
  <c r="DO113" i="2" s="1"/>
  <c r="DP113" i="2" s="1"/>
  <c r="CW125" i="2"/>
  <c r="CV113" i="2"/>
  <c r="CV109" i="2"/>
  <c r="CV103" i="2"/>
  <c r="CV102" i="2"/>
  <c r="CV96" i="2"/>
  <c r="CV93" i="2"/>
  <c r="CV88" i="2"/>
  <c r="CV104" i="2" s="1"/>
  <c r="CV82" i="2"/>
  <c r="CV78" i="2"/>
  <c r="CV74" i="2"/>
  <c r="CV71" i="2"/>
  <c r="CV66" i="2"/>
  <c r="CV62" i="2"/>
  <c r="CV60" i="2"/>
  <c r="CV57" i="2"/>
  <c r="CV46" i="2"/>
  <c r="CV45" i="2"/>
  <c r="CV29" i="2"/>
  <c r="CV17" i="2"/>
  <c r="CV20" i="2"/>
  <c r="CV114" i="83"/>
  <c r="CV108" i="83"/>
  <c r="CV81" i="83"/>
  <c r="CV74" i="83"/>
  <c r="CV54" i="83"/>
  <c r="CV52" i="83"/>
  <c r="CV46" i="83"/>
  <c r="CV45" i="83"/>
  <c r="CV125" i="2"/>
  <c r="CV51" i="2"/>
  <c r="CV48" i="2"/>
  <c r="CV44" i="2"/>
  <c r="CV32" i="2"/>
  <c r="CV33" i="2" s="1"/>
  <c r="CV30" i="2"/>
  <c r="CV12" i="2"/>
  <c r="CV125" i="83"/>
  <c r="CV104" i="83"/>
  <c r="CV51" i="83"/>
  <c r="CV48" i="83"/>
  <c r="CV44" i="83"/>
  <c r="CV32" i="83"/>
  <c r="CV33" i="83" s="1"/>
  <c r="CV30" i="83"/>
  <c r="CV12" i="83"/>
  <c r="CW12" i="84"/>
  <c r="CX12" i="84" s="1"/>
  <c r="CW18" i="84"/>
  <c r="CW30" i="84"/>
  <c r="CX30" i="84"/>
  <c r="CY30" i="84"/>
  <c r="CZ30" i="84"/>
  <c r="DA30" i="84"/>
  <c r="DB30" i="84"/>
  <c r="DC30" i="84"/>
  <c r="DD30" i="84"/>
  <c r="DE30" i="84"/>
  <c r="DF30" i="84"/>
  <c r="DG30" i="84"/>
  <c r="DH30" i="84"/>
  <c r="DI30" i="84"/>
  <c r="DJ30" i="84"/>
  <c r="DK30" i="84"/>
  <c r="DL30" i="84"/>
  <c r="DM30" i="84"/>
  <c r="DN30" i="84"/>
  <c r="DO30" i="84"/>
  <c r="DP30" i="84"/>
  <c r="CW32" i="84"/>
  <c r="CX32" i="84" s="1"/>
  <c r="CW33" i="84"/>
  <c r="CW44" i="84"/>
  <c r="CX44" i="84"/>
  <c r="CY44" i="84"/>
  <c r="CZ44" i="84"/>
  <c r="DA44" i="84"/>
  <c r="DB44" i="84"/>
  <c r="DC44" i="84"/>
  <c r="DD44" i="84"/>
  <c r="DE44" i="84"/>
  <c r="DF44" i="84"/>
  <c r="DG44" i="84"/>
  <c r="DH44" i="84"/>
  <c r="DI44" i="84"/>
  <c r="DJ44" i="84"/>
  <c r="DK44" i="84"/>
  <c r="DL44" i="84"/>
  <c r="DM44" i="84"/>
  <c r="DN44" i="84"/>
  <c r="DO44" i="84"/>
  <c r="DP44" i="84"/>
  <c r="CW48" i="84"/>
  <c r="CX48" i="84"/>
  <c r="CY48" i="84"/>
  <c r="CZ48" i="84"/>
  <c r="DA48" i="84"/>
  <c r="DB48" i="84"/>
  <c r="DC48" i="84"/>
  <c r="DD48" i="84"/>
  <c r="DE48" i="84"/>
  <c r="DF48" i="84"/>
  <c r="DG48" i="84"/>
  <c r="DH48" i="84"/>
  <c r="DI48" i="84"/>
  <c r="DJ48" i="84"/>
  <c r="DK48" i="84"/>
  <c r="DL48" i="84"/>
  <c r="DM48" i="84"/>
  <c r="DN48" i="84"/>
  <c r="DO48" i="84"/>
  <c r="DP48" i="84"/>
  <c r="CW51" i="84"/>
  <c r="CX51" i="84"/>
  <c r="CY51" i="84"/>
  <c r="CZ51" i="84"/>
  <c r="DA51" i="84"/>
  <c r="DB51" i="84"/>
  <c r="DC51" i="84"/>
  <c r="DD51" i="84"/>
  <c r="DE51" i="84"/>
  <c r="DF51" i="84"/>
  <c r="DG51" i="84"/>
  <c r="DH51" i="84"/>
  <c r="DI51" i="84"/>
  <c r="DJ51" i="84"/>
  <c r="DK51" i="84"/>
  <c r="DL51" i="84"/>
  <c r="DM51" i="84"/>
  <c r="DN51" i="84"/>
  <c r="DO51" i="84"/>
  <c r="DP51" i="84"/>
  <c r="CW104" i="84"/>
  <c r="CX104" i="84"/>
  <c r="CY104" i="84"/>
  <c r="CZ104" i="84"/>
  <c r="DA104" i="84"/>
  <c r="DB104" i="84"/>
  <c r="DC104" i="84"/>
  <c r="DD104" i="84"/>
  <c r="DE104" i="84"/>
  <c r="DF104" i="84"/>
  <c r="DG104" i="84"/>
  <c r="DH104" i="84"/>
  <c r="DI104" i="84"/>
  <c r="DJ104" i="84"/>
  <c r="DK104" i="84"/>
  <c r="DL104" i="84"/>
  <c r="DM104" i="84"/>
  <c r="DN104" i="84"/>
  <c r="DO104" i="84"/>
  <c r="DP104" i="84"/>
  <c r="CW125" i="84"/>
  <c r="CX125" i="84"/>
  <c r="CY125" i="84"/>
  <c r="CZ125" i="84"/>
  <c r="DA125" i="84"/>
  <c r="DB125" i="84"/>
  <c r="DC125" i="84"/>
  <c r="DD125" i="84"/>
  <c r="DE125" i="84"/>
  <c r="DF125" i="84"/>
  <c r="DG125" i="84"/>
  <c r="DH125" i="84"/>
  <c r="DI125" i="84"/>
  <c r="DJ125" i="84"/>
  <c r="DK125" i="84"/>
  <c r="DL125" i="84"/>
  <c r="DM125" i="84"/>
  <c r="DN125" i="84"/>
  <c r="DO125" i="84"/>
  <c r="DP125" i="84"/>
  <c r="CW126" i="84"/>
  <c r="CV125" i="84"/>
  <c r="CV104" i="84"/>
  <c r="CV51" i="84"/>
  <c r="CV48" i="84"/>
  <c r="CV44" i="84"/>
  <c r="CV126" i="84" s="1"/>
  <c r="CV33" i="84"/>
  <c r="CV30" i="84"/>
  <c r="CV18" i="84"/>
  <c r="CV32" i="84"/>
  <c r="CV12" i="84"/>
  <c r="CX125" i="83" l="1"/>
  <c r="CY108" i="83"/>
  <c r="CX48" i="83"/>
  <c r="CY45" i="83"/>
  <c r="CW104" i="83"/>
  <c r="CX104" i="83"/>
  <c r="CY52" i="83"/>
  <c r="CX33" i="83"/>
  <c r="CY32" i="83"/>
  <c r="CW125" i="83"/>
  <c r="CW48" i="83"/>
  <c r="CW126" i="83" s="1"/>
  <c r="CX18" i="83"/>
  <c r="CY12" i="83"/>
  <c r="DA45" i="2"/>
  <c r="CZ48" i="2"/>
  <c r="DA12" i="2"/>
  <c r="CZ18" i="2"/>
  <c r="CY109" i="2"/>
  <c r="CX125" i="2"/>
  <c r="CZ32" i="2"/>
  <c r="CY48" i="2"/>
  <c r="CY18" i="2"/>
  <c r="CX104" i="2"/>
  <c r="CX126" i="2" s="1"/>
  <c r="CY57" i="2"/>
  <c r="CW104" i="2"/>
  <c r="CW126" i="2" s="1"/>
  <c r="CZ20" i="2"/>
  <c r="CV18" i="2"/>
  <c r="CV126" i="2" s="1"/>
  <c r="CV18" i="83"/>
  <c r="CV126" i="83" s="1"/>
  <c r="CX33" i="84"/>
  <c r="CY32" i="84"/>
  <c r="CX18" i="84"/>
  <c r="CX126" i="84"/>
  <c r="CY12" i="84"/>
  <c r="CX126" i="83" l="1"/>
  <c r="CY104" i="83"/>
  <c r="CZ52" i="83"/>
  <c r="CY18" i="83"/>
  <c r="CZ12" i="83"/>
  <c r="CY125" i="83"/>
  <c r="CZ108" i="83"/>
  <c r="CY33" i="83"/>
  <c r="CY126" i="83" s="1"/>
  <c r="CZ32" i="83"/>
  <c r="CY48" i="83"/>
  <c r="CZ45" i="83"/>
  <c r="DA20" i="2"/>
  <c r="CZ30" i="2"/>
  <c r="CZ109" i="2"/>
  <c r="CY125" i="2"/>
  <c r="DA18" i="2"/>
  <c r="DB12" i="2"/>
  <c r="CZ57" i="2"/>
  <c r="CY104" i="2"/>
  <c r="CY126" i="2" s="1"/>
  <c r="DA32" i="2"/>
  <c r="CZ33" i="2"/>
  <c r="DA48" i="2"/>
  <c r="DB45" i="2"/>
  <c r="CZ32" i="84"/>
  <c r="CY33" i="84"/>
  <c r="CY18" i="84"/>
  <c r="CY126" i="84"/>
  <c r="CZ12" i="84"/>
  <c r="CZ104" i="83" l="1"/>
  <c r="DA52" i="83"/>
  <c r="CZ48" i="83"/>
  <c r="DA45" i="83"/>
  <c r="CZ125" i="83"/>
  <c r="DA108" i="83"/>
  <c r="CZ33" i="83"/>
  <c r="DA32" i="83"/>
  <c r="DA12" i="83"/>
  <c r="CZ18" i="83"/>
  <c r="CZ126" i="83" s="1"/>
  <c r="DA33" i="2"/>
  <c r="DB32" i="2"/>
  <c r="DB18" i="2"/>
  <c r="DC12" i="2"/>
  <c r="CZ126" i="2"/>
  <c r="CZ125" i="2"/>
  <c r="DA109" i="2"/>
  <c r="DB48" i="2"/>
  <c r="DC45" i="2"/>
  <c r="DA57" i="2"/>
  <c r="CZ104" i="2"/>
  <c r="DA30" i="2"/>
  <c r="DB20" i="2"/>
  <c r="DA12" i="84"/>
  <c r="CZ18" i="84"/>
  <c r="DA32" i="84"/>
  <c r="CZ33" i="84"/>
  <c r="CZ126" i="84" s="1"/>
  <c r="DB32" i="83" l="1"/>
  <c r="DA33" i="83"/>
  <c r="DB45" i="83"/>
  <c r="DA48" i="83"/>
  <c r="DB108" i="83"/>
  <c r="DA125" i="83"/>
  <c r="DB52" i="83"/>
  <c r="DA104" i="83"/>
  <c r="DB12" i="83"/>
  <c r="DA18" i="83"/>
  <c r="DA126" i="83" s="1"/>
  <c r="DB30" i="2"/>
  <c r="DC20" i="2"/>
  <c r="DC48" i="2"/>
  <c r="DD45" i="2"/>
  <c r="DA125" i="2"/>
  <c r="DB109" i="2"/>
  <c r="DC18" i="2"/>
  <c r="DD12" i="2"/>
  <c r="DB57" i="2"/>
  <c r="DA104" i="2"/>
  <c r="DB33" i="2"/>
  <c r="DC32" i="2"/>
  <c r="DA126" i="2"/>
  <c r="DA33" i="84"/>
  <c r="DB32" i="84"/>
  <c r="DA18" i="84"/>
  <c r="DA126" i="84"/>
  <c r="DB12" i="84"/>
  <c r="DB104" i="83" l="1"/>
  <c r="DC52" i="83"/>
  <c r="DB48" i="83"/>
  <c r="DC45" i="83"/>
  <c r="DB18" i="83"/>
  <c r="DC12" i="83"/>
  <c r="DB125" i="83"/>
  <c r="DC108" i="83"/>
  <c r="DB33" i="83"/>
  <c r="DC32" i="83"/>
  <c r="DE12" i="2"/>
  <c r="DD18" i="2"/>
  <c r="DE45" i="2"/>
  <c r="DD48" i="2"/>
  <c r="DB104" i="2"/>
  <c r="DB126" i="2" s="1"/>
  <c r="DC57" i="2"/>
  <c r="DC109" i="2"/>
  <c r="DB125" i="2"/>
  <c r="DC30" i="2"/>
  <c r="DD20" i="2"/>
  <c r="DC33" i="2"/>
  <c r="DD32" i="2"/>
  <c r="DB33" i="84"/>
  <c r="DB126" i="84" s="1"/>
  <c r="DC32" i="84"/>
  <c r="DB18" i="84"/>
  <c r="DC12" i="84"/>
  <c r="DB126" i="83" l="1"/>
  <c r="DC48" i="83"/>
  <c r="DD45" i="83"/>
  <c r="DC33" i="83"/>
  <c r="DC126" i="83" s="1"/>
  <c r="DD32" i="83"/>
  <c r="DC18" i="83"/>
  <c r="DD12" i="83"/>
  <c r="DC104" i="83"/>
  <c r="DD52" i="83"/>
  <c r="DC125" i="83"/>
  <c r="DD108" i="83"/>
  <c r="DE20" i="2"/>
  <c r="DD30" i="2"/>
  <c r="DD57" i="2"/>
  <c r="DC104" i="2"/>
  <c r="DC126" i="2" s="1"/>
  <c r="DE32" i="2"/>
  <c r="DD33" i="2"/>
  <c r="DE18" i="2"/>
  <c r="DF12" i="2"/>
  <c r="DD109" i="2"/>
  <c r="DC125" i="2"/>
  <c r="DE48" i="2"/>
  <c r="DF45" i="2"/>
  <c r="DD32" i="84"/>
  <c r="DC33" i="84"/>
  <c r="DD12" i="84"/>
  <c r="DC18" i="84"/>
  <c r="DC126" i="84" l="1"/>
  <c r="DD33" i="83"/>
  <c r="DE32" i="83"/>
  <c r="DD125" i="83"/>
  <c r="DE108" i="83"/>
  <c r="DE12" i="83"/>
  <c r="DD18" i="83"/>
  <c r="DD48" i="83"/>
  <c r="DE45" i="83"/>
  <c r="DD104" i="83"/>
  <c r="DE52" i="83"/>
  <c r="DD126" i="2"/>
  <c r="DD125" i="2"/>
  <c r="DE109" i="2"/>
  <c r="DE57" i="2"/>
  <c r="DD104" i="2"/>
  <c r="DG45" i="2"/>
  <c r="DF48" i="2"/>
  <c r="DG12" i="2"/>
  <c r="DF18" i="2"/>
  <c r="DE33" i="2"/>
  <c r="DF32" i="2"/>
  <c r="DE30" i="2"/>
  <c r="DF20" i="2"/>
  <c r="DE12" i="84"/>
  <c r="DD18" i="84"/>
  <c r="DD126" i="84" s="1"/>
  <c r="DE32" i="84"/>
  <c r="DD33" i="84"/>
  <c r="DD126" i="83" l="1"/>
  <c r="DF108" i="83"/>
  <c r="DE125" i="83"/>
  <c r="DF52" i="83"/>
  <c r="DE104" i="83"/>
  <c r="DF32" i="83"/>
  <c r="DE33" i="83"/>
  <c r="DF45" i="83"/>
  <c r="DE48" i="83"/>
  <c r="DF12" i="83"/>
  <c r="DE18" i="83"/>
  <c r="DE126" i="83" s="1"/>
  <c r="DE125" i="2"/>
  <c r="DF109" i="2"/>
  <c r="DG20" i="2"/>
  <c r="DF30" i="2"/>
  <c r="DG48" i="2"/>
  <c r="DH45" i="2"/>
  <c r="DG32" i="2"/>
  <c r="DF33" i="2"/>
  <c r="DG18" i="2"/>
  <c r="DH12" i="2"/>
  <c r="DF57" i="2"/>
  <c r="DE104" i="2"/>
  <c r="DE126" i="2" s="1"/>
  <c r="DE33" i="84"/>
  <c r="DF32" i="84"/>
  <c r="DE18" i="84"/>
  <c r="DE126" i="84"/>
  <c r="DF12" i="84"/>
  <c r="DF48" i="83" l="1"/>
  <c r="DG45" i="83"/>
  <c r="DF104" i="83"/>
  <c r="DG52" i="83"/>
  <c r="DF18" i="83"/>
  <c r="DG12" i="83"/>
  <c r="DF33" i="83"/>
  <c r="DF126" i="83" s="1"/>
  <c r="DG32" i="83"/>
  <c r="DF125" i="83"/>
  <c r="DG108" i="83"/>
  <c r="DG57" i="2"/>
  <c r="DF104" i="2"/>
  <c r="DF126" i="2"/>
  <c r="DG33" i="2"/>
  <c r="DH32" i="2"/>
  <c r="DG30" i="2"/>
  <c r="DH20" i="2"/>
  <c r="DI12" i="2"/>
  <c r="DH18" i="2"/>
  <c r="DI45" i="2"/>
  <c r="DH48" i="2"/>
  <c r="DG109" i="2"/>
  <c r="DF125" i="2"/>
  <c r="DF33" i="84"/>
  <c r="DF126" i="84" s="1"/>
  <c r="DG32" i="84"/>
  <c r="DF18" i="84"/>
  <c r="DG12" i="84"/>
  <c r="DG104" i="83" l="1"/>
  <c r="DH52" i="83"/>
  <c r="DG125" i="83"/>
  <c r="DH108" i="83"/>
  <c r="DG18" i="83"/>
  <c r="DH12" i="83"/>
  <c r="DG48" i="83"/>
  <c r="DH45" i="83"/>
  <c r="DG33" i="83"/>
  <c r="DG126" i="83" s="1"/>
  <c r="DH32" i="83"/>
  <c r="DI48" i="2"/>
  <c r="DJ45" i="2"/>
  <c r="DH109" i="2"/>
  <c r="DG125" i="2"/>
  <c r="DG126" i="2" s="1"/>
  <c r="DI32" i="2"/>
  <c r="DH33" i="2"/>
  <c r="DG104" i="2"/>
  <c r="DH57" i="2"/>
  <c r="DI20" i="2"/>
  <c r="DH30" i="2"/>
  <c r="DI18" i="2"/>
  <c r="DJ12" i="2"/>
  <c r="DH32" i="84"/>
  <c r="DG33" i="84"/>
  <c r="DH12" i="84"/>
  <c r="DG18" i="84"/>
  <c r="DG126" i="84" s="1"/>
  <c r="DH125" i="83" l="1"/>
  <c r="DI108" i="83"/>
  <c r="DI32" i="83"/>
  <c r="DH33" i="83"/>
  <c r="DI12" i="83"/>
  <c r="DH18" i="83"/>
  <c r="DH126" i="83" s="1"/>
  <c r="DH104" i="83"/>
  <c r="DI52" i="83"/>
  <c r="DH48" i="83"/>
  <c r="DI45" i="83"/>
  <c r="DH126" i="2"/>
  <c r="DJ48" i="2"/>
  <c r="DK45" i="2"/>
  <c r="DI30" i="2"/>
  <c r="DJ20" i="2"/>
  <c r="DI33" i="2"/>
  <c r="DJ32" i="2"/>
  <c r="DJ18" i="2"/>
  <c r="DK12" i="2"/>
  <c r="DI57" i="2"/>
  <c r="DH104" i="2"/>
  <c r="DH125" i="2"/>
  <c r="DI109" i="2"/>
  <c r="DI12" i="84"/>
  <c r="DH18" i="84"/>
  <c r="DI32" i="84"/>
  <c r="DH33" i="84"/>
  <c r="DH126" i="84" l="1"/>
  <c r="DJ45" i="83"/>
  <c r="DI48" i="83"/>
  <c r="DJ32" i="83"/>
  <c r="DI33" i="83"/>
  <c r="DI126" i="83" s="1"/>
  <c r="DJ108" i="83"/>
  <c r="DI125" i="83"/>
  <c r="DJ52" i="83"/>
  <c r="DI104" i="83"/>
  <c r="DJ12" i="83"/>
  <c r="DI18" i="83"/>
  <c r="DJ57" i="2"/>
  <c r="DI104" i="2"/>
  <c r="DJ33" i="2"/>
  <c r="DK32" i="2"/>
  <c r="DL45" i="2"/>
  <c r="DK48" i="2"/>
  <c r="DI125" i="2"/>
  <c r="DI126" i="2" s="1"/>
  <c r="DJ109" i="2"/>
  <c r="DL12" i="2"/>
  <c r="DK18" i="2"/>
  <c r="DJ30" i="2"/>
  <c r="DK20" i="2"/>
  <c r="DI33" i="84"/>
  <c r="DI126" i="84" s="1"/>
  <c r="DJ32" i="84"/>
  <c r="DI18" i="84"/>
  <c r="DJ12" i="84"/>
  <c r="DJ104" i="83" l="1"/>
  <c r="DK52" i="83"/>
  <c r="DJ33" i="83"/>
  <c r="DK32" i="83"/>
  <c r="DJ18" i="83"/>
  <c r="DJ126" i="83"/>
  <c r="DK12" i="83"/>
  <c r="DJ125" i="83"/>
  <c r="DK108" i="83"/>
  <c r="DJ48" i="83"/>
  <c r="DK45" i="83"/>
  <c r="DL20" i="2"/>
  <c r="DK30" i="2"/>
  <c r="DM12" i="2"/>
  <c r="DL18" i="2"/>
  <c r="DM45" i="2"/>
  <c r="DL48" i="2"/>
  <c r="DK57" i="2"/>
  <c r="DJ104" i="2"/>
  <c r="DJ125" i="2"/>
  <c r="DJ126" i="2" s="1"/>
  <c r="DK109" i="2"/>
  <c r="DL32" i="2"/>
  <c r="DK33" i="2"/>
  <c r="DJ33" i="84"/>
  <c r="DJ126" i="84" s="1"/>
  <c r="DK32" i="84"/>
  <c r="DJ18" i="84"/>
  <c r="DK12" i="84"/>
  <c r="DK33" i="83" l="1"/>
  <c r="DL32" i="83"/>
  <c r="DK48" i="83"/>
  <c r="DL45" i="83"/>
  <c r="DK18" i="83"/>
  <c r="DK126" i="83"/>
  <c r="DL12" i="83"/>
  <c r="DK104" i="83"/>
  <c r="DL52" i="83"/>
  <c r="DK125" i="83"/>
  <c r="DL108" i="83"/>
  <c r="DL109" i="2"/>
  <c r="DK125" i="2"/>
  <c r="DM18" i="2"/>
  <c r="DN12" i="2"/>
  <c r="DM48" i="2"/>
  <c r="DN45" i="2"/>
  <c r="DM20" i="2"/>
  <c r="DL30" i="2"/>
  <c r="DM32" i="2"/>
  <c r="DL33" i="2"/>
  <c r="DL57" i="2"/>
  <c r="DK104" i="2"/>
  <c r="DK126" i="2" s="1"/>
  <c r="DL32" i="84"/>
  <c r="DK33" i="84"/>
  <c r="DK18" i="84"/>
  <c r="DK126" i="84"/>
  <c r="DL12" i="84"/>
  <c r="DL48" i="83" l="1"/>
  <c r="DM45" i="83"/>
  <c r="DL125" i="83"/>
  <c r="DM108" i="83"/>
  <c r="DM12" i="83"/>
  <c r="DL18" i="83"/>
  <c r="DL126" i="83" s="1"/>
  <c r="DM32" i="83"/>
  <c r="DL33" i="83"/>
  <c r="DL104" i="83"/>
  <c r="DM52" i="83"/>
  <c r="DN48" i="2"/>
  <c r="DO45" i="2"/>
  <c r="DM33" i="2"/>
  <c r="DN32" i="2"/>
  <c r="DM57" i="2"/>
  <c r="DL104" i="2"/>
  <c r="DM30" i="2"/>
  <c r="DN20" i="2"/>
  <c r="DL125" i="2"/>
  <c r="DL126" i="2" s="1"/>
  <c r="DM109" i="2"/>
  <c r="DN18" i="2"/>
  <c r="DO12" i="2"/>
  <c r="DM12" i="84"/>
  <c r="DL18" i="84"/>
  <c r="DL126" i="84" s="1"/>
  <c r="DM32" i="84"/>
  <c r="DL33" i="84"/>
  <c r="DN32" i="83" l="1"/>
  <c r="DM33" i="83"/>
  <c r="DN108" i="83"/>
  <c r="DM125" i="83"/>
  <c r="DN52" i="83"/>
  <c r="DM104" i="83"/>
  <c r="DN45" i="83"/>
  <c r="DM48" i="83"/>
  <c r="DN12" i="83"/>
  <c r="DM18" i="83"/>
  <c r="DM126" i="83" s="1"/>
  <c r="DN57" i="2"/>
  <c r="DM104" i="2"/>
  <c r="DO48" i="2"/>
  <c r="DP45" i="2"/>
  <c r="DP48" i="2" s="1"/>
  <c r="DO18" i="2"/>
  <c r="DP12" i="2"/>
  <c r="DN30" i="2"/>
  <c r="DO20" i="2"/>
  <c r="DN33" i="2"/>
  <c r="DO32" i="2"/>
  <c r="DM125" i="2"/>
  <c r="DM126" i="2" s="1"/>
  <c r="DN109" i="2"/>
  <c r="DM33" i="84"/>
  <c r="DM126" i="84" s="1"/>
  <c r="DN32" i="84"/>
  <c r="DM18" i="84"/>
  <c r="DN12" i="84"/>
  <c r="DN48" i="83" l="1"/>
  <c r="DO45" i="83"/>
  <c r="DN125" i="83"/>
  <c r="DO108" i="83"/>
  <c r="DN18" i="83"/>
  <c r="DO12" i="83"/>
  <c r="DN104" i="83"/>
  <c r="DO52" i="83"/>
  <c r="DN33" i="83"/>
  <c r="DN126" i="83" s="1"/>
  <c r="DO32" i="83"/>
  <c r="DN126" i="2"/>
  <c r="DO109" i="2"/>
  <c r="DN125" i="2"/>
  <c r="DO30" i="2"/>
  <c r="DP20" i="2"/>
  <c r="DP30" i="2" s="1"/>
  <c r="DO57" i="2"/>
  <c r="DN104" i="2"/>
  <c r="DP18" i="2"/>
  <c r="DO33" i="2"/>
  <c r="DP32" i="2"/>
  <c r="DP33" i="2" s="1"/>
  <c r="DN33" i="84"/>
  <c r="DO32" i="84"/>
  <c r="DN18" i="84"/>
  <c r="DN126" i="84"/>
  <c r="DO12" i="84"/>
  <c r="DO125" i="83" l="1"/>
  <c r="DP108" i="83"/>
  <c r="DP125" i="83" s="1"/>
  <c r="DO33" i="83"/>
  <c r="DP32" i="83"/>
  <c r="DP33" i="83" s="1"/>
  <c r="DO18" i="83"/>
  <c r="DP12" i="83"/>
  <c r="DO48" i="83"/>
  <c r="DO126" i="83" s="1"/>
  <c r="DP45" i="83"/>
  <c r="DP48" i="83" s="1"/>
  <c r="DO104" i="83"/>
  <c r="DP52" i="83"/>
  <c r="DP104" i="83" s="1"/>
  <c r="DP57" i="2"/>
  <c r="DO104" i="2"/>
  <c r="DP109" i="2"/>
  <c r="DP125" i="2" s="1"/>
  <c r="DO125" i="2"/>
  <c r="DO126" i="2" s="1"/>
  <c r="DP32" i="84"/>
  <c r="DP33" i="84" s="1"/>
  <c r="DO33" i="84"/>
  <c r="DP12" i="84"/>
  <c r="DO18" i="84"/>
  <c r="DO126" i="84" s="1"/>
  <c r="DP18" i="83" l="1"/>
  <c r="DP126" i="83"/>
  <c r="DP104" i="2"/>
  <c r="DP126" i="2"/>
  <c r="DP18" i="84"/>
  <c r="DP126" i="84" s="1"/>
  <c r="CW11" i="85" l="1"/>
  <c r="CX11" i="85" s="1"/>
  <c r="CW12" i="85"/>
  <c r="CX12" i="85" s="1"/>
  <c r="CY12" i="85" s="1"/>
  <c r="CZ12" i="85"/>
  <c r="DA12" i="85" s="1"/>
  <c r="DB12" i="85" s="1"/>
  <c r="DC12" i="85" s="1"/>
  <c r="DD12" i="85" s="1"/>
  <c r="DE12" i="85" s="1"/>
  <c r="DF12" i="85" s="1"/>
  <c r="DG12" i="85" s="1"/>
  <c r="DH12" i="85" s="1"/>
  <c r="DI12" i="85" s="1"/>
  <c r="DJ12" i="85" s="1"/>
  <c r="DK12" i="85" s="1"/>
  <c r="DL12" i="85" s="1"/>
  <c r="DM12" i="85" s="1"/>
  <c r="DN12" i="85" s="1"/>
  <c r="DO12" i="85" s="1"/>
  <c r="DP12" i="85" s="1"/>
  <c r="CW15" i="85"/>
  <c r="CX15" i="85" s="1"/>
  <c r="CY15" i="85" s="1"/>
  <c r="CZ15" i="85" s="1"/>
  <c r="DA15" i="85" s="1"/>
  <c r="DB15" i="85" s="1"/>
  <c r="DC15" i="85" s="1"/>
  <c r="DD15" i="85" s="1"/>
  <c r="DE15" i="85" s="1"/>
  <c r="DF15" i="85" s="1"/>
  <c r="DG15" i="85" s="1"/>
  <c r="DH15" i="85" s="1"/>
  <c r="DI15" i="85" s="1"/>
  <c r="DJ15" i="85" s="1"/>
  <c r="DK15" i="85" s="1"/>
  <c r="DL15" i="85" s="1"/>
  <c r="DM15" i="85" s="1"/>
  <c r="DN15" i="85" s="1"/>
  <c r="DO15" i="85" s="1"/>
  <c r="DP15" i="85" s="1"/>
  <c r="CW17" i="85"/>
  <c r="CX17" i="85" s="1"/>
  <c r="CY17" i="85" s="1"/>
  <c r="CZ17" i="85"/>
  <c r="DA17" i="85" s="1"/>
  <c r="DB17" i="85" s="1"/>
  <c r="DC17" i="85" s="1"/>
  <c r="DD17" i="85" s="1"/>
  <c r="DE17" i="85" s="1"/>
  <c r="DF17" i="85" s="1"/>
  <c r="DG17" i="85" s="1"/>
  <c r="DH17" i="85" s="1"/>
  <c r="DI17" i="85" s="1"/>
  <c r="DJ17" i="85" s="1"/>
  <c r="DK17" i="85" s="1"/>
  <c r="DL17" i="85" s="1"/>
  <c r="DM17" i="85" s="1"/>
  <c r="DN17" i="85" s="1"/>
  <c r="DO17" i="85" s="1"/>
  <c r="DP17" i="85" s="1"/>
  <c r="CW18" i="85"/>
  <c r="CW20" i="85"/>
  <c r="CX20" i="85" s="1"/>
  <c r="CW22" i="85"/>
  <c r="CX22" i="85" s="1"/>
  <c r="CY22" i="85" s="1"/>
  <c r="CZ22" i="85" s="1"/>
  <c r="DA22" i="85" s="1"/>
  <c r="DB22" i="85" s="1"/>
  <c r="DC22" i="85" s="1"/>
  <c r="DD22" i="85" s="1"/>
  <c r="DE22" i="85" s="1"/>
  <c r="DF22" i="85" s="1"/>
  <c r="DG22" i="85" s="1"/>
  <c r="DH22" i="85" s="1"/>
  <c r="DI22" i="85" s="1"/>
  <c r="DJ22" i="85" s="1"/>
  <c r="DK22" i="85" s="1"/>
  <c r="DL22" i="85" s="1"/>
  <c r="DM22" i="85" s="1"/>
  <c r="DN22" i="85" s="1"/>
  <c r="DO22" i="85" s="1"/>
  <c r="DP22" i="85" s="1"/>
  <c r="CW23" i="85"/>
  <c r="CX23" i="85" s="1"/>
  <c r="CY23" i="85" s="1"/>
  <c r="CZ23" i="85"/>
  <c r="DA23" i="85" s="1"/>
  <c r="DB23" i="85" s="1"/>
  <c r="DC23" i="85" s="1"/>
  <c r="DD23" i="85" s="1"/>
  <c r="DE23" i="85" s="1"/>
  <c r="DF23" i="85" s="1"/>
  <c r="DG23" i="85" s="1"/>
  <c r="DH23" i="85" s="1"/>
  <c r="DI23" i="85" s="1"/>
  <c r="DJ23" i="85" s="1"/>
  <c r="DK23" i="85" s="1"/>
  <c r="DL23" i="85" s="1"/>
  <c r="DM23" i="85" s="1"/>
  <c r="DN23" i="85" s="1"/>
  <c r="DO23" i="85" s="1"/>
  <c r="DP23" i="85"/>
  <c r="CW25" i="85"/>
  <c r="CX25" i="85" s="1"/>
  <c r="CY25" i="85" s="1"/>
  <c r="CZ25" i="85" s="1"/>
  <c r="DA25" i="85" s="1"/>
  <c r="DB25" i="85" s="1"/>
  <c r="DC25" i="85" s="1"/>
  <c r="DD25" i="85" s="1"/>
  <c r="DE25" i="85" s="1"/>
  <c r="DF25" i="85" s="1"/>
  <c r="DG25" i="85" s="1"/>
  <c r="DH25" i="85" s="1"/>
  <c r="DI25" i="85" s="1"/>
  <c r="DJ25" i="85" s="1"/>
  <c r="DK25" i="85" s="1"/>
  <c r="DL25" i="85" s="1"/>
  <c r="DM25" i="85" s="1"/>
  <c r="DN25" i="85" s="1"/>
  <c r="DO25" i="85" s="1"/>
  <c r="DP25" i="85" s="1"/>
  <c r="CW26" i="85"/>
  <c r="CX26" i="85" s="1"/>
  <c r="CY26" i="85" s="1"/>
  <c r="CZ26" i="85"/>
  <c r="DA26" i="85" s="1"/>
  <c r="DB26" i="85" s="1"/>
  <c r="DC26" i="85" s="1"/>
  <c r="DD26" i="85" s="1"/>
  <c r="DE26" i="85" s="1"/>
  <c r="DF26" i="85" s="1"/>
  <c r="DG26" i="85" s="1"/>
  <c r="DH26" i="85" s="1"/>
  <c r="DI26" i="85" s="1"/>
  <c r="DJ26" i="85" s="1"/>
  <c r="DK26" i="85" s="1"/>
  <c r="DL26" i="85" s="1"/>
  <c r="DM26" i="85" s="1"/>
  <c r="DN26" i="85" s="1"/>
  <c r="DO26" i="85" s="1"/>
  <c r="DP26" i="85" s="1"/>
  <c r="CW28" i="85"/>
  <c r="CX28" i="85"/>
  <c r="CY28" i="85"/>
  <c r="CZ28" i="85"/>
  <c r="DA28" i="85" s="1"/>
  <c r="DB28" i="85" s="1"/>
  <c r="DC28" i="85" s="1"/>
  <c r="DD28" i="85" s="1"/>
  <c r="DE28" i="85" s="1"/>
  <c r="DF28" i="85" s="1"/>
  <c r="DG28" i="85" s="1"/>
  <c r="DH28" i="85" s="1"/>
  <c r="DI28" i="85" s="1"/>
  <c r="DJ28" i="85" s="1"/>
  <c r="DK28" i="85" s="1"/>
  <c r="DL28" i="85" s="1"/>
  <c r="DM28" i="85" s="1"/>
  <c r="DN28" i="85" s="1"/>
  <c r="DO28" i="85" s="1"/>
  <c r="DP28" i="85" s="1"/>
  <c r="CW29" i="85"/>
  <c r="CX29" i="85"/>
  <c r="CY29" i="85"/>
  <c r="CZ29" i="85"/>
  <c r="DA29" i="85" s="1"/>
  <c r="DB29" i="85" s="1"/>
  <c r="DC29" i="85" s="1"/>
  <c r="DD29" i="85" s="1"/>
  <c r="DE29" i="85" s="1"/>
  <c r="DF29" i="85" s="1"/>
  <c r="DG29" i="85" s="1"/>
  <c r="DH29" i="85" s="1"/>
  <c r="DI29" i="85" s="1"/>
  <c r="DJ29" i="85" s="1"/>
  <c r="DK29" i="85" s="1"/>
  <c r="DL29" i="85" s="1"/>
  <c r="DM29" i="85" s="1"/>
  <c r="DN29" i="85" s="1"/>
  <c r="DO29" i="85" s="1"/>
  <c r="DP29" i="85" s="1"/>
  <c r="CW30" i="85"/>
  <c r="CW32" i="85"/>
  <c r="CX32" i="85" s="1"/>
  <c r="CW33" i="85"/>
  <c r="CW44" i="85"/>
  <c r="CX44" i="85"/>
  <c r="CY44" i="85"/>
  <c r="CZ44" i="85"/>
  <c r="DA44" i="85"/>
  <c r="DB44" i="85"/>
  <c r="DC44" i="85"/>
  <c r="DD44" i="85"/>
  <c r="DE44" i="85"/>
  <c r="DF44" i="85"/>
  <c r="DG44" i="85"/>
  <c r="DH44" i="85"/>
  <c r="DI44" i="85"/>
  <c r="DJ44" i="85"/>
  <c r="DK44" i="85"/>
  <c r="DL44" i="85"/>
  <c r="DM44" i="85"/>
  <c r="DN44" i="85"/>
  <c r="DO44" i="85"/>
  <c r="DP44" i="85"/>
  <c r="CW48" i="85"/>
  <c r="CX48" i="85"/>
  <c r="CY48" i="85"/>
  <c r="CZ48" i="85"/>
  <c r="DA48" i="85"/>
  <c r="DB48" i="85"/>
  <c r="DC48" i="85"/>
  <c r="DD48" i="85"/>
  <c r="DE48" i="85"/>
  <c r="DF48" i="85"/>
  <c r="DG48" i="85"/>
  <c r="DH48" i="85"/>
  <c r="DI48" i="85"/>
  <c r="DJ48" i="85"/>
  <c r="DK48" i="85"/>
  <c r="DL48" i="85"/>
  <c r="DM48" i="85"/>
  <c r="DN48" i="85"/>
  <c r="DO48" i="85"/>
  <c r="DP48" i="85"/>
  <c r="CW51" i="85"/>
  <c r="CX51" i="85"/>
  <c r="CY51" i="85"/>
  <c r="CZ51" i="85"/>
  <c r="DA51" i="85"/>
  <c r="DB51" i="85"/>
  <c r="DC51" i="85"/>
  <c r="DD51" i="85"/>
  <c r="DE51" i="85"/>
  <c r="DF51" i="85"/>
  <c r="DG51" i="85"/>
  <c r="DH51" i="85"/>
  <c r="DI51" i="85"/>
  <c r="DJ51" i="85"/>
  <c r="DK51" i="85"/>
  <c r="DL51" i="85"/>
  <c r="DM51" i="85"/>
  <c r="DN51" i="85"/>
  <c r="DO51" i="85"/>
  <c r="DP51" i="85"/>
  <c r="CW74" i="85"/>
  <c r="CX74" i="85" s="1"/>
  <c r="CY74" i="85"/>
  <c r="CW76" i="85"/>
  <c r="CX76" i="85" s="1"/>
  <c r="CY76" i="85" s="1"/>
  <c r="CZ76" i="85"/>
  <c r="DA76" i="85" s="1"/>
  <c r="DB76" i="85" s="1"/>
  <c r="DC76" i="85" s="1"/>
  <c r="DD76" i="85" s="1"/>
  <c r="DE76" i="85" s="1"/>
  <c r="DF76" i="85" s="1"/>
  <c r="DG76" i="85" s="1"/>
  <c r="DH76" i="85" s="1"/>
  <c r="DI76" i="85" s="1"/>
  <c r="DJ76" i="85" s="1"/>
  <c r="DK76" i="85" s="1"/>
  <c r="DL76" i="85" s="1"/>
  <c r="DM76" i="85" s="1"/>
  <c r="DN76" i="85" s="1"/>
  <c r="DO76" i="85" s="1"/>
  <c r="DP76" i="85" s="1"/>
  <c r="CW81" i="85"/>
  <c r="CX81" i="85" s="1"/>
  <c r="CY81" i="85"/>
  <c r="CZ81" i="85" s="1"/>
  <c r="DA81" i="85" s="1"/>
  <c r="DB81" i="85" s="1"/>
  <c r="DC81" i="85" s="1"/>
  <c r="DD81" i="85" s="1"/>
  <c r="DE81" i="85" s="1"/>
  <c r="DF81" i="85" s="1"/>
  <c r="DG81" i="85" s="1"/>
  <c r="DH81" i="85" s="1"/>
  <c r="DI81" i="85" s="1"/>
  <c r="DJ81" i="85" s="1"/>
  <c r="DK81" i="85" s="1"/>
  <c r="DL81" i="85" s="1"/>
  <c r="DM81" i="85" s="1"/>
  <c r="DN81" i="85" s="1"/>
  <c r="DO81" i="85" s="1"/>
  <c r="DP81" i="85" s="1"/>
  <c r="CW90" i="85"/>
  <c r="CX90" i="85"/>
  <c r="CY90" i="85" s="1"/>
  <c r="CZ90" i="85"/>
  <c r="DA90" i="85" s="1"/>
  <c r="DB90" i="85" s="1"/>
  <c r="DC90" i="85" s="1"/>
  <c r="DD90" i="85"/>
  <c r="DE90" i="85" s="1"/>
  <c r="DF90" i="85" s="1"/>
  <c r="DG90" i="85" s="1"/>
  <c r="DH90" i="85" s="1"/>
  <c r="DI90" i="85" s="1"/>
  <c r="DJ90" i="85" s="1"/>
  <c r="DK90" i="85" s="1"/>
  <c r="DL90" i="85" s="1"/>
  <c r="DM90" i="85" s="1"/>
  <c r="DN90" i="85" s="1"/>
  <c r="DO90" i="85" s="1"/>
  <c r="DP90" i="85" s="1"/>
  <c r="CW92" i="85"/>
  <c r="CX92" i="85"/>
  <c r="CY92" i="85" s="1"/>
  <c r="CZ92" i="85" s="1"/>
  <c r="DA92" i="85" s="1"/>
  <c r="DB92" i="85" s="1"/>
  <c r="DC92" i="85" s="1"/>
  <c r="DD92" i="85" s="1"/>
  <c r="DE92" i="85" s="1"/>
  <c r="DF92" i="85" s="1"/>
  <c r="DG92" i="85" s="1"/>
  <c r="DH92" i="85" s="1"/>
  <c r="DI92" i="85" s="1"/>
  <c r="DJ92" i="85" s="1"/>
  <c r="DK92" i="85" s="1"/>
  <c r="DL92" i="85" s="1"/>
  <c r="DM92" i="85" s="1"/>
  <c r="DN92" i="85" s="1"/>
  <c r="DO92" i="85" s="1"/>
  <c r="DP92" i="85" s="1"/>
  <c r="CW104" i="85"/>
  <c r="CX104" i="85"/>
  <c r="CW106" i="85"/>
  <c r="CX106" i="85" s="1"/>
  <c r="CW107" i="85"/>
  <c r="CX107" i="85"/>
  <c r="CY107" i="85" s="1"/>
  <c r="CZ107" i="85" s="1"/>
  <c r="DA107" i="85" s="1"/>
  <c r="DB107" i="85" s="1"/>
  <c r="DC107" i="85" s="1"/>
  <c r="DD107" i="85" s="1"/>
  <c r="DE107" i="85" s="1"/>
  <c r="DF107" i="85" s="1"/>
  <c r="DG107" i="85" s="1"/>
  <c r="DH107" i="85" s="1"/>
  <c r="DI107" i="85" s="1"/>
  <c r="DJ107" i="85" s="1"/>
  <c r="DK107" i="85" s="1"/>
  <c r="DL107" i="85" s="1"/>
  <c r="DM107" i="85" s="1"/>
  <c r="DN107" i="85" s="1"/>
  <c r="DO107" i="85" s="1"/>
  <c r="DP107" i="85" s="1"/>
  <c r="CW110" i="85"/>
  <c r="CX110" i="85"/>
  <c r="CY110" i="85" s="1"/>
  <c r="CZ110" i="85"/>
  <c r="DA110" i="85" s="1"/>
  <c r="DB110" i="85" s="1"/>
  <c r="DC110" i="85" s="1"/>
  <c r="DD110" i="85" s="1"/>
  <c r="DE110" i="85" s="1"/>
  <c r="DF110" i="85" s="1"/>
  <c r="DG110" i="85" s="1"/>
  <c r="DH110" i="85" s="1"/>
  <c r="DI110" i="85" s="1"/>
  <c r="DJ110" i="85" s="1"/>
  <c r="DK110" i="85" s="1"/>
  <c r="DL110" i="85" s="1"/>
  <c r="DM110" i="85" s="1"/>
  <c r="DN110" i="85" s="1"/>
  <c r="DO110" i="85" s="1"/>
  <c r="DP110" i="85" s="1"/>
  <c r="CW118" i="85"/>
  <c r="CX118" i="85" s="1"/>
  <c r="CY118" i="85" s="1"/>
  <c r="CZ118" i="85" s="1"/>
  <c r="DA118" i="85" s="1"/>
  <c r="DB118" i="85" s="1"/>
  <c r="DC118" i="85" s="1"/>
  <c r="DD118" i="85" s="1"/>
  <c r="DE118" i="85" s="1"/>
  <c r="DF118" i="85" s="1"/>
  <c r="DG118" i="85" s="1"/>
  <c r="DH118" i="85" s="1"/>
  <c r="DI118" i="85" s="1"/>
  <c r="DJ118" i="85" s="1"/>
  <c r="DK118" i="85" s="1"/>
  <c r="DL118" i="85" s="1"/>
  <c r="DM118" i="85" s="1"/>
  <c r="DN118" i="85" s="1"/>
  <c r="DO118" i="85" s="1"/>
  <c r="DP118" i="85" s="1"/>
  <c r="CW119" i="85"/>
  <c r="CX119" i="85" s="1"/>
  <c r="CY119" i="85" s="1"/>
  <c r="CZ119" i="85" s="1"/>
  <c r="DA119" i="85" s="1"/>
  <c r="DB119" i="85" s="1"/>
  <c r="DC119" i="85" s="1"/>
  <c r="DD119" i="85" s="1"/>
  <c r="DE119" i="85" s="1"/>
  <c r="DF119" i="85" s="1"/>
  <c r="DG119" i="85" s="1"/>
  <c r="DH119" i="85" s="1"/>
  <c r="DI119" i="85" s="1"/>
  <c r="DJ119" i="85" s="1"/>
  <c r="DK119" i="85" s="1"/>
  <c r="DL119" i="85" s="1"/>
  <c r="DM119" i="85" s="1"/>
  <c r="DN119" i="85" s="1"/>
  <c r="DO119" i="85" s="1"/>
  <c r="DP119" i="85" s="1"/>
  <c r="CW120" i="85"/>
  <c r="CX120" i="85"/>
  <c r="CY120" i="85" s="1"/>
  <c r="CZ120" i="85" s="1"/>
  <c r="DA120" i="85" s="1"/>
  <c r="DB120" i="85" s="1"/>
  <c r="DC120" i="85" s="1"/>
  <c r="DD120" i="85" s="1"/>
  <c r="DE120" i="85" s="1"/>
  <c r="DF120" i="85" s="1"/>
  <c r="DG120" i="85" s="1"/>
  <c r="DH120" i="85" s="1"/>
  <c r="DI120" i="85" s="1"/>
  <c r="DJ120" i="85" s="1"/>
  <c r="DK120" i="85" s="1"/>
  <c r="DL120" i="85" s="1"/>
  <c r="DM120" i="85" s="1"/>
  <c r="DN120" i="85" s="1"/>
  <c r="DO120" i="85" s="1"/>
  <c r="DP120" i="85" s="1"/>
  <c r="CW121" i="85"/>
  <c r="CX121" i="85"/>
  <c r="CY121" i="85" s="1"/>
  <c r="CZ121" i="85"/>
  <c r="DA121" i="85" s="1"/>
  <c r="DB121" i="85" s="1"/>
  <c r="DC121" i="85" s="1"/>
  <c r="DD121" i="85" s="1"/>
  <c r="DE121" i="85" s="1"/>
  <c r="DF121" i="85" s="1"/>
  <c r="DG121" i="85" s="1"/>
  <c r="DH121" i="85" s="1"/>
  <c r="DI121" i="85" s="1"/>
  <c r="DJ121" i="85" s="1"/>
  <c r="DK121" i="85" s="1"/>
  <c r="DL121" i="85" s="1"/>
  <c r="DM121" i="85" s="1"/>
  <c r="DN121" i="85" s="1"/>
  <c r="DO121" i="85" s="1"/>
  <c r="DP121" i="85" s="1"/>
  <c r="CW122" i="85"/>
  <c r="CX122" i="85" s="1"/>
  <c r="CY122" i="85" s="1"/>
  <c r="CZ122" i="85" s="1"/>
  <c r="DA122" i="85" s="1"/>
  <c r="DB122" i="85" s="1"/>
  <c r="DC122" i="85" s="1"/>
  <c r="DD122" i="85" s="1"/>
  <c r="DE122" i="85" s="1"/>
  <c r="DF122" i="85" s="1"/>
  <c r="DG122" i="85" s="1"/>
  <c r="DH122" i="85" s="1"/>
  <c r="DI122" i="85" s="1"/>
  <c r="DJ122" i="85" s="1"/>
  <c r="DK122" i="85" s="1"/>
  <c r="DL122" i="85" s="1"/>
  <c r="DM122" i="85" s="1"/>
  <c r="DN122" i="85" s="1"/>
  <c r="DO122" i="85" s="1"/>
  <c r="DP122" i="85" s="1"/>
  <c r="CW123" i="85"/>
  <c r="CX123" i="85" s="1"/>
  <c r="CY123" i="85" s="1"/>
  <c r="CZ123" i="85" s="1"/>
  <c r="DA123" i="85" s="1"/>
  <c r="DB123" i="85" s="1"/>
  <c r="DC123" i="85" s="1"/>
  <c r="DD123" i="85" s="1"/>
  <c r="DE123" i="85" s="1"/>
  <c r="DF123" i="85" s="1"/>
  <c r="DG123" i="85" s="1"/>
  <c r="DH123" i="85" s="1"/>
  <c r="DI123" i="85" s="1"/>
  <c r="DJ123" i="85" s="1"/>
  <c r="DK123" i="85" s="1"/>
  <c r="DL123" i="85" s="1"/>
  <c r="DM123" i="85" s="1"/>
  <c r="DN123" i="85" s="1"/>
  <c r="DO123" i="85" s="1"/>
  <c r="DP123" i="85" s="1"/>
  <c r="CW124" i="85"/>
  <c r="CX124" i="85" s="1"/>
  <c r="CY124" i="85" s="1"/>
  <c r="CZ124" i="85" s="1"/>
  <c r="DA124" i="85" s="1"/>
  <c r="DB124" i="85" s="1"/>
  <c r="DC124" i="85" s="1"/>
  <c r="DD124" i="85" s="1"/>
  <c r="DE124" i="85" s="1"/>
  <c r="DF124" i="85" s="1"/>
  <c r="DG124" i="85" s="1"/>
  <c r="DH124" i="85" s="1"/>
  <c r="DI124" i="85" s="1"/>
  <c r="DJ124" i="85" s="1"/>
  <c r="DK124" i="85" s="1"/>
  <c r="DL124" i="85" s="1"/>
  <c r="DM124" i="85" s="1"/>
  <c r="DN124" i="85" s="1"/>
  <c r="DO124" i="85" s="1"/>
  <c r="DP124" i="85" s="1"/>
  <c r="CV104" i="85"/>
  <c r="CV51" i="85"/>
  <c r="CV48" i="85"/>
  <c r="CV44" i="85"/>
  <c r="CV33" i="85"/>
  <c r="CV30" i="85"/>
  <c r="CV18" i="85"/>
  <c r="CV119" i="85"/>
  <c r="CV120" i="85"/>
  <c r="CV121" i="85"/>
  <c r="CV122" i="85"/>
  <c r="CV123" i="85"/>
  <c r="CV124" i="85"/>
  <c r="CV118" i="85"/>
  <c r="CV110" i="85"/>
  <c r="CV107" i="85"/>
  <c r="CV106" i="85"/>
  <c r="CV105" i="85"/>
  <c r="CV128" i="85" s="1"/>
  <c r="CV92" i="85"/>
  <c r="CV90" i="85"/>
  <c r="CV81" i="85"/>
  <c r="CV76" i="85"/>
  <c r="CV74" i="85"/>
  <c r="CV32" i="85"/>
  <c r="CV29" i="85"/>
  <c r="CV28" i="85"/>
  <c r="CV26" i="85"/>
  <c r="CV25" i="85"/>
  <c r="CV23" i="85"/>
  <c r="CV22" i="85"/>
  <c r="CV20" i="85"/>
  <c r="CV17" i="85"/>
  <c r="CV15" i="85"/>
  <c r="CV12" i="85"/>
  <c r="CV11" i="85"/>
  <c r="CV125" i="85" l="1"/>
  <c r="CV126" i="85" s="1"/>
  <c r="CV129" i="85" s="1"/>
  <c r="CW105" i="85"/>
  <c r="CY106" i="85"/>
  <c r="CZ106" i="85" s="1"/>
  <c r="DA106" i="85" s="1"/>
  <c r="CZ74" i="85"/>
  <c r="CY104" i="85"/>
  <c r="CX33" i="85"/>
  <c r="CY32" i="85"/>
  <c r="CX30" i="85"/>
  <c r="CY20" i="85"/>
  <c r="CX18" i="85"/>
  <c r="CY11" i="85"/>
  <c r="CW128" i="85" l="1"/>
  <c r="CX105" i="85"/>
  <c r="CW125" i="85"/>
  <c r="CW126" i="85" s="1"/>
  <c r="CY18" i="85"/>
  <c r="CZ11" i="85"/>
  <c r="DA74" i="85"/>
  <c r="CZ104" i="85"/>
  <c r="CY30" i="85"/>
  <c r="CZ20" i="85"/>
  <c r="CY33" i="85"/>
  <c r="CZ32" i="85"/>
  <c r="DB106" i="85"/>
  <c r="CY105" i="85" l="1"/>
  <c r="CX128" i="85"/>
  <c r="CX125" i="85"/>
  <c r="CX126" i="85"/>
  <c r="CX129" i="85" s="1"/>
  <c r="CW129" i="85"/>
  <c r="DB74" i="85"/>
  <c r="DA104" i="85"/>
  <c r="DA20" i="85"/>
  <c r="CZ30" i="85"/>
  <c r="DA32" i="85"/>
  <c r="CZ33" i="85"/>
  <c r="DC106" i="85"/>
  <c r="DA11" i="85"/>
  <c r="CZ18" i="85"/>
  <c r="CY128" i="85" l="1"/>
  <c r="CZ105" i="85"/>
  <c r="CY125" i="85"/>
  <c r="CY126" i="85" s="1"/>
  <c r="CY129" i="85" s="1"/>
  <c r="DA18" i="85"/>
  <c r="DB11" i="85"/>
  <c r="DA33" i="85"/>
  <c r="DB32" i="85"/>
  <c r="DD106" i="85"/>
  <c r="DA30" i="85"/>
  <c r="DB20" i="85"/>
  <c r="DC74" i="85"/>
  <c r="DB104" i="85"/>
  <c r="DA105" i="85" l="1"/>
  <c r="CZ128" i="85"/>
  <c r="CZ125" i="85"/>
  <c r="CZ126" i="85" s="1"/>
  <c r="DD74" i="85"/>
  <c r="DC104" i="85"/>
  <c r="DE106" i="85"/>
  <c r="DB30" i="85"/>
  <c r="DC20" i="85"/>
  <c r="DB18" i="85"/>
  <c r="DC11" i="85"/>
  <c r="DB33" i="85"/>
  <c r="DC32" i="85"/>
  <c r="CZ129" i="85" l="1"/>
  <c r="DB105" i="85"/>
  <c r="DA128" i="85"/>
  <c r="DA125" i="85"/>
  <c r="DA126" i="85" s="1"/>
  <c r="DF106" i="85"/>
  <c r="DC18" i="85"/>
  <c r="DD11" i="85"/>
  <c r="DC30" i="85"/>
  <c r="DD20" i="85"/>
  <c r="DC33" i="85"/>
  <c r="DD32" i="85"/>
  <c r="DE74" i="85"/>
  <c r="DD104" i="85"/>
  <c r="DA129" i="85" l="1"/>
  <c r="DC105" i="85"/>
  <c r="DB128" i="85"/>
  <c r="DB125" i="85"/>
  <c r="DB126" i="85" s="1"/>
  <c r="DB129" i="85" s="1"/>
  <c r="DE32" i="85"/>
  <c r="DD33" i="85"/>
  <c r="DG106" i="85"/>
  <c r="DE11" i="85"/>
  <c r="DD18" i="85"/>
  <c r="DF74" i="85"/>
  <c r="DE104" i="85"/>
  <c r="DE20" i="85"/>
  <c r="DD30" i="85"/>
  <c r="DD105" i="85" l="1"/>
  <c r="DC128" i="85"/>
  <c r="DC125" i="85"/>
  <c r="DC126" i="85"/>
  <c r="DC129" i="85" s="1"/>
  <c r="DH106" i="85"/>
  <c r="DF104" i="85"/>
  <c r="DG74" i="85"/>
  <c r="DE30" i="85"/>
  <c r="DF20" i="85"/>
  <c r="DE18" i="85"/>
  <c r="DF11" i="85"/>
  <c r="DE33" i="85"/>
  <c r="DF32" i="85"/>
  <c r="DD128" i="85" l="1"/>
  <c r="DE105" i="85"/>
  <c r="DD125" i="85"/>
  <c r="DD126" i="85" s="1"/>
  <c r="DF30" i="85"/>
  <c r="DG20" i="85"/>
  <c r="DF18" i="85"/>
  <c r="DG11" i="85"/>
  <c r="DH74" i="85"/>
  <c r="DG104" i="85"/>
  <c r="DF33" i="85"/>
  <c r="DG32" i="85"/>
  <c r="DI106" i="85"/>
  <c r="DE128" i="85" l="1"/>
  <c r="DF105" i="85"/>
  <c r="DE125" i="85"/>
  <c r="DE126" i="85" s="1"/>
  <c r="DD129" i="85"/>
  <c r="DJ106" i="85"/>
  <c r="DI74" i="85"/>
  <c r="DH104" i="85"/>
  <c r="DG33" i="85"/>
  <c r="DH32" i="85"/>
  <c r="DG18" i="85"/>
  <c r="DH11" i="85"/>
  <c r="DG30" i="85"/>
  <c r="DH20" i="85"/>
  <c r="DF128" i="85" l="1"/>
  <c r="DG105" i="85"/>
  <c r="DF125" i="85"/>
  <c r="DF126" i="85" s="1"/>
  <c r="DF129" i="85" s="1"/>
  <c r="DE129" i="85"/>
  <c r="DJ74" i="85"/>
  <c r="DI104" i="85"/>
  <c r="DI11" i="85"/>
  <c r="DH18" i="85"/>
  <c r="DI32" i="85"/>
  <c r="DH33" i="85"/>
  <c r="DI20" i="85"/>
  <c r="DH30" i="85"/>
  <c r="DK106" i="85"/>
  <c r="DG128" i="85" l="1"/>
  <c r="DH105" i="85"/>
  <c r="DG125" i="85"/>
  <c r="DG126" i="85" s="1"/>
  <c r="DL106" i="85"/>
  <c r="DI18" i="85"/>
  <c r="DJ11" i="85"/>
  <c r="DI30" i="85"/>
  <c r="DJ20" i="85"/>
  <c r="DI33" i="85"/>
  <c r="DJ32" i="85"/>
  <c r="DK74" i="85"/>
  <c r="DJ104" i="85"/>
  <c r="DG129" i="85" l="1"/>
  <c r="DH128" i="85"/>
  <c r="DI105" i="85"/>
  <c r="DH125" i="85"/>
  <c r="DH126" i="85" s="1"/>
  <c r="DL74" i="85"/>
  <c r="DK104" i="85"/>
  <c r="DJ18" i="85"/>
  <c r="DK11" i="85"/>
  <c r="DJ30" i="85"/>
  <c r="DK20" i="85"/>
  <c r="DJ33" i="85"/>
  <c r="DK32" i="85"/>
  <c r="DM106" i="85"/>
  <c r="DI128" i="85" l="1"/>
  <c r="DJ105" i="85"/>
  <c r="DI125" i="85"/>
  <c r="DI126" i="85" s="1"/>
  <c r="DH129" i="85"/>
  <c r="DK18" i="85"/>
  <c r="DL11" i="85"/>
  <c r="DN106" i="85"/>
  <c r="DK30" i="85"/>
  <c r="DL20" i="85"/>
  <c r="DK33" i="85"/>
  <c r="DL32" i="85"/>
  <c r="DM74" i="85"/>
  <c r="DL104" i="85"/>
  <c r="DI129" i="85" l="1"/>
  <c r="DJ128" i="85"/>
  <c r="DK105" i="85"/>
  <c r="DJ125" i="85"/>
  <c r="DJ126" i="85" s="1"/>
  <c r="DJ129" i="85" s="1"/>
  <c r="DM20" i="85"/>
  <c r="DL30" i="85"/>
  <c r="DO106" i="85"/>
  <c r="DM11" i="85"/>
  <c r="DL18" i="85"/>
  <c r="DN74" i="85"/>
  <c r="DM104" i="85"/>
  <c r="DM32" i="85"/>
  <c r="DL33" i="85"/>
  <c r="DK128" i="85" l="1"/>
  <c r="DL105" i="85"/>
  <c r="DK125" i="85"/>
  <c r="DK126" i="85" s="1"/>
  <c r="DK129" i="85" s="1"/>
  <c r="DP106" i="85"/>
  <c r="DM33" i="85"/>
  <c r="DN32" i="85"/>
  <c r="DN104" i="85"/>
  <c r="DO74" i="85"/>
  <c r="DM18" i="85"/>
  <c r="DN11" i="85"/>
  <c r="DM30" i="85"/>
  <c r="DN20" i="85"/>
  <c r="DL128" i="85" l="1"/>
  <c r="DM105" i="85"/>
  <c r="DL125" i="85"/>
  <c r="DL126" i="85"/>
  <c r="DN18" i="85"/>
  <c r="DO11" i="85"/>
  <c r="DN33" i="85"/>
  <c r="DO32" i="85"/>
  <c r="DN30" i="85"/>
  <c r="DO20" i="85"/>
  <c r="DP74" i="85"/>
  <c r="DP104" i="85" s="1"/>
  <c r="DO104" i="85"/>
  <c r="DM128" i="85" l="1"/>
  <c r="DN105" i="85"/>
  <c r="DM125" i="85"/>
  <c r="DM126" i="85" s="1"/>
  <c r="DL129" i="85"/>
  <c r="DO30" i="85"/>
  <c r="DP20" i="85"/>
  <c r="DP30" i="85" s="1"/>
  <c r="DO18" i="85"/>
  <c r="DP11" i="85"/>
  <c r="DO33" i="85"/>
  <c r="DP32" i="85"/>
  <c r="DP33" i="85" s="1"/>
  <c r="DN128" i="85" l="1"/>
  <c r="DO105" i="85"/>
  <c r="DN125" i="85"/>
  <c r="DN126" i="85" s="1"/>
  <c r="DN129" i="85" s="1"/>
  <c r="DM129" i="85"/>
  <c r="DP18" i="85"/>
  <c r="DO128" i="85" l="1"/>
  <c r="DP105" i="85"/>
  <c r="DO125" i="85"/>
  <c r="DO126" i="85" s="1"/>
  <c r="DO129" i="85" s="1"/>
  <c r="DP128" i="85" l="1"/>
  <c r="DP125" i="85"/>
  <c r="DP126" i="85"/>
  <c r="DP129" i="85" l="1"/>
  <c r="Q109" i="18"/>
  <c r="U97" i="18" l="1"/>
  <c r="U96" i="18"/>
  <c r="H103" i="17" l="1"/>
  <c r="C7" i="81"/>
  <c r="D7" i="81"/>
  <c r="E7" i="81"/>
  <c r="F7" i="81"/>
  <c r="G7" i="81"/>
  <c r="H7" i="81"/>
  <c r="I7" i="81"/>
  <c r="J7" i="81"/>
  <c r="C9" i="81"/>
  <c r="D9" i="81"/>
  <c r="E9" i="81"/>
  <c r="F9" i="81"/>
  <c r="G9" i="81"/>
  <c r="H9" i="81"/>
  <c r="I9" i="81"/>
  <c r="J9" i="81"/>
  <c r="C16" i="81"/>
  <c r="D16" i="81"/>
  <c r="E16" i="81"/>
  <c r="F16" i="81"/>
  <c r="G16" i="81"/>
  <c r="H16" i="81"/>
  <c r="I16" i="81"/>
  <c r="J16" i="81"/>
  <c r="C18" i="81"/>
  <c r="D18" i="81"/>
  <c r="E18" i="81"/>
  <c r="F18" i="81"/>
  <c r="G18" i="81"/>
  <c r="H18" i="81"/>
  <c r="I18" i="81"/>
  <c r="J18" i="81"/>
  <c r="C41" i="81"/>
  <c r="D41" i="81"/>
  <c r="E41" i="81"/>
  <c r="F41" i="81"/>
  <c r="G41" i="81"/>
  <c r="H41" i="81"/>
  <c r="I41" i="81"/>
  <c r="J41" i="81"/>
  <c r="C43" i="81"/>
  <c r="D43" i="81"/>
  <c r="E43" i="81"/>
  <c r="F43" i="81"/>
  <c r="G43" i="81"/>
  <c r="H43" i="81"/>
  <c r="I43" i="81"/>
  <c r="J43" i="81"/>
  <c r="C61" i="81"/>
  <c r="D61" i="81"/>
  <c r="E61" i="81"/>
  <c r="F61" i="81"/>
  <c r="G61" i="81"/>
  <c r="H61" i="81"/>
  <c r="I61" i="81"/>
  <c r="J61" i="81"/>
  <c r="C63" i="81"/>
  <c r="D63" i="81"/>
  <c r="E63" i="81"/>
  <c r="F63" i="81"/>
  <c r="G63" i="81"/>
  <c r="H63" i="81"/>
  <c r="I63" i="81"/>
  <c r="J63" i="81"/>
  <c r="C86" i="81"/>
  <c r="D86" i="81"/>
  <c r="E86" i="81"/>
  <c r="F86" i="81"/>
  <c r="G86" i="81"/>
  <c r="H86" i="81"/>
  <c r="I86" i="81"/>
  <c r="J86" i="81"/>
  <c r="C88" i="81"/>
  <c r="D88" i="81"/>
  <c r="E88" i="81"/>
  <c r="F88" i="81"/>
  <c r="G88" i="81"/>
  <c r="H88" i="81"/>
  <c r="I88" i="81"/>
  <c r="J88" i="81"/>
  <c r="C94" i="81"/>
  <c r="D94" i="81"/>
  <c r="E94" i="81"/>
  <c r="F94" i="81"/>
  <c r="G94" i="81"/>
  <c r="H94" i="81"/>
  <c r="I94" i="81"/>
  <c r="J94" i="81"/>
  <c r="C96" i="81"/>
  <c r="D96" i="81"/>
  <c r="E96" i="81"/>
  <c r="F96" i="81"/>
  <c r="G96" i="81"/>
  <c r="H96" i="81"/>
  <c r="I96" i="81"/>
  <c r="J96" i="81"/>
  <c r="C104" i="81"/>
  <c r="D104" i="81"/>
  <c r="E104" i="81"/>
  <c r="F104" i="81"/>
  <c r="G104" i="81"/>
  <c r="H104" i="81"/>
  <c r="I104" i="81"/>
  <c r="J104" i="81"/>
  <c r="C105" i="81"/>
  <c r="D105" i="81"/>
  <c r="E105" i="81"/>
  <c r="F105" i="81"/>
  <c r="G105" i="81"/>
  <c r="H105" i="81"/>
  <c r="I105" i="81"/>
  <c r="J105" i="81"/>
  <c r="C128" i="81"/>
  <c r="D128" i="81"/>
  <c r="E128" i="81"/>
  <c r="F128" i="81"/>
  <c r="G128" i="81"/>
  <c r="H128" i="81"/>
  <c r="I128" i="81"/>
  <c r="J128" i="81"/>
  <c r="C131" i="81"/>
  <c r="D131" i="81"/>
  <c r="E131" i="81"/>
  <c r="F131" i="81"/>
  <c r="G131" i="81"/>
  <c r="H131" i="81"/>
  <c r="I131" i="81"/>
  <c r="J131" i="81"/>
  <c r="J138" i="81"/>
  <c r="I138" i="81"/>
  <c r="H138" i="81"/>
  <c r="G138" i="81"/>
  <c r="F138" i="81"/>
  <c r="E138" i="81"/>
  <c r="D138" i="81"/>
  <c r="C138" i="81"/>
  <c r="J137" i="81"/>
  <c r="I137" i="81"/>
  <c r="H137" i="81"/>
  <c r="G137" i="81"/>
  <c r="F137" i="81"/>
  <c r="E137" i="81"/>
  <c r="D137" i="81"/>
  <c r="C137" i="81"/>
  <c r="B96" i="17"/>
  <c r="B97" i="17"/>
  <c r="B98" i="17"/>
  <c r="L97" i="18"/>
  <c r="L98" i="18"/>
  <c r="L99" i="18"/>
  <c r="G97" i="18"/>
  <c r="G98" i="18"/>
  <c r="G99" i="18"/>
  <c r="C7" i="80"/>
  <c r="D7" i="80"/>
  <c r="E7" i="80"/>
  <c r="F7" i="80"/>
  <c r="G7" i="80"/>
  <c r="H7" i="80"/>
  <c r="I7" i="80"/>
  <c r="J7" i="80"/>
  <c r="C9" i="80"/>
  <c r="D9" i="80"/>
  <c r="E9" i="80"/>
  <c r="F9" i="80"/>
  <c r="G9" i="80"/>
  <c r="H9" i="80"/>
  <c r="I9" i="80"/>
  <c r="J9" i="80"/>
  <c r="C16" i="80"/>
  <c r="D16" i="80"/>
  <c r="E16" i="80"/>
  <c r="F16" i="80"/>
  <c r="G16" i="80"/>
  <c r="H16" i="80"/>
  <c r="I16" i="80"/>
  <c r="J16" i="80"/>
  <c r="C18" i="80"/>
  <c r="D18" i="80"/>
  <c r="E18" i="80"/>
  <c r="F18" i="80"/>
  <c r="G18" i="80"/>
  <c r="H18" i="80"/>
  <c r="I18" i="80"/>
  <c r="J18" i="80"/>
  <c r="C41" i="80"/>
  <c r="D41" i="80"/>
  <c r="E41" i="80"/>
  <c r="F41" i="80"/>
  <c r="G41" i="80"/>
  <c r="H41" i="80"/>
  <c r="H43" i="80" s="1"/>
  <c r="I41" i="80"/>
  <c r="J41" i="80"/>
  <c r="C43" i="80"/>
  <c r="D43" i="80"/>
  <c r="E43" i="80"/>
  <c r="F43" i="80"/>
  <c r="G43" i="80"/>
  <c r="I43" i="80"/>
  <c r="J43" i="80"/>
  <c r="C61" i="80"/>
  <c r="D61" i="80"/>
  <c r="E61" i="80"/>
  <c r="F61" i="80"/>
  <c r="G61" i="80"/>
  <c r="H61" i="80"/>
  <c r="I61" i="80"/>
  <c r="J61" i="80"/>
  <c r="C63" i="80"/>
  <c r="D63" i="80"/>
  <c r="E63" i="80"/>
  <c r="F63" i="80"/>
  <c r="G63" i="80"/>
  <c r="H63" i="80"/>
  <c r="I63" i="80"/>
  <c r="J63" i="80"/>
  <c r="C86" i="80"/>
  <c r="D86" i="80"/>
  <c r="E86" i="80"/>
  <c r="F86" i="80"/>
  <c r="G86" i="80"/>
  <c r="H86" i="80"/>
  <c r="I86" i="80"/>
  <c r="I88" i="80" s="1"/>
  <c r="J86" i="80"/>
  <c r="C88" i="80"/>
  <c r="D88" i="80"/>
  <c r="E88" i="80"/>
  <c r="F88" i="80"/>
  <c r="G88" i="80"/>
  <c r="H88" i="80"/>
  <c r="J88" i="80"/>
  <c r="C94" i="80"/>
  <c r="D94" i="80"/>
  <c r="E94" i="80"/>
  <c r="F94" i="80"/>
  <c r="G94" i="80"/>
  <c r="H94" i="80"/>
  <c r="I94" i="80"/>
  <c r="I96" i="80" s="1"/>
  <c r="J94" i="80"/>
  <c r="C96" i="80"/>
  <c r="D96" i="80"/>
  <c r="E96" i="80"/>
  <c r="F96" i="80"/>
  <c r="G96" i="80"/>
  <c r="H96" i="80"/>
  <c r="J96" i="80"/>
  <c r="C104" i="80"/>
  <c r="D104" i="80"/>
  <c r="E104" i="80"/>
  <c r="E105" i="80" s="1"/>
  <c r="F104" i="80"/>
  <c r="G104" i="80"/>
  <c r="H104" i="80"/>
  <c r="I104" i="80"/>
  <c r="J104" i="80"/>
  <c r="C105" i="80"/>
  <c r="D105" i="80"/>
  <c r="F105" i="80"/>
  <c r="G105" i="80"/>
  <c r="H105" i="80"/>
  <c r="J105" i="80"/>
  <c r="C128" i="80"/>
  <c r="D128" i="80"/>
  <c r="E128" i="80"/>
  <c r="F128" i="80"/>
  <c r="G128" i="80"/>
  <c r="H128" i="80"/>
  <c r="I128" i="80"/>
  <c r="J128" i="80"/>
  <c r="C131" i="80"/>
  <c r="D131" i="80"/>
  <c r="E131" i="80"/>
  <c r="F131" i="80"/>
  <c r="G131" i="80"/>
  <c r="H131" i="80"/>
  <c r="I131" i="80"/>
  <c r="J131" i="80"/>
  <c r="J138" i="80"/>
  <c r="I138" i="80"/>
  <c r="H138" i="80"/>
  <c r="G138" i="80"/>
  <c r="F138" i="80"/>
  <c r="E138" i="80"/>
  <c r="D138" i="80"/>
  <c r="C138" i="80"/>
  <c r="J137" i="80"/>
  <c r="I137" i="80"/>
  <c r="H137" i="80"/>
  <c r="G137" i="80"/>
  <c r="F137" i="80"/>
  <c r="E137" i="80"/>
  <c r="D137" i="80"/>
  <c r="C137" i="80"/>
  <c r="I105" i="80" l="1"/>
  <c r="B37" i="79"/>
  <c r="S36" i="79" l="1"/>
  <c r="S41" i="79"/>
  <c r="T41" i="79" s="1"/>
  <c r="J38" i="79"/>
  <c r="I38" i="79"/>
  <c r="H38" i="79"/>
  <c r="G38" i="79"/>
  <c r="F38" i="79"/>
  <c r="E38" i="79"/>
  <c r="D38" i="79"/>
  <c r="C38" i="79"/>
  <c r="K37" i="79"/>
  <c r="I37" i="79"/>
  <c r="H37" i="79"/>
  <c r="G37" i="79"/>
  <c r="F37" i="79"/>
  <c r="E37" i="79"/>
  <c r="D37" i="79"/>
  <c r="C37" i="79"/>
  <c r="K36" i="79"/>
  <c r="K33" i="79"/>
  <c r="K32" i="79"/>
  <c r="K29" i="79"/>
  <c r="K28" i="79"/>
  <c r="K27" i="79"/>
  <c r="K26" i="79"/>
  <c r="K25" i="79"/>
  <c r="K24" i="79"/>
  <c r="K23" i="79"/>
  <c r="K22" i="79"/>
  <c r="K21" i="79"/>
  <c r="K20" i="79"/>
  <c r="K19" i="79"/>
  <c r="K18" i="79"/>
  <c r="K17" i="79"/>
  <c r="K16" i="79"/>
  <c r="K15" i="79"/>
  <c r="K14" i="79"/>
  <c r="K13" i="79"/>
  <c r="K12" i="79"/>
  <c r="K11" i="79"/>
  <c r="K10" i="79"/>
  <c r="K9" i="79"/>
  <c r="K8" i="79"/>
  <c r="K7" i="79"/>
  <c r="K6" i="79"/>
  <c r="K5" i="79"/>
  <c r="K4" i="79"/>
  <c r="S34" i="79" l="1"/>
  <c r="B35" i="79" s="1"/>
  <c r="S35" i="79" l="1"/>
  <c r="B34" i="79" s="1"/>
  <c r="K35" i="79"/>
  <c r="S36" i="75"/>
  <c r="B38" i="79" l="1"/>
  <c r="K34" i="79"/>
  <c r="S41" i="75"/>
  <c r="K38" i="79" l="1"/>
  <c r="K43" i="79" s="1"/>
  <c r="S34" i="75"/>
  <c r="T41" i="75"/>
  <c r="J90" i="17"/>
  <c r="I90" i="17"/>
  <c r="B35" i="75" l="1"/>
  <c r="U36" i="71"/>
  <c r="B388" i="19" l="1"/>
  <c r="M96" i="18" l="1"/>
  <c r="U29" i="71" l="1"/>
  <c r="B34" i="71" s="1"/>
  <c r="S35" i="75"/>
  <c r="B34" i="75" s="1"/>
  <c r="U28" i="71"/>
  <c r="B35" i="71" s="1"/>
  <c r="E32" i="75" l="1"/>
  <c r="D32" i="75"/>
  <c r="C32" i="75"/>
  <c r="B32" i="75"/>
  <c r="C7" i="78"/>
  <c r="D7" i="78"/>
  <c r="D9" i="78" s="1"/>
  <c r="E7" i="78"/>
  <c r="F7" i="78"/>
  <c r="G7" i="78"/>
  <c r="H7" i="78"/>
  <c r="I7" i="78"/>
  <c r="J7" i="78"/>
  <c r="C9" i="78"/>
  <c r="E9" i="78"/>
  <c r="F9" i="78"/>
  <c r="G9" i="78"/>
  <c r="H9" i="78"/>
  <c r="I9" i="78"/>
  <c r="J9" i="78"/>
  <c r="C16" i="78"/>
  <c r="D16" i="78"/>
  <c r="E16" i="78"/>
  <c r="F16" i="78"/>
  <c r="G16" i="78"/>
  <c r="H16" i="78"/>
  <c r="I16" i="78"/>
  <c r="J16" i="78"/>
  <c r="C18" i="78"/>
  <c r="D18" i="78"/>
  <c r="E18" i="78"/>
  <c r="F18" i="78"/>
  <c r="G18" i="78"/>
  <c r="H18" i="78"/>
  <c r="I18" i="78"/>
  <c r="J18" i="78"/>
  <c r="C41" i="78"/>
  <c r="D41" i="78"/>
  <c r="E41" i="78"/>
  <c r="F41" i="78"/>
  <c r="G41" i="78"/>
  <c r="H41" i="78"/>
  <c r="I41" i="78"/>
  <c r="J41" i="78"/>
  <c r="C43" i="78"/>
  <c r="D43" i="78"/>
  <c r="E43" i="78"/>
  <c r="F43" i="78"/>
  <c r="G43" i="78"/>
  <c r="H43" i="78"/>
  <c r="I43" i="78"/>
  <c r="J43" i="78"/>
  <c r="C61" i="78"/>
  <c r="D61" i="78"/>
  <c r="E61" i="78"/>
  <c r="F61" i="78"/>
  <c r="G61" i="78"/>
  <c r="H61" i="78"/>
  <c r="I61" i="78"/>
  <c r="J61" i="78"/>
  <c r="C63" i="78"/>
  <c r="D63" i="78"/>
  <c r="E63" i="78"/>
  <c r="F63" i="78"/>
  <c r="G63" i="78"/>
  <c r="H63" i="78"/>
  <c r="I63" i="78"/>
  <c r="J63" i="78"/>
  <c r="C86" i="78"/>
  <c r="D86" i="78"/>
  <c r="E86" i="78"/>
  <c r="F86" i="78"/>
  <c r="G86" i="78"/>
  <c r="H86" i="78"/>
  <c r="I86" i="78"/>
  <c r="J86" i="78"/>
  <c r="C88" i="78"/>
  <c r="D88" i="78"/>
  <c r="E88" i="78"/>
  <c r="F88" i="78"/>
  <c r="G88" i="78"/>
  <c r="H88" i="78"/>
  <c r="I88" i="78"/>
  <c r="J88" i="78"/>
  <c r="C94" i="78"/>
  <c r="D94" i="78"/>
  <c r="D96" i="78" s="1"/>
  <c r="E94" i="78"/>
  <c r="F94" i="78"/>
  <c r="G94" i="78"/>
  <c r="H94" i="78"/>
  <c r="I94" i="78"/>
  <c r="J94" i="78"/>
  <c r="C96" i="78"/>
  <c r="E96" i="78"/>
  <c r="F96" i="78"/>
  <c r="G96" i="78"/>
  <c r="H96" i="78"/>
  <c r="I96" i="78"/>
  <c r="J96" i="78"/>
  <c r="C104" i="78"/>
  <c r="D104" i="78"/>
  <c r="D105" i="78" s="1"/>
  <c r="E104" i="78"/>
  <c r="F104" i="78"/>
  <c r="G104" i="78"/>
  <c r="H104" i="78"/>
  <c r="H105" i="78" s="1"/>
  <c r="I104" i="78"/>
  <c r="J104" i="78"/>
  <c r="C105" i="78"/>
  <c r="E105" i="78"/>
  <c r="F105" i="78"/>
  <c r="G105" i="78"/>
  <c r="I105" i="78"/>
  <c r="J105" i="78"/>
  <c r="C128" i="78"/>
  <c r="D128" i="78"/>
  <c r="E128" i="78"/>
  <c r="F128" i="78"/>
  <c r="G128" i="78"/>
  <c r="H128" i="78"/>
  <c r="I128" i="78"/>
  <c r="J128" i="78"/>
  <c r="C131" i="78"/>
  <c r="D131" i="78"/>
  <c r="E131" i="78"/>
  <c r="F131" i="78"/>
  <c r="G131" i="78"/>
  <c r="H131" i="78"/>
  <c r="I131" i="78"/>
  <c r="J131" i="78"/>
  <c r="J138" i="78"/>
  <c r="I138" i="78"/>
  <c r="H138" i="78"/>
  <c r="G138" i="78"/>
  <c r="F138" i="78"/>
  <c r="E138" i="78"/>
  <c r="D138" i="78"/>
  <c r="C138" i="78"/>
  <c r="J137" i="78"/>
  <c r="I137" i="78"/>
  <c r="H137" i="78"/>
  <c r="G137" i="78"/>
  <c r="F137" i="78"/>
  <c r="E137" i="78"/>
  <c r="D137" i="78"/>
  <c r="C137" i="78"/>
  <c r="C7" i="77"/>
  <c r="D7" i="77"/>
  <c r="E7" i="77"/>
  <c r="F7" i="77"/>
  <c r="G7" i="77"/>
  <c r="H7" i="77"/>
  <c r="I7" i="77"/>
  <c r="J7" i="77"/>
  <c r="C9" i="77"/>
  <c r="D9" i="77"/>
  <c r="E9" i="77"/>
  <c r="F9" i="77"/>
  <c r="G9" i="77"/>
  <c r="H9" i="77"/>
  <c r="I9" i="77"/>
  <c r="J9" i="77"/>
  <c r="C16" i="77"/>
  <c r="D16" i="77"/>
  <c r="E16" i="77"/>
  <c r="F16" i="77"/>
  <c r="G16" i="77"/>
  <c r="H16" i="77"/>
  <c r="I16" i="77"/>
  <c r="J16" i="77"/>
  <c r="C18" i="77"/>
  <c r="D18" i="77"/>
  <c r="E18" i="77"/>
  <c r="F18" i="77"/>
  <c r="G18" i="77"/>
  <c r="H18" i="77"/>
  <c r="I18" i="77"/>
  <c r="J18" i="77"/>
  <c r="C41" i="77"/>
  <c r="D41" i="77"/>
  <c r="D43" i="77" s="1"/>
  <c r="E41" i="77"/>
  <c r="F41" i="77"/>
  <c r="G41" i="77"/>
  <c r="H41" i="77"/>
  <c r="H43" i="77" s="1"/>
  <c r="I41" i="77"/>
  <c r="J41" i="77"/>
  <c r="C43" i="77"/>
  <c r="E43" i="77"/>
  <c r="F43" i="77"/>
  <c r="G43" i="77"/>
  <c r="I43" i="77"/>
  <c r="J43" i="77"/>
  <c r="C61" i="77"/>
  <c r="D61" i="77"/>
  <c r="D63" i="77" s="1"/>
  <c r="E61" i="77"/>
  <c r="F61" i="77"/>
  <c r="G61" i="77"/>
  <c r="H61" i="77"/>
  <c r="H63" i="77" s="1"/>
  <c r="I61" i="77"/>
  <c r="J61" i="77"/>
  <c r="C63" i="77"/>
  <c r="E63" i="77"/>
  <c r="F63" i="77"/>
  <c r="G63" i="77"/>
  <c r="I63" i="77"/>
  <c r="J63" i="77"/>
  <c r="C86" i="77"/>
  <c r="D86" i="77"/>
  <c r="D88" i="77" s="1"/>
  <c r="E86" i="77"/>
  <c r="F86" i="77"/>
  <c r="G86" i="77"/>
  <c r="H86" i="77"/>
  <c r="H88" i="77" s="1"/>
  <c r="I86" i="77"/>
  <c r="I88" i="77" s="1"/>
  <c r="J86" i="77"/>
  <c r="C88" i="77"/>
  <c r="E88" i="77"/>
  <c r="F88" i="77"/>
  <c r="G88" i="77"/>
  <c r="J88" i="77"/>
  <c r="C94" i="77"/>
  <c r="D94" i="77"/>
  <c r="E94" i="77"/>
  <c r="F94" i="77"/>
  <c r="F104" i="77" s="1"/>
  <c r="G94" i="77"/>
  <c r="H94" i="77"/>
  <c r="H96" i="77" s="1"/>
  <c r="I94" i="77"/>
  <c r="J94" i="77"/>
  <c r="J96" i="77" s="1"/>
  <c r="C96" i="77"/>
  <c r="D96" i="77"/>
  <c r="E96" i="77"/>
  <c r="F96" i="77"/>
  <c r="G96" i="77"/>
  <c r="I96" i="77"/>
  <c r="C104" i="77"/>
  <c r="E104" i="77"/>
  <c r="G104" i="77"/>
  <c r="I104" i="77"/>
  <c r="E105" i="77"/>
  <c r="I105" i="77"/>
  <c r="C128" i="77"/>
  <c r="D128" i="77"/>
  <c r="E128" i="77"/>
  <c r="F128" i="77"/>
  <c r="G128" i="77"/>
  <c r="H128" i="77"/>
  <c r="I128" i="77"/>
  <c r="J128" i="77"/>
  <c r="C131" i="77"/>
  <c r="D131" i="77"/>
  <c r="E131" i="77"/>
  <c r="F131" i="77"/>
  <c r="G131" i="77"/>
  <c r="H131" i="77"/>
  <c r="I131" i="77"/>
  <c r="J131" i="77"/>
  <c r="J138" i="77"/>
  <c r="I138" i="77"/>
  <c r="H138" i="77"/>
  <c r="G138" i="77"/>
  <c r="F138" i="77"/>
  <c r="E138" i="77"/>
  <c r="D138" i="77"/>
  <c r="C138" i="77"/>
  <c r="J137" i="77"/>
  <c r="I137" i="77"/>
  <c r="H137" i="77"/>
  <c r="G137" i="77"/>
  <c r="F137" i="77"/>
  <c r="E137" i="77"/>
  <c r="D137" i="77"/>
  <c r="C137" i="77"/>
  <c r="B93" i="17"/>
  <c r="B94" i="17"/>
  <c r="B95" i="17"/>
  <c r="C101" i="18"/>
  <c r="L94" i="18"/>
  <c r="L95" i="18"/>
  <c r="L96" i="18"/>
  <c r="G94" i="18"/>
  <c r="G95" i="18"/>
  <c r="G96" i="18"/>
  <c r="C7" i="76"/>
  <c r="D7" i="76"/>
  <c r="E7" i="76"/>
  <c r="F7" i="76"/>
  <c r="G7" i="76"/>
  <c r="H7" i="76"/>
  <c r="I7" i="76"/>
  <c r="J7" i="76"/>
  <c r="C9" i="76"/>
  <c r="D9" i="76"/>
  <c r="E9" i="76"/>
  <c r="F9" i="76"/>
  <c r="G9" i="76"/>
  <c r="H9" i="76"/>
  <c r="I9" i="76"/>
  <c r="J9" i="76"/>
  <c r="C16" i="76"/>
  <c r="D16" i="76"/>
  <c r="E16" i="76"/>
  <c r="F16" i="76"/>
  <c r="G16" i="76"/>
  <c r="H16" i="76"/>
  <c r="I16" i="76"/>
  <c r="J16" i="76"/>
  <c r="C18" i="76"/>
  <c r="D18" i="76"/>
  <c r="E18" i="76"/>
  <c r="F18" i="76"/>
  <c r="G18" i="76"/>
  <c r="H18" i="76"/>
  <c r="I18" i="76"/>
  <c r="J18" i="76"/>
  <c r="C41" i="76"/>
  <c r="C43" i="76" s="1"/>
  <c r="D41" i="76"/>
  <c r="E41" i="76"/>
  <c r="F41" i="76"/>
  <c r="G41" i="76"/>
  <c r="G43" i="76" s="1"/>
  <c r="H41" i="76"/>
  <c r="I41" i="76"/>
  <c r="J41" i="76"/>
  <c r="D43" i="76"/>
  <c r="E43" i="76"/>
  <c r="F43" i="76"/>
  <c r="H43" i="76"/>
  <c r="I43" i="76"/>
  <c r="J43" i="76"/>
  <c r="C61" i="76"/>
  <c r="D61" i="76"/>
  <c r="E61" i="76"/>
  <c r="F61" i="76"/>
  <c r="G61" i="76"/>
  <c r="G63" i="76" s="1"/>
  <c r="H61" i="76"/>
  <c r="I61" i="76"/>
  <c r="J61" i="76"/>
  <c r="C63" i="76"/>
  <c r="D63" i="76"/>
  <c r="E63" i="76"/>
  <c r="F63" i="76"/>
  <c r="H63" i="76"/>
  <c r="I63" i="76"/>
  <c r="J63" i="76"/>
  <c r="C86" i="76"/>
  <c r="C88" i="76" s="1"/>
  <c r="D86" i="76"/>
  <c r="E86" i="76"/>
  <c r="F86" i="76"/>
  <c r="G86" i="76"/>
  <c r="G88" i="76" s="1"/>
  <c r="H86" i="76"/>
  <c r="I86" i="76"/>
  <c r="J86" i="76"/>
  <c r="J88" i="76" s="1"/>
  <c r="D88" i="76"/>
  <c r="E88" i="76"/>
  <c r="F88" i="76"/>
  <c r="H88" i="76"/>
  <c r="I88" i="76"/>
  <c r="C94" i="76"/>
  <c r="D94" i="76"/>
  <c r="D96" i="76" s="1"/>
  <c r="E94" i="76"/>
  <c r="F94" i="76"/>
  <c r="G94" i="76"/>
  <c r="H94" i="76"/>
  <c r="I94" i="76"/>
  <c r="J94" i="76"/>
  <c r="C96" i="76"/>
  <c r="E96" i="76"/>
  <c r="F96" i="76"/>
  <c r="G96" i="76"/>
  <c r="H96" i="76"/>
  <c r="I96" i="76"/>
  <c r="J96" i="76"/>
  <c r="D104" i="76"/>
  <c r="E104" i="76"/>
  <c r="F104" i="76"/>
  <c r="H104" i="76"/>
  <c r="I104" i="76"/>
  <c r="J104" i="76"/>
  <c r="J105" i="76" s="1"/>
  <c r="E105" i="76"/>
  <c r="I105" i="76"/>
  <c r="C128" i="76"/>
  <c r="D128" i="76"/>
  <c r="E128" i="76"/>
  <c r="F128" i="76"/>
  <c r="G128" i="76"/>
  <c r="H128" i="76"/>
  <c r="I128" i="76"/>
  <c r="J128" i="76"/>
  <c r="C131" i="76"/>
  <c r="D131" i="76"/>
  <c r="E131" i="76"/>
  <c r="F131" i="76"/>
  <c r="G131" i="76"/>
  <c r="H131" i="76"/>
  <c r="I131" i="76"/>
  <c r="J131" i="76"/>
  <c r="J138" i="76"/>
  <c r="I138" i="76"/>
  <c r="H138" i="76"/>
  <c r="G138" i="76"/>
  <c r="F138" i="76"/>
  <c r="E138" i="76"/>
  <c r="D138" i="76"/>
  <c r="C138" i="76"/>
  <c r="J137" i="76"/>
  <c r="I137" i="76"/>
  <c r="H137" i="76"/>
  <c r="G137" i="76"/>
  <c r="F137" i="76"/>
  <c r="E137" i="76"/>
  <c r="D137" i="76"/>
  <c r="C137" i="76"/>
  <c r="J38" i="75"/>
  <c r="I38" i="75"/>
  <c r="H38" i="75"/>
  <c r="G38" i="75"/>
  <c r="F38" i="75"/>
  <c r="E38" i="75"/>
  <c r="D38" i="75"/>
  <c r="C38" i="75"/>
  <c r="K37" i="75"/>
  <c r="I37" i="75"/>
  <c r="H37" i="75"/>
  <c r="G37" i="75"/>
  <c r="F37" i="75"/>
  <c r="E37" i="75"/>
  <c r="D37" i="75"/>
  <c r="C37" i="75"/>
  <c r="B37" i="75"/>
  <c r="K36" i="75"/>
  <c r="K33" i="75"/>
  <c r="K32" i="75"/>
  <c r="K29" i="75"/>
  <c r="K35" i="75"/>
  <c r="K28" i="75"/>
  <c r="K27" i="75"/>
  <c r="K26" i="75"/>
  <c r="K25" i="75"/>
  <c r="K24" i="75"/>
  <c r="K23" i="75"/>
  <c r="K22" i="75"/>
  <c r="K21" i="75"/>
  <c r="K20" i="75"/>
  <c r="K19" i="75"/>
  <c r="K18" i="75"/>
  <c r="K17" i="75"/>
  <c r="K16" i="75"/>
  <c r="K15" i="75"/>
  <c r="K14" i="75"/>
  <c r="K13" i="75"/>
  <c r="K12" i="75"/>
  <c r="K11" i="75"/>
  <c r="K10" i="75"/>
  <c r="K9" i="75"/>
  <c r="K8" i="75"/>
  <c r="K7" i="75"/>
  <c r="K6" i="75"/>
  <c r="K5" i="75"/>
  <c r="K4" i="75"/>
  <c r="F105" i="77" l="1"/>
  <c r="C105" i="77"/>
  <c r="H105" i="76"/>
  <c r="G104" i="76"/>
  <c r="C104" i="76"/>
  <c r="G105" i="77"/>
  <c r="J104" i="77"/>
  <c r="J105" i="77" s="1"/>
  <c r="D105" i="76"/>
  <c r="H104" i="77"/>
  <c r="H105" i="77" s="1"/>
  <c r="D104" i="77"/>
  <c r="D105" i="77" s="1"/>
  <c r="F105" i="76"/>
  <c r="K34" i="75"/>
  <c r="C7" i="72"/>
  <c r="D7" i="72"/>
  <c r="E7" i="72"/>
  <c r="F7" i="72"/>
  <c r="G7" i="72"/>
  <c r="H7" i="72"/>
  <c r="I7" i="72"/>
  <c r="J7" i="72"/>
  <c r="C9" i="72"/>
  <c r="D9" i="72"/>
  <c r="E9" i="72"/>
  <c r="F9" i="72"/>
  <c r="G9" i="72"/>
  <c r="H9" i="72"/>
  <c r="I9" i="72"/>
  <c r="J9" i="72"/>
  <c r="C16" i="72"/>
  <c r="D16" i="72"/>
  <c r="E16" i="72"/>
  <c r="F16" i="72"/>
  <c r="G16" i="72"/>
  <c r="H16" i="72"/>
  <c r="I16" i="72"/>
  <c r="J16" i="72"/>
  <c r="C18" i="72"/>
  <c r="D18" i="72"/>
  <c r="E18" i="72"/>
  <c r="F18" i="72"/>
  <c r="G18" i="72"/>
  <c r="H18" i="72"/>
  <c r="I18" i="72"/>
  <c r="J18" i="72"/>
  <c r="C41" i="72"/>
  <c r="D41" i="72"/>
  <c r="E41" i="72"/>
  <c r="F41" i="72"/>
  <c r="G41" i="72"/>
  <c r="H41" i="72"/>
  <c r="I41" i="72"/>
  <c r="J41" i="72"/>
  <c r="J43" i="72" s="1"/>
  <c r="C43" i="72"/>
  <c r="D43" i="72"/>
  <c r="E43" i="72"/>
  <c r="F43" i="72"/>
  <c r="G43" i="72"/>
  <c r="H43" i="72"/>
  <c r="I43" i="72"/>
  <c r="C61" i="72"/>
  <c r="C104" i="72" s="1"/>
  <c r="D61" i="72"/>
  <c r="E61" i="72"/>
  <c r="E104" i="72" s="1"/>
  <c r="F61" i="72"/>
  <c r="G61" i="72"/>
  <c r="G63" i="72" s="1"/>
  <c r="H61" i="72"/>
  <c r="I61" i="72"/>
  <c r="I63" i="72" s="1"/>
  <c r="J61" i="72"/>
  <c r="C63" i="72"/>
  <c r="D63" i="72"/>
  <c r="E63" i="72"/>
  <c r="F63" i="72"/>
  <c r="H63" i="72"/>
  <c r="C86" i="72"/>
  <c r="D86" i="72"/>
  <c r="D88" i="72" s="1"/>
  <c r="E86" i="72"/>
  <c r="F86" i="72"/>
  <c r="G86" i="72"/>
  <c r="H86" i="72"/>
  <c r="I86" i="72"/>
  <c r="J86" i="72"/>
  <c r="J88" i="72" s="1"/>
  <c r="C88" i="72"/>
  <c r="E88" i="72"/>
  <c r="F88" i="72"/>
  <c r="G88" i="72"/>
  <c r="H88" i="72"/>
  <c r="I88" i="72"/>
  <c r="C94" i="72"/>
  <c r="D94" i="72"/>
  <c r="E94" i="72"/>
  <c r="F94" i="72"/>
  <c r="G94" i="72"/>
  <c r="H94" i="72"/>
  <c r="H104" i="72" s="1"/>
  <c r="I94" i="72"/>
  <c r="J94" i="72"/>
  <c r="C96" i="72"/>
  <c r="D96" i="72"/>
  <c r="E96" i="72"/>
  <c r="F96" i="72"/>
  <c r="G96" i="72"/>
  <c r="H96" i="72"/>
  <c r="I96" i="72"/>
  <c r="J96" i="72"/>
  <c r="D104" i="72"/>
  <c r="C128" i="72"/>
  <c r="D128" i="72"/>
  <c r="E128" i="72"/>
  <c r="F128" i="72"/>
  <c r="G128" i="72"/>
  <c r="H128" i="72"/>
  <c r="I128" i="72"/>
  <c r="J128" i="72"/>
  <c r="C131" i="72"/>
  <c r="D131" i="72"/>
  <c r="E131" i="72"/>
  <c r="F131" i="72"/>
  <c r="G131" i="72"/>
  <c r="H131" i="72"/>
  <c r="I131" i="72"/>
  <c r="J131" i="72"/>
  <c r="J133" i="72"/>
  <c r="H105" i="72" l="1"/>
  <c r="C105" i="72"/>
  <c r="C105" i="76"/>
  <c r="D105" i="72"/>
  <c r="G104" i="72"/>
  <c r="J104" i="72"/>
  <c r="J105" i="72" s="1"/>
  <c r="F104" i="72"/>
  <c r="G105" i="76"/>
  <c r="F105" i="72"/>
  <c r="E105" i="72"/>
  <c r="J63" i="72"/>
  <c r="I104" i="72"/>
  <c r="K38" i="75"/>
  <c r="K43" i="75" s="1"/>
  <c r="B38" i="75"/>
  <c r="G105" i="72" l="1"/>
  <c r="I105" i="72"/>
  <c r="Q91" i="18" l="1"/>
  <c r="Q92" i="18" s="1"/>
  <c r="Q93" i="18" s="1"/>
  <c r="Q79" i="18"/>
  <c r="C100" i="61"/>
  <c r="Q94" i="18" l="1"/>
  <c r="Q95" i="18" s="1"/>
  <c r="Q96" i="18" s="1"/>
  <c r="Q97" i="18" s="1"/>
  <c r="Q98" i="18" s="1"/>
  <c r="Q99" i="18" s="1"/>
  <c r="Q102" i="18" s="1"/>
  <c r="Q104" i="18" s="1"/>
  <c r="B389" i="19" l="1"/>
  <c r="B390" i="19"/>
  <c r="B391" i="19"/>
  <c r="B392" i="19"/>
  <c r="D140" i="72" l="1"/>
  <c r="E140" i="72"/>
  <c r="F140" i="72"/>
  <c r="G140" i="72"/>
  <c r="H140" i="72"/>
  <c r="I140" i="72"/>
  <c r="J140" i="72"/>
  <c r="C140" i="72"/>
  <c r="D139" i="72"/>
  <c r="E139" i="72"/>
  <c r="F139" i="72"/>
  <c r="G139" i="72"/>
  <c r="H139" i="72"/>
  <c r="I139" i="72"/>
  <c r="J139" i="72"/>
  <c r="C139" i="72"/>
  <c r="D139" i="73"/>
  <c r="E139" i="73"/>
  <c r="F139" i="73"/>
  <c r="G139" i="73"/>
  <c r="H139" i="73"/>
  <c r="I139" i="73"/>
  <c r="J139" i="73"/>
  <c r="C139" i="73"/>
  <c r="D140" i="73"/>
  <c r="E140" i="73"/>
  <c r="F140" i="73"/>
  <c r="G140" i="73"/>
  <c r="H140" i="73"/>
  <c r="I140" i="73"/>
  <c r="J140" i="73"/>
  <c r="C140" i="73"/>
  <c r="D139" i="74"/>
  <c r="E139" i="74"/>
  <c r="F139" i="74"/>
  <c r="G139" i="74"/>
  <c r="H139" i="74"/>
  <c r="I139" i="74"/>
  <c r="J139" i="74"/>
  <c r="C139" i="74"/>
  <c r="D140" i="74"/>
  <c r="E140" i="74"/>
  <c r="F140" i="74"/>
  <c r="G140" i="74"/>
  <c r="H140" i="74"/>
  <c r="I140" i="74"/>
  <c r="J140" i="74"/>
  <c r="C140" i="74"/>
  <c r="C7" i="74" l="1"/>
  <c r="D7" i="74"/>
  <c r="E7" i="74"/>
  <c r="F7" i="74"/>
  <c r="G7" i="74"/>
  <c r="H7" i="74"/>
  <c r="I7" i="74"/>
  <c r="J7" i="74"/>
  <c r="C9" i="74"/>
  <c r="D9" i="74"/>
  <c r="E9" i="74"/>
  <c r="F9" i="74"/>
  <c r="G9" i="74"/>
  <c r="H9" i="74"/>
  <c r="I9" i="74"/>
  <c r="J9" i="74"/>
  <c r="C16" i="74"/>
  <c r="D16" i="74"/>
  <c r="E16" i="74"/>
  <c r="F16" i="74"/>
  <c r="G16" i="74"/>
  <c r="H16" i="74"/>
  <c r="I16" i="74"/>
  <c r="J16" i="74"/>
  <c r="C18" i="74"/>
  <c r="D18" i="74"/>
  <c r="E18" i="74"/>
  <c r="F18" i="74"/>
  <c r="G18" i="74"/>
  <c r="H18" i="74"/>
  <c r="I18" i="74"/>
  <c r="J18" i="74"/>
  <c r="C41" i="74"/>
  <c r="D41" i="74"/>
  <c r="E41" i="74"/>
  <c r="F41" i="74"/>
  <c r="G41" i="74"/>
  <c r="H41" i="74"/>
  <c r="I41" i="74"/>
  <c r="J41" i="74"/>
  <c r="C43" i="74"/>
  <c r="D43" i="74"/>
  <c r="E43" i="74"/>
  <c r="F43" i="74"/>
  <c r="G43" i="74"/>
  <c r="H43" i="74"/>
  <c r="I43" i="74"/>
  <c r="J43" i="74"/>
  <c r="C61" i="74"/>
  <c r="D61" i="74"/>
  <c r="E61" i="74"/>
  <c r="F61" i="74"/>
  <c r="G61" i="74"/>
  <c r="H61" i="74"/>
  <c r="I61" i="74"/>
  <c r="J61" i="74"/>
  <c r="C63" i="74"/>
  <c r="D63" i="74"/>
  <c r="E63" i="74"/>
  <c r="F63" i="74"/>
  <c r="G63" i="74"/>
  <c r="H63" i="74"/>
  <c r="I63" i="74"/>
  <c r="J63" i="74"/>
  <c r="C86" i="74"/>
  <c r="D86" i="74"/>
  <c r="E86" i="74"/>
  <c r="F86" i="74"/>
  <c r="G86" i="74"/>
  <c r="G88" i="74" s="1"/>
  <c r="H86" i="74"/>
  <c r="I86" i="74"/>
  <c r="I88" i="74" s="1"/>
  <c r="J86" i="74"/>
  <c r="C88" i="74"/>
  <c r="D88" i="74"/>
  <c r="E88" i="74"/>
  <c r="H88" i="74"/>
  <c r="C94" i="74"/>
  <c r="C104" i="74" s="1"/>
  <c r="D94" i="74"/>
  <c r="D104" i="74" s="1"/>
  <c r="E94" i="74"/>
  <c r="E104" i="74" s="1"/>
  <c r="F94" i="74"/>
  <c r="G94" i="74"/>
  <c r="G104" i="74" s="1"/>
  <c r="H94" i="74"/>
  <c r="H96" i="74" s="1"/>
  <c r="I94" i="74"/>
  <c r="I96" i="74" s="1"/>
  <c r="J94" i="74"/>
  <c r="C96" i="74"/>
  <c r="D96" i="74"/>
  <c r="E96" i="74"/>
  <c r="F96" i="74"/>
  <c r="G96" i="74"/>
  <c r="J96" i="74"/>
  <c r="C128" i="74"/>
  <c r="D128" i="74"/>
  <c r="E128" i="74"/>
  <c r="F128" i="74"/>
  <c r="G128" i="74"/>
  <c r="H128" i="74"/>
  <c r="I128" i="74"/>
  <c r="J128" i="74"/>
  <c r="C131" i="74"/>
  <c r="D131" i="74"/>
  <c r="E131" i="74"/>
  <c r="F131" i="74"/>
  <c r="G131" i="74"/>
  <c r="H131" i="74"/>
  <c r="I131" i="74"/>
  <c r="J131" i="74"/>
  <c r="J133" i="74"/>
  <c r="C7" i="73"/>
  <c r="D7" i="73"/>
  <c r="E7" i="73"/>
  <c r="F7" i="73"/>
  <c r="G7" i="73"/>
  <c r="H7" i="73"/>
  <c r="I7" i="73"/>
  <c r="J7" i="73"/>
  <c r="C9" i="73"/>
  <c r="D9" i="73"/>
  <c r="E9" i="73"/>
  <c r="F9" i="73"/>
  <c r="G9" i="73"/>
  <c r="H9" i="73"/>
  <c r="I9" i="73"/>
  <c r="J9" i="73"/>
  <c r="C16" i="73"/>
  <c r="D16" i="73"/>
  <c r="E16" i="73"/>
  <c r="F16" i="73"/>
  <c r="G16" i="73"/>
  <c r="H16" i="73"/>
  <c r="I16" i="73"/>
  <c r="J16" i="73"/>
  <c r="J18" i="73" s="1"/>
  <c r="C18" i="73"/>
  <c r="D18" i="73"/>
  <c r="E18" i="73"/>
  <c r="F18" i="73"/>
  <c r="G18" i="73"/>
  <c r="H18" i="73"/>
  <c r="I18" i="73"/>
  <c r="C41" i="73"/>
  <c r="C43" i="73" s="1"/>
  <c r="D41" i="73"/>
  <c r="D43" i="73" s="1"/>
  <c r="E41" i="73"/>
  <c r="F41" i="73"/>
  <c r="F43" i="73" s="1"/>
  <c r="G41" i="73"/>
  <c r="G43" i="73" s="1"/>
  <c r="H41" i="73"/>
  <c r="H43" i="73" s="1"/>
  <c r="I41" i="73"/>
  <c r="J41" i="73"/>
  <c r="J43" i="73" s="1"/>
  <c r="E43" i="73"/>
  <c r="I43" i="73"/>
  <c r="C61" i="73"/>
  <c r="C63" i="73" s="1"/>
  <c r="D61" i="73"/>
  <c r="D63" i="73" s="1"/>
  <c r="E61" i="73"/>
  <c r="E63" i="73" s="1"/>
  <c r="F61" i="73"/>
  <c r="F63" i="73" s="1"/>
  <c r="G61" i="73"/>
  <c r="G63" i="73" s="1"/>
  <c r="H61" i="73"/>
  <c r="H63" i="73" s="1"/>
  <c r="I61" i="73"/>
  <c r="I63" i="73" s="1"/>
  <c r="J61" i="73"/>
  <c r="J63" i="73" s="1"/>
  <c r="C86" i="73"/>
  <c r="C88" i="73" s="1"/>
  <c r="D86" i="73"/>
  <c r="D88" i="73" s="1"/>
  <c r="E86" i="73"/>
  <c r="E88" i="73" s="1"/>
  <c r="F86" i="73"/>
  <c r="G86" i="73"/>
  <c r="G88" i="73" s="1"/>
  <c r="H86" i="73"/>
  <c r="H88" i="73" s="1"/>
  <c r="I86" i="73"/>
  <c r="J86" i="73"/>
  <c r="J88" i="73" s="1"/>
  <c r="I88" i="73"/>
  <c r="C94" i="73"/>
  <c r="D94" i="73"/>
  <c r="E94" i="73"/>
  <c r="E104" i="73" s="1"/>
  <c r="F94" i="73"/>
  <c r="G94" i="73"/>
  <c r="H94" i="73"/>
  <c r="I94" i="73"/>
  <c r="I104" i="73" s="1"/>
  <c r="J94" i="73"/>
  <c r="C96" i="73"/>
  <c r="D96" i="73"/>
  <c r="E96" i="73"/>
  <c r="F96" i="73"/>
  <c r="G96" i="73"/>
  <c r="H96" i="73"/>
  <c r="I96" i="73"/>
  <c r="J96" i="73"/>
  <c r="C128" i="73"/>
  <c r="D128" i="73"/>
  <c r="E128" i="73"/>
  <c r="F128" i="73"/>
  <c r="G128" i="73"/>
  <c r="H128" i="73"/>
  <c r="I128" i="73"/>
  <c r="J128" i="73"/>
  <c r="C131" i="73"/>
  <c r="D131" i="73"/>
  <c r="E131" i="73"/>
  <c r="F131" i="73"/>
  <c r="G131" i="73"/>
  <c r="H131" i="73"/>
  <c r="I131" i="73"/>
  <c r="J131" i="73"/>
  <c r="J133" i="73"/>
  <c r="J104" i="74" l="1"/>
  <c r="J105" i="74" s="1"/>
  <c r="F104" i="74"/>
  <c r="F88" i="74"/>
  <c r="F104" i="73"/>
  <c r="F105" i="73" s="1"/>
  <c r="D104" i="73"/>
  <c r="G105" i="74"/>
  <c r="C105" i="74"/>
  <c r="E105" i="74"/>
  <c r="D105" i="73"/>
  <c r="D105" i="74"/>
  <c r="E105" i="73"/>
  <c r="H104" i="73"/>
  <c r="I104" i="74"/>
  <c r="I105" i="73"/>
  <c r="G104" i="73"/>
  <c r="C104" i="73"/>
  <c r="F88" i="73"/>
  <c r="H104" i="74"/>
  <c r="J104" i="73"/>
  <c r="J105" i="73" s="1"/>
  <c r="J88" i="74"/>
  <c r="J38" i="71"/>
  <c r="F105" i="74" l="1"/>
  <c r="C105" i="73"/>
  <c r="H105" i="73"/>
  <c r="I105" i="74"/>
  <c r="H105" i="74"/>
  <c r="G105" i="73"/>
  <c r="B33" i="71" l="1"/>
  <c r="B32" i="59"/>
  <c r="B90" i="17" l="1"/>
  <c r="H90" i="17" s="1"/>
  <c r="B91" i="17"/>
  <c r="B92" i="17"/>
  <c r="L91" i="18"/>
  <c r="L92" i="18"/>
  <c r="L93" i="18"/>
  <c r="G91" i="18"/>
  <c r="G92" i="18"/>
  <c r="G93" i="18"/>
  <c r="G90" i="18"/>
  <c r="B38" i="71"/>
  <c r="K37" i="71"/>
  <c r="I37" i="71"/>
  <c r="H37" i="71"/>
  <c r="G37" i="71"/>
  <c r="F37" i="71"/>
  <c r="E37" i="71"/>
  <c r="D37" i="71"/>
  <c r="C37" i="71"/>
  <c r="B37" i="71"/>
  <c r="K36" i="71"/>
  <c r="K35" i="71"/>
  <c r="K34" i="71"/>
  <c r="K33" i="71"/>
  <c r="I38" i="71"/>
  <c r="H38" i="71"/>
  <c r="G38" i="71"/>
  <c r="F38" i="71"/>
  <c r="E38" i="71"/>
  <c r="D38" i="71"/>
  <c r="K32" i="71"/>
  <c r="K29" i="71"/>
  <c r="K28" i="71"/>
  <c r="K27" i="71"/>
  <c r="K26" i="71"/>
  <c r="K25" i="71"/>
  <c r="K24" i="71"/>
  <c r="K23" i="71"/>
  <c r="K22" i="71"/>
  <c r="K21" i="71"/>
  <c r="K20" i="71"/>
  <c r="K19" i="71"/>
  <c r="K18" i="71"/>
  <c r="K17" i="71"/>
  <c r="K16" i="71"/>
  <c r="K15" i="71"/>
  <c r="K14" i="71"/>
  <c r="K13" i="71"/>
  <c r="K12" i="71"/>
  <c r="K11" i="71"/>
  <c r="K10" i="71"/>
  <c r="K9" i="71"/>
  <c r="K8" i="71"/>
  <c r="K7" i="71"/>
  <c r="K6" i="71"/>
  <c r="K5" i="71"/>
  <c r="K4" i="71"/>
  <c r="P91" i="18" l="1"/>
  <c r="K38" i="71"/>
  <c r="C38" i="71"/>
  <c r="K42" i="71" l="1"/>
  <c r="K46" i="71" s="1"/>
  <c r="C81" i="61"/>
  <c r="S31" i="61" l="1"/>
  <c r="S30" i="61"/>
  <c r="S92" i="61" s="1"/>
  <c r="T92" i="61"/>
  <c r="S40" i="61"/>
  <c r="D93" i="61" l="1"/>
  <c r="C102" i="61" l="1"/>
  <c r="C106" i="61" s="1"/>
  <c r="C103" i="61" l="1"/>
  <c r="C82" i="61"/>
  <c r="C80" i="61"/>
  <c r="Q67" i="18" l="1"/>
  <c r="Q68" i="18" s="1"/>
  <c r="T6" i="67" l="1"/>
  <c r="T6" i="68"/>
  <c r="C6" i="67" l="1"/>
  <c r="C6" i="68"/>
  <c r="D95" i="61"/>
  <c r="E95" i="61"/>
  <c r="F95" i="61"/>
  <c r="G95" i="61"/>
  <c r="H95" i="61"/>
  <c r="I95" i="61"/>
  <c r="J95" i="61"/>
  <c r="K95" i="61"/>
  <c r="L95" i="61"/>
  <c r="M95" i="61"/>
  <c r="N95" i="61"/>
  <c r="O95" i="61"/>
  <c r="P95" i="61"/>
  <c r="Q95" i="61"/>
  <c r="R95" i="61"/>
  <c r="S95" i="61"/>
  <c r="U95" i="61"/>
  <c r="V95" i="61"/>
  <c r="W95" i="61"/>
  <c r="X95" i="61"/>
  <c r="Y95" i="61"/>
  <c r="Z95" i="61"/>
  <c r="AA95" i="61"/>
  <c r="AB95" i="61"/>
  <c r="AC95" i="61"/>
  <c r="AD95" i="61"/>
  <c r="AE95" i="61"/>
  <c r="AF95" i="61"/>
  <c r="AG95" i="61"/>
  <c r="AH95" i="61"/>
  <c r="AI95" i="61"/>
  <c r="AJ95" i="61"/>
  <c r="AK95" i="61"/>
  <c r="AL95" i="61"/>
  <c r="AM95" i="61"/>
  <c r="AN95" i="61"/>
  <c r="AO95" i="61"/>
  <c r="AP95" i="61"/>
  <c r="AQ95" i="61"/>
  <c r="AR95" i="61"/>
  <c r="AS95" i="61"/>
  <c r="AT95" i="61"/>
  <c r="AU95" i="61"/>
  <c r="AV95" i="61"/>
  <c r="AW95" i="61"/>
  <c r="AX95" i="61"/>
  <c r="D96" i="61"/>
  <c r="F96" i="61"/>
  <c r="G96" i="61"/>
  <c r="H96" i="61"/>
  <c r="I96" i="61"/>
  <c r="J96" i="61"/>
  <c r="K96" i="61"/>
  <c r="L96" i="61"/>
  <c r="M96" i="61"/>
  <c r="N96" i="61"/>
  <c r="O96" i="61"/>
  <c r="P96" i="61"/>
  <c r="Q96" i="61"/>
  <c r="R96" i="61"/>
  <c r="S96" i="61"/>
  <c r="U96" i="61"/>
  <c r="V96" i="61"/>
  <c r="W96" i="61"/>
  <c r="X96" i="61"/>
  <c r="Y96" i="61"/>
  <c r="Z96" i="61"/>
  <c r="AA96" i="61"/>
  <c r="AB96" i="61"/>
  <c r="AC96" i="61"/>
  <c r="AD96" i="61"/>
  <c r="AE96" i="61"/>
  <c r="AF96" i="61"/>
  <c r="AG96" i="61"/>
  <c r="AH96" i="61"/>
  <c r="AI96" i="61"/>
  <c r="AJ96" i="61"/>
  <c r="AK96" i="61"/>
  <c r="AL96" i="61"/>
  <c r="AM96" i="61"/>
  <c r="AN96" i="61"/>
  <c r="AO96" i="61"/>
  <c r="AP96" i="61"/>
  <c r="AQ96" i="61"/>
  <c r="AR96" i="61"/>
  <c r="AS96" i="61"/>
  <c r="AT96" i="61"/>
  <c r="AU96" i="61"/>
  <c r="AV96" i="61"/>
  <c r="AW96" i="61"/>
  <c r="AX96" i="61"/>
  <c r="D97" i="61"/>
  <c r="F97" i="61"/>
  <c r="G97" i="61"/>
  <c r="H97" i="61"/>
  <c r="I97" i="61"/>
  <c r="J97" i="61"/>
  <c r="K97" i="61"/>
  <c r="L97" i="61"/>
  <c r="M97" i="61"/>
  <c r="N97" i="61"/>
  <c r="O97" i="61"/>
  <c r="P97" i="61"/>
  <c r="Q97" i="61"/>
  <c r="R97" i="61"/>
  <c r="S97" i="61"/>
  <c r="U97" i="61"/>
  <c r="V97" i="61"/>
  <c r="W97" i="61"/>
  <c r="X97" i="61"/>
  <c r="Y97" i="61"/>
  <c r="Z97" i="61"/>
  <c r="AA97" i="61"/>
  <c r="AB97" i="61"/>
  <c r="AC97" i="61"/>
  <c r="AD97" i="61"/>
  <c r="AE97" i="61"/>
  <c r="AF97" i="61"/>
  <c r="AG97" i="61"/>
  <c r="AH97" i="61"/>
  <c r="AI97" i="61"/>
  <c r="AJ97" i="61"/>
  <c r="AK97" i="61"/>
  <c r="AL97" i="61"/>
  <c r="AM97" i="61"/>
  <c r="AN97" i="61"/>
  <c r="AO97" i="61"/>
  <c r="AP97" i="61"/>
  <c r="AQ97" i="61"/>
  <c r="AR97" i="61"/>
  <c r="AS97" i="61"/>
  <c r="AT97" i="61"/>
  <c r="AU97" i="61"/>
  <c r="AV97" i="61"/>
  <c r="AW97" i="61"/>
  <c r="AX97" i="61"/>
  <c r="C95" i="61"/>
  <c r="E6" i="68"/>
  <c r="F6" i="68"/>
  <c r="G6" i="68"/>
  <c r="H6" i="68"/>
  <c r="I6" i="68"/>
  <c r="J6" i="68"/>
  <c r="K6" i="68"/>
  <c r="L6" i="68"/>
  <c r="M6" i="68"/>
  <c r="N6" i="68"/>
  <c r="O6" i="68"/>
  <c r="P6" i="68"/>
  <c r="Q6" i="68"/>
  <c r="R6" i="68"/>
  <c r="S6" i="68"/>
  <c r="U6" i="68"/>
  <c r="V6" i="68"/>
  <c r="W6" i="68"/>
  <c r="X6" i="68"/>
  <c r="Y6" i="68"/>
  <c r="Z6" i="68"/>
  <c r="AA6" i="68"/>
  <c r="AB6" i="68"/>
  <c r="AC6" i="68"/>
  <c r="AD6" i="68"/>
  <c r="AE6" i="68"/>
  <c r="AF6" i="68"/>
  <c r="AG6" i="68"/>
  <c r="AH6" i="68"/>
  <c r="AI6" i="68"/>
  <c r="AJ6" i="68"/>
  <c r="AK6" i="68"/>
  <c r="AL6" i="68"/>
  <c r="AM6" i="68"/>
  <c r="AN6" i="68"/>
  <c r="AO6" i="68"/>
  <c r="AP6" i="68"/>
  <c r="AQ6" i="68"/>
  <c r="AR6" i="68"/>
  <c r="AS6" i="68"/>
  <c r="AT6" i="68"/>
  <c r="AU6" i="68"/>
  <c r="AV6" i="68"/>
  <c r="AW6" i="68"/>
  <c r="AX6" i="68"/>
  <c r="AY6" i="68"/>
  <c r="AZ6" i="68"/>
  <c r="BA6" i="68"/>
  <c r="BB6" i="68"/>
  <c r="D6" i="68"/>
  <c r="E6" i="67"/>
  <c r="F6" i="67"/>
  <c r="G6" i="67"/>
  <c r="H6" i="67"/>
  <c r="I6" i="67"/>
  <c r="J6" i="67"/>
  <c r="K6" i="67"/>
  <c r="L6" i="67"/>
  <c r="M6" i="67"/>
  <c r="N6" i="67"/>
  <c r="O6" i="67"/>
  <c r="P6" i="67"/>
  <c r="Q6" i="67"/>
  <c r="R6" i="67"/>
  <c r="S6" i="67"/>
  <c r="U6" i="67"/>
  <c r="V6" i="67"/>
  <c r="W6" i="67"/>
  <c r="X6" i="67"/>
  <c r="Y6" i="67"/>
  <c r="Z6" i="67"/>
  <c r="AA6" i="67"/>
  <c r="AB6" i="67"/>
  <c r="AC6" i="67"/>
  <c r="AD6" i="67"/>
  <c r="AE6" i="67"/>
  <c r="AF6" i="67"/>
  <c r="AG6" i="67"/>
  <c r="AH6" i="67"/>
  <c r="AI6" i="67"/>
  <c r="AJ6" i="67"/>
  <c r="AK6" i="67"/>
  <c r="AL6" i="67"/>
  <c r="AM6" i="67"/>
  <c r="AN6" i="67"/>
  <c r="AO6" i="67"/>
  <c r="AP6" i="67"/>
  <c r="AQ6" i="67"/>
  <c r="AR6" i="67"/>
  <c r="AS6" i="67"/>
  <c r="AT6" i="67"/>
  <c r="AU6" i="67"/>
  <c r="AV6" i="67"/>
  <c r="AW6" i="67"/>
  <c r="AX6" i="67"/>
  <c r="AY6" i="67"/>
  <c r="AZ6" i="67"/>
  <c r="BA6" i="67"/>
  <c r="BB6" i="67"/>
  <c r="D6" i="67"/>
  <c r="C93" i="61" l="1"/>
  <c r="C94" i="61" s="1"/>
  <c r="B87" i="17" l="1"/>
  <c r="B88" i="17"/>
  <c r="B89" i="17"/>
  <c r="L88" i="18"/>
  <c r="L89" i="18"/>
  <c r="L90" i="18"/>
  <c r="G88" i="18"/>
  <c r="G89" i="18"/>
  <c r="D369" i="19" l="1"/>
  <c r="E369" i="19"/>
  <c r="F369" i="19"/>
  <c r="G369" i="19"/>
  <c r="H369" i="19"/>
  <c r="I369" i="19"/>
  <c r="J369" i="19"/>
  <c r="K369" i="19"/>
  <c r="L369" i="19"/>
  <c r="M369" i="19"/>
  <c r="N369" i="19"/>
  <c r="O369" i="19"/>
  <c r="P369" i="19"/>
  <c r="Q369" i="19"/>
  <c r="R369" i="19"/>
  <c r="S369" i="19"/>
  <c r="T369" i="19"/>
  <c r="U369" i="19"/>
  <c r="V369" i="19"/>
  <c r="W369" i="19"/>
  <c r="X369" i="19"/>
  <c r="Y369" i="19"/>
  <c r="Z369" i="19"/>
  <c r="AA369" i="19"/>
  <c r="AB369" i="19"/>
  <c r="AC369" i="19"/>
  <c r="AD369" i="19"/>
  <c r="AE369" i="19"/>
  <c r="AF369" i="19"/>
  <c r="AG369" i="19"/>
  <c r="AH369" i="19"/>
  <c r="AI369" i="19"/>
  <c r="AJ369" i="19"/>
  <c r="AK369" i="19"/>
  <c r="AL369" i="19"/>
  <c r="AM369" i="19"/>
  <c r="AN369" i="19"/>
  <c r="AO369" i="19"/>
  <c r="AP369" i="19"/>
  <c r="AQ369" i="19"/>
  <c r="AR369" i="19"/>
  <c r="AS369" i="19"/>
  <c r="D370" i="19"/>
  <c r="E370" i="19"/>
  <c r="F370" i="19"/>
  <c r="G370" i="19"/>
  <c r="H370" i="19"/>
  <c r="I370" i="19"/>
  <c r="J370" i="19"/>
  <c r="K370" i="19"/>
  <c r="L370" i="19"/>
  <c r="M370" i="19"/>
  <c r="N370" i="19"/>
  <c r="O370" i="19"/>
  <c r="P370" i="19"/>
  <c r="Q370" i="19"/>
  <c r="R370" i="19"/>
  <c r="S370" i="19"/>
  <c r="T370" i="19"/>
  <c r="U370" i="19"/>
  <c r="V370" i="19"/>
  <c r="W370" i="19"/>
  <c r="X370" i="19"/>
  <c r="Y370" i="19"/>
  <c r="Z370" i="19"/>
  <c r="AA370" i="19"/>
  <c r="AB370" i="19"/>
  <c r="AC370" i="19"/>
  <c r="AD370" i="19"/>
  <c r="AE370" i="19"/>
  <c r="AF370" i="19"/>
  <c r="AG370" i="19"/>
  <c r="AH370" i="19"/>
  <c r="AI370" i="19"/>
  <c r="AJ370" i="19"/>
  <c r="AK370" i="19"/>
  <c r="AL370" i="19"/>
  <c r="AM370" i="19"/>
  <c r="AN370" i="19"/>
  <c r="AO370" i="19"/>
  <c r="AP370" i="19"/>
  <c r="AQ370" i="19"/>
  <c r="AR370" i="19"/>
  <c r="AS370" i="19"/>
  <c r="D371" i="19"/>
  <c r="E371" i="19"/>
  <c r="F371" i="19"/>
  <c r="G371" i="19"/>
  <c r="H371" i="19"/>
  <c r="I371" i="19"/>
  <c r="J371" i="19"/>
  <c r="K371" i="19"/>
  <c r="L371" i="19"/>
  <c r="M371" i="19"/>
  <c r="N371" i="19"/>
  <c r="O371" i="19"/>
  <c r="P371" i="19"/>
  <c r="Q371" i="19"/>
  <c r="R371" i="19"/>
  <c r="S371" i="19"/>
  <c r="T371" i="19"/>
  <c r="U371" i="19"/>
  <c r="V371" i="19"/>
  <c r="V372" i="19" s="1"/>
  <c r="W371" i="19"/>
  <c r="X371" i="19"/>
  <c r="Y371" i="19"/>
  <c r="Z371" i="19"/>
  <c r="Z372" i="19" s="1"/>
  <c r="AA371" i="19"/>
  <c r="AB371" i="19"/>
  <c r="AC371" i="19"/>
  <c r="AD371" i="19"/>
  <c r="AD372" i="19" s="1"/>
  <c r="AE371" i="19"/>
  <c r="AF371" i="19"/>
  <c r="AG371" i="19"/>
  <c r="AH371" i="19"/>
  <c r="AH372" i="19" s="1"/>
  <c r="AI371" i="19"/>
  <c r="AJ371" i="19"/>
  <c r="AK371" i="19"/>
  <c r="AL371" i="19"/>
  <c r="AL372" i="19" s="1"/>
  <c r="AM371" i="19"/>
  <c r="AN371" i="19"/>
  <c r="AO371" i="19"/>
  <c r="AP371" i="19"/>
  <c r="AP372" i="19" s="1"/>
  <c r="AQ371" i="19"/>
  <c r="AR371" i="19"/>
  <c r="AS371" i="19"/>
  <c r="C370" i="19"/>
  <c r="C371" i="19"/>
  <c r="AN372" i="19"/>
  <c r="AJ372" i="19"/>
  <c r="AF372" i="19"/>
  <c r="AB372" i="19"/>
  <c r="X372" i="19"/>
  <c r="T372" i="19"/>
  <c r="R372" i="19"/>
  <c r="P372" i="19"/>
  <c r="N372" i="19"/>
  <c r="L372" i="19"/>
  <c r="J372" i="19"/>
  <c r="H372" i="19"/>
  <c r="F372" i="19"/>
  <c r="D372" i="19"/>
  <c r="AQ372" i="19" l="1"/>
  <c r="AM372" i="19"/>
  <c r="AI372" i="19"/>
  <c r="AE372" i="19"/>
  <c r="AA372" i="19"/>
  <c r="S372" i="19"/>
  <c r="O372" i="19"/>
  <c r="K372" i="19"/>
  <c r="G372" i="19"/>
  <c r="B371" i="19"/>
  <c r="W372" i="19"/>
  <c r="AR372" i="19"/>
  <c r="AS372" i="19"/>
  <c r="AO372" i="19"/>
  <c r="AK372" i="19"/>
  <c r="AG372" i="19"/>
  <c r="AC372" i="19"/>
  <c r="Y372" i="19"/>
  <c r="U372" i="19"/>
  <c r="Q372" i="19"/>
  <c r="M372" i="19"/>
  <c r="I372" i="19"/>
  <c r="B370" i="19"/>
  <c r="E372" i="19"/>
  <c r="B34" i="59" l="1"/>
  <c r="AS364" i="19" l="1"/>
  <c r="AR364" i="19"/>
  <c r="AQ364" i="19"/>
  <c r="AP364" i="19"/>
  <c r="AO364" i="19"/>
  <c r="AN364" i="19"/>
  <c r="AM364" i="19"/>
  <c r="AL364" i="19"/>
  <c r="AK364" i="19"/>
  <c r="AJ364" i="19"/>
  <c r="AI364" i="19"/>
  <c r="AH364" i="19"/>
  <c r="AG364" i="19"/>
  <c r="AF364" i="19"/>
  <c r="AE364" i="19"/>
  <c r="AD364" i="19"/>
  <c r="AC364" i="19"/>
  <c r="AB364" i="19"/>
  <c r="AA364" i="19"/>
  <c r="Z364" i="19"/>
  <c r="Y364" i="19"/>
  <c r="X364" i="19"/>
  <c r="W364" i="19"/>
  <c r="V364" i="19"/>
  <c r="U364" i="19"/>
  <c r="T364" i="19"/>
  <c r="S364" i="19"/>
  <c r="R364" i="19"/>
  <c r="Q364" i="19"/>
  <c r="P364" i="19"/>
  <c r="O364" i="19"/>
  <c r="N364" i="19"/>
  <c r="M364" i="19"/>
  <c r="L364" i="19"/>
  <c r="K364" i="19"/>
  <c r="J364" i="19"/>
  <c r="I364" i="19"/>
  <c r="H364" i="19"/>
  <c r="G364" i="19"/>
  <c r="F364" i="19"/>
  <c r="E364" i="19"/>
  <c r="D364" i="19"/>
  <c r="B363" i="19"/>
  <c r="B362" i="19"/>
  <c r="C364" i="19"/>
  <c r="AS356" i="19"/>
  <c r="AR356" i="19"/>
  <c r="AQ356" i="19"/>
  <c r="AP356" i="19"/>
  <c r="AO356" i="19"/>
  <c r="AN356" i="19"/>
  <c r="AM356" i="19"/>
  <c r="AL356" i="19"/>
  <c r="AK356" i="19"/>
  <c r="AJ356" i="19"/>
  <c r="AI356" i="19"/>
  <c r="AH356" i="19"/>
  <c r="AG356" i="19"/>
  <c r="AF356" i="19"/>
  <c r="AE356" i="19"/>
  <c r="AD356" i="19"/>
  <c r="AC356" i="19"/>
  <c r="AB356" i="19"/>
  <c r="AA356" i="19"/>
  <c r="Z356" i="19"/>
  <c r="Y356" i="19"/>
  <c r="X356" i="19"/>
  <c r="W356" i="19"/>
  <c r="V356" i="19"/>
  <c r="U356" i="19"/>
  <c r="T356" i="19"/>
  <c r="S356" i="19"/>
  <c r="R356" i="19"/>
  <c r="Q356" i="19"/>
  <c r="P356" i="19"/>
  <c r="O356" i="19"/>
  <c r="N356" i="19"/>
  <c r="M356" i="19"/>
  <c r="L356" i="19"/>
  <c r="K356" i="19"/>
  <c r="J356" i="19"/>
  <c r="I356" i="19"/>
  <c r="H356" i="19"/>
  <c r="G356" i="19"/>
  <c r="F356" i="19"/>
  <c r="E356" i="19"/>
  <c r="D356" i="19"/>
  <c r="B355" i="19"/>
  <c r="B354" i="19"/>
  <c r="C356" i="19"/>
  <c r="C345" i="19"/>
  <c r="C369" i="19" s="1"/>
  <c r="C33" i="59"/>
  <c r="D33" i="59"/>
  <c r="E33" i="59"/>
  <c r="F33" i="59"/>
  <c r="G33" i="59"/>
  <c r="H33" i="59"/>
  <c r="I33" i="59"/>
  <c r="B33" i="59"/>
  <c r="I32" i="59"/>
  <c r="C32" i="59"/>
  <c r="D32" i="59"/>
  <c r="E32" i="59"/>
  <c r="F32" i="59"/>
  <c r="G32" i="59"/>
  <c r="H32" i="59"/>
  <c r="P31" i="59"/>
  <c r="P32" i="59"/>
  <c r="P30" i="59"/>
  <c r="B369" i="19" l="1"/>
  <c r="B372" i="19" s="1"/>
  <c r="C372" i="19"/>
  <c r="B361" i="19"/>
  <c r="B364" i="19" s="1"/>
  <c r="B353" i="19"/>
  <c r="B356" i="19" s="1"/>
  <c r="B84" i="17" l="1"/>
  <c r="B85" i="17"/>
  <c r="B86" i="17"/>
  <c r="L85" i="18"/>
  <c r="L86" i="18"/>
  <c r="L87" i="18"/>
  <c r="G85" i="18"/>
  <c r="G86" i="18"/>
  <c r="G87" i="18"/>
  <c r="B83" i="17" l="1"/>
  <c r="G84" i="18" l="1"/>
  <c r="M65" i="59" l="1"/>
  <c r="I38" i="59" l="1"/>
  <c r="H38" i="59"/>
  <c r="G38" i="59"/>
  <c r="F38" i="59"/>
  <c r="E38" i="59"/>
  <c r="D38" i="59"/>
  <c r="C38" i="59"/>
  <c r="J37" i="59"/>
  <c r="I37" i="59"/>
  <c r="H37" i="59"/>
  <c r="G37" i="59"/>
  <c r="F37" i="59"/>
  <c r="E37" i="59"/>
  <c r="D37" i="59"/>
  <c r="C37" i="59"/>
  <c r="B37" i="59"/>
  <c r="J36" i="59"/>
  <c r="J35" i="59"/>
  <c r="B38" i="59"/>
  <c r="N33" i="59"/>
  <c r="N38" i="59" s="1"/>
  <c r="N40" i="59" s="1"/>
  <c r="J33" i="59"/>
  <c r="J32" i="59"/>
  <c r="J31" i="59"/>
  <c r="J30" i="59"/>
  <c r="J29" i="59"/>
  <c r="J28" i="59"/>
  <c r="J27" i="59"/>
  <c r="J26" i="59"/>
  <c r="J25" i="59"/>
  <c r="J24" i="59"/>
  <c r="J23" i="59"/>
  <c r="J22" i="59"/>
  <c r="J21" i="59"/>
  <c r="J20" i="59"/>
  <c r="J19" i="59"/>
  <c r="J18" i="59"/>
  <c r="J17" i="59"/>
  <c r="J16" i="59"/>
  <c r="J15" i="59"/>
  <c r="J14" i="59"/>
  <c r="J13" i="59"/>
  <c r="J12" i="59"/>
  <c r="J11" i="59"/>
  <c r="J10" i="59"/>
  <c r="J9" i="59"/>
  <c r="J8" i="59"/>
  <c r="J7" i="59"/>
  <c r="J6" i="59"/>
  <c r="J5" i="59"/>
  <c r="J4" i="59"/>
  <c r="J34" i="59" l="1"/>
  <c r="J38" i="59" s="1"/>
  <c r="J80" i="59" s="1"/>
  <c r="B34" i="58"/>
  <c r="B346" i="19" l="1"/>
  <c r="N33" i="58"/>
  <c r="N38" i="58" s="1"/>
  <c r="C348" i="19" l="1"/>
  <c r="D348" i="19"/>
  <c r="E348" i="19"/>
  <c r="F348" i="19"/>
  <c r="G348" i="19"/>
  <c r="H348" i="19"/>
  <c r="I348" i="19"/>
  <c r="J348" i="19"/>
  <c r="K348" i="19"/>
  <c r="L348" i="19"/>
  <c r="M348" i="19"/>
  <c r="N348" i="19"/>
  <c r="O348" i="19"/>
  <c r="P348" i="19"/>
  <c r="Q348" i="19"/>
  <c r="R348" i="19"/>
  <c r="S348" i="19"/>
  <c r="T348" i="19"/>
  <c r="U348" i="19"/>
  <c r="V348" i="19"/>
  <c r="W348" i="19"/>
  <c r="X348" i="19"/>
  <c r="Y348" i="19"/>
  <c r="Z348" i="19"/>
  <c r="AA348" i="19"/>
  <c r="AB348" i="19"/>
  <c r="AC348" i="19"/>
  <c r="AD348" i="19"/>
  <c r="AE348" i="19"/>
  <c r="AF348" i="19"/>
  <c r="AG348" i="19"/>
  <c r="AH348" i="19"/>
  <c r="AI348" i="19"/>
  <c r="AJ348" i="19"/>
  <c r="AK348" i="19"/>
  <c r="AL348" i="19"/>
  <c r="AM348" i="19"/>
  <c r="AN348" i="19"/>
  <c r="AO348" i="19"/>
  <c r="AP348" i="19"/>
  <c r="AQ348" i="19"/>
  <c r="AR348" i="19"/>
  <c r="AS348" i="19"/>
  <c r="B347" i="19"/>
  <c r="B345" i="19"/>
  <c r="B348" i="19" l="1"/>
  <c r="L82" i="18"/>
  <c r="L83" i="18"/>
  <c r="L84" i="18"/>
  <c r="G82" i="18"/>
  <c r="G83" i="18"/>
  <c r="B81" i="17"/>
  <c r="B82" i="17"/>
  <c r="E38" i="58"/>
  <c r="F38" i="58"/>
  <c r="B38" i="58"/>
  <c r="J37" i="58"/>
  <c r="I37" i="58"/>
  <c r="H37" i="58"/>
  <c r="G37" i="58"/>
  <c r="F37" i="58"/>
  <c r="E37" i="58"/>
  <c r="D37" i="58"/>
  <c r="C37" i="58"/>
  <c r="B37" i="58"/>
  <c r="J36" i="58"/>
  <c r="J35" i="58"/>
  <c r="J34" i="58"/>
  <c r="J33" i="58"/>
  <c r="I38" i="58"/>
  <c r="H38" i="58"/>
  <c r="G38" i="58"/>
  <c r="D38" i="58"/>
  <c r="J32" i="58"/>
  <c r="J31" i="58"/>
  <c r="J30" i="58"/>
  <c r="J29" i="58"/>
  <c r="J28" i="58"/>
  <c r="J27" i="58"/>
  <c r="J26" i="58"/>
  <c r="J25" i="58"/>
  <c r="J24" i="58"/>
  <c r="J23" i="58"/>
  <c r="J22" i="58"/>
  <c r="J21" i="58"/>
  <c r="J20" i="58"/>
  <c r="J19" i="58"/>
  <c r="J18" i="58"/>
  <c r="J17" i="58"/>
  <c r="J16" i="58"/>
  <c r="J15" i="58"/>
  <c r="J14" i="58"/>
  <c r="J13" i="58"/>
  <c r="J12" i="58"/>
  <c r="J11" i="58"/>
  <c r="J10" i="58"/>
  <c r="J9" i="58"/>
  <c r="J8" i="58"/>
  <c r="J7" i="58"/>
  <c r="J6" i="58"/>
  <c r="J5" i="58"/>
  <c r="J4" i="58"/>
  <c r="J38" i="58" l="1"/>
  <c r="C38" i="58"/>
  <c r="I32" i="56"/>
  <c r="H32" i="56"/>
  <c r="G32" i="56"/>
  <c r="F32" i="56"/>
  <c r="E32" i="56"/>
  <c r="D32" i="56"/>
  <c r="C32" i="56"/>
  <c r="J80" i="58" l="1"/>
  <c r="O17" i="17"/>
  <c r="N17" i="17"/>
  <c r="J78" i="17"/>
  <c r="I78" i="17"/>
  <c r="O18" i="17" l="1"/>
  <c r="O19" i="17" s="1"/>
  <c r="O20" i="17" s="1"/>
  <c r="O21" i="17" s="1"/>
  <c r="O22" i="17" s="1"/>
  <c r="O23" i="17" s="1"/>
  <c r="O24" i="17" s="1"/>
  <c r="O25" i="17" s="1"/>
  <c r="O26" i="17" s="1"/>
  <c r="O27" i="17" s="1"/>
  <c r="O28" i="17" s="1"/>
  <c r="O29" i="17" s="1"/>
  <c r="O30" i="17" s="1"/>
  <c r="O31" i="17" s="1"/>
  <c r="O32" i="17" s="1"/>
  <c r="O33" i="17" s="1"/>
  <c r="O34" i="17" s="1"/>
  <c r="N18" i="17"/>
  <c r="N19" i="17" s="1"/>
  <c r="N20" i="17" s="1"/>
  <c r="N21" i="17" s="1"/>
  <c r="N22" i="17" s="1"/>
  <c r="N23" i="17" s="1"/>
  <c r="N24" i="17" s="1"/>
  <c r="N25" i="17" s="1"/>
  <c r="N26" i="17" s="1"/>
  <c r="N27" i="17" s="1"/>
  <c r="N28" i="17" s="1"/>
  <c r="N29" i="17" s="1"/>
  <c r="N30" i="17" s="1"/>
  <c r="N31" i="17" s="1"/>
  <c r="N32" i="17" s="1"/>
  <c r="N33" i="17" s="1"/>
  <c r="N34" i="17" s="1"/>
  <c r="N35" i="17" s="1"/>
  <c r="N36" i="17" s="1"/>
  <c r="N37" i="17" s="1"/>
  <c r="N38" i="17" s="1"/>
  <c r="N39" i="17" s="1"/>
  <c r="N40" i="17" s="1"/>
  <c r="N41" i="17" s="1"/>
  <c r="N42" i="17" s="1"/>
  <c r="N43" i="17" s="1"/>
  <c r="N44" i="17" s="1"/>
  <c r="N45" i="17" s="1"/>
  <c r="N46" i="17" s="1"/>
  <c r="N47" i="17" s="1"/>
  <c r="N48" i="17" s="1"/>
  <c r="N49" i="17" s="1"/>
  <c r="N50" i="17" s="1"/>
  <c r="N51" i="17" s="1"/>
  <c r="N52" i="17" s="1"/>
  <c r="N53" i="17" s="1"/>
  <c r="N54" i="17" s="1"/>
  <c r="N55" i="17" s="1"/>
  <c r="N56" i="17" s="1"/>
  <c r="N57" i="17" s="1"/>
  <c r="N58" i="17" s="1"/>
  <c r="N59" i="17" s="1"/>
  <c r="L22" i="17" l="1"/>
  <c r="J79" i="17"/>
  <c r="J80" i="17" s="1"/>
  <c r="J81" i="17" s="1"/>
  <c r="J82" i="17" s="1"/>
  <c r="J83" i="17" s="1"/>
  <c r="J84" i="17" s="1"/>
  <c r="J85" i="17" s="1"/>
  <c r="J86" i="17" s="1"/>
  <c r="J87" i="17" s="1"/>
  <c r="J88" i="17" s="1"/>
  <c r="J89" i="17" s="1"/>
  <c r="J91" i="17" s="1"/>
  <c r="J92" i="17" s="1"/>
  <c r="J93" i="17" s="1"/>
  <c r="J94" i="17" s="1"/>
  <c r="J95" i="17" s="1"/>
  <c r="J96" i="17" s="1"/>
  <c r="J97" i="17" s="1"/>
  <c r="J98" i="17" s="1"/>
  <c r="I79" i="17"/>
  <c r="I80" i="17" s="1"/>
  <c r="I81" i="17" s="1"/>
  <c r="I82" i="17" s="1"/>
  <c r="I83" i="17" s="1"/>
  <c r="I84" i="17" s="1"/>
  <c r="I85" i="17" s="1"/>
  <c r="I86" i="17" s="1"/>
  <c r="I87" i="17" s="1"/>
  <c r="I88" i="17" s="1"/>
  <c r="I89" i="17" s="1"/>
  <c r="I91" i="17" s="1"/>
  <c r="I92" i="17" s="1"/>
  <c r="I93" i="17" s="1"/>
  <c r="I94" i="17" s="1"/>
  <c r="I95" i="17" s="1"/>
  <c r="I96" i="17" s="1"/>
  <c r="I97" i="17" s="1"/>
  <c r="I98" i="17" s="1"/>
  <c r="B78" i="17"/>
  <c r="H78" i="17" s="1"/>
  <c r="B79" i="17"/>
  <c r="B80" i="17"/>
  <c r="L79" i="17"/>
  <c r="L80" i="17"/>
  <c r="G78" i="17"/>
  <c r="G79" i="17"/>
  <c r="G80" i="17"/>
  <c r="L79" i="18"/>
  <c r="L80" i="18"/>
  <c r="L81" i="18"/>
  <c r="G79" i="18"/>
  <c r="G80" i="18"/>
  <c r="G81" i="18"/>
  <c r="O79" i="18"/>
  <c r="O80" i="18"/>
  <c r="O81" i="18"/>
  <c r="P79" i="18" l="1"/>
  <c r="H79" i="17"/>
  <c r="H80" i="17" s="1"/>
  <c r="H81" i="17" s="1"/>
  <c r="H82" i="17" s="1"/>
  <c r="H83" i="17" s="1"/>
  <c r="H84" i="17" s="1"/>
  <c r="H85" i="17" s="1"/>
  <c r="H86" i="17" s="1"/>
  <c r="H87" i="17" s="1"/>
  <c r="H88" i="17" s="1"/>
  <c r="H89" i="17" s="1"/>
  <c r="H91" i="17" s="1"/>
  <c r="H92" i="17" s="1"/>
  <c r="H93" i="17" s="1"/>
  <c r="H94" i="17" s="1"/>
  <c r="H95" i="17" s="1"/>
  <c r="H96" i="17" s="1"/>
  <c r="H97" i="17" s="1"/>
  <c r="H98" i="17" s="1"/>
  <c r="A63" i="57"/>
  <c r="A62" i="57"/>
  <c r="A61" i="57"/>
  <c r="A60" i="57"/>
  <c r="A59" i="57"/>
  <c r="A56" i="57"/>
  <c r="A55" i="57"/>
  <c r="A52" i="57"/>
  <c r="A51" i="57"/>
  <c r="A50" i="57"/>
  <c r="A49" i="57"/>
  <c r="A48" i="57"/>
  <c r="A47" i="57"/>
  <c r="A46" i="57"/>
  <c r="A45" i="57"/>
  <c r="A44" i="57"/>
  <c r="A43" i="57"/>
  <c r="A42" i="57"/>
  <c r="A41" i="57"/>
  <c r="A40" i="57"/>
  <c r="A39" i="57"/>
  <c r="A38" i="57"/>
  <c r="A37" i="57"/>
  <c r="A36" i="57"/>
  <c r="A35" i="57"/>
  <c r="A34" i="57"/>
  <c r="A33" i="57"/>
  <c r="A32" i="57"/>
  <c r="A30" i="57"/>
  <c r="A29" i="57"/>
  <c r="A28" i="57"/>
  <c r="A27" i="57"/>
  <c r="A26" i="57"/>
  <c r="A25" i="57"/>
  <c r="A24" i="57"/>
  <c r="A23" i="57"/>
  <c r="A22" i="57"/>
  <c r="A21" i="57"/>
  <c r="A20" i="57"/>
  <c r="A19" i="57"/>
  <c r="A18" i="57"/>
  <c r="A17" i="57"/>
  <c r="A16" i="57"/>
  <c r="A15" i="57"/>
  <c r="A14" i="57"/>
  <c r="A13" i="57"/>
  <c r="A12" i="57"/>
  <c r="A11" i="57"/>
  <c r="A10" i="57"/>
  <c r="A9" i="57"/>
  <c r="C75" i="56"/>
  <c r="D75" i="56"/>
  <c r="E75" i="56"/>
  <c r="F75" i="56"/>
  <c r="G75" i="56"/>
  <c r="H75" i="56"/>
  <c r="I75" i="56"/>
  <c r="B75" i="56"/>
  <c r="J60" i="56"/>
  <c r="J61" i="56"/>
  <c r="J62" i="56"/>
  <c r="J63" i="56"/>
  <c r="J64" i="56"/>
  <c r="J65" i="56"/>
  <c r="J66" i="56"/>
  <c r="J67" i="56"/>
  <c r="J68" i="56"/>
  <c r="J69" i="56"/>
  <c r="J70" i="56"/>
  <c r="J71" i="56"/>
  <c r="J72" i="56"/>
  <c r="J73" i="56"/>
  <c r="J74" i="56"/>
  <c r="J59" i="56"/>
  <c r="D56" i="56"/>
  <c r="E56" i="56"/>
  <c r="F56" i="56"/>
  <c r="G56" i="56"/>
  <c r="H56" i="56"/>
  <c r="I56" i="56"/>
  <c r="B56" i="56"/>
  <c r="C56" i="56"/>
  <c r="J46" i="56"/>
  <c r="J47" i="56"/>
  <c r="J48" i="56"/>
  <c r="J49" i="56"/>
  <c r="J50" i="56"/>
  <c r="J51" i="56"/>
  <c r="J52" i="56"/>
  <c r="J53" i="56"/>
  <c r="J54" i="56"/>
  <c r="J55" i="56"/>
  <c r="J45" i="56"/>
  <c r="C38" i="56"/>
  <c r="F38" i="56"/>
  <c r="G38" i="56"/>
  <c r="J25" i="56"/>
  <c r="I38" i="56"/>
  <c r="H38" i="56"/>
  <c r="E38" i="56"/>
  <c r="D38" i="56"/>
  <c r="J37" i="56"/>
  <c r="I37" i="56"/>
  <c r="H37" i="56"/>
  <c r="G37" i="56"/>
  <c r="F37" i="56"/>
  <c r="E37" i="56"/>
  <c r="D37" i="56"/>
  <c r="C37" i="56"/>
  <c r="B37" i="56"/>
  <c r="J36" i="56"/>
  <c r="J35" i="56"/>
  <c r="J34" i="56"/>
  <c r="J33" i="56"/>
  <c r="J31" i="56"/>
  <c r="J30" i="56"/>
  <c r="J29" i="56"/>
  <c r="J28" i="56"/>
  <c r="J27" i="56"/>
  <c r="J26" i="56"/>
  <c r="J24" i="56"/>
  <c r="J23" i="56"/>
  <c r="J22" i="56"/>
  <c r="J21" i="56"/>
  <c r="J20" i="56"/>
  <c r="J19" i="56"/>
  <c r="J18" i="56"/>
  <c r="J17" i="56"/>
  <c r="J16" i="56"/>
  <c r="J15" i="56"/>
  <c r="J14" i="56"/>
  <c r="J13" i="56"/>
  <c r="J12" i="56"/>
  <c r="J11" i="56"/>
  <c r="J10" i="56"/>
  <c r="J9" i="56"/>
  <c r="J8" i="56"/>
  <c r="J7" i="56"/>
  <c r="J6" i="56"/>
  <c r="J5" i="56"/>
  <c r="J4" i="56"/>
  <c r="Q110" i="18" l="1"/>
  <c r="Q112" i="18" s="1"/>
  <c r="H102" i="17"/>
  <c r="H104" i="17" s="1"/>
  <c r="E77" i="56"/>
  <c r="H77" i="56"/>
  <c r="G77" i="56"/>
  <c r="C77" i="56"/>
  <c r="I77" i="56"/>
  <c r="J56" i="56"/>
  <c r="D77" i="56"/>
  <c r="J75" i="56"/>
  <c r="F77" i="56"/>
  <c r="B77" i="56"/>
  <c r="J32" i="56"/>
  <c r="B38" i="56"/>
  <c r="M78" i="18"/>
  <c r="H78" i="18"/>
  <c r="J77" i="56" l="1"/>
  <c r="J38" i="56"/>
  <c r="J80" i="56" s="1"/>
  <c r="N33" i="56"/>
  <c r="C85" i="55"/>
  <c r="B85" i="55" s="1"/>
  <c r="B84" i="55"/>
  <c r="C86" i="55" l="1"/>
  <c r="B83" i="55"/>
  <c r="B86" i="55" s="1"/>
  <c r="C79" i="55" l="1"/>
  <c r="D79" i="55"/>
  <c r="E79" i="55"/>
  <c r="F79" i="55"/>
  <c r="G79" i="55"/>
  <c r="H79" i="55"/>
  <c r="I79" i="55"/>
  <c r="J79" i="55"/>
  <c r="K79" i="55"/>
  <c r="L79" i="55"/>
  <c r="M79" i="55"/>
  <c r="N79" i="55"/>
  <c r="O79" i="55"/>
  <c r="P79" i="55"/>
  <c r="Q79" i="55"/>
  <c r="R79" i="55"/>
  <c r="S79" i="55"/>
  <c r="T79" i="55"/>
  <c r="U79" i="55"/>
  <c r="V79" i="55"/>
  <c r="W79" i="55"/>
  <c r="X79" i="55"/>
  <c r="Y79" i="55"/>
  <c r="Z79" i="55"/>
  <c r="AA79" i="55"/>
  <c r="AB79" i="55"/>
  <c r="AC79" i="55"/>
  <c r="AD79" i="55"/>
  <c r="AE79" i="55"/>
  <c r="AF79" i="55"/>
  <c r="AG79" i="55"/>
  <c r="AH79" i="55"/>
  <c r="AI79" i="55"/>
  <c r="AJ79" i="55"/>
  <c r="AK79" i="55"/>
  <c r="AL79" i="55"/>
  <c r="AM79" i="55"/>
  <c r="AN79" i="55"/>
  <c r="AO79" i="55"/>
  <c r="AP79" i="55"/>
  <c r="AQ79" i="55"/>
  <c r="AR79" i="55"/>
  <c r="AS79" i="55"/>
  <c r="AT79" i="55"/>
  <c r="AU79" i="55"/>
  <c r="AV79" i="55"/>
  <c r="B79" i="55"/>
  <c r="C73" i="55"/>
  <c r="C75" i="55" s="1"/>
  <c r="D73" i="55"/>
  <c r="D75" i="55" s="1"/>
  <c r="E73" i="55"/>
  <c r="E75" i="55" s="1"/>
  <c r="F73" i="55"/>
  <c r="F75" i="55" s="1"/>
  <c r="G73" i="55"/>
  <c r="G75" i="55" s="1"/>
  <c r="H73" i="55"/>
  <c r="H75" i="55" s="1"/>
  <c r="I73" i="55"/>
  <c r="I75" i="55" s="1"/>
  <c r="J73" i="55"/>
  <c r="J75" i="55" s="1"/>
  <c r="K73" i="55"/>
  <c r="K75" i="55" s="1"/>
  <c r="L73" i="55"/>
  <c r="L75" i="55" s="1"/>
  <c r="M73" i="55"/>
  <c r="M75" i="55" s="1"/>
  <c r="N73" i="55"/>
  <c r="N75" i="55" s="1"/>
  <c r="O73" i="55"/>
  <c r="O75" i="55" s="1"/>
  <c r="P73" i="55"/>
  <c r="P75" i="55" s="1"/>
  <c r="Q73" i="55"/>
  <c r="Q75" i="55" s="1"/>
  <c r="R73" i="55"/>
  <c r="R75" i="55" s="1"/>
  <c r="S73" i="55"/>
  <c r="S75" i="55" s="1"/>
  <c r="T73" i="55"/>
  <c r="T75" i="55" s="1"/>
  <c r="U73" i="55"/>
  <c r="U75" i="55" s="1"/>
  <c r="V73" i="55"/>
  <c r="V75" i="55" s="1"/>
  <c r="W73" i="55"/>
  <c r="W75" i="55" s="1"/>
  <c r="X73" i="55"/>
  <c r="X75" i="55" s="1"/>
  <c r="Y73" i="55"/>
  <c r="Y75" i="55" s="1"/>
  <c r="Z73" i="55"/>
  <c r="Z75" i="55" s="1"/>
  <c r="AA73" i="55"/>
  <c r="AA75" i="55" s="1"/>
  <c r="AB73" i="55"/>
  <c r="AB75" i="55" s="1"/>
  <c r="AC73" i="55"/>
  <c r="AC75" i="55" s="1"/>
  <c r="AD73" i="55"/>
  <c r="AD75" i="55" s="1"/>
  <c r="AE73" i="55"/>
  <c r="AE75" i="55" s="1"/>
  <c r="AF73" i="55"/>
  <c r="AF75" i="55" s="1"/>
  <c r="AG73" i="55"/>
  <c r="AG75" i="55" s="1"/>
  <c r="AH73" i="55"/>
  <c r="AH75" i="55" s="1"/>
  <c r="AI73" i="55"/>
  <c r="AI75" i="55" s="1"/>
  <c r="AJ73" i="55"/>
  <c r="AJ75" i="55" s="1"/>
  <c r="AK73" i="55"/>
  <c r="AK75" i="55" s="1"/>
  <c r="AL73" i="55"/>
  <c r="AL75" i="55" s="1"/>
  <c r="AM73" i="55"/>
  <c r="AM75" i="55" s="1"/>
  <c r="AN73" i="55"/>
  <c r="AN75" i="55" s="1"/>
  <c r="AO73" i="55"/>
  <c r="AO75" i="55" s="1"/>
  <c r="AP73" i="55"/>
  <c r="AP75" i="55" s="1"/>
  <c r="AQ73" i="55"/>
  <c r="AQ75" i="55" s="1"/>
  <c r="AR73" i="55"/>
  <c r="AR75" i="55" s="1"/>
  <c r="AS73" i="55"/>
  <c r="AS75" i="55" s="1"/>
  <c r="AT73" i="55"/>
  <c r="AT75" i="55" s="1"/>
  <c r="AU73" i="55"/>
  <c r="AU75" i="55" s="1"/>
  <c r="AV73" i="55"/>
  <c r="AV75" i="55" s="1"/>
  <c r="B73" i="55"/>
  <c r="B75" i="55" s="1"/>
  <c r="J5" i="54" l="1"/>
  <c r="J6" i="54"/>
  <c r="J7" i="54"/>
  <c r="J8" i="54"/>
  <c r="J9" i="54"/>
  <c r="J10" i="54"/>
  <c r="J11" i="54"/>
  <c r="J12" i="54"/>
  <c r="J13" i="54"/>
  <c r="J14" i="54"/>
  <c r="J15" i="54"/>
  <c r="J16" i="54"/>
  <c r="J17" i="54"/>
  <c r="J18" i="54"/>
  <c r="J19" i="54"/>
  <c r="J20" i="54"/>
  <c r="J21" i="54"/>
  <c r="J22" i="54"/>
  <c r="J23" i="54"/>
  <c r="J24" i="54"/>
  <c r="J25" i="54"/>
  <c r="J26" i="54"/>
  <c r="J27" i="54"/>
  <c r="J28" i="54"/>
  <c r="J29" i="54"/>
  <c r="J30" i="54"/>
  <c r="J31" i="54"/>
  <c r="J32" i="54"/>
  <c r="J33" i="54"/>
  <c r="J34" i="54"/>
  <c r="J35" i="54"/>
  <c r="C37" i="54"/>
  <c r="D37" i="54"/>
  <c r="E37" i="54"/>
  <c r="F37" i="54"/>
  <c r="G37" i="54"/>
  <c r="H37" i="54"/>
  <c r="I37" i="54"/>
  <c r="B37" i="54"/>
  <c r="C339" i="19" l="1"/>
  <c r="C338" i="19"/>
  <c r="B34" i="53" l="1"/>
  <c r="J35" i="53" l="1"/>
  <c r="J4" i="54" l="1"/>
  <c r="J37" i="54" s="1"/>
  <c r="J74" i="54"/>
  <c r="I74" i="54"/>
  <c r="H74" i="54"/>
  <c r="H76" i="54" s="1"/>
  <c r="G74" i="54"/>
  <c r="F74" i="54"/>
  <c r="E74" i="54"/>
  <c r="E76" i="54" s="1"/>
  <c r="D74" i="54"/>
  <c r="D76" i="54" s="1"/>
  <c r="C74" i="54"/>
  <c r="B74" i="54"/>
  <c r="J36" i="54"/>
  <c r="I36" i="54"/>
  <c r="H36" i="54"/>
  <c r="G36" i="54"/>
  <c r="F36" i="54"/>
  <c r="E36" i="54"/>
  <c r="D36" i="54"/>
  <c r="C36" i="54"/>
  <c r="B36" i="54"/>
  <c r="I76" i="54" l="1"/>
  <c r="B76" i="54"/>
  <c r="F76" i="54"/>
  <c r="J76" i="54"/>
  <c r="C76" i="54"/>
  <c r="G76" i="54"/>
  <c r="B339" i="19" l="1"/>
  <c r="B338" i="19"/>
  <c r="D337" i="19" l="1"/>
  <c r="D340" i="19" s="1"/>
  <c r="E337" i="19"/>
  <c r="E340" i="19" s="1"/>
  <c r="F337" i="19"/>
  <c r="F340" i="19" s="1"/>
  <c r="G337" i="19"/>
  <c r="G340" i="19" s="1"/>
  <c r="J337" i="19"/>
  <c r="J340" i="19" s="1"/>
  <c r="L337" i="19"/>
  <c r="L340" i="19" s="1"/>
  <c r="M337" i="19"/>
  <c r="M340" i="19" s="1"/>
  <c r="N337" i="19"/>
  <c r="N340" i="19" s="1"/>
  <c r="O337" i="19"/>
  <c r="O340" i="19" s="1"/>
  <c r="P337" i="19"/>
  <c r="P340" i="19" s="1"/>
  <c r="Q337" i="19"/>
  <c r="Q340" i="19" s="1"/>
  <c r="T337" i="19"/>
  <c r="T340" i="19" s="1"/>
  <c r="U337" i="19"/>
  <c r="U340" i="19" s="1"/>
  <c r="V337" i="19"/>
  <c r="V340" i="19" s="1"/>
  <c r="Y337" i="19"/>
  <c r="Y340" i="19" s="1"/>
  <c r="Z337" i="19"/>
  <c r="Z340" i="19" s="1"/>
  <c r="AA337" i="19"/>
  <c r="AA340" i="19" s="1"/>
  <c r="AB337" i="19"/>
  <c r="AB340" i="19" s="1"/>
  <c r="AC337" i="19"/>
  <c r="AC340" i="19" s="1"/>
  <c r="AD337" i="19"/>
  <c r="AD340" i="19" s="1"/>
  <c r="AE337" i="19"/>
  <c r="AE340" i="19" s="1"/>
  <c r="AF337" i="19"/>
  <c r="AF340" i="19" s="1"/>
  <c r="AG337" i="19"/>
  <c r="AG340" i="19" s="1"/>
  <c r="AH337" i="19"/>
  <c r="AH340" i="19" s="1"/>
  <c r="AI337" i="19"/>
  <c r="AI340" i="19" s="1"/>
  <c r="AJ337" i="19"/>
  <c r="AJ340" i="19" s="1"/>
  <c r="AK337" i="19"/>
  <c r="AK340" i="19" s="1"/>
  <c r="AL337" i="19"/>
  <c r="AL340" i="19" s="1"/>
  <c r="AM337" i="19"/>
  <c r="AM340" i="19" s="1"/>
  <c r="AN337" i="19"/>
  <c r="AN340" i="19" s="1"/>
  <c r="AO337" i="19"/>
  <c r="AO340" i="19" s="1"/>
  <c r="AQ337" i="19"/>
  <c r="AQ340" i="19" s="1"/>
  <c r="AR337" i="19"/>
  <c r="AR340" i="19" s="1"/>
  <c r="AS337" i="19"/>
  <c r="AS340" i="19" s="1"/>
  <c r="C337" i="19"/>
  <c r="C340" i="19" s="1"/>
  <c r="D376" i="19"/>
  <c r="I336" i="19" s="1"/>
  <c r="D377" i="19"/>
  <c r="K336" i="19" s="1"/>
  <c r="D378" i="19"/>
  <c r="R336" i="19" s="1"/>
  <c r="D379" i="19"/>
  <c r="S336" i="19" s="1"/>
  <c r="D380" i="19"/>
  <c r="W336" i="19" s="1"/>
  <c r="D381" i="19"/>
  <c r="X336" i="19" s="1"/>
  <c r="D382" i="19"/>
  <c r="AP336" i="19" s="1"/>
  <c r="D375" i="19"/>
  <c r="H336" i="19" s="1"/>
  <c r="C383" i="19"/>
  <c r="B383" i="19"/>
  <c r="J34" i="52"/>
  <c r="J35" i="52"/>
  <c r="C37" i="52"/>
  <c r="D37" i="52"/>
  <c r="E37" i="52"/>
  <c r="F37" i="52"/>
  <c r="G37" i="52"/>
  <c r="H37" i="52"/>
  <c r="I37" i="52"/>
  <c r="B37" i="52"/>
  <c r="J28" i="52"/>
  <c r="J37" i="52" s="1"/>
  <c r="C32" i="52"/>
  <c r="D32" i="52"/>
  <c r="E32" i="52"/>
  <c r="F32" i="52"/>
  <c r="G32" i="52"/>
  <c r="H32" i="52"/>
  <c r="I32" i="52"/>
  <c r="J32" i="52"/>
  <c r="B32" i="52"/>
  <c r="C31" i="52"/>
  <c r="D31" i="52"/>
  <c r="E31" i="52"/>
  <c r="F31" i="52"/>
  <c r="G31" i="52"/>
  <c r="H31" i="52"/>
  <c r="I31" i="52"/>
  <c r="J31" i="52"/>
  <c r="B31" i="52"/>
  <c r="J36" i="52"/>
  <c r="I36" i="52"/>
  <c r="H36" i="52"/>
  <c r="G36" i="52"/>
  <c r="F36" i="52"/>
  <c r="E36" i="52"/>
  <c r="D36" i="52"/>
  <c r="C36" i="52"/>
  <c r="B36" i="52"/>
  <c r="J33" i="52"/>
  <c r="AP337" i="19" l="1"/>
  <c r="AP340" i="19" s="1"/>
  <c r="W337" i="19"/>
  <c r="W340" i="19" s="1"/>
  <c r="R337" i="19"/>
  <c r="R340" i="19" s="1"/>
  <c r="I337" i="19"/>
  <c r="I340" i="19" s="1"/>
  <c r="H337" i="19"/>
  <c r="H340" i="19" s="1"/>
  <c r="X337" i="19"/>
  <c r="X340" i="19" s="1"/>
  <c r="S337" i="19"/>
  <c r="S340" i="19" s="1"/>
  <c r="K337" i="19"/>
  <c r="K340" i="19" s="1"/>
  <c r="B336" i="19"/>
  <c r="D383" i="19"/>
  <c r="A63" i="51"/>
  <c r="A62" i="51"/>
  <c r="A61" i="51"/>
  <c r="A60" i="51"/>
  <c r="A59" i="51"/>
  <c r="A56" i="51"/>
  <c r="A55" i="51"/>
  <c r="A52" i="51"/>
  <c r="A51" i="51"/>
  <c r="A50" i="51"/>
  <c r="A49" i="51"/>
  <c r="A48" i="51"/>
  <c r="A47" i="51"/>
  <c r="A46" i="51"/>
  <c r="A45" i="51"/>
  <c r="A44" i="51"/>
  <c r="A43" i="51"/>
  <c r="A42" i="51"/>
  <c r="A41" i="51"/>
  <c r="A40" i="51"/>
  <c r="A39" i="51"/>
  <c r="A38" i="51"/>
  <c r="A37" i="51"/>
  <c r="A36" i="51"/>
  <c r="A35" i="51"/>
  <c r="A34" i="51"/>
  <c r="A33" i="51"/>
  <c r="A32" i="51"/>
  <c r="A30" i="51"/>
  <c r="A29" i="51"/>
  <c r="A28" i="51"/>
  <c r="A27" i="51"/>
  <c r="A26" i="51"/>
  <c r="A25" i="51"/>
  <c r="A24" i="51"/>
  <c r="A23" i="51"/>
  <c r="A22" i="51"/>
  <c r="A21" i="51"/>
  <c r="A20" i="51"/>
  <c r="A19" i="51"/>
  <c r="A18" i="51"/>
  <c r="A17" i="51"/>
  <c r="A16" i="51"/>
  <c r="A15" i="51"/>
  <c r="A14" i="51"/>
  <c r="A13" i="51"/>
  <c r="A12" i="51"/>
  <c r="A11" i="51"/>
  <c r="A10" i="51"/>
  <c r="A9" i="51"/>
  <c r="B337" i="19" l="1"/>
  <c r="B340" i="19" s="1"/>
  <c r="A74" i="47" l="1"/>
  <c r="A73" i="47"/>
  <c r="A72" i="47"/>
  <c r="A68" i="47"/>
  <c r="A67" i="47"/>
  <c r="A64" i="47"/>
  <c r="A63" i="47"/>
  <c r="A62" i="47"/>
  <c r="A61" i="47"/>
  <c r="A60" i="47"/>
  <c r="A59" i="47"/>
  <c r="A58" i="47"/>
  <c r="A57" i="47"/>
  <c r="A56" i="47"/>
  <c r="A55" i="47"/>
  <c r="A54" i="47"/>
  <c r="A53" i="47"/>
  <c r="A52" i="47"/>
  <c r="A51" i="47"/>
  <c r="A50" i="47"/>
  <c r="A49" i="47"/>
  <c r="A48" i="47"/>
  <c r="A47" i="47"/>
  <c r="A46" i="47"/>
  <c r="A45" i="47"/>
  <c r="A44" i="47"/>
  <c r="A43" i="47"/>
  <c r="A42" i="47"/>
  <c r="A41" i="47"/>
  <c r="A40" i="47"/>
  <c r="A38" i="47"/>
  <c r="A36" i="47"/>
  <c r="A35" i="47"/>
  <c r="A34" i="47"/>
  <c r="A33" i="47"/>
  <c r="A32" i="47"/>
  <c r="A31" i="47"/>
  <c r="A30" i="47"/>
  <c r="A29" i="47"/>
  <c r="A28" i="47"/>
  <c r="A27" i="47"/>
  <c r="A26" i="47"/>
  <c r="A25" i="47"/>
  <c r="A24" i="47"/>
  <c r="A23" i="47"/>
  <c r="A22" i="47"/>
  <c r="A21" i="47"/>
  <c r="A20" i="47"/>
  <c r="A19" i="47"/>
  <c r="A18" i="47"/>
  <c r="A17" i="47"/>
  <c r="A16" i="47"/>
  <c r="A15" i="47"/>
  <c r="A14" i="47"/>
  <c r="A13" i="47"/>
  <c r="A12" i="47"/>
  <c r="A11" i="47"/>
  <c r="A10" i="47"/>
  <c r="A9" i="47"/>
  <c r="C86" i="46" l="1"/>
  <c r="B86" i="46" s="1"/>
  <c r="AS9" i="46"/>
  <c r="AS88" i="46" s="1"/>
  <c r="AS87" i="46"/>
  <c r="C87" i="46" s="1"/>
  <c r="B87" i="46" s="1"/>
  <c r="B79" i="46"/>
  <c r="C77" i="46"/>
  <c r="C88" i="46" l="1"/>
  <c r="B88" i="46" s="1"/>
  <c r="AS89" i="46"/>
  <c r="C73" i="46"/>
  <c r="C80" i="55" s="1"/>
  <c r="C81" i="55" s="1"/>
  <c r="D73" i="46"/>
  <c r="D80" i="55" s="1"/>
  <c r="D81" i="55" s="1"/>
  <c r="E73" i="46"/>
  <c r="E80" i="55" s="1"/>
  <c r="E81" i="55" s="1"/>
  <c r="F73" i="46"/>
  <c r="F80" i="55" s="1"/>
  <c r="F81" i="55" s="1"/>
  <c r="G73" i="46"/>
  <c r="G80" i="55" s="1"/>
  <c r="G81" i="55" s="1"/>
  <c r="H73" i="46"/>
  <c r="H80" i="55" s="1"/>
  <c r="H81" i="55" s="1"/>
  <c r="I73" i="46"/>
  <c r="I80" i="55" s="1"/>
  <c r="I81" i="55" s="1"/>
  <c r="J73" i="46"/>
  <c r="J80" i="55" s="1"/>
  <c r="J81" i="55" s="1"/>
  <c r="K73" i="46"/>
  <c r="K80" i="55" s="1"/>
  <c r="K81" i="55" s="1"/>
  <c r="L73" i="46"/>
  <c r="L80" i="55" s="1"/>
  <c r="L81" i="55" s="1"/>
  <c r="M73" i="46"/>
  <c r="M80" i="55" s="1"/>
  <c r="M81" i="55" s="1"/>
  <c r="N73" i="46"/>
  <c r="N80" i="55" s="1"/>
  <c r="N81" i="55" s="1"/>
  <c r="O73" i="46"/>
  <c r="O80" i="55" s="1"/>
  <c r="O81" i="55" s="1"/>
  <c r="P73" i="46"/>
  <c r="P80" i="55" s="1"/>
  <c r="P81" i="55" s="1"/>
  <c r="Q73" i="46"/>
  <c r="Q80" i="55" s="1"/>
  <c r="Q81" i="55" s="1"/>
  <c r="R73" i="46"/>
  <c r="R80" i="55" s="1"/>
  <c r="R81" i="55" s="1"/>
  <c r="S73" i="46"/>
  <c r="S80" i="55" s="1"/>
  <c r="S81" i="55" s="1"/>
  <c r="T73" i="46"/>
  <c r="T80" i="55" s="1"/>
  <c r="T81" i="55" s="1"/>
  <c r="U73" i="46"/>
  <c r="U80" i="55" s="1"/>
  <c r="U81" i="55" s="1"/>
  <c r="V73" i="46"/>
  <c r="V80" i="55" s="1"/>
  <c r="V81" i="55" s="1"/>
  <c r="W73" i="46"/>
  <c r="W80" i="55" s="1"/>
  <c r="W81" i="55" s="1"/>
  <c r="X73" i="46"/>
  <c r="X80" i="55" s="1"/>
  <c r="X81" i="55" s="1"/>
  <c r="Y73" i="46"/>
  <c r="Y80" i="55" s="1"/>
  <c r="Y81" i="55" s="1"/>
  <c r="Z73" i="46"/>
  <c r="Z80" i="55" s="1"/>
  <c r="Z81" i="55" s="1"/>
  <c r="AA73" i="46"/>
  <c r="AA80" i="55" s="1"/>
  <c r="AA81" i="55" s="1"/>
  <c r="AB73" i="46"/>
  <c r="AB80" i="55" s="1"/>
  <c r="AB81" i="55" s="1"/>
  <c r="AC73" i="46"/>
  <c r="AC80" i="55" s="1"/>
  <c r="AC81" i="55" s="1"/>
  <c r="AD73" i="46"/>
  <c r="AD80" i="55" s="1"/>
  <c r="AD81" i="55" s="1"/>
  <c r="AE73" i="46"/>
  <c r="AE80" i="55" s="1"/>
  <c r="AE81" i="55" s="1"/>
  <c r="AF73" i="46"/>
  <c r="AF80" i="55" s="1"/>
  <c r="AF81" i="55" s="1"/>
  <c r="AG73" i="46"/>
  <c r="AG80" i="55" s="1"/>
  <c r="AG81" i="55" s="1"/>
  <c r="AH73" i="46"/>
  <c r="AH80" i="55" s="1"/>
  <c r="AH81" i="55" s="1"/>
  <c r="AI73" i="46"/>
  <c r="AI80" i="55" s="1"/>
  <c r="AI81" i="55" s="1"/>
  <c r="AJ73" i="46"/>
  <c r="AJ80" i="55" s="1"/>
  <c r="AJ81" i="55" s="1"/>
  <c r="AK73" i="46"/>
  <c r="AK80" i="55" s="1"/>
  <c r="AK81" i="55" s="1"/>
  <c r="AL73" i="46"/>
  <c r="AL80" i="55" s="1"/>
  <c r="AL81" i="55" s="1"/>
  <c r="AM73" i="46"/>
  <c r="AM80" i="55" s="1"/>
  <c r="AM81" i="55" s="1"/>
  <c r="AN73" i="46"/>
  <c r="AN80" i="55" s="1"/>
  <c r="AN81" i="55" s="1"/>
  <c r="AO73" i="46"/>
  <c r="AO80" i="55" s="1"/>
  <c r="AO81" i="55" s="1"/>
  <c r="AP73" i="46"/>
  <c r="AP80" i="55" s="1"/>
  <c r="AP81" i="55" s="1"/>
  <c r="AQ73" i="46"/>
  <c r="AQ80" i="55" s="1"/>
  <c r="AQ81" i="55" s="1"/>
  <c r="AR73" i="46"/>
  <c r="AR80" i="55" s="1"/>
  <c r="AR81" i="55" s="1"/>
  <c r="AS73" i="46"/>
  <c r="AS80" i="55" s="1"/>
  <c r="AS81" i="55" s="1"/>
  <c r="AT73" i="46"/>
  <c r="AT80" i="55" s="1"/>
  <c r="AT81" i="55" s="1"/>
  <c r="AU73" i="46"/>
  <c r="AU80" i="55" s="1"/>
  <c r="AU81" i="55" s="1"/>
  <c r="AV73" i="46"/>
  <c r="AV80" i="55" s="1"/>
  <c r="AV81" i="55" s="1"/>
  <c r="B73" i="46"/>
  <c r="B80" i="55" s="1"/>
  <c r="B81" i="55" s="1"/>
  <c r="B58" i="46"/>
  <c r="C57" i="46"/>
  <c r="C58" i="46"/>
  <c r="B57" i="46"/>
  <c r="B78" i="46" l="1"/>
  <c r="C81" i="46"/>
  <c r="C82" i="46" s="1"/>
  <c r="C83" i="46" s="1"/>
  <c r="C65" i="17"/>
  <c r="B77" i="46" l="1"/>
  <c r="B80" i="46" l="1"/>
  <c r="E80" i="46" s="1"/>
  <c r="C67" i="46" l="1"/>
  <c r="D67" i="46"/>
  <c r="E67" i="46"/>
  <c r="F67" i="46"/>
  <c r="G67" i="46"/>
  <c r="H67" i="46"/>
  <c r="I67" i="46"/>
  <c r="J67" i="46"/>
  <c r="K67" i="46"/>
  <c r="L67" i="46"/>
  <c r="M67" i="46"/>
  <c r="N67" i="46"/>
  <c r="O67" i="46"/>
  <c r="P67" i="46"/>
  <c r="Q67" i="46"/>
  <c r="R67" i="46"/>
  <c r="S67" i="46"/>
  <c r="T67" i="46"/>
  <c r="U67" i="46"/>
  <c r="V67" i="46"/>
  <c r="W67" i="46"/>
  <c r="X67" i="46"/>
  <c r="Y67" i="46"/>
  <c r="Z67" i="46"/>
  <c r="AA67" i="46"/>
  <c r="AB67" i="46"/>
  <c r="AC67" i="46"/>
  <c r="AD67" i="46"/>
  <c r="AE67" i="46"/>
  <c r="AF67" i="46"/>
  <c r="AG67" i="46"/>
  <c r="AH67" i="46"/>
  <c r="AI67" i="46"/>
  <c r="AJ67" i="46"/>
  <c r="AK67" i="46"/>
  <c r="AL67" i="46"/>
  <c r="AM67" i="46"/>
  <c r="AN67" i="46"/>
  <c r="AO67" i="46"/>
  <c r="AP67" i="46"/>
  <c r="AQ67" i="46"/>
  <c r="AR67" i="46"/>
  <c r="AS67" i="46"/>
  <c r="AT67" i="46"/>
  <c r="AU67" i="46"/>
  <c r="AV67" i="46"/>
  <c r="D65" i="17" l="1"/>
  <c r="C64" i="17"/>
  <c r="M66" i="18" l="1"/>
  <c r="M65" i="18"/>
  <c r="C69" i="46"/>
  <c r="C76" i="55" s="1"/>
  <c r="C77" i="55" s="1"/>
  <c r="D69" i="46"/>
  <c r="D76" i="55" s="1"/>
  <c r="D77" i="55" s="1"/>
  <c r="E69" i="46"/>
  <c r="E76" i="55" s="1"/>
  <c r="E77" i="55" s="1"/>
  <c r="F69" i="46"/>
  <c r="F76" i="55" s="1"/>
  <c r="F77" i="55" s="1"/>
  <c r="G69" i="46"/>
  <c r="G76" i="55" s="1"/>
  <c r="G77" i="55" s="1"/>
  <c r="H69" i="46"/>
  <c r="H76" i="55" s="1"/>
  <c r="H77" i="55" s="1"/>
  <c r="I69" i="46"/>
  <c r="I76" i="55" s="1"/>
  <c r="I77" i="55" s="1"/>
  <c r="J69" i="46"/>
  <c r="J76" i="55" s="1"/>
  <c r="J77" i="55" s="1"/>
  <c r="K69" i="46"/>
  <c r="K76" i="55" s="1"/>
  <c r="K77" i="55" s="1"/>
  <c r="L69" i="46"/>
  <c r="L76" i="55" s="1"/>
  <c r="L77" i="55" s="1"/>
  <c r="M69" i="46"/>
  <c r="M76" i="55" s="1"/>
  <c r="M77" i="55" s="1"/>
  <c r="N69" i="46"/>
  <c r="N76" i="55" s="1"/>
  <c r="N77" i="55" s="1"/>
  <c r="O69" i="46"/>
  <c r="O76" i="55" s="1"/>
  <c r="O77" i="55" s="1"/>
  <c r="P69" i="46"/>
  <c r="P76" i="55" s="1"/>
  <c r="P77" i="55" s="1"/>
  <c r="Q69" i="46"/>
  <c r="Q76" i="55" s="1"/>
  <c r="Q77" i="55" s="1"/>
  <c r="R69" i="46"/>
  <c r="R76" i="55" s="1"/>
  <c r="R77" i="55" s="1"/>
  <c r="S69" i="46"/>
  <c r="S76" i="55" s="1"/>
  <c r="S77" i="55" s="1"/>
  <c r="T69" i="46"/>
  <c r="T76" i="55" s="1"/>
  <c r="T77" i="55" s="1"/>
  <c r="U69" i="46"/>
  <c r="U76" i="55" s="1"/>
  <c r="U77" i="55" s="1"/>
  <c r="V69" i="46"/>
  <c r="V76" i="55" s="1"/>
  <c r="V77" i="55" s="1"/>
  <c r="W69" i="46"/>
  <c r="W76" i="55" s="1"/>
  <c r="W77" i="55" s="1"/>
  <c r="X69" i="46"/>
  <c r="X76" i="55" s="1"/>
  <c r="X77" i="55" s="1"/>
  <c r="Y69" i="46"/>
  <c r="Y76" i="55" s="1"/>
  <c r="Y77" i="55" s="1"/>
  <c r="Z69" i="46"/>
  <c r="Z76" i="55" s="1"/>
  <c r="Z77" i="55" s="1"/>
  <c r="AA69" i="46"/>
  <c r="AA76" i="55" s="1"/>
  <c r="AA77" i="55" s="1"/>
  <c r="AB69" i="46"/>
  <c r="AB76" i="55" s="1"/>
  <c r="AB77" i="55" s="1"/>
  <c r="AC69" i="46"/>
  <c r="AC76" i="55" s="1"/>
  <c r="AC77" i="55" s="1"/>
  <c r="AD69" i="46"/>
  <c r="AD76" i="55" s="1"/>
  <c r="AD77" i="55" s="1"/>
  <c r="AE69" i="46"/>
  <c r="AE76" i="55" s="1"/>
  <c r="AE77" i="55" s="1"/>
  <c r="AF69" i="46"/>
  <c r="AF76" i="55" s="1"/>
  <c r="AF77" i="55" s="1"/>
  <c r="AG69" i="46"/>
  <c r="AG76" i="55" s="1"/>
  <c r="AG77" i="55" s="1"/>
  <c r="AH69" i="46"/>
  <c r="AH76" i="55" s="1"/>
  <c r="AH77" i="55" s="1"/>
  <c r="AI69" i="46"/>
  <c r="AI76" i="55" s="1"/>
  <c r="AI77" i="55" s="1"/>
  <c r="AJ69" i="46"/>
  <c r="AJ76" i="55" s="1"/>
  <c r="AJ77" i="55" s="1"/>
  <c r="AK69" i="46"/>
  <c r="AK76" i="55" s="1"/>
  <c r="AK77" i="55" s="1"/>
  <c r="AL69" i="46"/>
  <c r="AL76" i="55" s="1"/>
  <c r="AL77" i="55" s="1"/>
  <c r="AM69" i="46"/>
  <c r="AM76" i="55" s="1"/>
  <c r="AM77" i="55" s="1"/>
  <c r="AN69" i="46"/>
  <c r="AN76" i="55" s="1"/>
  <c r="AN77" i="55" s="1"/>
  <c r="AO69" i="46"/>
  <c r="AO76" i="55" s="1"/>
  <c r="AO77" i="55" s="1"/>
  <c r="AP69" i="46"/>
  <c r="AP76" i="55" s="1"/>
  <c r="AP77" i="55" s="1"/>
  <c r="AQ69" i="46"/>
  <c r="AQ76" i="55" s="1"/>
  <c r="AQ77" i="55" s="1"/>
  <c r="AR69" i="46"/>
  <c r="AR76" i="55" s="1"/>
  <c r="AR77" i="55" s="1"/>
  <c r="AS69" i="46"/>
  <c r="AS76" i="55" s="1"/>
  <c r="AS77" i="55" s="1"/>
  <c r="AT69" i="46"/>
  <c r="AT76" i="55" s="1"/>
  <c r="AT77" i="55" s="1"/>
  <c r="AU69" i="46"/>
  <c r="AU76" i="55" s="1"/>
  <c r="AU77" i="55" s="1"/>
  <c r="AV69" i="46"/>
  <c r="AV76" i="55" s="1"/>
  <c r="AV77" i="55" s="1"/>
  <c r="B21" i="46" l="1"/>
  <c r="B20" i="46"/>
  <c r="B19" i="46"/>
  <c r="B18" i="46"/>
  <c r="B17" i="46"/>
  <c r="B16" i="46"/>
  <c r="B15" i="46"/>
  <c r="B14" i="46"/>
  <c r="B13" i="46"/>
  <c r="B12" i="46"/>
  <c r="B11" i="46"/>
  <c r="B10" i="46"/>
  <c r="B9" i="46"/>
  <c r="B8" i="46"/>
  <c r="B7" i="46"/>
  <c r="B6" i="46"/>
  <c r="B5" i="46"/>
  <c r="B4" i="46"/>
  <c r="B3" i="46"/>
  <c r="B67" i="46" l="1"/>
  <c r="B69" i="46" s="1"/>
  <c r="B76" i="55" s="1"/>
  <c r="B77" i="55" s="1"/>
  <c r="C331" i="19"/>
  <c r="B331" i="19"/>
  <c r="AB94" i="15" l="1"/>
  <c r="AE101" i="19"/>
  <c r="J54" i="17" l="1"/>
  <c r="J55" i="17" s="1"/>
  <c r="J56" i="17" s="1"/>
  <c r="J57" i="17" s="1"/>
  <c r="J58" i="17" s="1"/>
  <c r="J59" i="17" s="1"/>
  <c r="J60" i="17" s="1"/>
  <c r="J61" i="17" s="1"/>
  <c r="J5" i="17"/>
  <c r="J6" i="17" s="1"/>
  <c r="J7" i="17" s="1"/>
  <c r="J8" i="17" s="1"/>
  <c r="J9" i="17" s="1"/>
  <c r="J10" i="17" s="1"/>
  <c r="J11" i="17" s="1"/>
  <c r="J12" i="17" s="1"/>
  <c r="J13" i="17" s="1"/>
  <c r="J14" i="17" s="1"/>
  <c r="J15" i="17" s="1"/>
  <c r="J16" i="17" s="1"/>
  <c r="I5" i="17"/>
  <c r="I6" i="17" s="1"/>
  <c r="I7" i="17" s="1"/>
  <c r="I8" i="17" s="1"/>
  <c r="I9" i="17" s="1"/>
  <c r="I10" i="17" s="1"/>
  <c r="I11" i="17" s="1"/>
  <c r="I12" i="17" s="1"/>
  <c r="I13" i="17" s="1"/>
  <c r="I14" i="17" s="1"/>
  <c r="I15" i="17" s="1"/>
  <c r="I16" i="17" s="1"/>
  <c r="AV83" i="26"/>
  <c r="AU83" i="26"/>
  <c r="AT83" i="26"/>
  <c r="AS83" i="26"/>
  <c r="AR83" i="26"/>
  <c r="AQ83" i="26"/>
  <c r="AP83" i="26"/>
  <c r="AO83" i="26"/>
  <c r="AN83" i="26"/>
  <c r="AM83" i="26"/>
  <c r="AL83" i="26"/>
  <c r="AK83" i="26"/>
  <c r="AJ83" i="26"/>
  <c r="AI83" i="26"/>
  <c r="AH83" i="26"/>
  <c r="AG83" i="26"/>
  <c r="AF83" i="26"/>
  <c r="AE83" i="26"/>
  <c r="AD83" i="26"/>
  <c r="AC83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D57" i="19"/>
  <c r="C57" i="19"/>
  <c r="D101" i="19" l="1"/>
  <c r="AX101" i="19"/>
  <c r="E101" i="19"/>
  <c r="F101" i="19"/>
  <c r="G101" i="19"/>
  <c r="H101" i="19"/>
  <c r="I101" i="19"/>
  <c r="J101" i="19"/>
  <c r="K101" i="19"/>
  <c r="L101" i="19"/>
  <c r="M101" i="19"/>
  <c r="N101" i="19"/>
  <c r="O101" i="19"/>
  <c r="P101" i="19"/>
  <c r="Q101" i="19"/>
  <c r="R101" i="19"/>
  <c r="S101" i="19"/>
  <c r="T101" i="19"/>
  <c r="U101" i="19"/>
  <c r="V101" i="19"/>
  <c r="W101" i="19"/>
  <c r="X101" i="19"/>
  <c r="Y101" i="19"/>
  <c r="Z101" i="19"/>
  <c r="AA101" i="19"/>
  <c r="AB101" i="19"/>
  <c r="AC101" i="19"/>
  <c r="AD101" i="19"/>
  <c r="AF101" i="19"/>
  <c r="AG101" i="19"/>
  <c r="AH101" i="19"/>
  <c r="AI101" i="19"/>
  <c r="AJ101" i="19"/>
  <c r="AK101" i="19"/>
  <c r="AL101" i="19"/>
  <c r="AM101" i="19"/>
  <c r="AN101" i="19"/>
  <c r="AO101" i="19"/>
  <c r="AP101" i="19"/>
  <c r="AQ101" i="19"/>
  <c r="AR101" i="19"/>
  <c r="AS101" i="19"/>
  <c r="AT101" i="19"/>
  <c r="AU101" i="19"/>
  <c r="AV101" i="19"/>
  <c r="AW101" i="19"/>
  <c r="A53" i="13" l="1"/>
  <c r="C5" i="19"/>
  <c r="D5" i="19" s="1"/>
  <c r="D6" i="19" s="1"/>
  <c r="C7" i="19"/>
  <c r="D7" i="19"/>
  <c r="B7" i="19"/>
  <c r="C6" i="19"/>
  <c r="B99" i="19"/>
  <c r="B74" i="19"/>
  <c r="C74" i="19"/>
  <c r="C101" i="19" s="1"/>
  <c r="C106" i="19"/>
  <c r="B106" i="19"/>
  <c r="B18" i="18"/>
  <c r="C110" i="19"/>
  <c r="D110" i="19"/>
  <c r="E110" i="19"/>
  <c r="F110" i="19"/>
  <c r="G110" i="19"/>
  <c r="H110" i="19"/>
  <c r="I110" i="19"/>
  <c r="J110" i="19"/>
  <c r="K110" i="19"/>
  <c r="L110" i="19"/>
  <c r="M110" i="19"/>
  <c r="N110" i="19"/>
  <c r="O110" i="19"/>
  <c r="P110" i="19"/>
  <c r="Q110" i="19"/>
  <c r="R110" i="19"/>
  <c r="S110" i="19"/>
  <c r="T110" i="19"/>
  <c r="U110" i="19"/>
  <c r="V110" i="19"/>
  <c r="W110" i="19"/>
  <c r="X110" i="19"/>
  <c r="Y110" i="19"/>
  <c r="Z110" i="19"/>
  <c r="AA110" i="19"/>
  <c r="AB110" i="19"/>
  <c r="AC110" i="19"/>
  <c r="AD110" i="19"/>
  <c r="AE110" i="19"/>
  <c r="AF110" i="19"/>
  <c r="AG110" i="19"/>
  <c r="AH110" i="19"/>
  <c r="AI110" i="19"/>
  <c r="AJ110" i="19"/>
  <c r="AK110" i="19"/>
  <c r="AL110" i="19"/>
  <c r="AM110" i="19"/>
  <c r="AN110" i="19"/>
  <c r="AO110" i="19"/>
  <c r="AP110" i="19"/>
  <c r="AQ110" i="19"/>
  <c r="AR110" i="19"/>
  <c r="AS110" i="19"/>
  <c r="AT110" i="19"/>
  <c r="AU110" i="19"/>
  <c r="AV110" i="19"/>
  <c r="AW110" i="19"/>
  <c r="AX110" i="19"/>
  <c r="B110" i="19"/>
  <c r="C105" i="19"/>
  <c r="B105" i="19"/>
  <c r="C96" i="40"/>
  <c r="D96" i="40"/>
  <c r="E96" i="40"/>
  <c r="F96" i="40"/>
  <c r="G96" i="40"/>
  <c r="H96" i="40"/>
  <c r="I96" i="40"/>
  <c r="J96" i="40"/>
  <c r="K96" i="40"/>
  <c r="L96" i="40"/>
  <c r="M96" i="40"/>
  <c r="N96" i="40"/>
  <c r="O96" i="40"/>
  <c r="P96" i="40"/>
  <c r="Q96" i="40"/>
  <c r="R96" i="40"/>
  <c r="S96" i="40"/>
  <c r="T96" i="40"/>
  <c r="U96" i="40"/>
  <c r="V96" i="40"/>
  <c r="W96" i="40"/>
  <c r="X96" i="40"/>
  <c r="Y96" i="40"/>
  <c r="Z96" i="40"/>
  <c r="AA96" i="40"/>
  <c r="AB96" i="40"/>
  <c r="AC96" i="40"/>
  <c r="AD96" i="40"/>
  <c r="AE96" i="40"/>
  <c r="AF96" i="40"/>
  <c r="AG96" i="40"/>
  <c r="AH96" i="40"/>
  <c r="AI96" i="40"/>
  <c r="AJ96" i="40"/>
  <c r="AK96" i="40"/>
  <c r="AL96" i="40"/>
  <c r="AM96" i="40"/>
  <c r="AN96" i="40"/>
  <c r="AO96" i="40"/>
  <c r="AP96" i="40"/>
  <c r="AQ96" i="40"/>
  <c r="AR96" i="40"/>
  <c r="AS96" i="40"/>
  <c r="AT96" i="40"/>
  <c r="B96" i="40"/>
  <c r="E95" i="40"/>
  <c r="F95" i="40"/>
  <c r="G95" i="40"/>
  <c r="H95" i="40"/>
  <c r="I95" i="40"/>
  <c r="J95" i="40"/>
  <c r="K95" i="40"/>
  <c r="L95" i="40"/>
  <c r="M95" i="40"/>
  <c r="N95" i="40"/>
  <c r="O95" i="40"/>
  <c r="P95" i="40"/>
  <c r="Q95" i="40"/>
  <c r="R95" i="40"/>
  <c r="S95" i="40"/>
  <c r="T95" i="40"/>
  <c r="U95" i="40"/>
  <c r="V95" i="40"/>
  <c r="W95" i="40"/>
  <c r="X95" i="40"/>
  <c r="Y95" i="40"/>
  <c r="Z95" i="40"/>
  <c r="AA95" i="40"/>
  <c r="AB95" i="40"/>
  <c r="AC95" i="40"/>
  <c r="AD95" i="40"/>
  <c r="AE95" i="40"/>
  <c r="AF95" i="40"/>
  <c r="AG95" i="40"/>
  <c r="AH95" i="40"/>
  <c r="AI95" i="40"/>
  <c r="AJ95" i="40"/>
  <c r="AK95" i="40"/>
  <c r="AL95" i="40"/>
  <c r="AM95" i="40"/>
  <c r="AN95" i="40"/>
  <c r="AO95" i="40"/>
  <c r="AP95" i="40"/>
  <c r="AQ95" i="40"/>
  <c r="AR95" i="40"/>
  <c r="AS95" i="40"/>
  <c r="AT95" i="40"/>
  <c r="B95" i="40"/>
  <c r="C29" i="43"/>
  <c r="D29" i="43"/>
  <c r="E29" i="43"/>
  <c r="F29" i="43"/>
  <c r="G29" i="43"/>
  <c r="H29" i="43"/>
  <c r="I29" i="43"/>
  <c r="J29" i="43"/>
  <c r="B29" i="43"/>
  <c r="C26" i="42"/>
  <c r="D26" i="42"/>
  <c r="E26" i="42"/>
  <c r="F26" i="42"/>
  <c r="G26" i="42"/>
  <c r="H26" i="42"/>
  <c r="I26" i="42"/>
  <c r="J26" i="42"/>
  <c r="B26" i="42"/>
  <c r="C26" i="41"/>
  <c r="D26" i="41"/>
  <c r="E26" i="41"/>
  <c r="F26" i="41"/>
  <c r="G26" i="41"/>
  <c r="H26" i="41"/>
  <c r="I26" i="41"/>
  <c r="J26" i="41"/>
  <c r="B26" i="41"/>
  <c r="C30" i="43"/>
  <c r="D30" i="43"/>
  <c r="E30" i="43"/>
  <c r="F30" i="43"/>
  <c r="G30" i="43"/>
  <c r="H30" i="43"/>
  <c r="I30" i="43"/>
  <c r="J30" i="43"/>
  <c r="B30" i="43"/>
  <c r="C32" i="43"/>
  <c r="D32" i="43"/>
  <c r="E32" i="43"/>
  <c r="F32" i="43"/>
  <c r="G32" i="43"/>
  <c r="H32" i="43"/>
  <c r="I32" i="43"/>
  <c r="J32" i="43"/>
  <c r="B32" i="43"/>
  <c r="C33" i="43"/>
  <c r="D33" i="43"/>
  <c r="E33" i="43"/>
  <c r="F33" i="43"/>
  <c r="G33" i="43"/>
  <c r="H33" i="43"/>
  <c r="I33" i="43"/>
  <c r="J33" i="43"/>
  <c r="B33" i="43"/>
  <c r="C30" i="42"/>
  <c r="D30" i="42"/>
  <c r="E30" i="42"/>
  <c r="F30" i="42"/>
  <c r="G30" i="42"/>
  <c r="H30" i="42"/>
  <c r="I30" i="42"/>
  <c r="J30" i="42"/>
  <c r="B30" i="42"/>
  <c r="C31" i="42"/>
  <c r="D31" i="42"/>
  <c r="E31" i="42"/>
  <c r="F31" i="42"/>
  <c r="G31" i="42"/>
  <c r="H31" i="42"/>
  <c r="I31" i="42"/>
  <c r="J31" i="42"/>
  <c r="B31" i="42"/>
  <c r="C29" i="41"/>
  <c r="D29" i="41"/>
  <c r="E29" i="41"/>
  <c r="F29" i="41"/>
  <c r="G29" i="41"/>
  <c r="H29" i="41"/>
  <c r="I29" i="41"/>
  <c r="J29" i="41"/>
  <c r="B29" i="41"/>
  <c r="J30" i="41"/>
  <c r="I30" i="41"/>
  <c r="H30" i="41"/>
  <c r="G30" i="41"/>
  <c r="F30" i="41"/>
  <c r="E30" i="41"/>
  <c r="D30" i="41"/>
  <c r="C30" i="41"/>
  <c r="B30" i="41"/>
  <c r="O18" i="18"/>
  <c r="O17" i="18"/>
  <c r="O16" i="18"/>
  <c r="O15" i="18"/>
  <c r="O14" i="18"/>
  <c r="O13" i="18"/>
  <c r="O12" i="18"/>
  <c r="O11" i="18"/>
  <c r="O10" i="18"/>
  <c r="O9" i="18"/>
  <c r="O8" i="18"/>
  <c r="O7" i="18"/>
  <c r="J4" i="17"/>
  <c r="I4" i="17"/>
  <c r="Q7" i="18"/>
  <c r="Q8" i="18" s="1"/>
  <c r="Q9" i="18" s="1"/>
  <c r="Q10" i="18" s="1"/>
  <c r="Q11" i="18" s="1"/>
  <c r="Q12" i="18" s="1"/>
  <c r="Q13" i="18" s="1"/>
  <c r="Q14" i="18" s="1"/>
  <c r="Q15" i="18" s="1"/>
  <c r="Q16" i="18" s="1"/>
  <c r="Q17" i="18" s="1"/>
  <c r="Q6" i="18"/>
  <c r="U6" i="18" s="1"/>
  <c r="U7" i="18" s="1"/>
  <c r="U8" i="18" s="1"/>
  <c r="U9" i="18" s="1"/>
  <c r="U10" i="18" s="1"/>
  <c r="U11" i="18" s="1"/>
  <c r="U12" i="18" s="1"/>
  <c r="U13" i="18" s="1"/>
  <c r="U14" i="18" s="1"/>
  <c r="U15" i="18" s="1"/>
  <c r="U16" i="18" s="1"/>
  <c r="U17" i="18" s="1"/>
  <c r="U18" i="18" s="1"/>
  <c r="U19" i="18" s="1"/>
  <c r="U20" i="18" s="1"/>
  <c r="U21" i="18" s="1"/>
  <c r="U22" i="18" s="1"/>
  <c r="U23" i="18" s="1"/>
  <c r="U24" i="18" s="1"/>
  <c r="U25" i="18" s="1"/>
  <c r="U26" i="18" s="1"/>
  <c r="U27" i="18" s="1"/>
  <c r="U28" i="18" s="1"/>
  <c r="U29" i="18" s="1"/>
  <c r="U30" i="18" s="1"/>
  <c r="U31" i="18" s="1"/>
  <c r="U32" i="18" s="1"/>
  <c r="U33" i="18" s="1"/>
  <c r="U34" i="18" s="1"/>
  <c r="U35" i="18" s="1"/>
  <c r="U36" i="18" s="1"/>
  <c r="U37" i="18" s="1"/>
  <c r="U38" i="18" s="1"/>
  <c r="U39" i="18" s="1"/>
  <c r="U40" i="18" s="1"/>
  <c r="U41" i="18" s="1"/>
  <c r="B17" i="18"/>
  <c r="B16" i="18"/>
  <c r="B15" i="18"/>
  <c r="B14" i="18"/>
  <c r="B13" i="18"/>
  <c r="B12" i="18"/>
  <c r="B11" i="18"/>
  <c r="B10" i="18"/>
  <c r="B9" i="18"/>
  <c r="B8" i="18"/>
  <c r="B7" i="18"/>
  <c r="B6" i="18"/>
  <c r="P6" i="18" s="1"/>
  <c r="H6" i="17"/>
  <c r="O4" i="17"/>
  <c r="O5" i="17" s="1"/>
  <c r="O6" i="17" s="1"/>
  <c r="O7" i="17" s="1"/>
  <c r="O8" i="17" s="1"/>
  <c r="O9" i="17" s="1"/>
  <c r="O10" i="17" s="1"/>
  <c r="O11" i="17" s="1"/>
  <c r="O12" i="17" s="1"/>
  <c r="O13" i="17" s="1"/>
  <c r="O14" i="17" s="1"/>
  <c r="O15" i="17" s="1"/>
  <c r="O16" i="17" s="1"/>
  <c r="N4" i="17"/>
  <c r="N5" i="17" s="1"/>
  <c r="N6" i="17" s="1"/>
  <c r="N7" i="17" s="1"/>
  <c r="N8" i="17" s="1"/>
  <c r="N9" i="17" s="1"/>
  <c r="N10" i="17" s="1"/>
  <c r="N11" i="17" s="1"/>
  <c r="N12" i="17" s="1"/>
  <c r="N13" i="17" s="1"/>
  <c r="N14" i="17" s="1"/>
  <c r="N15" i="17" s="1"/>
  <c r="N16" i="17" s="1"/>
  <c r="L4" i="17"/>
  <c r="G16" i="17"/>
  <c r="L16" i="17" s="1"/>
  <c r="G15" i="17"/>
  <c r="L15" i="17" s="1"/>
  <c r="G14" i="17"/>
  <c r="L14" i="17" s="1"/>
  <c r="G13" i="17"/>
  <c r="L13" i="17" s="1"/>
  <c r="G12" i="17"/>
  <c r="L12" i="17" s="1"/>
  <c r="G11" i="17"/>
  <c r="L11" i="17" s="1"/>
  <c r="G10" i="17"/>
  <c r="L10" i="17" s="1"/>
  <c r="G9" i="17"/>
  <c r="L9" i="17" s="1"/>
  <c r="G8" i="17"/>
  <c r="L8" i="17" s="1"/>
  <c r="G7" i="17"/>
  <c r="L7" i="17" s="1"/>
  <c r="G6" i="17"/>
  <c r="L6" i="17" s="1"/>
  <c r="G5" i="17"/>
  <c r="L5" i="17" s="1"/>
  <c r="B16" i="17"/>
  <c r="B5" i="17"/>
  <c r="B6" i="17"/>
  <c r="B7" i="17"/>
  <c r="B8" i="17"/>
  <c r="B9" i="17"/>
  <c r="B10" i="17"/>
  <c r="B11" i="17"/>
  <c r="B12" i="17"/>
  <c r="B13" i="17"/>
  <c r="B14" i="17"/>
  <c r="B15" i="17"/>
  <c r="B4" i="17"/>
  <c r="M4" i="17" s="1"/>
  <c r="H4" i="17" l="1"/>
  <c r="T6" i="18"/>
  <c r="T7" i="18" s="1"/>
  <c r="T8" i="18" s="1"/>
  <c r="T9" i="18" s="1"/>
  <c r="T10" i="18" s="1"/>
  <c r="T11" i="18" s="1"/>
  <c r="T12" i="18" s="1"/>
  <c r="T13" i="18" s="1"/>
  <c r="T14" i="18" s="1"/>
  <c r="T15" i="18" s="1"/>
  <c r="T16" i="18" s="1"/>
  <c r="T17" i="18" s="1"/>
  <c r="T18" i="18" s="1"/>
  <c r="M5" i="17"/>
  <c r="M6" i="17" s="1"/>
  <c r="M7" i="17" s="1"/>
  <c r="M8" i="17" s="1"/>
  <c r="M9" i="17" s="1"/>
  <c r="M10" i="17" s="1"/>
  <c r="M11" i="17" s="1"/>
  <c r="M12" i="17" s="1"/>
  <c r="M13" i="17" s="1"/>
  <c r="M14" i="17" s="1"/>
  <c r="M15" i="17" s="1"/>
  <c r="M16" i="17" s="1"/>
  <c r="AN102" i="19"/>
  <c r="AN103" i="19" s="1"/>
  <c r="AN109" i="19" s="1"/>
  <c r="AL102" i="19"/>
  <c r="AL103" i="19" s="1"/>
  <c r="AL109" i="19" s="1"/>
  <c r="AJ102" i="19"/>
  <c r="AJ103" i="19" s="1"/>
  <c r="AJ109" i="19" s="1"/>
  <c r="AH102" i="19"/>
  <c r="AH103" i="19" s="1"/>
  <c r="AH109" i="19" s="1"/>
  <c r="AF102" i="19"/>
  <c r="AF103" i="19" s="1"/>
  <c r="AF109" i="19" s="1"/>
  <c r="AD102" i="19"/>
  <c r="AD103" i="19" s="1"/>
  <c r="AD109" i="19" s="1"/>
  <c r="AB102" i="19"/>
  <c r="AB103" i="19" s="1"/>
  <c r="AB109" i="19" s="1"/>
  <c r="Z102" i="19"/>
  <c r="Z103" i="19" s="1"/>
  <c r="Z109" i="19" s="1"/>
  <c r="X102" i="19"/>
  <c r="X103" i="19" s="1"/>
  <c r="X109" i="19" s="1"/>
  <c r="V102" i="19"/>
  <c r="V103" i="19" s="1"/>
  <c r="V109" i="19" s="1"/>
  <c r="T102" i="19"/>
  <c r="T103" i="19" s="1"/>
  <c r="T109" i="19" s="1"/>
  <c r="R102" i="19"/>
  <c r="M102" i="19"/>
  <c r="M103" i="19" s="1"/>
  <c r="M109" i="19" s="1"/>
  <c r="K102" i="19"/>
  <c r="K103" i="19" s="1"/>
  <c r="K109" i="19" s="1"/>
  <c r="I102" i="19"/>
  <c r="I103" i="19" s="1"/>
  <c r="I109" i="19" s="1"/>
  <c r="G102" i="19"/>
  <c r="G103" i="19" s="1"/>
  <c r="G109" i="19" s="1"/>
  <c r="E102" i="19"/>
  <c r="E103" i="19" s="1"/>
  <c r="E109" i="19" s="1"/>
  <c r="AO102" i="19"/>
  <c r="AO103" i="19" s="1"/>
  <c r="AO109" i="19" s="1"/>
  <c r="B102" i="19"/>
  <c r="AM102" i="19"/>
  <c r="AM103" i="19" s="1"/>
  <c r="AM109" i="19" s="1"/>
  <c r="AK102" i="19"/>
  <c r="AK103" i="19" s="1"/>
  <c r="AK109" i="19" s="1"/>
  <c r="AI102" i="19"/>
  <c r="AI103" i="19" s="1"/>
  <c r="AI109" i="19" s="1"/>
  <c r="AG102" i="19"/>
  <c r="AG103" i="19" s="1"/>
  <c r="AG109" i="19" s="1"/>
  <c r="AE102" i="19"/>
  <c r="AE103" i="19" s="1"/>
  <c r="AE109" i="19" s="1"/>
  <c r="AC102" i="19"/>
  <c r="AC103" i="19" s="1"/>
  <c r="AC109" i="19" s="1"/>
  <c r="AA102" i="19"/>
  <c r="AA103" i="19" s="1"/>
  <c r="AA109" i="19" s="1"/>
  <c r="Y102" i="19"/>
  <c r="Y103" i="19" s="1"/>
  <c r="Y109" i="19" s="1"/>
  <c r="W102" i="19"/>
  <c r="W103" i="19" s="1"/>
  <c r="W109" i="19" s="1"/>
  <c r="U102" i="19"/>
  <c r="U103" i="19" s="1"/>
  <c r="U109" i="19" s="1"/>
  <c r="S102" i="19"/>
  <c r="S103" i="19" s="1"/>
  <c r="S109" i="19" s="1"/>
  <c r="Q102" i="19"/>
  <c r="Q103" i="19" s="1"/>
  <c r="Q109" i="19" s="1"/>
  <c r="L102" i="19"/>
  <c r="L103" i="19" s="1"/>
  <c r="L109" i="19" s="1"/>
  <c r="J102" i="19"/>
  <c r="J103" i="19" s="1"/>
  <c r="J109" i="19" s="1"/>
  <c r="H102" i="19"/>
  <c r="H103" i="19" s="1"/>
  <c r="H109" i="19" s="1"/>
  <c r="F102" i="19"/>
  <c r="F103" i="19" s="1"/>
  <c r="F109" i="19" s="1"/>
  <c r="B5" i="19"/>
  <c r="B6" i="19" s="1"/>
  <c r="B101" i="19"/>
  <c r="AP102" i="19"/>
  <c r="AP103" i="19" s="1"/>
  <c r="AP109" i="19" s="1"/>
  <c r="N102" i="19"/>
  <c r="N103" i="19" s="1"/>
  <c r="N109" i="19" s="1"/>
  <c r="AW102" i="19"/>
  <c r="AW103" i="19" s="1"/>
  <c r="AW109" i="19" s="1"/>
  <c r="AV102" i="19"/>
  <c r="AV103" i="19" s="1"/>
  <c r="AV109" i="19" s="1"/>
  <c r="P102" i="19"/>
  <c r="P103" i="19" s="1"/>
  <c r="P109" i="19" s="1"/>
  <c r="AU102" i="19"/>
  <c r="AU103" i="19" s="1"/>
  <c r="AU109" i="19" s="1"/>
  <c r="AQ102" i="19"/>
  <c r="AQ103" i="19" s="1"/>
  <c r="AQ109" i="19" s="1"/>
  <c r="O102" i="19"/>
  <c r="O103" i="19" s="1"/>
  <c r="O109" i="19" s="1"/>
  <c r="AS102" i="19"/>
  <c r="AS103" i="19" s="1"/>
  <c r="AS109" i="19" s="1"/>
  <c r="AR102" i="19"/>
  <c r="AR103" i="19" s="1"/>
  <c r="AR109" i="19" s="1"/>
  <c r="AX102" i="19"/>
  <c r="AX103" i="19" s="1"/>
  <c r="AX109" i="19" s="1"/>
  <c r="AT102" i="19"/>
  <c r="AT103" i="19" s="1"/>
  <c r="AT109" i="19" s="1"/>
  <c r="B107" i="19"/>
  <c r="C107" i="19"/>
  <c r="R103" i="19"/>
  <c r="R109" i="19" s="1"/>
  <c r="P7" i="18"/>
  <c r="P8" i="18" s="1"/>
  <c r="P9" i="18" s="1"/>
  <c r="P10" i="18" s="1"/>
  <c r="P11" i="18" s="1"/>
  <c r="P12" i="18" s="1"/>
  <c r="P13" i="18" s="1"/>
  <c r="P14" i="18" s="1"/>
  <c r="P15" i="18" s="1"/>
  <c r="P16" i="18" s="1"/>
  <c r="P17" i="18" s="1"/>
  <c r="P18" i="18" s="1"/>
  <c r="Q18" i="18"/>
  <c r="H8" i="17"/>
  <c r="H9" i="17"/>
  <c r="H7" i="17"/>
  <c r="H5" i="17"/>
  <c r="B25" i="42"/>
  <c r="C28" i="43"/>
  <c r="D28" i="43"/>
  <c r="E28" i="43"/>
  <c r="F28" i="43"/>
  <c r="G28" i="43"/>
  <c r="H28" i="43"/>
  <c r="I28" i="43"/>
  <c r="J28" i="43"/>
  <c r="B28" i="43"/>
  <c r="J25" i="41"/>
  <c r="I25" i="41"/>
  <c r="H25" i="41"/>
  <c r="G25" i="41"/>
  <c r="F25" i="41"/>
  <c r="E25" i="41"/>
  <c r="D25" i="41"/>
  <c r="C25" i="41"/>
  <c r="B25" i="41"/>
  <c r="C25" i="42"/>
  <c r="D25" i="42"/>
  <c r="E25" i="42"/>
  <c r="F25" i="42"/>
  <c r="G25" i="42"/>
  <c r="H25" i="42"/>
  <c r="I25" i="42"/>
  <c r="J25" i="42"/>
  <c r="B103" i="19" l="1"/>
  <c r="B109" i="19"/>
  <c r="H10" i="17"/>
  <c r="D52" i="40"/>
  <c r="D95" i="40" s="1"/>
  <c r="D102" i="19" s="1"/>
  <c r="D103" i="19" s="1"/>
  <c r="D109" i="19" s="1"/>
  <c r="C52" i="40"/>
  <c r="A67" i="39"/>
  <c r="A66" i="39"/>
  <c r="A73" i="39"/>
  <c r="A72" i="39"/>
  <c r="A71" i="39"/>
  <c r="A10" i="39"/>
  <c r="A11" i="39"/>
  <c r="A12" i="39"/>
  <c r="A13" i="39"/>
  <c r="A14" i="39"/>
  <c r="A15" i="39"/>
  <c r="A16" i="39"/>
  <c r="A17" i="39"/>
  <c r="A18" i="39"/>
  <c r="A19" i="39"/>
  <c r="A20" i="39"/>
  <c r="A21" i="39"/>
  <c r="A22" i="39"/>
  <c r="A23" i="39"/>
  <c r="A24" i="39"/>
  <c r="A25" i="39"/>
  <c r="A26" i="39"/>
  <c r="A27" i="39"/>
  <c r="A28" i="39"/>
  <c r="A29" i="39"/>
  <c r="A30" i="39"/>
  <c r="A31" i="39"/>
  <c r="A32" i="39"/>
  <c r="A33" i="39"/>
  <c r="A34" i="39"/>
  <c r="A35" i="39"/>
  <c r="A36" i="39"/>
  <c r="A38" i="39"/>
  <c r="A39" i="39"/>
  <c r="A40" i="39"/>
  <c r="A41" i="39"/>
  <c r="A42" i="39"/>
  <c r="A43" i="39"/>
  <c r="A44" i="39"/>
  <c r="A45" i="39"/>
  <c r="A46" i="39"/>
  <c r="A47" i="39"/>
  <c r="A48" i="39"/>
  <c r="A49" i="39"/>
  <c r="A50" i="39"/>
  <c r="A51" i="39"/>
  <c r="A52" i="39"/>
  <c r="A53" i="39"/>
  <c r="A54" i="39"/>
  <c r="A55" i="39"/>
  <c r="A56" i="39"/>
  <c r="A57" i="39"/>
  <c r="A58" i="39"/>
  <c r="A59" i="39"/>
  <c r="A60" i="39"/>
  <c r="A61" i="39"/>
  <c r="A62" i="39"/>
  <c r="A63" i="39"/>
  <c r="A9" i="39"/>
  <c r="C95" i="40" l="1"/>
  <c r="H11" i="17"/>
  <c r="AQ318" i="19"/>
  <c r="AQ324" i="19"/>
  <c r="D92" i="26"/>
  <c r="E92" i="26"/>
  <c r="F92" i="26"/>
  <c r="G92" i="26"/>
  <c r="H92" i="26"/>
  <c r="I92" i="26"/>
  <c r="J92" i="26"/>
  <c r="K92" i="26"/>
  <c r="L92" i="26"/>
  <c r="M92" i="26"/>
  <c r="N92" i="26"/>
  <c r="O92" i="26"/>
  <c r="P92" i="26"/>
  <c r="Q92" i="26"/>
  <c r="R92" i="26"/>
  <c r="S92" i="26"/>
  <c r="T92" i="26"/>
  <c r="U92" i="26"/>
  <c r="V92" i="26"/>
  <c r="W92" i="26"/>
  <c r="X92" i="26"/>
  <c r="Y92" i="26"/>
  <c r="Z92" i="26"/>
  <c r="AA92" i="26"/>
  <c r="AB92" i="26"/>
  <c r="AC92" i="26"/>
  <c r="AD92" i="26"/>
  <c r="AE92" i="26"/>
  <c r="AF92" i="26"/>
  <c r="AG92" i="26"/>
  <c r="AH92" i="26"/>
  <c r="AI92" i="26"/>
  <c r="AJ92" i="26"/>
  <c r="AK92" i="26"/>
  <c r="AL92" i="26"/>
  <c r="AM92" i="26"/>
  <c r="AN92" i="26"/>
  <c r="AO92" i="26"/>
  <c r="AP92" i="26"/>
  <c r="AQ92" i="26"/>
  <c r="AR92" i="26"/>
  <c r="AS92" i="26"/>
  <c r="AT92" i="26"/>
  <c r="C92" i="26"/>
  <c r="B92" i="26"/>
  <c r="AV91" i="26"/>
  <c r="AV93" i="26" s="1"/>
  <c r="AU91" i="26"/>
  <c r="AU93" i="26" s="1"/>
  <c r="AT91" i="26"/>
  <c r="AS91" i="26"/>
  <c r="AR91" i="26"/>
  <c r="AQ91" i="26"/>
  <c r="AP91" i="26"/>
  <c r="AO91" i="26"/>
  <c r="AN91" i="26"/>
  <c r="AM91" i="26"/>
  <c r="AL91" i="26"/>
  <c r="AK91" i="26"/>
  <c r="AJ91" i="26"/>
  <c r="AI91" i="26"/>
  <c r="AH91" i="26"/>
  <c r="AG91" i="26"/>
  <c r="AF91" i="26"/>
  <c r="AE91" i="26"/>
  <c r="AD91" i="26"/>
  <c r="AC91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C95" i="15"/>
  <c r="D95" i="15"/>
  <c r="E95" i="15"/>
  <c r="F95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W95" i="15"/>
  <c r="X95" i="15"/>
  <c r="Y95" i="15"/>
  <c r="Z95" i="15"/>
  <c r="AA95" i="15"/>
  <c r="AB95" i="15"/>
  <c r="AC95" i="15"/>
  <c r="AD95" i="15"/>
  <c r="AE95" i="15"/>
  <c r="AF95" i="15"/>
  <c r="AG95" i="15"/>
  <c r="AH95" i="15"/>
  <c r="AI95" i="15"/>
  <c r="AJ95" i="15"/>
  <c r="AK95" i="15"/>
  <c r="AL95" i="15"/>
  <c r="AM95" i="15"/>
  <c r="AN95" i="15"/>
  <c r="AO95" i="15"/>
  <c r="AP95" i="15"/>
  <c r="AQ95" i="15"/>
  <c r="AR95" i="15"/>
  <c r="AS95" i="15"/>
  <c r="AT95" i="15"/>
  <c r="AU95" i="15"/>
  <c r="B95" i="15"/>
  <c r="AU94" i="15"/>
  <c r="AT94" i="15"/>
  <c r="AS94" i="15"/>
  <c r="AR94" i="15"/>
  <c r="AQ94" i="15"/>
  <c r="AP94" i="15"/>
  <c r="AO94" i="15"/>
  <c r="AN94" i="15"/>
  <c r="AM94" i="15"/>
  <c r="AL94" i="15"/>
  <c r="AK94" i="15"/>
  <c r="AJ94" i="15"/>
  <c r="AI94" i="15"/>
  <c r="AH94" i="15"/>
  <c r="AG94" i="15"/>
  <c r="AF94" i="15"/>
  <c r="AE94" i="15"/>
  <c r="AD94" i="15"/>
  <c r="AC94" i="15"/>
  <c r="AA94" i="15"/>
  <c r="Z94" i="15"/>
  <c r="Y94" i="15"/>
  <c r="X94" i="15"/>
  <c r="W94" i="15"/>
  <c r="V94" i="15"/>
  <c r="U94" i="15"/>
  <c r="T94" i="15"/>
  <c r="S94" i="15"/>
  <c r="R94" i="15"/>
  <c r="Q94" i="15"/>
  <c r="P94" i="15"/>
  <c r="O94" i="15"/>
  <c r="N94" i="15"/>
  <c r="M94" i="15"/>
  <c r="L94" i="15"/>
  <c r="K94" i="15"/>
  <c r="J94" i="15"/>
  <c r="I94" i="15"/>
  <c r="H94" i="15"/>
  <c r="G94" i="15"/>
  <c r="F94" i="15"/>
  <c r="E94" i="15"/>
  <c r="D94" i="15"/>
  <c r="C94" i="15"/>
  <c r="B94" i="15"/>
  <c r="C87" i="26"/>
  <c r="D87" i="26"/>
  <c r="E87" i="26"/>
  <c r="F87" i="26"/>
  <c r="G87" i="26"/>
  <c r="H87" i="26"/>
  <c r="I87" i="26"/>
  <c r="J87" i="26"/>
  <c r="K87" i="26"/>
  <c r="L87" i="26"/>
  <c r="M87" i="26"/>
  <c r="N87" i="26"/>
  <c r="O87" i="26"/>
  <c r="P87" i="26"/>
  <c r="Q87" i="26"/>
  <c r="R87" i="26"/>
  <c r="S87" i="26"/>
  <c r="T87" i="26"/>
  <c r="U87" i="26"/>
  <c r="V87" i="26"/>
  <c r="W87" i="26"/>
  <c r="X87" i="26"/>
  <c r="Y87" i="26"/>
  <c r="Z87" i="26"/>
  <c r="AA87" i="26"/>
  <c r="AB87" i="26"/>
  <c r="AC87" i="26"/>
  <c r="AD87" i="26"/>
  <c r="AE87" i="26"/>
  <c r="AF87" i="26"/>
  <c r="AG87" i="26"/>
  <c r="AH87" i="26"/>
  <c r="AI87" i="26"/>
  <c r="AJ87" i="26"/>
  <c r="AK87" i="26"/>
  <c r="AL87" i="26"/>
  <c r="AM87" i="26"/>
  <c r="AN87" i="26"/>
  <c r="AO87" i="26"/>
  <c r="AP87" i="26"/>
  <c r="AQ87" i="26"/>
  <c r="AR87" i="26"/>
  <c r="AS87" i="26"/>
  <c r="AT87" i="26"/>
  <c r="AU87" i="26"/>
  <c r="AV87" i="26"/>
  <c r="B87" i="26"/>
  <c r="C83" i="31"/>
  <c r="D83" i="31"/>
  <c r="E83" i="31"/>
  <c r="F83" i="31"/>
  <c r="G83" i="31"/>
  <c r="H83" i="31"/>
  <c r="I83" i="31"/>
  <c r="J83" i="31"/>
  <c r="K83" i="31"/>
  <c r="L83" i="31"/>
  <c r="M83" i="31"/>
  <c r="N83" i="31"/>
  <c r="O83" i="31"/>
  <c r="P83" i="31"/>
  <c r="Q83" i="31"/>
  <c r="R83" i="31"/>
  <c r="S83" i="31"/>
  <c r="T83" i="31"/>
  <c r="U83" i="31"/>
  <c r="V83" i="31"/>
  <c r="W83" i="31"/>
  <c r="X83" i="31"/>
  <c r="Y83" i="31"/>
  <c r="Z83" i="31"/>
  <c r="AA83" i="31"/>
  <c r="AB83" i="31"/>
  <c r="AC83" i="31"/>
  <c r="AD83" i="31"/>
  <c r="AE83" i="31"/>
  <c r="AF83" i="31"/>
  <c r="AG83" i="31"/>
  <c r="AH83" i="31"/>
  <c r="AI83" i="31"/>
  <c r="AJ83" i="31"/>
  <c r="AK83" i="31"/>
  <c r="AL83" i="31"/>
  <c r="AM83" i="31"/>
  <c r="AN83" i="31"/>
  <c r="AO83" i="31"/>
  <c r="AP83" i="31"/>
  <c r="AQ83" i="31"/>
  <c r="AR83" i="31"/>
  <c r="AS83" i="31"/>
  <c r="AT83" i="31"/>
  <c r="AU83" i="31"/>
  <c r="AV83" i="31"/>
  <c r="AW83" i="31"/>
  <c r="AX83" i="31"/>
  <c r="AY83" i="31"/>
  <c r="AZ83" i="31"/>
  <c r="B83" i="31"/>
  <c r="C82" i="31"/>
  <c r="D82" i="31"/>
  <c r="E82" i="31"/>
  <c r="F82" i="31"/>
  <c r="G82" i="31"/>
  <c r="H82" i="31"/>
  <c r="I82" i="31"/>
  <c r="J82" i="31"/>
  <c r="K82" i="31"/>
  <c r="L82" i="31"/>
  <c r="M82" i="31"/>
  <c r="N82" i="31"/>
  <c r="O82" i="31"/>
  <c r="P82" i="31"/>
  <c r="Q82" i="31"/>
  <c r="R82" i="31"/>
  <c r="S82" i="31"/>
  <c r="T82" i="31"/>
  <c r="U82" i="31"/>
  <c r="V82" i="31"/>
  <c r="W82" i="31"/>
  <c r="X82" i="31"/>
  <c r="Y82" i="31"/>
  <c r="Z82" i="31"/>
  <c r="AA82" i="31"/>
  <c r="AB82" i="31"/>
  <c r="AC82" i="31"/>
  <c r="AD82" i="31"/>
  <c r="AE82" i="31"/>
  <c r="AF82" i="31"/>
  <c r="AG82" i="31"/>
  <c r="AH82" i="31"/>
  <c r="AI82" i="31"/>
  <c r="AJ82" i="31"/>
  <c r="AK82" i="31"/>
  <c r="AL82" i="31"/>
  <c r="AM82" i="31"/>
  <c r="AN82" i="31"/>
  <c r="AO82" i="31"/>
  <c r="AP82" i="31"/>
  <c r="AQ82" i="31"/>
  <c r="AR82" i="31"/>
  <c r="AS82" i="31"/>
  <c r="AT82" i="31"/>
  <c r="AU82" i="31"/>
  <c r="AV82" i="31"/>
  <c r="AW82" i="31"/>
  <c r="AX82" i="31"/>
  <c r="AY82" i="31"/>
  <c r="AZ82" i="31"/>
  <c r="B82" i="31"/>
  <c r="C83" i="35"/>
  <c r="D83" i="35"/>
  <c r="E83" i="35"/>
  <c r="F83" i="35"/>
  <c r="G83" i="35"/>
  <c r="H83" i="35"/>
  <c r="I83" i="35"/>
  <c r="J83" i="35"/>
  <c r="K83" i="35"/>
  <c r="L83" i="35"/>
  <c r="M83" i="35"/>
  <c r="N83" i="35"/>
  <c r="O83" i="35"/>
  <c r="P83" i="35"/>
  <c r="Q83" i="35"/>
  <c r="R83" i="35"/>
  <c r="S83" i="35"/>
  <c r="T83" i="35"/>
  <c r="U83" i="35"/>
  <c r="V83" i="35"/>
  <c r="W83" i="35"/>
  <c r="X83" i="35"/>
  <c r="Y83" i="35"/>
  <c r="Z83" i="35"/>
  <c r="AA83" i="35"/>
  <c r="AB83" i="35"/>
  <c r="AC83" i="35"/>
  <c r="AD83" i="35"/>
  <c r="AE83" i="35"/>
  <c r="AF83" i="35"/>
  <c r="AG83" i="35"/>
  <c r="AH83" i="35"/>
  <c r="AI83" i="35"/>
  <c r="AJ83" i="35"/>
  <c r="AK83" i="35"/>
  <c r="AL83" i="35"/>
  <c r="AM83" i="35"/>
  <c r="AN83" i="35"/>
  <c r="AO83" i="35"/>
  <c r="AP83" i="35"/>
  <c r="AQ83" i="35"/>
  <c r="AR83" i="35"/>
  <c r="AS83" i="35"/>
  <c r="AT83" i="35"/>
  <c r="AU83" i="35"/>
  <c r="AV83" i="35"/>
  <c r="AW83" i="35"/>
  <c r="AX83" i="35"/>
  <c r="B83" i="35"/>
  <c r="C76" i="35"/>
  <c r="D76" i="35"/>
  <c r="E76" i="35"/>
  <c r="F76" i="35"/>
  <c r="G76" i="35"/>
  <c r="H76" i="35"/>
  <c r="I76" i="35"/>
  <c r="J76" i="35"/>
  <c r="K76" i="35"/>
  <c r="L76" i="35"/>
  <c r="M76" i="35"/>
  <c r="N76" i="35"/>
  <c r="O76" i="35"/>
  <c r="P76" i="35"/>
  <c r="Q76" i="35"/>
  <c r="R76" i="35"/>
  <c r="S76" i="35"/>
  <c r="T76" i="35"/>
  <c r="U76" i="35"/>
  <c r="V76" i="35"/>
  <c r="W76" i="35"/>
  <c r="X76" i="35"/>
  <c r="Y76" i="35"/>
  <c r="Z76" i="35"/>
  <c r="AA76" i="35"/>
  <c r="AB76" i="35"/>
  <c r="AC76" i="35"/>
  <c r="AD76" i="35"/>
  <c r="AE76" i="35"/>
  <c r="AF76" i="35"/>
  <c r="AG76" i="35"/>
  <c r="AH76" i="35"/>
  <c r="AI76" i="35"/>
  <c r="AJ76" i="35"/>
  <c r="AK76" i="35"/>
  <c r="AL76" i="35"/>
  <c r="AM76" i="35"/>
  <c r="AN76" i="35"/>
  <c r="AO76" i="35"/>
  <c r="AP76" i="35"/>
  <c r="AQ76" i="35"/>
  <c r="AR76" i="35"/>
  <c r="AS76" i="35"/>
  <c r="AT76" i="35"/>
  <c r="AU76" i="35"/>
  <c r="AV76" i="35"/>
  <c r="B76" i="35"/>
  <c r="C75" i="35"/>
  <c r="C74" i="46" s="1"/>
  <c r="C75" i="46" s="1"/>
  <c r="D75" i="35"/>
  <c r="D74" i="46" s="1"/>
  <c r="D75" i="46" s="1"/>
  <c r="E75" i="35"/>
  <c r="E74" i="46" s="1"/>
  <c r="E75" i="46" s="1"/>
  <c r="F75" i="35"/>
  <c r="F74" i="46" s="1"/>
  <c r="F75" i="46" s="1"/>
  <c r="G75" i="35"/>
  <c r="G74" i="46" s="1"/>
  <c r="G75" i="46" s="1"/>
  <c r="H75" i="35"/>
  <c r="H74" i="46" s="1"/>
  <c r="H75" i="46" s="1"/>
  <c r="I75" i="35"/>
  <c r="I74" i="46" s="1"/>
  <c r="I75" i="46" s="1"/>
  <c r="J75" i="35"/>
  <c r="J74" i="46" s="1"/>
  <c r="J75" i="46" s="1"/>
  <c r="K75" i="35"/>
  <c r="K74" i="46" s="1"/>
  <c r="K75" i="46" s="1"/>
  <c r="L75" i="35"/>
  <c r="L74" i="46" s="1"/>
  <c r="L75" i="46" s="1"/>
  <c r="M75" i="35"/>
  <c r="M74" i="46" s="1"/>
  <c r="M75" i="46" s="1"/>
  <c r="N75" i="35"/>
  <c r="N74" i="46" s="1"/>
  <c r="N75" i="46" s="1"/>
  <c r="O75" i="35"/>
  <c r="O74" i="46" s="1"/>
  <c r="O75" i="46" s="1"/>
  <c r="P75" i="35"/>
  <c r="P74" i="46" s="1"/>
  <c r="P75" i="46" s="1"/>
  <c r="Q75" i="35"/>
  <c r="Q74" i="46" s="1"/>
  <c r="Q75" i="46" s="1"/>
  <c r="R75" i="35"/>
  <c r="R74" i="46" s="1"/>
  <c r="R75" i="46" s="1"/>
  <c r="S75" i="35"/>
  <c r="S74" i="46" s="1"/>
  <c r="S75" i="46" s="1"/>
  <c r="T75" i="35"/>
  <c r="T74" i="46" s="1"/>
  <c r="T75" i="46" s="1"/>
  <c r="U75" i="35"/>
  <c r="U74" i="46" s="1"/>
  <c r="U75" i="46" s="1"/>
  <c r="V75" i="35"/>
  <c r="V74" i="46" s="1"/>
  <c r="V75" i="46" s="1"/>
  <c r="W75" i="35"/>
  <c r="W74" i="46" s="1"/>
  <c r="W75" i="46" s="1"/>
  <c r="X75" i="35"/>
  <c r="X74" i="46" s="1"/>
  <c r="X75" i="46" s="1"/>
  <c r="Y75" i="35"/>
  <c r="Y74" i="46" s="1"/>
  <c r="Y75" i="46" s="1"/>
  <c r="Z75" i="35"/>
  <c r="Z74" i="46" s="1"/>
  <c r="Z75" i="46" s="1"/>
  <c r="AA75" i="35"/>
  <c r="AA74" i="46" s="1"/>
  <c r="AA75" i="46" s="1"/>
  <c r="AB75" i="35"/>
  <c r="AB74" i="46" s="1"/>
  <c r="AB75" i="46" s="1"/>
  <c r="AC75" i="35"/>
  <c r="AC74" i="46" s="1"/>
  <c r="AC75" i="46" s="1"/>
  <c r="AD75" i="35"/>
  <c r="AD74" i="46" s="1"/>
  <c r="AD75" i="46" s="1"/>
  <c r="AE75" i="35"/>
  <c r="AE74" i="46" s="1"/>
  <c r="AE75" i="46" s="1"/>
  <c r="AF75" i="35"/>
  <c r="AF74" i="46" s="1"/>
  <c r="AF75" i="46" s="1"/>
  <c r="AG75" i="35"/>
  <c r="AG74" i="46" s="1"/>
  <c r="AG75" i="46" s="1"/>
  <c r="AH75" i="35"/>
  <c r="AH74" i="46" s="1"/>
  <c r="AH75" i="46" s="1"/>
  <c r="AI75" i="35"/>
  <c r="AI74" i="46" s="1"/>
  <c r="AI75" i="46" s="1"/>
  <c r="AJ75" i="35"/>
  <c r="AJ74" i="46" s="1"/>
  <c r="AJ75" i="46" s="1"/>
  <c r="AK75" i="35"/>
  <c r="AK74" i="46" s="1"/>
  <c r="AK75" i="46" s="1"/>
  <c r="AL75" i="35"/>
  <c r="AL74" i="46" s="1"/>
  <c r="AL75" i="46" s="1"/>
  <c r="AM75" i="35"/>
  <c r="AM74" i="46" s="1"/>
  <c r="AM75" i="46" s="1"/>
  <c r="AN75" i="35"/>
  <c r="AN74" i="46" s="1"/>
  <c r="AN75" i="46" s="1"/>
  <c r="AO75" i="35"/>
  <c r="AO74" i="46" s="1"/>
  <c r="AO75" i="46" s="1"/>
  <c r="AP75" i="35"/>
  <c r="AP74" i="46" s="1"/>
  <c r="AP75" i="46" s="1"/>
  <c r="AQ75" i="35"/>
  <c r="AQ74" i="46" s="1"/>
  <c r="AQ75" i="46" s="1"/>
  <c r="AR75" i="35"/>
  <c r="AR74" i="46" s="1"/>
  <c r="AR75" i="46" s="1"/>
  <c r="AS75" i="35"/>
  <c r="AS74" i="46" s="1"/>
  <c r="AS75" i="46" s="1"/>
  <c r="AT75" i="35"/>
  <c r="AT74" i="46" s="1"/>
  <c r="AT75" i="46" s="1"/>
  <c r="AU75" i="35"/>
  <c r="AU74" i="46" s="1"/>
  <c r="AU75" i="46" s="1"/>
  <c r="AV75" i="35"/>
  <c r="AV74" i="46" s="1"/>
  <c r="AV75" i="46" s="1"/>
  <c r="AW75" i="35"/>
  <c r="AW77" i="35" s="1"/>
  <c r="AX75" i="35"/>
  <c r="AX77" i="35" s="1"/>
  <c r="B75" i="35"/>
  <c r="B74" i="46" s="1"/>
  <c r="B75" i="46" s="1"/>
  <c r="C235" i="19"/>
  <c r="D235" i="19"/>
  <c r="E235" i="19"/>
  <c r="F235" i="19"/>
  <c r="G235" i="19"/>
  <c r="H235" i="19"/>
  <c r="I235" i="19"/>
  <c r="J235" i="19"/>
  <c r="K235" i="19"/>
  <c r="L235" i="19"/>
  <c r="M235" i="19"/>
  <c r="N235" i="19"/>
  <c r="O235" i="19"/>
  <c r="P235" i="19"/>
  <c r="B235" i="19"/>
  <c r="C234" i="19"/>
  <c r="D234" i="19"/>
  <c r="E234" i="19"/>
  <c r="F234" i="19"/>
  <c r="G234" i="19"/>
  <c r="H234" i="19"/>
  <c r="I234" i="19"/>
  <c r="J234" i="19"/>
  <c r="K234" i="19"/>
  <c r="L234" i="19"/>
  <c r="M234" i="19"/>
  <c r="N234" i="19"/>
  <c r="O234" i="19"/>
  <c r="P234" i="19"/>
  <c r="B234" i="19"/>
  <c r="AP217" i="19"/>
  <c r="AP216" i="19"/>
  <c r="AO216" i="19"/>
  <c r="AN216" i="19"/>
  <c r="AM216" i="19"/>
  <c r="AL216" i="19"/>
  <c r="AK216" i="19"/>
  <c r="AJ216" i="19"/>
  <c r="AI216" i="19"/>
  <c r="AH216" i="19"/>
  <c r="AG216" i="19"/>
  <c r="AF216" i="19"/>
  <c r="AE216" i="19"/>
  <c r="AD216" i="19"/>
  <c r="AC216" i="19"/>
  <c r="AB216" i="19"/>
  <c r="AA216" i="19"/>
  <c r="Z216" i="19"/>
  <c r="Y216" i="19"/>
  <c r="X216" i="19"/>
  <c r="W216" i="19"/>
  <c r="V216" i="19"/>
  <c r="U216" i="19"/>
  <c r="T216" i="19"/>
  <c r="S216" i="19"/>
  <c r="R216" i="19"/>
  <c r="Q216" i="19"/>
  <c r="P216" i="19"/>
  <c r="O216" i="19"/>
  <c r="N216" i="19"/>
  <c r="M216" i="19"/>
  <c r="L216" i="19"/>
  <c r="K216" i="19"/>
  <c r="J216" i="19"/>
  <c r="I216" i="19"/>
  <c r="H216" i="19"/>
  <c r="G216" i="19"/>
  <c r="F216" i="19"/>
  <c r="E216" i="19"/>
  <c r="D216" i="19"/>
  <c r="C216" i="19"/>
  <c r="C219" i="19"/>
  <c r="D219" i="19"/>
  <c r="E219" i="19"/>
  <c r="F219" i="19"/>
  <c r="G219" i="19"/>
  <c r="H219" i="19"/>
  <c r="I219" i="19"/>
  <c r="J219" i="19"/>
  <c r="K219" i="19"/>
  <c r="L219" i="19"/>
  <c r="M219" i="19"/>
  <c r="N219" i="19"/>
  <c r="O219" i="19"/>
  <c r="P219" i="19"/>
  <c r="Q219" i="19"/>
  <c r="R219" i="19"/>
  <c r="S219" i="19"/>
  <c r="T219" i="19"/>
  <c r="U219" i="19"/>
  <c r="V219" i="19"/>
  <c r="W219" i="19"/>
  <c r="X219" i="19"/>
  <c r="Y219" i="19"/>
  <c r="Z219" i="19"/>
  <c r="AA219" i="19"/>
  <c r="AB219" i="19"/>
  <c r="AC219" i="19"/>
  <c r="AD219" i="19"/>
  <c r="AE219" i="19"/>
  <c r="AF219" i="19"/>
  <c r="AG219" i="19"/>
  <c r="AH219" i="19"/>
  <c r="AI219" i="19"/>
  <c r="AJ219" i="19"/>
  <c r="AK219" i="19"/>
  <c r="AL219" i="19"/>
  <c r="AM219" i="19"/>
  <c r="AN219" i="19"/>
  <c r="AO219" i="19"/>
  <c r="AP219" i="19"/>
  <c r="B219" i="19"/>
  <c r="C182" i="19"/>
  <c r="D182" i="19"/>
  <c r="E182" i="19"/>
  <c r="F182" i="19"/>
  <c r="G182" i="19"/>
  <c r="H182" i="19"/>
  <c r="I182" i="19"/>
  <c r="J182" i="19"/>
  <c r="K182" i="19"/>
  <c r="L182" i="19"/>
  <c r="M182" i="19"/>
  <c r="N182" i="19"/>
  <c r="O182" i="19"/>
  <c r="P182" i="19"/>
  <c r="Q182" i="19"/>
  <c r="R182" i="19"/>
  <c r="S182" i="19"/>
  <c r="T182" i="19"/>
  <c r="U182" i="19"/>
  <c r="V182" i="19"/>
  <c r="W182" i="19"/>
  <c r="X182" i="19"/>
  <c r="Y182" i="19"/>
  <c r="Z182" i="19"/>
  <c r="AA182" i="19"/>
  <c r="AB182" i="19"/>
  <c r="AC182" i="19"/>
  <c r="AD182" i="19"/>
  <c r="AE182" i="19"/>
  <c r="AF182" i="19"/>
  <c r="AG182" i="19"/>
  <c r="AH182" i="19"/>
  <c r="AI182" i="19"/>
  <c r="AJ182" i="19"/>
  <c r="AK182" i="19"/>
  <c r="AL182" i="19"/>
  <c r="AM182" i="19"/>
  <c r="AN182" i="19"/>
  <c r="AO182" i="19"/>
  <c r="B182" i="19"/>
  <c r="C181" i="19"/>
  <c r="C217" i="19" s="1"/>
  <c r="D181" i="19"/>
  <c r="D217" i="19" s="1"/>
  <c r="E181" i="19"/>
  <c r="E217" i="19" s="1"/>
  <c r="F181" i="19"/>
  <c r="F217" i="19" s="1"/>
  <c r="G181" i="19"/>
  <c r="G217" i="19" s="1"/>
  <c r="H181" i="19"/>
  <c r="H217" i="19" s="1"/>
  <c r="I181" i="19"/>
  <c r="I217" i="19" s="1"/>
  <c r="J181" i="19"/>
  <c r="J217" i="19" s="1"/>
  <c r="K181" i="19"/>
  <c r="K217" i="19" s="1"/>
  <c r="L181" i="19"/>
  <c r="L217" i="19" s="1"/>
  <c r="M181" i="19"/>
  <c r="M217" i="19" s="1"/>
  <c r="N181" i="19"/>
  <c r="N217" i="19" s="1"/>
  <c r="O181" i="19"/>
  <c r="O217" i="19" s="1"/>
  <c r="P181" i="19"/>
  <c r="P217" i="19" s="1"/>
  <c r="Q181" i="19"/>
  <c r="Q217" i="19" s="1"/>
  <c r="R181" i="19"/>
  <c r="R217" i="19" s="1"/>
  <c r="S181" i="19"/>
  <c r="S217" i="19" s="1"/>
  <c r="T181" i="19"/>
  <c r="T217" i="19" s="1"/>
  <c r="U181" i="19"/>
  <c r="U217" i="19" s="1"/>
  <c r="V181" i="19"/>
  <c r="V217" i="19" s="1"/>
  <c r="W181" i="19"/>
  <c r="W217" i="19" s="1"/>
  <c r="X181" i="19"/>
  <c r="X217" i="19" s="1"/>
  <c r="Y181" i="19"/>
  <c r="Y217" i="19" s="1"/>
  <c r="Z181" i="19"/>
  <c r="Z217" i="19" s="1"/>
  <c r="AA181" i="19"/>
  <c r="AA217" i="19" s="1"/>
  <c r="AB181" i="19"/>
  <c r="AB217" i="19" s="1"/>
  <c r="AC181" i="19"/>
  <c r="AC217" i="19" s="1"/>
  <c r="AD181" i="19"/>
  <c r="AD217" i="19" s="1"/>
  <c r="AE181" i="19"/>
  <c r="AE217" i="19" s="1"/>
  <c r="AF181" i="19"/>
  <c r="AF217" i="19" s="1"/>
  <c r="AG181" i="19"/>
  <c r="AG217" i="19" s="1"/>
  <c r="AH181" i="19"/>
  <c r="AH217" i="19" s="1"/>
  <c r="AI181" i="19"/>
  <c r="AI217" i="19" s="1"/>
  <c r="AJ181" i="19"/>
  <c r="AJ217" i="19" s="1"/>
  <c r="AK181" i="19"/>
  <c r="AK217" i="19" s="1"/>
  <c r="AL181" i="19"/>
  <c r="AL217" i="19" s="1"/>
  <c r="AM181" i="19"/>
  <c r="AM217" i="19" s="1"/>
  <c r="AN181" i="19"/>
  <c r="AN217" i="19" s="1"/>
  <c r="AO181" i="19"/>
  <c r="AO217" i="19" s="1"/>
  <c r="C168" i="19"/>
  <c r="B168" i="19"/>
  <c r="C167" i="19"/>
  <c r="AZ76" i="31"/>
  <c r="AY76" i="31"/>
  <c r="AY90" i="31" s="1"/>
  <c r="AX76" i="31"/>
  <c r="AW76" i="31"/>
  <c r="AW90" i="31" s="1"/>
  <c r="AV76" i="31"/>
  <c r="AU76" i="31"/>
  <c r="AU90" i="31" s="1"/>
  <c r="AT76" i="31"/>
  <c r="AS76" i="31"/>
  <c r="AS90" i="31" s="1"/>
  <c r="AR76" i="31"/>
  <c r="AQ76" i="31"/>
  <c r="AQ90" i="31" s="1"/>
  <c r="AP76" i="31"/>
  <c r="AO76" i="31"/>
  <c r="AO90" i="31" s="1"/>
  <c r="AN76" i="31"/>
  <c r="AM76" i="31"/>
  <c r="AM90" i="31" s="1"/>
  <c r="AL76" i="31"/>
  <c r="AK76" i="31"/>
  <c r="AK90" i="31" s="1"/>
  <c r="AJ76" i="31"/>
  <c r="AI76" i="31"/>
  <c r="AI90" i="31" s="1"/>
  <c r="AH76" i="31"/>
  <c r="AG76" i="31"/>
  <c r="AG90" i="31" s="1"/>
  <c r="AF76" i="31"/>
  <c r="AE76" i="31"/>
  <c r="AE90" i="31" s="1"/>
  <c r="AD76" i="31"/>
  <c r="AC76" i="31"/>
  <c r="AC90" i="31" s="1"/>
  <c r="AB76" i="31"/>
  <c r="AA76" i="31"/>
  <c r="AA90" i="31" s="1"/>
  <c r="Z76" i="31"/>
  <c r="Y76" i="31"/>
  <c r="Y90" i="31" s="1"/>
  <c r="X76" i="31"/>
  <c r="W76" i="31"/>
  <c r="W90" i="31" s="1"/>
  <c r="V76" i="31"/>
  <c r="U76" i="31"/>
  <c r="U90" i="31" s="1"/>
  <c r="T76" i="31"/>
  <c r="S76" i="31"/>
  <c r="S90" i="31" s="1"/>
  <c r="R76" i="31"/>
  <c r="Q76" i="31"/>
  <c r="Q90" i="31" s="1"/>
  <c r="P76" i="31"/>
  <c r="O76" i="31"/>
  <c r="O90" i="31" s="1"/>
  <c r="N76" i="31"/>
  <c r="M76" i="31"/>
  <c r="M90" i="31" s="1"/>
  <c r="L76" i="31"/>
  <c r="K76" i="31"/>
  <c r="K90" i="31" s="1"/>
  <c r="J76" i="31"/>
  <c r="I76" i="31"/>
  <c r="I90" i="31" s="1"/>
  <c r="H76" i="31"/>
  <c r="G76" i="31"/>
  <c r="G90" i="31" s="1"/>
  <c r="F76" i="31"/>
  <c r="E76" i="31"/>
  <c r="E90" i="31" s="1"/>
  <c r="D76" i="31"/>
  <c r="C76" i="31"/>
  <c r="C90" i="31" s="1"/>
  <c r="B76" i="31"/>
  <c r="B90" i="31" s="1"/>
  <c r="C74" i="31"/>
  <c r="C78" i="31" s="1"/>
  <c r="D74" i="31"/>
  <c r="D78" i="31" s="1"/>
  <c r="E74" i="31"/>
  <c r="E78" i="31" s="1"/>
  <c r="F74" i="31"/>
  <c r="F78" i="31" s="1"/>
  <c r="G74" i="31"/>
  <c r="G78" i="31" s="1"/>
  <c r="H74" i="31"/>
  <c r="H78" i="31" s="1"/>
  <c r="I74" i="31"/>
  <c r="I78" i="31" s="1"/>
  <c r="J74" i="31"/>
  <c r="J78" i="31" s="1"/>
  <c r="K74" i="31"/>
  <c r="K78" i="31" s="1"/>
  <c r="L74" i="31"/>
  <c r="L78" i="31" s="1"/>
  <c r="M74" i="31"/>
  <c r="M78" i="31" s="1"/>
  <c r="N74" i="31"/>
  <c r="N78" i="31" s="1"/>
  <c r="O74" i="31"/>
  <c r="O78" i="31" s="1"/>
  <c r="P74" i="31"/>
  <c r="P78" i="31" s="1"/>
  <c r="Q74" i="31"/>
  <c r="Q78" i="31" s="1"/>
  <c r="R74" i="31"/>
  <c r="R78" i="31" s="1"/>
  <c r="S74" i="31"/>
  <c r="S78" i="31" s="1"/>
  <c r="T74" i="31"/>
  <c r="T78" i="31" s="1"/>
  <c r="U74" i="31"/>
  <c r="U78" i="31" s="1"/>
  <c r="V74" i="31"/>
  <c r="V78" i="31" s="1"/>
  <c r="W74" i="31"/>
  <c r="W78" i="31" s="1"/>
  <c r="X74" i="31"/>
  <c r="X78" i="31" s="1"/>
  <c r="Y74" i="31"/>
  <c r="Y78" i="31" s="1"/>
  <c r="Z74" i="31"/>
  <c r="Z78" i="31" s="1"/>
  <c r="AA74" i="31"/>
  <c r="AA78" i="31" s="1"/>
  <c r="AB74" i="31"/>
  <c r="AB78" i="31" s="1"/>
  <c r="AC74" i="31"/>
  <c r="AC78" i="31" s="1"/>
  <c r="AD74" i="31"/>
  <c r="AD78" i="31" s="1"/>
  <c r="AE74" i="31"/>
  <c r="AE78" i="31" s="1"/>
  <c r="AF74" i="31"/>
  <c r="AF78" i="31" s="1"/>
  <c r="AG74" i="31"/>
  <c r="AG78" i="31" s="1"/>
  <c r="AH74" i="31"/>
  <c r="AH78" i="31" s="1"/>
  <c r="AI74" i="31"/>
  <c r="AI78" i="31" s="1"/>
  <c r="AJ74" i="31"/>
  <c r="AJ78" i="31" s="1"/>
  <c r="AK74" i="31"/>
  <c r="AK78" i="31" s="1"/>
  <c r="AL74" i="31"/>
  <c r="AL78" i="31" s="1"/>
  <c r="AM74" i="31"/>
  <c r="AM78" i="31" s="1"/>
  <c r="AN74" i="31"/>
  <c r="AN78" i="31" s="1"/>
  <c r="AO74" i="31"/>
  <c r="AO78" i="31" s="1"/>
  <c r="AP74" i="31"/>
  <c r="AP78" i="31" s="1"/>
  <c r="AQ74" i="31"/>
  <c r="AQ78" i="31" s="1"/>
  <c r="AR74" i="31"/>
  <c r="AR78" i="31" s="1"/>
  <c r="AS74" i="31"/>
  <c r="AS78" i="31" s="1"/>
  <c r="AT74" i="31"/>
  <c r="AT78" i="31" s="1"/>
  <c r="AU74" i="31"/>
  <c r="AU78" i="31" s="1"/>
  <c r="AV74" i="31"/>
  <c r="AV78" i="31" s="1"/>
  <c r="AW74" i="31"/>
  <c r="AW78" i="31" s="1"/>
  <c r="AX74" i="31"/>
  <c r="AX78" i="31" s="1"/>
  <c r="AY74" i="31"/>
  <c r="AY78" i="31" s="1"/>
  <c r="AZ74" i="31"/>
  <c r="AZ78" i="31" s="1"/>
  <c r="C75" i="31"/>
  <c r="D75" i="31"/>
  <c r="E75" i="31"/>
  <c r="F75" i="31"/>
  <c r="G75" i="31"/>
  <c r="H75" i="31"/>
  <c r="I75" i="31"/>
  <c r="J75" i="31"/>
  <c r="K75" i="31"/>
  <c r="L75" i="31"/>
  <c r="M75" i="31"/>
  <c r="N75" i="31"/>
  <c r="O75" i="31"/>
  <c r="P75" i="31"/>
  <c r="Q75" i="31"/>
  <c r="R75" i="31"/>
  <c r="S75" i="31"/>
  <c r="T75" i="31"/>
  <c r="U75" i="31"/>
  <c r="V75" i="31"/>
  <c r="W75" i="31"/>
  <c r="X75" i="31"/>
  <c r="Y75" i="31"/>
  <c r="Z75" i="31"/>
  <c r="AA75" i="31"/>
  <c r="AB75" i="31"/>
  <c r="AC75" i="31"/>
  <c r="AD75" i="31"/>
  <c r="AE75" i="31"/>
  <c r="AF75" i="31"/>
  <c r="AG75" i="31"/>
  <c r="AH75" i="31"/>
  <c r="AI75" i="31"/>
  <c r="AJ75" i="31"/>
  <c r="AK75" i="31"/>
  <c r="AL75" i="31"/>
  <c r="AM75" i="31"/>
  <c r="AN75" i="31"/>
  <c r="AO75" i="31"/>
  <c r="AP75" i="31"/>
  <c r="AQ75" i="31"/>
  <c r="AR75" i="31"/>
  <c r="AS75" i="31"/>
  <c r="AT75" i="31"/>
  <c r="AU75" i="31"/>
  <c r="AV75" i="31"/>
  <c r="AW75" i="31"/>
  <c r="AX75" i="31"/>
  <c r="AY75" i="31"/>
  <c r="AZ75" i="31"/>
  <c r="B75" i="31"/>
  <c r="B74" i="31"/>
  <c r="B78" i="31" s="1"/>
  <c r="AS84" i="26"/>
  <c r="C84" i="26"/>
  <c r="D84" i="26"/>
  <c r="E84" i="26"/>
  <c r="F84" i="26"/>
  <c r="G84" i="26"/>
  <c r="H84" i="26"/>
  <c r="I84" i="26"/>
  <c r="J84" i="26"/>
  <c r="K84" i="26"/>
  <c r="L84" i="26"/>
  <c r="M84" i="26"/>
  <c r="N84" i="26"/>
  <c r="O84" i="26"/>
  <c r="P84" i="26"/>
  <c r="Q84" i="26"/>
  <c r="R84" i="26"/>
  <c r="S84" i="26"/>
  <c r="T84" i="26"/>
  <c r="U84" i="26"/>
  <c r="V84" i="26"/>
  <c r="W84" i="26"/>
  <c r="X84" i="26"/>
  <c r="Y84" i="26"/>
  <c r="Z84" i="26"/>
  <c r="AA84" i="26"/>
  <c r="AB84" i="26"/>
  <c r="AC84" i="26"/>
  <c r="AD84" i="26"/>
  <c r="AE84" i="26"/>
  <c r="AF84" i="26"/>
  <c r="AG84" i="26"/>
  <c r="AH84" i="26"/>
  <c r="AI84" i="26"/>
  <c r="AJ84" i="26"/>
  <c r="AK84" i="26"/>
  <c r="AL84" i="26"/>
  <c r="AM84" i="26"/>
  <c r="AN84" i="26"/>
  <c r="AO84" i="26"/>
  <c r="AP84" i="26"/>
  <c r="AQ84" i="26"/>
  <c r="AR84" i="26"/>
  <c r="AT84" i="26"/>
  <c r="AU84" i="26"/>
  <c r="AV84" i="26"/>
  <c r="B84" i="26"/>
  <c r="AB142" i="19"/>
  <c r="AA142" i="19"/>
  <c r="Z142" i="19"/>
  <c r="Y142" i="19"/>
  <c r="X142" i="19"/>
  <c r="W142" i="19"/>
  <c r="V142" i="19"/>
  <c r="U142" i="19"/>
  <c r="T142" i="19"/>
  <c r="S142" i="19"/>
  <c r="R142" i="19"/>
  <c r="Q142" i="19"/>
  <c r="P142" i="19"/>
  <c r="O142" i="19"/>
  <c r="N142" i="19"/>
  <c r="M142" i="19"/>
  <c r="L142" i="19"/>
  <c r="K142" i="19"/>
  <c r="J142" i="19"/>
  <c r="I142" i="19"/>
  <c r="H142" i="19"/>
  <c r="G142" i="19"/>
  <c r="F142" i="19"/>
  <c r="E142" i="19"/>
  <c r="D142" i="19"/>
  <c r="C85" i="26"/>
  <c r="C99" i="26" s="1"/>
  <c r="D85" i="26"/>
  <c r="D99" i="26" s="1"/>
  <c r="E85" i="26"/>
  <c r="E99" i="26" s="1"/>
  <c r="F85" i="26"/>
  <c r="F99" i="26" s="1"/>
  <c r="G85" i="26"/>
  <c r="G99" i="26" s="1"/>
  <c r="H85" i="26"/>
  <c r="I85" i="26"/>
  <c r="I99" i="26" s="1"/>
  <c r="J85" i="26"/>
  <c r="K85" i="26"/>
  <c r="K99" i="26" s="1"/>
  <c r="L85" i="26"/>
  <c r="M85" i="26"/>
  <c r="M99" i="26" s="1"/>
  <c r="N85" i="26"/>
  <c r="O85" i="26"/>
  <c r="O99" i="26" s="1"/>
  <c r="P85" i="26"/>
  <c r="Q85" i="26"/>
  <c r="Q99" i="26" s="1"/>
  <c r="R85" i="26"/>
  <c r="S85" i="26"/>
  <c r="S99" i="26" s="1"/>
  <c r="T85" i="26"/>
  <c r="U85" i="26"/>
  <c r="U99" i="26" s="1"/>
  <c r="V85" i="26"/>
  <c r="W85" i="26"/>
  <c r="W99" i="26" s="1"/>
  <c r="X85" i="26"/>
  <c r="Y85" i="26"/>
  <c r="Y99" i="26" s="1"/>
  <c r="Z85" i="26"/>
  <c r="AA85" i="26"/>
  <c r="AA99" i="26" s="1"/>
  <c r="AB85" i="26"/>
  <c r="AC85" i="26"/>
  <c r="AC99" i="26" s="1"/>
  <c r="AD85" i="26"/>
  <c r="AE85" i="26"/>
  <c r="AE99" i="26" s="1"/>
  <c r="AF85" i="26"/>
  <c r="AG85" i="26"/>
  <c r="AH85" i="26"/>
  <c r="AI85" i="26"/>
  <c r="AJ85" i="26"/>
  <c r="AK85" i="26"/>
  <c r="AL85" i="26"/>
  <c r="AM85" i="26"/>
  <c r="AN85" i="26"/>
  <c r="AO85" i="26"/>
  <c r="AP85" i="26"/>
  <c r="AQ85" i="26"/>
  <c r="AR85" i="26"/>
  <c r="AS85" i="26"/>
  <c r="AT85" i="26"/>
  <c r="AU85" i="26"/>
  <c r="AV85" i="26"/>
  <c r="B85" i="26"/>
  <c r="B99" i="26" s="1"/>
  <c r="C154" i="19"/>
  <c r="D154" i="19"/>
  <c r="E154" i="19"/>
  <c r="F154" i="19"/>
  <c r="G154" i="19"/>
  <c r="H154" i="19"/>
  <c r="I154" i="19"/>
  <c r="J154" i="19"/>
  <c r="K154" i="19"/>
  <c r="L154" i="19"/>
  <c r="M154" i="19"/>
  <c r="N154" i="19"/>
  <c r="O154" i="19"/>
  <c r="P154" i="19"/>
  <c r="Q154" i="19"/>
  <c r="R154" i="19"/>
  <c r="S154" i="19"/>
  <c r="T154" i="19"/>
  <c r="U154" i="19"/>
  <c r="V154" i="19"/>
  <c r="W154" i="19"/>
  <c r="X154" i="19"/>
  <c r="Y154" i="19"/>
  <c r="Z154" i="19"/>
  <c r="AA154" i="19"/>
  <c r="AB154" i="19"/>
  <c r="B154" i="19"/>
  <c r="C143" i="19"/>
  <c r="D143" i="19"/>
  <c r="E143" i="19"/>
  <c r="F143" i="19"/>
  <c r="G143" i="19"/>
  <c r="H143" i="19"/>
  <c r="I143" i="19"/>
  <c r="J143" i="19"/>
  <c r="K143" i="19"/>
  <c r="L143" i="19"/>
  <c r="M143" i="19"/>
  <c r="N143" i="19"/>
  <c r="O143" i="19"/>
  <c r="P143" i="19"/>
  <c r="Q143" i="19"/>
  <c r="R143" i="19"/>
  <c r="S143" i="19"/>
  <c r="T143" i="19"/>
  <c r="U143" i="19"/>
  <c r="V143" i="19"/>
  <c r="W143" i="19"/>
  <c r="X143" i="19"/>
  <c r="Y143" i="19"/>
  <c r="Z143" i="19"/>
  <c r="AA143" i="19"/>
  <c r="AB143" i="19"/>
  <c r="B143" i="19"/>
  <c r="C119" i="19"/>
  <c r="D119" i="19"/>
  <c r="E119" i="19"/>
  <c r="B119" i="19"/>
  <c r="AX69" i="35"/>
  <c r="AW69" i="35"/>
  <c r="AV69" i="35"/>
  <c r="AV71" i="35" s="1"/>
  <c r="AV70" i="46" s="1"/>
  <c r="AV71" i="46" s="1"/>
  <c r="AU69" i="35"/>
  <c r="AU71" i="35" s="1"/>
  <c r="AU70" i="46" s="1"/>
  <c r="AU71" i="46" s="1"/>
  <c r="AT69" i="35"/>
  <c r="AS69" i="35"/>
  <c r="AR69" i="35"/>
  <c r="AR71" i="35" s="1"/>
  <c r="AR70" i="46" s="1"/>
  <c r="AR71" i="46" s="1"/>
  <c r="AQ69" i="35"/>
  <c r="AQ71" i="35" s="1"/>
  <c r="AQ70" i="46" s="1"/>
  <c r="AQ71" i="46" s="1"/>
  <c r="AP69" i="35"/>
  <c r="AO69" i="35"/>
  <c r="AO71" i="35" s="1"/>
  <c r="AO70" i="46" s="1"/>
  <c r="AO71" i="46" s="1"/>
  <c r="AN69" i="35"/>
  <c r="AN71" i="35" s="1"/>
  <c r="AN70" i="46" s="1"/>
  <c r="AN71" i="46" s="1"/>
  <c r="AM69" i="35"/>
  <c r="AM71" i="35" s="1"/>
  <c r="AM70" i="46" s="1"/>
  <c r="AM71" i="46" s="1"/>
  <c r="AL69" i="35"/>
  <c r="AL71" i="35" s="1"/>
  <c r="AL70" i="46" s="1"/>
  <c r="AL71" i="46" s="1"/>
  <c r="AK69" i="35"/>
  <c r="AJ69" i="35"/>
  <c r="AJ71" i="35" s="1"/>
  <c r="AJ70" i="46" s="1"/>
  <c r="AJ71" i="46" s="1"/>
  <c r="AI69" i="35"/>
  <c r="AI71" i="35" s="1"/>
  <c r="AI70" i="46" s="1"/>
  <c r="AI71" i="46" s="1"/>
  <c r="AH69" i="35"/>
  <c r="AG69" i="35"/>
  <c r="AF69" i="35"/>
  <c r="AF71" i="35" s="1"/>
  <c r="AF70" i="46" s="1"/>
  <c r="AF71" i="46" s="1"/>
  <c r="AE69" i="35"/>
  <c r="AE71" i="35" s="1"/>
  <c r="AE70" i="46" s="1"/>
  <c r="AE71" i="46" s="1"/>
  <c r="AD69" i="35"/>
  <c r="AC69" i="35"/>
  <c r="AB69" i="35"/>
  <c r="AB71" i="35" s="1"/>
  <c r="AB70" i="46" s="1"/>
  <c r="AB71" i="46" s="1"/>
  <c r="AA69" i="35"/>
  <c r="AA71" i="35" s="1"/>
  <c r="AA70" i="46" s="1"/>
  <c r="AA71" i="46" s="1"/>
  <c r="Z69" i="35"/>
  <c r="Y69" i="35"/>
  <c r="Y71" i="35" s="1"/>
  <c r="Y70" i="46" s="1"/>
  <c r="Y71" i="46" s="1"/>
  <c r="X69" i="35"/>
  <c r="X71" i="35" s="1"/>
  <c r="X70" i="46" s="1"/>
  <c r="X71" i="46" s="1"/>
  <c r="W69" i="35"/>
  <c r="W71" i="35" s="1"/>
  <c r="W70" i="46" s="1"/>
  <c r="W71" i="46" s="1"/>
  <c r="V69" i="35"/>
  <c r="V71" i="35" s="1"/>
  <c r="V70" i="46" s="1"/>
  <c r="V71" i="46" s="1"/>
  <c r="U69" i="35"/>
  <c r="T69" i="35"/>
  <c r="T71" i="35" s="1"/>
  <c r="T70" i="46" s="1"/>
  <c r="T71" i="46" s="1"/>
  <c r="S69" i="35"/>
  <c r="S71" i="35" s="1"/>
  <c r="S70" i="46" s="1"/>
  <c r="S71" i="46" s="1"/>
  <c r="R69" i="35"/>
  <c r="Q69" i="35"/>
  <c r="P69" i="35"/>
  <c r="P71" i="35" s="1"/>
  <c r="P70" i="46" s="1"/>
  <c r="P71" i="46" s="1"/>
  <c r="O69" i="35"/>
  <c r="O71" i="35" s="1"/>
  <c r="O70" i="46" s="1"/>
  <c r="O71" i="46" s="1"/>
  <c r="N69" i="35"/>
  <c r="M69" i="35"/>
  <c r="L69" i="35"/>
  <c r="L71" i="35" s="1"/>
  <c r="L70" i="46" s="1"/>
  <c r="L71" i="46" s="1"/>
  <c r="K69" i="35"/>
  <c r="K71" i="35" s="1"/>
  <c r="K70" i="46" s="1"/>
  <c r="K71" i="46" s="1"/>
  <c r="J69" i="35"/>
  <c r="I69" i="35"/>
  <c r="I71" i="35" s="1"/>
  <c r="I70" i="46" s="1"/>
  <c r="I71" i="46" s="1"/>
  <c r="H69" i="35"/>
  <c r="H71" i="35" s="1"/>
  <c r="H70" i="46" s="1"/>
  <c r="H71" i="46" s="1"/>
  <c r="G69" i="35"/>
  <c r="G71" i="35" s="1"/>
  <c r="G70" i="46" s="1"/>
  <c r="G71" i="46" s="1"/>
  <c r="F69" i="35"/>
  <c r="F71" i="35" s="1"/>
  <c r="F70" i="46" s="1"/>
  <c r="F71" i="46" s="1"/>
  <c r="E69" i="35"/>
  <c r="D69" i="35"/>
  <c r="D71" i="35" s="1"/>
  <c r="D70" i="46" s="1"/>
  <c r="D71" i="46" s="1"/>
  <c r="C69" i="35"/>
  <c r="C71" i="35" s="1"/>
  <c r="C70" i="46" s="1"/>
  <c r="C71" i="46" s="1"/>
  <c r="B69" i="35"/>
  <c r="C324" i="19"/>
  <c r="D324" i="19"/>
  <c r="E324" i="19"/>
  <c r="F324" i="19"/>
  <c r="G324" i="19"/>
  <c r="H324" i="19"/>
  <c r="I324" i="19"/>
  <c r="J324" i="19"/>
  <c r="K324" i="19"/>
  <c r="L324" i="19"/>
  <c r="M324" i="19"/>
  <c r="N324" i="19"/>
  <c r="O324" i="19"/>
  <c r="P324" i="19"/>
  <c r="Q324" i="19"/>
  <c r="R324" i="19"/>
  <c r="S324" i="19"/>
  <c r="T324" i="19"/>
  <c r="U324" i="19"/>
  <c r="V324" i="19"/>
  <c r="W324" i="19"/>
  <c r="X324" i="19"/>
  <c r="Y324" i="19"/>
  <c r="Z324" i="19"/>
  <c r="AA324" i="19"/>
  <c r="AB324" i="19"/>
  <c r="AC324" i="19"/>
  <c r="AD324" i="19"/>
  <c r="AE324" i="19"/>
  <c r="AF324" i="19"/>
  <c r="AG324" i="19"/>
  <c r="AH324" i="19"/>
  <c r="AI324" i="19"/>
  <c r="AJ324" i="19"/>
  <c r="AK324" i="19"/>
  <c r="AL324" i="19"/>
  <c r="AM324" i="19"/>
  <c r="AN324" i="19"/>
  <c r="AO324" i="19"/>
  <c r="AP324" i="19"/>
  <c r="AR324" i="19"/>
  <c r="AS324" i="19"/>
  <c r="B324" i="19"/>
  <c r="C251" i="19"/>
  <c r="D251" i="19"/>
  <c r="E251" i="19"/>
  <c r="F251" i="19"/>
  <c r="G251" i="19"/>
  <c r="B251" i="19"/>
  <c r="G250" i="19"/>
  <c r="C250" i="19"/>
  <c r="D250" i="19"/>
  <c r="E250" i="19"/>
  <c r="F250" i="19"/>
  <c r="B241" i="19"/>
  <c r="D240" i="19"/>
  <c r="C240" i="19"/>
  <c r="AS318" i="19"/>
  <c r="AR318" i="19"/>
  <c r="AP318" i="19"/>
  <c r="AO318" i="19"/>
  <c r="AN318" i="19"/>
  <c r="AM318" i="19"/>
  <c r="AL318" i="19"/>
  <c r="AK318" i="19"/>
  <c r="AJ318" i="19"/>
  <c r="AI318" i="19"/>
  <c r="AH318" i="19"/>
  <c r="AG318" i="19"/>
  <c r="AF318" i="19"/>
  <c r="AE318" i="19"/>
  <c r="AD318" i="19"/>
  <c r="AC318" i="19"/>
  <c r="AB318" i="19"/>
  <c r="AA318" i="19"/>
  <c r="Z318" i="19"/>
  <c r="Y318" i="19"/>
  <c r="X318" i="19"/>
  <c r="W318" i="19"/>
  <c r="V318" i="19"/>
  <c r="U318" i="19"/>
  <c r="T318" i="19"/>
  <c r="S318" i="19"/>
  <c r="R318" i="19"/>
  <c r="Q318" i="19"/>
  <c r="P318" i="19"/>
  <c r="O318" i="19"/>
  <c r="N318" i="19"/>
  <c r="M318" i="19"/>
  <c r="L318" i="19"/>
  <c r="K318" i="19"/>
  <c r="J318" i="19"/>
  <c r="I318" i="19"/>
  <c r="H318" i="19"/>
  <c r="G318" i="19"/>
  <c r="F318" i="19"/>
  <c r="E318" i="19"/>
  <c r="D318" i="19"/>
  <c r="C318" i="19"/>
  <c r="B318" i="19"/>
  <c r="Q69" i="18"/>
  <c r="Q70" i="18" s="1"/>
  <c r="Q71" i="18" s="1"/>
  <c r="Q72" i="18" s="1"/>
  <c r="Q73" i="18" s="1"/>
  <c r="Q74" i="18" s="1"/>
  <c r="Q75" i="18" s="1"/>
  <c r="Q76" i="18" s="1"/>
  <c r="Q77" i="18" s="1"/>
  <c r="Q78" i="18" s="1"/>
  <c r="Q80" i="18" s="1"/>
  <c r="Q81" i="18" s="1"/>
  <c r="Q82" i="18" s="1"/>
  <c r="Q83" i="18" s="1"/>
  <c r="Q84" i="18" s="1"/>
  <c r="Q85" i="18" s="1"/>
  <c r="Q86" i="18" s="1"/>
  <c r="Q87" i="18" s="1"/>
  <c r="Q88" i="18" s="1"/>
  <c r="Q89" i="18" s="1"/>
  <c r="Q90" i="18" s="1"/>
  <c r="Q55" i="18"/>
  <c r="Q56" i="18" s="1"/>
  <c r="Q57" i="18" s="1"/>
  <c r="Q58" i="18" s="1"/>
  <c r="Q59" i="18" s="1"/>
  <c r="Q60" i="18" s="1"/>
  <c r="Q43" i="18"/>
  <c r="Q44" i="18" s="1"/>
  <c r="Q45" i="18" s="1"/>
  <c r="Q46" i="18" s="1"/>
  <c r="Q47" i="18" s="1"/>
  <c r="Q48" i="18" s="1"/>
  <c r="Q49" i="18" s="1"/>
  <c r="Q50" i="18" s="1"/>
  <c r="Q51" i="18" s="1"/>
  <c r="Q52" i="18" s="1"/>
  <c r="Q53" i="18" s="1"/>
  <c r="Q54" i="18" s="1"/>
  <c r="Q31" i="18"/>
  <c r="Q32" i="18" s="1"/>
  <c r="Q33" i="18" s="1"/>
  <c r="Q34" i="18" s="1"/>
  <c r="Q35" i="18" s="1"/>
  <c r="Q36" i="18" s="1"/>
  <c r="Q37" i="18" s="1"/>
  <c r="Q38" i="18" s="1"/>
  <c r="Q39" i="18" s="1"/>
  <c r="Q40" i="18" s="1"/>
  <c r="Q41" i="18" s="1"/>
  <c r="I66" i="17"/>
  <c r="I67" i="17" s="1"/>
  <c r="I68" i="17" s="1"/>
  <c r="I69" i="17" s="1"/>
  <c r="I70" i="17" s="1"/>
  <c r="I71" i="17" s="1"/>
  <c r="I72" i="17" s="1"/>
  <c r="I73" i="17" s="1"/>
  <c r="I74" i="17" s="1"/>
  <c r="I75" i="17" s="1"/>
  <c r="I76" i="17" s="1"/>
  <c r="I77" i="17" s="1"/>
  <c r="I54" i="17"/>
  <c r="I55" i="17" s="1"/>
  <c r="I56" i="17" s="1"/>
  <c r="I57" i="17" s="1"/>
  <c r="I58" i="17" s="1"/>
  <c r="I59" i="17" s="1"/>
  <c r="I42" i="17"/>
  <c r="I43" i="17" s="1"/>
  <c r="I44" i="17" s="1"/>
  <c r="I45" i="17" s="1"/>
  <c r="I46" i="17" s="1"/>
  <c r="I47" i="17" s="1"/>
  <c r="I48" i="17" s="1"/>
  <c r="I49" i="17" s="1"/>
  <c r="I50" i="17" s="1"/>
  <c r="I51" i="17" s="1"/>
  <c r="I52" i="17" s="1"/>
  <c r="I53" i="17" s="1"/>
  <c r="I30" i="17"/>
  <c r="I31" i="17" s="1"/>
  <c r="I32" i="17" s="1"/>
  <c r="I33" i="17" s="1"/>
  <c r="I34" i="17" s="1"/>
  <c r="I35" i="17" s="1"/>
  <c r="I36" i="17" s="1"/>
  <c r="I37" i="17" s="1"/>
  <c r="I38" i="17" s="1"/>
  <c r="I39" i="17" s="1"/>
  <c r="I40" i="17" s="1"/>
  <c r="I41" i="17" s="1"/>
  <c r="J42" i="17"/>
  <c r="J43" i="17" s="1"/>
  <c r="J44" i="17" s="1"/>
  <c r="J45" i="17" s="1"/>
  <c r="J46" i="17" s="1"/>
  <c r="J47" i="17" s="1"/>
  <c r="J48" i="17" s="1"/>
  <c r="J49" i="17" s="1"/>
  <c r="J50" i="17" s="1"/>
  <c r="J51" i="17" s="1"/>
  <c r="J52" i="17" s="1"/>
  <c r="J53" i="17" s="1"/>
  <c r="J30" i="17"/>
  <c r="J31" i="17" s="1"/>
  <c r="J32" i="17" s="1"/>
  <c r="J33" i="17" s="1"/>
  <c r="J34" i="17" s="1"/>
  <c r="J18" i="17"/>
  <c r="J19" i="17" s="1"/>
  <c r="J20" i="17" s="1"/>
  <c r="J21" i="17" s="1"/>
  <c r="J22" i="17" s="1"/>
  <c r="J23" i="17" s="1"/>
  <c r="J24" i="17" s="1"/>
  <c r="J25" i="17" s="1"/>
  <c r="J26" i="17" s="1"/>
  <c r="J27" i="17" s="1"/>
  <c r="J28" i="17" s="1"/>
  <c r="J29" i="17" s="1"/>
  <c r="I18" i="17"/>
  <c r="I19" i="17" s="1"/>
  <c r="I20" i="17" s="1"/>
  <c r="I21" i="17" s="1"/>
  <c r="I22" i="17" s="1"/>
  <c r="I23" i="17" s="1"/>
  <c r="I24" i="17" s="1"/>
  <c r="I25" i="17" s="1"/>
  <c r="I26" i="17" s="1"/>
  <c r="I27" i="17" s="1"/>
  <c r="I28" i="17" s="1"/>
  <c r="I29" i="17" s="1"/>
  <c r="L20" i="17"/>
  <c r="L21" i="17"/>
  <c r="L23" i="17"/>
  <c r="L24" i="17"/>
  <c r="L25" i="17"/>
  <c r="L26" i="17"/>
  <c r="L27" i="17"/>
  <c r="L28" i="17"/>
  <c r="L29" i="17"/>
  <c r="L30" i="17"/>
  <c r="L31" i="17"/>
  <c r="L32" i="17"/>
  <c r="L33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59" i="17"/>
  <c r="L60" i="17"/>
  <c r="L61" i="17"/>
  <c r="L62" i="17"/>
  <c r="L63" i="17"/>
  <c r="L64" i="17"/>
  <c r="L65" i="17"/>
  <c r="L66" i="17"/>
  <c r="L67" i="17"/>
  <c r="L68" i="17"/>
  <c r="L69" i="17"/>
  <c r="L70" i="17"/>
  <c r="L71" i="17"/>
  <c r="L72" i="17"/>
  <c r="L73" i="17"/>
  <c r="L74" i="17"/>
  <c r="L75" i="17"/>
  <c r="L76" i="17"/>
  <c r="L77" i="17"/>
  <c r="L78" i="17"/>
  <c r="L19" i="17"/>
  <c r="Q19" i="18"/>
  <c r="Q20" i="18" s="1"/>
  <c r="Q21" i="18" s="1"/>
  <c r="Q22" i="18" s="1"/>
  <c r="Q23" i="18" s="1"/>
  <c r="Q24" i="18" s="1"/>
  <c r="Q25" i="18" s="1"/>
  <c r="Q26" i="18" s="1"/>
  <c r="Q27" i="18" s="1"/>
  <c r="Q28" i="18" s="1"/>
  <c r="Q29" i="18" s="1"/>
  <c r="Q30" i="18" s="1"/>
  <c r="J37" i="22"/>
  <c r="I37" i="22"/>
  <c r="H37" i="22"/>
  <c r="G37" i="22"/>
  <c r="F37" i="22"/>
  <c r="E37" i="22"/>
  <c r="D37" i="22"/>
  <c r="C37" i="22"/>
  <c r="B37" i="22"/>
  <c r="J36" i="22"/>
  <c r="I36" i="22"/>
  <c r="H36" i="22"/>
  <c r="G36" i="22"/>
  <c r="F36" i="22"/>
  <c r="E36" i="22"/>
  <c r="D36" i="22"/>
  <c r="C36" i="22"/>
  <c r="B36" i="22"/>
  <c r="J37" i="24"/>
  <c r="I37" i="24"/>
  <c r="H37" i="24"/>
  <c r="G37" i="24"/>
  <c r="F37" i="24"/>
  <c r="E37" i="24"/>
  <c r="D37" i="24"/>
  <c r="C37" i="24"/>
  <c r="B37" i="24"/>
  <c r="J36" i="24"/>
  <c r="I36" i="24"/>
  <c r="H36" i="24"/>
  <c r="G36" i="24"/>
  <c r="F36" i="24"/>
  <c r="E36" i="24"/>
  <c r="D36" i="24"/>
  <c r="C36" i="24"/>
  <c r="B36" i="24"/>
  <c r="J37" i="25"/>
  <c r="I37" i="25"/>
  <c r="H37" i="25"/>
  <c r="G37" i="25"/>
  <c r="F37" i="25"/>
  <c r="E37" i="25"/>
  <c r="D37" i="25"/>
  <c r="C37" i="25"/>
  <c r="B37" i="25"/>
  <c r="J36" i="25"/>
  <c r="I36" i="25"/>
  <c r="H36" i="25"/>
  <c r="G36" i="25"/>
  <c r="F36" i="25"/>
  <c r="E36" i="25"/>
  <c r="D36" i="25"/>
  <c r="C36" i="25"/>
  <c r="B36" i="25"/>
  <c r="C37" i="27"/>
  <c r="D37" i="27"/>
  <c r="E37" i="27"/>
  <c r="F37" i="27"/>
  <c r="G37" i="27"/>
  <c r="H37" i="27"/>
  <c r="I37" i="27"/>
  <c r="J37" i="27"/>
  <c r="B37" i="27"/>
  <c r="J36" i="27"/>
  <c r="I36" i="27"/>
  <c r="H36" i="27"/>
  <c r="G36" i="27"/>
  <c r="F36" i="27"/>
  <c r="E36" i="27"/>
  <c r="D36" i="27"/>
  <c r="C36" i="27"/>
  <c r="B36" i="27"/>
  <c r="J37" i="28"/>
  <c r="I37" i="28"/>
  <c r="H37" i="28"/>
  <c r="G37" i="28"/>
  <c r="F37" i="28"/>
  <c r="E37" i="28"/>
  <c r="D37" i="28"/>
  <c r="C37" i="28"/>
  <c r="B37" i="28"/>
  <c r="J36" i="28"/>
  <c r="I36" i="28"/>
  <c r="H36" i="28"/>
  <c r="G36" i="28"/>
  <c r="F36" i="28"/>
  <c r="E36" i="28"/>
  <c r="D36" i="28"/>
  <c r="C36" i="28"/>
  <c r="B36" i="28"/>
  <c r="J37" i="30"/>
  <c r="I37" i="30"/>
  <c r="H37" i="30"/>
  <c r="G37" i="30"/>
  <c r="F37" i="30"/>
  <c r="E37" i="30"/>
  <c r="D37" i="30"/>
  <c r="C37" i="30"/>
  <c r="B37" i="30"/>
  <c r="J36" i="30"/>
  <c r="I36" i="30"/>
  <c r="H36" i="30"/>
  <c r="G36" i="30"/>
  <c r="F36" i="30"/>
  <c r="E36" i="30"/>
  <c r="D36" i="30"/>
  <c r="C36" i="30"/>
  <c r="B36" i="30"/>
  <c r="J37" i="32"/>
  <c r="I37" i="32"/>
  <c r="H37" i="32"/>
  <c r="G37" i="32"/>
  <c r="F37" i="32"/>
  <c r="E37" i="32"/>
  <c r="D37" i="32"/>
  <c r="C37" i="32"/>
  <c r="B37" i="32"/>
  <c r="J36" i="32"/>
  <c r="I36" i="32"/>
  <c r="H36" i="32"/>
  <c r="G36" i="32"/>
  <c r="F36" i="32"/>
  <c r="E36" i="32"/>
  <c r="D36" i="32"/>
  <c r="C36" i="32"/>
  <c r="B36" i="32"/>
  <c r="J37" i="33"/>
  <c r="I37" i="33"/>
  <c r="H37" i="33"/>
  <c r="G37" i="33"/>
  <c r="F37" i="33"/>
  <c r="E37" i="33"/>
  <c r="D37" i="33"/>
  <c r="C37" i="33"/>
  <c r="B37" i="33"/>
  <c r="J36" i="33"/>
  <c r="I36" i="33"/>
  <c r="H36" i="33"/>
  <c r="G36" i="33"/>
  <c r="F36" i="33"/>
  <c r="E36" i="33"/>
  <c r="D36" i="33"/>
  <c r="C36" i="33"/>
  <c r="B36" i="33"/>
  <c r="C36" i="34"/>
  <c r="D36" i="34"/>
  <c r="E36" i="34"/>
  <c r="F36" i="34"/>
  <c r="G36" i="34"/>
  <c r="H36" i="34"/>
  <c r="I36" i="34"/>
  <c r="J36" i="34"/>
  <c r="B36" i="34"/>
  <c r="C37" i="34"/>
  <c r="D37" i="34"/>
  <c r="E37" i="34"/>
  <c r="F37" i="34"/>
  <c r="G37" i="34"/>
  <c r="H37" i="34"/>
  <c r="I37" i="34"/>
  <c r="J37" i="34"/>
  <c r="B37" i="34"/>
  <c r="AR320" i="19" l="1"/>
  <c r="AO320" i="19"/>
  <c r="AM319" i="19"/>
  <c r="AK319" i="19"/>
  <c r="AI319" i="19"/>
  <c r="AG319" i="19"/>
  <c r="AE319" i="19"/>
  <c r="AC320" i="19"/>
  <c r="AA319" i="19"/>
  <c r="Y320" i="19"/>
  <c r="W319" i="19"/>
  <c r="U320" i="19"/>
  <c r="S319" i="19"/>
  <c r="Q319" i="19"/>
  <c r="O319" i="19"/>
  <c r="M320" i="19"/>
  <c r="K319" i="19"/>
  <c r="I320" i="19"/>
  <c r="G319" i="19"/>
  <c r="C319" i="19"/>
  <c r="AW84" i="31"/>
  <c r="AG84" i="31"/>
  <c r="Q84" i="31"/>
  <c r="C102" i="19"/>
  <c r="C103" i="19" s="1"/>
  <c r="C109" i="19" s="1"/>
  <c r="E319" i="19"/>
  <c r="AS319" i="19"/>
  <c r="AN319" i="19"/>
  <c r="AJ319" i="19"/>
  <c r="AF319" i="19"/>
  <c r="AB319" i="19"/>
  <c r="X319" i="19"/>
  <c r="T319" i="19"/>
  <c r="P319" i="19"/>
  <c r="L319" i="19"/>
  <c r="H319" i="19"/>
  <c r="D319" i="19"/>
  <c r="AT84" i="31"/>
  <c r="AL84" i="31"/>
  <c r="AD84" i="31"/>
  <c r="V84" i="31"/>
  <c r="N84" i="31"/>
  <c r="F84" i="31"/>
  <c r="E93" i="26"/>
  <c r="I93" i="26"/>
  <c r="M93" i="26"/>
  <c r="Q93" i="26"/>
  <c r="U93" i="26"/>
  <c r="Y93" i="26"/>
  <c r="AP319" i="19"/>
  <c r="AL319" i="19"/>
  <c r="AH319" i="19"/>
  <c r="AD319" i="19"/>
  <c r="Z319" i="19"/>
  <c r="V319" i="19"/>
  <c r="R319" i="19"/>
  <c r="N319" i="19"/>
  <c r="J319" i="19"/>
  <c r="F319" i="19"/>
  <c r="AZ84" i="31"/>
  <c r="AR84" i="31"/>
  <c r="AJ84" i="31"/>
  <c r="AB84" i="31"/>
  <c r="T84" i="31"/>
  <c r="L84" i="31"/>
  <c r="D84" i="31"/>
  <c r="C93" i="26"/>
  <c r="G93" i="26"/>
  <c r="K93" i="26"/>
  <c r="O93" i="26"/>
  <c r="S93" i="26"/>
  <c r="W93" i="26"/>
  <c r="D79" i="31"/>
  <c r="F79" i="31"/>
  <c r="F80" i="31" s="1"/>
  <c r="F89" i="31" s="1"/>
  <c r="H79" i="31"/>
  <c r="J79" i="31"/>
  <c r="L79" i="31"/>
  <c r="N79" i="31"/>
  <c r="N80" i="31" s="1"/>
  <c r="P79" i="31"/>
  <c r="R79" i="31"/>
  <c r="R80" i="31" s="1"/>
  <c r="T79" i="31"/>
  <c r="V79" i="31"/>
  <c r="V80" i="31" s="1"/>
  <c r="X79" i="31"/>
  <c r="X80" i="31" s="1"/>
  <c r="Z79" i="31"/>
  <c r="AB79" i="31"/>
  <c r="AD79" i="31"/>
  <c r="AD80" i="31" s="1"/>
  <c r="AD89" i="31" s="1"/>
  <c r="AF79" i="31"/>
  <c r="AH79" i="31"/>
  <c r="AH80" i="31" s="1"/>
  <c r="AJ79" i="31"/>
  <c r="AJ80" i="31" s="1"/>
  <c r="AL79" i="31"/>
  <c r="AL80" i="31" s="1"/>
  <c r="AL89" i="31" s="1"/>
  <c r="AN79" i="31"/>
  <c r="AP79" i="31"/>
  <c r="AP80" i="31" s="1"/>
  <c r="AR79" i="31"/>
  <c r="AR80" i="31" s="1"/>
  <c r="AR89" i="31" s="1"/>
  <c r="AT79" i="31"/>
  <c r="AT80" i="31" s="1"/>
  <c r="AT89" i="31" s="1"/>
  <c r="AV79" i="31"/>
  <c r="AV80" i="31" s="1"/>
  <c r="AX79" i="31"/>
  <c r="AX80" i="31" s="1"/>
  <c r="AZ79" i="31"/>
  <c r="AZ80" i="31" s="1"/>
  <c r="AX84" i="31"/>
  <c r="AV84" i="31"/>
  <c r="AA93" i="26"/>
  <c r="AC93" i="26"/>
  <c r="AE93" i="26"/>
  <c r="AG93" i="26"/>
  <c r="AI93" i="26"/>
  <c r="AK93" i="26"/>
  <c r="AM93" i="26"/>
  <c r="AO93" i="26"/>
  <c r="AQ93" i="26"/>
  <c r="AS93" i="26"/>
  <c r="D80" i="31"/>
  <c r="D89" i="31" s="1"/>
  <c r="H80" i="31"/>
  <c r="J80" i="31"/>
  <c r="L80" i="31"/>
  <c r="L89" i="31" s="1"/>
  <c r="P80" i="31"/>
  <c r="T80" i="31"/>
  <c r="Z80" i="31"/>
  <c r="AB80" i="31"/>
  <c r="AF80" i="31"/>
  <c r="AN80" i="31"/>
  <c r="AU88" i="26"/>
  <c r="AU89" i="26" s="1"/>
  <c r="AU99" i="26"/>
  <c r="AS88" i="26"/>
  <c r="AS89" i="26" s="1"/>
  <c r="AS99" i="26"/>
  <c r="AQ88" i="26"/>
  <c r="AQ89" i="26" s="1"/>
  <c r="AQ99" i="26"/>
  <c r="AO88" i="26"/>
  <c r="AO89" i="26" s="1"/>
  <c r="AO99" i="26"/>
  <c r="AM88" i="26"/>
  <c r="AM89" i="26" s="1"/>
  <c r="AM99" i="26"/>
  <c r="AK88" i="26"/>
  <c r="AK89" i="26" s="1"/>
  <c r="AK99" i="26"/>
  <c r="AI88" i="26"/>
  <c r="AI99" i="26"/>
  <c r="AG88" i="26"/>
  <c r="AG89" i="26" s="1"/>
  <c r="AG99" i="26"/>
  <c r="AS72" i="35"/>
  <c r="AC72" i="35"/>
  <c r="M72" i="35"/>
  <c r="B79" i="31"/>
  <c r="B80" i="31" s="1"/>
  <c r="AY79" i="31"/>
  <c r="AY80" i="31" s="1"/>
  <c r="AW79" i="31"/>
  <c r="AW80" i="31" s="1"/>
  <c r="AU79" i="31"/>
  <c r="AU80" i="31" s="1"/>
  <c r="AS79" i="31"/>
  <c r="AS80" i="31" s="1"/>
  <c r="AQ79" i="31"/>
  <c r="AQ80" i="31" s="1"/>
  <c r="AO79" i="31"/>
  <c r="AO80" i="31" s="1"/>
  <c r="AM79" i="31"/>
  <c r="AM80" i="31" s="1"/>
  <c r="AK79" i="31"/>
  <c r="AK80" i="31" s="1"/>
  <c r="AI79" i="31"/>
  <c r="AI80" i="31" s="1"/>
  <c r="AG79" i="31"/>
  <c r="AG80" i="31" s="1"/>
  <c r="AG89" i="31" s="1"/>
  <c r="AE79" i="31"/>
  <c r="AE80" i="31" s="1"/>
  <c r="AC79" i="31"/>
  <c r="AC80" i="31" s="1"/>
  <c r="AA79" i="31"/>
  <c r="AA80" i="31" s="1"/>
  <c r="Y79" i="31"/>
  <c r="Y80" i="31" s="1"/>
  <c r="W79" i="31"/>
  <c r="W80" i="31" s="1"/>
  <c r="U79" i="31"/>
  <c r="U80" i="31" s="1"/>
  <c r="S79" i="31"/>
  <c r="S80" i="31" s="1"/>
  <c r="Q79" i="31"/>
  <c r="Q80" i="31" s="1"/>
  <c r="O79" i="31"/>
  <c r="O80" i="31" s="1"/>
  <c r="M79" i="31"/>
  <c r="M80" i="31" s="1"/>
  <c r="K79" i="31"/>
  <c r="K80" i="31" s="1"/>
  <c r="I79" i="31"/>
  <c r="I80" i="31" s="1"/>
  <c r="G79" i="31"/>
  <c r="G80" i="31" s="1"/>
  <c r="E79" i="31"/>
  <c r="E80" i="31" s="1"/>
  <c r="C79" i="31"/>
  <c r="C80" i="31" s="1"/>
  <c r="B84" i="31"/>
  <c r="AY84" i="31"/>
  <c r="AU84" i="31"/>
  <c r="AS84" i="31"/>
  <c r="AQ84" i="31"/>
  <c r="AO84" i="31"/>
  <c r="AM84" i="31"/>
  <c r="AK84" i="31"/>
  <c r="AI84" i="31"/>
  <c r="AI89" i="31" s="1"/>
  <c r="AE84" i="31"/>
  <c r="AC84" i="31"/>
  <c r="AC89" i="31" s="1"/>
  <c r="AA84" i="31"/>
  <c r="Y84" i="31"/>
  <c r="W84" i="31"/>
  <c r="U84" i="31"/>
  <c r="S84" i="31"/>
  <c r="O84" i="31"/>
  <c r="M84" i="31"/>
  <c r="K84" i="31"/>
  <c r="I84" i="31"/>
  <c r="G84" i="31"/>
  <c r="E84" i="31"/>
  <c r="C84" i="31"/>
  <c r="AZ90" i="31"/>
  <c r="AX90" i="31"/>
  <c r="AV90" i="31"/>
  <c r="AT90" i="31"/>
  <c r="AR90" i="31"/>
  <c r="AP90" i="31"/>
  <c r="AN90" i="31"/>
  <c r="AL90" i="31"/>
  <c r="AJ90" i="31"/>
  <c r="AH90" i="31"/>
  <c r="AF90" i="31"/>
  <c r="AD90" i="31"/>
  <c r="AB90" i="31"/>
  <c r="Z90" i="31"/>
  <c r="X90" i="31"/>
  <c r="V90" i="31"/>
  <c r="T90" i="31"/>
  <c r="R90" i="31"/>
  <c r="P90" i="31"/>
  <c r="N90" i="31"/>
  <c r="L90" i="31"/>
  <c r="J90" i="31"/>
  <c r="H90" i="31"/>
  <c r="F90" i="31"/>
  <c r="D90" i="31"/>
  <c r="AI89" i="26"/>
  <c r="B88" i="26"/>
  <c r="B89" i="26" s="1"/>
  <c r="D88" i="26"/>
  <c r="F88" i="26"/>
  <c r="I88" i="26"/>
  <c r="I89" i="26" s="1"/>
  <c r="M88" i="26"/>
  <c r="M89" i="26" s="1"/>
  <c r="Q88" i="26"/>
  <c r="Q89" i="26" s="1"/>
  <c r="U88" i="26"/>
  <c r="U89" i="26" s="1"/>
  <c r="Y88" i="26"/>
  <c r="Y89" i="26" s="1"/>
  <c r="AC88" i="26"/>
  <c r="AC89" i="26" s="1"/>
  <c r="AV99" i="26"/>
  <c r="AV88" i="26"/>
  <c r="AV89" i="26" s="1"/>
  <c r="AT99" i="26"/>
  <c r="AT88" i="26"/>
  <c r="AT89" i="26" s="1"/>
  <c r="AR99" i="26"/>
  <c r="AR88" i="26"/>
  <c r="AR89" i="26" s="1"/>
  <c r="AP99" i="26"/>
  <c r="AP88" i="26"/>
  <c r="AP89" i="26" s="1"/>
  <c r="AN99" i="26"/>
  <c r="AN88" i="26"/>
  <c r="AN89" i="26" s="1"/>
  <c r="AL99" i="26"/>
  <c r="AL88" i="26"/>
  <c r="AL89" i="26" s="1"/>
  <c r="AJ99" i="26"/>
  <c r="AJ88" i="26"/>
  <c r="AJ89" i="26" s="1"/>
  <c r="AH99" i="26"/>
  <c r="AH88" i="26"/>
  <c r="AH89" i="26" s="1"/>
  <c r="AF99" i="26"/>
  <c r="AF88" i="26"/>
  <c r="AF89" i="26" s="1"/>
  <c r="AD99" i="26"/>
  <c r="AD88" i="26"/>
  <c r="AD89" i="26" s="1"/>
  <c r="AB99" i="26"/>
  <c r="AB88" i="26"/>
  <c r="AB89" i="26" s="1"/>
  <c r="Z99" i="26"/>
  <c r="Z88" i="26"/>
  <c r="Z89" i="26" s="1"/>
  <c r="X99" i="26"/>
  <c r="X88" i="26"/>
  <c r="X89" i="26" s="1"/>
  <c r="V99" i="26"/>
  <c r="V88" i="26"/>
  <c r="V89" i="26" s="1"/>
  <c r="T99" i="26"/>
  <c r="T88" i="26"/>
  <c r="T89" i="26" s="1"/>
  <c r="R99" i="26"/>
  <c r="R88" i="26"/>
  <c r="R89" i="26" s="1"/>
  <c r="P99" i="26"/>
  <c r="P88" i="26"/>
  <c r="P89" i="26" s="1"/>
  <c r="N99" i="26"/>
  <c r="N88" i="26"/>
  <c r="N89" i="26" s="1"/>
  <c r="L99" i="26"/>
  <c r="L88" i="26"/>
  <c r="L89" i="26" s="1"/>
  <c r="J99" i="26"/>
  <c r="J88" i="26"/>
  <c r="J89" i="26" s="1"/>
  <c r="H99" i="26"/>
  <c r="H88" i="26"/>
  <c r="H89" i="26" s="1"/>
  <c r="AP84" i="31"/>
  <c r="AN84" i="31"/>
  <c r="AN89" i="31" s="1"/>
  <c r="AH84" i="31"/>
  <c r="AF84" i="31"/>
  <c r="Z84" i="31"/>
  <c r="X84" i="31"/>
  <c r="R84" i="31"/>
  <c r="P84" i="31"/>
  <c r="J84" i="31"/>
  <c r="H84" i="31"/>
  <c r="H89" i="31" s="1"/>
  <c r="F89" i="26"/>
  <c r="D89" i="26"/>
  <c r="C88" i="26"/>
  <c r="C89" i="26" s="1"/>
  <c r="E88" i="26"/>
  <c r="E89" i="26" s="1"/>
  <c r="G88" i="26"/>
  <c r="G89" i="26" s="1"/>
  <c r="K88" i="26"/>
  <c r="K89" i="26" s="1"/>
  <c r="O88" i="26"/>
  <c r="O89" i="26" s="1"/>
  <c r="S88" i="26"/>
  <c r="S89" i="26" s="1"/>
  <c r="W88" i="26"/>
  <c r="W89" i="26" s="1"/>
  <c r="AA88" i="26"/>
  <c r="AA89" i="26" s="1"/>
  <c r="AE88" i="26"/>
  <c r="AE89" i="26" s="1"/>
  <c r="B93" i="26"/>
  <c r="AT93" i="26"/>
  <c r="AR93" i="26"/>
  <c r="AP93" i="26"/>
  <c r="AN93" i="26"/>
  <c r="AL93" i="26"/>
  <c r="AJ93" i="26"/>
  <c r="AH93" i="26"/>
  <c r="AF93" i="26"/>
  <c r="AD93" i="26"/>
  <c r="AB93" i="26"/>
  <c r="Z93" i="26"/>
  <c r="X93" i="26"/>
  <c r="V93" i="26"/>
  <c r="T93" i="26"/>
  <c r="R93" i="26"/>
  <c r="P93" i="26"/>
  <c r="N93" i="26"/>
  <c r="L93" i="26"/>
  <c r="J93" i="26"/>
  <c r="H93" i="26"/>
  <c r="F93" i="26"/>
  <c r="D93" i="26"/>
  <c r="AQ319" i="19"/>
  <c r="B319" i="19"/>
  <c r="J89" i="31"/>
  <c r="AE320" i="19"/>
  <c r="U319" i="19"/>
  <c r="O320" i="19"/>
  <c r="B320" i="19"/>
  <c r="M319" i="19"/>
  <c r="AK320" i="19"/>
  <c r="E320" i="19"/>
  <c r="AC319" i="19"/>
  <c r="AQ322" i="19"/>
  <c r="AC95" i="26"/>
  <c r="AC98" i="26" s="1"/>
  <c r="AO218" i="19"/>
  <c r="AT80" i="35" s="1"/>
  <c r="AK218" i="19"/>
  <c r="AO80" i="35" s="1"/>
  <c r="AG218" i="19"/>
  <c r="AK80" i="35" s="1"/>
  <c r="AC218" i="19"/>
  <c r="AG80" i="35" s="1"/>
  <c r="Y218" i="19"/>
  <c r="AC80" i="35" s="1"/>
  <c r="U218" i="19"/>
  <c r="X80" i="35" s="1"/>
  <c r="Q218" i="19"/>
  <c r="T80" i="35" s="1"/>
  <c r="M218" i="19"/>
  <c r="O80" i="35" s="1"/>
  <c r="I218" i="19"/>
  <c r="J80" i="35" s="1"/>
  <c r="E218" i="19"/>
  <c r="E80" i="35" s="1"/>
  <c r="AM320" i="19"/>
  <c r="W320" i="19"/>
  <c r="G320" i="19"/>
  <c r="AH320" i="19"/>
  <c r="R320" i="19"/>
  <c r="I319" i="19"/>
  <c r="Y319" i="19"/>
  <c r="AO319" i="19"/>
  <c r="AQ320" i="19"/>
  <c r="AL320" i="19"/>
  <c r="AG320" i="19"/>
  <c r="AA320" i="19"/>
  <c r="V320" i="19"/>
  <c r="Q320" i="19"/>
  <c r="K320" i="19"/>
  <c r="F320" i="19"/>
  <c r="AP320" i="19"/>
  <c r="Z320" i="19"/>
  <c r="J320" i="19"/>
  <c r="AT95" i="26"/>
  <c r="AP218" i="19"/>
  <c r="AU80" i="35" s="1"/>
  <c r="B81" i="35"/>
  <c r="AI320" i="19"/>
  <c r="AD320" i="19"/>
  <c r="S320" i="19"/>
  <c r="N320" i="19"/>
  <c r="C320" i="19"/>
  <c r="L95" i="26"/>
  <c r="P95" i="26"/>
  <c r="V95" i="26"/>
  <c r="Z95" i="26"/>
  <c r="AU95" i="26"/>
  <c r="AX80" i="35"/>
  <c r="AT79" i="35"/>
  <c r="AP79" i="35"/>
  <c r="AL79" i="35"/>
  <c r="AD79" i="35"/>
  <c r="Z79" i="35"/>
  <c r="V79" i="35"/>
  <c r="N79" i="35"/>
  <c r="J79" i="35"/>
  <c r="F79" i="35"/>
  <c r="M95" i="26"/>
  <c r="S95" i="26"/>
  <c r="W95" i="26"/>
  <c r="AB95" i="26"/>
  <c r="AV95" i="26"/>
  <c r="AS322" i="19"/>
  <c r="AW79" i="35"/>
  <c r="AO79" i="35"/>
  <c r="AK79" i="35"/>
  <c r="AG79" i="35"/>
  <c r="Y79" i="35"/>
  <c r="U79" i="35"/>
  <c r="Q79" i="35"/>
  <c r="I79" i="35"/>
  <c r="E79" i="35"/>
  <c r="J95" i="26"/>
  <c r="N95" i="26"/>
  <c r="T95" i="26"/>
  <c r="X95" i="26"/>
  <c r="AR319" i="19"/>
  <c r="AN320" i="19"/>
  <c r="AJ320" i="19"/>
  <c r="AF320" i="19"/>
  <c r="AB320" i="19"/>
  <c r="X320" i="19"/>
  <c r="T320" i="19"/>
  <c r="P320" i="19"/>
  <c r="L320" i="19"/>
  <c r="H320" i="19"/>
  <c r="D320" i="19"/>
  <c r="AS320" i="19"/>
  <c r="AV79" i="35"/>
  <c r="AR79" i="35"/>
  <c r="AN79" i="35"/>
  <c r="AJ79" i="35"/>
  <c r="AF79" i="35"/>
  <c r="AB79" i="35"/>
  <c r="X79" i="35"/>
  <c r="P79" i="35"/>
  <c r="L79" i="35"/>
  <c r="H79" i="35"/>
  <c r="D79" i="35"/>
  <c r="K95" i="26"/>
  <c r="O95" i="26"/>
  <c r="U95" i="26"/>
  <c r="Y95" i="26"/>
  <c r="AU79" i="35"/>
  <c r="AQ79" i="35"/>
  <c r="AM79" i="35"/>
  <c r="AI79" i="35"/>
  <c r="AE79" i="35"/>
  <c r="AA79" i="35"/>
  <c r="W79" i="35"/>
  <c r="S79" i="35"/>
  <c r="O79" i="35"/>
  <c r="K79" i="35"/>
  <c r="G79" i="35"/>
  <c r="C79" i="35"/>
  <c r="H12" i="17"/>
  <c r="T218" i="19"/>
  <c r="W80" i="35" s="1"/>
  <c r="L218" i="19"/>
  <c r="N80" i="35" s="1"/>
  <c r="AE89" i="31"/>
  <c r="W89" i="31"/>
  <c r="AR80" i="35"/>
  <c r="T81" i="35"/>
  <c r="T79" i="35"/>
  <c r="AR81" i="35"/>
  <c r="L81" i="35"/>
  <c r="AB81" i="35"/>
  <c r="AJ81" i="35"/>
  <c r="D81" i="35"/>
  <c r="AP81" i="35"/>
  <c r="Z81" i="35"/>
  <c r="J81" i="35"/>
  <c r="AX79" i="35"/>
  <c r="AH79" i="35"/>
  <c r="R79" i="35"/>
  <c r="AV81" i="35"/>
  <c r="AN81" i="35"/>
  <c r="AF81" i="35"/>
  <c r="X81" i="35"/>
  <c r="P81" i="35"/>
  <c r="H81" i="35"/>
  <c r="AV80" i="35"/>
  <c r="P80" i="35"/>
  <c r="H80" i="35"/>
  <c r="AX81" i="35"/>
  <c r="AH81" i="35"/>
  <c r="R81" i="35"/>
  <c r="AT81" i="35"/>
  <c r="AL81" i="35"/>
  <c r="AD81" i="35"/>
  <c r="V81" i="35"/>
  <c r="N81" i="35"/>
  <c r="F81" i="35"/>
  <c r="AW81" i="35"/>
  <c r="AS81" i="35"/>
  <c r="AO81" i="35"/>
  <c r="AK81" i="35"/>
  <c r="AG81" i="35"/>
  <c r="AC81" i="35"/>
  <c r="Y81" i="35"/>
  <c r="U81" i="35"/>
  <c r="Q81" i="35"/>
  <c r="M81" i="35"/>
  <c r="I81" i="35"/>
  <c r="E81" i="35"/>
  <c r="AW80" i="35"/>
  <c r="Y80" i="35"/>
  <c r="AS79" i="35"/>
  <c r="AC79" i="35"/>
  <c r="M79" i="35"/>
  <c r="AU81" i="35"/>
  <c r="AQ81" i="35"/>
  <c r="AM81" i="35"/>
  <c r="AI81" i="35"/>
  <c r="AE81" i="35"/>
  <c r="AA81" i="35"/>
  <c r="W81" i="35"/>
  <c r="S81" i="35"/>
  <c r="O81" i="35"/>
  <c r="K81" i="35"/>
  <c r="G81" i="35"/>
  <c r="C81" i="35"/>
  <c r="K80" i="35"/>
  <c r="AV77" i="35"/>
  <c r="AR77" i="35"/>
  <c r="AN77" i="35"/>
  <c r="AJ77" i="35"/>
  <c r="AF77" i="35"/>
  <c r="AB77" i="35"/>
  <c r="X77" i="35"/>
  <c r="T77" i="35"/>
  <c r="P77" i="35"/>
  <c r="L77" i="35"/>
  <c r="H77" i="35"/>
  <c r="D77" i="35"/>
  <c r="AT77" i="35"/>
  <c r="AP77" i="35"/>
  <c r="AL77" i="35"/>
  <c r="AH77" i="35"/>
  <c r="AD77" i="35"/>
  <c r="Z77" i="35"/>
  <c r="V77" i="35"/>
  <c r="R77" i="35"/>
  <c r="N77" i="35"/>
  <c r="J77" i="35"/>
  <c r="F77" i="35"/>
  <c r="B77" i="35"/>
  <c r="AU77" i="35"/>
  <c r="AQ77" i="35"/>
  <c r="AM77" i="35"/>
  <c r="AI77" i="35"/>
  <c r="AE77" i="35"/>
  <c r="AA77" i="35"/>
  <c r="W77" i="35"/>
  <c r="S77" i="35"/>
  <c r="O77" i="35"/>
  <c r="K77" i="35"/>
  <c r="G77" i="35"/>
  <c r="C77" i="35"/>
  <c r="AS77" i="35"/>
  <c r="AO77" i="35"/>
  <c r="AK77" i="35"/>
  <c r="AG77" i="35"/>
  <c r="AC77" i="35"/>
  <c r="Y77" i="35"/>
  <c r="U77" i="35"/>
  <c r="Q77" i="35"/>
  <c r="M77" i="35"/>
  <c r="I77" i="35"/>
  <c r="E77" i="35"/>
  <c r="E71" i="35"/>
  <c r="E70" i="46" s="1"/>
  <c r="E71" i="46" s="1"/>
  <c r="M71" i="35"/>
  <c r="Q71" i="35"/>
  <c r="Q70" i="46" s="1"/>
  <c r="Q71" i="46" s="1"/>
  <c r="U71" i="35"/>
  <c r="U70" i="46" s="1"/>
  <c r="U71" i="46" s="1"/>
  <c r="AC71" i="35"/>
  <c r="AG71" i="35"/>
  <c r="AG70" i="46" s="1"/>
  <c r="AG71" i="46" s="1"/>
  <c r="AK71" i="35"/>
  <c r="AK70" i="46" s="1"/>
  <c r="AK71" i="46" s="1"/>
  <c r="AS71" i="35"/>
  <c r="AW71" i="35"/>
  <c r="B71" i="35"/>
  <c r="B70" i="46" s="1"/>
  <c r="B71" i="46" s="1"/>
  <c r="AX71" i="35"/>
  <c r="AT71" i="35"/>
  <c r="AT70" i="46" s="1"/>
  <c r="AT71" i="46" s="1"/>
  <c r="AD71" i="35"/>
  <c r="AD70" i="46" s="1"/>
  <c r="AD71" i="46" s="1"/>
  <c r="N71" i="35"/>
  <c r="N70" i="46" s="1"/>
  <c r="N71" i="46" s="1"/>
  <c r="AH71" i="35"/>
  <c r="AH70" i="46" s="1"/>
  <c r="AH71" i="46" s="1"/>
  <c r="AP71" i="35"/>
  <c r="AP70" i="46" s="1"/>
  <c r="AP71" i="46" s="1"/>
  <c r="Z71" i="35"/>
  <c r="Z70" i="46" s="1"/>
  <c r="Z71" i="46" s="1"/>
  <c r="J71" i="35"/>
  <c r="J70" i="46" s="1"/>
  <c r="J71" i="46" s="1"/>
  <c r="R71" i="35"/>
  <c r="R70" i="46" s="1"/>
  <c r="R71" i="46" s="1"/>
  <c r="AB218" i="19"/>
  <c r="AF80" i="35" s="1"/>
  <c r="D218" i="19"/>
  <c r="D80" i="35" s="1"/>
  <c r="AJ218" i="19"/>
  <c r="AN80" i="35" s="1"/>
  <c r="AL218" i="19"/>
  <c r="AP80" i="35" s="1"/>
  <c r="AH218" i="19"/>
  <c r="AL80" i="35" s="1"/>
  <c r="AD218" i="19"/>
  <c r="AH80" i="35" s="1"/>
  <c r="Z218" i="19"/>
  <c r="AD80" i="35" s="1"/>
  <c r="V218" i="19"/>
  <c r="Z80" i="35" s="1"/>
  <c r="R218" i="19"/>
  <c r="U80" i="35" s="1"/>
  <c r="N218" i="19"/>
  <c r="Q80" i="35" s="1"/>
  <c r="J218" i="19"/>
  <c r="L80" i="35" s="1"/>
  <c r="F218" i="19"/>
  <c r="F80" i="35" s="1"/>
  <c r="AN218" i="19"/>
  <c r="AS80" i="35" s="1"/>
  <c r="AF218" i="19"/>
  <c r="AJ80" i="35" s="1"/>
  <c r="X218" i="19"/>
  <c r="AB80" i="35" s="1"/>
  <c r="P218" i="19"/>
  <c r="S80" i="35" s="1"/>
  <c r="H218" i="19"/>
  <c r="I80" i="35" s="1"/>
  <c r="C218" i="19"/>
  <c r="AM218" i="19"/>
  <c r="AQ80" i="35" s="1"/>
  <c r="AI218" i="19"/>
  <c r="AM80" i="35" s="1"/>
  <c r="AE218" i="19"/>
  <c r="AI80" i="35" s="1"/>
  <c r="AA218" i="19"/>
  <c r="AE80" i="35" s="1"/>
  <c r="W218" i="19"/>
  <c r="AA80" i="35" s="1"/>
  <c r="S218" i="19"/>
  <c r="V80" i="35" s="1"/>
  <c r="O218" i="19"/>
  <c r="R80" i="35" s="1"/>
  <c r="K218" i="19"/>
  <c r="M80" i="35" s="1"/>
  <c r="G218" i="19"/>
  <c r="G80" i="35" s="1"/>
  <c r="AN322" i="19"/>
  <c r="AF322" i="19"/>
  <c r="X322" i="19"/>
  <c r="P322" i="19"/>
  <c r="H322" i="19"/>
  <c r="AR322" i="19"/>
  <c r="AM322" i="19"/>
  <c r="AI322" i="19"/>
  <c r="AE322" i="19"/>
  <c r="AA322" i="19"/>
  <c r="W322" i="19"/>
  <c r="S322" i="19"/>
  <c r="O322" i="19"/>
  <c r="K322" i="19"/>
  <c r="G322" i="19"/>
  <c r="C322" i="19"/>
  <c r="AJ322" i="19"/>
  <c r="AB322" i="19"/>
  <c r="T322" i="19"/>
  <c r="L322" i="19"/>
  <c r="D322" i="19"/>
  <c r="AK322" i="19"/>
  <c r="AP322" i="19"/>
  <c r="AL322" i="19"/>
  <c r="AH322" i="19"/>
  <c r="AD322" i="19"/>
  <c r="Z322" i="19"/>
  <c r="V322" i="19"/>
  <c r="R322" i="19"/>
  <c r="N322" i="19"/>
  <c r="J322" i="19"/>
  <c r="F322" i="19"/>
  <c r="E322" i="19"/>
  <c r="Q322" i="19"/>
  <c r="U322" i="19"/>
  <c r="Y322" i="19"/>
  <c r="AC322" i="19"/>
  <c r="AO322" i="19"/>
  <c r="M322" i="19"/>
  <c r="AG322" i="19"/>
  <c r="I322" i="19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18" i="17"/>
  <c r="L18" i="17" s="1"/>
  <c r="O32" i="18"/>
  <c r="O33" i="18"/>
  <c r="O34" i="18"/>
  <c r="O35" i="18"/>
  <c r="O36" i="18"/>
  <c r="O37" i="18"/>
  <c r="O38" i="18"/>
  <c r="O39" i="18"/>
  <c r="O40" i="18"/>
  <c r="O41" i="18"/>
  <c r="O42" i="18"/>
  <c r="O43" i="18"/>
  <c r="O44" i="18"/>
  <c r="O45" i="18"/>
  <c r="O46" i="18"/>
  <c r="O47" i="18"/>
  <c r="O48" i="18"/>
  <c r="O49" i="18"/>
  <c r="O50" i="18"/>
  <c r="O51" i="18"/>
  <c r="O52" i="18"/>
  <c r="O53" i="18"/>
  <c r="O54" i="18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O71" i="18"/>
  <c r="O72" i="18"/>
  <c r="O73" i="18"/>
  <c r="O74" i="18"/>
  <c r="O75" i="18"/>
  <c r="O76" i="18"/>
  <c r="O77" i="18"/>
  <c r="O78" i="18"/>
  <c r="O31" i="18"/>
  <c r="O19" i="18"/>
  <c r="O20" i="18"/>
  <c r="O21" i="18"/>
  <c r="O22" i="18"/>
  <c r="O23" i="18"/>
  <c r="O24" i="18"/>
  <c r="O25" i="18"/>
  <c r="O26" i="18"/>
  <c r="O27" i="18"/>
  <c r="O28" i="18"/>
  <c r="O29" i="18"/>
  <c r="O30" i="18"/>
  <c r="J17" i="17"/>
  <c r="I17" i="17"/>
  <c r="B17" i="17"/>
  <c r="J35" i="36"/>
  <c r="I35" i="36"/>
  <c r="H35" i="36"/>
  <c r="G35" i="36"/>
  <c r="F35" i="36"/>
  <c r="E35" i="36"/>
  <c r="D35" i="36"/>
  <c r="C35" i="36"/>
  <c r="B35" i="36"/>
  <c r="J35" i="37"/>
  <c r="I35" i="37"/>
  <c r="H35" i="37"/>
  <c r="G35" i="37"/>
  <c r="F35" i="37"/>
  <c r="E35" i="37"/>
  <c r="D35" i="37"/>
  <c r="C35" i="37"/>
  <c r="B35" i="37"/>
  <c r="C35" i="38"/>
  <c r="D35" i="38"/>
  <c r="E35" i="38"/>
  <c r="F35" i="38"/>
  <c r="G35" i="38"/>
  <c r="H35" i="38"/>
  <c r="I35" i="38"/>
  <c r="J35" i="38"/>
  <c r="B35" i="38"/>
  <c r="J36" i="36"/>
  <c r="I36" i="36"/>
  <c r="H36" i="36"/>
  <c r="G36" i="36"/>
  <c r="F36" i="36"/>
  <c r="E36" i="36"/>
  <c r="D36" i="36"/>
  <c r="C36" i="36"/>
  <c r="B36" i="36"/>
  <c r="J36" i="37"/>
  <c r="I36" i="37"/>
  <c r="H36" i="37"/>
  <c r="G36" i="37"/>
  <c r="F36" i="37"/>
  <c r="E36" i="37"/>
  <c r="D36" i="37"/>
  <c r="C36" i="37"/>
  <c r="B36" i="37"/>
  <c r="C36" i="38"/>
  <c r="D36" i="38"/>
  <c r="E36" i="38"/>
  <c r="F36" i="38"/>
  <c r="G36" i="38"/>
  <c r="H36" i="38"/>
  <c r="I36" i="38"/>
  <c r="J36" i="38"/>
  <c r="B36" i="38"/>
  <c r="T89" i="31" l="1"/>
  <c r="U89" i="31"/>
  <c r="B89" i="31"/>
  <c r="AF89" i="31"/>
  <c r="V89" i="31"/>
  <c r="M89" i="31"/>
  <c r="M17" i="17"/>
  <c r="AB89" i="31"/>
  <c r="AK89" i="31"/>
  <c r="AS89" i="31"/>
  <c r="C89" i="31"/>
  <c r="K89" i="31"/>
  <c r="AD323" i="19"/>
  <c r="E89" i="31"/>
  <c r="P89" i="31"/>
  <c r="Z89" i="31"/>
  <c r="AP89" i="31"/>
  <c r="J98" i="26"/>
  <c r="G89" i="31"/>
  <c r="AM89" i="31"/>
  <c r="AU89" i="31"/>
  <c r="AA323" i="19"/>
  <c r="X89" i="31"/>
  <c r="Q89" i="31"/>
  <c r="AW89" i="31"/>
  <c r="AZ89" i="31"/>
  <c r="AJ89" i="31"/>
  <c r="S89" i="31"/>
  <c r="AY89" i="31"/>
  <c r="AH89" i="31"/>
  <c r="R89" i="31"/>
  <c r="O89" i="31"/>
  <c r="I89" i="31"/>
  <c r="Y89" i="31"/>
  <c r="AO89" i="31"/>
  <c r="AX89" i="31"/>
  <c r="N89" i="31"/>
  <c r="AQ323" i="19"/>
  <c r="H17" i="17"/>
  <c r="L323" i="19"/>
  <c r="U98" i="26"/>
  <c r="AV98" i="26"/>
  <c r="M98" i="26"/>
  <c r="Z98" i="26"/>
  <c r="AV89" i="31"/>
  <c r="AL323" i="19"/>
  <c r="Y98" i="26"/>
  <c r="AU98" i="26"/>
  <c r="AT98" i="26"/>
  <c r="V98" i="26"/>
  <c r="N98" i="26"/>
  <c r="AS73" i="35"/>
  <c r="AS70" i="46"/>
  <c r="AS71" i="46" s="1"/>
  <c r="M73" i="35"/>
  <c r="M82" i="35" s="1"/>
  <c r="M70" i="46"/>
  <c r="M71" i="46" s="1"/>
  <c r="K98" i="26"/>
  <c r="X98" i="26"/>
  <c r="W98" i="26"/>
  <c r="P98" i="26"/>
  <c r="AC73" i="35"/>
  <c r="AC70" i="46"/>
  <c r="AC71" i="46" s="1"/>
  <c r="O98" i="26"/>
  <c r="T98" i="26"/>
  <c r="AB98" i="26"/>
  <c r="S98" i="26"/>
  <c r="L98" i="26"/>
  <c r="AA89" i="31"/>
  <c r="AQ89" i="31"/>
  <c r="T323" i="19"/>
  <c r="AS323" i="19"/>
  <c r="D323" i="19"/>
  <c r="AJ323" i="19"/>
  <c r="F323" i="19"/>
  <c r="AB323" i="19"/>
  <c r="AR323" i="19"/>
  <c r="N323" i="19"/>
  <c r="Z323" i="19"/>
  <c r="Q323" i="19"/>
  <c r="W323" i="19"/>
  <c r="U323" i="19"/>
  <c r="AK323" i="19"/>
  <c r="X323" i="19"/>
  <c r="C323" i="19"/>
  <c r="AI323" i="19"/>
  <c r="J323" i="19"/>
  <c r="K323" i="19"/>
  <c r="AG323" i="19"/>
  <c r="Y323" i="19"/>
  <c r="G323" i="19"/>
  <c r="H323" i="19"/>
  <c r="E323" i="19"/>
  <c r="I323" i="19"/>
  <c r="P323" i="19"/>
  <c r="AF323" i="19"/>
  <c r="S323" i="19"/>
  <c r="AP323" i="19"/>
  <c r="V323" i="19"/>
  <c r="R323" i="19"/>
  <c r="AM323" i="19"/>
  <c r="M323" i="19"/>
  <c r="AE323" i="19"/>
  <c r="AN323" i="19"/>
  <c r="O323" i="19"/>
  <c r="AO323" i="19"/>
  <c r="AH323" i="19"/>
  <c r="AC323" i="19"/>
  <c r="AC82" i="35"/>
  <c r="H13" i="17"/>
  <c r="C80" i="35"/>
  <c r="AS82" i="35"/>
  <c r="W72" i="35"/>
  <c r="W73" i="35" s="1"/>
  <c r="W82" i="35" s="1"/>
  <c r="AG72" i="35"/>
  <c r="AG73" i="35" s="1"/>
  <c r="AG82" i="35" s="1"/>
  <c r="C72" i="35"/>
  <c r="C73" i="35" s="1"/>
  <c r="K72" i="35"/>
  <c r="K73" i="35" s="1"/>
  <c r="K82" i="35" s="1"/>
  <c r="S72" i="35"/>
  <c r="S73" i="35" s="1"/>
  <c r="S82" i="35" s="1"/>
  <c r="AA72" i="35"/>
  <c r="AA73" i="35" s="1"/>
  <c r="AA82" i="35" s="1"/>
  <c r="AI72" i="35"/>
  <c r="AI73" i="35" s="1"/>
  <c r="AI82" i="35" s="1"/>
  <c r="AQ72" i="35"/>
  <c r="AQ73" i="35" s="1"/>
  <c r="AQ82" i="35" s="1"/>
  <c r="AD72" i="35"/>
  <c r="AD73" i="35" s="1"/>
  <c r="AD82" i="35" s="1"/>
  <c r="AK72" i="35"/>
  <c r="AK73" i="35" s="1"/>
  <c r="AK82" i="35" s="1"/>
  <c r="N72" i="35"/>
  <c r="N73" i="35" s="1"/>
  <c r="N82" i="35" s="1"/>
  <c r="AW72" i="35"/>
  <c r="AW73" i="35" s="1"/>
  <c r="AW82" i="35" s="1"/>
  <c r="V72" i="35"/>
  <c r="V73" i="35" s="1"/>
  <c r="V82" i="35" s="1"/>
  <c r="H72" i="35"/>
  <c r="H73" i="35" s="1"/>
  <c r="H82" i="35" s="1"/>
  <c r="P72" i="35"/>
  <c r="P73" i="35" s="1"/>
  <c r="P82" i="35" s="1"/>
  <c r="X72" i="35"/>
  <c r="X73" i="35" s="1"/>
  <c r="X82" i="35" s="1"/>
  <c r="AF72" i="35"/>
  <c r="AF73" i="35" s="1"/>
  <c r="AF82" i="35" s="1"/>
  <c r="AN72" i="35"/>
  <c r="AN73" i="35" s="1"/>
  <c r="AN82" i="35" s="1"/>
  <c r="AV72" i="35"/>
  <c r="AV73" i="35" s="1"/>
  <c r="AV82" i="35" s="1"/>
  <c r="F72" i="35"/>
  <c r="F73" i="35" s="1"/>
  <c r="F82" i="35" s="1"/>
  <c r="AT72" i="35"/>
  <c r="AT73" i="35" s="1"/>
  <c r="AT82" i="35" s="1"/>
  <c r="I72" i="35"/>
  <c r="I73" i="35" s="1"/>
  <c r="I82" i="35" s="1"/>
  <c r="AL72" i="35"/>
  <c r="AL73" i="35" s="1"/>
  <c r="AL82" i="35" s="1"/>
  <c r="G72" i="35"/>
  <c r="G73" i="35" s="1"/>
  <c r="G82" i="35" s="1"/>
  <c r="O72" i="35"/>
  <c r="O73" i="35" s="1"/>
  <c r="O82" i="35" s="1"/>
  <c r="AE72" i="35"/>
  <c r="AE73" i="35" s="1"/>
  <c r="AE82" i="35" s="1"/>
  <c r="AM72" i="35"/>
  <c r="AM73" i="35" s="1"/>
  <c r="AM82" i="35" s="1"/>
  <c r="AU72" i="35"/>
  <c r="AU73" i="35" s="1"/>
  <c r="AU82" i="35" s="1"/>
  <c r="R72" i="35"/>
  <c r="R73" i="35" s="1"/>
  <c r="R82" i="35" s="1"/>
  <c r="AX72" i="35"/>
  <c r="AX73" i="35" s="1"/>
  <c r="AX82" i="35" s="1"/>
  <c r="E72" i="35"/>
  <c r="E73" i="35" s="1"/>
  <c r="E82" i="35" s="1"/>
  <c r="AH72" i="35"/>
  <c r="AH73" i="35" s="1"/>
  <c r="AH82" i="35" s="1"/>
  <c r="Y72" i="35"/>
  <c r="Y73" i="35" s="1"/>
  <c r="Y82" i="35" s="1"/>
  <c r="Q72" i="35"/>
  <c r="Q73" i="35" s="1"/>
  <c r="Q82" i="35" s="1"/>
  <c r="J72" i="35"/>
  <c r="J73" i="35" s="1"/>
  <c r="J82" i="35" s="1"/>
  <c r="AP72" i="35"/>
  <c r="AP73" i="35" s="1"/>
  <c r="AP82" i="35" s="1"/>
  <c r="U72" i="35"/>
  <c r="U73" i="35" s="1"/>
  <c r="U82" i="35" s="1"/>
  <c r="D72" i="35"/>
  <c r="D73" i="35" s="1"/>
  <c r="D82" i="35" s="1"/>
  <c r="L72" i="35"/>
  <c r="L73" i="35" s="1"/>
  <c r="L82" i="35" s="1"/>
  <c r="T72" i="35"/>
  <c r="T73" i="35" s="1"/>
  <c r="T82" i="35" s="1"/>
  <c r="AB72" i="35"/>
  <c r="AB73" i="35" s="1"/>
  <c r="AB82" i="35" s="1"/>
  <c r="AJ72" i="35"/>
  <c r="AJ73" i="35" s="1"/>
  <c r="AJ82" i="35" s="1"/>
  <c r="AR72" i="35"/>
  <c r="AR73" i="35" s="1"/>
  <c r="AR82" i="35" s="1"/>
  <c r="Z72" i="35"/>
  <c r="Z73" i="35" s="1"/>
  <c r="Z82" i="35" s="1"/>
  <c r="AO72" i="35"/>
  <c r="AO73" i="35" s="1"/>
  <c r="AO82" i="35" s="1"/>
  <c r="B72" i="35"/>
  <c r="B73" i="35" s="1"/>
  <c r="C62" i="17"/>
  <c r="D62" i="17"/>
  <c r="C152" i="19"/>
  <c r="C153" i="19" s="1"/>
  <c r="B147" i="19"/>
  <c r="B148" i="19"/>
  <c r="C125" i="19"/>
  <c r="B131" i="19"/>
  <c r="C141" i="19"/>
  <c r="D141" i="19"/>
  <c r="E141" i="19"/>
  <c r="B140" i="19"/>
  <c r="J62" i="17" l="1"/>
  <c r="J63" i="17" s="1"/>
  <c r="C82" i="35"/>
  <c r="B125" i="19"/>
  <c r="H14" i="17"/>
  <c r="A51" i="12"/>
  <c r="A51" i="13"/>
  <c r="J64" i="17" l="1"/>
  <c r="J65" i="17" s="1"/>
  <c r="J66" i="17" s="1"/>
  <c r="J67" i="17" s="1"/>
  <c r="J68" i="17" s="1"/>
  <c r="J69" i="17" s="1"/>
  <c r="J70" i="17" s="1"/>
  <c r="J71" i="17" s="1"/>
  <c r="J72" i="17" s="1"/>
  <c r="J73" i="17" s="1"/>
  <c r="J74" i="17" s="1"/>
  <c r="J75" i="17" s="1"/>
  <c r="J76" i="17" s="1"/>
  <c r="J77" i="17" s="1"/>
  <c r="H15" i="17"/>
  <c r="H16" i="17"/>
  <c r="D150" i="19"/>
  <c r="E150" i="19"/>
  <c r="F150" i="19"/>
  <c r="G150" i="19"/>
  <c r="H150" i="19"/>
  <c r="I150" i="19"/>
  <c r="J150" i="19"/>
  <c r="K150" i="19"/>
  <c r="L150" i="19"/>
  <c r="M150" i="19"/>
  <c r="N150" i="19"/>
  <c r="O150" i="19"/>
  <c r="P150" i="19"/>
  <c r="Q150" i="19"/>
  <c r="R150" i="19"/>
  <c r="S150" i="19"/>
  <c r="T150" i="19"/>
  <c r="U150" i="19"/>
  <c r="V150" i="19"/>
  <c r="W150" i="19"/>
  <c r="X150" i="19"/>
  <c r="Y150" i="19"/>
  <c r="Z150" i="19"/>
  <c r="AA150" i="19"/>
  <c r="AB150" i="19"/>
  <c r="B150" i="19" l="1"/>
  <c r="A32" i="12"/>
  <c r="A32" i="13"/>
  <c r="F141" i="19" l="1"/>
  <c r="G141" i="19"/>
  <c r="H141" i="19"/>
  <c r="I141" i="19"/>
  <c r="J141" i="19"/>
  <c r="K141" i="19"/>
  <c r="L141" i="19"/>
  <c r="M141" i="19"/>
  <c r="N141" i="19"/>
  <c r="O141" i="19"/>
  <c r="P141" i="19"/>
  <c r="Q141" i="19"/>
  <c r="R141" i="19"/>
  <c r="S141" i="19"/>
  <c r="T141" i="19"/>
  <c r="U141" i="19"/>
  <c r="V141" i="19"/>
  <c r="W141" i="19"/>
  <c r="X141" i="19"/>
  <c r="Y141" i="19"/>
  <c r="Z141" i="19"/>
  <c r="AA141" i="19"/>
  <c r="AB141" i="19"/>
  <c r="D151" i="19"/>
  <c r="E151" i="19"/>
  <c r="F151" i="19"/>
  <c r="G151" i="19"/>
  <c r="H151" i="19"/>
  <c r="I151" i="19"/>
  <c r="J151" i="19"/>
  <c r="K151" i="19"/>
  <c r="L151" i="19"/>
  <c r="M151" i="19"/>
  <c r="N151" i="19"/>
  <c r="O151" i="19"/>
  <c r="P151" i="19"/>
  <c r="Q151" i="19"/>
  <c r="R151" i="19"/>
  <c r="S151" i="19"/>
  <c r="T151" i="19"/>
  <c r="U151" i="19"/>
  <c r="V151" i="19"/>
  <c r="W151" i="19"/>
  <c r="X151" i="19"/>
  <c r="Y151" i="19"/>
  <c r="Z151" i="19"/>
  <c r="AA151" i="19"/>
  <c r="AB151" i="19"/>
  <c r="G149" i="19"/>
  <c r="H149" i="19"/>
  <c r="I149" i="19"/>
  <c r="J149" i="19"/>
  <c r="K149" i="19"/>
  <c r="L149" i="19"/>
  <c r="M149" i="19"/>
  <c r="N149" i="19"/>
  <c r="O149" i="19"/>
  <c r="P149" i="19"/>
  <c r="Q149" i="19"/>
  <c r="R149" i="19"/>
  <c r="S149" i="19"/>
  <c r="T149" i="19"/>
  <c r="U149" i="19"/>
  <c r="V149" i="19"/>
  <c r="W149" i="19"/>
  <c r="X149" i="19"/>
  <c r="Y149" i="19"/>
  <c r="Z149" i="19"/>
  <c r="AA149" i="19"/>
  <c r="AB149" i="19"/>
  <c r="D149" i="19"/>
  <c r="E149" i="19"/>
  <c r="F149" i="19"/>
  <c r="D152" i="19" l="1"/>
  <c r="AA152" i="19"/>
  <c r="W152" i="19"/>
  <c r="S152" i="19"/>
  <c r="O152" i="19"/>
  <c r="K152" i="19"/>
  <c r="G152" i="19"/>
  <c r="E152" i="19"/>
  <c r="AB152" i="19"/>
  <c r="X152" i="19"/>
  <c r="T152" i="19"/>
  <c r="P152" i="19"/>
  <c r="L152" i="19"/>
  <c r="H152" i="19"/>
  <c r="F152" i="19"/>
  <c r="B141" i="19"/>
  <c r="B149" i="19"/>
  <c r="Z152" i="19"/>
  <c r="V152" i="19"/>
  <c r="R152" i="19"/>
  <c r="N152" i="19"/>
  <c r="J152" i="19"/>
  <c r="B151" i="19"/>
  <c r="Y152" i="19"/>
  <c r="U152" i="19"/>
  <c r="Q152" i="19"/>
  <c r="M152" i="19"/>
  <c r="I152" i="19"/>
  <c r="B246" i="19"/>
  <c r="Q153" i="19" l="1"/>
  <c r="AH95" i="26" s="1"/>
  <c r="AH98" i="26" s="1"/>
  <c r="J153" i="19"/>
  <c r="I95" i="26" s="1"/>
  <c r="I98" i="26" s="1"/>
  <c r="Z153" i="19"/>
  <c r="AQ95" i="26" s="1"/>
  <c r="AQ98" i="26" s="1"/>
  <c r="H153" i="19"/>
  <c r="H95" i="26" s="1"/>
  <c r="H98" i="26" s="1"/>
  <c r="X153" i="19"/>
  <c r="AN95" i="26" s="1"/>
  <c r="AN98" i="26" s="1"/>
  <c r="K153" i="19"/>
  <c r="Q95" i="26" s="1"/>
  <c r="Q98" i="26" s="1"/>
  <c r="AA153" i="19"/>
  <c r="AR95" i="26" s="1"/>
  <c r="AR98" i="26" s="1"/>
  <c r="U153" i="19"/>
  <c r="AL95" i="26" s="1"/>
  <c r="AL98" i="26" s="1"/>
  <c r="N153" i="19"/>
  <c r="AD95" i="26" s="1"/>
  <c r="AD98" i="26" s="1"/>
  <c r="L153" i="19"/>
  <c r="AA95" i="26" s="1"/>
  <c r="AA98" i="26" s="1"/>
  <c r="AB153" i="19"/>
  <c r="AS95" i="26" s="1"/>
  <c r="AS98" i="26" s="1"/>
  <c r="O153" i="19"/>
  <c r="AF95" i="26" s="1"/>
  <c r="AF98" i="26" s="1"/>
  <c r="D153" i="19"/>
  <c r="D95" i="26" s="1"/>
  <c r="D98" i="26" s="1"/>
  <c r="I153" i="19"/>
  <c r="R95" i="26" s="1"/>
  <c r="R98" i="26" s="1"/>
  <c r="Y153" i="19"/>
  <c r="AO95" i="26" s="1"/>
  <c r="AO98" i="26" s="1"/>
  <c r="R153" i="19"/>
  <c r="AI95" i="26" s="1"/>
  <c r="AI98" i="26" s="1"/>
  <c r="P153" i="19"/>
  <c r="AG95" i="26" s="1"/>
  <c r="AG98" i="26" s="1"/>
  <c r="E153" i="19"/>
  <c r="E95" i="26" s="1"/>
  <c r="E98" i="26" s="1"/>
  <c r="S153" i="19"/>
  <c r="AJ95" i="26" s="1"/>
  <c r="AJ98" i="26" s="1"/>
  <c r="M153" i="19"/>
  <c r="AE95" i="26" s="1"/>
  <c r="AE98" i="26" s="1"/>
  <c r="V153" i="19"/>
  <c r="AM95" i="26" s="1"/>
  <c r="AM98" i="26" s="1"/>
  <c r="F153" i="19"/>
  <c r="F95" i="26" s="1"/>
  <c r="F98" i="26" s="1"/>
  <c r="T153" i="19"/>
  <c r="AK95" i="26" s="1"/>
  <c r="AK98" i="26" s="1"/>
  <c r="G153" i="19"/>
  <c r="G95" i="26" s="1"/>
  <c r="G98" i="26" s="1"/>
  <c r="W153" i="19"/>
  <c r="AP95" i="26" s="1"/>
  <c r="AP98" i="26" s="1"/>
  <c r="B152" i="19"/>
  <c r="B153" i="19" s="1"/>
  <c r="H62" i="18"/>
  <c r="J33" i="38" l="1"/>
  <c r="J32" i="38"/>
  <c r="J31" i="38" l="1"/>
  <c r="I31" i="38"/>
  <c r="H31" i="38"/>
  <c r="G31" i="38"/>
  <c r="F31" i="38"/>
  <c r="E31" i="38"/>
  <c r="D31" i="38"/>
  <c r="C31" i="38"/>
  <c r="B31" i="38"/>
  <c r="J30" i="38"/>
  <c r="I30" i="38"/>
  <c r="H30" i="38"/>
  <c r="G30" i="38"/>
  <c r="F30" i="38"/>
  <c r="E30" i="38"/>
  <c r="D30" i="38"/>
  <c r="C30" i="38"/>
  <c r="B30" i="38"/>
  <c r="M63" i="18" l="1"/>
  <c r="H63" i="18"/>
  <c r="M62" i="18"/>
  <c r="M61" i="18"/>
  <c r="H61" i="18"/>
  <c r="C60" i="17"/>
  <c r="N60" i="17" s="1"/>
  <c r="C61" i="17"/>
  <c r="H101" i="18" l="1"/>
  <c r="N61" i="17"/>
  <c r="N62" i="17" s="1"/>
  <c r="N63" i="17" s="1"/>
  <c r="N64" i="17" s="1"/>
  <c r="N65" i="17" s="1"/>
  <c r="N66" i="17" s="1"/>
  <c r="N67" i="17" s="1"/>
  <c r="N68" i="17" s="1"/>
  <c r="N69" i="17" s="1"/>
  <c r="N70" i="17" s="1"/>
  <c r="N71" i="17" s="1"/>
  <c r="N72" i="17" s="1"/>
  <c r="N73" i="17" s="1"/>
  <c r="N74" i="17" s="1"/>
  <c r="N75" i="17" s="1"/>
  <c r="N76" i="17" s="1"/>
  <c r="N77" i="17" s="1"/>
  <c r="N78" i="17" s="1"/>
  <c r="N79" i="17" s="1"/>
  <c r="N80" i="17" s="1"/>
  <c r="N81" i="17" s="1"/>
  <c r="N82" i="17" s="1"/>
  <c r="N83" i="17" s="1"/>
  <c r="N84" i="17" s="1"/>
  <c r="N85" i="17" s="1"/>
  <c r="N86" i="17" s="1"/>
  <c r="N87" i="17" s="1"/>
  <c r="N88" i="17" s="1"/>
  <c r="N89" i="17" s="1"/>
  <c r="N90" i="17" s="1"/>
  <c r="N91" i="17" s="1"/>
  <c r="N92" i="17" s="1"/>
  <c r="N93" i="17" s="1"/>
  <c r="N94" i="17" s="1"/>
  <c r="N95" i="17" s="1"/>
  <c r="N96" i="17" s="1"/>
  <c r="N97" i="17" s="1"/>
  <c r="N98" i="17" s="1"/>
  <c r="I60" i="17"/>
  <c r="I61" i="17" s="1"/>
  <c r="I62" i="17" s="1"/>
  <c r="I63" i="17" s="1"/>
  <c r="C101" i="17"/>
  <c r="Q61" i="18"/>
  <c r="J30" i="37"/>
  <c r="I30" i="37"/>
  <c r="H30" i="37"/>
  <c r="G30" i="37"/>
  <c r="F30" i="37"/>
  <c r="E30" i="37"/>
  <c r="D30" i="37"/>
  <c r="C30" i="37"/>
  <c r="B30" i="37"/>
  <c r="J29" i="37"/>
  <c r="I29" i="37"/>
  <c r="H29" i="37"/>
  <c r="G29" i="37"/>
  <c r="F29" i="37"/>
  <c r="E29" i="37"/>
  <c r="D29" i="37"/>
  <c r="C29" i="37"/>
  <c r="B29" i="37"/>
  <c r="J32" i="37"/>
  <c r="J31" i="37"/>
  <c r="B247" i="19"/>
  <c r="B248" i="19"/>
  <c r="B249" i="19"/>
  <c r="B245" i="19"/>
  <c r="J32" i="36"/>
  <c r="J31" i="36"/>
  <c r="C29" i="36"/>
  <c r="D29" i="36"/>
  <c r="E29" i="36"/>
  <c r="F29" i="36"/>
  <c r="G29" i="36"/>
  <c r="H29" i="36"/>
  <c r="I29" i="36"/>
  <c r="J29" i="36"/>
  <c r="C30" i="36"/>
  <c r="D30" i="36"/>
  <c r="E30" i="36"/>
  <c r="F30" i="36"/>
  <c r="G30" i="36"/>
  <c r="H30" i="36"/>
  <c r="I30" i="36"/>
  <c r="J30" i="36"/>
  <c r="B30" i="36"/>
  <c r="B29" i="36"/>
  <c r="B239" i="19"/>
  <c r="B240" i="19" s="1"/>
  <c r="B205" i="19"/>
  <c r="B216" i="19" s="1"/>
  <c r="I64" i="17" l="1"/>
  <c r="I65" i="17" s="1"/>
  <c r="Q62" i="18"/>
  <c r="B250" i="19"/>
  <c r="J32" i="34"/>
  <c r="I32" i="34"/>
  <c r="H32" i="34"/>
  <c r="G32" i="34"/>
  <c r="F32" i="34"/>
  <c r="E32" i="34"/>
  <c r="D32" i="34"/>
  <c r="C32" i="34"/>
  <c r="B32" i="34"/>
  <c r="J31" i="34"/>
  <c r="I31" i="34"/>
  <c r="H31" i="34"/>
  <c r="G31" i="34"/>
  <c r="F31" i="34"/>
  <c r="E31" i="34"/>
  <c r="D31" i="34"/>
  <c r="C31" i="34"/>
  <c r="B31" i="34"/>
  <c r="J34" i="34"/>
  <c r="J33" i="34"/>
  <c r="B322" i="19" l="1"/>
  <c r="B323" i="19" s="1"/>
  <c r="Q63" i="18"/>
  <c r="B173" i="19"/>
  <c r="B174" i="19"/>
  <c r="B175" i="19"/>
  <c r="B176" i="19"/>
  <c r="B177" i="19"/>
  <c r="B178" i="19"/>
  <c r="B179" i="19"/>
  <c r="B180" i="19"/>
  <c r="B172" i="19"/>
  <c r="J30" i="33"/>
  <c r="I30" i="33"/>
  <c r="H30" i="33"/>
  <c r="G30" i="33"/>
  <c r="F30" i="33"/>
  <c r="E30" i="33"/>
  <c r="D30" i="33"/>
  <c r="C30" i="33"/>
  <c r="B30" i="33"/>
  <c r="J29" i="33"/>
  <c r="I29" i="33"/>
  <c r="H29" i="33"/>
  <c r="G29" i="33"/>
  <c r="F29" i="33"/>
  <c r="E29" i="33"/>
  <c r="D29" i="33"/>
  <c r="C29" i="33"/>
  <c r="B29" i="33"/>
  <c r="J32" i="33"/>
  <c r="J31" i="33"/>
  <c r="B166" i="19"/>
  <c r="B165" i="19"/>
  <c r="B164" i="19"/>
  <c r="J32" i="32"/>
  <c r="J31" i="32"/>
  <c r="C29" i="32"/>
  <c r="D29" i="32"/>
  <c r="E29" i="32"/>
  <c r="F29" i="32"/>
  <c r="G29" i="32"/>
  <c r="H29" i="32"/>
  <c r="I29" i="32"/>
  <c r="J29" i="32"/>
  <c r="C30" i="32"/>
  <c r="D30" i="32"/>
  <c r="E30" i="32"/>
  <c r="F30" i="32"/>
  <c r="G30" i="32"/>
  <c r="H30" i="32"/>
  <c r="I30" i="32"/>
  <c r="J30" i="32"/>
  <c r="B29" i="32"/>
  <c r="B30" i="32"/>
  <c r="Q64" i="18" l="1"/>
  <c r="B181" i="19"/>
  <c r="B167" i="19"/>
  <c r="M42" i="18"/>
  <c r="M101" i="18" s="1"/>
  <c r="U42" i="18" l="1"/>
  <c r="U43" i="18" s="1"/>
  <c r="U44" i="18" s="1"/>
  <c r="U45" i="18" s="1"/>
  <c r="U46" i="18" s="1"/>
  <c r="U47" i="18" s="1"/>
  <c r="U48" i="18" s="1"/>
  <c r="U49" i="18" s="1"/>
  <c r="U50" i="18" s="1"/>
  <c r="U51" i="18" s="1"/>
  <c r="U52" i="18" s="1"/>
  <c r="U53" i="18" s="1"/>
  <c r="U54" i="18" s="1"/>
  <c r="U55" i="18" s="1"/>
  <c r="U56" i="18" s="1"/>
  <c r="U57" i="18" s="1"/>
  <c r="U58" i="18" s="1"/>
  <c r="U59" i="18" s="1"/>
  <c r="U60" i="18" s="1"/>
  <c r="U61" i="18" s="1"/>
  <c r="U62" i="18" s="1"/>
  <c r="U63" i="18" s="1"/>
  <c r="U64" i="18" s="1"/>
  <c r="U65" i="18" s="1"/>
  <c r="U66" i="18" s="1"/>
  <c r="Q42" i="18"/>
  <c r="Q65" i="18"/>
  <c r="B217" i="19"/>
  <c r="J32" i="30"/>
  <c r="J31" i="30"/>
  <c r="J30" i="30"/>
  <c r="I30" i="30"/>
  <c r="H30" i="30"/>
  <c r="G30" i="30"/>
  <c r="F30" i="30"/>
  <c r="E30" i="30"/>
  <c r="D30" i="30"/>
  <c r="C30" i="30"/>
  <c r="B30" i="30"/>
  <c r="J29" i="30"/>
  <c r="I29" i="30"/>
  <c r="H29" i="30"/>
  <c r="G29" i="30"/>
  <c r="F29" i="30"/>
  <c r="E29" i="30"/>
  <c r="D29" i="30"/>
  <c r="C29" i="30"/>
  <c r="B29" i="30"/>
  <c r="D35" i="17"/>
  <c r="J31" i="28"/>
  <c r="J30" i="28"/>
  <c r="J29" i="28"/>
  <c r="I29" i="28"/>
  <c r="H29" i="28"/>
  <c r="G29" i="28"/>
  <c r="F29" i="28"/>
  <c r="E29" i="28"/>
  <c r="D29" i="28"/>
  <c r="C29" i="28"/>
  <c r="B29" i="28"/>
  <c r="J28" i="28"/>
  <c r="I28" i="28"/>
  <c r="H28" i="28"/>
  <c r="G28" i="28"/>
  <c r="F28" i="28"/>
  <c r="E28" i="28"/>
  <c r="D28" i="28"/>
  <c r="C28" i="28"/>
  <c r="B28" i="28"/>
  <c r="O35" i="17" l="1"/>
  <c r="O36" i="17" s="1"/>
  <c r="O37" i="17" s="1"/>
  <c r="U67" i="18"/>
  <c r="U68" i="18" s="1"/>
  <c r="U69" i="18" s="1"/>
  <c r="U70" i="18" s="1"/>
  <c r="U71" i="18" s="1"/>
  <c r="U72" i="18" s="1"/>
  <c r="U73" i="18" s="1"/>
  <c r="U74" i="18" s="1"/>
  <c r="U75" i="18" s="1"/>
  <c r="U76" i="18" s="1"/>
  <c r="U77" i="18" s="1"/>
  <c r="U78" i="18" s="1"/>
  <c r="U79" i="18" s="1"/>
  <c r="U80" i="18" s="1"/>
  <c r="U81" i="18" s="1"/>
  <c r="U82" i="18" s="1"/>
  <c r="U83" i="18" s="1"/>
  <c r="U84" i="18" s="1"/>
  <c r="U85" i="18" s="1"/>
  <c r="U86" i="18" s="1"/>
  <c r="U87" i="18" s="1"/>
  <c r="U88" i="18" s="1"/>
  <c r="U89" i="18" s="1"/>
  <c r="J35" i="17"/>
  <c r="J36" i="17" s="1"/>
  <c r="J37" i="17" s="1"/>
  <c r="D38" i="17"/>
  <c r="D101" i="17" s="1"/>
  <c r="Q66" i="18"/>
  <c r="B218" i="19"/>
  <c r="B79" i="35"/>
  <c r="J30" i="27"/>
  <c r="J29" i="27"/>
  <c r="J28" i="27"/>
  <c r="I28" i="27"/>
  <c r="H28" i="27"/>
  <c r="G28" i="27"/>
  <c r="F28" i="27"/>
  <c r="E28" i="27"/>
  <c r="D28" i="27"/>
  <c r="C28" i="27"/>
  <c r="B28" i="27"/>
  <c r="J27" i="27"/>
  <c r="I27" i="27"/>
  <c r="H27" i="27"/>
  <c r="G27" i="27"/>
  <c r="F27" i="27"/>
  <c r="E27" i="27"/>
  <c r="D27" i="27"/>
  <c r="C27" i="27"/>
  <c r="B27" i="27"/>
  <c r="U90" i="18" l="1"/>
  <c r="U91" i="18" s="1"/>
  <c r="U92" i="18" s="1"/>
  <c r="U93" i="18" s="1"/>
  <c r="U94" i="18" s="1"/>
  <c r="U95" i="18" s="1"/>
  <c r="U98" i="18" s="1"/>
  <c r="U99" i="18" s="1"/>
  <c r="O38" i="17"/>
  <c r="O39" i="17" s="1"/>
  <c r="O40" i="17" s="1"/>
  <c r="O41" i="17" s="1"/>
  <c r="O42" i="17" s="1"/>
  <c r="O43" i="17" s="1"/>
  <c r="O44" i="17" s="1"/>
  <c r="O45" i="17" s="1"/>
  <c r="O46" i="17" s="1"/>
  <c r="O47" i="17" s="1"/>
  <c r="O48" i="17" s="1"/>
  <c r="O49" i="17" s="1"/>
  <c r="O50" i="17" s="1"/>
  <c r="O51" i="17" s="1"/>
  <c r="O52" i="17" s="1"/>
  <c r="O53" i="17" s="1"/>
  <c r="O54" i="17" s="1"/>
  <c r="O55" i="17" s="1"/>
  <c r="O56" i="17" s="1"/>
  <c r="O57" i="17" s="1"/>
  <c r="O58" i="17" s="1"/>
  <c r="O59" i="17" s="1"/>
  <c r="O60" i="17" s="1"/>
  <c r="O61" i="17" s="1"/>
  <c r="O62" i="17" s="1"/>
  <c r="O63" i="17" s="1"/>
  <c r="O64" i="17" s="1"/>
  <c r="O65" i="17" s="1"/>
  <c r="O66" i="17" s="1"/>
  <c r="O67" i="17" s="1"/>
  <c r="O68" i="17" s="1"/>
  <c r="O69" i="17" s="1"/>
  <c r="O70" i="17" s="1"/>
  <c r="O71" i="17" s="1"/>
  <c r="O72" i="17" s="1"/>
  <c r="O73" i="17" s="1"/>
  <c r="O74" i="17" s="1"/>
  <c r="O75" i="17" s="1"/>
  <c r="O76" i="17" s="1"/>
  <c r="O77" i="17" s="1"/>
  <c r="O78" i="17" s="1"/>
  <c r="O79" i="17" s="1"/>
  <c r="O80" i="17" s="1"/>
  <c r="O81" i="17" s="1"/>
  <c r="O82" i="17" s="1"/>
  <c r="O83" i="17" s="1"/>
  <c r="O84" i="17" s="1"/>
  <c r="O85" i="17" s="1"/>
  <c r="O86" i="17" s="1"/>
  <c r="O87" i="17" s="1"/>
  <c r="O88" i="17" s="1"/>
  <c r="O89" i="17" s="1"/>
  <c r="O90" i="17" s="1"/>
  <c r="O91" i="17" s="1"/>
  <c r="O92" i="17" s="1"/>
  <c r="O93" i="17" s="1"/>
  <c r="O94" i="17" s="1"/>
  <c r="O95" i="17" s="1"/>
  <c r="O96" i="17" s="1"/>
  <c r="O97" i="17" s="1"/>
  <c r="O98" i="17" s="1"/>
  <c r="J38" i="17"/>
  <c r="J39" i="17" s="1"/>
  <c r="J40" i="17" s="1"/>
  <c r="J41" i="17" s="1"/>
  <c r="B80" i="35"/>
  <c r="B82" i="35" s="1"/>
  <c r="J30" i="25" l="1"/>
  <c r="J29" i="25"/>
  <c r="J28" i="25"/>
  <c r="I28" i="25"/>
  <c r="H28" i="25"/>
  <c r="G28" i="25"/>
  <c r="F28" i="25"/>
  <c r="E28" i="25"/>
  <c r="D28" i="25"/>
  <c r="C28" i="25"/>
  <c r="B28" i="25"/>
  <c r="J27" i="25"/>
  <c r="I27" i="25"/>
  <c r="H27" i="25"/>
  <c r="G27" i="25"/>
  <c r="F27" i="25"/>
  <c r="E27" i="25"/>
  <c r="D27" i="25"/>
  <c r="C27" i="25"/>
  <c r="B27" i="25"/>
  <c r="B138" i="19" l="1"/>
  <c r="J30" i="24" l="1"/>
  <c r="J28" i="24"/>
  <c r="J27" i="24"/>
  <c r="I28" i="24"/>
  <c r="I27" i="24"/>
  <c r="H28" i="24"/>
  <c r="H27" i="24"/>
  <c r="G28" i="24"/>
  <c r="G27" i="24"/>
  <c r="F28" i="24"/>
  <c r="F27" i="24"/>
  <c r="E28" i="24"/>
  <c r="E27" i="24"/>
  <c r="D28" i="24"/>
  <c r="D27" i="24"/>
  <c r="C28" i="24"/>
  <c r="C27" i="24"/>
  <c r="B27" i="24"/>
  <c r="B28" i="24"/>
  <c r="B29" i="24"/>
  <c r="J29" i="24" s="1"/>
  <c r="B139" i="19"/>
  <c r="C134" i="19"/>
  <c r="B130" i="19"/>
  <c r="B124" i="19"/>
  <c r="B128" i="19"/>
  <c r="B126" i="19"/>
  <c r="B127" i="19"/>
  <c r="B129" i="19"/>
  <c r="B132" i="19"/>
  <c r="B133" i="19"/>
  <c r="B135" i="19"/>
  <c r="B136" i="19"/>
  <c r="B137" i="19"/>
  <c r="J28" i="22"/>
  <c r="I28" i="22"/>
  <c r="H28" i="22"/>
  <c r="G28" i="22"/>
  <c r="F28" i="22"/>
  <c r="E28" i="22"/>
  <c r="D28" i="22"/>
  <c r="C28" i="22"/>
  <c r="B28" i="22"/>
  <c r="J27" i="22"/>
  <c r="I27" i="22"/>
  <c r="H27" i="22"/>
  <c r="G27" i="22"/>
  <c r="F27" i="22"/>
  <c r="E27" i="22"/>
  <c r="D27" i="22"/>
  <c r="C27" i="22"/>
  <c r="B27" i="22"/>
  <c r="E118" i="19"/>
  <c r="D118" i="19"/>
  <c r="C118" i="19"/>
  <c r="B116" i="19"/>
  <c r="B117" i="19"/>
  <c r="B115" i="19"/>
  <c r="B134" i="19" l="1"/>
  <c r="B142" i="19" s="1"/>
  <c r="C142" i="19"/>
  <c r="C95" i="26" s="1"/>
  <c r="C98" i="26" s="1"/>
  <c r="B118" i="19"/>
  <c r="B95" i="26" l="1"/>
  <c r="B98" i="26" s="1"/>
  <c r="G30" i="18" l="1"/>
  <c r="L30" i="18"/>
  <c r="L78" i="18"/>
  <c r="L77" i="18"/>
  <c r="L76" i="18"/>
  <c r="L75" i="18"/>
  <c r="L74" i="18"/>
  <c r="L73" i="18"/>
  <c r="L72" i="18"/>
  <c r="L71" i="18"/>
  <c r="L70" i="18"/>
  <c r="L69" i="18"/>
  <c r="L68" i="18"/>
  <c r="L67" i="18"/>
  <c r="L66" i="18"/>
  <c r="L65" i="18"/>
  <c r="L64" i="18"/>
  <c r="L63" i="18"/>
  <c r="L62" i="18"/>
  <c r="L61" i="18"/>
  <c r="L60" i="18"/>
  <c r="L59" i="18"/>
  <c r="L58" i="18"/>
  <c r="L57" i="18"/>
  <c r="L56" i="18"/>
  <c r="L55" i="18"/>
  <c r="L54" i="18"/>
  <c r="L53" i="18"/>
  <c r="L52" i="18"/>
  <c r="L51" i="18"/>
  <c r="L50" i="18"/>
  <c r="L49" i="18"/>
  <c r="L48" i="18"/>
  <c r="L47" i="18"/>
  <c r="L46" i="18"/>
  <c r="L45" i="18"/>
  <c r="L44" i="18"/>
  <c r="L43" i="18"/>
  <c r="L42" i="18"/>
  <c r="L41" i="18"/>
  <c r="L40" i="18"/>
  <c r="L39" i="18"/>
  <c r="L38" i="18"/>
  <c r="L37" i="18"/>
  <c r="L36" i="18"/>
  <c r="L35" i="18"/>
  <c r="L34" i="18"/>
  <c r="L33" i="18"/>
  <c r="L32" i="18"/>
  <c r="L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P43" i="18" s="1"/>
  <c r="G44" i="18"/>
  <c r="G45" i="18"/>
  <c r="G46" i="18"/>
  <c r="G47" i="18"/>
  <c r="G48" i="18"/>
  <c r="G49" i="18"/>
  <c r="G50" i="18"/>
  <c r="G51" i="18"/>
  <c r="G52" i="18"/>
  <c r="G53" i="18"/>
  <c r="G54" i="18"/>
  <c r="G55" i="18"/>
  <c r="P55" i="18" s="1"/>
  <c r="G56" i="18"/>
  <c r="G57" i="18"/>
  <c r="G58" i="18"/>
  <c r="G59" i="18"/>
  <c r="G60" i="18"/>
  <c r="G61" i="18"/>
  <c r="G62" i="18"/>
  <c r="G63" i="18"/>
  <c r="G64" i="18"/>
  <c r="G65" i="18"/>
  <c r="G66" i="18"/>
  <c r="G67" i="18"/>
  <c r="P67" i="18" s="1"/>
  <c r="G68" i="18"/>
  <c r="G69" i="18"/>
  <c r="G70" i="18"/>
  <c r="G71" i="18"/>
  <c r="G72" i="18"/>
  <c r="G73" i="18"/>
  <c r="G74" i="18"/>
  <c r="G75" i="18"/>
  <c r="G76" i="18"/>
  <c r="G77" i="18"/>
  <c r="G78" i="18"/>
  <c r="G31" i="18"/>
  <c r="P31" i="18" s="1"/>
  <c r="B20" i="18"/>
  <c r="B21" i="18"/>
  <c r="B22" i="18"/>
  <c r="B23" i="18"/>
  <c r="B24" i="18"/>
  <c r="B25" i="18"/>
  <c r="B26" i="18"/>
  <c r="B27" i="18"/>
  <c r="B28" i="18"/>
  <c r="B29" i="18"/>
  <c r="B30" i="18"/>
  <c r="B19" i="18"/>
  <c r="B77" i="17"/>
  <c r="B76" i="17"/>
  <c r="B75" i="17"/>
  <c r="B74" i="17"/>
  <c r="B73" i="17"/>
  <c r="B72" i="17"/>
  <c r="B71" i="17"/>
  <c r="B70" i="17"/>
  <c r="B69" i="17"/>
  <c r="B68" i="17"/>
  <c r="B67" i="17"/>
  <c r="B66" i="17"/>
  <c r="H66" i="17" s="1"/>
  <c r="B65" i="17"/>
  <c r="B64" i="17"/>
  <c r="B63" i="17"/>
  <c r="B62" i="17"/>
  <c r="B61" i="17"/>
  <c r="B60" i="17"/>
  <c r="B59" i="17"/>
  <c r="B58" i="17"/>
  <c r="B57" i="17"/>
  <c r="B56" i="17"/>
  <c r="B55" i="17"/>
  <c r="B54" i="17"/>
  <c r="H54" i="17" s="1"/>
  <c r="B53" i="17"/>
  <c r="B52" i="17"/>
  <c r="B51" i="17"/>
  <c r="B50" i="17"/>
  <c r="B49" i="17"/>
  <c r="B48" i="17"/>
  <c r="B47" i="17"/>
  <c r="B46" i="17"/>
  <c r="B45" i="17"/>
  <c r="B44" i="17"/>
  <c r="B43" i="17"/>
  <c r="B42" i="17"/>
  <c r="H42" i="17" s="1"/>
  <c r="B41" i="17"/>
  <c r="B40" i="17"/>
  <c r="B39" i="17"/>
  <c r="B38" i="17"/>
  <c r="B37" i="17"/>
  <c r="B36" i="17"/>
  <c r="B35" i="17"/>
  <c r="B34" i="17"/>
  <c r="B33" i="17"/>
  <c r="B32" i="17"/>
  <c r="B31" i="17"/>
  <c r="B30" i="17"/>
  <c r="H30" i="17" s="1"/>
  <c r="B29" i="17"/>
  <c r="B28" i="17"/>
  <c r="B27" i="17"/>
  <c r="B26" i="17"/>
  <c r="B25" i="17"/>
  <c r="B24" i="17"/>
  <c r="B23" i="17"/>
  <c r="B22" i="17"/>
  <c r="B21" i="17"/>
  <c r="B20" i="17"/>
  <c r="B19" i="17"/>
  <c r="B18" i="17"/>
  <c r="A52" i="9"/>
  <c r="A52" i="10"/>
  <c r="A51" i="11"/>
  <c r="A53" i="12"/>
  <c r="A54" i="13"/>
  <c r="B101" i="17" l="1"/>
  <c r="B101" i="18"/>
  <c r="G101" i="18"/>
  <c r="L101" i="18"/>
  <c r="T19" i="18"/>
  <c r="T20" i="18" s="1"/>
  <c r="T21" i="18" s="1"/>
  <c r="T22" i="18" s="1"/>
  <c r="T23" i="18" s="1"/>
  <c r="T24" i="18" s="1"/>
  <c r="T25" i="18" s="1"/>
  <c r="T26" i="18" s="1"/>
  <c r="T27" i="18" s="1"/>
  <c r="T28" i="18" s="1"/>
  <c r="T29" i="18" s="1"/>
  <c r="T30" i="18" s="1"/>
  <c r="T31" i="18" s="1"/>
  <c r="T32" i="18" s="1"/>
  <c r="T33" i="18" s="1"/>
  <c r="T34" i="18" s="1"/>
  <c r="T35" i="18" s="1"/>
  <c r="T36" i="18" s="1"/>
  <c r="T37" i="18" s="1"/>
  <c r="T38" i="18" s="1"/>
  <c r="T39" i="18" s="1"/>
  <c r="T40" i="18" s="1"/>
  <c r="T41" i="18" s="1"/>
  <c r="T42" i="18" s="1"/>
  <c r="T43" i="18" s="1"/>
  <c r="T44" i="18" s="1"/>
  <c r="T45" i="18" s="1"/>
  <c r="T46" i="18" s="1"/>
  <c r="T47" i="18" s="1"/>
  <c r="T48" i="18" s="1"/>
  <c r="T49" i="18" s="1"/>
  <c r="T50" i="18" s="1"/>
  <c r="T51" i="18" s="1"/>
  <c r="T52" i="18" s="1"/>
  <c r="T53" i="18" s="1"/>
  <c r="T54" i="18" s="1"/>
  <c r="T55" i="18" s="1"/>
  <c r="T56" i="18" s="1"/>
  <c r="T57" i="18" s="1"/>
  <c r="T58" i="18" s="1"/>
  <c r="T59" i="18" s="1"/>
  <c r="T60" i="18" s="1"/>
  <c r="T61" i="18" s="1"/>
  <c r="T62" i="18" s="1"/>
  <c r="T63" i="18" s="1"/>
  <c r="T64" i="18" s="1"/>
  <c r="T65" i="18" s="1"/>
  <c r="T66" i="18" s="1"/>
  <c r="T67" i="18" s="1"/>
  <c r="T68" i="18" s="1"/>
  <c r="T69" i="18" s="1"/>
  <c r="T70" i="18" s="1"/>
  <c r="T71" i="18" s="1"/>
  <c r="T72" i="18" s="1"/>
  <c r="T73" i="18" s="1"/>
  <c r="T74" i="18" s="1"/>
  <c r="T75" i="18" s="1"/>
  <c r="T76" i="18" s="1"/>
  <c r="T77" i="18" s="1"/>
  <c r="T78" i="18" s="1"/>
  <c r="T79" i="18" s="1"/>
  <c r="T80" i="18" s="1"/>
  <c r="T81" i="18" s="1"/>
  <c r="T82" i="18" s="1"/>
  <c r="T83" i="18" s="1"/>
  <c r="T84" i="18" s="1"/>
  <c r="T85" i="18" s="1"/>
  <c r="T86" i="18" s="1"/>
  <c r="T87" i="18" s="1"/>
  <c r="T88" i="18" s="1"/>
  <c r="T89" i="18" s="1"/>
  <c r="T90" i="18" s="1"/>
  <c r="T91" i="18" s="1"/>
  <c r="T92" i="18" s="1"/>
  <c r="T93" i="18" s="1"/>
  <c r="T94" i="18" s="1"/>
  <c r="T95" i="18" s="1"/>
  <c r="T96" i="18" s="1"/>
  <c r="T97" i="18" s="1"/>
  <c r="T98" i="18" s="1"/>
  <c r="T99" i="18" s="1"/>
  <c r="M18" i="17"/>
  <c r="M19" i="17" s="1"/>
  <c r="M20" i="17" s="1"/>
  <c r="M21" i="17" s="1"/>
  <c r="M22" i="17" s="1"/>
  <c r="M23" i="17" s="1"/>
  <c r="M24" i="17" s="1"/>
  <c r="M25" i="17" s="1"/>
  <c r="M26" i="17" s="1"/>
  <c r="M27" i="17" s="1"/>
  <c r="M28" i="17" s="1"/>
  <c r="M29" i="17" s="1"/>
  <c r="M30" i="17" s="1"/>
  <c r="M31" i="17" s="1"/>
  <c r="M32" i="17" s="1"/>
  <c r="M33" i="17" s="1"/>
  <c r="M34" i="17" s="1"/>
  <c r="M35" i="17" s="1"/>
  <c r="M36" i="17" s="1"/>
  <c r="M37" i="17" s="1"/>
  <c r="M38" i="17" s="1"/>
  <c r="M39" i="17" s="1"/>
  <c r="M40" i="17" s="1"/>
  <c r="M41" i="17" s="1"/>
  <c r="M42" i="17" s="1"/>
  <c r="M43" i="17" s="1"/>
  <c r="M44" i="17" s="1"/>
  <c r="M45" i="17" s="1"/>
  <c r="M46" i="17" s="1"/>
  <c r="M47" i="17" s="1"/>
  <c r="M48" i="17" s="1"/>
  <c r="M49" i="17" s="1"/>
  <c r="M50" i="17" s="1"/>
  <c r="M51" i="17" s="1"/>
  <c r="M52" i="17" s="1"/>
  <c r="M53" i="17" s="1"/>
  <c r="M54" i="17" s="1"/>
  <c r="M55" i="17" s="1"/>
  <c r="M56" i="17" s="1"/>
  <c r="M57" i="17" s="1"/>
  <c r="M58" i="17" s="1"/>
  <c r="M59" i="17" s="1"/>
  <c r="M60" i="17" s="1"/>
  <c r="M61" i="17" s="1"/>
  <c r="M62" i="17" s="1"/>
  <c r="M63" i="17" s="1"/>
  <c r="M64" i="17" s="1"/>
  <c r="M65" i="17" s="1"/>
  <c r="M66" i="17" s="1"/>
  <c r="M67" i="17" s="1"/>
  <c r="M68" i="17" s="1"/>
  <c r="M69" i="17" s="1"/>
  <c r="M70" i="17" s="1"/>
  <c r="M71" i="17" s="1"/>
  <c r="M72" i="17" s="1"/>
  <c r="M73" i="17" s="1"/>
  <c r="M74" i="17" s="1"/>
  <c r="M75" i="17" s="1"/>
  <c r="M76" i="17" s="1"/>
  <c r="M77" i="17" s="1"/>
  <c r="M78" i="17" s="1"/>
  <c r="M79" i="17" s="1"/>
  <c r="M80" i="17" s="1"/>
  <c r="M81" i="17" s="1"/>
  <c r="M82" i="17" s="1"/>
  <c r="M83" i="17" s="1"/>
  <c r="M84" i="17" s="1"/>
  <c r="M85" i="17" s="1"/>
  <c r="M86" i="17" s="1"/>
  <c r="M87" i="17" s="1"/>
  <c r="M88" i="17" s="1"/>
  <c r="M89" i="17" s="1"/>
  <c r="M90" i="17" s="1"/>
  <c r="M91" i="17" s="1"/>
  <c r="M92" i="17" s="1"/>
  <c r="M93" i="17" s="1"/>
  <c r="M94" i="17" s="1"/>
  <c r="M95" i="17" s="1"/>
  <c r="M96" i="17" s="1"/>
  <c r="M97" i="17" s="1"/>
  <c r="M98" i="17" s="1"/>
  <c r="H31" i="17"/>
  <c r="H32" i="17" s="1"/>
  <c r="H33" i="17" s="1"/>
  <c r="H34" i="17" s="1"/>
  <c r="H35" i="17" s="1"/>
  <c r="H36" i="17" s="1"/>
  <c r="H37" i="17" s="1"/>
  <c r="H38" i="17" s="1"/>
  <c r="H39" i="17" s="1"/>
  <c r="H40" i="17" s="1"/>
  <c r="H41" i="17" s="1"/>
  <c r="H43" i="17"/>
  <c r="H44" i="17" s="1"/>
  <c r="H45" i="17" s="1"/>
  <c r="H46" i="17" s="1"/>
  <c r="H47" i="17" s="1"/>
  <c r="H48" i="17" s="1"/>
  <c r="H49" i="17" s="1"/>
  <c r="H50" i="17" s="1"/>
  <c r="H51" i="17" s="1"/>
  <c r="H52" i="17" s="1"/>
  <c r="H53" i="17" s="1"/>
  <c r="H55" i="17"/>
  <c r="H56" i="17" s="1"/>
  <c r="H57" i="17" s="1"/>
  <c r="H58" i="17" s="1"/>
  <c r="H59" i="17" s="1"/>
  <c r="H60" i="17" s="1"/>
  <c r="H61" i="17" s="1"/>
  <c r="H62" i="17" s="1"/>
  <c r="H63" i="17" s="1"/>
  <c r="H64" i="17" s="1"/>
  <c r="H65" i="17" s="1"/>
  <c r="H67" i="17"/>
  <c r="H68" i="17" s="1"/>
  <c r="H69" i="17" s="1"/>
  <c r="H70" i="17" s="1"/>
  <c r="H18" i="17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P56" i="18"/>
  <c r="P57" i="18" s="1"/>
  <c r="P19" i="18"/>
  <c r="P68" i="18"/>
  <c r="P69" i="18" s="1"/>
  <c r="P70" i="18" s="1"/>
  <c r="P71" i="18" s="1"/>
  <c r="P72" i="18" s="1"/>
  <c r="P73" i="18" s="1"/>
  <c r="P74" i="18" s="1"/>
  <c r="P75" i="18" s="1"/>
  <c r="P76" i="18" s="1"/>
  <c r="P77" i="18" s="1"/>
  <c r="P78" i="18" s="1"/>
  <c r="P80" i="18" s="1"/>
  <c r="P81" i="18" s="1"/>
  <c r="P82" i="18" s="1"/>
  <c r="P83" i="18" s="1"/>
  <c r="P84" i="18" s="1"/>
  <c r="P85" i="18" s="1"/>
  <c r="P86" i="18" s="1"/>
  <c r="P87" i="18" s="1"/>
  <c r="P88" i="18" s="1"/>
  <c r="P89" i="18" s="1"/>
  <c r="P90" i="18" s="1"/>
  <c r="P92" i="18" s="1"/>
  <c r="P93" i="18" s="1"/>
  <c r="P94" i="18" s="1"/>
  <c r="P95" i="18" s="1"/>
  <c r="P96" i="18" s="1"/>
  <c r="P97" i="18" s="1"/>
  <c r="P98" i="18" s="1"/>
  <c r="P99" i="18" s="1"/>
  <c r="P44" i="18"/>
  <c r="P32" i="18"/>
  <c r="A64" i="13"/>
  <c r="A63" i="13"/>
  <c r="A62" i="13"/>
  <c r="A58" i="13"/>
  <c r="A57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2" i="13"/>
  <c r="A9" i="13"/>
  <c r="A64" i="12"/>
  <c r="A63" i="12"/>
  <c r="A62" i="12"/>
  <c r="A61" i="12"/>
  <c r="A57" i="12"/>
  <c r="A56" i="12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6" i="12"/>
  <c r="A27" i="12"/>
  <c r="A28" i="12"/>
  <c r="A29" i="12"/>
  <c r="A30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2" i="12"/>
  <c r="A9" i="12"/>
  <c r="A64" i="11"/>
  <c r="A63" i="11"/>
  <c r="A62" i="11"/>
  <c r="A61" i="11"/>
  <c r="A60" i="11"/>
  <c r="A59" i="11"/>
  <c r="A55" i="11"/>
  <c r="A54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9" i="11"/>
  <c r="A63" i="10"/>
  <c r="A62" i="10"/>
  <c r="A61" i="10"/>
  <c r="A60" i="10"/>
  <c r="A59" i="10"/>
  <c r="A56" i="10"/>
  <c r="A55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9" i="10"/>
  <c r="A63" i="9"/>
  <c r="A62" i="9"/>
  <c r="A61" i="9"/>
  <c r="A60" i="9"/>
  <c r="A59" i="9"/>
  <c r="A56" i="9"/>
  <c r="A55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9" i="9"/>
  <c r="H71" i="17" l="1"/>
  <c r="H72" i="17" s="1"/>
  <c r="H73" i="17" s="1"/>
  <c r="H74" i="17" s="1"/>
  <c r="H75" i="17" s="1"/>
  <c r="H76" i="17" s="1"/>
  <c r="H77" i="17" s="1"/>
  <c r="P33" i="18"/>
  <c r="P45" i="18"/>
  <c r="P58" i="18"/>
  <c r="P20" i="18"/>
  <c r="P21" i="18" l="1"/>
  <c r="P46" i="18"/>
  <c r="P59" i="18"/>
  <c r="P34" i="18"/>
  <c r="P35" i="18" l="1"/>
  <c r="P47" i="18"/>
  <c r="P60" i="18"/>
  <c r="P22" i="18"/>
  <c r="P23" i="18" l="1"/>
  <c r="P48" i="18"/>
  <c r="P61" i="18"/>
  <c r="P36" i="18"/>
  <c r="P37" i="18" l="1"/>
  <c r="P49" i="18"/>
  <c r="P62" i="18"/>
  <c r="P24" i="18"/>
  <c r="P50" i="18" l="1"/>
  <c r="P63" i="18"/>
  <c r="P38" i="18"/>
  <c r="P25" i="18"/>
  <c r="P26" i="18" l="1"/>
  <c r="P64" i="18"/>
  <c r="P39" i="18"/>
  <c r="P51" i="18"/>
  <c r="P40" i="18" l="1"/>
  <c r="P27" i="18"/>
  <c r="P52" i="18"/>
  <c r="P65" i="18"/>
  <c r="P66" i="18" l="1"/>
  <c r="P28" i="18"/>
  <c r="P53" i="18"/>
  <c r="P41" i="18"/>
  <c r="P42" i="18" l="1"/>
  <c r="P29" i="18"/>
  <c r="P54" i="18"/>
  <c r="P30" i="18" l="1"/>
</calcChain>
</file>

<file path=xl/comments1.xml><?xml version="1.0" encoding="utf-8"?>
<comments xmlns="http://schemas.openxmlformats.org/spreadsheetml/2006/main">
  <authors>
    <author>Lindsey N Eubanks</author>
  </authors>
  <commentList>
    <comment ref="M96" authorId="0" shapeId="0">
      <text>
        <r>
          <rPr>
            <b/>
            <sz val="9"/>
            <color indexed="81"/>
            <rFont val="Tahoma"/>
            <family val="2"/>
          </rPr>
          <t>Lindsey N Eubanks:</t>
        </r>
        <r>
          <rPr>
            <sz val="9"/>
            <color indexed="81"/>
            <rFont val="Tahoma"/>
            <family val="2"/>
          </rPr>
          <t xml:space="preserve">
added $7002 for T-Lock correcting entry </t>
        </r>
      </text>
    </comment>
  </commentList>
</comments>
</file>

<file path=xl/comments2.xml><?xml version="1.0" encoding="utf-8"?>
<comments xmlns="http://schemas.openxmlformats.org/spreadsheetml/2006/main">
  <authors>
    <author>Jennifer  Story</author>
  </authors>
  <commentList>
    <comment ref="U27" authorId="0" shapeId="0">
      <text>
        <r>
          <rPr>
            <b/>
            <sz val="9"/>
            <color indexed="81"/>
            <rFont val="Tahoma"/>
            <family val="2"/>
          </rPr>
          <t>Jennifer  Story:</t>
        </r>
        <r>
          <rPr>
            <sz val="9"/>
            <color indexed="81"/>
            <rFont val="Tahoma"/>
            <family val="2"/>
          </rPr>
          <t xml:space="preserve">
Plugged 13.021 for late entry. Will correct in Q2
</t>
        </r>
      </text>
    </comment>
  </commentList>
</comments>
</file>

<file path=xl/comments3.xml><?xml version="1.0" encoding="utf-8"?>
<comments xmlns="http://schemas.openxmlformats.org/spreadsheetml/2006/main">
  <authors>
    <author>Sarah E Stojak</author>
  </authors>
  <commentList>
    <comment ref="E80" authorId="0" shapeId="0">
      <text>
        <r>
          <rPr>
            <b/>
            <sz val="9"/>
            <color indexed="81"/>
            <rFont val="Tahoma"/>
            <family val="2"/>
          </rPr>
          <t>Sarah E Stojak:</t>
        </r>
        <r>
          <rPr>
            <sz val="9"/>
            <color indexed="81"/>
            <rFont val="Tahoma"/>
            <family val="2"/>
          </rPr>
          <t xml:space="preserve">
adjusted to correctly show the FIN48 split between Reg &amp; Non Reg, see NOL workpaper &amp; OTP Deferred Reports
</t>
        </r>
      </text>
    </comment>
    <comment ref="E82" authorId="0" shapeId="0">
      <text>
        <r>
          <rPr>
            <b/>
            <sz val="9"/>
            <color indexed="81"/>
            <rFont val="Tahoma"/>
            <family val="2"/>
          </rPr>
          <t>Sarah E Stojak:</t>
        </r>
        <r>
          <rPr>
            <sz val="9"/>
            <color indexed="81"/>
            <rFont val="Tahoma"/>
            <family val="2"/>
          </rPr>
          <t xml:space="preserve">
adjusted to correctly show the FIN48 split between Reg &amp; Non Reg, see NOL workpaper &amp; OTP Deferred Reports
</t>
        </r>
      </text>
    </comment>
  </commentList>
</comments>
</file>

<file path=xl/comments4.xml><?xml version="1.0" encoding="utf-8"?>
<comments xmlns="http://schemas.openxmlformats.org/spreadsheetml/2006/main">
  <authors>
    <author>Sarah Stojak</author>
  </authors>
  <commentList>
    <comment ref="B9" authorId="0" shapeId="0">
      <text>
        <r>
          <rPr>
            <b/>
            <sz val="9"/>
            <color indexed="81"/>
            <rFont val="Tahoma"/>
            <family val="2"/>
          </rPr>
          <t>Sarah Stojak:</t>
        </r>
        <r>
          <rPr>
            <sz val="9"/>
            <color indexed="81"/>
            <rFont val="Tahoma"/>
            <family val="2"/>
          </rPr>
          <t xml:space="preserve">
topside late entry to gas cost for actualization</t>
        </r>
      </text>
    </comment>
    <comment ref="AS9" authorId="0" shapeId="0">
      <text>
        <r>
          <rPr>
            <b/>
            <sz val="9"/>
            <color indexed="81"/>
            <rFont val="Tahoma"/>
            <family val="2"/>
          </rPr>
          <t>Sarah Stojak:</t>
        </r>
        <r>
          <rPr>
            <sz val="9"/>
            <color indexed="81"/>
            <rFont val="Tahoma"/>
            <family val="2"/>
          </rPr>
          <t xml:space="preserve">
topside, late gas cost adj due to actualization</t>
        </r>
      </text>
    </comment>
    <comment ref="C57" authorId="0" shapeId="0">
      <text>
        <r>
          <rPr>
            <b/>
            <sz val="9"/>
            <color indexed="81"/>
            <rFont val="Tahoma"/>
            <family val="2"/>
          </rPr>
          <t>Sarah Stojak:</t>
        </r>
        <r>
          <rPr>
            <sz val="9"/>
            <color indexed="81"/>
            <rFont val="Tahoma"/>
            <family val="2"/>
          </rPr>
          <t xml:space="preserve">
topside late entry for gas cost due to actualization</t>
        </r>
      </text>
    </comment>
    <comment ref="C58" authorId="0" shapeId="0">
      <text>
        <r>
          <rPr>
            <b/>
            <sz val="9"/>
            <color indexed="81"/>
            <rFont val="Tahoma"/>
            <family val="2"/>
          </rPr>
          <t>Sarah Stojak:</t>
        </r>
        <r>
          <rPr>
            <sz val="9"/>
            <color indexed="81"/>
            <rFont val="Tahoma"/>
            <family val="2"/>
          </rPr>
          <t xml:space="preserve">
topside late entry for gas cost due to actualization</t>
        </r>
      </text>
    </comment>
  </commentList>
</comments>
</file>

<file path=xl/sharedStrings.xml><?xml version="1.0" encoding="utf-8"?>
<sst xmlns="http://schemas.openxmlformats.org/spreadsheetml/2006/main" count="16031" uniqueCount="1178">
  <si>
    <t>Cost Center</t>
  </si>
  <si>
    <t>May</t>
  </si>
  <si>
    <t>Deferred Income Taxes</t>
  </si>
  <si>
    <t>Service Area</t>
  </si>
  <si>
    <t>Ending Balance</t>
  </si>
  <si>
    <t>USD</t>
  </si>
  <si>
    <t>ARO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</si>
  <si>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</si>
  <si>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</si>
  <si>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</si>
  <si>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</si>
  <si>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</si>
  <si>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</si>
  <si>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</si>
  <si>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</si>
  <si>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</si>
  <si>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Aug</t>
  </si>
  <si>
    <t>Sep</t>
  </si>
  <si>
    <t>A1900-28201</t>
  </si>
  <si>
    <t>A1900-28206</t>
  </si>
  <si>
    <t>A2820-28201</t>
  </si>
  <si>
    <t>A2820-28206</t>
  </si>
  <si>
    <t>A2830-28201</t>
  </si>
  <si>
    <t>A2830-28204</t>
  </si>
  <si>
    <t>A2830-28206</t>
  </si>
  <si>
    <t>Colorado ADM - S031000</t>
  </si>
  <si>
    <t>Butler Division - S071000</t>
  </si>
  <si>
    <t>COKS/Denver Company Office - S030000</t>
  </si>
  <si>
    <t>GGC-Kansas - S081000</t>
  </si>
  <si>
    <t>TransLa - S007000</t>
  </si>
  <si>
    <t>AE Louisiana - LGS - S077000</t>
  </si>
  <si>
    <t>AE Louisiana Overhead - S107000</t>
  </si>
  <si>
    <t>Fritch &amp; Sanford City Plant Distribution - S004000</t>
  </si>
  <si>
    <t>West Texas Div-West Texas Rural Irrigation - S008000</t>
  </si>
  <si>
    <t>West Texas Div- Triangle Pipeline - S019000</t>
  </si>
  <si>
    <t>Amarillo City Plant Distribution - S003000</t>
  </si>
  <si>
    <t>Amarillo Rural Distribution - S013000</t>
  </si>
  <si>
    <t>Amarillo Transmission - S001000</t>
  </si>
  <si>
    <t>West Texas Div - S010000</t>
  </si>
  <si>
    <t>Dalhart City Plant Distribution - S006000</t>
  </si>
  <si>
    <t>Dalhart Rural Distribution - S017000</t>
  </si>
  <si>
    <t>Dalhart Rural Irrigation - S018000</t>
  </si>
  <si>
    <t>Lubbock City Plant - S016000</t>
  </si>
  <si>
    <t>West Texas Lubbock Environs - S020000</t>
  </si>
  <si>
    <t>Non-Regulated Industrial - S014000</t>
  </si>
  <si>
    <t>Regulated Industrial - S015000</t>
  </si>
  <si>
    <t>West Texas City Plant Distribution - S005000</t>
  </si>
  <si>
    <t>West Texas Rural Distribution - S021000</t>
  </si>
  <si>
    <t>KY - S009000</t>
  </si>
  <si>
    <t>Mid-States-Tennessee - S093000</t>
  </si>
  <si>
    <t>Mid-States-Virginia - S096000</t>
  </si>
  <si>
    <t>Ky/Mid-States - S091000</t>
  </si>
  <si>
    <t>Mid-States-Illinois - S092000</t>
  </si>
  <si>
    <t>Mid-States-Iowa - S098000</t>
  </si>
  <si>
    <t>Kirksville Division - S070000</t>
  </si>
  <si>
    <t>Southeast Missouri Division - S072000</t>
  </si>
  <si>
    <t>Northeast Missouri Division - S097000</t>
  </si>
  <si>
    <t>Mid-States-Georgia - S095000</t>
  </si>
  <si>
    <t>Fort Benning System - S099000</t>
  </si>
  <si>
    <t>Mid-Tex Gas Division - S190000</t>
  </si>
  <si>
    <t>Atmos Energy Company  (BU Elim) - S982000</t>
  </si>
  <si>
    <t>Mississippi - S170000</t>
  </si>
  <si>
    <t>Mississippi PBR - S171000</t>
  </si>
  <si>
    <t>Shared Services General Office - S002000</t>
  </si>
  <si>
    <t>Customer Support - S012000</t>
  </si>
  <si>
    <t>Blueflame - S830000</t>
  </si>
  <si>
    <t>Atmos Pipeline - Texas - S700000</t>
  </si>
  <si>
    <t>S031000</t>
  </si>
  <si>
    <t>S071000</t>
  </si>
  <si>
    <t>S030000</t>
  </si>
  <si>
    <t>S081000</t>
  </si>
  <si>
    <t>S007000</t>
  </si>
  <si>
    <t>S077000</t>
  </si>
  <si>
    <t>S107000</t>
  </si>
  <si>
    <t>S004000</t>
  </si>
  <si>
    <t>S008000</t>
  </si>
  <si>
    <t>S019000</t>
  </si>
  <si>
    <t>S003000</t>
  </si>
  <si>
    <t>S013000</t>
  </si>
  <si>
    <t>S001000</t>
  </si>
  <si>
    <t>S010000</t>
  </si>
  <si>
    <t>S006000</t>
  </si>
  <si>
    <t>S017000</t>
  </si>
  <si>
    <t>S018000</t>
  </si>
  <si>
    <t>S016000</t>
  </si>
  <si>
    <t>S020000</t>
  </si>
  <si>
    <t>S014000</t>
  </si>
  <si>
    <t>S015000</t>
  </si>
  <si>
    <t>S005000</t>
  </si>
  <si>
    <t>S021000</t>
  </si>
  <si>
    <t>S009000</t>
  </si>
  <si>
    <t>S093000</t>
  </si>
  <si>
    <t>S096000</t>
  </si>
  <si>
    <t>S091000</t>
  </si>
  <si>
    <t>S092000</t>
  </si>
  <si>
    <t>S098000</t>
  </si>
  <si>
    <t>S070000</t>
  </si>
  <si>
    <t>S072000</t>
  </si>
  <si>
    <t>S097000</t>
  </si>
  <si>
    <t>S095000</t>
  </si>
  <si>
    <t>S099000</t>
  </si>
  <si>
    <t>S190000</t>
  </si>
  <si>
    <t>S982000</t>
  </si>
  <si>
    <t>S170000</t>
  </si>
  <si>
    <t>S171000</t>
  </si>
  <si>
    <t>S002000</t>
  </si>
  <si>
    <t>S012000</t>
  </si>
  <si>
    <t>S830000</t>
  </si>
  <si>
    <t>S700000</t>
  </si>
  <si>
    <t>COLODV</t>
  </si>
  <si>
    <t>KANSDV</t>
  </si>
  <si>
    <t>Colorado Divisions No 24 - COLODV</t>
  </si>
  <si>
    <t>Kansas Divisions - KANSDV</t>
  </si>
  <si>
    <t>011DIV</t>
  </si>
  <si>
    <t>047DIV</t>
  </si>
  <si>
    <t>INACTIVE DIVISIONS, DO NOT REFRESH BELOW THIS LINE</t>
  </si>
  <si>
    <t>979DIV</t>
  </si>
  <si>
    <t>989DIV</t>
  </si>
  <si>
    <t>990DIV</t>
  </si>
  <si>
    <t>PY Actual</t>
  </si>
  <si>
    <t>171DIV</t>
  </si>
  <si>
    <t>PY2 Actual</t>
  </si>
  <si>
    <t>PY3 Actual</t>
  </si>
  <si>
    <t>PY4 Actual</t>
  </si>
  <si>
    <t>Atmos Energy Corporation, Inc.</t>
  </si>
  <si>
    <t>Accumulated Deferred Income Taxes</t>
  </si>
  <si>
    <t>Rate Division</t>
  </si>
  <si>
    <t>Division</t>
  </si>
  <si>
    <t>Service Area to Division Map</t>
  </si>
  <si>
    <t>Lookup Rate Division</t>
  </si>
  <si>
    <t>D</t>
  </si>
  <si>
    <t>O</t>
  </si>
  <si>
    <t>N</t>
  </si>
  <si>
    <t>T</t>
  </si>
  <si>
    <t>R</t>
  </si>
  <si>
    <t>E</t>
  </si>
  <si>
    <t>F</t>
  </si>
  <si>
    <t>A</t>
  </si>
  <si>
    <t>S</t>
  </si>
  <si>
    <t>H</t>
  </si>
  <si>
    <t>C</t>
  </si>
  <si>
    <t>L</t>
  </si>
  <si>
    <t>U</t>
  </si>
  <si>
    <t>M</t>
  </si>
  <si>
    <t>170DIV</t>
  </si>
  <si>
    <t>Adjustment Description</t>
  </si>
  <si>
    <t>Category</t>
  </si>
  <si>
    <t>Adj Code</t>
  </si>
  <si>
    <t>Fiscal 2010</t>
  </si>
  <si>
    <t>Fiscal 2011</t>
  </si>
  <si>
    <t>Fiscal 2012</t>
  </si>
  <si>
    <t>Fiscal 2013</t>
  </si>
  <si>
    <t>Fiscal 2014</t>
  </si>
  <si>
    <t>001DIV</t>
  </si>
  <si>
    <t>002DIV</t>
  </si>
  <si>
    <t>003DIV</t>
  </si>
  <si>
    <t>004DIV</t>
  </si>
  <si>
    <t>005DIV</t>
  </si>
  <si>
    <t>006DIV</t>
  </si>
  <si>
    <t>007DIV</t>
  </si>
  <si>
    <t>008DIV</t>
  </si>
  <si>
    <t>009DIV</t>
  </si>
  <si>
    <t>010DIV</t>
  </si>
  <si>
    <t>012DIV</t>
  </si>
  <si>
    <t>013DIV</t>
  </si>
  <si>
    <t>014DIV</t>
  </si>
  <si>
    <t>015DIV</t>
  </si>
  <si>
    <t>016DIV</t>
  </si>
  <si>
    <t>017DIV</t>
  </si>
  <si>
    <t>018DIV</t>
  </si>
  <si>
    <t>019DIV</t>
  </si>
  <si>
    <t>020DIV</t>
  </si>
  <si>
    <t>021DIV</t>
  </si>
  <si>
    <t>030DIV</t>
  </si>
  <si>
    <t>031DIV</t>
  </si>
  <si>
    <t>070DIV</t>
  </si>
  <si>
    <t>071DIV</t>
  </si>
  <si>
    <t>072DIV</t>
  </si>
  <si>
    <t>077DIV</t>
  </si>
  <si>
    <t>081DIV</t>
  </si>
  <si>
    <t>091DIV</t>
  </si>
  <si>
    <t>092DIV</t>
  </si>
  <si>
    <t>093DIV</t>
  </si>
  <si>
    <t>095DIV</t>
  </si>
  <si>
    <t>096DIV</t>
  </si>
  <si>
    <t>097DIV</t>
  </si>
  <si>
    <t>098DIV</t>
  </si>
  <si>
    <t>099DIV</t>
  </si>
  <si>
    <t>107DIV</t>
  </si>
  <si>
    <t>190DIV</t>
  </si>
  <si>
    <t>700DIV</t>
  </si>
  <si>
    <t>830DIV</t>
  </si>
  <si>
    <t>982DIV</t>
  </si>
  <si>
    <t>Environmental Activities</t>
  </si>
  <si>
    <t>Ad Valorem Taxes</t>
  </si>
  <si>
    <t>Directors Deferred Bonus</t>
  </si>
  <si>
    <t>MIP/VPP Accrual</t>
  </si>
  <si>
    <t>Accrued Environmental Asset</t>
  </si>
  <si>
    <t>Miscellaneous Accrued</t>
  </si>
  <si>
    <t>Self Insurance - Adjustment</t>
  </si>
  <si>
    <t>Vacation Accrual</t>
  </si>
  <si>
    <t>Worker's Comp Insurance Reserve</t>
  </si>
  <si>
    <t>Customer Advances</t>
  </si>
  <si>
    <t>Amoritzation - LGS Acq. 1810-13523</t>
  </si>
  <si>
    <t>Deferred Expense Projects</t>
  </si>
  <si>
    <t>Amoritzation - LGS Acq. 1810-14155</t>
  </si>
  <si>
    <t>Deferred Projects - TXU Acquisition</t>
  </si>
  <si>
    <t>RAR 91/93 Bond Cost Amortized</t>
  </si>
  <si>
    <t>RAR 91/93 Bond Cost Capitalized</t>
  </si>
  <si>
    <t>DIG on Fixed Assets</t>
  </si>
  <si>
    <t>DIG on Fixed Assets - UCG Storage</t>
  </si>
  <si>
    <t>DIG on Fixed Assets - WKG</t>
  </si>
  <si>
    <t>RAR 86/90 Lease Expense Amortiz.</t>
  </si>
  <si>
    <t>MVG Right of Way</t>
  </si>
  <si>
    <t>Amortization - ComfurT Goodwill</t>
  </si>
  <si>
    <t>Fixed Asset Cost Adjustment</t>
  </si>
  <si>
    <t>Depreciation Adjustment</t>
  </si>
  <si>
    <t>Tax Gain/Loss on Sale of Fixed Assets</t>
  </si>
  <si>
    <t>Section 481(a) Cushion Gas</t>
  </si>
  <si>
    <t>Section 481(a) Line Pack Gas</t>
  </si>
  <si>
    <t>IRS Audit Assessment - Cost</t>
  </si>
  <si>
    <t>IRS Audit Assessment - Accum</t>
  </si>
  <si>
    <t>CWIP</t>
  </si>
  <si>
    <t>Repair % Completion Allowance</t>
  </si>
  <si>
    <t>RWIP</t>
  </si>
  <si>
    <t>Deferred Gas Costs</t>
  </si>
  <si>
    <t>Over Recoveries of PGA</t>
  </si>
  <si>
    <t>PGA - Amended Item</t>
  </si>
  <si>
    <t>Rabbi Trust - True Up</t>
  </si>
  <si>
    <t>SEBP Adjustment</t>
  </si>
  <si>
    <t>Rabbi Trust MVG</t>
  </si>
  <si>
    <t>Rabbi Trust</t>
  </si>
  <si>
    <t>Excess Capital Loss ovr Capital Gain</t>
  </si>
  <si>
    <t>Restricted Stock - MIP</t>
  </si>
  <si>
    <t>Restricted Stock Grant Plan</t>
  </si>
  <si>
    <t>Director's Stock Awards</t>
  </si>
  <si>
    <t>Director's Stock - Temp</t>
  </si>
  <si>
    <t>Capitalized Selling Expense</t>
  </si>
  <si>
    <t>UNICAP Section 263A Costs</t>
  </si>
  <si>
    <t>481(a) UNICAP</t>
  </si>
  <si>
    <t>UNICAP - IRS Audit</t>
  </si>
  <si>
    <t>Allowance for Doubtful Accounts</t>
  </si>
  <si>
    <t>Clearing Account - Adjustment</t>
  </si>
  <si>
    <t>Charitable Contribution Carryover</t>
  </si>
  <si>
    <t>RAR CFWE 1990-1985</t>
  </si>
  <si>
    <t>LGS - Goodwill Amortization</t>
  </si>
  <si>
    <t>Union Gas - Non Compete</t>
  </si>
  <si>
    <t>Monarch - Non Compete</t>
  </si>
  <si>
    <t>Palmyra - Non Compete</t>
  </si>
  <si>
    <t>Prepayments</t>
  </si>
  <si>
    <t>Rate Case Accrual</t>
  </si>
  <si>
    <t>Reg Asset Benefit Accrual</t>
  </si>
  <si>
    <t>ONT68</t>
  </si>
  <si>
    <t>TX Rule 8.209 Reg Asset Deferral</t>
  </si>
  <si>
    <t>ONT69</t>
  </si>
  <si>
    <t>Research and Development Expenses</t>
  </si>
  <si>
    <t>Partnership Investment - Unitary</t>
  </si>
  <si>
    <t>Inventory Adjustment</t>
  </si>
  <si>
    <t>TXU - Goodwill Amortization</t>
  </si>
  <si>
    <t>Stock Option Expense</t>
  </si>
  <si>
    <t>Prepayments - MVG</t>
  </si>
  <si>
    <t>WACOG to FIFO Adjustment</t>
  </si>
  <si>
    <t>Tax Free Interest - Temp</t>
  </si>
  <si>
    <t>Federal &amp; State Tax Interest</t>
  </si>
  <si>
    <t>Prepayments - IRS Audits</t>
  </si>
  <si>
    <t>VA Charitable Contributions</t>
  </si>
  <si>
    <t>Pension Expense</t>
  </si>
  <si>
    <t>FAS106 Adjustment</t>
  </si>
  <si>
    <t>Regulatory Asset - LGS Amortization</t>
  </si>
  <si>
    <t>Regulatory Liability - Atmos 109</t>
  </si>
  <si>
    <t>Regulatory Liability - Mid-Tex</t>
  </si>
  <si>
    <t>Regulatory Liability - GGC 109</t>
  </si>
  <si>
    <t>Regulatory Liability - UCGC 109</t>
  </si>
  <si>
    <t>Regulatory Liability - UCGC Rate</t>
  </si>
  <si>
    <t>Deferred ITC - GGC</t>
  </si>
  <si>
    <t>Deferred ITC - UCG Non-Utility</t>
  </si>
  <si>
    <t xml:space="preserve">Deferred ITC - UCG </t>
  </si>
  <si>
    <t>Deferred ITC - MVG</t>
  </si>
  <si>
    <t>Regulatory Liability - GGC</t>
  </si>
  <si>
    <t>Intra Period Tax Allocation</t>
  </si>
  <si>
    <t>FD-NOL Credit Carryforward - Utility</t>
  </si>
  <si>
    <t>FD-NOL Credit Carryforward - Non Reg</t>
  </si>
  <si>
    <t>ST-State Net Operating Loss</t>
  </si>
  <si>
    <t>ST-State Bonus Depreciation</t>
  </si>
  <si>
    <t>FD-FAS 115 Adjustment</t>
  </si>
  <si>
    <t>FD-Treasury Lock Adjustment</t>
  </si>
  <si>
    <t>FD-Other</t>
  </si>
  <si>
    <t>FD-Federal Benefit on State Bonus</t>
  </si>
  <si>
    <t>FD-Federal Benefit on State NOL</t>
  </si>
  <si>
    <t>FD-FAS 158 Measurement Date Change</t>
  </si>
  <si>
    <t>FD-AMT Minimum Tax Credit</t>
  </si>
  <si>
    <t>ST-Enterprise Zone ITC</t>
  </si>
  <si>
    <t>FD-Treasury Lock Adjustment-Realized</t>
  </si>
  <si>
    <t>FD-Treasury Lock Adjustment-Unrealized</t>
  </si>
  <si>
    <t>Total Accumulated Deferred Income Tax</t>
  </si>
  <si>
    <t>ACC</t>
  </si>
  <si>
    <t>ONT</t>
  </si>
  <si>
    <t>FXA</t>
  </si>
  <si>
    <t>CWIP/RWIP</t>
  </si>
  <si>
    <t>GCA</t>
  </si>
  <si>
    <t>BEN</t>
  </si>
  <si>
    <t>GDW</t>
  </si>
  <si>
    <t>TAX</t>
  </si>
  <si>
    <t>ACC01</t>
  </si>
  <si>
    <t>ACC02</t>
  </si>
  <si>
    <t>ACC03</t>
  </si>
  <si>
    <t>ACC04</t>
  </si>
  <si>
    <t>ACC05</t>
  </si>
  <si>
    <t>ACC06</t>
  </si>
  <si>
    <t>ACC08</t>
  </si>
  <si>
    <t>ACC11</t>
  </si>
  <si>
    <t>ACC12</t>
  </si>
  <si>
    <t>CAP01</t>
  </si>
  <si>
    <t>DTE01</t>
  </si>
  <si>
    <t>DTE09</t>
  </si>
  <si>
    <t>DTE12</t>
  </si>
  <si>
    <t>DTE14</t>
  </si>
  <si>
    <t>DVA05</t>
  </si>
  <si>
    <t>DVA06</t>
  </si>
  <si>
    <t>DVA16</t>
  </si>
  <si>
    <t>DVA18</t>
  </si>
  <si>
    <t>DVA19</t>
  </si>
  <si>
    <t>DVA26</t>
  </si>
  <si>
    <t>DVA35</t>
  </si>
  <si>
    <t>DVA37</t>
  </si>
  <si>
    <t>FXA01</t>
  </si>
  <si>
    <t>FXA02</t>
  </si>
  <si>
    <t>FXA04</t>
  </si>
  <si>
    <t>FXA13</t>
  </si>
  <si>
    <t>FXA14</t>
  </si>
  <si>
    <t>FXA15</t>
  </si>
  <si>
    <t>FXA16</t>
  </si>
  <si>
    <t>FXA26</t>
  </si>
  <si>
    <t>FXA41</t>
  </si>
  <si>
    <t>FXA46</t>
  </si>
  <si>
    <t>FXA47</t>
  </si>
  <si>
    <t>GCA01</t>
  </si>
  <si>
    <t>GCA03</t>
  </si>
  <si>
    <t>GCA04</t>
  </si>
  <si>
    <t>NBP01</t>
  </si>
  <si>
    <t>NBP03</t>
  </si>
  <si>
    <t>NBP04</t>
  </si>
  <si>
    <t>NBP05</t>
  </si>
  <si>
    <t>NBP06</t>
  </si>
  <si>
    <t>NBP08</t>
  </si>
  <si>
    <t>NBP13</t>
  </si>
  <si>
    <t>NBP16</t>
  </si>
  <si>
    <t>NBP18</t>
  </si>
  <si>
    <t>NTE03</t>
  </si>
  <si>
    <t>NTE11</t>
  </si>
  <si>
    <t>NTE15</t>
  </si>
  <si>
    <t>NTE19</t>
  </si>
  <si>
    <t>ONT02</t>
  </si>
  <si>
    <t>ONT03</t>
  </si>
  <si>
    <t>ONT04</t>
  </si>
  <si>
    <t>ONT06</t>
  </si>
  <si>
    <t>ONT13</t>
  </si>
  <si>
    <t>ONT21</t>
  </si>
  <si>
    <t>ONT22</t>
  </si>
  <si>
    <t>ONT23</t>
  </si>
  <si>
    <t>ONT31</t>
  </si>
  <si>
    <t>ONT32</t>
  </si>
  <si>
    <t>ONT33</t>
  </si>
  <si>
    <t>ONT37</t>
  </si>
  <si>
    <t>ONT44</t>
  </si>
  <si>
    <t>ONT49</t>
  </si>
  <si>
    <t>ONT50</t>
  </si>
  <si>
    <t>ONT51</t>
  </si>
  <si>
    <t>ONT52</t>
  </si>
  <si>
    <t>ONT58</t>
  </si>
  <si>
    <t>ONT61</t>
  </si>
  <si>
    <t>ONT64</t>
  </si>
  <si>
    <t>ONT67</t>
  </si>
  <si>
    <t>PEN01</t>
  </si>
  <si>
    <t>PRB01</t>
  </si>
  <si>
    <t>RGA01</t>
  </si>
  <si>
    <t>RGL01</t>
  </si>
  <si>
    <t>RGL02</t>
  </si>
  <si>
    <t>RGL03</t>
  </si>
  <si>
    <t>RGL04</t>
  </si>
  <si>
    <t>RGL05</t>
  </si>
  <si>
    <t>ITC01</t>
  </si>
  <si>
    <t>ITC02</t>
  </si>
  <si>
    <t>ITC03</t>
  </si>
  <si>
    <t>ITC04</t>
  </si>
  <si>
    <t>ITC05</t>
  </si>
  <si>
    <t>OTH</t>
  </si>
  <si>
    <t>TAX02U</t>
  </si>
  <si>
    <t>TAX02NR</t>
  </si>
  <si>
    <t>TAX04</t>
  </si>
  <si>
    <t>TAX05</t>
  </si>
  <si>
    <t>TAX06</t>
  </si>
  <si>
    <t>TAX08</t>
  </si>
  <si>
    <t>TAX10</t>
  </si>
  <si>
    <t>TAX11</t>
  </si>
  <si>
    <t>TAX12</t>
  </si>
  <si>
    <t>TAX22</t>
  </si>
  <si>
    <t>TAX23</t>
  </si>
  <si>
    <t>TAX39</t>
  </si>
  <si>
    <t>TAX40</t>
  </si>
  <si>
    <t>TAX41</t>
  </si>
  <si>
    <t>Total Utility</t>
  </si>
  <si>
    <t>Oracle</t>
  </si>
  <si>
    <t>Essbase</t>
  </si>
  <si>
    <t>CORPTAX</t>
  </si>
  <si>
    <t>CTX Description</t>
  </si>
  <si>
    <t>Active</t>
  </si>
  <si>
    <t>Notes</t>
  </si>
  <si>
    <t>001</t>
  </si>
  <si>
    <t>AU030ATR</t>
  </si>
  <si>
    <t>WEST TEXAS DIVISION-AMARILLO TRANSMISSION</t>
  </si>
  <si>
    <t>YES</t>
  </si>
  <si>
    <t>002</t>
  </si>
  <si>
    <t>AU010SSU</t>
  </si>
  <si>
    <t>ATMOS ENERGY CORPORATION</t>
  </si>
  <si>
    <t>003</t>
  </si>
  <si>
    <t>AU030AMR</t>
  </si>
  <si>
    <t>WEST TEXAS DIVISION-AMARILLO CITY PLANT DIVISION</t>
  </si>
  <si>
    <t>004</t>
  </si>
  <si>
    <t>AU030FSD</t>
  </si>
  <si>
    <t>WEST TEXAS DIVISION-FRITCH, SANFORD</t>
  </si>
  <si>
    <t>005</t>
  </si>
  <si>
    <t>AU030WTX</t>
  </si>
  <si>
    <t>WEST TEXAS DIVISION-WEST TEXAS CITY PLANT DIVISION</t>
  </si>
  <si>
    <t>006</t>
  </si>
  <si>
    <t>AU030DHT</t>
  </si>
  <si>
    <t>WEST TEXAS DIVISION-DALHART</t>
  </si>
  <si>
    <t>007</t>
  </si>
  <si>
    <t>AU020TLA</t>
  </si>
  <si>
    <t>LOUISIANA DIVISION- TRANS LA</t>
  </si>
  <si>
    <t>008</t>
  </si>
  <si>
    <t>AU030IRR</t>
  </si>
  <si>
    <t>WEST TEXAS DIVISION-IRRIGATION</t>
  </si>
  <si>
    <t>009</t>
  </si>
  <si>
    <t>AU050WKG</t>
  </si>
  <si>
    <t>MID STATES DIVISION- KENTUCKY</t>
  </si>
  <si>
    <t>010</t>
  </si>
  <si>
    <t>AU030GOF</t>
  </si>
  <si>
    <t>WEST TEXAS DIVISION-TEXAS GENERAL OFFICE</t>
  </si>
  <si>
    <t>011</t>
  </si>
  <si>
    <t>AU030F10</t>
  </si>
  <si>
    <t>WEST TEXAS DIVISION- FAIN 10"</t>
  </si>
  <si>
    <t>NO</t>
  </si>
  <si>
    <t>012</t>
  </si>
  <si>
    <t>AU010CAL</t>
  </si>
  <si>
    <t>ATMOS UTILITY CALL CENTER</t>
  </si>
  <si>
    <t>013</t>
  </si>
  <si>
    <t>AU030AMRRU</t>
  </si>
  <si>
    <t>WEST TEXAS DIVISION-AMARILLO RURAL DIVISION</t>
  </si>
  <si>
    <t>014</t>
  </si>
  <si>
    <t>AU030NIN</t>
  </si>
  <si>
    <t>WEST TEXAS DIVISION-NON-REG INDUSTRIAL</t>
  </si>
  <si>
    <t>015</t>
  </si>
  <si>
    <t>AU030RIN</t>
  </si>
  <si>
    <t>WEST TEXAS DIVISION-REG INDUSTRIAL</t>
  </si>
  <si>
    <t>016</t>
  </si>
  <si>
    <t>AU030LUB</t>
  </si>
  <si>
    <t>WEST TEXAS DIVISION-LUBBOCK CITY PLANT</t>
  </si>
  <si>
    <t>017</t>
  </si>
  <si>
    <t>AU030DHTRU</t>
  </si>
  <si>
    <t>WEST TEXAS DIVISION-DALHART RUARL DIVISION</t>
  </si>
  <si>
    <t>018</t>
  </si>
  <si>
    <t>AU030DHTIR</t>
  </si>
  <si>
    <t>WEST TEXAS DIVISION-DALHART RURAL IRRIGATION DIVISIO</t>
  </si>
  <si>
    <t>019</t>
  </si>
  <si>
    <t>AU030TRI</t>
  </si>
  <si>
    <t>WEST TEXAS DIVISION-TRIANGLE</t>
  </si>
  <si>
    <t>020</t>
  </si>
  <si>
    <t>AU030LUBEN</t>
  </si>
  <si>
    <t>WEST TEXAS DIVISION-LUBBOCK ENVIRONS</t>
  </si>
  <si>
    <t>021</t>
  </si>
  <si>
    <t>AU030WTXRU</t>
  </si>
  <si>
    <t>WEST TEXAS DIVISION-WEST TEXAS RURAL DIVISION</t>
  </si>
  <si>
    <t>022</t>
  </si>
  <si>
    <t>022DIV</t>
  </si>
  <si>
    <t>WEST TEXAS DIVISION-TEXAS METER SHOP</t>
  </si>
  <si>
    <t>PARTIAL</t>
  </si>
  <si>
    <t>Per Amanda (10/1/12) only active for accts 1070 &amp; 1080, all others use 010DIV</t>
  </si>
  <si>
    <t>change needed!!</t>
  </si>
  <si>
    <t>023</t>
  </si>
  <si>
    <t>023DIV</t>
  </si>
  <si>
    <t>024</t>
  </si>
  <si>
    <t>024DIV</t>
  </si>
  <si>
    <t>AU060CO</t>
  </si>
  <si>
    <t>COLORADO-KANSAS DIVISION- CO</t>
  </si>
  <si>
    <t>029</t>
  </si>
  <si>
    <t>029DIV</t>
  </si>
  <si>
    <t>AU060BTR</t>
  </si>
  <si>
    <t>COLORADO-KANSAS DIVISION- BUTLER</t>
  </si>
  <si>
    <t>per ESSBASE, use 071</t>
  </si>
  <si>
    <t>no change on CT def pool</t>
  </si>
  <si>
    <t>030</t>
  </si>
  <si>
    <t>AU060GOF</t>
  </si>
  <si>
    <t>COLORADO-KANSAS DIVISION- GENERAL OFFICE</t>
  </si>
  <si>
    <t>031</t>
  </si>
  <si>
    <t>033</t>
  </si>
  <si>
    <t>033DIV</t>
  </si>
  <si>
    <t>034</t>
  </si>
  <si>
    <t>034DIV</t>
  </si>
  <si>
    <t>035</t>
  </si>
  <si>
    <t>035DIV</t>
  </si>
  <si>
    <t>036</t>
  </si>
  <si>
    <t>036DIV</t>
  </si>
  <si>
    <t>037</t>
  </si>
  <si>
    <t>037DIV</t>
  </si>
  <si>
    <t>per ESSBASE, use 034</t>
  </si>
  <si>
    <t>038</t>
  </si>
  <si>
    <t>038DIV</t>
  </si>
  <si>
    <t>per ESSBASE, use 036</t>
  </si>
  <si>
    <t>040</t>
  </si>
  <si>
    <t>040DIV</t>
  </si>
  <si>
    <t>AU030TXCNG</t>
  </si>
  <si>
    <t>WEST TEXAS DIVISION-TX CNG</t>
  </si>
  <si>
    <t>041</t>
  </si>
  <si>
    <t>041DIV</t>
  </si>
  <si>
    <t>047</t>
  </si>
  <si>
    <t>AU020TLAC</t>
  </si>
  <si>
    <t>TRANS LA CNG DIVISION</t>
  </si>
  <si>
    <t>070</t>
  </si>
  <si>
    <t>AU050KVL</t>
  </si>
  <si>
    <t>MID STATES DIVISION- MISSOURI - KIRSVILLE</t>
  </si>
  <si>
    <t>071</t>
  </si>
  <si>
    <t>new as of FY12</t>
  </si>
  <si>
    <t>072</t>
  </si>
  <si>
    <t>AU050SEA</t>
  </si>
  <si>
    <t>MID STATES DIVISION- MISSOURI - SOUTHEAST</t>
  </si>
  <si>
    <t>077</t>
  </si>
  <si>
    <t>AU020LGS</t>
  </si>
  <si>
    <t>LOUISIANA DIVISION- LGS</t>
  </si>
  <si>
    <t>079</t>
  </si>
  <si>
    <t>079DIV</t>
  </si>
  <si>
    <t>AU060KS</t>
  </si>
  <si>
    <t>COLORADO-KANSAS DIVISION- KS</t>
  </si>
  <si>
    <t>080</t>
  </si>
  <si>
    <t>080DIV</t>
  </si>
  <si>
    <t>081</t>
  </si>
  <si>
    <t>082</t>
  </si>
  <si>
    <t>082DIV</t>
  </si>
  <si>
    <t>per ESSBASE, use 081</t>
  </si>
  <si>
    <t>083</t>
  </si>
  <si>
    <t>083DIV</t>
  </si>
  <si>
    <t>084</t>
  </si>
  <si>
    <t>084DIV</t>
  </si>
  <si>
    <t>085</t>
  </si>
  <si>
    <t>085DIV</t>
  </si>
  <si>
    <t>086</t>
  </si>
  <si>
    <t>086DIV</t>
  </si>
  <si>
    <t>088</t>
  </si>
  <si>
    <t>088DIV</t>
  </si>
  <si>
    <t>AU050GOF</t>
  </si>
  <si>
    <t>MID STATES DIVISION- GENERAL OFFICE</t>
  </si>
  <si>
    <t>per ESSBASE, use 091</t>
  </si>
  <si>
    <t>089</t>
  </si>
  <si>
    <t>089DIV</t>
  </si>
  <si>
    <t>AU050GA</t>
  </si>
  <si>
    <t>MID STATES DIVISION- GEORGIA</t>
  </si>
  <si>
    <t>090</t>
  </si>
  <si>
    <t>090DIV</t>
  </si>
  <si>
    <t>091</t>
  </si>
  <si>
    <t>092</t>
  </si>
  <si>
    <t>AU050IL</t>
  </si>
  <si>
    <t>MID STATES DIVISION- ILLINOIS</t>
  </si>
  <si>
    <t>093</t>
  </si>
  <si>
    <t>AU050TN</t>
  </si>
  <si>
    <t>MID STATES DIVISION- TENNESSEE</t>
  </si>
  <si>
    <t>095</t>
  </si>
  <si>
    <t>096</t>
  </si>
  <si>
    <t>AU050VA</t>
  </si>
  <si>
    <t>MID STATES DIVISION- VIRGINIA</t>
  </si>
  <si>
    <t>097</t>
  </si>
  <si>
    <t>AU050UCG</t>
  </si>
  <si>
    <t>MID STATES DIVISION- MISSOURI - UCG</t>
  </si>
  <si>
    <t>098</t>
  </si>
  <si>
    <t>AU050IA</t>
  </si>
  <si>
    <t>MID STATES DIVISION- IOWA</t>
  </si>
  <si>
    <t>099</t>
  </si>
  <si>
    <t>AU050FTB</t>
  </si>
  <si>
    <t>MID STATES DIVISION- MISSOURI - FT. BENNING,</t>
  </si>
  <si>
    <t>107</t>
  </si>
  <si>
    <t>AU020GOF</t>
  </si>
  <si>
    <t>LOUISIANA DIVISION- GENERAL OFFICE</t>
  </si>
  <si>
    <t>170</t>
  </si>
  <si>
    <t>AU070MVG</t>
  </si>
  <si>
    <t>MISSISSIPPI VALLEY GAS DIVISION- MVG</t>
  </si>
  <si>
    <t>180</t>
  </si>
  <si>
    <t>180DIV</t>
  </si>
  <si>
    <t>AU180APT</t>
  </si>
  <si>
    <t>ATMOS PIPELINE TEXAS</t>
  </si>
  <si>
    <t>190</t>
  </si>
  <si>
    <t>AU080GOF</t>
  </si>
  <si>
    <t>MID TEX GAS DIVISION</t>
  </si>
  <si>
    <t>191</t>
  </si>
  <si>
    <t>191DIV</t>
  </si>
  <si>
    <t>192</t>
  </si>
  <si>
    <t>192DIV</t>
  </si>
  <si>
    <t>193</t>
  </si>
  <si>
    <t>193DIV</t>
  </si>
  <si>
    <t>194</t>
  </si>
  <si>
    <t>194DIV</t>
  </si>
  <si>
    <t>195</t>
  </si>
  <si>
    <t>195DIV</t>
  </si>
  <si>
    <t>196</t>
  </si>
  <si>
    <t>196DIV</t>
  </si>
  <si>
    <t>197</t>
  </si>
  <si>
    <t>197DIV</t>
  </si>
  <si>
    <t>198</t>
  </si>
  <si>
    <t>198DIV</t>
  </si>
  <si>
    <t>200</t>
  </si>
  <si>
    <t>200DIV</t>
  </si>
  <si>
    <t>201</t>
  </si>
  <si>
    <t>201DIV</t>
  </si>
  <si>
    <t>202</t>
  </si>
  <si>
    <t>202DIV</t>
  </si>
  <si>
    <t>203</t>
  </si>
  <si>
    <t>203DIV</t>
  </si>
  <si>
    <t>204</t>
  </si>
  <si>
    <t>204DIV</t>
  </si>
  <si>
    <t>205</t>
  </si>
  <si>
    <t>205DIV</t>
  </si>
  <si>
    <t>206</t>
  </si>
  <si>
    <t>206DIV</t>
  </si>
  <si>
    <t>207</t>
  </si>
  <si>
    <t>207DIV</t>
  </si>
  <si>
    <t>208</t>
  </si>
  <si>
    <t>208DIV</t>
  </si>
  <si>
    <t>979</t>
  </si>
  <si>
    <t>AU030AMREL</t>
  </si>
  <si>
    <t>WEST TEXAS DIVISION-AMARILLO ELIMINATION DIVISION</t>
  </si>
  <si>
    <t>980</t>
  </si>
  <si>
    <t>980DIV</t>
  </si>
  <si>
    <t>998</t>
  </si>
  <si>
    <t>998DIV</t>
  </si>
  <si>
    <t>C999</t>
  </si>
  <si>
    <t>LIBERTY USE ONLY does not rollup into AEC</t>
  </si>
  <si>
    <t>Drop Down List</t>
  </si>
  <si>
    <t>GL Acct</t>
  </si>
  <si>
    <t>Deferred Rate</t>
  </si>
  <si>
    <t>Per Financials:</t>
  </si>
  <si>
    <t>Total</t>
  </si>
  <si>
    <t>Difference</t>
  </si>
  <si>
    <t>Period</t>
  </si>
  <si>
    <t>TAX06 - FAS 115 Adjustment Monthly Activity</t>
  </si>
  <si>
    <t>TOTAL</t>
  </si>
  <si>
    <t>T-Lock Adjustment Monthly Activity</t>
  </si>
  <si>
    <t>Split between realized and unrealized starting 9/30/2011</t>
  </si>
  <si>
    <t>FXA02c</t>
  </si>
  <si>
    <t>FXA01c</t>
  </si>
  <si>
    <t>TAX02c</t>
  </si>
  <si>
    <t>Combined Amounts:</t>
  </si>
  <si>
    <t>IRS Audit</t>
  </si>
  <si>
    <t>FY10 Annual Provision Reclass</t>
  </si>
  <si>
    <t>SSU Deferred Reclass</t>
  </si>
  <si>
    <t>SSU</t>
  </si>
  <si>
    <t>YTD 10/31/2010</t>
  </si>
  <si>
    <t>YTD 3/31/2011 (includes 10/31/2010 adjustments from above)</t>
  </si>
  <si>
    <t xml:space="preserve">Total YTD 3/31/2011 </t>
  </si>
  <si>
    <t>Total YTD 10/31/2010</t>
  </si>
  <si>
    <t>IRS Audit &amp; Co 20 (Closed Div 047) Deferred Reclass</t>
  </si>
  <si>
    <t>FY10 Annual Provision Reclass, IRS Audit &amp; Co 20 (Closed Div 047)Deferred Reclass</t>
  </si>
  <si>
    <t>TAX02</t>
  </si>
  <si>
    <t>YTD 2/28/2013</t>
  </si>
  <si>
    <t>Total YTD 2/28/2013</t>
  </si>
  <si>
    <t>Transfer Co 321 to AUT</t>
  </si>
  <si>
    <t>YTD 3/31/2013 (includes 2/28/2013 adjustments from above)</t>
  </si>
  <si>
    <t>Reclass</t>
  </si>
  <si>
    <t>Total YTD 3/31/2013</t>
  </si>
  <si>
    <t>YTD 6/30/2013 (includes YTD 3/31/2013 adjustments from above) = RTP</t>
  </si>
  <si>
    <t>8/31/2013 Activity = Amended Return</t>
  </si>
  <si>
    <t>amended</t>
  </si>
  <si>
    <t>write off A2830-28204</t>
  </si>
  <si>
    <t>10/31/2013 Activity</t>
  </si>
  <si>
    <t>fix error on TAX22 reclass from 9/30/13 provision</t>
  </si>
  <si>
    <t>FXA01C</t>
  </si>
  <si>
    <t>YTD 12/31/2013 Activity (including 10/31/2013 Activity)</t>
  </si>
  <si>
    <t>reclass 001DIV to 003 &amp; 013</t>
  </si>
  <si>
    <t>History of Non Provision ADIT Adjustments</t>
  </si>
  <si>
    <t>6/30/2014 Balance = After Federal Return &amp; Adjustments</t>
  </si>
  <si>
    <t>GCA04/OTHc</t>
  </si>
  <si>
    <t>NTE19/OTHc</t>
  </si>
  <si>
    <t>NTE11/OTHc</t>
  </si>
  <si>
    <t>S047000</t>
  </si>
  <si>
    <t>0</t>
  </si>
  <si>
    <t>Cng Trans La Cng - S047000</t>
  </si>
  <si>
    <t>S979000</t>
  </si>
  <si>
    <t>Amarillo Elimination - S979000</t>
  </si>
  <si>
    <t>YTD 4/30/2011 - reclass audit adjustments from OTHER to correct adj codes</t>
  </si>
  <si>
    <t>OTHc</t>
  </si>
  <si>
    <t>Rate Division:</t>
  </si>
  <si>
    <t>Check to Provision:</t>
  </si>
  <si>
    <t>Prior Fiscal Year End Balance</t>
  </si>
  <si>
    <t>OCI YTD Activity</t>
  </si>
  <si>
    <t>Total per Provision Files</t>
  </si>
  <si>
    <t>9/30/2010 Balance</t>
  </si>
  <si>
    <t>Cumulative</t>
  </si>
  <si>
    <t>Fiscal YTD Activity</t>
  </si>
  <si>
    <t>Cumulative Balance</t>
  </si>
  <si>
    <t>Return to Provision</t>
  </si>
  <si>
    <t>Other Adjustments</t>
  </si>
  <si>
    <t>Tax Effected Total</t>
  </si>
  <si>
    <t>RTP Tax Effected</t>
  </si>
  <si>
    <t>Less: Prior Adjustments</t>
  </si>
  <si>
    <t>Total YTD 4/30/2011</t>
  </si>
  <si>
    <t>YTD per Workpapers (C/NC, Def Pool)</t>
  </si>
  <si>
    <t>YTD Activity</t>
  </si>
  <si>
    <t>Total w/o OCI</t>
  </si>
  <si>
    <t>Less: Other Adjustments</t>
  </si>
  <si>
    <t>Total RTP</t>
  </si>
  <si>
    <t>Tax Effected Total w/o OCI</t>
  </si>
  <si>
    <t>OCI Activity</t>
  </si>
  <si>
    <t>Less: OCI</t>
  </si>
  <si>
    <t>Provision</t>
  </si>
  <si>
    <t>RTP</t>
  </si>
  <si>
    <t>OCI 9/30/12</t>
  </si>
  <si>
    <t>OCI 9/30/13</t>
  </si>
  <si>
    <t>FY13 Activity</t>
  </si>
  <si>
    <t>Activity</t>
  </si>
  <si>
    <t>Other Adjs</t>
  </si>
  <si>
    <t>Amended</t>
  </si>
  <si>
    <t>OCI 9/30/11</t>
  </si>
  <si>
    <t>OCI 9/30/10</t>
  </si>
  <si>
    <t>Fiscal 2009</t>
  </si>
  <si>
    <t>PY5 Actual</t>
  </si>
  <si>
    <t>S041000</t>
  </si>
  <si>
    <t>Use 034000 Buena Vista Division - S041000</t>
  </si>
  <si>
    <t>S033000</t>
  </si>
  <si>
    <t>Northeast Colorado - S033000</t>
  </si>
  <si>
    <t>S034000</t>
  </si>
  <si>
    <t>Northwest &amp; Central Colorado - S034000</t>
  </si>
  <si>
    <t>S035000</t>
  </si>
  <si>
    <t>Southeast Colorado - S035000</t>
  </si>
  <si>
    <t>S036000</t>
  </si>
  <si>
    <t>Southwest Colorado - S036000</t>
  </si>
  <si>
    <t>S024000</t>
  </si>
  <si>
    <t>COKS Meter Shop - S024000</t>
  </si>
  <si>
    <t>S079000</t>
  </si>
  <si>
    <t>Liberty/Buffalo Storage - S079000</t>
  </si>
  <si>
    <t>S086000</t>
  </si>
  <si>
    <t>Southwest Kansas - S086000</t>
  </si>
  <si>
    <t>S022000</t>
  </si>
  <si>
    <t>West Texas Div Meter Shop - S022000</t>
  </si>
  <si>
    <t>S040000</t>
  </si>
  <si>
    <t>CNG - S040000</t>
  </si>
  <si>
    <t>S989000</t>
  </si>
  <si>
    <t>Blueflame (Elim) - S989000</t>
  </si>
  <si>
    <t>FXA03</t>
  </si>
  <si>
    <t>FXA06</t>
  </si>
  <si>
    <t>FXA07</t>
  </si>
  <si>
    <t>FXA09</t>
  </si>
  <si>
    <t>FXA10</t>
  </si>
  <si>
    <t>RGA03</t>
  </si>
  <si>
    <t>FXA26R</t>
  </si>
  <si>
    <t>TAX EFFECTED</t>
  </si>
  <si>
    <t>9/30/2009 Balance</t>
  </si>
  <si>
    <t>YTD 6/30/2010 - RTP</t>
  </si>
  <si>
    <t>Change</t>
  </si>
  <si>
    <t>OCI Provision</t>
  </si>
  <si>
    <t>OCI Return</t>
  </si>
  <si>
    <t>RTP without OCI</t>
  </si>
  <si>
    <t xml:space="preserve">YTD 12/31/2009 </t>
  </si>
  <si>
    <t>reclass CWIP</t>
  </si>
  <si>
    <t>NOL</t>
  </si>
  <si>
    <t>Accrual - Subtotal</t>
  </si>
  <si>
    <t>Benefits - Subtotal</t>
  </si>
  <si>
    <t>CWIP/RWIP - Subtotal</t>
  </si>
  <si>
    <t>Plant - Subtotal</t>
  </si>
  <si>
    <t>Gas Cost Adjustment - Subtotal</t>
  </si>
  <si>
    <t>Goodwill - Subtotal</t>
  </si>
  <si>
    <t>Other - Subtotal</t>
  </si>
  <si>
    <t>Other Tax Effected Items - Subtotal</t>
  </si>
  <si>
    <t>8/31/2014 Activity</t>
  </si>
  <si>
    <t>OCI 9/30/2014</t>
  </si>
  <si>
    <t>OCI 9/30/2013</t>
  </si>
  <si>
    <t>ONT70</t>
  </si>
  <si>
    <t>LA SIIP Reg Asset</t>
  </si>
  <si>
    <t>Per NOL Schedule</t>
  </si>
  <si>
    <t>Per Deferred Pool</t>
  </si>
  <si>
    <t>Gross Difference</t>
  </si>
  <si>
    <t>FD-NOL Credit Carryforward - Other</t>
  </si>
  <si>
    <t>TAX02OT</t>
  </si>
  <si>
    <t>Topside at Provision:</t>
  </si>
  <si>
    <t>Gas Cost Actualization Entry</t>
  </si>
  <si>
    <t>Topside for gas cost actualization:</t>
  </si>
  <si>
    <t>Balance before topside</t>
  </si>
  <si>
    <t>GCA01 BAL</t>
  </si>
  <si>
    <t>GCA01 TS</t>
  </si>
  <si>
    <t>Gross</t>
  </si>
  <si>
    <t>Net</t>
  </si>
  <si>
    <t>tax effected</t>
  </si>
  <si>
    <t>Gas Cost ADIT Balance before Entry</t>
  </si>
  <si>
    <t>Difference to GL</t>
  </si>
  <si>
    <t>Fiscal 2008</t>
  </si>
  <si>
    <t>Ending Bal</t>
  </si>
  <si>
    <t>$</t>
  </si>
  <si>
    <t>Atmos Regulated Operations</t>
  </si>
  <si>
    <t>October</t>
  </si>
  <si>
    <t>November</t>
  </si>
  <si>
    <t>December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</si>
  <si>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</si>
  <si>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</si>
  <si>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</si>
  <si>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</si>
  <si>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</si>
  <si>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</si>
  <si>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</si>
  <si>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</si>
  <si>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Use 081000 Southwest Kansas - S086000</t>
  </si>
  <si>
    <t>Book Gain/Loss on Sale of Fixed Assets</t>
  </si>
  <si>
    <t>Regulatory Asset - Mid Tex</t>
  </si>
  <si>
    <t>Fiscal 2015</t>
  </si>
  <si>
    <t>FY13</t>
  </si>
  <si>
    <t>FY14</t>
  </si>
  <si>
    <t>BU</t>
  </si>
  <si>
    <t>Total AUT</t>
  </si>
  <si>
    <t>Current</t>
  </si>
  <si>
    <t>Allowance for Bad Debt</t>
  </si>
  <si>
    <t>LA SIIP  Reg Asset</t>
  </si>
  <si>
    <t>Deferred Gas Cost</t>
  </si>
  <si>
    <t>Unrecovered Gas Cost</t>
  </si>
  <si>
    <t>WACOG to FIFO</t>
  </si>
  <si>
    <t>Ad Valorum Taxes</t>
  </si>
  <si>
    <t>Other, Net</t>
  </si>
  <si>
    <t>Federal NOL</t>
  </si>
  <si>
    <t>Subtotal - Current</t>
  </si>
  <si>
    <t>Non Current</t>
  </si>
  <si>
    <t>FAS106</t>
  </si>
  <si>
    <t>Charitable Contributions</t>
  </si>
  <si>
    <t>TXU Goodwill Amort</t>
  </si>
  <si>
    <t>LGS Goodwill Amort</t>
  </si>
  <si>
    <t>Depreciation</t>
  </si>
  <si>
    <t>Gain/Loss on FA</t>
  </si>
  <si>
    <t>Aid in Construction</t>
  </si>
  <si>
    <t>Capitalized Overhead</t>
  </si>
  <si>
    <t>Repairs Deduction</t>
  </si>
  <si>
    <t>Software Capitalized</t>
  </si>
  <si>
    <t>Deferred Expense Project</t>
  </si>
  <si>
    <t>Retirements 481(a)</t>
  </si>
  <si>
    <t>Subtotal - Non Current</t>
  </si>
  <si>
    <t>TOTAL DEFERRED</t>
  </si>
  <si>
    <t>From C N/C Split:</t>
  </si>
  <si>
    <t>fxa04</t>
  </si>
  <si>
    <t>fxa07</t>
  </si>
  <si>
    <t>fxa10</t>
  </si>
  <si>
    <t>fxa44</t>
  </si>
  <si>
    <t>fxa06</t>
  </si>
  <si>
    <t xml:space="preserve"> SSU </t>
  </si>
  <si>
    <t xml:space="preserve"> Adj Code </t>
  </si>
  <si>
    <t xml:space="preserve"> 002DIV </t>
  </si>
  <si>
    <t xml:space="preserve"> 107DIV </t>
  </si>
  <si>
    <t xml:space="preserve"> 010DIV </t>
  </si>
  <si>
    <t xml:space="preserve"> 091DIV </t>
  </si>
  <si>
    <t xml:space="preserve"> 030DIV </t>
  </si>
  <si>
    <t xml:space="preserve"> 170DIV </t>
  </si>
  <si>
    <t xml:space="preserve"> 190DIV </t>
  </si>
  <si>
    <t xml:space="preserve"> 700DIV </t>
  </si>
  <si>
    <t xml:space="preserve"> Total Utility </t>
  </si>
  <si>
    <t xml:space="preserve"> Total AUT </t>
  </si>
  <si>
    <t>12/31/2014 Activity-move total to date TX 8.209 costs from CWIP to Cost, 3/31 Record FIN 48 to NOL</t>
  </si>
  <si>
    <t>ST - Valuation Allow on State NOL</t>
  </si>
  <si>
    <t>FD - Valuation on Fed Tax of St NO</t>
  </si>
  <si>
    <t>FD -Federal Tax on Enterprise ITC</t>
  </si>
  <si>
    <t>fxa46</t>
  </si>
  <si>
    <t>TPR 481a</t>
  </si>
  <si>
    <t>Fiscal 2016</t>
  </si>
  <si>
    <t>Section 481(a) TPR</t>
  </si>
  <si>
    <t>includes FXA04, FXA07, FXA10, FXA44, FXA06</t>
  </si>
  <si>
    <t>3/31/2016 Accounting Change for Share Based Compensation</t>
  </si>
  <si>
    <t>current provision</t>
  </si>
  <si>
    <t>SB comp entries</t>
  </si>
  <si>
    <t>4/30/2016 Accounting Change for Share Based Compensation</t>
  </si>
  <si>
    <t>6/30/2016 Accounting Change for Share Based Compensation</t>
  </si>
  <si>
    <t>FY16 YTD</t>
  </si>
  <si>
    <t xml:space="preserve">                                   Amarillo Transmission - S001000</t>
  </si>
  <si>
    <t xml:space="preserve">                                   Shared Services General Office - S002000</t>
  </si>
  <si>
    <t xml:space="preserve">                                   Amarillo City Plant Distribution - S003000</t>
  </si>
  <si>
    <t xml:space="preserve">                              Fritch &amp; Sanford City Plant Distribution - S004000</t>
  </si>
  <si>
    <t xml:space="preserve">                                   West Texas City Plant Distribution - S005000</t>
  </si>
  <si>
    <t xml:space="preserve">                                   Dalhart City Plant Distribution - S006000</t>
  </si>
  <si>
    <t xml:space="preserve">                              TransLa - S007000</t>
  </si>
  <si>
    <t xml:space="preserve">                              West Texas Div-West Texas Rural Irrigation - S008000</t>
  </si>
  <si>
    <t xml:space="preserve">                              KY - S009000</t>
  </si>
  <si>
    <t xml:space="preserve">                                   West Texas Div - S010000</t>
  </si>
  <si>
    <t xml:space="preserve">                                   Customer Support - S012000</t>
  </si>
  <si>
    <t xml:space="preserve">                                   Amarillo Rural Distribution - S013000</t>
  </si>
  <si>
    <t xml:space="preserve">                                   Non-Regulated Industrial - S014000</t>
  </si>
  <si>
    <t xml:space="preserve">                                   Regulated Industrial - S015000</t>
  </si>
  <si>
    <t xml:space="preserve">                                   Lubbock City Plant - S016000</t>
  </si>
  <si>
    <t xml:space="preserve">                                   Dalhart Rural Distribution - S017000</t>
  </si>
  <si>
    <t xml:space="preserve">                                   Dalhart Rural Irrigation - S018000</t>
  </si>
  <si>
    <t xml:space="preserve">                              West Texas Div- Triangle Pipeline - S019000</t>
  </si>
  <si>
    <t xml:space="preserve">                                   West Texas Lubbock Environs - S020000</t>
  </si>
  <si>
    <t xml:space="preserve">                                   West Texas Rural Distribution - S021000</t>
  </si>
  <si>
    <t xml:space="preserve">                                   COKS/Denver Company Office - S030000</t>
  </si>
  <si>
    <t xml:space="preserve">                                   Colorado ADM - S031000</t>
  </si>
  <si>
    <t xml:space="preserve">                                        Kirksville Division - S070000</t>
  </si>
  <si>
    <t xml:space="preserve">                                   Butler Division - S071000</t>
  </si>
  <si>
    <t xml:space="preserve">                                        Southeast Missouri Division - S072000</t>
  </si>
  <si>
    <t xml:space="preserve">                              AE Louisiana - LGS - S077000</t>
  </si>
  <si>
    <t xml:space="preserve">                                   Kansas ADM - S081000</t>
  </si>
  <si>
    <t xml:space="preserve">                                   Ky/Mid-States - S091000</t>
  </si>
  <si>
    <t xml:space="preserve">                                   Mid-States-Illinois - S092000</t>
  </si>
  <si>
    <t xml:space="preserve">                              Mid-States-Tennessee - S093000</t>
  </si>
  <si>
    <t xml:space="preserve">                                   Mid-States-Georgia - S095000</t>
  </si>
  <si>
    <t xml:space="preserve">                              Mid-States-Virginia - S096000</t>
  </si>
  <si>
    <t xml:space="preserve">                                        Northeast Missouri Division - S097000</t>
  </si>
  <si>
    <t xml:space="preserve">                                   Mid-States-Iowa - S098000</t>
  </si>
  <si>
    <t xml:space="preserve">                                   Fort Benning System - S099000</t>
  </si>
  <si>
    <t xml:space="preserve">                                   AE Louisiana Overhead - S107000</t>
  </si>
  <si>
    <t xml:space="preserve">                                   Mississippi - S170000</t>
  </si>
  <si>
    <t xml:space="preserve">                                   Mississippi PBR - S171000</t>
  </si>
  <si>
    <t xml:space="preserve">                              Mid-Tex Gas Division - S190000</t>
  </si>
  <si>
    <t xml:space="preserve">                         Atmos Pipeline - Texas - S700000</t>
  </si>
  <si>
    <t xml:space="preserve">                                   Blueflame - S830000</t>
  </si>
  <si>
    <t xml:space="preserve">                              Atmos Energy Company  (BU Elim) - S982000</t>
  </si>
  <si>
    <t xml:space="preserve">                         Colorado Divisions No 24 - COLODV</t>
  </si>
  <si>
    <t xml:space="preserve">                         Kansas Divisions - KANSDV</t>
  </si>
  <si>
    <t>Atmos Energy Corporation</t>
  </si>
  <si>
    <t/>
  </si>
  <si>
    <t>FY16 Q4 Provision, 02 AUT</t>
  </si>
  <si>
    <t>AU070172</t>
  </si>
  <si>
    <t>AU070PBR</t>
  </si>
  <si>
    <t>Atmos Utility Call Center</t>
  </si>
  <si>
    <t>Louisiana Division - General Office</t>
  </si>
  <si>
    <t>Louisiana Division - LGS</t>
  </si>
  <si>
    <t>Louisiana Division - Trans LA</t>
  </si>
  <si>
    <t>Trans LA CNG Division</t>
  </si>
  <si>
    <t>West Texas Division - Amarillo City Plant Division</t>
  </si>
  <si>
    <t>West Texas Division - Amarillo Elimination Division</t>
  </si>
  <si>
    <t>West Texas Division - Amarillo Rural Division</t>
  </si>
  <si>
    <t>West Texas Division - Amarillo Transmission</t>
  </si>
  <si>
    <t>West Texas Division - Dalhart</t>
  </si>
  <si>
    <t>West Texas Division - Dalhart Rural Irrigation Division</t>
  </si>
  <si>
    <t>West Texas Division - Dalhart Rural Division</t>
  </si>
  <si>
    <t>West Texas Division - Fain 10</t>
  </si>
  <si>
    <t>West Texas Division - Fritch, Sanford</t>
  </si>
  <si>
    <t>West Texas Division - Texas General Office</t>
  </si>
  <si>
    <t>West Texas Division - Irrigation</t>
  </si>
  <si>
    <t>West Texas Division - Lubbock City Plant</t>
  </si>
  <si>
    <t>West Texas Division - Lubbock Environs</t>
  </si>
  <si>
    <t>West Texas Division - Non-Reg Industrial</t>
  </si>
  <si>
    <t>West Texas Division - Reg Industrial</t>
  </si>
  <si>
    <t>West Texas Division - Triangle</t>
  </si>
  <si>
    <t>West Texas Division - TX CNG</t>
  </si>
  <si>
    <t>West Texas Division - West Texas City Plant Division</t>
  </si>
  <si>
    <t>West Texas Division - West Texas Rural Division</t>
  </si>
  <si>
    <t>Mid States Division - Missouri - Ft Benning</t>
  </si>
  <si>
    <t>Mid States Division - Georgia</t>
  </si>
  <si>
    <t>Mid States Division - General Office</t>
  </si>
  <si>
    <t>Mid States Division - Iowa</t>
  </si>
  <si>
    <t>Mid States Division - Illinois</t>
  </si>
  <si>
    <t>Mid States Division - Missouri - Kirsville</t>
  </si>
  <si>
    <t>Mid States Division - Missouri - Southeast</t>
  </si>
  <si>
    <t>Mid States Division - Tennessee</t>
  </si>
  <si>
    <t>Mid States Division - Missouri - UCG</t>
  </si>
  <si>
    <t>Mid States Division - Virginia</t>
  </si>
  <si>
    <t>Mid States Division - Kentucky</t>
  </si>
  <si>
    <t>Colorado-Kansas Division - Butler</t>
  </si>
  <si>
    <t>Colorado-Kansas Division - CO</t>
  </si>
  <si>
    <t>Colorado-Kansas Division - General Office</t>
  </si>
  <si>
    <t>Colorado-Kansas Division - KS</t>
  </si>
  <si>
    <t>Mississippi Valley Gas Division 172</t>
  </si>
  <si>
    <t>Mississippi Valley Gas Division - MVG</t>
  </si>
  <si>
    <t>Mississippi Valley Gas Division - MS PBR</t>
  </si>
  <si>
    <t>Mid Tex Gas Division</t>
  </si>
  <si>
    <t>Atmos Pipeline - Texas</t>
  </si>
  <si>
    <t>Code</t>
  </si>
  <si>
    <t>Name</t>
  </si>
  <si>
    <t>MIP / VPP Accrual</t>
  </si>
  <si>
    <t>Amortization - LGS Acq. 1860.14155</t>
  </si>
  <si>
    <t>RAR 86/90 Lease Expense Amortization</t>
  </si>
  <si>
    <t>Amortization - Comfurt Goodwill</t>
  </si>
  <si>
    <t>Book Gain/Loss on Sale of FA</t>
  </si>
  <si>
    <t>Tax Gain/Loss on Sale of FA</t>
  </si>
  <si>
    <t>Software Capitalized per Books</t>
  </si>
  <si>
    <t>Aid in Construction Adjustment</t>
  </si>
  <si>
    <t>Capitalized Interest Adjustment</t>
  </si>
  <si>
    <t>Capitalized Overhead Adjustment</t>
  </si>
  <si>
    <t>FXA38</t>
  </si>
  <si>
    <t>Capitalized Book Depreciation</t>
  </si>
  <si>
    <t>FXA44</t>
  </si>
  <si>
    <t>NBP22</t>
  </si>
  <si>
    <t>Rabbi Trust Book Gain or Loss</t>
  </si>
  <si>
    <t>NBP23</t>
  </si>
  <si>
    <t>Rabbi Trust Tax Gain or Loss</t>
  </si>
  <si>
    <t>NOL_FED_NONREG</t>
  </si>
  <si>
    <t>Federal Net Operating Loss - Non-Regulated Entities</t>
  </si>
  <si>
    <t>NOL_FED_OTHER</t>
  </si>
  <si>
    <t>Federal Net Operating Loss - Other</t>
  </si>
  <si>
    <t>NOL_FED_REG</t>
  </si>
  <si>
    <t>Federal Net Operating Loss - Regulated Entities</t>
  </si>
  <si>
    <t>Union Gas - Non-Compete</t>
  </si>
  <si>
    <t>Federal and State Tax Interest</t>
  </si>
  <si>
    <t>FAS 106 Adjustment</t>
  </si>
  <si>
    <t>Regulatory Liability - Atmos</t>
  </si>
  <si>
    <t>VA_CHARITABLE</t>
  </si>
  <si>
    <t>VA - Charitable Contributions</t>
  </si>
  <si>
    <t>11/1/2016 10:11:39 AM</t>
  </si>
  <si>
    <t>SubConsolidatedDeferredBalancesReport-Fed/State/FBOS (Reporting)</t>
  </si>
  <si>
    <t>NOL_STATE</t>
  </si>
  <si>
    <t>State Net Operating Loss</t>
  </si>
  <si>
    <t>SATTD_BONUS</t>
  </si>
  <si>
    <t>State Bonus Depreciation</t>
  </si>
  <si>
    <t>SATTD_FAS115</t>
  </si>
  <si>
    <t>State FAS 115 Adjustment</t>
  </si>
  <si>
    <t>SATTD_ITC</t>
  </si>
  <si>
    <t>State Enterprise Zone ITC</t>
  </si>
  <si>
    <t>SATTD_TREAS_REAL</t>
  </si>
  <si>
    <t>State Treasury Lock Adj - Realized</t>
  </si>
  <si>
    <t>SATTD_TREAS_UNREAL</t>
  </si>
  <si>
    <t>State Treasury Lock Adj - Unrealized</t>
  </si>
  <si>
    <t>VA_STATE</t>
  </si>
  <si>
    <t>State Valuation Allowance</t>
  </si>
  <si>
    <t>VA_STATE_NOL</t>
  </si>
  <si>
    <t>State NOL Valuation Allowance</t>
  </si>
  <si>
    <t>TAX14</t>
  </si>
  <si>
    <t>SubConsolidatedDeferredBalancesReport-Fed/FBOS (Reporting)</t>
  </si>
  <si>
    <t>AU210</t>
  </si>
  <si>
    <t>AU982ELIM</t>
  </si>
  <si>
    <t>AU989</t>
  </si>
  <si>
    <t>AU990</t>
  </si>
  <si>
    <t>Blueflame Insurance Services</t>
  </si>
  <si>
    <t>Atmos Energy Corporation Elimination</t>
  </si>
  <si>
    <t>Blueflame Insurance Services Elimination</t>
  </si>
  <si>
    <t>Mid Tex Elim</t>
  </si>
  <si>
    <t>Unassigned</t>
  </si>
  <si>
    <t>ATTD_AMT</t>
  </si>
  <si>
    <t>Alternative Minimum Tax Credit</t>
  </si>
  <si>
    <t>ATTD_FAS115</t>
  </si>
  <si>
    <t>Federal FAS 115 Adjustment</t>
  </si>
  <si>
    <t>ATTD_OTHER</t>
  </si>
  <si>
    <t>Federal Other Adjustment</t>
  </si>
  <si>
    <t>ATTD_TREAS_REAL</t>
  </si>
  <si>
    <t>Federal Treasury Lock Adj - Realized</t>
  </si>
  <si>
    <t>ATTD_TREAS_UNREAL</t>
  </si>
  <si>
    <t>Federal Treasury Lock Adj - Unrealized</t>
  </si>
  <si>
    <t>Total Unassigned</t>
  </si>
  <si>
    <t>SubConsolidatedDeferredBalancesReport-StateOnly (Reporting)</t>
  </si>
  <si>
    <t>TAX37</t>
  </si>
  <si>
    <t>TAX38</t>
  </si>
  <si>
    <t>ST- Valuation Allow Enterprise Zone ITC</t>
  </si>
  <si>
    <t>FD- Valuation Allow Fed Tax Enterprise Zone ITC</t>
  </si>
  <si>
    <t>11/4/2016 10:28:20 AM</t>
  </si>
  <si>
    <t>11/4/2016 10:28:56 AM</t>
  </si>
  <si>
    <t>TAX04-State NOL</t>
  </si>
  <si>
    <t>172DIV</t>
  </si>
  <si>
    <t>TAX13</t>
  </si>
  <si>
    <t>TAX42</t>
  </si>
  <si>
    <t>unrealized per T Lock Recon</t>
  </si>
  <si>
    <t>difference</t>
  </si>
  <si>
    <t>realized per T Lock Recon</t>
  </si>
  <si>
    <t>beginning balance error</t>
  </si>
  <si>
    <t>will update in OTP</t>
  </si>
  <si>
    <t>**ties to T Lock Recon, will update OTP**</t>
  </si>
  <si>
    <t>no net change, just wrong split BOY in OTP only, ADIT was correct</t>
  </si>
  <si>
    <t>split out in OTP</t>
  </si>
  <si>
    <t>why are there deferreds here from FY15?</t>
  </si>
  <si>
    <t>Fiscal 2017</t>
  </si>
  <si>
    <t xml:space="preserve">check to quarterly provision </t>
  </si>
  <si>
    <t>CY Actual</t>
  </si>
  <si>
    <t>YTD Dec</t>
  </si>
  <si>
    <t>C010</t>
  </si>
  <si>
    <t>042DIV</t>
  </si>
  <si>
    <t>Total Co 10</t>
  </si>
  <si>
    <t>010COM</t>
  </si>
  <si>
    <t>C020</t>
  </si>
  <si>
    <t>Total Co 20</t>
  </si>
  <si>
    <t>020COM</t>
  </si>
  <si>
    <t>C030</t>
  </si>
  <si>
    <t>Total Co 30</t>
  </si>
  <si>
    <t>030COM</t>
  </si>
  <si>
    <t>C050</t>
  </si>
  <si>
    <t>049DIV</t>
  </si>
  <si>
    <t>094DIV</t>
  </si>
  <si>
    <t>Total Co 50</t>
  </si>
  <si>
    <t>050COM</t>
  </si>
  <si>
    <t>C060</t>
  </si>
  <si>
    <t>039DIV</t>
  </si>
  <si>
    <t>087DIV</t>
  </si>
  <si>
    <t>032DIV</t>
  </si>
  <si>
    <t>028DIV</t>
  </si>
  <si>
    <t>Total Co 60</t>
  </si>
  <si>
    <t>060COM</t>
  </si>
  <si>
    <t>C070</t>
  </si>
  <si>
    <t>Total Co 70</t>
  </si>
  <si>
    <t>070COM</t>
  </si>
  <si>
    <t>C080</t>
  </si>
  <si>
    <t>C180</t>
  </si>
  <si>
    <t>C210</t>
  </si>
  <si>
    <t>C982</t>
  </si>
  <si>
    <t>C989</t>
  </si>
  <si>
    <t>C990</t>
  </si>
  <si>
    <t>C212</t>
  </si>
  <si>
    <t>C220</t>
  </si>
  <si>
    <t>C221</t>
  </si>
  <si>
    <t>C231</t>
  </si>
  <si>
    <t>C232</t>
  </si>
  <si>
    <t>C233</t>
  </si>
  <si>
    <t>C234</t>
  </si>
  <si>
    <t>C236</t>
  </si>
  <si>
    <t>C237</t>
  </si>
  <si>
    <t>C240</t>
  </si>
  <si>
    <t>C301</t>
  </si>
  <si>
    <t>C302</t>
  </si>
  <si>
    <t>C303</t>
  </si>
  <si>
    <t>C306</t>
  </si>
  <si>
    <t>C312</t>
  </si>
  <si>
    <t>C321</t>
  </si>
  <si>
    <t>C981</t>
  </si>
  <si>
    <t>C983</t>
  </si>
  <si>
    <t>C984</t>
  </si>
  <si>
    <t>C993</t>
  </si>
  <si>
    <t>C987</t>
  </si>
  <si>
    <t>Total Non Utility</t>
  </si>
  <si>
    <t>AEC</t>
  </si>
  <si>
    <t>per BS</t>
  </si>
  <si>
    <t>YTD Nov</t>
  </si>
  <si>
    <t>YTD Oct</t>
  </si>
  <si>
    <t>YTD October = Q1</t>
  </si>
  <si>
    <t>YTD November = Q1</t>
  </si>
  <si>
    <t>do not refresh below this line</t>
  </si>
  <si>
    <t>12/31/2016 Reclass 001DIV Deferred Balances</t>
  </si>
  <si>
    <t>restricted stock vesting (1900.28201)</t>
  </si>
  <si>
    <t>NOL Recon:</t>
  </si>
  <si>
    <t>Current provision NOL (excl restricted stock)</t>
  </si>
  <si>
    <t>Non Reg contribution to NOL</t>
  </si>
  <si>
    <t>since non reg has no deferreds, shouldn't this just be their current fed?</t>
  </si>
  <si>
    <t>Utility NOL Q1 activity</t>
  </si>
  <si>
    <t>It is their YTD PTBI</t>
  </si>
  <si>
    <t>Stock Vesting Q1 Activity</t>
  </si>
  <si>
    <t>per RF</t>
  </si>
  <si>
    <t>diff</t>
  </si>
  <si>
    <t>ULD</t>
  </si>
  <si>
    <t xml:space="preserve">                    C010</t>
  </si>
  <si>
    <t xml:space="preserve">                         010COM</t>
  </si>
  <si>
    <t xml:space="preserve">               C030</t>
  </si>
  <si>
    <t xml:space="preserve">                    030COM</t>
  </si>
  <si>
    <t xml:space="preserve">                    C050</t>
  </si>
  <si>
    <t xml:space="preserve">                         050COM</t>
  </si>
  <si>
    <t xml:space="preserve">               C060</t>
  </si>
  <si>
    <t>Type</t>
  </si>
  <si>
    <t>YTD Jan</t>
  </si>
  <si>
    <t>YTD Feb</t>
  </si>
  <si>
    <t>YTD Mar</t>
  </si>
  <si>
    <t>NOL Recon</t>
  </si>
  <si>
    <t>Non Utility PTBI</t>
  </si>
  <si>
    <t>Diff</t>
  </si>
  <si>
    <t>Co 210</t>
  </si>
  <si>
    <t>Stock Vesting Q1 &amp; Q2 Activity</t>
  </si>
  <si>
    <t>Utility NOL Q2 activity</t>
  </si>
  <si>
    <t>Less: Book Gain on AEM Sale (212)</t>
  </si>
  <si>
    <t>Plus: Tax Gain on AEM Sale (312)</t>
  </si>
  <si>
    <t>Adjusted Non Utility PTBI</t>
  </si>
  <si>
    <t>adjusted due to including gain in deferreds</t>
  </si>
  <si>
    <t>Recon:</t>
  </si>
  <si>
    <t>Total Activity per Qtrly Index</t>
  </si>
  <si>
    <t>Tlock Activity</t>
  </si>
  <si>
    <t>FAS 115 Activity</t>
  </si>
  <si>
    <t>Hedge Activity</t>
  </si>
  <si>
    <t>Utility NOL Q3 activity</t>
  </si>
  <si>
    <t>Stock Vesting Activity</t>
  </si>
  <si>
    <t>YTD Apr</t>
  </si>
  <si>
    <t>YTD May</t>
  </si>
  <si>
    <t>&lt;tax effected&gt;</t>
  </si>
  <si>
    <t>adjusted due to including gain in C312 deferreds</t>
  </si>
  <si>
    <t>Fiscal 2018</t>
  </si>
  <si>
    <t>Fiscal 2019</t>
  </si>
  <si>
    <t>ACTUAL</t>
  </si>
  <si>
    <t>PROJECTED</t>
  </si>
  <si>
    <t>Forecasted Test Period</t>
  </si>
  <si>
    <t>Base period</t>
  </si>
  <si>
    <t>Account</t>
  </si>
  <si>
    <t>2830</t>
  </si>
  <si>
    <t>Removal of TAX02NR</t>
  </si>
  <si>
    <t>Grand Total -- Regulated</t>
  </si>
  <si>
    <t>Adjusted</t>
  </si>
  <si>
    <t xml:space="preserve"> </t>
  </si>
  <si>
    <t>Company</t>
  </si>
  <si>
    <t>Brentwood Division - 091DIV</t>
  </si>
  <si>
    <t>'Accumulated deferred investmen - Deferred Itc - Federal 2550-28001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</si>
</sst>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"/>
    <numFmt numFmtId="165" formatCode="_(* #,##0_);_(* \(#,##0\);_(* &quot;-&quot;??_);_(@_)"/>
    <numFmt numFmtId="166" formatCode="#,##0.0"/>
    <numFmt numFmtId="167" formatCode="General;;"/>
    <numFmt numFmtId="168" formatCode="_(* #,##0.0_);_(* \(#,##0.0\);&quot;&quot;;_(@_)"/>
    <numFmt numFmtId="169" formatCode="[Blue]#,##0,_);[Red]\(#,##0,\)"/>
    <numFmt numFmtId="170" formatCode="[$-409]mmmm\-yy;@"/>
    <numFmt numFmtId="171" formatCode="###,000"/>
    <numFmt numFmtId="172" formatCode="_-* #,##0.00_-;\-* #,##0.00_-;_-* &quot;-&quot;??_-;_-@_-"/>
    <numFmt numFmtId="173" formatCode="#,##0.0000_);[Red]\(#,##0.0000\);&quot;&quot;"/>
    <numFmt numFmtId="174" formatCode="_(&quot;$&quot;* #,##0.00_);[Red]_(&quot;$&quot;* \(#,##0.00\);&quot;&quot;"/>
    <numFmt numFmtId="175" formatCode="_(* #,##0_);[Red]_(* \(#,##0\);&quot;&quot;"/>
    <numFmt numFmtId="176" formatCode="0.0%"/>
    <numFmt numFmtId="177" formatCode="_(* #,##0.000_);_(* \(#,##0.000\);_(* &quot;-&quot;???_);_(@_)"/>
  </numFmts>
  <fonts count="149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18"/>
      <name val="Arial"/>
      <family val="2"/>
    </font>
    <font>
      <sz val="11"/>
      <color indexed="20"/>
      <name val="Calibri"/>
      <family val="2"/>
    </font>
    <font>
      <sz val="12"/>
      <name val="Tms Rmn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b/>
      <sz val="11"/>
      <color indexed="12"/>
      <name val="Arial"/>
      <family val="2"/>
    </font>
    <font>
      <sz val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b/>
      <i/>
      <sz val="10"/>
      <name val="Tms Rmn"/>
    </font>
    <font>
      <b/>
      <sz val="10"/>
      <color indexed="8"/>
      <name val="Arial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10"/>
      <name val="Tms Rmn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color indexed="8"/>
      <name val="Wingdings"/>
      <charset val="2"/>
    </font>
    <font>
      <sz val="11"/>
      <color indexed="10"/>
      <name val="Calibri"/>
      <family val="2"/>
    </font>
    <font>
      <b/>
      <sz val="10"/>
      <name val="Arial"/>
      <family val="2"/>
    </font>
    <font>
      <sz val="11"/>
      <color indexed="12"/>
      <name val="Book Antiqua"/>
      <family val="1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b/>
      <sz val="8"/>
      <name val="Palatino"/>
      <family val="1"/>
    </font>
    <font>
      <sz val="10"/>
      <color indexed="12"/>
      <name val="Arial"/>
      <family val="2"/>
    </font>
    <font>
      <b/>
      <sz val="12"/>
      <name val="Tms Rmn"/>
    </font>
    <font>
      <b/>
      <sz val="22"/>
      <color indexed="16"/>
      <name val="Arial"/>
      <family val="2"/>
    </font>
    <font>
      <sz val="12"/>
      <color indexed="62"/>
      <name val="Arial"/>
      <family val="2"/>
    </font>
    <font>
      <sz val="10"/>
      <name val="MS Sans Serif"/>
      <family val="2"/>
    </font>
    <font>
      <b/>
      <sz val="16"/>
      <color indexed="16"/>
      <name val="Arial"/>
      <family val="2"/>
    </font>
    <font>
      <sz val="12"/>
      <color indexed="13"/>
      <name val="Tms Rmn"/>
    </font>
    <font>
      <b/>
      <sz val="18"/>
      <name val="Palatino"/>
      <family val="1"/>
    </font>
    <font>
      <sz val="12"/>
      <name val="新細明體"/>
      <family val="1"/>
      <charset val="136"/>
    </font>
    <font>
      <b/>
      <sz val="12"/>
      <color indexed="12"/>
      <name val="Arial"/>
      <family val="2"/>
    </font>
    <font>
      <sz val="8"/>
      <color indexed="48"/>
      <name val="Arial"/>
      <family val="2"/>
    </font>
    <font>
      <b/>
      <sz val="10"/>
      <name val="MS Sans Serif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1"/>
      <color indexed="16"/>
      <name val="Times New Roman"/>
      <family val="1"/>
    </font>
    <font>
      <b/>
      <i/>
      <sz val="11"/>
      <color indexed="8"/>
      <name val="Times New Roman"/>
      <family val="1"/>
    </font>
    <font>
      <b/>
      <sz val="22"/>
      <color indexed="8"/>
      <name val="Times New Roman"/>
      <family val="1"/>
    </font>
    <font>
      <sz val="10"/>
      <color indexed="62"/>
      <name val="Arial"/>
      <family val="2"/>
    </font>
    <font>
      <b/>
      <sz val="11"/>
      <color indexed="10"/>
      <name val="Calibri"/>
      <family val="2"/>
    </font>
    <font>
      <sz val="10"/>
      <name val="Calibri"/>
      <family val="2"/>
      <scheme val="minor"/>
    </font>
    <font>
      <sz val="11"/>
      <color indexed="8"/>
      <name val="Times New Roman"/>
      <family val="1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b/>
      <sz val="11"/>
      <color theme="3" tint="0.39994506668294322"/>
      <name val="Calibri"/>
      <family val="2"/>
      <scheme val="minor"/>
    </font>
    <font>
      <b/>
      <sz val="11"/>
      <color theme="1" tint="0.24994659260841701"/>
      <name val="Calibri"/>
      <family val="2"/>
      <scheme val="minor"/>
    </font>
    <font>
      <sz val="11"/>
      <color theme="1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8"/>
      <name val="Arial"/>
      <family val="2"/>
    </font>
    <font>
      <sz val="10"/>
      <color rgb="FF0000FF"/>
      <name val="Calibri"/>
      <family val="2"/>
      <scheme val="minor"/>
    </font>
    <font>
      <sz val="11"/>
      <color theme="3" tint="0.39994506668294322"/>
      <name val="Calibri"/>
      <family val="2"/>
      <scheme val="minor"/>
    </font>
    <font>
      <sz val="11"/>
      <color indexed="19"/>
      <name val="Calibri"/>
      <family val="2"/>
    </font>
    <font>
      <b/>
      <sz val="18"/>
      <color indexed="62"/>
      <name val="Cambria"/>
      <family val="2"/>
    </font>
    <font>
      <sz val="11"/>
      <color rgb="FFFF660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sz val="10"/>
      <color rgb="FFFF0000"/>
      <name val="Calibri"/>
      <family val="2"/>
    </font>
    <font>
      <b/>
      <sz val="10"/>
      <name val="Calibri"/>
      <family val="2"/>
      <scheme val="minor"/>
    </font>
    <font>
      <u/>
      <sz val="10"/>
      <name val="Calibri"/>
      <family val="2"/>
    </font>
    <font>
      <b/>
      <sz val="10"/>
      <color rgb="FF0000FF"/>
      <name val="Calibri"/>
      <family val="2"/>
    </font>
    <font>
      <sz val="10"/>
      <name val="Arial"/>
      <family val="2"/>
    </font>
    <font>
      <b/>
      <u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b/>
      <sz val="8"/>
      <name val="Palatino"/>
    </font>
    <font>
      <b/>
      <sz val="18"/>
      <name val="Palatino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0"/>
      <color theme="1"/>
      <name val="Calibri"/>
      <family val="2"/>
      <scheme val="minor"/>
    </font>
    <font>
      <b/>
      <sz val="11"/>
      <color indexed="52"/>
      <name val="Calibri"/>
      <family val="2"/>
      <scheme val="minor"/>
    </font>
    <font>
      <sz val="11"/>
      <color rgb="FF000000"/>
      <name val="Calibri"/>
      <family val="2"/>
    </font>
    <font>
      <sz val="11"/>
      <color indexed="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name val="Arial"/>
      <family val="2"/>
    </font>
    <font>
      <sz val="12"/>
      <name val="Arial"/>
      <family val="2"/>
    </font>
    <font>
      <i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0"/>
      <color rgb="FF00B050"/>
      <name val="Calibri"/>
      <family val="2"/>
    </font>
    <font>
      <sz val="10"/>
      <color theme="1"/>
      <name val="Calibri"/>
      <family val="2"/>
    </font>
    <font>
      <b/>
      <sz val="11"/>
      <color rgb="FFFF0000"/>
      <name val="Calibri"/>
      <family val="2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10"/>
      <color theme="8" tint="0.59999389629810485"/>
      <name val="Calibri"/>
      <family val="2"/>
    </font>
    <font>
      <b/>
      <sz val="10"/>
      <color theme="0"/>
      <name val="Calibri"/>
      <family val="2"/>
    </font>
    <font>
      <sz val="10"/>
      <color rgb="FF00B050"/>
      <name val="Calibri"/>
      <family val="2"/>
      <scheme val="minor"/>
    </font>
    <font>
      <i/>
      <sz val="10"/>
      <name val="Calibri"/>
      <family val="2"/>
    </font>
    <font>
      <i/>
      <sz val="10"/>
      <color rgb="FFFF0000"/>
      <name val="Calibri"/>
      <family val="2"/>
      <scheme val="minor"/>
    </font>
    <font>
      <i/>
      <sz val="10"/>
      <color rgb="FF00B050"/>
      <name val="Calibri"/>
      <family val="2"/>
      <scheme val="minor"/>
    </font>
  </fonts>
  <fills count="11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2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theme="3" tint="0.59996337778862885"/>
      </bottom>
      <diagonal/>
    </border>
    <border>
      <left/>
      <right/>
      <top/>
      <bottom style="double">
        <color theme="0" tint="-0.4999847407452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49567">
    <xf numFmtId="0" fontId="0" fillId="0" borderId="0"/>
    <xf numFmtId="0" fontId="19" fillId="0" borderId="0"/>
    <xf numFmtId="0" fontId="20" fillId="33" borderId="0" applyNumberFormat="0" applyBorder="0" applyAlignment="0" applyProtection="0"/>
    <xf numFmtId="0" fontId="2" fillId="10" borderId="0" applyNumberFormat="0" applyBorder="0" applyAlignment="0" applyProtection="0"/>
    <xf numFmtId="0" fontId="20" fillId="34" borderId="0" applyNumberFormat="0" applyBorder="0" applyAlignment="0" applyProtection="0"/>
    <xf numFmtId="0" fontId="2" fillId="14" borderId="0" applyNumberFormat="0" applyBorder="0" applyAlignment="0" applyProtection="0"/>
    <xf numFmtId="0" fontId="20" fillId="35" borderId="0" applyNumberFormat="0" applyBorder="0" applyAlignment="0" applyProtection="0"/>
    <xf numFmtId="0" fontId="2" fillId="18" borderId="0" applyNumberFormat="0" applyBorder="0" applyAlignment="0" applyProtection="0"/>
    <xf numFmtId="0" fontId="20" fillId="36" borderId="0" applyNumberFormat="0" applyBorder="0" applyAlignment="0" applyProtection="0"/>
    <xf numFmtId="0" fontId="2" fillId="22" borderId="0" applyNumberFormat="0" applyBorder="0" applyAlignment="0" applyProtection="0"/>
    <xf numFmtId="0" fontId="20" fillId="37" borderId="0" applyNumberFormat="0" applyBorder="0" applyAlignment="0" applyProtection="0"/>
    <xf numFmtId="0" fontId="2" fillId="26" borderId="0" applyNumberFormat="0" applyBorder="0" applyAlignment="0" applyProtection="0"/>
    <xf numFmtId="0" fontId="20" fillId="38" borderId="0" applyNumberFormat="0" applyBorder="0" applyAlignment="0" applyProtection="0"/>
    <xf numFmtId="0" fontId="2" fillId="30" borderId="0" applyNumberFormat="0" applyBorder="0" applyAlignment="0" applyProtection="0"/>
    <xf numFmtId="0" fontId="20" fillId="39" borderId="0" applyNumberFormat="0" applyBorder="0" applyAlignment="0" applyProtection="0"/>
    <xf numFmtId="0" fontId="2" fillId="11" borderId="0" applyNumberFormat="0" applyBorder="0" applyAlignment="0" applyProtection="0"/>
    <xf numFmtId="0" fontId="20" fillId="40" borderId="0" applyNumberFormat="0" applyBorder="0" applyAlignment="0" applyProtection="0"/>
    <xf numFmtId="0" fontId="2" fillId="15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21" fillId="45" borderId="0" applyNumberFormat="0" applyBorder="0" applyAlignment="0" applyProtection="0"/>
    <xf numFmtId="0" fontId="18" fillId="25" borderId="0" applyNumberFormat="0" applyBorder="0" applyAlignment="0" applyProtection="0"/>
    <xf numFmtId="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60" fillId="51" borderId="10">
      <alignment horizontal="center" vertical="center"/>
    </xf>
    <xf numFmtId="0" fontId="60" fillId="51" borderId="10">
      <alignment horizontal="center" vertical="center"/>
    </xf>
    <xf numFmtId="0" fontId="60" fillId="51" borderId="10">
      <alignment horizontal="center" vertical="center"/>
    </xf>
    <xf numFmtId="0" fontId="60" fillId="51" borderId="10">
      <alignment horizontal="center" vertical="center"/>
    </xf>
    <xf numFmtId="3" fontId="22" fillId="52" borderId="0" applyBorder="0">
      <alignment horizontal="right"/>
      <protection locked="0"/>
    </xf>
    <xf numFmtId="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25" fillId="53" borderId="11" applyNumberFormat="0" applyAlignment="0" applyProtection="0"/>
    <xf numFmtId="0" fontId="12" fillId="6" borderId="4" applyNumberFormat="0" applyAlignment="0" applyProtection="0"/>
    <xf numFmtId="0" fontId="26" fillId="54" borderId="12" applyNumberFormat="0" applyAlignment="0" applyProtection="0"/>
    <xf numFmtId="0" fontId="14" fillId="7" borderId="7" applyNumberFormat="0" applyAlignment="0" applyProtection="0"/>
    <xf numFmtId="0" fontId="27" fillId="55" borderId="0">
      <alignment horizontal="left"/>
    </xf>
    <xf numFmtId="0" fontId="28" fillId="55" borderId="0">
      <alignment horizontal="right"/>
    </xf>
    <xf numFmtId="0" fontId="29" fillId="52" borderId="0">
      <alignment horizontal="center"/>
    </xf>
    <xf numFmtId="0" fontId="28" fillId="55" borderId="0">
      <alignment horizontal="right"/>
    </xf>
    <xf numFmtId="0" fontId="30" fillId="52" borderId="0">
      <alignment horizontal="left"/>
    </xf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31" fillId="0" borderId="0">
      <alignment horizontal="left" vertical="center" indent="1"/>
    </xf>
    <xf numFmtId="8" fontId="61" fillId="0" borderId="13">
      <protection locked="0"/>
    </xf>
    <xf numFmtId="0" fontId="24" fillId="0" borderId="0"/>
    <xf numFmtId="0" fontId="24" fillId="0" borderId="14"/>
    <xf numFmtId="6" fontId="62" fillId="0" borderId="0">
      <protection locked="0"/>
    </xf>
    <xf numFmtId="0" fontId="32" fillId="0" borderId="0" applyNumberFormat="0">
      <protection locked="0"/>
    </xf>
    <xf numFmtId="166" fontId="60" fillId="56" borderId="0" applyFill="0" applyBorder="0" applyProtection="0"/>
    <xf numFmtId="166" fontId="60" fillId="56" borderId="0" applyFill="0" applyBorder="0" applyProtection="0"/>
    <xf numFmtId="166" fontId="60" fillId="56" borderId="0" applyFill="0" applyBorder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34" fillId="35" borderId="0" applyNumberFormat="0" applyBorder="0" applyAlignment="0" applyProtection="0"/>
    <xf numFmtId="0" fontId="7" fillId="2" borderId="0" applyNumberFormat="0" applyBorder="0" applyAlignment="0" applyProtection="0"/>
    <xf numFmtId="38" fontId="32" fillId="57" borderId="0" applyNumberFormat="0" applyBorder="0" applyAlignment="0" applyProtection="0"/>
    <xf numFmtId="0" fontId="63" fillId="0" borderId="0" applyNumberFormat="0" applyFill="0" applyBorder="0" applyAlignment="0" applyProtection="0"/>
    <xf numFmtId="0" fontId="35" fillId="0" borderId="15" applyNumberFormat="0" applyAlignment="0" applyProtection="0">
      <alignment horizontal="left" vertical="center"/>
    </xf>
    <xf numFmtId="0" fontId="35" fillId="0" borderId="16">
      <alignment horizontal="left" vertical="center"/>
    </xf>
    <xf numFmtId="0" fontId="64" fillId="0" borderId="0">
      <alignment horizontal="center"/>
    </xf>
    <xf numFmtId="0" fontId="36" fillId="0" borderId="17" applyNumberFormat="0" applyFill="0" applyAlignment="0" applyProtection="0"/>
    <xf numFmtId="0" fontId="4" fillId="0" borderId="1" applyNumberFormat="0" applyFill="0" applyAlignment="0" applyProtection="0"/>
    <xf numFmtId="0" fontId="37" fillId="0" borderId="18" applyNumberFormat="0" applyFill="0" applyAlignment="0" applyProtection="0"/>
    <xf numFmtId="0" fontId="5" fillId="0" borderId="2" applyNumberFormat="0" applyFill="0" applyAlignment="0" applyProtection="0"/>
    <xf numFmtId="0" fontId="38" fillId="0" borderId="19" applyNumberFormat="0" applyFill="0" applyAlignment="0" applyProtection="0"/>
    <xf numFmtId="0" fontId="6" fillId="0" borderId="3" applyNumberFormat="0" applyFill="0" applyAlignment="0" applyProtection="0"/>
    <xf numFmtId="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4" fillId="0" borderId="0">
      <alignment horizontal="center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65" fillId="0" borderId="20" applyNumberFormat="0" applyFill="0" applyAlignment="0" applyProtection="0"/>
    <xf numFmtId="0" fontId="40" fillId="38" borderId="11" applyNumberFormat="0" applyAlignment="0" applyProtection="0"/>
    <xf numFmtId="10" fontId="32" fillId="58" borderId="21" applyNumberFormat="0" applyBorder="0" applyAlignment="0" applyProtection="0"/>
    <xf numFmtId="0" fontId="10" fillId="5" borderId="4" applyNumberFormat="0" applyAlignment="0" applyProtection="0"/>
    <xf numFmtId="0" fontId="41" fillId="0" borderId="0"/>
    <xf numFmtId="41" fontId="74" fillId="0" borderId="0">
      <alignment horizontal="left"/>
    </xf>
    <xf numFmtId="0" fontId="66" fillId="59" borderId="14"/>
    <xf numFmtId="0" fontId="67" fillId="0" borderId="0" applyNumberFormat="0">
      <alignment horizontal="left"/>
    </xf>
    <xf numFmtId="0" fontId="27" fillId="55" borderId="0">
      <alignment horizontal="left"/>
    </xf>
    <xf numFmtId="0" fontId="42" fillId="52" borderId="0">
      <alignment horizontal="left"/>
    </xf>
    <xf numFmtId="0" fontId="32" fillId="57" borderId="0"/>
    <xf numFmtId="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44" fillId="60" borderId="0" applyNumberFormat="0" applyBorder="0" applyAlignment="0" applyProtection="0"/>
    <xf numFmtId="0" fontId="9" fillId="4" borderId="0" applyNumberFormat="0" applyBorder="0" applyAlignment="0" applyProtection="0"/>
    <xf numFmtId="37" fontId="45" fillId="0" borderId="0"/>
    <xf numFmtId="3" fontId="32" fillId="57" borderId="0" applyNumberFormat="0"/>
    <xf numFmtId="164" fontId="4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43" fontId="68" fillId="0" borderId="0"/>
    <xf numFmtId="43" fontId="68" fillId="0" borderId="0"/>
    <xf numFmtId="43" fontId="82" fillId="0" borderId="0"/>
    <xf numFmtId="169" fontId="75" fillId="0" borderId="0"/>
    <xf numFmtId="0" fontId="47" fillId="53" borderId="24" applyNumberFormat="0" applyAlignment="0" applyProtection="0"/>
    <xf numFmtId="0" fontId="11" fillId="6" borderId="5" applyNumberFormat="0" applyAlignment="0" applyProtection="0"/>
    <xf numFmtId="40" fontId="48" fillId="62" borderId="0">
      <alignment horizontal="right"/>
    </xf>
    <xf numFmtId="0" fontId="49" fillId="58" borderId="0">
      <alignment horizontal="center"/>
    </xf>
    <xf numFmtId="0" fontId="49" fillId="58" borderId="0">
      <alignment horizontal="center"/>
    </xf>
    <xf numFmtId="0" fontId="80" fillId="62" borderId="0">
      <alignment horizontal="right"/>
    </xf>
    <xf numFmtId="0" fontId="27" fillId="63" borderId="25"/>
    <xf numFmtId="0" fontId="79" fillId="62" borderId="25"/>
    <xf numFmtId="0" fontId="50" fillId="0" borderId="0" applyBorder="0">
      <alignment horizontal="centerContinuous"/>
    </xf>
    <xf numFmtId="0" fontId="50" fillId="0" borderId="0" applyBorder="0">
      <alignment horizontal="centerContinuous"/>
    </xf>
    <xf numFmtId="0" fontId="79" fillId="0" borderId="0" applyBorder="0">
      <alignment horizontal="centerContinuous"/>
    </xf>
    <xf numFmtId="0" fontId="51" fillId="0" borderId="0" applyBorder="0">
      <alignment horizontal="centerContinuous"/>
    </xf>
    <xf numFmtId="0" fontId="51" fillId="0" borderId="0" applyBorder="0">
      <alignment horizontal="centerContinuous"/>
    </xf>
    <xf numFmtId="0" fontId="81" fillId="0" borderId="0" applyBorder="0">
      <alignment horizontal="centerContinuous"/>
    </xf>
    <xf numFmtId="0" fontId="77" fillId="0" borderId="26" applyNumberFormat="0" applyAlignment="0" applyProtection="0"/>
    <xf numFmtId="0" fontId="78" fillId="64" borderId="0" applyNumberFormat="0" applyFont="0" applyBorder="0" applyAlignment="0" applyProtection="0"/>
    <xf numFmtId="0" fontId="32" fillId="65" borderId="27" applyNumberFormat="0" applyFont="0" applyBorder="0" applyAlignment="0" applyProtection="0">
      <alignment horizontal="center"/>
    </xf>
    <xf numFmtId="0" fontId="32" fillId="51" borderId="27" applyNumberFormat="0" applyFont="0" applyBorder="0" applyAlignment="0" applyProtection="0">
      <alignment horizontal="center"/>
    </xf>
    <xf numFmtId="0" fontId="78" fillId="0" borderId="28" applyNumberFormat="0" applyAlignment="0" applyProtection="0"/>
    <xf numFmtId="0" fontId="78" fillId="0" borderId="29" applyNumberFormat="0" applyAlignment="0" applyProtection="0"/>
    <xf numFmtId="0" fontId="77" fillId="0" borderId="30" applyNumberFormat="0" applyAlignment="0" applyProtection="0"/>
    <xf numFmtId="9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69" fillId="0" borderId="0" applyNumberFormat="0" applyFont="0" applyFill="0" applyBorder="0" applyAlignment="0" applyProtection="0">
      <alignment horizontal="left"/>
    </xf>
    <xf numFmtId="15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0" fontId="76" fillId="0" borderId="31">
      <alignment horizontal="center"/>
    </xf>
    <xf numFmtId="3" fontId="69" fillId="0" borderId="0" applyFont="0" applyFill="0" applyBorder="0" applyAlignment="0" applyProtection="0"/>
    <xf numFmtId="0" fontId="69" fillId="66" borderId="0" applyNumberFormat="0" applyFont="0" applyBorder="0" applyAlignment="0" applyProtection="0"/>
    <xf numFmtId="0" fontId="42" fillId="60" borderId="0">
      <alignment horizontal="center"/>
    </xf>
    <xf numFmtId="49" fontId="52" fillId="52" borderId="0">
      <alignment horizontal="center"/>
    </xf>
    <xf numFmtId="0" fontId="24" fillId="0" borderId="0"/>
    <xf numFmtId="0" fontId="28" fillId="55" borderId="0">
      <alignment horizontal="center"/>
    </xf>
    <xf numFmtId="0" fontId="28" fillId="55" borderId="0">
      <alignment horizontal="centerContinuous"/>
    </xf>
    <xf numFmtId="0" fontId="53" fillId="52" borderId="0">
      <alignment horizontal="left"/>
    </xf>
    <xf numFmtId="49" fontId="53" fillId="52" borderId="0">
      <alignment horizontal="center"/>
    </xf>
    <xf numFmtId="0" fontId="27" fillId="55" borderId="0">
      <alignment horizontal="left"/>
    </xf>
    <xf numFmtId="49" fontId="53" fillId="52" borderId="0">
      <alignment horizontal="left"/>
    </xf>
    <xf numFmtId="0" fontId="27" fillId="55" borderId="0">
      <alignment horizontal="centerContinuous"/>
    </xf>
    <xf numFmtId="0" fontId="27" fillId="55" borderId="0">
      <alignment horizontal="right"/>
    </xf>
    <xf numFmtId="49" fontId="42" fillId="52" borderId="0">
      <alignment horizontal="left"/>
    </xf>
    <xf numFmtId="0" fontId="28" fillId="55" borderId="0">
      <alignment horizontal="right"/>
    </xf>
    <xf numFmtId="0" fontId="53" fillId="38" borderId="0">
      <alignment horizontal="center"/>
    </xf>
    <xf numFmtId="0" fontId="54" fillId="38" borderId="0">
      <alignment horizontal="center"/>
    </xf>
    <xf numFmtId="0" fontId="55" fillId="67" borderId="32"/>
    <xf numFmtId="0" fontId="70" fillId="0" borderId="0" applyNumberFormat="0">
      <alignment horizontal="left"/>
    </xf>
    <xf numFmtId="0" fontId="24" fillId="0" borderId="14"/>
    <xf numFmtId="0" fontId="56" fillId="0" borderId="0" applyNumberFormat="0" applyFill="0" applyBorder="0" applyAlignment="0" applyProtection="0"/>
    <xf numFmtId="0" fontId="71" fillId="55" borderId="0"/>
    <xf numFmtId="0" fontId="3" fillId="0" borderId="0" applyNumberFormat="0" applyFill="0" applyBorder="0" applyAlignment="0" applyProtection="0"/>
    <xf numFmtId="167" fontId="72" fillId="0" borderId="0">
      <alignment horizontal="center"/>
    </xf>
    <xf numFmtId="167" fontId="72" fillId="0" borderId="0">
      <alignment horizontal="center"/>
    </xf>
    <xf numFmtId="167" fontId="72" fillId="0" borderId="0">
      <alignment horizontal="center"/>
    </xf>
    <xf numFmtId="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66" fillId="0" borderId="34"/>
    <xf numFmtId="0" fontId="66" fillId="0" borderId="14"/>
    <xf numFmtId="37" fontId="32" fillId="68" borderId="0" applyNumberFormat="0" applyBorder="0" applyAlignment="0" applyProtection="0"/>
    <xf numFmtId="37" fontId="32" fillId="0" borderId="0"/>
    <xf numFmtId="37" fontId="32" fillId="0" borderId="0"/>
    <xf numFmtId="37" fontId="32" fillId="0" borderId="0"/>
    <xf numFmtId="37" fontId="32" fillId="0" borderId="0"/>
    <xf numFmtId="37" fontId="32" fillId="0" borderId="0"/>
    <xf numFmtId="3" fontId="54" fillId="0" borderId="20" applyProtection="0"/>
    <xf numFmtId="0" fontId="58" fillId="52" borderId="0">
      <alignment horizontal="center"/>
    </xf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73" fillId="0" borderId="0"/>
    <xf numFmtId="0" fontId="60" fillId="51" borderId="10">
      <alignment horizontal="center" vertical="center"/>
    </xf>
    <xf numFmtId="41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>
      <protection locked="0"/>
    </xf>
    <xf numFmtId="0" fontId="64" fillId="0" borderId="0">
      <alignment horizontal="center"/>
    </xf>
    <xf numFmtId="0" fontId="19" fillId="0" borderId="0">
      <protection locked="0"/>
    </xf>
    <xf numFmtId="0" fontId="19" fillId="0" borderId="0">
      <protection locked="0"/>
    </xf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43" fontId="82" fillId="0" borderId="0"/>
    <xf numFmtId="0" fontId="80" fillId="62" borderId="0">
      <alignment horizontal="right"/>
    </xf>
    <xf numFmtId="0" fontId="79" fillId="62" borderId="25"/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167" fontId="72" fillId="0" borderId="0">
      <alignment horizontal="center"/>
    </xf>
    <xf numFmtId="37" fontId="32" fillId="0" borderId="0"/>
    <xf numFmtId="0" fontId="19" fillId="0" borderId="0"/>
    <xf numFmtId="0" fontId="19" fillId="0" borderId="0"/>
    <xf numFmtId="0" fontId="19" fillId="0" borderId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50" borderId="0" applyNumberFormat="0" applyBorder="0" applyAlignment="0" applyProtection="0"/>
    <xf numFmtId="0" fontId="19" fillId="0" borderId="0"/>
    <xf numFmtId="0" fontId="23" fillId="34" borderId="0" applyNumberFormat="0" applyBorder="0" applyAlignment="0" applyProtection="0"/>
    <xf numFmtId="0" fontId="25" fillId="53" borderId="11" applyNumberFormat="0" applyAlignment="0" applyProtection="0"/>
    <xf numFmtId="0" fontId="26" fillId="54" borderId="12" applyNumberFormat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35" borderId="0" applyNumberFormat="0" applyBorder="0" applyAlignment="0" applyProtection="0"/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0" fontId="43" fillId="0" borderId="22" applyNumberFormat="0" applyFill="0" applyAlignment="0" applyProtection="0"/>
    <xf numFmtId="0" fontId="44" fillId="60" borderId="0" applyNumberFormat="0" applyBorder="0" applyAlignment="0" applyProtection="0"/>
    <xf numFmtId="0" fontId="2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61" borderId="23" applyNumberFormat="0" applyFont="0" applyAlignment="0" applyProtection="0"/>
    <xf numFmtId="0" fontId="47" fillId="53" borderId="24" applyNumberFormat="0" applyAlignment="0" applyProtection="0"/>
    <xf numFmtId="0" fontId="27" fillId="63" borderId="25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3" applyNumberFormat="0" applyFill="0" applyAlignment="0" applyProtection="0"/>
    <xf numFmtId="0" fontId="59" fillId="0" borderId="0" applyNumberFormat="0" applyFill="0" applyBorder="0" applyAlignment="0" applyProtection="0"/>
    <xf numFmtId="0" fontId="19" fillId="0" borderId="0"/>
    <xf numFmtId="0" fontId="19" fillId="0" borderId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40" fillId="38" borderId="11" applyNumberFormat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8" fillId="3" borderId="0" applyNumberFormat="0" applyBorder="0" applyAlignment="0" applyProtection="0"/>
    <xf numFmtId="0" fontId="12" fillId="6" borderId="4" applyNumberFormat="0" applyAlignment="0" applyProtection="0"/>
    <xf numFmtId="0" fontId="14" fillId="7" borderId="7" applyNumberFormat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7" fillId="2" borderId="0" applyNumberFormat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40" fillId="38" borderId="11" applyNumberFormat="0" applyAlignment="0" applyProtection="0"/>
    <xf numFmtId="0" fontId="10" fillId="5" borderId="4" applyNumberFormat="0" applyAlignment="0" applyProtection="0"/>
    <xf numFmtId="0" fontId="13" fillId="0" borderId="6" applyNumberFormat="0" applyFill="0" applyAlignment="0" applyProtection="0"/>
    <xf numFmtId="0" fontId="9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0" fontId="11" fillId="6" borderId="5" applyNumberFormat="0" applyAlignment="0" applyProtection="0"/>
    <xf numFmtId="0" fontId="79" fillId="62" borderId="25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9" fillId="0" borderId="0"/>
    <xf numFmtId="0" fontId="1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6" fillId="0" borderId="0" applyNumberFormat="0" applyFill="0" applyBorder="0" applyAlignment="0" applyProtection="0"/>
    <xf numFmtId="0" fontId="19" fillId="0" borderId="0"/>
    <xf numFmtId="0" fontId="2" fillId="0" borderId="0"/>
    <xf numFmtId="42" fontId="19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42" fontId="1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3" borderId="0" applyNumberFormat="0" applyBorder="0" applyAlignment="0" applyProtection="0"/>
    <xf numFmtId="170" fontId="20" fillId="33" borderId="0" applyNumberFormat="0" applyBorder="0" applyAlignment="0" applyProtection="0"/>
    <xf numFmtId="0" fontId="20" fillId="39" borderId="0" applyNumberFormat="0" applyBorder="0" applyAlignment="0" applyProtection="0"/>
    <xf numFmtId="170" fontId="20" fillId="33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40" borderId="0" applyNumberFormat="0" applyBorder="0" applyAlignment="0" applyProtection="0"/>
    <xf numFmtId="170" fontId="20" fillId="34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35" borderId="0" applyNumberFormat="0" applyBorder="0" applyAlignment="0" applyProtection="0"/>
    <xf numFmtId="170" fontId="20" fillId="35" borderId="0" applyNumberFormat="0" applyBorder="0" applyAlignment="0" applyProtection="0"/>
    <xf numFmtId="0" fontId="20" fillId="61" borderId="0" applyNumberFormat="0" applyBorder="0" applyAlignment="0" applyProtection="0"/>
    <xf numFmtId="170" fontId="20" fillId="35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8" borderId="0" applyNumberFormat="0" applyBorder="0" applyAlignment="0" applyProtection="0"/>
    <xf numFmtId="170" fontId="20" fillId="36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38" borderId="0" applyNumberFormat="0" applyBorder="0" applyAlignment="0" applyProtection="0"/>
    <xf numFmtId="170" fontId="20" fillId="38" borderId="0" applyNumberFormat="0" applyBorder="0" applyAlignment="0" applyProtection="0"/>
    <xf numFmtId="0" fontId="20" fillId="61" borderId="0" applyNumberFormat="0" applyBorder="0" applyAlignment="0" applyProtection="0"/>
    <xf numFmtId="170" fontId="20" fillId="38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0" fontId="20" fillId="40" borderId="0" applyNumberFormat="0" applyBorder="0" applyAlignment="0" applyProtection="0"/>
    <xf numFmtId="170" fontId="20" fillId="4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3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4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1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1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3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6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1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1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5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5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5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" fillId="3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3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3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3" fillId="3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2" fillId="6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53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53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53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54" borderId="12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54" borderId="12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54" borderId="12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2" fillId="0" borderId="0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" fillId="2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3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3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4" fillId="35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8" fontId="32" fillId="57" borderId="0" applyNumberFormat="0" applyBorder="0" applyAlignment="0" applyProtection="0"/>
    <xf numFmtId="38" fontId="32" fillId="5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" fillId="0" borderId="1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17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17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6" fillId="0" borderId="17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2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0" borderId="18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0" borderId="18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7" fillId="0" borderId="18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3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1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1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1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>
      <protection locked="0"/>
    </xf>
    <xf numFmtId="0" fontId="19" fillId="0" borderId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0" fontId="32" fillId="58" borderId="21" applyNumberFormat="0" applyBorder="0" applyAlignment="0" applyProtection="0"/>
    <xf numFmtId="10" fontId="32" fillId="58" borderId="21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0" fillId="38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0" fillId="38" borderId="11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3" fillId="0" borderId="6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3" fillId="0" borderId="22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3" fillId="0" borderId="22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3" fillId="0" borderId="22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9" fillId="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4" fillId="6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4" fillId="6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4" fillId="6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" fontId="32" fillId="57" borderId="0" applyNumberFormat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" fontId="32" fillId="57" borderId="0" applyNumberFormat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" fillId="6" borderId="5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7" fillId="53" borderId="2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7" fillId="53" borderId="2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7" fillId="53" borderId="24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85" fillId="62" borderId="0">
      <alignment horizontal="righ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0" fillId="62" borderId="0">
      <alignment horizontal="righ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9" fillId="0" borderId="0" applyBorder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1" fillId="0" borderId="0" applyBorder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9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7" fillId="0" borderId="33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7" fillId="0" borderId="33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7" fillId="0" borderId="33" applyNumberFormat="0" applyFill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32" fillId="68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9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9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9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2" fillId="0" borderId="0" applyFont="0" applyFill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6" fillId="70" borderId="36" applyNumberFormat="0" applyAlignment="0" applyProtection="0">
      <alignment horizontal="left" vertical="center" indent="1"/>
    </xf>
    <xf numFmtId="171" fontId="87" fillId="0" borderId="37" applyNumberFormat="0" applyProtection="0">
      <alignment horizontal="right" vertical="center"/>
    </xf>
    <xf numFmtId="171" fontId="86" fillId="0" borderId="38" applyNumberFormat="0" applyProtection="0">
      <alignment horizontal="right" vertical="center"/>
    </xf>
    <xf numFmtId="0" fontId="88" fillId="0" borderId="39" applyNumberFormat="0" applyFill="0" applyBorder="0" applyAlignment="0" applyProtection="0"/>
    <xf numFmtId="0" fontId="89" fillId="71" borderId="38" applyNumberFormat="0" applyAlignment="0" applyProtection="0">
      <alignment horizontal="left" vertical="center" indent="1"/>
    </xf>
    <xf numFmtId="0" fontId="89" fillId="72" borderId="38" applyNumberFormat="0" applyAlignment="0" applyProtection="0">
      <alignment horizontal="left" vertical="center" indent="1"/>
    </xf>
    <xf numFmtId="171" fontId="87" fillId="73" borderId="37" applyNumberFormat="0" applyBorder="0" applyProtection="0">
      <alignment horizontal="right" vertical="center"/>
    </xf>
    <xf numFmtId="0" fontId="89" fillId="71" borderId="38" applyNumberFormat="0" applyAlignment="0" applyProtection="0">
      <alignment horizontal="left" vertical="center" indent="1"/>
    </xf>
    <xf numFmtId="171" fontId="86" fillId="72" borderId="38" applyNumberFormat="0" applyProtection="0">
      <alignment horizontal="right" vertical="center"/>
    </xf>
    <xf numFmtId="171" fontId="86" fillId="73" borderId="38" applyNumberFormat="0" applyBorder="0" applyProtection="0">
      <alignment horizontal="right" vertical="center"/>
    </xf>
    <xf numFmtId="171" fontId="90" fillId="74" borderId="40" applyNumberFormat="0" applyBorder="0" applyAlignment="0" applyProtection="0">
      <alignment horizontal="right" vertical="center" indent="1"/>
    </xf>
    <xf numFmtId="171" fontId="91" fillId="75" borderId="40" applyNumberFormat="0" applyBorder="0" applyAlignment="0" applyProtection="0">
      <alignment horizontal="right" vertical="center" indent="1"/>
    </xf>
    <xf numFmtId="171" fontId="91" fillId="76" borderId="40" applyNumberFormat="0" applyBorder="0" applyAlignment="0" applyProtection="0">
      <alignment horizontal="right" vertical="center" indent="1"/>
    </xf>
    <xf numFmtId="171" fontId="92" fillId="77" borderId="40" applyNumberFormat="0" applyBorder="0" applyAlignment="0" applyProtection="0">
      <alignment horizontal="right" vertical="center" indent="1"/>
    </xf>
    <xf numFmtId="171" fontId="92" fillId="78" borderId="40" applyNumberFormat="0" applyBorder="0" applyAlignment="0" applyProtection="0">
      <alignment horizontal="right" vertical="center" indent="1"/>
    </xf>
    <xf numFmtId="171" fontId="92" fillId="79" borderId="40" applyNumberFormat="0" applyBorder="0" applyAlignment="0" applyProtection="0">
      <alignment horizontal="right" vertical="center" indent="1"/>
    </xf>
    <xf numFmtId="171" fontId="93" fillId="80" borderId="40" applyNumberFormat="0" applyBorder="0" applyAlignment="0" applyProtection="0">
      <alignment horizontal="right" vertical="center" indent="1"/>
    </xf>
    <xf numFmtId="171" fontId="93" fillId="81" borderId="40" applyNumberFormat="0" applyBorder="0" applyAlignment="0" applyProtection="0">
      <alignment horizontal="right" vertical="center" indent="1"/>
    </xf>
    <xf numFmtId="171" fontId="93" fillId="82" borderId="40" applyNumberFormat="0" applyBorder="0" applyAlignment="0" applyProtection="0">
      <alignment horizontal="right" vertical="center" indent="1"/>
    </xf>
    <xf numFmtId="0" fontId="94" fillId="0" borderId="36" applyNumberFormat="0" applyFont="0" applyFill="0" applyAlignment="0" applyProtection="0"/>
    <xf numFmtId="171" fontId="87" fillId="83" borderId="36" applyNumberFormat="0" applyAlignment="0" applyProtection="0">
      <alignment horizontal="left" vertical="center" indent="1"/>
    </xf>
    <xf numFmtId="0" fontId="86" fillId="70" borderId="38" applyNumberFormat="0" applyAlignment="0" applyProtection="0">
      <alignment horizontal="left" vertical="center" indent="1"/>
    </xf>
    <xf numFmtId="0" fontId="89" fillId="84" borderId="36" applyNumberFormat="0" applyAlignment="0" applyProtection="0">
      <alignment horizontal="left" vertical="center" indent="1"/>
    </xf>
    <xf numFmtId="0" fontId="89" fillId="85" borderId="36" applyNumberFormat="0" applyAlignment="0" applyProtection="0">
      <alignment horizontal="left" vertical="center" indent="1"/>
    </xf>
    <xf numFmtId="0" fontId="89" fillId="86" borderId="36" applyNumberFormat="0" applyAlignment="0" applyProtection="0">
      <alignment horizontal="left" vertical="center" indent="1"/>
    </xf>
    <xf numFmtId="0" fontId="89" fillId="73" borderId="36" applyNumberFormat="0" applyAlignment="0" applyProtection="0">
      <alignment horizontal="left" vertical="center" indent="1"/>
    </xf>
    <xf numFmtId="0" fontId="89" fillId="72" borderId="38" applyNumberFormat="0" applyAlignment="0" applyProtection="0">
      <alignment horizontal="left" vertical="center" indent="1"/>
    </xf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70" fontId="20" fillId="39" borderId="0" applyNumberFormat="0" applyBorder="0" applyAlignment="0" applyProtection="0"/>
    <xf numFmtId="0" fontId="2" fillId="10" borderId="0" applyNumberFormat="0" applyBorder="0" applyAlignment="0" applyProtection="0"/>
    <xf numFmtId="170" fontId="20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17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170" fontId="2" fillId="10" borderId="0" applyNumberFormat="0" applyBorder="0" applyAlignment="0" applyProtection="0"/>
    <xf numFmtId="0" fontId="2" fillId="10" borderId="0" applyNumberFormat="0" applyBorder="0" applyAlignment="0" applyProtection="0"/>
    <xf numFmtId="170" fontId="2" fillId="3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70" fontId="20" fillId="40" borderId="0" applyNumberFormat="0" applyBorder="0" applyAlignment="0" applyProtection="0"/>
    <xf numFmtId="0" fontId="2" fillId="14" borderId="0" applyNumberFormat="0" applyBorder="0" applyAlignment="0" applyProtection="0"/>
    <xf numFmtId="170" fontId="20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40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170" fontId="2" fillId="14" borderId="0" applyNumberFormat="0" applyBorder="0" applyAlignment="0" applyProtection="0"/>
    <xf numFmtId="0" fontId="2" fillId="14" borderId="0" applyNumberFormat="0" applyBorder="0" applyAlignment="0" applyProtection="0"/>
    <xf numFmtId="170" fontId="2" fillId="40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70" fontId="20" fillId="61" borderId="0" applyNumberFormat="0" applyBorder="0" applyAlignment="0" applyProtection="0"/>
    <xf numFmtId="0" fontId="2" fillId="18" borderId="0" applyNumberFormat="0" applyBorder="0" applyAlignment="0" applyProtection="0"/>
    <xf numFmtId="17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61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170" fontId="2" fillId="18" borderId="0" applyNumberFormat="0" applyBorder="0" applyAlignment="0" applyProtection="0"/>
    <xf numFmtId="0" fontId="2" fillId="18" borderId="0" applyNumberFormat="0" applyBorder="0" applyAlignment="0" applyProtection="0"/>
    <xf numFmtId="170" fontId="2" fillId="61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70" fontId="20" fillId="38" borderId="0" applyNumberFormat="0" applyBorder="0" applyAlignment="0" applyProtection="0"/>
    <xf numFmtId="0" fontId="2" fillId="22" borderId="0" applyNumberFormat="0" applyBorder="0" applyAlignment="0" applyProtection="0"/>
    <xf numFmtId="170" fontId="20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38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170" fontId="2" fillId="22" borderId="0" applyNumberFormat="0" applyBorder="0" applyAlignment="0" applyProtection="0"/>
    <xf numFmtId="0" fontId="2" fillId="22" borderId="0" applyNumberFormat="0" applyBorder="0" applyAlignment="0" applyProtection="0"/>
    <xf numFmtId="170" fontId="2" fillId="38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0" fillId="37" borderId="0" applyNumberFormat="0" applyBorder="0" applyAlignment="0" applyProtection="0"/>
    <xf numFmtId="0" fontId="2" fillId="26" borderId="0" applyNumberFormat="0" applyBorder="0" applyAlignment="0" applyProtection="0"/>
    <xf numFmtId="170" fontId="20" fillId="37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17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170" fontId="20" fillId="61" borderId="0" applyNumberFormat="0" applyBorder="0" applyAlignment="0" applyProtection="0"/>
    <xf numFmtId="0" fontId="2" fillId="30" borderId="0" applyNumberFormat="0" applyBorder="0" applyAlignment="0" applyProtection="0"/>
    <xf numFmtId="17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61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170" fontId="2" fillId="30" borderId="0" applyNumberFormat="0" applyBorder="0" applyAlignment="0" applyProtection="0"/>
    <xf numFmtId="0" fontId="2" fillId="30" borderId="0" applyNumberFormat="0" applyBorder="0" applyAlignment="0" applyProtection="0"/>
    <xf numFmtId="170" fontId="2" fillId="61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70" fontId="20" fillId="37" borderId="0" applyNumberFormat="0" applyBorder="0" applyAlignment="0" applyProtection="0"/>
    <xf numFmtId="0" fontId="2" fillId="11" borderId="0" applyNumberFormat="0" applyBorder="0" applyAlignment="0" applyProtection="0"/>
    <xf numFmtId="170" fontId="20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170" fontId="2" fillId="11" borderId="0" applyNumberFormat="0" applyBorder="0" applyAlignment="0" applyProtection="0"/>
    <xf numFmtId="0" fontId="2" fillId="11" borderId="0" applyNumberFormat="0" applyBorder="0" applyAlignment="0" applyProtection="0"/>
    <xf numFmtId="170" fontId="2" fillId="3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0" fillId="40" borderId="0" applyNumberFormat="0" applyBorder="0" applyAlignment="0" applyProtection="0"/>
    <xf numFmtId="0" fontId="2" fillId="15" borderId="0" applyNumberFormat="0" applyBorder="0" applyAlignment="0" applyProtection="0"/>
    <xf numFmtId="170" fontId="20" fillId="40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17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70" fontId="20" fillId="60" borderId="0" applyNumberFormat="0" applyBorder="0" applyAlignment="0" applyProtection="0"/>
    <xf numFmtId="0" fontId="2" fillId="19" borderId="0" applyNumberFormat="0" applyBorder="0" applyAlignment="0" applyProtection="0"/>
    <xf numFmtId="170" fontId="20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60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" fillId="19" borderId="0" applyNumberFormat="0" applyBorder="0" applyAlignment="0" applyProtection="0"/>
    <xf numFmtId="0" fontId="20" fillId="60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60" borderId="0" applyNumberFormat="0" applyBorder="0" applyAlignment="0" applyProtection="0"/>
    <xf numFmtId="0" fontId="20" fillId="60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" fillId="60" borderId="0" applyNumberFormat="0" applyBorder="0" applyAlignment="0" applyProtection="0"/>
    <xf numFmtId="0" fontId="2" fillId="19" borderId="0" applyNumberFormat="0" applyBorder="0" applyAlignment="0" applyProtection="0"/>
    <xf numFmtId="170" fontId="2" fillId="60" borderId="0" applyNumberFormat="0" applyBorder="0" applyAlignment="0" applyProtection="0"/>
    <xf numFmtId="170" fontId="2" fillId="19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170" fontId="2" fillId="60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170" fontId="20" fillId="41" borderId="0" applyNumberFormat="0" applyBorder="0" applyAlignment="0" applyProtection="0"/>
    <xf numFmtId="17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" fillId="19" borderId="0" applyNumberFormat="0" applyBorder="0" applyAlignment="0" applyProtection="0"/>
    <xf numFmtId="170" fontId="20" fillId="41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0" fillId="34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4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4" borderId="0" applyNumberFormat="0" applyBorder="0" applyAlignment="0" applyProtection="0"/>
    <xf numFmtId="0" fontId="20" fillId="34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" fillId="34" borderId="0" applyNumberFormat="0" applyBorder="0" applyAlignment="0" applyProtection="0"/>
    <xf numFmtId="0" fontId="2" fillId="23" borderId="0" applyNumberFormat="0" applyBorder="0" applyAlignment="0" applyProtection="0"/>
    <xf numFmtId="170" fontId="2" fillId="34" borderId="0" applyNumberFormat="0" applyBorder="0" applyAlignment="0" applyProtection="0"/>
    <xf numFmtId="17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170" fontId="2" fillId="34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170" fontId="20" fillId="36" borderId="0" applyNumberFormat="0" applyBorder="0" applyAlignment="0" applyProtection="0"/>
    <xf numFmtId="17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" fillId="23" borderId="0" applyNumberFormat="0" applyBorder="0" applyAlignment="0" applyProtection="0"/>
    <xf numFmtId="170" fontId="20" fillId="36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7" borderId="0" applyNumberFormat="0" applyBorder="0" applyAlignment="0" applyProtection="0"/>
    <xf numFmtId="0" fontId="20" fillId="37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" fillId="37" borderId="0" applyNumberFormat="0" applyBorder="0" applyAlignment="0" applyProtection="0"/>
    <xf numFmtId="0" fontId="2" fillId="27" borderId="0" applyNumberFormat="0" applyBorder="0" applyAlignment="0" applyProtection="0"/>
    <xf numFmtId="170" fontId="2" fillId="37" borderId="0" applyNumberFormat="0" applyBorder="0" applyAlignment="0" applyProtection="0"/>
    <xf numFmtId="17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170" fontId="2" fillId="3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170" fontId="20" fillId="39" borderId="0" applyNumberFormat="0" applyBorder="0" applyAlignment="0" applyProtection="0"/>
    <xf numFmtId="17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" fillId="27" borderId="0" applyNumberFormat="0" applyBorder="0" applyAlignment="0" applyProtection="0"/>
    <xf numFmtId="170" fontId="20" fillId="39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0" fillId="61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6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" fillId="31" borderId="0" applyNumberFormat="0" applyBorder="0" applyAlignment="0" applyProtection="0"/>
    <xf numFmtId="0" fontId="20" fillId="6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170" fontId="2" fillId="61" borderId="0" applyNumberFormat="0" applyBorder="0" applyAlignment="0" applyProtection="0"/>
    <xf numFmtId="17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6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61" borderId="0" applyNumberFormat="0" applyBorder="0" applyAlignment="0" applyProtection="0"/>
    <xf numFmtId="0" fontId="20" fillId="61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17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170" fontId="20" fillId="42" borderId="0" applyNumberFormat="0" applyBorder="0" applyAlignment="0" applyProtection="0"/>
    <xf numFmtId="17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" fillId="31" borderId="0" applyNumberFormat="0" applyBorder="0" applyAlignment="0" applyProtection="0"/>
    <xf numFmtId="170" fontId="20" fillId="4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37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8" fillId="12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18" fillId="12" borderId="0" applyNumberFormat="0" applyBorder="0" applyAlignment="0" applyProtection="0"/>
    <xf numFmtId="170" fontId="21" fillId="43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37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37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3" borderId="0" applyNumberFormat="0" applyBorder="0" applyAlignment="0" applyProtection="0"/>
    <xf numFmtId="170" fontId="21" fillId="43" borderId="0" applyNumberFormat="0" applyBorder="0" applyAlignment="0" applyProtection="0"/>
    <xf numFmtId="170" fontId="21" fillId="43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8" fillId="16" borderId="0" applyNumberFormat="0" applyBorder="0" applyAlignment="0" applyProtection="0"/>
    <xf numFmtId="170" fontId="21" fillId="50" borderId="0" applyNumberFormat="0" applyBorder="0" applyAlignment="0" applyProtection="0"/>
    <xf numFmtId="170" fontId="21" fillId="4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5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5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17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8" fillId="20" borderId="0" applyNumberFormat="0" applyBorder="0" applyAlignment="0" applyProtection="0"/>
    <xf numFmtId="170" fontId="21" fillId="42" borderId="0" applyNumberFormat="0" applyBorder="0" applyAlignment="0" applyProtection="0"/>
    <xf numFmtId="170" fontId="21" fillId="41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2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2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17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1" borderId="0" applyNumberFormat="0" applyBorder="0" applyAlignment="0" applyProtection="0"/>
    <xf numFmtId="170" fontId="21" fillId="41" borderId="0" applyNumberFormat="0" applyBorder="0" applyAlignment="0" applyProtection="0"/>
    <xf numFmtId="170" fontId="21" fillId="4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8" fillId="24" borderId="0" applyNumberFormat="0" applyBorder="0" applyAlignment="0" applyProtection="0"/>
    <xf numFmtId="170" fontId="21" fillId="34" borderId="0" applyNumberFormat="0" applyBorder="0" applyAlignment="0" applyProtection="0"/>
    <xf numFmtId="170" fontId="21" fillId="44" borderId="0" applyNumberFormat="0" applyBorder="0" applyAlignment="0" applyProtection="0"/>
    <xf numFmtId="17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3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3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34" borderId="0" applyNumberFormat="0" applyBorder="0" applyAlignment="0" applyProtection="0"/>
    <xf numFmtId="0" fontId="21" fillId="3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17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8" fillId="28" borderId="0" applyNumberFormat="0" applyBorder="0" applyAlignment="0" applyProtection="0"/>
    <xf numFmtId="170" fontId="21" fillId="37" borderId="0" applyNumberFormat="0" applyBorder="0" applyAlignment="0" applyProtection="0"/>
    <xf numFmtId="170" fontId="21" fillId="45" borderId="0" applyNumberFormat="0" applyBorder="0" applyAlignment="0" applyProtection="0"/>
    <xf numFmtId="17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37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37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37" borderId="0" applyNumberFormat="0" applyBorder="0" applyAlignment="0" applyProtection="0"/>
    <xf numFmtId="0" fontId="21" fillId="37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17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18" fillId="32" borderId="0" applyNumberFormat="0" applyBorder="0" applyAlignment="0" applyProtection="0"/>
    <xf numFmtId="170" fontId="21" fillId="40" borderId="0" applyNumberFormat="0" applyBorder="0" applyAlignment="0" applyProtection="0"/>
    <xf numFmtId="170" fontId="21" fillId="46" borderId="0" applyNumberFormat="0" applyBorder="0" applyAlignment="0" applyProtection="0"/>
    <xf numFmtId="17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0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0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0" borderId="0" applyNumberFormat="0" applyBorder="0" applyAlignment="0" applyProtection="0"/>
    <xf numFmtId="0" fontId="21" fillId="40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17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6" borderId="0" applyNumberFormat="0" applyBorder="0" applyAlignment="0" applyProtection="0"/>
    <xf numFmtId="170" fontId="21" fillId="46" borderId="0" applyNumberFormat="0" applyBorder="0" applyAlignment="0" applyProtection="0"/>
    <xf numFmtId="170" fontId="21" fillId="46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8" fillId="9" borderId="0" applyNumberFormat="0" applyBorder="0" applyAlignment="0" applyProtection="0"/>
    <xf numFmtId="170" fontId="21" fillId="87" borderId="0" applyNumberFormat="0" applyBorder="0" applyAlignment="0" applyProtection="0"/>
    <xf numFmtId="170" fontId="21" fillId="47" borderId="0" applyNumberFormat="0" applyBorder="0" applyAlignment="0" applyProtection="0"/>
    <xf numFmtId="170" fontId="21" fillId="87" borderId="0" applyNumberFormat="0" applyBorder="0" applyAlignment="0" applyProtection="0"/>
    <xf numFmtId="170" fontId="21" fillId="87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8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8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87" borderId="0" applyNumberFormat="0" applyBorder="0" applyAlignment="0" applyProtection="0"/>
    <xf numFmtId="0" fontId="21" fillId="8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7" borderId="0" applyNumberFormat="0" applyBorder="0" applyAlignment="0" applyProtection="0"/>
    <xf numFmtId="170" fontId="21" fillId="47" borderId="0" applyNumberFormat="0" applyBorder="0" applyAlignment="0" applyProtection="0"/>
    <xf numFmtId="170" fontId="21" fillId="47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8" fillId="13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8" fillId="17" borderId="0" applyNumberFormat="0" applyBorder="0" applyAlignment="0" applyProtection="0"/>
    <xf numFmtId="170" fontId="21" fillId="42" borderId="0" applyNumberFormat="0" applyBorder="0" applyAlignment="0" applyProtection="0"/>
    <xf numFmtId="170" fontId="21" fillId="49" borderId="0" applyNumberFormat="0" applyBorder="0" applyAlignment="0" applyProtection="0"/>
    <xf numFmtId="17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2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2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2" borderId="0" applyNumberFormat="0" applyBorder="0" applyAlignment="0" applyProtection="0"/>
    <xf numFmtId="0" fontId="21" fillId="42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17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9" borderId="0" applyNumberFormat="0" applyBorder="0" applyAlignment="0" applyProtection="0"/>
    <xf numFmtId="170" fontId="21" fillId="49" borderId="0" applyNumberFormat="0" applyBorder="0" applyAlignment="0" applyProtection="0"/>
    <xf numFmtId="170" fontId="21" fillId="49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8" fillId="21" borderId="0" applyNumberFormat="0" applyBorder="0" applyAlignment="0" applyProtection="0"/>
    <xf numFmtId="170" fontId="21" fillId="88" borderId="0" applyNumberFormat="0" applyBorder="0" applyAlignment="0" applyProtection="0"/>
    <xf numFmtId="170" fontId="21" fillId="44" borderId="0" applyNumberFormat="0" applyBorder="0" applyAlignment="0" applyProtection="0"/>
    <xf numFmtId="170" fontId="21" fillId="88" borderId="0" applyNumberFormat="0" applyBorder="0" applyAlignment="0" applyProtection="0"/>
    <xf numFmtId="170" fontId="21" fillId="88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88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88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88" borderId="0" applyNumberFormat="0" applyBorder="0" applyAlignment="0" applyProtection="0"/>
    <xf numFmtId="0" fontId="21" fillId="88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17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4" borderId="0" applyNumberFormat="0" applyBorder="0" applyAlignment="0" applyProtection="0"/>
    <xf numFmtId="170" fontId="21" fillId="44" borderId="0" applyNumberFormat="0" applyBorder="0" applyAlignment="0" applyProtection="0"/>
    <xf numFmtId="170" fontId="21" fillId="44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8" fillId="2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18" fillId="2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18" fillId="2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18" fillId="25" borderId="0" applyNumberFormat="0" applyBorder="0" applyAlignment="0" applyProtection="0"/>
    <xf numFmtId="170" fontId="18" fillId="2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45" borderId="0" applyNumberFormat="0" applyBorder="0" applyAlignment="0" applyProtection="0"/>
    <xf numFmtId="170" fontId="21" fillId="45" borderId="0" applyNumberFormat="0" applyBorder="0" applyAlignment="0" applyProtection="0"/>
    <xf numFmtId="170" fontId="21" fillId="45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8" fillId="29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48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48" borderId="0" applyNumberFormat="0" applyBorder="0" applyAlignment="0" applyProtection="0"/>
    <xf numFmtId="0" fontId="21" fillId="48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17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1" fillId="50" borderId="0" applyNumberFormat="0" applyBorder="0" applyAlignment="0" applyProtection="0"/>
    <xf numFmtId="170" fontId="21" fillId="50" borderId="0" applyNumberFormat="0" applyBorder="0" applyAlignment="0" applyProtection="0"/>
    <xf numFmtId="170" fontId="21" fillId="50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8" fillId="3" borderId="0" applyNumberFormat="0" applyBorder="0" applyAlignment="0" applyProtection="0"/>
    <xf numFmtId="170" fontId="23" fillId="36" borderId="0" applyNumberFormat="0" applyBorder="0" applyAlignment="0" applyProtection="0"/>
    <xf numFmtId="170" fontId="23" fillId="34" borderId="0" applyNumberFormat="0" applyBorder="0" applyAlignment="0" applyProtection="0"/>
    <xf numFmtId="170" fontId="23" fillId="36" borderId="0" applyNumberFormat="0" applyBorder="0" applyAlignment="0" applyProtection="0"/>
    <xf numFmtId="170" fontId="23" fillId="36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6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6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6" borderId="0" applyNumberFormat="0" applyBorder="0" applyAlignment="0" applyProtection="0"/>
    <xf numFmtId="0" fontId="23" fillId="36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17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3" fillId="34" borderId="0" applyNumberFormat="0" applyBorder="0" applyAlignment="0" applyProtection="0"/>
    <xf numFmtId="170" fontId="23" fillId="34" borderId="0" applyNumberFormat="0" applyBorder="0" applyAlignment="0" applyProtection="0"/>
    <xf numFmtId="170" fontId="23" fillId="34" borderId="0" applyNumberFormat="0" applyBorder="0" applyAlignment="0" applyProtection="0"/>
    <xf numFmtId="0" fontId="24" fillId="0" borderId="0" applyNumberFormat="0" applyFill="0" applyBorder="0" applyAlignment="0" applyProtection="0"/>
    <xf numFmtId="170" fontId="24" fillId="0" borderId="0" applyNumberFormat="0" applyFill="0" applyBorder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0" fontId="12" fillId="6" borderId="4" applyNumberFormat="0" applyAlignment="0" applyProtection="0"/>
    <xf numFmtId="170" fontId="83" fillId="52" borderId="11" applyNumberFormat="0" applyAlignment="0" applyProtection="0"/>
    <xf numFmtId="170" fontId="25" fillId="53" borderId="11" applyNumberFormat="0" applyAlignment="0" applyProtection="0"/>
    <xf numFmtId="170" fontId="83" fillId="52" borderId="11" applyNumberFormat="0" applyAlignment="0" applyProtection="0"/>
    <xf numFmtId="170" fontId="83" fillId="52" borderId="11" applyNumberFormat="0" applyAlignment="0" applyProtection="0"/>
    <xf numFmtId="0" fontId="12" fillId="6" borderId="4" applyNumberFormat="0" applyAlignment="0" applyProtection="0"/>
    <xf numFmtId="0" fontId="95" fillId="6" borderId="4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0" fontId="83" fillId="52" borderId="11" applyNumberFormat="0" applyAlignment="0" applyProtection="0"/>
    <xf numFmtId="170" fontId="12" fillId="6" borderId="4" applyNumberFormat="0" applyAlignment="0" applyProtection="0"/>
    <xf numFmtId="0" fontId="25" fillId="53" borderId="11" applyNumberFormat="0" applyAlignment="0" applyProtection="0"/>
    <xf numFmtId="170" fontId="83" fillId="52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83" fillId="52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41" fontId="96" fillId="0" borderId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83" fillId="52" borderId="11" applyNumberFormat="0" applyAlignment="0" applyProtection="0"/>
    <xf numFmtId="0" fontId="83" fillId="52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17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17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5" fillId="53" borderId="11" applyNumberFormat="0" applyAlignment="0" applyProtection="0"/>
    <xf numFmtId="170" fontId="25" fillId="53" borderId="11" applyNumberFormat="0" applyAlignment="0" applyProtection="0"/>
    <xf numFmtId="170" fontId="25" fillId="53" borderId="11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0" fontId="14" fillId="7" borderId="7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14" fillId="7" borderId="7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170" fontId="14" fillId="7" borderId="7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14" fillId="7" borderId="7" applyNumberFormat="0" applyAlignment="0" applyProtection="0"/>
    <xf numFmtId="170" fontId="14" fillId="7" borderId="7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6" fillId="54" borderId="12" applyNumberFormat="0" applyAlignment="0" applyProtection="0"/>
    <xf numFmtId="170" fontId="26" fillId="54" borderId="12" applyNumberFormat="0" applyAlignment="0" applyProtection="0"/>
    <xf numFmtId="170" fontId="26" fillId="54" borderId="12" applyNumberFormat="0" applyAlignment="0" applyProtection="0"/>
    <xf numFmtId="0" fontId="27" fillId="55" borderId="0">
      <alignment horizontal="left"/>
    </xf>
    <xf numFmtId="170" fontId="27" fillId="55" borderId="0">
      <alignment horizontal="left"/>
    </xf>
    <xf numFmtId="0" fontId="28" fillId="55" borderId="0">
      <alignment horizontal="right"/>
    </xf>
    <xf numFmtId="170" fontId="28" fillId="55" borderId="0">
      <alignment horizontal="right"/>
    </xf>
    <xf numFmtId="0" fontId="29" fillId="52" borderId="0">
      <alignment horizontal="center"/>
    </xf>
    <xf numFmtId="170" fontId="29" fillId="52" borderId="0">
      <alignment horizontal="center"/>
    </xf>
    <xf numFmtId="0" fontId="28" fillId="55" borderId="0">
      <alignment horizontal="right"/>
    </xf>
    <xf numFmtId="170" fontId="28" fillId="55" borderId="0">
      <alignment horizontal="right"/>
    </xf>
    <xf numFmtId="0" fontId="30" fillId="52" borderId="0">
      <alignment horizontal="left"/>
    </xf>
    <xf numFmtId="170" fontId="30" fillId="52" borderId="0">
      <alignment horizontal="left"/>
    </xf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31" fillId="0" borderId="0">
      <alignment horizontal="left" vertical="center" indent="1"/>
    </xf>
    <xf numFmtId="170" fontId="31" fillId="0" borderId="0">
      <alignment horizontal="left" vertical="center" indent="1"/>
    </xf>
    <xf numFmtId="17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7" fillId="0" borderId="0" applyFont="0" applyFill="0" applyBorder="0" applyAlignment="0" applyProtection="0"/>
    <xf numFmtId="174" fontId="19" fillId="0" borderId="25" applyFont="0" applyFill="0" applyBorder="0" applyAlignment="0" applyProtection="0"/>
    <xf numFmtId="0" fontId="32" fillId="0" borderId="0" applyNumberFormat="0">
      <protection locked="0"/>
    </xf>
    <xf numFmtId="170" fontId="32" fillId="0" borderId="0" applyNumberFormat="0">
      <protection locked="0"/>
    </xf>
    <xf numFmtId="170" fontId="32" fillId="0" borderId="0" applyNumberFormat="0">
      <protection locked="0"/>
    </xf>
    <xf numFmtId="170" fontId="32" fillId="0" borderId="0" applyNumberFormat="0">
      <protection locked="0"/>
    </xf>
    <xf numFmtId="17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2" fillId="0" borderId="0" applyNumberFormat="0">
      <protection locked="0"/>
    </xf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17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170" fontId="33" fillId="0" borderId="0" applyNumberFormat="0" applyFill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7" fillId="2" borderId="0" applyNumberFormat="0" applyBorder="0" applyAlignment="0" applyProtection="0"/>
    <xf numFmtId="170" fontId="34" fillId="37" borderId="0" applyNumberFormat="0" applyBorder="0" applyAlignment="0" applyProtection="0"/>
    <xf numFmtId="170" fontId="34" fillId="35" borderId="0" applyNumberFormat="0" applyBorder="0" applyAlignment="0" applyProtection="0"/>
    <xf numFmtId="170" fontId="34" fillId="37" borderId="0" applyNumberFormat="0" applyBorder="0" applyAlignment="0" applyProtection="0"/>
    <xf numFmtId="170" fontId="34" fillId="37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7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7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7" borderId="0" applyNumberFormat="0" applyBorder="0" applyAlignment="0" applyProtection="0"/>
    <xf numFmtId="0" fontId="34" fillId="37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17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4" fillId="35" borderId="0" applyNumberFormat="0" applyBorder="0" applyAlignment="0" applyProtection="0"/>
    <xf numFmtId="170" fontId="34" fillId="35" borderId="0" applyNumberFormat="0" applyBorder="0" applyAlignment="0" applyProtection="0"/>
    <xf numFmtId="170" fontId="34" fillId="35" borderId="0" applyNumberFormat="0" applyBorder="0" applyAlignment="0" applyProtection="0"/>
    <xf numFmtId="0" fontId="35" fillId="0" borderId="15" applyNumberFormat="0" applyAlignment="0" applyProtection="0">
      <alignment horizontal="left" vertical="center"/>
    </xf>
    <xf numFmtId="170" fontId="35" fillId="0" borderId="15" applyNumberFormat="0" applyAlignment="0" applyProtection="0">
      <alignment horizontal="left" vertical="center"/>
    </xf>
    <xf numFmtId="0" fontId="35" fillId="0" borderId="15" applyNumberFormat="0" applyAlignment="0" applyProtection="0">
      <alignment horizontal="left" vertical="center"/>
    </xf>
    <xf numFmtId="170" fontId="35" fillId="0" borderId="15" applyNumberFormat="0" applyAlignment="0" applyProtection="0">
      <alignment horizontal="left" vertical="center"/>
    </xf>
    <xf numFmtId="170" fontId="35" fillId="0" borderId="15" applyNumberFormat="0" applyAlignment="0" applyProtection="0">
      <alignment horizontal="left" vertical="center"/>
    </xf>
    <xf numFmtId="0" fontId="35" fillId="0" borderId="15" applyNumberFormat="0" applyAlignment="0" applyProtection="0">
      <alignment horizontal="left" vertical="center"/>
    </xf>
    <xf numFmtId="170" fontId="35" fillId="0" borderId="15" applyNumberFormat="0" applyAlignment="0" applyProtection="0">
      <alignment horizontal="left" vertical="center"/>
    </xf>
    <xf numFmtId="0" fontId="35" fillId="0" borderId="16">
      <alignment horizontal="left" vertical="center"/>
    </xf>
    <xf numFmtId="170" fontId="35" fillId="0" borderId="16">
      <alignment horizontal="left" vertical="center"/>
    </xf>
    <xf numFmtId="0" fontId="35" fillId="0" borderId="16">
      <alignment horizontal="left" vertical="center"/>
    </xf>
    <xf numFmtId="170" fontId="35" fillId="0" borderId="16">
      <alignment horizontal="left" vertical="center"/>
    </xf>
    <xf numFmtId="170" fontId="35" fillId="0" borderId="16">
      <alignment horizontal="left" vertical="center"/>
    </xf>
    <xf numFmtId="0" fontId="35" fillId="0" borderId="16">
      <alignment horizontal="left" vertical="center"/>
    </xf>
    <xf numFmtId="170" fontId="35" fillId="0" borderId="16">
      <alignment horizontal="left" vertical="center"/>
    </xf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0" fontId="4" fillId="0" borderId="1" applyNumberFormat="0" applyFill="0" applyAlignment="0" applyProtection="0"/>
    <xf numFmtId="170" fontId="98" fillId="0" borderId="41" applyNumberFormat="0" applyFill="0" applyAlignment="0" applyProtection="0"/>
    <xf numFmtId="170" fontId="36" fillId="0" borderId="17" applyNumberFormat="0" applyFill="0" applyAlignment="0" applyProtection="0"/>
    <xf numFmtId="170" fontId="98" fillId="0" borderId="41" applyNumberFormat="0" applyFill="0" applyAlignment="0" applyProtection="0"/>
    <xf numFmtId="170" fontId="98" fillId="0" borderId="4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98" fillId="0" borderId="41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98" fillId="0" borderId="4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98" fillId="0" borderId="41" applyNumberFormat="0" applyFill="0" applyAlignment="0" applyProtection="0"/>
    <xf numFmtId="0" fontId="98" fillId="0" borderId="41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17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6" fillId="0" borderId="17" applyNumberFormat="0" applyFill="0" applyAlignment="0" applyProtection="0"/>
    <xf numFmtId="170" fontId="36" fillId="0" borderId="17" applyNumberFormat="0" applyFill="0" applyAlignment="0" applyProtection="0"/>
    <xf numFmtId="170" fontId="36" fillId="0" borderId="17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5" fillId="0" borderId="2" applyNumberFormat="0" applyFill="0" applyAlignment="0" applyProtection="0"/>
    <xf numFmtId="170" fontId="99" fillId="0" borderId="42" applyNumberFormat="0" applyFill="0" applyAlignment="0" applyProtection="0"/>
    <xf numFmtId="170" fontId="37" fillId="0" borderId="18" applyNumberFormat="0" applyFill="0" applyAlignment="0" applyProtection="0"/>
    <xf numFmtId="170" fontId="99" fillId="0" borderId="42" applyNumberFormat="0" applyFill="0" applyAlignment="0" applyProtection="0"/>
    <xf numFmtId="170" fontId="99" fillId="0" borderId="4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99" fillId="0" borderId="42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99" fillId="0" borderId="4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99" fillId="0" borderId="42" applyNumberFormat="0" applyFill="0" applyAlignment="0" applyProtection="0"/>
    <xf numFmtId="0" fontId="99" fillId="0" borderId="42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17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7" fillId="0" borderId="18" applyNumberFormat="0" applyFill="0" applyAlignment="0" applyProtection="0"/>
    <xf numFmtId="170" fontId="37" fillId="0" borderId="18" applyNumberFormat="0" applyFill="0" applyAlignment="0" applyProtection="0"/>
    <xf numFmtId="170" fontId="37" fillId="0" borderId="18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6" fillId="0" borderId="3" applyNumberFormat="0" applyFill="0" applyAlignment="0" applyProtection="0"/>
    <xf numFmtId="170" fontId="100" fillId="0" borderId="43" applyNumberFormat="0" applyFill="0" applyAlignment="0" applyProtection="0"/>
    <xf numFmtId="170" fontId="38" fillId="0" borderId="19" applyNumberFormat="0" applyFill="0" applyAlignment="0" applyProtection="0"/>
    <xf numFmtId="170" fontId="100" fillId="0" borderId="43" applyNumberFormat="0" applyFill="0" applyAlignment="0" applyProtection="0"/>
    <xf numFmtId="170" fontId="100" fillId="0" borderId="4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100" fillId="0" borderId="43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100" fillId="0" borderId="4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100" fillId="0" borderId="43" applyNumberFormat="0" applyFill="0" applyAlignment="0" applyProtection="0"/>
    <xf numFmtId="0" fontId="100" fillId="0" borderId="43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17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19" applyNumberFormat="0" applyFill="0" applyAlignment="0" applyProtection="0"/>
    <xf numFmtId="170" fontId="38" fillId="0" borderId="19" applyNumberFormat="0" applyFill="0" applyAlignment="0" applyProtection="0"/>
    <xf numFmtId="17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8" fillId="0" borderId="0" applyNumberFormat="0" applyFill="0" applyBorder="0" applyAlignment="0" applyProtection="0"/>
    <xf numFmtId="17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170" fontId="40" fillId="60" borderId="11" applyNumberFormat="0" applyAlignment="0" applyProtection="0"/>
    <xf numFmtId="170" fontId="40" fillId="38" borderId="11" applyNumberFormat="0" applyAlignment="0" applyProtection="0"/>
    <xf numFmtId="170" fontId="40" fillId="60" borderId="11" applyNumberFormat="0" applyAlignment="0" applyProtection="0"/>
    <xf numFmtId="170" fontId="40" fillId="60" borderId="11" applyNumberFormat="0" applyAlignment="0" applyProtection="0"/>
    <xf numFmtId="0" fontId="10" fillId="5" borderId="4" applyNumberFormat="0" applyAlignment="0" applyProtection="0"/>
    <xf numFmtId="0" fontId="18" fillId="89" borderId="4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0" fontId="40" fillId="60" borderId="11" applyNumberFormat="0" applyAlignment="0" applyProtection="0"/>
    <xf numFmtId="170" fontId="10" fillId="5" borderId="4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60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41" fontId="2" fillId="90" borderId="4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60" borderId="11" applyNumberFormat="0" applyAlignment="0" applyProtection="0"/>
    <xf numFmtId="0" fontId="40" fillId="60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17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17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0" fontId="40" fillId="38" borderId="11" applyNumberFormat="0" applyAlignment="0" applyProtection="0"/>
    <xf numFmtId="170" fontId="40" fillId="38" borderId="11" applyNumberFormat="0" applyAlignment="0" applyProtection="0"/>
    <xf numFmtId="170" fontId="40" fillId="38" borderId="11" applyNumberFormat="0" applyAlignment="0" applyProtection="0"/>
    <xf numFmtId="165" fontId="102" fillId="68" borderId="0" applyNumberFormat="0" applyBorder="0" applyAlignment="0" applyProtection="0"/>
    <xf numFmtId="0" fontId="41" fillId="0" borderId="0"/>
    <xf numFmtId="170" fontId="41" fillId="0" borderId="0"/>
    <xf numFmtId="0" fontId="27" fillId="55" borderId="0">
      <alignment horizontal="left"/>
    </xf>
    <xf numFmtId="170" fontId="27" fillId="55" borderId="0">
      <alignment horizontal="left"/>
    </xf>
    <xf numFmtId="0" fontId="42" fillId="52" borderId="0">
      <alignment horizontal="left"/>
    </xf>
    <xf numFmtId="170" fontId="42" fillId="52" borderId="0">
      <alignment horizontal="left"/>
    </xf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3" fillId="0" borderId="6" applyNumberFormat="0" applyFill="0" applyAlignment="0" applyProtection="0"/>
    <xf numFmtId="170" fontId="59" fillId="0" borderId="44" applyNumberFormat="0" applyFill="0" applyAlignment="0" applyProtection="0"/>
    <xf numFmtId="170" fontId="43" fillId="0" borderId="22" applyNumberFormat="0" applyFill="0" applyAlignment="0" applyProtection="0"/>
    <xf numFmtId="170" fontId="59" fillId="0" borderId="44" applyNumberFormat="0" applyFill="0" applyAlignment="0" applyProtection="0"/>
    <xf numFmtId="170" fontId="59" fillId="0" borderId="44" applyNumberFormat="0" applyFill="0" applyAlignment="0" applyProtection="0"/>
    <xf numFmtId="0" fontId="13" fillId="0" borderId="6" applyNumberFormat="0" applyFill="0" applyAlignment="0" applyProtection="0"/>
    <xf numFmtId="0" fontId="103" fillId="0" borderId="45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59" fillId="0" borderId="44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59" fillId="0" borderId="44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41" fontId="2" fillId="6" borderId="46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59" fillId="0" borderId="44" applyNumberFormat="0" applyFill="0" applyAlignment="0" applyProtection="0"/>
    <xf numFmtId="0" fontId="59" fillId="0" borderId="44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17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0" fontId="43" fillId="0" borderId="22" applyNumberFormat="0" applyFill="0" applyAlignment="0" applyProtection="0"/>
    <xf numFmtId="170" fontId="43" fillId="0" borderId="22" applyNumberFormat="0" applyFill="0" applyAlignment="0" applyProtection="0"/>
    <xf numFmtId="170" fontId="43" fillId="0" borderId="22" applyNumberFormat="0" applyFill="0" applyAlignment="0" applyProtection="0"/>
    <xf numFmtId="175" fontId="19" fillId="0" borderId="35" applyFont="0" applyFill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9" fillId="4" borderId="0" applyNumberFormat="0" applyBorder="0" applyAlignment="0" applyProtection="0"/>
    <xf numFmtId="170" fontId="104" fillId="60" borderId="0" applyNumberFormat="0" applyBorder="0" applyAlignment="0" applyProtection="0"/>
    <xf numFmtId="170" fontId="44" fillId="60" borderId="0" applyNumberFormat="0" applyBorder="0" applyAlignment="0" applyProtection="0"/>
    <xf numFmtId="170" fontId="104" fillId="60" borderId="0" applyNumberFormat="0" applyBorder="0" applyAlignment="0" applyProtection="0"/>
    <xf numFmtId="170" fontId="104" fillId="60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10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10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104" fillId="60" borderId="0" applyNumberFormat="0" applyBorder="0" applyAlignment="0" applyProtection="0"/>
    <xf numFmtId="0" fontId="10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17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0" fontId="44" fillId="60" borderId="0" applyNumberFormat="0" applyBorder="0" applyAlignment="0" applyProtection="0"/>
    <xf numFmtId="170" fontId="44" fillId="60" borderId="0" applyNumberFormat="0" applyBorder="0" applyAlignment="0" applyProtection="0"/>
    <xf numFmtId="170" fontId="44" fillId="60" borderId="0" applyNumberFormat="0" applyBorder="0" applyAlignment="0" applyProtection="0"/>
    <xf numFmtId="3" fontId="32" fillId="57" borderId="0" applyNumberFormat="0"/>
    <xf numFmtId="3" fontId="32" fillId="57" borderId="0" applyNumberFormat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" fillId="0" borderId="0" applyFill="0"/>
    <xf numFmtId="0" fontId="19" fillId="0" borderId="0" applyFill="0"/>
    <xf numFmtId="0" fontId="19" fillId="0" borderId="0" applyFill="0"/>
    <xf numFmtId="0" fontId="19" fillId="0" borderId="0" applyFill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0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170" fontId="20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0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0" fontId="19" fillId="0" borderId="0" applyFill="0"/>
    <xf numFmtId="0" fontId="19" fillId="0" borderId="0" applyFill="0"/>
    <xf numFmtId="170" fontId="19" fillId="0" borderId="0"/>
    <xf numFmtId="0" fontId="19" fillId="0" borderId="0" applyFill="0"/>
    <xf numFmtId="0" fontId="19" fillId="0" borderId="0" applyFill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19" fillId="0" borderId="0" applyFill="0"/>
    <xf numFmtId="0" fontId="19" fillId="0" borderId="0" applyFill="0"/>
    <xf numFmtId="170" fontId="2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19" fillId="0" borderId="0" applyFill="0"/>
    <xf numFmtId="0" fontId="19" fillId="0" borderId="0" applyFill="0"/>
    <xf numFmtId="0" fontId="19" fillId="0" borderId="0" applyFill="0"/>
    <xf numFmtId="0" fontId="19" fillId="0" borderId="0" applyFill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0" fillId="0" borderId="0"/>
    <xf numFmtId="17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0" fillId="0" borderId="0"/>
    <xf numFmtId="17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0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0" fontId="20" fillId="0" borderId="0"/>
    <xf numFmtId="17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0" fontId="97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0" fontId="97" fillId="0" borderId="0"/>
    <xf numFmtId="170" fontId="2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" fillId="0" borderId="0"/>
    <xf numFmtId="170" fontId="19" fillId="0" borderId="0"/>
    <xf numFmtId="0" fontId="20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0" fontId="20" fillId="0" borderId="0"/>
    <xf numFmtId="17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19" fillId="0" borderId="0"/>
    <xf numFmtId="0" fontId="2" fillId="0" borderId="0"/>
    <xf numFmtId="0" fontId="2" fillId="0" borderId="0"/>
    <xf numFmtId="170" fontId="20" fillId="0" borderId="0"/>
    <xf numFmtId="17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170" fontId="20" fillId="0" borderId="0"/>
    <xf numFmtId="0" fontId="20" fillId="0" borderId="0"/>
    <xf numFmtId="1" fontId="20" fillId="0" borderId="0"/>
    <xf numFmtId="1" fontId="20" fillId="0" borderId="0"/>
    <xf numFmtId="0" fontId="2" fillId="0" borderId="0"/>
    <xf numFmtId="1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170" fontId="20" fillId="0" borderId="0"/>
    <xf numFmtId="0" fontId="20" fillId="0" borderId="0"/>
    <xf numFmtId="170" fontId="20" fillId="0" borderId="0"/>
    <xf numFmtId="170" fontId="20" fillId="0" borderId="0"/>
    <xf numFmtId="0" fontId="2" fillId="0" borderId="0"/>
    <xf numFmtId="170" fontId="20" fillId="0" borderId="0"/>
    <xf numFmtId="0" fontId="2" fillId="0" borderId="0"/>
    <xf numFmtId="170" fontId="20" fillId="0" borderId="0"/>
    <xf numFmtId="0" fontId="2" fillId="0" borderId="0"/>
    <xf numFmtId="170" fontId="20" fillId="0" borderId="0"/>
    <xf numFmtId="0" fontId="2" fillId="0" borderId="0"/>
    <xf numFmtId="0" fontId="20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" fillId="0" borderId="0"/>
    <xf numFmtId="170" fontId="19" fillId="0" borderId="0"/>
    <xf numFmtId="17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20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19" fillId="0" borderId="0"/>
    <xf numFmtId="17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0" fontId="19" fillId="0" borderId="0"/>
    <xf numFmtId="0" fontId="19" fillId="0" borderId="0"/>
    <xf numFmtId="170" fontId="19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0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20" fillId="0" borderId="0"/>
    <xf numFmtId="170" fontId="19" fillId="0" borderId="0"/>
    <xf numFmtId="0" fontId="20" fillId="0" borderId="0"/>
    <xf numFmtId="170" fontId="19" fillId="0" borderId="0"/>
    <xf numFmtId="170" fontId="19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170" fontId="19" fillId="0" borderId="0"/>
    <xf numFmtId="0" fontId="2" fillId="0" borderId="0"/>
    <xf numFmtId="0" fontId="2" fillId="0" borderId="0"/>
    <xf numFmtId="0" fontId="2" fillId="0" borderId="0"/>
    <xf numFmtId="170" fontId="19" fillId="0" borderId="0"/>
    <xf numFmtId="170" fontId="19" fillId="0" borderId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20" fillId="61" borderId="23" applyNumberFormat="0" applyFont="0" applyAlignment="0" applyProtection="0"/>
    <xf numFmtId="0" fontId="2" fillId="8" borderId="8" applyNumberFormat="0" applyFont="0" applyAlignment="0" applyProtection="0"/>
    <xf numFmtId="0" fontId="20" fillId="61" borderId="23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20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8" borderId="8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8" borderId="8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20" fillId="61" borderId="23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0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20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0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17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2" fillId="8" borderId="8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43" fontId="82" fillId="0" borderId="0"/>
    <xf numFmtId="169" fontId="54" fillId="0" borderId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0" fontId="11" fillId="6" borderId="5" applyNumberFormat="0" applyAlignment="0" applyProtection="0"/>
    <xf numFmtId="170" fontId="47" fillId="52" borderId="24" applyNumberFormat="0" applyAlignment="0" applyProtection="0"/>
    <xf numFmtId="170" fontId="47" fillId="53" borderId="24" applyNumberFormat="0" applyAlignment="0" applyProtection="0"/>
    <xf numFmtId="170" fontId="47" fillId="52" borderId="24" applyNumberFormat="0" applyAlignment="0" applyProtection="0"/>
    <xf numFmtId="170" fontId="47" fillId="52" borderId="24" applyNumberFormat="0" applyAlignment="0" applyProtection="0"/>
    <xf numFmtId="0" fontId="11" fillId="6" borderId="5" applyNumberFormat="0" applyAlignment="0" applyProtection="0"/>
    <xf numFmtId="41" fontId="11" fillId="6" borderId="5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0" fontId="47" fillId="52" borderId="24" applyNumberFormat="0" applyAlignment="0" applyProtection="0"/>
    <xf numFmtId="170" fontId="11" fillId="6" borderId="5" applyNumberFormat="0" applyAlignment="0" applyProtection="0"/>
    <xf numFmtId="0" fontId="47" fillId="53" borderId="24" applyNumberFormat="0" applyAlignment="0" applyProtection="0"/>
    <xf numFmtId="170" fontId="47" fillId="52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2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2" borderId="24" applyNumberFormat="0" applyAlignment="0" applyProtection="0"/>
    <xf numFmtId="0" fontId="47" fillId="52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17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17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0" fontId="47" fillId="53" borderId="24" applyNumberFormat="0" applyAlignment="0" applyProtection="0"/>
    <xf numFmtId="170" fontId="47" fillId="53" borderId="24" applyNumberFormat="0" applyAlignment="0" applyProtection="0"/>
    <xf numFmtId="170" fontId="47" fillId="53" borderId="24" applyNumberFormat="0" applyAlignment="0" applyProtection="0"/>
    <xf numFmtId="40" fontId="48" fillId="62" borderId="0">
      <alignment horizontal="right"/>
    </xf>
    <xf numFmtId="40" fontId="85" fillId="62" borderId="0">
      <alignment horizontal="right"/>
    </xf>
    <xf numFmtId="40" fontId="85" fillId="62" borderId="0">
      <alignment horizontal="right"/>
    </xf>
    <xf numFmtId="40" fontId="48" fillId="62" borderId="0">
      <alignment horizontal="right"/>
    </xf>
    <xf numFmtId="40" fontId="85" fillId="62" borderId="0">
      <alignment horizontal="right"/>
    </xf>
    <xf numFmtId="40" fontId="48" fillId="62" borderId="0">
      <alignment horizontal="right"/>
    </xf>
    <xf numFmtId="40" fontId="85" fillId="62" borderId="0">
      <alignment horizontal="right"/>
    </xf>
    <xf numFmtId="0" fontId="49" fillId="58" borderId="0">
      <alignment horizontal="center"/>
    </xf>
    <xf numFmtId="170" fontId="49" fillId="58" borderId="0">
      <alignment horizontal="center"/>
    </xf>
    <xf numFmtId="170" fontId="49" fillId="58" borderId="0">
      <alignment horizontal="center"/>
    </xf>
    <xf numFmtId="170" fontId="80" fillId="62" borderId="0">
      <alignment horizontal="right"/>
    </xf>
    <xf numFmtId="0" fontId="80" fillId="62" borderId="0">
      <alignment horizontal="right"/>
    </xf>
    <xf numFmtId="0" fontId="80" fillId="62" borderId="0">
      <alignment horizontal="right"/>
    </xf>
    <xf numFmtId="170" fontId="80" fillId="62" borderId="0">
      <alignment horizontal="right"/>
    </xf>
    <xf numFmtId="0" fontId="49" fillId="58" borderId="0">
      <alignment horizontal="center"/>
    </xf>
    <xf numFmtId="170" fontId="49" fillId="58" borderId="0">
      <alignment horizontal="center"/>
    </xf>
    <xf numFmtId="0" fontId="49" fillId="58" borderId="0">
      <alignment horizontal="center"/>
    </xf>
    <xf numFmtId="170" fontId="49" fillId="58" borderId="0">
      <alignment horizontal="center"/>
    </xf>
    <xf numFmtId="0" fontId="27" fillId="63" borderId="25"/>
    <xf numFmtId="170" fontId="27" fillId="63" borderId="25"/>
    <xf numFmtId="0" fontId="27" fillId="63" borderId="25"/>
    <xf numFmtId="170" fontId="27" fillId="63" borderId="25"/>
    <xf numFmtId="0" fontId="79" fillId="62" borderId="25"/>
    <xf numFmtId="170" fontId="79" fillId="62" borderId="25"/>
    <xf numFmtId="0" fontId="79" fillId="62" borderId="25"/>
    <xf numFmtId="0" fontId="79" fillId="62" borderId="25"/>
    <xf numFmtId="170" fontId="27" fillId="63" borderId="25"/>
    <xf numFmtId="0" fontId="27" fillId="63" borderId="25"/>
    <xf numFmtId="170" fontId="27" fillId="63" borderId="25"/>
    <xf numFmtId="0" fontId="50" fillId="0" borderId="0" applyBorder="0">
      <alignment horizontal="centerContinuous"/>
    </xf>
    <xf numFmtId="170" fontId="50" fillId="0" borderId="0" applyBorder="0">
      <alignment horizontal="centerContinuous"/>
    </xf>
    <xf numFmtId="170" fontId="50" fillId="0" borderId="0" applyBorder="0">
      <alignment horizontal="centerContinuous"/>
    </xf>
    <xf numFmtId="170" fontId="79" fillId="0" borderId="0" applyBorder="0">
      <alignment horizontal="centerContinuous"/>
    </xf>
    <xf numFmtId="0" fontId="79" fillId="0" borderId="0" applyBorder="0">
      <alignment horizontal="centerContinuous"/>
    </xf>
    <xf numFmtId="0" fontId="79" fillId="0" borderId="0" applyBorder="0">
      <alignment horizontal="centerContinuous"/>
    </xf>
    <xf numFmtId="170" fontId="79" fillId="0" borderId="0" applyBorder="0">
      <alignment horizontal="centerContinuous"/>
    </xf>
    <xf numFmtId="0" fontId="50" fillId="0" borderId="0" applyBorder="0">
      <alignment horizontal="centerContinuous"/>
    </xf>
    <xf numFmtId="170" fontId="50" fillId="0" borderId="0" applyBorder="0">
      <alignment horizontal="centerContinuous"/>
    </xf>
    <xf numFmtId="0" fontId="50" fillId="0" borderId="0" applyBorder="0">
      <alignment horizontal="centerContinuous"/>
    </xf>
    <xf numFmtId="170" fontId="50" fillId="0" borderId="0" applyBorder="0">
      <alignment horizontal="centerContinuous"/>
    </xf>
    <xf numFmtId="0" fontId="51" fillId="0" borderId="0" applyBorder="0">
      <alignment horizontal="centerContinuous"/>
    </xf>
    <xf numFmtId="170" fontId="51" fillId="0" borderId="0" applyBorder="0">
      <alignment horizontal="centerContinuous"/>
    </xf>
    <xf numFmtId="170" fontId="51" fillId="0" borderId="0" applyBorder="0">
      <alignment horizontal="centerContinuous"/>
    </xf>
    <xf numFmtId="170" fontId="81" fillId="0" borderId="0" applyBorder="0">
      <alignment horizontal="centerContinuous"/>
    </xf>
    <xf numFmtId="0" fontId="81" fillId="0" borderId="0" applyBorder="0">
      <alignment horizontal="centerContinuous"/>
    </xf>
    <xf numFmtId="0" fontId="81" fillId="0" borderId="0" applyBorder="0">
      <alignment horizontal="centerContinuous"/>
    </xf>
    <xf numFmtId="170" fontId="81" fillId="0" borderId="0" applyBorder="0">
      <alignment horizontal="centerContinuous"/>
    </xf>
    <xf numFmtId="0" fontId="51" fillId="0" borderId="0" applyBorder="0">
      <alignment horizontal="centerContinuous"/>
    </xf>
    <xf numFmtId="170" fontId="51" fillId="0" borderId="0" applyBorder="0">
      <alignment horizontal="centerContinuous"/>
    </xf>
    <xf numFmtId="0" fontId="51" fillId="0" borderId="0" applyBorder="0">
      <alignment horizontal="centerContinuous"/>
    </xf>
    <xf numFmtId="170" fontId="51" fillId="0" borderId="0" applyBorder="0">
      <alignment horizontal="centerContinuous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2" fillId="60" borderId="0">
      <alignment horizontal="center"/>
    </xf>
    <xf numFmtId="170" fontId="42" fillId="60" borderId="0">
      <alignment horizontal="center"/>
    </xf>
    <xf numFmtId="0" fontId="28" fillId="55" borderId="0">
      <alignment horizontal="center"/>
    </xf>
    <xf numFmtId="170" fontId="28" fillId="55" borderId="0">
      <alignment horizontal="center"/>
    </xf>
    <xf numFmtId="0" fontId="28" fillId="55" borderId="0">
      <alignment horizontal="centerContinuous"/>
    </xf>
    <xf numFmtId="170" fontId="28" fillId="55" borderId="0">
      <alignment horizontal="centerContinuous"/>
    </xf>
    <xf numFmtId="0" fontId="53" fillId="52" borderId="0">
      <alignment horizontal="left"/>
    </xf>
    <xf numFmtId="170" fontId="53" fillId="52" borderId="0">
      <alignment horizontal="left"/>
    </xf>
    <xf numFmtId="0" fontId="27" fillId="55" borderId="0">
      <alignment horizontal="left"/>
    </xf>
    <xf numFmtId="170" fontId="27" fillId="55" borderId="0">
      <alignment horizontal="left"/>
    </xf>
    <xf numFmtId="0" fontId="27" fillId="55" borderId="0">
      <alignment horizontal="centerContinuous"/>
    </xf>
    <xf numFmtId="170" fontId="27" fillId="55" borderId="0">
      <alignment horizontal="centerContinuous"/>
    </xf>
    <xf numFmtId="0" fontId="27" fillId="55" borderId="0">
      <alignment horizontal="right"/>
    </xf>
    <xf numFmtId="170" fontId="27" fillId="55" borderId="0">
      <alignment horizontal="right"/>
    </xf>
    <xf numFmtId="0" fontId="28" fillId="55" borderId="0">
      <alignment horizontal="right"/>
    </xf>
    <xf numFmtId="170" fontId="28" fillId="55" borderId="0">
      <alignment horizontal="right"/>
    </xf>
    <xf numFmtId="0" fontId="53" fillId="38" borderId="0">
      <alignment horizontal="center"/>
    </xf>
    <xf numFmtId="170" fontId="53" fillId="38" borderId="0">
      <alignment horizontal="center"/>
    </xf>
    <xf numFmtId="0" fontId="54" fillId="38" borderId="0">
      <alignment horizontal="center"/>
    </xf>
    <xf numFmtId="170" fontId="54" fillId="38" borderId="0">
      <alignment horizontal="center"/>
    </xf>
    <xf numFmtId="0" fontId="55" fillId="67" borderId="32"/>
    <xf numFmtId="170" fontId="55" fillId="67" borderId="32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170" fontId="56" fillId="0" borderId="0" applyNumberFormat="0" applyFill="0" applyBorder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0" fontId="17" fillId="0" borderId="9" applyNumberFormat="0" applyFill="0" applyAlignment="0" applyProtection="0"/>
    <xf numFmtId="170" fontId="57" fillId="0" borderId="47" applyNumberFormat="0" applyFill="0" applyAlignment="0" applyProtection="0"/>
    <xf numFmtId="170" fontId="57" fillId="0" borderId="33" applyNumberFormat="0" applyFill="0" applyAlignment="0" applyProtection="0"/>
    <xf numFmtId="170" fontId="57" fillId="0" borderId="47" applyNumberFormat="0" applyFill="0" applyAlignment="0" applyProtection="0"/>
    <xf numFmtId="170" fontId="57" fillId="0" borderId="47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47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47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47" applyNumberFormat="0" applyFill="0" applyAlignment="0" applyProtection="0"/>
    <xf numFmtId="0" fontId="57" fillId="0" borderId="47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17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7" fillId="0" borderId="33" applyNumberFormat="0" applyFill="0" applyAlignment="0" applyProtection="0"/>
    <xf numFmtId="170" fontId="57" fillId="0" borderId="33" applyNumberFormat="0" applyFill="0" applyAlignment="0" applyProtection="0"/>
    <xf numFmtId="170" fontId="57" fillId="0" borderId="33" applyNumberFormat="0" applyFill="0" applyAlignment="0" applyProtection="0"/>
    <xf numFmtId="0" fontId="58" fillId="52" borderId="0">
      <alignment horizontal="center"/>
    </xf>
    <xf numFmtId="170" fontId="58" fillId="52" borderId="0">
      <alignment horizontal="center"/>
    </xf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7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65" fontId="84" fillId="91" borderId="0" applyNumberFormat="0" applyBorder="0" applyAlignment="0" applyProtection="0"/>
    <xf numFmtId="165" fontId="106" fillId="69" borderId="0" applyNumberFormat="0" applyBorder="0" applyAlignment="0" applyProtection="0"/>
    <xf numFmtId="165" fontId="106" fillId="92" borderId="0" applyNumberFormat="0" applyBorder="0" applyAlignment="0" applyProtection="0"/>
    <xf numFmtId="165" fontId="107" fillId="93" borderId="0" applyNumberFormat="0" applyFont="0" applyBorder="0" applyAlignment="0">
      <protection locked="0"/>
    </xf>
    <xf numFmtId="43" fontId="2" fillId="0" borderId="0" applyFont="0" applyFill="0" applyBorder="0" applyAlignment="0" applyProtection="0"/>
    <xf numFmtId="0" fontId="19" fillId="0" borderId="0"/>
    <xf numFmtId="0" fontId="117" fillId="0" borderId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50" borderId="0" applyNumberFormat="0" applyBorder="0" applyAlignment="0" applyProtection="0"/>
    <xf numFmtId="0" fontId="23" fillId="34" borderId="0" applyNumberFormat="0" applyBorder="0" applyAlignment="0" applyProtection="0"/>
    <xf numFmtId="0" fontId="25" fillId="53" borderId="11" applyNumberFormat="0" applyAlignment="0" applyProtection="0"/>
    <xf numFmtId="0" fontId="26" fillId="54" borderId="12" applyNumberFormat="0" applyAlignment="0" applyProtection="0"/>
    <xf numFmtId="43" fontId="19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35" borderId="0" applyNumberFormat="0" applyBorder="0" applyAlignment="0" applyProtection="0"/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40" fillId="38" borderId="11" applyNumberFormat="0" applyAlignment="0" applyProtection="0"/>
    <xf numFmtId="0" fontId="43" fillId="0" borderId="22" applyNumberFormat="0" applyFill="0" applyAlignment="0" applyProtection="0"/>
    <xf numFmtId="0" fontId="44" fillId="60" borderId="0" applyNumberFormat="0" applyBorder="0" applyAlignment="0" applyProtection="0"/>
    <xf numFmtId="0" fontId="47" fillId="53" borderId="24" applyNumberFormat="0" applyAlignment="0" applyProtection="0"/>
    <xf numFmtId="9" fontId="19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3" applyNumberFormat="0" applyFill="0" applyAlignment="0" applyProtection="0"/>
    <xf numFmtId="0" fontId="59" fillId="0" borderId="0" applyNumberFormat="0" applyFill="0" applyBorder="0" applyAlignment="0" applyProtection="0"/>
    <xf numFmtId="0" fontId="20" fillId="0" borderId="0"/>
    <xf numFmtId="41" fontId="2" fillId="0" borderId="0" applyFont="0" applyFill="0" applyBorder="0" applyAlignment="0" applyProtection="0"/>
    <xf numFmtId="0" fontId="19" fillId="0" borderId="0"/>
    <xf numFmtId="0" fontId="2" fillId="0" borderId="0"/>
    <xf numFmtId="0" fontId="19" fillId="0" borderId="0"/>
    <xf numFmtId="0" fontId="2" fillId="0" borderId="0"/>
    <xf numFmtId="0" fontId="120" fillId="0" borderId="0"/>
    <xf numFmtId="0" fontId="21" fillId="43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44" borderId="0" applyNumberFormat="0" applyBorder="0" applyAlignment="0" applyProtection="0"/>
    <xf numFmtId="0" fontId="21" fillId="45" borderId="0" applyNumberFormat="0" applyBorder="0" applyAlignment="0" applyProtection="0"/>
    <xf numFmtId="0" fontId="21" fillId="50" borderId="0" applyNumberFormat="0" applyBorder="0" applyAlignment="0" applyProtection="0"/>
    <xf numFmtId="0" fontId="23" fillId="34" borderId="0" applyNumberFormat="0" applyBorder="0" applyAlignment="0" applyProtection="0"/>
    <xf numFmtId="0" fontId="25" fillId="53" borderId="11" applyNumberFormat="0" applyAlignment="0" applyProtection="0"/>
    <xf numFmtId="0" fontId="26" fillId="54" borderId="12" applyNumberFormat="0" applyAlignment="0" applyProtection="0"/>
    <xf numFmtId="43" fontId="120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20" fillId="0" borderId="0">
      <protection locked="0"/>
    </xf>
    <xf numFmtId="0" fontId="34" fillId="35" borderId="0" applyNumberFormat="0" applyBorder="0" applyAlignment="0" applyProtection="0"/>
    <xf numFmtId="0" fontId="121" fillId="0" borderId="0">
      <alignment horizontal="center"/>
    </xf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120" fillId="0" borderId="0">
      <protection locked="0"/>
    </xf>
    <xf numFmtId="0" fontId="120" fillId="0" borderId="0">
      <protection locked="0"/>
    </xf>
    <xf numFmtId="0" fontId="40" fillId="38" borderId="11" applyNumberFormat="0" applyAlignment="0" applyProtection="0"/>
    <xf numFmtId="0" fontId="43" fillId="0" borderId="22" applyNumberFormat="0" applyFill="0" applyAlignment="0" applyProtection="0"/>
    <xf numFmtId="0" fontId="44" fillId="60" borderId="0" applyNumberFormat="0" applyBorder="0" applyAlignment="0" applyProtection="0"/>
    <xf numFmtId="0" fontId="120" fillId="61" borderId="23" applyNumberFormat="0" applyFont="0" applyAlignment="0" applyProtection="0"/>
    <xf numFmtId="0" fontId="47" fillId="53" borderId="24" applyNumberFormat="0" applyAlignment="0" applyProtection="0"/>
    <xf numFmtId="9" fontId="120" fillId="0" borderId="0" applyFont="0" applyFill="0" applyBorder="0" applyAlignment="0" applyProtection="0"/>
    <xf numFmtId="10" fontId="120" fillId="0" borderId="0" applyFont="0" applyFill="0" applyBorder="0" applyAlignment="0" applyProtection="0"/>
    <xf numFmtId="0" fontId="56" fillId="0" borderId="0" applyNumberFormat="0" applyFill="0" applyBorder="0" applyAlignment="0" applyProtection="0"/>
    <xf numFmtId="167" fontId="122" fillId="0" borderId="0">
      <alignment horizontal="center"/>
    </xf>
    <xf numFmtId="0" fontId="57" fillId="0" borderId="33" applyNumberFormat="0" applyFill="0" applyAlignment="0" applyProtection="0"/>
    <xf numFmtId="0" fontId="59" fillId="0" borderId="0" applyNumberForma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80" fillId="62" borderId="0">
      <alignment horizontal="right"/>
    </xf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80" fillId="62" borderId="0">
      <alignment horizontal="right"/>
    </xf>
    <xf numFmtId="0" fontId="19" fillId="0" borderId="0"/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80" fillId="62" borderId="0">
      <alignment horizontal="right"/>
    </xf>
    <xf numFmtId="0" fontId="19" fillId="0" borderId="0"/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20" fillId="8" borderId="8" applyNumberFormat="0" applyFont="0" applyAlignment="0" applyProtection="0"/>
    <xf numFmtId="0" fontId="2" fillId="33" borderId="0" applyNumberFormat="0" applyBorder="0" applyAlignment="0" applyProtection="0"/>
    <xf numFmtId="0" fontId="2" fillId="8" borderId="8" applyNumberFormat="0" applyFont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18" fillId="40" borderId="0" applyNumberFormat="0" applyBorder="0" applyAlignment="0" applyProtection="0"/>
    <xf numFmtId="0" fontId="2" fillId="0" borderId="0"/>
    <xf numFmtId="0" fontId="2" fillId="36" borderId="0" applyNumberFormat="0" applyBorder="0" applyAlignment="0" applyProtection="0"/>
    <xf numFmtId="0" fontId="18" fillId="41" borderId="0" applyNumberFormat="0" applyBorder="0" applyAlignment="0" applyProtection="0"/>
    <xf numFmtId="0" fontId="2" fillId="0" borderId="0"/>
    <xf numFmtId="0" fontId="18" fillId="44" borderId="0" applyNumberFormat="0" applyBorder="0" applyAlignment="0" applyProtection="0"/>
    <xf numFmtId="0" fontId="2" fillId="53" borderId="0" applyNumberFormat="0" applyBorder="0" applyAlignment="0" applyProtection="0"/>
    <xf numFmtId="0" fontId="18" fillId="45" borderId="0" applyNumberFormat="0" applyBorder="0" applyAlignment="0" applyProtection="0"/>
    <xf numFmtId="0" fontId="2" fillId="39" borderId="0" applyNumberFormat="0" applyBorder="0" applyAlignment="0" applyProtection="0"/>
    <xf numFmtId="0" fontId="18" fillId="46" borderId="0" applyNumberFormat="0" applyBorder="0" applyAlignment="0" applyProtection="0"/>
    <xf numFmtId="0" fontId="2" fillId="0" borderId="0"/>
    <xf numFmtId="0" fontId="2" fillId="41" borderId="0" applyNumberFormat="0" applyBorder="0" applyAlignment="0" applyProtection="0"/>
    <xf numFmtId="0" fontId="18" fillId="47" borderId="0" applyNumberFormat="0" applyBorder="0" applyAlignment="0" applyProtection="0"/>
    <xf numFmtId="0" fontId="2" fillId="0" borderId="0"/>
    <xf numFmtId="0" fontId="2" fillId="36" borderId="0" applyNumberFormat="0" applyBorder="0" applyAlignment="0" applyProtection="0"/>
    <xf numFmtId="0" fontId="18" fillId="48" borderId="0" applyNumberFormat="0" applyBorder="0" applyAlignment="0" applyProtection="0"/>
    <xf numFmtId="0" fontId="2" fillId="39" borderId="0" applyNumberFormat="0" applyBorder="0" applyAlignment="0" applyProtection="0"/>
    <xf numFmtId="0" fontId="130" fillId="4" borderId="0" applyNumberFormat="0" applyBorder="0" applyAlignment="0" applyProtection="0"/>
    <xf numFmtId="0" fontId="18" fillId="49" borderId="0" applyNumberFormat="0" applyBorder="0" applyAlignment="0" applyProtection="0"/>
    <xf numFmtId="0" fontId="2" fillId="42" borderId="0" applyNumberFormat="0" applyBorder="0" applyAlignment="0" applyProtection="0"/>
    <xf numFmtId="0" fontId="43" fillId="0" borderId="22" applyNumberFormat="0" applyFill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0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41" borderId="0" applyNumberFormat="0" applyBorder="0" applyAlignment="0" applyProtection="0"/>
    <xf numFmtId="0" fontId="130" fillId="4" borderId="0" applyNumberFormat="0" applyBorder="0" applyAlignment="0" applyProtection="0"/>
    <xf numFmtId="0" fontId="18" fillId="50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44" borderId="0" applyNumberFormat="0" applyBorder="0" applyAlignment="0" applyProtection="0"/>
    <xf numFmtId="0" fontId="43" fillId="0" borderId="22" applyNumberFormat="0" applyFill="0" applyAlignment="0" applyProtection="0"/>
    <xf numFmtId="0" fontId="10" fillId="5" borderId="4" applyNumberFormat="0" applyAlignment="0" applyProtection="0"/>
    <xf numFmtId="0" fontId="10" fillId="53" borderId="4" applyNumberFormat="0" applyAlignment="0" applyProtection="0"/>
    <xf numFmtId="0" fontId="18" fillId="45" borderId="0" applyNumberFormat="0" applyBorder="0" applyAlignment="0" applyProtection="0"/>
    <xf numFmtId="0" fontId="8" fillId="34" borderId="0" applyNumberFormat="0" applyBorder="0" applyAlignment="0" applyProtection="0"/>
    <xf numFmtId="0" fontId="10" fillId="5" borderId="4" applyNumberFormat="0" applyAlignment="0" applyProtection="0"/>
    <xf numFmtId="0" fontId="18" fillId="46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47" borderId="0" applyNumberFormat="0" applyBorder="0" applyAlignment="0" applyProtection="0"/>
    <xf numFmtId="0" fontId="10" fillId="5" borderId="4" applyNumberFormat="0" applyAlignment="0" applyProtection="0"/>
    <xf numFmtId="0" fontId="10" fillId="53" borderId="4" applyNumberFormat="0" applyAlignment="0" applyProtection="0"/>
    <xf numFmtId="0" fontId="18" fillId="48" borderId="0" applyNumberFormat="0" applyBorder="0" applyAlignment="0" applyProtection="0"/>
    <xf numFmtId="0" fontId="10" fillId="5" borderId="4" applyNumberFormat="0" applyAlignment="0" applyProtection="0"/>
    <xf numFmtId="0" fontId="128" fillId="53" borderId="4" applyNumberFormat="0" applyAlignment="0" applyProtection="0"/>
    <xf numFmtId="0" fontId="18" fillId="49" borderId="0" applyNumberFormat="0" applyBorder="0" applyAlignment="0" applyProtection="0"/>
    <xf numFmtId="0" fontId="10" fillId="5" borderId="4" applyNumberFormat="0" applyAlignment="0" applyProtection="0"/>
    <xf numFmtId="0" fontId="18" fillId="44" borderId="0" applyNumberFormat="0" applyBorder="0" applyAlignment="0" applyProtection="0"/>
    <xf numFmtId="43" fontId="2" fillId="0" borderId="0" applyFont="0" applyFill="0" applyBorder="0" applyAlignment="0" applyProtection="0"/>
    <xf numFmtId="0" fontId="18" fillId="50" borderId="0" applyNumberFormat="0" applyBorder="0" applyAlignment="0" applyProtection="0"/>
    <xf numFmtId="43" fontId="2" fillId="0" borderId="0" applyFont="0" applyFill="0" applyBorder="0" applyAlignment="0" applyProtection="0"/>
    <xf numFmtId="0" fontId="8" fillId="34" borderId="0" applyNumberFormat="0" applyBorder="0" applyAlignment="0" applyProtection="0"/>
    <xf numFmtId="0" fontId="38" fillId="0" borderId="0" applyNumberFormat="0" applyFill="0" applyBorder="0" applyAlignment="0" applyProtection="0"/>
    <xf numFmtId="0" fontId="128" fillId="53" borderId="4" applyNumberFormat="0" applyAlignment="0" applyProtection="0"/>
    <xf numFmtId="0" fontId="38" fillId="0" borderId="0" applyNumberFormat="0" applyFill="0" applyBorder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  <xf numFmtId="0" fontId="36" fillId="0" borderId="17" applyNumberFormat="0" applyFill="0" applyAlignment="0" applyProtection="0"/>
    <xf numFmtId="0" fontId="36" fillId="0" borderId="17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35" borderId="0" applyNumberFormat="0" applyBorder="0" applyAlignment="0" applyProtection="0"/>
    <xf numFmtId="43" fontId="129" fillId="0" borderId="0" applyFont="0" applyFill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7" fillId="35" borderId="0" applyNumberFormat="0" applyBorder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36" fillId="0" borderId="17" applyNumberFormat="0" applyFill="0" applyAlignment="0" applyProtection="0"/>
    <xf numFmtId="43" fontId="2" fillId="0" borderId="0" applyFont="0" applyFill="0" applyBorder="0" applyAlignment="0" applyProtection="0"/>
    <xf numFmtId="0" fontId="37" fillId="0" borderId="18" applyNumberFormat="0" applyFill="0" applyAlignment="0" applyProtection="0"/>
    <xf numFmtId="43" fontId="2" fillId="0" borderId="0" applyFont="0" applyFill="0" applyBorder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128" fillId="53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8" fillId="34" borderId="0" applyNumberFormat="0" applyBorder="0" applyAlignment="0" applyProtection="0"/>
    <xf numFmtId="0" fontId="128" fillId="53" borderId="4" applyNumberFormat="0" applyAlignment="0" applyProtection="0"/>
    <xf numFmtId="0" fontId="10" fillId="53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50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3" borderId="4" applyNumberFormat="0" applyAlignment="0" applyProtection="0"/>
    <xf numFmtId="0" fontId="10" fillId="5" borderId="4" applyNumberFormat="0" applyAlignment="0" applyProtection="0"/>
    <xf numFmtId="0" fontId="8" fillId="34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44" borderId="0" applyNumberFormat="0" applyBorder="0" applyAlignment="0" applyProtection="0"/>
    <xf numFmtId="0" fontId="10" fillId="5" borderId="4" applyNumberFormat="0" applyAlignment="0" applyProtection="0"/>
    <xf numFmtId="0" fontId="43" fillId="0" borderId="22" applyNumberFormat="0" applyFill="0" applyAlignment="0" applyProtection="0"/>
    <xf numFmtId="0" fontId="10" fillId="5" borderId="4" applyNumberFormat="0" applyAlignment="0" applyProtection="0"/>
    <xf numFmtId="0" fontId="43" fillId="0" borderId="22" applyNumberFormat="0" applyFill="0" applyAlignment="0" applyProtection="0"/>
    <xf numFmtId="0" fontId="10" fillId="5" borderId="4" applyNumberFormat="0" applyAlignment="0" applyProtection="0"/>
    <xf numFmtId="0" fontId="18" fillId="49" borderId="0" applyNumberFormat="0" applyBorder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8" fillId="50" borderId="0" applyNumberFormat="0" applyBorder="0" applyAlignment="0" applyProtection="0"/>
    <xf numFmtId="0" fontId="130" fillId="4" borderId="0" applyNumberFormat="0" applyBorder="0" applyAlignment="0" applyProtection="0"/>
    <xf numFmtId="0" fontId="130" fillId="4" borderId="0" applyNumberFormat="0" applyBorder="0" applyAlignment="0" applyProtection="0"/>
    <xf numFmtId="0" fontId="18" fillId="48" borderId="0" applyNumberFormat="0" applyBorder="0" applyAlignment="0" applyProtection="0"/>
    <xf numFmtId="0" fontId="18" fillId="47" borderId="0" applyNumberFormat="0" applyBorder="0" applyAlignment="0" applyProtection="0"/>
    <xf numFmtId="0" fontId="18" fillId="44" borderId="0" applyNumberFormat="0" applyBorder="0" applyAlignment="0" applyProtection="0"/>
    <xf numFmtId="0" fontId="18" fillId="46" borderId="0" applyNumberFormat="0" applyBorder="0" applyAlignment="0" applyProtection="0"/>
    <xf numFmtId="0" fontId="18" fillId="49" borderId="0" applyNumberFormat="0" applyBorder="0" applyAlignment="0" applyProtection="0"/>
    <xf numFmtId="0" fontId="18" fillId="45" borderId="0" applyNumberFormat="0" applyBorder="0" applyAlignment="0" applyProtection="0"/>
    <xf numFmtId="0" fontId="129" fillId="0" borderId="0"/>
    <xf numFmtId="0" fontId="2" fillId="0" borderId="0"/>
    <xf numFmtId="0" fontId="18" fillId="44" borderId="0" applyNumberFormat="0" applyBorder="0" applyAlignment="0" applyProtection="0"/>
    <xf numFmtId="0" fontId="18" fillId="48" borderId="0" applyNumberFormat="0" applyBorder="0" applyAlignment="0" applyProtection="0"/>
    <xf numFmtId="0" fontId="2" fillId="0" borderId="0"/>
    <xf numFmtId="0" fontId="18" fillId="41" borderId="0" applyNumberFormat="0" applyBorder="0" applyAlignment="0" applyProtection="0"/>
    <xf numFmtId="0" fontId="2" fillId="0" borderId="0"/>
    <xf numFmtId="0" fontId="18" fillId="47" borderId="0" applyNumberFormat="0" applyBorder="0" applyAlignment="0" applyProtection="0"/>
    <xf numFmtId="0" fontId="2" fillId="0" borderId="0"/>
    <xf numFmtId="0" fontId="18" fillId="40" borderId="0" applyNumberFormat="0" applyBorder="0" applyAlignment="0" applyProtection="0"/>
    <xf numFmtId="0" fontId="18" fillId="46" borderId="0" applyNumberFormat="0" applyBorder="0" applyAlignment="0" applyProtection="0"/>
    <xf numFmtId="0" fontId="18" fillId="43" borderId="0" applyNumberFormat="0" applyBorder="0" applyAlignment="0" applyProtection="0"/>
    <xf numFmtId="0" fontId="18" fillId="45" borderId="0" applyNumberFormat="0" applyBorder="0" applyAlignment="0" applyProtection="0"/>
    <xf numFmtId="0" fontId="18" fillId="44" borderId="0" applyNumberFormat="0" applyBorder="0" applyAlignment="0" applyProtection="0"/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2" fillId="0" borderId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1" fillId="53" borderId="5" applyNumberFormat="0" applyAlignment="0" applyProtection="0"/>
    <xf numFmtId="0" fontId="18" fillId="41" borderId="0" applyNumberFormat="0" applyBorder="0" applyAlignment="0" applyProtection="0"/>
    <xf numFmtId="0" fontId="2" fillId="0" borderId="0"/>
    <xf numFmtId="0" fontId="18" fillId="40" borderId="0" applyNumberFormat="0" applyBorder="0" applyAlignment="0" applyProtection="0"/>
    <xf numFmtId="0" fontId="80" fillId="62" borderId="0">
      <alignment horizontal="right"/>
    </xf>
    <xf numFmtId="0" fontId="49" fillId="58" borderId="0">
      <alignment horizontal="center"/>
    </xf>
    <xf numFmtId="0" fontId="79" fillId="0" borderId="0" applyBorder="0">
      <alignment horizontal="centerContinuous"/>
    </xf>
    <xf numFmtId="0" fontId="50" fillId="0" borderId="0" applyBorder="0">
      <alignment horizontal="centerContinuous"/>
    </xf>
    <xf numFmtId="0" fontId="81" fillId="0" borderId="0" applyBorder="0">
      <alignment horizontal="centerContinuous"/>
    </xf>
    <xf numFmtId="0" fontId="51" fillId="0" borderId="0" applyBorder="0">
      <alignment horizontal="centerContinuous"/>
    </xf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9" fontId="2" fillId="0" borderId="0" applyFont="0" applyFill="0" applyBorder="0" applyAlignment="0" applyProtection="0"/>
    <xf numFmtId="0" fontId="19" fillId="61" borderId="23" applyNumberFormat="0" applyFont="0" applyAlignment="0" applyProtection="0"/>
    <xf numFmtId="0" fontId="11" fillId="53" borderId="5" applyNumberFormat="0" applyAlignment="0" applyProtection="0"/>
    <xf numFmtId="0" fontId="80" fillId="62" borderId="0">
      <alignment horizontal="right"/>
    </xf>
    <xf numFmtId="0" fontId="49" fillId="58" borderId="0">
      <alignment horizontal="center"/>
    </xf>
    <xf numFmtId="0" fontId="79" fillId="0" borderId="0" applyBorder="0">
      <alignment horizontal="centerContinuous"/>
    </xf>
    <xf numFmtId="0" fontId="50" fillId="0" borderId="0" applyBorder="0">
      <alignment horizontal="centerContinuous"/>
    </xf>
    <xf numFmtId="0" fontId="3" fillId="0" borderId="0" applyNumberFormat="0" applyFill="0" applyBorder="0" applyAlignment="0" applyProtection="0"/>
    <xf numFmtId="0" fontId="81" fillId="0" borderId="0" applyBorder="0">
      <alignment horizontal="centerContinuous"/>
    </xf>
    <xf numFmtId="0" fontId="51" fillId="0" borderId="0" applyBorder="0">
      <alignment horizontal="centerContinuous"/>
    </xf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56" fillId="0" borderId="0" applyNumberFormat="0" applyFill="0" applyBorder="0" applyAlignment="0" applyProtection="0"/>
    <xf numFmtId="0" fontId="19" fillId="61" borderId="23" applyNumberFormat="0" applyFont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33" applyNumberFormat="0" applyFill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9" fillId="61" borderId="23" applyNumberFormat="0" applyFont="0" applyAlignment="0" applyProtection="0"/>
    <xf numFmtId="0" fontId="11" fillId="53" borderId="5" applyNumberFormat="0" applyAlignment="0" applyProtection="0"/>
    <xf numFmtId="0" fontId="80" fillId="62" borderId="0">
      <alignment horizontal="right"/>
    </xf>
    <xf numFmtId="0" fontId="49" fillId="58" borderId="0">
      <alignment horizontal="center"/>
    </xf>
    <xf numFmtId="0" fontId="79" fillId="0" borderId="0" applyBorder="0">
      <alignment horizontal="centerContinuous"/>
    </xf>
    <xf numFmtId="0" fontId="50" fillId="0" borderId="0" applyBorder="0">
      <alignment horizontal="centerContinuous"/>
    </xf>
    <xf numFmtId="0" fontId="81" fillId="0" borderId="0" applyBorder="0">
      <alignment horizontal="centerContinuous"/>
    </xf>
    <xf numFmtId="0" fontId="51" fillId="0" borderId="0" applyBorder="0">
      <alignment horizontal="centerContinuous"/>
    </xf>
    <xf numFmtId="0" fontId="2" fillId="8" borderId="8" applyNumberFormat="0" applyFont="0" applyAlignment="0" applyProtection="0"/>
    <xf numFmtId="0" fontId="20" fillId="8" borderId="8" applyNumberFormat="0" applyFont="0" applyAlignment="0" applyProtection="0"/>
    <xf numFmtId="0" fontId="19" fillId="61" borderId="23" applyNumberFormat="0" applyFont="0" applyAlignment="0" applyProtection="0"/>
    <xf numFmtId="0" fontId="11" fillId="53" borderId="5" applyNumberFormat="0" applyAlignment="0" applyProtection="0"/>
    <xf numFmtId="0" fontId="80" fillId="62" borderId="0">
      <alignment horizontal="right"/>
    </xf>
    <xf numFmtId="0" fontId="49" fillId="58" borderId="0">
      <alignment horizontal="center"/>
    </xf>
    <xf numFmtId="0" fontId="79" fillId="0" borderId="0" applyBorder="0">
      <alignment horizontal="centerContinuous"/>
    </xf>
    <xf numFmtId="0" fontId="50" fillId="0" borderId="0" applyBorder="0">
      <alignment horizontal="centerContinuous"/>
    </xf>
    <xf numFmtId="0" fontId="81" fillId="0" borderId="0" applyBorder="0">
      <alignment horizontal="centerContinuous"/>
    </xf>
    <xf numFmtId="0" fontId="3" fillId="0" borderId="0" applyNumberFormat="0" applyFill="0" applyBorder="0" applyAlignment="0" applyProtection="0"/>
    <xf numFmtId="0" fontId="51" fillId="0" borderId="0" applyBorder="0">
      <alignment horizontal="centerContinuous"/>
    </xf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33" applyNumberFormat="0" applyFill="0" applyAlignment="0" applyProtection="0"/>
    <xf numFmtId="43" fontId="19" fillId="0" borderId="0" applyFont="0" applyFill="0" applyBorder="0" applyAlignment="0" applyProtection="0"/>
    <xf numFmtId="0" fontId="19" fillId="0" borderId="0"/>
    <xf numFmtId="0" fontId="80" fillId="62" borderId="0">
      <alignment horizontal="right"/>
    </xf>
    <xf numFmtId="0" fontId="79" fillId="0" borderId="0" applyBorder="0">
      <alignment horizontal="centerContinuous"/>
    </xf>
    <xf numFmtId="0" fontId="81" fillId="0" borderId="0" applyBorder="0">
      <alignment horizontal="centerContinuous"/>
    </xf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33" applyNumberFormat="0" applyFill="0" applyAlignment="0" applyProtection="0"/>
    <xf numFmtId="43" fontId="19" fillId="0" borderId="0" applyFont="0" applyFill="0" applyBorder="0" applyAlignment="0" applyProtection="0"/>
    <xf numFmtId="0" fontId="19" fillId="0" borderId="0"/>
    <xf numFmtId="0" fontId="3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7" fillId="0" borderId="33" applyNumberFormat="0" applyFill="0" applyAlignment="0" applyProtection="0"/>
    <xf numFmtId="43" fontId="19" fillId="0" borderId="0" applyFont="0" applyFill="0" applyBorder="0" applyAlignment="0" applyProtection="0"/>
    <xf numFmtId="0" fontId="19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9" fontId="2" fillId="0" borderId="0" applyFont="0" applyFill="0" applyBorder="0" applyAlignment="0" applyProtection="0"/>
    <xf numFmtId="0" fontId="13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60" fillId="0" borderId="0" applyNumberFormat="0" applyFill="0" applyBorder="0" applyProtection="0">
      <alignment horizontal="center" wrapText="1"/>
    </xf>
    <xf numFmtId="0" fontId="60" fillId="0" borderId="54" applyNumberFormat="0" applyFill="0" applyProtection="0">
      <alignment horizontal="center" wrapText="1"/>
    </xf>
    <xf numFmtId="37" fontId="19" fillId="0" borderId="0" applyFont="0" applyFill="0" applyBorder="0" applyAlignment="0" applyProtection="0"/>
    <xf numFmtId="0" fontId="60" fillId="0" borderId="0" applyNumberFormat="0" applyFill="0" applyBorder="0" applyAlignment="0" applyProtection="0"/>
    <xf numFmtId="37" fontId="19" fillId="0" borderId="55" applyFont="0" applyFill="0" applyAlignment="0" applyProtection="0"/>
    <xf numFmtId="0" fontId="60" fillId="0" borderId="56" applyNumberFormat="0" applyFill="0" applyProtection="0">
      <alignment horizontal="center" wrapText="1"/>
    </xf>
    <xf numFmtId="0" fontId="19" fillId="0" borderId="0" applyNumberFormat="0" applyFont="0" applyFill="0" applyBorder="0" applyProtection="0">
      <alignment horizontal="left" indent="1"/>
    </xf>
    <xf numFmtId="37" fontId="19" fillId="0" borderId="56" applyFont="0" applyFill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</cellStyleXfs>
  <cellXfs count="628">
    <xf numFmtId="0" fontId="0" fillId="0" borderId="0" xfId="0"/>
    <xf numFmtId="0" fontId="84" fillId="0" borderId="48" xfId="513" quotePrefix="1" applyFont="1" applyFill="1" applyBorder="1" applyAlignment="1">
      <alignment horizontal="center" wrapText="1"/>
    </xf>
    <xf numFmtId="0" fontId="108" fillId="0" borderId="0" xfId="0" applyFont="1"/>
    <xf numFmtId="0" fontId="108" fillId="0" borderId="0" xfId="0" quotePrefix="1" applyFont="1"/>
    <xf numFmtId="165" fontId="108" fillId="0" borderId="0" xfId="49116" applyNumberFormat="1" applyFont="1"/>
    <xf numFmtId="165" fontId="108" fillId="0" borderId="0" xfId="49116" quotePrefix="1" applyNumberFormat="1" applyFont="1"/>
    <xf numFmtId="0" fontId="108" fillId="0" borderId="0" xfId="49116" quotePrefix="1" applyNumberFormat="1" applyFont="1"/>
    <xf numFmtId="0" fontId="108" fillId="94" borderId="0" xfId="0" applyFont="1" applyFill="1"/>
    <xf numFmtId="0" fontId="109" fillId="94" borderId="0" xfId="0" applyFont="1" applyFill="1"/>
    <xf numFmtId="0" fontId="84" fillId="95" borderId="0" xfId="18465" quotePrefix="1" applyFont="1" applyFill="1" applyAlignment="1">
      <alignment horizontal="center" wrapText="1"/>
    </xf>
    <xf numFmtId="165" fontId="108" fillId="95" borderId="0" xfId="49116" applyNumberFormat="1" applyFont="1" applyFill="1"/>
    <xf numFmtId="0" fontId="108" fillId="95" borderId="0" xfId="0" applyFont="1" applyFill="1"/>
    <xf numFmtId="0" fontId="107" fillId="0" borderId="0" xfId="0" applyFont="1"/>
    <xf numFmtId="37" fontId="107" fillId="0" borderId="0" xfId="43948" quotePrefix="1" applyNumberFormat="1" applyFont="1" applyBorder="1" applyAlignment="1">
      <alignment horizontal="left"/>
    </xf>
    <xf numFmtId="0" fontId="109" fillId="94" borderId="0" xfId="0" quotePrefix="1" applyFont="1" applyFill="1"/>
    <xf numFmtId="0" fontId="108" fillId="0" borderId="48" xfId="0" applyFont="1" applyBorder="1"/>
    <xf numFmtId="0" fontId="108" fillId="0" borderId="48" xfId="0" quotePrefix="1" applyFont="1" applyBorder="1" applyAlignment="1">
      <alignment horizontal="center" wrapText="1"/>
    </xf>
    <xf numFmtId="0" fontId="109" fillId="94" borderId="0" xfId="0" applyFont="1" applyFill="1" applyAlignment="1">
      <alignment horizontal="center"/>
    </xf>
    <xf numFmtId="0" fontId="109" fillId="0" borderId="0" xfId="0" applyFont="1" applyAlignment="1">
      <alignment horizontal="center"/>
    </xf>
    <xf numFmtId="0" fontId="107" fillId="0" borderId="0" xfId="0" quotePrefix="1" applyFont="1" applyAlignment="1">
      <alignment horizontal="center"/>
    </xf>
    <xf numFmtId="0" fontId="107" fillId="0" borderId="0" xfId="0" applyFont="1" applyAlignment="1">
      <alignment horizontal="center"/>
    </xf>
    <xf numFmtId="0" fontId="107" fillId="95" borderId="0" xfId="18465" quotePrefix="1" applyFont="1" applyFill="1" applyAlignment="1">
      <alignment horizontal="center"/>
    </xf>
    <xf numFmtId="37" fontId="107" fillId="0" borderId="0" xfId="43948" quotePrefix="1" applyNumberFormat="1" applyFont="1" applyBorder="1" applyAlignment="1">
      <alignment horizontal="center"/>
    </xf>
    <xf numFmtId="0" fontId="108" fillId="0" borderId="0" xfId="0" applyFont="1" applyAlignment="1">
      <alignment horizontal="center"/>
    </xf>
    <xf numFmtId="0" fontId="110" fillId="0" borderId="0" xfId="0" applyFont="1"/>
    <xf numFmtId="14" fontId="108" fillId="0" borderId="0" xfId="0" applyNumberFormat="1" applyFont="1"/>
    <xf numFmtId="0" fontId="108" fillId="0" borderId="0" xfId="0" applyNumberFormat="1" applyFont="1"/>
    <xf numFmtId="9" fontId="107" fillId="0" borderId="0" xfId="0" applyNumberFormat="1" applyFont="1" applyAlignment="1">
      <alignment horizontal="center"/>
    </xf>
    <xf numFmtId="14" fontId="108" fillId="0" borderId="0" xfId="49116" applyNumberFormat="1" applyFont="1"/>
    <xf numFmtId="9" fontId="108" fillId="0" borderId="0" xfId="0" applyNumberFormat="1" applyFont="1" applyAlignment="1">
      <alignment horizontal="center"/>
    </xf>
    <xf numFmtId="165" fontId="110" fillId="0" borderId="0" xfId="0" applyNumberFormat="1" applyFont="1"/>
    <xf numFmtId="0" fontId="114" fillId="0" borderId="0" xfId="0" applyFont="1"/>
    <xf numFmtId="0" fontId="108" fillId="0" borderId="0" xfId="0" applyFont="1" applyFill="1"/>
    <xf numFmtId="0" fontId="19" fillId="0" borderId="0" xfId="49117"/>
    <xf numFmtId="0" fontId="111" fillId="0" borderId="0" xfId="49117" applyFont="1"/>
    <xf numFmtId="0" fontId="111" fillId="0" borderId="0" xfId="49117" applyFont="1" applyFill="1" applyAlignment="1">
      <alignment horizontal="center"/>
    </xf>
    <xf numFmtId="0" fontId="112" fillId="0" borderId="0" xfId="49117" applyFont="1" applyAlignment="1">
      <alignment horizontal="center"/>
    </xf>
    <xf numFmtId="0" fontId="112" fillId="0" borderId="0" xfId="49117" applyFont="1" applyFill="1" applyAlignment="1">
      <alignment horizontal="center"/>
    </xf>
    <xf numFmtId="49" fontId="111" fillId="0" borderId="0" xfId="49117" applyNumberFormat="1" applyFont="1" applyFill="1" applyAlignment="1">
      <alignment horizontal="center"/>
    </xf>
    <xf numFmtId="0" fontId="111" fillId="0" borderId="0" xfId="49117" applyFont="1" applyFill="1"/>
    <xf numFmtId="0" fontId="84" fillId="69" borderId="0" xfId="49117" applyFont="1" applyFill="1"/>
    <xf numFmtId="49" fontId="111" fillId="96" borderId="0" xfId="49117" applyNumberFormat="1" applyFont="1" applyFill="1" applyAlignment="1">
      <alignment horizontal="center"/>
    </xf>
    <xf numFmtId="0" fontId="111" fillId="96" borderId="0" xfId="49117" applyFont="1" applyFill="1" applyAlignment="1">
      <alignment horizontal="center"/>
    </xf>
    <xf numFmtId="0" fontId="111" fillId="96" borderId="0" xfId="49117" applyFont="1" applyFill="1"/>
    <xf numFmtId="49" fontId="111" fillId="97" borderId="0" xfId="49117" applyNumberFormat="1" applyFont="1" applyFill="1" applyAlignment="1">
      <alignment horizontal="center"/>
    </xf>
    <xf numFmtId="0" fontId="111" fillId="97" borderId="0" xfId="49117" applyFont="1" applyFill="1" applyAlignment="1">
      <alignment horizontal="center"/>
    </xf>
    <xf numFmtId="0" fontId="111" fillId="97" borderId="0" xfId="49117" applyFont="1" applyFill="1"/>
    <xf numFmtId="0" fontId="111" fillId="69" borderId="0" xfId="49117" applyFont="1" applyFill="1" applyAlignment="1">
      <alignment horizontal="center"/>
    </xf>
    <xf numFmtId="0" fontId="111" fillId="69" borderId="0" xfId="49117" applyFont="1" applyFill="1"/>
    <xf numFmtId="49" fontId="112" fillId="0" borderId="48" xfId="49117" applyNumberFormat="1" applyFont="1" applyBorder="1" applyAlignment="1">
      <alignment horizontal="center"/>
    </xf>
    <xf numFmtId="0" fontId="112" fillId="0" borderId="48" xfId="49117" applyFont="1" applyFill="1" applyBorder="1" applyAlignment="1">
      <alignment horizontal="center"/>
    </xf>
    <xf numFmtId="0" fontId="112" fillId="0" borderId="48" xfId="49117" applyFont="1" applyBorder="1" applyAlignment="1">
      <alignment horizontal="center"/>
    </xf>
    <xf numFmtId="0" fontId="112" fillId="97" borderId="0" xfId="49117" applyFont="1" applyFill="1" applyAlignment="1">
      <alignment horizontal="center"/>
    </xf>
    <xf numFmtId="0" fontId="113" fillId="0" borderId="0" xfId="49117" applyFont="1" applyFill="1"/>
    <xf numFmtId="49" fontId="111" fillId="0" borderId="0" xfId="49117" quotePrefix="1" applyNumberFormat="1" applyFont="1" applyFill="1" applyAlignment="1">
      <alignment horizontal="center"/>
    </xf>
    <xf numFmtId="0" fontId="111" fillId="0" borderId="0" xfId="49117" quotePrefix="1" applyFont="1" applyFill="1" applyAlignment="1">
      <alignment horizontal="center"/>
    </xf>
    <xf numFmtId="0" fontId="113" fillId="0" borderId="0" xfId="49117" applyFont="1" applyFill="1" applyAlignment="1">
      <alignment horizontal="center"/>
    </xf>
    <xf numFmtId="49" fontId="113" fillId="0" borderId="0" xfId="49117" applyNumberFormat="1" applyFont="1" applyFill="1" applyAlignment="1">
      <alignment horizontal="center"/>
    </xf>
    <xf numFmtId="0" fontId="112" fillId="96" borderId="0" xfId="49117" applyFont="1" applyFill="1" applyAlignment="1">
      <alignment horizontal="center"/>
    </xf>
    <xf numFmtId="0" fontId="112" fillId="69" borderId="0" xfId="49117" applyFont="1" applyFill="1" applyAlignment="1">
      <alignment horizontal="center"/>
    </xf>
    <xf numFmtId="14" fontId="107" fillId="0" borderId="0" xfId="49116" applyNumberFormat="1" applyFont="1" applyAlignment="1">
      <alignment horizontal="center"/>
    </xf>
    <xf numFmtId="165" fontId="108" fillId="0" borderId="48" xfId="49116" applyNumberFormat="1" applyFont="1" applyBorder="1"/>
    <xf numFmtId="0" fontId="19" fillId="0" borderId="0" xfId="22963"/>
    <xf numFmtId="0" fontId="111" fillId="0" borderId="0" xfId="22963" applyFont="1" applyFill="1"/>
    <xf numFmtId="0" fontId="111" fillId="0" borderId="0" xfId="22963" applyFont="1"/>
    <xf numFmtId="0" fontId="111" fillId="0" borderId="0" xfId="22963" applyFont="1" applyAlignment="1">
      <alignment horizontal="center"/>
    </xf>
    <xf numFmtId="165" fontId="111" fillId="0" borderId="0" xfId="44148" applyNumberFormat="1" applyFont="1" applyFill="1" applyAlignment="1">
      <alignment horizontal="center"/>
    </xf>
    <xf numFmtId="0" fontId="111" fillId="0" borderId="0" xfId="22963" applyFont="1" applyFill="1" applyAlignment="1">
      <alignment horizontal="center"/>
    </xf>
    <xf numFmtId="37" fontId="111" fillId="0" borderId="0" xfId="44148" applyNumberFormat="1" applyFont="1" applyFill="1"/>
    <xf numFmtId="37" fontId="111" fillId="0" borderId="0" xfId="44148" applyNumberFormat="1" applyFont="1"/>
    <xf numFmtId="37" fontId="111" fillId="0" borderId="0" xfId="22963" applyNumberFormat="1" applyFont="1" applyFill="1"/>
    <xf numFmtId="37" fontId="111" fillId="0" borderId="0" xfId="44148" applyNumberFormat="1" applyFont="1" applyFill="1" applyBorder="1"/>
    <xf numFmtId="37" fontId="111" fillId="0" borderId="0" xfId="44148" applyNumberFormat="1" applyFont="1" applyBorder="1"/>
    <xf numFmtId="37" fontId="111" fillId="0" borderId="0" xfId="22963" applyNumberFormat="1" applyFont="1" applyFill="1" applyBorder="1"/>
    <xf numFmtId="37" fontId="111" fillId="0" borderId="0" xfId="22963" applyNumberFormat="1" applyFont="1"/>
    <xf numFmtId="37" fontId="115" fillId="0" borderId="0" xfId="44148" applyNumberFormat="1" applyFont="1" applyFill="1"/>
    <xf numFmtId="14" fontId="116" fillId="0" borderId="0" xfId="22963" applyNumberFormat="1" applyFont="1" applyAlignment="1">
      <alignment horizontal="center"/>
    </xf>
    <xf numFmtId="0" fontId="108" fillId="0" borderId="0" xfId="0" applyFont="1" applyAlignment="1">
      <alignment horizontal="left"/>
    </xf>
    <xf numFmtId="14" fontId="107" fillId="0" borderId="0" xfId="49116" applyNumberFormat="1" applyFont="1" applyAlignment="1">
      <alignment horizontal="left"/>
    </xf>
    <xf numFmtId="0" fontId="111" fillId="0" borderId="0" xfId="0" applyFont="1"/>
    <xf numFmtId="0" fontId="111" fillId="0" borderId="0" xfId="0" applyFont="1" applyFill="1" applyAlignment="1">
      <alignment horizontal="center"/>
    </xf>
    <xf numFmtId="37" fontId="111" fillId="0" borderId="0" xfId="49116" applyNumberFormat="1" applyFont="1" applyFill="1"/>
    <xf numFmtId="37" fontId="111" fillId="0" borderId="0" xfId="49116" applyNumberFormat="1" applyFont="1"/>
    <xf numFmtId="37" fontId="111" fillId="0" borderId="0" xfId="0" applyNumberFormat="1" applyFont="1" applyFill="1"/>
    <xf numFmtId="37" fontId="111" fillId="0" borderId="0" xfId="49116" applyNumberFormat="1" applyFont="1" applyFill="1" applyBorder="1"/>
    <xf numFmtId="37" fontId="111" fillId="0" borderId="0" xfId="49116" applyNumberFormat="1" applyFont="1" applyBorder="1"/>
    <xf numFmtId="37" fontId="111" fillId="0" borderId="0" xfId="0" applyNumberFormat="1" applyFont="1" applyFill="1" applyBorder="1"/>
    <xf numFmtId="37" fontId="111" fillId="0" borderId="0" xfId="49116" applyNumberFormat="1" applyFont="1" applyFill="1"/>
    <xf numFmtId="37" fontId="111" fillId="0" borderId="0" xfId="49116" applyNumberFormat="1" applyFont="1" applyFill="1" applyBorder="1"/>
    <xf numFmtId="37" fontId="111" fillId="0" borderId="0" xfId="49116" applyNumberFormat="1" applyFont="1" applyFill="1"/>
    <xf numFmtId="37" fontId="111" fillId="0" borderId="0" xfId="49116" applyNumberFormat="1" applyFont="1" applyFill="1"/>
    <xf numFmtId="37" fontId="111" fillId="0" borderId="0" xfId="49116" applyNumberFormat="1" applyFont="1"/>
    <xf numFmtId="37" fontId="111" fillId="0" borderId="0" xfId="0" applyNumberFormat="1" applyFont="1" applyFill="1"/>
    <xf numFmtId="37" fontId="111" fillId="0" borderId="0" xfId="49116" applyNumberFormat="1" applyFont="1" applyFill="1" applyBorder="1"/>
    <xf numFmtId="37" fontId="111" fillId="0" borderId="0" xfId="49116" applyNumberFormat="1" applyFont="1" applyBorder="1"/>
    <xf numFmtId="37" fontId="111" fillId="0" borderId="0" xfId="0" applyNumberFormat="1" applyFont="1" applyFill="1" applyBorder="1"/>
    <xf numFmtId="37" fontId="111" fillId="0" borderId="0" xfId="49116" applyNumberFormat="1" applyFont="1" applyFill="1"/>
    <xf numFmtId="37" fontId="111" fillId="0" borderId="0" xfId="49116" applyNumberFormat="1" applyFont="1"/>
    <xf numFmtId="37" fontId="111" fillId="0" borderId="0" xfId="0" applyNumberFormat="1" applyFont="1" applyFill="1"/>
    <xf numFmtId="37" fontId="111" fillId="0" borderId="0" xfId="0" applyNumberFormat="1" applyFont="1" applyFill="1" applyBorder="1"/>
    <xf numFmtId="37" fontId="111" fillId="0" borderId="0" xfId="49116" applyNumberFormat="1" applyFont="1" applyFill="1"/>
    <xf numFmtId="37" fontId="111" fillId="0" borderId="0" xfId="0" applyNumberFormat="1" applyFont="1" applyFill="1" applyAlignment="1">
      <alignment horizontal="right"/>
    </xf>
    <xf numFmtId="9" fontId="108" fillId="0" borderId="0" xfId="0" applyNumberFormat="1" applyFont="1" applyFill="1"/>
    <xf numFmtId="38" fontId="111" fillId="0" borderId="0" xfId="0" applyNumberFormat="1" applyFont="1" applyFill="1"/>
    <xf numFmtId="0" fontId="111" fillId="0" borderId="0" xfId="0" applyFont="1" applyFill="1"/>
    <xf numFmtId="0" fontId="0" fillId="0" borderId="0" xfId="0" applyFill="1"/>
    <xf numFmtId="37" fontId="111" fillId="0" borderId="0" xfId="49116" applyNumberFormat="1" applyFont="1" applyFill="1"/>
    <xf numFmtId="37" fontId="111" fillId="0" borderId="0" xfId="49116" applyNumberFormat="1" applyFont="1"/>
    <xf numFmtId="37" fontId="111" fillId="0" borderId="0" xfId="49116" applyNumberFormat="1" applyFont="1" applyFill="1" applyBorder="1"/>
    <xf numFmtId="37" fontId="111" fillId="0" borderId="0" xfId="49116" applyNumberFormat="1" applyFont="1" applyBorder="1"/>
    <xf numFmtId="0" fontId="0" fillId="0" borderId="0" xfId="0"/>
    <xf numFmtId="37" fontId="111" fillId="0" borderId="0" xfId="49116" applyNumberFormat="1" applyFont="1" applyFill="1"/>
    <xf numFmtId="37" fontId="111" fillId="0" borderId="0" xfId="0" applyNumberFormat="1" applyFont="1" applyFill="1"/>
    <xf numFmtId="37" fontId="111" fillId="0" borderId="0" xfId="0" applyNumberFormat="1" applyFont="1" applyFill="1" applyBorder="1"/>
    <xf numFmtId="0" fontId="0" fillId="0" borderId="0" xfId="0"/>
    <xf numFmtId="37" fontId="111" fillId="0" borderId="0" xfId="49116" applyNumberFormat="1" applyFont="1" applyFill="1"/>
    <xf numFmtId="37" fontId="111" fillId="0" borderId="0" xfId="49116" applyNumberFormat="1" applyFont="1"/>
    <xf numFmtId="37" fontId="111" fillId="0" borderId="0" xfId="49149" applyNumberFormat="1" applyFont="1" applyFill="1"/>
    <xf numFmtId="37" fontId="111" fillId="0" borderId="0" xfId="49116" applyNumberFormat="1" applyFont="1" applyFill="1" applyBorder="1"/>
    <xf numFmtId="37" fontId="111" fillId="0" borderId="0" xfId="49116" applyNumberFormat="1" applyFont="1" applyBorder="1"/>
    <xf numFmtId="37" fontId="111" fillId="0" borderId="0" xfId="49149" applyNumberFormat="1" applyFont="1" applyFill="1" applyBorder="1"/>
    <xf numFmtId="38" fontId="112" fillId="0" borderId="0" xfId="0" applyNumberFormat="1" applyFont="1" applyFill="1" applyAlignment="1">
      <alignment horizontal="center"/>
    </xf>
    <xf numFmtId="0" fontId="111" fillId="0" borderId="0" xfId="0" applyFont="1" applyFill="1"/>
    <xf numFmtId="176" fontId="108" fillId="0" borderId="0" xfId="0" applyNumberFormat="1" applyFont="1" applyFill="1"/>
    <xf numFmtId="37" fontId="111" fillId="0" borderId="0" xfId="49116" applyNumberFormat="1" applyFont="1" applyFill="1"/>
    <xf numFmtId="37" fontId="111" fillId="0" borderId="0" xfId="49116" applyNumberFormat="1" applyFont="1"/>
    <xf numFmtId="37" fontId="111" fillId="0" borderId="0" xfId="0" applyNumberFormat="1" applyFont="1" applyFill="1"/>
    <xf numFmtId="37" fontId="111" fillId="0" borderId="0" xfId="49116" applyNumberFormat="1" applyFont="1" applyFill="1"/>
    <xf numFmtId="37" fontId="111" fillId="0" borderId="0" xfId="49116" applyNumberFormat="1" applyFont="1"/>
    <xf numFmtId="37" fontId="111" fillId="0" borderId="0" xfId="49116" applyNumberFormat="1" applyFont="1" applyFill="1" applyBorder="1"/>
    <xf numFmtId="37" fontId="111" fillId="0" borderId="0" xfId="49116" applyNumberFormat="1" applyFont="1" applyBorder="1"/>
    <xf numFmtId="0" fontId="0" fillId="0" borderId="0" xfId="0"/>
    <xf numFmtId="0" fontId="111" fillId="0" borderId="0" xfId="0" applyFont="1" applyFill="1" applyAlignment="1">
      <alignment horizontal="center"/>
    </xf>
    <xf numFmtId="37" fontId="111" fillId="0" borderId="0" xfId="49116" applyNumberFormat="1" applyFont="1" applyFill="1"/>
    <xf numFmtId="37" fontId="111" fillId="0" borderId="0" xfId="0" applyNumberFormat="1" applyFont="1" applyFill="1"/>
    <xf numFmtId="37" fontId="111" fillId="0" borderId="0" xfId="0" applyNumberFormat="1" applyFont="1" applyFill="1" applyBorder="1"/>
    <xf numFmtId="38" fontId="111" fillId="0" borderId="0" xfId="0" applyNumberFormat="1" applyFont="1" applyFill="1"/>
    <xf numFmtId="0" fontId="112" fillId="0" borderId="0" xfId="0" applyFont="1" applyFill="1" applyAlignment="1">
      <alignment horizontal="center"/>
    </xf>
    <xf numFmtId="14" fontId="116" fillId="0" borderId="0" xfId="22963" applyNumberFormat="1" applyFont="1" applyFill="1" applyAlignment="1">
      <alignment horizontal="center"/>
    </xf>
    <xf numFmtId="0" fontId="111" fillId="0" borderId="0" xfId="49149" applyFont="1" applyFill="1"/>
    <xf numFmtId="41" fontId="108" fillId="0" borderId="0" xfId="0" applyNumberFormat="1" applyFont="1"/>
    <xf numFmtId="49" fontId="111" fillId="0" borderId="0" xfId="0" applyNumberFormat="1" applyFont="1"/>
    <xf numFmtId="0" fontId="111" fillId="0" borderId="0" xfId="0" applyFont="1"/>
    <xf numFmtId="0" fontId="111" fillId="0" borderId="0" xfId="0" applyFont="1" applyFill="1"/>
    <xf numFmtId="37" fontId="111" fillId="0" borderId="0" xfId="81" applyNumberFormat="1" applyFont="1" applyFill="1"/>
    <xf numFmtId="37" fontId="111" fillId="0" borderId="0" xfId="0" applyNumberFormat="1" applyFont="1" applyFill="1"/>
    <xf numFmtId="37" fontId="111" fillId="0" borderId="0" xfId="81" applyNumberFormat="1" applyFont="1" applyFill="1" applyBorder="1"/>
    <xf numFmtId="37" fontId="111" fillId="0" borderId="0" xfId="0" applyNumberFormat="1" applyFont="1" applyFill="1" applyBorder="1"/>
    <xf numFmtId="41" fontId="108" fillId="0" borderId="48" xfId="0" applyNumberFormat="1" applyFont="1" applyBorder="1"/>
    <xf numFmtId="41" fontId="108" fillId="0" borderId="0" xfId="0" applyNumberFormat="1" applyFont="1" applyBorder="1"/>
    <xf numFmtId="37" fontId="111" fillId="0" borderId="0" xfId="0" applyNumberFormat="1" applyFont="1" applyFill="1"/>
    <xf numFmtId="0" fontId="111" fillId="0" borderId="0" xfId="0" applyFont="1" applyFill="1"/>
    <xf numFmtId="0" fontId="111" fillId="0" borderId="0" xfId="0" applyFont="1"/>
    <xf numFmtId="0" fontId="111" fillId="0" borderId="0" xfId="0" applyFont="1" applyFill="1"/>
    <xf numFmtId="0" fontId="111" fillId="0" borderId="0" xfId="0" applyFont="1" applyFill="1" applyAlignment="1">
      <alignment horizontal="left"/>
    </xf>
    <xf numFmtId="37" fontId="111" fillId="0" borderId="0" xfId="81" applyNumberFormat="1" applyFont="1" applyFill="1"/>
    <xf numFmtId="37" fontId="111" fillId="0" borderId="0" xfId="81" applyNumberFormat="1" applyFont="1"/>
    <xf numFmtId="37" fontId="111" fillId="0" borderId="0" xfId="0" applyNumberFormat="1" applyFont="1" applyFill="1"/>
    <xf numFmtId="37" fontId="111" fillId="0" borderId="0" xfId="81" applyNumberFormat="1" applyFont="1" applyFill="1" applyBorder="1"/>
    <xf numFmtId="37" fontId="111" fillId="0" borderId="0" xfId="81" applyNumberFormat="1" applyFont="1" applyBorder="1"/>
    <xf numFmtId="37" fontId="111" fillId="0" borderId="0" xfId="0" applyNumberFormat="1" applyFont="1" applyFill="1" applyBorder="1"/>
    <xf numFmtId="37" fontId="111" fillId="0" borderId="0" xfId="81" applyNumberFormat="1" applyFont="1" applyFill="1"/>
    <xf numFmtId="37" fontId="111" fillId="0" borderId="0" xfId="81" applyNumberFormat="1" applyFont="1"/>
    <xf numFmtId="37" fontId="111" fillId="0" borderId="0" xfId="0" applyNumberFormat="1" applyFont="1" applyFill="1"/>
    <xf numFmtId="37" fontId="111" fillId="0" borderId="0" xfId="0" applyNumberFormat="1" applyFont="1" applyFill="1" applyBorder="1"/>
    <xf numFmtId="37" fontId="111" fillId="0" borderId="0" xfId="81" applyNumberFormat="1" applyFont="1" applyFill="1"/>
    <xf numFmtId="37" fontId="111" fillId="0" borderId="0" xfId="0" applyNumberFormat="1" applyFont="1" applyFill="1" applyBorder="1"/>
    <xf numFmtId="0" fontId="108" fillId="0" borderId="0" xfId="0" applyFont="1"/>
    <xf numFmtId="0" fontId="111" fillId="0" borderId="0" xfId="0" applyFont="1" applyFill="1"/>
    <xf numFmtId="37" fontId="111" fillId="0" borderId="0" xfId="81" applyNumberFormat="1" applyFont="1" applyFill="1"/>
    <xf numFmtId="37" fontId="111" fillId="0" borderId="0" xfId="0" applyNumberFormat="1" applyFont="1" applyFill="1"/>
    <xf numFmtId="37" fontId="111" fillId="0" borderId="0" xfId="0" applyNumberFormat="1" applyFont="1" applyFill="1" applyBorder="1"/>
    <xf numFmtId="43" fontId="0" fillId="0" borderId="0" xfId="0" applyNumberFormat="1" applyFill="1"/>
    <xf numFmtId="0" fontId="111" fillId="0" borderId="0" xfId="0" applyFont="1"/>
    <xf numFmtId="0" fontId="111" fillId="0" borderId="0" xfId="0" applyFont="1" applyFill="1"/>
    <xf numFmtId="37" fontId="111" fillId="0" borderId="0" xfId="49116" applyNumberFormat="1" applyFont="1" applyFill="1"/>
    <xf numFmtId="37" fontId="111" fillId="0" borderId="0" xfId="49151" applyNumberFormat="1" applyFont="1" applyFill="1"/>
    <xf numFmtId="37" fontId="111" fillId="0" borderId="0" xfId="49116" applyNumberFormat="1" applyFont="1" applyFill="1" applyBorder="1"/>
    <xf numFmtId="37" fontId="111" fillId="0" borderId="0" xfId="49151" applyNumberFormat="1" applyFont="1" applyFill="1" applyBorder="1"/>
    <xf numFmtId="0" fontId="111" fillId="0" borderId="0" xfId="0" applyFont="1" applyFill="1" applyAlignment="1">
      <alignment horizontal="left"/>
    </xf>
    <xf numFmtId="0" fontId="0" fillId="0" borderId="0" xfId="0"/>
    <xf numFmtId="41" fontId="108" fillId="0" borderId="0" xfId="49150" applyFont="1" applyFill="1"/>
    <xf numFmtId="0" fontId="84" fillId="0" borderId="0" xfId="688" applyFont="1" applyFill="1" applyAlignment="1"/>
    <xf numFmtId="38" fontId="84" fillId="0" borderId="0" xfId="688" applyNumberFormat="1" applyFont="1" applyFill="1"/>
    <xf numFmtId="0" fontId="84" fillId="0" borderId="0" xfId="423" applyFont="1" applyFill="1"/>
    <xf numFmtId="41" fontId="84" fillId="0" borderId="0" xfId="49150" applyFont="1" applyFill="1"/>
    <xf numFmtId="0" fontId="84" fillId="0" borderId="0" xfId="688" applyFont="1" applyFill="1"/>
    <xf numFmtId="0" fontId="108" fillId="0" borderId="0" xfId="0" applyFont="1"/>
    <xf numFmtId="0" fontId="108" fillId="0" borderId="0" xfId="49152" applyFont="1" applyFill="1"/>
    <xf numFmtId="0" fontId="108" fillId="0" borderId="0" xfId="0" applyFont="1" applyFill="1"/>
    <xf numFmtId="177" fontId="108" fillId="0" borderId="0" xfId="0" applyNumberFormat="1" applyFont="1" applyFill="1"/>
    <xf numFmtId="41" fontId="108" fillId="0" borderId="0" xfId="49152" applyNumberFormat="1" applyFont="1" applyFill="1"/>
    <xf numFmtId="41" fontId="108" fillId="0" borderId="0" xfId="49150" applyFont="1" applyFill="1"/>
    <xf numFmtId="0" fontId="84" fillId="0" borderId="0" xfId="49153" applyFont="1" applyFill="1"/>
    <xf numFmtId="0" fontId="84" fillId="0" borderId="0" xfId="0" applyFont="1" applyFill="1"/>
    <xf numFmtId="0" fontId="108" fillId="0" borderId="0" xfId="49154" applyFont="1" applyFill="1"/>
    <xf numFmtId="3" fontId="108" fillId="0" borderId="0" xfId="49154" applyNumberFormat="1" applyFont="1" applyFill="1"/>
    <xf numFmtId="41" fontId="108" fillId="0" borderId="0" xfId="49154" applyNumberFormat="1" applyFont="1" applyFill="1"/>
    <xf numFmtId="3" fontId="108" fillId="0" borderId="0" xfId="0" applyNumberFormat="1" applyFont="1" applyFill="1"/>
    <xf numFmtId="165" fontId="111" fillId="0" borderId="0" xfId="49116" applyNumberFormat="1" applyFont="1" applyFill="1"/>
    <xf numFmtId="0" fontId="111" fillId="0" borderId="0" xfId="0" applyFont="1" applyFill="1"/>
    <xf numFmtId="37" fontId="111" fillId="0" borderId="0" xfId="49116" applyNumberFormat="1" applyFont="1" applyFill="1"/>
    <xf numFmtId="37" fontId="111" fillId="0" borderId="0" xfId="0" applyNumberFormat="1" applyFont="1" applyFill="1"/>
    <xf numFmtId="37" fontId="111" fillId="0" borderId="0" xfId="49116" applyNumberFormat="1" applyFont="1" applyFill="1" applyBorder="1"/>
    <xf numFmtId="37" fontId="111" fillId="0" borderId="0" xfId="0" applyNumberFormat="1" applyFont="1" applyFill="1" applyBorder="1"/>
    <xf numFmtId="0" fontId="111" fillId="0" borderId="0" xfId="0" applyFont="1" applyFill="1" applyAlignment="1">
      <alignment horizontal="left"/>
    </xf>
    <xf numFmtId="49" fontId="111" fillId="0" borderId="0" xfId="0" applyNumberFormat="1" applyFont="1" applyFill="1" applyAlignment="1">
      <alignment horizontal="center"/>
    </xf>
    <xf numFmtId="0" fontId="111" fillId="0" borderId="0" xfId="0" applyFont="1"/>
    <xf numFmtId="41" fontId="111" fillId="0" borderId="0" xfId="49150" applyFont="1" applyFill="1"/>
    <xf numFmtId="41" fontId="111" fillId="0" borderId="0" xfId="49150" applyFont="1" applyFill="1"/>
    <xf numFmtId="43" fontId="111" fillId="0" borderId="0" xfId="49150" applyNumberFormat="1" applyFont="1" applyFill="1"/>
    <xf numFmtId="41" fontId="111" fillId="0" borderId="0" xfId="49150" applyFont="1" applyFill="1"/>
    <xf numFmtId="41" fontId="111" fillId="0" borderId="0" xfId="49150" applyFont="1" applyFill="1" applyBorder="1"/>
    <xf numFmtId="0" fontId="111" fillId="0" borderId="0" xfId="0" applyFont="1" applyFill="1"/>
    <xf numFmtId="41" fontId="111" fillId="0" borderId="0" xfId="49150" applyFont="1" applyFill="1"/>
    <xf numFmtId="0" fontId="111" fillId="0" borderId="0" xfId="0" applyFont="1" applyFill="1" applyAlignment="1">
      <alignment horizontal="left"/>
    </xf>
    <xf numFmtId="43" fontId="111" fillId="0" borderId="0" xfId="49150" applyNumberFormat="1" applyFont="1"/>
    <xf numFmtId="0" fontId="108" fillId="0" borderId="0" xfId="0" applyFont="1"/>
    <xf numFmtId="165" fontId="108" fillId="0" borderId="0" xfId="0" applyNumberFormat="1" applyFont="1"/>
    <xf numFmtId="37" fontId="108" fillId="0" borderId="0" xfId="0" applyNumberFormat="1" applyFont="1"/>
    <xf numFmtId="43" fontId="108" fillId="0" borderId="0" xfId="0" applyNumberFormat="1" applyFont="1"/>
    <xf numFmtId="49" fontId="108" fillId="0" borderId="0" xfId="0" applyNumberFormat="1" applyFont="1"/>
    <xf numFmtId="10" fontId="108" fillId="0" borderId="0" xfId="0" applyNumberFormat="1" applyFont="1"/>
    <xf numFmtId="0" fontId="111" fillId="0" borderId="0" xfId="0" applyFont="1" applyFill="1"/>
    <xf numFmtId="37" fontId="111" fillId="0" borderId="0" xfId="49116" applyNumberFormat="1" applyFont="1" applyFill="1"/>
    <xf numFmtId="37" fontId="111" fillId="0" borderId="0" xfId="0" applyNumberFormat="1" applyFont="1" applyFill="1"/>
    <xf numFmtId="37" fontId="111" fillId="0" borderId="0" xfId="49116" applyNumberFormat="1" applyFont="1" applyFill="1" applyBorder="1"/>
    <xf numFmtId="37" fontId="111" fillId="0" borderId="0" xfId="0" applyNumberFormat="1" applyFont="1" applyFill="1" applyBorder="1"/>
    <xf numFmtId="0" fontId="111" fillId="0" borderId="0" xfId="0" applyFont="1" applyFill="1"/>
    <xf numFmtId="0" fontId="111" fillId="0" borderId="0" xfId="0" applyFont="1" applyFill="1"/>
    <xf numFmtId="37" fontId="111" fillId="0" borderId="0" xfId="49116" applyNumberFormat="1" applyFont="1" applyFill="1"/>
    <xf numFmtId="37" fontId="111" fillId="0" borderId="0" xfId="0" applyNumberFormat="1" applyFont="1" applyFill="1"/>
    <xf numFmtId="37" fontId="111" fillId="0" borderId="0" xfId="0" applyNumberFormat="1" applyFont="1" applyFill="1" applyBorder="1"/>
    <xf numFmtId="0" fontId="111" fillId="0" borderId="0" xfId="0" applyFont="1"/>
    <xf numFmtId="0" fontId="111" fillId="0" borderId="0" xfId="0" applyFont="1" applyFill="1" applyAlignment="1">
      <alignment horizontal="left"/>
    </xf>
    <xf numFmtId="0" fontId="108" fillId="0" borderId="0" xfId="0" applyFont="1"/>
    <xf numFmtId="165" fontId="108" fillId="0" borderId="0" xfId="0" applyNumberFormat="1" applyFont="1" applyFill="1"/>
    <xf numFmtId="0" fontId="112" fillId="0" borderId="0" xfId="0" applyFont="1" applyFill="1"/>
    <xf numFmtId="37" fontId="112" fillId="0" borderId="0" xfId="49116" applyNumberFormat="1" applyFont="1" applyFill="1"/>
    <xf numFmtId="165" fontId="108" fillId="0" borderId="48" xfId="0" applyNumberFormat="1" applyFont="1" applyBorder="1" applyAlignment="1">
      <alignment horizontal="center"/>
    </xf>
    <xf numFmtId="165" fontId="108" fillId="0" borderId="48" xfId="0" applyNumberFormat="1" applyFont="1" applyBorder="1"/>
    <xf numFmtId="0" fontId="110" fillId="0" borderId="48" xfId="0" applyFont="1" applyBorder="1" applyAlignment="1">
      <alignment horizontal="center"/>
    </xf>
    <xf numFmtId="0" fontId="110" fillId="0" borderId="0" xfId="0" applyFont="1" applyBorder="1"/>
    <xf numFmtId="0" fontId="107" fillId="0" borderId="0" xfId="0" applyFont="1" applyAlignment="1">
      <alignment horizontal="left"/>
    </xf>
    <xf numFmtId="165" fontId="110" fillId="0" borderId="51" xfId="0" applyNumberFormat="1" applyFont="1" applyBorder="1"/>
    <xf numFmtId="0" fontId="84" fillId="0" borderId="0" xfId="0" applyFont="1"/>
    <xf numFmtId="0" fontId="108" fillId="0" borderId="0" xfId="0" applyFont="1" applyBorder="1"/>
    <xf numFmtId="41" fontId="110" fillId="0" borderId="0" xfId="0" applyNumberFormat="1" applyFont="1"/>
    <xf numFmtId="41" fontId="110" fillId="0" borderId="51" xfId="0" applyNumberFormat="1" applyFont="1" applyBorder="1"/>
    <xf numFmtId="41" fontId="108" fillId="0" borderId="51" xfId="0" applyNumberFormat="1" applyFont="1" applyBorder="1"/>
    <xf numFmtId="41" fontId="110" fillId="0" borderId="51" xfId="49152" applyNumberFormat="1" applyFont="1" applyFill="1" applyBorder="1"/>
    <xf numFmtId="3" fontId="110" fillId="0" borderId="0" xfId="0" applyNumberFormat="1" applyFont="1" applyFill="1" applyBorder="1"/>
    <xf numFmtId="0" fontId="17" fillId="0" borderId="0" xfId="0" applyFont="1" applyFill="1" applyBorder="1"/>
    <xf numFmtId="3" fontId="108" fillId="0" borderId="51" xfId="0" applyNumberFormat="1" applyFont="1" applyFill="1" applyBorder="1"/>
    <xf numFmtId="14" fontId="110" fillId="0" borderId="0" xfId="49116" applyNumberFormat="1" applyFont="1"/>
    <xf numFmtId="165" fontId="110" fillId="0" borderId="0" xfId="49116" applyNumberFormat="1" applyFont="1"/>
    <xf numFmtId="165" fontId="110" fillId="0" borderId="51" xfId="49116" applyNumberFormat="1" applyFont="1" applyBorder="1"/>
    <xf numFmtId="0" fontId="110" fillId="0" borderId="0" xfId="0" applyFont="1" applyFill="1"/>
    <xf numFmtId="38" fontId="111" fillId="0" borderId="51" xfId="0" applyNumberFormat="1" applyFont="1" applyFill="1" applyBorder="1"/>
    <xf numFmtId="38" fontId="112" fillId="0" borderId="0" xfId="0" applyNumberFormat="1" applyFont="1" applyFill="1" applyBorder="1"/>
    <xf numFmtId="0" fontId="108" fillId="0" borderId="0" xfId="0" applyFont="1" applyFill="1" applyBorder="1"/>
    <xf numFmtId="41" fontId="110" fillId="0" borderId="51" xfId="49150" applyFont="1" applyFill="1" applyBorder="1"/>
    <xf numFmtId="0" fontId="114" fillId="0" borderId="0" xfId="423" applyFont="1" applyFill="1"/>
    <xf numFmtId="41" fontId="108" fillId="0" borderId="51" xfId="49150" applyFont="1" applyFill="1" applyBorder="1"/>
    <xf numFmtId="41" fontId="110" fillId="0" borderId="0" xfId="49150" applyFont="1" applyFill="1" applyBorder="1"/>
    <xf numFmtId="41" fontId="108" fillId="0" borderId="0" xfId="49150" applyFont="1" applyFill="1" applyBorder="1"/>
    <xf numFmtId="3" fontId="0" fillId="0" borderId="0" xfId="0" applyNumberFormat="1" applyFill="1"/>
    <xf numFmtId="3" fontId="0" fillId="0" borderId="51" xfId="0" applyNumberFormat="1" applyFill="1" applyBorder="1"/>
    <xf numFmtId="14" fontId="0" fillId="0" borderId="0" xfId="0" applyNumberFormat="1" applyFill="1"/>
    <xf numFmtId="0" fontId="0" fillId="0" borderId="0" xfId="0" applyFill="1" applyAlignment="1">
      <alignment horizontal="right"/>
    </xf>
    <xf numFmtId="38" fontId="0" fillId="0" borderId="0" xfId="0" applyNumberFormat="1" applyFill="1"/>
    <xf numFmtId="3" fontId="0" fillId="0" borderId="0" xfId="0" applyNumberFormat="1" applyFill="1" applyBorder="1"/>
    <xf numFmtId="0" fontId="0" fillId="0" borderId="0" xfId="0" applyFill="1" applyBorder="1"/>
    <xf numFmtId="38" fontId="0" fillId="0" borderId="51" xfId="0" applyNumberFormat="1" applyFill="1" applyBorder="1"/>
    <xf numFmtId="38" fontId="108" fillId="0" borderId="0" xfId="0" applyNumberFormat="1" applyFont="1" applyFill="1"/>
    <xf numFmtId="38" fontId="108" fillId="0" borderId="51" xfId="0" applyNumberFormat="1" applyFont="1" applyFill="1" applyBorder="1"/>
    <xf numFmtId="37" fontId="108" fillId="0" borderId="0" xfId="0" applyNumberFormat="1" applyFont="1" applyBorder="1"/>
    <xf numFmtId="0" fontId="114" fillId="0" borderId="0" xfId="49155" applyFont="1"/>
    <xf numFmtId="49" fontId="84" fillId="0" borderId="0" xfId="49155" applyNumberFormat="1" applyFont="1" applyAlignment="1">
      <alignment horizontal="left"/>
    </xf>
    <xf numFmtId="37" fontId="84" fillId="0" borderId="0" xfId="49155" applyNumberFormat="1" applyFont="1" applyFill="1"/>
    <xf numFmtId="37" fontId="84" fillId="0" borderId="0" xfId="49155" applyNumberFormat="1" applyFont="1"/>
    <xf numFmtId="49" fontId="84" fillId="0" borderId="0" xfId="49155" applyNumberFormat="1" applyFont="1"/>
    <xf numFmtId="0" fontId="2" fillId="0" borderId="0" xfId="0" applyFont="1"/>
    <xf numFmtId="0" fontId="84" fillId="0" borderId="0" xfId="49155" applyFont="1"/>
    <xf numFmtId="0" fontId="0" fillId="0" borderId="0" xfId="0" applyFont="1"/>
    <xf numFmtId="0" fontId="84" fillId="0" borderId="0" xfId="49214" applyFont="1"/>
    <xf numFmtId="37" fontId="84" fillId="0" borderId="0" xfId="49215" applyNumberFormat="1" applyFont="1" applyFill="1"/>
    <xf numFmtId="37" fontId="84" fillId="0" borderId="0" xfId="49215" applyNumberFormat="1" applyFont="1"/>
    <xf numFmtId="37" fontId="84" fillId="0" borderId="0" xfId="49214" applyNumberFormat="1" applyFont="1" applyFill="1"/>
    <xf numFmtId="37" fontId="84" fillId="0" borderId="0" xfId="49215" applyNumberFormat="1" applyFont="1" applyFill="1" applyBorder="1"/>
    <xf numFmtId="37" fontId="84" fillId="0" borderId="0" xfId="49215" applyNumberFormat="1" applyFont="1" applyBorder="1"/>
    <xf numFmtId="37" fontId="84" fillId="0" borderId="0" xfId="49214" applyNumberFormat="1" applyFont="1" applyFill="1" applyBorder="1"/>
    <xf numFmtId="14" fontId="108" fillId="0" borderId="0" xfId="0" applyNumberFormat="1" applyFont="1" applyFill="1"/>
    <xf numFmtId="165" fontId="108" fillId="0" borderId="0" xfId="49116" applyNumberFormat="1" applyFont="1" applyFill="1"/>
    <xf numFmtId="0" fontId="108" fillId="0" borderId="0" xfId="0" applyFont="1" applyFill="1" applyAlignment="1">
      <alignment horizontal="center"/>
    </xf>
    <xf numFmtId="165" fontId="108" fillId="0" borderId="0" xfId="0" applyNumberFormat="1" applyFont="1" applyBorder="1" applyAlignment="1">
      <alignment horizontal="center"/>
    </xf>
    <xf numFmtId="0" fontId="17" fillId="0" borderId="0" xfId="0" applyFont="1"/>
    <xf numFmtId="37" fontId="17" fillId="0" borderId="0" xfId="0" applyNumberFormat="1" applyFont="1"/>
    <xf numFmtId="165" fontId="0" fillId="0" borderId="0" xfId="0" applyNumberFormat="1" applyFont="1"/>
    <xf numFmtId="0" fontId="123" fillId="0" borderId="0" xfId="0" applyFont="1"/>
    <xf numFmtId="9" fontId="108" fillId="0" borderId="0" xfId="0" applyNumberFormat="1" applyFont="1"/>
    <xf numFmtId="0" fontId="111" fillId="0" borderId="0" xfId="183" applyFont="1" applyFill="1"/>
    <xf numFmtId="0" fontId="112" fillId="0" borderId="0" xfId="183" applyFont="1" applyFill="1"/>
    <xf numFmtId="49" fontId="111" fillId="0" borderId="0" xfId="183" applyNumberFormat="1" applyFont="1"/>
    <xf numFmtId="38" fontId="111" fillId="0" borderId="0" xfId="183" applyNumberFormat="1" applyFont="1"/>
    <xf numFmtId="49" fontId="111" fillId="0" borderId="0" xfId="183" applyNumberFormat="1" applyFont="1" applyFill="1"/>
    <xf numFmtId="38" fontId="111" fillId="0" borderId="0" xfId="183" applyNumberFormat="1" applyFont="1" applyFill="1"/>
    <xf numFmtId="14" fontId="114" fillId="0" borderId="0" xfId="49116" applyNumberFormat="1" applyFont="1" applyAlignment="1">
      <alignment horizontal="left"/>
    </xf>
    <xf numFmtId="38" fontId="112" fillId="0" borderId="0" xfId="183" applyNumberFormat="1" applyFont="1"/>
    <xf numFmtId="38" fontId="111" fillId="0" borderId="51" xfId="183" applyNumberFormat="1" applyFont="1" applyBorder="1"/>
    <xf numFmtId="0" fontId="110" fillId="0" borderId="0" xfId="0" applyFont="1" applyAlignment="1">
      <alignment horizontal="center"/>
    </xf>
    <xf numFmtId="37" fontId="112" fillId="0" borderId="0" xfId="0" applyNumberFormat="1" applyFont="1" applyFill="1" applyAlignment="1">
      <alignment horizontal="right"/>
    </xf>
    <xf numFmtId="165" fontId="110" fillId="0" borderId="0" xfId="0" applyNumberFormat="1" applyFont="1" applyFill="1"/>
    <xf numFmtId="0" fontId="109" fillId="0" borderId="0" xfId="0" applyFont="1" applyFill="1"/>
    <xf numFmtId="165" fontId="110" fillId="0" borderId="0" xfId="49116" applyNumberFormat="1" applyFont="1" applyBorder="1"/>
    <xf numFmtId="43" fontId="110" fillId="0" borderId="51" xfId="49116" applyNumberFormat="1" applyFont="1" applyBorder="1"/>
    <xf numFmtId="38" fontId="108" fillId="0" borderId="0" xfId="49116" applyNumberFormat="1" applyFont="1"/>
    <xf numFmtId="38" fontId="108" fillId="0" borderId="0" xfId="49116" applyNumberFormat="1" applyFont="1" applyBorder="1"/>
    <xf numFmtId="38" fontId="108" fillId="0" borderId="51" xfId="49116" applyNumberFormat="1" applyFont="1" applyBorder="1"/>
    <xf numFmtId="0" fontId="110" fillId="0" borderId="0" xfId="0" applyFont="1" applyAlignment="1">
      <alignment horizontal="right"/>
    </xf>
    <xf numFmtId="0" fontId="108" fillId="0" borderId="0" xfId="0" applyFont="1" applyAlignment="1">
      <alignment horizontal="right"/>
    </xf>
    <xf numFmtId="0" fontId="110" fillId="0" borderId="0" xfId="0" quotePrefix="1" applyFont="1"/>
    <xf numFmtId="0" fontId="110" fillId="0" borderId="52" xfId="0" applyFont="1" applyFill="1" applyBorder="1"/>
    <xf numFmtId="176" fontId="110" fillId="0" borderId="53" xfId="0" applyNumberFormat="1" applyFont="1" applyFill="1" applyBorder="1"/>
    <xf numFmtId="43" fontId="107" fillId="0" borderId="0" xfId="49116" quotePrefix="1" applyFont="1" applyBorder="1" applyAlignment="1">
      <alignment horizontal="center"/>
    </xf>
    <xf numFmtId="43" fontId="107" fillId="95" borderId="0" xfId="49116" quotePrefix="1" applyFont="1" applyFill="1" applyAlignment="1">
      <alignment horizontal="center"/>
    </xf>
    <xf numFmtId="43" fontId="84" fillId="0" borderId="48" xfId="49116" quotePrefix="1" applyFont="1" applyFill="1" applyBorder="1" applyAlignment="1">
      <alignment horizontal="center" wrapText="1"/>
    </xf>
    <xf numFmtId="43" fontId="84" fillId="95" borderId="0" xfId="49116" quotePrefix="1" applyFont="1" applyFill="1" applyAlignment="1">
      <alignment horizontal="center" wrapText="1"/>
    </xf>
    <xf numFmtId="43" fontId="108" fillId="0" borderId="0" xfId="49116" applyFont="1"/>
    <xf numFmtId="43" fontId="108" fillId="0" borderId="0" xfId="49116" quotePrefix="1" applyFont="1"/>
    <xf numFmtId="43" fontId="108" fillId="95" borderId="0" xfId="49116" applyFont="1" applyFill="1"/>
    <xf numFmtId="165" fontId="108" fillId="69" borderId="0" xfId="49116" applyNumberFormat="1" applyFont="1" applyFill="1"/>
    <xf numFmtId="0" fontId="84" fillId="98" borderId="0" xfId="0" applyFont="1" applyFill="1"/>
    <xf numFmtId="3" fontId="108" fillId="98" borderId="0" xfId="0" applyNumberFormat="1" applyFont="1" applyFill="1"/>
    <xf numFmtId="0" fontId="0" fillId="98" borderId="0" xfId="0" applyFill="1"/>
    <xf numFmtId="0" fontId="108" fillId="98" borderId="0" xfId="0" applyFont="1" applyFill="1"/>
    <xf numFmtId="0" fontId="108" fillId="98" borderId="0" xfId="49154" applyFont="1" applyFill="1"/>
    <xf numFmtId="3" fontId="108" fillId="98" borderId="0" xfId="49154" applyNumberFormat="1" applyFont="1" applyFill="1"/>
    <xf numFmtId="3" fontId="108" fillId="98" borderId="51" xfId="0" applyNumberFormat="1" applyFont="1" applyFill="1" applyBorder="1"/>
    <xf numFmtId="3" fontId="110" fillId="98" borderId="0" xfId="0" applyNumberFormat="1" applyFont="1" applyFill="1" applyBorder="1"/>
    <xf numFmtId="3" fontId="0" fillId="98" borderId="0" xfId="0" applyNumberFormat="1" applyFill="1"/>
    <xf numFmtId="3" fontId="0" fillId="98" borderId="51" xfId="0" applyNumberFormat="1" applyFill="1" applyBorder="1"/>
    <xf numFmtId="38" fontId="0" fillId="98" borderId="0" xfId="0" applyNumberFormat="1" applyFill="1"/>
    <xf numFmtId="3" fontId="0" fillId="98" borderId="0" xfId="0" applyNumberFormat="1" applyFill="1" applyBorder="1"/>
    <xf numFmtId="0" fontId="0" fillId="98" borderId="0" xfId="0" applyFill="1" applyBorder="1"/>
    <xf numFmtId="38" fontId="108" fillId="69" borderId="0" xfId="49116" applyNumberFormat="1" applyFont="1" applyFill="1"/>
    <xf numFmtId="9" fontId="108" fillId="0" borderId="0" xfId="0" applyNumberFormat="1" applyFont="1" applyBorder="1" applyAlignment="1">
      <alignment horizontal="center"/>
    </xf>
    <xf numFmtId="49" fontId="84" fillId="0" borderId="0" xfId="49242" applyNumberFormat="1" applyFont="1" applyBorder="1"/>
    <xf numFmtId="37" fontId="84" fillId="0" borderId="0" xfId="49242" applyNumberFormat="1" applyFont="1" applyBorder="1"/>
    <xf numFmtId="49" fontId="84" fillId="0" borderId="0" xfId="49242" applyNumberFormat="1" applyFont="1" applyFill="1" applyBorder="1"/>
    <xf numFmtId="49" fontId="84" fillId="0" borderId="0" xfId="49244" applyNumberFormat="1" applyFont="1" applyBorder="1"/>
    <xf numFmtId="37" fontId="84" fillId="0" borderId="0" xfId="49244" applyNumberFormat="1" applyFont="1" applyBorder="1"/>
    <xf numFmtId="49" fontId="84" fillId="0" borderId="0" xfId="49246" applyNumberFormat="1" applyFont="1" applyBorder="1"/>
    <xf numFmtId="37" fontId="84" fillId="0" borderId="0" xfId="49246" applyNumberFormat="1" applyFont="1" applyBorder="1"/>
    <xf numFmtId="49" fontId="84" fillId="0" borderId="0" xfId="49246" applyNumberFormat="1" applyFont="1" applyFill="1" applyBorder="1"/>
    <xf numFmtId="0" fontId="84" fillId="0" borderId="0" xfId="49241" applyFont="1" applyBorder="1" applyAlignment="1">
      <alignment horizontal="center"/>
    </xf>
    <xf numFmtId="0" fontId="111" fillId="0" borderId="0" xfId="181" applyFont="1" applyFill="1" applyBorder="1" applyAlignment="1">
      <alignment horizontal="right"/>
    </xf>
    <xf numFmtId="37" fontId="108" fillId="0" borderId="48" xfId="0" applyNumberFormat="1" applyFont="1" applyBorder="1"/>
    <xf numFmtId="37" fontId="111" fillId="0" borderId="0" xfId="49465" applyNumberFormat="1" applyFont="1" applyBorder="1"/>
    <xf numFmtId="37" fontId="111" fillId="0" borderId="48" xfId="49465" applyNumberFormat="1" applyFont="1" applyBorder="1"/>
    <xf numFmtId="37" fontId="111" fillId="0" borderId="0" xfId="49490" applyNumberFormat="1" applyFont="1" applyBorder="1"/>
    <xf numFmtId="37" fontId="111" fillId="0" borderId="48" xfId="49490" applyNumberFormat="1" applyFont="1" applyBorder="1"/>
    <xf numFmtId="1" fontId="0" fillId="0" borderId="0" xfId="0" applyNumberFormat="1"/>
    <xf numFmtId="165" fontId="0" fillId="0" borderId="0" xfId="0" applyNumberFormat="1"/>
    <xf numFmtId="37" fontId="0" fillId="0" borderId="0" xfId="0" applyNumberFormat="1"/>
    <xf numFmtId="37" fontId="111" fillId="69" borderId="0" xfId="49116" applyNumberFormat="1" applyFont="1" applyFill="1"/>
    <xf numFmtId="0" fontId="0" fillId="69" borderId="0" xfId="0" applyFill="1"/>
    <xf numFmtId="165" fontId="0" fillId="69" borderId="0" xfId="49116" applyNumberFormat="1" applyFont="1" applyFill="1"/>
    <xf numFmtId="0" fontId="108" fillId="69" borderId="0" xfId="0" applyFont="1" applyFill="1"/>
    <xf numFmtId="0" fontId="109" fillId="69" borderId="0" xfId="0" applyFont="1" applyFill="1" applyAlignment="1">
      <alignment horizontal="center"/>
    </xf>
    <xf numFmtId="0" fontId="108" fillId="69" borderId="0" xfId="0" quotePrefix="1" applyFont="1" applyFill="1"/>
    <xf numFmtId="43" fontId="108" fillId="69" borderId="0" xfId="49116" applyFont="1" applyFill="1"/>
    <xf numFmtId="43" fontId="108" fillId="69" borderId="0" xfId="49116" quotePrefix="1" applyFont="1" applyFill="1"/>
    <xf numFmtId="37" fontId="111" fillId="97" borderId="0" xfId="49116" applyNumberFormat="1" applyFont="1" applyFill="1"/>
    <xf numFmtId="0" fontId="110" fillId="0" borderId="49" xfId="0" applyFont="1" applyFill="1" applyBorder="1" applyAlignment="1">
      <alignment horizontal="center"/>
    </xf>
    <xf numFmtId="14" fontId="110" fillId="0" borderId="31" xfId="0" applyNumberFormat="1" applyFont="1" applyFill="1" applyBorder="1" applyAlignment="1">
      <alignment horizontal="center"/>
    </xf>
    <xf numFmtId="165" fontId="110" fillId="0" borderId="50" xfId="0" applyNumberFormat="1" applyFont="1" applyFill="1" applyBorder="1"/>
    <xf numFmtId="165" fontId="108" fillId="0" borderId="16" xfId="0" applyNumberFormat="1" applyFont="1" applyFill="1" applyBorder="1"/>
    <xf numFmtId="0" fontId="119" fillId="0" borderId="0" xfId="0" applyFont="1" applyFill="1"/>
    <xf numFmtId="0" fontId="108" fillId="99" borderId="0" xfId="0" applyFont="1" applyFill="1" applyAlignment="1">
      <alignment horizontal="center"/>
    </xf>
    <xf numFmtId="165" fontId="110" fillId="0" borderId="0" xfId="49116" applyNumberFormat="1" applyFont="1" applyFill="1"/>
    <xf numFmtId="0" fontId="108" fillId="0" borderId="52" xfId="0" applyFont="1" applyBorder="1"/>
    <xf numFmtId="10" fontId="108" fillId="0" borderId="53" xfId="49544" applyNumberFormat="1" applyFont="1" applyBorder="1"/>
    <xf numFmtId="38" fontId="108" fillId="0" borderId="0" xfId="0" applyNumberFormat="1" applyFont="1"/>
    <xf numFmtId="0" fontId="110" fillId="0" borderId="0" xfId="0" applyFont="1" applyFill="1" applyAlignment="1">
      <alignment horizontal="right"/>
    </xf>
    <xf numFmtId="38" fontId="108" fillId="0" borderId="51" xfId="0" applyNumberFormat="1" applyFont="1" applyBorder="1"/>
    <xf numFmtId="14" fontId="108" fillId="0" borderId="0" xfId="0" applyNumberFormat="1" applyFont="1" applyAlignment="1">
      <alignment horizontal="right"/>
    </xf>
    <xf numFmtId="0" fontId="110" fillId="0" borderId="48" xfId="0" applyFont="1" applyBorder="1"/>
    <xf numFmtId="0" fontId="108" fillId="101" borderId="0" xfId="0" applyFont="1" applyFill="1" applyAlignment="1">
      <alignment horizontal="center"/>
    </xf>
    <xf numFmtId="37" fontId="111" fillId="100" borderId="0" xfId="49116" applyNumberFormat="1" applyFont="1" applyFill="1"/>
    <xf numFmtId="37" fontId="0" fillId="100" borderId="0" xfId="0" applyNumberFormat="1" applyFill="1"/>
    <xf numFmtId="37" fontId="111" fillId="100" borderId="0" xfId="44148" applyNumberFormat="1" applyFont="1" applyFill="1"/>
    <xf numFmtId="0" fontId="0" fillId="100" borderId="0" xfId="0" applyFill="1"/>
    <xf numFmtId="165" fontId="0" fillId="100" borderId="0" xfId="49116" applyNumberFormat="1" applyFont="1" applyFill="1"/>
    <xf numFmtId="37" fontId="15" fillId="0" borderId="0" xfId="0" applyNumberFormat="1" applyFont="1"/>
    <xf numFmtId="0" fontId="111" fillId="102" borderId="0" xfId="0" applyFont="1" applyFill="1"/>
    <xf numFmtId="37" fontId="111" fillId="102" borderId="0" xfId="49116" applyNumberFormat="1" applyFont="1" applyFill="1" applyBorder="1"/>
    <xf numFmtId="37" fontId="111" fillId="102" borderId="0" xfId="0" applyNumberFormat="1" applyFont="1" applyFill="1"/>
    <xf numFmtId="0" fontId="131" fillId="0" borderId="0" xfId="0" applyFont="1"/>
    <xf numFmtId="0" fontId="108" fillId="97" borderId="0" xfId="0" applyFont="1" applyFill="1"/>
    <xf numFmtId="41" fontId="108" fillId="0" borderId="48" xfId="49150" applyFont="1" applyFill="1" applyBorder="1"/>
    <xf numFmtId="165" fontId="110" fillId="0" borderId="49" xfId="49116" applyNumberFormat="1" applyFont="1" applyFill="1" applyBorder="1" applyAlignment="1">
      <alignment horizontal="center"/>
    </xf>
    <xf numFmtId="165" fontId="110" fillId="0" borderId="50" xfId="49116" applyNumberFormat="1" applyFont="1" applyFill="1" applyBorder="1"/>
    <xf numFmtId="165" fontId="108" fillId="0" borderId="16" xfId="49116" applyNumberFormat="1" applyFont="1" applyFill="1" applyBorder="1"/>
    <xf numFmtId="165" fontId="111" fillId="0" borderId="0" xfId="49116" applyNumberFormat="1" applyFont="1" applyFill="1" applyAlignment="1">
      <alignment horizontal="right"/>
    </xf>
    <xf numFmtId="0" fontId="131" fillId="0" borderId="0" xfId="0" applyFont="1" applyAlignment="1">
      <alignment horizontal="right"/>
    </xf>
    <xf numFmtId="43" fontId="131" fillId="0" borderId="0" xfId="49116" applyFont="1"/>
    <xf numFmtId="43" fontId="131" fillId="0" borderId="48" xfId="49116" applyFont="1" applyBorder="1"/>
    <xf numFmtId="14" fontId="131" fillId="0" borderId="0" xfId="0" applyNumberFormat="1" applyFont="1" applyAlignment="1">
      <alignment horizontal="right"/>
    </xf>
    <xf numFmtId="43" fontId="131" fillId="0" borderId="50" xfId="49116" applyFont="1" applyBorder="1"/>
    <xf numFmtId="165" fontId="108" fillId="0" borderId="0" xfId="0" applyNumberFormat="1" applyFont="1" applyFill="1" applyAlignment="1">
      <alignment horizontal="center"/>
    </xf>
    <xf numFmtId="37" fontId="108" fillId="0" borderId="0" xfId="0" applyNumberFormat="1" applyFont="1" applyFill="1"/>
    <xf numFmtId="0" fontId="110" fillId="0" borderId="0" xfId="0" applyFont="1" applyFill="1" applyAlignment="1">
      <alignment horizontal="center"/>
    </xf>
    <xf numFmtId="165" fontId="110" fillId="0" borderId="0" xfId="0" applyNumberFormat="1" applyFont="1" applyFill="1" applyAlignment="1">
      <alignment horizontal="center"/>
    </xf>
    <xf numFmtId="37" fontId="110" fillId="0" borderId="0" xfId="0" applyNumberFormat="1" applyFont="1" applyFill="1"/>
    <xf numFmtId="165" fontId="84" fillId="0" borderId="0" xfId="49116" applyNumberFormat="1" applyFont="1" applyFill="1"/>
    <xf numFmtId="37" fontId="0" fillId="0" borderId="0" xfId="0" applyNumberFormat="1" applyFill="1"/>
    <xf numFmtId="37" fontId="108" fillId="100" borderId="0" xfId="0" applyNumberFormat="1" applyFont="1" applyFill="1"/>
    <xf numFmtId="0" fontId="108" fillId="100" borderId="0" xfId="0" applyFont="1" applyFill="1"/>
    <xf numFmtId="165" fontId="108" fillId="100" borderId="0" xfId="49116" applyNumberFormat="1" applyFont="1" applyFill="1"/>
    <xf numFmtId="0" fontId="111" fillId="69" borderId="0" xfId="0" applyFont="1" applyFill="1" applyAlignment="1">
      <alignment horizontal="left"/>
    </xf>
    <xf numFmtId="0" fontId="108" fillId="69" borderId="0" xfId="0" applyFont="1" applyFill="1" applyAlignment="1">
      <alignment horizontal="left"/>
    </xf>
    <xf numFmtId="43" fontId="131" fillId="97" borderId="0" xfId="49116" applyFont="1" applyFill="1"/>
    <xf numFmtId="37" fontId="108" fillId="0" borderId="0" xfId="49116" applyNumberFormat="1" applyFont="1"/>
    <xf numFmtId="165" fontId="0" fillId="0" borderId="48" xfId="0" applyNumberFormat="1" applyBorder="1"/>
    <xf numFmtId="43" fontId="112" fillId="0" borderId="0" xfId="0" applyNumberFormat="1" applyFont="1" applyFill="1"/>
    <xf numFmtId="37" fontId="111" fillId="69" borderId="0" xfId="0" applyNumberFormat="1" applyFont="1" applyFill="1"/>
    <xf numFmtId="0" fontId="118" fillId="0" borderId="0" xfId="0" applyFont="1" applyFill="1" applyAlignment="1">
      <alignment horizontal="left"/>
    </xf>
    <xf numFmtId="0" fontId="107" fillId="0" borderId="0" xfId="0" applyFont="1" applyFill="1"/>
    <xf numFmtId="0" fontId="108" fillId="0" borderId="31" xfId="0" applyFont="1" applyFill="1" applyBorder="1"/>
    <xf numFmtId="0" fontId="110" fillId="0" borderId="49" xfId="0" applyFont="1" applyFill="1" applyBorder="1"/>
    <xf numFmtId="0" fontId="110" fillId="0" borderId="31" xfId="0" applyFont="1" applyFill="1" applyBorder="1" applyAlignment="1">
      <alignment horizontal="center"/>
    </xf>
    <xf numFmtId="14" fontId="110" fillId="0" borderId="31" xfId="49116" applyNumberFormat="1" applyFont="1" applyFill="1" applyBorder="1" applyAlignment="1">
      <alignment horizontal="center"/>
    </xf>
    <xf numFmtId="0" fontId="114" fillId="0" borderId="0" xfId="0" applyFont="1" applyFill="1"/>
    <xf numFmtId="165" fontId="108" fillId="0" borderId="0" xfId="0" applyNumberFormat="1" applyFont="1" applyFill="1" applyBorder="1"/>
    <xf numFmtId="165" fontId="110" fillId="0" borderId="51" xfId="0" applyNumberFormat="1" applyFont="1" applyFill="1" applyBorder="1"/>
    <xf numFmtId="165" fontId="108" fillId="0" borderId="0" xfId="49116" applyNumberFormat="1" applyFont="1" applyFill="1" applyBorder="1"/>
    <xf numFmtId="165" fontId="119" fillId="0" borderId="0" xfId="49116" applyNumberFormat="1" applyFont="1" applyFill="1"/>
    <xf numFmtId="0" fontId="108" fillId="0" borderId="0" xfId="0" applyFont="1" applyFill="1" applyAlignment="1">
      <alignment horizontal="right"/>
    </xf>
    <xf numFmtId="165" fontId="127" fillId="0" borderId="0" xfId="49116" applyNumberFormat="1" applyFont="1" applyFill="1" applyBorder="1" applyAlignment="1">
      <alignment horizontal="center"/>
    </xf>
    <xf numFmtId="0" fontId="127" fillId="0" borderId="0" xfId="0" applyFont="1" applyFill="1" applyBorder="1" applyAlignment="1">
      <alignment horizontal="center"/>
    </xf>
    <xf numFmtId="43" fontId="108" fillId="0" borderId="0" xfId="49116" applyFont="1" applyFill="1"/>
    <xf numFmtId="165" fontId="84" fillId="0" borderId="0" xfId="0" applyNumberFormat="1" applyFont="1" applyFill="1" applyAlignment="1">
      <alignment horizontal="right"/>
    </xf>
    <xf numFmtId="165" fontId="108" fillId="0" borderId="0" xfId="0" applyNumberFormat="1" applyFont="1" applyFill="1" applyAlignment="1">
      <alignment horizontal="right"/>
    </xf>
    <xf numFmtId="165" fontId="108" fillId="0" borderId="48" xfId="0" applyNumberFormat="1" applyFont="1" applyFill="1" applyBorder="1"/>
    <xf numFmtId="37" fontId="108" fillId="0" borderId="0" xfId="0" applyNumberFormat="1" applyFont="1" applyFill="1" applyBorder="1"/>
    <xf numFmtId="41" fontId="108" fillId="0" borderId="0" xfId="0" applyNumberFormat="1" applyFont="1" applyFill="1" applyBorder="1"/>
    <xf numFmtId="37" fontId="108" fillId="69" borderId="0" xfId="0" applyNumberFormat="1" applyFont="1" applyFill="1"/>
    <xf numFmtId="0" fontId="60" fillId="0" borderId="0" xfId="49547">
      <alignment horizontal="center" wrapText="1"/>
    </xf>
    <xf numFmtId="0" fontId="60" fillId="0" borderId="54" xfId="49548">
      <alignment horizontal="center" wrapText="1"/>
    </xf>
    <xf numFmtId="37" fontId="0" fillId="0" borderId="0" xfId="49549" applyFont="1"/>
    <xf numFmtId="0" fontId="60" fillId="0" borderId="0" xfId="49550"/>
    <xf numFmtId="37" fontId="0" fillId="0" borderId="55" xfId="49551" applyFont="1"/>
    <xf numFmtId="0" fontId="0" fillId="0" borderId="0" xfId="0"/>
    <xf numFmtId="0" fontId="0" fillId="0" borderId="0" xfId="0"/>
    <xf numFmtId="37" fontId="0" fillId="97" borderId="0" xfId="49549" applyFont="1" applyFill="1"/>
    <xf numFmtId="0" fontId="19" fillId="0" borderId="0" xfId="18465"/>
    <xf numFmtId="0" fontId="60" fillId="0" borderId="56" xfId="49552">
      <alignment horizontal="center" wrapText="1"/>
    </xf>
    <xf numFmtId="0" fontId="19" fillId="0" borderId="0" xfId="18465" quotePrefix="1"/>
    <xf numFmtId="37" fontId="19" fillId="0" borderId="0" xfId="49549"/>
    <xf numFmtId="0" fontId="19" fillId="0" borderId="0" xfId="49553">
      <alignment horizontal="left" indent="1"/>
    </xf>
    <xf numFmtId="37" fontId="19" fillId="0" borderId="56" xfId="49554"/>
    <xf numFmtId="37" fontId="19" fillId="0" borderId="55" xfId="49551"/>
    <xf numFmtId="37" fontId="0" fillId="0" borderId="0" xfId="49549" applyFont="1" applyFill="1"/>
    <xf numFmtId="37" fontId="0" fillId="69" borderId="0" xfId="49549" applyFont="1" applyFill="1"/>
    <xf numFmtId="37" fontId="0" fillId="69" borderId="0" xfId="0" applyNumberFormat="1" applyFill="1"/>
    <xf numFmtId="0" fontId="108" fillId="0" borderId="0" xfId="0" applyFont="1" applyFill="1" applyBorder="1" applyAlignment="1">
      <alignment horizontal="right"/>
    </xf>
    <xf numFmtId="0" fontId="134" fillId="0" borderId="0" xfId="0" applyFont="1" applyAlignment="1">
      <alignment horizontal="right"/>
    </xf>
    <xf numFmtId="0" fontId="135" fillId="0" borderId="0" xfId="0" applyFont="1"/>
    <xf numFmtId="0" fontId="134" fillId="0" borderId="0" xfId="0" applyFont="1"/>
    <xf numFmtId="0" fontId="0" fillId="103" borderId="0" xfId="0" applyFill="1"/>
    <xf numFmtId="0" fontId="15" fillId="103" borderId="0" xfId="0" applyFont="1" applyFill="1"/>
    <xf numFmtId="0" fontId="60" fillId="103" borderId="0" xfId="49547" applyFill="1">
      <alignment horizontal="center" wrapText="1"/>
    </xf>
    <xf numFmtId="0" fontId="60" fillId="103" borderId="54" xfId="49548" applyFill="1">
      <alignment horizontal="center" wrapText="1"/>
    </xf>
    <xf numFmtId="37" fontId="0" fillId="103" borderId="0" xfId="49549" applyFont="1" applyFill="1"/>
    <xf numFmtId="37" fontId="0" fillId="103" borderId="55" xfId="49551" applyFont="1" applyFill="1"/>
    <xf numFmtId="37" fontId="0" fillId="103" borderId="0" xfId="0" applyNumberFormat="1" applyFill="1"/>
    <xf numFmtId="0" fontId="0" fillId="0" borderId="0" xfId="0"/>
    <xf numFmtId="165" fontId="0" fillId="0" borderId="0" xfId="49116" applyNumberFormat="1" applyFont="1"/>
    <xf numFmtId="43" fontId="0" fillId="0" borderId="0" xfId="49116" applyFont="1"/>
    <xf numFmtId="43" fontId="112" fillId="0" borderId="0" xfId="49116" applyFont="1" applyFill="1"/>
    <xf numFmtId="0" fontId="0" fillId="0" borderId="0" xfId="0"/>
    <xf numFmtId="0" fontId="0" fillId="0" borderId="0" xfId="0"/>
    <xf numFmtId="165" fontId="111" fillId="0" borderId="0" xfId="79" quotePrefix="1" applyNumberFormat="1" applyFont="1" applyFill="1" applyAlignment="1">
      <alignment horizontal="left"/>
    </xf>
    <xf numFmtId="0" fontId="137" fillId="104" borderId="0" xfId="0" quotePrefix="1" applyFont="1" applyFill="1"/>
    <xf numFmtId="165" fontId="112" fillId="69" borderId="52" xfId="79" quotePrefix="1" applyNumberFormat="1" applyFont="1" applyFill="1" applyBorder="1" applyAlignment="1">
      <alignment horizontal="left"/>
    </xf>
    <xf numFmtId="165" fontId="112" fillId="0" borderId="15" xfId="79" quotePrefix="1" applyNumberFormat="1" applyFont="1" applyFill="1" applyBorder="1" applyAlignment="1">
      <alignment horizontal="left"/>
    </xf>
    <xf numFmtId="165" fontId="112" fillId="69" borderId="15" xfId="79" quotePrefix="1" applyNumberFormat="1" applyFont="1" applyFill="1" applyBorder="1" applyAlignment="1">
      <alignment horizontal="left"/>
    </xf>
    <xf numFmtId="165" fontId="112" fillId="0" borderId="53" xfId="182" quotePrefix="1" applyNumberFormat="1" applyFont="1" applyFill="1" applyBorder="1" applyAlignment="1"/>
    <xf numFmtId="0" fontId="137" fillId="0" borderId="0" xfId="0" applyFont="1"/>
    <xf numFmtId="165" fontId="138" fillId="0" borderId="0" xfId="79" quotePrefix="1" applyNumberFormat="1" applyFont="1" applyFill="1" applyAlignment="1">
      <alignment horizontal="left"/>
    </xf>
    <xf numFmtId="0" fontId="113" fillId="0" borderId="0" xfId="0" applyFont="1"/>
    <xf numFmtId="0" fontId="139" fillId="0" borderId="0" xfId="182" quotePrefix="1" applyFont="1"/>
    <xf numFmtId="165" fontId="84" fillId="0" borderId="0" xfId="79" quotePrefix="1" applyNumberFormat="1" applyFont="1" applyFill="1" applyAlignment="1">
      <alignment horizontal="left"/>
    </xf>
    <xf numFmtId="0" fontId="84" fillId="0" borderId="0" xfId="182" applyFont="1"/>
    <xf numFmtId="0" fontId="137" fillId="0" borderId="0" xfId="0" quotePrefix="1" applyFont="1"/>
    <xf numFmtId="0" fontId="111" fillId="0" borderId="56" xfId="186" quotePrefix="1" applyFont="1" applyBorder="1" applyAlignment="1">
      <alignment wrapText="1"/>
    </xf>
    <xf numFmtId="0" fontId="111" fillId="0" borderId="56" xfId="186" quotePrefix="1" applyFont="1" applyBorder="1" applyAlignment="1">
      <alignment horizontal="center" wrapText="1"/>
    </xf>
    <xf numFmtId="0" fontId="19" fillId="0" borderId="0" xfId="182" quotePrefix="1" applyFont="1"/>
    <xf numFmtId="0" fontId="19" fillId="0" borderId="0" xfId="182" applyFont="1"/>
    <xf numFmtId="0" fontId="111" fillId="0" borderId="0" xfId="0" quotePrefix="1" applyFont="1"/>
    <xf numFmtId="165" fontId="137" fillId="0" borderId="0" xfId="49555" quotePrefix="1" applyNumberFormat="1" applyFont="1" applyFill="1"/>
    <xf numFmtId="165" fontId="137" fillId="0" borderId="0" xfId="49555" applyNumberFormat="1" applyFont="1" applyFill="1" applyBorder="1"/>
    <xf numFmtId="165" fontId="137" fillId="0" borderId="0" xfId="49555" quotePrefix="1" applyNumberFormat="1" applyFont="1" applyFill="1" applyBorder="1"/>
    <xf numFmtId="0" fontId="137" fillId="0" borderId="0" xfId="0" applyFont="1" applyFill="1" applyBorder="1"/>
    <xf numFmtId="0" fontId="140" fillId="105" borderId="0" xfId="0" quotePrefix="1" applyFont="1" applyFill="1"/>
    <xf numFmtId="0" fontId="112" fillId="105" borderId="0" xfId="0" quotePrefix="1" applyFont="1" applyFill="1"/>
    <xf numFmtId="165" fontId="140" fillId="105" borderId="0" xfId="49555" quotePrefix="1" applyNumberFormat="1" applyFont="1" applyFill="1" applyBorder="1"/>
    <xf numFmtId="0" fontId="141" fillId="0" borderId="0" xfId="0" quotePrefix="1" applyFont="1"/>
    <xf numFmtId="0" fontId="142" fillId="0" borderId="0" xfId="0" quotePrefix="1" applyFont="1" applyFill="1" applyAlignment="1">
      <alignment horizontal="right"/>
    </xf>
    <xf numFmtId="165" fontId="141" fillId="0" borderId="0" xfId="49555" quotePrefix="1" applyNumberFormat="1" applyFont="1" applyFill="1" applyBorder="1"/>
    <xf numFmtId="165" fontId="141" fillId="0" borderId="0" xfId="49555" applyNumberFormat="1" applyFont="1" applyFill="1" applyBorder="1"/>
    <xf numFmtId="0" fontId="141" fillId="104" borderId="0" xfId="0" quotePrefix="1" applyFont="1" applyFill="1"/>
    <xf numFmtId="0" fontId="141" fillId="0" borderId="0" xfId="0" applyFont="1" applyFill="1" applyBorder="1"/>
    <xf numFmtId="0" fontId="141" fillId="0" borderId="0" xfId="0" applyFont="1"/>
    <xf numFmtId="0" fontId="137" fillId="0" borderId="0" xfId="0" quotePrefix="1" applyFont="1" applyFill="1"/>
    <xf numFmtId="0" fontId="111" fillId="0" borderId="0" xfId="0" quotePrefix="1" applyFont="1" applyFill="1"/>
    <xf numFmtId="0" fontId="111" fillId="105" borderId="0" xfId="0" quotePrefix="1" applyFont="1" applyFill="1"/>
    <xf numFmtId="0" fontId="140" fillId="104" borderId="0" xfId="0" quotePrefix="1" applyFont="1" applyFill="1"/>
    <xf numFmtId="0" fontId="140" fillId="0" borderId="0" xfId="0" applyFont="1" applyFill="1" applyBorder="1"/>
    <xf numFmtId="0" fontId="140" fillId="0" borderId="0" xfId="0" applyFont="1"/>
    <xf numFmtId="165" fontId="140" fillId="0" borderId="0" xfId="49555" quotePrefix="1" applyNumberFormat="1" applyFont="1" applyFill="1" applyBorder="1"/>
    <xf numFmtId="165" fontId="140" fillId="0" borderId="0" xfId="49555" applyNumberFormat="1" applyFont="1" applyFill="1" applyBorder="1"/>
    <xf numFmtId="165" fontId="137" fillId="104" borderId="0" xfId="49555" quotePrefix="1" applyNumberFormat="1" applyFont="1" applyFill="1"/>
    <xf numFmtId="165" fontId="137" fillId="0" borderId="0" xfId="49555" applyNumberFormat="1" applyFont="1"/>
    <xf numFmtId="165" fontId="141" fillId="104" borderId="0" xfId="49555" quotePrefix="1" applyNumberFormat="1" applyFont="1" applyFill="1"/>
    <xf numFmtId="165" fontId="141" fillId="0" borderId="0" xfId="49555" applyNumberFormat="1" applyFont="1"/>
    <xf numFmtId="0" fontId="143" fillId="105" borderId="0" xfId="0" quotePrefix="1" applyFont="1" applyFill="1"/>
    <xf numFmtId="0" fontId="144" fillId="0" borderId="0" xfId="0" quotePrefix="1" applyFont="1"/>
    <xf numFmtId="0" fontId="140" fillId="106" borderId="0" xfId="0" quotePrefix="1" applyFont="1" applyFill="1"/>
    <xf numFmtId="0" fontId="144" fillId="106" borderId="0" xfId="0" quotePrefix="1" applyFont="1" applyFill="1"/>
    <xf numFmtId="165" fontId="140" fillId="106" borderId="0" xfId="49555" applyNumberFormat="1" applyFont="1" applyFill="1" applyBorder="1"/>
    <xf numFmtId="165" fontId="140" fillId="104" borderId="0" xfId="49555" quotePrefix="1" applyNumberFormat="1" applyFont="1" applyFill="1"/>
    <xf numFmtId="165" fontId="140" fillId="0" borderId="0" xfId="49555" applyNumberFormat="1" applyFont="1"/>
    <xf numFmtId="0" fontId="140" fillId="0" borderId="0" xfId="0" quotePrefix="1" applyFont="1"/>
    <xf numFmtId="165" fontId="140" fillId="0" borderId="50" xfId="49555" applyNumberFormat="1" applyFont="1" applyFill="1" applyBorder="1"/>
    <xf numFmtId="165" fontId="108" fillId="0" borderId="57" xfId="49555" applyNumberFormat="1" applyFont="1" applyBorder="1" applyAlignment="1">
      <alignment horizontal="right"/>
    </xf>
    <xf numFmtId="165" fontId="137" fillId="0" borderId="58" xfId="49555" applyNumberFormat="1" applyFont="1" applyFill="1" applyBorder="1"/>
    <xf numFmtId="165" fontId="108" fillId="0" borderId="59" xfId="49555" applyNumberFormat="1" applyFont="1" applyBorder="1" applyAlignment="1">
      <alignment horizontal="right"/>
    </xf>
    <xf numFmtId="165" fontId="137" fillId="0" borderId="60" xfId="49555" applyNumberFormat="1" applyFont="1" applyFill="1" applyBorder="1"/>
    <xf numFmtId="165" fontId="108" fillId="0" borderId="56" xfId="0" applyNumberFormat="1" applyFont="1" applyBorder="1" applyAlignment="1">
      <alignment horizontal="center"/>
    </xf>
    <xf numFmtId="0" fontId="0" fillId="0" borderId="0" xfId="0"/>
    <xf numFmtId="0" fontId="0" fillId="0" borderId="0" xfId="0"/>
    <xf numFmtId="165" fontId="137" fillId="0" borderId="0" xfId="49555" applyNumberFormat="1" applyFont="1" applyFill="1"/>
    <xf numFmtId="0" fontId="135" fillId="0" borderId="0" xfId="0" applyFont="1" applyAlignment="1">
      <alignment horizontal="right"/>
    </xf>
    <xf numFmtId="1" fontId="135" fillId="0" borderId="0" xfId="0" applyNumberFormat="1" applyFont="1" applyAlignment="1">
      <alignment horizontal="right"/>
    </xf>
    <xf numFmtId="0" fontId="84" fillId="0" borderId="0" xfId="49553" applyFont="1">
      <alignment horizontal="left" indent="1"/>
    </xf>
    <xf numFmtId="14" fontId="107" fillId="0" borderId="0" xfId="0" applyNumberFormat="1" applyFont="1"/>
    <xf numFmtId="0" fontId="0" fillId="0" borderId="0" xfId="0"/>
    <xf numFmtId="165" fontId="108" fillId="0" borderId="56" xfId="49116" applyNumberFormat="1" applyFont="1" applyBorder="1"/>
    <xf numFmtId="165" fontId="136" fillId="0" borderId="0" xfId="79" quotePrefix="1" applyNumberFormat="1" applyFont="1" applyFill="1" applyAlignment="1">
      <alignment horizontal="left"/>
    </xf>
    <xf numFmtId="0" fontId="18" fillId="107" borderId="0" xfId="0" applyFont="1" applyFill="1" applyAlignment="1">
      <alignment horizontal="center"/>
    </xf>
    <xf numFmtId="0" fontId="0" fillId="0" borderId="0" xfId="0"/>
    <xf numFmtId="37" fontId="112" fillId="69" borderId="0" xfId="49116" applyNumberFormat="1" applyFont="1" applyFill="1"/>
    <xf numFmtId="0" fontId="112" fillId="0" borderId="0" xfId="0" quotePrefix="1" applyFont="1"/>
    <xf numFmtId="165" fontId="136" fillId="0" borderId="0" xfId="79" quotePrefix="1" applyNumberFormat="1" applyFont="1" applyFill="1" applyAlignment="1">
      <alignment horizontal="left"/>
    </xf>
    <xf numFmtId="0" fontId="18" fillId="107" borderId="0" xfId="0" applyFont="1" applyFill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61" xfId="0" applyBorder="1"/>
    <xf numFmtId="0" fontId="0" fillId="0" borderId="49" xfId="0" applyBorder="1" applyAlignment="1">
      <alignment horizontal="right"/>
    </xf>
    <xf numFmtId="0" fontId="0" fillId="0" borderId="62" xfId="0" applyBorder="1"/>
    <xf numFmtId="0" fontId="0" fillId="0" borderId="63" xfId="0" applyBorder="1"/>
    <xf numFmtId="0" fontId="0" fillId="0" borderId="0" xfId="0" applyBorder="1" applyAlignment="1">
      <alignment horizontal="right"/>
    </xf>
    <xf numFmtId="165" fontId="0" fillId="0" borderId="64" xfId="49116" applyNumberFormat="1" applyFont="1" applyBorder="1"/>
    <xf numFmtId="0" fontId="0" fillId="0" borderId="0" xfId="0" applyBorder="1"/>
    <xf numFmtId="37" fontId="131" fillId="0" borderId="0" xfId="0" applyNumberFormat="1" applyFont="1"/>
    <xf numFmtId="37" fontId="112" fillId="108" borderId="0" xfId="49116" applyNumberFormat="1" applyFont="1" applyFill="1"/>
    <xf numFmtId="14" fontId="107" fillId="0" borderId="0" xfId="49116" applyNumberFormat="1" applyFont="1" applyBorder="1" applyAlignment="1">
      <alignment horizontal="left"/>
    </xf>
    <xf numFmtId="0" fontId="111" fillId="0" borderId="0" xfId="0" applyFont="1" applyBorder="1"/>
    <xf numFmtId="0" fontId="84" fillId="0" borderId="0" xfId="0" applyFont="1" applyFill="1" applyBorder="1" applyAlignment="1">
      <alignment horizontal="center"/>
    </xf>
    <xf numFmtId="0" fontId="108" fillId="0" borderId="0" xfId="0" applyFont="1" applyBorder="1" applyAlignment="1">
      <alignment horizontal="center"/>
    </xf>
    <xf numFmtId="165" fontId="108" fillId="0" borderId="67" xfId="0" applyNumberFormat="1" applyFont="1" applyBorder="1"/>
    <xf numFmtId="0" fontId="145" fillId="0" borderId="0" xfId="0" applyFont="1" applyFill="1"/>
    <xf numFmtId="0" fontId="112" fillId="0" borderId="63" xfId="0" applyFont="1" applyFill="1" applyBorder="1"/>
    <xf numFmtId="0" fontId="112" fillId="0" borderId="65" xfId="0" applyFont="1" applyFill="1" applyBorder="1"/>
    <xf numFmtId="0" fontId="112" fillId="0" borderId="66" xfId="0" applyFont="1" applyFill="1" applyBorder="1"/>
    <xf numFmtId="165" fontId="0" fillId="0" borderId="68" xfId="49116" applyNumberFormat="1" applyFont="1" applyBorder="1"/>
    <xf numFmtId="0" fontId="0" fillId="0" borderId="0" xfId="0" applyFill="1" applyBorder="1" applyAlignment="1">
      <alignment horizontal="right"/>
    </xf>
    <xf numFmtId="0" fontId="0" fillId="0" borderId="0" xfId="0" applyAlignment="1">
      <alignment horizontal="right"/>
    </xf>
    <xf numFmtId="165" fontId="0" fillId="0" borderId="67" xfId="0" applyNumberFormat="1" applyBorder="1"/>
    <xf numFmtId="43" fontId="146" fillId="0" borderId="31" xfId="49116" applyFont="1" applyFill="1" applyBorder="1"/>
    <xf numFmtId="165" fontId="0" fillId="0" borderId="0" xfId="0" applyNumberFormat="1" applyBorder="1"/>
    <xf numFmtId="37" fontId="0" fillId="0" borderId="0" xfId="0" applyNumberFormat="1" applyBorder="1"/>
    <xf numFmtId="0" fontId="135" fillId="0" borderId="0" xfId="0" applyFont="1" applyBorder="1"/>
    <xf numFmtId="0" fontId="0" fillId="0" borderId="0" xfId="0"/>
    <xf numFmtId="165" fontId="0" fillId="69" borderId="64" xfId="49116" applyNumberFormat="1" applyFont="1" applyFill="1" applyBorder="1"/>
    <xf numFmtId="165" fontId="108" fillId="0" borderId="55" xfId="49116" applyNumberFormat="1" applyFont="1" applyBorder="1"/>
    <xf numFmtId="165" fontId="136" fillId="0" borderId="0" xfId="79" quotePrefix="1" applyNumberFormat="1" applyFont="1" applyFill="1" applyAlignment="1">
      <alignment horizontal="left"/>
    </xf>
    <xf numFmtId="0" fontId="18" fillId="107" borderId="0" xfId="0" applyFont="1" applyFill="1" applyAlignment="1">
      <alignment horizontal="center"/>
    </xf>
    <xf numFmtId="0" fontId="0" fillId="0" borderId="0" xfId="0"/>
    <xf numFmtId="0" fontId="147" fillId="0" borderId="0" xfId="0" applyFont="1"/>
    <xf numFmtId="165" fontId="84" fillId="0" borderId="0" xfId="0" applyNumberFormat="1" applyFont="1" applyFill="1"/>
    <xf numFmtId="0" fontId="148" fillId="0" borderId="0" xfId="0" applyFont="1"/>
    <xf numFmtId="0" fontId="0" fillId="0" borderId="0" xfId="0"/>
    <xf numFmtId="0" fontId="108" fillId="109" borderId="0" xfId="0" applyFont="1" applyFill="1"/>
    <xf numFmtId="0" fontId="108" fillId="104" borderId="0" xfId="0" applyFont="1" applyFill="1"/>
    <xf numFmtId="0" fontId="108" fillId="110" borderId="0" xfId="0" applyFont="1" applyFill="1"/>
    <xf numFmtId="0" fontId="108" fillId="111" borderId="0" xfId="0" applyFont="1" applyFill="1"/>
    <xf numFmtId="49" fontId="111" fillId="0" borderId="0" xfId="49556" applyNumberFormat="1" applyFont="1" applyAlignment="1">
      <alignment horizontal="center"/>
    </xf>
    <xf numFmtId="49" fontId="111" fillId="0" borderId="0" xfId="49557" applyNumberFormat="1" applyFont="1" applyAlignment="1">
      <alignment horizontal="center"/>
    </xf>
    <xf numFmtId="49" fontId="111" fillId="0" borderId="0" xfId="49557" applyNumberFormat="1" applyFont="1" applyFill="1" applyAlignment="1">
      <alignment horizontal="center"/>
    </xf>
    <xf numFmtId="49" fontId="111" fillId="0" borderId="0" xfId="49558" applyNumberFormat="1" applyFont="1" applyFill="1" applyAlignment="1">
      <alignment horizontal="center"/>
    </xf>
    <xf numFmtId="49" fontId="111" fillId="0" borderId="0" xfId="49559" applyNumberFormat="1" applyFont="1" applyAlignment="1">
      <alignment horizontal="center"/>
    </xf>
    <xf numFmtId="49" fontId="111" fillId="0" borderId="0" xfId="49560" applyNumberFormat="1" applyFont="1" applyAlignment="1">
      <alignment horizontal="center"/>
    </xf>
    <xf numFmtId="49" fontId="111" fillId="0" borderId="0" xfId="49561" applyNumberFormat="1" applyFont="1" applyAlignment="1">
      <alignment horizontal="center"/>
    </xf>
    <xf numFmtId="49" fontId="111" fillId="0" borderId="0" xfId="49561" applyNumberFormat="1" applyFont="1" applyFill="1" applyAlignment="1">
      <alignment horizontal="center"/>
    </xf>
    <xf numFmtId="49" fontId="111" fillId="0" borderId="0" xfId="49562" applyNumberFormat="1" applyFont="1" applyFill="1" applyAlignment="1">
      <alignment horizontal="center"/>
    </xf>
    <xf numFmtId="49" fontId="111" fillId="0" borderId="0" xfId="49563" applyNumberFormat="1" applyFont="1" applyFill="1" applyAlignment="1">
      <alignment horizontal="center"/>
    </xf>
    <xf numFmtId="49" fontId="111" fillId="0" borderId="0" xfId="49564" applyNumberFormat="1" applyFont="1" applyFill="1" applyAlignment="1">
      <alignment horizontal="center"/>
    </xf>
    <xf numFmtId="49" fontId="111" fillId="0" borderId="0" xfId="49565" applyNumberFormat="1" applyFont="1" applyFill="1" applyAlignment="1">
      <alignment horizontal="center"/>
    </xf>
    <xf numFmtId="49" fontId="111" fillId="0" borderId="0" xfId="49566" applyNumberFormat="1" applyFont="1" applyFill="1" applyAlignment="1">
      <alignment horizontal="center"/>
    </xf>
    <xf numFmtId="165" fontId="110" fillId="0" borderId="0" xfId="0" applyNumberFormat="1" applyFont="1" applyFill="1" applyBorder="1"/>
    <xf numFmtId="165" fontId="110" fillId="0" borderId="0" xfId="49116" applyNumberFormat="1" applyFont="1" applyFill="1" applyBorder="1"/>
    <xf numFmtId="0" fontId="137" fillId="0" borderId="0" xfId="0" applyFont="1" applyFill="1"/>
    <xf numFmtId="0" fontId="0" fillId="0" borderId="69" xfId="0" quotePrefix="1" applyNumberFormat="1" applyFill="1" applyBorder="1" applyProtection="1">
      <protection locked="0"/>
    </xf>
    <xf numFmtId="0" fontId="0" fillId="0" borderId="69" xfId="0" applyNumberFormat="1" applyFill="1" applyBorder="1" applyProtection="1">
      <protection locked="0"/>
    </xf>
    <xf numFmtId="165" fontId="108" fillId="104" borderId="0" xfId="49116" applyNumberFormat="1" applyFont="1" applyFill="1"/>
    <xf numFmtId="49" fontId="111" fillId="0" borderId="0" xfId="49556" applyNumberFormat="1" applyFont="1" applyFill="1" applyAlignment="1">
      <alignment horizontal="center"/>
    </xf>
    <xf numFmtId="165" fontId="136" fillId="0" borderId="0" xfId="79" quotePrefix="1" applyNumberFormat="1" applyFont="1" applyFill="1" applyAlignment="1">
      <alignment horizontal="left"/>
    </xf>
    <xf numFmtId="0" fontId="18" fillId="107" borderId="0" xfId="0" applyFont="1" applyFill="1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/>
    <xf numFmtId="0" fontId="132" fillId="0" borderId="0" xfId="49545" applyAlignment="1">
      <alignment horizontal="left" wrapText="1"/>
    </xf>
    <xf numFmtId="0" fontId="133" fillId="0" borderId="0" xfId="49546" applyAlignment="1">
      <alignment horizontal="left" wrapText="1"/>
    </xf>
    <xf numFmtId="0" fontId="19" fillId="0" borderId="0" xfId="18465" applyAlignment="1">
      <alignment horizontal="left" wrapText="1"/>
    </xf>
    <xf numFmtId="0" fontId="19" fillId="0" borderId="0" xfId="18465"/>
  </cellXfs>
  <cellStyles count="49567">
    <cellStyle name="20% - Accent1" xfId="49521" builtinId="30" customBuiltin="1"/>
    <cellStyle name="20% - Accent1 10" xfId="1039"/>
    <cellStyle name="20% - Accent1 10 2" xfId="1040"/>
    <cellStyle name="20% - Accent1 10 2 2" xfId="1041"/>
    <cellStyle name="20% - Accent1 10 2 3" xfId="1042"/>
    <cellStyle name="20% - Accent1 10 3" xfId="1043"/>
    <cellStyle name="20% - Accent1 10 4" xfId="1044"/>
    <cellStyle name="20% - Accent1 10 4 2" xfId="1045"/>
    <cellStyle name="20% - Accent1 10_AUT Book Accum Bal ESS" xfId="1046"/>
    <cellStyle name="20% - Accent1 11" xfId="1047"/>
    <cellStyle name="20% - Accent1 11 2" xfId="1048"/>
    <cellStyle name="20% - Accent1 11 2 2" xfId="1049"/>
    <cellStyle name="20% - Accent1 11 2 3" xfId="1050"/>
    <cellStyle name="20% - Accent1 11 3" xfId="1051"/>
    <cellStyle name="20% - Accent1 11 4" xfId="1052"/>
    <cellStyle name="20% - Accent1 11 4 2" xfId="1053"/>
    <cellStyle name="20% - Accent1 11_AUT Book Accum Bal ESS" xfId="1054"/>
    <cellStyle name="20% - Accent1 12" xfId="1055"/>
    <cellStyle name="20% - Accent1 12 2" xfId="1056"/>
    <cellStyle name="20% - Accent1 12 2 2" xfId="1057"/>
    <cellStyle name="20% - Accent1 12 2 3" xfId="1058"/>
    <cellStyle name="20% - Accent1 12 3" xfId="1059"/>
    <cellStyle name="20% - Accent1 12 4" xfId="1060"/>
    <cellStyle name="20% - Accent1 12 4 2" xfId="1061"/>
    <cellStyle name="20% - Accent1 12_AUT Book Accum Bal ESS" xfId="1062"/>
    <cellStyle name="20% - Accent1 13" xfId="1063"/>
    <cellStyle name="20% - Accent1 13 2" xfId="1064"/>
    <cellStyle name="20% - Accent1 13 2 2" xfId="1065"/>
    <cellStyle name="20% - Accent1 13 2 3" xfId="1066"/>
    <cellStyle name="20% - Accent1 13 3" xfId="1067"/>
    <cellStyle name="20% - Accent1 13 4" xfId="1068"/>
    <cellStyle name="20% - Accent1 13 4 2" xfId="1069"/>
    <cellStyle name="20% - Accent1 13_AUT Book Accum Bal ESS" xfId="1070"/>
    <cellStyle name="20% - Accent1 14" xfId="1071"/>
    <cellStyle name="20% - Accent1 14 2" xfId="1072"/>
    <cellStyle name="20% - Accent1 14 2 2" xfId="1073"/>
    <cellStyle name="20% - Accent1 14 2 3" xfId="1074"/>
    <cellStyle name="20% - Accent1 14 3" xfId="1075"/>
    <cellStyle name="20% - Accent1 14 4" xfId="1076"/>
    <cellStyle name="20% - Accent1 14 4 2" xfId="1077"/>
    <cellStyle name="20% - Accent1 14_AUT Book Accum Bal ESS" xfId="1078"/>
    <cellStyle name="20% - Accent1 15" xfId="1079"/>
    <cellStyle name="20% - Accent1 15 2" xfId="1080"/>
    <cellStyle name="20% - Accent1 15 2 2" xfId="1081"/>
    <cellStyle name="20% - Accent1 15 2 3" xfId="1082"/>
    <cellStyle name="20% - Accent1 15 3" xfId="1083"/>
    <cellStyle name="20% - Accent1 15 4" xfId="1084"/>
    <cellStyle name="20% - Accent1 15 4 2" xfId="1085"/>
    <cellStyle name="20% - Accent1 15_AUT Book Accum Bal ESS" xfId="1086"/>
    <cellStyle name="20% - Accent1 16" xfId="1087"/>
    <cellStyle name="20% - Accent1 16 2" xfId="1088"/>
    <cellStyle name="20% - Accent1 16 2 2" xfId="1089"/>
    <cellStyle name="20% - Accent1 16 2 3" xfId="1090"/>
    <cellStyle name="20% - Accent1 16 3" xfId="1091"/>
    <cellStyle name="20% - Accent1 16 4" xfId="1092"/>
    <cellStyle name="20% - Accent1 16 4 2" xfId="1093"/>
    <cellStyle name="20% - Accent1 16_AUT Book Accum Bal ESS" xfId="1094"/>
    <cellStyle name="20% - Accent1 17" xfId="1095"/>
    <cellStyle name="20% - Accent1 17 2" xfId="1096"/>
    <cellStyle name="20% - Accent1 17 2 2" xfId="1097"/>
    <cellStyle name="20% - Accent1 17 2 3" xfId="1098"/>
    <cellStyle name="20% - Accent1 17 3" xfId="1099"/>
    <cellStyle name="20% - Accent1 17 4" xfId="1100"/>
    <cellStyle name="20% - Accent1 17 4 2" xfId="1101"/>
    <cellStyle name="20% - Accent1 17_Cap Software Basis Adj" xfId="1102"/>
    <cellStyle name="20% - Accent1 18" xfId="1103"/>
    <cellStyle name="20% - Accent1 18 2" xfId="1104"/>
    <cellStyle name="20% - Accent1 18 2 2" xfId="1105"/>
    <cellStyle name="20% - Accent1 18 2 3" xfId="1106"/>
    <cellStyle name="20% - Accent1 18 3" xfId="1107"/>
    <cellStyle name="20% - Accent1 18 4" xfId="1108"/>
    <cellStyle name="20% - Accent1 18 4 2" xfId="1109"/>
    <cellStyle name="20% - Accent1 18_Cap Software Basis Adj" xfId="1110"/>
    <cellStyle name="20% - Accent1 19" xfId="1111"/>
    <cellStyle name="20% - Accent1 19 2" xfId="1112"/>
    <cellStyle name="20% - Accent1 19 2 2" xfId="1113"/>
    <cellStyle name="20% - Accent1 19 2 3" xfId="1114"/>
    <cellStyle name="20% - Accent1 19 3" xfId="1115"/>
    <cellStyle name="20% - Accent1 19 4" xfId="1116"/>
    <cellStyle name="20% - Accent1 19 4 2" xfId="1117"/>
    <cellStyle name="20% - Accent1 19_Cap Software Basis Adj" xfId="1118"/>
    <cellStyle name="20% - Accent1 2" xfId="3"/>
    <cellStyle name="20% - Accent1 2 10" xfId="1119"/>
    <cellStyle name="20% - Accent1 2 10 2" xfId="1120"/>
    <cellStyle name="20% - Accent1 2 10 2 2" xfId="37944"/>
    <cellStyle name="20% - Accent1 2 10 3" xfId="37945"/>
    <cellStyle name="20% - Accent1 2 11" xfId="1121"/>
    <cellStyle name="20% - Accent1 2 11 2" xfId="37946"/>
    <cellStyle name="20% - Accent1 2 12" xfId="1122"/>
    <cellStyle name="20% - Accent1 2 12 2" xfId="37947"/>
    <cellStyle name="20% - Accent1 2 13" xfId="1123"/>
    <cellStyle name="20% - Accent1 2 14" xfId="1124"/>
    <cellStyle name="20% - Accent1 2 14 2" xfId="37948"/>
    <cellStyle name="20% - Accent1 2 2" xfId="514"/>
    <cellStyle name="20% - Accent1 2 2 2" xfId="1125"/>
    <cellStyle name="20% - Accent1 2 2 2 2" xfId="1126"/>
    <cellStyle name="20% - Accent1 2 2 2 2 2" xfId="37949"/>
    <cellStyle name="20% - Accent1 2 2 3" xfId="1127"/>
    <cellStyle name="20% - Accent1 2 2 3 2" xfId="1128"/>
    <cellStyle name="20% - Accent1 2 2 3 3" xfId="1129"/>
    <cellStyle name="20% - Accent1 2 2 4" xfId="1130"/>
    <cellStyle name="20% - Accent1 2 2 4 2" xfId="1131"/>
    <cellStyle name="20% - Accent1 2 2 5" xfId="1132"/>
    <cellStyle name="20% - Accent1 2 2 6" xfId="1133"/>
    <cellStyle name="20% - Accent1 2 2 7" xfId="1134"/>
    <cellStyle name="20% - Accent1 2 2 7 2" xfId="37950"/>
    <cellStyle name="20% - Accent1 2 2_Basis Info" xfId="1135"/>
    <cellStyle name="20% - Accent1 2 3" xfId="515"/>
    <cellStyle name="20% - Accent1 2 3 10" xfId="1136"/>
    <cellStyle name="20% - Accent1 2 3 11" xfId="1137"/>
    <cellStyle name="20% - Accent1 2 3 11 2" xfId="37951"/>
    <cellStyle name="20% - Accent1 2 3 12" xfId="1138"/>
    <cellStyle name="20% - Accent1 2 3 12 2" xfId="37952"/>
    <cellStyle name="20% - Accent1 2 3 13" xfId="1139"/>
    <cellStyle name="20% - Accent1 2 3 13 2" xfId="37953"/>
    <cellStyle name="20% - Accent1 2 3 14" xfId="49252"/>
    <cellStyle name="20% - Accent1 2 3 2" xfId="1140"/>
    <cellStyle name="20% - Accent1 2 3 2 2" xfId="1141"/>
    <cellStyle name="20% - Accent1 2 3 2 2 2" xfId="1142"/>
    <cellStyle name="20% - Accent1 2 3 2 3" xfId="1143"/>
    <cellStyle name="20% - Accent1 2 3 2 3 2" xfId="1144"/>
    <cellStyle name="20% - Accent1 2 3 2 3 2 2" xfId="1145"/>
    <cellStyle name="20% - Accent1 2 3 2 3 2 2 2" xfId="37954"/>
    <cellStyle name="20% - Accent1 2 3 2 3 2 3" xfId="37955"/>
    <cellStyle name="20% - Accent1 2 3 2 3 3" xfId="1146"/>
    <cellStyle name="20% - Accent1 2 3 2 3 3 2" xfId="1147"/>
    <cellStyle name="20% - Accent1 2 3 2 3 3 2 2" xfId="37956"/>
    <cellStyle name="20% - Accent1 2 3 2 3 3 3" xfId="37957"/>
    <cellStyle name="20% - Accent1 2 3 2 4" xfId="1148"/>
    <cellStyle name="20% - Accent1 2 3 2 4 2" xfId="1149"/>
    <cellStyle name="20% - Accent1 2 3 2 4 2 2" xfId="37958"/>
    <cellStyle name="20% - Accent1 2 3 2 4 3" xfId="37959"/>
    <cellStyle name="20% - Accent1 2 3 2 5" xfId="1150"/>
    <cellStyle name="20% - Accent1 2 3 2 5 2" xfId="1151"/>
    <cellStyle name="20% - Accent1 2 3 2 5 3" xfId="37960"/>
    <cellStyle name="20% - Accent1 2 3 2 6" xfId="1152"/>
    <cellStyle name="20% - Accent1 2 3 2 7" xfId="1153"/>
    <cellStyle name="20% - Accent1 2 3 2 7 2" xfId="37961"/>
    <cellStyle name="20% - Accent1 2 3 2 8" xfId="1154"/>
    <cellStyle name="20% - Accent1 2 3 2 8 2" xfId="37962"/>
    <cellStyle name="20% - Accent1 2 3 2 9" xfId="1155"/>
    <cellStyle name="20% - Accent1 2 3 2 9 2" xfId="37963"/>
    <cellStyle name="20% - Accent1 2 3 2_Basis Info" xfId="1156"/>
    <cellStyle name="20% - Accent1 2 3 3" xfId="1157"/>
    <cellStyle name="20% - Accent1 2 3 3 2" xfId="1158"/>
    <cellStyle name="20% - Accent1 2 3 4" xfId="1159"/>
    <cellStyle name="20% - Accent1 2 3 5" xfId="1160"/>
    <cellStyle name="20% - Accent1 2 3 5 2" xfId="1161"/>
    <cellStyle name="20% - Accent1 2 3 5 2 2" xfId="1162"/>
    <cellStyle name="20% - Accent1 2 3 5 2 2 2" xfId="37964"/>
    <cellStyle name="20% - Accent1 2 3 5 2 3" xfId="37965"/>
    <cellStyle name="20% - Accent1 2 3 5 3" xfId="1163"/>
    <cellStyle name="20% - Accent1 2 3 5 3 2" xfId="37966"/>
    <cellStyle name="20% - Accent1 2 3 5 4" xfId="37967"/>
    <cellStyle name="20% - Accent1 2 3 6" xfId="1164"/>
    <cellStyle name="20% - Accent1 2 3 6 2" xfId="1165"/>
    <cellStyle name="20% - Accent1 2 3 6 2 2" xfId="37968"/>
    <cellStyle name="20% - Accent1 2 3 6 3" xfId="37969"/>
    <cellStyle name="20% - Accent1 2 3 7" xfId="1166"/>
    <cellStyle name="20% - Accent1 2 3 7 2" xfId="1167"/>
    <cellStyle name="20% - Accent1 2 3 7 3" xfId="37970"/>
    <cellStyle name="20% - Accent1 2 3 8" xfId="1168"/>
    <cellStyle name="20% - Accent1 2 3 9" xfId="1169"/>
    <cellStyle name="20% - Accent1 2 3_Basis Info" xfId="1170"/>
    <cellStyle name="20% - Accent1 2 4" xfId="574"/>
    <cellStyle name="20% - Accent1 2 4 2" xfId="844"/>
    <cellStyle name="20% - Accent1 2 4 3" xfId="37971"/>
    <cellStyle name="20% - Accent1 2 4_Rate Case Accrual Accounts" xfId="26309"/>
    <cellStyle name="20% - Accent1 2 5" xfId="426"/>
    <cellStyle name="20% - Accent1 2 5 2" xfId="1171"/>
    <cellStyle name="20% - Accent1 2 5 3" xfId="1172"/>
    <cellStyle name="20% - Accent1 2 5 3 2" xfId="37972"/>
    <cellStyle name="20% - Accent1 2 5_Rate Case Accrual Accounts" xfId="26310"/>
    <cellStyle name="20% - Accent1 2 6" xfId="845"/>
    <cellStyle name="20% - Accent1 2 6 2" xfId="37973"/>
    <cellStyle name="20% - Accent1 2 7" xfId="1173"/>
    <cellStyle name="20% - Accent1 2 7 2" xfId="1174"/>
    <cellStyle name="20% - Accent1 2 7 2 2" xfId="37974"/>
    <cellStyle name="20% - Accent1 2 7 3" xfId="37975"/>
    <cellStyle name="20% - Accent1 2 8" xfId="1175"/>
    <cellStyle name="20% - Accent1 2 8 2" xfId="1176"/>
    <cellStyle name="20% - Accent1 2 8 2 2" xfId="37976"/>
    <cellStyle name="20% - Accent1 2 8 3" xfId="37977"/>
    <cellStyle name="20% - Accent1 2 9" xfId="1177"/>
    <cellStyle name="20% - Accent1 2 9 2" xfId="1178"/>
    <cellStyle name="20% - Accent1 2 9 2 2" xfId="37978"/>
    <cellStyle name="20% - Accent1 2 9 3" xfId="37979"/>
    <cellStyle name="20% - Accent1 2_09_2013" xfId="745"/>
    <cellStyle name="20% - Accent1 20" xfId="1179"/>
    <cellStyle name="20% - Accent1 20 2" xfId="1180"/>
    <cellStyle name="20% - Accent1 20 2 2" xfId="1181"/>
    <cellStyle name="20% - Accent1 20 2 3" xfId="1182"/>
    <cellStyle name="20% - Accent1 20 3" xfId="1183"/>
    <cellStyle name="20% - Accent1 20 4" xfId="1184"/>
    <cellStyle name="20% - Accent1 20 4 2" xfId="1185"/>
    <cellStyle name="20% - Accent1 20_Cap Software Basis Adj" xfId="1186"/>
    <cellStyle name="20% - Accent1 21" xfId="1187"/>
    <cellStyle name="20% - Accent1 21 2" xfId="1188"/>
    <cellStyle name="20% - Accent1 21 2 2" xfId="1189"/>
    <cellStyle name="20% - Accent1 21 2 3" xfId="1190"/>
    <cellStyle name="20% - Accent1 21 3" xfId="1191"/>
    <cellStyle name="20% - Accent1 21 4" xfId="1192"/>
    <cellStyle name="20% - Accent1 21 4 2" xfId="1193"/>
    <cellStyle name="20% - Accent1 21_Cap Software Basis Adj" xfId="1194"/>
    <cellStyle name="20% - Accent1 22" xfId="1195"/>
    <cellStyle name="20% - Accent1 22 2" xfId="1196"/>
    <cellStyle name="20% - Accent1 22 2 2" xfId="1197"/>
    <cellStyle name="20% - Accent1 22 2 3" xfId="1198"/>
    <cellStyle name="20% - Accent1 22 3" xfId="1199"/>
    <cellStyle name="20% - Accent1 22 4" xfId="1200"/>
    <cellStyle name="20% - Accent1 22 4 2" xfId="1201"/>
    <cellStyle name="20% - Accent1 22_Cap Software Basis Adj" xfId="1202"/>
    <cellStyle name="20% - Accent1 23" xfId="1203"/>
    <cellStyle name="20% - Accent1 23 2" xfId="1204"/>
    <cellStyle name="20% - Accent1 23 3" xfId="1205"/>
    <cellStyle name="20% - Accent1 23 3 2" xfId="1206"/>
    <cellStyle name="20% - Accent1 23 3 3" xfId="1207"/>
    <cellStyle name="20% - Accent1 23_Cap Software Basis Adj" xfId="1208"/>
    <cellStyle name="20% - Accent1 24" xfId="1209"/>
    <cellStyle name="20% - Accent1 24 10" xfId="1210"/>
    <cellStyle name="20% - Accent1 24 11" xfId="1211"/>
    <cellStyle name="20% - Accent1 24 11 2" xfId="1212"/>
    <cellStyle name="20% - Accent1 24 11 2 2" xfId="37980"/>
    <cellStyle name="20% - Accent1 24 11 3" xfId="37981"/>
    <cellStyle name="20% - Accent1 24 12" xfId="1213"/>
    <cellStyle name="20% - Accent1 24 12 2" xfId="1214"/>
    <cellStyle name="20% - Accent1 24 12 2 2" xfId="37982"/>
    <cellStyle name="20% - Accent1 24 12 3" xfId="37983"/>
    <cellStyle name="20% - Accent1 24 2" xfId="1215"/>
    <cellStyle name="20% - Accent1 24 2 2" xfId="1216"/>
    <cellStyle name="20% - Accent1 24 3" xfId="1217"/>
    <cellStyle name="20% - Accent1 24 3 2" xfId="1218"/>
    <cellStyle name="20% - Accent1 24 3 2 2" xfId="1219"/>
    <cellStyle name="20% - Accent1 24 3 2 2 2" xfId="1220"/>
    <cellStyle name="20% - Accent1 24 3 2 2 2 2" xfId="37984"/>
    <cellStyle name="20% - Accent1 24 3 2 2 3" xfId="37985"/>
    <cellStyle name="20% - Accent1 24 3 2 3" xfId="1221"/>
    <cellStyle name="20% - Accent1 24 3 2 3 2" xfId="1222"/>
    <cellStyle name="20% - Accent1 24 3 2 3 2 2" xfId="37986"/>
    <cellStyle name="20% - Accent1 24 3 2 3 3" xfId="37987"/>
    <cellStyle name="20% - Accent1 24 3 3" xfId="1223"/>
    <cellStyle name="20% - Accent1 24 3 3 2" xfId="1224"/>
    <cellStyle name="20% - Accent1 24 3 3 2 2" xfId="37988"/>
    <cellStyle name="20% - Accent1 24 3 3 3" xfId="37989"/>
    <cellStyle name="20% - Accent1 24 3 4" xfId="1225"/>
    <cellStyle name="20% - Accent1 24 3 4 2" xfId="1226"/>
    <cellStyle name="20% - Accent1 24 3 4 2 2" xfId="37990"/>
    <cellStyle name="20% - Accent1 24 3 4 3" xfId="37991"/>
    <cellStyle name="20% - Accent1 24 3_Basis Detail" xfId="1227"/>
    <cellStyle name="20% - Accent1 24 4" xfId="1228"/>
    <cellStyle name="20% - Accent1 24 4 2" xfId="1229"/>
    <cellStyle name="20% - Accent1 24 4 2 2" xfId="1230"/>
    <cellStyle name="20% - Accent1 24 4 2 2 2" xfId="37992"/>
    <cellStyle name="20% - Accent1 24 4 2 3" xfId="37993"/>
    <cellStyle name="20% - Accent1 24 4 3" xfId="1231"/>
    <cellStyle name="20% - Accent1 24 4 3 2" xfId="1232"/>
    <cellStyle name="20% - Accent1 24 4 3 2 2" xfId="37994"/>
    <cellStyle name="20% - Accent1 24 4 3 3" xfId="37995"/>
    <cellStyle name="20% - Accent1 24 5" xfId="1233"/>
    <cellStyle name="20% - Accent1 24 6" xfId="1234"/>
    <cellStyle name="20% - Accent1 24 7" xfId="1235"/>
    <cellStyle name="20% - Accent1 24 8" xfId="1236"/>
    <cellStyle name="20% - Accent1 24 9" xfId="1237"/>
    <cellStyle name="20% - Accent1 24_Basis Detail" xfId="1238"/>
    <cellStyle name="20% - Accent1 25" xfId="1239"/>
    <cellStyle name="20% - Accent1 25 2" xfId="1240"/>
    <cellStyle name="20% - Accent1 25 2 2" xfId="1241"/>
    <cellStyle name="20% - Accent1 25 3" xfId="1242"/>
    <cellStyle name="20% - Accent1 25 4" xfId="1243"/>
    <cellStyle name="20% - Accent1 25 4 2" xfId="1244"/>
    <cellStyle name="20% - Accent1 25 4 3" xfId="1245"/>
    <cellStyle name="20% - Accent1 25 5" xfId="1246"/>
    <cellStyle name="20% - Accent1 25 5 2" xfId="1247"/>
    <cellStyle name="20% - Accent1 25 5 2 2" xfId="1248"/>
    <cellStyle name="20% - Accent1 25 5 2 2 2" xfId="1249"/>
    <cellStyle name="20% - Accent1 25 5 2 2 2 2" xfId="37996"/>
    <cellStyle name="20% - Accent1 25 5 2 2 3" xfId="37997"/>
    <cellStyle name="20% - Accent1 25 5 2 3" xfId="1250"/>
    <cellStyle name="20% - Accent1 25 5 2 3 2" xfId="1251"/>
    <cellStyle name="20% - Accent1 25 5 2 3 2 2" xfId="37998"/>
    <cellStyle name="20% - Accent1 25 5 2 3 3" xfId="37999"/>
    <cellStyle name="20% - Accent1 25 5 3" xfId="1252"/>
    <cellStyle name="20% - Accent1 25 5 3 2" xfId="1253"/>
    <cellStyle name="20% - Accent1 25 5 3 2 2" xfId="38000"/>
    <cellStyle name="20% - Accent1 25 5 3 3" xfId="38001"/>
    <cellStyle name="20% - Accent1 25 5 4" xfId="1254"/>
    <cellStyle name="20% - Accent1 25 5 4 2" xfId="1255"/>
    <cellStyle name="20% - Accent1 25 5 4 2 2" xfId="38002"/>
    <cellStyle name="20% - Accent1 25 5 4 3" xfId="38003"/>
    <cellStyle name="20% - Accent1 25 5_Basis Detail" xfId="1256"/>
    <cellStyle name="20% - Accent1 25 6" xfId="1257"/>
    <cellStyle name="20% - Accent1 25 6 2" xfId="1258"/>
    <cellStyle name="20% - Accent1 25 6 2 2" xfId="1259"/>
    <cellStyle name="20% - Accent1 25 6 2 2 2" xfId="38004"/>
    <cellStyle name="20% - Accent1 25 6 2 3" xfId="38005"/>
    <cellStyle name="20% - Accent1 25 6 3" xfId="1260"/>
    <cellStyle name="20% - Accent1 25 6 3 2" xfId="1261"/>
    <cellStyle name="20% - Accent1 25 6 3 2 2" xfId="38006"/>
    <cellStyle name="20% - Accent1 25 6 3 3" xfId="38007"/>
    <cellStyle name="20% - Accent1 25 7" xfId="1262"/>
    <cellStyle name="20% - Accent1 25 7 2" xfId="1263"/>
    <cellStyle name="20% - Accent1 25 7 2 2" xfId="38008"/>
    <cellStyle name="20% - Accent1 25 7 3" xfId="38009"/>
    <cellStyle name="20% - Accent1 25 8" xfId="1264"/>
    <cellStyle name="20% - Accent1 25 8 2" xfId="1265"/>
    <cellStyle name="20% - Accent1 25 8 2 2" xfId="38010"/>
    <cellStyle name="20% - Accent1 25 8 3" xfId="38011"/>
    <cellStyle name="20% - Accent1 25_Basis Detail" xfId="1266"/>
    <cellStyle name="20% - Accent1 26" xfId="1267"/>
    <cellStyle name="20% - Accent1 26 2" xfId="1268"/>
    <cellStyle name="20% - Accent1 26 2 2" xfId="1269"/>
    <cellStyle name="20% - Accent1 26 2 2 2" xfId="1270"/>
    <cellStyle name="20% - Accent1 26 2 2 2 2" xfId="38012"/>
    <cellStyle name="20% - Accent1 26 2 2 3" xfId="38013"/>
    <cellStyle name="20% - Accent1 26 2 3" xfId="1271"/>
    <cellStyle name="20% - Accent1 26 2 3 2" xfId="38014"/>
    <cellStyle name="20% - Accent1 26 2 4" xfId="38015"/>
    <cellStyle name="20% - Accent1 26 3" xfId="1272"/>
    <cellStyle name="20% - Accent1 26 3 2" xfId="1273"/>
    <cellStyle name="20% - Accent1 26 3 2 2" xfId="38016"/>
    <cellStyle name="20% - Accent1 26 3 3" xfId="38017"/>
    <cellStyle name="20% - Accent1 26 4" xfId="1274"/>
    <cellStyle name="20% - Accent1 26 4 2" xfId="1275"/>
    <cellStyle name="20% - Accent1 26 4 3" xfId="38018"/>
    <cellStyle name="20% - Accent1 26 5" xfId="1276"/>
    <cellStyle name="20% - Accent1 26 6" xfId="1277"/>
    <cellStyle name="20% - Accent1 26 6 2" xfId="38019"/>
    <cellStyle name="20% - Accent1 26 7" xfId="1278"/>
    <cellStyle name="20% - Accent1 26 7 2" xfId="38020"/>
    <cellStyle name="20% - Accent1 26 8" xfId="1279"/>
    <cellStyle name="20% - Accent1 26 8 2" xfId="38021"/>
    <cellStyle name="20% - Accent1 27" xfId="1280"/>
    <cellStyle name="20% - Accent1 27 2" xfId="1281"/>
    <cellStyle name="20% - Accent1 27 3" xfId="1282"/>
    <cellStyle name="20% - Accent1 27 3 2" xfId="38022"/>
    <cellStyle name="20% - Accent1 27 4" xfId="1283"/>
    <cellStyle name="20% - Accent1 28" xfId="1284"/>
    <cellStyle name="20% - Accent1 28 2" xfId="1285"/>
    <cellStyle name="20% - Accent1 29" xfId="1286"/>
    <cellStyle name="20% - Accent1 29 2" xfId="1287"/>
    <cellStyle name="20% - Accent1 3" xfId="1288"/>
    <cellStyle name="20% - Accent1 3 10" xfId="1289"/>
    <cellStyle name="20% - Accent1 3 10 2" xfId="38023"/>
    <cellStyle name="20% - Accent1 3 11" xfId="1290"/>
    <cellStyle name="20% - Accent1 3 11 2" xfId="38024"/>
    <cellStyle name="20% - Accent1 3 12" xfId="1291"/>
    <cellStyle name="20% - Accent1 3 2" xfId="1292"/>
    <cellStyle name="20% - Accent1 3 2 2" xfId="1293"/>
    <cellStyle name="20% - Accent1 3 2 2 2" xfId="1294"/>
    <cellStyle name="20% - Accent1 3 2 3" xfId="1295"/>
    <cellStyle name="20% - Accent1 3 2 4" xfId="1296"/>
    <cellStyle name="20% - Accent1 3 2 5" xfId="1297"/>
    <cellStyle name="20% - Accent1 3 2 5 2" xfId="38025"/>
    <cellStyle name="20% - Accent1 3 2_Basis Info" xfId="1298"/>
    <cellStyle name="20% - Accent1 3 3" xfId="1299"/>
    <cellStyle name="20% - Accent1 3 3 2" xfId="1300"/>
    <cellStyle name="20% - Accent1 3 3 2 2" xfId="1301"/>
    <cellStyle name="20% - Accent1 3 3 3" xfId="1302"/>
    <cellStyle name="20% - Accent1 3 3_Sheet1" xfId="1303"/>
    <cellStyle name="20% - Accent1 3 4" xfId="1304"/>
    <cellStyle name="20% - Accent1 3 4 2" xfId="1305"/>
    <cellStyle name="20% - Accent1 3 4 2 2" xfId="38026"/>
    <cellStyle name="20% - Accent1 3 5" xfId="1306"/>
    <cellStyle name="20% - Accent1 3 5 2" xfId="1307"/>
    <cellStyle name="20% - Accent1 3 5 3" xfId="1308"/>
    <cellStyle name="20% - Accent1 3 5 3 2" xfId="38027"/>
    <cellStyle name="20% - Accent1 3 6" xfId="1309"/>
    <cellStyle name="20% - Accent1 3 7" xfId="1310"/>
    <cellStyle name="20% - Accent1 3 8" xfId="1311"/>
    <cellStyle name="20% - Accent1 3 9" xfId="1312"/>
    <cellStyle name="20% - Accent1 3_Cap Software Basis Adj" xfId="1313"/>
    <cellStyle name="20% - Accent1 30" xfId="1314"/>
    <cellStyle name="20% - Accent1 30 2" xfId="1315"/>
    <cellStyle name="20% - Accent1 31" xfId="1316"/>
    <cellStyle name="20% - Accent1 31 2" xfId="1317"/>
    <cellStyle name="20% - Accent1 31 2 2" xfId="1318"/>
    <cellStyle name="20% - Accent1 31 2 2 2" xfId="1319"/>
    <cellStyle name="20% - Accent1 31 2 2 2 2" xfId="38028"/>
    <cellStyle name="20% - Accent1 31 2 2 3" xfId="38029"/>
    <cellStyle name="20% - Accent1 31 2 3" xfId="1320"/>
    <cellStyle name="20% - Accent1 31 2 3 2" xfId="1321"/>
    <cellStyle name="20% - Accent1 31 2 3 2 2" xfId="38030"/>
    <cellStyle name="20% - Accent1 31 2 3 3" xfId="38031"/>
    <cellStyle name="20% - Accent1 31 3" xfId="1322"/>
    <cellStyle name="20% - Accent1 31 3 2" xfId="1323"/>
    <cellStyle name="20% - Accent1 31 3 2 2" xfId="38032"/>
    <cellStyle name="20% - Accent1 31 3 3" xfId="38033"/>
    <cellStyle name="20% - Accent1 31 4" xfId="1324"/>
    <cellStyle name="20% - Accent1 31 4 2" xfId="1325"/>
    <cellStyle name="20% - Accent1 31 4 2 2" xfId="38034"/>
    <cellStyle name="20% - Accent1 31 4 3" xfId="38035"/>
    <cellStyle name="20% - Accent1 31_Basis Detail" xfId="1326"/>
    <cellStyle name="20% - Accent1 32" xfId="1327"/>
    <cellStyle name="20% - Accent1 32 2" xfId="1328"/>
    <cellStyle name="20% - Accent1 32 2 2" xfId="1329"/>
    <cellStyle name="20% - Accent1 32 2 2 2" xfId="1330"/>
    <cellStyle name="20% - Accent1 32 2 2 2 2" xfId="38036"/>
    <cellStyle name="20% - Accent1 32 2 2 3" xfId="38037"/>
    <cellStyle name="20% - Accent1 32 2 3" xfId="1331"/>
    <cellStyle name="20% - Accent1 32 2 3 2" xfId="1332"/>
    <cellStyle name="20% - Accent1 32 2 3 2 2" xfId="38038"/>
    <cellStyle name="20% - Accent1 32 2 3 3" xfId="38039"/>
    <cellStyle name="20% - Accent1 32 3" xfId="1333"/>
    <cellStyle name="20% - Accent1 32 3 2" xfId="1334"/>
    <cellStyle name="20% - Accent1 32 3 2 2" xfId="38040"/>
    <cellStyle name="20% - Accent1 32 3 3" xfId="38041"/>
    <cellStyle name="20% - Accent1 32 4" xfId="1335"/>
    <cellStyle name="20% - Accent1 32 4 2" xfId="1336"/>
    <cellStyle name="20% - Accent1 32 4 2 2" xfId="38042"/>
    <cellStyle name="20% - Accent1 32 4 3" xfId="38043"/>
    <cellStyle name="20% - Accent1 32_Basis Detail" xfId="1337"/>
    <cellStyle name="20% - Accent1 33" xfId="1338"/>
    <cellStyle name="20% - Accent1 33 2" xfId="1339"/>
    <cellStyle name="20% - Accent1 33 2 2" xfId="1340"/>
    <cellStyle name="20% - Accent1 33 2 2 2" xfId="1341"/>
    <cellStyle name="20% - Accent1 33 2 2 2 2" xfId="38044"/>
    <cellStyle name="20% - Accent1 33 2 2 3" xfId="38045"/>
    <cellStyle name="20% - Accent1 33 2 3" xfId="1342"/>
    <cellStyle name="20% - Accent1 33 2 3 2" xfId="1343"/>
    <cellStyle name="20% - Accent1 33 2 3 2 2" xfId="38046"/>
    <cellStyle name="20% - Accent1 33 2 3 3" xfId="38047"/>
    <cellStyle name="20% - Accent1 33 3" xfId="1344"/>
    <cellStyle name="20% - Accent1 33 3 2" xfId="1345"/>
    <cellStyle name="20% - Accent1 33 3 2 2" xfId="38048"/>
    <cellStyle name="20% - Accent1 33 3 3" xfId="38049"/>
    <cellStyle name="20% - Accent1 33 4" xfId="1346"/>
    <cellStyle name="20% - Accent1 33 4 2" xfId="1347"/>
    <cellStyle name="20% - Accent1 33 4 2 2" xfId="38050"/>
    <cellStyle name="20% - Accent1 33 4 3" xfId="38051"/>
    <cellStyle name="20% - Accent1 33_Basis Detail" xfId="1348"/>
    <cellStyle name="20% - Accent1 34" xfId="1349"/>
    <cellStyle name="20% - Accent1 34 2" xfId="1350"/>
    <cellStyle name="20% - Accent1 34 2 2" xfId="1351"/>
    <cellStyle name="20% - Accent1 34 2 2 2" xfId="38052"/>
    <cellStyle name="20% - Accent1 34 2 3" xfId="38053"/>
    <cellStyle name="20% - Accent1 34 3" xfId="1352"/>
    <cellStyle name="20% - Accent1 34 3 2" xfId="1353"/>
    <cellStyle name="20% - Accent1 34 3 2 2" xfId="38054"/>
    <cellStyle name="20% - Accent1 34 3 3" xfId="38055"/>
    <cellStyle name="20% - Accent1 35" xfId="1354"/>
    <cellStyle name="20% - Accent1 35 2" xfId="1355"/>
    <cellStyle name="20% - Accent1 35 2 2" xfId="1356"/>
    <cellStyle name="20% - Accent1 35 2 2 2" xfId="38056"/>
    <cellStyle name="20% - Accent1 35 2 3" xfId="38057"/>
    <cellStyle name="20% - Accent1 35 3" xfId="1357"/>
    <cellStyle name="20% - Accent1 35 3 2" xfId="1358"/>
    <cellStyle name="20% - Accent1 35 3 2 2" xfId="38058"/>
    <cellStyle name="20% - Accent1 35 3 3" xfId="38059"/>
    <cellStyle name="20% - Accent1 36" xfId="1359"/>
    <cellStyle name="20% - Accent1 36 2" xfId="1360"/>
    <cellStyle name="20% - Accent1 36 2 2" xfId="1361"/>
    <cellStyle name="20% - Accent1 36 2 2 2" xfId="38060"/>
    <cellStyle name="20% - Accent1 36 2 3" xfId="38061"/>
    <cellStyle name="20% - Accent1 36 3" xfId="1362"/>
    <cellStyle name="20% - Accent1 36 3 2" xfId="1363"/>
    <cellStyle name="20% - Accent1 36 3 2 2" xfId="38062"/>
    <cellStyle name="20% - Accent1 36 3 3" xfId="38063"/>
    <cellStyle name="20% - Accent1 37" xfId="1364"/>
    <cellStyle name="20% - Accent1 37 2" xfId="1365"/>
    <cellStyle name="20% - Accent1 37 2 2" xfId="1366"/>
    <cellStyle name="20% - Accent1 37 2 2 2" xfId="38064"/>
    <cellStyle name="20% - Accent1 37 2 3" xfId="38065"/>
    <cellStyle name="20% - Accent1 37 3" xfId="1367"/>
    <cellStyle name="20% - Accent1 37 3 2" xfId="38066"/>
    <cellStyle name="20% - Accent1 37 4" xfId="38067"/>
    <cellStyle name="20% - Accent1 38" xfId="1368"/>
    <cellStyle name="20% - Accent1 38 2" xfId="1369"/>
    <cellStyle name="20% - Accent1 38 2 2" xfId="1370"/>
    <cellStyle name="20% - Accent1 38 2 2 2" xfId="38068"/>
    <cellStyle name="20% - Accent1 38 2 3" xfId="38069"/>
    <cellStyle name="20% - Accent1 38 3" xfId="1371"/>
    <cellStyle name="20% - Accent1 38 3 2" xfId="38070"/>
    <cellStyle name="20% - Accent1 38 4" xfId="38071"/>
    <cellStyle name="20% - Accent1 39" xfId="1372"/>
    <cellStyle name="20% - Accent1 39 2" xfId="1373"/>
    <cellStyle name="20% - Accent1 39 2 2" xfId="1374"/>
    <cellStyle name="20% - Accent1 39 2 2 2" xfId="38072"/>
    <cellStyle name="20% - Accent1 39 2 3" xfId="38073"/>
    <cellStyle name="20% - Accent1 39 3" xfId="1375"/>
    <cellStyle name="20% - Accent1 39 3 2" xfId="38074"/>
    <cellStyle name="20% - Accent1 39 4" xfId="38075"/>
    <cellStyle name="20% - Accent1 4" xfId="1376"/>
    <cellStyle name="20% - Accent1 4 10" xfId="1377"/>
    <cellStyle name="20% - Accent1 4 10 2" xfId="38076"/>
    <cellStyle name="20% - Accent1 4 11" xfId="1378"/>
    <cellStyle name="20% - Accent1 4 11 2" xfId="38077"/>
    <cellStyle name="20% - Accent1 4 2" xfId="1379"/>
    <cellStyle name="20% - Accent1 4 2 2" xfId="1380"/>
    <cellStyle name="20% - Accent1 4 2 2 2" xfId="1381"/>
    <cellStyle name="20% - Accent1 4 2 3" xfId="1382"/>
    <cellStyle name="20% - Accent1 4 2 4" xfId="1383"/>
    <cellStyle name="20% - Accent1 4 2_Basis Info" xfId="1384"/>
    <cellStyle name="20% - Accent1 4 3" xfId="1385"/>
    <cellStyle name="20% - Accent1 4 4" xfId="1386"/>
    <cellStyle name="20% - Accent1 4 4 2" xfId="1387"/>
    <cellStyle name="20% - Accent1 4 4 3" xfId="1388"/>
    <cellStyle name="20% - Accent1 4 4 3 2" xfId="38078"/>
    <cellStyle name="20% - Accent1 4 5" xfId="1389"/>
    <cellStyle name="20% - Accent1 4 5 2" xfId="1390"/>
    <cellStyle name="20% - Accent1 4 5 2 2" xfId="38079"/>
    <cellStyle name="20% - Accent1 4 6" xfId="1391"/>
    <cellStyle name="20% - Accent1 4 7" xfId="1392"/>
    <cellStyle name="20% - Accent1 4 8" xfId="1393"/>
    <cellStyle name="20% - Accent1 4 9" xfId="1394"/>
    <cellStyle name="20% - Accent1 4 9 2" xfId="38080"/>
    <cellStyle name="20% - Accent1 4_Cap Software Basis Adj" xfId="1395"/>
    <cellStyle name="20% - Accent1 40" xfId="1396"/>
    <cellStyle name="20% - Accent1 40 2" xfId="1397"/>
    <cellStyle name="20% - Accent1 40 2 2" xfId="1398"/>
    <cellStyle name="20% - Accent1 40 2 2 2" xfId="38081"/>
    <cellStyle name="20% - Accent1 40 2 3" xfId="38082"/>
    <cellStyle name="20% - Accent1 40 3" xfId="1399"/>
    <cellStyle name="20% - Accent1 40 3 2" xfId="38083"/>
    <cellStyle name="20% - Accent1 40 4" xfId="38084"/>
    <cellStyle name="20% - Accent1 41" xfId="1400"/>
    <cellStyle name="20% - Accent1 41 2" xfId="1401"/>
    <cellStyle name="20% - Accent1 41 2 2" xfId="1402"/>
    <cellStyle name="20% - Accent1 41 2 2 2" xfId="38085"/>
    <cellStyle name="20% - Accent1 41 2 3" xfId="38086"/>
    <cellStyle name="20% - Accent1 41 3" xfId="1403"/>
    <cellStyle name="20% - Accent1 41 3 2" xfId="38087"/>
    <cellStyle name="20% - Accent1 41 4" xfId="38088"/>
    <cellStyle name="20% - Accent1 42" xfId="1404"/>
    <cellStyle name="20% - Accent1 42 2" xfId="1405"/>
    <cellStyle name="20% - Accent1 42 2 2" xfId="1406"/>
    <cellStyle name="20% - Accent1 42 2 2 2" xfId="38089"/>
    <cellStyle name="20% - Accent1 42 2 3" xfId="38090"/>
    <cellStyle name="20% - Accent1 42 3" xfId="1407"/>
    <cellStyle name="20% - Accent1 42 3 2" xfId="38091"/>
    <cellStyle name="20% - Accent1 42 4" xfId="38092"/>
    <cellStyle name="20% - Accent1 43" xfId="1408"/>
    <cellStyle name="20% - Accent1 43 2" xfId="1409"/>
    <cellStyle name="20% - Accent1 43 2 2" xfId="1410"/>
    <cellStyle name="20% - Accent1 43 2 2 2" xfId="38093"/>
    <cellStyle name="20% - Accent1 43 2 3" xfId="38094"/>
    <cellStyle name="20% - Accent1 43 3" xfId="1411"/>
    <cellStyle name="20% - Accent1 43 3 2" xfId="38095"/>
    <cellStyle name="20% - Accent1 43 4" xfId="38096"/>
    <cellStyle name="20% - Accent1 44" xfId="1412"/>
    <cellStyle name="20% - Accent1 44 2" xfId="1413"/>
    <cellStyle name="20% - Accent1 44 2 2" xfId="1414"/>
    <cellStyle name="20% - Accent1 44 2 2 2" xfId="38097"/>
    <cellStyle name="20% - Accent1 44 2 3" xfId="38098"/>
    <cellStyle name="20% - Accent1 44 3" xfId="1415"/>
    <cellStyle name="20% - Accent1 44 3 2" xfId="38099"/>
    <cellStyle name="20% - Accent1 44 4" xfId="38100"/>
    <cellStyle name="20% - Accent1 45" xfId="1416"/>
    <cellStyle name="20% - Accent1 45 2" xfId="1417"/>
    <cellStyle name="20% - Accent1 45 2 2" xfId="1418"/>
    <cellStyle name="20% - Accent1 45 2 2 2" xfId="38101"/>
    <cellStyle name="20% - Accent1 45 2 3" xfId="38102"/>
    <cellStyle name="20% - Accent1 45 3" xfId="1419"/>
    <cellStyle name="20% - Accent1 45 3 2" xfId="38103"/>
    <cellStyle name="20% - Accent1 45 4" xfId="38104"/>
    <cellStyle name="20% - Accent1 46" xfId="1420"/>
    <cellStyle name="20% - Accent1 46 2" xfId="1421"/>
    <cellStyle name="20% - Accent1 46 2 2" xfId="1422"/>
    <cellStyle name="20% - Accent1 46 2 2 2" xfId="38105"/>
    <cellStyle name="20% - Accent1 46 2 3" xfId="38106"/>
    <cellStyle name="20% - Accent1 46 3" xfId="1423"/>
    <cellStyle name="20% - Accent1 46 3 2" xfId="38107"/>
    <cellStyle name="20% - Accent1 46 4" xfId="38108"/>
    <cellStyle name="20% - Accent1 47" xfId="1424"/>
    <cellStyle name="20% - Accent1 47 2" xfId="1425"/>
    <cellStyle name="20% - Accent1 47 2 2" xfId="1426"/>
    <cellStyle name="20% - Accent1 47 2 2 2" xfId="38109"/>
    <cellStyle name="20% - Accent1 47 2 3" xfId="38110"/>
    <cellStyle name="20% - Accent1 47 3" xfId="1427"/>
    <cellStyle name="20% - Accent1 47 3 2" xfId="38111"/>
    <cellStyle name="20% - Accent1 47 4" xfId="38112"/>
    <cellStyle name="20% - Accent1 48" xfId="1428"/>
    <cellStyle name="20% - Accent1 48 2" xfId="1429"/>
    <cellStyle name="20% - Accent1 48 2 2" xfId="1430"/>
    <cellStyle name="20% - Accent1 48 2 2 2" xfId="38113"/>
    <cellStyle name="20% - Accent1 48 2 3" xfId="38114"/>
    <cellStyle name="20% - Accent1 48 3" xfId="1431"/>
    <cellStyle name="20% - Accent1 48 3 2" xfId="38115"/>
    <cellStyle name="20% - Accent1 48 4" xfId="38116"/>
    <cellStyle name="20% - Accent1 49" xfId="1432"/>
    <cellStyle name="20% - Accent1 49 2" xfId="1433"/>
    <cellStyle name="20% - Accent1 49 2 2" xfId="1434"/>
    <cellStyle name="20% - Accent1 49 2 2 2" xfId="38117"/>
    <cellStyle name="20% - Accent1 49 2 3" xfId="38118"/>
    <cellStyle name="20% - Accent1 49 3" xfId="1435"/>
    <cellStyle name="20% - Accent1 49 3 2" xfId="38119"/>
    <cellStyle name="20% - Accent1 49 4" xfId="38120"/>
    <cellStyle name="20% - Accent1 5" xfId="1436"/>
    <cellStyle name="20% - Accent1 5 2" xfId="1437"/>
    <cellStyle name="20% - Accent1 5 2 2" xfId="1438"/>
    <cellStyle name="20% - Accent1 5 2 3" xfId="1439"/>
    <cellStyle name="20% - Accent1 5 3" xfId="1440"/>
    <cellStyle name="20% - Accent1 5 4" xfId="1441"/>
    <cellStyle name="20% - Accent1 5 4 2" xfId="38121"/>
    <cellStyle name="20% - Accent1 5_Cap Software Basis Adj" xfId="1442"/>
    <cellStyle name="20% - Accent1 50" xfId="1443"/>
    <cellStyle name="20% - Accent1 50 2" xfId="1444"/>
    <cellStyle name="20% - Accent1 50 2 2" xfId="1445"/>
    <cellStyle name="20% - Accent1 50 2 2 2" xfId="38122"/>
    <cellStyle name="20% - Accent1 50 2 3" xfId="38123"/>
    <cellStyle name="20% - Accent1 50 3" xfId="1446"/>
    <cellStyle name="20% - Accent1 50 3 2" xfId="38124"/>
    <cellStyle name="20% - Accent1 50 4" xfId="38125"/>
    <cellStyle name="20% - Accent1 51" xfId="1447"/>
    <cellStyle name="20% - Accent1 51 2" xfId="1448"/>
    <cellStyle name="20% - Accent1 51 2 2" xfId="1449"/>
    <cellStyle name="20% - Accent1 51 2 2 2" xfId="38126"/>
    <cellStyle name="20% - Accent1 51 2 3" xfId="38127"/>
    <cellStyle name="20% - Accent1 51 3" xfId="1450"/>
    <cellStyle name="20% - Accent1 51 3 2" xfId="38128"/>
    <cellStyle name="20% - Accent1 51 4" xfId="38129"/>
    <cellStyle name="20% - Accent1 52" xfId="1451"/>
    <cellStyle name="20% - Accent1 52 2" xfId="1452"/>
    <cellStyle name="20% - Accent1 52 2 2" xfId="1453"/>
    <cellStyle name="20% - Accent1 52 2 2 2" xfId="38130"/>
    <cellStyle name="20% - Accent1 52 2 3" xfId="38131"/>
    <cellStyle name="20% - Accent1 52 3" xfId="1454"/>
    <cellStyle name="20% - Accent1 52 3 2" xfId="38132"/>
    <cellStyle name="20% - Accent1 52 4" xfId="38133"/>
    <cellStyle name="20% - Accent1 53" xfId="1455"/>
    <cellStyle name="20% - Accent1 53 2" xfId="1456"/>
    <cellStyle name="20% - Accent1 53 2 2" xfId="1457"/>
    <cellStyle name="20% - Accent1 53 2 2 2" xfId="38134"/>
    <cellStyle name="20% - Accent1 53 2 3" xfId="38135"/>
    <cellStyle name="20% - Accent1 53 3" xfId="1458"/>
    <cellStyle name="20% - Accent1 53 3 2" xfId="38136"/>
    <cellStyle name="20% - Accent1 53 4" xfId="38137"/>
    <cellStyle name="20% - Accent1 54" xfId="1459"/>
    <cellStyle name="20% - Accent1 54 2" xfId="1460"/>
    <cellStyle name="20% - Accent1 54 2 2" xfId="1461"/>
    <cellStyle name="20% - Accent1 54 2 2 2" xfId="38138"/>
    <cellStyle name="20% - Accent1 54 2 3" xfId="38139"/>
    <cellStyle name="20% - Accent1 54 3" xfId="1462"/>
    <cellStyle name="20% - Accent1 54 3 2" xfId="38140"/>
    <cellStyle name="20% - Accent1 54 4" xfId="38141"/>
    <cellStyle name="20% - Accent1 55" xfId="1463"/>
    <cellStyle name="20% - Accent1 55 2" xfId="1464"/>
    <cellStyle name="20% - Accent1 55 2 2" xfId="1465"/>
    <cellStyle name="20% - Accent1 55 2 2 2" xfId="38142"/>
    <cellStyle name="20% - Accent1 55 2 3" xfId="38143"/>
    <cellStyle name="20% - Accent1 55 3" xfId="1466"/>
    <cellStyle name="20% - Accent1 55 3 2" xfId="38144"/>
    <cellStyle name="20% - Accent1 55 4" xfId="38145"/>
    <cellStyle name="20% - Accent1 56" xfId="1467"/>
    <cellStyle name="20% - Accent1 56 2" xfId="1468"/>
    <cellStyle name="20% - Accent1 56 2 2" xfId="1469"/>
    <cellStyle name="20% - Accent1 56 2 2 2" xfId="38146"/>
    <cellStyle name="20% - Accent1 56 2 3" xfId="38147"/>
    <cellStyle name="20% - Accent1 56 3" xfId="1470"/>
    <cellStyle name="20% - Accent1 56 3 2" xfId="38148"/>
    <cellStyle name="20% - Accent1 56 4" xfId="38149"/>
    <cellStyle name="20% - Accent1 57" xfId="1471"/>
    <cellStyle name="20% - Accent1 57 2" xfId="1472"/>
    <cellStyle name="20% - Accent1 57 2 2" xfId="38150"/>
    <cellStyle name="20% - Accent1 57 3" xfId="38151"/>
    <cellStyle name="20% - Accent1 58" xfId="1473"/>
    <cellStyle name="20% - Accent1 58 2" xfId="1474"/>
    <cellStyle name="20% - Accent1 58 2 2" xfId="38152"/>
    <cellStyle name="20% - Accent1 58 3" xfId="38153"/>
    <cellStyle name="20% - Accent1 59" xfId="1475"/>
    <cellStyle name="20% - Accent1 59 2" xfId="1476"/>
    <cellStyle name="20% - Accent1 59 2 2" xfId="38154"/>
    <cellStyle name="20% - Accent1 59 3" xfId="38155"/>
    <cellStyle name="20% - Accent1 6" xfId="1477"/>
    <cellStyle name="20% - Accent1 6 10" xfId="1478"/>
    <cellStyle name="20% - Accent1 6 10 2" xfId="38156"/>
    <cellStyle name="20% - Accent1 6 2" xfId="1479"/>
    <cellStyle name="20% - Accent1 6 2 2" xfId="1480"/>
    <cellStyle name="20% - Accent1 6 2 2 2" xfId="1481"/>
    <cellStyle name="20% - Accent1 6 2 3" xfId="1482"/>
    <cellStyle name="20% - Accent1 6 2 3 2" xfId="1483"/>
    <cellStyle name="20% - Accent1 6 2 4" xfId="1484"/>
    <cellStyle name="20% - Accent1 6 2 5" xfId="1485"/>
    <cellStyle name="20% - Accent1 6 2_Basis Info" xfId="1486"/>
    <cellStyle name="20% - Accent1 6 3" xfId="1487"/>
    <cellStyle name="20% - Accent1 6 4" xfId="1488"/>
    <cellStyle name="20% - Accent1 6 4 2" xfId="1489"/>
    <cellStyle name="20% - Accent1 6 5" xfId="1490"/>
    <cellStyle name="20% - Accent1 6 6" xfId="1491"/>
    <cellStyle name="20% - Accent1 6 7" xfId="1492"/>
    <cellStyle name="20% - Accent1 6 8" xfId="1493"/>
    <cellStyle name="20% - Accent1 6 9" xfId="1494"/>
    <cellStyle name="20% - Accent1 6 9 2" xfId="38157"/>
    <cellStyle name="20% - Accent1 6_Cap Software Basis Adj" xfId="1495"/>
    <cellStyle name="20% - Accent1 60" xfId="1496"/>
    <cellStyle name="20% - Accent1 60 2" xfId="1497"/>
    <cellStyle name="20% - Accent1 60 2 2" xfId="38158"/>
    <cellStyle name="20% - Accent1 60 3" xfId="38159"/>
    <cellStyle name="20% - Accent1 61" xfId="1498"/>
    <cellStyle name="20% - Accent1 61 2" xfId="1499"/>
    <cellStyle name="20% - Accent1 61 2 2" xfId="38160"/>
    <cellStyle name="20% - Accent1 61 3" xfId="38161"/>
    <cellStyle name="20% - Accent1 62" xfId="1500"/>
    <cellStyle name="20% - Accent1 62 2" xfId="1501"/>
    <cellStyle name="20% - Accent1 62 2 2" xfId="38162"/>
    <cellStyle name="20% - Accent1 62 3" xfId="38163"/>
    <cellStyle name="20% - Accent1 63" xfId="1502"/>
    <cellStyle name="20% - Accent1 63 2" xfId="1503"/>
    <cellStyle name="20% - Accent1 63 2 2" xfId="38164"/>
    <cellStyle name="20% - Accent1 63 3" xfId="38165"/>
    <cellStyle name="20% - Accent1 64" xfId="1504"/>
    <cellStyle name="20% - Accent1 64 2" xfId="1505"/>
    <cellStyle name="20% - Accent1 64 2 2" xfId="38166"/>
    <cellStyle name="20% - Accent1 64 3" xfId="38167"/>
    <cellStyle name="20% - Accent1 65" xfId="1506"/>
    <cellStyle name="20% - Accent1 65 2" xfId="1507"/>
    <cellStyle name="20% - Accent1 65 2 2" xfId="38168"/>
    <cellStyle name="20% - Accent1 65 3" xfId="38169"/>
    <cellStyle name="20% - Accent1 66" xfId="1508"/>
    <cellStyle name="20% - Accent1 66 2" xfId="1509"/>
    <cellStyle name="20% - Accent1 66 2 2" xfId="38170"/>
    <cellStyle name="20% - Accent1 66 3" xfId="38171"/>
    <cellStyle name="20% - Accent1 67" xfId="1510"/>
    <cellStyle name="20% - Accent1 67 2" xfId="1511"/>
    <cellStyle name="20% - Accent1 67 2 2" xfId="38172"/>
    <cellStyle name="20% - Accent1 67 3" xfId="38173"/>
    <cellStyle name="20% - Accent1 68" xfId="1512"/>
    <cellStyle name="20% - Accent1 68 2" xfId="1513"/>
    <cellStyle name="20% - Accent1 68 2 2" xfId="38174"/>
    <cellStyle name="20% - Accent1 68 3" xfId="38175"/>
    <cellStyle name="20% - Accent1 69" xfId="1514"/>
    <cellStyle name="20% - Accent1 69 2" xfId="1515"/>
    <cellStyle name="20% - Accent1 69 2 2" xfId="38176"/>
    <cellStyle name="20% - Accent1 69 3" xfId="38177"/>
    <cellStyle name="20% - Accent1 7" xfId="1516"/>
    <cellStyle name="20% - Accent1 7 2" xfId="1517"/>
    <cellStyle name="20% - Accent1 7 2 2" xfId="1518"/>
    <cellStyle name="20% - Accent1 7 2 3" xfId="1519"/>
    <cellStyle name="20% - Accent1 7 3" xfId="1520"/>
    <cellStyle name="20% - Accent1 7 4" xfId="1521"/>
    <cellStyle name="20% - Accent1 7 4 2" xfId="1522"/>
    <cellStyle name="20% - Accent1 7 5" xfId="1523"/>
    <cellStyle name="20% - Accent1 7 5 2" xfId="38178"/>
    <cellStyle name="20% - Accent1 7_Cap Software Basis Adj" xfId="1524"/>
    <cellStyle name="20% - Accent1 70" xfId="1525"/>
    <cellStyle name="20% - Accent1 70 2" xfId="38179"/>
    <cellStyle name="20% - Accent1 71" xfId="1526"/>
    <cellStyle name="20% - Accent1 71 2" xfId="38180"/>
    <cellStyle name="20% - Accent1 72" xfId="1527"/>
    <cellStyle name="20% - Accent1 72 2" xfId="38181"/>
    <cellStyle name="20% - Accent1 73" xfId="1528"/>
    <cellStyle name="20% - Accent1 73 2" xfId="38182"/>
    <cellStyle name="20% - Accent1 74" xfId="1529"/>
    <cellStyle name="20% - Accent1 74 2" xfId="38183"/>
    <cellStyle name="20% - Accent1 75" xfId="1530"/>
    <cellStyle name="20% - Accent1 75 2" xfId="38184"/>
    <cellStyle name="20% - Accent1 76" xfId="1531"/>
    <cellStyle name="20% - Accent1 76 2" xfId="38185"/>
    <cellStyle name="20% - Accent1 77" xfId="1532"/>
    <cellStyle name="20% - Accent1 77 2" xfId="38186"/>
    <cellStyle name="20% - Accent1 78" xfId="1533"/>
    <cellStyle name="20% - Accent1 78 2" xfId="38187"/>
    <cellStyle name="20% - Accent1 79" xfId="1534"/>
    <cellStyle name="20% - Accent1 79 2" xfId="38188"/>
    <cellStyle name="20% - Accent1 8" xfId="1535"/>
    <cellStyle name="20% - Accent1 8 2" xfId="1536"/>
    <cellStyle name="20% - Accent1 8 2 2" xfId="1537"/>
    <cellStyle name="20% - Accent1 8 2 3" xfId="1538"/>
    <cellStyle name="20% - Accent1 8 3" xfId="1539"/>
    <cellStyle name="20% - Accent1 8 4" xfId="1540"/>
    <cellStyle name="20% - Accent1 8 4 2" xfId="1541"/>
    <cellStyle name="20% - Accent1 8 5" xfId="1542"/>
    <cellStyle name="20% - Accent1 8 5 2" xfId="38189"/>
    <cellStyle name="20% - Accent1 8_Cap Software Basis Adj" xfId="1543"/>
    <cellStyle name="20% - Accent1 80" xfId="1544"/>
    <cellStyle name="20% - Accent1 80 2" xfId="38190"/>
    <cellStyle name="20% - Accent1 81" xfId="1545"/>
    <cellStyle name="20% - Accent1 81 2" xfId="38191"/>
    <cellStyle name="20% - Accent1 82" xfId="1546"/>
    <cellStyle name="20% - Accent1 82 2" xfId="38192"/>
    <cellStyle name="20% - Accent1 83" xfId="1547"/>
    <cellStyle name="20% - Accent1 83 2" xfId="38193"/>
    <cellStyle name="20% - Accent1 84" xfId="1548"/>
    <cellStyle name="20% - Accent1 85" xfId="2"/>
    <cellStyle name="20% - Accent1 9" xfId="1549"/>
    <cellStyle name="20% - Accent1 9 2" xfId="1550"/>
    <cellStyle name="20% - Accent1 9 2 2" xfId="1551"/>
    <cellStyle name="20% - Accent1 9 2 3" xfId="1552"/>
    <cellStyle name="20% - Accent1 9 3" xfId="1553"/>
    <cellStyle name="20% - Accent1 9 4" xfId="1554"/>
    <cellStyle name="20% - Accent1 9 4 2" xfId="1555"/>
    <cellStyle name="20% - Accent1 9 5" xfId="1556"/>
    <cellStyle name="20% - Accent1 9 5 2" xfId="38194"/>
    <cellStyle name="20% - Accent1 9_Cap Software Basis Adj" xfId="1557"/>
    <cellStyle name="20% - Accent2" xfId="49525" builtinId="34" customBuiltin="1"/>
    <cellStyle name="20% - Accent2 10" xfId="1558"/>
    <cellStyle name="20% - Accent2 10 2" xfId="1559"/>
    <cellStyle name="20% - Accent2 10 2 2" xfId="1560"/>
    <cellStyle name="20% - Accent2 10 2 3" xfId="1561"/>
    <cellStyle name="20% - Accent2 10 3" xfId="1562"/>
    <cellStyle name="20% - Accent2 10 4" xfId="1563"/>
    <cellStyle name="20% - Accent2 10 4 2" xfId="1564"/>
    <cellStyle name="20% - Accent2 10_Cap Software Basis Adj" xfId="1565"/>
    <cellStyle name="20% - Accent2 11" xfId="1566"/>
    <cellStyle name="20% - Accent2 11 2" xfId="1567"/>
    <cellStyle name="20% - Accent2 11 2 2" xfId="1568"/>
    <cellStyle name="20% - Accent2 11 2 3" xfId="1569"/>
    <cellStyle name="20% - Accent2 11 3" xfId="1570"/>
    <cellStyle name="20% - Accent2 11 4" xfId="1571"/>
    <cellStyle name="20% - Accent2 11 4 2" xfId="1572"/>
    <cellStyle name="20% - Accent2 11_Cap Software Basis Adj" xfId="1573"/>
    <cellStyle name="20% - Accent2 12" xfId="1574"/>
    <cellStyle name="20% - Accent2 12 2" xfId="1575"/>
    <cellStyle name="20% - Accent2 12 2 2" xfId="1576"/>
    <cellStyle name="20% - Accent2 12 2 3" xfId="1577"/>
    <cellStyle name="20% - Accent2 12 3" xfId="1578"/>
    <cellStyle name="20% - Accent2 12 4" xfId="1579"/>
    <cellStyle name="20% - Accent2 12 4 2" xfId="1580"/>
    <cellStyle name="20% - Accent2 12_Cap Software Basis Adj" xfId="1581"/>
    <cellStyle name="20% - Accent2 13" xfId="1582"/>
    <cellStyle name="20% - Accent2 13 2" xfId="1583"/>
    <cellStyle name="20% - Accent2 13 2 2" xfId="1584"/>
    <cellStyle name="20% - Accent2 13 2 3" xfId="1585"/>
    <cellStyle name="20% - Accent2 13 3" xfId="1586"/>
    <cellStyle name="20% - Accent2 13 4" xfId="1587"/>
    <cellStyle name="20% - Accent2 13 4 2" xfId="1588"/>
    <cellStyle name="20% - Accent2 13_Cap Software Basis Adj" xfId="1589"/>
    <cellStyle name="20% - Accent2 14" xfId="1590"/>
    <cellStyle name="20% - Accent2 14 2" xfId="1591"/>
    <cellStyle name="20% - Accent2 14 2 2" xfId="1592"/>
    <cellStyle name="20% - Accent2 14 2 3" xfId="1593"/>
    <cellStyle name="20% - Accent2 14 3" xfId="1594"/>
    <cellStyle name="20% - Accent2 14 4" xfId="1595"/>
    <cellStyle name="20% - Accent2 14 4 2" xfId="1596"/>
    <cellStyle name="20% - Accent2 14_Cap Software Basis Adj" xfId="1597"/>
    <cellStyle name="20% - Accent2 15" xfId="1598"/>
    <cellStyle name="20% - Accent2 15 2" xfId="1599"/>
    <cellStyle name="20% - Accent2 15 2 2" xfId="1600"/>
    <cellStyle name="20% - Accent2 15 2 3" xfId="1601"/>
    <cellStyle name="20% - Accent2 15 3" xfId="1602"/>
    <cellStyle name="20% - Accent2 15 4" xfId="1603"/>
    <cellStyle name="20% - Accent2 15 4 2" xfId="1604"/>
    <cellStyle name="20% - Accent2 15_Cap Software Basis Adj" xfId="1605"/>
    <cellStyle name="20% - Accent2 16" xfId="1606"/>
    <cellStyle name="20% - Accent2 16 2" xfId="1607"/>
    <cellStyle name="20% - Accent2 16 2 2" xfId="1608"/>
    <cellStyle name="20% - Accent2 16 2 3" xfId="1609"/>
    <cellStyle name="20% - Accent2 16 3" xfId="1610"/>
    <cellStyle name="20% - Accent2 16 4" xfId="1611"/>
    <cellStyle name="20% - Accent2 16 4 2" xfId="1612"/>
    <cellStyle name="20% - Accent2 16_Cap Software Basis Adj" xfId="1613"/>
    <cellStyle name="20% - Accent2 17" xfId="1614"/>
    <cellStyle name="20% - Accent2 17 2" xfId="1615"/>
    <cellStyle name="20% - Accent2 17 2 2" xfId="1616"/>
    <cellStyle name="20% - Accent2 17 2 3" xfId="1617"/>
    <cellStyle name="20% - Accent2 17 3" xfId="1618"/>
    <cellStyle name="20% - Accent2 17 4" xfId="1619"/>
    <cellStyle name="20% - Accent2 17 4 2" xfId="1620"/>
    <cellStyle name="20% - Accent2 17_Cap Software Basis Adj" xfId="1621"/>
    <cellStyle name="20% - Accent2 18" xfId="1622"/>
    <cellStyle name="20% - Accent2 18 2" xfId="1623"/>
    <cellStyle name="20% - Accent2 18 2 2" xfId="1624"/>
    <cellStyle name="20% - Accent2 18 2 3" xfId="1625"/>
    <cellStyle name="20% - Accent2 18 3" xfId="1626"/>
    <cellStyle name="20% - Accent2 18 4" xfId="1627"/>
    <cellStyle name="20% - Accent2 18 4 2" xfId="1628"/>
    <cellStyle name="20% - Accent2 18_Cap Software Basis Adj" xfId="1629"/>
    <cellStyle name="20% - Accent2 19" xfId="1630"/>
    <cellStyle name="20% - Accent2 19 2" xfId="1631"/>
    <cellStyle name="20% - Accent2 19 2 2" xfId="1632"/>
    <cellStyle name="20% - Accent2 19 2 3" xfId="1633"/>
    <cellStyle name="20% - Accent2 19 3" xfId="1634"/>
    <cellStyle name="20% - Accent2 19 4" xfId="1635"/>
    <cellStyle name="20% - Accent2 19 4 2" xfId="1636"/>
    <cellStyle name="20% - Accent2 19_Cap Software Basis Adj" xfId="1637"/>
    <cellStyle name="20% - Accent2 2" xfId="5"/>
    <cellStyle name="20% - Accent2 2 10" xfId="1638"/>
    <cellStyle name="20% - Accent2 2 10 2" xfId="1639"/>
    <cellStyle name="20% - Accent2 2 10 2 2" xfId="38195"/>
    <cellStyle name="20% - Accent2 2 10 3" xfId="38196"/>
    <cellStyle name="20% - Accent2 2 11" xfId="1640"/>
    <cellStyle name="20% - Accent2 2 11 2" xfId="38197"/>
    <cellStyle name="20% - Accent2 2 12" xfId="1641"/>
    <cellStyle name="20% - Accent2 2 12 2" xfId="38198"/>
    <cellStyle name="20% - Accent2 2 13" xfId="1642"/>
    <cellStyle name="20% - Accent2 2 14" xfId="1643"/>
    <cellStyle name="20% - Accent2 2 14 2" xfId="38199"/>
    <cellStyle name="20% - Accent2 2 2" xfId="516"/>
    <cellStyle name="20% - Accent2 2 2 2" xfId="1644"/>
    <cellStyle name="20% - Accent2 2 2 2 2" xfId="1645"/>
    <cellStyle name="20% - Accent2 2 2 2 2 2" xfId="38200"/>
    <cellStyle name="20% - Accent2 2 2 3" xfId="1646"/>
    <cellStyle name="20% - Accent2 2 2 3 2" xfId="1647"/>
    <cellStyle name="20% - Accent2 2 2 3 3" xfId="1648"/>
    <cellStyle name="20% - Accent2 2 2 4" xfId="1649"/>
    <cellStyle name="20% - Accent2 2 2 4 2" xfId="1650"/>
    <cellStyle name="20% - Accent2 2 2 5" xfId="1651"/>
    <cellStyle name="20% - Accent2 2 2 6" xfId="1652"/>
    <cellStyle name="20% - Accent2 2 2 7" xfId="1653"/>
    <cellStyle name="20% - Accent2 2 2 7 2" xfId="38201"/>
    <cellStyle name="20% - Accent2 2 2_Basis Info" xfId="1654"/>
    <cellStyle name="20% - Accent2 2 3" xfId="517"/>
    <cellStyle name="20% - Accent2 2 3 10" xfId="1655"/>
    <cellStyle name="20% - Accent2 2 3 11" xfId="1656"/>
    <cellStyle name="20% - Accent2 2 3 11 2" xfId="38202"/>
    <cellStyle name="20% - Accent2 2 3 12" xfId="1657"/>
    <cellStyle name="20% - Accent2 2 3 12 2" xfId="38203"/>
    <cellStyle name="20% - Accent2 2 3 13" xfId="1658"/>
    <cellStyle name="20% - Accent2 2 3 13 2" xfId="38204"/>
    <cellStyle name="20% - Accent2 2 3 14" xfId="49254"/>
    <cellStyle name="20% - Accent2 2 3 2" xfId="1659"/>
    <cellStyle name="20% - Accent2 2 3 2 2" xfId="1660"/>
    <cellStyle name="20% - Accent2 2 3 2 2 2" xfId="1661"/>
    <cellStyle name="20% - Accent2 2 3 2 3" xfId="1662"/>
    <cellStyle name="20% - Accent2 2 3 2 3 2" xfId="1663"/>
    <cellStyle name="20% - Accent2 2 3 2 3 2 2" xfId="1664"/>
    <cellStyle name="20% - Accent2 2 3 2 3 2 2 2" xfId="38205"/>
    <cellStyle name="20% - Accent2 2 3 2 3 2 3" xfId="38206"/>
    <cellStyle name="20% - Accent2 2 3 2 3 3" xfId="1665"/>
    <cellStyle name="20% - Accent2 2 3 2 3 3 2" xfId="38207"/>
    <cellStyle name="20% - Accent2 2 3 2 3 4" xfId="38208"/>
    <cellStyle name="20% - Accent2 2 3 2 4" xfId="1666"/>
    <cellStyle name="20% - Accent2 2 3 2 4 2" xfId="1667"/>
    <cellStyle name="20% - Accent2 2 3 2 4 2 2" xfId="38209"/>
    <cellStyle name="20% - Accent2 2 3 2 4 3" xfId="38210"/>
    <cellStyle name="20% - Accent2 2 3 2 5" xfId="1668"/>
    <cellStyle name="20% - Accent2 2 3 2 5 2" xfId="1669"/>
    <cellStyle name="20% - Accent2 2 3 2 5 3" xfId="38211"/>
    <cellStyle name="20% - Accent2 2 3 2 6" xfId="1670"/>
    <cellStyle name="20% - Accent2 2 3 2 7" xfId="1671"/>
    <cellStyle name="20% - Accent2 2 3 2 7 2" xfId="38212"/>
    <cellStyle name="20% - Accent2 2 3 2 8" xfId="1672"/>
    <cellStyle name="20% - Accent2 2 3 2 8 2" xfId="38213"/>
    <cellStyle name="20% - Accent2 2 3 2 9" xfId="1673"/>
    <cellStyle name="20% - Accent2 2 3 2 9 2" xfId="38214"/>
    <cellStyle name="20% - Accent2 2 3 2_Basis Info" xfId="1674"/>
    <cellStyle name="20% - Accent2 2 3 3" xfId="1675"/>
    <cellStyle name="20% - Accent2 2 3 3 2" xfId="1676"/>
    <cellStyle name="20% - Accent2 2 3 4" xfId="1677"/>
    <cellStyle name="20% - Accent2 2 3 5" xfId="1678"/>
    <cellStyle name="20% - Accent2 2 3 5 2" xfId="1679"/>
    <cellStyle name="20% - Accent2 2 3 5 2 2" xfId="1680"/>
    <cellStyle name="20% - Accent2 2 3 5 2 2 2" xfId="38215"/>
    <cellStyle name="20% - Accent2 2 3 5 2 3" xfId="38216"/>
    <cellStyle name="20% - Accent2 2 3 5 3" xfId="1681"/>
    <cellStyle name="20% - Accent2 2 3 5 3 2" xfId="38217"/>
    <cellStyle name="20% - Accent2 2 3 5 4" xfId="38218"/>
    <cellStyle name="20% - Accent2 2 3 6" xfId="1682"/>
    <cellStyle name="20% - Accent2 2 3 6 2" xfId="1683"/>
    <cellStyle name="20% - Accent2 2 3 6 2 2" xfId="38219"/>
    <cellStyle name="20% - Accent2 2 3 6 3" xfId="38220"/>
    <cellStyle name="20% - Accent2 2 3 7" xfId="1684"/>
    <cellStyle name="20% - Accent2 2 3 7 2" xfId="1685"/>
    <cellStyle name="20% - Accent2 2 3 7 3" xfId="38221"/>
    <cellStyle name="20% - Accent2 2 3 8" xfId="1686"/>
    <cellStyle name="20% - Accent2 2 3 9" xfId="1687"/>
    <cellStyle name="20% - Accent2 2 3_Basis Info" xfId="1688"/>
    <cellStyle name="20% - Accent2 2 4" xfId="575"/>
    <cellStyle name="20% - Accent2 2 4 2" xfId="846"/>
    <cellStyle name="20% - Accent2 2 4 3" xfId="38222"/>
    <cellStyle name="20% - Accent2 2 4_Rate Case Accrual Accounts" xfId="26311"/>
    <cellStyle name="20% - Accent2 2 5" xfId="427"/>
    <cellStyle name="20% - Accent2 2 5 2" xfId="1689"/>
    <cellStyle name="20% - Accent2 2 5 3" xfId="1690"/>
    <cellStyle name="20% - Accent2 2 5 3 2" xfId="38223"/>
    <cellStyle name="20% - Accent2 2 5_Rate Case Accrual Accounts" xfId="26312"/>
    <cellStyle name="20% - Accent2 2 6" xfId="847"/>
    <cellStyle name="20% - Accent2 2 6 2" xfId="38224"/>
    <cellStyle name="20% - Accent2 2 7" xfId="1691"/>
    <cellStyle name="20% - Accent2 2 7 2" xfId="1692"/>
    <cellStyle name="20% - Accent2 2 7 2 2" xfId="38225"/>
    <cellStyle name="20% - Accent2 2 7 3" xfId="38226"/>
    <cellStyle name="20% - Accent2 2 8" xfId="1693"/>
    <cellStyle name="20% - Accent2 2 8 2" xfId="1694"/>
    <cellStyle name="20% - Accent2 2 8 2 2" xfId="38227"/>
    <cellStyle name="20% - Accent2 2 8 3" xfId="38228"/>
    <cellStyle name="20% - Accent2 2 9" xfId="1695"/>
    <cellStyle name="20% - Accent2 2 9 2" xfId="1696"/>
    <cellStyle name="20% - Accent2 2 9 2 2" xfId="38229"/>
    <cellStyle name="20% - Accent2 2 9 3" xfId="38230"/>
    <cellStyle name="20% - Accent2 2_09_2013" xfId="746"/>
    <cellStyle name="20% - Accent2 20" xfId="1697"/>
    <cellStyle name="20% - Accent2 20 2" xfId="1698"/>
    <cellStyle name="20% - Accent2 20 2 2" xfId="1699"/>
    <cellStyle name="20% - Accent2 20 2 3" xfId="1700"/>
    <cellStyle name="20% - Accent2 20 3" xfId="1701"/>
    <cellStyle name="20% - Accent2 20 4" xfId="1702"/>
    <cellStyle name="20% - Accent2 20 4 2" xfId="1703"/>
    <cellStyle name="20% - Accent2 20_COR Proceeds" xfId="1704"/>
    <cellStyle name="20% - Accent2 21" xfId="1705"/>
    <cellStyle name="20% - Accent2 21 2" xfId="1706"/>
    <cellStyle name="20% - Accent2 21 2 2" xfId="1707"/>
    <cellStyle name="20% - Accent2 21 2 3" xfId="1708"/>
    <cellStyle name="20% - Accent2 21 3" xfId="1709"/>
    <cellStyle name="20% - Accent2 21 4" xfId="1710"/>
    <cellStyle name="20% - Accent2 21 4 2" xfId="1711"/>
    <cellStyle name="20% - Accent2 21_Sheet1" xfId="1712"/>
    <cellStyle name="20% - Accent2 22" xfId="1713"/>
    <cellStyle name="20% - Accent2 22 2" xfId="1714"/>
    <cellStyle name="20% - Accent2 22 2 2" xfId="1715"/>
    <cellStyle name="20% - Accent2 22 2 3" xfId="1716"/>
    <cellStyle name="20% - Accent2 22 3" xfId="1717"/>
    <cellStyle name="20% - Accent2 22 4" xfId="1718"/>
    <cellStyle name="20% - Accent2 22 4 2" xfId="1719"/>
    <cellStyle name="20% - Accent2 22_Sheet1" xfId="1720"/>
    <cellStyle name="20% - Accent2 23" xfId="1721"/>
    <cellStyle name="20% - Accent2 23 2" xfId="1722"/>
    <cellStyle name="20% - Accent2 23 3" xfId="1723"/>
    <cellStyle name="20% - Accent2 23 3 2" xfId="1724"/>
    <cellStyle name="20% - Accent2 23 3 3" xfId="1725"/>
    <cellStyle name="20% - Accent2 23_Sheet1" xfId="1726"/>
    <cellStyle name="20% - Accent2 24" xfId="1727"/>
    <cellStyle name="20% - Accent2 24 10" xfId="1728"/>
    <cellStyle name="20% - Accent2 24 11" xfId="1729"/>
    <cellStyle name="20% - Accent2 24 11 2" xfId="1730"/>
    <cellStyle name="20% - Accent2 24 11 2 2" xfId="38231"/>
    <cellStyle name="20% - Accent2 24 11 3" xfId="38232"/>
    <cellStyle name="20% - Accent2 24 12" xfId="1731"/>
    <cellStyle name="20% - Accent2 24 12 2" xfId="1732"/>
    <cellStyle name="20% - Accent2 24 12 2 2" xfId="38233"/>
    <cellStyle name="20% - Accent2 24 12 3" xfId="38234"/>
    <cellStyle name="20% - Accent2 24 2" xfId="1733"/>
    <cellStyle name="20% - Accent2 24 2 2" xfId="1734"/>
    <cellStyle name="20% - Accent2 24 3" xfId="1735"/>
    <cellStyle name="20% - Accent2 24 3 2" xfId="1736"/>
    <cellStyle name="20% - Accent2 24 3 2 2" xfId="1737"/>
    <cellStyle name="20% - Accent2 24 3 2 2 2" xfId="1738"/>
    <cellStyle name="20% - Accent2 24 3 2 2 2 2" xfId="38235"/>
    <cellStyle name="20% - Accent2 24 3 2 2 3" xfId="38236"/>
    <cellStyle name="20% - Accent2 24 3 2 3" xfId="1739"/>
    <cellStyle name="20% - Accent2 24 3 2 3 2" xfId="38237"/>
    <cellStyle name="20% - Accent2 24 3 2 4" xfId="38238"/>
    <cellStyle name="20% - Accent2 24 3 3" xfId="1740"/>
    <cellStyle name="20% - Accent2 24 3 3 2" xfId="1741"/>
    <cellStyle name="20% - Accent2 24 3 3 2 2" xfId="38239"/>
    <cellStyle name="20% - Accent2 24 3 3 3" xfId="38240"/>
    <cellStyle name="20% - Accent2 24 3 4" xfId="1742"/>
    <cellStyle name="20% - Accent2 24 3 4 2" xfId="38241"/>
    <cellStyle name="20% - Accent2 24 3 5" xfId="38242"/>
    <cellStyle name="20% - Accent2 24 3_Results 3rd" xfId="1743"/>
    <cellStyle name="20% - Accent2 24 4" xfId="1744"/>
    <cellStyle name="20% - Accent2 24 4 2" xfId="1745"/>
    <cellStyle name="20% - Accent2 24 4 2 2" xfId="1746"/>
    <cellStyle name="20% - Accent2 24 4 2 2 2" xfId="38243"/>
    <cellStyle name="20% - Accent2 24 4 2 3" xfId="38244"/>
    <cellStyle name="20% - Accent2 24 4 3" xfId="1747"/>
    <cellStyle name="20% - Accent2 24 4 3 2" xfId="38245"/>
    <cellStyle name="20% - Accent2 24 4 4" xfId="38246"/>
    <cellStyle name="20% - Accent2 24 5" xfId="1748"/>
    <cellStyle name="20% - Accent2 24 6" xfId="1749"/>
    <cellStyle name="20% - Accent2 24 7" xfId="1750"/>
    <cellStyle name="20% - Accent2 24 8" xfId="1751"/>
    <cellStyle name="20% - Accent2 24 9" xfId="1752"/>
    <cellStyle name="20% - Accent2 24_Basis Detail" xfId="1753"/>
    <cellStyle name="20% - Accent2 25" xfId="1754"/>
    <cellStyle name="20% - Accent2 25 2" xfId="1755"/>
    <cellStyle name="20% - Accent2 25 2 2" xfId="1756"/>
    <cellStyle name="20% - Accent2 25 3" xfId="1757"/>
    <cellStyle name="20% - Accent2 25 4" xfId="1758"/>
    <cellStyle name="20% - Accent2 25 4 2" xfId="1759"/>
    <cellStyle name="20% - Accent2 25 4 3" xfId="1760"/>
    <cellStyle name="20% - Accent2 25 5" xfId="1761"/>
    <cellStyle name="20% - Accent2 25 5 2" xfId="1762"/>
    <cellStyle name="20% - Accent2 25 5 2 2" xfId="1763"/>
    <cellStyle name="20% - Accent2 25 5 2 2 2" xfId="1764"/>
    <cellStyle name="20% - Accent2 25 5 2 2 2 2" xfId="38247"/>
    <cellStyle name="20% - Accent2 25 5 2 2 3" xfId="38248"/>
    <cellStyle name="20% - Accent2 25 5 2 3" xfId="1765"/>
    <cellStyle name="20% - Accent2 25 5 2 3 2" xfId="38249"/>
    <cellStyle name="20% - Accent2 25 5 2 4" xfId="38250"/>
    <cellStyle name="20% - Accent2 25 5 3" xfId="1766"/>
    <cellStyle name="20% - Accent2 25 5 3 2" xfId="1767"/>
    <cellStyle name="20% - Accent2 25 5 3 2 2" xfId="38251"/>
    <cellStyle name="20% - Accent2 25 5 3 3" xfId="38252"/>
    <cellStyle name="20% - Accent2 25 5 4" xfId="1768"/>
    <cellStyle name="20% - Accent2 25 5 4 2" xfId="38253"/>
    <cellStyle name="20% - Accent2 25 5 5" xfId="38254"/>
    <cellStyle name="20% - Accent2 25 5_Results 3rd" xfId="1769"/>
    <cellStyle name="20% - Accent2 25 6" xfId="1770"/>
    <cellStyle name="20% - Accent2 25 6 2" xfId="1771"/>
    <cellStyle name="20% - Accent2 25 6 2 2" xfId="1772"/>
    <cellStyle name="20% - Accent2 25 6 2 2 2" xfId="38255"/>
    <cellStyle name="20% - Accent2 25 6 2 3" xfId="38256"/>
    <cellStyle name="20% - Accent2 25 6 3" xfId="1773"/>
    <cellStyle name="20% - Accent2 25 6 3 2" xfId="38257"/>
    <cellStyle name="20% - Accent2 25 6 4" xfId="38258"/>
    <cellStyle name="20% - Accent2 25 7" xfId="1774"/>
    <cellStyle name="20% - Accent2 25 7 2" xfId="1775"/>
    <cellStyle name="20% - Accent2 25 7 2 2" xfId="38259"/>
    <cellStyle name="20% - Accent2 25 7 3" xfId="38260"/>
    <cellStyle name="20% - Accent2 25 8" xfId="1776"/>
    <cellStyle name="20% - Accent2 25 8 2" xfId="1777"/>
    <cellStyle name="20% - Accent2 25 8 2 2" xfId="38261"/>
    <cellStyle name="20% - Accent2 25 8 3" xfId="38262"/>
    <cellStyle name="20% - Accent2 25_Basis Detail" xfId="1778"/>
    <cellStyle name="20% - Accent2 26" xfId="1779"/>
    <cellStyle name="20% - Accent2 26 2" xfId="1780"/>
    <cellStyle name="20% - Accent2 26 2 2" xfId="1781"/>
    <cellStyle name="20% - Accent2 26 2 2 2" xfId="1782"/>
    <cellStyle name="20% - Accent2 26 2 2 2 2" xfId="38263"/>
    <cellStyle name="20% - Accent2 26 2 2 3" xfId="38264"/>
    <cellStyle name="20% - Accent2 26 2 3" xfId="1783"/>
    <cellStyle name="20% - Accent2 26 2 3 2" xfId="38265"/>
    <cellStyle name="20% - Accent2 26 2 4" xfId="38266"/>
    <cellStyle name="20% - Accent2 26 3" xfId="1784"/>
    <cellStyle name="20% - Accent2 26 3 2" xfId="1785"/>
    <cellStyle name="20% - Accent2 26 3 2 2" xfId="38267"/>
    <cellStyle name="20% - Accent2 26 3 3" xfId="38268"/>
    <cellStyle name="20% - Accent2 26 4" xfId="1786"/>
    <cellStyle name="20% - Accent2 26 4 2" xfId="1787"/>
    <cellStyle name="20% - Accent2 26 4 3" xfId="38269"/>
    <cellStyle name="20% - Accent2 26 5" xfId="1788"/>
    <cellStyle name="20% - Accent2 26 6" xfId="1789"/>
    <cellStyle name="20% - Accent2 26 6 2" xfId="38270"/>
    <cellStyle name="20% - Accent2 26 7" xfId="1790"/>
    <cellStyle name="20% - Accent2 26 7 2" xfId="38271"/>
    <cellStyle name="20% - Accent2 26 8" xfId="1791"/>
    <cellStyle name="20% - Accent2 26 8 2" xfId="38272"/>
    <cellStyle name="20% - Accent2 27" xfId="1792"/>
    <cellStyle name="20% - Accent2 27 2" xfId="1793"/>
    <cellStyle name="20% - Accent2 27 3" xfId="1794"/>
    <cellStyle name="20% - Accent2 27 3 2" xfId="38273"/>
    <cellStyle name="20% - Accent2 27 4" xfId="1795"/>
    <cellStyle name="20% - Accent2 28" xfId="1796"/>
    <cellStyle name="20% - Accent2 28 2" xfId="1797"/>
    <cellStyle name="20% - Accent2 29" xfId="1798"/>
    <cellStyle name="20% - Accent2 29 2" xfId="1799"/>
    <cellStyle name="20% - Accent2 3" xfId="1800"/>
    <cellStyle name="20% - Accent2 3 2" xfId="1801"/>
    <cellStyle name="20% - Accent2 3 2 2" xfId="1802"/>
    <cellStyle name="20% - Accent2 3 2 2 2" xfId="1803"/>
    <cellStyle name="20% - Accent2 3 2 3" xfId="1804"/>
    <cellStyle name="20% - Accent2 3 2 4" xfId="1805"/>
    <cellStyle name="20% - Accent2 3 2 5" xfId="1806"/>
    <cellStyle name="20% - Accent2 3 2 5 2" xfId="38274"/>
    <cellStyle name="20% - Accent2 3 2_Basis Info" xfId="1807"/>
    <cellStyle name="20% - Accent2 3 3" xfId="1808"/>
    <cellStyle name="20% - Accent2 3 3 2" xfId="1809"/>
    <cellStyle name="20% - Accent2 3 3 2 2" xfId="1810"/>
    <cellStyle name="20% - Accent2 3 3 3" xfId="1811"/>
    <cellStyle name="20% - Accent2 3 3_Sheet1" xfId="1812"/>
    <cellStyle name="20% - Accent2 3 4" xfId="1813"/>
    <cellStyle name="20% - Accent2 3 4 2" xfId="1814"/>
    <cellStyle name="20% - Accent2 3 4 2 2" xfId="38275"/>
    <cellStyle name="20% - Accent2 3 5" xfId="1815"/>
    <cellStyle name="20% - Accent2 3 5 2" xfId="1816"/>
    <cellStyle name="20% - Accent2 3 5 3" xfId="1817"/>
    <cellStyle name="20% - Accent2 3 5 3 2" xfId="38276"/>
    <cellStyle name="20% - Accent2 3 6" xfId="1818"/>
    <cellStyle name="20% - Accent2 3 6 2" xfId="38277"/>
    <cellStyle name="20% - Accent2 3 7" xfId="1819"/>
    <cellStyle name="20% - Accent2 3 7 2" xfId="38278"/>
    <cellStyle name="20% - Accent2 3 8" xfId="1820"/>
    <cellStyle name="20% - Accent2 3 8 2" xfId="38279"/>
    <cellStyle name="20% - Accent2 3 9" xfId="1821"/>
    <cellStyle name="20% - Accent2 3_Cap Software Basis Adj" xfId="1822"/>
    <cellStyle name="20% - Accent2 30" xfId="1823"/>
    <cellStyle name="20% - Accent2 30 2" xfId="1824"/>
    <cellStyle name="20% - Accent2 31" xfId="1825"/>
    <cellStyle name="20% - Accent2 31 2" xfId="1826"/>
    <cellStyle name="20% - Accent2 31 2 2" xfId="1827"/>
    <cellStyle name="20% - Accent2 31 2 2 2" xfId="1828"/>
    <cellStyle name="20% - Accent2 31 2 2 2 2" xfId="38280"/>
    <cellStyle name="20% - Accent2 31 2 2 3" xfId="38281"/>
    <cellStyle name="20% - Accent2 31 2 3" xfId="1829"/>
    <cellStyle name="20% - Accent2 31 2 3 2" xfId="38282"/>
    <cellStyle name="20% - Accent2 31 2 4" xfId="38283"/>
    <cellStyle name="20% - Accent2 31 3" xfId="1830"/>
    <cellStyle name="20% - Accent2 31 3 2" xfId="1831"/>
    <cellStyle name="20% - Accent2 31 3 2 2" xfId="38284"/>
    <cellStyle name="20% - Accent2 31 3 3" xfId="38285"/>
    <cellStyle name="20% - Accent2 31 4" xfId="1832"/>
    <cellStyle name="20% - Accent2 31 4 2" xfId="38286"/>
    <cellStyle name="20% - Accent2 31 5" xfId="1833"/>
    <cellStyle name="20% - Accent2 31 5 2" xfId="38287"/>
    <cellStyle name="20% - Accent2 31 6" xfId="38288"/>
    <cellStyle name="20% - Accent2 31_Results 3rd" xfId="1834"/>
    <cellStyle name="20% - Accent2 32" xfId="1835"/>
    <cellStyle name="20% - Accent2 32 2" xfId="1836"/>
    <cellStyle name="20% - Accent2 32 2 2" xfId="1837"/>
    <cellStyle name="20% - Accent2 32 2 2 2" xfId="1838"/>
    <cellStyle name="20% - Accent2 32 2 2 2 2" xfId="38289"/>
    <cellStyle name="20% - Accent2 32 2 2 3" xfId="38290"/>
    <cellStyle name="20% - Accent2 32 2 3" xfId="1839"/>
    <cellStyle name="20% - Accent2 32 2 3 2" xfId="38291"/>
    <cellStyle name="20% - Accent2 32 2 4" xfId="38292"/>
    <cellStyle name="20% - Accent2 32 3" xfId="1840"/>
    <cellStyle name="20% - Accent2 32 3 2" xfId="1841"/>
    <cellStyle name="20% - Accent2 32 3 2 2" xfId="38293"/>
    <cellStyle name="20% - Accent2 32 3 3" xfId="38294"/>
    <cellStyle name="20% - Accent2 32 4" xfId="1842"/>
    <cellStyle name="20% - Accent2 32 4 2" xfId="38295"/>
    <cellStyle name="20% - Accent2 32 5" xfId="1843"/>
    <cellStyle name="20% - Accent2 32 5 2" xfId="38296"/>
    <cellStyle name="20% - Accent2 32 6" xfId="38297"/>
    <cellStyle name="20% - Accent2 32_Results 3rd" xfId="1844"/>
    <cellStyle name="20% - Accent2 33" xfId="1845"/>
    <cellStyle name="20% - Accent2 33 2" xfId="1846"/>
    <cellStyle name="20% - Accent2 33 2 2" xfId="1847"/>
    <cellStyle name="20% - Accent2 33 2 2 2" xfId="1848"/>
    <cellStyle name="20% - Accent2 33 2 2 2 2" xfId="38298"/>
    <cellStyle name="20% - Accent2 33 2 2 3" xfId="38299"/>
    <cellStyle name="20% - Accent2 33 2 3" xfId="1849"/>
    <cellStyle name="20% - Accent2 33 2 3 2" xfId="38300"/>
    <cellStyle name="20% - Accent2 33 2 4" xfId="38301"/>
    <cellStyle name="20% - Accent2 33 3" xfId="1850"/>
    <cellStyle name="20% - Accent2 33 3 2" xfId="1851"/>
    <cellStyle name="20% - Accent2 33 3 2 2" xfId="38302"/>
    <cellStyle name="20% - Accent2 33 3 3" xfId="38303"/>
    <cellStyle name="20% - Accent2 33 4" xfId="1852"/>
    <cellStyle name="20% - Accent2 33 4 2" xfId="38304"/>
    <cellStyle name="20% - Accent2 33 5" xfId="1853"/>
    <cellStyle name="20% - Accent2 33 5 2" xfId="38305"/>
    <cellStyle name="20% - Accent2 33 6" xfId="38306"/>
    <cellStyle name="20% - Accent2 33_Results 3rd" xfId="1854"/>
    <cellStyle name="20% - Accent2 34" xfId="1855"/>
    <cellStyle name="20% - Accent2 34 2" xfId="1856"/>
    <cellStyle name="20% - Accent2 34 2 2" xfId="1857"/>
    <cellStyle name="20% - Accent2 34 2 2 2" xfId="38307"/>
    <cellStyle name="20% - Accent2 34 2 3" xfId="38308"/>
    <cellStyle name="20% - Accent2 34 3" xfId="1858"/>
    <cellStyle name="20% - Accent2 34 3 2" xfId="38309"/>
    <cellStyle name="20% - Accent2 34 4" xfId="38310"/>
    <cellStyle name="20% - Accent2 35" xfId="1859"/>
    <cellStyle name="20% - Accent2 35 2" xfId="1860"/>
    <cellStyle name="20% - Accent2 35 2 2" xfId="1861"/>
    <cellStyle name="20% - Accent2 35 2 2 2" xfId="38311"/>
    <cellStyle name="20% - Accent2 35 2 3" xfId="38312"/>
    <cellStyle name="20% - Accent2 35 3" xfId="1862"/>
    <cellStyle name="20% - Accent2 35 3 2" xfId="38313"/>
    <cellStyle name="20% - Accent2 35 4" xfId="38314"/>
    <cellStyle name="20% - Accent2 36" xfId="1863"/>
    <cellStyle name="20% - Accent2 36 2" xfId="1864"/>
    <cellStyle name="20% - Accent2 36 2 2" xfId="1865"/>
    <cellStyle name="20% - Accent2 36 2 2 2" xfId="38315"/>
    <cellStyle name="20% - Accent2 36 2 3" xfId="38316"/>
    <cellStyle name="20% - Accent2 36 3" xfId="1866"/>
    <cellStyle name="20% - Accent2 36 3 2" xfId="38317"/>
    <cellStyle name="20% - Accent2 36 4" xfId="38318"/>
    <cellStyle name="20% - Accent2 37" xfId="1867"/>
    <cellStyle name="20% - Accent2 37 2" xfId="1868"/>
    <cellStyle name="20% - Accent2 37 2 2" xfId="1869"/>
    <cellStyle name="20% - Accent2 37 2 2 2" xfId="38319"/>
    <cellStyle name="20% - Accent2 37 2 3" xfId="38320"/>
    <cellStyle name="20% - Accent2 37 3" xfId="1870"/>
    <cellStyle name="20% - Accent2 37 3 2" xfId="38321"/>
    <cellStyle name="20% - Accent2 37 4" xfId="38322"/>
    <cellStyle name="20% - Accent2 38" xfId="1871"/>
    <cellStyle name="20% - Accent2 38 2" xfId="1872"/>
    <cellStyle name="20% - Accent2 38 2 2" xfId="1873"/>
    <cellStyle name="20% - Accent2 38 2 2 2" xfId="38323"/>
    <cellStyle name="20% - Accent2 38 2 3" xfId="38324"/>
    <cellStyle name="20% - Accent2 38 3" xfId="1874"/>
    <cellStyle name="20% - Accent2 38 3 2" xfId="38325"/>
    <cellStyle name="20% - Accent2 38 4" xfId="38326"/>
    <cellStyle name="20% - Accent2 39" xfId="1875"/>
    <cellStyle name="20% - Accent2 39 2" xfId="1876"/>
    <cellStyle name="20% - Accent2 39 2 2" xfId="1877"/>
    <cellStyle name="20% - Accent2 39 2 2 2" xfId="38327"/>
    <cellStyle name="20% - Accent2 39 2 3" xfId="38328"/>
    <cellStyle name="20% - Accent2 39 3" xfId="1878"/>
    <cellStyle name="20% - Accent2 39 3 2" xfId="38329"/>
    <cellStyle name="20% - Accent2 39 4" xfId="38330"/>
    <cellStyle name="20% - Accent2 4" xfId="1879"/>
    <cellStyle name="20% - Accent2 4 2" xfId="1880"/>
    <cellStyle name="20% - Accent2 4 2 2" xfId="1881"/>
    <cellStyle name="20% - Accent2 4 2 2 2" xfId="1882"/>
    <cellStyle name="20% - Accent2 4 2 3" xfId="1883"/>
    <cellStyle name="20% - Accent2 4 2 4" xfId="1884"/>
    <cellStyle name="20% - Accent2 4 2_Basis Info" xfId="1885"/>
    <cellStyle name="20% - Accent2 4 3" xfId="1886"/>
    <cellStyle name="20% - Accent2 4 4" xfId="1887"/>
    <cellStyle name="20% - Accent2 4 4 2" xfId="1888"/>
    <cellStyle name="20% - Accent2 4 4 3" xfId="1889"/>
    <cellStyle name="20% - Accent2 4 4 3 2" xfId="38331"/>
    <cellStyle name="20% - Accent2 4 5" xfId="1890"/>
    <cellStyle name="20% - Accent2 4 5 2" xfId="38332"/>
    <cellStyle name="20% - Accent2 4 6" xfId="1891"/>
    <cellStyle name="20% - Accent2 4 6 2" xfId="38333"/>
    <cellStyle name="20% - Accent2 4 7" xfId="1892"/>
    <cellStyle name="20% - Accent2 4 7 2" xfId="38334"/>
    <cellStyle name="20% - Accent2 4 8" xfId="1893"/>
    <cellStyle name="20% - Accent2 4 8 2" xfId="38335"/>
    <cellStyle name="20% - Accent2 4 9" xfId="1894"/>
    <cellStyle name="20% - Accent2 4 9 2" xfId="38336"/>
    <cellStyle name="20% - Accent2 4_Cap Software Basis Adj" xfId="1895"/>
    <cellStyle name="20% - Accent2 40" xfId="1896"/>
    <cellStyle name="20% - Accent2 40 2" xfId="1897"/>
    <cellStyle name="20% - Accent2 40 2 2" xfId="1898"/>
    <cellStyle name="20% - Accent2 40 2 2 2" xfId="38337"/>
    <cellStyle name="20% - Accent2 40 2 3" xfId="38338"/>
    <cellStyle name="20% - Accent2 40 3" xfId="1899"/>
    <cellStyle name="20% - Accent2 40 3 2" xfId="38339"/>
    <cellStyle name="20% - Accent2 40 4" xfId="38340"/>
    <cellStyle name="20% - Accent2 41" xfId="1900"/>
    <cellStyle name="20% - Accent2 41 2" xfId="1901"/>
    <cellStyle name="20% - Accent2 41 2 2" xfId="1902"/>
    <cellStyle name="20% - Accent2 41 2 2 2" xfId="38341"/>
    <cellStyle name="20% - Accent2 41 2 3" xfId="38342"/>
    <cellStyle name="20% - Accent2 41 3" xfId="1903"/>
    <cellStyle name="20% - Accent2 41 3 2" xfId="38343"/>
    <cellStyle name="20% - Accent2 41 4" xfId="38344"/>
    <cellStyle name="20% - Accent2 42" xfId="1904"/>
    <cellStyle name="20% - Accent2 42 2" xfId="1905"/>
    <cellStyle name="20% - Accent2 42 2 2" xfId="1906"/>
    <cellStyle name="20% - Accent2 42 2 2 2" xfId="38345"/>
    <cellStyle name="20% - Accent2 42 2 3" xfId="38346"/>
    <cellStyle name="20% - Accent2 42 3" xfId="1907"/>
    <cellStyle name="20% - Accent2 42 3 2" xfId="38347"/>
    <cellStyle name="20% - Accent2 42 4" xfId="38348"/>
    <cellStyle name="20% - Accent2 43" xfId="1908"/>
    <cellStyle name="20% - Accent2 43 2" xfId="1909"/>
    <cellStyle name="20% - Accent2 43 2 2" xfId="1910"/>
    <cellStyle name="20% - Accent2 43 2 2 2" xfId="38349"/>
    <cellStyle name="20% - Accent2 43 2 3" xfId="38350"/>
    <cellStyle name="20% - Accent2 43 3" xfId="1911"/>
    <cellStyle name="20% - Accent2 43 3 2" xfId="38351"/>
    <cellStyle name="20% - Accent2 43 4" xfId="38352"/>
    <cellStyle name="20% - Accent2 44" xfId="1912"/>
    <cellStyle name="20% - Accent2 44 2" xfId="1913"/>
    <cellStyle name="20% - Accent2 44 2 2" xfId="1914"/>
    <cellStyle name="20% - Accent2 44 2 2 2" xfId="38353"/>
    <cellStyle name="20% - Accent2 44 2 3" xfId="38354"/>
    <cellStyle name="20% - Accent2 44 3" xfId="1915"/>
    <cellStyle name="20% - Accent2 44 3 2" xfId="38355"/>
    <cellStyle name="20% - Accent2 44 4" xfId="38356"/>
    <cellStyle name="20% - Accent2 45" xfId="1916"/>
    <cellStyle name="20% - Accent2 45 2" xfId="1917"/>
    <cellStyle name="20% - Accent2 45 2 2" xfId="1918"/>
    <cellStyle name="20% - Accent2 45 2 2 2" xfId="38357"/>
    <cellStyle name="20% - Accent2 45 2 3" xfId="38358"/>
    <cellStyle name="20% - Accent2 45 3" xfId="1919"/>
    <cellStyle name="20% - Accent2 45 3 2" xfId="38359"/>
    <cellStyle name="20% - Accent2 45 4" xfId="38360"/>
    <cellStyle name="20% - Accent2 46" xfId="1920"/>
    <cellStyle name="20% - Accent2 46 2" xfId="1921"/>
    <cellStyle name="20% - Accent2 46 2 2" xfId="1922"/>
    <cellStyle name="20% - Accent2 46 2 2 2" xfId="38361"/>
    <cellStyle name="20% - Accent2 46 2 3" xfId="38362"/>
    <cellStyle name="20% - Accent2 46 3" xfId="1923"/>
    <cellStyle name="20% - Accent2 46 3 2" xfId="38363"/>
    <cellStyle name="20% - Accent2 46 4" xfId="38364"/>
    <cellStyle name="20% - Accent2 47" xfId="1924"/>
    <cellStyle name="20% - Accent2 47 2" xfId="1925"/>
    <cellStyle name="20% - Accent2 47 2 2" xfId="1926"/>
    <cellStyle name="20% - Accent2 47 2 2 2" xfId="38365"/>
    <cellStyle name="20% - Accent2 47 2 3" xfId="38366"/>
    <cellStyle name="20% - Accent2 47 3" xfId="1927"/>
    <cellStyle name="20% - Accent2 47 3 2" xfId="38367"/>
    <cellStyle name="20% - Accent2 47 4" xfId="38368"/>
    <cellStyle name="20% - Accent2 48" xfId="1928"/>
    <cellStyle name="20% - Accent2 48 2" xfId="1929"/>
    <cellStyle name="20% - Accent2 48 2 2" xfId="1930"/>
    <cellStyle name="20% - Accent2 48 2 2 2" xfId="38369"/>
    <cellStyle name="20% - Accent2 48 2 3" xfId="38370"/>
    <cellStyle name="20% - Accent2 48 3" xfId="1931"/>
    <cellStyle name="20% - Accent2 48 3 2" xfId="38371"/>
    <cellStyle name="20% - Accent2 48 4" xfId="38372"/>
    <cellStyle name="20% - Accent2 49" xfId="1932"/>
    <cellStyle name="20% - Accent2 49 2" xfId="1933"/>
    <cellStyle name="20% - Accent2 49 2 2" xfId="1934"/>
    <cellStyle name="20% - Accent2 49 2 2 2" xfId="38373"/>
    <cellStyle name="20% - Accent2 49 2 3" xfId="38374"/>
    <cellStyle name="20% - Accent2 49 3" xfId="1935"/>
    <cellStyle name="20% - Accent2 49 3 2" xfId="38375"/>
    <cellStyle name="20% - Accent2 49 4" xfId="38376"/>
    <cellStyle name="20% - Accent2 5" xfId="1936"/>
    <cellStyle name="20% - Accent2 5 2" xfId="1937"/>
    <cellStyle name="20% - Accent2 5 2 2" xfId="1938"/>
    <cellStyle name="20% - Accent2 5 2 3" xfId="1939"/>
    <cellStyle name="20% - Accent2 5 3" xfId="1940"/>
    <cellStyle name="20% - Accent2 5 4" xfId="1941"/>
    <cellStyle name="20% - Accent2 5 4 2" xfId="38377"/>
    <cellStyle name="20% - Accent2 5_Cap Software Basis Adj" xfId="1942"/>
    <cellStyle name="20% - Accent2 50" xfId="1943"/>
    <cellStyle name="20% - Accent2 50 2" xfId="1944"/>
    <cellStyle name="20% - Accent2 50 2 2" xfId="1945"/>
    <cellStyle name="20% - Accent2 50 2 2 2" xfId="38378"/>
    <cellStyle name="20% - Accent2 50 2 3" xfId="38379"/>
    <cellStyle name="20% - Accent2 50 3" xfId="1946"/>
    <cellStyle name="20% - Accent2 50 3 2" xfId="38380"/>
    <cellStyle name="20% - Accent2 50 4" xfId="38381"/>
    <cellStyle name="20% - Accent2 51" xfId="1947"/>
    <cellStyle name="20% - Accent2 51 2" xfId="1948"/>
    <cellStyle name="20% - Accent2 51 2 2" xfId="1949"/>
    <cellStyle name="20% - Accent2 51 2 2 2" xfId="38382"/>
    <cellStyle name="20% - Accent2 51 2 3" xfId="38383"/>
    <cellStyle name="20% - Accent2 51 3" xfId="1950"/>
    <cellStyle name="20% - Accent2 51 3 2" xfId="38384"/>
    <cellStyle name="20% - Accent2 51 4" xfId="38385"/>
    <cellStyle name="20% - Accent2 52" xfId="1951"/>
    <cellStyle name="20% - Accent2 52 2" xfId="1952"/>
    <cellStyle name="20% - Accent2 52 2 2" xfId="1953"/>
    <cellStyle name="20% - Accent2 52 2 2 2" xfId="38386"/>
    <cellStyle name="20% - Accent2 52 2 3" xfId="38387"/>
    <cellStyle name="20% - Accent2 52 3" xfId="1954"/>
    <cellStyle name="20% - Accent2 52 3 2" xfId="38388"/>
    <cellStyle name="20% - Accent2 52 4" xfId="38389"/>
    <cellStyle name="20% - Accent2 53" xfId="1955"/>
    <cellStyle name="20% - Accent2 53 2" xfId="1956"/>
    <cellStyle name="20% - Accent2 53 2 2" xfId="1957"/>
    <cellStyle name="20% - Accent2 53 2 2 2" xfId="38390"/>
    <cellStyle name="20% - Accent2 53 2 3" xfId="38391"/>
    <cellStyle name="20% - Accent2 53 3" xfId="1958"/>
    <cellStyle name="20% - Accent2 53 3 2" xfId="38392"/>
    <cellStyle name="20% - Accent2 53 4" xfId="38393"/>
    <cellStyle name="20% - Accent2 54" xfId="1959"/>
    <cellStyle name="20% - Accent2 54 2" xfId="1960"/>
    <cellStyle name="20% - Accent2 54 2 2" xfId="1961"/>
    <cellStyle name="20% - Accent2 54 2 2 2" xfId="38394"/>
    <cellStyle name="20% - Accent2 54 2 3" xfId="38395"/>
    <cellStyle name="20% - Accent2 54 3" xfId="1962"/>
    <cellStyle name="20% - Accent2 54 3 2" xfId="38396"/>
    <cellStyle name="20% - Accent2 54 4" xfId="38397"/>
    <cellStyle name="20% - Accent2 55" xfId="1963"/>
    <cellStyle name="20% - Accent2 55 2" xfId="1964"/>
    <cellStyle name="20% - Accent2 55 2 2" xfId="1965"/>
    <cellStyle name="20% - Accent2 55 2 2 2" xfId="38398"/>
    <cellStyle name="20% - Accent2 55 2 3" xfId="38399"/>
    <cellStyle name="20% - Accent2 55 3" xfId="1966"/>
    <cellStyle name="20% - Accent2 55 3 2" xfId="38400"/>
    <cellStyle name="20% - Accent2 55 4" xfId="38401"/>
    <cellStyle name="20% - Accent2 56" xfId="1967"/>
    <cellStyle name="20% - Accent2 56 2" xfId="1968"/>
    <cellStyle name="20% - Accent2 56 2 2" xfId="1969"/>
    <cellStyle name="20% - Accent2 56 2 2 2" xfId="38402"/>
    <cellStyle name="20% - Accent2 56 2 3" xfId="38403"/>
    <cellStyle name="20% - Accent2 56 3" xfId="1970"/>
    <cellStyle name="20% - Accent2 56 3 2" xfId="38404"/>
    <cellStyle name="20% - Accent2 56 4" xfId="38405"/>
    <cellStyle name="20% - Accent2 57" xfId="1971"/>
    <cellStyle name="20% - Accent2 57 2" xfId="1972"/>
    <cellStyle name="20% - Accent2 57 2 2" xfId="38406"/>
    <cellStyle name="20% - Accent2 57 3" xfId="38407"/>
    <cellStyle name="20% - Accent2 58" xfId="1973"/>
    <cellStyle name="20% - Accent2 58 2" xfId="1974"/>
    <cellStyle name="20% - Accent2 58 2 2" xfId="38408"/>
    <cellStyle name="20% - Accent2 58 3" xfId="38409"/>
    <cellStyle name="20% - Accent2 59" xfId="1975"/>
    <cellStyle name="20% - Accent2 59 2" xfId="1976"/>
    <cellStyle name="20% - Accent2 59 2 2" xfId="38410"/>
    <cellStyle name="20% - Accent2 59 3" xfId="38411"/>
    <cellStyle name="20% - Accent2 6" xfId="1977"/>
    <cellStyle name="20% - Accent2 6 2" xfId="1978"/>
    <cellStyle name="20% - Accent2 6 2 2" xfId="1979"/>
    <cellStyle name="20% - Accent2 6 2 2 2" xfId="1980"/>
    <cellStyle name="20% - Accent2 6 2 3" xfId="1981"/>
    <cellStyle name="20% - Accent2 6 2 3 2" xfId="1982"/>
    <cellStyle name="20% - Accent2 6 2 4" xfId="1983"/>
    <cellStyle name="20% - Accent2 6 2 5" xfId="1984"/>
    <cellStyle name="20% - Accent2 6 2_Basis Info" xfId="1985"/>
    <cellStyle name="20% - Accent2 6 3" xfId="1986"/>
    <cellStyle name="20% - Accent2 6 4" xfId="1987"/>
    <cellStyle name="20% - Accent2 6 4 2" xfId="1988"/>
    <cellStyle name="20% - Accent2 6 5" xfId="1989"/>
    <cellStyle name="20% - Accent2 6 5 2" xfId="38412"/>
    <cellStyle name="20% - Accent2 6 6" xfId="1990"/>
    <cellStyle name="20% - Accent2 6 6 2" xfId="38413"/>
    <cellStyle name="20% - Accent2 6_Sheet1" xfId="1991"/>
    <cellStyle name="20% - Accent2 60" xfId="1992"/>
    <cellStyle name="20% - Accent2 60 2" xfId="1993"/>
    <cellStyle name="20% - Accent2 60 2 2" xfId="38414"/>
    <cellStyle name="20% - Accent2 60 3" xfId="38415"/>
    <cellStyle name="20% - Accent2 61" xfId="1994"/>
    <cellStyle name="20% - Accent2 61 2" xfId="1995"/>
    <cellStyle name="20% - Accent2 61 2 2" xfId="38416"/>
    <cellStyle name="20% - Accent2 61 3" xfId="38417"/>
    <cellStyle name="20% - Accent2 62" xfId="1996"/>
    <cellStyle name="20% - Accent2 62 2" xfId="1997"/>
    <cellStyle name="20% - Accent2 62 2 2" xfId="38418"/>
    <cellStyle name="20% - Accent2 62 3" xfId="38419"/>
    <cellStyle name="20% - Accent2 63" xfId="1998"/>
    <cellStyle name="20% - Accent2 63 2" xfId="1999"/>
    <cellStyle name="20% - Accent2 63 2 2" xfId="38420"/>
    <cellStyle name="20% - Accent2 63 3" xfId="38421"/>
    <cellStyle name="20% - Accent2 64" xfId="2000"/>
    <cellStyle name="20% - Accent2 64 2" xfId="2001"/>
    <cellStyle name="20% - Accent2 64 2 2" xfId="38422"/>
    <cellStyle name="20% - Accent2 64 3" xfId="38423"/>
    <cellStyle name="20% - Accent2 65" xfId="2002"/>
    <cellStyle name="20% - Accent2 65 2" xfId="2003"/>
    <cellStyle name="20% - Accent2 65 2 2" xfId="38424"/>
    <cellStyle name="20% - Accent2 65 3" xfId="38425"/>
    <cellStyle name="20% - Accent2 66" xfId="2004"/>
    <cellStyle name="20% - Accent2 66 2" xfId="2005"/>
    <cellStyle name="20% - Accent2 66 2 2" xfId="38426"/>
    <cellStyle name="20% - Accent2 66 3" xfId="38427"/>
    <cellStyle name="20% - Accent2 67" xfId="2006"/>
    <cellStyle name="20% - Accent2 67 2" xfId="2007"/>
    <cellStyle name="20% - Accent2 67 2 2" xfId="38428"/>
    <cellStyle name="20% - Accent2 67 3" xfId="38429"/>
    <cellStyle name="20% - Accent2 68" xfId="2008"/>
    <cellStyle name="20% - Accent2 68 2" xfId="2009"/>
    <cellStyle name="20% - Accent2 68 2 2" xfId="38430"/>
    <cellStyle name="20% - Accent2 68 3" xfId="38431"/>
    <cellStyle name="20% - Accent2 69" xfId="2010"/>
    <cellStyle name="20% - Accent2 69 2" xfId="2011"/>
    <cellStyle name="20% - Accent2 69 2 2" xfId="38432"/>
    <cellStyle name="20% - Accent2 69 3" xfId="38433"/>
    <cellStyle name="20% - Accent2 7" xfId="2012"/>
    <cellStyle name="20% - Accent2 7 2" xfId="2013"/>
    <cellStyle name="20% - Accent2 7 2 2" xfId="2014"/>
    <cellStyle name="20% - Accent2 7 2 3" xfId="2015"/>
    <cellStyle name="20% - Accent2 7 3" xfId="2016"/>
    <cellStyle name="20% - Accent2 7 4" xfId="2017"/>
    <cellStyle name="20% - Accent2 7 4 2" xfId="2018"/>
    <cellStyle name="20% - Accent2 7 5" xfId="2019"/>
    <cellStyle name="20% - Accent2 7 5 2" xfId="38434"/>
    <cellStyle name="20% - Accent2 7_Sheet1" xfId="2020"/>
    <cellStyle name="20% - Accent2 70" xfId="2021"/>
    <cellStyle name="20% - Accent2 70 2" xfId="38435"/>
    <cellStyle name="20% - Accent2 71" xfId="2022"/>
    <cellStyle name="20% - Accent2 71 2" xfId="38436"/>
    <cellStyle name="20% - Accent2 72" xfId="2023"/>
    <cellStyle name="20% - Accent2 72 2" xfId="38437"/>
    <cellStyle name="20% - Accent2 73" xfId="2024"/>
    <cellStyle name="20% - Accent2 73 2" xfId="38438"/>
    <cellStyle name="20% - Accent2 74" xfId="2025"/>
    <cellStyle name="20% - Accent2 74 2" xfId="38439"/>
    <cellStyle name="20% - Accent2 75" xfId="2026"/>
    <cellStyle name="20% - Accent2 75 2" xfId="38440"/>
    <cellStyle name="20% - Accent2 76" xfId="2027"/>
    <cellStyle name="20% - Accent2 76 2" xfId="38441"/>
    <cellStyle name="20% - Accent2 77" xfId="2028"/>
    <cellStyle name="20% - Accent2 77 2" xfId="38442"/>
    <cellStyle name="20% - Accent2 78" xfId="2029"/>
    <cellStyle name="20% - Accent2 78 2" xfId="38443"/>
    <cellStyle name="20% - Accent2 79" xfId="2030"/>
    <cellStyle name="20% - Accent2 79 2" xfId="38444"/>
    <cellStyle name="20% - Accent2 8" xfId="2031"/>
    <cellStyle name="20% - Accent2 8 2" xfId="2032"/>
    <cellStyle name="20% - Accent2 8 2 2" xfId="2033"/>
    <cellStyle name="20% - Accent2 8 2 3" xfId="2034"/>
    <cellStyle name="20% - Accent2 8 3" xfId="2035"/>
    <cellStyle name="20% - Accent2 8 4" xfId="2036"/>
    <cellStyle name="20% - Accent2 8 4 2" xfId="2037"/>
    <cellStyle name="20% - Accent2 8 5" xfId="2038"/>
    <cellStyle name="20% - Accent2 8 5 2" xfId="38445"/>
    <cellStyle name="20% - Accent2 8_Sheet1" xfId="2039"/>
    <cellStyle name="20% - Accent2 80" xfId="2040"/>
    <cellStyle name="20% - Accent2 80 2" xfId="38446"/>
    <cellStyle name="20% - Accent2 81" xfId="2041"/>
    <cellStyle name="20% - Accent2 81 2" xfId="38447"/>
    <cellStyle name="20% - Accent2 82" xfId="2042"/>
    <cellStyle name="20% - Accent2 82 2" xfId="38448"/>
    <cellStyle name="20% - Accent2 83" xfId="2043"/>
    <cellStyle name="20% - Accent2 83 2" xfId="38449"/>
    <cellStyle name="20% - Accent2 84" xfId="2044"/>
    <cellStyle name="20% - Accent2 85" xfId="4"/>
    <cellStyle name="20% - Accent2 9" xfId="2045"/>
    <cellStyle name="20% - Accent2 9 2" xfId="2046"/>
    <cellStyle name="20% - Accent2 9 2 2" xfId="2047"/>
    <cellStyle name="20% - Accent2 9 2 3" xfId="2048"/>
    <cellStyle name="20% - Accent2 9 3" xfId="2049"/>
    <cellStyle name="20% - Accent2 9 4" xfId="2050"/>
    <cellStyle name="20% - Accent2 9 4 2" xfId="2051"/>
    <cellStyle name="20% - Accent2 9 5" xfId="2052"/>
    <cellStyle name="20% - Accent2 9 5 2" xfId="38450"/>
    <cellStyle name="20% - Accent2 9_Sheet1" xfId="2053"/>
    <cellStyle name="20% - Accent3" xfId="49529" builtinId="38" customBuiltin="1"/>
    <cellStyle name="20% - Accent3 10" xfId="2054"/>
    <cellStyle name="20% - Accent3 10 2" xfId="2055"/>
    <cellStyle name="20% - Accent3 10 2 2" xfId="2056"/>
    <cellStyle name="20% - Accent3 10 2 3" xfId="2057"/>
    <cellStyle name="20% - Accent3 10 3" xfId="2058"/>
    <cellStyle name="20% - Accent3 10 4" xfId="2059"/>
    <cellStyle name="20% - Accent3 10 4 2" xfId="2060"/>
    <cellStyle name="20% - Accent3 10_Sheet1" xfId="2061"/>
    <cellStyle name="20% - Accent3 11" xfId="2062"/>
    <cellStyle name="20% - Accent3 11 2" xfId="2063"/>
    <cellStyle name="20% - Accent3 11 2 2" xfId="2064"/>
    <cellStyle name="20% - Accent3 11 2 3" xfId="2065"/>
    <cellStyle name="20% - Accent3 11 3" xfId="2066"/>
    <cellStyle name="20% - Accent3 11 4" xfId="2067"/>
    <cellStyle name="20% - Accent3 11 4 2" xfId="2068"/>
    <cellStyle name="20% - Accent3 11_Sheet1" xfId="2069"/>
    <cellStyle name="20% - Accent3 12" xfId="2070"/>
    <cellStyle name="20% - Accent3 12 2" xfId="2071"/>
    <cellStyle name="20% - Accent3 12 2 2" xfId="2072"/>
    <cellStyle name="20% - Accent3 12 2 3" xfId="2073"/>
    <cellStyle name="20% - Accent3 12 3" xfId="2074"/>
    <cellStyle name="20% - Accent3 12 4" xfId="2075"/>
    <cellStyle name="20% - Accent3 12 4 2" xfId="2076"/>
    <cellStyle name="20% - Accent3 12_Sheet1" xfId="2077"/>
    <cellStyle name="20% - Accent3 13" xfId="2078"/>
    <cellStyle name="20% - Accent3 13 2" xfId="2079"/>
    <cellStyle name="20% - Accent3 13 2 2" xfId="2080"/>
    <cellStyle name="20% - Accent3 13 2 3" xfId="2081"/>
    <cellStyle name="20% - Accent3 13 3" xfId="2082"/>
    <cellStyle name="20% - Accent3 13 4" xfId="2083"/>
    <cellStyle name="20% - Accent3 13 4 2" xfId="2084"/>
    <cellStyle name="20% - Accent3 13_Sheet1" xfId="2085"/>
    <cellStyle name="20% - Accent3 14" xfId="2086"/>
    <cellStyle name="20% - Accent3 14 2" xfId="2087"/>
    <cellStyle name="20% - Accent3 14 2 2" xfId="2088"/>
    <cellStyle name="20% - Accent3 14 2 3" xfId="2089"/>
    <cellStyle name="20% - Accent3 14 3" xfId="2090"/>
    <cellStyle name="20% - Accent3 14 4" xfId="2091"/>
    <cellStyle name="20% - Accent3 14 4 2" xfId="2092"/>
    <cellStyle name="20% - Accent3 14_Sheet1" xfId="2093"/>
    <cellStyle name="20% - Accent3 15" xfId="2094"/>
    <cellStyle name="20% - Accent3 15 2" xfId="2095"/>
    <cellStyle name="20% - Accent3 15 2 2" xfId="2096"/>
    <cellStyle name="20% - Accent3 15 2 3" xfId="2097"/>
    <cellStyle name="20% - Accent3 15 3" xfId="2098"/>
    <cellStyle name="20% - Accent3 15 4" xfId="2099"/>
    <cellStyle name="20% - Accent3 15 4 2" xfId="2100"/>
    <cellStyle name="20% - Accent3 15_Sheet1" xfId="2101"/>
    <cellStyle name="20% - Accent3 16" xfId="2102"/>
    <cellStyle name="20% - Accent3 16 2" xfId="2103"/>
    <cellStyle name="20% - Accent3 16 2 2" xfId="2104"/>
    <cellStyle name="20% - Accent3 16 2 3" xfId="2105"/>
    <cellStyle name="20% - Accent3 16 3" xfId="2106"/>
    <cellStyle name="20% - Accent3 16 4" xfId="2107"/>
    <cellStyle name="20% - Accent3 16 4 2" xfId="2108"/>
    <cellStyle name="20% - Accent3 16_Sheet1" xfId="2109"/>
    <cellStyle name="20% - Accent3 17" xfId="2110"/>
    <cellStyle name="20% - Accent3 17 2" xfId="2111"/>
    <cellStyle name="20% - Accent3 17 2 2" xfId="2112"/>
    <cellStyle name="20% - Accent3 17 2 3" xfId="2113"/>
    <cellStyle name="20% - Accent3 17 3" xfId="2114"/>
    <cellStyle name="20% - Accent3 17 4" xfId="2115"/>
    <cellStyle name="20% - Accent3 17 4 2" xfId="2116"/>
    <cellStyle name="20% - Accent3 17_Sheet1" xfId="2117"/>
    <cellStyle name="20% - Accent3 18" xfId="2118"/>
    <cellStyle name="20% - Accent3 18 2" xfId="2119"/>
    <cellStyle name="20% - Accent3 18 2 2" xfId="2120"/>
    <cellStyle name="20% - Accent3 18 2 3" xfId="2121"/>
    <cellStyle name="20% - Accent3 18 3" xfId="2122"/>
    <cellStyle name="20% - Accent3 18 4" xfId="2123"/>
    <cellStyle name="20% - Accent3 18 4 2" xfId="2124"/>
    <cellStyle name="20% - Accent3 18_Sheet1" xfId="2125"/>
    <cellStyle name="20% - Accent3 19" xfId="2126"/>
    <cellStyle name="20% - Accent3 19 2" xfId="2127"/>
    <cellStyle name="20% - Accent3 19 2 2" xfId="2128"/>
    <cellStyle name="20% - Accent3 19 2 3" xfId="2129"/>
    <cellStyle name="20% - Accent3 19 3" xfId="2130"/>
    <cellStyle name="20% - Accent3 19 4" xfId="2131"/>
    <cellStyle name="20% - Accent3 19 4 2" xfId="2132"/>
    <cellStyle name="20% - Accent3 19_Sheet1" xfId="2133"/>
    <cellStyle name="20% - Accent3 2" xfId="7"/>
    <cellStyle name="20% - Accent3 2 10" xfId="2134"/>
    <cellStyle name="20% - Accent3 2 10 2" xfId="2135"/>
    <cellStyle name="20% - Accent3 2 10 2 2" xfId="38451"/>
    <cellStyle name="20% - Accent3 2 10 3" xfId="38452"/>
    <cellStyle name="20% - Accent3 2 11" xfId="2136"/>
    <cellStyle name="20% - Accent3 2 11 2" xfId="38453"/>
    <cellStyle name="20% - Accent3 2 12" xfId="2137"/>
    <cellStyle name="20% - Accent3 2 12 2" xfId="38454"/>
    <cellStyle name="20% - Accent3 2 13" xfId="2138"/>
    <cellStyle name="20% - Accent3 2 14" xfId="2139"/>
    <cellStyle name="20% - Accent3 2 14 2" xfId="38455"/>
    <cellStyle name="20% - Accent3 2 2" xfId="518"/>
    <cellStyle name="20% - Accent3 2 2 2" xfId="2140"/>
    <cellStyle name="20% - Accent3 2 2 2 2" xfId="2141"/>
    <cellStyle name="20% - Accent3 2 2 2 2 2" xfId="38456"/>
    <cellStyle name="20% - Accent3 2 2 3" xfId="2142"/>
    <cellStyle name="20% - Accent3 2 2 3 2" xfId="2143"/>
    <cellStyle name="20% - Accent3 2 2 3 3" xfId="2144"/>
    <cellStyle name="20% - Accent3 2 2 4" xfId="2145"/>
    <cellStyle name="20% - Accent3 2 2 4 2" xfId="2146"/>
    <cellStyle name="20% - Accent3 2 2 5" xfId="2147"/>
    <cellStyle name="20% - Accent3 2 2 6" xfId="2148"/>
    <cellStyle name="20% - Accent3 2 2 7" xfId="2149"/>
    <cellStyle name="20% - Accent3 2 2 7 2" xfId="38457"/>
    <cellStyle name="20% - Accent3 2 2_Basis Info" xfId="2150"/>
    <cellStyle name="20% - Accent3 2 3" xfId="519"/>
    <cellStyle name="20% - Accent3 2 3 10" xfId="2151"/>
    <cellStyle name="20% - Accent3 2 3 11" xfId="2152"/>
    <cellStyle name="20% - Accent3 2 3 11 2" xfId="38458"/>
    <cellStyle name="20% - Accent3 2 3 12" xfId="2153"/>
    <cellStyle name="20% - Accent3 2 3 12 2" xfId="38459"/>
    <cellStyle name="20% - Accent3 2 3 13" xfId="2154"/>
    <cellStyle name="20% - Accent3 2 3 13 2" xfId="38460"/>
    <cellStyle name="20% - Accent3 2 3 14" xfId="49255"/>
    <cellStyle name="20% - Accent3 2 3 2" xfId="2155"/>
    <cellStyle name="20% - Accent3 2 3 2 2" xfId="2156"/>
    <cellStyle name="20% - Accent3 2 3 2 2 2" xfId="2157"/>
    <cellStyle name="20% - Accent3 2 3 2 3" xfId="2158"/>
    <cellStyle name="20% - Accent3 2 3 2 3 2" xfId="2159"/>
    <cellStyle name="20% - Accent3 2 3 2 3 2 2" xfId="2160"/>
    <cellStyle name="20% - Accent3 2 3 2 3 2 2 2" xfId="38461"/>
    <cellStyle name="20% - Accent3 2 3 2 3 2 3" xfId="38462"/>
    <cellStyle name="20% - Accent3 2 3 2 3 3" xfId="2161"/>
    <cellStyle name="20% - Accent3 2 3 2 3 3 2" xfId="38463"/>
    <cellStyle name="20% - Accent3 2 3 2 3 4" xfId="38464"/>
    <cellStyle name="20% - Accent3 2 3 2 4" xfId="2162"/>
    <cellStyle name="20% - Accent3 2 3 2 4 2" xfId="2163"/>
    <cellStyle name="20% - Accent3 2 3 2 4 2 2" xfId="38465"/>
    <cellStyle name="20% - Accent3 2 3 2 4 3" xfId="38466"/>
    <cellStyle name="20% - Accent3 2 3 2 5" xfId="2164"/>
    <cellStyle name="20% - Accent3 2 3 2 5 2" xfId="2165"/>
    <cellStyle name="20% - Accent3 2 3 2 5 3" xfId="38467"/>
    <cellStyle name="20% - Accent3 2 3 2 6" xfId="2166"/>
    <cellStyle name="20% - Accent3 2 3 2 7" xfId="2167"/>
    <cellStyle name="20% - Accent3 2 3 2 7 2" xfId="38468"/>
    <cellStyle name="20% - Accent3 2 3 2 8" xfId="2168"/>
    <cellStyle name="20% - Accent3 2 3 2 8 2" xfId="38469"/>
    <cellStyle name="20% - Accent3 2 3 2 9" xfId="2169"/>
    <cellStyle name="20% - Accent3 2 3 2 9 2" xfId="38470"/>
    <cellStyle name="20% - Accent3 2 3 2_Basis Info" xfId="2170"/>
    <cellStyle name="20% - Accent3 2 3 3" xfId="2171"/>
    <cellStyle name="20% - Accent3 2 3 3 2" xfId="2172"/>
    <cellStyle name="20% - Accent3 2 3 4" xfId="2173"/>
    <cellStyle name="20% - Accent3 2 3 5" xfId="2174"/>
    <cellStyle name="20% - Accent3 2 3 5 2" xfId="2175"/>
    <cellStyle name="20% - Accent3 2 3 5 2 2" xfId="2176"/>
    <cellStyle name="20% - Accent3 2 3 5 2 2 2" xfId="38471"/>
    <cellStyle name="20% - Accent3 2 3 5 2 3" xfId="38472"/>
    <cellStyle name="20% - Accent3 2 3 5 3" xfId="2177"/>
    <cellStyle name="20% - Accent3 2 3 5 3 2" xfId="38473"/>
    <cellStyle name="20% - Accent3 2 3 5 4" xfId="38474"/>
    <cellStyle name="20% - Accent3 2 3 6" xfId="2178"/>
    <cellStyle name="20% - Accent3 2 3 6 2" xfId="2179"/>
    <cellStyle name="20% - Accent3 2 3 6 2 2" xfId="38475"/>
    <cellStyle name="20% - Accent3 2 3 6 3" xfId="38476"/>
    <cellStyle name="20% - Accent3 2 3 7" xfId="2180"/>
    <cellStyle name="20% - Accent3 2 3 7 2" xfId="2181"/>
    <cellStyle name="20% - Accent3 2 3 7 3" xfId="38477"/>
    <cellStyle name="20% - Accent3 2 3 8" xfId="2182"/>
    <cellStyle name="20% - Accent3 2 3 9" xfId="2183"/>
    <cellStyle name="20% - Accent3 2 3_Basis Info" xfId="2184"/>
    <cellStyle name="20% - Accent3 2 4" xfId="576"/>
    <cellStyle name="20% - Accent3 2 4 2" xfId="848"/>
    <cellStyle name="20% - Accent3 2 4 3" xfId="38478"/>
    <cellStyle name="20% - Accent3 2 4_Rate Case Accrual Accounts" xfId="26313"/>
    <cellStyle name="20% - Accent3 2 5" xfId="428"/>
    <cellStyle name="20% - Accent3 2 5 2" xfId="2185"/>
    <cellStyle name="20% - Accent3 2 5 3" xfId="2186"/>
    <cellStyle name="20% - Accent3 2 5 3 2" xfId="38479"/>
    <cellStyle name="20% - Accent3 2 5_Rate Case Accrual Accounts" xfId="26314"/>
    <cellStyle name="20% - Accent3 2 6" xfId="849"/>
    <cellStyle name="20% - Accent3 2 6 2" xfId="38480"/>
    <cellStyle name="20% - Accent3 2 7" xfId="2187"/>
    <cellStyle name="20% - Accent3 2 7 2" xfId="2188"/>
    <cellStyle name="20% - Accent3 2 7 2 2" xfId="38481"/>
    <cellStyle name="20% - Accent3 2 7 3" xfId="38482"/>
    <cellStyle name="20% - Accent3 2 8" xfId="2189"/>
    <cellStyle name="20% - Accent3 2 8 2" xfId="2190"/>
    <cellStyle name="20% - Accent3 2 8 2 2" xfId="38483"/>
    <cellStyle name="20% - Accent3 2 8 3" xfId="38484"/>
    <cellStyle name="20% - Accent3 2 9" xfId="2191"/>
    <cellStyle name="20% - Accent3 2 9 2" xfId="2192"/>
    <cellStyle name="20% - Accent3 2 9 2 2" xfId="38485"/>
    <cellStyle name="20% - Accent3 2 9 3" xfId="38486"/>
    <cellStyle name="20% - Accent3 2_09_2013" xfId="747"/>
    <cellStyle name="20% - Accent3 20" xfId="2193"/>
    <cellStyle name="20% - Accent3 20 2" xfId="2194"/>
    <cellStyle name="20% - Accent3 20 2 2" xfId="2195"/>
    <cellStyle name="20% - Accent3 20 2 3" xfId="2196"/>
    <cellStyle name="20% - Accent3 20 3" xfId="2197"/>
    <cellStyle name="20% - Accent3 20 4" xfId="2198"/>
    <cellStyle name="20% - Accent3 20 4 2" xfId="2199"/>
    <cellStyle name="20% - Accent3 20_Sheet1" xfId="2200"/>
    <cellStyle name="20% - Accent3 21" xfId="2201"/>
    <cellStyle name="20% - Accent3 21 2" xfId="2202"/>
    <cellStyle name="20% - Accent3 21 2 2" xfId="2203"/>
    <cellStyle name="20% - Accent3 21 2 3" xfId="2204"/>
    <cellStyle name="20% - Accent3 21 3" xfId="2205"/>
    <cellStyle name="20% - Accent3 21 4" xfId="2206"/>
    <cellStyle name="20% - Accent3 21 4 2" xfId="2207"/>
    <cellStyle name="20% - Accent3 21_Sheet1" xfId="2208"/>
    <cellStyle name="20% - Accent3 22" xfId="2209"/>
    <cellStyle name="20% - Accent3 22 2" xfId="2210"/>
    <cellStyle name="20% - Accent3 22 2 2" xfId="2211"/>
    <cellStyle name="20% - Accent3 22 2 3" xfId="2212"/>
    <cellStyle name="20% - Accent3 22 3" xfId="2213"/>
    <cellStyle name="20% - Accent3 22 4" xfId="2214"/>
    <cellStyle name="20% - Accent3 22 4 2" xfId="2215"/>
    <cellStyle name="20% - Accent3 22_Sheet1" xfId="2216"/>
    <cellStyle name="20% - Accent3 23" xfId="2217"/>
    <cellStyle name="20% - Accent3 23 2" xfId="2218"/>
    <cellStyle name="20% - Accent3 23 3" xfId="2219"/>
    <cellStyle name="20% - Accent3 23 3 2" xfId="2220"/>
    <cellStyle name="20% - Accent3 23 3 3" xfId="2221"/>
    <cellStyle name="20% - Accent3 23_Sheet1" xfId="2222"/>
    <cellStyle name="20% - Accent3 24" xfId="2223"/>
    <cellStyle name="20% - Accent3 24 10" xfId="2224"/>
    <cellStyle name="20% - Accent3 24 11" xfId="2225"/>
    <cellStyle name="20% - Accent3 24 11 2" xfId="2226"/>
    <cellStyle name="20% - Accent3 24 11 2 2" xfId="38487"/>
    <cellStyle name="20% - Accent3 24 11 3" xfId="38488"/>
    <cellStyle name="20% - Accent3 24 12" xfId="2227"/>
    <cellStyle name="20% - Accent3 24 12 2" xfId="2228"/>
    <cellStyle name="20% - Accent3 24 12 2 2" xfId="38489"/>
    <cellStyle name="20% - Accent3 24 12 3" xfId="38490"/>
    <cellStyle name="20% - Accent3 24 2" xfId="2229"/>
    <cellStyle name="20% - Accent3 24 2 2" xfId="2230"/>
    <cellStyle name="20% - Accent3 24 3" xfId="2231"/>
    <cellStyle name="20% - Accent3 24 3 2" xfId="2232"/>
    <cellStyle name="20% - Accent3 24 3 2 2" xfId="2233"/>
    <cellStyle name="20% - Accent3 24 3 2 2 2" xfId="2234"/>
    <cellStyle name="20% - Accent3 24 3 2 2 2 2" xfId="38491"/>
    <cellStyle name="20% - Accent3 24 3 2 2 3" xfId="38492"/>
    <cellStyle name="20% - Accent3 24 3 2 3" xfId="2235"/>
    <cellStyle name="20% - Accent3 24 3 2 3 2" xfId="38493"/>
    <cellStyle name="20% - Accent3 24 3 2 4" xfId="38494"/>
    <cellStyle name="20% - Accent3 24 3 3" xfId="2236"/>
    <cellStyle name="20% - Accent3 24 3 3 2" xfId="2237"/>
    <cellStyle name="20% - Accent3 24 3 3 2 2" xfId="38495"/>
    <cellStyle name="20% - Accent3 24 3 3 3" xfId="38496"/>
    <cellStyle name="20% - Accent3 24 3 4" xfId="2238"/>
    <cellStyle name="20% - Accent3 24 3 4 2" xfId="38497"/>
    <cellStyle name="20% - Accent3 24 3 5" xfId="38498"/>
    <cellStyle name="20% - Accent3 24 3_Results 3rd" xfId="2239"/>
    <cellStyle name="20% - Accent3 24 4" xfId="2240"/>
    <cellStyle name="20% - Accent3 24 4 2" xfId="2241"/>
    <cellStyle name="20% - Accent3 24 4 2 2" xfId="2242"/>
    <cellStyle name="20% - Accent3 24 4 2 2 2" xfId="38499"/>
    <cellStyle name="20% - Accent3 24 4 2 3" xfId="38500"/>
    <cellStyle name="20% - Accent3 24 4 3" xfId="2243"/>
    <cellStyle name="20% - Accent3 24 4 3 2" xfId="38501"/>
    <cellStyle name="20% - Accent3 24 4 4" xfId="38502"/>
    <cellStyle name="20% - Accent3 24 5" xfId="2244"/>
    <cellStyle name="20% - Accent3 24 6" xfId="2245"/>
    <cellStyle name="20% - Accent3 24 7" xfId="2246"/>
    <cellStyle name="20% - Accent3 24 8" xfId="2247"/>
    <cellStyle name="20% - Accent3 24 9" xfId="2248"/>
    <cellStyle name="20% - Accent3 24_Basis Detail" xfId="2249"/>
    <cellStyle name="20% - Accent3 25" xfId="2250"/>
    <cellStyle name="20% - Accent3 25 2" xfId="2251"/>
    <cellStyle name="20% - Accent3 25 2 2" xfId="2252"/>
    <cellStyle name="20% - Accent3 25 3" xfId="2253"/>
    <cellStyle name="20% - Accent3 25 4" xfId="2254"/>
    <cellStyle name="20% - Accent3 25 4 2" xfId="2255"/>
    <cellStyle name="20% - Accent3 25 4 3" xfId="2256"/>
    <cellStyle name="20% - Accent3 25 5" xfId="2257"/>
    <cellStyle name="20% - Accent3 25 5 2" xfId="2258"/>
    <cellStyle name="20% - Accent3 25 5 2 2" xfId="2259"/>
    <cellStyle name="20% - Accent3 25 5 2 2 2" xfId="2260"/>
    <cellStyle name="20% - Accent3 25 5 2 2 2 2" xfId="38503"/>
    <cellStyle name="20% - Accent3 25 5 2 2 3" xfId="38504"/>
    <cellStyle name="20% - Accent3 25 5 2 3" xfId="2261"/>
    <cellStyle name="20% - Accent3 25 5 2 3 2" xfId="38505"/>
    <cellStyle name="20% - Accent3 25 5 2 4" xfId="38506"/>
    <cellStyle name="20% - Accent3 25 5 3" xfId="2262"/>
    <cellStyle name="20% - Accent3 25 5 3 2" xfId="2263"/>
    <cellStyle name="20% - Accent3 25 5 3 2 2" xfId="38507"/>
    <cellStyle name="20% - Accent3 25 5 3 3" xfId="38508"/>
    <cellStyle name="20% - Accent3 25 5 4" xfId="2264"/>
    <cellStyle name="20% - Accent3 25 5 4 2" xfId="38509"/>
    <cellStyle name="20% - Accent3 25 5 5" xfId="38510"/>
    <cellStyle name="20% - Accent3 25 5_Results 3rd" xfId="2265"/>
    <cellStyle name="20% - Accent3 25 6" xfId="2266"/>
    <cellStyle name="20% - Accent3 25 6 2" xfId="2267"/>
    <cellStyle name="20% - Accent3 25 6 2 2" xfId="2268"/>
    <cellStyle name="20% - Accent3 25 6 2 2 2" xfId="38511"/>
    <cellStyle name="20% - Accent3 25 6 2 3" xfId="38512"/>
    <cellStyle name="20% - Accent3 25 6 3" xfId="2269"/>
    <cellStyle name="20% - Accent3 25 6 3 2" xfId="38513"/>
    <cellStyle name="20% - Accent3 25 6 4" xfId="38514"/>
    <cellStyle name="20% - Accent3 25 7" xfId="2270"/>
    <cellStyle name="20% - Accent3 25 7 2" xfId="2271"/>
    <cellStyle name="20% - Accent3 25 7 2 2" xfId="38515"/>
    <cellStyle name="20% - Accent3 25 7 3" xfId="38516"/>
    <cellStyle name="20% - Accent3 25 8" xfId="2272"/>
    <cellStyle name="20% - Accent3 25 8 2" xfId="2273"/>
    <cellStyle name="20% - Accent3 25 8 2 2" xfId="38517"/>
    <cellStyle name="20% - Accent3 25 8 3" xfId="38518"/>
    <cellStyle name="20% - Accent3 25_Basis Detail" xfId="2274"/>
    <cellStyle name="20% - Accent3 26" xfId="2275"/>
    <cellStyle name="20% - Accent3 26 2" xfId="2276"/>
    <cellStyle name="20% - Accent3 26 2 2" xfId="2277"/>
    <cellStyle name="20% - Accent3 26 2 2 2" xfId="2278"/>
    <cellStyle name="20% - Accent3 26 2 2 2 2" xfId="38519"/>
    <cellStyle name="20% - Accent3 26 2 2 3" xfId="38520"/>
    <cellStyle name="20% - Accent3 26 2 3" xfId="2279"/>
    <cellStyle name="20% - Accent3 26 2 3 2" xfId="38521"/>
    <cellStyle name="20% - Accent3 26 2 4" xfId="38522"/>
    <cellStyle name="20% - Accent3 26 3" xfId="2280"/>
    <cellStyle name="20% - Accent3 26 3 2" xfId="2281"/>
    <cellStyle name="20% - Accent3 26 3 2 2" xfId="38523"/>
    <cellStyle name="20% - Accent3 26 3 3" xfId="38524"/>
    <cellStyle name="20% - Accent3 26 4" xfId="2282"/>
    <cellStyle name="20% - Accent3 26 4 2" xfId="2283"/>
    <cellStyle name="20% - Accent3 26 4 3" xfId="38525"/>
    <cellStyle name="20% - Accent3 26 5" xfId="2284"/>
    <cellStyle name="20% - Accent3 26 6" xfId="2285"/>
    <cellStyle name="20% - Accent3 26 6 2" xfId="38526"/>
    <cellStyle name="20% - Accent3 26 7" xfId="2286"/>
    <cellStyle name="20% - Accent3 26 7 2" xfId="38527"/>
    <cellStyle name="20% - Accent3 26 8" xfId="2287"/>
    <cellStyle name="20% - Accent3 26 8 2" xfId="38528"/>
    <cellStyle name="20% - Accent3 27" xfId="2288"/>
    <cellStyle name="20% - Accent3 27 2" xfId="2289"/>
    <cellStyle name="20% - Accent3 27 3" xfId="2290"/>
    <cellStyle name="20% - Accent3 27 3 2" xfId="38529"/>
    <cellStyle name="20% - Accent3 27 4" xfId="2291"/>
    <cellStyle name="20% - Accent3 28" xfId="2292"/>
    <cellStyle name="20% - Accent3 28 2" xfId="2293"/>
    <cellStyle name="20% - Accent3 29" xfId="2294"/>
    <cellStyle name="20% - Accent3 29 2" xfId="2295"/>
    <cellStyle name="20% - Accent3 3" xfId="2296"/>
    <cellStyle name="20% - Accent3 3 2" xfId="2297"/>
    <cellStyle name="20% - Accent3 3 2 2" xfId="2298"/>
    <cellStyle name="20% - Accent3 3 2 2 2" xfId="2299"/>
    <cellStyle name="20% - Accent3 3 2 3" xfId="2300"/>
    <cellStyle name="20% - Accent3 3 2 4" xfId="2301"/>
    <cellStyle name="20% - Accent3 3 2 5" xfId="2302"/>
    <cellStyle name="20% - Accent3 3 2 5 2" xfId="38530"/>
    <cellStyle name="20% - Accent3 3 2_Basis Info" xfId="2303"/>
    <cellStyle name="20% - Accent3 3 3" xfId="2304"/>
    <cellStyle name="20% - Accent3 3 3 2" xfId="2305"/>
    <cellStyle name="20% - Accent3 3 3 2 2" xfId="2306"/>
    <cellStyle name="20% - Accent3 3 3 3" xfId="2307"/>
    <cellStyle name="20% - Accent3 3 3_Sheet1" xfId="2308"/>
    <cellStyle name="20% - Accent3 3 4" xfId="2309"/>
    <cellStyle name="20% - Accent3 3 4 2" xfId="2310"/>
    <cellStyle name="20% - Accent3 3 4 2 2" xfId="38531"/>
    <cellStyle name="20% - Accent3 3 5" xfId="2311"/>
    <cellStyle name="20% - Accent3 3 5 2" xfId="2312"/>
    <cellStyle name="20% - Accent3 3 5 3" xfId="2313"/>
    <cellStyle name="20% - Accent3 3 5 3 2" xfId="38532"/>
    <cellStyle name="20% - Accent3 3 6" xfId="2314"/>
    <cellStyle name="20% - Accent3 3 6 2" xfId="38533"/>
    <cellStyle name="20% - Accent3 3 7" xfId="2315"/>
    <cellStyle name="20% - Accent3 3 7 2" xfId="38534"/>
    <cellStyle name="20% - Accent3 3 8" xfId="2316"/>
    <cellStyle name="20% - Accent3 3 8 2" xfId="38535"/>
    <cellStyle name="20% - Accent3 3 9" xfId="2317"/>
    <cellStyle name="20% - Accent3 3_Cap Software Basis Adj" xfId="2318"/>
    <cellStyle name="20% - Accent3 30" xfId="2319"/>
    <cellStyle name="20% - Accent3 30 2" xfId="2320"/>
    <cellStyle name="20% - Accent3 31" xfId="2321"/>
    <cellStyle name="20% - Accent3 31 2" xfId="2322"/>
    <cellStyle name="20% - Accent3 31 2 2" xfId="2323"/>
    <cellStyle name="20% - Accent3 31 2 2 2" xfId="2324"/>
    <cellStyle name="20% - Accent3 31 2 2 2 2" xfId="38536"/>
    <cellStyle name="20% - Accent3 31 2 2 3" xfId="38537"/>
    <cellStyle name="20% - Accent3 31 2 3" xfId="2325"/>
    <cellStyle name="20% - Accent3 31 2 3 2" xfId="38538"/>
    <cellStyle name="20% - Accent3 31 2 4" xfId="38539"/>
    <cellStyle name="20% - Accent3 31 3" xfId="2326"/>
    <cellStyle name="20% - Accent3 31 3 2" xfId="2327"/>
    <cellStyle name="20% - Accent3 31 3 2 2" xfId="38540"/>
    <cellStyle name="20% - Accent3 31 3 3" xfId="38541"/>
    <cellStyle name="20% - Accent3 31 4" xfId="2328"/>
    <cellStyle name="20% - Accent3 31 4 2" xfId="38542"/>
    <cellStyle name="20% - Accent3 31 5" xfId="2329"/>
    <cellStyle name="20% - Accent3 31 5 2" xfId="38543"/>
    <cellStyle name="20% - Accent3 31 6" xfId="38544"/>
    <cellStyle name="20% - Accent3 31_Results 3rd" xfId="2330"/>
    <cellStyle name="20% - Accent3 32" xfId="2331"/>
    <cellStyle name="20% - Accent3 32 2" xfId="2332"/>
    <cellStyle name="20% - Accent3 32 2 2" xfId="2333"/>
    <cellStyle name="20% - Accent3 32 2 2 2" xfId="2334"/>
    <cellStyle name="20% - Accent3 32 2 2 2 2" xfId="38545"/>
    <cellStyle name="20% - Accent3 32 2 2 3" xfId="38546"/>
    <cellStyle name="20% - Accent3 32 2 3" xfId="2335"/>
    <cellStyle name="20% - Accent3 32 2 3 2" xfId="38547"/>
    <cellStyle name="20% - Accent3 32 2 4" xfId="38548"/>
    <cellStyle name="20% - Accent3 32 3" xfId="2336"/>
    <cellStyle name="20% - Accent3 32 3 2" xfId="2337"/>
    <cellStyle name="20% - Accent3 32 3 2 2" xfId="38549"/>
    <cellStyle name="20% - Accent3 32 3 3" xfId="38550"/>
    <cellStyle name="20% - Accent3 32 4" xfId="2338"/>
    <cellStyle name="20% - Accent3 32 4 2" xfId="38551"/>
    <cellStyle name="20% - Accent3 32 5" xfId="2339"/>
    <cellStyle name="20% - Accent3 32 5 2" xfId="38552"/>
    <cellStyle name="20% - Accent3 32 6" xfId="38553"/>
    <cellStyle name="20% - Accent3 32_Results 3rd" xfId="2340"/>
    <cellStyle name="20% - Accent3 33" xfId="2341"/>
    <cellStyle name="20% - Accent3 33 2" xfId="2342"/>
    <cellStyle name="20% - Accent3 33 2 2" xfId="2343"/>
    <cellStyle name="20% - Accent3 33 2 2 2" xfId="2344"/>
    <cellStyle name="20% - Accent3 33 2 2 2 2" xfId="38554"/>
    <cellStyle name="20% - Accent3 33 2 2 3" xfId="38555"/>
    <cellStyle name="20% - Accent3 33 2 3" xfId="2345"/>
    <cellStyle name="20% - Accent3 33 2 3 2" xfId="38556"/>
    <cellStyle name="20% - Accent3 33 2 4" xfId="38557"/>
    <cellStyle name="20% - Accent3 33 3" xfId="2346"/>
    <cellStyle name="20% - Accent3 33 3 2" xfId="2347"/>
    <cellStyle name="20% - Accent3 33 3 2 2" xfId="38558"/>
    <cellStyle name="20% - Accent3 33 3 3" xfId="38559"/>
    <cellStyle name="20% - Accent3 33 4" xfId="2348"/>
    <cellStyle name="20% - Accent3 33 4 2" xfId="38560"/>
    <cellStyle name="20% - Accent3 33 5" xfId="2349"/>
    <cellStyle name="20% - Accent3 33 5 2" xfId="38561"/>
    <cellStyle name="20% - Accent3 33 6" xfId="38562"/>
    <cellStyle name="20% - Accent3 33_Results 3rd" xfId="2350"/>
    <cellStyle name="20% - Accent3 34" xfId="2351"/>
    <cellStyle name="20% - Accent3 34 2" xfId="2352"/>
    <cellStyle name="20% - Accent3 34 2 2" xfId="2353"/>
    <cellStyle name="20% - Accent3 34 2 2 2" xfId="38563"/>
    <cellStyle name="20% - Accent3 34 2 3" xfId="38564"/>
    <cellStyle name="20% - Accent3 34 3" xfId="2354"/>
    <cellStyle name="20% - Accent3 34 3 2" xfId="38565"/>
    <cellStyle name="20% - Accent3 34 4" xfId="38566"/>
    <cellStyle name="20% - Accent3 35" xfId="2355"/>
    <cellStyle name="20% - Accent3 35 2" xfId="2356"/>
    <cellStyle name="20% - Accent3 35 2 2" xfId="2357"/>
    <cellStyle name="20% - Accent3 35 2 2 2" xfId="38567"/>
    <cellStyle name="20% - Accent3 35 2 3" xfId="38568"/>
    <cellStyle name="20% - Accent3 35 3" xfId="2358"/>
    <cellStyle name="20% - Accent3 35 3 2" xfId="38569"/>
    <cellStyle name="20% - Accent3 35 4" xfId="38570"/>
    <cellStyle name="20% - Accent3 36" xfId="2359"/>
    <cellStyle name="20% - Accent3 36 2" xfId="2360"/>
    <cellStyle name="20% - Accent3 36 2 2" xfId="2361"/>
    <cellStyle name="20% - Accent3 36 2 2 2" xfId="38571"/>
    <cellStyle name="20% - Accent3 36 2 3" xfId="38572"/>
    <cellStyle name="20% - Accent3 36 3" xfId="2362"/>
    <cellStyle name="20% - Accent3 36 3 2" xfId="38573"/>
    <cellStyle name="20% - Accent3 36 4" xfId="38574"/>
    <cellStyle name="20% - Accent3 37" xfId="2363"/>
    <cellStyle name="20% - Accent3 37 2" xfId="2364"/>
    <cellStyle name="20% - Accent3 37 2 2" xfId="2365"/>
    <cellStyle name="20% - Accent3 37 2 2 2" xfId="38575"/>
    <cellStyle name="20% - Accent3 37 2 3" xfId="38576"/>
    <cellStyle name="20% - Accent3 37 3" xfId="2366"/>
    <cellStyle name="20% - Accent3 37 3 2" xfId="38577"/>
    <cellStyle name="20% - Accent3 37 4" xfId="38578"/>
    <cellStyle name="20% - Accent3 38" xfId="2367"/>
    <cellStyle name="20% - Accent3 38 2" xfId="2368"/>
    <cellStyle name="20% - Accent3 38 2 2" xfId="2369"/>
    <cellStyle name="20% - Accent3 38 2 2 2" xfId="38579"/>
    <cellStyle name="20% - Accent3 38 2 3" xfId="38580"/>
    <cellStyle name="20% - Accent3 38 3" xfId="2370"/>
    <cellStyle name="20% - Accent3 38 3 2" xfId="38581"/>
    <cellStyle name="20% - Accent3 38 4" xfId="38582"/>
    <cellStyle name="20% - Accent3 39" xfId="2371"/>
    <cellStyle name="20% - Accent3 39 2" xfId="2372"/>
    <cellStyle name="20% - Accent3 39 2 2" xfId="2373"/>
    <cellStyle name="20% - Accent3 39 2 2 2" xfId="38583"/>
    <cellStyle name="20% - Accent3 39 2 3" xfId="38584"/>
    <cellStyle name="20% - Accent3 39 3" xfId="2374"/>
    <cellStyle name="20% - Accent3 39 3 2" xfId="38585"/>
    <cellStyle name="20% - Accent3 39 4" xfId="38586"/>
    <cellStyle name="20% - Accent3 4" xfId="2375"/>
    <cellStyle name="20% - Accent3 4 2" xfId="2376"/>
    <cellStyle name="20% - Accent3 4 2 2" xfId="2377"/>
    <cellStyle name="20% - Accent3 4 2 2 2" xfId="2378"/>
    <cellStyle name="20% - Accent3 4 2 3" xfId="2379"/>
    <cellStyle name="20% - Accent3 4 2 4" xfId="2380"/>
    <cellStyle name="20% - Accent3 4 2_Basis Info" xfId="2381"/>
    <cellStyle name="20% - Accent3 4 3" xfId="2382"/>
    <cellStyle name="20% - Accent3 4 4" xfId="2383"/>
    <cellStyle name="20% - Accent3 4 4 2" xfId="2384"/>
    <cellStyle name="20% - Accent3 4 4 3" xfId="2385"/>
    <cellStyle name="20% - Accent3 4 4 3 2" xfId="38587"/>
    <cellStyle name="20% - Accent3 4 5" xfId="2386"/>
    <cellStyle name="20% - Accent3 4 5 2" xfId="38588"/>
    <cellStyle name="20% - Accent3 4 6" xfId="2387"/>
    <cellStyle name="20% - Accent3 4 6 2" xfId="38589"/>
    <cellStyle name="20% - Accent3 4 7" xfId="2388"/>
    <cellStyle name="20% - Accent3 4 7 2" xfId="38590"/>
    <cellStyle name="20% - Accent3 4 8" xfId="2389"/>
    <cellStyle name="20% - Accent3 4 8 2" xfId="38591"/>
    <cellStyle name="20% - Accent3 4 9" xfId="2390"/>
    <cellStyle name="20% - Accent3 4 9 2" xfId="38592"/>
    <cellStyle name="20% - Accent3 4_Cap Software Basis Adj" xfId="2391"/>
    <cellStyle name="20% - Accent3 40" xfId="2392"/>
    <cellStyle name="20% - Accent3 40 2" xfId="2393"/>
    <cellStyle name="20% - Accent3 40 2 2" xfId="2394"/>
    <cellStyle name="20% - Accent3 40 2 2 2" xfId="38593"/>
    <cellStyle name="20% - Accent3 40 2 3" xfId="38594"/>
    <cellStyle name="20% - Accent3 40 3" xfId="2395"/>
    <cellStyle name="20% - Accent3 40 3 2" xfId="38595"/>
    <cellStyle name="20% - Accent3 40 4" xfId="38596"/>
    <cellStyle name="20% - Accent3 41" xfId="2396"/>
    <cellStyle name="20% - Accent3 41 2" xfId="2397"/>
    <cellStyle name="20% - Accent3 41 2 2" xfId="2398"/>
    <cellStyle name="20% - Accent3 41 2 2 2" xfId="38597"/>
    <cellStyle name="20% - Accent3 41 2 3" xfId="38598"/>
    <cellStyle name="20% - Accent3 41 3" xfId="2399"/>
    <cellStyle name="20% - Accent3 41 3 2" xfId="38599"/>
    <cellStyle name="20% - Accent3 41 4" xfId="38600"/>
    <cellStyle name="20% - Accent3 42" xfId="2400"/>
    <cellStyle name="20% - Accent3 42 2" xfId="2401"/>
    <cellStyle name="20% - Accent3 42 2 2" xfId="2402"/>
    <cellStyle name="20% - Accent3 42 2 2 2" xfId="38601"/>
    <cellStyle name="20% - Accent3 42 2 3" xfId="38602"/>
    <cellStyle name="20% - Accent3 42 3" xfId="2403"/>
    <cellStyle name="20% - Accent3 42 3 2" xfId="38603"/>
    <cellStyle name="20% - Accent3 42 4" xfId="38604"/>
    <cellStyle name="20% - Accent3 43" xfId="2404"/>
    <cellStyle name="20% - Accent3 43 2" xfId="2405"/>
    <cellStyle name="20% - Accent3 43 2 2" xfId="2406"/>
    <cellStyle name="20% - Accent3 43 2 2 2" xfId="38605"/>
    <cellStyle name="20% - Accent3 43 2 3" xfId="38606"/>
    <cellStyle name="20% - Accent3 43 3" xfId="2407"/>
    <cellStyle name="20% - Accent3 43 3 2" xfId="38607"/>
    <cellStyle name="20% - Accent3 43 4" xfId="38608"/>
    <cellStyle name="20% - Accent3 44" xfId="2408"/>
    <cellStyle name="20% - Accent3 44 2" xfId="2409"/>
    <cellStyle name="20% - Accent3 44 2 2" xfId="2410"/>
    <cellStyle name="20% - Accent3 44 2 2 2" xfId="38609"/>
    <cellStyle name="20% - Accent3 44 2 3" xfId="38610"/>
    <cellStyle name="20% - Accent3 44 3" xfId="2411"/>
    <cellStyle name="20% - Accent3 44 3 2" xfId="38611"/>
    <cellStyle name="20% - Accent3 44 4" xfId="38612"/>
    <cellStyle name="20% - Accent3 45" xfId="2412"/>
    <cellStyle name="20% - Accent3 45 2" xfId="2413"/>
    <cellStyle name="20% - Accent3 45 2 2" xfId="2414"/>
    <cellStyle name="20% - Accent3 45 2 2 2" xfId="38613"/>
    <cellStyle name="20% - Accent3 45 2 3" xfId="38614"/>
    <cellStyle name="20% - Accent3 45 3" xfId="2415"/>
    <cellStyle name="20% - Accent3 45 3 2" xfId="38615"/>
    <cellStyle name="20% - Accent3 45 4" xfId="38616"/>
    <cellStyle name="20% - Accent3 46" xfId="2416"/>
    <cellStyle name="20% - Accent3 46 2" xfId="2417"/>
    <cellStyle name="20% - Accent3 46 2 2" xfId="2418"/>
    <cellStyle name="20% - Accent3 46 2 2 2" xfId="38617"/>
    <cellStyle name="20% - Accent3 46 2 3" xfId="38618"/>
    <cellStyle name="20% - Accent3 46 3" xfId="2419"/>
    <cellStyle name="20% - Accent3 46 3 2" xfId="38619"/>
    <cellStyle name="20% - Accent3 46 4" xfId="38620"/>
    <cellStyle name="20% - Accent3 47" xfId="2420"/>
    <cellStyle name="20% - Accent3 47 2" xfId="2421"/>
    <cellStyle name="20% - Accent3 47 2 2" xfId="2422"/>
    <cellStyle name="20% - Accent3 47 2 2 2" xfId="38621"/>
    <cellStyle name="20% - Accent3 47 2 3" xfId="38622"/>
    <cellStyle name="20% - Accent3 47 3" xfId="2423"/>
    <cellStyle name="20% - Accent3 47 3 2" xfId="38623"/>
    <cellStyle name="20% - Accent3 47 4" xfId="38624"/>
    <cellStyle name="20% - Accent3 48" xfId="2424"/>
    <cellStyle name="20% - Accent3 48 2" xfId="2425"/>
    <cellStyle name="20% - Accent3 48 2 2" xfId="2426"/>
    <cellStyle name="20% - Accent3 48 2 2 2" xfId="38625"/>
    <cellStyle name="20% - Accent3 48 2 3" xfId="38626"/>
    <cellStyle name="20% - Accent3 48 3" xfId="2427"/>
    <cellStyle name="20% - Accent3 48 3 2" xfId="38627"/>
    <cellStyle name="20% - Accent3 48 4" xfId="38628"/>
    <cellStyle name="20% - Accent3 49" xfId="2428"/>
    <cellStyle name="20% - Accent3 49 2" xfId="2429"/>
    <cellStyle name="20% - Accent3 49 2 2" xfId="2430"/>
    <cellStyle name="20% - Accent3 49 2 2 2" xfId="38629"/>
    <cellStyle name="20% - Accent3 49 2 3" xfId="38630"/>
    <cellStyle name="20% - Accent3 49 3" xfId="2431"/>
    <cellStyle name="20% - Accent3 49 3 2" xfId="38631"/>
    <cellStyle name="20% - Accent3 49 4" xfId="38632"/>
    <cellStyle name="20% - Accent3 5" xfId="2432"/>
    <cellStyle name="20% - Accent3 5 2" xfId="2433"/>
    <cellStyle name="20% - Accent3 5 2 2" xfId="2434"/>
    <cellStyle name="20% - Accent3 5 2 3" xfId="2435"/>
    <cellStyle name="20% - Accent3 5 3" xfId="2436"/>
    <cellStyle name="20% - Accent3 5 4" xfId="2437"/>
    <cellStyle name="20% - Accent3 5 4 2" xfId="38633"/>
    <cellStyle name="20% - Accent3 5_Cap Software Basis Adj" xfId="2438"/>
    <cellStyle name="20% - Accent3 50" xfId="2439"/>
    <cellStyle name="20% - Accent3 50 2" xfId="2440"/>
    <cellStyle name="20% - Accent3 50 2 2" xfId="2441"/>
    <cellStyle name="20% - Accent3 50 2 2 2" xfId="38634"/>
    <cellStyle name="20% - Accent3 50 2 3" xfId="38635"/>
    <cellStyle name="20% - Accent3 50 3" xfId="2442"/>
    <cellStyle name="20% - Accent3 50 3 2" xfId="38636"/>
    <cellStyle name="20% - Accent3 50 4" xfId="38637"/>
    <cellStyle name="20% - Accent3 51" xfId="2443"/>
    <cellStyle name="20% - Accent3 51 2" xfId="2444"/>
    <cellStyle name="20% - Accent3 51 2 2" xfId="2445"/>
    <cellStyle name="20% - Accent3 51 2 2 2" xfId="38638"/>
    <cellStyle name="20% - Accent3 51 2 3" xfId="38639"/>
    <cellStyle name="20% - Accent3 51 3" xfId="2446"/>
    <cellStyle name="20% - Accent3 51 3 2" xfId="38640"/>
    <cellStyle name="20% - Accent3 51 4" xfId="38641"/>
    <cellStyle name="20% - Accent3 52" xfId="2447"/>
    <cellStyle name="20% - Accent3 52 2" xfId="2448"/>
    <cellStyle name="20% - Accent3 52 2 2" xfId="2449"/>
    <cellStyle name="20% - Accent3 52 2 2 2" xfId="38642"/>
    <cellStyle name="20% - Accent3 52 2 3" xfId="38643"/>
    <cellStyle name="20% - Accent3 52 3" xfId="2450"/>
    <cellStyle name="20% - Accent3 52 3 2" xfId="38644"/>
    <cellStyle name="20% - Accent3 52 4" xfId="38645"/>
    <cellStyle name="20% - Accent3 53" xfId="2451"/>
    <cellStyle name="20% - Accent3 53 2" xfId="2452"/>
    <cellStyle name="20% - Accent3 53 2 2" xfId="2453"/>
    <cellStyle name="20% - Accent3 53 2 2 2" xfId="38646"/>
    <cellStyle name="20% - Accent3 53 2 3" xfId="38647"/>
    <cellStyle name="20% - Accent3 53 3" xfId="2454"/>
    <cellStyle name="20% - Accent3 53 3 2" xfId="38648"/>
    <cellStyle name="20% - Accent3 53 4" xfId="38649"/>
    <cellStyle name="20% - Accent3 54" xfId="2455"/>
    <cellStyle name="20% - Accent3 54 2" xfId="2456"/>
    <cellStyle name="20% - Accent3 54 2 2" xfId="2457"/>
    <cellStyle name="20% - Accent3 54 2 2 2" xfId="38650"/>
    <cellStyle name="20% - Accent3 54 2 3" xfId="38651"/>
    <cellStyle name="20% - Accent3 54 3" xfId="2458"/>
    <cellStyle name="20% - Accent3 54 3 2" xfId="38652"/>
    <cellStyle name="20% - Accent3 54 4" xfId="38653"/>
    <cellStyle name="20% - Accent3 55" xfId="2459"/>
    <cellStyle name="20% - Accent3 55 2" xfId="2460"/>
    <cellStyle name="20% - Accent3 55 2 2" xfId="2461"/>
    <cellStyle name="20% - Accent3 55 2 2 2" xfId="38654"/>
    <cellStyle name="20% - Accent3 55 2 3" xfId="38655"/>
    <cellStyle name="20% - Accent3 55 3" xfId="2462"/>
    <cellStyle name="20% - Accent3 55 3 2" xfId="38656"/>
    <cellStyle name="20% - Accent3 55 4" xfId="38657"/>
    <cellStyle name="20% - Accent3 56" xfId="2463"/>
    <cellStyle name="20% - Accent3 56 2" xfId="2464"/>
    <cellStyle name="20% - Accent3 56 2 2" xfId="2465"/>
    <cellStyle name="20% - Accent3 56 2 2 2" xfId="38658"/>
    <cellStyle name="20% - Accent3 56 2 3" xfId="38659"/>
    <cellStyle name="20% - Accent3 56 3" xfId="2466"/>
    <cellStyle name="20% - Accent3 56 3 2" xfId="38660"/>
    <cellStyle name="20% - Accent3 56 4" xfId="38661"/>
    <cellStyle name="20% - Accent3 57" xfId="2467"/>
    <cellStyle name="20% - Accent3 57 2" xfId="2468"/>
    <cellStyle name="20% - Accent3 57 2 2" xfId="38662"/>
    <cellStyle name="20% - Accent3 57 3" xfId="38663"/>
    <cellStyle name="20% - Accent3 58" xfId="2469"/>
    <cellStyle name="20% - Accent3 58 2" xfId="2470"/>
    <cellStyle name="20% - Accent3 58 2 2" xfId="38664"/>
    <cellStyle name="20% - Accent3 58 3" xfId="38665"/>
    <cellStyle name="20% - Accent3 59" xfId="2471"/>
    <cellStyle name="20% - Accent3 59 2" xfId="2472"/>
    <cellStyle name="20% - Accent3 59 2 2" xfId="38666"/>
    <cellStyle name="20% - Accent3 59 3" xfId="38667"/>
    <cellStyle name="20% - Accent3 6" xfId="2473"/>
    <cellStyle name="20% - Accent3 6 2" xfId="2474"/>
    <cellStyle name="20% - Accent3 6 2 2" xfId="2475"/>
    <cellStyle name="20% - Accent3 6 2 2 2" xfId="2476"/>
    <cellStyle name="20% - Accent3 6 2 3" xfId="2477"/>
    <cellStyle name="20% - Accent3 6 2 3 2" xfId="2478"/>
    <cellStyle name="20% - Accent3 6 2 4" xfId="2479"/>
    <cellStyle name="20% - Accent3 6 2 5" xfId="2480"/>
    <cellStyle name="20% - Accent3 6 2_Basis Info" xfId="2481"/>
    <cellStyle name="20% - Accent3 6 3" xfId="2482"/>
    <cellStyle name="20% - Accent3 6 4" xfId="2483"/>
    <cellStyle name="20% - Accent3 6 4 2" xfId="2484"/>
    <cellStyle name="20% - Accent3 6 5" xfId="2485"/>
    <cellStyle name="20% - Accent3 6 5 2" xfId="38668"/>
    <cellStyle name="20% - Accent3 6 6" xfId="2486"/>
    <cellStyle name="20% - Accent3 6 6 2" xfId="38669"/>
    <cellStyle name="20% - Accent3 6_Sheet1" xfId="2487"/>
    <cellStyle name="20% - Accent3 60" xfId="2488"/>
    <cellStyle name="20% - Accent3 60 2" xfId="2489"/>
    <cellStyle name="20% - Accent3 60 2 2" xfId="38670"/>
    <cellStyle name="20% - Accent3 60 3" xfId="38671"/>
    <cellStyle name="20% - Accent3 61" xfId="2490"/>
    <cellStyle name="20% - Accent3 61 2" xfId="2491"/>
    <cellStyle name="20% - Accent3 61 2 2" xfId="38672"/>
    <cellStyle name="20% - Accent3 61 3" xfId="38673"/>
    <cellStyle name="20% - Accent3 62" xfId="2492"/>
    <cellStyle name="20% - Accent3 62 2" xfId="2493"/>
    <cellStyle name="20% - Accent3 62 2 2" xfId="38674"/>
    <cellStyle name="20% - Accent3 62 3" xfId="38675"/>
    <cellStyle name="20% - Accent3 63" xfId="2494"/>
    <cellStyle name="20% - Accent3 63 2" xfId="2495"/>
    <cellStyle name="20% - Accent3 63 2 2" xfId="38676"/>
    <cellStyle name="20% - Accent3 63 3" xfId="38677"/>
    <cellStyle name="20% - Accent3 64" xfId="2496"/>
    <cellStyle name="20% - Accent3 64 2" xfId="2497"/>
    <cellStyle name="20% - Accent3 64 2 2" xfId="38678"/>
    <cellStyle name="20% - Accent3 64 3" xfId="38679"/>
    <cellStyle name="20% - Accent3 65" xfId="2498"/>
    <cellStyle name="20% - Accent3 65 2" xfId="2499"/>
    <cellStyle name="20% - Accent3 65 2 2" xfId="38680"/>
    <cellStyle name="20% - Accent3 65 3" xfId="38681"/>
    <cellStyle name="20% - Accent3 66" xfId="2500"/>
    <cellStyle name="20% - Accent3 66 2" xfId="2501"/>
    <cellStyle name="20% - Accent3 66 2 2" xfId="38682"/>
    <cellStyle name="20% - Accent3 66 3" xfId="38683"/>
    <cellStyle name="20% - Accent3 67" xfId="2502"/>
    <cellStyle name="20% - Accent3 67 2" xfId="2503"/>
    <cellStyle name="20% - Accent3 67 2 2" xfId="38684"/>
    <cellStyle name="20% - Accent3 67 3" xfId="38685"/>
    <cellStyle name="20% - Accent3 68" xfId="2504"/>
    <cellStyle name="20% - Accent3 68 2" xfId="2505"/>
    <cellStyle name="20% - Accent3 68 2 2" xfId="38686"/>
    <cellStyle name="20% - Accent3 68 3" xfId="38687"/>
    <cellStyle name="20% - Accent3 69" xfId="2506"/>
    <cellStyle name="20% - Accent3 69 2" xfId="2507"/>
    <cellStyle name="20% - Accent3 69 2 2" xfId="38688"/>
    <cellStyle name="20% - Accent3 69 3" xfId="38689"/>
    <cellStyle name="20% - Accent3 7" xfId="2508"/>
    <cellStyle name="20% - Accent3 7 2" xfId="2509"/>
    <cellStyle name="20% - Accent3 7 2 2" xfId="2510"/>
    <cellStyle name="20% - Accent3 7 2 3" xfId="2511"/>
    <cellStyle name="20% - Accent3 7 3" xfId="2512"/>
    <cellStyle name="20% - Accent3 7 4" xfId="2513"/>
    <cellStyle name="20% - Accent3 7 4 2" xfId="2514"/>
    <cellStyle name="20% - Accent3 7 5" xfId="2515"/>
    <cellStyle name="20% - Accent3 7 5 2" xfId="38690"/>
    <cellStyle name="20% - Accent3 7_Sheet1" xfId="2516"/>
    <cellStyle name="20% - Accent3 70" xfId="2517"/>
    <cellStyle name="20% - Accent3 70 2" xfId="38691"/>
    <cellStyle name="20% - Accent3 71" xfId="2518"/>
    <cellStyle name="20% - Accent3 71 2" xfId="38692"/>
    <cellStyle name="20% - Accent3 72" xfId="2519"/>
    <cellStyle name="20% - Accent3 72 2" xfId="38693"/>
    <cellStyle name="20% - Accent3 73" xfId="2520"/>
    <cellStyle name="20% - Accent3 73 2" xfId="38694"/>
    <cellStyle name="20% - Accent3 74" xfId="2521"/>
    <cellStyle name="20% - Accent3 74 2" xfId="38695"/>
    <cellStyle name="20% - Accent3 75" xfId="2522"/>
    <cellStyle name="20% - Accent3 75 2" xfId="38696"/>
    <cellStyle name="20% - Accent3 76" xfId="2523"/>
    <cellStyle name="20% - Accent3 76 2" xfId="38697"/>
    <cellStyle name="20% - Accent3 77" xfId="2524"/>
    <cellStyle name="20% - Accent3 77 2" xfId="38698"/>
    <cellStyle name="20% - Accent3 78" xfId="2525"/>
    <cellStyle name="20% - Accent3 78 2" xfId="38699"/>
    <cellStyle name="20% - Accent3 79" xfId="2526"/>
    <cellStyle name="20% - Accent3 79 2" xfId="38700"/>
    <cellStyle name="20% - Accent3 8" xfId="2527"/>
    <cellStyle name="20% - Accent3 8 2" xfId="2528"/>
    <cellStyle name="20% - Accent3 8 2 2" xfId="2529"/>
    <cellStyle name="20% - Accent3 8 2 3" xfId="2530"/>
    <cellStyle name="20% - Accent3 8 3" xfId="2531"/>
    <cellStyle name="20% - Accent3 8 4" xfId="2532"/>
    <cellStyle name="20% - Accent3 8 4 2" xfId="2533"/>
    <cellStyle name="20% - Accent3 8 5" xfId="2534"/>
    <cellStyle name="20% - Accent3 8 5 2" xfId="38701"/>
    <cellStyle name="20% - Accent3 8_Sheet1" xfId="2535"/>
    <cellStyle name="20% - Accent3 80" xfId="2536"/>
    <cellStyle name="20% - Accent3 80 2" xfId="38702"/>
    <cellStyle name="20% - Accent3 81" xfId="2537"/>
    <cellStyle name="20% - Accent3 81 2" xfId="38703"/>
    <cellStyle name="20% - Accent3 82" xfId="2538"/>
    <cellStyle name="20% - Accent3 82 2" xfId="38704"/>
    <cellStyle name="20% - Accent3 83" xfId="2539"/>
    <cellStyle name="20% - Accent3 83 2" xfId="38705"/>
    <cellStyle name="20% - Accent3 84" xfId="2540"/>
    <cellStyle name="20% - Accent3 85" xfId="6"/>
    <cellStyle name="20% - Accent3 9" xfId="2541"/>
    <cellStyle name="20% - Accent3 9 2" xfId="2542"/>
    <cellStyle name="20% - Accent3 9 2 2" xfId="2543"/>
    <cellStyle name="20% - Accent3 9 2 3" xfId="2544"/>
    <cellStyle name="20% - Accent3 9 3" xfId="2545"/>
    <cellStyle name="20% - Accent3 9 4" xfId="2546"/>
    <cellStyle name="20% - Accent3 9 4 2" xfId="2547"/>
    <cellStyle name="20% - Accent3 9 5" xfId="2548"/>
    <cellStyle name="20% - Accent3 9 5 2" xfId="38706"/>
    <cellStyle name="20% - Accent3 9_Sheet1" xfId="2549"/>
    <cellStyle name="20% - Accent4" xfId="49533" builtinId="42" customBuiltin="1"/>
    <cellStyle name="20% - Accent4 10" xfId="2550"/>
    <cellStyle name="20% - Accent4 10 2" xfId="2551"/>
    <cellStyle name="20% - Accent4 10 2 2" xfId="2552"/>
    <cellStyle name="20% - Accent4 10 2 3" xfId="2553"/>
    <cellStyle name="20% - Accent4 10 3" xfId="2554"/>
    <cellStyle name="20% - Accent4 10 4" xfId="2555"/>
    <cellStyle name="20% - Accent4 10 4 2" xfId="2556"/>
    <cellStyle name="20% - Accent4 10_Sheet1" xfId="2557"/>
    <cellStyle name="20% - Accent4 11" xfId="2558"/>
    <cellStyle name="20% - Accent4 11 2" xfId="2559"/>
    <cellStyle name="20% - Accent4 11 2 2" xfId="2560"/>
    <cellStyle name="20% - Accent4 11 2 3" xfId="2561"/>
    <cellStyle name="20% - Accent4 11 3" xfId="2562"/>
    <cellStyle name="20% - Accent4 11 4" xfId="2563"/>
    <cellStyle name="20% - Accent4 11 4 2" xfId="2564"/>
    <cellStyle name="20% - Accent4 11_Sheet1" xfId="2565"/>
    <cellStyle name="20% - Accent4 12" xfId="2566"/>
    <cellStyle name="20% - Accent4 12 2" xfId="2567"/>
    <cellStyle name="20% - Accent4 12 2 2" xfId="2568"/>
    <cellStyle name="20% - Accent4 12 2 3" xfId="2569"/>
    <cellStyle name="20% - Accent4 12 3" xfId="2570"/>
    <cellStyle name="20% - Accent4 12 4" xfId="2571"/>
    <cellStyle name="20% - Accent4 12 4 2" xfId="2572"/>
    <cellStyle name="20% - Accent4 12_Sheet1" xfId="2573"/>
    <cellStyle name="20% - Accent4 13" xfId="2574"/>
    <cellStyle name="20% - Accent4 13 2" xfId="2575"/>
    <cellStyle name="20% - Accent4 13 2 2" xfId="2576"/>
    <cellStyle name="20% - Accent4 13 2 3" xfId="2577"/>
    <cellStyle name="20% - Accent4 13 3" xfId="2578"/>
    <cellStyle name="20% - Accent4 13 4" xfId="2579"/>
    <cellStyle name="20% - Accent4 13 4 2" xfId="2580"/>
    <cellStyle name="20% - Accent4 13_Sheet1" xfId="2581"/>
    <cellStyle name="20% - Accent4 14" xfId="2582"/>
    <cellStyle name="20% - Accent4 14 2" xfId="2583"/>
    <cellStyle name="20% - Accent4 14 2 2" xfId="2584"/>
    <cellStyle name="20% - Accent4 14 2 3" xfId="2585"/>
    <cellStyle name="20% - Accent4 14 3" xfId="2586"/>
    <cellStyle name="20% - Accent4 14 4" xfId="2587"/>
    <cellStyle name="20% - Accent4 14 4 2" xfId="2588"/>
    <cellStyle name="20% - Accent4 14_Sheet1" xfId="2589"/>
    <cellStyle name="20% - Accent4 15" xfId="2590"/>
    <cellStyle name="20% - Accent4 15 2" xfId="2591"/>
    <cellStyle name="20% - Accent4 15 2 2" xfId="2592"/>
    <cellStyle name="20% - Accent4 15 2 3" xfId="2593"/>
    <cellStyle name="20% - Accent4 15 3" xfId="2594"/>
    <cellStyle name="20% - Accent4 15 4" xfId="2595"/>
    <cellStyle name="20% - Accent4 15 4 2" xfId="2596"/>
    <cellStyle name="20% - Accent4 15_Sheet1" xfId="2597"/>
    <cellStyle name="20% - Accent4 16" xfId="2598"/>
    <cellStyle name="20% - Accent4 16 2" xfId="2599"/>
    <cellStyle name="20% - Accent4 16 2 2" xfId="2600"/>
    <cellStyle name="20% - Accent4 16 2 3" xfId="2601"/>
    <cellStyle name="20% - Accent4 16 3" xfId="2602"/>
    <cellStyle name="20% - Accent4 16 4" xfId="2603"/>
    <cellStyle name="20% - Accent4 16 4 2" xfId="2604"/>
    <cellStyle name="20% - Accent4 16_Sheet1" xfId="2605"/>
    <cellStyle name="20% - Accent4 17" xfId="2606"/>
    <cellStyle name="20% - Accent4 17 2" xfId="2607"/>
    <cellStyle name="20% - Accent4 17 2 2" xfId="2608"/>
    <cellStyle name="20% - Accent4 17 2 3" xfId="2609"/>
    <cellStyle name="20% - Accent4 17 3" xfId="2610"/>
    <cellStyle name="20% - Accent4 17 4" xfId="2611"/>
    <cellStyle name="20% - Accent4 17 4 2" xfId="2612"/>
    <cellStyle name="20% - Accent4 17_Sheet1" xfId="2613"/>
    <cellStyle name="20% - Accent4 18" xfId="2614"/>
    <cellStyle name="20% - Accent4 18 2" xfId="2615"/>
    <cellStyle name="20% - Accent4 18 2 2" xfId="2616"/>
    <cellStyle name="20% - Accent4 18 2 3" xfId="2617"/>
    <cellStyle name="20% - Accent4 18 3" xfId="2618"/>
    <cellStyle name="20% - Accent4 18 4" xfId="2619"/>
    <cellStyle name="20% - Accent4 18 4 2" xfId="2620"/>
    <cellStyle name="20% - Accent4 18_Sheet1" xfId="2621"/>
    <cellStyle name="20% - Accent4 19" xfId="2622"/>
    <cellStyle name="20% - Accent4 19 2" xfId="2623"/>
    <cellStyle name="20% - Accent4 19 2 2" xfId="2624"/>
    <cellStyle name="20% - Accent4 19 2 3" xfId="2625"/>
    <cellStyle name="20% - Accent4 19 3" xfId="2626"/>
    <cellStyle name="20% - Accent4 19 4" xfId="2627"/>
    <cellStyle name="20% - Accent4 19 4 2" xfId="2628"/>
    <cellStyle name="20% - Accent4 19_Sheet1" xfId="2629"/>
    <cellStyle name="20% - Accent4 2" xfId="9"/>
    <cellStyle name="20% - Accent4 2 10" xfId="2630"/>
    <cellStyle name="20% - Accent4 2 10 2" xfId="2631"/>
    <cellStyle name="20% - Accent4 2 10 2 2" xfId="38707"/>
    <cellStyle name="20% - Accent4 2 10 3" xfId="38708"/>
    <cellStyle name="20% - Accent4 2 11" xfId="2632"/>
    <cellStyle name="20% - Accent4 2 11 2" xfId="38709"/>
    <cellStyle name="20% - Accent4 2 12" xfId="2633"/>
    <cellStyle name="20% - Accent4 2 12 2" xfId="38710"/>
    <cellStyle name="20% - Accent4 2 13" xfId="2634"/>
    <cellStyle name="20% - Accent4 2 14" xfId="2635"/>
    <cellStyle name="20% - Accent4 2 14 2" xfId="38711"/>
    <cellStyle name="20% - Accent4 2 2" xfId="520"/>
    <cellStyle name="20% - Accent4 2 2 2" xfId="2636"/>
    <cellStyle name="20% - Accent4 2 2 2 2" xfId="2637"/>
    <cellStyle name="20% - Accent4 2 2 2 2 2" xfId="38712"/>
    <cellStyle name="20% - Accent4 2 2 3" xfId="2638"/>
    <cellStyle name="20% - Accent4 2 2 3 2" xfId="2639"/>
    <cellStyle name="20% - Accent4 2 2 3 3" xfId="2640"/>
    <cellStyle name="20% - Accent4 2 2 4" xfId="2641"/>
    <cellStyle name="20% - Accent4 2 2 4 2" xfId="2642"/>
    <cellStyle name="20% - Accent4 2 2 5" xfId="2643"/>
    <cellStyle name="20% - Accent4 2 2 6" xfId="2644"/>
    <cellStyle name="20% - Accent4 2 2 7" xfId="2645"/>
    <cellStyle name="20% - Accent4 2 2 7 2" xfId="38713"/>
    <cellStyle name="20% - Accent4 2 2_Basis Info" xfId="2646"/>
    <cellStyle name="20% - Accent4 2 3" xfId="521"/>
    <cellStyle name="20% - Accent4 2 3 10" xfId="2647"/>
    <cellStyle name="20% - Accent4 2 3 11" xfId="2648"/>
    <cellStyle name="20% - Accent4 2 3 11 2" xfId="38714"/>
    <cellStyle name="20% - Accent4 2 3 12" xfId="2649"/>
    <cellStyle name="20% - Accent4 2 3 12 2" xfId="38715"/>
    <cellStyle name="20% - Accent4 2 3 13" xfId="2650"/>
    <cellStyle name="20% - Accent4 2 3 13 2" xfId="38716"/>
    <cellStyle name="20% - Accent4 2 3 14" xfId="49258"/>
    <cellStyle name="20% - Accent4 2 3 2" xfId="2651"/>
    <cellStyle name="20% - Accent4 2 3 2 2" xfId="2652"/>
    <cellStyle name="20% - Accent4 2 3 2 2 2" xfId="2653"/>
    <cellStyle name="20% - Accent4 2 3 2 3" xfId="2654"/>
    <cellStyle name="20% - Accent4 2 3 2 3 2" xfId="2655"/>
    <cellStyle name="20% - Accent4 2 3 2 3 2 2" xfId="2656"/>
    <cellStyle name="20% - Accent4 2 3 2 3 2 2 2" xfId="38717"/>
    <cellStyle name="20% - Accent4 2 3 2 3 2 3" xfId="38718"/>
    <cellStyle name="20% - Accent4 2 3 2 3 3" xfId="2657"/>
    <cellStyle name="20% - Accent4 2 3 2 3 3 2" xfId="38719"/>
    <cellStyle name="20% - Accent4 2 3 2 3 4" xfId="38720"/>
    <cellStyle name="20% - Accent4 2 3 2 4" xfId="2658"/>
    <cellStyle name="20% - Accent4 2 3 2 4 2" xfId="2659"/>
    <cellStyle name="20% - Accent4 2 3 2 4 2 2" xfId="38721"/>
    <cellStyle name="20% - Accent4 2 3 2 4 3" xfId="38722"/>
    <cellStyle name="20% - Accent4 2 3 2 5" xfId="2660"/>
    <cellStyle name="20% - Accent4 2 3 2 5 2" xfId="2661"/>
    <cellStyle name="20% - Accent4 2 3 2 5 3" xfId="38723"/>
    <cellStyle name="20% - Accent4 2 3 2 6" xfId="2662"/>
    <cellStyle name="20% - Accent4 2 3 2 7" xfId="2663"/>
    <cellStyle name="20% - Accent4 2 3 2 7 2" xfId="38724"/>
    <cellStyle name="20% - Accent4 2 3 2 8" xfId="2664"/>
    <cellStyle name="20% - Accent4 2 3 2 8 2" xfId="38725"/>
    <cellStyle name="20% - Accent4 2 3 2 9" xfId="2665"/>
    <cellStyle name="20% - Accent4 2 3 2 9 2" xfId="38726"/>
    <cellStyle name="20% - Accent4 2 3 2_Basis Info" xfId="2666"/>
    <cellStyle name="20% - Accent4 2 3 3" xfId="2667"/>
    <cellStyle name="20% - Accent4 2 3 3 2" xfId="2668"/>
    <cellStyle name="20% - Accent4 2 3 4" xfId="2669"/>
    <cellStyle name="20% - Accent4 2 3 5" xfId="2670"/>
    <cellStyle name="20% - Accent4 2 3 5 2" xfId="2671"/>
    <cellStyle name="20% - Accent4 2 3 5 2 2" xfId="2672"/>
    <cellStyle name="20% - Accent4 2 3 5 2 2 2" xfId="38727"/>
    <cellStyle name="20% - Accent4 2 3 5 2 3" xfId="38728"/>
    <cellStyle name="20% - Accent4 2 3 5 3" xfId="2673"/>
    <cellStyle name="20% - Accent4 2 3 5 3 2" xfId="38729"/>
    <cellStyle name="20% - Accent4 2 3 5 4" xfId="38730"/>
    <cellStyle name="20% - Accent4 2 3 6" xfId="2674"/>
    <cellStyle name="20% - Accent4 2 3 6 2" xfId="2675"/>
    <cellStyle name="20% - Accent4 2 3 6 2 2" xfId="38731"/>
    <cellStyle name="20% - Accent4 2 3 6 3" xfId="38732"/>
    <cellStyle name="20% - Accent4 2 3 7" xfId="2676"/>
    <cellStyle name="20% - Accent4 2 3 7 2" xfId="2677"/>
    <cellStyle name="20% - Accent4 2 3 7 3" xfId="38733"/>
    <cellStyle name="20% - Accent4 2 3 8" xfId="2678"/>
    <cellStyle name="20% - Accent4 2 3 9" xfId="2679"/>
    <cellStyle name="20% - Accent4 2 3_Basis Info" xfId="2680"/>
    <cellStyle name="20% - Accent4 2 4" xfId="577"/>
    <cellStyle name="20% - Accent4 2 4 2" xfId="850"/>
    <cellStyle name="20% - Accent4 2 4 3" xfId="38734"/>
    <cellStyle name="20% - Accent4 2 4_Rate Case Accrual Accounts" xfId="26315"/>
    <cellStyle name="20% - Accent4 2 5" xfId="429"/>
    <cellStyle name="20% - Accent4 2 5 2" xfId="2681"/>
    <cellStyle name="20% - Accent4 2 5 3" xfId="2682"/>
    <cellStyle name="20% - Accent4 2 5 3 2" xfId="38735"/>
    <cellStyle name="20% - Accent4 2 5_Rate Case Accrual Accounts" xfId="26316"/>
    <cellStyle name="20% - Accent4 2 6" xfId="851"/>
    <cellStyle name="20% - Accent4 2 6 2" xfId="38736"/>
    <cellStyle name="20% - Accent4 2 7" xfId="2683"/>
    <cellStyle name="20% - Accent4 2 7 2" xfId="2684"/>
    <cellStyle name="20% - Accent4 2 7 2 2" xfId="38737"/>
    <cellStyle name="20% - Accent4 2 7 3" xfId="38738"/>
    <cellStyle name="20% - Accent4 2 8" xfId="2685"/>
    <cellStyle name="20% - Accent4 2 8 2" xfId="2686"/>
    <cellStyle name="20% - Accent4 2 8 2 2" xfId="38739"/>
    <cellStyle name="20% - Accent4 2 8 3" xfId="38740"/>
    <cellStyle name="20% - Accent4 2 9" xfId="2687"/>
    <cellStyle name="20% - Accent4 2 9 2" xfId="2688"/>
    <cellStyle name="20% - Accent4 2 9 2 2" xfId="38741"/>
    <cellStyle name="20% - Accent4 2 9 3" xfId="38742"/>
    <cellStyle name="20% - Accent4 2_09_2013" xfId="748"/>
    <cellStyle name="20% - Accent4 20" xfId="2689"/>
    <cellStyle name="20% - Accent4 20 2" xfId="2690"/>
    <cellStyle name="20% - Accent4 20 2 2" xfId="2691"/>
    <cellStyle name="20% - Accent4 20 2 3" xfId="2692"/>
    <cellStyle name="20% - Accent4 20 3" xfId="2693"/>
    <cellStyle name="20% - Accent4 20 4" xfId="2694"/>
    <cellStyle name="20% - Accent4 20 4 2" xfId="2695"/>
    <cellStyle name="20% - Accent4 20_Sheet1" xfId="2696"/>
    <cellStyle name="20% - Accent4 21" xfId="2697"/>
    <cellStyle name="20% - Accent4 21 2" xfId="2698"/>
    <cellStyle name="20% - Accent4 21 2 2" xfId="2699"/>
    <cellStyle name="20% - Accent4 21 2 3" xfId="2700"/>
    <cellStyle name="20% - Accent4 21 3" xfId="2701"/>
    <cellStyle name="20% - Accent4 21 4" xfId="2702"/>
    <cellStyle name="20% - Accent4 21 4 2" xfId="2703"/>
    <cellStyle name="20% - Accent4 21_Sheet1" xfId="2704"/>
    <cellStyle name="20% - Accent4 22" xfId="2705"/>
    <cellStyle name="20% - Accent4 22 2" xfId="2706"/>
    <cellStyle name="20% - Accent4 22 2 2" xfId="2707"/>
    <cellStyle name="20% - Accent4 22 2 3" xfId="2708"/>
    <cellStyle name="20% - Accent4 22 3" xfId="2709"/>
    <cellStyle name="20% - Accent4 22 4" xfId="2710"/>
    <cellStyle name="20% - Accent4 22 4 2" xfId="2711"/>
    <cellStyle name="20% - Accent4 22_Sheet1" xfId="2712"/>
    <cellStyle name="20% - Accent4 23" xfId="2713"/>
    <cellStyle name="20% - Accent4 23 2" xfId="2714"/>
    <cellStyle name="20% - Accent4 23 3" xfId="2715"/>
    <cellStyle name="20% - Accent4 23 3 2" xfId="2716"/>
    <cellStyle name="20% - Accent4 23 3 3" xfId="2717"/>
    <cellStyle name="20% - Accent4 23_Sheet1" xfId="2718"/>
    <cellStyle name="20% - Accent4 24" xfId="2719"/>
    <cellStyle name="20% - Accent4 24 10" xfId="2720"/>
    <cellStyle name="20% - Accent4 24 11" xfId="2721"/>
    <cellStyle name="20% - Accent4 24 11 2" xfId="2722"/>
    <cellStyle name="20% - Accent4 24 11 2 2" xfId="38743"/>
    <cellStyle name="20% - Accent4 24 11 3" xfId="38744"/>
    <cellStyle name="20% - Accent4 24 12" xfId="2723"/>
    <cellStyle name="20% - Accent4 24 12 2" xfId="2724"/>
    <cellStyle name="20% - Accent4 24 12 2 2" xfId="38745"/>
    <cellStyle name="20% - Accent4 24 12 3" xfId="38746"/>
    <cellStyle name="20% - Accent4 24 2" xfId="2725"/>
    <cellStyle name="20% - Accent4 24 2 2" xfId="2726"/>
    <cellStyle name="20% - Accent4 24 3" xfId="2727"/>
    <cellStyle name="20% - Accent4 24 3 2" xfId="2728"/>
    <cellStyle name="20% - Accent4 24 3 2 2" xfId="2729"/>
    <cellStyle name="20% - Accent4 24 3 2 2 2" xfId="2730"/>
    <cellStyle name="20% - Accent4 24 3 2 2 2 2" xfId="38747"/>
    <cellStyle name="20% - Accent4 24 3 2 2 3" xfId="38748"/>
    <cellStyle name="20% - Accent4 24 3 2 3" xfId="2731"/>
    <cellStyle name="20% - Accent4 24 3 2 3 2" xfId="38749"/>
    <cellStyle name="20% - Accent4 24 3 2 4" xfId="38750"/>
    <cellStyle name="20% - Accent4 24 3 3" xfId="2732"/>
    <cellStyle name="20% - Accent4 24 3 3 2" xfId="2733"/>
    <cellStyle name="20% - Accent4 24 3 3 2 2" xfId="38751"/>
    <cellStyle name="20% - Accent4 24 3 3 3" xfId="38752"/>
    <cellStyle name="20% - Accent4 24 3 4" xfId="2734"/>
    <cellStyle name="20% - Accent4 24 3 4 2" xfId="38753"/>
    <cellStyle name="20% - Accent4 24 3 5" xfId="38754"/>
    <cellStyle name="20% - Accent4 24 3_Results 3rd" xfId="2735"/>
    <cellStyle name="20% - Accent4 24 4" xfId="2736"/>
    <cellStyle name="20% - Accent4 24 4 2" xfId="2737"/>
    <cellStyle name="20% - Accent4 24 4 2 2" xfId="2738"/>
    <cellStyle name="20% - Accent4 24 4 2 2 2" xfId="38755"/>
    <cellStyle name="20% - Accent4 24 4 2 3" xfId="38756"/>
    <cellStyle name="20% - Accent4 24 4 3" xfId="2739"/>
    <cellStyle name="20% - Accent4 24 4 3 2" xfId="38757"/>
    <cellStyle name="20% - Accent4 24 4 4" xfId="38758"/>
    <cellStyle name="20% - Accent4 24 5" xfId="2740"/>
    <cellStyle name="20% - Accent4 24 6" xfId="2741"/>
    <cellStyle name="20% - Accent4 24 7" xfId="2742"/>
    <cellStyle name="20% - Accent4 24 8" xfId="2743"/>
    <cellStyle name="20% - Accent4 24 9" xfId="2744"/>
    <cellStyle name="20% - Accent4 24_Basis Detail" xfId="2745"/>
    <cellStyle name="20% - Accent4 25" xfId="2746"/>
    <cellStyle name="20% - Accent4 25 2" xfId="2747"/>
    <cellStyle name="20% - Accent4 25 2 2" xfId="2748"/>
    <cellStyle name="20% - Accent4 25 3" xfId="2749"/>
    <cellStyle name="20% - Accent4 25 4" xfId="2750"/>
    <cellStyle name="20% - Accent4 25 4 2" xfId="2751"/>
    <cellStyle name="20% - Accent4 25 4 3" xfId="2752"/>
    <cellStyle name="20% - Accent4 25 5" xfId="2753"/>
    <cellStyle name="20% - Accent4 25 5 2" xfId="2754"/>
    <cellStyle name="20% - Accent4 25 5 2 2" xfId="2755"/>
    <cellStyle name="20% - Accent4 25 5 2 2 2" xfId="2756"/>
    <cellStyle name="20% - Accent4 25 5 2 2 2 2" xfId="38759"/>
    <cellStyle name="20% - Accent4 25 5 2 2 3" xfId="38760"/>
    <cellStyle name="20% - Accent4 25 5 2 3" xfId="2757"/>
    <cellStyle name="20% - Accent4 25 5 2 3 2" xfId="38761"/>
    <cellStyle name="20% - Accent4 25 5 2 4" xfId="38762"/>
    <cellStyle name="20% - Accent4 25 5 3" xfId="2758"/>
    <cellStyle name="20% - Accent4 25 5 3 2" xfId="2759"/>
    <cellStyle name="20% - Accent4 25 5 3 2 2" xfId="38763"/>
    <cellStyle name="20% - Accent4 25 5 3 3" xfId="38764"/>
    <cellStyle name="20% - Accent4 25 5 4" xfId="2760"/>
    <cellStyle name="20% - Accent4 25 5 4 2" xfId="38765"/>
    <cellStyle name="20% - Accent4 25 5 5" xfId="38766"/>
    <cellStyle name="20% - Accent4 25 5_Results 3rd" xfId="2761"/>
    <cellStyle name="20% - Accent4 25 6" xfId="2762"/>
    <cellStyle name="20% - Accent4 25 6 2" xfId="2763"/>
    <cellStyle name="20% - Accent4 25 6 2 2" xfId="2764"/>
    <cellStyle name="20% - Accent4 25 6 2 2 2" xfId="38767"/>
    <cellStyle name="20% - Accent4 25 6 2 3" xfId="38768"/>
    <cellStyle name="20% - Accent4 25 6 3" xfId="2765"/>
    <cellStyle name="20% - Accent4 25 6 3 2" xfId="38769"/>
    <cellStyle name="20% - Accent4 25 6 4" xfId="38770"/>
    <cellStyle name="20% - Accent4 25 7" xfId="2766"/>
    <cellStyle name="20% - Accent4 25 7 2" xfId="2767"/>
    <cellStyle name="20% - Accent4 25 7 2 2" xfId="38771"/>
    <cellStyle name="20% - Accent4 25 7 3" xfId="38772"/>
    <cellStyle name="20% - Accent4 25 8" xfId="2768"/>
    <cellStyle name="20% - Accent4 25 8 2" xfId="2769"/>
    <cellStyle name="20% - Accent4 25 8 2 2" xfId="38773"/>
    <cellStyle name="20% - Accent4 25 8 3" xfId="38774"/>
    <cellStyle name="20% - Accent4 25_Basis Detail" xfId="2770"/>
    <cellStyle name="20% - Accent4 26" xfId="2771"/>
    <cellStyle name="20% - Accent4 26 2" xfId="2772"/>
    <cellStyle name="20% - Accent4 26 2 2" xfId="2773"/>
    <cellStyle name="20% - Accent4 26 2 2 2" xfId="2774"/>
    <cellStyle name="20% - Accent4 26 2 2 2 2" xfId="38775"/>
    <cellStyle name="20% - Accent4 26 2 2 3" xfId="38776"/>
    <cellStyle name="20% - Accent4 26 2 3" xfId="2775"/>
    <cellStyle name="20% - Accent4 26 2 3 2" xfId="38777"/>
    <cellStyle name="20% - Accent4 26 2 4" xfId="38778"/>
    <cellStyle name="20% - Accent4 26 3" xfId="2776"/>
    <cellStyle name="20% - Accent4 26 3 2" xfId="2777"/>
    <cellStyle name="20% - Accent4 26 3 2 2" xfId="38779"/>
    <cellStyle name="20% - Accent4 26 3 3" xfId="38780"/>
    <cellStyle name="20% - Accent4 26 4" xfId="2778"/>
    <cellStyle name="20% - Accent4 26 4 2" xfId="2779"/>
    <cellStyle name="20% - Accent4 26 4 3" xfId="38781"/>
    <cellStyle name="20% - Accent4 26 5" xfId="2780"/>
    <cellStyle name="20% - Accent4 26 6" xfId="2781"/>
    <cellStyle name="20% - Accent4 26 6 2" xfId="38782"/>
    <cellStyle name="20% - Accent4 26 7" xfId="2782"/>
    <cellStyle name="20% - Accent4 26 7 2" xfId="38783"/>
    <cellStyle name="20% - Accent4 26 8" xfId="2783"/>
    <cellStyle name="20% - Accent4 26 8 2" xfId="38784"/>
    <cellStyle name="20% - Accent4 27" xfId="2784"/>
    <cellStyle name="20% - Accent4 27 2" xfId="2785"/>
    <cellStyle name="20% - Accent4 27 3" xfId="2786"/>
    <cellStyle name="20% - Accent4 27 3 2" xfId="38785"/>
    <cellStyle name="20% - Accent4 27 4" xfId="2787"/>
    <cellStyle name="20% - Accent4 28" xfId="2788"/>
    <cellStyle name="20% - Accent4 28 2" xfId="2789"/>
    <cellStyle name="20% - Accent4 29" xfId="2790"/>
    <cellStyle name="20% - Accent4 29 2" xfId="2791"/>
    <cellStyle name="20% - Accent4 3" xfId="2792"/>
    <cellStyle name="20% - Accent4 3 2" xfId="2793"/>
    <cellStyle name="20% - Accent4 3 2 2" xfId="2794"/>
    <cellStyle name="20% - Accent4 3 2 2 2" xfId="2795"/>
    <cellStyle name="20% - Accent4 3 2 3" xfId="2796"/>
    <cellStyle name="20% - Accent4 3 2 4" xfId="2797"/>
    <cellStyle name="20% - Accent4 3 2 5" xfId="2798"/>
    <cellStyle name="20% - Accent4 3 2 5 2" xfId="38786"/>
    <cellStyle name="20% - Accent4 3 2_Basis Info" xfId="2799"/>
    <cellStyle name="20% - Accent4 3 3" xfId="2800"/>
    <cellStyle name="20% - Accent4 3 3 2" xfId="2801"/>
    <cellStyle name="20% - Accent4 3 3 2 2" xfId="2802"/>
    <cellStyle name="20% - Accent4 3 3 3" xfId="2803"/>
    <cellStyle name="20% - Accent4 3 3_Sheet1" xfId="2804"/>
    <cellStyle name="20% - Accent4 3 4" xfId="2805"/>
    <cellStyle name="20% - Accent4 3 4 2" xfId="2806"/>
    <cellStyle name="20% - Accent4 3 4 2 2" xfId="38787"/>
    <cellStyle name="20% - Accent4 3 5" xfId="2807"/>
    <cellStyle name="20% - Accent4 3 5 2" xfId="2808"/>
    <cellStyle name="20% - Accent4 3 5 3" xfId="2809"/>
    <cellStyle name="20% - Accent4 3 5 3 2" xfId="38788"/>
    <cellStyle name="20% - Accent4 3 6" xfId="2810"/>
    <cellStyle name="20% - Accent4 3 6 2" xfId="38789"/>
    <cellStyle name="20% - Accent4 3 7" xfId="2811"/>
    <cellStyle name="20% - Accent4 3 7 2" xfId="38790"/>
    <cellStyle name="20% - Accent4 3 8" xfId="2812"/>
    <cellStyle name="20% - Accent4 3 8 2" xfId="38791"/>
    <cellStyle name="20% - Accent4 3 9" xfId="2813"/>
    <cellStyle name="20% - Accent4 3_Cap Software Basis Adj" xfId="2814"/>
    <cellStyle name="20% - Accent4 30" xfId="2815"/>
    <cellStyle name="20% - Accent4 30 2" xfId="2816"/>
    <cellStyle name="20% - Accent4 31" xfId="2817"/>
    <cellStyle name="20% - Accent4 31 2" xfId="2818"/>
    <cellStyle name="20% - Accent4 31 2 2" xfId="2819"/>
    <cellStyle name="20% - Accent4 31 2 2 2" xfId="2820"/>
    <cellStyle name="20% - Accent4 31 2 2 2 2" xfId="38792"/>
    <cellStyle name="20% - Accent4 31 2 2 3" xfId="38793"/>
    <cellStyle name="20% - Accent4 31 2 3" xfId="2821"/>
    <cellStyle name="20% - Accent4 31 2 3 2" xfId="38794"/>
    <cellStyle name="20% - Accent4 31 2 4" xfId="38795"/>
    <cellStyle name="20% - Accent4 31 3" xfId="2822"/>
    <cellStyle name="20% - Accent4 31 3 2" xfId="2823"/>
    <cellStyle name="20% - Accent4 31 3 2 2" xfId="38796"/>
    <cellStyle name="20% - Accent4 31 3 3" xfId="38797"/>
    <cellStyle name="20% - Accent4 31 4" xfId="2824"/>
    <cellStyle name="20% - Accent4 31 4 2" xfId="38798"/>
    <cellStyle name="20% - Accent4 31 5" xfId="2825"/>
    <cellStyle name="20% - Accent4 31 5 2" xfId="38799"/>
    <cellStyle name="20% - Accent4 31 6" xfId="38800"/>
    <cellStyle name="20% - Accent4 31_Results 3rd" xfId="2826"/>
    <cellStyle name="20% - Accent4 32" xfId="2827"/>
    <cellStyle name="20% - Accent4 32 2" xfId="2828"/>
    <cellStyle name="20% - Accent4 32 2 2" xfId="2829"/>
    <cellStyle name="20% - Accent4 32 2 2 2" xfId="2830"/>
    <cellStyle name="20% - Accent4 32 2 2 2 2" xfId="38801"/>
    <cellStyle name="20% - Accent4 32 2 2 3" xfId="38802"/>
    <cellStyle name="20% - Accent4 32 2 3" xfId="2831"/>
    <cellStyle name="20% - Accent4 32 2 3 2" xfId="38803"/>
    <cellStyle name="20% - Accent4 32 2 4" xfId="38804"/>
    <cellStyle name="20% - Accent4 32 3" xfId="2832"/>
    <cellStyle name="20% - Accent4 32 3 2" xfId="2833"/>
    <cellStyle name="20% - Accent4 32 3 2 2" xfId="38805"/>
    <cellStyle name="20% - Accent4 32 3 3" xfId="38806"/>
    <cellStyle name="20% - Accent4 32 4" xfId="2834"/>
    <cellStyle name="20% - Accent4 32 4 2" xfId="38807"/>
    <cellStyle name="20% - Accent4 32 5" xfId="2835"/>
    <cellStyle name="20% - Accent4 32 5 2" xfId="38808"/>
    <cellStyle name="20% - Accent4 32 6" xfId="38809"/>
    <cellStyle name="20% - Accent4 32_Results 3rd" xfId="2836"/>
    <cellStyle name="20% - Accent4 33" xfId="2837"/>
    <cellStyle name="20% - Accent4 33 2" xfId="2838"/>
    <cellStyle name="20% - Accent4 33 2 2" xfId="2839"/>
    <cellStyle name="20% - Accent4 33 2 2 2" xfId="2840"/>
    <cellStyle name="20% - Accent4 33 2 2 2 2" xfId="38810"/>
    <cellStyle name="20% - Accent4 33 2 2 3" xfId="38811"/>
    <cellStyle name="20% - Accent4 33 2 3" xfId="2841"/>
    <cellStyle name="20% - Accent4 33 2 3 2" xfId="38812"/>
    <cellStyle name="20% - Accent4 33 2 4" xfId="38813"/>
    <cellStyle name="20% - Accent4 33 3" xfId="2842"/>
    <cellStyle name="20% - Accent4 33 3 2" xfId="2843"/>
    <cellStyle name="20% - Accent4 33 3 2 2" xfId="38814"/>
    <cellStyle name="20% - Accent4 33 3 3" xfId="38815"/>
    <cellStyle name="20% - Accent4 33 4" xfId="2844"/>
    <cellStyle name="20% - Accent4 33 4 2" xfId="38816"/>
    <cellStyle name="20% - Accent4 33 5" xfId="2845"/>
    <cellStyle name="20% - Accent4 33 5 2" xfId="38817"/>
    <cellStyle name="20% - Accent4 33 6" xfId="38818"/>
    <cellStyle name="20% - Accent4 33_Results 3rd" xfId="2846"/>
    <cellStyle name="20% - Accent4 34" xfId="2847"/>
    <cellStyle name="20% - Accent4 34 2" xfId="2848"/>
    <cellStyle name="20% - Accent4 34 2 2" xfId="2849"/>
    <cellStyle name="20% - Accent4 34 2 2 2" xfId="38819"/>
    <cellStyle name="20% - Accent4 34 2 3" xfId="38820"/>
    <cellStyle name="20% - Accent4 34 3" xfId="2850"/>
    <cellStyle name="20% - Accent4 34 3 2" xfId="38821"/>
    <cellStyle name="20% - Accent4 34 4" xfId="38822"/>
    <cellStyle name="20% - Accent4 35" xfId="2851"/>
    <cellStyle name="20% - Accent4 35 2" xfId="2852"/>
    <cellStyle name="20% - Accent4 35 2 2" xfId="2853"/>
    <cellStyle name="20% - Accent4 35 2 2 2" xfId="38823"/>
    <cellStyle name="20% - Accent4 35 2 3" xfId="38824"/>
    <cellStyle name="20% - Accent4 35 3" xfId="2854"/>
    <cellStyle name="20% - Accent4 35 3 2" xfId="38825"/>
    <cellStyle name="20% - Accent4 35 4" xfId="38826"/>
    <cellStyle name="20% - Accent4 36" xfId="2855"/>
    <cellStyle name="20% - Accent4 36 2" xfId="2856"/>
    <cellStyle name="20% - Accent4 36 2 2" xfId="2857"/>
    <cellStyle name="20% - Accent4 36 2 2 2" xfId="38827"/>
    <cellStyle name="20% - Accent4 36 2 3" xfId="38828"/>
    <cellStyle name="20% - Accent4 36 3" xfId="2858"/>
    <cellStyle name="20% - Accent4 36 3 2" xfId="38829"/>
    <cellStyle name="20% - Accent4 36 4" xfId="38830"/>
    <cellStyle name="20% - Accent4 37" xfId="2859"/>
    <cellStyle name="20% - Accent4 37 2" xfId="2860"/>
    <cellStyle name="20% - Accent4 37 2 2" xfId="2861"/>
    <cellStyle name="20% - Accent4 37 2 2 2" xfId="38831"/>
    <cellStyle name="20% - Accent4 37 2 3" xfId="38832"/>
    <cellStyle name="20% - Accent4 37 3" xfId="2862"/>
    <cellStyle name="20% - Accent4 37 3 2" xfId="38833"/>
    <cellStyle name="20% - Accent4 37 4" xfId="38834"/>
    <cellStyle name="20% - Accent4 38" xfId="2863"/>
    <cellStyle name="20% - Accent4 38 2" xfId="2864"/>
    <cellStyle name="20% - Accent4 38 2 2" xfId="2865"/>
    <cellStyle name="20% - Accent4 38 2 2 2" xfId="38835"/>
    <cellStyle name="20% - Accent4 38 2 3" xfId="38836"/>
    <cellStyle name="20% - Accent4 38 3" xfId="2866"/>
    <cellStyle name="20% - Accent4 38 3 2" xfId="38837"/>
    <cellStyle name="20% - Accent4 38 4" xfId="38838"/>
    <cellStyle name="20% - Accent4 39" xfId="2867"/>
    <cellStyle name="20% - Accent4 39 2" xfId="2868"/>
    <cellStyle name="20% - Accent4 39 2 2" xfId="2869"/>
    <cellStyle name="20% - Accent4 39 2 2 2" xfId="38839"/>
    <cellStyle name="20% - Accent4 39 2 3" xfId="38840"/>
    <cellStyle name="20% - Accent4 39 3" xfId="2870"/>
    <cellStyle name="20% - Accent4 39 3 2" xfId="38841"/>
    <cellStyle name="20% - Accent4 39 4" xfId="38842"/>
    <cellStyle name="20% - Accent4 4" xfId="2871"/>
    <cellStyle name="20% - Accent4 4 2" xfId="2872"/>
    <cellStyle name="20% - Accent4 4 2 2" xfId="2873"/>
    <cellStyle name="20% - Accent4 4 2 2 2" xfId="2874"/>
    <cellStyle name="20% - Accent4 4 2 3" xfId="2875"/>
    <cellStyle name="20% - Accent4 4 2 4" xfId="2876"/>
    <cellStyle name="20% - Accent4 4 2_Basis Info" xfId="2877"/>
    <cellStyle name="20% - Accent4 4 3" xfId="2878"/>
    <cellStyle name="20% - Accent4 4 4" xfId="2879"/>
    <cellStyle name="20% - Accent4 4 4 2" xfId="2880"/>
    <cellStyle name="20% - Accent4 4 4 3" xfId="2881"/>
    <cellStyle name="20% - Accent4 4 4 3 2" xfId="38843"/>
    <cellStyle name="20% - Accent4 4 5" xfId="2882"/>
    <cellStyle name="20% - Accent4 4 5 2" xfId="38844"/>
    <cellStyle name="20% - Accent4 4 6" xfId="2883"/>
    <cellStyle name="20% - Accent4 4 6 2" xfId="38845"/>
    <cellStyle name="20% - Accent4 4 7" xfId="2884"/>
    <cellStyle name="20% - Accent4 4 7 2" xfId="38846"/>
    <cellStyle name="20% - Accent4 4 8" xfId="2885"/>
    <cellStyle name="20% - Accent4 4 8 2" xfId="38847"/>
    <cellStyle name="20% - Accent4 4 9" xfId="2886"/>
    <cellStyle name="20% - Accent4 4 9 2" xfId="38848"/>
    <cellStyle name="20% - Accent4 4_Cap Software Basis Adj" xfId="2887"/>
    <cellStyle name="20% - Accent4 40" xfId="2888"/>
    <cellStyle name="20% - Accent4 40 2" xfId="2889"/>
    <cellStyle name="20% - Accent4 40 2 2" xfId="2890"/>
    <cellStyle name="20% - Accent4 40 2 2 2" xfId="38849"/>
    <cellStyle name="20% - Accent4 40 2 3" xfId="38850"/>
    <cellStyle name="20% - Accent4 40 3" xfId="2891"/>
    <cellStyle name="20% - Accent4 40 3 2" xfId="38851"/>
    <cellStyle name="20% - Accent4 40 4" xfId="38852"/>
    <cellStyle name="20% - Accent4 41" xfId="2892"/>
    <cellStyle name="20% - Accent4 41 2" xfId="2893"/>
    <cellStyle name="20% - Accent4 41 2 2" xfId="2894"/>
    <cellStyle name="20% - Accent4 41 2 2 2" xfId="38853"/>
    <cellStyle name="20% - Accent4 41 2 3" xfId="38854"/>
    <cellStyle name="20% - Accent4 41 3" xfId="2895"/>
    <cellStyle name="20% - Accent4 41 3 2" xfId="38855"/>
    <cellStyle name="20% - Accent4 41 4" xfId="38856"/>
    <cellStyle name="20% - Accent4 42" xfId="2896"/>
    <cellStyle name="20% - Accent4 42 2" xfId="2897"/>
    <cellStyle name="20% - Accent4 42 2 2" xfId="2898"/>
    <cellStyle name="20% - Accent4 42 2 2 2" xfId="38857"/>
    <cellStyle name="20% - Accent4 42 2 3" xfId="38858"/>
    <cellStyle name="20% - Accent4 42 3" xfId="2899"/>
    <cellStyle name="20% - Accent4 42 3 2" xfId="38859"/>
    <cellStyle name="20% - Accent4 42 4" xfId="38860"/>
    <cellStyle name="20% - Accent4 43" xfId="2900"/>
    <cellStyle name="20% - Accent4 43 2" xfId="2901"/>
    <cellStyle name="20% - Accent4 43 2 2" xfId="2902"/>
    <cellStyle name="20% - Accent4 43 2 2 2" xfId="38861"/>
    <cellStyle name="20% - Accent4 43 2 3" xfId="38862"/>
    <cellStyle name="20% - Accent4 43 3" xfId="2903"/>
    <cellStyle name="20% - Accent4 43 3 2" xfId="38863"/>
    <cellStyle name="20% - Accent4 43 4" xfId="38864"/>
    <cellStyle name="20% - Accent4 44" xfId="2904"/>
    <cellStyle name="20% - Accent4 44 2" xfId="2905"/>
    <cellStyle name="20% - Accent4 44 2 2" xfId="2906"/>
    <cellStyle name="20% - Accent4 44 2 2 2" xfId="38865"/>
    <cellStyle name="20% - Accent4 44 2 3" xfId="38866"/>
    <cellStyle name="20% - Accent4 44 3" xfId="2907"/>
    <cellStyle name="20% - Accent4 44 3 2" xfId="38867"/>
    <cellStyle name="20% - Accent4 44 4" xfId="38868"/>
    <cellStyle name="20% - Accent4 45" xfId="2908"/>
    <cellStyle name="20% - Accent4 45 2" xfId="2909"/>
    <cellStyle name="20% - Accent4 45 2 2" xfId="2910"/>
    <cellStyle name="20% - Accent4 45 2 2 2" xfId="38869"/>
    <cellStyle name="20% - Accent4 45 2 3" xfId="38870"/>
    <cellStyle name="20% - Accent4 45 3" xfId="2911"/>
    <cellStyle name="20% - Accent4 45 3 2" xfId="38871"/>
    <cellStyle name="20% - Accent4 45 4" xfId="38872"/>
    <cellStyle name="20% - Accent4 46" xfId="2912"/>
    <cellStyle name="20% - Accent4 46 2" xfId="2913"/>
    <cellStyle name="20% - Accent4 46 2 2" xfId="2914"/>
    <cellStyle name="20% - Accent4 46 2 2 2" xfId="38873"/>
    <cellStyle name="20% - Accent4 46 2 3" xfId="38874"/>
    <cellStyle name="20% - Accent4 46 3" xfId="2915"/>
    <cellStyle name="20% - Accent4 46 3 2" xfId="38875"/>
    <cellStyle name="20% - Accent4 46 4" xfId="38876"/>
    <cellStyle name="20% - Accent4 47" xfId="2916"/>
    <cellStyle name="20% - Accent4 47 2" xfId="2917"/>
    <cellStyle name="20% - Accent4 47 2 2" xfId="2918"/>
    <cellStyle name="20% - Accent4 47 2 2 2" xfId="38877"/>
    <cellStyle name="20% - Accent4 47 2 3" xfId="38878"/>
    <cellStyle name="20% - Accent4 47 3" xfId="2919"/>
    <cellStyle name="20% - Accent4 47 3 2" xfId="38879"/>
    <cellStyle name="20% - Accent4 47 4" xfId="38880"/>
    <cellStyle name="20% - Accent4 48" xfId="2920"/>
    <cellStyle name="20% - Accent4 48 2" xfId="2921"/>
    <cellStyle name="20% - Accent4 48 2 2" xfId="2922"/>
    <cellStyle name="20% - Accent4 48 2 2 2" xfId="38881"/>
    <cellStyle name="20% - Accent4 48 2 3" xfId="38882"/>
    <cellStyle name="20% - Accent4 48 3" xfId="2923"/>
    <cellStyle name="20% - Accent4 48 3 2" xfId="38883"/>
    <cellStyle name="20% - Accent4 48 4" xfId="38884"/>
    <cellStyle name="20% - Accent4 49" xfId="2924"/>
    <cellStyle name="20% - Accent4 49 2" xfId="2925"/>
    <cellStyle name="20% - Accent4 49 2 2" xfId="2926"/>
    <cellStyle name="20% - Accent4 49 2 2 2" xfId="38885"/>
    <cellStyle name="20% - Accent4 49 2 3" xfId="38886"/>
    <cellStyle name="20% - Accent4 49 3" xfId="2927"/>
    <cellStyle name="20% - Accent4 49 3 2" xfId="38887"/>
    <cellStyle name="20% - Accent4 49 4" xfId="38888"/>
    <cellStyle name="20% - Accent4 5" xfId="2928"/>
    <cellStyle name="20% - Accent4 5 2" xfId="2929"/>
    <cellStyle name="20% - Accent4 5 2 2" xfId="2930"/>
    <cellStyle name="20% - Accent4 5 2 3" xfId="2931"/>
    <cellStyle name="20% - Accent4 5 3" xfId="2932"/>
    <cellStyle name="20% - Accent4 5 4" xfId="2933"/>
    <cellStyle name="20% - Accent4 5 4 2" xfId="38889"/>
    <cellStyle name="20% - Accent4 5_Cap Software Basis Adj" xfId="2934"/>
    <cellStyle name="20% - Accent4 50" xfId="2935"/>
    <cellStyle name="20% - Accent4 50 2" xfId="2936"/>
    <cellStyle name="20% - Accent4 50 2 2" xfId="2937"/>
    <cellStyle name="20% - Accent4 50 2 2 2" xfId="38890"/>
    <cellStyle name="20% - Accent4 50 2 3" xfId="38891"/>
    <cellStyle name="20% - Accent4 50 3" xfId="2938"/>
    <cellStyle name="20% - Accent4 50 3 2" xfId="38892"/>
    <cellStyle name="20% - Accent4 50 4" xfId="38893"/>
    <cellStyle name="20% - Accent4 51" xfId="2939"/>
    <cellStyle name="20% - Accent4 51 2" xfId="2940"/>
    <cellStyle name="20% - Accent4 51 2 2" xfId="2941"/>
    <cellStyle name="20% - Accent4 51 2 2 2" xfId="38894"/>
    <cellStyle name="20% - Accent4 51 2 3" xfId="38895"/>
    <cellStyle name="20% - Accent4 51 3" xfId="2942"/>
    <cellStyle name="20% - Accent4 51 3 2" xfId="38896"/>
    <cellStyle name="20% - Accent4 51 4" xfId="38897"/>
    <cellStyle name="20% - Accent4 52" xfId="2943"/>
    <cellStyle name="20% - Accent4 52 2" xfId="2944"/>
    <cellStyle name="20% - Accent4 52 2 2" xfId="2945"/>
    <cellStyle name="20% - Accent4 52 2 2 2" xfId="38898"/>
    <cellStyle name="20% - Accent4 52 2 3" xfId="38899"/>
    <cellStyle name="20% - Accent4 52 3" xfId="2946"/>
    <cellStyle name="20% - Accent4 52 3 2" xfId="38900"/>
    <cellStyle name="20% - Accent4 52 4" xfId="38901"/>
    <cellStyle name="20% - Accent4 53" xfId="2947"/>
    <cellStyle name="20% - Accent4 53 2" xfId="2948"/>
    <cellStyle name="20% - Accent4 53 2 2" xfId="2949"/>
    <cellStyle name="20% - Accent4 53 2 2 2" xfId="38902"/>
    <cellStyle name="20% - Accent4 53 2 3" xfId="38903"/>
    <cellStyle name="20% - Accent4 53 3" xfId="2950"/>
    <cellStyle name="20% - Accent4 53 3 2" xfId="38904"/>
    <cellStyle name="20% - Accent4 53 4" xfId="38905"/>
    <cellStyle name="20% - Accent4 54" xfId="2951"/>
    <cellStyle name="20% - Accent4 54 2" xfId="2952"/>
    <cellStyle name="20% - Accent4 54 2 2" xfId="2953"/>
    <cellStyle name="20% - Accent4 54 2 2 2" xfId="38906"/>
    <cellStyle name="20% - Accent4 54 2 3" xfId="38907"/>
    <cellStyle name="20% - Accent4 54 3" xfId="2954"/>
    <cellStyle name="20% - Accent4 54 3 2" xfId="38908"/>
    <cellStyle name="20% - Accent4 54 4" xfId="38909"/>
    <cellStyle name="20% - Accent4 55" xfId="2955"/>
    <cellStyle name="20% - Accent4 55 2" xfId="2956"/>
    <cellStyle name="20% - Accent4 55 2 2" xfId="2957"/>
    <cellStyle name="20% - Accent4 55 2 2 2" xfId="38910"/>
    <cellStyle name="20% - Accent4 55 2 3" xfId="38911"/>
    <cellStyle name="20% - Accent4 55 3" xfId="2958"/>
    <cellStyle name="20% - Accent4 55 3 2" xfId="38912"/>
    <cellStyle name="20% - Accent4 55 4" xfId="38913"/>
    <cellStyle name="20% - Accent4 56" xfId="2959"/>
    <cellStyle name="20% - Accent4 56 2" xfId="2960"/>
    <cellStyle name="20% - Accent4 56 2 2" xfId="2961"/>
    <cellStyle name="20% - Accent4 56 2 2 2" xfId="38914"/>
    <cellStyle name="20% - Accent4 56 2 3" xfId="38915"/>
    <cellStyle name="20% - Accent4 56 3" xfId="2962"/>
    <cellStyle name="20% - Accent4 56 3 2" xfId="38916"/>
    <cellStyle name="20% - Accent4 56 4" xfId="38917"/>
    <cellStyle name="20% - Accent4 57" xfId="2963"/>
    <cellStyle name="20% - Accent4 57 2" xfId="2964"/>
    <cellStyle name="20% - Accent4 57 2 2" xfId="38918"/>
    <cellStyle name="20% - Accent4 57 3" xfId="38919"/>
    <cellStyle name="20% - Accent4 58" xfId="2965"/>
    <cellStyle name="20% - Accent4 58 2" xfId="2966"/>
    <cellStyle name="20% - Accent4 58 2 2" xfId="38920"/>
    <cellStyle name="20% - Accent4 58 3" xfId="38921"/>
    <cellStyle name="20% - Accent4 59" xfId="2967"/>
    <cellStyle name="20% - Accent4 59 2" xfId="2968"/>
    <cellStyle name="20% - Accent4 59 2 2" xfId="38922"/>
    <cellStyle name="20% - Accent4 59 3" xfId="38923"/>
    <cellStyle name="20% - Accent4 6" xfId="2969"/>
    <cellStyle name="20% - Accent4 6 2" xfId="2970"/>
    <cellStyle name="20% - Accent4 6 2 2" xfId="2971"/>
    <cellStyle name="20% - Accent4 6 2 2 2" xfId="2972"/>
    <cellStyle name="20% - Accent4 6 2 3" xfId="2973"/>
    <cellStyle name="20% - Accent4 6 2 3 2" xfId="2974"/>
    <cellStyle name="20% - Accent4 6 2 4" xfId="2975"/>
    <cellStyle name="20% - Accent4 6 2 5" xfId="2976"/>
    <cellStyle name="20% - Accent4 6 2_Basis Info" xfId="2977"/>
    <cellStyle name="20% - Accent4 6 3" xfId="2978"/>
    <cellStyle name="20% - Accent4 6 4" xfId="2979"/>
    <cellStyle name="20% - Accent4 6 4 2" xfId="2980"/>
    <cellStyle name="20% - Accent4 6 5" xfId="2981"/>
    <cellStyle name="20% - Accent4 6 5 2" xfId="38924"/>
    <cellStyle name="20% - Accent4 6 6" xfId="2982"/>
    <cellStyle name="20% - Accent4 6 6 2" xfId="38925"/>
    <cellStyle name="20% - Accent4 6_Sheet1" xfId="2983"/>
    <cellStyle name="20% - Accent4 60" xfId="2984"/>
    <cellStyle name="20% - Accent4 60 2" xfId="2985"/>
    <cellStyle name="20% - Accent4 60 2 2" xfId="38926"/>
    <cellStyle name="20% - Accent4 60 3" xfId="38927"/>
    <cellStyle name="20% - Accent4 61" xfId="2986"/>
    <cellStyle name="20% - Accent4 61 2" xfId="2987"/>
    <cellStyle name="20% - Accent4 61 2 2" xfId="38928"/>
    <cellStyle name="20% - Accent4 61 3" xfId="38929"/>
    <cellStyle name="20% - Accent4 62" xfId="2988"/>
    <cellStyle name="20% - Accent4 62 2" xfId="2989"/>
    <cellStyle name="20% - Accent4 62 2 2" xfId="38930"/>
    <cellStyle name="20% - Accent4 62 3" xfId="38931"/>
    <cellStyle name="20% - Accent4 63" xfId="2990"/>
    <cellStyle name="20% - Accent4 63 2" xfId="2991"/>
    <cellStyle name="20% - Accent4 63 2 2" xfId="38932"/>
    <cellStyle name="20% - Accent4 63 3" xfId="38933"/>
    <cellStyle name="20% - Accent4 64" xfId="2992"/>
    <cellStyle name="20% - Accent4 64 2" xfId="2993"/>
    <cellStyle name="20% - Accent4 64 2 2" xfId="38934"/>
    <cellStyle name="20% - Accent4 64 3" xfId="38935"/>
    <cellStyle name="20% - Accent4 65" xfId="2994"/>
    <cellStyle name="20% - Accent4 65 2" xfId="2995"/>
    <cellStyle name="20% - Accent4 65 2 2" xfId="38936"/>
    <cellStyle name="20% - Accent4 65 3" xfId="38937"/>
    <cellStyle name="20% - Accent4 66" xfId="2996"/>
    <cellStyle name="20% - Accent4 66 2" xfId="2997"/>
    <cellStyle name="20% - Accent4 66 2 2" xfId="38938"/>
    <cellStyle name="20% - Accent4 66 3" xfId="38939"/>
    <cellStyle name="20% - Accent4 67" xfId="2998"/>
    <cellStyle name="20% - Accent4 67 2" xfId="2999"/>
    <cellStyle name="20% - Accent4 67 2 2" xfId="38940"/>
    <cellStyle name="20% - Accent4 67 3" xfId="38941"/>
    <cellStyle name="20% - Accent4 68" xfId="3000"/>
    <cellStyle name="20% - Accent4 68 2" xfId="3001"/>
    <cellStyle name="20% - Accent4 68 2 2" xfId="38942"/>
    <cellStyle name="20% - Accent4 68 3" xfId="38943"/>
    <cellStyle name="20% - Accent4 69" xfId="3002"/>
    <cellStyle name="20% - Accent4 69 2" xfId="3003"/>
    <cellStyle name="20% - Accent4 69 2 2" xfId="38944"/>
    <cellStyle name="20% - Accent4 69 3" xfId="38945"/>
    <cellStyle name="20% - Accent4 7" xfId="3004"/>
    <cellStyle name="20% - Accent4 7 2" xfId="3005"/>
    <cellStyle name="20% - Accent4 7 2 2" xfId="3006"/>
    <cellStyle name="20% - Accent4 7 2 3" xfId="3007"/>
    <cellStyle name="20% - Accent4 7 3" xfId="3008"/>
    <cellStyle name="20% - Accent4 7 4" xfId="3009"/>
    <cellStyle name="20% - Accent4 7 4 2" xfId="3010"/>
    <cellStyle name="20% - Accent4 7 5" xfId="3011"/>
    <cellStyle name="20% - Accent4 7 5 2" xfId="38946"/>
    <cellStyle name="20% - Accent4 7_Sheet1" xfId="3012"/>
    <cellStyle name="20% - Accent4 70" xfId="3013"/>
    <cellStyle name="20% - Accent4 70 2" xfId="38947"/>
    <cellStyle name="20% - Accent4 71" xfId="3014"/>
    <cellStyle name="20% - Accent4 71 2" xfId="38948"/>
    <cellStyle name="20% - Accent4 72" xfId="3015"/>
    <cellStyle name="20% - Accent4 72 2" xfId="38949"/>
    <cellStyle name="20% - Accent4 73" xfId="3016"/>
    <cellStyle name="20% - Accent4 73 2" xfId="38950"/>
    <cellStyle name="20% - Accent4 74" xfId="3017"/>
    <cellStyle name="20% - Accent4 74 2" xfId="38951"/>
    <cellStyle name="20% - Accent4 75" xfId="3018"/>
    <cellStyle name="20% - Accent4 75 2" xfId="38952"/>
    <cellStyle name="20% - Accent4 76" xfId="3019"/>
    <cellStyle name="20% - Accent4 76 2" xfId="38953"/>
    <cellStyle name="20% - Accent4 77" xfId="3020"/>
    <cellStyle name="20% - Accent4 77 2" xfId="38954"/>
    <cellStyle name="20% - Accent4 78" xfId="3021"/>
    <cellStyle name="20% - Accent4 78 2" xfId="38955"/>
    <cellStyle name="20% - Accent4 79" xfId="3022"/>
    <cellStyle name="20% - Accent4 79 2" xfId="38956"/>
    <cellStyle name="20% - Accent4 8" xfId="3023"/>
    <cellStyle name="20% - Accent4 8 2" xfId="3024"/>
    <cellStyle name="20% - Accent4 8 2 2" xfId="3025"/>
    <cellStyle name="20% - Accent4 8 2 3" xfId="3026"/>
    <cellStyle name="20% - Accent4 8 3" xfId="3027"/>
    <cellStyle name="20% - Accent4 8 4" xfId="3028"/>
    <cellStyle name="20% - Accent4 8 4 2" xfId="3029"/>
    <cellStyle name="20% - Accent4 8 5" xfId="3030"/>
    <cellStyle name="20% - Accent4 8 5 2" xfId="38957"/>
    <cellStyle name="20% - Accent4 8_Sheet1" xfId="3031"/>
    <cellStyle name="20% - Accent4 80" xfId="3032"/>
    <cellStyle name="20% - Accent4 80 2" xfId="38958"/>
    <cellStyle name="20% - Accent4 81" xfId="3033"/>
    <cellStyle name="20% - Accent4 81 2" xfId="38959"/>
    <cellStyle name="20% - Accent4 82" xfId="3034"/>
    <cellStyle name="20% - Accent4 82 2" xfId="38960"/>
    <cellStyle name="20% - Accent4 83" xfId="3035"/>
    <cellStyle name="20% - Accent4 83 2" xfId="38961"/>
    <cellStyle name="20% - Accent4 84" xfId="3036"/>
    <cellStyle name="20% - Accent4 85" xfId="8"/>
    <cellStyle name="20% - Accent4 9" xfId="3037"/>
    <cellStyle name="20% - Accent4 9 2" xfId="3038"/>
    <cellStyle name="20% - Accent4 9 2 2" xfId="3039"/>
    <cellStyle name="20% - Accent4 9 2 3" xfId="3040"/>
    <cellStyle name="20% - Accent4 9 3" xfId="3041"/>
    <cellStyle name="20% - Accent4 9 4" xfId="3042"/>
    <cellStyle name="20% - Accent4 9 4 2" xfId="3043"/>
    <cellStyle name="20% - Accent4 9 5" xfId="3044"/>
    <cellStyle name="20% - Accent4 9 5 2" xfId="38962"/>
    <cellStyle name="20% - Accent4 9_Sheet1" xfId="3045"/>
    <cellStyle name="20% - Accent5" xfId="49537" builtinId="46" customBuiltin="1"/>
    <cellStyle name="20% - Accent5 10" xfId="3046"/>
    <cellStyle name="20% - Accent5 10 2" xfId="3047"/>
    <cellStyle name="20% - Accent5 10 2 2" xfId="3048"/>
    <cellStyle name="20% - Accent5 10 2 3" xfId="3049"/>
    <cellStyle name="20% - Accent5 10 3" xfId="3050"/>
    <cellStyle name="20% - Accent5 10 4" xfId="3051"/>
    <cellStyle name="20% - Accent5 10 4 2" xfId="3052"/>
    <cellStyle name="20% - Accent5 10_Sheet1" xfId="3053"/>
    <cellStyle name="20% - Accent5 11" xfId="3054"/>
    <cellStyle name="20% - Accent5 11 2" xfId="3055"/>
    <cellStyle name="20% - Accent5 11 2 2" xfId="3056"/>
    <cellStyle name="20% - Accent5 11 2 3" xfId="3057"/>
    <cellStyle name="20% - Accent5 11 3" xfId="3058"/>
    <cellStyle name="20% - Accent5 11 4" xfId="3059"/>
    <cellStyle name="20% - Accent5 11 4 2" xfId="3060"/>
    <cellStyle name="20% - Accent5 11_Sheet1" xfId="3061"/>
    <cellStyle name="20% - Accent5 12" xfId="3062"/>
    <cellStyle name="20% - Accent5 12 2" xfId="3063"/>
    <cellStyle name="20% - Accent5 12 2 2" xfId="3064"/>
    <cellStyle name="20% - Accent5 12 2 3" xfId="3065"/>
    <cellStyle name="20% - Accent5 12 3" xfId="3066"/>
    <cellStyle name="20% - Accent5 12 4" xfId="3067"/>
    <cellStyle name="20% - Accent5 12 4 2" xfId="3068"/>
    <cellStyle name="20% - Accent5 12_Sheet1" xfId="3069"/>
    <cellStyle name="20% - Accent5 13" xfId="3070"/>
    <cellStyle name="20% - Accent5 13 2" xfId="3071"/>
    <cellStyle name="20% - Accent5 13 2 2" xfId="3072"/>
    <cellStyle name="20% - Accent5 13 2 3" xfId="3073"/>
    <cellStyle name="20% - Accent5 13 3" xfId="3074"/>
    <cellStyle name="20% - Accent5 13 4" xfId="3075"/>
    <cellStyle name="20% - Accent5 13 4 2" xfId="3076"/>
    <cellStyle name="20% - Accent5 13_Sheet1" xfId="3077"/>
    <cellStyle name="20% - Accent5 14" xfId="3078"/>
    <cellStyle name="20% - Accent5 14 2" xfId="3079"/>
    <cellStyle name="20% - Accent5 14 2 2" xfId="3080"/>
    <cellStyle name="20% - Accent5 14 2 3" xfId="3081"/>
    <cellStyle name="20% - Accent5 14 3" xfId="3082"/>
    <cellStyle name="20% - Accent5 14 4" xfId="3083"/>
    <cellStyle name="20% - Accent5 14 4 2" xfId="3084"/>
    <cellStyle name="20% - Accent5 14_Sheet1" xfId="3085"/>
    <cellStyle name="20% - Accent5 15" xfId="3086"/>
    <cellStyle name="20% - Accent5 15 2" xfId="3087"/>
    <cellStyle name="20% - Accent5 15 2 2" xfId="3088"/>
    <cellStyle name="20% - Accent5 15 2 3" xfId="3089"/>
    <cellStyle name="20% - Accent5 15 3" xfId="3090"/>
    <cellStyle name="20% - Accent5 15 4" xfId="3091"/>
    <cellStyle name="20% - Accent5 15 4 2" xfId="3092"/>
    <cellStyle name="20% - Accent5 15_Sheet1" xfId="3093"/>
    <cellStyle name="20% - Accent5 16" xfId="3094"/>
    <cellStyle name="20% - Accent5 16 2" xfId="3095"/>
    <cellStyle name="20% - Accent5 16 2 2" xfId="3096"/>
    <cellStyle name="20% - Accent5 16 2 3" xfId="3097"/>
    <cellStyle name="20% - Accent5 16 3" xfId="3098"/>
    <cellStyle name="20% - Accent5 16 4" xfId="3099"/>
    <cellStyle name="20% - Accent5 16 4 2" xfId="3100"/>
    <cellStyle name="20% - Accent5 16_Sheet1" xfId="3101"/>
    <cellStyle name="20% - Accent5 17" xfId="3102"/>
    <cellStyle name="20% - Accent5 17 2" xfId="3103"/>
    <cellStyle name="20% - Accent5 17 2 2" xfId="3104"/>
    <cellStyle name="20% - Accent5 17 2 3" xfId="3105"/>
    <cellStyle name="20% - Accent5 17 3" xfId="3106"/>
    <cellStyle name="20% - Accent5 17 4" xfId="3107"/>
    <cellStyle name="20% - Accent5 17 4 2" xfId="3108"/>
    <cellStyle name="20% - Accent5 17_Sheet1" xfId="3109"/>
    <cellStyle name="20% - Accent5 18" xfId="3110"/>
    <cellStyle name="20% - Accent5 18 2" xfId="3111"/>
    <cellStyle name="20% - Accent5 18 2 2" xfId="3112"/>
    <cellStyle name="20% - Accent5 18 2 3" xfId="3113"/>
    <cellStyle name="20% - Accent5 18 3" xfId="3114"/>
    <cellStyle name="20% - Accent5 18 4" xfId="3115"/>
    <cellStyle name="20% - Accent5 18 4 2" xfId="3116"/>
    <cellStyle name="20% - Accent5 18_Sheet1" xfId="3117"/>
    <cellStyle name="20% - Accent5 19" xfId="3118"/>
    <cellStyle name="20% - Accent5 19 2" xfId="3119"/>
    <cellStyle name="20% - Accent5 19 2 2" xfId="3120"/>
    <cellStyle name="20% - Accent5 19 2 3" xfId="3121"/>
    <cellStyle name="20% - Accent5 19 3" xfId="3122"/>
    <cellStyle name="20% - Accent5 19 4" xfId="3123"/>
    <cellStyle name="20% - Accent5 19 4 2" xfId="3124"/>
    <cellStyle name="20% - Accent5 19_Sheet1" xfId="3125"/>
    <cellStyle name="20% - Accent5 2" xfId="11"/>
    <cellStyle name="20% - Accent5 2 10" xfId="3126"/>
    <cellStyle name="20% - Accent5 2 11" xfId="3127"/>
    <cellStyle name="20% - Accent5 2 11 2" xfId="38963"/>
    <cellStyle name="20% - Accent5 2 2" xfId="522"/>
    <cellStyle name="20% - Accent5 2 2 2" xfId="3128"/>
    <cellStyle name="20% - Accent5 2 2 2 2" xfId="3129"/>
    <cellStyle name="20% - Accent5 2 2 2 2 2" xfId="38964"/>
    <cellStyle name="20% - Accent5 2 2 3" xfId="3130"/>
    <cellStyle name="20% - Accent5 2 2 3 2" xfId="3131"/>
    <cellStyle name="20% - Accent5 2 2 4" xfId="3132"/>
    <cellStyle name="20% - Accent5 2 2 5" xfId="3133"/>
    <cellStyle name="20% - Accent5 2 2 5 2" xfId="38965"/>
    <cellStyle name="20% - Accent5 2 2_Rate Case Accrual Accounts" xfId="26317"/>
    <cellStyle name="20% - Accent5 2 3" xfId="523"/>
    <cellStyle name="20% - Accent5 2 3 10" xfId="3134"/>
    <cellStyle name="20% - Accent5 2 3 10 2" xfId="38966"/>
    <cellStyle name="20% - Accent5 2 3 2" xfId="3135"/>
    <cellStyle name="20% - Accent5 2 3 2 2" xfId="3136"/>
    <cellStyle name="20% - Accent5 2 3 2 2 2" xfId="3137"/>
    <cellStyle name="20% - Accent5 2 3 2 3" xfId="3138"/>
    <cellStyle name="20% - Accent5 2 3 2 3 2" xfId="3139"/>
    <cellStyle name="20% - Accent5 2 3 2 3 2 2" xfId="38967"/>
    <cellStyle name="20% - Accent5 2 3 2 3 3" xfId="38968"/>
    <cellStyle name="20% - Accent5 2 3 2 4" xfId="3140"/>
    <cellStyle name="20% - Accent5 2 3 2 4 2" xfId="38969"/>
    <cellStyle name="20% - Accent5 2 3 2 5" xfId="3141"/>
    <cellStyle name="20% - Accent5 2 3 2 5 2" xfId="3142"/>
    <cellStyle name="20% - Accent5 2 3 2 5 3" xfId="38970"/>
    <cellStyle name="20% - Accent5 2 3 2 6" xfId="3143"/>
    <cellStyle name="20% - Accent5 2 3 2 7" xfId="3144"/>
    <cellStyle name="20% - Accent5 2 3 2 7 2" xfId="38971"/>
    <cellStyle name="20% - Accent5 2 3 2 8" xfId="3145"/>
    <cellStyle name="20% - Accent5 2 3 2 8 2" xfId="38972"/>
    <cellStyle name="20% - Accent5 2 3 2 9" xfId="3146"/>
    <cellStyle name="20% - Accent5 2 3 2 9 2" xfId="38973"/>
    <cellStyle name="20% - Accent5 2 3 2_Basis Info" xfId="3147"/>
    <cellStyle name="20% - Accent5 2 3 3" xfId="3148"/>
    <cellStyle name="20% - Accent5 2 3 3 2" xfId="3149"/>
    <cellStyle name="20% - Accent5 2 3 4" xfId="3150"/>
    <cellStyle name="20% - Accent5 2 3 5" xfId="3151"/>
    <cellStyle name="20% - Accent5 2 3 5 2" xfId="3152"/>
    <cellStyle name="20% - Accent5 2 3 5 2 2" xfId="38974"/>
    <cellStyle name="20% - Accent5 2 3 5 3" xfId="38975"/>
    <cellStyle name="20% - Accent5 2 3 6" xfId="3153"/>
    <cellStyle name="20% - Accent5 2 3 6 2" xfId="38976"/>
    <cellStyle name="20% - Accent5 2 3 7" xfId="3154"/>
    <cellStyle name="20% - Accent5 2 3 7 2" xfId="38977"/>
    <cellStyle name="20% - Accent5 2 3 8" xfId="3155"/>
    <cellStyle name="20% - Accent5 2 3 8 2" xfId="38978"/>
    <cellStyle name="20% - Accent5 2 3 9" xfId="3156"/>
    <cellStyle name="20% - Accent5 2 3 9 2" xfId="38979"/>
    <cellStyle name="20% - Accent5 2 3_Basis Info" xfId="3157"/>
    <cellStyle name="20% - Accent5 2 4" xfId="578"/>
    <cellStyle name="20% - Accent5 2 4 2" xfId="852"/>
    <cellStyle name="20% - Accent5 2 4 3" xfId="38980"/>
    <cellStyle name="20% - Accent5 2 5" xfId="430"/>
    <cellStyle name="20% - Accent5 2 5 2" xfId="3158"/>
    <cellStyle name="20% - Accent5 2 5 2 2" xfId="38981"/>
    <cellStyle name="20% - Accent5 2 5 3" xfId="38982"/>
    <cellStyle name="20% - Accent5 2 6" xfId="853"/>
    <cellStyle name="20% - Accent5 2 6 2" xfId="38983"/>
    <cellStyle name="20% - Accent5 2 7" xfId="3159"/>
    <cellStyle name="20% - Accent5 2 7 2" xfId="38984"/>
    <cellStyle name="20% - Accent5 2 8" xfId="3160"/>
    <cellStyle name="20% - Accent5 2 8 2" xfId="38985"/>
    <cellStyle name="20% - Accent5 2 9" xfId="3161"/>
    <cellStyle name="20% - Accent5 2 9 2" xfId="38986"/>
    <cellStyle name="20% - Accent5 2_09_2013" xfId="749"/>
    <cellStyle name="20% - Accent5 20" xfId="3162"/>
    <cellStyle name="20% - Accent5 20 2" xfId="3163"/>
    <cellStyle name="20% - Accent5 20 2 2" xfId="3164"/>
    <cellStyle name="20% - Accent5 20 2 3" xfId="3165"/>
    <cellStyle name="20% - Accent5 20 3" xfId="3166"/>
    <cellStyle name="20% - Accent5 20 4" xfId="3167"/>
    <cellStyle name="20% - Accent5 20 4 2" xfId="3168"/>
    <cellStyle name="20% - Accent5 20_Sheet1" xfId="3169"/>
    <cellStyle name="20% - Accent5 21" xfId="3170"/>
    <cellStyle name="20% - Accent5 21 2" xfId="3171"/>
    <cellStyle name="20% - Accent5 21 2 2" xfId="3172"/>
    <cellStyle name="20% - Accent5 21 2 3" xfId="3173"/>
    <cellStyle name="20% - Accent5 21 3" xfId="3174"/>
    <cellStyle name="20% - Accent5 21 4" xfId="3175"/>
    <cellStyle name="20% - Accent5 21 4 2" xfId="3176"/>
    <cellStyle name="20% - Accent5 21_Sheet1" xfId="3177"/>
    <cellStyle name="20% - Accent5 22" xfId="3178"/>
    <cellStyle name="20% - Accent5 22 2" xfId="3179"/>
    <cellStyle name="20% - Accent5 22 2 2" xfId="3180"/>
    <cellStyle name="20% - Accent5 22 2 3" xfId="3181"/>
    <cellStyle name="20% - Accent5 22 3" xfId="3182"/>
    <cellStyle name="20% - Accent5 22 4" xfId="3183"/>
    <cellStyle name="20% - Accent5 22 4 2" xfId="3184"/>
    <cellStyle name="20% - Accent5 22_Sheet1" xfId="3185"/>
    <cellStyle name="20% - Accent5 23" xfId="3186"/>
    <cellStyle name="20% - Accent5 23 2" xfId="3187"/>
    <cellStyle name="20% - Accent5 23 3" xfId="3188"/>
    <cellStyle name="20% - Accent5 23 3 2" xfId="3189"/>
    <cellStyle name="20% - Accent5 23 3 3" xfId="3190"/>
    <cellStyle name="20% - Accent5 23_Sheet1" xfId="3191"/>
    <cellStyle name="20% - Accent5 24" xfId="3192"/>
    <cellStyle name="20% - Accent5 24 2" xfId="3193"/>
    <cellStyle name="20% - Accent5 24 3" xfId="3194"/>
    <cellStyle name="20% - Accent5 24 3 2" xfId="3195"/>
    <cellStyle name="20% - Accent5 24 3 2 2" xfId="3196"/>
    <cellStyle name="20% - Accent5 24 3 2 2 2" xfId="38987"/>
    <cellStyle name="20% - Accent5 24 3 2 3" xfId="38988"/>
    <cellStyle name="20% - Accent5 24 3 3" xfId="3197"/>
    <cellStyle name="20% - Accent5 24 3 3 2" xfId="38989"/>
    <cellStyle name="20% - Accent5 24 3 4" xfId="38990"/>
    <cellStyle name="20% - Accent5 24 3_Results 3rd" xfId="3198"/>
    <cellStyle name="20% - Accent5 24 4" xfId="3199"/>
    <cellStyle name="20% - Accent5 24 4 2" xfId="3200"/>
    <cellStyle name="20% - Accent5 24 4 2 2" xfId="38991"/>
    <cellStyle name="20% - Accent5 24 4 3" xfId="38992"/>
    <cellStyle name="20% - Accent5 24 5" xfId="3201"/>
    <cellStyle name="20% - Accent5 24 5 2" xfId="38993"/>
    <cellStyle name="20% - Accent5 24 6" xfId="3202"/>
    <cellStyle name="20% - Accent5 24 6 2" xfId="38994"/>
    <cellStyle name="20% - Accent5 24_Basis Detail" xfId="3203"/>
    <cellStyle name="20% - Accent5 25" xfId="3204"/>
    <cellStyle name="20% - Accent5 25 2" xfId="3205"/>
    <cellStyle name="20% - Accent5 25 2 2" xfId="3206"/>
    <cellStyle name="20% - Accent5 25 3" xfId="3207"/>
    <cellStyle name="20% - Accent5 25 4" xfId="3208"/>
    <cellStyle name="20% - Accent5 25 4 2" xfId="3209"/>
    <cellStyle name="20% - Accent5 25 4 3" xfId="3210"/>
    <cellStyle name="20% - Accent5 25 5" xfId="3211"/>
    <cellStyle name="20% - Accent5 25 5 2" xfId="3212"/>
    <cellStyle name="20% - Accent5 25 5 2 2" xfId="3213"/>
    <cellStyle name="20% - Accent5 25 5 2 2 2" xfId="38995"/>
    <cellStyle name="20% - Accent5 25 5 2 3" xfId="38996"/>
    <cellStyle name="20% - Accent5 25 5 3" xfId="3214"/>
    <cellStyle name="20% - Accent5 25 5 3 2" xfId="38997"/>
    <cellStyle name="20% - Accent5 25 5 4" xfId="38998"/>
    <cellStyle name="20% - Accent5 25 5_Results 3rd" xfId="3215"/>
    <cellStyle name="20% - Accent5 25 6" xfId="3216"/>
    <cellStyle name="20% - Accent5 25 6 2" xfId="3217"/>
    <cellStyle name="20% - Accent5 25 6 2 2" xfId="38999"/>
    <cellStyle name="20% - Accent5 25 6 3" xfId="39000"/>
    <cellStyle name="20% - Accent5 25 7" xfId="3218"/>
    <cellStyle name="20% - Accent5 25 7 2" xfId="39001"/>
    <cellStyle name="20% - Accent5 25 8" xfId="3219"/>
    <cellStyle name="20% - Accent5 25 8 2" xfId="39002"/>
    <cellStyle name="20% - Accent5 25_Basis Detail" xfId="3220"/>
    <cellStyle name="20% - Accent5 26" xfId="3221"/>
    <cellStyle name="20% - Accent5 26 2" xfId="3222"/>
    <cellStyle name="20% - Accent5 26 2 2" xfId="3223"/>
    <cellStyle name="20% - Accent5 26 2 2 2" xfId="39003"/>
    <cellStyle name="20% - Accent5 26 2 3" xfId="39004"/>
    <cellStyle name="20% - Accent5 26 3" xfId="3224"/>
    <cellStyle name="20% - Accent5 26 3 2" xfId="39005"/>
    <cellStyle name="20% - Accent5 26 4" xfId="3225"/>
    <cellStyle name="20% - Accent5 26 4 2" xfId="3226"/>
    <cellStyle name="20% - Accent5 26 4 3" xfId="39006"/>
    <cellStyle name="20% - Accent5 26 5" xfId="3227"/>
    <cellStyle name="20% - Accent5 26 6" xfId="3228"/>
    <cellStyle name="20% - Accent5 26 6 2" xfId="39007"/>
    <cellStyle name="20% - Accent5 26 7" xfId="3229"/>
    <cellStyle name="20% - Accent5 26 7 2" xfId="39008"/>
    <cellStyle name="20% - Accent5 26 8" xfId="3230"/>
    <cellStyle name="20% - Accent5 26 8 2" xfId="39009"/>
    <cellStyle name="20% - Accent5 27" xfId="3231"/>
    <cellStyle name="20% - Accent5 27 2" xfId="3232"/>
    <cellStyle name="20% - Accent5 27 3" xfId="3233"/>
    <cellStyle name="20% - Accent5 27 3 2" xfId="39010"/>
    <cellStyle name="20% - Accent5 28" xfId="3234"/>
    <cellStyle name="20% - Accent5 28 2" xfId="3235"/>
    <cellStyle name="20% - Accent5 29" xfId="3236"/>
    <cellStyle name="20% - Accent5 29 2" xfId="3237"/>
    <cellStyle name="20% - Accent5 3" xfId="3238"/>
    <cellStyle name="20% - Accent5 3 2" xfId="3239"/>
    <cellStyle name="20% - Accent5 3 2 2" xfId="3240"/>
    <cellStyle name="20% - Accent5 3 2 3" xfId="3241"/>
    <cellStyle name="20% - Accent5 3 2 4" xfId="3242"/>
    <cellStyle name="20% - Accent5 3 2 4 2" xfId="39011"/>
    <cellStyle name="20% - Accent5 3 3" xfId="3243"/>
    <cellStyle name="20% - Accent5 3 3 2" xfId="3244"/>
    <cellStyle name="20% - Accent5 3 3 2 2" xfId="3245"/>
    <cellStyle name="20% - Accent5 3 3 3" xfId="3246"/>
    <cellStyle name="20% - Accent5 3 4" xfId="3247"/>
    <cellStyle name="20% - Accent5 3 4 2" xfId="3248"/>
    <cellStyle name="20% - Accent5 3 4 2 2" xfId="39012"/>
    <cellStyle name="20% - Accent5 3 5" xfId="3249"/>
    <cellStyle name="20% - Accent5 3 5 2" xfId="39013"/>
    <cellStyle name="20% - Accent5 3 6" xfId="3250"/>
    <cellStyle name="20% - Accent5 3 6 2" xfId="39014"/>
    <cellStyle name="20% - Accent5 3 7" xfId="3251"/>
    <cellStyle name="20% - Accent5 3 7 2" xfId="39015"/>
    <cellStyle name="20% - Accent5 3 8" xfId="3252"/>
    <cellStyle name="20% - Accent5 3_Cap Software Basis Adj" xfId="3253"/>
    <cellStyle name="20% - Accent5 30" xfId="3254"/>
    <cellStyle name="20% - Accent5 30 2" xfId="3255"/>
    <cellStyle name="20% - Accent5 31" xfId="3256"/>
    <cellStyle name="20% - Accent5 31 2" xfId="3257"/>
    <cellStyle name="20% - Accent5 31 2 2" xfId="3258"/>
    <cellStyle name="20% - Accent5 31 2 2 2" xfId="39016"/>
    <cellStyle name="20% - Accent5 31 2 3" xfId="39017"/>
    <cellStyle name="20% - Accent5 31 3" xfId="3259"/>
    <cellStyle name="20% - Accent5 31 3 2" xfId="39018"/>
    <cellStyle name="20% - Accent5 31 4" xfId="3260"/>
    <cellStyle name="20% - Accent5 31 4 2" xfId="39019"/>
    <cellStyle name="20% - Accent5 31 5" xfId="3261"/>
    <cellStyle name="20% - Accent5 31 5 2" xfId="39020"/>
    <cellStyle name="20% - Accent5 31 6" xfId="39021"/>
    <cellStyle name="20% - Accent5 31_Results 3rd" xfId="3262"/>
    <cellStyle name="20% - Accent5 32" xfId="3263"/>
    <cellStyle name="20% - Accent5 32 2" xfId="3264"/>
    <cellStyle name="20% - Accent5 32 2 2" xfId="3265"/>
    <cellStyle name="20% - Accent5 32 2 2 2" xfId="39022"/>
    <cellStyle name="20% - Accent5 32 2 3" xfId="39023"/>
    <cellStyle name="20% - Accent5 32 3" xfId="3266"/>
    <cellStyle name="20% - Accent5 32 3 2" xfId="39024"/>
    <cellStyle name="20% - Accent5 32 4" xfId="3267"/>
    <cellStyle name="20% - Accent5 32 4 2" xfId="39025"/>
    <cellStyle name="20% - Accent5 32 5" xfId="3268"/>
    <cellStyle name="20% - Accent5 32 5 2" xfId="39026"/>
    <cellStyle name="20% - Accent5 32 6" xfId="39027"/>
    <cellStyle name="20% - Accent5 32_Results 3rd" xfId="3269"/>
    <cellStyle name="20% - Accent5 33" xfId="3270"/>
    <cellStyle name="20% - Accent5 33 2" xfId="3271"/>
    <cellStyle name="20% - Accent5 33 2 2" xfId="3272"/>
    <cellStyle name="20% - Accent5 33 2 2 2" xfId="39028"/>
    <cellStyle name="20% - Accent5 33 2 3" xfId="39029"/>
    <cellStyle name="20% - Accent5 33 3" xfId="3273"/>
    <cellStyle name="20% - Accent5 33 3 2" xfId="39030"/>
    <cellStyle name="20% - Accent5 33 4" xfId="3274"/>
    <cellStyle name="20% - Accent5 33 4 2" xfId="39031"/>
    <cellStyle name="20% - Accent5 33 5" xfId="3275"/>
    <cellStyle name="20% - Accent5 33 5 2" xfId="39032"/>
    <cellStyle name="20% - Accent5 33 6" xfId="39033"/>
    <cellStyle name="20% - Accent5 33_Results 3rd" xfId="3276"/>
    <cellStyle name="20% - Accent5 34" xfId="3277"/>
    <cellStyle name="20% - Accent5 34 2" xfId="3278"/>
    <cellStyle name="20% - Accent5 34 2 2" xfId="39034"/>
    <cellStyle name="20% - Accent5 34 3" xfId="39035"/>
    <cellStyle name="20% - Accent5 35" xfId="3279"/>
    <cellStyle name="20% - Accent5 35 2" xfId="3280"/>
    <cellStyle name="20% - Accent5 35 2 2" xfId="39036"/>
    <cellStyle name="20% - Accent5 35 3" xfId="39037"/>
    <cellStyle name="20% - Accent5 36" xfId="3281"/>
    <cellStyle name="20% - Accent5 36 2" xfId="3282"/>
    <cellStyle name="20% - Accent5 36 2 2" xfId="39038"/>
    <cellStyle name="20% - Accent5 36 3" xfId="39039"/>
    <cellStyle name="20% - Accent5 37" xfId="3283"/>
    <cellStyle name="20% - Accent5 37 2" xfId="3284"/>
    <cellStyle name="20% - Accent5 37 2 2" xfId="39040"/>
    <cellStyle name="20% - Accent5 37 3" xfId="39041"/>
    <cellStyle name="20% - Accent5 38" xfId="3285"/>
    <cellStyle name="20% - Accent5 38 2" xfId="3286"/>
    <cellStyle name="20% - Accent5 38 2 2" xfId="39042"/>
    <cellStyle name="20% - Accent5 38 3" xfId="39043"/>
    <cellStyle name="20% - Accent5 39" xfId="3287"/>
    <cellStyle name="20% - Accent5 39 2" xfId="3288"/>
    <cellStyle name="20% - Accent5 39 2 2" xfId="39044"/>
    <cellStyle name="20% - Accent5 39 3" xfId="39045"/>
    <cellStyle name="20% - Accent5 4" xfId="3289"/>
    <cellStyle name="20% - Accent5 4 2" xfId="3290"/>
    <cellStyle name="20% - Accent5 4 2 2" xfId="3291"/>
    <cellStyle name="20% - Accent5 4 2 3" xfId="3292"/>
    <cellStyle name="20% - Accent5 4 3" xfId="3293"/>
    <cellStyle name="20% - Accent5 4 4" xfId="3294"/>
    <cellStyle name="20% - Accent5 4 4 2" xfId="3295"/>
    <cellStyle name="20% - Accent5 4 4 2 2" xfId="39046"/>
    <cellStyle name="20% - Accent5 4 5" xfId="3296"/>
    <cellStyle name="20% - Accent5 4 5 2" xfId="39047"/>
    <cellStyle name="20% - Accent5 4 6" xfId="3297"/>
    <cellStyle name="20% - Accent5 4 6 2" xfId="39048"/>
    <cellStyle name="20% - Accent5 4 7" xfId="3298"/>
    <cellStyle name="20% - Accent5 4 7 2" xfId="39049"/>
    <cellStyle name="20% - Accent5 4_Cap Software Basis Adj" xfId="3299"/>
    <cellStyle name="20% - Accent5 40" xfId="3300"/>
    <cellStyle name="20% - Accent5 40 2" xfId="3301"/>
    <cellStyle name="20% - Accent5 40 2 2" xfId="39050"/>
    <cellStyle name="20% - Accent5 40 3" xfId="39051"/>
    <cellStyle name="20% - Accent5 41" xfId="3302"/>
    <cellStyle name="20% - Accent5 41 2" xfId="3303"/>
    <cellStyle name="20% - Accent5 41 2 2" xfId="39052"/>
    <cellStyle name="20% - Accent5 41 3" xfId="39053"/>
    <cellStyle name="20% - Accent5 42" xfId="3304"/>
    <cellStyle name="20% - Accent5 42 2" xfId="3305"/>
    <cellStyle name="20% - Accent5 42 2 2" xfId="39054"/>
    <cellStyle name="20% - Accent5 42 3" xfId="39055"/>
    <cellStyle name="20% - Accent5 43" xfId="3306"/>
    <cellStyle name="20% - Accent5 43 2" xfId="3307"/>
    <cellStyle name="20% - Accent5 43 2 2" xfId="39056"/>
    <cellStyle name="20% - Accent5 43 3" xfId="39057"/>
    <cellStyle name="20% - Accent5 44" xfId="3308"/>
    <cellStyle name="20% - Accent5 44 2" xfId="3309"/>
    <cellStyle name="20% - Accent5 44 2 2" xfId="39058"/>
    <cellStyle name="20% - Accent5 44 3" xfId="39059"/>
    <cellStyle name="20% - Accent5 45" xfId="3310"/>
    <cellStyle name="20% - Accent5 45 2" xfId="3311"/>
    <cellStyle name="20% - Accent5 45 2 2" xfId="39060"/>
    <cellStyle name="20% - Accent5 45 3" xfId="39061"/>
    <cellStyle name="20% - Accent5 46" xfId="3312"/>
    <cellStyle name="20% - Accent5 46 2" xfId="3313"/>
    <cellStyle name="20% - Accent5 46 2 2" xfId="39062"/>
    <cellStyle name="20% - Accent5 46 3" xfId="39063"/>
    <cellStyle name="20% - Accent5 47" xfId="3314"/>
    <cellStyle name="20% - Accent5 47 2" xfId="3315"/>
    <cellStyle name="20% - Accent5 47 2 2" xfId="39064"/>
    <cellStyle name="20% - Accent5 47 3" xfId="39065"/>
    <cellStyle name="20% - Accent5 48" xfId="3316"/>
    <cellStyle name="20% - Accent5 48 2" xfId="3317"/>
    <cellStyle name="20% - Accent5 48 2 2" xfId="39066"/>
    <cellStyle name="20% - Accent5 48 3" xfId="39067"/>
    <cellStyle name="20% - Accent5 49" xfId="3318"/>
    <cellStyle name="20% - Accent5 49 2" xfId="3319"/>
    <cellStyle name="20% - Accent5 49 2 2" xfId="39068"/>
    <cellStyle name="20% - Accent5 49 3" xfId="39069"/>
    <cellStyle name="20% - Accent5 5" xfId="3320"/>
    <cellStyle name="20% - Accent5 5 2" xfId="3321"/>
    <cellStyle name="20% - Accent5 5 2 2" xfId="3322"/>
    <cellStyle name="20% - Accent5 5 2 2 2" xfId="3323"/>
    <cellStyle name="20% - Accent5 5 2 3" xfId="3324"/>
    <cellStyle name="20% - Accent5 5 2 3 2" xfId="3325"/>
    <cellStyle name="20% - Accent5 5 2 4" xfId="3326"/>
    <cellStyle name="20% - Accent5 5 2 5" xfId="3327"/>
    <cellStyle name="20% - Accent5 5 3" xfId="3328"/>
    <cellStyle name="20% - Accent5 5 4" xfId="3329"/>
    <cellStyle name="20% - Accent5 5 4 2" xfId="3330"/>
    <cellStyle name="20% - Accent5 5 4 3" xfId="3331"/>
    <cellStyle name="20% - Accent5 5 4 3 2" xfId="39070"/>
    <cellStyle name="20% - Accent5 5 5" xfId="3332"/>
    <cellStyle name="20% - Accent5 5 5 2" xfId="39071"/>
    <cellStyle name="20% - Accent5 5_Sheet1" xfId="3333"/>
    <cellStyle name="20% - Accent5 50" xfId="3334"/>
    <cellStyle name="20% - Accent5 50 2" xfId="3335"/>
    <cellStyle name="20% - Accent5 50 2 2" xfId="39072"/>
    <cellStyle name="20% - Accent5 50 3" xfId="39073"/>
    <cellStyle name="20% - Accent5 51" xfId="3336"/>
    <cellStyle name="20% - Accent5 51 2" xfId="3337"/>
    <cellStyle name="20% - Accent5 51 2 2" xfId="39074"/>
    <cellStyle name="20% - Accent5 51 3" xfId="39075"/>
    <cellStyle name="20% - Accent5 52" xfId="3338"/>
    <cellStyle name="20% - Accent5 52 2" xfId="3339"/>
    <cellStyle name="20% - Accent5 52 2 2" xfId="39076"/>
    <cellStyle name="20% - Accent5 52 3" xfId="39077"/>
    <cellStyle name="20% - Accent5 53" xfId="3340"/>
    <cellStyle name="20% - Accent5 53 2" xfId="3341"/>
    <cellStyle name="20% - Accent5 53 2 2" xfId="39078"/>
    <cellStyle name="20% - Accent5 53 3" xfId="39079"/>
    <cellStyle name="20% - Accent5 54" xfId="3342"/>
    <cellStyle name="20% - Accent5 54 2" xfId="3343"/>
    <cellStyle name="20% - Accent5 54 2 2" xfId="39080"/>
    <cellStyle name="20% - Accent5 54 3" xfId="39081"/>
    <cellStyle name="20% - Accent5 55" xfId="3344"/>
    <cellStyle name="20% - Accent5 55 2" xfId="3345"/>
    <cellStyle name="20% - Accent5 55 2 2" xfId="39082"/>
    <cellStyle name="20% - Accent5 55 3" xfId="39083"/>
    <cellStyle name="20% - Accent5 56" xfId="3346"/>
    <cellStyle name="20% - Accent5 56 2" xfId="3347"/>
    <cellStyle name="20% - Accent5 56 2 2" xfId="39084"/>
    <cellStyle name="20% - Accent5 56 3" xfId="39085"/>
    <cellStyle name="20% - Accent5 57" xfId="3348"/>
    <cellStyle name="20% - Accent5 57 2" xfId="39086"/>
    <cellStyle name="20% - Accent5 58" xfId="3349"/>
    <cellStyle name="20% - Accent5 58 2" xfId="39087"/>
    <cellStyle name="20% - Accent5 59" xfId="3350"/>
    <cellStyle name="20% - Accent5 59 2" xfId="39088"/>
    <cellStyle name="20% - Accent5 6" xfId="3351"/>
    <cellStyle name="20% - Accent5 6 2" xfId="3352"/>
    <cellStyle name="20% - Accent5 6 2 2" xfId="3353"/>
    <cellStyle name="20% - Accent5 6 2 3" xfId="3354"/>
    <cellStyle name="20% - Accent5 6 3" xfId="3355"/>
    <cellStyle name="20% - Accent5 6 4" xfId="3356"/>
    <cellStyle name="20% - Accent5 6 4 2" xfId="3357"/>
    <cellStyle name="20% - Accent5 6 5" xfId="3358"/>
    <cellStyle name="20% - Accent5 6 5 2" xfId="39089"/>
    <cellStyle name="20% - Accent5 6_Sheet1" xfId="3359"/>
    <cellStyle name="20% - Accent5 60" xfId="3360"/>
    <cellStyle name="20% - Accent5 60 2" xfId="39090"/>
    <cellStyle name="20% - Accent5 61" xfId="3361"/>
    <cellStyle name="20% - Accent5 61 2" xfId="39091"/>
    <cellStyle name="20% - Accent5 62" xfId="3362"/>
    <cellStyle name="20% - Accent5 62 2" xfId="39092"/>
    <cellStyle name="20% - Accent5 63" xfId="3363"/>
    <cellStyle name="20% - Accent5 63 2" xfId="39093"/>
    <cellStyle name="20% - Accent5 64" xfId="3364"/>
    <cellStyle name="20% - Accent5 64 2" xfId="39094"/>
    <cellStyle name="20% - Accent5 65" xfId="3365"/>
    <cellStyle name="20% - Accent5 65 2" xfId="39095"/>
    <cellStyle name="20% - Accent5 66" xfId="3366"/>
    <cellStyle name="20% - Accent5 66 2" xfId="39096"/>
    <cellStyle name="20% - Accent5 67" xfId="3367"/>
    <cellStyle name="20% - Accent5 67 2" xfId="3368"/>
    <cellStyle name="20% - Accent5 67 2 2" xfId="39097"/>
    <cellStyle name="20% - Accent5 67 3" xfId="39098"/>
    <cellStyle name="20% - Accent5 68" xfId="3369"/>
    <cellStyle name="20% - Accent5 68 2" xfId="3370"/>
    <cellStyle name="20% - Accent5 68 2 2" xfId="39099"/>
    <cellStyle name="20% - Accent5 68 3" xfId="39100"/>
    <cellStyle name="20% - Accent5 69" xfId="3371"/>
    <cellStyle name="20% - Accent5 69 2" xfId="39101"/>
    <cellStyle name="20% - Accent5 7" xfId="3372"/>
    <cellStyle name="20% - Accent5 7 2" xfId="3373"/>
    <cellStyle name="20% - Accent5 7 2 2" xfId="3374"/>
    <cellStyle name="20% - Accent5 7 2 3" xfId="3375"/>
    <cellStyle name="20% - Accent5 7 3" xfId="3376"/>
    <cellStyle name="20% - Accent5 7 4" xfId="3377"/>
    <cellStyle name="20% - Accent5 7 4 2" xfId="3378"/>
    <cellStyle name="20% - Accent5 7 5" xfId="3379"/>
    <cellStyle name="20% - Accent5 7 5 2" xfId="39102"/>
    <cellStyle name="20% - Accent5 7_Sheet1" xfId="3380"/>
    <cellStyle name="20% - Accent5 70" xfId="3381"/>
    <cellStyle name="20% - Accent5 70 2" xfId="39103"/>
    <cellStyle name="20% - Accent5 71" xfId="3382"/>
    <cellStyle name="20% - Accent5 71 2" xfId="39104"/>
    <cellStyle name="20% - Accent5 72" xfId="3383"/>
    <cellStyle name="20% - Accent5 72 2" xfId="39105"/>
    <cellStyle name="20% - Accent5 73" xfId="3384"/>
    <cellStyle name="20% - Accent5 73 2" xfId="39106"/>
    <cellStyle name="20% - Accent5 74" xfId="3385"/>
    <cellStyle name="20% - Accent5 74 2" xfId="39107"/>
    <cellStyle name="20% - Accent5 75" xfId="3386"/>
    <cellStyle name="20% - Accent5 75 2" xfId="39108"/>
    <cellStyle name="20% - Accent5 76" xfId="3387"/>
    <cellStyle name="20% - Accent5 76 2" xfId="39109"/>
    <cellStyle name="20% - Accent5 77" xfId="3388"/>
    <cellStyle name="20% - Accent5 77 2" xfId="39110"/>
    <cellStyle name="20% - Accent5 78" xfId="3389"/>
    <cellStyle name="20% - Accent5 78 2" xfId="39111"/>
    <cellStyle name="20% - Accent5 79" xfId="3390"/>
    <cellStyle name="20% - Accent5 79 2" xfId="39112"/>
    <cellStyle name="20% - Accent5 8" xfId="3391"/>
    <cellStyle name="20% - Accent5 8 2" xfId="3392"/>
    <cellStyle name="20% - Accent5 8 2 2" xfId="3393"/>
    <cellStyle name="20% - Accent5 8 2 3" xfId="3394"/>
    <cellStyle name="20% - Accent5 8 3" xfId="3395"/>
    <cellStyle name="20% - Accent5 8 4" xfId="3396"/>
    <cellStyle name="20% - Accent5 8 4 2" xfId="3397"/>
    <cellStyle name="20% - Accent5 8 5" xfId="3398"/>
    <cellStyle name="20% - Accent5 8 5 2" xfId="39113"/>
    <cellStyle name="20% - Accent5 8_Sheet1" xfId="3399"/>
    <cellStyle name="20% - Accent5 80" xfId="3400"/>
    <cellStyle name="20% - Accent5 80 2" xfId="39114"/>
    <cellStyle name="20% - Accent5 81" xfId="3401"/>
    <cellStyle name="20% - Accent5 81 2" xfId="39115"/>
    <cellStyle name="20% - Accent5 82" xfId="3402"/>
    <cellStyle name="20% - Accent5 82 2" xfId="39116"/>
    <cellStyle name="20% - Accent5 83" xfId="3403"/>
    <cellStyle name="20% - Accent5 83 2" xfId="39117"/>
    <cellStyle name="20% - Accent5 84" xfId="3404"/>
    <cellStyle name="20% - Accent5 85" xfId="10"/>
    <cellStyle name="20% - Accent5 9" xfId="3405"/>
    <cellStyle name="20% - Accent5 9 2" xfId="3406"/>
    <cellStyle name="20% - Accent5 9 2 2" xfId="3407"/>
    <cellStyle name="20% - Accent5 9 2 3" xfId="3408"/>
    <cellStyle name="20% - Accent5 9 3" xfId="3409"/>
    <cellStyle name="20% - Accent5 9 4" xfId="3410"/>
    <cellStyle name="20% - Accent5 9 4 2" xfId="3411"/>
    <cellStyle name="20% - Accent5 9 5" xfId="3412"/>
    <cellStyle name="20% - Accent5 9 5 2" xfId="39118"/>
    <cellStyle name="20% - Accent5 9_Sheet1" xfId="3413"/>
    <cellStyle name="20% - Accent6" xfId="49541" builtinId="50" customBuiltin="1"/>
    <cellStyle name="20% - Accent6 10" xfId="3414"/>
    <cellStyle name="20% - Accent6 10 2" xfId="3415"/>
    <cellStyle name="20% - Accent6 10 2 2" xfId="3416"/>
    <cellStyle name="20% - Accent6 10 2 3" xfId="3417"/>
    <cellStyle name="20% - Accent6 10 3" xfId="3418"/>
    <cellStyle name="20% - Accent6 10 4" xfId="3419"/>
    <cellStyle name="20% - Accent6 10 4 2" xfId="3420"/>
    <cellStyle name="20% - Accent6 10_Sheet1" xfId="3421"/>
    <cellStyle name="20% - Accent6 11" xfId="3422"/>
    <cellStyle name="20% - Accent6 11 2" xfId="3423"/>
    <cellStyle name="20% - Accent6 11 2 2" xfId="3424"/>
    <cellStyle name="20% - Accent6 11 2 3" xfId="3425"/>
    <cellStyle name="20% - Accent6 11 3" xfId="3426"/>
    <cellStyle name="20% - Accent6 11 4" xfId="3427"/>
    <cellStyle name="20% - Accent6 11 4 2" xfId="3428"/>
    <cellStyle name="20% - Accent6 11_Sheet1" xfId="3429"/>
    <cellStyle name="20% - Accent6 12" xfId="3430"/>
    <cellStyle name="20% - Accent6 12 2" xfId="3431"/>
    <cellStyle name="20% - Accent6 12 2 2" xfId="3432"/>
    <cellStyle name="20% - Accent6 12 2 3" xfId="3433"/>
    <cellStyle name="20% - Accent6 12 3" xfId="3434"/>
    <cellStyle name="20% - Accent6 12 4" xfId="3435"/>
    <cellStyle name="20% - Accent6 12 4 2" xfId="3436"/>
    <cellStyle name="20% - Accent6 12_Sheet1" xfId="3437"/>
    <cellStyle name="20% - Accent6 13" xfId="3438"/>
    <cellStyle name="20% - Accent6 13 2" xfId="3439"/>
    <cellStyle name="20% - Accent6 13 2 2" xfId="3440"/>
    <cellStyle name="20% - Accent6 13 2 3" xfId="3441"/>
    <cellStyle name="20% - Accent6 13 3" xfId="3442"/>
    <cellStyle name="20% - Accent6 13 4" xfId="3443"/>
    <cellStyle name="20% - Accent6 13 4 2" xfId="3444"/>
    <cellStyle name="20% - Accent6 13_Sheet1" xfId="3445"/>
    <cellStyle name="20% - Accent6 14" xfId="3446"/>
    <cellStyle name="20% - Accent6 14 2" xfId="3447"/>
    <cellStyle name="20% - Accent6 14 2 2" xfId="3448"/>
    <cellStyle name="20% - Accent6 14 2 3" xfId="3449"/>
    <cellStyle name="20% - Accent6 14 3" xfId="3450"/>
    <cellStyle name="20% - Accent6 14 4" xfId="3451"/>
    <cellStyle name="20% - Accent6 14 4 2" xfId="3452"/>
    <cellStyle name="20% - Accent6 14_Sheet1" xfId="3453"/>
    <cellStyle name="20% - Accent6 15" xfId="3454"/>
    <cellStyle name="20% - Accent6 15 2" xfId="3455"/>
    <cellStyle name="20% - Accent6 15 2 2" xfId="3456"/>
    <cellStyle name="20% - Accent6 15 2 3" xfId="3457"/>
    <cellStyle name="20% - Accent6 15 3" xfId="3458"/>
    <cellStyle name="20% - Accent6 15 4" xfId="3459"/>
    <cellStyle name="20% - Accent6 15 4 2" xfId="3460"/>
    <cellStyle name="20% - Accent6 15_Sheet1" xfId="3461"/>
    <cellStyle name="20% - Accent6 16" xfId="3462"/>
    <cellStyle name="20% - Accent6 16 2" xfId="3463"/>
    <cellStyle name="20% - Accent6 16 2 2" xfId="3464"/>
    <cellStyle name="20% - Accent6 16 2 3" xfId="3465"/>
    <cellStyle name="20% - Accent6 16 3" xfId="3466"/>
    <cellStyle name="20% - Accent6 16 4" xfId="3467"/>
    <cellStyle name="20% - Accent6 16 4 2" xfId="3468"/>
    <cellStyle name="20% - Accent6 16_Sheet1" xfId="3469"/>
    <cellStyle name="20% - Accent6 17" xfId="3470"/>
    <cellStyle name="20% - Accent6 17 2" xfId="3471"/>
    <cellStyle name="20% - Accent6 17 2 2" xfId="3472"/>
    <cellStyle name="20% - Accent6 17 2 3" xfId="3473"/>
    <cellStyle name="20% - Accent6 17 3" xfId="3474"/>
    <cellStyle name="20% - Accent6 17 4" xfId="3475"/>
    <cellStyle name="20% - Accent6 17 4 2" xfId="3476"/>
    <cellStyle name="20% - Accent6 17_Sheet1" xfId="3477"/>
    <cellStyle name="20% - Accent6 18" xfId="3478"/>
    <cellStyle name="20% - Accent6 18 2" xfId="3479"/>
    <cellStyle name="20% - Accent6 18 2 2" xfId="3480"/>
    <cellStyle name="20% - Accent6 18 2 3" xfId="3481"/>
    <cellStyle name="20% - Accent6 18 3" xfId="3482"/>
    <cellStyle name="20% - Accent6 18 4" xfId="3483"/>
    <cellStyle name="20% - Accent6 18 4 2" xfId="3484"/>
    <cellStyle name="20% - Accent6 18_Sheet1" xfId="3485"/>
    <cellStyle name="20% - Accent6 19" xfId="3486"/>
    <cellStyle name="20% - Accent6 19 2" xfId="3487"/>
    <cellStyle name="20% - Accent6 19 2 2" xfId="3488"/>
    <cellStyle name="20% - Accent6 19 2 3" xfId="3489"/>
    <cellStyle name="20% - Accent6 19 3" xfId="3490"/>
    <cellStyle name="20% - Accent6 19 4" xfId="3491"/>
    <cellStyle name="20% - Accent6 19 4 2" xfId="3492"/>
    <cellStyle name="20% - Accent6 19_Sheet1" xfId="3493"/>
    <cellStyle name="20% - Accent6 2" xfId="13"/>
    <cellStyle name="20% - Accent6 2 10" xfId="3494"/>
    <cellStyle name="20% - Accent6 2 10 2" xfId="3495"/>
    <cellStyle name="20% - Accent6 2 10 2 2" xfId="39119"/>
    <cellStyle name="20% - Accent6 2 10 3" xfId="39120"/>
    <cellStyle name="20% - Accent6 2 11" xfId="3496"/>
    <cellStyle name="20% - Accent6 2 11 2" xfId="39121"/>
    <cellStyle name="20% - Accent6 2 12" xfId="3497"/>
    <cellStyle name="20% - Accent6 2 12 2" xfId="39122"/>
    <cellStyle name="20% - Accent6 2 13" xfId="3498"/>
    <cellStyle name="20% - Accent6 2 14" xfId="3499"/>
    <cellStyle name="20% - Accent6 2 14 2" xfId="39123"/>
    <cellStyle name="20% - Accent6 2 2" xfId="524"/>
    <cellStyle name="20% - Accent6 2 2 2" xfId="3500"/>
    <cellStyle name="20% - Accent6 2 2 2 2" xfId="3501"/>
    <cellStyle name="20% - Accent6 2 2 2 2 2" xfId="39124"/>
    <cellStyle name="20% - Accent6 2 2 3" xfId="3502"/>
    <cellStyle name="20% - Accent6 2 2 3 2" xfId="3503"/>
    <cellStyle name="20% - Accent6 2 2 3 3" xfId="3504"/>
    <cellStyle name="20% - Accent6 2 2 4" xfId="3505"/>
    <cellStyle name="20% - Accent6 2 2 4 2" xfId="3506"/>
    <cellStyle name="20% - Accent6 2 2 5" xfId="3507"/>
    <cellStyle name="20% - Accent6 2 2 6" xfId="3508"/>
    <cellStyle name="20% - Accent6 2 2 7" xfId="3509"/>
    <cellStyle name="20% - Accent6 2 2 7 2" xfId="39125"/>
    <cellStyle name="20% - Accent6 2 2_Basis Info" xfId="3510"/>
    <cellStyle name="20% - Accent6 2 3" xfId="525"/>
    <cellStyle name="20% - Accent6 2 3 10" xfId="3511"/>
    <cellStyle name="20% - Accent6 2 3 11" xfId="3512"/>
    <cellStyle name="20% - Accent6 2 3 11 2" xfId="39126"/>
    <cellStyle name="20% - Accent6 2 3 12" xfId="3513"/>
    <cellStyle name="20% - Accent6 2 3 12 2" xfId="39127"/>
    <cellStyle name="20% - Accent6 2 3 13" xfId="3514"/>
    <cellStyle name="20% - Accent6 2 3 13 2" xfId="39128"/>
    <cellStyle name="20% - Accent6 2 3 14" xfId="49262"/>
    <cellStyle name="20% - Accent6 2 3 2" xfId="3515"/>
    <cellStyle name="20% - Accent6 2 3 2 2" xfId="3516"/>
    <cellStyle name="20% - Accent6 2 3 2 2 2" xfId="3517"/>
    <cellStyle name="20% - Accent6 2 3 2 3" xfId="3518"/>
    <cellStyle name="20% - Accent6 2 3 2 3 2" xfId="3519"/>
    <cellStyle name="20% - Accent6 2 3 2 3 2 2" xfId="3520"/>
    <cellStyle name="20% - Accent6 2 3 2 3 2 2 2" xfId="39129"/>
    <cellStyle name="20% - Accent6 2 3 2 3 2 3" xfId="39130"/>
    <cellStyle name="20% - Accent6 2 3 2 3 3" xfId="3521"/>
    <cellStyle name="20% - Accent6 2 3 2 3 3 2" xfId="39131"/>
    <cellStyle name="20% - Accent6 2 3 2 3 4" xfId="39132"/>
    <cellStyle name="20% - Accent6 2 3 2 4" xfId="3522"/>
    <cellStyle name="20% - Accent6 2 3 2 4 2" xfId="3523"/>
    <cellStyle name="20% - Accent6 2 3 2 4 2 2" xfId="39133"/>
    <cellStyle name="20% - Accent6 2 3 2 4 3" xfId="39134"/>
    <cellStyle name="20% - Accent6 2 3 2 5" xfId="3524"/>
    <cellStyle name="20% - Accent6 2 3 2 5 2" xfId="3525"/>
    <cellStyle name="20% - Accent6 2 3 2 5 3" xfId="39135"/>
    <cellStyle name="20% - Accent6 2 3 2 6" xfId="3526"/>
    <cellStyle name="20% - Accent6 2 3 2 7" xfId="3527"/>
    <cellStyle name="20% - Accent6 2 3 2 7 2" xfId="39136"/>
    <cellStyle name="20% - Accent6 2 3 2 8" xfId="3528"/>
    <cellStyle name="20% - Accent6 2 3 2 8 2" xfId="39137"/>
    <cellStyle name="20% - Accent6 2 3 2 9" xfId="3529"/>
    <cellStyle name="20% - Accent6 2 3 2 9 2" xfId="39138"/>
    <cellStyle name="20% - Accent6 2 3 2_Basis Info" xfId="3530"/>
    <cellStyle name="20% - Accent6 2 3 3" xfId="3531"/>
    <cellStyle name="20% - Accent6 2 3 3 2" xfId="3532"/>
    <cellStyle name="20% - Accent6 2 3 4" xfId="3533"/>
    <cellStyle name="20% - Accent6 2 3 5" xfId="3534"/>
    <cellStyle name="20% - Accent6 2 3 5 2" xfId="3535"/>
    <cellStyle name="20% - Accent6 2 3 5 2 2" xfId="3536"/>
    <cellStyle name="20% - Accent6 2 3 5 2 2 2" xfId="39139"/>
    <cellStyle name="20% - Accent6 2 3 5 2 3" xfId="39140"/>
    <cellStyle name="20% - Accent6 2 3 5 3" xfId="3537"/>
    <cellStyle name="20% - Accent6 2 3 5 3 2" xfId="39141"/>
    <cellStyle name="20% - Accent6 2 3 5 4" xfId="39142"/>
    <cellStyle name="20% - Accent6 2 3 6" xfId="3538"/>
    <cellStyle name="20% - Accent6 2 3 6 2" xfId="3539"/>
    <cellStyle name="20% - Accent6 2 3 6 2 2" xfId="39143"/>
    <cellStyle name="20% - Accent6 2 3 6 3" xfId="39144"/>
    <cellStyle name="20% - Accent6 2 3 7" xfId="3540"/>
    <cellStyle name="20% - Accent6 2 3 7 2" xfId="3541"/>
    <cellStyle name="20% - Accent6 2 3 7 3" xfId="39145"/>
    <cellStyle name="20% - Accent6 2 3 8" xfId="3542"/>
    <cellStyle name="20% - Accent6 2 3 9" xfId="3543"/>
    <cellStyle name="20% - Accent6 2 3_Basis Info" xfId="3544"/>
    <cellStyle name="20% - Accent6 2 4" xfId="579"/>
    <cellStyle name="20% - Accent6 2 4 2" xfId="854"/>
    <cellStyle name="20% - Accent6 2 4 3" xfId="39146"/>
    <cellStyle name="20% - Accent6 2 4_Rate Case Accrual Accounts" xfId="26318"/>
    <cellStyle name="20% - Accent6 2 5" xfId="431"/>
    <cellStyle name="20% - Accent6 2 5 2" xfId="3545"/>
    <cellStyle name="20% - Accent6 2 5 3" xfId="3546"/>
    <cellStyle name="20% - Accent6 2 5 3 2" xfId="39147"/>
    <cellStyle name="20% - Accent6 2 5_Rate Case Accrual Accounts" xfId="26319"/>
    <cellStyle name="20% - Accent6 2 6" xfId="855"/>
    <cellStyle name="20% - Accent6 2 6 2" xfId="39148"/>
    <cellStyle name="20% - Accent6 2 7" xfId="3547"/>
    <cellStyle name="20% - Accent6 2 7 2" xfId="3548"/>
    <cellStyle name="20% - Accent6 2 7 2 2" xfId="39149"/>
    <cellStyle name="20% - Accent6 2 7 3" xfId="39150"/>
    <cellStyle name="20% - Accent6 2 8" xfId="3549"/>
    <cellStyle name="20% - Accent6 2 8 2" xfId="3550"/>
    <cellStyle name="20% - Accent6 2 8 2 2" xfId="39151"/>
    <cellStyle name="20% - Accent6 2 8 3" xfId="39152"/>
    <cellStyle name="20% - Accent6 2 9" xfId="3551"/>
    <cellStyle name="20% - Accent6 2 9 2" xfId="3552"/>
    <cellStyle name="20% - Accent6 2 9 2 2" xfId="39153"/>
    <cellStyle name="20% - Accent6 2 9 3" xfId="39154"/>
    <cellStyle name="20% - Accent6 2_09_2013" xfId="750"/>
    <cellStyle name="20% - Accent6 20" xfId="3553"/>
    <cellStyle name="20% - Accent6 20 2" xfId="3554"/>
    <cellStyle name="20% - Accent6 20 2 2" xfId="3555"/>
    <cellStyle name="20% - Accent6 20 2 3" xfId="3556"/>
    <cellStyle name="20% - Accent6 20 3" xfId="3557"/>
    <cellStyle name="20% - Accent6 20 4" xfId="3558"/>
    <cellStyle name="20% - Accent6 20 4 2" xfId="3559"/>
    <cellStyle name="20% - Accent6 20_Sheet1" xfId="3560"/>
    <cellStyle name="20% - Accent6 21" xfId="3561"/>
    <cellStyle name="20% - Accent6 21 2" xfId="3562"/>
    <cellStyle name="20% - Accent6 21 2 2" xfId="3563"/>
    <cellStyle name="20% - Accent6 21 2 3" xfId="3564"/>
    <cellStyle name="20% - Accent6 21 3" xfId="3565"/>
    <cellStyle name="20% - Accent6 21 4" xfId="3566"/>
    <cellStyle name="20% - Accent6 21 4 2" xfId="3567"/>
    <cellStyle name="20% - Accent6 21_Sheet1" xfId="3568"/>
    <cellStyle name="20% - Accent6 22" xfId="3569"/>
    <cellStyle name="20% - Accent6 22 2" xfId="3570"/>
    <cellStyle name="20% - Accent6 22 2 2" xfId="3571"/>
    <cellStyle name="20% - Accent6 22 2 3" xfId="3572"/>
    <cellStyle name="20% - Accent6 22 3" xfId="3573"/>
    <cellStyle name="20% - Accent6 22 4" xfId="3574"/>
    <cellStyle name="20% - Accent6 22 4 2" xfId="3575"/>
    <cellStyle name="20% - Accent6 22_Sheet1" xfId="3576"/>
    <cellStyle name="20% - Accent6 23" xfId="3577"/>
    <cellStyle name="20% - Accent6 23 2" xfId="3578"/>
    <cellStyle name="20% - Accent6 23 3" xfId="3579"/>
    <cellStyle name="20% - Accent6 23 3 2" xfId="3580"/>
    <cellStyle name="20% - Accent6 23 3 3" xfId="3581"/>
    <cellStyle name="20% - Accent6 23_Sheet1" xfId="3582"/>
    <cellStyle name="20% - Accent6 24" xfId="3583"/>
    <cellStyle name="20% - Accent6 24 10" xfId="3584"/>
    <cellStyle name="20% - Accent6 24 11" xfId="3585"/>
    <cellStyle name="20% - Accent6 24 11 2" xfId="3586"/>
    <cellStyle name="20% - Accent6 24 11 2 2" xfId="39155"/>
    <cellStyle name="20% - Accent6 24 11 3" xfId="39156"/>
    <cellStyle name="20% - Accent6 24 12" xfId="3587"/>
    <cellStyle name="20% - Accent6 24 12 2" xfId="3588"/>
    <cellStyle name="20% - Accent6 24 12 2 2" xfId="39157"/>
    <cellStyle name="20% - Accent6 24 12 3" xfId="39158"/>
    <cellStyle name="20% - Accent6 24 2" xfId="3589"/>
    <cellStyle name="20% - Accent6 24 2 2" xfId="3590"/>
    <cellStyle name="20% - Accent6 24 3" xfId="3591"/>
    <cellStyle name="20% - Accent6 24 3 2" xfId="3592"/>
    <cellStyle name="20% - Accent6 24 3 2 2" xfId="3593"/>
    <cellStyle name="20% - Accent6 24 3 2 2 2" xfId="3594"/>
    <cellStyle name="20% - Accent6 24 3 2 2 2 2" xfId="39159"/>
    <cellStyle name="20% - Accent6 24 3 2 2 3" xfId="39160"/>
    <cellStyle name="20% - Accent6 24 3 2 3" xfId="3595"/>
    <cellStyle name="20% - Accent6 24 3 2 3 2" xfId="39161"/>
    <cellStyle name="20% - Accent6 24 3 2 4" xfId="39162"/>
    <cellStyle name="20% - Accent6 24 3 3" xfId="3596"/>
    <cellStyle name="20% - Accent6 24 3 3 2" xfId="3597"/>
    <cellStyle name="20% - Accent6 24 3 3 2 2" xfId="39163"/>
    <cellStyle name="20% - Accent6 24 3 3 3" xfId="39164"/>
    <cellStyle name="20% - Accent6 24 3 4" xfId="3598"/>
    <cellStyle name="20% - Accent6 24 3 4 2" xfId="39165"/>
    <cellStyle name="20% - Accent6 24 3 5" xfId="39166"/>
    <cellStyle name="20% - Accent6 24 3_Results 3rd" xfId="3599"/>
    <cellStyle name="20% - Accent6 24 4" xfId="3600"/>
    <cellStyle name="20% - Accent6 24 4 2" xfId="3601"/>
    <cellStyle name="20% - Accent6 24 4 2 2" xfId="3602"/>
    <cellStyle name="20% - Accent6 24 4 2 2 2" xfId="39167"/>
    <cellStyle name="20% - Accent6 24 4 2 3" xfId="39168"/>
    <cellStyle name="20% - Accent6 24 4 3" xfId="3603"/>
    <cellStyle name="20% - Accent6 24 4 3 2" xfId="39169"/>
    <cellStyle name="20% - Accent6 24 4 4" xfId="39170"/>
    <cellStyle name="20% - Accent6 24 5" xfId="3604"/>
    <cellStyle name="20% - Accent6 24 6" xfId="3605"/>
    <cellStyle name="20% - Accent6 24 7" xfId="3606"/>
    <cellStyle name="20% - Accent6 24 8" xfId="3607"/>
    <cellStyle name="20% - Accent6 24 9" xfId="3608"/>
    <cellStyle name="20% - Accent6 24_Basis Detail" xfId="3609"/>
    <cellStyle name="20% - Accent6 25" xfId="3610"/>
    <cellStyle name="20% - Accent6 25 2" xfId="3611"/>
    <cellStyle name="20% - Accent6 25 2 2" xfId="3612"/>
    <cellStyle name="20% - Accent6 25 3" xfId="3613"/>
    <cellStyle name="20% - Accent6 25 4" xfId="3614"/>
    <cellStyle name="20% - Accent6 25 4 2" xfId="3615"/>
    <cellStyle name="20% - Accent6 25 4 3" xfId="3616"/>
    <cellStyle name="20% - Accent6 25 5" xfId="3617"/>
    <cellStyle name="20% - Accent6 25 5 2" xfId="3618"/>
    <cellStyle name="20% - Accent6 25 5 2 2" xfId="3619"/>
    <cellStyle name="20% - Accent6 25 5 2 2 2" xfId="3620"/>
    <cellStyle name="20% - Accent6 25 5 2 2 2 2" xfId="39171"/>
    <cellStyle name="20% - Accent6 25 5 2 2 3" xfId="39172"/>
    <cellStyle name="20% - Accent6 25 5 2 3" xfId="3621"/>
    <cellStyle name="20% - Accent6 25 5 2 3 2" xfId="39173"/>
    <cellStyle name="20% - Accent6 25 5 2 4" xfId="39174"/>
    <cellStyle name="20% - Accent6 25 5 3" xfId="3622"/>
    <cellStyle name="20% - Accent6 25 5 3 2" xfId="3623"/>
    <cellStyle name="20% - Accent6 25 5 3 2 2" xfId="39175"/>
    <cellStyle name="20% - Accent6 25 5 3 3" xfId="39176"/>
    <cellStyle name="20% - Accent6 25 5 4" xfId="3624"/>
    <cellStyle name="20% - Accent6 25 5 4 2" xfId="39177"/>
    <cellStyle name="20% - Accent6 25 5 5" xfId="39178"/>
    <cellStyle name="20% - Accent6 25 5_Results 3rd" xfId="3625"/>
    <cellStyle name="20% - Accent6 25 6" xfId="3626"/>
    <cellStyle name="20% - Accent6 25 6 2" xfId="3627"/>
    <cellStyle name="20% - Accent6 25 6 2 2" xfId="3628"/>
    <cellStyle name="20% - Accent6 25 6 2 2 2" xfId="39179"/>
    <cellStyle name="20% - Accent6 25 6 2 3" xfId="39180"/>
    <cellStyle name="20% - Accent6 25 6 3" xfId="3629"/>
    <cellStyle name="20% - Accent6 25 6 3 2" xfId="39181"/>
    <cellStyle name="20% - Accent6 25 6 4" xfId="39182"/>
    <cellStyle name="20% - Accent6 25 7" xfId="3630"/>
    <cellStyle name="20% - Accent6 25 7 2" xfId="3631"/>
    <cellStyle name="20% - Accent6 25 7 2 2" xfId="39183"/>
    <cellStyle name="20% - Accent6 25 7 3" xfId="39184"/>
    <cellStyle name="20% - Accent6 25 8" xfId="3632"/>
    <cellStyle name="20% - Accent6 25 8 2" xfId="3633"/>
    <cellStyle name="20% - Accent6 25 8 2 2" xfId="39185"/>
    <cellStyle name="20% - Accent6 25 8 3" xfId="39186"/>
    <cellStyle name="20% - Accent6 25_Basis Detail" xfId="3634"/>
    <cellStyle name="20% - Accent6 26" xfId="3635"/>
    <cellStyle name="20% - Accent6 26 2" xfId="3636"/>
    <cellStyle name="20% - Accent6 26 2 2" xfId="3637"/>
    <cellStyle name="20% - Accent6 26 2 2 2" xfId="3638"/>
    <cellStyle name="20% - Accent6 26 2 2 2 2" xfId="39187"/>
    <cellStyle name="20% - Accent6 26 2 2 3" xfId="39188"/>
    <cellStyle name="20% - Accent6 26 2 3" xfId="3639"/>
    <cellStyle name="20% - Accent6 26 2 3 2" xfId="39189"/>
    <cellStyle name="20% - Accent6 26 2 4" xfId="39190"/>
    <cellStyle name="20% - Accent6 26 3" xfId="3640"/>
    <cellStyle name="20% - Accent6 26 3 2" xfId="3641"/>
    <cellStyle name="20% - Accent6 26 3 2 2" xfId="39191"/>
    <cellStyle name="20% - Accent6 26 3 3" xfId="39192"/>
    <cellStyle name="20% - Accent6 26 4" xfId="3642"/>
    <cellStyle name="20% - Accent6 26 4 2" xfId="3643"/>
    <cellStyle name="20% - Accent6 26 4 3" xfId="39193"/>
    <cellStyle name="20% - Accent6 26 5" xfId="3644"/>
    <cellStyle name="20% - Accent6 26 6" xfId="3645"/>
    <cellStyle name="20% - Accent6 26 6 2" xfId="39194"/>
    <cellStyle name="20% - Accent6 26 7" xfId="3646"/>
    <cellStyle name="20% - Accent6 26 7 2" xfId="39195"/>
    <cellStyle name="20% - Accent6 26 8" xfId="3647"/>
    <cellStyle name="20% - Accent6 26 8 2" xfId="39196"/>
    <cellStyle name="20% - Accent6 27" xfId="3648"/>
    <cellStyle name="20% - Accent6 27 2" xfId="3649"/>
    <cellStyle name="20% - Accent6 27 3" xfId="3650"/>
    <cellStyle name="20% - Accent6 27 3 2" xfId="39197"/>
    <cellStyle name="20% - Accent6 27 4" xfId="3651"/>
    <cellStyle name="20% - Accent6 28" xfId="3652"/>
    <cellStyle name="20% - Accent6 28 2" xfId="3653"/>
    <cellStyle name="20% - Accent6 29" xfId="3654"/>
    <cellStyle name="20% - Accent6 29 2" xfId="3655"/>
    <cellStyle name="20% - Accent6 3" xfId="3656"/>
    <cellStyle name="20% - Accent6 3 2" xfId="3657"/>
    <cellStyle name="20% - Accent6 3 2 2" xfId="3658"/>
    <cellStyle name="20% - Accent6 3 2 2 2" xfId="3659"/>
    <cellStyle name="20% - Accent6 3 2 3" xfId="3660"/>
    <cellStyle name="20% - Accent6 3 2 4" xfId="3661"/>
    <cellStyle name="20% - Accent6 3 2 5" xfId="3662"/>
    <cellStyle name="20% - Accent6 3 2 5 2" xfId="39198"/>
    <cellStyle name="20% - Accent6 3 2_Basis Info" xfId="3663"/>
    <cellStyle name="20% - Accent6 3 3" xfId="3664"/>
    <cellStyle name="20% - Accent6 3 3 2" xfId="3665"/>
    <cellStyle name="20% - Accent6 3 3 2 2" xfId="3666"/>
    <cellStyle name="20% - Accent6 3 3 3" xfId="3667"/>
    <cellStyle name="20% - Accent6 3 3_Sheet1" xfId="3668"/>
    <cellStyle name="20% - Accent6 3 4" xfId="3669"/>
    <cellStyle name="20% - Accent6 3 4 2" xfId="3670"/>
    <cellStyle name="20% - Accent6 3 4 2 2" xfId="39199"/>
    <cellStyle name="20% - Accent6 3 5" xfId="3671"/>
    <cellStyle name="20% - Accent6 3 5 2" xfId="3672"/>
    <cellStyle name="20% - Accent6 3 5 3" xfId="3673"/>
    <cellStyle name="20% - Accent6 3 5 3 2" xfId="39200"/>
    <cellStyle name="20% - Accent6 3 6" xfId="3674"/>
    <cellStyle name="20% - Accent6 3 6 2" xfId="39201"/>
    <cellStyle name="20% - Accent6 3 7" xfId="3675"/>
    <cellStyle name="20% - Accent6 3 7 2" xfId="39202"/>
    <cellStyle name="20% - Accent6 3 8" xfId="3676"/>
    <cellStyle name="20% - Accent6 3 8 2" xfId="39203"/>
    <cellStyle name="20% - Accent6 3 9" xfId="3677"/>
    <cellStyle name="20% - Accent6 3_Cap Software Basis Adj" xfId="3678"/>
    <cellStyle name="20% - Accent6 30" xfId="3679"/>
    <cellStyle name="20% - Accent6 30 2" xfId="3680"/>
    <cellStyle name="20% - Accent6 31" xfId="3681"/>
    <cellStyle name="20% - Accent6 31 2" xfId="3682"/>
    <cellStyle name="20% - Accent6 31 2 2" xfId="3683"/>
    <cellStyle name="20% - Accent6 31 2 2 2" xfId="3684"/>
    <cellStyle name="20% - Accent6 31 2 2 2 2" xfId="39204"/>
    <cellStyle name="20% - Accent6 31 2 2 3" xfId="39205"/>
    <cellStyle name="20% - Accent6 31 2 3" xfId="3685"/>
    <cellStyle name="20% - Accent6 31 2 3 2" xfId="39206"/>
    <cellStyle name="20% - Accent6 31 2 4" xfId="39207"/>
    <cellStyle name="20% - Accent6 31 3" xfId="3686"/>
    <cellStyle name="20% - Accent6 31 3 2" xfId="3687"/>
    <cellStyle name="20% - Accent6 31 3 2 2" xfId="39208"/>
    <cellStyle name="20% - Accent6 31 3 3" xfId="39209"/>
    <cellStyle name="20% - Accent6 31 4" xfId="3688"/>
    <cellStyle name="20% - Accent6 31 4 2" xfId="39210"/>
    <cellStyle name="20% - Accent6 31 5" xfId="3689"/>
    <cellStyle name="20% - Accent6 31 5 2" xfId="39211"/>
    <cellStyle name="20% - Accent6 31 6" xfId="39212"/>
    <cellStyle name="20% - Accent6 31_Results 3rd" xfId="3690"/>
    <cellStyle name="20% - Accent6 32" xfId="3691"/>
    <cellStyle name="20% - Accent6 32 2" xfId="3692"/>
    <cellStyle name="20% - Accent6 32 2 2" xfId="3693"/>
    <cellStyle name="20% - Accent6 32 2 2 2" xfId="3694"/>
    <cellStyle name="20% - Accent6 32 2 2 2 2" xfId="39213"/>
    <cellStyle name="20% - Accent6 32 2 2 3" xfId="39214"/>
    <cellStyle name="20% - Accent6 32 2 3" xfId="3695"/>
    <cellStyle name="20% - Accent6 32 2 3 2" xfId="39215"/>
    <cellStyle name="20% - Accent6 32 2 4" xfId="39216"/>
    <cellStyle name="20% - Accent6 32 3" xfId="3696"/>
    <cellStyle name="20% - Accent6 32 3 2" xfId="3697"/>
    <cellStyle name="20% - Accent6 32 3 2 2" xfId="39217"/>
    <cellStyle name="20% - Accent6 32 3 3" xfId="39218"/>
    <cellStyle name="20% - Accent6 32 4" xfId="3698"/>
    <cellStyle name="20% - Accent6 32 4 2" xfId="39219"/>
    <cellStyle name="20% - Accent6 32 5" xfId="3699"/>
    <cellStyle name="20% - Accent6 32 5 2" xfId="39220"/>
    <cellStyle name="20% - Accent6 32 6" xfId="39221"/>
    <cellStyle name="20% - Accent6 32_Results 3rd" xfId="3700"/>
    <cellStyle name="20% - Accent6 33" xfId="3701"/>
    <cellStyle name="20% - Accent6 33 2" xfId="3702"/>
    <cellStyle name="20% - Accent6 33 2 2" xfId="3703"/>
    <cellStyle name="20% - Accent6 33 2 2 2" xfId="3704"/>
    <cellStyle name="20% - Accent6 33 2 2 2 2" xfId="39222"/>
    <cellStyle name="20% - Accent6 33 2 2 3" xfId="39223"/>
    <cellStyle name="20% - Accent6 33 2 3" xfId="3705"/>
    <cellStyle name="20% - Accent6 33 2 3 2" xfId="39224"/>
    <cellStyle name="20% - Accent6 33 2 4" xfId="39225"/>
    <cellStyle name="20% - Accent6 33 3" xfId="3706"/>
    <cellStyle name="20% - Accent6 33 3 2" xfId="3707"/>
    <cellStyle name="20% - Accent6 33 3 2 2" xfId="39226"/>
    <cellStyle name="20% - Accent6 33 3 3" xfId="39227"/>
    <cellStyle name="20% - Accent6 33 4" xfId="3708"/>
    <cellStyle name="20% - Accent6 33 4 2" xfId="39228"/>
    <cellStyle name="20% - Accent6 33 5" xfId="3709"/>
    <cellStyle name="20% - Accent6 33 5 2" xfId="39229"/>
    <cellStyle name="20% - Accent6 33 6" xfId="39230"/>
    <cellStyle name="20% - Accent6 33_Results 3rd" xfId="3710"/>
    <cellStyle name="20% - Accent6 34" xfId="3711"/>
    <cellStyle name="20% - Accent6 34 2" xfId="3712"/>
    <cellStyle name="20% - Accent6 34 2 2" xfId="3713"/>
    <cellStyle name="20% - Accent6 34 2 2 2" xfId="39231"/>
    <cellStyle name="20% - Accent6 34 2 3" xfId="39232"/>
    <cellStyle name="20% - Accent6 34 3" xfId="3714"/>
    <cellStyle name="20% - Accent6 34 3 2" xfId="39233"/>
    <cellStyle name="20% - Accent6 34 4" xfId="39234"/>
    <cellStyle name="20% - Accent6 35" xfId="3715"/>
    <cellStyle name="20% - Accent6 35 2" xfId="3716"/>
    <cellStyle name="20% - Accent6 35 2 2" xfId="3717"/>
    <cellStyle name="20% - Accent6 35 2 2 2" xfId="39235"/>
    <cellStyle name="20% - Accent6 35 2 3" xfId="39236"/>
    <cellStyle name="20% - Accent6 35 3" xfId="3718"/>
    <cellStyle name="20% - Accent6 35 3 2" xfId="39237"/>
    <cellStyle name="20% - Accent6 35 4" xfId="39238"/>
    <cellStyle name="20% - Accent6 36" xfId="3719"/>
    <cellStyle name="20% - Accent6 36 2" xfId="3720"/>
    <cellStyle name="20% - Accent6 36 2 2" xfId="3721"/>
    <cellStyle name="20% - Accent6 36 2 2 2" xfId="39239"/>
    <cellStyle name="20% - Accent6 36 2 3" xfId="39240"/>
    <cellStyle name="20% - Accent6 36 3" xfId="3722"/>
    <cellStyle name="20% - Accent6 36 3 2" xfId="39241"/>
    <cellStyle name="20% - Accent6 36 4" xfId="39242"/>
    <cellStyle name="20% - Accent6 37" xfId="3723"/>
    <cellStyle name="20% - Accent6 37 2" xfId="3724"/>
    <cellStyle name="20% - Accent6 37 2 2" xfId="3725"/>
    <cellStyle name="20% - Accent6 37 2 2 2" xfId="39243"/>
    <cellStyle name="20% - Accent6 37 2 3" xfId="39244"/>
    <cellStyle name="20% - Accent6 37 3" xfId="3726"/>
    <cellStyle name="20% - Accent6 37 3 2" xfId="39245"/>
    <cellStyle name="20% - Accent6 37 4" xfId="39246"/>
    <cellStyle name="20% - Accent6 38" xfId="3727"/>
    <cellStyle name="20% - Accent6 38 2" xfId="3728"/>
    <cellStyle name="20% - Accent6 38 2 2" xfId="3729"/>
    <cellStyle name="20% - Accent6 38 2 2 2" xfId="39247"/>
    <cellStyle name="20% - Accent6 38 2 3" xfId="39248"/>
    <cellStyle name="20% - Accent6 38 3" xfId="3730"/>
    <cellStyle name="20% - Accent6 38 3 2" xfId="39249"/>
    <cellStyle name="20% - Accent6 38 4" xfId="39250"/>
    <cellStyle name="20% - Accent6 39" xfId="3731"/>
    <cellStyle name="20% - Accent6 39 2" xfId="3732"/>
    <cellStyle name="20% - Accent6 39 2 2" xfId="3733"/>
    <cellStyle name="20% - Accent6 39 2 2 2" xfId="39251"/>
    <cellStyle name="20% - Accent6 39 2 3" xfId="39252"/>
    <cellStyle name="20% - Accent6 39 3" xfId="3734"/>
    <cellStyle name="20% - Accent6 39 3 2" xfId="39253"/>
    <cellStyle name="20% - Accent6 39 4" xfId="39254"/>
    <cellStyle name="20% - Accent6 4" xfId="3735"/>
    <cellStyle name="20% - Accent6 4 2" xfId="3736"/>
    <cellStyle name="20% - Accent6 4 2 2" xfId="3737"/>
    <cellStyle name="20% - Accent6 4 2 2 2" xfId="3738"/>
    <cellStyle name="20% - Accent6 4 2 3" xfId="3739"/>
    <cellStyle name="20% - Accent6 4 2 4" xfId="3740"/>
    <cellStyle name="20% - Accent6 4 2_Basis Info" xfId="3741"/>
    <cellStyle name="20% - Accent6 4 3" xfId="3742"/>
    <cellStyle name="20% - Accent6 4 4" xfId="3743"/>
    <cellStyle name="20% - Accent6 4 4 2" xfId="3744"/>
    <cellStyle name="20% - Accent6 4 4 3" xfId="3745"/>
    <cellStyle name="20% - Accent6 4 4 3 2" xfId="39255"/>
    <cellStyle name="20% - Accent6 4 5" xfId="3746"/>
    <cellStyle name="20% - Accent6 4 5 2" xfId="39256"/>
    <cellStyle name="20% - Accent6 4 6" xfId="3747"/>
    <cellStyle name="20% - Accent6 4 6 2" xfId="39257"/>
    <cellStyle name="20% - Accent6 4 7" xfId="3748"/>
    <cellStyle name="20% - Accent6 4 7 2" xfId="39258"/>
    <cellStyle name="20% - Accent6 4 8" xfId="3749"/>
    <cellStyle name="20% - Accent6 4 8 2" xfId="39259"/>
    <cellStyle name="20% - Accent6 4 9" xfId="3750"/>
    <cellStyle name="20% - Accent6 4 9 2" xfId="39260"/>
    <cellStyle name="20% - Accent6 4_Cap Software Basis Adj" xfId="3751"/>
    <cellStyle name="20% - Accent6 40" xfId="3752"/>
    <cellStyle name="20% - Accent6 40 2" xfId="3753"/>
    <cellStyle name="20% - Accent6 40 2 2" xfId="3754"/>
    <cellStyle name="20% - Accent6 40 2 2 2" xfId="39261"/>
    <cellStyle name="20% - Accent6 40 2 3" xfId="39262"/>
    <cellStyle name="20% - Accent6 40 3" xfId="3755"/>
    <cellStyle name="20% - Accent6 40 3 2" xfId="39263"/>
    <cellStyle name="20% - Accent6 40 4" xfId="39264"/>
    <cellStyle name="20% - Accent6 41" xfId="3756"/>
    <cellStyle name="20% - Accent6 41 2" xfId="3757"/>
    <cellStyle name="20% - Accent6 41 2 2" xfId="3758"/>
    <cellStyle name="20% - Accent6 41 2 2 2" xfId="39265"/>
    <cellStyle name="20% - Accent6 41 2 3" xfId="39266"/>
    <cellStyle name="20% - Accent6 41 3" xfId="3759"/>
    <cellStyle name="20% - Accent6 41 3 2" xfId="39267"/>
    <cellStyle name="20% - Accent6 41 4" xfId="39268"/>
    <cellStyle name="20% - Accent6 42" xfId="3760"/>
    <cellStyle name="20% - Accent6 42 2" xfId="3761"/>
    <cellStyle name="20% - Accent6 42 2 2" xfId="3762"/>
    <cellStyle name="20% - Accent6 42 2 2 2" xfId="39269"/>
    <cellStyle name="20% - Accent6 42 2 3" xfId="39270"/>
    <cellStyle name="20% - Accent6 42 3" xfId="3763"/>
    <cellStyle name="20% - Accent6 42 3 2" xfId="39271"/>
    <cellStyle name="20% - Accent6 42 4" xfId="39272"/>
    <cellStyle name="20% - Accent6 43" xfId="3764"/>
    <cellStyle name="20% - Accent6 43 2" xfId="3765"/>
    <cellStyle name="20% - Accent6 43 2 2" xfId="3766"/>
    <cellStyle name="20% - Accent6 43 2 2 2" xfId="39273"/>
    <cellStyle name="20% - Accent6 43 2 3" xfId="39274"/>
    <cellStyle name="20% - Accent6 43 3" xfId="3767"/>
    <cellStyle name="20% - Accent6 43 3 2" xfId="39275"/>
    <cellStyle name="20% - Accent6 43 4" xfId="39276"/>
    <cellStyle name="20% - Accent6 44" xfId="3768"/>
    <cellStyle name="20% - Accent6 44 2" xfId="3769"/>
    <cellStyle name="20% - Accent6 44 2 2" xfId="3770"/>
    <cellStyle name="20% - Accent6 44 2 2 2" xfId="39277"/>
    <cellStyle name="20% - Accent6 44 2 3" xfId="39278"/>
    <cellStyle name="20% - Accent6 44 3" xfId="3771"/>
    <cellStyle name="20% - Accent6 44 3 2" xfId="39279"/>
    <cellStyle name="20% - Accent6 44 4" xfId="39280"/>
    <cellStyle name="20% - Accent6 45" xfId="3772"/>
    <cellStyle name="20% - Accent6 45 2" xfId="3773"/>
    <cellStyle name="20% - Accent6 45 2 2" xfId="3774"/>
    <cellStyle name="20% - Accent6 45 2 2 2" xfId="39281"/>
    <cellStyle name="20% - Accent6 45 2 3" xfId="39282"/>
    <cellStyle name="20% - Accent6 45 3" xfId="3775"/>
    <cellStyle name="20% - Accent6 45 3 2" xfId="39283"/>
    <cellStyle name="20% - Accent6 45 4" xfId="39284"/>
    <cellStyle name="20% - Accent6 46" xfId="3776"/>
    <cellStyle name="20% - Accent6 46 2" xfId="3777"/>
    <cellStyle name="20% - Accent6 46 2 2" xfId="3778"/>
    <cellStyle name="20% - Accent6 46 2 2 2" xfId="39285"/>
    <cellStyle name="20% - Accent6 46 2 3" xfId="39286"/>
    <cellStyle name="20% - Accent6 46 3" xfId="3779"/>
    <cellStyle name="20% - Accent6 46 3 2" xfId="39287"/>
    <cellStyle name="20% - Accent6 46 4" xfId="39288"/>
    <cellStyle name="20% - Accent6 47" xfId="3780"/>
    <cellStyle name="20% - Accent6 47 2" xfId="3781"/>
    <cellStyle name="20% - Accent6 47 2 2" xfId="3782"/>
    <cellStyle name="20% - Accent6 47 2 2 2" xfId="39289"/>
    <cellStyle name="20% - Accent6 47 2 3" xfId="39290"/>
    <cellStyle name="20% - Accent6 47 3" xfId="3783"/>
    <cellStyle name="20% - Accent6 47 3 2" xfId="39291"/>
    <cellStyle name="20% - Accent6 47 4" xfId="39292"/>
    <cellStyle name="20% - Accent6 48" xfId="3784"/>
    <cellStyle name="20% - Accent6 48 2" xfId="3785"/>
    <cellStyle name="20% - Accent6 48 2 2" xfId="3786"/>
    <cellStyle name="20% - Accent6 48 2 2 2" xfId="39293"/>
    <cellStyle name="20% - Accent6 48 2 3" xfId="39294"/>
    <cellStyle name="20% - Accent6 48 3" xfId="3787"/>
    <cellStyle name="20% - Accent6 48 3 2" xfId="39295"/>
    <cellStyle name="20% - Accent6 48 4" xfId="39296"/>
    <cellStyle name="20% - Accent6 49" xfId="3788"/>
    <cellStyle name="20% - Accent6 49 2" xfId="3789"/>
    <cellStyle name="20% - Accent6 49 2 2" xfId="3790"/>
    <cellStyle name="20% - Accent6 49 2 2 2" xfId="39297"/>
    <cellStyle name="20% - Accent6 49 2 3" xfId="39298"/>
    <cellStyle name="20% - Accent6 49 3" xfId="3791"/>
    <cellStyle name="20% - Accent6 49 3 2" xfId="39299"/>
    <cellStyle name="20% - Accent6 49 4" xfId="39300"/>
    <cellStyle name="20% - Accent6 5" xfId="3792"/>
    <cellStyle name="20% - Accent6 5 2" xfId="3793"/>
    <cellStyle name="20% - Accent6 5 2 2" xfId="3794"/>
    <cellStyle name="20% - Accent6 5 2 3" xfId="3795"/>
    <cellStyle name="20% - Accent6 5 3" xfId="3796"/>
    <cellStyle name="20% - Accent6 5 4" xfId="3797"/>
    <cellStyle name="20% - Accent6 5 4 2" xfId="39301"/>
    <cellStyle name="20% - Accent6 5_Cap Software Basis Adj" xfId="3798"/>
    <cellStyle name="20% - Accent6 50" xfId="3799"/>
    <cellStyle name="20% - Accent6 50 2" xfId="3800"/>
    <cellStyle name="20% - Accent6 50 2 2" xfId="3801"/>
    <cellStyle name="20% - Accent6 50 2 2 2" xfId="39302"/>
    <cellStyle name="20% - Accent6 50 2 3" xfId="39303"/>
    <cellStyle name="20% - Accent6 50 3" xfId="3802"/>
    <cellStyle name="20% - Accent6 50 3 2" xfId="39304"/>
    <cellStyle name="20% - Accent6 50 4" xfId="39305"/>
    <cellStyle name="20% - Accent6 51" xfId="3803"/>
    <cellStyle name="20% - Accent6 51 2" xfId="3804"/>
    <cellStyle name="20% - Accent6 51 2 2" xfId="3805"/>
    <cellStyle name="20% - Accent6 51 2 2 2" xfId="39306"/>
    <cellStyle name="20% - Accent6 51 2 3" xfId="39307"/>
    <cellStyle name="20% - Accent6 51 3" xfId="3806"/>
    <cellStyle name="20% - Accent6 51 3 2" xfId="39308"/>
    <cellStyle name="20% - Accent6 51 4" xfId="39309"/>
    <cellStyle name="20% - Accent6 52" xfId="3807"/>
    <cellStyle name="20% - Accent6 52 2" xfId="3808"/>
    <cellStyle name="20% - Accent6 52 2 2" xfId="3809"/>
    <cellStyle name="20% - Accent6 52 2 2 2" xfId="39310"/>
    <cellStyle name="20% - Accent6 52 2 3" xfId="39311"/>
    <cellStyle name="20% - Accent6 52 3" xfId="3810"/>
    <cellStyle name="20% - Accent6 52 3 2" xfId="39312"/>
    <cellStyle name="20% - Accent6 52 4" xfId="39313"/>
    <cellStyle name="20% - Accent6 53" xfId="3811"/>
    <cellStyle name="20% - Accent6 53 2" xfId="3812"/>
    <cellStyle name="20% - Accent6 53 2 2" xfId="3813"/>
    <cellStyle name="20% - Accent6 53 2 2 2" xfId="39314"/>
    <cellStyle name="20% - Accent6 53 2 3" xfId="39315"/>
    <cellStyle name="20% - Accent6 53 3" xfId="3814"/>
    <cellStyle name="20% - Accent6 53 3 2" xfId="39316"/>
    <cellStyle name="20% - Accent6 53 4" xfId="39317"/>
    <cellStyle name="20% - Accent6 54" xfId="3815"/>
    <cellStyle name="20% - Accent6 54 2" xfId="3816"/>
    <cellStyle name="20% - Accent6 54 2 2" xfId="3817"/>
    <cellStyle name="20% - Accent6 54 2 2 2" xfId="39318"/>
    <cellStyle name="20% - Accent6 54 2 3" xfId="39319"/>
    <cellStyle name="20% - Accent6 54 3" xfId="3818"/>
    <cellStyle name="20% - Accent6 54 3 2" xfId="39320"/>
    <cellStyle name="20% - Accent6 54 4" xfId="39321"/>
    <cellStyle name="20% - Accent6 55" xfId="3819"/>
    <cellStyle name="20% - Accent6 55 2" xfId="3820"/>
    <cellStyle name="20% - Accent6 55 2 2" xfId="3821"/>
    <cellStyle name="20% - Accent6 55 2 2 2" xfId="39322"/>
    <cellStyle name="20% - Accent6 55 2 3" xfId="39323"/>
    <cellStyle name="20% - Accent6 55 3" xfId="3822"/>
    <cellStyle name="20% - Accent6 55 3 2" xfId="39324"/>
    <cellStyle name="20% - Accent6 55 4" xfId="39325"/>
    <cellStyle name="20% - Accent6 56" xfId="3823"/>
    <cellStyle name="20% - Accent6 56 2" xfId="3824"/>
    <cellStyle name="20% - Accent6 56 2 2" xfId="3825"/>
    <cellStyle name="20% - Accent6 56 2 2 2" xfId="39326"/>
    <cellStyle name="20% - Accent6 56 2 3" xfId="39327"/>
    <cellStyle name="20% - Accent6 56 3" xfId="3826"/>
    <cellStyle name="20% - Accent6 56 3 2" xfId="39328"/>
    <cellStyle name="20% - Accent6 56 4" xfId="39329"/>
    <cellStyle name="20% - Accent6 57" xfId="3827"/>
    <cellStyle name="20% - Accent6 57 2" xfId="3828"/>
    <cellStyle name="20% - Accent6 57 2 2" xfId="39330"/>
    <cellStyle name="20% - Accent6 57 3" xfId="39331"/>
    <cellStyle name="20% - Accent6 58" xfId="3829"/>
    <cellStyle name="20% - Accent6 58 2" xfId="3830"/>
    <cellStyle name="20% - Accent6 58 2 2" xfId="39332"/>
    <cellStyle name="20% - Accent6 58 3" xfId="39333"/>
    <cellStyle name="20% - Accent6 59" xfId="3831"/>
    <cellStyle name="20% - Accent6 59 2" xfId="3832"/>
    <cellStyle name="20% - Accent6 59 2 2" xfId="39334"/>
    <cellStyle name="20% - Accent6 59 3" xfId="39335"/>
    <cellStyle name="20% - Accent6 6" xfId="3833"/>
    <cellStyle name="20% - Accent6 6 2" xfId="3834"/>
    <cellStyle name="20% - Accent6 6 2 2" xfId="3835"/>
    <cellStyle name="20% - Accent6 6 2 2 2" xfId="3836"/>
    <cellStyle name="20% - Accent6 6 2 3" xfId="3837"/>
    <cellStyle name="20% - Accent6 6 2 3 2" xfId="3838"/>
    <cellStyle name="20% - Accent6 6 2 4" xfId="3839"/>
    <cellStyle name="20% - Accent6 6 2 5" xfId="3840"/>
    <cellStyle name="20% - Accent6 6 2_Basis Info" xfId="3841"/>
    <cellStyle name="20% - Accent6 6 3" xfId="3842"/>
    <cellStyle name="20% - Accent6 6 4" xfId="3843"/>
    <cellStyle name="20% - Accent6 6 4 2" xfId="3844"/>
    <cellStyle name="20% - Accent6 6 5" xfId="3845"/>
    <cellStyle name="20% - Accent6 6 5 2" xfId="39336"/>
    <cellStyle name="20% - Accent6 6 6" xfId="3846"/>
    <cellStyle name="20% - Accent6 6 6 2" xfId="39337"/>
    <cellStyle name="20% - Accent6 6_Sheet1" xfId="3847"/>
    <cellStyle name="20% - Accent6 60" xfId="3848"/>
    <cellStyle name="20% - Accent6 60 2" xfId="3849"/>
    <cellStyle name="20% - Accent6 60 2 2" xfId="39338"/>
    <cellStyle name="20% - Accent6 60 3" xfId="39339"/>
    <cellStyle name="20% - Accent6 61" xfId="3850"/>
    <cellStyle name="20% - Accent6 61 2" xfId="3851"/>
    <cellStyle name="20% - Accent6 61 2 2" xfId="39340"/>
    <cellStyle name="20% - Accent6 61 3" xfId="39341"/>
    <cellStyle name="20% - Accent6 62" xfId="3852"/>
    <cellStyle name="20% - Accent6 62 2" xfId="3853"/>
    <cellStyle name="20% - Accent6 62 2 2" xfId="39342"/>
    <cellStyle name="20% - Accent6 62 3" xfId="39343"/>
    <cellStyle name="20% - Accent6 63" xfId="3854"/>
    <cellStyle name="20% - Accent6 63 2" xfId="3855"/>
    <cellStyle name="20% - Accent6 63 2 2" xfId="39344"/>
    <cellStyle name="20% - Accent6 63 3" xfId="39345"/>
    <cellStyle name="20% - Accent6 64" xfId="3856"/>
    <cellStyle name="20% - Accent6 64 2" xfId="3857"/>
    <cellStyle name="20% - Accent6 64 2 2" xfId="39346"/>
    <cellStyle name="20% - Accent6 64 3" xfId="39347"/>
    <cellStyle name="20% - Accent6 65" xfId="3858"/>
    <cellStyle name="20% - Accent6 65 2" xfId="3859"/>
    <cellStyle name="20% - Accent6 65 2 2" xfId="39348"/>
    <cellStyle name="20% - Accent6 65 3" xfId="39349"/>
    <cellStyle name="20% - Accent6 66" xfId="3860"/>
    <cellStyle name="20% - Accent6 66 2" xfId="3861"/>
    <cellStyle name="20% - Accent6 66 2 2" xfId="39350"/>
    <cellStyle name="20% - Accent6 66 3" xfId="39351"/>
    <cellStyle name="20% - Accent6 67" xfId="3862"/>
    <cellStyle name="20% - Accent6 67 2" xfId="3863"/>
    <cellStyle name="20% - Accent6 67 2 2" xfId="39352"/>
    <cellStyle name="20% - Accent6 67 3" xfId="39353"/>
    <cellStyle name="20% - Accent6 68" xfId="3864"/>
    <cellStyle name="20% - Accent6 68 2" xfId="3865"/>
    <cellStyle name="20% - Accent6 68 2 2" xfId="39354"/>
    <cellStyle name="20% - Accent6 68 3" xfId="39355"/>
    <cellStyle name="20% - Accent6 69" xfId="3866"/>
    <cellStyle name="20% - Accent6 69 2" xfId="3867"/>
    <cellStyle name="20% - Accent6 69 2 2" xfId="39356"/>
    <cellStyle name="20% - Accent6 69 3" xfId="39357"/>
    <cellStyle name="20% - Accent6 7" xfId="3868"/>
    <cellStyle name="20% - Accent6 7 2" xfId="3869"/>
    <cellStyle name="20% - Accent6 7 2 2" xfId="3870"/>
    <cellStyle name="20% - Accent6 7 2 3" xfId="3871"/>
    <cellStyle name="20% - Accent6 7 3" xfId="3872"/>
    <cellStyle name="20% - Accent6 7 4" xfId="3873"/>
    <cellStyle name="20% - Accent6 7 4 2" xfId="3874"/>
    <cellStyle name="20% - Accent6 7 5" xfId="3875"/>
    <cellStyle name="20% - Accent6 7 5 2" xfId="39358"/>
    <cellStyle name="20% - Accent6 7_Sheet1" xfId="3876"/>
    <cellStyle name="20% - Accent6 70" xfId="3877"/>
    <cellStyle name="20% - Accent6 70 2" xfId="39359"/>
    <cellStyle name="20% - Accent6 71" xfId="3878"/>
    <cellStyle name="20% - Accent6 71 2" xfId="39360"/>
    <cellStyle name="20% - Accent6 72" xfId="3879"/>
    <cellStyle name="20% - Accent6 72 2" xfId="39361"/>
    <cellStyle name="20% - Accent6 73" xfId="3880"/>
    <cellStyle name="20% - Accent6 73 2" xfId="39362"/>
    <cellStyle name="20% - Accent6 74" xfId="3881"/>
    <cellStyle name="20% - Accent6 74 2" xfId="39363"/>
    <cellStyle name="20% - Accent6 75" xfId="3882"/>
    <cellStyle name="20% - Accent6 75 2" xfId="39364"/>
    <cellStyle name="20% - Accent6 76" xfId="3883"/>
    <cellStyle name="20% - Accent6 76 2" xfId="39365"/>
    <cellStyle name="20% - Accent6 77" xfId="3884"/>
    <cellStyle name="20% - Accent6 77 2" xfId="39366"/>
    <cellStyle name="20% - Accent6 78" xfId="3885"/>
    <cellStyle name="20% - Accent6 78 2" xfId="39367"/>
    <cellStyle name="20% - Accent6 79" xfId="3886"/>
    <cellStyle name="20% - Accent6 79 2" xfId="39368"/>
    <cellStyle name="20% - Accent6 8" xfId="3887"/>
    <cellStyle name="20% - Accent6 8 2" xfId="3888"/>
    <cellStyle name="20% - Accent6 8 2 2" xfId="3889"/>
    <cellStyle name="20% - Accent6 8 2 3" xfId="3890"/>
    <cellStyle name="20% - Accent6 8 3" xfId="3891"/>
    <cellStyle name="20% - Accent6 8 4" xfId="3892"/>
    <cellStyle name="20% - Accent6 8 4 2" xfId="3893"/>
    <cellStyle name="20% - Accent6 8 5" xfId="3894"/>
    <cellStyle name="20% - Accent6 8 5 2" xfId="39369"/>
    <cellStyle name="20% - Accent6 8_Sheet1" xfId="3895"/>
    <cellStyle name="20% - Accent6 80" xfId="3896"/>
    <cellStyle name="20% - Accent6 80 2" xfId="39370"/>
    <cellStyle name="20% - Accent6 81" xfId="3897"/>
    <cellStyle name="20% - Accent6 81 2" xfId="39371"/>
    <cellStyle name="20% - Accent6 82" xfId="3898"/>
    <cellStyle name="20% - Accent6 82 2" xfId="39372"/>
    <cellStyle name="20% - Accent6 83" xfId="3899"/>
    <cellStyle name="20% - Accent6 83 2" xfId="39373"/>
    <cellStyle name="20% - Accent6 84" xfId="3900"/>
    <cellStyle name="20% - Accent6 85" xfId="12"/>
    <cellStyle name="20% - Accent6 9" xfId="3901"/>
    <cellStyle name="20% - Accent6 9 2" xfId="3902"/>
    <cellStyle name="20% - Accent6 9 2 2" xfId="3903"/>
    <cellStyle name="20% - Accent6 9 2 3" xfId="3904"/>
    <cellStyle name="20% - Accent6 9 3" xfId="3905"/>
    <cellStyle name="20% - Accent6 9 4" xfId="3906"/>
    <cellStyle name="20% - Accent6 9 4 2" xfId="3907"/>
    <cellStyle name="20% - Accent6 9 5" xfId="3908"/>
    <cellStyle name="20% - Accent6 9 5 2" xfId="39374"/>
    <cellStyle name="20% - Accent6 9_Sheet1" xfId="3909"/>
    <cellStyle name="40% - Accent1" xfId="49522" builtinId="31" customBuiltin="1"/>
    <cellStyle name="40% - Accent1 10" xfId="3910"/>
    <cellStyle name="40% - Accent1 10 2" xfId="3911"/>
    <cellStyle name="40% - Accent1 10 2 2" xfId="3912"/>
    <cellStyle name="40% - Accent1 10 2 3" xfId="3913"/>
    <cellStyle name="40% - Accent1 10 3" xfId="3914"/>
    <cellStyle name="40% - Accent1 10 4" xfId="3915"/>
    <cellStyle name="40% - Accent1 10 4 2" xfId="3916"/>
    <cellStyle name="40% - Accent1 10_Sheet1" xfId="3917"/>
    <cellStyle name="40% - Accent1 11" xfId="3918"/>
    <cellStyle name="40% - Accent1 11 2" xfId="3919"/>
    <cellStyle name="40% - Accent1 11 2 2" xfId="3920"/>
    <cellStyle name="40% - Accent1 11 2 3" xfId="3921"/>
    <cellStyle name="40% - Accent1 11 3" xfId="3922"/>
    <cellStyle name="40% - Accent1 11 4" xfId="3923"/>
    <cellStyle name="40% - Accent1 11 4 2" xfId="3924"/>
    <cellStyle name="40% - Accent1 11_Sheet1" xfId="3925"/>
    <cellStyle name="40% - Accent1 12" xfId="3926"/>
    <cellStyle name="40% - Accent1 12 2" xfId="3927"/>
    <cellStyle name="40% - Accent1 12 2 2" xfId="3928"/>
    <cellStyle name="40% - Accent1 12 2 3" xfId="3929"/>
    <cellStyle name="40% - Accent1 12 3" xfId="3930"/>
    <cellStyle name="40% - Accent1 12 4" xfId="3931"/>
    <cellStyle name="40% - Accent1 12 4 2" xfId="3932"/>
    <cellStyle name="40% - Accent1 12_Sheet1" xfId="3933"/>
    <cellStyle name="40% - Accent1 13" xfId="3934"/>
    <cellStyle name="40% - Accent1 13 2" xfId="3935"/>
    <cellStyle name="40% - Accent1 13 2 2" xfId="3936"/>
    <cellStyle name="40% - Accent1 13 2 3" xfId="3937"/>
    <cellStyle name="40% - Accent1 13 3" xfId="3938"/>
    <cellStyle name="40% - Accent1 13 4" xfId="3939"/>
    <cellStyle name="40% - Accent1 13 4 2" xfId="3940"/>
    <cellStyle name="40% - Accent1 13_Sheet1" xfId="3941"/>
    <cellStyle name="40% - Accent1 14" xfId="3942"/>
    <cellStyle name="40% - Accent1 14 2" xfId="3943"/>
    <cellStyle name="40% - Accent1 14 2 2" xfId="3944"/>
    <cellStyle name="40% - Accent1 14 2 3" xfId="3945"/>
    <cellStyle name="40% - Accent1 14 3" xfId="3946"/>
    <cellStyle name="40% - Accent1 14 4" xfId="3947"/>
    <cellStyle name="40% - Accent1 14 4 2" xfId="3948"/>
    <cellStyle name="40% - Accent1 14_Sheet1" xfId="3949"/>
    <cellStyle name="40% - Accent1 15" xfId="3950"/>
    <cellStyle name="40% - Accent1 15 2" xfId="3951"/>
    <cellStyle name="40% - Accent1 15 2 2" xfId="3952"/>
    <cellStyle name="40% - Accent1 15 2 3" xfId="3953"/>
    <cellStyle name="40% - Accent1 15 3" xfId="3954"/>
    <cellStyle name="40% - Accent1 15 4" xfId="3955"/>
    <cellStyle name="40% - Accent1 15 4 2" xfId="3956"/>
    <cellStyle name="40% - Accent1 15_Sheet1" xfId="3957"/>
    <cellStyle name="40% - Accent1 16" xfId="3958"/>
    <cellStyle name="40% - Accent1 16 2" xfId="3959"/>
    <cellStyle name="40% - Accent1 16 2 2" xfId="3960"/>
    <cellStyle name="40% - Accent1 16 2 3" xfId="3961"/>
    <cellStyle name="40% - Accent1 16 3" xfId="3962"/>
    <cellStyle name="40% - Accent1 16 4" xfId="3963"/>
    <cellStyle name="40% - Accent1 16 4 2" xfId="3964"/>
    <cellStyle name="40% - Accent1 16_Sheet1" xfId="3965"/>
    <cellStyle name="40% - Accent1 17" xfId="3966"/>
    <cellStyle name="40% - Accent1 17 2" xfId="3967"/>
    <cellStyle name="40% - Accent1 17 2 2" xfId="3968"/>
    <cellStyle name="40% - Accent1 17 2 3" xfId="3969"/>
    <cellStyle name="40% - Accent1 17 3" xfId="3970"/>
    <cellStyle name="40% - Accent1 17 4" xfId="3971"/>
    <cellStyle name="40% - Accent1 17 4 2" xfId="3972"/>
    <cellStyle name="40% - Accent1 17_Sheet1" xfId="3973"/>
    <cellStyle name="40% - Accent1 18" xfId="3974"/>
    <cellStyle name="40% - Accent1 18 2" xfId="3975"/>
    <cellStyle name="40% - Accent1 18 2 2" xfId="3976"/>
    <cellStyle name="40% - Accent1 18 2 3" xfId="3977"/>
    <cellStyle name="40% - Accent1 18 3" xfId="3978"/>
    <cellStyle name="40% - Accent1 18 4" xfId="3979"/>
    <cellStyle name="40% - Accent1 18 4 2" xfId="3980"/>
    <cellStyle name="40% - Accent1 18_Sheet1" xfId="3981"/>
    <cellStyle name="40% - Accent1 19" xfId="3982"/>
    <cellStyle name="40% - Accent1 19 2" xfId="3983"/>
    <cellStyle name="40% - Accent1 19 2 2" xfId="3984"/>
    <cellStyle name="40% - Accent1 19 2 3" xfId="3985"/>
    <cellStyle name="40% - Accent1 19 3" xfId="3986"/>
    <cellStyle name="40% - Accent1 19 4" xfId="3987"/>
    <cellStyle name="40% - Accent1 19 4 2" xfId="3988"/>
    <cellStyle name="40% - Accent1 19_Sheet1" xfId="3989"/>
    <cellStyle name="40% - Accent1 2" xfId="15"/>
    <cellStyle name="40% - Accent1 2 10" xfId="3990"/>
    <cellStyle name="40% - Accent1 2 10 2" xfId="3991"/>
    <cellStyle name="40% - Accent1 2 10 2 2" xfId="39375"/>
    <cellStyle name="40% - Accent1 2 10 3" xfId="39376"/>
    <cellStyle name="40% - Accent1 2 11" xfId="3992"/>
    <cellStyle name="40% - Accent1 2 11 2" xfId="39377"/>
    <cellStyle name="40% - Accent1 2 12" xfId="3993"/>
    <cellStyle name="40% - Accent1 2 12 2" xfId="39378"/>
    <cellStyle name="40% - Accent1 2 13" xfId="3994"/>
    <cellStyle name="40% - Accent1 2 14" xfId="3995"/>
    <cellStyle name="40% - Accent1 2 14 2" xfId="39379"/>
    <cellStyle name="40% - Accent1 2 2" xfId="526"/>
    <cellStyle name="40% - Accent1 2 2 2" xfId="3996"/>
    <cellStyle name="40% - Accent1 2 2 2 2" xfId="3997"/>
    <cellStyle name="40% - Accent1 2 2 2 2 2" xfId="39380"/>
    <cellStyle name="40% - Accent1 2 2 3" xfId="3998"/>
    <cellStyle name="40% - Accent1 2 2 3 2" xfId="3999"/>
    <cellStyle name="40% - Accent1 2 2 3 3" xfId="4000"/>
    <cellStyle name="40% - Accent1 2 2 4" xfId="4001"/>
    <cellStyle name="40% - Accent1 2 2 4 2" xfId="4002"/>
    <cellStyle name="40% - Accent1 2 2 5" xfId="4003"/>
    <cellStyle name="40% - Accent1 2 2 6" xfId="4004"/>
    <cellStyle name="40% - Accent1 2 2 7" xfId="4005"/>
    <cellStyle name="40% - Accent1 2 2 7 2" xfId="39381"/>
    <cellStyle name="40% - Accent1 2 2_Basis Info" xfId="4006"/>
    <cellStyle name="40% - Accent1 2 3" xfId="527"/>
    <cellStyle name="40% - Accent1 2 3 10" xfId="4007"/>
    <cellStyle name="40% - Accent1 2 3 11" xfId="4008"/>
    <cellStyle name="40% - Accent1 2 3 11 2" xfId="39382"/>
    <cellStyle name="40% - Accent1 2 3 12" xfId="4009"/>
    <cellStyle name="40% - Accent1 2 3 12 2" xfId="39383"/>
    <cellStyle name="40% - Accent1 2 3 13" xfId="4010"/>
    <cellStyle name="40% - Accent1 2 3 13 2" xfId="39384"/>
    <cellStyle name="40% - Accent1 2 3 14" xfId="49264"/>
    <cellStyle name="40% - Accent1 2 3 2" xfId="4011"/>
    <cellStyle name="40% - Accent1 2 3 2 2" xfId="4012"/>
    <cellStyle name="40% - Accent1 2 3 2 2 2" xfId="4013"/>
    <cellStyle name="40% - Accent1 2 3 2 3" xfId="4014"/>
    <cellStyle name="40% - Accent1 2 3 2 3 2" xfId="4015"/>
    <cellStyle name="40% - Accent1 2 3 2 3 2 2" xfId="4016"/>
    <cellStyle name="40% - Accent1 2 3 2 3 2 2 2" xfId="39385"/>
    <cellStyle name="40% - Accent1 2 3 2 3 2 3" xfId="39386"/>
    <cellStyle name="40% - Accent1 2 3 2 3 3" xfId="4017"/>
    <cellStyle name="40% - Accent1 2 3 2 3 3 2" xfId="39387"/>
    <cellStyle name="40% - Accent1 2 3 2 3 4" xfId="39388"/>
    <cellStyle name="40% - Accent1 2 3 2 4" xfId="4018"/>
    <cellStyle name="40% - Accent1 2 3 2 4 2" xfId="4019"/>
    <cellStyle name="40% - Accent1 2 3 2 4 2 2" xfId="39389"/>
    <cellStyle name="40% - Accent1 2 3 2 4 3" xfId="39390"/>
    <cellStyle name="40% - Accent1 2 3 2 5" xfId="4020"/>
    <cellStyle name="40% - Accent1 2 3 2 5 2" xfId="4021"/>
    <cellStyle name="40% - Accent1 2 3 2 5 3" xfId="39391"/>
    <cellStyle name="40% - Accent1 2 3 2 6" xfId="4022"/>
    <cellStyle name="40% - Accent1 2 3 2 7" xfId="4023"/>
    <cellStyle name="40% - Accent1 2 3 2 7 2" xfId="39392"/>
    <cellStyle name="40% - Accent1 2 3 2 8" xfId="4024"/>
    <cellStyle name="40% - Accent1 2 3 2 8 2" xfId="39393"/>
    <cellStyle name="40% - Accent1 2 3 2 9" xfId="4025"/>
    <cellStyle name="40% - Accent1 2 3 2 9 2" xfId="39394"/>
    <cellStyle name="40% - Accent1 2 3 2_Basis Info" xfId="4026"/>
    <cellStyle name="40% - Accent1 2 3 3" xfId="4027"/>
    <cellStyle name="40% - Accent1 2 3 3 2" xfId="4028"/>
    <cellStyle name="40% - Accent1 2 3 4" xfId="4029"/>
    <cellStyle name="40% - Accent1 2 3 5" xfId="4030"/>
    <cellStyle name="40% - Accent1 2 3 5 2" xfId="4031"/>
    <cellStyle name="40% - Accent1 2 3 5 2 2" xfId="4032"/>
    <cellStyle name="40% - Accent1 2 3 5 2 2 2" xfId="39395"/>
    <cellStyle name="40% - Accent1 2 3 5 2 3" xfId="39396"/>
    <cellStyle name="40% - Accent1 2 3 5 3" xfId="4033"/>
    <cellStyle name="40% - Accent1 2 3 5 3 2" xfId="39397"/>
    <cellStyle name="40% - Accent1 2 3 5 4" xfId="39398"/>
    <cellStyle name="40% - Accent1 2 3 6" xfId="4034"/>
    <cellStyle name="40% - Accent1 2 3 6 2" xfId="4035"/>
    <cellStyle name="40% - Accent1 2 3 6 2 2" xfId="39399"/>
    <cellStyle name="40% - Accent1 2 3 6 3" xfId="39400"/>
    <cellStyle name="40% - Accent1 2 3 7" xfId="4036"/>
    <cellStyle name="40% - Accent1 2 3 7 2" xfId="4037"/>
    <cellStyle name="40% - Accent1 2 3 7 3" xfId="39401"/>
    <cellStyle name="40% - Accent1 2 3 8" xfId="4038"/>
    <cellStyle name="40% - Accent1 2 3 9" xfId="4039"/>
    <cellStyle name="40% - Accent1 2 3_Basis Info" xfId="4040"/>
    <cellStyle name="40% - Accent1 2 4" xfId="580"/>
    <cellStyle name="40% - Accent1 2 4 2" xfId="856"/>
    <cellStyle name="40% - Accent1 2 4 3" xfId="39402"/>
    <cellStyle name="40% - Accent1 2 4_Rate Case Accrual Accounts" xfId="26320"/>
    <cellStyle name="40% - Accent1 2 5" xfId="432"/>
    <cellStyle name="40% - Accent1 2 5 2" xfId="4041"/>
    <cellStyle name="40% - Accent1 2 5 3" xfId="4042"/>
    <cellStyle name="40% - Accent1 2 5 3 2" xfId="39403"/>
    <cellStyle name="40% - Accent1 2 5_Rate Case Accrual Accounts" xfId="26321"/>
    <cellStyle name="40% - Accent1 2 6" xfId="857"/>
    <cellStyle name="40% - Accent1 2 6 2" xfId="39404"/>
    <cellStyle name="40% - Accent1 2 7" xfId="4043"/>
    <cellStyle name="40% - Accent1 2 7 2" xfId="4044"/>
    <cellStyle name="40% - Accent1 2 7 2 2" xfId="39405"/>
    <cellStyle name="40% - Accent1 2 7 3" xfId="39406"/>
    <cellStyle name="40% - Accent1 2 8" xfId="4045"/>
    <cellStyle name="40% - Accent1 2 8 2" xfId="4046"/>
    <cellStyle name="40% - Accent1 2 8 2 2" xfId="39407"/>
    <cellStyle name="40% - Accent1 2 8 3" xfId="39408"/>
    <cellStyle name="40% - Accent1 2 9" xfId="4047"/>
    <cellStyle name="40% - Accent1 2 9 2" xfId="4048"/>
    <cellStyle name="40% - Accent1 2 9 2 2" xfId="39409"/>
    <cellStyle name="40% - Accent1 2 9 3" xfId="39410"/>
    <cellStyle name="40% - Accent1 2_09_2013" xfId="751"/>
    <cellStyle name="40% - Accent1 20" xfId="4049"/>
    <cellStyle name="40% - Accent1 20 2" xfId="4050"/>
    <cellStyle name="40% - Accent1 20 2 2" xfId="4051"/>
    <cellStyle name="40% - Accent1 20 2 3" xfId="4052"/>
    <cellStyle name="40% - Accent1 20 3" xfId="4053"/>
    <cellStyle name="40% - Accent1 20 4" xfId="4054"/>
    <cellStyle name="40% - Accent1 20 4 2" xfId="4055"/>
    <cellStyle name="40% - Accent1 20_Sheet1" xfId="4056"/>
    <cellStyle name="40% - Accent1 21" xfId="4057"/>
    <cellStyle name="40% - Accent1 21 2" xfId="4058"/>
    <cellStyle name="40% - Accent1 21 2 2" xfId="4059"/>
    <cellStyle name="40% - Accent1 21 2 3" xfId="4060"/>
    <cellStyle name="40% - Accent1 21 3" xfId="4061"/>
    <cellStyle name="40% - Accent1 21 4" xfId="4062"/>
    <cellStyle name="40% - Accent1 21 4 2" xfId="4063"/>
    <cellStyle name="40% - Accent1 21_Sheet1" xfId="4064"/>
    <cellStyle name="40% - Accent1 22" xfId="4065"/>
    <cellStyle name="40% - Accent1 22 2" xfId="4066"/>
    <cellStyle name="40% - Accent1 22 2 2" xfId="4067"/>
    <cellStyle name="40% - Accent1 22 2 3" xfId="4068"/>
    <cellStyle name="40% - Accent1 22 3" xfId="4069"/>
    <cellStyle name="40% - Accent1 22 4" xfId="4070"/>
    <cellStyle name="40% - Accent1 22 4 2" xfId="4071"/>
    <cellStyle name="40% - Accent1 22_Sheet1" xfId="4072"/>
    <cellStyle name="40% - Accent1 23" xfId="4073"/>
    <cellStyle name="40% - Accent1 23 2" xfId="4074"/>
    <cellStyle name="40% - Accent1 23 3" xfId="4075"/>
    <cellStyle name="40% - Accent1 23 3 2" xfId="4076"/>
    <cellStyle name="40% - Accent1 23 3 3" xfId="4077"/>
    <cellStyle name="40% - Accent1 23_Sheet1" xfId="4078"/>
    <cellStyle name="40% - Accent1 24" xfId="4079"/>
    <cellStyle name="40% - Accent1 24 10" xfId="4080"/>
    <cellStyle name="40% - Accent1 24 11" xfId="4081"/>
    <cellStyle name="40% - Accent1 24 11 2" xfId="4082"/>
    <cellStyle name="40% - Accent1 24 11 2 2" xfId="39411"/>
    <cellStyle name="40% - Accent1 24 11 3" xfId="39412"/>
    <cellStyle name="40% - Accent1 24 12" xfId="4083"/>
    <cellStyle name="40% - Accent1 24 12 2" xfId="4084"/>
    <cellStyle name="40% - Accent1 24 12 2 2" xfId="39413"/>
    <cellStyle name="40% - Accent1 24 12 3" xfId="39414"/>
    <cellStyle name="40% - Accent1 24 2" xfId="4085"/>
    <cellStyle name="40% - Accent1 24 2 2" xfId="4086"/>
    <cellStyle name="40% - Accent1 24 3" xfId="4087"/>
    <cellStyle name="40% - Accent1 24 3 2" xfId="4088"/>
    <cellStyle name="40% - Accent1 24 3 2 2" xfId="4089"/>
    <cellStyle name="40% - Accent1 24 3 2 2 2" xfId="4090"/>
    <cellStyle name="40% - Accent1 24 3 2 2 2 2" xfId="39415"/>
    <cellStyle name="40% - Accent1 24 3 2 2 3" xfId="39416"/>
    <cellStyle name="40% - Accent1 24 3 2 3" xfId="4091"/>
    <cellStyle name="40% - Accent1 24 3 2 3 2" xfId="39417"/>
    <cellStyle name="40% - Accent1 24 3 2 4" xfId="39418"/>
    <cellStyle name="40% - Accent1 24 3 3" xfId="4092"/>
    <cellStyle name="40% - Accent1 24 3 3 2" xfId="4093"/>
    <cellStyle name="40% - Accent1 24 3 3 2 2" xfId="39419"/>
    <cellStyle name="40% - Accent1 24 3 3 3" xfId="39420"/>
    <cellStyle name="40% - Accent1 24 3 4" xfId="4094"/>
    <cellStyle name="40% - Accent1 24 3 4 2" xfId="39421"/>
    <cellStyle name="40% - Accent1 24 3 5" xfId="39422"/>
    <cellStyle name="40% - Accent1 24 3_Results 3rd" xfId="4095"/>
    <cellStyle name="40% - Accent1 24 4" xfId="4096"/>
    <cellStyle name="40% - Accent1 24 4 2" xfId="4097"/>
    <cellStyle name="40% - Accent1 24 4 2 2" xfId="4098"/>
    <cellStyle name="40% - Accent1 24 4 2 2 2" xfId="39423"/>
    <cellStyle name="40% - Accent1 24 4 2 3" xfId="39424"/>
    <cellStyle name="40% - Accent1 24 4 3" xfId="4099"/>
    <cellStyle name="40% - Accent1 24 4 3 2" xfId="39425"/>
    <cellStyle name="40% - Accent1 24 4 4" xfId="39426"/>
    <cellStyle name="40% - Accent1 24 5" xfId="4100"/>
    <cellStyle name="40% - Accent1 24 6" xfId="4101"/>
    <cellStyle name="40% - Accent1 24 7" xfId="4102"/>
    <cellStyle name="40% - Accent1 24 8" xfId="4103"/>
    <cellStyle name="40% - Accent1 24 9" xfId="4104"/>
    <cellStyle name="40% - Accent1 24_Basis Detail" xfId="4105"/>
    <cellStyle name="40% - Accent1 25" xfId="4106"/>
    <cellStyle name="40% - Accent1 25 2" xfId="4107"/>
    <cellStyle name="40% - Accent1 25 2 2" xfId="4108"/>
    <cellStyle name="40% - Accent1 25 3" xfId="4109"/>
    <cellStyle name="40% - Accent1 25 4" xfId="4110"/>
    <cellStyle name="40% - Accent1 25 4 2" xfId="4111"/>
    <cellStyle name="40% - Accent1 25 4 3" xfId="4112"/>
    <cellStyle name="40% - Accent1 25 5" xfId="4113"/>
    <cellStyle name="40% - Accent1 25 5 2" xfId="4114"/>
    <cellStyle name="40% - Accent1 25 5 2 2" xfId="4115"/>
    <cellStyle name="40% - Accent1 25 5 2 2 2" xfId="4116"/>
    <cellStyle name="40% - Accent1 25 5 2 2 2 2" xfId="39427"/>
    <cellStyle name="40% - Accent1 25 5 2 2 3" xfId="39428"/>
    <cellStyle name="40% - Accent1 25 5 2 3" xfId="4117"/>
    <cellStyle name="40% - Accent1 25 5 2 3 2" xfId="39429"/>
    <cellStyle name="40% - Accent1 25 5 2 4" xfId="39430"/>
    <cellStyle name="40% - Accent1 25 5 3" xfId="4118"/>
    <cellStyle name="40% - Accent1 25 5 3 2" xfId="4119"/>
    <cellStyle name="40% - Accent1 25 5 3 2 2" xfId="39431"/>
    <cellStyle name="40% - Accent1 25 5 3 3" xfId="39432"/>
    <cellStyle name="40% - Accent1 25 5 4" xfId="4120"/>
    <cellStyle name="40% - Accent1 25 5 4 2" xfId="39433"/>
    <cellStyle name="40% - Accent1 25 5 5" xfId="39434"/>
    <cellStyle name="40% - Accent1 25 5_Results 3rd" xfId="4121"/>
    <cellStyle name="40% - Accent1 25 6" xfId="4122"/>
    <cellStyle name="40% - Accent1 25 6 2" xfId="4123"/>
    <cellStyle name="40% - Accent1 25 6 2 2" xfId="4124"/>
    <cellStyle name="40% - Accent1 25 6 2 2 2" xfId="39435"/>
    <cellStyle name="40% - Accent1 25 6 2 3" xfId="39436"/>
    <cellStyle name="40% - Accent1 25 6 3" xfId="4125"/>
    <cellStyle name="40% - Accent1 25 6 3 2" xfId="39437"/>
    <cellStyle name="40% - Accent1 25 6 4" xfId="39438"/>
    <cellStyle name="40% - Accent1 25 7" xfId="4126"/>
    <cellStyle name="40% - Accent1 25 7 2" xfId="4127"/>
    <cellStyle name="40% - Accent1 25 7 2 2" xfId="39439"/>
    <cellStyle name="40% - Accent1 25 7 3" xfId="39440"/>
    <cellStyle name="40% - Accent1 25 8" xfId="4128"/>
    <cellStyle name="40% - Accent1 25 8 2" xfId="4129"/>
    <cellStyle name="40% - Accent1 25 8 2 2" xfId="39441"/>
    <cellStyle name="40% - Accent1 25 8 3" xfId="39442"/>
    <cellStyle name="40% - Accent1 25_Basis Detail" xfId="4130"/>
    <cellStyle name="40% - Accent1 26" xfId="4131"/>
    <cellStyle name="40% - Accent1 26 2" xfId="4132"/>
    <cellStyle name="40% - Accent1 26 2 2" xfId="4133"/>
    <cellStyle name="40% - Accent1 26 2 2 2" xfId="4134"/>
    <cellStyle name="40% - Accent1 26 2 2 2 2" xfId="39443"/>
    <cellStyle name="40% - Accent1 26 2 2 3" xfId="39444"/>
    <cellStyle name="40% - Accent1 26 2 3" xfId="4135"/>
    <cellStyle name="40% - Accent1 26 2 3 2" xfId="39445"/>
    <cellStyle name="40% - Accent1 26 2 4" xfId="39446"/>
    <cellStyle name="40% - Accent1 26 3" xfId="4136"/>
    <cellStyle name="40% - Accent1 26 3 2" xfId="4137"/>
    <cellStyle name="40% - Accent1 26 3 2 2" xfId="39447"/>
    <cellStyle name="40% - Accent1 26 3 3" xfId="39448"/>
    <cellStyle name="40% - Accent1 26 4" xfId="4138"/>
    <cellStyle name="40% - Accent1 26 4 2" xfId="4139"/>
    <cellStyle name="40% - Accent1 26 4 3" xfId="39449"/>
    <cellStyle name="40% - Accent1 26 5" xfId="4140"/>
    <cellStyle name="40% - Accent1 26 6" xfId="4141"/>
    <cellStyle name="40% - Accent1 26 6 2" xfId="39450"/>
    <cellStyle name="40% - Accent1 26 7" xfId="4142"/>
    <cellStyle name="40% - Accent1 26 7 2" xfId="39451"/>
    <cellStyle name="40% - Accent1 26 8" xfId="4143"/>
    <cellStyle name="40% - Accent1 26 8 2" xfId="39452"/>
    <cellStyle name="40% - Accent1 27" xfId="4144"/>
    <cellStyle name="40% - Accent1 27 2" xfId="4145"/>
    <cellStyle name="40% - Accent1 27 3" xfId="4146"/>
    <cellStyle name="40% - Accent1 27 3 2" xfId="39453"/>
    <cellStyle name="40% - Accent1 27 4" xfId="4147"/>
    <cellStyle name="40% - Accent1 28" xfId="4148"/>
    <cellStyle name="40% - Accent1 28 2" xfId="4149"/>
    <cellStyle name="40% - Accent1 29" xfId="4150"/>
    <cellStyle name="40% - Accent1 29 2" xfId="4151"/>
    <cellStyle name="40% - Accent1 3" xfId="4152"/>
    <cellStyle name="40% - Accent1 3 2" xfId="4153"/>
    <cellStyle name="40% - Accent1 3 2 2" xfId="4154"/>
    <cellStyle name="40% - Accent1 3 2 2 2" xfId="4155"/>
    <cellStyle name="40% - Accent1 3 2 3" xfId="4156"/>
    <cellStyle name="40% - Accent1 3 2 4" xfId="4157"/>
    <cellStyle name="40% - Accent1 3 2 5" xfId="4158"/>
    <cellStyle name="40% - Accent1 3 2 5 2" xfId="39454"/>
    <cellStyle name="40% - Accent1 3 2_Basis Info" xfId="4159"/>
    <cellStyle name="40% - Accent1 3 3" xfId="4160"/>
    <cellStyle name="40% - Accent1 3 3 2" xfId="4161"/>
    <cellStyle name="40% - Accent1 3 3 2 2" xfId="4162"/>
    <cellStyle name="40% - Accent1 3 3 3" xfId="4163"/>
    <cellStyle name="40% - Accent1 3 3_Sheet1" xfId="4164"/>
    <cellStyle name="40% - Accent1 3 4" xfId="4165"/>
    <cellStyle name="40% - Accent1 3 4 2" xfId="4166"/>
    <cellStyle name="40% - Accent1 3 4 2 2" xfId="39455"/>
    <cellStyle name="40% - Accent1 3 5" xfId="4167"/>
    <cellStyle name="40% - Accent1 3 5 2" xfId="4168"/>
    <cellStyle name="40% - Accent1 3 5 3" xfId="4169"/>
    <cellStyle name="40% - Accent1 3 5 3 2" xfId="39456"/>
    <cellStyle name="40% - Accent1 3 6" xfId="4170"/>
    <cellStyle name="40% - Accent1 3 6 2" xfId="39457"/>
    <cellStyle name="40% - Accent1 3 7" xfId="4171"/>
    <cellStyle name="40% - Accent1 3 7 2" xfId="39458"/>
    <cellStyle name="40% - Accent1 3 8" xfId="4172"/>
    <cellStyle name="40% - Accent1 3 8 2" xfId="39459"/>
    <cellStyle name="40% - Accent1 3 9" xfId="4173"/>
    <cellStyle name="40% - Accent1 3_Cap Software Basis Adj" xfId="4174"/>
    <cellStyle name="40% - Accent1 30" xfId="4175"/>
    <cellStyle name="40% - Accent1 30 2" xfId="4176"/>
    <cellStyle name="40% - Accent1 31" xfId="4177"/>
    <cellStyle name="40% - Accent1 31 2" xfId="4178"/>
    <cellStyle name="40% - Accent1 31 2 2" xfId="4179"/>
    <cellStyle name="40% - Accent1 31 2 2 2" xfId="4180"/>
    <cellStyle name="40% - Accent1 31 2 2 2 2" xfId="39460"/>
    <cellStyle name="40% - Accent1 31 2 2 3" xfId="39461"/>
    <cellStyle name="40% - Accent1 31 2 3" xfId="4181"/>
    <cellStyle name="40% - Accent1 31 2 3 2" xfId="39462"/>
    <cellStyle name="40% - Accent1 31 2 4" xfId="39463"/>
    <cellStyle name="40% - Accent1 31 3" xfId="4182"/>
    <cellStyle name="40% - Accent1 31 3 2" xfId="4183"/>
    <cellStyle name="40% - Accent1 31 3 2 2" xfId="39464"/>
    <cellStyle name="40% - Accent1 31 3 3" xfId="39465"/>
    <cellStyle name="40% - Accent1 31 4" xfId="4184"/>
    <cellStyle name="40% - Accent1 31 4 2" xfId="39466"/>
    <cellStyle name="40% - Accent1 31 5" xfId="4185"/>
    <cellStyle name="40% - Accent1 31 5 2" xfId="39467"/>
    <cellStyle name="40% - Accent1 31 6" xfId="39468"/>
    <cellStyle name="40% - Accent1 31_Results 3rd" xfId="4186"/>
    <cellStyle name="40% - Accent1 32" xfId="4187"/>
    <cellStyle name="40% - Accent1 32 2" xfId="4188"/>
    <cellStyle name="40% - Accent1 32 2 2" xfId="4189"/>
    <cellStyle name="40% - Accent1 32 2 2 2" xfId="4190"/>
    <cellStyle name="40% - Accent1 32 2 2 2 2" xfId="39469"/>
    <cellStyle name="40% - Accent1 32 2 2 3" xfId="39470"/>
    <cellStyle name="40% - Accent1 32 2 3" xfId="4191"/>
    <cellStyle name="40% - Accent1 32 2 3 2" xfId="39471"/>
    <cellStyle name="40% - Accent1 32 2 4" xfId="39472"/>
    <cellStyle name="40% - Accent1 32 3" xfId="4192"/>
    <cellStyle name="40% - Accent1 32 3 2" xfId="4193"/>
    <cellStyle name="40% - Accent1 32 3 2 2" xfId="39473"/>
    <cellStyle name="40% - Accent1 32 3 3" xfId="39474"/>
    <cellStyle name="40% - Accent1 32 4" xfId="4194"/>
    <cellStyle name="40% - Accent1 32 4 2" xfId="39475"/>
    <cellStyle name="40% - Accent1 32 5" xfId="4195"/>
    <cellStyle name="40% - Accent1 32 5 2" xfId="39476"/>
    <cellStyle name="40% - Accent1 32 6" xfId="39477"/>
    <cellStyle name="40% - Accent1 32_Results 3rd" xfId="4196"/>
    <cellStyle name="40% - Accent1 33" xfId="4197"/>
    <cellStyle name="40% - Accent1 33 2" xfId="4198"/>
    <cellStyle name="40% - Accent1 33 2 2" xfId="4199"/>
    <cellStyle name="40% - Accent1 33 2 2 2" xfId="4200"/>
    <cellStyle name="40% - Accent1 33 2 2 2 2" xfId="39478"/>
    <cellStyle name="40% - Accent1 33 2 2 3" xfId="39479"/>
    <cellStyle name="40% - Accent1 33 2 3" xfId="4201"/>
    <cellStyle name="40% - Accent1 33 2 3 2" xfId="39480"/>
    <cellStyle name="40% - Accent1 33 2 4" xfId="39481"/>
    <cellStyle name="40% - Accent1 33 3" xfId="4202"/>
    <cellStyle name="40% - Accent1 33 3 2" xfId="4203"/>
    <cellStyle name="40% - Accent1 33 3 2 2" xfId="39482"/>
    <cellStyle name="40% - Accent1 33 3 3" xfId="39483"/>
    <cellStyle name="40% - Accent1 33 4" xfId="4204"/>
    <cellStyle name="40% - Accent1 33 4 2" xfId="39484"/>
    <cellStyle name="40% - Accent1 33 5" xfId="4205"/>
    <cellStyle name="40% - Accent1 33 5 2" xfId="39485"/>
    <cellStyle name="40% - Accent1 33 6" xfId="39486"/>
    <cellStyle name="40% - Accent1 33_Results 3rd" xfId="4206"/>
    <cellStyle name="40% - Accent1 34" xfId="4207"/>
    <cellStyle name="40% - Accent1 34 2" xfId="4208"/>
    <cellStyle name="40% - Accent1 34 2 2" xfId="4209"/>
    <cellStyle name="40% - Accent1 34 2 2 2" xfId="39487"/>
    <cellStyle name="40% - Accent1 34 2 3" xfId="39488"/>
    <cellStyle name="40% - Accent1 34 3" xfId="4210"/>
    <cellStyle name="40% - Accent1 34 3 2" xfId="39489"/>
    <cellStyle name="40% - Accent1 34 4" xfId="39490"/>
    <cellStyle name="40% - Accent1 35" xfId="4211"/>
    <cellStyle name="40% - Accent1 35 2" xfId="4212"/>
    <cellStyle name="40% - Accent1 35 2 2" xfId="4213"/>
    <cellStyle name="40% - Accent1 35 2 2 2" xfId="39491"/>
    <cellStyle name="40% - Accent1 35 2 3" xfId="39492"/>
    <cellStyle name="40% - Accent1 35 3" xfId="4214"/>
    <cellStyle name="40% - Accent1 35 3 2" xfId="39493"/>
    <cellStyle name="40% - Accent1 35 4" xfId="39494"/>
    <cellStyle name="40% - Accent1 36" xfId="4215"/>
    <cellStyle name="40% - Accent1 36 2" xfId="4216"/>
    <cellStyle name="40% - Accent1 36 2 2" xfId="4217"/>
    <cellStyle name="40% - Accent1 36 2 2 2" xfId="39495"/>
    <cellStyle name="40% - Accent1 36 2 3" xfId="39496"/>
    <cellStyle name="40% - Accent1 36 3" xfId="4218"/>
    <cellStyle name="40% - Accent1 36 3 2" xfId="39497"/>
    <cellStyle name="40% - Accent1 36 4" xfId="39498"/>
    <cellStyle name="40% - Accent1 37" xfId="4219"/>
    <cellStyle name="40% - Accent1 37 2" xfId="4220"/>
    <cellStyle name="40% - Accent1 37 2 2" xfId="4221"/>
    <cellStyle name="40% - Accent1 37 2 2 2" xfId="39499"/>
    <cellStyle name="40% - Accent1 37 2 3" xfId="39500"/>
    <cellStyle name="40% - Accent1 37 3" xfId="4222"/>
    <cellStyle name="40% - Accent1 37 3 2" xfId="39501"/>
    <cellStyle name="40% - Accent1 37 4" xfId="39502"/>
    <cellStyle name="40% - Accent1 38" xfId="4223"/>
    <cellStyle name="40% - Accent1 38 2" xfId="4224"/>
    <cellStyle name="40% - Accent1 38 2 2" xfId="4225"/>
    <cellStyle name="40% - Accent1 38 2 2 2" xfId="39503"/>
    <cellStyle name="40% - Accent1 38 2 3" xfId="39504"/>
    <cellStyle name="40% - Accent1 38 3" xfId="4226"/>
    <cellStyle name="40% - Accent1 38 3 2" xfId="39505"/>
    <cellStyle name="40% - Accent1 38 4" xfId="39506"/>
    <cellStyle name="40% - Accent1 39" xfId="4227"/>
    <cellStyle name="40% - Accent1 39 2" xfId="4228"/>
    <cellStyle name="40% - Accent1 39 2 2" xfId="4229"/>
    <cellStyle name="40% - Accent1 39 2 2 2" xfId="39507"/>
    <cellStyle name="40% - Accent1 39 2 3" xfId="39508"/>
    <cellStyle name="40% - Accent1 39 3" xfId="4230"/>
    <cellStyle name="40% - Accent1 39 3 2" xfId="39509"/>
    <cellStyle name="40% - Accent1 39 4" xfId="39510"/>
    <cellStyle name="40% - Accent1 4" xfId="4231"/>
    <cellStyle name="40% - Accent1 4 2" xfId="4232"/>
    <cellStyle name="40% - Accent1 4 2 2" xfId="4233"/>
    <cellStyle name="40% - Accent1 4 2 2 2" xfId="4234"/>
    <cellStyle name="40% - Accent1 4 2 3" xfId="4235"/>
    <cellStyle name="40% - Accent1 4 2 4" xfId="4236"/>
    <cellStyle name="40% - Accent1 4 2_Basis Info" xfId="4237"/>
    <cellStyle name="40% - Accent1 4 3" xfId="4238"/>
    <cellStyle name="40% - Accent1 4 4" xfId="4239"/>
    <cellStyle name="40% - Accent1 4 4 2" xfId="4240"/>
    <cellStyle name="40% - Accent1 4 4 3" xfId="4241"/>
    <cellStyle name="40% - Accent1 4 4 3 2" xfId="39511"/>
    <cellStyle name="40% - Accent1 4 5" xfId="4242"/>
    <cellStyle name="40% - Accent1 4 5 2" xfId="39512"/>
    <cellStyle name="40% - Accent1 4 6" xfId="4243"/>
    <cellStyle name="40% - Accent1 4 6 2" xfId="39513"/>
    <cellStyle name="40% - Accent1 4 7" xfId="4244"/>
    <cellStyle name="40% - Accent1 4 7 2" xfId="39514"/>
    <cellStyle name="40% - Accent1 4 8" xfId="4245"/>
    <cellStyle name="40% - Accent1 4 8 2" xfId="39515"/>
    <cellStyle name="40% - Accent1 4 9" xfId="4246"/>
    <cellStyle name="40% - Accent1 4 9 2" xfId="39516"/>
    <cellStyle name="40% - Accent1 4_Cap Software Basis Adj" xfId="4247"/>
    <cellStyle name="40% - Accent1 40" xfId="4248"/>
    <cellStyle name="40% - Accent1 40 2" xfId="4249"/>
    <cellStyle name="40% - Accent1 40 2 2" xfId="4250"/>
    <cellStyle name="40% - Accent1 40 2 2 2" xfId="39517"/>
    <cellStyle name="40% - Accent1 40 2 3" xfId="39518"/>
    <cellStyle name="40% - Accent1 40 3" xfId="4251"/>
    <cellStyle name="40% - Accent1 40 3 2" xfId="39519"/>
    <cellStyle name="40% - Accent1 40 4" xfId="39520"/>
    <cellStyle name="40% - Accent1 41" xfId="4252"/>
    <cellStyle name="40% - Accent1 41 2" xfId="4253"/>
    <cellStyle name="40% - Accent1 41 2 2" xfId="4254"/>
    <cellStyle name="40% - Accent1 41 2 2 2" xfId="39521"/>
    <cellStyle name="40% - Accent1 41 2 3" xfId="39522"/>
    <cellStyle name="40% - Accent1 41 3" xfId="4255"/>
    <cellStyle name="40% - Accent1 41 3 2" xfId="39523"/>
    <cellStyle name="40% - Accent1 41 4" xfId="39524"/>
    <cellStyle name="40% - Accent1 42" xfId="4256"/>
    <cellStyle name="40% - Accent1 42 2" xfId="4257"/>
    <cellStyle name="40% - Accent1 42 2 2" xfId="4258"/>
    <cellStyle name="40% - Accent1 42 2 2 2" xfId="39525"/>
    <cellStyle name="40% - Accent1 42 2 3" xfId="39526"/>
    <cellStyle name="40% - Accent1 42 3" xfId="4259"/>
    <cellStyle name="40% - Accent1 42 3 2" xfId="39527"/>
    <cellStyle name="40% - Accent1 42 4" xfId="39528"/>
    <cellStyle name="40% - Accent1 43" xfId="4260"/>
    <cellStyle name="40% - Accent1 43 2" xfId="4261"/>
    <cellStyle name="40% - Accent1 43 2 2" xfId="4262"/>
    <cellStyle name="40% - Accent1 43 2 2 2" xfId="39529"/>
    <cellStyle name="40% - Accent1 43 2 3" xfId="39530"/>
    <cellStyle name="40% - Accent1 43 3" xfId="4263"/>
    <cellStyle name="40% - Accent1 43 3 2" xfId="39531"/>
    <cellStyle name="40% - Accent1 43 4" xfId="39532"/>
    <cellStyle name="40% - Accent1 44" xfId="4264"/>
    <cellStyle name="40% - Accent1 44 2" xfId="4265"/>
    <cellStyle name="40% - Accent1 44 2 2" xfId="4266"/>
    <cellStyle name="40% - Accent1 44 2 2 2" xfId="39533"/>
    <cellStyle name="40% - Accent1 44 2 3" xfId="39534"/>
    <cellStyle name="40% - Accent1 44 3" xfId="4267"/>
    <cellStyle name="40% - Accent1 44 3 2" xfId="39535"/>
    <cellStyle name="40% - Accent1 44 4" xfId="39536"/>
    <cellStyle name="40% - Accent1 45" xfId="4268"/>
    <cellStyle name="40% - Accent1 45 2" xfId="4269"/>
    <cellStyle name="40% - Accent1 45 2 2" xfId="4270"/>
    <cellStyle name="40% - Accent1 45 2 2 2" xfId="39537"/>
    <cellStyle name="40% - Accent1 45 2 3" xfId="39538"/>
    <cellStyle name="40% - Accent1 45 3" xfId="4271"/>
    <cellStyle name="40% - Accent1 45 3 2" xfId="39539"/>
    <cellStyle name="40% - Accent1 45 4" xfId="39540"/>
    <cellStyle name="40% - Accent1 46" xfId="4272"/>
    <cellStyle name="40% - Accent1 46 2" xfId="4273"/>
    <cellStyle name="40% - Accent1 46 2 2" xfId="4274"/>
    <cellStyle name="40% - Accent1 46 2 2 2" xfId="39541"/>
    <cellStyle name="40% - Accent1 46 2 3" xfId="39542"/>
    <cellStyle name="40% - Accent1 46 3" xfId="4275"/>
    <cellStyle name="40% - Accent1 46 3 2" xfId="39543"/>
    <cellStyle name="40% - Accent1 46 4" xfId="39544"/>
    <cellStyle name="40% - Accent1 47" xfId="4276"/>
    <cellStyle name="40% - Accent1 47 2" xfId="4277"/>
    <cellStyle name="40% - Accent1 47 2 2" xfId="4278"/>
    <cellStyle name="40% - Accent1 47 2 2 2" xfId="39545"/>
    <cellStyle name="40% - Accent1 47 2 3" xfId="39546"/>
    <cellStyle name="40% - Accent1 47 3" xfId="4279"/>
    <cellStyle name="40% - Accent1 47 3 2" xfId="39547"/>
    <cellStyle name="40% - Accent1 47 4" xfId="39548"/>
    <cellStyle name="40% - Accent1 48" xfId="4280"/>
    <cellStyle name="40% - Accent1 48 2" xfId="4281"/>
    <cellStyle name="40% - Accent1 48 2 2" xfId="4282"/>
    <cellStyle name="40% - Accent1 48 2 2 2" xfId="39549"/>
    <cellStyle name="40% - Accent1 48 2 3" xfId="39550"/>
    <cellStyle name="40% - Accent1 48 3" xfId="4283"/>
    <cellStyle name="40% - Accent1 48 3 2" xfId="39551"/>
    <cellStyle name="40% - Accent1 48 4" xfId="39552"/>
    <cellStyle name="40% - Accent1 49" xfId="4284"/>
    <cellStyle name="40% - Accent1 49 2" xfId="4285"/>
    <cellStyle name="40% - Accent1 49 2 2" xfId="4286"/>
    <cellStyle name="40% - Accent1 49 2 2 2" xfId="39553"/>
    <cellStyle name="40% - Accent1 49 2 3" xfId="39554"/>
    <cellStyle name="40% - Accent1 49 3" xfId="4287"/>
    <cellStyle name="40% - Accent1 49 3 2" xfId="39555"/>
    <cellStyle name="40% - Accent1 49 4" xfId="39556"/>
    <cellStyle name="40% - Accent1 5" xfId="4288"/>
    <cellStyle name="40% - Accent1 5 2" xfId="4289"/>
    <cellStyle name="40% - Accent1 5 2 2" xfId="4290"/>
    <cellStyle name="40% - Accent1 5 2 3" xfId="4291"/>
    <cellStyle name="40% - Accent1 5 3" xfId="4292"/>
    <cellStyle name="40% - Accent1 5 4" xfId="4293"/>
    <cellStyle name="40% - Accent1 5 4 2" xfId="39557"/>
    <cellStyle name="40% - Accent1 5_Cap Software Basis Adj" xfId="4294"/>
    <cellStyle name="40% - Accent1 50" xfId="4295"/>
    <cellStyle name="40% - Accent1 50 2" xfId="4296"/>
    <cellStyle name="40% - Accent1 50 2 2" xfId="4297"/>
    <cellStyle name="40% - Accent1 50 2 2 2" xfId="39558"/>
    <cellStyle name="40% - Accent1 50 2 3" xfId="39559"/>
    <cellStyle name="40% - Accent1 50 3" xfId="4298"/>
    <cellStyle name="40% - Accent1 50 3 2" xfId="39560"/>
    <cellStyle name="40% - Accent1 50 4" xfId="39561"/>
    <cellStyle name="40% - Accent1 51" xfId="4299"/>
    <cellStyle name="40% - Accent1 51 2" xfId="4300"/>
    <cellStyle name="40% - Accent1 51 2 2" xfId="4301"/>
    <cellStyle name="40% - Accent1 51 2 2 2" xfId="39562"/>
    <cellStyle name="40% - Accent1 51 2 3" xfId="39563"/>
    <cellStyle name="40% - Accent1 51 3" xfId="4302"/>
    <cellStyle name="40% - Accent1 51 3 2" xfId="39564"/>
    <cellStyle name="40% - Accent1 51 4" xfId="39565"/>
    <cellStyle name="40% - Accent1 52" xfId="4303"/>
    <cellStyle name="40% - Accent1 52 2" xfId="4304"/>
    <cellStyle name="40% - Accent1 52 2 2" xfId="4305"/>
    <cellStyle name="40% - Accent1 52 2 2 2" xfId="39566"/>
    <cellStyle name="40% - Accent1 52 2 3" xfId="39567"/>
    <cellStyle name="40% - Accent1 52 3" xfId="4306"/>
    <cellStyle name="40% - Accent1 52 3 2" xfId="39568"/>
    <cellStyle name="40% - Accent1 52 4" xfId="39569"/>
    <cellStyle name="40% - Accent1 53" xfId="4307"/>
    <cellStyle name="40% - Accent1 53 2" xfId="4308"/>
    <cellStyle name="40% - Accent1 53 2 2" xfId="4309"/>
    <cellStyle name="40% - Accent1 53 2 2 2" xfId="39570"/>
    <cellStyle name="40% - Accent1 53 2 3" xfId="39571"/>
    <cellStyle name="40% - Accent1 53 3" xfId="4310"/>
    <cellStyle name="40% - Accent1 53 3 2" xfId="39572"/>
    <cellStyle name="40% - Accent1 53 4" xfId="39573"/>
    <cellStyle name="40% - Accent1 54" xfId="4311"/>
    <cellStyle name="40% - Accent1 54 2" xfId="4312"/>
    <cellStyle name="40% - Accent1 54 2 2" xfId="4313"/>
    <cellStyle name="40% - Accent1 54 2 2 2" xfId="39574"/>
    <cellStyle name="40% - Accent1 54 2 3" xfId="39575"/>
    <cellStyle name="40% - Accent1 54 3" xfId="4314"/>
    <cellStyle name="40% - Accent1 54 3 2" xfId="39576"/>
    <cellStyle name="40% - Accent1 54 4" xfId="39577"/>
    <cellStyle name="40% - Accent1 55" xfId="4315"/>
    <cellStyle name="40% - Accent1 55 2" xfId="4316"/>
    <cellStyle name="40% - Accent1 55 2 2" xfId="4317"/>
    <cellStyle name="40% - Accent1 55 2 2 2" xfId="39578"/>
    <cellStyle name="40% - Accent1 55 2 3" xfId="39579"/>
    <cellStyle name="40% - Accent1 55 3" xfId="4318"/>
    <cellStyle name="40% - Accent1 55 3 2" xfId="39580"/>
    <cellStyle name="40% - Accent1 55 4" xfId="39581"/>
    <cellStyle name="40% - Accent1 56" xfId="4319"/>
    <cellStyle name="40% - Accent1 56 2" xfId="4320"/>
    <cellStyle name="40% - Accent1 56 2 2" xfId="4321"/>
    <cellStyle name="40% - Accent1 56 2 2 2" xfId="39582"/>
    <cellStyle name="40% - Accent1 56 2 3" xfId="39583"/>
    <cellStyle name="40% - Accent1 56 3" xfId="4322"/>
    <cellStyle name="40% - Accent1 56 3 2" xfId="39584"/>
    <cellStyle name="40% - Accent1 56 4" xfId="39585"/>
    <cellStyle name="40% - Accent1 57" xfId="4323"/>
    <cellStyle name="40% - Accent1 57 2" xfId="4324"/>
    <cellStyle name="40% - Accent1 57 2 2" xfId="39586"/>
    <cellStyle name="40% - Accent1 57 3" xfId="39587"/>
    <cellStyle name="40% - Accent1 58" xfId="4325"/>
    <cellStyle name="40% - Accent1 58 2" xfId="4326"/>
    <cellStyle name="40% - Accent1 58 2 2" xfId="39588"/>
    <cellStyle name="40% - Accent1 58 3" xfId="39589"/>
    <cellStyle name="40% - Accent1 59" xfId="4327"/>
    <cellStyle name="40% - Accent1 59 2" xfId="4328"/>
    <cellStyle name="40% - Accent1 59 2 2" xfId="39590"/>
    <cellStyle name="40% - Accent1 59 3" xfId="39591"/>
    <cellStyle name="40% - Accent1 6" xfId="4329"/>
    <cellStyle name="40% - Accent1 6 2" xfId="4330"/>
    <cellStyle name="40% - Accent1 6 2 2" xfId="4331"/>
    <cellStyle name="40% - Accent1 6 2 2 2" xfId="4332"/>
    <cellStyle name="40% - Accent1 6 2 3" xfId="4333"/>
    <cellStyle name="40% - Accent1 6 2 3 2" xfId="4334"/>
    <cellStyle name="40% - Accent1 6 2 4" xfId="4335"/>
    <cellStyle name="40% - Accent1 6 2 5" xfId="4336"/>
    <cellStyle name="40% - Accent1 6 2_Basis Info" xfId="4337"/>
    <cellStyle name="40% - Accent1 6 3" xfId="4338"/>
    <cellStyle name="40% - Accent1 6 4" xfId="4339"/>
    <cellStyle name="40% - Accent1 6 4 2" xfId="4340"/>
    <cellStyle name="40% - Accent1 6 5" xfId="4341"/>
    <cellStyle name="40% - Accent1 6 5 2" xfId="39592"/>
    <cellStyle name="40% - Accent1 6 6" xfId="4342"/>
    <cellStyle name="40% - Accent1 6 6 2" xfId="39593"/>
    <cellStyle name="40% - Accent1 6_Sheet1" xfId="4343"/>
    <cellStyle name="40% - Accent1 60" xfId="4344"/>
    <cellStyle name="40% - Accent1 60 2" xfId="4345"/>
    <cellStyle name="40% - Accent1 60 2 2" xfId="39594"/>
    <cellStyle name="40% - Accent1 60 3" xfId="39595"/>
    <cellStyle name="40% - Accent1 61" xfId="4346"/>
    <cellStyle name="40% - Accent1 61 2" xfId="4347"/>
    <cellStyle name="40% - Accent1 61 2 2" xfId="39596"/>
    <cellStyle name="40% - Accent1 61 3" xfId="39597"/>
    <cellStyle name="40% - Accent1 62" xfId="4348"/>
    <cellStyle name="40% - Accent1 62 2" xfId="4349"/>
    <cellStyle name="40% - Accent1 62 2 2" xfId="39598"/>
    <cellStyle name="40% - Accent1 62 3" xfId="39599"/>
    <cellStyle name="40% - Accent1 63" xfId="4350"/>
    <cellStyle name="40% - Accent1 63 2" xfId="4351"/>
    <cellStyle name="40% - Accent1 63 2 2" xfId="39600"/>
    <cellStyle name="40% - Accent1 63 3" xfId="39601"/>
    <cellStyle name="40% - Accent1 64" xfId="4352"/>
    <cellStyle name="40% - Accent1 64 2" xfId="4353"/>
    <cellStyle name="40% - Accent1 64 2 2" xfId="39602"/>
    <cellStyle name="40% - Accent1 64 3" xfId="39603"/>
    <cellStyle name="40% - Accent1 65" xfId="4354"/>
    <cellStyle name="40% - Accent1 65 2" xfId="4355"/>
    <cellStyle name="40% - Accent1 65 2 2" xfId="39604"/>
    <cellStyle name="40% - Accent1 65 3" xfId="39605"/>
    <cellStyle name="40% - Accent1 66" xfId="4356"/>
    <cellStyle name="40% - Accent1 66 2" xfId="4357"/>
    <cellStyle name="40% - Accent1 66 2 2" xfId="39606"/>
    <cellStyle name="40% - Accent1 66 3" xfId="39607"/>
    <cellStyle name="40% - Accent1 67" xfId="4358"/>
    <cellStyle name="40% - Accent1 67 2" xfId="4359"/>
    <cellStyle name="40% - Accent1 67 2 2" xfId="39608"/>
    <cellStyle name="40% - Accent1 67 3" xfId="39609"/>
    <cellStyle name="40% - Accent1 68" xfId="4360"/>
    <cellStyle name="40% - Accent1 68 2" xfId="4361"/>
    <cellStyle name="40% - Accent1 68 2 2" xfId="39610"/>
    <cellStyle name="40% - Accent1 68 3" xfId="39611"/>
    <cellStyle name="40% - Accent1 69" xfId="4362"/>
    <cellStyle name="40% - Accent1 69 2" xfId="4363"/>
    <cellStyle name="40% - Accent1 69 2 2" xfId="39612"/>
    <cellStyle name="40% - Accent1 69 3" xfId="39613"/>
    <cellStyle name="40% - Accent1 7" xfId="4364"/>
    <cellStyle name="40% - Accent1 7 2" xfId="4365"/>
    <cellStyle name="40% - Accent1 7 2 2" xfId="4366"/>
    <cellStyle name="40% - Accent1 7 2 3" xfId="4367"/>
    <cellStyle name="40% - Accent1 7 3" xfId="4368"/>
    <cellStyle name="40% - Accent1 7 4" xfId="4369"/>
    <cellStyle name="40% - Accent1 7 4 2" xfId="4370"/>
    <cellStyle name="40% - Accent1 7 5" xfId="4371"/>
    <cellStyle name="40% - Accent1 7 5 2" xfId="39614"/>
    <cellStyle name="40% - Accent1 7_Sheet1" xfId="4372"/>
    <cellStyle name="40% - Accent1 70" xfId="4373"/>
    <cellStyle name="40% - Accent1 70 2" xfId="39615"/>
    <cellStyle name="40% - Accent1 71" xfId="4374"/>
    <cellStyle name="40% - Accent1 71 2" xfId="39616"/>
    <cellStyle name="40% - Accent1 72" xfId="4375"/>
    <cellStyle name="40% - Accent1 72 2" xfId="39617"/>
    <cellStyle name="40% - Accent1 73" xfId="4376"/>
    <cellStyle name="40% - Accent1 73 2" xfId="39618"/>
    <cellStyle name="40% - Accent1 74" xfId="4377"/>
    <cellStyle name="40% - Accent1 74 2" xfId="39619"/>
    <cellStyle name="40% - Accent1 75" xfId="4378"/>
    <cellStyle name="40% - Accent1 75 2" xfId="39620"/>
    <cellStyle name="40% - Accent1 76" xfId="4379"/>
    <cellStyle name="40% - Accent1 76 2" xfId="39621"/>
    <cellStyle name="40% - Accent1 77" xfId="4380"/>
    <cellStyle name="40% - Accent1 77 2" xfId="39622"/>
    <cellStyle name="40% - Accent1 78" xfId="4381"/>
    <cellStyle name="40% - Accent1 78 2" xfId="39623"/>
    <cellStyle name="40% - Accent1 79" xfId="4382"/>
    <cellStyle name="40% - Accent1 79 2" xfId="39624"/>
    <cellStyle name="40% - Accent1 8" xfId="4383"/>
    <cellStyle name="40% - Accent1 8 2" xfId="4384"/>
    <cellStyle name="40% - Accent1 8 2 2" xfId="4385"/>
    <cellStyle name="40% - Accent1 8 2 3" xfId="4386"/>
    <cellStyle name="40% - Accent1 8 3" xfId="4387"/>
    <cellStyle name="40% - Accent1 8 4" xfId="4388"/>
    <cellStyle name="40% - Accent1 8 4 2" xfId="4389"/>
    <cellStyle name="40% - Accent1 8 5" xfId="4390"/>
    <cellStyle name="40% - Accent1 8 5 2" xfId="39625"/>
    <cellStyle name="40% - Accent1 8_Sheet1" xfId="4391"/>
    <cellStyle name="40% - Accent1 80" xfId="4392"/>
    <cellStyle name="40% - Accent1 80 2" xfId="39626"/>
    <cellStyle name="40% - Accent1 81" xfId="4393"/>
    <cellStyle name="40% - Accent1 81 2" xfId="39627"/>
    <cellStyle name="40% - Accent1 82" xfId="4394"/>
    <cellStyle name="40% - Accent1 82 2" xfId="39628"/>
    <cellStyle name="40% - Accent1 83" xfId="4395"/>
    <cellStyle name="40% - Accent1 83 2" xfId="39629"/>
    <cellStyle name="40% - Accent1 84" xfId="4396"/>
    <cellStyle name="40% - Accent1 85" xfId="14"/>
    <cellStyle name="40% - Accent1 9" xfId="4397"/>
    <cellStyle name="40% - Accent1 9 2" xfId="4398"/>
    <cellStyle name="40% - Accent1 9 2 2" xfId="4399"/>
    <cellStyle name="40% - Accent1 9 2 3" xfId="4400"/>
    <cellStyle name="40% - Accent1 9 3" xfId="4401"/>
    <cellStyle name="40% - Accent1 9 4" xfId="4402"/>
    <cellStyle name="40% - Accent1 9 4 2" xfId="4403"/>
    <cellStyle name="40% - Accent1 9 5" xfId="4404"/>
    <cellStyle name="40% - Accent1 9 5 2" xfId="39630"/>
    <cellStyle name="40% - Accent1 9_Sheet1" xfId="4405"/>
    <cellStyle name="40% - Accent2" xfId="49526" builtinId="35" customBuiltin="1"/>
    <cellStyle name="40% - Accent2 10" xfId="4406"/>
    <cellStyle name="40% - Accent2 10 2" xfId="4407"/>
    <cellStyle name="40% - Accent2 10 2 2" xfId="4408"/>
    <cellStyle name="40% - Accent2 10 2 3" xfId="4409"/>
    <cellStyle name="40% - Accent2 10 3" xfId="4410"/>
    <cellStyle name="40% - Accent2 10 4" xfId="4411"/>
    <cellStyle name="40% - Accent2 10 4 2" xfId="4412"/>
    <cellStyle name="40% - Accent2 10_Sheet1" xfId="4413"/>
    <cellStyle name="40% - Accent2 11" xfId="4414"/>
    <cellStyle name="40% - Accent2 11 2" xfId="4415"/>
    <cellStyle name="40% - Accent2 11 2 2" xfId="4416"/>
    <cellStyle name="40% - Accent2 11 2 3" xfId="4417"/>
    <cellStyle name="40% - Accent2 11 3" xfId="4418"/>
    <cellStyle name="40% - Accent2 11 4" xfId="4419"/>
    <cellStyle name="40% - Accent2 11 4 2" xfId="4420"/>
    <cellStyle name="40% - Accent2 11_Sheet1" xfId="4421"/>
    <cellStyle name="40% - Accent2 12" xfId="4422"/>
    <cellStyle name="40% - Accent2 12 2" xfId="4423"/>
    <cellStyle name="40% - Accent2 12 2 2" xfId="4424"/>
    <cellStyle name="40% - Accent2 12 2 3" xfId="4425"/>
    <cellStyle name="40% - Accent2 12 3" xfId="4426"/>
    <cellStyle name="40% - Accent2 12 4" xfId="4427"/>
    <cellStyle name="40% - Accent2 12 4 2" xfId="4428"/>
    <cellStyle name="40% - Accent2 12_Sheet1" xfId="4429"/>
    <cellStyle name="40% - Accent2 13" xfId="4430"/>
    <cellStyle name="40% - Accent2 13 2" xfId="4431"/>
    <cellStyle name="40% - Accent2 13 2 2" xfId="4432"/>
    <cellStyle name="40% - Accent2 13 2 3" xfId="4433"/>
    <cellStyle name="40% - Accent2 13 3" xfId="4434"/>
    <cellStyle name="40% - Accent2 13 4" xfId="4435"/>
    <cellStyle name="40% - Accent2 13 4 2" xfId="4436"/>
    <cellStyle name="40% - Accent2 13_Sheet1" xfId="4437"/>
    <cellStyle name="40% - Accent2 14" xfId="4438"/>
    <cellStyle name="40% - Accent2 14 2" xfId="4439"/>
    <cellStyle name="40% - Accent2 14 2 2" xfId="4440"/>
    <cellStyle name="40% - Accent2 14 2 3" xfId="4441"/>
    <cellStyle name="40% - Accent2 14 3" xfId="4442"/>
    <cellStyle name="40% - Accent2 14 4" xfId="4443"/>
    <cellStyle name="40% - Accent2 14 4 2" xfId="4444"/>
    <cellStyle name="40% - Accent2 14_Sheet1" xfId="4445"/>
    <cellStyle name="40% - Accent2 15" xfId="4446"/>
    <cellStyle name="40% - Accent2 15 2" xfId="4447"/>
    <cellStyle name="40% - Accent2 15 2 2" xfId="4448"/>
    <cellStyle name="40% - Accent2 15 2 3" xfId="4449"/>
    <cellStyle name="40% - Accent2 15 3" xfId="4450"/>
    <cellStyle name="40% - Accent2 15 4" xfId="4451"/>
    <cellStyle name="40% - Accent2 15 4 2" xfId="4452"/>
    <cellStyle name="40% - Accent2 15_Sheet1" xfId="4453"/>
    <cellStyle name="40% - Accent2 16" xfId="4454"/>
    <cellStyle name="40% - Accent2 16 2" xfId="4455"/>
    <cellStyle name="40% - Accent2 16 2 2" xfId="4456"/>
    <cellStyle name="40% - Accent2 16 2 3" xfId="4457"/>
    <cellStyle name="40% - Accent2 16 3" xfId="4458"/>
    <cellStyle name="40% - Accent2 16 4" xfId="4459"/>
    <cellStyle name="40% - Accent2 16 4 2" xfId="4460"/>
    <cellStyle name="40% - Accent2 16_Sheet1" xfId="4461"/>
    <cellStyle name="40% - Accent2 17" xfId="4462"/>
    <cellStyle name="40% - Accent2 17 2" xfId="4463"/>
    <cellStyle name="40% - Accent2 17 2 2" xfId="4464"/>
    <cellStyle name="40% - Accent2 17 2 3" xfId="4465"/>
    <cellStyle name="40% - Accent2 17 3" xfId="4466"/>
    <cellStyle name="40% - Accent2 17 4" xfId="4467"/>
    <cellStyle name="40% - Accent2 17 4 2" xfId="4468"/>
    <cellStyle name="40% - Accent2 17_Sheet1" xfId="4469"/>
    <cellStyle name="40% - Accent2 18" xfId="4470"/>
    <cellStyle name="40% - Accent2 18 2" xfId="4471"/>
    <cellStyle name="40% - Accent2 18 2 2" xfId="4472"/>
    <cellStyle name="40% - Accent2 18 2 3" xfId="4473"/>
    <cellStyle name="40% - Accent2 18 3" xfId="4474"/>
    <cellStyle name="40% - Accent2 18 4" xfId="4475"/>
    <cellStyle name="40% - Accent2 18 4 2" xfId="4476"/>
    <cellStyle name="40% - Accent2 18_Sheet1" xfId="4477"/>
    <cellStyle name="40% - Accent2 19" xfId="4478"/>
    <cellStyle name="40% - Accent2 19 2" xfId="4479"/>
    <cellStyle name="40% - Accent2 19 2 2" xfId="4480"/>
    <cellStyle name="40% - Accent2 19 2 3" xfId="4481"/>
    <cellStyle name="40% - Accent2 19 3" xfId="4482"/>
    <cellStyle name="40% - Accent2 19 4" xfId="4483"/>
    <cellStyle name="40% - Accent2 19 4 2" xfId="4484"/>
    <cellStyle name="40% - Accent2 19_Sheet1" xfId="4485"/>
    <cellStyle name="40% - Accent2 2" xfId="17"/>
    <cellStyle name="40% - Accent2 2 10" xfId="4486"/>
    <cellStyle name="40% - Accent2 2 11" xfId="4487"/>
    <cellStyle name="40% - Accent2 2 11 2" xfId="39631"/>
    <cellStyle name="40% - Accent2 2 2" xfId="528"/>
    <cellStyle name="40% - Accent2 2 2 2" xfId="4488"/>
    <cellStyle name="40% - Accent2 2 2 2 2" xfId="4489"/>
    <cellStyle name="40% - Accent2 2 2 2 2 2" xfId="39632"/>
    <cellStyle name="40% - Accent2 2 2 3" xfId="4490"/>
    <cellStyle name="40% - Accent2 2 2 3 2" xfId="4491"/>
    <cellStyle name="40% - Accent2 2 2 4" xfId="4492"/>
    <cellStyle name="40% - Accent2 2 2 5" xfId="4493"/>
    <cellStyle name="40% - Accent2 2 2 5 2" xfId="39633"/>
    <cellStyle name="40% - Accent2 2 2_Rate Case Accrual Accounts" xfId="26322"/>
    <cellStyle name="40% - Accent2 2 3" xfId="529"/>
    <cellStyle name="40% - Accent2 2 3 10" xfId="4494"/>
    <cellStyle name="40% - Accent2 2 3 10 2" xfId="39634"/>
    <cellStyle name="40% - Accent2 2 3 2" xfId="4495"/>
    <cellStyle name="40% - Accent2 2 3 2 2" xfId="4496"/>
    <cellStyle name="40% - Accent2 2 3 2 2 2" xfId="4497"/>
    <cellStyle name="40% - Accent2 2 3 2 3" xfId="4498"/>
    <cellStyle name="40% - Accent2 2 3 2 3 2" xfId="4499"/>
    <cellStyle name="40% - Accent2 2 3 2 3 2 2" xfId="39635"/>
    <cellStyle name="40% - Accent2 2 3 2 3 3" xfId="39636"/>
    <cellStyle name="40% - Accent2 2 3 2 4" xfId="4500"/>
    <cellStyle name="40% - Accent2 2 3 2 4 2" xfId="39637"/>
    <cellStyle name="40% - Accent2 2 3 2 5" xfId="4501"/>
    <cellStyle name="40% - Accent2 2 3 2 5 2" xfId="4502"/>
    <cellStyle name="40% - Accent2 2 3 2 5 3" xfId="39638"/>
    <cellStyle name="40% - Accent2 2 3 2 6" xfId="4503"/>
    <cellStyle name="40% - Accent2 2 3 2 7" xfId="4504"/>
    <cellStyle name="40% - Accent2 2 3 2 7 2" xfId="39639"/>
    <cellStyle name="40% - Accent2 2 3 2 8" xfId="4505"/>
    <cellStyle name="40% - Accent2 2 3 2 8 2" xfId="39640"/>
    <cellStyle name="40% - Accent2 2 3 2 9" xfId="4506"/>
    <cellStyle name="40% - Accent2 2 3 2 9 2" xfId="39641"/>
    <cellStyle name="40% - Accent2 2 3 2_Basis Info" xfId="4507"/>
    <cellStyle name="40% - Accent2 2 3 3" xfId="4508"/>
    <cellStyle name="40% - Accent2 2 3 3 2" xfId="4509"/>
    <cellStyle name="40% - Accent2 2 3 4" xfId="4510"/>
    <cellStyle name="40% - Accent2 2 3 5" xfId="4511"/>
    <cellStyle name="40% - Accent2 2 3 5 2" xfId="4512"/>
    <cellStyle name="40% - Accent2 2 3 5 2 2" xfId="39642"/>
    <cellStyle name="40% - Accent2 2 3 5 3" xfId="39643"/>
    <cellStyle name="40% - Accent2 2 3 6" xfId="4513"/>
    <cellStyle name="40% - Accent2 2 3 6 2" xfId="39644"/>
    <cellStyle name="40% - Accent2 2 3 7" xfId="4514"/>
    <cellStyle name="40% - Accent2 2 3 7 2" xfId="39645"/>
    <cellStyle name="40% - Accent2 2 3 8" xfId="4515"/>
    <cellStyle name="40% - Accent2 2 3 8 2" xfId="39646"/>
    <cellStyle name="40% - Accent2 2 3 9" xfId="4516"/>
    <cellStyle name="40% - Accent2 2 3 9 2" xfId="39647"/>
    <cellStyle name="40% - Accent2 2 3_Basis Info" xfId="4517"/>
    <cellStyle name="40% - Accent2 2 4" xfId="581"/>
    <cellStyle name="40% - Accent2 2 4 2" xfId="858"/>
    <cellStyle name="40% - Accent2 2 4 3" xfId="39648"/>
    <cellStyle name="40% - Accent2 2 5" xfId="433"/>
    <cellStyle name="40% - Accent2 2 5 2" xfId="4518"/>
    <cellStyle name="40% - Accent2 2 5 2 2" xfId="39649"/>
    <cellStyle name="40% - Accent2 2 5 3" xfId="39650"/>
    <cellStyle name="40% - Accent2 2 6" xfId="859"/>
    <cellStyle name="40% - Accent2 2 6 2" xfId="39651"/>
    <cellStyle name="40% - Accent2 2 7" xfId="4519"/>
    <cellStyle name="40% - Accent2 2 7 2" xfId="39652"/>
    <cellStyle name="40% - Accent2 2 8" xfId="4520"/>
    <cellStyle name="40% - Accent2 2 8 2" xfId="39653"/>
    <cellStyle name="40% - Accent2 2 9" xfId="4521"/>
    <cellStyle name="40% - Accent2 2 9 2" xfId="39654"/>
    <cellStyle name="40% - Accent2 2_09_2013" xfId="752"/>
    <cellStyle name="40% - Accent2 20" xfId="4522"/>
    <cellStyle name="40% - Accent2 20 2" xfId="4523"/>
    <cellStyle name="40% - Accent2 20 2 2" xfId="4524"/>
    <cellStyle name="40% - Accent2 20 2 3" xfId="4525"/>
    <cellStyle name="40% - Accent2 20 3" xfId="4526"/>
    <cellStyle name="40% - Accent2 20 4" xfId="4527"/>
    <cellStyle name="40% - Accent2 20 4 2" xfId="4528"/>
    <cellStyle name="40% - Accent2 20_Sheet1" xfId="4529"/>
    <cellStyle name="40% - Accent2 21" xfId="4530"/>
    <cellStyle name="40% - Accent2 21 2" xfId="4531"/>
    <cellStyle name="40% - Accent2 21 2 2" xfId="4532"/>
    <cellStyle name="40% - Accent2 21 2 3" xfId="4533"/>
    <cellStyle name="40% - Accent2 21 3" xfId="4534"/>
    <cellStyle name="40% - Accent2 21 4" xfId="4535"/>
    <cellStyle name="40% - Accent2 21 4 2" xfId="4536"/>
    <cellStyle name="40% - Accent2 21_Sheet1" xfId="4537"/>
    <cellStyle name="40% - Accent2 22" xfId="4538"/>
    <cellStyle name="40% - Accent2 22 2" xfId="4539"/>
    <cellStyle name="40% - Accent2 22 2 2" xfId="4540"/>
    <cellStyle name="40% - Accent2 22 2 3" xfId="4541"/>
    <cellStyle name="40% - Accent2 22 3" xfId="4542"/>
    <cellStyle name="40% - Accent2 22 4" xfId="4543"/>
    <cellStyle name="40% - Accent2 22 4 2" xfId="4544"/>
    <cellStyle name="40% - Accent2 22_Sheet1" xfId="4545"/>
    <cellStyle name="40% - Accent2 23" xfId="4546"/>
    <cellStyle name="40% - Accent2 23 2" xfId="4547"/>
    <cellStyle name="40% - Accent2 23 3" xfId="4548"/>
    <cellStyle name="40% - Accent2 23 3 2" xfId="4549"/>
    <cellStyle name="40% - Accent2 23 3 3" xfId="4550"/>
    <cellStyle name="40% - Accent2 23_Sheet1" xfId="4551"/>
    <cellStyle name="40% - Accent2 24" xfId="4552"/>
    <cellStyle name="40% - Accent2 24 2" xfId="4553"/>
    <cellStyle name="40% - Accent2 24 3" xfId="4554"/>
    <cellStyle name="40% - Accent2 24 3 2" xfId="4555"/>
    <cellStyle name="40% - Accent2 24 3 2 2" xfId="4556"/>
    <cellStyle name="40% - Accent2 24 3 2 2 2" xfId="39655"/>
    <cellStyle name="40% - Accent2 24 3 2 3" xfId="39656"/>
    <cellStyle name="40% - Accent2 24 3 3" xfId="4557"/>
    <cellStyle name="40% - Accent2 24 3 3 2" xfId="39657"/>
    <cellStyle name="40% - Accent2 24 3 4" xfId="39658"/>
    <cellStyle name="40% - Accent2 24 3_Results 3rd" xfId="4558"/>
    <cellStyle name="40% - Accent2 24 4" xfId="4559"/>
    <cellStyle name="40% - Accent2 24 4 2" xfId="4560"/>
    <cellStyle name="40% - Accent2 24 4 2 2" xfId="39659"/>
    <cellStyle name="40% - Accent2 24 4 3" xfId="39660"/>
    <cellStyle name="40% - Accent2 24 5" xfId="4561"/>
    <cellStyle name="40% - Accent2 24 5 2" xfId="39661"/>
    <cellStyle name="40% - Accent2 24 6" xfId="4562"/>
    <cellStyle name="40% - Accent2 24 6 2" xfId="39662"/>
    <cellStyle name="40% - Accent2 24_Basis Detail" xfId="4563"/>
    <cellStyle name="40% - Accent2 25" xfId="4564"/>
    <cellStyle name="40% - Accent2 25 2" xfId="4565"/>
    <cellStyle name="40% - Accent2 25 2 2" xfId="4566"/>
    <cellStyle name="40% - Accent2 25 3" xfId="4567"/>
    <cellStyle name="40% - Accent2 25 4" xfId="4568"/>
    <cellStyle name="40% - Accent2 25 4 2" xfId="4569"/>
    <cellStyle name="40% - Accent2 25 4 3" xfId="4570"/>
    <cellStyle name="40% - Accent2 25 5" xfId="4571"/>
    <cellStyle name="40% - Accent2 25 5 2" xfId="4572"/>
    <cellStyle name="40% - Accent2 25 5 2 2" xfId="4573"/>
    <cellStyle name="40% - Accent2 25 5 2 2 2" xfId="39663"/>
    <cellStyle name="40% - Accent2 25 5 2 3" xfId="39664"/>
    <cellStyle name="40% - Accent2 25 5 3" xfId="4574"/>
    <cellStyle name="40% - Accent2 25 5 3 2" xfId="39665"/>
    <cellStyle name="40% - Accent2 25 5 4" xfId="39666"/>
    <cellStyle name="40% - Accent2 25 5_Results 3rd" xfId="4575"/>
    <cellStyle name="40% - Accent2 25 6" xfId="4576"/>
    <cellStyle name="40% - Accent2 25 6 2" xfId="4577"/>
    <cellStyle name="40% - Accent2 25 6 2 2" xfId="39667"/>
    <cellStyle name="40% - Accent2 25 6 3" xfId="39668"/>
    <cellStyle name="40% - Accent2 25 7" xfId="4578"/>
    <cellStyle name="40% - Accent2 25 7 2" xfId="39669"/>
    <cellStyle name="40% - Accent2 25 8" xfId="4579"/>
    <cellStyle name="40% - Accent2 25 8 2" xfId="39670"/>
    <cellStyle name="40% - Accent2 25_Basis Detail" xfId="4580"/>
    <cellStyle name="40% - Accent2 26" xfId="4581"/>
    <cellStyle name="40% - Accent2 26 2" xfId="4582"/>
    <cellStyle name="40% - Accent2 26 2 2" xfId="4583"/>
    <cellStyle name="40% - Accent2 26 2 2 2" xfId="39671"/>
    <cellStyle name="40% - Accent2 26 2 3" xfId="39672"/>
    <cellStyle name="40% - Accent2 26 3" xfId="4584"/>
    <cellStyle name="40% - Accent2 26 3 2" xfId="39673"/>
    <cellStyle name="40% - Accent2 26 4" xfId="4585"/>
    <cellStyle name="40% - Accent2 26 4 2" xfId="4586"/>
    <cellStyle name="40% - Accent2 26 4 3" xfId="39674"/>
    <cellStyle name="40% - Accent2 26 5" xfId="4587"/>
    <cellStyle name="40% - Accent2 26 6" xfId="4588"/>
    <cellStyle name="40% - Accent2 26 6 2" xfId="39675"/>
    <cellStyle name="40% - Accent2 26 7" xfId="4589"/>
    <cellStyle name="40% - Accent2 26 7 2" xfId="39676"/>
    <cellStyle name="40% - Accent2 26 8" xfId="4590"/>
    <cellStyle name="40% - Accent2 26 8 2" xfId="39677"/>
    <cellStyle name="40% - Accent2 27" xfId="4591"/>
    <cellStyle name="40% - Accent2 27 2" xfId="4592"/>
    <cellStyle name="40% - Accent2 27 3" xfId="4593"/>
    <cellStyle name="40% - Accent2 27 3 2" xfId="39678"/>
    <cellStyle name="40% - Accent2 28" xfId="4594"/>
    <cellStyle name="40% - Accent2 28 2" xfId="4595"/>
    <cellStyle name="40% - Accent2 29" xfId="4596"/>
    <cellStyle name="40% - Accent2 29 2" xfId="4597"/>
    <cellStyle name="40% - Accent2 3" xfId="4598"/>
    <cellStyle name="40% - Accent2 3 2" xfId="4599"/>
    <cellStyle name="40% - Accent2 3 2 2" xfId="4600"/>
    <cellStyle name="40% - Accent2 3 2 3" xfId="4601"/>
    <cellStyle name="40% - Accent2 3 2 4" xfId="4602"/>
    <cellStyle name="40% - Accent2 3 2 4 2" xfId="39679"/>
    <cellStyle name="40% - Accent2 3 3" xfId="4603"/>
    <cellStyle name="40% - Accent2 3 3 2" xfId="4604"/>
    <cellStyle name="40% - Accent2 3 3 2 2" xfId="4605"/>
    <cellStyle name="40% - Accent2 3 3 3" xfId="4606"/>
    <cellStyle name="40% - Accent2 3 4" xfId="4607"/>
    <cellStyle name="40% - Accent2 3 4 2" xfId="4608"/>
    <cellStyle name="40% - Accent2 3 4 2 2" xfId="39680"/>
    <cellStyle name="40% - Accent2 3 5" xfId="4609"/>
    <cellStyle name="40% - Accent2 3 5 2" xfId="39681"/>
    <cellStyle name="40% - Accent2 3 6" xfId="4610"/>
    <cellStyle name="40% - Accent2 3 6 2" xfId="39682"/>
    <cellStyle name="40% - Accent2 3 7" xfId="4611"/>
    <cellStyle name="40% - Accent2 3 7 2" xfId="39683"/>
    <cellStyle name="40% - Accent2 3 8" xfId="4612"/>
    <cellStyle name="40% - Accent2 3_Cap Software Basis Adj" xfId="4613"/>
    <cellStyle name="40% - Accent2 30" xfId="4614"/>
    <cellStyle name="40% - Accent2 30 2" xfId="4615"/>
    <cellStyle name="40% - Accent2 31" xfId="4616"/>
    <cellStyle name="40% - Accent2 31 2" xfId="4617"/>
    <cellStyle name="40% - Accent2 31 2 2" xfId="4618"/>
    <cellStyle name="40% - Accent2 31 2 2 2" xfId="39684"/>
    <cellStyle name="40% - Accent2 31 2 3" xfId="39685"/>
    <cellStyle name="40% - Accent2 31 3" xfId="4619"/>
    <cellStyle name="40% - Accent2 31 3 2" xfId="39686"/>
    <cellStyle name="40% - Accent2 31 4" xfId="4620"/>
    <cellStyle name="40% - Accent2 31 4 2" xfId="39687"/>
    <cellStyle name="40% - Accent2 31 5" xfId="4621"/>
    <cellStyle name="40% - Accent2 31 5 2" xfId="39688"/>
    <cellStyle name="40% - Accent2 31 6" xfId="39689"/>
    <cellStyle name="40% - Accent2 31_Results 3rd" xfId="4622"/>
    <cellStyle name="40% - Accent2 32" xfId="4623"/>
    <cellStyle name="40% - Accent2 32 2" xfId="4624"/>
    <cellStyle name="40% - Accent2 32 2 2" xfId="4625"/>
    <cellStyle name="40% - Accent2 32 2 2 2" xfId="39690"/>
    <cellStyle name="40% - Accent2 32 2 3" xfId="39691"/>
    <cellStyle name="40% - Accent2 32 3" xfId="4626"/>
    <cellStyle name="40% - Accent2 32 3 2" xfId="39692"/>
    <cellStyle name="40% - Accent2 32 4" xfId="4627"/>
    <cellStyle name="40% - Accent2 32 4 2" xfId="39693"/>
    <cellStyle name="40% - Accent2 32 5" xfId="4628"/>
    <cellStyle name="40% - Accent2 32 5 2" xfId="39694"/>
    <cellStyle name="40% - Accent2 32 6" xfId="39695"/>
    <cellStyle name="40% - Accent2 32_Results 3rd" xfId="4629"/>
    <cellStyle name="40% - Accent2 33" xfId="4630"/>
    <cellStyle name="40% - Accent2 33 2" xfId="4631"/>
    <cellStyle name="40% - Accent2 33 2 2" xfId="4632"/>
    <cellStyle name="40% - Accent2 33 2 2 2" xfId="39696"/>
    <cellStyle name="40% - Accent2 33 2 3" xfId="39697"/>
    <cellStyle name="40% - Accent2 33 3" xfId="4633"/>
    <cellStyle name="40% - Accent2 33 3 2" xfId="39698"/>
    <cellStyle name="40% - Accent2 33 4" xfId="4634"/>
    <cellStyle name="40% - Accent2 33 4 2" xfId="39699"/>
    <cellStyle name="40% - Accent2 33 5" xfId="4635"/>
    <cellStyle name="40% - Accent2 33 5 2" xfId="39700"/>
    <cellStyle name="40% - Accent2 33 6" xfId="39701"/>
    <cellStyle name="40% - Accent2 33_Results 3rd" xfId="4636"/>
    <cellStyle name="40% - Accent2 34" xfId="4637"/>
    <cellStyle name="40% - Accent2 34 2" xfId="4638"/>
    <cellStyle name="40% - Accent2 34 2 2" xfId="39702"/>
    <cellStyle name="40% - Accent2 34 3" xfId="39703"/>
    <cellStyle name="40% - Accent2 35" xfId="4639"/>
    <cellStyle name="40% - Accent2 35 2" xfId="4640"/>
    <cellStyle name="40% - Accent2 35 2 2" xfId="39704"/>
    <cellStyle name="40% - Accent2 35 3" xfId="39705"/>
    <cellStyle name="40% - Accent2 36" xfId="4641"/>
    <cellStyle name="40% - Accent2 36 2" xfId="4642"/>
    <cellStyle name="40% - Accent2 36 2 2" xfId="39706"/>
    <cellStyle name="40% - Accent2 36 3" xfId="39707"/>
    <cellStyle name="40% - Accent2 37" xfId="4643"/>
    <cellStyle name="40% - Accent2 37 2" xfId="4644"/>
    <cellStyle name="40% - Accent2 37 2 2" xfId="39708"/>
    <cellStyle name="40% - Accent2 37 3" xfId="39709"/>
    <cellStyle name="40% - Accent2 38" xfId="4645"/>
    <cellStyle name="40% - Accent2 38 2" xfId="4646"/>
    <cellStyle name="40% - Accent2 38 2 2" xfId="39710"/>
    <cellStyle name="40% - Accent2 38 3" xfId="39711"/>
    <cellStyle name="40% - Accent2 39" xfId="4647"/>
    <cellStyle name="40% - Accent2 39 2" xfId="4648"/>
    <cellStyle name="40% - Accent2 39 2 2" xfId="39712"/>
    <cellStyle name="40% - Accent2 39 3" xfId="39713"/>
    <cellStyle name="40% - Accent2 4" xfId="4649"/>
    <cellStyle name="40% - Accent2 4 2" xfId="4650"/>
    <cellStyle name="40% - Accent2 4 2 2" xfId="4651"/>
    <cellStyle name="40% - Accent2 4 2 3" xfId="4652"/>
    <cellStyle name="40% - Accent2 4 3" xfId="4653"/>
    <cellStyle name="40% - Accent2 4 4" xfId="4654"/>
    <cellStyle name="40% - Accent2 4 4 2" xfId="4655"/>
    <cellStyle name="40% - Accent2 4 4 2 2" xfId="39714"/>
    <cellStyle name="40% - Accent2 4 5" xfId="4656"/>
    <cellStyle name="40% - Accent2 4 5 2" xfId="39715"/>
    <cellStyle name="40% - Accent2 4 6" xfId="4657"/>
    <cellStyle name="40% - Accent2 4 6 2" xfId="39716"/>
    <cellStyle name="40% - Accent2 4 7" xfId="4658"/>
    <cellStyle name="40% - Accent2 4 7 2" xfId="39717"/>
    <cellStyle name="40% - Accent2 4_Cap Software Basis Adj" xfId="4659"/>
    <cellStyle name="40% - Accent2 40" xfId="4660"/>
    <cellStyle name="40% - Accent2 40 2" xfId="4661"/>
    <cellStyle name="40% - Accent2 40 2 2" xfId="39718"/>
    <cellStyle name="40% - Accent2 40 3" xfId="39719"/>
    <cellStyle name="40% - Accent2 41" xfId="4662"/>
    <cellStyle name="40% - Accent2 41 2" xfId="4663"/>
    <cellStyle name="40% - Accent2 41 2 2" xfId="39720"/>
    <cellStyle name="40% - Accent2 41 3" xfId="39721"/>
    <cellStyle name="40% - Accent2 42" xfId="4664"/>
    <cellStyle name="40% - Accent2 42 2" xfId="4665"/>
    <cellStyle name="40% - Accent2 42 2 2" xfId="39722"/>
    <cellStyle name="40% - Accent2 42 3" xfId="39723"/>
    <cellStyle name="40% - Accent2 43" xfId="4666"/>
    <cellStyle name="40% - Accent2 43 2" xfId="4667"/>
    <cellStyle name="40% - Accent2 43 2 2" xfId="39724"/>
    <cellStyle name="40% - Accent2 43 3" xfId="39725"/>
    <cellStyle name="40% - Accent2 44" xfId="4668"/>
    <cellStyle name="40% - Accent2 44 2" xfId="4669"/>
    <cellStyle name="40% - Accent2 44 2 2" xfId="39726"/>
    <cellStyle name="40% - Accent2 44 3" xfId="39727"/>
    <cellStyle name="40% - Accent2 45" xfId="4670"/>
    <cellStyle name="40% - Accent2 45 2" xfId="4671"/>
    <cellStyle name="40% - Accent2 45 2 2" xfId="39728"/>
    <cellStyle name="40% - Accent2 45 3" xfId="39729"/>
    <cellStyle name="40% - Accent2 46" xfId="4672"/>
    <cellStyle name="40% - Accent2 46 2" xfId="4673"/>
    <cellStyle name="40% - Accent2 46 2 2" xfId="39730"/>
    <cellStyle name="40% - Accent2 46 3" xfId="39731"/>
    <cellStyle name="40% - Accent2 47" xfId="4674"/>
    <cellStyle name="40% - Accent2 47 2" xfId="4675"/>
    <cellStyle name="40% - Accent2 47 2 2" xfId="39732"/>
    <cellStyle name="40% - Accent2 47 3" xfId="39733"/>
    <cellStyle name="40% - Accent2 48" xfId="4676"/>
    <cellStyle name="40% - Accent2 48 2" xfId="4677"/>
    <cellStyle name="40% - Accent2 48 2 2" xfId="39734"/>
    <cellStyle name="40% - Accent2 48 3" xfId="39735"/>
    <cellStyle name="40% - Accent2 49" xfId="4678"/>
    <cellStyle name="40% - Accent2 49 2" xfId="4679"/>
    <cellStyle name="40% - Accent2 49 2 2" xfId="39736"/>
    <cellStyle name="40% - Accent2 49 3" xfId="39737"/>
    <cellStyle name="40% - Accent2 5" xfId="4680"/>
    <cellStyle name="40% - Accent2 5 2" xfId="4681"/>
    <cellStyle name="40% - Accent2 5 2 2" xfId="4682"/>
    <cellStyle name="40% - Accent2 5 2 2 2" xfId="4683"/>
    <cellStyle name="40% - Accent2 5 2 3" xfId="4684"/>
    <cellStyle name="40% - Accent2 5 2 3 2" xfId="4685"/>
    <cellStyle name="40% - Accent2 5 2 4" xfId="4686"/>
    <cellStyle name="40% - Accent2 5 2 5" xfId="4687"/>
    <cellStyle name="40% - Accent2 5 3" xfId="4688"/>
    <cellStyle name="40% - Accent2 5 4" xfId="4689"/>
    <cellStyle name="40% - Accent2 5 4 2" xfId="4690"/>
    <cellStyle name="40% - Accent2 5 4 3" xfId="4691"/>
    <cellStyle name="40% - Accent2 5 4 3 2" xfId="39738"/>
    <cellStyle name="40% - Accent2 5 5" xfId="4692"/>
    <cellStyle name="40% - Accent2 5 5 2" xfId="39739"/>
    <cellStyle name="40% - Accent2 5_Sheet1" xfId="4693"/>
    <cellStyle name="40% - Accent2 50" xfId="4694"/>
    <cellStyle name="40% - Accent2 50 2" xfId="4695"/>
    <cellStyle name="40% - Accent2 50 2 2" xfId="39740"/>
    <cellStyle name="40% - Accent2 50 3" xfId="39741"/>
    <cellStyle name="40% - Accent2 51" xfId="4696"/>
    <cellStyle name="40% - Accent2 51 2" xfId="4697"/>
    <cellStyle name="40% - Accent2 51 2 2" xfId="39742"/>
    <cellStyle name="40% - Accent2 51 3" xfId="39743"/>
    <cellStyle name="40% - Accent2 52" xfId="4698"/>
    <cellStyle name="40% - Accent2 52 2" xfId="4699"/>
    <cellStyle name="40% - Accent2 52 2 2" xfId="39744"/>
    <cellStyle name="40% - Accent2 52 3" xfId="39745"/>
    <cellStyle name="40% - Accent2 53" xfId="4700"/>
    <cellStyle name="40% - Accent2 53 2" xfId="4701"/>
    <cellStyle name="40% - Accent2 53 2 2" xfId="39746"/>
    <cellStyle name="40% - Accent2 53 3" xfId="39747"/>
    <cellStyle name="40% - Accent2 54" xfId="4702"/>
    <cellStyle name="40% - Accent2 54 2" xfId="4703"/>
    <cellStyle name="40% - Accent2 54 2 2" xfId="39748"/>
    <cellStyle name="40% - Accent2 54 3" xfId="39749"/>
    <cellStyle name="40% - Accent2 55" xfId="4704"/>
    <cellStyle name="40% - Accent2 55 2" xfId="4705"/>
    <cellStyle name="40% - Accent2 55 2 2" xfId="39750"/>
    <cellStyle name="40% - Accent2 55 3" xfId="39751"/>
    <cellStyle name="40% - Accent2 56" xfId="4706"/>
    <cellStyle name="40% - Accent2 56 2" xfId="4707"/>
    <cellStyle name="40% - Accent2 56 2 2" xfId="39752"/>
    <cellStyle name="40% - Accent2 56 3" xfId="39753"/>
    <cellStyle name="40% - Accent2 57" xfId="4708"/>
    <cellStyle name="40% - Accent2 57 2" xfId="39754"/>
    <cellStyle name="40% - Accent2 58" xfId="4709"/>
    <cellStyle name="40% - Accent2 58 2" xfId="39755"/>
    <cellStyle name="40% - Accent2 59" xfId="4710"/>
    <cellStyle name="40% - Accent2 59 2" xfId="39756"/>
    <cellStyle name="40% - Accent2 6" xfId="4711"/>
    <cellStyle name="40% - Accent2 6 2" xfId="4712"/>
    <cellStyle name="40% - Accent2 6 2 2" xfId="4713"/>
    <cellStyle name="40% - Accent2 6 2 3" xfId="4714"/>
    <cellStyle name="40% - Accent2 6 3" xfId="4715"/>
    <cellStyle name="40% - Accent2 6 4" xfId="4716"/>
    <cellStyle name="40% - Accent2 6 4 2" xfId="4717"/>
    <cellStyle name="40% - Accent2 6 5" xfId="4718"/>
    <cellStyle name="40% - Accent2 6 5 2" xfId="39757"/>
    <cellStyle name="40% - Accent2 6_Sheet1" xfId="4719"/>
    <cellStyle name="40% - Accent2 60" xfId="4720"/>
    <cellStyle name="40% - Accent2 60 2" xfId="39758"/>
    <cellStyle name="40% - Accent2 61" xfId="4721"/>
    <cellStyle name="40% - Accent2 61 2" xfId="39759"/>
    <cellStyle name="40% - Accent2 62" xfId="4722"/>
    <cellStyle name="40% - Accent2 62 2" xfId="39760"/>
    <cellStyle name="40% - Accent2 63" xfId="4723"/>
    <cellStyle name="40% - Accent2 63 2" xfId="39761"/>
    <cellStyle name="40% - Accent2 64" xfId="4724"/>
    <cellStyle name="40% - Accent2 64 2" xfId="39762"/>
    <cellStyle name="40% - Accent2 65" xfId="4725"/>
    <cellStyle name="40% - Accent2 65 2" xfId="39763"/>
    <cellStyle name="40% - Accent2 66" xfId="4726"/>
    <cellStyle name="40% - Accent2 66 2" xfId="39764"/>
    <cellStyle name="40% - Accent2 67" xfId="4727"/>
    <cellStyle name="40% - Accent2 67 2" xfId="4728"/>
    <cellStyle name="40% - Accent2 67 2 2" xfId="39765"/>
    <cellStyle name="40% - Accent2 67 3" xfId="39766"/>
    <cellStyle name="40% - Accent2 68" xfId="4729"/>
    <cellStyle name="40% - Accent2 68 2" xfId="4730"/>
    <cellStyle name="40% - Accent2 68 2 2" xfId="39767"/>
    <cellStyle name="40% - Accent2 68 3" xfId="39768"/>
    <cellStyle name="40% - Accent2 69" xfId="4731"/>
    <cellStyle name="40% - Accent2 69 2" xfId="39769"/>
    <cellStyle name="40% - Accent2 7" xfId="4732"/>
    <cellStyle name="40% - Accent2 7 2" xfId="4733"/>
    <cellStyle name="40% - Accent2 7 2 2" xfId="4734"/>
    <cellStyle name="40% - Accent2 7 2 3" xfId="4735"/>
    <cellStyle name="40% - Accent2 7 3" xfId="4736"/>
    <cellStyle name="40% - Accent2 7 4" xfId="4737"/>
    <cellStyle name="40% - Accent2 7 4 2" xfId="4738"/>
    <cellStyle name="40% - Accent2 7 5" xfId="4739"/>
    <cellStyle name="40% - Accent2 7 5 2" xfId="39770"/>
    <cellStyle name="40% - Accent2 7_Sheet1" xfId="4740"/>
    <cellStyle name="40% - Accent2 70" xfId="4741"/>
    <cellStyle name="40% - Accent2 70 2" xfId="39771"/>
    <cellStyle name="40% - Accent2 71" xfId="4742"/>
    <cellStyle name="40% - Accent2 71 2" xfId="39772"/>
    <cellStyle name="40% - Accent2 72" xfId="4743"/>
    <cellStyle name="40% - Accent2 72 2" xfId="39773"/>
    <cellStyle name="40% - Accent2 73" xfId="4744"/>
    <cellStyle name="40% - Accent2 73 2" xfId="39774"/>
    <cellStyle name="40% - Accent2 74" xfId="4745"/>
    <cellStyle name="40% - Accent2 74 2" xfId="39775"/>
    <cellStyle name="40% - Accent2 75" xfId="4746"/>
    <cellStyle name="40% - Accent2 75 2" xfId="39776"/>
    <cellStyle name="40% - Accent2 76" xfId="4747"/>
    <cellStyle name="40% - Accent2 76 2" xfId="39777"/>
    <cellStyle name="40% - Accent2 77" xfId="4748"/>
    <cellStyle name="40% - Accent2 77 2" xfId="39778"/>
    <cellStyle name="40% - Accent2 78" xfId="4749"/>
    <cellStyle name="40% - Accent2 78 2" xfId="39779"/>
    <cellStyle name="40% - Accent2 79" xfId="4750"/>
    <cellStyle name="40% - Accent2 79 2" xfId="39780"/>
    <cellStyle name="40% - Accent2 8" xfId="4751"/>
    <cellStyle name="40% - Accent2 8 2" xfId="4752"/>
    <cellStyle name="40% - Accent2 8 2 2" xfId="4753"/>
    <cellStyle name="40% - Accent2 8 2 3" xfId="4754"/>
    <cellStyle name="40% - Accent2 8 3" xfId="4755"/>
    <cellStyle name="40% - Accent2 8 4" xfId="4756"/>
    <cellStyle name="40% - Accent2 8 4 2" xfId="4757"/>
    <cellStyle name="40% - Accent2 8 5" xfId="4758"/>
    <cellStyle name="40% - Accent2 8 5 2" xfId="39781"/>
    <cellStyle name="40% - Accent2 8_Sheet1" xfId="4759"/>
    <cellStyle name="40% - Accent2 80" xfId="4760"/>
    <cellStyle name="40% - Accent2 80 2" xfId="39782"/>
    <cellStyle name="40% - Accent2 81" xfId="4761"/>
    <cellStyle name="40% - Accent2 81 2" xfId="39783"/>
    <cellStyle name="40% - Accent2 82" xfId="4762"/>
    <cellStyle name="40% - Accent2 82 2" xfId="39784"/>
    <cellStyle name="40% - Accent2 83" xfId="4763"/>
    <cellStyle name="40% - Accent2 83 2" xfId="39785"/>
    <cellStyle name="40% - Accent2 84" xfId="4764"/>
    <cellStyle name="40% - Accent2 85" xfId="16"/>
    <cellStyle name="40% - Accent2 9" xfId="4765"/>
    <cellStyle name="40% - Accent2 9 2" xfId="4766"/>
    <cellStyle name="40% - Accent2 9 2 2" xfId="4767"/>
    <cellStyle name="40% - Accent2 9 2 3" xfId="4768"/>
    <cellStyle name="40% - Accent2 9 3" xfId="4769"/>
    <cellStyle name="40% - Accent2 9 4" xfId="4770"/>
    <cellStyle name="40% - Accent2 9 4 2" xfId="4771"/>
    <cellStyle name="40% - Accent2 9 5" xfId="4772"/>
    <cellStyle name="40% - Accent2 9 5 2" xfId="39786"/>
    <cellStyle name="40% - Accent2 9_Sheet1" xfId="4773"/>
    <cellStyle name="40% - Accent3" xfId="49530" builtinId="39" customBuiltin="1"/>
    <cellStyle name="40% - Accent3 10" xfId="4774"/>
    <cellStyle name="40% - Accent3 10 2" xfId="4775"/>
    <cellStyle name="40% - Accent3 10 2 2" xfId="4776"/>
    <cellStyle name="40% - Accent3 10 2 3" xfId="4777"/>
    <cellStyle name="40% - Accent3 10 3" xfId="4778"/>
    <cellStyle name="40% - Accent3 10 4" xfId="4779"/>
    <cellStyle name="40% - Accent3 10 4 2" xfId="4780"/>
    <cellStyle name="40% - Accent3 10_Sheet1" xfId="4781"/>
    <cellStyle name="40% - Accent3 11" xfId="4782"/>
    <cellStyle name="40% - Accent3 11 2" xfId="4783"/>
    <cellStyle name="40% - Accent3 11 2 2" xfId="4784"/>
    <cellStyle name="40% - Accent3 11 2 3" xfId="4785"/>
    <cellStyle name="40% - Accent3 11 3" xfId="4786"/>
    <cellStyle name="40% - Accent3 11 4" xfId="4787"/>
    <cellStyle name="40% - Accent3 11 4 2" xfId="4788"/>
    <cellStyle name="40% - Accent3 11_Sheet1" xfId="4789"/>
    <cellStyle name="40% - Accent3 12" xfId="4790"/>
    <cellStyle name="40% - Accent3 12 2" xfId="4791"/>
    <cellStyle name="40% - Accent3 12 2 2" xfId="4792"/>
    <cellStyle name="40% - Accent3 12 2 3" xfId="4793"/>
    <cellStyle name="40% - Accent3 12 3" xfId="4794"/>
    <cellStyle name="40% - Accent3 12 4" xfId="4795"/>
    <cellStyle name="40% - Accent3 12 4 2" xfId="4796"/>
    <cellStyle name="40% - Accent3 12_Sheet1" xfId="4797"/>
    <cellStyle name="40% - Accent3 13" xfId="4798"/>
    <cellStyle name="40% - Accent3 13 2" xfId="4799"/>
    <cellStyle name="40% - Accent3 13 2 2" xfId="4800"/>
    <cellStyle name="40% - Accent3 13 2 3" xfId="4801"/>
    <cellStyle name="40% - Accent3 13 3" xfId="4802"/>
    <cellStyle name="40% - Accent3 13 4" xfId="4803"/>
    <cellStyle name="40% - Accent3 13 4 2" xfId="4804"/>
    <cellStyle name="40% - Accent3 13_Sheet1" xfId="4805"/>
    <cellStyle name="40% - Accent3 14" xfId="4806"/>
    <cellStyle name="40% - Accent3 14 2" xfId="4807"/>
    <cellStyle name="40% - Accent3 14 2 2" xfId="4808"/>
    <cellStyle name="40% - Accent3 14 2 3" xfId="4809"/>
    <cellStyle name="40% - Accent3 14 3" xfId="4810"/>
    <cellStyle name="40% - Accent3 14 4" xfId="4811"/>
    <cellStyle name="40% - Accent3 14 4 2" xfId="4812"/>
    <cellStyle name="40% - Accent3 14_Sheet1" xfId="4813"/>
    <cellStyle name="40% - Accent3 15" xfId="4814"/>
    <cellStyle name="40% - Accent3 15 2" xfId="4815"/>
    <cellStyle name="40% - Accent3 15 2 2" xfId="4816"/>
    <cellStyle name="40% - Accent3 15 2 3" xfId="4817"/>
    <cellStyle name="40% - Accent3 15 3" xfId="4818"/>
    <cellStyle name="40% - Accent3 15 4" xfId="4819"/>
    <cellStyle name="40% - Accent3 15 4 2" xfId="4820"/>
    <cellStyle name="40% - Accent3 15_Sheet1" xfId="4821"/>
    <cellStyle name="40% - Accent3 16" xfId="4822"/>
    <cellStyle name="40% - Accent3 16 2" xfId="4823"/>
    <cellStyle name="40% - Accent3 16 2 2" xfId="4824"/>
    <cellStyle name="40% - Accent3 16 2 3" xfId="4825"/>
    <cellStyle name="40% - Accent3 16 3" xfId="4826"/>
    <cellStyle name="40% - Accent3 16 4" xfId="4827"/>
    <cellStyle name="40% - Accent3 16 4 2" xfId="4828"/>
    <cellStyle name="40% - Accent3 16_Sheet1" xfId="4829"/>
    <cellStyle name="40% - Accent3 17" xfId="4830"/>
    <cellStyle name="40% - Accent3 17 2" xfId="4831"/>
    <cellStyle name="40% - Accent3 17 2 2" xfId="4832"/>
    <cellStyle name="40% - Accent3 17 2 3" xfId="4833"/>
    <cellStyle name="40% - Accent3 17 3" xfId="4834"/>
    <cellStyle name="40% - Accent3 17 4" xfId="4835"/>
    <cellStyle name="40% - Accent3 17 4 2" xfId="4836"/>
    <cellStyle name="40% - Accent3 17_Sheet1" xfId="4837"/>
    <cellStyle name="40% - Accent3 18" xfId="4838"/>
    <cellStyle name="40% - Accent3 18 2" xfId="4839"/>
    <cellStyle name="40% - Accent3 18 2 2" xfId="4840"/>
    <cellStyle name="40% - Accent3 18 2 3" xfId="4841"/>
    <cellStyle name="40% - Accent3 18 3" xfId="4842"/>
    <cellStyle name="40% - Accent3 18 4" xfId="4843"/>
    <cellStyle name="40% - Accent3 18 4 2" xfId="4844"/>
    <cellStyle name="40% - Accent3 18_Sheet1" xfId="4845"/>
    <cellStyle name="40% - Accent3 19" xfId="4846"/>
    <cellStyle name="40% - Accent3 19 2" xfId="4847"/>
    <cellStyle name="40% - Accent3 19 2 2" xfId="4848"/>
    <cellStyle name="40% - Accent3 19 2 3" xfId="4849"/>
    <cellStyle name="40% - Accent3 19 3" xfId="4850"/>
    <cellStyle name="40% - Accent3 19 4" xfId="4851"/>
    <cellStyle name="40% - Accent3 19 4 2" xfId="4852"/>
    <cellStyle name="40% - Accent3 19_Sheet1" xfId="4853"/>
    <cellStyle name="40% - Accent3 2" xfId="19"/>
    <cellStyle name="40% - Accent3 2 10" xfId="4854"/>
    <cellStyle name="40% - Accent3 2 10 2" xfId="4855"/>
    <cellStyle name="40% - Accent3 2 10 2 2" xfId="39787"/>
    <cellStyle name="40% - Accent3 2 10 3" xfId="39788"/>
    <cellStyle name="40% - Accent3 2 11" xfId="4856"/>
    <cellStyle name="40% - Accent3 2 11 2" xfId="39789"/>
    <cellStyle name="40% - Accent3 2 12" xfId="4857"/>
    <cellStyle name="40% - Accent3 2 12 2" xfId="39790"/>
    <cellStyle name="40% - Accent3 2 13" xfId="4858"/>
    <cellStyle name="40% - Accent3 2 14" xfId="4859"/>
    <cellStyle name="40% - Accent3 2 14 2" xfId="39791"/>
    <cellStyle name="40% - Accent3 2 2" xfId="530"/>
    <cellStyle name="40% - Accent3 2 2 2" xfId="4860"/>
    <cellStyle name="40% - Accent3 2 2 2 2" xfId="4861"/>
    <cellStyle name="40% - Accent3 2 2 2 2 2" xfId="39792"/>
    <cellStyle name="40% - Accent3 2 2 3" xfId="4862"/>
    <cellStyle name="40% - Accent3 2 2 3 2" xfId="4863"/>
    <cellStyle name="40% - Accent3 2 2 3 3" xfId="4864"/>
    <cellStyle name="40% - Accent3 2 2 4" xfId="4865"/>
    <cellStyle name="40% - Accent3 2 2 4 2" xfId="4866"/>
    <cellStyle name="40% - Accent3 2 2 5" xfId="4867"/>
    <cellStyle name="40% - Accent3 2 2 6" xfId="4868"/>
    <cellStyle name="40% - Accent3 2 2 7" xfId="4869"/>
    <cellStyle name="40% - Accent3 2 2 7 2" xfId="39793"/>
    <cellStyle name="40% - Accent3 2 2_Basis Info" xfId="4870"/>
    <cellStyle name="40% - Accent3 2 3" xfId="531"/>
    <cellStyle name="40% - Accent3 2 3 10" xfId="4871"/>
    <cellStyle name="40% - Accent3 2 3 11" xfId="4872"/>
    <cellStyle name="40% - Accent3 2 3 11 2" xfId="39794"/>
    <cellStyle name="40% - Accent3 2 3 12" xfId="4873"/>
    <cellStyle name="40% - Accent3 2 3 12 2" xfId="39795"/>
    <cellStyle name="40% - Accent3 2 3 13" xfId="4874"/>
    <cellStyle name="40% - Accent3 2 3 13 2" xfId="39796"/>
    <cellStyle name="40% - Accent3 2 3 14" xfId="49267"/>
    <cellStyle name="40% - Accent3 2 3 2" xfId="4875"/>
    <cellStyle name="40% - Accent3 2 3 2 2" xfId="4876"/>
    <cellStyle name="40% - Accent3 2 3 2 2 2" xfId="4877"/>
    <cellStyle name="40% - Accent3 2 3 2 3" xfId="4878"/>
    <cellStyle name="40% - Accent3 2 3 2 3 2" xfId="4879"/>
    <cellStyle name="40% - Accent3 2 3 2 3 2 2" xfId="4880"/>
    <cellStyle name="40% - Accent3 2 3 2 3 2 2 2" xfId="39797"/>
    <cellStyle name="40% - Accent3 2 3 2 3 2 3" xfId="39798"/>
    <cellStyle name="40% - Accent3 2 3 2 3 3" xfId="4881"/>
    <cellStyle name="40% - Accent3 2 3 2 3 3 2" xfId="39799"/>
    <cellStyle name="40% - Accent3 2 3 2 3 4" xfId="39800"/>
    <cellStyle name="40% - Accent3 2 3 2 4" xfId="4882"/>
    <cellStyle name="40% - Accent3 2 3 2 4 2" xfId="4883"/>
    <cellStyle name="40% - Accent3 2 3 2 4 2 2" xfId="39801"/>
    <cellStyle name="40% - Accent3 2 3 2 4 3" xfId="39802"/>
    <cellStyle name="40% - Accent3 2 3 2 5" xfId="4884"/>
    <cellStyle name="40% - Accent3 2 3 2 5 2" xfId="4885"/>
    <cellStyle name="40% - Accent3 2 3 2 5 3" xfId="39803"/>
    <cellStyle name="40% - Accent3 2 3 2 6" xfId="4886"/>
    <cellStyle name="40% - Accent3 2 3 2 7" xfId="4887"/>
    <cellStyle name="40% - Accent3 2 3 2 7 2" xfId="39804"/>
    <cellStyle name="40% - Accent3 2 3 2 8" xfId="4888"/>
    <cellStyle name="40% - Accent3 2 3 2 8 2" xfId="39805"/>
    <cellStyle name="40% - Accent3 2 3 2 9" xfId="4889"/>
    <cellStyle name="40% - Accent3 2 3 2 9 2" xfId="39806"/>
    <cellStyle name="40% - Accent3 2 3 2_Basis Info" xfId="4890"/>
    <cellStyle name="40% - Accent3 2 3 3" xfId="4891"/>
    <cellStyle name="40% - Accent3 2 3 3 2" xfId="4892"/>
    <cellStyle name="40% - Accent3 2 3 4" xfId="4893"/>
    <cellStyle name="40% - Accent3 2 3 5" xfId="4894"/>
    <cellStyle name="40% - Accent3 2 3 5 2" xfId="4895"/>
    <cellStyle name="40% - Accent3 2 3 5 2 2" xfId="4896"/>
    <cellStyle name="40% - Accent3 2 3 5 2 2 2" xfId="39807"/>
    <cellStyle name="40% - Accent3 2 3 5 2 3" xfId="39808"/>
    <cellStyle name="40% - Accent3 2 3 5 3" xfId="4897"/>
    <cellStyle name="40% - Accent3 2 3 5 3 2" xfId="39809"/>
    <cellStyle name="40% - Accent3 2 3 5 4" xfId="39810"/>
    <cellStyle name="40% - Accent3 2 3 6" xfId="4898"/>
    <cellStyle name="40% - Accent3 2 3 6 2" xfId="4899"/>
    <cellStyle name="40% - Accent3 2 3 6 2 2" xfId="39811"/>
    <cellStyle name="40% - Accent3 2 3 6 3" xfId="39812"/>
    <cellStyle name="40% - Accent3 2 3 7" xfId="4900"/>
    <cellStyle name="40% - Accent3 2 3 7 2" xfId="4901"/>
    <cellStyle name="40% - Accent3 2 3 7 3" xfId="39813"/>
    <cellStyle name="40% - Accent3 2 3 8" xfId="4902"/>
    <cellStyle name="40% - Accent3 2 3 9" xfId="4903"/>
    <cellStyle name="40% - Accent3 2 3_Basis Info" xfId="4904"/>
    <cellStyle name="40% - Accent3 2 4" xfId="582"/>
    <cellStyle name="40% - Accent3 2 4 2" xfId="860"/>
    <cellStyle name="40% - Accent3 2 4 3" xfId="39814"/>
    <cellStyle name="40% - Accent3 2 4_Rate Case Accrual Accounts" xfId="26323"/>
    <cellStyle name="40% - Accent3 2 5" xfId="434"/>
    <cellStyle name="40% - Accent3 2 5 2" xfId="4905"/>
    <cellStyle name="40% - Accent3 2 5 3" xfId="4906"/>
    <cellStyle name="40% - Accent3 2 5 3 2" xfId="39815"/>
    <cellStyle name="40% - Accent3 2 5_Rate Case Accrual Accounts" xfId="26324"/>
    <cellStyle name="40% - Accent3 2 6" xfId="861"/>
    <cellStyle name="40% - Accent3 2 6 2" xfId="39816"/>
    <cellStyle name="40% - Accent3 2 7" xfId="4907"/>
    <cellStyle name="40% - Accent3 2 7 2" xfId="4908"/>
    <cellStyle name="40% - Accent3 2 7 2 2" xfId="39817"/>
    <cellStyle name="40% - Accent3 2 7 3" xfId="39818"/>
    <cellStyle name="40% - Accent3 2 8" xfId="4909"/>
    <cellStyle name="40% - Accent3 2 8 2" xfId="4910"/>
    <cellStyle name="40% - Accent3 2 8 2 2" xfId="39819"/>
    <cellStyle name="40% - Accent3 2 8 3" xfId="39820"/>
    <cellStyle name="40% - Accent3 2 9" xfId="4911"/>
    <cellStyle name="40% - Accent3 2 9 2" xfId="4912"/>
    <cellStyle name="40% - Accent3 2 9 2 2" xfId="39821"/>
    <cellStyle name="40% - Accent3 2 9 3" xfId="39822"/>
    <cellStyle name="40% - Accent3 2_09_2013" xfId="753"/>
    <cellStyle name="40% - Accent3 20" xfId="4913"/>
    <cellStyle name="40% - Accent3 20 2" xfId="4914"/>
    <cellStyle name="40% - Accent3 20 2 2" xfId="4915"/>
    <cellStyle name="40% - Accent3 20 2 3" xfId="4916"/>
    <cellStyle name="40% - Accent3 20 3" xfId="4917"/>
    <cellStyle name="40% - Accent3 20 4" xfId="4918"/>
    <cellStyle name="40% - Accent3 20 4 2" xfId="4919"/>
    <cellStyle name="40% - Accent3 20_Sheet1" xfId="4920"/>
    <cellStyle name="40% - Accent3 21" xfId="4921"/>
    <cellStyle name="40% - Accent3 21 2" xfId="4922"/>
    <cellStyle name="40% - Accent3 21 2 2" xfId="4923"/>
    <cellStyle name="40% - Accent3 21 2 3" xfId="4924"/>
    <cellStyle name="40% - Accent3 21 3" xfId="4925"/>
    <cellStyle name="40% - Accent3 21 4" xfId="4926"/>
    <cellStyle name="40% - Accent3 21 4 2" xfId="4927"/>
    <cellStyle name="40% - Accent3 21_Sheet1" xfId="4928"/>
    <cellStyle name="40% - Accent3 22" xfId="4929"/>
    <cellStyle name="40% - Accent3 22 2" xfId="4930"/>
    <cellStyle name="40% - Accent3 22 2 2" xfId="4931"/>
    <cellStyle name="40% - Accent3 22 2 3" xfId="4932"/>
    <cellStyle name="40% - Accent3 22 3" xfId="4933"/>
    <cellStyle name="40% - Accent3 22 4" xfId="4934"/>
    <cellStyle name="40% - Accent3 22 4 2" xfId="4935"/>
    <cellStyle name="40% - Accent3 22_Sheet1" xfId="4936"/>
    <cellStyle name="40% - Accent3 23" xfId="4937"/>
    <cellStyle name="40% - Accent3 23 2" xfId="4938"/>
    <cellStyle name="40% - Accent3 23 3" xfId="4939"/>
    <cellStyle name="40% - Accent3 23 3 2" xfId="4940"/>
    <cellStyle name="40% - Accent3 23 3 3" xfId="4941"/>
    <cellStyle name="40% - Accent3 23_Sheet1" xfId="4942"/>
    <cellStyle name="40% - Accent3 24" xfId="4943"/>
    <cellStyle name="40% - Accent3 24 10" xfId="4944"/>
    <cellStyle name="40% - Accent3 24 11" xfId="4945"/>
    <cellStyle name="40% - Accent3 24 11 2" xfId="4946"/>
    <cellStyle name="40% - Accent3 24 11 2 2" xfId="39823"/>
    <cellStyle name="40% - Accent3 24 11 3" xfId="39824"/>
    <cellStyle name="40% - Accent3 24 12" xfId="4947"/>
    <cellStyle name="40% - Accent3 24 12 2" xfId="4948"/>
    <cellStyle name="40% - Accent3 24 12 2 2" xfId="39825"/>
    <cellStyle name="40% - Accent3 24 12 3" xfId="39826"/>
    <cellStyle name="40% - Accent3 24 2" xfId="4949"/>
    <cellStyle name="40% - Accent3 24 2 2" xfId="4950"/>
    <cellStyle name="40% - Accent3 24 3" xfId="4951"/>
    <cellStyle name="40% - Accent3 24 3 2" xfId="4952"/>
    <cellStyle name="40% - Accent3 24 3 2 2" xfId="4953"/>
    <cellStyle name="40% - Accent3 24 3 2 2 2" xfId="4954"/>
    <cellStyle name="40% - Accent3 24 3 2 2 2 2" xfId="39827"/>
    <cellStyle name="40% - Accent3 24 3 2 2 3" xfId="39828"/>
    <cellStyle name="40% - Accent3 24 3 2 3" xfId="4955"/>
    <cellStyle name="40% - Accent3 24 3 2 3 2" xfId="39829"/>
    <cellStyle name="40% - Accent3 24 3 2 4" xfId="39830"/>
    <cellStyle name="40% - Accent3 24 3 3" xfId="4956"/>
    <cellStyle name="40% - Accent3 24 3 3 2" xfId="4957"/>
    <cellStyle name="40% - Accent3 24 3 3 2 2" xfId="39831"/>
    <cellStyle name="40% - Accent3 24 3 3 3" xfId="39832"/>
    <cellStyle name="40% - Accent3 24 3 4" xfId="4958"/>
    <cellStyle name="40% - Accent3 24 3 4 2" xfId="39833"/>
    <cellStyle name="40% - Accent3 24 3 5" xfId="39834"/>
    <cellStyle name="40% - Accent3 24 3_Results 3rd" xfId="4959"/>
    <cellStyle name="40% - Accent3 24 4" xfId="4960"/>
    <cellStyle name="40% - Accent3 24 4 2" xfId="4961"/>
    <cellStyle name="40% - Accent3 24 4 2 2" xfId="4962"/>
    <cellStyle name="40% - Accent3 24 4 2 2 2" xfId="39835"/>
    <cellStyle name="40% - Accent3 24 4 2 3" xfId="39836"/>
    <cellStyle name="40% - Accent3 24 4 3" xfId="4963"/>
    <cellStyle name="40% - Accent3 24 4 3 2" xfId="39837"/>
    <cellStyle name="40% - Accent3 24 4 4" xfId="39838"/>
    <cellStyle name="40% - Accent3 24 5" xfId="4964"/>
    <cellStyle name="40% - Accent3 24 6" xfId="4965"/>
    <cellStyle name="40% - Accent3 24 7" xfId="4966"/>
    <cellStyle name="40% - Accent3 24 8" xfId="4967"/>
    <cellStyle name="40% - Accent3 24 9" xfId="4968"/>
    <cellStyle name="40% - Accent3 24_Basis Detail" xfId="4969"/>
    <cellStyle name="40% - Accent3 25" xfId="4970"/>
    <cellStyle name="40% - Accent3 25 2" xfId="4971"/>
    <cellStyle name="40% - Accent3 25 2 2" xfId="4972"/>
    <cellStyle name="40% - Accent3 25 3" xfId="4973"/>
    <cellStyle name="40% - Accent3 25 4" xfId="4974"/>
    <cellStyle name="40% - Accent3 25 4 2" xfId="4975"/>
    <cellStyle name="40% - Accent3 25 4 3" xfId="4976"/>
    <cellStyle name="40% - Accent3 25 5" xfId="4977"/>
    <cellStyle name="40% - Accent3 25 5 2" xfId="4978"/>
    <cellStyle name="40% - Accent3 25 5 2 2" xfId="4979"/>
    <cellStyle name="40% - Accent3 25 5 2 2 2" xfId="4980"/>
    <cellStyle name="40% - Accent3 25 5 2 2 2 2" xfId="39839"/>
    <cellStyle name="40% - Accent3 25 5 2 2 3" xfId="39840"/>
    <cellStyle name="40% - Accent3 25 5 2 3" xfId="4981"/>
    <cellStyle name="40% - Accent3 25 5 2 3 2" xfId="39841"/>
    <cellStyle name="40% - Accent3 25 5 2 4" xfId="39842"/>
    <cellStyle name="40% - Accent3 25 5 3" xfId="4982"/>
    <cellStyle name="40% - Accent3 25 5 3 2" xfId="4983"/>
    <cellStyle name="40% - Accent3 25 5 3 2 2" xfId="39843"/>
    <cellStyle name="40% - Accent3 25 5 3 3" xfId="39844"/>
    <cellStyle name="40% - Accent3 25 5 4" xfId="4984"/>
    <cellStyle name="40% - Accent3 25 5 4 2" xfId="39845"/>
    <cellStyle name="40% - Accent3 25 5 5" xfId="39846"/>
    <cellStyle name="40% - Accent3 25 5_Results 3rd" xfId="4985"/>
    <cellStyle name="40% - Accent3 25 6" xfId="4986"/>
    <cellStyle name="40% - Accent3 25 6 2" xfId="4987"/>
    <cellStyle name="40% - Accent3 25 6 2 2" xfId="4988"/>
    <cellStyle name="40% - Accent3 25 6 2 2 2" xfId="39847"/>
    <cellStyle name="40% - Accent3 25 6 2 3" xfId="39848"/>
    <cellStyle name="40% - Accent3 25 6 3" xfId="4989"/>
    <cellStyle name="40% - Accent3 25 6 3 2" xfId="39849"/>
    <cellStyle name="40% - Accent3 25 6 4" xfId="39850"/>
    <cellStyle name="40% - Accent3 25 7" xfId="4990"/>
    <cellStyle name="40% - Accent3 25 7 2" xfId="4991"/>
    <cellStyle name="40% - Accent3 25 7 2 2" xfId="39851"/>
    <cellStyle name="40% - Accent3 25 7 3" xfId="39852"/>
    <cellStyle name="40% - Accent3 25 7_Rate Case Accrual Accounts" xfId="26325"/>
    <cellStyle name="40% - Accent3 25 8" xfId="4992"/>
    <cellStyle name="40% - Accent3 25 8 2" xfId="4993"/>
    <cellStyle name="40% - Accent3 25 8 2 2" xfId="39853"/>
    <cellStyle name="40% - Accent3 25 8 3" xfId="39854"/>
    <cellStyle name="40% - Accent3 25 8_Rate Case Accrual Accounts" xfId="26326"/>
    <cellStyle name="40% - Accent3 25_Basis Detail" xfId="4994"/>
    <cellStyle name="40% - Accent3 26" xfId="4995"/>
    <cellStyle name="40% - Accent3 26 2" xfId="4996"/>
    <cellStyle name="40% - Accent3 26 2 2" xfId="4997"/>
    <cellStyle name="40% - Accent3 26 2 2 2" xfId="4998"/>
    <cellStyle name="40% - Accent3 26 2 2 2 2" xfId="39855"/>
    <cellStyle name="40% - Accent3 26 2 2 3" xfId="39856"/>
    <cellStyle name="40% - Accent3 26 2 2_Rate Case Accrual Accounts" xfId="26327"/>
    <cellStyle name="40% - Accent3 26 2 3" xfId="4999"/>
    <cellStyle name="40% - Accent3 26 2 3 2" xfId="39857"/>
    <cellStyle name="40% - Accent3 26 2 4" xfId="39858"/>
    <cellStyle name="40% - Accent3 26 2_Rate Case Accrual Accounts" xfId="26328"/>
    <cellStyle name="40% - Accent3 26 3" xfId="5000"/>
    <cellStyle name="40% - Accent3 26 3 2" xfId="5001"/>
    <cellStyle name="40% - Accent3 26 3 2 2" xfId="39859"/>
    <cellStyle name="40% - Accent3 26 3 3" xfId="39860"/>
    <cellStyle name="40% - Accent3 26 3_Rate Case Accrual Accounts" xfId="26329"/>
    <cellStyle name="40% - Accent3 26 4" xfId="5002"/>
    <cellStyle name="40% - Accent3 26 4 2" xfId="5003"/>
    <cellStyle name="40% - Accent3 26 4 2 2" xfId="39861"/>
    <cellStyle name="40% - Accent3 26 4 3" xfId="39862"/>
    <cellStyle name="40% - Accent3 26 4_Rate Case Accrual Accounts" xfId="26330"/>
    <cellStyle name="40% - Accent3 26 5" xfId="5004"/>
    <cellStyle name="40% - Accent3 26 5 2" xfId="39863"/>
    <cellStyle name="40% - Accent3 26 6" xfId="5005"/>
    <cellStyle name="40% - Accent3 26 6 2" xfId="39864"/>
    <cellStyle name="40% - Accent3 26 7" xfId="5006"/>
    <cellStyle name="40% - Accent3 26 7 2" xfId="39865"/>
    <cellStyle name="40% - Accent3 26 8" xfId="5007"/>
    <cellStyle name="40% - Accent3 26 8 2" xfId="39866"/>
    <cellStyle name="40% - Accent3 26_Rate Case Accrual Accounts" xfId="26331"/>
    <cellStyle name="40% - Accent3 27" xfId="5008"/>
    <cellStyle name="40% - Accent3 27 2" xfId="5009"/>
    <cellStyle name="40% - Accent3 27 2 2" xfId="39867"/>
    <cellStyle name="40% - Accent3 27 3" xfId="5010"/>
    <cellStyle name="40% - Accent3 27 3 2" xfId="39868"/>
    <cellStyle name="40% - Accent3 27 4" xfId="5011"/>
    <cellStyle name="40% - Accent3 27 4 2" xfId="39869"/>
    <cellStyle name="40% - Accent3 27 5" xfId="39870"/>
    <cellStyle name="40% - Accent3 27_Rate Case Accrual Accounts" xfId="26332"/>
    <cellStyle name="40% - Accent3 28" xfId="5012"/>
    <cellStyle name="40% - Accent3 28 2" xfId="5013"/>
    <cellStyle name="40% - Accent3 28 2 2" xfId="39871"/>
    <cellStyle name="40% - Accent3 28 3" xfId="39872"/>
    <cellStyle name="40% - Accent3 28_Rate Case Accrual Accounts" xfId="26333"/>
    <cellStyle name="40% - Accent3 29" xfId="5014"/>
    <cellStyle name="40% - Accent3 29 2" xfId="5015"/>
    <cellStyle name="40% - Accent3 29 2 2" xfId="39873"/>
    <cellStyle name="40% - Accent3 29 3" xfId="39874"/>
    <cellStyle name="40% - Accent3 29_Rate Case Accrual Accounts" xfId="26334"/>
    <cellStyle name="40% - Accent3 3" xfId="5016"/>
    <cellStyle name="40% - Accent3 3 2" xfId="5017"/>
    <cellStyle name="40% - Accent3 3 2 2" xfId="5018"/>
    <cellStyle name="40% - Accent3 3 2 2 2" xfId="5019"/>
    <cellStyle name="40% - Accent3 3 2 2 2 2" xfId="39875"/>
    <cellStyle name="40% - Accent3 3 2 2 3" xfId="39876"/>
    <cellStyle name="40% - Accent3 3 2 2_Rate Case Accrual Accounts" xfId="26335"/>
    <cellStyle name="40% - Accent3 3 2 3" xfId="5020"/>
    <cellStyle name="40% - Accent3 3 2 3 2" xfId="39877"/>
    <cellStyle name="40% - Accent3 3 2 4" xfId="5021"/>
    <cellStyle name="40% - Accent3 3 2 4 2" xfId="39878"/>
    <cellStyle name="40% - Accent3 3 2 5" xfId="5022"/>
    <cellStyle name="40% - Accent3 3 2 5 2" xfId="39879"/>
    <cellStyle name="40% - Accent3 3 2 6" xfId="39880"/>
    <cellStyle name="40% - Accent3 3 2_Basis Info" xfId="5023"/>
    <cellStyle name="40% - Accent3 3 3" xfId="5024"/>
    <cellStyle name="40% - Accent3 3 3 2" xfId="5025"/>
    <cellStyle name="40% - Accent3 3 3 2 2" xfId="5026"/>
    <cellStyle name="40% - Accent3 3 3 2 2 2" xfId="39881"/>
    <cellStyle name="40% - Accent3 3 3 2 3" xfId="39882"/>
    <cellStyle name="40% - Accent3 3 3 2_Rate Case Accrual Accounts" xfId="26336"/>
    <cellStyle name="40% - Accent3 3 3 3" xfId="5027"/>
    <cellStyle name="40% - Accent3 3 3 3 2" xfId="39883"/>
    <cellStyle name="40% - Accent3 3 3 4" xfId="39884"/>
    <cellStyle name="40% - Accent3 3 3_Rate Case Accrual Accounts" xfId="26337"/>
    <cellStyle name="40% - Accent3 3 4" xfId="5028"/>
    <cellStyle name="40% - Accent3 3 4 2" xfId="5029"/>
    <cellStyle name="40% - Accent3 3 4 2 2" xfId="39885"/>
    <cellStyle name="40% - Accent3 3 4 3" xfId="39886"/>
    <cellStyle name="40% - Accent3 3 4_Rate Case Accrual Accounts" xfId="26338"/>
    <cellStyle name="40% - Accent3 3 5" xfId="5030"/>
    <cellStyle name="40% - Accent3 3 5 2" xfId="5031"/>
    <cellStyle name="40% - Accent3 3 5 2 2" xfId="39887"/>
    <cellStyle name="40% - Accent3 3 5 3" xfId="5032"/>
    <cellStyle name="40% - Accent3 3 5 3 2" xfId="39888"/>
    <cellStyle name="40% - Accent3 3 5 4" xfId="39889"/>
    <cellStyle name="40% - Accent3 3 5_Rate Case Accrual Accounts" xfId="26339"/>
    <cellStyle name="40% - Accent3 3 6" xfId="5033"/>
    <cellStyle name="40% - Accent3 3 6 2" xfId="39890"/>
    <cellStyle name="40% - Accent3 3 7" xfId="5034"/>
    <cellStyle name="40% - Accent3 3 7 2" xfId="39891"/>
    <cellStyle name="40% - Accent3 3 8" xfId="5035"/>
    <cellStyle name="40% - Accent3 3 8 2" xfId="39892"/>
    <cellStyle name="40% - Accent3 3 9" xfId="5036"/>
    <cellStyle name="40% - Accent3 3 9 2" xfId="39893"/>
    <cellStyle name="40% - Accent3 3_Cap Software Basis Adj" xfId="5037"/>
    <cellStyle name="40% - Accent3 30" xfId="5038"/>
    <cellStyle name="40% - Accent3 30 2" xfId="5039"/>
    <cellStyle name="40% - Accent3 30 2 2" xfId="39894"/>
    <cellStyle name="40% - Accent3 30 3" xfId="39895"/>
    <cellStyle name="40% - Accent3 30_Rate Case Accrual Accounts" xfId="26340"/>
    <cellStyle name="40% - Accent3 31" xfId="5040"/>
    <cellStyle name="40% - Accent3 31 2" xfId="5041"/>
    <cellStyle name="40% - Accent3 31 2 2" xfId="5042"/>
    <cellStyle name="40% - Accent3 31 2 2 2" xfId="5043"/>
    <cellStyle name="40% - Accent3 31 2 2 2 2" xfId="39896"/>
    <cellStyle name="40% - Accent3 31 2 2 3" xfId="39897"/>
    <cellStyle name="40% - Accent3 31 2 2_Rate Case Accrual Accounts" xfId="26341"/>
    <cellStyle name="40% - Accent3 31 2 3" xfId="5044"/>
    <cellStyle name="40% - Accent3 31 2 3 2" xfId="39898"/>
    <cellStyle name="40% - Accent3 31 2 4" xfId="39899"/>
    <cellStyle name="40% - Accent3 31 2_Rate Case Accrual Accounts" xfId="26342"/>
    <cellStyle name="40% - Accent3 31 3" xfId="5045"/>
    <cellStyle name="40% - Accent3 31 3 2" xfId="5046"/>
    <cellStyle name="40% - Accent3 31 3 2 2" xfId="39900"/>
    <cellStyle name="40% - Accent3 31 3 3" xfId="39901"/>
    <cellStyle name="40% - Accent3 31 3_Rate Case Accrual Accounts" xfId="26343"/>
    <cellStyle name="40% - Accent3 31 4" xfId="5047"/>
    <cellStyle name="40% - Accent3 31 4 2" xfId="39902"/>
    <cellStyle name="40% - Accent3 31 5" xfId="5048"/>
    <cellStyle name="40% - Accent3 31 5 2" xfId="39903"/>
    <cellStyle name="40% - Accent3 31 6" xfId="39904"/>
    <cellStyle name="40% - Accent3 31_Rate Case Accrual Accounts" xfId="26344"/>
    <cellStyle name="40% - Accent3 32" xfId="5049"/>
    <cellStyle name="40% - Accent3 32 2" xfId="5050"/>
    <cellStyle name="40% - Accent3 32 2 2" xfId="5051"/>
    <cellStyle name="40% - Accent3 32 2 2 2" xfId="5052"/>
    <cellStyle name="40% - Accent3 32 2 2 2 2" xfId="39905"/>
    <cellStyle name="40% - Accent3 32 2 2 3" xfId="39906"/>
    <cellStyle name="40% - Accent3 32 2 2_Rate Case Accrual Accounts" xfId="26345"/>
    <cellStyle name="40% - Accent3 32 2 3" xfId="5053"/>
    <cellStyle name="40% - Accent3 32 2 3 2" xfId="39907"/>
    <cellStyle name="40% - Accent3 32 2 4" xfId="39908"/>
    <cellStyle name="40% - Accent3 32 2_Rate Case Accrual Accounts" xfId="26346"/>
    <cellStyle name="40% - Accent3 32 3" xfId="5054"/>
    <cellStyle name="40% - Accent3 32 3 2" xfId="5055"/>
    <cellStyle name="40% - Accent3 32 3 2 2" xfId="39909"/>
    <cellStyle name="40% - Accent3 32 3 3" xfId="39910"/>
    <cellStyle name="40% - Accent3 32 3_Rate Case Accrual Accounts" xfId="26347"/>
    <cellStyle name="40% - Accent3 32 4" xfId="5056"/>
    <cellStyle name="40% - Accent3 32 4 2" xfId="39911"/>
    <cellStyle name="40% - Accent3 32 5" xfId="5057"/>
    <cellStyle name="40% - Accent3 32 5 2" xfId="39912"/>
    <cellStyle name="40% - Accent3 32 6" xfId="39913"/>
    <cellStyle name="40% - Accent3 32_Rate Case Accrual Accounts" xfId="26348"/>
    <cellStyle name="40% - Accent3 33" xfId="5058"/>
    <cellStyle name="40% - Accent3 33 2" xfId="5059"/>
    <cellStyle name="40% - Accent3 33 2 2" xfId="5060"/>
    <cellStyle name="40% - Accent3 33 2 2 2" xfId="5061"/>
    <cellStyle name="40% - Accent3 33 2 2 2 2" xfId="39914"/>
    <cellStyle name="40% - Accent3 33 2 2 3" xfId="39915"/>
    <cellStyle name="40% - Accent3 33 2 2_Rate Case Accrual Accounts" xfId="26349"/>
    <cellStyle name="40% - Accent3 33 2 3" xfId="5062"/>
    <cellStyle name="40% - Accent3 33 2 3 2" xfId="39916"/>
    <cellStyle name="40% - Accent3 33 2 4" xfId="39917"/>
    <cellStyle name="40% - Accent3 33 2_Rate Case Accrual Accounts" xfId="26350"/>
    <cellStyle name="40% - Accent3 33 3" xfId="5063"/>
    <cellStyle name="40% - Accent3 33 3 2" xfId="5064"/>
    <cellStyle name="40% - Accent3 33 3 2 2" xfId="39918"/>
    <cellStyle name="40% - Accent3 33 3 3" xfId="39919"/>
    <cellStyle name="40% - Accent3 33 3_Rate Case Accrual Accounts" xfId="26351"/>
    <cellStyle name="40% - Accent3 33 4" xfId="5065"/>
    <cellStyle name="40% - Accent3 33 4 2" xfId="39920"/>
    <cellStyle name="40% - Accent3 33 5" xfId="5066"/>
    <cellStyle name="40% - Accent3 33 5 2" xfId="39921"/>
    <cellStyle name="40% - Accent3 33 6" xfId="39922"/>
    <cellStyle name="40% - Accent3 33_Rate Case Accrual Accounts" xfId="26352"/>
    <cellStyle name="40% - Accent3 34" xfId="5067"/>
    <cellStyle name="40% - Accent3 34 2" xfId="5068"/>
    <cellStyle name="40% - Accent3 34 2 2" xfId="5069"/>
    <cellStyle name="40% - Accent3 34 2 2 2" xfId="39923"/>
    <cellStyle name="40% - Accent3 34 2 3" xfId="39924"/>
    <cellStyle name="40% - Accent3 34 2_Rate Case Accrual Accounts" xfId="26353"/>
    <cellStyle name="40% - Accent3 34 3" xfId="5070"/>
    <cellStyle name="40% - Accent3 34 3 2" xfId="39925"/>
    <cellStyle name="40% - Accent3 34 4" xfId="39926"/>
    <cellStyle name="40% - Accent3 34_Rate Case Accrual Accounts" xfId="26354"/>
    <cellStyle name="40% - Accent3 35" xfId="5071"/>
    <cellStyle name="40% - Accent3 35 2" xfId="5072"/>
    <cellStyle name="40% - Accent3 35 2 2" xfId="5073"/>
    <cellStyle name="40% - Accent3 35 2 2 2" xfId="39927"/>
    <cellStyle name="40% - Accent3 35 2 3" xfId="39928"/>
    <cellStyle name="40% - Accent3 35 2_Rate Case Accrual Accounts" xfId="26355"/>
    <cellStyle name="40% - Accent3 35 3" xfId="5074"/>
    <cellStyle name="40% - Accent3 35 3 2" xfId="39929"/>
    <cellStyle name="40% - Accent3 35 4" xfId="39930"/>
    <cellStyle name="40% - Accent3 35_Rate Case Accrual Accounts" xfId="26356"/>
    <cellStyle name="40% - Accent3 36" xfId="5075"/>
    <cellStyle name="40% - Accent3 36 2" xfId="5076"/>
    <cellStyle name="40% - Accent3 36 2 2" xfId="5077"/>
    <cellStyle name="40% - Accent3 36 2 2 2" xfId="39931"/>
    <cellStyle name="40% - Accent3 36 2 3" xfId="39932"/>
    <cellStyle name="40% - Accent3 36 2_Rate Case Accrual Accounts" xfId="26357"/>
    <cellStyle name="40% - Accent3 36 3" xfId="5078"/>
    <cellStyle name="40% - Accent3 36 3 2" xfId="39933"/>
    <cellStyle name="40% - Accent3 36 4" xfId="39934"/>
    <cellStyle name="40% - Accent3 36_Rate Case Accrual Accounts" xfId="26358"/>
    <cellStyle name="40% - Accent3 37" xfId="5079"/>
    <cellStyle name="40% - Accent3 37 2" xfId="5080"/>
    <cellStyle name="40% - Accent3 37 2 2" xfId="5081"/>
    <cellStyle name="40% - Accent3 37 2 2 2" xfId="39935"/>
    <cellStyle name="40% - Accent3 37 2 3" xfId="39936"/>
    <cellStyle name="40% - Accent3 37 2_Rate Case Accrual Accounts" xfId="26359"/>
    <cellStyle name="40% - Accent3 37 3" xfId="5082"/>
    <cellStyle name="40% - Accent3 37 3 2" xfId="39937"/>
    <cellStyle name="40% - Accent3 37 4" xfId="39938"/>
    <cellStyle name="40% - Accent3 37_Rate Case Accrual Accounts" xfId="26360"/>
    <cellStyle name="40% - Accent3 38" xfId="5083"/>
    <cellStyle name="40% - Accent3 38 2" xfId="5084"/>
    <cellStyle name="40% - Accent3 38 2 2" xfId="5085"/>
    <cellStyle name="40% - Accent3 38 2 2 2" xfId="39939"/>
    <cellStyle name="40% - Accent3 38 2 3" xfId="39940"/>
    <cellStyle name="40% - Accent3 38 2_Rate Case Accrual Accounts" xfId="26361"/>
    <cellStyle name="40% - Accent3 38 3" xfId="5086"/>
    <cellStyle name="40% - Accent3 38 3 2" xfId="39941"/>
    <cellStyle name="40% - Accent3 38 4" xfId="39942"/>
    <cellStyle name="40% - Accent3 38_Rate Case Accrual Accounts" xfId="26362"/>
    <cellStyle name="40% - Accent3 39" xfId="5087"/>
    <cellStyle name="40% - Accent3 39 2" xfId="5088"/>
    <cellStyle name="40% - Accent3 39 2 2" xfId="5089"/>
    <cellStyle name="40% - Accent3 39 2 2 2" xfId="39943"/>
    <cellStyle name="40% - Accent3 39 2 3" xfId="39944"/>
    <cellStyle name="40% - Accent3 39 2_Rate Case Accrual Accounts" xfId="26363"/>
    <cellStyle name="40% - Accent3 39 3" xfId="5090"/>
    <cellStyle name="40% - Accent3 39 3 2" xfId="39945"/>
    <cellStyle name="40% - Accent3 39 4" xfId="39946"/>
    <cellStyle name="40% - Accent3 39_Rate Case Accrual Accounts" xfId="26364"/>
    <cellStyle name="40% - Accent3 4" xfId="5091"/>
    <cellStyle name="40% - Accent3 4 10" xfId="39947"/>
    <cellStyle name="40% - Accent3 4 2" xfId="5092"/>
    <cellStyle name="40% - Accent3 4 2 2" xfId="5093"/>
    <cellStyle name="40% - Accent3 4 2 2 2" xfId="5094"/>
    <cellStyle name="40% - Accent3 4 2 2 2 2" xfId="39948"/>
    <cellStyle name="40% - Accent3 4 2 2 3" xfId="39949"/>
    <cellStyle name="40% - Accent3 4 2 2_Rate Case Accrual Accounts" xfId="26365"/>
    <cellStyle name="40% - Accent3 4 2 3" xfId="5095"/>
    <cellStyle name="40% - Accent3 4 2 3 2" xfId="39950"/>
    <cellStyle name="40% - Accent3 4 2 4" xfId="5096"/>
    <cellStyle name="40% - Accent3 4 2 4 2" xfId="39951"/>
    <cellStyle name="40% - Accent3 4 2 5" xfId="39952"/>
    <cellStyle name="40% - Accent3 4 2_Basis Info" xfId="5097"/>
    <cellStyle name="40% - Accent3 4 3" xfId="5098"/>
    <cellStyle name="40% - Accent3 4 3 2" xfId="39953"/>
    <cellStyle name="40% - Accent3 4 4" xfId="5099"/>
    <cellStyle name="40% - Accent3 4 4 2" xfId="5100"/>
    <cellStyle name="40% - Accent3 4 4 2 2" xfId="39954"/>
    <cellStyle name="40% - Accent3 4 4 3" xfId="5101"/>
    <cellStyle name="40% - Accent3 4 4 3 2" xfId="39955"/>
    <cellStyle name="40% - Accent3 4 4 4" xfId="39956"/>
    <cellStyle name="40% - Accent3 4 4_Rate Case Accrual Accounts" xfId="26366"/>
    <cellStyle name="40% - Accent3 4 5" xfId="5102"/>
    <cellStyle name="40% - Accent3 4 5 2" xfId="39957"/>
    <cellStyle name="40% - Accent3 4 6" xfId="5103"/>
    <cellStyle name="40% - Accent3 4 6 2" xfId="39958"/>
    <cellStyle name="40% - Accent3 4 7" xfId="5104"/>
    <cellStyle name="40% - Accent3 4 7 2" xfId="39959"/>
    <cellStyle name="40% - Accent3 4 8" xfId="5105"/>
    <cellStyle name="40% - Accent3 4 8 2" xfId="39960"/>
    <cellStyle name="40% - Accent3 4 9" xfId="5106"/>
    <cellStyle name="40% - Accent3 4 9 2" xfId="39961"/>
    <cellStyle name="40% - Accent3 4_Cap Software Basis Adj" xfId="5107"/>
    <cellStyle name="40% - Accent3 40" xfId="5108"/>
    <cellStyle name="40% - Accent3 40 2" xfId="5109"/>
    <cellStyle name="40% - Accent3 40 2 2" xfId="5110"/>
    <cellStyle name="40% - Accent3 40 2 2 2" xfId="39962"/>
    <cellStyle name="40% - Accent3 40 2 3" xfId="39963"/>
    <cellStyle name="40% - Accent3 40 2_Rate Case Accrual Accounts" xfId="26367"/>
    <cellStyle name="40% - Accent3 40 3" xfId="5111"/>
    <cellStyle name="40% - Accent3 40 3 2" xfId="39964"/>
    <cellStyle name="40% - Accent3 40 4" xfId="39965"/>
    <cellStyle name="40% - Accent3 40_Rate Case Accrual Accounts" xfId="26368"/>
    <cellStyle name="40% - Accent3 41" xfId="5112"/>
    <cellStyle name="40% - Accent3 41 2" xfId="5113"/>
    <cellStyle name="40% - Accent3 41 2 2" xfId="5114"/>
    <cellStyle name="40% - Accent3 41 2 2 2" xfId="39966"/>
    <cellStyle name="40% - Accent3 41 2 3" xfId="39967"/>
    <cellStyle name="40% - Accent3 41 2_Rate Case Accrual Accounts" xfId="26369"/>
    <cellStyle name="40% - Accent3 41 3" xfId="5115"/>
    <cellStyle name="40% - Accent3 41 3 2" xfId="39968"/>
    <cellStyle name="40% - Accent3 41 4" xfId="39969"/>
    <cellStyle name="40% - Accent3 41_Rate Case Accrual Accounts" xfId="26370"/>
    <cellStyle name="40% - Accent3 42" xfId="5116"/>
    <cellStyle name="40% - Accent3 42 2" xfId="5117"/>
    <cellStyle name="40% - Accent3 42 2 2" xfId="5118"/>
    <cellStyle name="40% - Accent3 42 2 2 2" xfId="39970"/>
    <cellStyle name="40% - Accent3 42 2 3" xfId="39971"/>
    <cellStyle name="40% - Accent3 42 2_Rate Case Accrual Accounts" xfId="26371"/>
    <cellStyle name="40% - Accent3 42 3" xfId="5119"/>
    <cellStyle name="40% - Accent3 42 3 2" xfId="39972"/>
    <cellStyle name="40% - Accent3 42 4" xfId="39973"/>
    <cellStyle name="40% - Accent3 42_Rate Case Accrual Accounts" xfId="26372"/>
    <cellStyle name="40% - Accent3 43" xfId="5120"/>
    <cellStyle name="40% - Accent3 43 2" xfId="5121"/>
    <cellStyle name="40% - Accent3 43 2 2" xfId="5122"/>
    <cellStyle name="40% - Accent3 43 2 2 2" xfId="39974"/>
    <cellStyle name="40% - Accent3 43 2 3" xfId="39975"/>
    <cellStyle name="40% - Accent3 43 2_Rate Case Accrual Accounts" xfId="26373"/>
    <cellStyle name="40% - Accent3 43 3" xfId="5123"/>
    <cellStyle name="40% - Accent3 43 3 2" xfId="39976"/>
    <cellStyle name="40% - Accent3 43 4" xfId="39977"/>
    <cellStyle name="40% - Accent3 43_Rate Case Accrual Accounts" xfId="26374"/>
    <cellStyle name="40% - Accent3 44" xfId="5124"/>
    <cellStyle name="40% - Accent3 44 2" xfId="5125"/>
    <cellStyle name="40% - Accent3 44 2 2" xfId="5126"/>
    <cellStyle name="40% - Accent3 44 2 2 2" xfId="39978"/>
    <cellStyle name="40% - Accent3 44 2 3" xfId="39979"/>
    <cellStyle name="40% - Accent3 44 2_Rate Case Accrual Accounts" xfId="26375"/>
    <cellStyle name="40% - Accent3 44 3" xfId="5127"/>
    <cellStyle name="40% - Accent3 44 3 2" xfId="39980"/>
    <cellStyle name="40% - Accent3 44 4" xfId="39981"/>
    <cellStyle name="40% - Accent3 44_Rate Case Accrual Accounts" xfId="26376"/>
    <cellStyle name="40% - Accent3 45" xfId="5128"/>
    <cellStyle name="40% - Accent3 45 2" xfId="5129"/>
    <cellStyle name="40% - Accent3 45 2 2" xfId="5130"/>
    <cellStyle name="40% - Accent3 45 2 2 2" xfId="39982"/>
    <cellStyle name="40% - Accent3 45 2 3" xfId="39983"/>
    <cellStyle name="40% - Accent3 45 2_Rate Case Accrual Accounts" xfId="26377"/>
    <cellStyle name="40% - Accent3 45 3" xfId="5131"/>
    <cellStyle name="40% - Accent3 45 3 2" xfId="39984"/>
    <cellStyle name="40% - Accent3 45 4" xfId="39985"/>
    <cellStyle name="40% - Accent3 45_Rate Case Accrual Accounts" xfId="26378"/>
    <cellStyle name="40% - Accent3 46" xfId="5132"/>
    <cellStyle name="40% - Accent3 46 2" xfId="5133"/>
    <cellStyle name="40% - Accent3 46 2 2" xfId="5134"/>
    <cellStyle name="40% - Accent3 46 2 2 2" xfId="39986"/>
    <cellStyle name="40% - Accent3 46 2 3" xfId="39987"/>
    <cellStyle name="40% - Accent3 46 2_Rate Case Accrual Accounts" xfId="26379"/>
    <cellStyle name="40% - Accent3 46 3" xfId="5135"/>
    <cellStyle name="40% - Accent3 46 3 2" xfId="39988"/>
    <cellStyle name="40% - Accent3 46 4" xfId="39989"/>
    <cellStyle name="40% - Accent3 46_Rate Case Accrual Accounts" xfId="26380"/>
    <cellStyle name="40% - Accent3 47" xfId="5136"/>
    <cellStyle name="40% - Accent3 47 2" xfId="5137"/>
    <cellStyle name="40% - Accent3 47 2 2" xfId="5138"/>
    <cellStyle name="40% - Accent3 47 2 2 2" xfId="39990"/>
    <cellStyle name="40% - Accent3 47 2 3" xfId="39991"/>
    <cellStyle name="40% - Accent3 47 2_Rate Case Accrual Accounts" xfId="26381"/>
    <cellStyle name="40% - Accent3 47 3" xfId="5139"/>
    <cellStyle name="40% - Accent3 47 3 2" xfId="39992"/>
    <cellStyle name="40% - Accent3 47 4" xfId="39993"/>
    <cellStyle name="40% - Accent3 47_Rate Case Accrual Accounts" xfId="26382"/>
    <cellStyle name="40% - Accent3 48" xfId="5140"/>
    <cellStyle name="40% - Accent3 48 2" xfId="5141"/>
    <cellStyle name="40% - Accent3 48 2 2" xfId="5142"/>
    <cellStyle name="40% - Accent3 48 2 2 2" xfId="39994"/>
    <cellStyle name="40% - Accent3 48 2 3" xfId="39995"/>
    <cellStyle name="40% - Accent3 48 2_Rate Case Accrual Accounts" xfId="26383"/>
    <cellStyle name="40% - Accent3 48 3" xfId="5143"/>
    <cellStyle name="40% - Accent3 48 3 2" xfId="39996"/>
    <cellStyle name="40% - Accent3 48 4" xfId="39997"/>
    <cellStyle name="40% - Accent3 48_Rate Case Accrual Accounts" xfId="26384"/>
    <cellStyle name="40% - Accent3 49" xfId="5144"/>
    <cellStyle name="40% - Accent3 49 2" xfId="5145"/>
    <cellStyle name="40% - Accent3 49 2 2" xfId="5146"/>
    <cellStyle name="40% - Accent3 49 2 2 2" xfId="39998"/>
    <cellStyle name="40% - Accent3 49 2 3" xfId="39999"/>
    <cellStyle name="40% - Accent3 49 2_Rate Case Accrual Accounts" xfId="26385"/>
    <cellStyle name="40% - Accent3 49 3" xfId="5147"/>
    <cellStyle name="40% - Accent3 49 3 2" xfId="40000"/>
    <cellStyle name="40% - Accent3 49 4" xfId="40001"/>
    <cellStyle name="40% - Accent3 49_Rate Case Accrual Accounts" xfId="26386"/>
    <cellStyle name="40% - Accent3 5" xfId="5148"/>
    <cellStyle name="40% - Accent3 5 2" xfId="5149"/>
    <cellStyle name="40% - Accent3 5 2 2" xfId="5150"/>
    <cellStyle name="40% - Accent3 5 2 2 2" xfId="40002"/>
    <cellStyle name="40% - Accent3 5 2 3" xfId="5151"/>
    <cellStyle name="40% - Accent3 5 2 3 2" xfId="40003"/>
    <cellStyle name="40% - Accent3 5 2 4" xfId="40004"/>
    <cellStyle name="40% - Accent3 5 2_Rate Case Accrual Accounts" xfId="26387"/>
    <cellStyle name="40% - Accent3 5 3" xfId="5152"/>
    <cellStyle name="40% - Accent3 5 3 2" xfId="40005"/>
    <cellStyle name="40% - Accent3 5 4" xfId="5153"/>
    <cellStyle name="40% - Accent3 5 4 2" xfId="40006"/>
    <cellStyle name="40% - Accent3 5 5" xfId="40007"/>
    <cellStyle name="40% - Accent3 5_Cap Software Basis Adj" xfId="5154"/>
    <cellStyle name="40% - Accent3 50" xfId="5155"/>
    <cellStyle name="40% - Accent3 50 2" xfId="5156"/>
    <cellStyle name="40% - Accent3 50 2 2" xfId="5157"/>
    <cellStyle name="40% - Accent3 50 2 2 2" xfId="40008"/>
    <cellStyle name="40% - Accent3 50 2 3" xfId="40009"/>
    <cellStyle name="40% - Accent3 50 2_Rate Case Accrual Accounts" xfId="26388"/>
    <cellStyle name="40% - Accent3 50 3" xfId="5158"/>
    <cellStyle name="40% - Accent3 50 3 2" xfId="40010"/>
    <cellStyle name="40% - Accent3 50 4" xfId="40011"/>
    <cellStyle name="40% - Accent3 50_Rate Case Accrual Accounts" xfId="26389"/>
    <cellStyle name="40% - Accent3 51" xfId="5159"/>
    <cellStyle name="40% - Accent3 51 2" xfId="5160"/>
    <cellStyle name="40% - Accent3 51 2 2" xfId="5161"/>
    <cellStyle name="40% - Accent3 51 2 2 2" xfId="40012"/>
    <cellStyle name="40% - Accent3 51 2 3" xfId="40013"/>
    <cellStyle name="40% - Accent3 51 2_Rate Case Accrual Accounts" xfId="26390"/>
    <cellStyle name="40% - Accent3 51 3" xfId="5162"/>
    <cellStyle name="40% - Accent3 51 3 2" xfId="40014"/>
    <cellStyle name="40% - Accent3 51 4" xfId="40015"/>
    <cellStyle name="40% - Accent3 51_Rate Case Accrual Accounts" xfId="26391"/>
    <cellStyle name="40% - Accent3 52" xfId="5163"/>
    <cellStyle name="40% - Accent3 52 2" xfId="5164"/>
    <cellStyle name="40% - Accent3 52 2 2" xfId="5165"/>
    <cellStyle name="40% - Accent3 52 2 2 2" xfId="40016"/>
    <cellStyle name="40% - Accent3 52 2 3" xfId="40017"/>
    <cellStyle name="40% - Accent3 52 2_Rate Case Accrual Accounts" xfId="26392"/>
    <cellStyle name="40% - Accent3 52 3" xfId="5166"/>
    <cellStyle name="40% - Accent3 52 3 2" xfId="40018"/>
    <cellStyle name="40% - Accent3 52 4" xfId="40019"/>
    <cellStyle name="40% - Accent3 52_Rate Case Accrual Accounts" xfId="26393"/>
    <cellStyle name="40% - Accent3 53" xfId="5167"/>
    <cellStyle name="40% - Accent3 53 2" xfId="5168"/>
    <cellStyle name="40% - Accent3 53 2 2" xfId="5169"/>
    <cellStyle name="40% - Accent3 53 2 2 2" xfId="40020"/>
    <cellStyle name="40% - Accent3 53 2 3" xfId="40021"/>
    <cellStyle name="40% - Accent3 53 2_Rate Case Accrual Accounts" xfId="26394"/>
    <cellStyle name="40% - Accent3 53 3" xfId="5170"/>
    <cellStyle name="40% - Accent3 53 3 2" xfId="40022"/>
    <cellStyle name="40% - Accent3 53 4" xfId="40023"/>
    <cellStyle name="40% - Accent3 53_Rate Case Accrual Accounts" xfId="26395"/>
    <cellStyle name="40% - Accent3 54" xfId="5171"/>
    <cellStyle name="40% - Accent3 54 2" xfId="5172"/>
    <cellStyle name="40% - Accent3 54 2 2" xfId="5173"/>
    <cellStyle name="40% - Accent3 54 2 2 2" xfId="40024"/>
    <cellStyle name="40% - Accent3 54 2 3" xfId="40025"/>
    <cellStyle name="40% - Accent3 54 2_Rate Case Accrual Accounts" xfId="26396"/>
    <cellStyle name="40% - Accent3 54 3" xfId="5174"/>
    <cellStyle name="40% - Accent3 54 3 2" xfId="40026"/>
    <cellStyle name="40% - Accent3 54 4" xfId="40027"/>
    <cellStyle name="40% - Accent3 54_Rate Case Accrual Accounts" xfId="26397"/>
    <cellStyle name="40% - Accent3 55" xfId="5175"/>
    <cellStyle name="40% - Accent3 55 2" xfId="5176"/>
    <cellStyle name="40% - Accent3 55 2 2" xfId="5177"/>
    <cellStyle name="40% - Accent3 55 2 2 2" xfId="40028"/>
    <cellStyle name="40% - Accent3 55 2 3" xfId="40029"/>
    <cellStyle name="40% - Accent3 55 2_Rate Case Accrual Accounts" xfId="26398"/>
    <cellStyle name="40% - Accent3 55 3" xfId="5178"/>
    <cellStyle name="40% - Accent3 55 3 2" xfId="40030"/>
    <cellStyle name="40% - Accent3 55 4" xfId="40031"/>
    <cellStyle name="40% - Accent3 55_Rate Case Accrual Accounts" xfId="26399"/>
    <cellStyle name="40% - Accent3 56" xfId="5179"/>
    <cellStyle name="40% - Accent3 56 2" xfId="5180"/>
    <cellStyle name="40% - Accent3 56 2 2" xfId="5181"/>
    <cellStyle name="40% - Accent3 56 2 2 2" xfId="40032"/>
    <cellStyle name="40% - Accent3 56 2 3" xfId="40033"/>
    <cellStyle name="40% - Accent3 56 2_Rate Case Accrual Accounts" xfId="26400"/>
    <cellStyle name="40% - Accent3 56 3" xfId="5182"/>
    <cellStyle name="40% - Accent3 56 3 2" xfId="40034"/>
    <cellStyle name="40% - Accent3 56 4" xfId="40035"/>
    <cellStyle name="40% - Accent3 56_Rate Case Accrual Accounts" xfId="26401"/>
    <cellStyle name="40% - Accent3 57" xfId="5183"/>
    <cellStyle name="40% - Accent3 57 2" xfId="5184"/>
    <cellStyle name="40% - Accent3 57 2 2" xfId="40036"/>
    <cellStyle name="40% - Accent3 57 3" xfId="40037"/>
    <cellStyle name="40% - Accent3 57_Rate Case Accrual Accounts" xfId="26402"/>
    <cellStyle name="40% - Accent3 58" xfId="5185"/>
    <cellStyle name="40% - Accent3 58 2" xfId="5186"/>
    <cellStyle name="40% - Accent3 58 2 2" xfId="40038"/>
    <cellStyle name="40% - Accent3 58 3" xfId="40039"/>
    <cellStyle name="40% - Accent3 58_Rate Case Accrual Accounts" xfId="26403"/>
    <cellStyle name="40% - Accent3 59" xfId="5187"/>
    <cellStyle name="40% - Accent3 59 2" xfId="5188"/>
    <cellStyle name="40% - Accent3 59 2 2" xfId="40040"/>
    <cellStyle name="40% - Accent3 59 3" xfId="40041"/>
    <cellStyle name="40% - Accent3 59_Rate Case Accrual Accounts" xfId="26404"/>
    <cellStyle name="40% - Accent3 6" xfId="5189"/>
    <cellStyle name="40% - Accent3 6 2" xfId="5190"/>
    <cellStyle name="40% - Accent3 6 2 2" xfId="5191"/>
    <cellStyle name="40% - Accent3 6 2 2 2" xfId="5192"/>
    <cellStyle name="40% - Accent3 6 2 2 2 2" xfId="40042"/>
    <cellStyle name="40% - Accent3 6 2 2 3" xfId="40043"/>
    <cellStyle name="40% - Accent3 6 2 2_Rate Case Accrual Accounts" xfId="26405"/>
    <cellStyle name="40% - Accent3 6 2 3" xfId="5193"/>
    <cellStyle name="40% - Accent3 6 2 3 2" xfId="5194"/>
    <cellStyle name="40% - Accent3 6 2 3 2 2" xfId="40044"/>
    <cellStyle name="40% - Accent3 6 2 3 3" xfId="40045"/>
    <cellStyle name="40% - Accent3 6 2 3_Rate Case Accrual Accounts" xfId="26406"/>
    <cellStyle name="40% - Accent3 6 2 4" xfId="5195"/>
    <cellStyle name="40% - Accent3 6 2 4 2" xfId="40046"/>
    <cellStyle name="40% - Accent3 6 2 5" xfId="5196"/>
    <cellStyle name="40% - Accent3 6 2 5 2" xfId="40047"/>
    <cellStyle name="40% - Accent3 6 2 6" xfId="40048"/>
    <cellStyle name="40% - Accent3 6 2_Basis Info" xfId="5197"/>
    <cellStyle name="40% - Accent3 6 3" xfId="5198"/>
    <cellStyle name="40% - Accent3 6 3 2" xfId="40049"/>
    <cellStyle name="40% - Accent3 6 4" xfId="5199"/>
    <cellStyle name="40% - Accent3 6 4 2" xfId="5200"/>
    <cellStyle name="40% - Accent3 6 4 2 2" xfId="40050"/>
    <cellStyle name="40% - Accent3 6 4 3" xfId="40051"/>
    <cellStyle name="40% - Accent3 6 4_Rate Case Accrual Accounts" xfId="26407"/>
    <cellStyle name="40% - Accent3 6 5" xfId="5201"/>
    <cellStyle name="40% - Accent3 6 5 2" xfId="40052"/>
    <cellStyle name="40% - Accent3 6 6" xfId="5202"/>
    <cellStyle name="40% - Accent3 6 6 2" xfId="40053"/>
    <cellStyle name="40% - Accent3 6 7" xfId="40054"/>
    <cellStyle name="40% - Accent3 6_Rate Case Accrual Accounts" xfId="26408"/>
    <cellStyle name="40% - Accent3 60" xfId="5203"/>
    <cellStyle name="40% - Accent3 60 2" xfId="5204"/>
    <cellStyle name="40% - Accent3 60 2 2" xfId="40055"/>
    <cellStyle name="40% - Accent3 60 3" xfId="40056"/>
    <cellStyle name="40% - Accent3 60_Rate Case Accrual Accounts" xfId="26409"/>
    <cellStyle name="40% - Accent3 61" xfId="5205"/>
    <cellStyle name="40% - Accent3 61 2" xfId="5206"/>
    <cellStyle name="40% - Accent3 61 2 2" xfId="40057"/>
    <cellStyle name="40% - Accent3 61 3" xfId="40058"/>
    <cellStyle name="40% - Accent3 61_Rate Case Accrual Accounts" xfId="26410"/>
    <cellStyle name="40% - Accent3 62" xfId="5207"/>
    <cellStyle name="40% - Accent3 62 2" xfId="5208"/>
    <cellStyle name="40% - Accent3 62 2 2" xfId="40059"/>
    <cellStyle name="40% - Accent3 62 3" xfId="40060"/>
    <cellStyle name="40% - Accent3 62_Rate Case Accrual Accounts" xfId="26411"/>
    <cellStyle name="40% - Accent3 63" xfId="5209"/>
    <cellStyle name="40% - Accent3 63 2" xfId="5210"/>
    <cellStyle name="40% - Accent3 63 2 2" xfId="40061"/>
    <cellStyle name="40% - Accent3 63 3" xfId="40062"/>
    <cellStyle name="40% - Accent3 63_Rate Case Accrual Accounts" xfId="26412"/>
    <cellStyle name="40% - Accent3 64" xfId="5211"/>
    <cellStyle name="40% - Accent3 64 2" xfId="5212"/>
    <cellStyle name="40% - Accent3 64 2 2" xfId="40063"/>
    <cellStyle name="40% - Accent3 64 3" xfId="40064"/>
    <cellStyle name="40% - Accent3 64_Rate Case Accrual Accounts" xfId="26413"/>
    <cellStyle name="40% - Accent3 65" xfId="5213"/>
    <cellStyle name="40% - Accent3 65 2" xfId="5214"/>
    <cellStyle name="40% - Accent3 65 2 2" xfId="40065"/>
    <cellStyle name="40% - Accent3 65 3" xfId="40066"/>
    <cellStyle name="40% - Accent3 65_Rate Case Accrual Accounts" xfId="26414"/>
    <cellStyle name="40% - Accent3 66" xfId="5215"/>
    <cellStyle name="40% - Accent3 66 2" xfId="5216"/>
    <cellStyle name="40% - Accent3 66 2 2" xfId="40067"/>
    <cellStyle name="40% - Accent3 66 3" xfId="40068"/>
    <cellStyle name="40% - Accent3 66_Rate Case Accrual Accounts" xfId="26415"/>
    <cellStyle name="40% - Accent3 67" xfId="5217"/>
    <cellStyle name="40% - Accent3 67 2" xfId="5218"/>
    <cellStyle name="40% - Accent3 67 2 2" xfId="40069"/>
    <cellStyle name="40% - Accent3 67 3" xfId="40070"/>
    <cellStyle name="40% - Accent3 67_Rate Case Accrual Accounts" xfId="26416"/>
    <cellStyle name="40% - Accent3 68" xfId="5219"/>
    <cellStyle name="40% - Accent3 68 2" xfId="5220"/>
    <cellStyle name="40% - Accent3 68 2 2" xfId="40071"/>
    <cellStyle name="40% - Accent3 68 3" xfId="40072"/>
    <cellStyle name="40% - Accent3 68_Rate Case Accrual Accounts" xfId="26417"/>
    <cellStyle name="40% - Accent3 69" xfId="5221"/>
    <cellStyle name="40% - Accent3 69 2" xfId="5222"/>
    <cellStyle name="40% - Accent3 69 2 2" xfId="40073"/>
    <cellStyle name="40% - Accent3 69 3" xfId="40074"/>
    <cellStyle name="40% - Accent3 69_Rate Case Accrual Accounts" xfId="26418"/>
    <cellStyle name="40% - Accent3 7" xfId="5223"/>
    <cellStyle name="40% - Accent3 7 2" xfId="5224"/>
    <cellStyle name="40% - Accent3 7 2 2" xfId="5225"/>
    <cellStyle name="40% - Accent3 7 2 2 2" xfId="40075"/>
    <cellStyle name="40% - Accent3 7 2 3" xfId="5226"/>
    <cellStyle name="40% - Accent3 7 2 3 2" xfId="40076"/>
    <cellStyle name="40% - Accent3 7 2 4" xfId="40077"/>
    <cellStyle name="40% - Accent3 7 2_Rate Case Accrual Accounts" xfId="26419"/>
    <cellStyle name="40% - Accent3 7 3" xfId="5227"/>
    <cellStyle name="40% - Accent3 7 3 2" xfId="40078"/>
    <cellStyle name="40% - Accent3 7 4" xfId="5228"/>
    <cellStyle name="40% - Accent3 7 4 2" xfId="5229"/>
    <cellStyle name="40% - Accent3 7 4 2 2" xfId="40079"/>
    <cellStyle name="40% - Accent3 7 4 3" xfId="40080"/>
    <cellStyle name="40% - Accent3 7 4_Rate Case Accrual Accounts" xfId="26420"/>
    <cellStyle name="40% - Accent3 7 5" xfId="5230"/>
    <cellStyle name="40% - Accent3 7 5 2" xfId="40081"/>
    <cellStyle name="40% - Accent3 7 6" xfId="40082"/>
    <cellStyle name="40% - Accent3 7_Rate Case Accrual Accounts" xfId="26421"/>
    <cellStyle name="40% - Accent3 70" xfId="5231"/>
    <cellStyle name="40% - Accent3 70 2" xfId="40083"/>
    <cellStyle name="40% - Accent3 71" xfId="5232"/>
    <cellStyle name="40% - Accent3 71 2" xfId="40084"/>
    <cellStyle name="40% - Accent3 72" xfId="5233"/>
    <cellStyle name="40% - Accent3 72 2" xfId="40085"/>
    <cellStyle name="40% - Accent3 73" xfId="5234"/>
    <cellStyle name="40% - Accent3 73 2" xfId="40086"/>
    <cellStyle name="40% - Accent3 74" xfId="5235"/>
    <cellStyle name="40% - Accent3 74 2" xfId="40087"/>
    <cellStyle name="40% - Accent3 75" xfId="5236"/>
    <cellStyle name="40% - Accent3 75 2" xfId="40088"/>
    <cellStyle name="40% - Accent3 76" xfId="5237"/>
    <cellStyle name="40% - Accent3 76 2" xfId="40089"/>
    <cellStyle name="40% - Accent3 77" xfId="5238"/>
    <cellStyle name="40% - Accent3 77 2" xfId="40090"/>
    <cellStyle name="40% - Accent3 78" xfId="5239"/>
    <cellStyle name="40% - Accent3 78 2" xfId="40091"/>
    <cellStyle name="40% - Accent3 79" xfId="5240"/>
    <cellStyle name="40% - Accent3 79 2" xfId="40092"/>
    <cellStyle name="40% - Accent3 8" xfId="5241"/>
    <cellStyle name="40% - Accent3 8 2" xfId="5242"/>
    <cellStyle name="40% - Accent3 8 2 2" xfId="5243"/>
    <cellStyle name="40% - Accent3 8 2 2 2" xfId="40093"/>
    <cellStyle name="40% - Accent3 8 2 3" xfId="5244"/>
    <cellStyle name="40% - Accent3 8 2 3 2" xfId="40094"/>
    <cellStyle name="40% - Accent3 8 2 4" xfId="40095"/>
    <cellStyle name="40% - Accent3 8 2_Rate Case Accrual Accounts" xfId="26422"/>
    <cellStyle name="40% - Accent3 8 3" xfId="5245"/>
    <cellStyle name="40% - Accent3 8 3 2" xfId="40096"/>
    <cellStyle name="40% - Accent3 8 4" xfId="5246"/>
    <cellStyle name="40% - Accent3 8 4 2" xfId="5247"/>
    <cellStyle name="40% - Accent3 8 4 2 2" xfId="40097"/>
    <cellStyle name="40% - Accent3 8 4 3" xfId="40098"/>
    <cellStyle name="40% - Accent3 8 4_Rate Case Accrual Accounts" xfId="26423"/>
    <cellStyle name="40% - Accent3 8 5" xfId="5248"/>
    <cellStyle name="40% - Accent3 8 5 2" xfId="40099"/>
    <cellStyle name="40% - Accent3 8 6" xfId="40100"/>
    <cellStyle name="40% - Accent3 8_Rate Case Accrual Accounts" xfId="26424"/>
    <cellStyle name="40% - Accent3 80" xfId="5249"/>
    <cellStyle name="40% - Accent3 80 2" xfId="40101"/>
    <cellStyle name="40% - Accent3 81" xfId="5250"/>
    <cellStyle name="40% - Accent3 81 2" xfId="40102"/>
    <cellStyle name="40% - Accent3 82" xfId="5251"/>
    <cellStyle name="40% - Accent3 82 2" xfId="40103"/>
    <cellStyle name="40% - Accent3 83" xfId="5252"/>
    <cellStyle name="40% - Accent3 83 2" xfId="40104"/>
    <cellStyle name="40% - Accent3 84" xfId="5253"/>
    <cellStyle name="40% - Accent3 84 2" xfId="40105"/>
    <cellStyle name="40% - Accent3 85" xfId="18"/>
    <cellStyle name="40% - Accent3 9" xfId="5254"/>
    <cellStyle name="40% - Accent3 9 2" xfId="5255"/>
    <cellStyle name="40% - Accent3 9 2 2" xfId="5256"/>
    <cellStyle name="40% - Accent3 9 2 2 2" xfId="40106"/>
    <cellStyle name="40% - Accent3 9 2 3" xfId="5257"/>
    <cellStyle name="40% - Accent3 9 2 3 2" xfId="40107"/>
    <cellStyle name="40% - Accent3 9 2 4" xfId="40108"/>
    <cellStyle name="40% - Accent3 9 2_Rate Case Accrual Accounts" xfId="26425"/>
    <cellStyle name="40% - Accent3 9 3" xfId="5258"/>
    <cellStyle name="40% - Accent3 9 3 2" xfId="40109"/>
    <cellStyle name="40% - Accent3 9 4" xfId="5259"/>
    <cellStyle name="40% - Accent3 9 4 2" xfId="5260"/>
    <cellStyle name="40% - Accent3 9 4 2 2" xfId="40110"/>
    <cellStyle name="40% - Accent3 9 4 3" xfId="40111"/>
    <cellStyle name="40% - Accent3 9 4_Rate Case Accrual Accounts" xfId="26426"/>
    <cellStyle name="40% - Accent3 9 5" xfId="5261"/>
    <cellStyle name="40% - Accent3 9 5 2" xfId="40112"/>
    <cellStyle name="40% - Accent3 9 6" xfId="40113"/>
    <cellStyle name="40% - Accent3 9_Rate Case Accrual Accounts" xfId="26427"/>
    <cellStyle name="40% - Accent4" xfId="49534" builtinId="43" customBuiltin="1"/>
    <cellStyle name="40% - Accent4 10" xfId="5262"/>
    <cellStyle name="40% - Accent4 10 2" xfId="5263"/>
    <cellStyle name="40% - Accent4 10 2 2" xfId="5264"/>
    <cellStyle name="40% - Accent4 10 2 2 2" xfId="40114"/>
    <cellStyle name="40% - Accent4 10 2 3" xfId="5265"/>
    <cellStyle name="40% - Accent4 10 2 3 2" xfId="40115"/>
    <cellStyle name="40% - Accent4 10 2 4" xfId="40116"/>
    <cellStyle name="40% - Accent4 10 2_Rate Case Accrual Accounts" xfId="26428"/>
    <cellStyle name="40% - Accent4 10 3" xfId="5266"/>
    <cellStyle name="40% - Accent4 10 3 2" xfId="40117"/>
    <cellStyle name="40% - Accent4 10 4" xfId="5267"/>
    <cellStyle name="40% - Accent4 10 4 2" xfId="5268"/>
    <cellStyle name="40% - Accent4 10 4 2 2" xfId="40118"/>
    <cellStyle name="40% - Accent4 10 4 3" xfId="40119"/>
    <cellStyle name="40% - Accent4 10 4_Rate Case Accrual Accounts" xfId="26429"/>
    <cellStyle name="40% - Accent4 10 5" xfId="40120"/>
    <cellStyle name="40% - Accent4 10_Rate Case Accrual Accounts" xfId="26430"/>
    <cellStyle name="40% - Accent4 11" xfId="5269"/>
    <cellStyle name="40% - Accent4 11 2" xfId="5270"/>
    <cellStyle name="40% - Accent4 11 2 2" xfId="5271"/>
    <cellStyle name="40% - Accent4 11 2 2 2" xfId="40121"/>
    <cellStyle name="40% - Accent4 11 2 3" xfId="5272"/>
    <cellStyle name="40% - Accent4 11 2 3 2" xfId="40122"/>
    <cellStyle name="40% - Accent4 11 2 4" xfId="40123"/>
    <cellStyle name="40% - Accent4 11 2_Rate Case Accrual Accounts" xfId="26431"/>
    <cellStyle name="40% - Accent4 11 3" xfId="5273"/>
    <cellStyle name="40% - Accent4 11 3 2" xfId="40124"/>
    <cellStyle name="40% - Accent4 11 4" xfId="5274"/>
    <cellStyle name="40% - Accent4 11 4 2" xfId="5275"/>
    <cellStyle name="40% - Accent4 11 4 2 2" xfId="40125"/>
    <cellStyle name="40% - Accent4 11 4 3" xfId="40126"/>
    <cellStyle name="40% - Accent4 11 4_Rate Case Accrual Accounts" xfId="26432"/>
    <cellStyle name="40% - Accent4 11 5" xfId="40127"/>
    <cellStyle name="40% - Accent4 11_Rate Case Accrual Accounts" xfId="26433"/>
    <cellStyle name="40% - Accent4 12" xfId="5276"/>
    <cellStyle name="40% - Accent4 12 2" xfId="5277"/>
    <cellStyle name="40% - Accent4 12 2 2" xfId="5278"/>
    <cellStyle name="40% - Accent4 12 2 2 2" xfId="40128"/>
    <cellStyle name="40% - Accent4 12 2 3" xfId="5279"/>
    <cellStyle name="40% - Accent4 12 2 3 2" xfId="40129"/>
    <cellStyle name="40% - Accent4 12 2 4" xfId="40130"/>
    <cellStyle name="40% - Accent4 12 2_Rate Case Accrual Accounts" xfId="26434"/>
    <cellStyle name="40% - Accent4 12 3" xfId="5280"/>
    <cellStyle name="40% - Accent4 12 3 2" xfId="40131"/>
    <cellStyle name="40% - Accent4 12 4" xfId="5281"/>
    <cellStyle name="40% - Accent4 12 4 2" xfId="5282"/>
    <cellStyle name="40% - Accent4 12 4 2 2" xfId="40132"/>
    <cellStyle name="40% - Accent4 12 4 3" xfId="40133"/>
    <cellStyle name="40% - Accent4 12 4_Rate Case Accrual Accounts" xfId="26435"/>
    <cellStyle name="40% - Accent4 12 5" xfId="40134"/>
    <cellStyle name="40% - Accent4 12_Rate Case Accrual Accounts" xfId="26436"/>
    <cellStyle name="40% - Accent4 13" xfId="5283"/>
    <cellStyle name="40% - Accent4 13 2" xfId="5284"/>
    <cellStyle name="40% - Accent4 13 2 2" xfId="5285"/>
    <cellStyle name="40% - Accent4 13 2 2 2" xfId="40135"/>
    <cellStyle name="40% - Accent4 13 2 3" xfId="5286"/>
    <cellStyle name="40% - Accent4 13 2 3 2" xfId="40136"/>
    <cellStyle name="40% - Accent4 13 2 4" xfId="40137"/>
    <cellStyle name="40% - Accent4 13 2_Rate Case Accrual Accounts" xfId="26437"/>
    <cellStyle name="40% - Accent4 13 3" xfId="5287"/>
    <cellStyle name="40% - Accent4 13 3 2" xfId="40138"/>
    <cellStyle name="40% - Accent4 13 4" xfId="5288"/>
    <cellStyle name="40% - Accent4 13 4 2" xfId="5289"/>
    <cellStyle name="40% - Accent4 13 4 2 2" xfId="40139"/>
    <cellStyle name="40% - Accent4 13 4 3" xfId="40140"/>
    <cellStyle name="40% - Accent4 13 4_Rate Case Accrual Accounts" xfId="26438"/>
    <cellStyle name="40% - Accent4 13 5" xfId="40141"/>
    <cellStyle name="40% - Accent4 13_Rate Case Accrual Accounts" xfId="26439"/>
    <cellStyle name="40% - Accent4 14" xfId="5290"/>
    <cellStyle name="40% - Accent4 14 2" xfId="5291"/>
    <cellStyle name="40% - Accent4 14 2 2" xfId="5292"/>
    <cellStyle name="40% - Accent4 14 2 2 2" xfId="40142"/>
    <cellStyle name="40% - Accent4 14 2 3" xfId="5293"/>
    <cellStyle name="40% - Accent4 14 2 3 2" xfId="40143"/>
    <cellStyle name="40% - Accent4 14 2 4" xfId="40144"/>
    <cellStyle name="40% - Accent4 14 2_Rate Case Accrual Accounts" xfId="26440"/>
    <cellStyle name="40% - Accent4 14 3" xfId="5294"/>
    <cellStyle name="40% - Accent4 14 3 2" xfId="40145"/>
    <cellStyle name="40% - Accent4 14 4" xfId="5295"/>
    <cellStyle name="40% - Accent4 14 4 2" xfId="5296"/>
    <cellStyle name="40% - Accent4 14 4 2 2" xfId="40146"/>
    <cellStyle name="40% - Accent4 14 4 3" xfId="40147"/>
    <cellStyle name="40% - Accent4 14 4_Rate Case Accrual Accounts" xfId="26441"/>
    <cellStyle name="40% - Accent4 14 5" xfId="40148"/>
    <cellStyle name="40% - Accent4 14_Rate Case Accrual Accounts" xfId="26442"/>
    <cellStyle name="40% - Accent4 15" xfId="5297"/>
    <cellStyle name="40% - Accent4 15 2" xfId="5298"/>
    <cellStyle name="40% - Accent4 15 2 2" xfId="5299"/>
    <cellStyle name="40% - Accent4 15 2 2 2" xfId="40149"/>
    <cellStyle name="40% - Accent4 15 2 3" xfId="5300"/>
    <cellStyle name="40% - Accent4 15 2 3 2" xfId="40150"/>
    <cellStyle name="40% - Accent4 15 2 4" xfId="40151"/>
    <cellStyle name="40% - Accent4 15 2_Rate Case Accrual Accounts" xfId="26443"/>
    <cellStyle name="40% - Accent4 15 3" xfId="5301"/>
    <cellStyle name="40% - Accent4 15 3 2" xfId="40152"/>
    <cellStyle name="40% - Accent4 15 4" xfId="5302"/>
    <cellStyle name="40% - Accent4 15 4 2" xfId="5303"/>
    <cellStyle name="40% - Accent4 15 4 2 2" xfId="40153"/>
    <cellStyle name="40% - Accent4 15 4 3" xfId="40154"/>
    <cellStyle name="40% - Accent4 15 4_Rate Case Accrual Accounts" xfId="26444"/>
    <cellStyle name="40% - Accent4 15 5" xfId="40155"/>
    <cellStyle name="40% - Accent4 15_Rate Case Accrual Accounts" xfId="26445"/>
    <cellStyle name="40% - Accent4 16" xfId="5304"/>
    <cellStyle name="40% - Accent4 16 2" xfId="5305"/>
    <cellStyle name="40% - Accent4 16 2 2" xfId="5306"/>
    <cellStyle name="40% - Accent4 16 2 2 2" xfId="40156"/>
    <cellStyle name="40% - Accent4 16 2 3" xfId="5307"/>
    <cellStyle name="40% - Accent4 16 2 3 2" xfId="40157"/>
    <cellStyle name="40% - Accent4 16 2 4" xfId="40158"/>
    <cellStyle name="40% - Accent4 16 2_Rate Case Accrual Accounts" xfId="26446"/>
    <cellStyle name="40% - Accent4 16 3" xfId="5308"/>
    <cellStyle name="40% - Accent4 16 3 2" xfId="40159"/>
    <cellStyle name="40% - Accent4 16 4" xfId="5309"/>
    <cellStyle name="40% - Accent4 16 4 2" xfId="5310"/>
    <cellStyle name="40% - Accent4 16 4 2 2" xfId="40160"/>
    <cellStyle name="40% - Accent4 16 4 3" xfId="40161"/>
    <cellStyle name="40% - Accent4 16 4_Rate Case Accrual Accounts" xfId="26447"/>
    <cellStyle name="40% - Accent4 16 5" xfId="40162"/>
    <cellStyle name="40% - Accent4 16_Rate Case Accrual Accounts" xfId="26448"/>
    <cellStyle name="40% - Accent4 17" xfId="5311"/>
    <cellStyle name="40% - Accent4 17 2" xfId="5312"/>
    <cellStyle name="40% - Accent4 17 2 2" xfId="5313"/>
    <cellStyle name="40% - Accent4 17 2 2 2" xfId="40163"/>
    <cellStyle name="40% - Accent4 17 2 3" xfId="5314"/>
    <cellStyle name="40% - Accent4 17 2 3 2" xfId="40164"/>
    <cellStyle name="40% - Accent4 17 2 4" xfId="40165"/>
    <cellStyle name="40% - Accent4 17 2_Rate Case Accrual Accounts" xfId="26449"/>
    <cellStyle name="40% - Accent4 17 3" xfId="5315"/>
    <cellStyle name="40% - Accent4 17 3 2" xfId="40166"/>
    <cellStyle name="40% - Accent4 17 4" xfId="5316"/>
    <cellStyle name="40% - Accent4 17 4 2" xfId="5317"/>
    <cellStyle name="40% - Accent4 17 4 2 2" xfId="40167"/>
    <cellStyle name="40% - Accent4 17 4 3" xfId="40168"/>
    <cellStyle name="40% - Accent4 17 4_Rate Case Accrual Accounts" xfId="26450"/>
    <cellStyle name="40% - Accent4 17 5" xfId="40169"/>
    <cellStyle name="40% - Accent4 17_Rate Case Accrual Accounts" xfId="26451"/>
    <cellStyle name="40% - Accent4 18" xfId="5318"/>
    <cellStyle name="40% - Accent4 18 2" xfId="5319"/>
    <cellStyle name="40% - Accent4 18 2 2" xfId="5320"/>
    <cellStyle name="40% - Accent4 18 2 2 2" xfId="40170"/>
    <cellStyle name="40% - Accent4 18 2 3" xfId="5321"/>
    <cellStyle name="40% - Accent4 18 2 3 2" xfId="40171"/>
    <cellStyle name="40% - Accent4 18 2 4" xfId="40172"/>
    <cellStyle name="40% - Accent4 18 2_Rate Case Accrual Accounts" xfId="26452"/>
    <cellStyle name="40% - Accent4 18 3" xfId="5322"/>
    <cellStyle name="40% - Accent4 18 3 2" xfId="40173"/>
    <cellStyle name="40% - Accent4 18 4" xfId="5323"/>
    <cellStyle name="40% - Accent4 18 4 2" xfId="5324"/>
    <cellStyle name="40% - Accent4 18 4 2 2" xfId="40174"/>
    <cellStyle name="40% - Accent4 18 4 3" xfId="40175"/>
    <cellStyle name="40% - Accent4 18 4_Rate Case Accrual Accounts" xfId="26453"/>
    <cellStyle name="40% - Accent4 18 5" xfId="40176"/>
    <cellStyle name="40% - Accent4 18_Rate Case Accrual Accounts" xfId="26454"/>
    <cellStyle name="40% - Accent4 19" xfId="5325"/>
    <cellStyle name="40% - Accent4 19 2" xfId="5326"/>
    <cellStyle name="40% - Accent4 19 2 2" xfId="5327"/>
    <cellStyle name="40% - Accent4 19 2 2 2" xfId="40177"/>
    <cellStyle name="40% - Accent4 19 2 3" xfId="5328"/>
    <cellStyle name="40% - Accent4 19 2 3 2" xfId="40178"/>
    <cellStyle name="40% - Accent4 19 2 4" xfId="40179"/>
    <cellStyle name="40% - Accent4 19 2_Rate Case Accrual Accounts" xfId="26455"/>
    <cellStyle name="40% - Accent4 19 3" xfId="5329"/>
    <cellStyle name="40% - Accent4 19 3 2" xfId="40180"/>
    <cellStyle name="40% - Accent4 19 4" xfId="5330"/>
    <cellStyle name="40% - Accent4 19 4 2" xfId="5331"/>
    <cellStyle name="40% - Accent4 19 4 2 2" xfId="40181"/>
    <cellStyle name="40% - Accent4 19 4 3" xfId="40182"/>
    <cellStyle name="40% - Accent4 19 4_Rate Case Accrual Accounts" xfId="26456"/>
    <cellStyle name="40% - Accent4 19 5" xfId="40183"/>
    <cellStyle name="40% - Accent4 19_Rate Case Accrual Accounts" xfId="26457"/>
    <cellStyle name="40% - Accent4 2" xfId="21"/>
    <cellStyle name="40% - Accent4 2 10" xfId="5332"/>
    <cellStyle name="40% - Accent4 2 10 2" xfId="5333"/>
    <cellStyle name="40% - Accent4 2 10 2 2" xfId="40184"/>
    <cellStyle name="40% - Accent4 2 10 3" xfId="40185"/>
    <cellStyle name="40% - Accent4 2 10_Rate Case Accrual Accounts" xfId="26458"/>
    <cellStyle name="40% - Accent4 2 11" xfId="5334"/>
    <cellStyle name="40% - Accent4 2 11 2" xfId="40186"/>
    <cellStyle name="40% - Accent4 2 12" xfId="5335"/>
    <cellStyle name="40% - Accent4 2 12 2" xfId="40187"/>
    <cellStyle name="40% - Accent4 2 13" xfId="5336"/>
    <cellStyle name="40% - Accent4 2 13 2" xfId="40188"/>
    <cellStyle name="40% - Accent4 2 14" xfId="5337"/>
    <cellStyle name="40% - Accent4 2 14 2" xfId="40189"/>
    <cellStyle name="40% - Accent4 2 15" xfId="40190"/>
    <cellStyle name="40% - Accent4 2 2" xfId="532"/>
    <cellStyle name="40% - Accent4 2 2 2" xfId="5338"/>
    <cellStyle name="40% - Accent4 2 2 2 2" xfId="5339"/>
    <cellStyle name="40% - Accent4 2 2 2 2 2" xfId="40191"/>
    <cellStyle name="40% - Accent4 2 2 2 3" xfId="40192"/>
    <cellStyle name="40% - Accent4 2 2 2_Rate Case Accrual Accounts" xfId="26459"/>
    <cellStyle name="40% - Accent4 2 2 3" xfId="5340"/>
    <cellStyle name="40% - Accent4 2 2 3 2" xfId="5341"/>
    <cellStyle name="40% - Accent4 2 2 3 2 2" xfId="40193"/>
    <cellStyle name="40% - Accent4 2 2 3 3" xfId="5342"/>
    <cellStyle name="40% - Accent4 2 2 3 3 2" xfId="40194"/>
    <cellStyle name="40% - Accent4 2 2 3 4" xfId="40195"/>
    <cellStyle name="40% - Accent4 2 2 3_Rate Case Accrual Accounts" xfId="26460"/>
    <cellStyle name="40% - Accent4 2 2 4" xfId="5343"/>
    <cellStyle name="40% - Accent4 2 2 4 2" xfId="5344"/>
    <cellStyle name="40% - Accent4 2 2 4 2 2" xfId="40196"/>
    <cellStyle name="40% - Accent4 2 2 4 3" xfId="40197"/>
    <cellStyle name="40% - Accent4 2 2 4_Rate Case Accrual Accounts" xfId="26461"/>
    <cellStyle name="40% - Accent4 2 2 5" xfId="5345"/>
    <cellStyle name="40% - Accent4 2 2 5 2" xfId="40198"/>
    <cellStyle name="40% - Accent4 2 2 6" xfId="5346"/>
    <cellStyle name="40% - Accent4 2 2 6 2" xfId="40199"/>
    <cellStyle name="40% - Accent4 2 2 7" xfId="5347"/>
    <cellStyle name="40% - Accent4 2 2 7 2" xfId="40200"/>
    <cellStyle name="40% - Accent4 2 2_Basis Info" xfId="5348"/>
    <cellStyle name="40% - Accent4 2 3" xfId="533"/>
    <cellStyle name="40% - Accent4 2 3 10" xfId="5349"/>
    <cellStyle name="40% - Accent4 2 3 10 2" xfId="40201"/>
    <cellStyle name="40% - Accent4 2 3 11" xfId="5350"/>
    <cellStyle name="40% - Accent4 2 3 11 2" xfId="40202"/>
    <cellStyle name="40% - Accent4 2 3 12" xfId="5351"/>
    <cellStyle name="40% - Accent4 2 3 12 2" xfId="40203"/>
    <cellStyle name="40% - Accent4 2 3 13" xfId="5352"/>
    <cellStyle name="40% - Accent4 2 3 13 2" xfId="40204"/>
    <cellStyle name="40% - Accent4 2 3 14" xfId="49270"/>
    <cellStyle name="40% - Accent4 2 3 2" xfId="5353"/>
    <cellStyle name="40% - Accent4 2 3 2 10" xfId="40205"/>
    <cellStyle name="40% - Accent4 2 3 2 2" xfId="5354"/>
    <cellStyle name="40% - Accent4 2 3 2 2 2" xfId="5355"/>
    <cellStyle name="40% - Accent4 2 3 2 2 2 2" xfId="40206"/>
    <cellStyle name="40% - Accent4 2 3 2 2 3" xfId="40207"/>
    <cellStyle name="40% - Accent4 2 3 2 2_Rate Case Accrual Accounts" xfId="26462"/>
    <cellStyle name="40% - Accent4 2 3 2 3" xfId="5356"/>
    <cellStyle name="40% - Accent4 2 3 2 3 2" xfId="5357"/>
    <cellStyle name="40% - Accent4 2 3 2 3 2 2" xfId="5358"/>
    <cellStyle name="40% - Accent4 2 3 2 3 2 2 2" xfId="40208"/>
    <cellStyle name="40% - Accent4 2 3 2 3 2 3" xfId="40209"/>
    <cellStyle name="40% - Accent4 2 3 2 3 2_Rate Case Accrual Accounts" xfId="26463"/>
    <cellStyle name="40% - Accent4 2 3 2 3 3" xfId="5359"/>
    <cellStyle name="40% - Accent4 2 3 2 3 3 2" xfId="40210"/>
    <cellStyle name="40% - Accent4 2 3 2 3 4" xfId="40211"/>
    <cellStyle name="40% - Accent4 2 3 2 3_Rate Case Accrual Accounts" xfId="26464"/>
    <cellStyle name="40% - Accent4 2 3 2 4" xfId="5360"/>
    <cellStyle name="40% - Accent4 2 3 2 4 2" xfId="5361"/>
    <cellStyle name="40% - Accent4 2 3 2 4 2 2" xfId="40212"/>
    <cellStyle name="40% - Accent4 2 3 2 4 3" xfId="40213"/>
    <cellStyle name="40% - Accent4 2 3 2 4_Rate Case Accrual Accounts" xfId="26465"/>
    <cellStyle name="40% - Accent4 2 3 2 5" xfId="5362"/>
    <cellStyle name="40% - Accent4 2 3 2 5 2" xfId="5363"/>
    <cellStyle name="40% - Accent4 2 3 2 5 2 2" xfId="40214"/>
    <cellStyle name="40% - Accent4 2 3 2 5 3" xfId="40215"/>
    <cellStyle name="40% - Accent4 2 3 2 5_Rate Case Accrual Accounts" xfId="26466"/>
    <cellStyle name="40% - Accent4 2 3 2 6" xfId="5364"/>
    <cellStyle name="40% - Accent4 2 3 2 6 2" xfId="40216"/>
    <cellStyle name="40% - Accent4 2 3 2 7" xfId="5365"/>
    <cellStyle name="40% - Accent4 2 3 2 7 2" xfId="40217"/>
    <cellStyle name="40% - Accent4 2 3 2 8" xfId="5366"/>
    <cellStyle name="40% - Accent4 2 3 2 8 2" xfId="40218"/>
    <cellStyle name="40% - Accent4 2 3 2 9" xfId="5367"/>
    <cellStyle name="40% - Accent4 2 3 2 9 2" xfId="40219"/>
    <cellStyle name="40% - Accent4 2 3 2_Basis Info" xfId="5368"/>
    <cellStyle name="40% - Accent4 2 3 3" xfId="5369"/>
    <cellStyle name="40% - Accent4 2 3 3 2" xfId="5370"/>
    <cellStyle name="40% - Accent4 2 3 3 2 2" xfId="40220"/>
    <cellStyle name="40% - Accent4 2 3 3 3" xfId="40221"/>
    <cellStyle name="40% - Accent4 2 3 3_Rate Case Accrual Accounts" xfId="26467"/>
    <cellStyle name="40% - Accent4 2 3 4" xfId="5371"/>
    <cellStyle name="40% - Accent4 2 3 4 2" xfId="40222"/>
    <cellStyle name="40% - Accent4 2 3 5" xfId="5372"/>
    <cellStyle name="40% - Accent4 2 3 5 2" xfId="5373"/>
    <cellStyle name="40% - Accent4 2 3 5 2 2" xfId="5374"/>
    <cellStyle name="40% - Accent4 2 3 5 2 2 2" xfId="40223"/>
    <cellStyle name="40% - Accent4 2 3 5 2 3" xfId="40224"/>
    <cellStyle name="40% - Accent4 2 3 5 2_Rate Case Accrual Accounts" xfId="26468"/>
    <cellStyle name="40% - Accent4 2 3 5 3" xfId="5375"/>
    <cellStyle name="40% - Accent4 2 3 5 3 2" xfId="40225"/>
    <cellStyle name="40% - Accent4 2 3 5 4" xfId="40226"/>
    <cellStyle name="40% - Accent4 2 3 5_Rate Case Accrual Accounts" xfId="26469"/>
    <cellStyle name="40% - Accent4 2 3 6" xfId="5376"/>
    <cellStyle name="40% - Accent4 2 3 6 2" xfId="5377"/>
    <cellStyle name="40% - Accent4 2 3 6 2 2" xfId="40227"/>
    <cellStyle name="40% - Accent4 2 3 6 3" xfId="40228"/>
    <cellStyle name="40% - Accent4 2 3 6_Rate Case Accrual Accounts" xfId="26470"/>
    <cellStyle name="40% - Accent4 2 3 7" xfId="5378"/>
    <cellStyle name="40% - Accent4 2 3 7 2" xfId="5379"/>
    <cellStyle name="40% - Accent4 2 3 7 2 2" xfId="40229"/>
    <cellStyle name="40% - Accent4 2 3 7 3" xfId="40230"/>
    <cellStyle name="40% - Accent4 2 3 7_Rate Case Accrual Accounts" xfId="26471"/>
    <cellStyle name="40% - Accent4 2 3 8" xfId="5380"/>
    <cellStyle name="40% - Accent4 2 3 8 2" xfId="40231"/>
    <cellStyle name="40% - Accent4 2 3 9" xfId="5381"/>
    <cellStyle name="40% - Accent4 2 3 9 2" xfId="40232"/>
    <cellStyle name="40% - Accent4 2 3_Basis Info" xfId="5382"/>
    <cellStyle name="40% - Accent4 2 4" xfId="583"/>
    <cellStyle name="40% - Accent4 2 4 2" xfId="862"/>
    <cellStyle name="40% - Accent4 2 4 3" xfId="40233"/>
    <cellStyle name="40% - Accent4 2 4_Rate Case Accrual Accounts" xfId="26472"/>
    <cellStyle name="40% - Accent4 2 5" xfId="435"/>
    <cellStyle name="40% - Accent4 2 5 2" xfId="5383"/>
    <cellStyle name="40% - Accent4 2 5 2 2" xfId="40234"/>
    <cellStyle name="40% - Accent4 2 5 3" xfId="5384"/>
    <cellStyle name="40% - Accent4 2 5 3 2" xfId="40235"/>
    <cellStyle name="40% - Accent4 2 5 4" xfId="40236"/>
    <cellStyle name="40% - Accent4 2 5_Rate Case Accrual Accounts" xfId="26473"/>
    <cellStyle name="40% - Accent4 2 6" xfId="863"/>
    <cellStyle name="40% - Accent4 2 6 2" xfId="40237"/>
    <cellStyle name="40% - Accent4 2 7" xfId="5385"/>
    <cellStyle name="40% - Accent4 2 7 2" xfId="5386"/>
    <cellStyle name="40% - Accent4 2 7 2 2" xfId="40238"/>
    <cellStyle name="40% - Accent4 2 7 3" xfId="40239"/>
    <cellStyle name="40% - Accent4 2 7_Rate Case Accrual Accounts" xfId="26474"/>
    <cellStyle name="40% - Accent4 2 8" xfId="5387"/>
    <cellStyle name="40% - Accent4 2 8 2" xfId="5388"/>
    <cellStyle name="40% - Accent4 2 8 2 2" xfId="40240"/>
    <cellStyle name="40% - Accent4 2 8 3" xfId="40241"/>
    <cellStyle name="40% - Accent4 2 8_Rate Case Accrual Accounts" xfId="26475"/>
    <cellStyle name="40% - Accent4 2 9" xfId="5389"/>
    <cellStyle name="40% - Accent4 2 9 2" xfId="5390"/>
    <cellStyle name="40% - Accent4 2 9 2 2" xfId="40242"/>
    <cellStyle name="40% - Accent4 2 9 3" xfId="40243"/>
    <cellStyle name="40% - Accent4 2 9_Rate Case Accrual Accounts" xfId="26476"/>
    <cellStyle name="40% - Accent4 2_09_2013" xfId="754"/>
    <cellStyle name="40% - Accent4 20" xfId="5391"/>
    <cellStyle name="40% - Accent4 20 2" xfId="5392"/>
    <cellStyle name="40% - Accent4 20 2 2" xfId="5393"/>
    <cellStyle name="40% - Accent4 20 2 2 2" xfId="40244"/>
    <cellStyle name="40% - Accent4 20 2 3" xfId="5394"/>
    <cellStyle name="40% - Accent4 20 2 3 2" xfId="40245"/>
    <cellStyle name="40% - Accent4 20 2 4" xfId="40246"/>
    <cellStyle name="40% - Accent4 20 2_Rate Case Accrual Accounts" xfId="26477"/>
    <cellStyle name="40% - Accent4 20 3" xfId="5395"/>
    <cellStyle name="40% - Accent4 20 3 2" xfId="40247"/>
    <cellStyle name="40% - Accent4 20 4" xfId="5396"/>
    <cellStyle name="40% - Accent4 20 4 2" xfId="5397"/>
    <cellStyle name="40% - Accent4 20 4 2 2" xfId="40248"/>
    <cellStyle name="40% - Accent4 20 4 3" xfId="40249"/>
    <cellStyle name="40% - Accent4 20 4_Rate Case Accrual Accounts" xfId="26478"/>
    <cellStyle name="40% - Accent4 20 5" xfId="40250"/>
    <cellStyle name="40% - Accent4 20_Rate Case Accrual Accounts" xfId="26479"/>
    <cellStyle name="40% - Accent4 21" xfId="5398"/>
    <cellStyle name="40% - Accent4 21 2" xfId="5399"/>
    <cellStyle name="40% - Accent4 21 2 2" xfId="5400"/>
    <cellStyle name="40% - Accent4 21 2 2 2" xfId="40251"/>
    <cellStyle name="40% - Accent4 21 2 3" xfId="5401"/>
    <cellStyle name="40% - Accent4 21 2 3 2" xfId="40252"/>
    <cellStyle name="40% - Accent4 21 2 4" xfId="40253"/>
    <cellStyle name="40% - Accent4 21 2_Rate Case Accrual Accounts" xfId="26480"/>
    <cellStyle name="40% - Accent4 21 3" xfId="5402"/>
    <cellStyle name="40% - Accent4 21 3 2" xfId="40254"/>
    <cellStyle name="40% - Accent4 21 4" xfId="5403"/>
    <cellStyle name="40% - Accent4 21 4 2" xfId="5404"/>
    <cellStyle name="40% - Accent4 21 4 2 2" xfId="40255"/>
    <cellStyle name="40% - Accent4 21 4 3" xfId="40256"/>
    <cellStyle name="40% - Accent4 21 4_Rate Case Accrual Accounts" xfId="26481"/>
    <cellStyle name="40% - Accent4 21 5" xfId="40257"/>
    <cellStyle name="40% - Accent4 21_Rate Case Accrual Accounts" xfId="26482"/>
    <cellStyle name="40% - Accent4 22" xfId="5405"/>
    <cellStyle name="40% - Accent4 22 2" xfId="5406"/>
    <cellStyle name="40% - Accent4 22 2 2" xfId="5407"/>
    <cellStyle name="40% - Accent4 22 2 2 2" xfId="40258"/>
    <cellStyle name="40% - Accent4 22 2 3" xfId="5408"/>
    <cellStyle name="40% - Accent4 22 2 3 2" xfId="40259"/>
    <cellStyle name="40% - Accent4 22 2 4" xfId="40260"/>
    <cellStyle name="40% - Accent4 22 2_Rate Case Accrual Accounts" xfId="26483"/>
    <cellStyle name="40% - Accent4 22 3" xfId="5409"/>
    <cellStyle name="40% - Accent4 22 3 2" xfId="40261"/>
    <cellStyle name="40% - Accent4 22 4" xfId="5410"/>
    <cellStyle name="40% - Accent4 22 4 2" xfId="5411"/>
    <cellStyle name="40% - Accent4 22 4 2 2" xfId="40262"/>
    <cellStyle name="40% - Accent4 22 4 3" xfId="40263"/>
    <cellStyle name="40% - Accent4 22 4_Rate Case Accrual Accounts" xfId="26484"/>
    <cellStyle name="40% - Accent4 22 5" xfId="40264"/>
    <cellStyle name="40% - Accent4 22_Rate Case Accrual Accounts" xfId="26485"/>
    <cellStyle name="40% - Accent4 23" xfId="5412"/>
    <cellStyle name="40% - Accent4 23 2" xfId="5413"/>
    <cellStyle name="40% - Accent4 23 2 2" xfId="40265"/>
    <cellStyle name="40% - Accent4 23 3" xfId="5414"/>
    <cellStyle name="40% - Accent4 23 3 2" xfId="5415"/>
    <cellStyle name="40% - Accent4 23 3 2 2" xfId="40266"/>
    <cellStyle name="40% - Accent4 23 3 3" xfId="5416"/>
    <cellStyle name="40% - Accent4 23 3 3 2" xfId="40267"/>
    <cellStyle name="40% - Accent4 23 3 4" xfId="40268"/>
    <cellStyle name="40% - Accent4 23 3_Rate Case Accrual Accounts" xfId="26486"/>
    <cellStyle name="40% - Accent4 23 4" xfId="40269"/>
    <cellStyle name="40% - Accent4 23_Rate Case Accrual Accounts" xfId="26487"/>
    <cellStyle name="40% - Accent4 24" xfId="5417"/>
    <cellStyle name="40% - Accent4 24 10" xfId="5418"/>
    <cellStyle name="40% - Accent4 24 10 2" xfId="40270"/>
    <cellStyle name="40% - Accent4 24 11" xfId="5419"/>
    <cellStyle name="40% - Accent4 24 11 2" xfId="5420"/>
    <cellStyle name="40% - Accent4 24 11 2 2" xfId="40271"/>
    <cellStyle name="40% - Accent4 24 11 3" xfId="40272"/>
    <cellStyle name="40% - Accent4 24 11_Rate Case Accrual Accounts" xfId="26488"/>
    <cellStyle name="40% - Accent4 24 12" xfId="5421"/>
    <cellStyle name="40% - Accent4 24 12 2" xfId="5422"/>
    <cellStyle name="40% - Accent4 24 12 2 2" xfId="40273"/>
    <cellStyle name="40% - Accent4 24 12 3" xfId="40274"/>
    <cellStyle name="40% - Accent4 24 12_Rate Case Accrual Accounts" xfId="26489"/>
    <cellStyle name="40% - Accent4 24 13" xfId="40275"/>
    <cellStyle name="40% - Accent4 24 2" xfId="5423"/>
    <cellStyle name="40% - Accent4 24 2 2" xfId="5424"/>
    <cellStyle name="40% - Accent4 24 2 2 2" xfId="40276"/>
    <cellStyle name="40% - Accent4 24 2 3" xfId="40277"/>
    <cellStyle name="40% - Accent4 24 2_Rate Case Accrual Accounts" xfId="26490"/>
    <cellStyle name="40% - Accent4 24 3" xfId="5425"/>
    <cellStyle name="40% - Accent4 24 3 2" xfId="5426"/>
    <cellStyle name="40% - Accent4 24 3 2 2" xfId="5427"/>
    <cellStyle name="40% - Accent4 24 3 2 2 2" xfId="5428"/>
    <cellStyle name="40% - Accent4 24 3 2 2 2 2" xfId="40278"/>
    <cellStyle name="40% - Accent4 24 3 2 2 3" xfId="40279"/>
    <cellStyle name="40% - Accent4 24 3 2 2_Rate Case Accrual Accounts" xfId="26491"/>
    <cellStyle name="40% - Accent4 24 3 2 3" xfId="5429"/>
    <cellStyle name="40% - Accent4 24 3 2 3 2" xfId="40280"/>
    <cellStyle name="40% - Accent4 24 3 2 4" xfId="40281"/>
    <cellStyle name="40% - Accent4 24 3 2_Rate Case Accrual Accounts" xfId="26492"/>
    <cellStyle name="40% - Accent4 24 3 3" xfId="5430"/>
    <cellStyle name="40% - Accent4 24 3 3 2" xfId="5431"/>
    <cellStyle name="40% - Accent4 24 3 3 2 2" xfId="40282"/>
    <cellStyle name="40% - Accent4 24 3 3 3" xfId="40283"/>
    <cellStyle name="40% - Accent4 24 3 3_Rate Case Accrual Accounts" xfId="26493"/>
    <cellStyle name="40% - Accent4 24 3 4" xfId="5432"/>
    <cellStyle name="40% - Accent4 24 3 4 2" xfId="40284"/>
    <cellStyle name="40% - Accent4 24 3 5" xfId="40285"/>
    <cellStyle name="40% - Accent4 24 3_Rate Case Accrual Accounts" xfId="26494"/>
    <cellStyle name="40% - Accent4 24 4" xfId="5433"/>
    <cellStyle name="40% - Accent4 24 4 2" xfId="5434"/>
    <cellStyle name="40% - Accent4 24 4 2 2" xfId="5435"/>
    <cellStyle name="40% - Accent4 24 4 2 2 2" xfId="40286"/>
    <cellStyle name="40% - Accent4 24 4 2 3" xfId="40287"/>
    <cellStyle name="40% - Accent4 24 4 2_Rate Case Accrual Accounts" xfId="26495"/>
    <cellStyle name="40% - Accent4 24 4 3" xfId="5436"/>
    <cellStyle name="40% - Accent4 24 4 3 2" xfId="40288"/>
    <cellStyle name="40% - Accent4 24 4 4" xfId="40289"/>
    <cellStyle name="40% - Accent4 24 4_Rate Case Accrual Accounts" xfId="26496"/>
    <cellStyle name="40% - Accent4 24 5" xfId="5437"/>
    <cellStyle name="40% - Accent4 24 5 2" xfId="40290"/>
    <cellStyle name="40% - Accent4 24 6" xfId="5438"/>
    <cellStyle name="40% - Accent4 24 6 2" xfId="40291"/>
    <cellStyle name="40% - Accent4 24 7" xfId="5439"/>
    <cellStyle name="40% - Accent4 24 7 2" xfId="40292"/>
    <cellStyle name="40% - Accent4 24 8" xfId="5440"/>
    <cellStyle name="40% - Accent4 24 8 2" xfId="40293"/>
    <cellStyle name="40% - Accent4 24 9" xfId="5441"/>
    <cellStyle name="40% - Accent4 24 9 2" xfId="40294"/>
    <cellStyle name="40% - Accent4 24_Basis Detail" xfId="5442"/>
    <cellStyle name="40% - Accent4 25" xfId="5443"/>
    <cellStyle name="40% - Accent4 25 2" xfId="5444"/>
    <cellStyle name="40% - Accent4 25 2 2" xfId="5445"/>
    <cellStyle name="40% - Accent4 25 2 2 2" xfId="40295"/>
    <cellStyle name="40% - Accent4 25 2 3" xfId="40296"/>
    <cellStyle name="40% - Accent4 25 2_Rate Case Accrual Accounts" xfId="26497"/>
    <cellStyle name="40% - Accent4 25 3" xfId="5446"/>
    <cellStyle name="40% - Accent4 25 3 2" xfId="40297"/>
    <cellStyle name="40% - Accent4 25 4" xfId="5447"/>
    <cellStyle name="40% - Accent4 25 4 2" xfId="5448"/>
    <cellStyle name="40% - Accent4 25 4 2 2" xfId="40298"/>
    <cellStyle name="40% - Accent4 25 4 3" xfId="5449"/>
    <cellStyle name="40% - Accent4 25 4 3 2" xfId="40299"/>
    <cellStyle name="40% - Accent4 25 4 4" xfId="40300"/>
    <cellStyle name="40% - Accent4 25 4_Rate Case Accrual Accounts" xfId="26498"/>
    <cellStyle name="40% - Accent4 25 5" xfId="5450"/>
    <cellStyle name="40% - Accent4 25 5 2" xfId="5451"/>
    <cellStyle name="40% - Accent4 25 5 2 2" xfId="5452"/>
    <cellStyle name="40% - Accent4 25 5 2 2 2" xfId="5453"/>
    <cellStyle name="40% - Accent4 25 5 2 2 2 2" xfId="40301"/>
    <cellStyle name="40% - Accent4 25 5 2 2 3" xfId="40302"/>
    <cellStyle name="40% - Accent4 25 5 2 2_Rate Case Accrual Accounts" xfId="26499"/>
    <cellStyle name="40% - Accent4 25 5 2 3" xfId="5454"/>
    <cellStyle name="40% - Accent4 25 5 2 3 2" xfId="40303"/>
    <cellStyle name="40% - Accent4 25 5 2 4" xfId="40304"/>
    <cellStyle name="40% - Accent4 25 5 2_Rate Case Accrual Accounts" xfId="26500"/>
    <cellStyle name="40% - Accent4 25 5 3" xfId="5455"/>
    <cellStyle name="40% - Accent4 25 5 3 2" xfId="5456"/>
    <cellStyle name="40% - Accent4 25 5 3 2 2" xfId="40305"/>
    <cellStyle name="40% - Accent4 25 5 3 3" xfId="40306"/>
    <cellStyle name="40% - Accent4 25 5 3_Rate Case Accrual Accounts" xfId="26501"/>
    <cellStyle name="40% - Accent4 25 5 4" xfId="5457"/>
    <cellStyle name="40% - Accent4 25 5 4 2" xfId="40307"/>
    <cellStyle name="40% - Accent4 25 5 5" xfId="40308"/>
    <cellStyle name="40% - Accent4 25 5_Rate Case Accrual Accounts" xfId="26502"/>
    <cellStyle name="40% - Accent4 25 6" xfId="5458"/>
    <cellStyle name="40% - Accent4 25 6 2" xfId="5459"/>
    <cellStyle name="40% - Accent4 25 6 2 2" xfId="5460"/>
    <cellStyle name="40% - Accent4 25 6 2 2 2" xfId="40309"/>
    <cellStyle name="40% - Accent4 25 6 2 3" xfId="40310"/>
    <cellStyle name="40% - Accent4 25 6 2_Rate Case Accrual Accounts" xfId="26503"/>
    <cellStyle name="40% - Accent4 25 6 3" xfId="5461"/>
    <cellStyle name="40% - Accent4 25 6 3 2" xfId="40311"/>
    <cellStyle name="40% - Accent4 25 6 4" xfId="40312"/>
    <cellStyle name="40% - Accent4 25 6_Rate Case Accrual Accounts" xfId="26504"/>
    <cellStyle name="40% - Accent4 25 7" xfId="5462"/>
    <cellStyle name="40% - Accent4 25 7 2" xfId="5463"/>
    <cellStyle name="40% - Accent4 25 7 2 2" xfId="40313"/>
    <cellStyle name="40% - Accent4 25 7 3" xfId="40314"/>
    <cellStyle name="40% - Accent4 25 7_Rate Case Accrual Accounts" xfId="26505"/>
    <cellStyle name="40% - Accent4 25 8" xfId="5464"/>
    <cellStyle name="40% - Accent4 25 8 2" xfId="5465"/>
    <cellStyle name="40% - Accent4 25 8 2 2" xfId="40315"/>
    <cellStyle name="40% - Accent4 25 8 3" xfId="40316"/>
    <cellStyle name="40% - Accent4 25 8_Rate Case Accrual Accounts" xfId="26506"/>
    <cellStyle name="40% - Accent4 25 9" xfId="40317"/>
    <cellStyle name="40% - Accent4 25_Basis Detail" xfId="5466"/>
    <cellStyle name="40% - Accent4 26" xfId="5467"/>
    <cellStyle name="40% - Accent4 26 2" xfId="5468"/>
    <cellStyle name="40% - Accent4 26 2 2" xfId="5469"/>
    <cellStyle name="40% - Accent4 26 2 2 2" xfId="5470"/>
    <cellStyle name="40% - Accent4 26 2 2 2 2" xfId="40318"/>
    <cellStyle name="40% - Accent4 26 2 2 3" xfId="40319"/>
    <cellStyle name="40% - Accent4 26 2 2_Rate Case Accrual Accounts" xfId="26507"/>
    <cellStyle name="40% - Accent4 26 2 3" xfId="5471"/>
    <cellStyle name="40% - Accent4 26 2 3 2" xfId="40320"/>
    <cellStyle name="40% - Accent4 26 2 4" xfId="40321"/>
    <cellStyle name="40% - Accent4 26 2_Rate Case Accrual Accounts" xfId="26508"/>
    <cellStyle name="40% - Accent4 26 3" xfId="5472"/>
    <cellStyle name="40% - Accent4 26 3 2" xfId="5473"/>
    <cellStyle name="40% - Accent4 26 3 2 2" xfId="40322"/>
    <cellStyle name="40% - Accent4 26 3 3" xfId="40323"/>
    <cellStyle name="40% - Accent4 26 3_Rate Case Accrual Accounts" xfId="26509"/>
    <cellStyle name="40% - Accent4 26 4" xfId="5474"/>
    <cellStyle name="40% - Accent4 26 4 2" xfId="5475"/>
    <cellStyle name="40% - Accent4 26 4 2 2" xfId="40324"/>
    <cellStyle name="40% - Accent4 26 4 3" xfId="40325"/>
    <cellStyle name="40% - Accent4 26 4_Rate Case Accrual Accounts" xfId="26510"/>
    <cellStyle name="40% - Accent4 26 5" xfId="5476"/>
    <cellStyle name="40% - Accent4 26 5 2" xfId="40326"/>
    <cellStyle name="40% - Accent4 26 6" xfId="5477"/>
    <cellStyle name="40% - Accent4 26 6 2" xfId="40327"/>
    <cellStyle name="40% - Accent4 26 7" xfId="5478"/>
    <cellStyle name="40% - Accent4 26 7 2" xfId="40328"/>
    <cellStyle name="40% - Accent4 26 8" xfId="5479"/>
    <cellStyle name="40% - Accent4 26 8 2" xfId="40329"/>
    <cellStyle name="40% - Accent4 26 9" xfId="40330"/>
    <cellStyle name="40% - Accent4 26_Rate Case Accrual Accounts" xfId="26511"/>
    <cellStyle name="40% - Accent4 27" xfId="5480"/>
    <cellStyle name="40% - Accent4 27 2" xfId="5481"/>
    <cellStyle name="40% - Accent4 27 2 2" xfId="40331"/>
    <cellStyle name="40% - Accent4 27 3" xfId="5482"/>
    <cellStyle name="40% - Accent4 27 3 2" xfId="40332"/>
    <cellStyle name="40% - Accent4 27 4" xfId="5483"/>
    <cellStyle name="40% - Accent4 27 4 2" xfId="40333"/>
    <cellStyle name="40% - Accent4 27 5" xfId="40334"/>
    <cellStyle name="40% - Accent4 27_Rate Case Accrual Accounts" xfId="26512"/>
    <cellStyle name="40% - Accent4 28" xfId="5484"/>
    <cellStyle name="40% - Accent4 28 2" xfId="5485"/>
    <cellStyle name="40% - Accent4 28 2 2" xfId="40335"/>
    <cellStyle name="40% - Accent4 28 3" xfId="40336"/>
    <cellStyle name="40% - Accent4 28_Rate Case Accrual Accounts" xfId="26513"/>
    <cellStyle name="40% - Accent4 29" xfId="5486"/>
    <cellStyle name="40% - Accent4 29 2" xfId="5487"/>
    <cellStyle name="40% - Accent4 29 2 2" xfId="40337"/>
    <cellStyle name="40% - Accent4 29 3" xfId="40338"/>
    <cellStyle name="40% - Accent4 29_Rate Case Accrual Accounts" xfId="26514"/>
    <cellStyle name="40% - Accent4 3" xfId="5488"/>
    <cellStyle name="40% - Accent4 3 2" xfId="5489"/>
    <cellStyle name="40% - Accent4 3 2 2" xfId="5490"/>
    <cellStyle name="40% - Accent4 3 2 2 2" xfId="5491"/>
    <cellStyle name="40% - Accent4 3 2 2 2 2" xfId="40339"/>
    <cellStyle name="40% - Accent4 3 2 2 3" xfId="40340"/>
    <cellStyle name="40% - Accent4 3 2 2_Rate Case Accrual Accounts" xfId="26515"/>
    <cellStyle name="40% - Accent4 3 2 3" xfId="5492"/>
    <cellStyle name="40% - Accent4 3 2 3 2" xfId="40341"/>
    <cellStyle name="40% - Accent4 3 2 4" xfId="5493"/>
    <cellStyle name="40% - Accent4 3 2 4 2" xfId="40342"/>
    <cellStyle name="40% - Accent4 3 2 5" xfId="5494"/>
    <cellStyle name="40% - Accent4 3 2 5 2" xfId="40343"/>
    <cellStyle name="40% - Accent4 3 2 6" xfId="40344"/>
    <cellStyle name="40% - Accent4 3 2_Basis Info" xfId="5495"/>
    <cellStyle name="40% - Accent4 3 3" xfId="5496"/>
    <cellStyle name="40% - Accent4 3 3 2" xfId="5497"/>
    <cellStyle name="40% - Accent4 3 3 2 2" xfId="5498"/>
    <cellStyle name="40% - Accent4 3 3 2 2 2" xfId="40345"/>
    <cellStyle name="40% - Accent4 3 3 2 3" xfId="40346"/>
    <cellStyle name="40% - Accent4 3 3 2_Rate Case Accrual Accounts" xfId="26516"/>
    <cellStyle name="40% - Accent4 3 3 3" xfId="5499"/>
    <cellStyle name="40% - Accent4 3 3 3 2" xfId="40347"/>
    <cellStyle name="40% - Accent4 3 3 4" xfId="40348"/>
    <cellStyle name="40% - Accent4 3 3_Rate Case Accrual Accounts" xfId="26517"/>
    <cellStyle name="40% - Accent4 3 4" xfId="5500"/>
    <cellStyle name="40% - Accent4 3 4 2" xfId="5501"/>
    <cellStyle name="40% - Accent4 3 4 2 2" xfId="40349"/>
    <cellStyle name="40% - Accent4 3 4 3" xfId="40350"/>
    <cellStyle name="40% - Accent4 3 4_Rate Case Accrual Accounts" xfId="26518"/>
    <cellStyle name="40% - Accent4 3 5" xfId="5502"/>
    <cellStyle name="40% - Accent4 3 5 2" xfId="5503"/>
    <cellStyle name="40% - Accent4 3 5 2 2" xfId="40351"/>
    <cellStyle name="40% - Accent4 3 5 3" xfId="5504"/>
    <cellStyle name="40% - Accent4 3 5 3 2" xfId="40352"/>
    <cellStyle name="40% - Accent4 3 5 4" xfId="40353"/>
    <cellStyle name="40% - Accent4 3 5_Rate Case Accrual Accounts" xfId="26519"/>
    <cellStyle name="40% - Accent4 3 6" xfId="5505"/>
    <cellStyle name="40% - Accent4 3 6 2" xfId="40354"/>
    <cellStyle name="40% - Accent4 3 7" xfId="5506"/>
    <cellStyle name="40% - Accent4 3 7 2" xfId="40355"/>
    <cellStyle name="40% - Accent4 3 8" xfId="5507"/>
    <cellStyle name="40% - Accent4 3 8 2" xfId="40356"/>
    <cellStyle name="40% - Accent4 3 9" xfId="5508"/>
    <cellStyle name="40% - Accent4 3 9 2" xfId="40357"/>
    <cellStyle name="40% - Accent4 3_Cap Software Basis Adj" xfId="5509"/>
    <cellStyle name="40% - Accent4 30" xfId="5510"/>
    <cellStyle name="40% - Accent4 30 2" xfId="5511"/>
    <cellStyle name="40% - Accent4 30 2 2" xfId="40358"/>
    <cellStyle name="40% - Accent4 30 3" xfId="40359"/>
    <cellStyle name="40% - Accent4 30_Rate Case Accrual Accounts" xfId="26520"/>
    <cellStyle name="40% - Accent4 31" xfId="5512"/>
    <cellStyle name="40% - Accent4 31 2" xfId="5513"/>
    <cellStyle name="40% - Accent4 31 2 2" xfId="5514"/>
    <cellStyle name="40% - Accent4 31 2 2 2" xfId="5515"/>
    <cellStyle name="40% - Accent4 31 2 2 2 2" xfId="40360"/>
    <cellStyle name="40% - Accent4 31 2 2 3" xfId="40361"/>
    <cellStyle name="40% - Accent4 31 2 2_Rate Case Accrual Accounts" xfId="26521"/>
    <cellStyle name="40% - Accent4 31 2 3" xfId="5516"/>
    <cellStyle name="40% - Accent4 31 2 3 2" xfId="40362"/>
    <cellStyle name="40% - Accent4 31 2 4" xfId="40363"/>
    <cellStyle name="40% - Accent4 31 2_Rate Case Accrual Accounts" xfId="26522"/>
    <cellStyle name="40% - Accent4 31 3" xfId="5517"/>
    <cellStyle name="40% - Accent4 31 3 2" xfId="5518"/>
    <cellStyle name="40% - Accent4 31 3 2 2" xfId="40364"/>
    <cellStyle name="40% - Accent4 31 3 3" xfId="40365"/>
    <cellStyle name="40% - Accent4 31 3_Rate Case Accrual Accounts" xfId="26523"/>
    <cellStyle name="40% - Accent4 31 4" xfId="5519"/>
    <cellStyle name="40% - Accent4 31 4 2" xfId="40366"/>
    <cellStyle name="40% - Accent4 31 5" xfId="5520"/>
    <cellStyle name="40% - Accent4 31 5 2" xfId="40367"/>
    <cellStyle name="40% - Accent4 31 6" xfId="40368"/>
    <cellStyle name="40% - Accent4 31_Rate Case Accrual Accounts" xfId="26524"/>
    <cellStyle name="40% - Accent4 32" xfId="5521"/>
    <cellStyle name="40% - Accent4 32 2" xfId="5522"/>
    <cellStyle name="40% - Accent4 32 2 2" xfId="5523"/>
    <cellStyle name="40% - Accent4 32 2 2 2" xfId="5524"/>
    <cellStyle name="40% - Accent4 32 2 2 2 2" xfId="40369"/>
    <cellStyle name="40% - Accent4 32 2 2 3" xfId="40370"/>
    <cellStyle name="40% - Accent4 32 2 2_Rate Case Accrual Accounts" xfId="26525"/>
    <cellStyle name="40% - Accent4 32 2 3" xfId="5525"/>
    <cellStyle name="40% - Accent4 32 2 3 2" xfId="40371"/>
    <cellStyle name="40% - Accent4 32 2 4" xfId="40372"/>
    <cellStyle name="40% - Accent4 32 2_Rate Case Accrual Accounts" xfId="26526"/>
    <cellStyle name="40% - Accent4 32 3" xfId="5526"/>
    <cellStyle name="40% - Accent4 32 3 2" xfId="5527"/>
    <cellStyle name="40% - Accent4 32 3 2 2" xfId="40373"/>
    <cellStyle name="40% - Accent4 32 3 3" xfId="40374"/>
    <cellStyle name="40% - Accent4 32 3_Rate Case Accrual Accounts" xfId="26527"/>
    <cellStyle name="40% - Accent4 32 4" xfId="5528"/>
    <cellStyle name="40% - Accent4 32 4 2" xfId="40375"/>
    <cellStyle name="40% - Accent4 32 5" xfId="5529"/>
    <cellStyle name="40% - Accent4 32 5 2" xfId="40376"/>
    <cellStyle name="40% - Accent4 32 6" xfId="40377"/>
    <cellStyle name="40% - Accent4 32_Rate Case Accrual Accounts" xfId="26528"/>
    <cellStyle name="40% - Accent4 33" xfId="5530"/>
    <cellStyle name="40% - Accent4 33 2" xfId="5531"/>
    <cellStyle name="40% - Accent4 33 2 2" xfId="5532"/>
    <cellStyle name="40% - Accent4 33 2 2 2" xfId="5533"/>
    <cellStyle name="40% - Accent4 33 2 2 2 2" xfId="40378"/>
    <cellStyle name="40% - Accent4 33 2 2 3" xfId="40379"/>
    <cellStyle name="40% - Accent4 33 2 2_Rate Case Accrual Accounts" xfId="26529"/>
    <cellStyle name="40% - Accent4 33 2 3" xfId="5534"/>
    <cellStyle name="40% - Accent4 33 2 3 2" xfId="40380"/>
    <cellStyle name="40% - Accent4 33 2 4" xfId="40381"/>
    <cellStyle name="40% - Accent4 33 2_Rate Case Accrual Accounts" xfId="26530"/>
    <cellStyle name="40% - Accent4 33 3" xfId="5535"/>
    <cellStyle name="40% - Accent4 33 3 2" xfId="5536"/>
    <cellStyle name="40% - Accent4 33 3 2 2" xfId="40382"/>
    <cellStyle name="40% - Accent4 33 3 3" xfId="40383"/>
    <cellStyle name="40% - Accent4 33 3_Rate Case Accrual Accounts" xfId="26531"/>
    <cellStyle name="40% - Accent4 33 4" xfId="5537"/>
    <cellStyle name="40% - Accent4 33 4 2" xfId="40384"/>
    <cellStyle name="40% - Accent4 33 5" xfId="5538"/>
    <cellStyle name="40% - Accent4 33 5 2" xfId="40385"/>
    <cellStyle name="40% - Accent4 33 6" xfId="40386"/>
    <cellStyle name="40% - Accent4 33_Rate Case Accrual Accounts" xfId="26532"/>
    <cellStyle name="40% - Accent4 34" xfId="5539"/>
    <cellStyle name="40% - Accent4 34 2" xfId="5540"/>
    <cellStyle name="40% - Accent4 34 2 2" xfId="5541"/>
    <cellStyle name="40% - Accent4 34 2 2 2" xfId="40387"/>
    <cellStyle name="40% - Accent4 34 2 3" xfId="40388"/>
    <cellStyle name="40% - Accent4 34 2_Rate Case Accrual Accounts" xfId="26533"/>
    <cellStyle name="40% - Accent4 34 3" xfId="5542"/>
    <cellStyle name="40% - Accent4 34 3 2" xfId="40389"/>
    <cellStyle name="40% - Accent4 34 4" xfId="40390"/>
    <cellStyle name="40% - Accent4 34_Rate Case Accrual Accounts" xfId="26534"/>
    <cellStyle name="40% - Accent4 35" xfId="5543"/>
    <cellStyle name="40% - Accent4 35 2" xfId="5544"/>
    <cellStyle name="40% - Accent4 35 2 2" xfId="5545"/>
    <cellStyle name="40% - Accent4 35 2 2 2" xfId="40391"/>
    <cellStyle name="40% - Accent4 35 2 3" xfId="40392"/>
    <cellStyle name="40% - Accent4 35 2_Rate Case Accrual Accounts" xfId="26535"/>
    <cellStyle name="40% - Accent4 35 3" xfId="5546"/>
    <cellStyle name="40% - Accent4 35 3 2" xfId="40393"/>
    <cellStyle name="40% - Accent4 35 4" xfId="40394"/>
    <cellStyle name="40% - Accent4 35_Rate Case Accrual Accounts" xfId="26536"/>
    <cellStyle name="40% - Accent4 36" xfId="5547"/>
    <cellStyle name="40% - Accent4 36 2" xfId="5548"/>
    <cellStyle name="40% - Accent4 36 2 2" xfId="5549"/>
    <cellStyle name="40% - Accent4 36 2 2 2" xfId="40395"/>
    <cellStyle name="40% - Accent4 36 2 3" xfId="40396"/>
    <cellStyle name="40% - Accent4 36 2_Rate Case Accrual Accounts" xfId="26537"/>
    <cellStyle name="40% - Accent4 36 3" xfId="5550"/>
    <cellStyle name="40% - Accent4 36 3 2" xfId="40397"/>
    <cellStyle name="40% - Accent4 36 4" xfId="40398"/>
    <cellStyle name="40% - Accent4 36_Rate Case Accrual Accounts" xfId="26538"/>
    <cellStyle name="40% - Accent4 37" xfId="5551"/>
    <cellStyle name="40% - Accent4 37 2" xfId="5552"/>
    <cellStyle name="40% - Accent4 37 2 2" xfId="5553"/>
    <cellStyle name="40% - Accent4 37 2 2 2" xfId="40399"/>
    <cellStyle name="40% - Accent4 37 2 3" xfId="40400"/>
    <cellStyle name="40% - Accent4 37 2_Rate Case Accrual Accounts" xfId="26539"/>
    <cellStyle name="40% - Accent4 37 3" xfId="5554"/>
    <cellStyle name="40% - Accent4 37 3 2" xfId="40401"/>
    <cellStyle name="40% - Accent4 37 4" xfId="40402"/>
    <cellStyle name="40% - Accent4 37_Rate Case Accrual Accounts" xfId="26540"/>
    <cellStyle name="40% - Accent4 38" xfId="5555"/>
    <cellStyle name="40% - Accent4 38 2" xfId="5556"/>
    <cellStyle name="40% - Accent4 38 2 2" xfId="5557"/>
    <cellStyle name="40% - Accent4 38 2 2 2" xfId="40403"/>
    <cellStyle name="40% - Accent4 38 2 3" xfId="40404"/>
    <cellStyle name="40% - Accent4 38 2_Rate Case Accrual Accounts" xfId="26541"/>
    <cellStyle name="40% - Accent4 38 3" xfId="5558"/>
    <cellStyle name="40% - Accent4 38 3 2" xfId="40405"/>
    <cellStyle name="40% - Accent4 38 4" xfId="40406"/>
    <cellStyle name="40% - Accent4 38_Rate Case Accrual Accounts" xfId="26542"/>
    <cellStyle name="40% - Accent4 39" xfId="5559"/>
    <cellStyle name="40% - Accent4 39 2" xfId="5560"/>
    <cellStyle name="40% - Accent4 39 2 2" xfId="5561"/>
    <cellStyle name="40% - Accent4 39 2 2 2" xfId="40407"/>
    <cellStyle name="40% - Accent4 39 2 3" xfId="40408"/>
    <cellStyle name="40% - Accent4 39 2_Rate Case Accrual Accounts" xfId="26543"/>
    <cellStyle name="40% - Accent4 39 3" xfId="5562"/>
    <cellStyle name="40% - Accent4 39 3 2" xfId="40409"/>
    <cellStyle name="40% - Accent4 39 4" xfId="40410"/>
    <cellStyle name="40% - Accent4 39_Rate Case Accrual Accounts" xfId="26544"/>
    <cellStyle name="40% - Accent4 4" xfId="5563"/>
    <cellStyle name="40% - Accent4 4 10" xfId="40411"/>
    <cellStyle name="40% - Accent4 4 2" xfId="5564"/>
    <cellStyle name="40% - Accent4 4 2 2" xfId="5565"/>
    <cellStyle name="40% - Accent4 4 2 2 2" xfId="5566"/>
    <cellStyle name="40% - Accent4 4 2 2 2 2" xfId="40412"/>
    <cellStyle name="40% - Accent4 4 2 2 3" xfId="40413"/>
    <cellStyle name="40% - Accent4 4 2 2_Rate Case Accrual Accounts" xfId="26545"/>
    <cellStyle name="40% - Accent4 4 2 3" xfId="5567"/>
    <cellStyle name="40% - Accent4 4 2 3 2" xfId="40414"/>
    <cellStyle name="40% - Accent4 4 2 4" xfId="5568"/>
    <cellStyle name="40% - Accent4 4 2 4 2" xfId="40415"/>
    <cellStyle name="40% - Accent4 4 2 5" xfId="40416"/>
    <cellStyle name="40% - Accent4 4 2_Basis Info" xfId="5569"/>
    <cellStyle name="40% - Accent4 4 3" xfId="5570"/>
    <cellStyle name="40% - Accent4 4 3 2" xfId="40417"/>
    <cellStyle name="40% - Accent4 4 4" xfId="5571"/>
    <cellStyle name="40% - Accent4 4 4 2" xfId="5572"/>
    <cellStyle name="40% - Accent4 4 4 2 2" xfId="40418"/>
    <cellStyle name="40% - Accent4 4 4 3" xfId="5573"/>
    <cellStyle name="40% - Accent4 4 4 3 2" xfId="40419"/>
    <cellStyle name="40% - Accent4 4 4 4" xfId="40420"/>
    <cellStyle name="40% - Accent4 4 4_Rate Case Accrual Accounts" xfId="26546"/>
    <cellStyle name="40% - Accent4 4 5" xfId="5574"/>
    <cellStyle name="40% - Accent4 4 5 2" xfId="40421"/>
    <cellStyle name="40% - Accent4 4 6" xfId="5575"/>
    <cellStyle name="40% - Accent4 4 6 2" xfId="40422"/>
    <cellStyle name="40% - Accent4 4 7" xfId="5576"/>
    <cellStyle name="40% - Accent4 4 7 2" xfId="40423"/>
    <cellStyle name="40% - Accent4 4 8" xfId="5577"/>
    <cellStyle name="40% - Accent4 4 8 2" xfId="40424"/>
    <cellStyle name="40% - Accent4 4 9" xfId="5578"/>
    <cellStyle name="40% - Accent4 4 9 2" xfId="40425"/>
    <cellStyle name="40% - Accent4 4_Cap Software Basis Adj" xfId="5579"/>
    <cellStyle name="40% - Accent4 40" xfId="5580"/>
    <cellStyle name="40% - Accent4 40 2" xfId="5581"/>
    <cellStyle name="40% - Accent4 40 2 2" xfId="5582"/>
    <cellStyle name="40% - Accent4 40 2 2 2" xfId="40426"/>
    <cellStyle name="40% - Accent4 40 2 3" xfId="40427"/>
    <cellStyle name="40% - Accent4 40 2_Rate Case Accrual Accounts" xfId="26547"/>
    <cellStyle name="40% - Accent4 40 3" xfId="5583"/>
    <cellStyle name="40% - Accent4 40 3 2" xfId="40428"/>
    <cellStyle name="40% - Accent4 40 4" xfId="40429"/>
    <cellStyle name="40% - Accent4 40_Rate Case Accrual Accounts" xfId="26548"/>
    <cellStyle name="40% - Accent4 41" xfId="5584"/>
    <cellStyle name="40% - Accent4 41 2" xfId="5585"/>
    <cellStyle name="40% - Accent4 41 2 2" xfId="5586"/>
    <cellStyle name="40% - Accent4 41 2 2 2" xfId="40430"/>
    <cellStyle name="40% - Accent4 41 2 3" xfId="40431"/>
    <cellStyle name="40% - Accent4 41 2_Rate Case Accrual Accounts" xfId="26549"/>
    <cellStyle name="40% - Accent4 41 3" xfId="5587"/>
    <cellStyle name="40% - Accent4 41 3 2" xfId="40432"/>
    <cellStyle name="40% - Accent4 41 4" xfId="40433"/>
    <cellStyle name="40% - Accent4 41_Rate Case Accrual Accounts" xfId="26550"/>
    <cellStyle name="40% - Accent4 42" xfId="5588"/>
    <cellStyle name="40% - Accent4 42 2" xfId="5589"/>
    <cellStyle name="40% - Accent4 42 2 2" xfId="5590"/>
    <cellStyle name="40% - Accent4 42 2 2 2" xfId="40434"/>
    <cellStyle name="40% - Accent4 42 2 3" xfId="40435"/>
    <cellStyle name="40% - Accent4 42 2_Rate Case Accrual Accounts" xfId="26551"/>
    <cellStyle name="40% - Accent4 42 3" xfId="5591"/>
    <cellStyle name="40% - Accent4 42 3 2" xfId="40436"/>
    <cellStyle name="40% - Accent4 42 4" xfId="40437"/>
    <cellStyle name="40% - Accent4 42_Rate Case Accrual Accounts" xfId="26552"/>
    <cellStyle name="40% - Accent4 43" xfId="5592"/>
    <cellStyle name="40% - Accent4 43 2" xfId="5593"/>
    <cellStyle name="40% - Accent4 43 2 2" xfId="5594"/>
    <cellStyle name="40% - Accent4 43 2 2 2" xfId="40438"/>
    <cellStyle name="40% - Accent4 43 2 3" xfId="40439"/>
    <cellStyle name="40% - Accent4 43 2_Rate Case Accrual Accounts" xfId="26553"/>
    <cellStyle name="40% - Accent4 43 3" xfId="5595"/>
    <cellStyle name="40% - Accent4 43 3 2" xfId="40440"/>
    <cellStyle name="40% - Accent4 43 4" xfId="40441"/>
    <cellStyle name="40% - Accent4 43_Rate Case Accrual Accounts" xfId="26554"/>
    <cellStyle name="40% - Accent4 44" xfId="5596"/>
    <cellStyle name="40% - Accent4 44 2" xfId="5597"/>
    <cellStyle name="40% - Accent4 44 2 2" xfId="5598"/>
    <cellStyle name="40% - Accent4 44 2 2 2" xfId="40442"/>
    <cellStyle name="40% - Accent4 44 2 3" xfId="40443"/>
    <cellStyle name="40% - Accent4 44 2_Rate Case Accrual Accounts" xfId="26555"/>
    <cellStyle name="40% - Accent4 44 3" xfId="5599"/>
    <cellStyle name="40% - Accent4 44 3 2" xfId="40444"/>
    <cellStyle name="40% - Accent4 44 4" xfId="40445"/>
    <cellStyle name="40% - Accent4 44_Rate Case Accrual Accounts" xfId="26556"/>
    <cellStyle name="40% - Accent4 45" xfId="5600"/>
    <cellStyle name="40% - Accent4 45 2" xfId="5601"/>
    <cellStyle name="40% - Accent4 45 2 2" xfId="5602"/>
    <cellStyle name="40% - Accent4 45 2 2 2" xfId="40446"/>
    <cellStyle name="40% - Accent4 45 2 3" xfId="40447"/>
    <cellStyle name="40% - Accent4 45 2_Rate Case Accrual Accounts" xfId="26557"/>
    <cellStyle name="40% - Accent4 45 3" xfId="5603"/>
    <cellStyle name="40% - Accent4 45 3 2" xfId="40448"/>
    <cellStyle name="40% - Accent4 45 4" xfId="40449"/>
    <cellStyle name="40% - Accent4 45_Rate Case Accrual Accounts" xfId="26558"/>
    <cellStyle name="40% - Accent4 46" xfId="5604"/>
    <cellStyle name="40% - Accent4 46 2" xfId="5605"/>
    <cellStyle name="40% - Accent4 46 2 2" xfId="5606"/>
    <cellStyle name="40% - Accent4 46 2 2 2" xfId="40450"/>
    <cellStyle name="40% - Accent4 46 2 3" xfId="40451"/>
    <cellStyle name="40% - Accent4 46 2_Rate Case Accrual Accounts" xfId="26559"/>
    <cellStyle name="40% - Accent4 46 3" xfId="5607"/>
    <cellStyle name="40% - Accent4 46 3 2" xfId="40452"/>
    <cellStyle name="40% - Accent4 46 4" xfId="40453"/>
    <cellStyle name="40% - Accent4 46_Rate Case Accrual Accounts" xfId="26560"/>
    <cellStyle name="40% - Accent4 47" xfId="5608"/>
    <cellStyle name="40% - Accent4 47 2" xfId="5609"/>
    <cellStyle name="40% - Accent4 47 2 2" xfId="5610"/>
    <cellStyle name="40% - Accent4 47 2 2 2" xfId="40454"/>
    <cellStyle name="40% - Accent4 47 2 3" xfId="40455"/>
    <cellStyle name="40% - Accent4 47 2_Rate Case Accrual Accounts" xfId="26561"/>
    <cellStyle name="40% - Accent4 47 3" xfId="5611"/>
    <cellStyle name="40% - Accent4 47 3 2" xfId="40456"/>
    <cellStyle name="40% - Accent4 47 4" xfId="40457"/>
    <cellStyle name="40% - Accent4 47_Rate Case Accrual Accounts" xfId="26562"/>
    <cellStyle name="40% - Accent4 48" xfId="5612"/>
    <cellStyle name="40% - Accent4 48 2" xfId="5613"/>
    <cellStyle name="40% - Accent4 48 2 2" xfId="5614"/>
    <cellStyle name="40% - Accent4 48 2 2 2" xfId="40458"/>
    <cellStyle name="40% - Accent4 48 2 3" xfId="40459"/>
    <cellStyle name="40% - Accent4 48 2_Rate Case Accrual Accounts" xfId="26563"/>
    <cellStyle name="40% - Accent4 48 3" xfId="5615"/>
    <cellStyle name="40% - Accent4 48 3 2" xfId="40460"/>
    <cellStyle name="40% - Accent4 48 4" xfId="40461"/>
    <cellStyle name="40% - Accent4 48_Rate Case Accrual Accounts" xfId="26564"/>
    <cellStyle name="40% - Accent4 49" xfId="5616"/>
    <cellStyle name="40% - Accent4 49 2" xfId="5617"/>
    <cellStyle name="40% - Accent4 49 2 2" xfId="5618"/>
    <cellStyle name="40% - Accent4 49 2 2 2" xfId="40462"/>
    <cellStyle name="40% - Accent4 49 2 3" xfId="40463"/>
    <cellStyle name="40% - Accent4 49 2_Rate Case Accrual Accounts" xfId="26565"/>
    <cellStyle name="40% - Accent4 49 3" xfId="5619"/>
    <cellStyle name="40% - Accent4 49 3 2" xfId="40464"/>
    <cellStyle name="40% - Accent4 49 4" xfId="40465"/>
    <cellStyle name="40% - Accent4 49_Rate Case Accrual Accounts" xfId="26566"/>
    <cellStyle name="40% - Accent4 5" xfId="5620"/>
    <cellStyle name="40% - Accent4 5 2" xfId="5621"/>
    <cellStyle name="40% - Accent4 5 2 2" xfId="5622"/>
    <cellStyle name="40% - Accent4 5 2 2 2" xfId="40466"/>
    <cellStyle name="40% - Accent4 5 2 3" xfId="5623"/>
    <cellStyle name="40% - Accent4 5 2 3 2" xfId="40467"/>
    <cellStyle name="40% - Accent4 5 2 4" xfId="40468"/>
    <cellStyle name="40% - Accent4 5 2_Rate Case Accrual Accounts" xfId="26567"/>
    <cellStyle name="40% - Accent4 5 3" xfId="5624"/>
    <cellStyle name="40% - Accent4 5 3 2" xfId="40469"/>
    <cellStyle name="40% - Accent4 5 4" xfId="5625"/>
    <cellStyle name="40% - Accent4 5 4 2" xfId="40470"/>
    <cellStyle name="40% - Accent4 5 5" xfId="40471"/>
    <cellStyle name="40% - Accent4 5_Cap Software Basis Adj" xfId="5626"/>
    <cellStyle name="40% - Accent4 50" xfId="5627"/>
    <cellStyle name="40% - Accent4 50 2" xfId="5628"/>
    <cellStyle name="40% - Accent4 50 2 2" xfId="5629"/>
    <cellStyle name="40% - Accent4 50 2 2 2" xfId="40472"/>
    <cellStyle name="40% - Accent4 50 2 3" xfId="40473"/>
    <cellStyle name="40% - Accent4 50 2_Rate Case Accrual Accounts" xfId="26568"/>
    <cellStyle name="40% - Accent4 50 3" xfId="5630"/>
    <cellStyle name="40% - Accent4 50 3 2" xfId="40474"/>
    <cellStyle name="40% - Accent4 50 4" xfId="40475"/>
    <cellStyle name="40% - Accent4 50_Rate Case Accrual Accounts" xfId="26569"/>
    <cellStyle name="40% - Accent4 51" xfId="5631"/>
    <cellStyle name="40% - Accent4 51 2" xfId="5632"/>
    <cellStyle name="40% - Accent4 51 2 2" xfId="5633"/>
    <cellStyle name="40% - Accent4 51 2 2 2" xfId="40476"/>
    <cellStyle name="40% - Accent4 51 2 3" xfId="40477"/>
    <cellStyle name="40% - Accent4 51 2_Rate Case Accrual Accounts" xfId="26570"/>
    <cellStyle name="40% - Accent4 51 3" xfId="5634"/>
    <cellStyle name="40% - Accent4 51 3 2" xfId="40478"/>
    <cellStyle name="40% - Accent4 51 4" xfId="40479"/>
    <cellStyle name="40% - Accent4 51_Rate Case Accrual Accounts" xfId="26571"/>
    <cellStyle name="40% - Accent4 52" xfId="5635"/>
    <cellStyle name="40% - Accent4 52 2" xfId="5636"/>
    <cellStyle name="40% - Accent4 52 2 2" xfId="5637"/>
    <cellStyle name="40% - Accent4 52 2 2 2" xfId="40480"/>
    <cellStyle name="40% - Accent4 52 2 3" xfId="40481"/>
    <cellStyle name="40% - Accent4 52 2_Rate Case Accrual Accounts" xfId="26572"/>
    <cellStyle name="40% - Accent4 52 3" xfId="5638"/>
    <cellStyle name="40% - Accent4 52 3 2" xfId="40482"/>
    <cellStyle name="40% - Accent4 52 4" xfId="40483"/>
    <cellStyle name="40% - Accent4 52_Rate Case Accrual Accounts" xfId="26573"/>
    <cellStyle name="40% - Accent4 53" xfId="5639"/>
    <cellStyle name="40% - Accent4 53 2" xfId="5640"/>
    <cellStyle name="40% - Accent4 53 2 2" xfId="5641"/>
    <cellStyle name="40% - Accent4 53 2 2 2" xfId="40484"/>
    <cellStyle name="40% - Accent4 53 2 3" xfId="40485"/>
    <cellStyle name="40% - Accent4 53 2_Rate Case Accrual Accounts" xfId="26574"/>
    <cellStyle name="40% - Accent4 53 3" xfId="5642"/>
    <cellStyle name="40% - Accent4 53 3 2" xfId="40486"/>
    <cellStyle name="40% - Accent4 53 4" xfId="40487"/>
    <cellStyle name="40% - Accent4 53_Rate Case Accrual Accounts" xfId="26575"/>
    <cellStyle name="40% - Accent4 54" xfId="5643"/>
    <cellStyle name="40% - Accent4 54 2" xfId="5644"/>
    <cellStyle name="40% - Accent4 54 2 2" xfId="5645"/>
    <cellStyle name="40% - Accent4 54 2 2 2" xfId="40488"/>
    <cellStyle name="40% - Accent4 54 2 3" xfId="40489"/>
    <cellStyle name="40% - Accent4 54 2_Rate Case Accrual Accounts" xfId="26576"/>
    <cellStyle name="40% - Accent4 54 3" xfId="5646"/>
    <cellStyle name="40% - Accent4 54 3 2" xfId="40490"/>
    <cellStyle name="40% - Accent4 54 4" xfId="40491"/>
    <cellStyle name="40% - Accent4 54_Rate Case Accrual Accounts" xfId="26577"/>
    <cellStyle name="40% - Accent4 55" xfId="5647"/>
    <cellStyle name="40% - Accent4 55 2" xfId="5648"/>
    <cellStyle name="40% - Accent4 55 2 2" xfId="5649"/>
    <cellStyle name="40% - Accent4 55 2 2 2" xfId="40492"/>
    <cellStyle name="40% - Accent4 55 2 3" xfId="40493"/>
    <cellStyle name="40% - Accent4 55 2_Rate Case Accrual Accounts" xfId="26578"/>
    <cellStyle name="40% - Accent4 55 3" xfId="5650"/>
    <cellStyle name="40% - Accent4 55 3 2" xfId="40494"/>
    <cellStyle name="40% - Accent4 55 4" xfId="40495"/>
    <cellStyle name="40% - Accent4 55_Rate Case Accrual Accounts" xfId="26579"/>
    <cellStyle name="40% - Accent4 56" xfId="5651"/>
    <cellStyle name="40% - Accent4 56 2" xfId="5652"/>
    <cellStyle name="40% - Accent4 56 2 2" xfId="5653"/>
    <cellStyle name="40% - Accent4 56 2 2 2" xfId="40496"/>
    <cellStyle name="40% - Accent4 56 2 3" xfId="40497"/>
    <cellStyle name="40% - Accent4 56 2_Rate Case Accrual Accounts" xfId="26580"/>
    <cellStyle name="40% - Accent4 56 3" xfId="5654"/>
    <cellStyle name="40% - Accent4 56 3 2" xfId="40498"/>
    <cellStyle name="40% - Accent4 56 4" xfId="40499"/>
    <cellStyle name="40% - Accent4 56_Rate Case Accrual Accounts" xfId="26581"/>
    <cellStyle name="40% - Accent4 57" xfId="5655"/>
    <cellStyle name="40% - Accent4 57 2" xfId="5656"/>
    <cellStyle name="40% - Accent4 57 2 2" xfId="40500"/>
    <cellStyle name="40% - Accent4 57 3" xfId="40501"/>
    <cellStyle name="40% - Accent4 57_Rate Case Accrual Accounts" xfId="26582"/>
    <cellStyle name="40% - Accent4 58" xfId="5657"/>
    <cellStyle name="40% - Accent4 58 2" xfId="5658"/>
    <cellStyle name="40% - Accent4 58 2 2" xfId="40502"/>
    <cellStyle name="40% - Accent4 58 3" xfId="40503"/>
    <cellStyle name="40% - Accent4 58_Rate Case Accrual Accounts" xfId="26583"/>
    <cellStyle name="40% - Accent4 59" xfId="5659"/>
    <cellStyle name="40% - Accent4 59 2" xfId="5660"/>
    <cellStyle name="40% - Accent4 59 2 2" xfId="40504"/>
    <cellStyle name="40% - Accent4 59 3" xfId="40505"/>
    <cellStyle name="40% - Accent4 59_Rate Case Accrual Accounts" xfId="26584"/>
    <cellStyle name="40% - Accent4 6" xfId="5661"/>
    <cellStyle name="40% - Accent4 6 2" xfId="5662"/>
    <cellStyle name="40% - Accent4 6 2 2" xfId="5663"/>
    <cellStyle name="40% - Accent4 6 2 2 2" xfId="5664"/>
    <cellStyle name="40% - Accent4 6 2 2 2 2" xfId="40506"/>
    <cellStyle name="40% - Accent4 6 2 2 3" xfId="40507"/>
    <cellStyle name="40% - Accent4 6 2 2_Rate Case Accrual Accounts" xfId="26585"/>
    <cellStyle name="40% - Accent4 6 2 3" xfId="5665"/>
    <cellStyle name="40% - Accent4 6 2 3 2" xfId="5666"/>
    <cellStyle name="40% - Accent4 6 2 3 2 2" xfId="40508"/>
    <cellStyle name="40% - Accent4 6 2 3 3" xfId="40509"/>
    <cellStyle name="40% - Accent4 6 2 3_Rate Case Accrual Accounts" xfId="26586"/>
    <cellStyle name="40% - Accent4 6 2 4" xfId="5667"/>
    <cellStyle name="40% - Accent4 6 2 4 2" xfId="40510"/>
    <cellStyle name="40% - Accent4 6 2 5" xfId="5668"/>
    <cellStyle name="40% - Accent4 6 2 5 2" xfId="40511"/>
    <cellStyle name="40% - Accent4 6 2 6" xfId="40512"/>
    <cellStyle name="40% - Accent4 6 2_Basis Info" xfId="5669"/>
    <cellStyle name="40% - Accent4 6 3" xfId="5670"/>
    <cellStyle name="40% - Accent4 6 3 2" xfId="40513"/>
    <cellStyle name="40% - Accent4 6 4" xfId="5671"/>
    <cellStyle name="40% - Accent4 6 4 2" xfId="5672"/>
    <cellStyle name="40% - Accent4 6 4 2 2" xfId="40514"/>
    <cellStyle name="40% - Accent4 6 4 3" xfId="40515"/>
    <cellStyle name="40% - Accent4 6 4_Rate Case Accrual Accounts" xfId="26587"/>
    <cellStyle name="40% - Accent4 6 5" xfId="5673"/>
    <cellStyle name="40% - Accent4 6 5 2" xfId="40516"/>
    <cellStyle name="40% - Accent4 6 6" xfId="5674"/>
    <cellStyle name="40% - Accent4 6 6 2" xfId="40517"/>
    <cellStyle name="40% - Accent4 6 7" xfId="40518"/>
    <cellStyle name="40% - Accent4 6_Rate Case Accrual Accounts" xfId="26588"/>
    <cellStyle name="40% - Accent4 60" xfId="5675"/>
    <cellStyle name="40% - Accent4 60 2" xfId="5676"/>
    <cellStyle name="40% - Accent4 60 2 2" xfId="40519"/>
    <cellStyle name="40% - Accent4 60 3" xfId="40520"/>
    <cellStyle name="40% - Accent4 60_Rate Case Accrual Accounts" xfId="26589"/>
    <cellStyle name="40% - Accent4 61" xfId="5677"/>
    <cellStyle name="40% - Accent4 61 2" xfId="5678"/>
    <cellStyle name="40% - Accent4 61 2 2" xfId="40521"/>
    <cellStyle name="40% - Accent4 61 3" xfId="40522"/>
    <cellStyle name="40% - Accent4 61_Rate Case Accrual Accounts" xfId="26590"/>
    <cellStyle name="40% - Accent4 62" xfId="5679"/>
    <cellStyle name="40% - Accent4 62 2" xfId="5680"/>
    <cellStyle name="40% - Accent4 62 2 2" xfId="40523"/>
    <cellStyle name="40% - Accent4 62 3" xfId="40524"/>
    <cellStyle name="40% - Accent4 62_Rate Case Accrual Accounts" xfId="26591"/>
    <cellStyle name="40% - Accent4 63" xfId="5681"/>
    <cellStyle name="40% - Accent4 63 2" xfId="5682"/>
    <cellStyle name="40% - Accent4 63 2 2" xfId="40525"/>
    <cellStyle name="40% - Accent4 63 3" xfId="40526"/>
    <cellStyle name="40% - Accent4 63_Rate Case Accrual Accounts" xfId="26592"/>
    <cellStyle name="40% - Accent4 64" xfId="5683"/>
    <cellStyle name="40% - Accent4 64 2" xfId="5684"/>
    <cellStyle name="40% - Accent4 64 2 2" xfId="40527"/>
    <cellStyle name="40% - Accent4 64 3" xfId="40528"/>
    <cellStyle name="40% - Accent4 64_Rate Case Accrual Accounts" xfId="26593"/>
    <cellStyle name="40% - Accent4 65" xfId="5685"/>
    <cellStyle name="40% - Accent4 65 2" xfId="5686"/>
    <cellStyle name="40% - Accent4 65 2 2" xfId="40529"/>
    <cellStyle name="40% - Accent4 65 3" xfId="40530"/>
    <cellStyle name="40% - Accent4 65_Rate Case Accrual Accounts" xfId="26594"/>
    <cellStyle name="40% - Accent4 66" xfId="5687"/>
    <cellStyle name="40% - Accent4 66 2" xfId="5688"/>
    <cellStyle name="40% - Accent4 66 2 2" xfId="40531"/>
    <cellStyle name="40% - Accent4 66 3" xfId="40532"/>
    <cellStyle name="40% - Accent4 66_Rate Case Accrual Accounts" xfId="26595"/>
    <cellStyle name="40% - Accent4 67" xfId="5689"/>
    <cellStyle name="40% - Accent4 67 2" xfId="5690"/>
    <cellStyle name="40% - Accent4 67 2 2" xfId="40533"/>
    <cellStyle name="40% - Accent4 67 3" xfId="40534"/>
    <cellStyle name="40% - Accent4 67_Rate Case Accrual Accounts" xfId="26596"/>
    <cellStyle name="40% - Accent4 68" xfId="5691"/>
    <cellStyle name="40% - Accent4 68 2" xfId="5692"/>
    <cellStyle name="40% - Accent4 68 2 2" xfId="40535"/>
    <cellStyle name="40% - Accent4 68 3" xfId="40536"/>
    <cellStyle name="40% - Accent4 68_Rate Case Accrual Accounts" xfId="26597"/>
    <cellStyle name="40% - Accent4 69" xfId="5693"/>
    <cellStyle name="40% - Accent4 69 2" xfId="5694"/>
    <cellStyle name="40% - Accent4 69 2 2" xfId="40537"/>
    <cellStyle name="40% - Accent4 69 3" xfId="40538"/>
    <cellStyle name="40% - Accent4 69_Rate Case Accrual Accounts" xfId="26598"/>
    <cellStyle name="40% - Accent4 7" xfId="5695"/>
    <cellStyle name="40% - Accent4 7 2" xfId="5696"/>
    <cellStyle name="40% - Accent4 7 2 2" xfId="5697"/>
    <cellStyle name="40% - Accent4 7 2 2 2" xfId="40539"/>
    <cellStyle name="40% - Accent4 7 2 3" xfId="5698"/>
    <cellStyle name="40% - Accent4 7 2 3 2" xfId="40540"/>
    <cellStyle name="40% - Accent4 7 2 4" xfId="40541"/>
    <cellStyle name="40% - Accent4 7 2_Rate Case Accrual Accounts" xfId="26599"/>
    <cellStyle name="40% - Accent4 7 3" xfId="5699"/>
    <cellStyle name="40% - Accent4 7 3 2" xfId="40542"/>
    <cellStyle name="40% - Accent4 7 4" xfId="5700"/>
    <cellStyle name="40% - Accent4 7 4 2" xfId="5701"/>
    <cellStyle name="40% - Accent4 7 4 2 2" xfId="40543"/>
    <cellStyle name="40% - Accent4 7 4 3" xfId="40544"/>
    <cellStyle name="40% - Accent4 7 4_Rate Case Accrual Accounts" xfId="26600"/>
    <cellStyle name="40% - Accent4 7 5" xfId="5702"/>
    <cellStyle name="40% - Accent4 7 5 2" xfId="40545"/>
    <cellStyle name="40% - Accent4 7 6" xfId="40546"/>
    <cellStyle name="40% - Accent4 7_Rate Case Accrual Accounts" xfId="26601"/>
    <cellStyle name="40% - Accent4 70" xfId="5703"/>
    <cellStyle name="40% - Accent4 70 2" xfId="40547"/>
    <cellStyle name="40% - Accent4 71" xfId="5704"/>
    <cellStyle name="40% - Accent4 71 2" xfId="40548"/>
    <cellStyle name="40% - Accent4 72" xfId="5705"/>
    <cellStyle name="40% - Accent4 72 2" xfId="40549"/>
    <cellStyle name="40% - Accent4 73" xfId="5706"/>
    <cellStyle name="40% - Accent4 73 2" xfId="40550"/>
    <cellStyle name="40% - Accent4 74" xfId="5707"/>
    <cellStyle name="40% - Accent4 74 2" xfId="40551"/>
    <cellStyle name="40% - Accent4 75" xfId="5708"/>
    <cellStyle name="40% - Accent4 75 2" xfId="40552"/>
    <cellStyle name="40% - Accent4 76" xfId="5709"/>
    <cellStyle name="40% - Accent4 76 2" xfId="40553"/>
    <cellStyle name="40% - Accent4 77" xfId="5710"/>
    <cellStyle name="40% - Accent4 77 2" xfId="40554"/>
    <cellStyle name="40% - Accent4 78" xfId="5711"/>
    <cellStyle name="40% - Accent4 78 2" xfId="40555"/>
    <cellStyle name="40% - Accent4 79" xfId="5712"/>
    <cellStyle name="40% - Accent4 79 2" xfId="40556"/>
    <cellStyle name="40% - Accent4 8" xfId="5713"/>
    <cellStyle name="40% - Accent4 8 2" xfId="5714"/>
    <cellStyle name="40% - Accent4 8 2 2" xfId="5715"/>
    <cellStyle name="40% - Accent4 8 2 2 2" xfId="40557"/>
    <cellStyle name="40% - Accent4 8 2 3" xfId="5716"/>
    <cellStyle name="40% - Accent4 8 2 3 2" xfId="40558"/>
    <cellStyle name="40% - Accent4 8 2 4" xfId="40559"/>
    <cellStyle name="40% - Accent4 8 2_Rate Case Accrual Accounts" xfId="26602"/>
    <cellStyle name="40% - Accent4 8 3" xfId="5717"/>
    <cellStyle name="40% - Accent4 8 3 2" xfId="40560"/>
    <cellStyle name="40% - Accent4 8 4" xfId="5718"/>
    <cellStyle name="40% - Accent4 8 4 2" xfId="5719"/>
    <cellStyle name="40% - Accent4 8 4 2 2" xfId="40561"/>
    <cellStyle name="40% - Accent4 8 4 3" xfId="40562"/>
    <cellStyle name="40% - Accent4 8 4_Rate Case Accrual Accounts" xfId="26603"/>
    <cellStyle name="40% - Accent4 8 5" xfId="5720"/>
    <cellStyle name="40% - Accent4 8 5 2" xfId="40563"/>
    <cellStyle name="40% - Accent4 8 6" xfId="40564"/>
    <cellStyle name="40% - Accent4 8_Rate Case Accrual Accounts" xfId="26604"/>
    <cellStyle name="40% - Accent4 80" xfId="5721"/>
    <cellStyle name="40% - Accent4 80 2" xfId="40565"/>
    <cellStyle name="40% - Accent4 81" xfId="5722"/>
    <cellStyle name="40% - Accent4 81 2" xfId="40566"/>
    <cellStyle name="40% - Accent4 82" xfId="5723"/>
    <cellStyle name="40% - Accent4 82 2" xfId="40567"/>
    <cellStyle name="40% - Accent4 83" xfId="5724"/>
    <cellStyle name="40% - Accent4 83 2" xfId="40568"/>
    <cellStyle name="40% - Accent4 84" xfId="5725"/>
    <cellStyle name="40% - Accent4 84 2" xfId="40569"/>
    <cellStyle name="40% - Accent4 85" xfId="20"/>
    <cellStyle name="40% - Accent4 9" xfId="5726"/>
    <cellStyle name="40% - Accent4 9 2" xfId="5727"/>
    <cellStyle name="40% - Accent4 9 2 2" xfId="5728"/>
    <cellStyle name="40% - Accent4 9 2 2 2" xfId="40570"/>
    <cellStyle name="40% - Accent4 9 2 3" xfId="5729"/>
    <cellStyle name="40% - Accent4 9 2 3 2" xfId="40571"/>
    <cellStyle name="40% - Accent4 9 2 4" xfId="40572"/>
    <cellStyle name="40% - Accent4 9 2_Rate Case Accrual Accounts" xfId="26605"/>
    <cellStyle name="40% - Accent4 9 3" xfId="5730"/>
    <cellStyle name="40% - Accent4 9 3 2" xfId="40573"/>
    <cellStyle name="40% - Accent4 9 4" xfId="5731"/>
    <cellStyle name="40% - Accent4 9 4 2" xfId="5732"/>
    <cellStyle name="40% - Accent4 9 4 2 2" xfId="40574"/>
    <cellStyle name="40% - Accent4 9 4 3" xfId="40575"/>
    <cellStyle name="40% - Accent4 9 4_Rate Case Accrual Accounts" xfId="26606"/>
    <cellStyle name="40% - Accent4 9 5" xfId="5733"/>
    <cellStyle name="40% - Accent4 9 5 2" xfId="40576"/>
    <cellStyle name="40% - Accent4 9 6" xfId="40577"/>
    <cellStyle name="40% - Accent4 9_Rate Case Accrual Accounts" xfId="26607"/>
    <cellStyle name="40% - Accent5" xfId="49538" builtinId="47" customBuiltin="1"/>
    <cellStyle name="40% - Accent5 10" xfId="5734"/>
    <cellStyle name="40% - Accent5 10 2" xfId="5735"/>
    <cellStyle name="40% - Accent5 10 2 2" xfId="5736"/>
    <cellStyle name="40% - Accent5 10 2 2 2" xfId="40578"/>
    <cellStyle name="40% - Accent5 10 2 3" xfId="5737"/>
    <cellStyle name="40% - Accent5 10 2 3 2" xfId="40579"/>
    <cellStyle name="40% - Accent5 10 2 4" xfId="40580"/>
    <cellStyle name="40% - Accent5 10 2_Rate Case Accrual Accounts" xfId="26608"/>
    <cellStyle name="40% - Accent5 10 3" xfId="5738"/>
    <cellStyle name="40% - Accent5 10 3 2" xfId="40581"/>
    <cellStyle name="40% - Accent5 10 4" xfId="5739"/>
    <cellStyle name="40% - Accent5 10 4 2" xfId="5740"/>
    <cellStyle name="40% - Accent5 10 4 2 2" xfId="40582"/>
    <cellStyle name="40% - Accent5 10 4 3" xfId="40583"/>
    <cellStyle name="40% - Accent5 10 4_Rate Case Accrual Accounts" xfId="26609"/>
    <cellStyle name="40% - Accent5 10 5" xfId="40584"/>
    <cellStyle name="40% - Accent5 10_Rate Case Accrual Accounts" xfId="26610"/>
    <cellStyle name="40% - Accent5 11" xfId="5741"/>
    <cellStyle name="40% - Accent5 11 2" xfId="5742"/>
    <cellStyle name="40% - Accent5 11 2 2" xfId="5743"/>
    <cellStyle name="40% - Accent5 11 2 2 2" xfId="40585"/>
    <cellStyle name="40% - Accent5 11 2 3" xfId="5744"/>
    <cellStyle name="40% - Accent5 11 2 3 2" xfId="40586"/>
    <cellStyle name="40% - Accent5 11 2 4" xfId="40587"/>
    <cellStyle name="40% - Accent5 11 2_Rate Case Accrual Accounts" xfId="26611"/>
    <cellStyle name="40% - Accent5 11 3" xfId="5745"/>
    <cellStyle name="40% - Accent5 11 3 2" xfId="40588"/>
    <cellStyle name="40% - Accent5 11 4" xfId="5746"/>
    <cellStyle name="40% - Accent5 11 4 2" xfId="5747"/>
    <cellStyle name="40% - Accent5 11 4 2 2" xfId="40589"/>
    <cellStyle name="40% - Accent5 11 4 3" xfId="40590"/>
    <cellStyle name="40% - Accent5 11 4_Rate Case Accrual Accounts" xfId="26612"/>
    <cellStyle name="40% - Accent5 11 5" xfId="40591"/>
    <cellStyle name="40% - Accent5 11_Rate Case Accrual Accounts" xfId="26613"/>
    <cellStyle name="40% - Accent5 12" xfId="5748"/>
    <cellStyle name="40% - Accent5 12 2" xfId="5749"/>
    <cellStyle name="40% - Accent5 12 2 2" xfId="5750"/>
    <cellStyle name="40% - Accent5 12 2 2 2" xfId="40592"/>
    <cellStyle name="40% - Accent5 12 2 3" xfId="5751"/>
    <cellStyle name="40% - Accent5 12 2 3 2" xfId="40593"/>
    <cellStyle name="40% - Accent5 12 2 4" xfId="40594"/>
    <cellStyle name="40% - Accent5 12 2_Rate Case Accrual Accounts" xfId="26614"/>
    <cellStyle name="40% - Accent5 12 3" xfId="5752"/>
    <cellStyle name="40% - Accent5 12 3 2" xfId="40595"/>
    <cellStyle name="40% - Accent5 12 4" xfId="5753"/>
    <cellStyle name="40% - Accent5 12 4 2" xfId="5754"/>
    <cellStyle name="40% - Accent5 12 4 2 2" xfId="40596"/>
    <cellStyle name="40% - Accent5 12 4 3" xfId="40597"/>
    <cellStyle name="40% - Accent5 12 4_Rate Case Accrual Accounts" xfId="26615"/>
    <cellStyle name="40% - Accent5 12 5" xfId="40598"/>
    <cellStyle name="40% - Accent5 12_Rate Case Accrual Accounts" xfId="26616"/>
    <cellStyle name="40% - Accent5 13" xfId="5755"/>
    <cellStyle name="40% - Accent5 13 2" xfId="5756"/>
    <cellStyle name="40% - Accent5 13 2 2" xfId="5757"/>
    <cellStyle name="40% - Accent5 13 2 2 2" xfId="40599"/>
    <cellStyle name="40% - Accent5 13 2 3" xfId="5758"/>
    <cellStyle name="40% - Accent5 13 2 3 2" xfId="40600"/>
    <cellStyle name="40% - Accent5 13 2 4" xfId="40601"/>
    <cellStyle name="40% - Accent5 13 2_Rate Case Accrual Accounts" xfId="26617"/>
    <cellStyle name="40% - Accent5 13 3" xfId="5759"/>
    <cellStyle name="40% - Accent5 13 3 2" xfId="40602"/>
    <cellStyle name="40% - Accent5 13 4" xfId="5760"/>
    <cellStyle name="40% - Accent5 13 4 2" xfId="5761"/>
    <cellStyle name="40% - Accent5 13 4 2 2" xfId="40603"/>
    <cellStyle name="40% - Accent5 13 4 3" xfId="40604"/>
    <cellStyle name="40% - Accent5 13 4_Rate Case Accrual Accounts" xfId="26618"/>
    <cellStyle name="40% - Accent5 13 5" xfId="40605"/>
    <cellStyle name="40% - Accent5 13_Rate Case Accrual Accounts" xfId="26619"/>
    <cellStyle name="40% - Accent5 14" xfId="5762"/>
    <cellStyle name="40% - Accent5 14 2" xfId="5763"/>
    <cellStyle name="40% - Accent5 14 2 2" xfId="5764"/>
    <cellStyle name="40% - Accent5 14 2 2 2" xfId="40606"/>
    <cellStyle name="40% - Accent5 14 2 3" xfId="5765"/>
    <cellStyle name="40% - Accent5 14 2 3 2" xfId="40607"/>
    <cellStyle name="40% - Accent5 14 2 4" xfId="40608"/>
    <cellStyle name="40% - Accent5 14 2_Rate Case Accrual Accounts" xfId="26620"/>
    <cellStyle name="40% - Accent5 14 3" xfId="5766"/>
    <cellStyle name="40% - Accent5 14 3 2" xfId="40609"/>
    <cellStyle name="40% - Accent5 14 4" xfId="5767"/>
    <cellStyle name="40% - Accent5 14 4 2" xfId="5768"/>
    <cellStyle name="40% - Accent5 14 4 2 2" xfId="40610"/>
    <cellStyle name="40% - Accent5 14 4 3" xfId="40611"/>
    <cellStyle name="40% - Accent5 14 4_Rate Case Accrual Accounts" xfId="26621"/>
    <cellStyle name="40% - Accent5 14 5" xfId="40612"/>
    <cellStyle name="40% - Accent5 14_Rate Case Accrual Accounts" xfId="26622"/>
    <cellStyle name="40% - Accent5 15" xfId="5769"/>
    <cellStyle name="40% - Accent5 15 2" xfId="5770"/>
    <cellStyle name="40% - Accent5 15 2 2" xfId="5771"/>
    <cellStyle name="40% - Accent5 15 2 2 2" xfId="40613"/>
    <cellStyle name="40% - Accent5 15 2 3" xfId="5772"/>
    <cellStyle name="40% - Accent5 15 2 3 2" xfId="40614"/>
    <cellStyle name="40% - Accent5 15 2 4" xfId="40615"/>
    <cellStyle name="40% - Accent5 15 2_Rate Case Accrual Accounts" xfId="26623"/>
    <cellStyle name="40% - Accent5 15 3" xfId="5773"/>
    <cellStyle name="40% - Accent5 15 3 2" xfId="40616"/>
    <cellStyle name="40% - Accent5 15 4" xfId="5774"/>
    <cellStyle name="40% - Accent5 15 4 2" xfId="5775"/>
    <cellStyle name="40% - Accent5 15 4 2 2" xfId="40617"/>
    <cellStyle name="40% - Accent5 15 4 3" xfId="40618"/>
    <cellStyle name="40% - Accent5 15 4_Rate Case Accrual Accounts" xfId="26624"/>
    <cellStyle name="40% - Accent5 15 5" xfId="40619"/>
    <cellStyle name="40% - Accent5 15_Rate Case Accrual Accounts" xfId="26625"/>
    <cellStyle name="40% - Accent5 16" xfId="5776"/>
    <cellStyle name="40% - Accent5 16 2" xfId="5777"/>
    <cellStyle name="40% - Accent5 16 2 2" xfId="5778"/>
    <cellStyle name="40% - Accent5 16 2 2 2" xfId="40620"/>
    <cellStyle name="40% - Accent5 16 2 3" xfId="5779"/>
    <cellStyle name="40% - Accent5 16 2 3 2" xfId="40621"/>
    <cellStyle name="40% - Accent5 16 2 4" xfId="40622"/>
    <cellStyle name="40% - Accent5 16 2_Rate Case Accrual Accounts" xfId="26626"/>
    <cellStyle name="40% - Accent5 16 3" xfId="5780"/>
    <cellStyle name="40% - Accent5 16 3 2" xfId="40623"/>
    <cellStyle name="40% - Accent5 16 4" xfId="5781"/>
    <cellStyle name="40% - Accent5 16 4 2" xfId="5782"/>
    <cellStyle name="40% - Accent5 16 4 2 2" xfId="40624"/>
    <cellStyle name="40% - Accent5 16 4 3" xfId="40625"/>
    <cellStyle name="40% - Accent5 16 4_Rate Case Accrual Accounts" xfId="26627"/>
    <cellStyle name="40% - Accent5 16 5" xfId="40626"/>
    <cellStyle name="40% - Accent5 16_Rate Case Accrual Accounts" xfId="26628"/>
    <cellStyle name="40% - Accent5 17" xfId="5783"/>
    <cellStyle name="40% - Accent5 17 2" xfId="5784"/>
    <cellStyle name="40% - Accent5 17 2 2" xfId="5785"/>
    <cellStyle name="40% - Accent5 17 2 2 2" xfId="40627"/>
    <cellStyle name="40% - Accent5 17 2 3" xfId="5786"/>
    <cellStyle name="40% - Accent5 17 2 3 2" xfId="40628"/>
    <cellStyle name="40% - Accent5 17 2 4" xfId="40629"/>
    <cellStyle name="40% - Accent5 17 2_Rate Case Accrual Accounts" xfId="26629"/>
    <cellStyle name="40% - Accent5 17 3" xfId="5787"/>
    <cellStyle name="40% - Accent5 17 3 2" xfId="40630"/>
    <cellStyle name="40% - Accent5 17 4" xfId="5788"/>
    <cellStyle name="40% - Accent5 17 4 2" xfId="5789"/>
    <cellStyle name="40% - Accent5 17 4 2 2" xfId="40631"/>
    <cellStyle name="40% - Accent5 17 4 3" xfId="40632"/>
    <cellStyle name="40% - Accent5 17 4_Rate Case Accrual Accounts" xfId="26630"/>
    <cellStyle name="40% - Accent5 17 5" xfId="40633"/>
    <cellStyle name="40% - Accent5 17_Rate Case Accrual Accounts" xfId="26631"/>
    <cellStyle name="40% - Accent5 18" xfId="5790"/>
    <cellStyle name="40% - Accent5 18 2" xfId="5791"/>
    <cellStyle name="40% - Accent5 18 2 2" xfId="5792"/>
    <cellStyle name="40% - Accent5 18 2 2 2" xfId="40634"/>
    <cellStyle name="40% - Accent5 18 2 3" xfId="5793"/>
    <cellStyle name="40% - Accent5 18 2 3 2" xfId="40635"/>
    <cellStyle name="40% - Accent5 18 2 4" xfId="40636"/>
    <cellStyle name="40% - Accent5 18 2_Rate Case Accrual Accounts" xfId="26632"/>
    <cellStyle name="40% - Accent5 18 3" xfId="5794"/>
    <cellStyle name="40% - Accent5 18 3 2" xfId="40637"/>
    <cellStyle name="40% - Accent5 18 4" xfId="5795"/>
    <cellStyle name="40% - Accent5 18 4 2" xfId="5796"/>
    <cellStyle name="40% - Accent5 18 4 2 2" xfId="40638"/>
    <cellStyle name="40% - Accent5 18 4 3" xfId="40639"/>
    <cellStyle name="40% - Accent5 18 4_Rate Case Accrual Accounts" xfId="26633"/>
    <cellStyle name="40% - Accent5 18 5" xfId="40640"/>
    <cellStyle name="40% - Accent5 18_Rate Case Accrual Accounts" xfId="26634"/>
    <cellStyle name="40% - Accent5 19" xfId="5797"/>
    <cellStyle name="40% - Accent5 19 2" xfId="5798"/>
    <cellStyle name="40% - Accent5 19 2 2" xfId="5799"/>
    <cellStyle name="40% - Accent5 19 2 2 2" xfId="40641"/>
    <cellStyle name="40% - Accent5 19 2 3" xfId="5800"/>
    <cellStyle name="40% - Accent5 19 2 3 2" xfId="40642"/>
    <cellStyle name="40% - Accent5 19 2 4" xfId="40643"/>
    <cellStyle name="40% - Accent5 19 2_Rate Case Accrual Accounts" xfId="26635"/>
    <cellStyle name="40% - Accent5 19 3" xfId="5801"/>
    <cellStyle name="40% - Accent5 19 3 2" xfId="40644"/>
    <cellStyle name="40% - Accent5 19 4" xfId="5802"/>
    <cellStyle name="40% - Accent5 19 4 2" xfId="5803"/>
    <cellStyle name="40% - Accent5 19 4 2 2" xfId="40645"/>
    <cellStyle name="40% - Accent5 19 4 3" xfId="40646"/>
    <cellStyle name="40% - Accent5 19 4_Rate Case Accrual Accounts" xfId="26636"/>
    <cellStyle name="40% - Accent5 19 5" xfId="40647"/>
    <cellStyle name="40% - Accent5 19_Rate Case Accrual Accounts" xfId="26637"/>
    <cellStyle name="40% - Accent5 2" xfId="23"/>
    <cellStyle name="40% - Accent5 2 10" xfId="5804"/>
    <cellStyle name="40% - Accent5 2 10 2" xfId="5805"/>
    <cellStyle name="40% - Accent5 2 10 2 2" xfId="40648"/>
    <cellStyle name="40% - Accent5 2 10 3" xfId="40649"/>
    <cellStyle name="40% - Accent5 2 10_Rate Case Accrual Accounts" xfId="26638"/>
    <cellStyle name="40% - Accent5 2 11" xfId="5806"/>
    <cellStyle name="40% - Accent5 2 11 2" xfId="40650"/>
    <cellStyle name="40% - Accent5 2 12" xfId="5807"/>
    <cellStyle name="40% - Accent5 2 12 2" xfId="40651"/>
    <cellStyle name="40% - Accent5 2 13" xfId="5808"/>
    <cellStyle name="40% - Accent5 2 13 2" xfId="40652"/>
    <cellStyle name="40% - Accent5 2 14" xfId="5809"/>
    <cellStyle name="40% - Accent5 2 14 2" xfId="40653"/>
    <cellStyle name="40% - Accent5 2 15" xfId="40654"/>
    <cellStyle name="40% - Accent5 2 2" xfId="534"/>
    <cellStyle name="40% - Accent5 2 2 2" xfId="5810"/>
    <cellStyle name="40% - Accent5 2 2 2 2" xfId="5811"/>
    <cellStyle name="40% - Accent5 2 2 2 2 2" xfId="40655"/>
    <cellStyle name="40% - Accent5 2 2 2 3" xfId="40656"/>
    <cellStyle name="40% - Accent5 2 2 2_Rate Case Accrual Accounts" xfId="26639"/>
    <cellStyle name="40% - Accent5 2 2 3" xfId="5812"/>
    <cellStyle name="40% - Accent5 2 2 3 2" xfId="5813"/>
    <cellStyle name="40% - Accent5 2 2 3 2 2" xfId="40657"/>
    <cellStyle name="40% - Accent5 2 2 3 3" xfId="5814"/>
    <cellStyle name="40% - Accent5 2 2 3 3 2" xfId="40658"/>
    <cellStyle name="40% - Accent5 2 2 3 4" xfId="40659"/>
    <cellStyle name="40% - Accent5 2 2 3_Rate Case Accrual Accounts" xfId="26640"/>
    <cellStyle name="40% - Accent5 2 2 4" xfId="5815"/>
    <cellStyle name="40% - Accent5 2 2 4 2" xfId="5816"/>
    <cellStyle name="40% - Accent5 2 2 4 2 2" xfId="40660"/>
    <cellStyle name="40% - Accent5 2 2 4 3" xfId="40661"/>
    <cellStyle name="40% - Accent5 2 2 4_Rate Case Accrual Accounts" xfId="26641"/>
    <cellStyle name="40% - Accent5 2 2 5" xfId="5817"/>
    <cellStyle name="40% - Accent5 2 2 5 2" xfId="40662"/>
    <cellStyle name="40% - Accent5 2 2 6" xfId="5818"/>
    <cellStyle name="40% - Accent5 2 2 6 2" xfId="40663"/>
    <cellStyle name="40% - Accent5 2 2 7" xfId="5819"/>
    <cellStyle name="40% - Accent5 2 2 7 2" xfId="40664"/>
    <cellStyle name="40% - Accent5 2 2_Basis Info" xfId="5820"/>
    <cellStyle name="40% - Accent5 2 3" xfId="535"/>
    <cellStyle name="40% - Accent5 2 3 10" xfId="5821"/>
    <cellStyle name="40% - Accent5 2 3 10 2" xfId="40665"/>
    <cellStyle name="40% - Accent5 2 3 11" xfId="5822"/>
    <cellStyle name="40% - Accent5 2 3 11 2" xfId="40666"/>
    <cellStyle name="40% - Accent5 2 3 12" xfId="5823"/>
    <cellStyle name="40% - Accent5 2 3 12 2" xfId="40667"/>
    <cellStyle name="40% - Accent5 2 3 13" xfId="5824"/>
    <cellStyle name="40% - Accent5 2 3 13 2" xfId="40668"/>
    <cellStyle name="40% - Accent5 2 3 14" xfId="49272"/>
    <cellStyle name="40% - Accent5 2 3 2" xfId="5825"/>
    <cellStyle name="40% - Accent5 2 3 2 10" xfId="40669"/>
    <cellStyle name="40% - Accent5 2 3 2 2" xfId="5826"/>
    <cellStyle name="40% - Accent5 2 3 2 2 2" xfId="5827"/>
    <cellStyle name="40% - Accent5 2 3 2 2 2 2" xfId="40670"/>
    <cellStyle name="40% - Accent5 2 3 2 2 3" xfId="40671"/>
    <cellStyle name="40% - Accent5 2 3 2 2_Rate Case Accrual Accounts" xfId="26642"/>
    <cellStyle name="40% - Accent5 2 3 2 3" xfId="5828"/>
    <cellStyle name="40% - Accent5 2 3 2 3 2" xfId="5829"/>
    <cellStyle name="40% - Accent5 2 3 2 3 2 2" xfId="5830"/>
    <cellStyle name="40% - Accent5 2 3 2 3 2 2 2" xfId="40672"/>
    <cellStyle name="40% - Accent5 2 3 2 3 2 3" xfId="40673"/>
    <cellStyle name="40% - Accent5 2 3 2 3 2_Rate Case Accrual Accounts" xfId="26643"/>
    <cellStyle name="40% - Accent5 2 3 2 3 3" xfId="5831"/>
    <cellStyle name="40% - Accent5 2 3 2 3 3 2" xfId="40674"/>
    <cellStyle name="40% - Accent5 2 3 2 3 4" xfId="40675"/>
    <cellStyle name="40% - Accent5 2 3 2 3_Rate Case Accrual Accounts" xfId="26644"/>
    <cellStyle name="40% - Accent5 2 3 2 4" xfId="5832"/>
    <cellStyle name="40% - Accent5 2 3 2 4 2" xfId="5833"/>
    <cellStyle name="40% - Accent5 2 3 2 4 2 2" xfId="40676"/>
    <cellStyle name="40% - Accent5 2 3 2 4 3" xfId="40677"/>
    <cellStyle name="40% - Accent5 2 3 2 4_Rate Case Accrual Accounts" xfId="26645"/>
    <cellStyle name="40% - Accent5 2 3 2 5" xfId="5834"/>
    <cellStyle name="40% - Accent5 2 3 2 5 2" xfId="5835"/>
    <cellStyle name="40% - Accent5 2 3 2 5 2 2" xfId="40678"/>
    <cellStyle name="40% - Accent5 2 3 2 5 3" xfId="40679"/>
    <cellStyle name="40% - Accent5 2 3 2 5_Rate Case Accrual Accounts" xfId="26646"/>
    <cellStyle name="40% - Accent5 2 3 2 6" xfId="5836"/>
    <cellStyle name="40% - Accent5 2 3 2 6 2" xfId="40680"/>
    <cellStyle name="40% - Accent5 2 3 2 7" xfId="5837"/>
    <cellStyle name="40% - Accent5 2 3 2 7 2" xfId="40681"/>
    <cellStyle name="40% - Accent5 2 3 2 8" xfId="5838"/>
    <cellStyle name="40% - Accent5 2 3 2 8 2" xfId="40682"/>
    <cellStyle name="40% - Accent5 2 3 2 9" xfId="5839"/>
    <cellStyle name="40% - Accent5 2 3 2 9 2" xfId="40683"/>
    <cellStyle name="40% - Accent5 2 3 2_Basis Info" xfId="5840"/>
    <cellStyle name="40% - Accent5 2 3 3" xfId="5841"/>
    <cellStyle name="40% - Accent5 2 3 3 2" xfId="5842"/>
    <cellStyle name="40% - Accent5 2 3 3 2 2" xfId="40684"/>
    <cellStyle name="40% - Accent5 2 3 3 3" xfId="40685"/>
    <cellStyle name="40% - Accent5 2 3 3_Rate Case Accrual Accounts" xfId="26647"/>
    <cellStyle name="40% - Accent5 2 3 4" xfId="5843"/>
    <cellStyle name="40% - Accent5 2 3 4 2" xfId="40686"/>
    <cellStyle name="40% - Accent5 2 3 5" xfId="5844"/>
    <cellStyle name="40% - Accent5 2 3 5 2" xfId="5845"/>
    <cellStyle name="40% - Accent5 2 3 5 2 2" xfId="5846"/>
    <cellStyle name="40% - Accent5 2 3 5 2 2 2" xfId="40687"/>
    <cellStyle name="40% - Accent5 2 3 5 2 3" xfId="40688"/>
    <cellStyle name="40% - Accent5 2 3 5 2_Rate Case Accrual Accounts" xfId="26648"/>
    <cellStyle name="40% - Accent5 2 3 5 3" xfId="5847"/>
    <cellStyle name="40% - Accent5 2 3 5 3 2" xfId="40689"/>
    <cellStyle name="40% - Accent5 2 3 5 4" xfId="40690"/>
    <cellStyle name="40% - Accent5 2 3 5_Rate Case Accrual Accounts" xfId="26649"/>
    <cellStyle name="40% - Accent5 2 3 6" xfId="5848"/>
    <cellStyle name="40% - Accent5 2 3 6 2" xfId="5849"/>
    <cellStyle name="40% - Accent5 2 3 6 2 2" xfId="40691"/>
    <cellStyle name="40% - Accent5 2 3 6 3" xfId="40692"/>
    <cellStyle name="40% - Accent5 2 3 6_Rate Case Accrual Accounts" xfId="26650"/>
    <cellStyle name="40% - Accent5 2 3 7" xfId="5850"/>
    <cellStyle name="40% - Accent5 2 3 7 2" xfId="5851"/>
    <cellStyle name="40% - Accent5 2 3 7 2 2" xfId="40693"/>
    <cellStyle name="40% - Accent5 2 3 7 3" xfId="40694"/>
    <cellStyle name="40% - Accent5 2 3 7_Rate Case Accrual Accounts" xfId="26651"/>
    <cellStyle name="40% - Accent5 2 3 8" xfId="5852"/>
    <cellStyle name="40% - Accent5 2 3 8 2" xfId="40695"/>
    <cellStyle name="40% - Accent5 2 3 9" xfId="5853"/>
    <cellStyle name="40% - Accent5 2 3 9 2" xfId="40696"/>
    <cellStyle name="40% - Accent5 2 3_Basis Info" xfId="5854"/>
    <cellStyle name="40% - Accent5 2 4" xfId="585"/>
    <cellStyle name="40% - Accent5 2 4 2" xfId="864"/>
    <cellStyle name="40% - Accent5 2 4 3" xfId="40697"/>
    <cellStyle name="40% - Accent5 2 4_Rate Case Accrual Accounts" xfId="26652"/>
    <cellStyle name="40% - Accent5 2 5" xfId="436"/>
    <cellStyle name="40% - Accent5 2 5 2" xfId="5855"/>
    <cellStyle name="40% - Accent5 2 5 2 2" xfId="40698"/>
    <cellStyle name="40% - Accent5 2 5 3" xfId="5856"/>
    <cellStyle name="40% - Accent5 2 5 3 2" xfId="40699"/>
    <cellStyle name="40% - Accent5 2 5 4" xfId="40700"/>
    <cellStyle name="40% - Accent5 2 5_Rate Case Accrual Accounts" xfId="26653"/>
    <cellStyle name="40% - Accent5 2 6" xfId="865"/>
    <cellStyle name="40% - Accent5 2 6 2" xfId="40701"/>
    <cellStyle name="40% - Accent5 2 7" xfId="5857"/>
    <cellStyle name="40% - Accent5 2 7 2" xfId="5858"/>
    <cellStyle name="40% - Accent5 2 7 2 2" xfId="40702"/>
    <cellStyle name="40% - Accent5 2 7 3" xfId="40703"/>
    <cellStyle name="40% - Accent5 2 7_Rate Case Accrual Accounts" xfId="26654"/>
    <cellStyle name="40% - Accent5 2 8" xfId="5859"/>
    <cellStyle name="40% - Accent5 2 8 2" xfId="5860"/>
    <cellStyle name="40% - Accent5 2 8 2 2" xfId="40704"/>
    <cellStyle name="40% - Accent5 2 8 3" xfId="40705"/>
    <cellStyle name="40% - Accent5 2 8_Rate Case Accrual Accounts" xfId="26655"/>
    <cellStyle name="40% - Accent5 2 9" xfId="5861"/>
    <cellStyle name="40% - Accent5 2 9 2" xfId="5862"/>
    <cellStyle name="40% - Accent5 2 9 2 2" xfId="40706"/>
    <cellStyle name="40% - Accent5 2 9 3" xfId="40707"/>
    <cellStyle name="40% - Accent5 2 9_Rate Case Accrual Accounts" xfId="26656"/>
    <cellStyle name="40% - Accent5 2_09_2013" xfId="755"/>
    <cellStyle name="40% - Accent5 20" xfId="5863"/>
    <cellStyle name="40% - Accent5 20 2" xfId="5864"/>
    <cellStyle name="40% - Accent5 20 2 2" xfId="5865"/>
    <cellStyle name="40% - Accent5 20 2 2 2" xfId="40708"/>
    <cellStyle name="40% - Accent5 20 2 3" xfId="5866"/>
    <cellStyle name="40% - Accent5 20 2 3 2" xfId="40709"/>
    <cellStyle name="40% - Accent5 20 2 4" xfId="40710"/>
    <cellStyle name="40% - Accent5 20 2_Rate Case Accrual Accounts" xfId="26657"/>
    <cellStyle name="40% - Accent5 20 3" xfId="5867"/>
    <cellStyle name="40% - Accent5 20 3 2" xfId="40711"/>
    <cellStyle name="40% - Accent5 20 4" xfId="5868"/>
    <cellStyle name="40% - Accent5 20 4 2" xfId="5869"/>
    <cellStyle name="40% - Accent5 20 4 2 2" xfId="40712"/>
    <cellStyle name="40% - Accent5 20 4 3" xfId="40713"/>
    <cellStyle name="40% - Accent5 20 4_Rate Case Accrual Accounts" xfId="26658"/>
    <cellStyle name="40% - Accent5 20 5" xfId="40714"/>
    <cellStyle name="40% - Accent5 20_Rate Case Accrual Accounts" xfId="26659"/>
    <cellStyle name="40% - Accent5 21" xfId="5870"/>
    <cellStyle name="40% - Accent5 21 2" xfId="5871"/>
    <cellStyle name="40% - Accent5 21 2 2" xfId="5872"/>
    <cellStyle name="40% - Accent5 21 2 2 2" xfId="40715"/>
    <cellStyle name="40% - Accent5 21 2 3" xfId="5873"/>
    <cellStyle name="40% - Accent5 21 2 3 2" xfId="40716"/>
    <cellStyle name="40% - Accent5 21 2 4" xfId="40717"/>
    <cellStyle name="40% - Accent5 21 2_Rate Case Accrual Accounts" xfId="26660"/>
    <cellStyle name="40% - Accent5 21 3" xfId="5874"/>
    <cellStyle name="40% - Accent5 21 3 2" xfId="40718"/>
    <cellStyle name="40% - Accent5 21 4" xfId="5875"/>
    <cellStyle name="40% - Accent5 21 4 2" xfId="5876"/>
    <cellStyle name="40% - Accent5 21 4 2 2" xfId="40719"/>
    <cellStyle name="40% - Accent5 21 4 3" xfId="40720"/>
    <cellStyle name="40% - Accent5 21 4_Rate Case Accrual Accounts" xfId="26661"/>
    <cellStyle name="40% - Accent5 21 5" xfId="40721"/>
    <cellStyle name="40% - Accent5 21_Rate Case Accrual Accounts" xfId="26662"/>
    <cellStyle name="40% - Accent5 22" xfId="5877"/>
    <cellStyle name="40% - Accent5 22 2" xfId="5878"/>
    <cellStyle name="40% - Accent5 22 2 2" xfId="5879"/>
    <cellStyle name="40% - Accent5 22 2 2 2" xfId="40722"/>
    <cellStyle name="40% - Accent5 22 2 3" xfId="5880"/>
    <cellStyle name="40% - Accent5 22 2 3 2" xfId="40723"/>
    <cellStyle name="40% - Accent5 22 2 4" xfId="40724"/>
    <cellStyle name="40% - Accent5 22 2_Rate Case Accrual Accounts" xfId="26663"/>
    <cellStyle name="40% - Accent5 22 3" xfId="5881"/>
    <cellStyle name="40% - Accent5 22 3 2" xfId="40725"/>
    <cellStyle name="40% - Accent5 22 4" xfId="5882"/>
    <cellStyle name="40% - Accent5 22 4 2" xfId="5883"/>
    <cellStyle name="40% - Accent5 22 4 2 2" xfId="40726"/>
    <cellStyle name="40% - Accent5 22 4 3" xfId="40727"/>
    <cellStyle name="40% - Accent5 22 4_Rate Case Accrual Accounts" xfId="26664"/>
    <cellStyle name="40% - Accent5 22 5" xfId="40728"/>
    <cellStyle name="40% - Accent5 22_Rate Case Accrual Accounts" xfId="26665"/>
    <cellStyle name="40% - Accent5 23" xfId="5884"/>
    <cellStyle name="40% - Accent5 23 2" xfId="5885"/>
    <cellStyle name="40% - Accent5 23 2 2" xfId="40729"/>
    <cellStyle name="40% - Accent5 23 3" xfId="5886"/>
    <cellStyle name="40% - Accent5 23 3 2" xfId="5887"/>
    <cellStyle name="40% - Accent5 23 3 2 2" xfId="40730"/>
    <cellStyle name="40% - Accent5 23 3 3" xfId="5888"/>
    <cellStyle name="40% - Accent5 23 3 3 2" xfId="40731"/>
    <cellStyle name="40% - Accent5 23 3 4" xfId="40732"/>
    <cellStyle name="40% - Accent5 23 3_Rate Case Accrual Accounts" xfId="26666"/>
    <cellStyle name="40% - Accent5 23 4" xfId="40733"/>
    <cellStyle name="40% - Accent5 23_Rate Case Accrual Accounts" xfId="26667"/>
    <cellStyle name="40% - Accent5 24" xfId="5889"/>
    <cellStyle name="40% - Accent5 24 10" xfId="5890"/>
    <cellStyle name="40% - Accent5 24 10 2" xfId="40734"/>
    <cellStyle name="40% - Accent5 24 11" xfId="5891"/>
    <cellStyle name="40% - Accent5 24 11 2" xfId="5892"/>
    <cellStyle name="40% - Accent5 24 11 2 2" xfId="40735"/>
    <cellStyle name="40% - Accent5 24 11 3" xfId="40736"/>
    <cellStyle name="40% - Accent5 24 11_Rate Case Accrual Accounts" xfId="26668"/>
    <cellStyle name="40% - Accent5 24 12" xfId="5893"/>
    <cellStyle name="40% - Accent5 24 12 2" xfId="5894"/>
    <cellStyle name="40% - Accent5 24 12 2 2" xfId="40737"/>
    <cellStyle name="40% - Accent5 24 12 3" xfId="40738"/>
    <cellStyle name="40% - Accent5 24 12_Rate Case Accrual Accounts" xfId="26669"/>
    <cellStyle name="40% - Accent5 24 13" xfId="40739"/>
    <cellStyle name="40% - Accent5 24 2" xfId="5895"/>
    <cellStyle name="40% - Accent5 24 2 2" xfId="5896"/>
    <cellStyle name="40% - Accent5 24 2 2 2" xfId="40740"/>
    <cellStyle name="40% - Accent5 24 2 3" xfId="40741"/>
    <cellStyle name="40% - Accent5 24 2_Rate Case Accrual Accounts" xfId="26670"/>
    <cellStyle name="40% - Accent5 24 3" xfId="5897"/>
    <cellStyle name="40% - Accent5 24 3 2" xfId="5898"/>
    <cellStyle name="40% - Accent5 24 3 2 2" xfId="5899"/>
    <cellStyle name="40% - Accent5 24 3 2 2 2" xfId="5900"/>
    <cellStyle name="40% - Accent5 24 3 2 2 2 2" xfId="40742"/>
    <cellStyle name="40% - Accent5 24 3 2 2 3" xfId="40743"/>
    <cellStyle name="40% - Accent5 24 3 2 2_Rate Case Accrual Accounts" xfId="26671"/>
    <cellStyle name="40% - Accent5 24 3 2 3" xfId="5901"/>
    <cellStyle name="40% - Accent5 24 3 2 3 2" xfId="40744"/>
    <cellStyle name="40% - Accent5 24 3 2 4" xfId="40745"/>
    <cellStyle name="40% - Accent5 24 3 2_Rate Case Accrual Accounts" xfId="26672"/>
    <cellStyle name="40% - Accent5 24 3 3" xfId="5902"/>
    <cellStyle name="40% - Accent5 24 3 3 2" xfId="5903"/>
    <cellStyle name="40% - Accent5 24 3 3 2 2" xfId="40746"/>
    <cellStyle name="40% - Accent5 24 3 3 3" xfId="40747"/>
    <cellStyle name="40% - Accent5 24 3 3_Rate Case Accrual Accounts" xfId="26673"/>
    <cellStyle name="40% - Accent5 24 3 4" xfId="5904"/>
    <cellStyle name="40% - Accent5 24 3 4 2" xfId="40748"/>
    <cellStyle name="40% - Accent5 24 3 5" xfId="40749"/>
    <cellStyle name="40% - Accent5 24 3_Rate Case Accrual Accounts" xfId="26674"/>
    <cellStyle name="40% - Accent5 24 4" xfId="5905"/>
    <cellStyle name="40% - Accent5 24 4 2" xfId="5906"/>
    <cellStyle name="40% - Accent5 24 4 2 2" xfId="5907"/>
    <cellStyle name="40% - Accent5 24 4 2 2 2" xfId="40750"/>
    <cellStyle name="40% - Accent5 24 4 2 3" xfId="40751"/>
    <cellStyle name="40% - Accent5 24 4 2_Rate Case Accrual Accounts" xfId="26675"/>
    <cellStyle name="40% - Accent5 24 4 3" xfId="5908"/>
    <cellStyle name="40% - Accent5 24 4 3 2" xfId="40752"/>
    <cellStyle name="40% - Accent5 24 4 4" xfId="40753"/>
    <cellStyle name="40% - Accent5 24 4_Rate Case Accrual Accounts" xfId="26676"/>
    <cellStyle name="40% - Accent5 24 5" xfId="5909"/>
    <cellStyle name="40% - Accent5 24 5 2" xfId="40754"/>
    <cellStyle name="40% - Accent5 24 6" xfId="5910"/>
    <cellStyle name="40% - Accent5 24 6 2" xfId="40755"/>
    <cellStyle name="40% - Accent5 24 7" xfId="5911"/>
    <cellStyle name="40% - Accent5 24 7 2" xfId="40756"/>
    <cellStyle name="40% - Accent5 24 8" xfId="5912"/>
    <cellStyle name="40% - Accent5 24 8 2" xfId="40757"/>
    <cellStyle name="40% - Accent5 24 9" xfId="5913"/>
    <cellStyle name="40% - Accent5 24 9 2" xfId="40758"/>
    <cellStyle name="40% - Accent5 24_Basis Detail" xfId="5914"/>
    <cellStyle name="40% - Accent5 25" xfId="5915"/>
    <cellStyle name="40% - Accent5 25 2" xfId="5916"/>
    <cellStyle name="40% - Accent5 25 2 2" xfId="5917"/>
    <cellStyle name="40% - Accent5 25 2 2 2" xfId="40759"/>
    <cellStyle name="40% - Accent5 25 2 3" xfId="40760"/>
    <cellStyle name="40% - Accent5 25 2_Rate Case Accrual Accounts" xfId="26677"/>
    <cellStyle name="40% - Accent5 25 3" xfId="5918"/>
    <cellStyle name="40% - Accent5 25 3 2" xfId="40761"/>
    <cellStyle name="40% - Accent5 25 4" xfId="5919"/>
    <cellStyle name="40% - Accent5 25 4 2" xfId="5920"/>
    <cellStyle name="40% - Accent5 25 4 2 2" xfId="40762"/>
    <cellStyle name="40% - Accent5 25 4 3" xfId="5921"/>
    <cellStyle name="40% - Accent5 25 4 3 2" xfId="40763"/>
    <cellStyle name="40% - Accent5 25 4 4" xfId="40764"/>
    <cellStyle name="40% - Accent5 25 4_Rate Case Accrual Accounts" xfId="26678"/>
    <cellStyle name="40% - Accent5 25 5" xfId="5922"/>
    <cellStyle name="40% - Accent5 25 5 2" xfId="5923"/>
    <cellStyle name="40% - Accent5 25 5 2 2" xfId="5924"/>
    <cellStyle name="40% - Accent5 25 5 2 2 2" xfId="5925"/>
    <cellStyle name="40% - Accent5 25 5 2 2 2 2" xfId="40765"/>
    <cellStyle name="40% - Accent5 25 5 2 2 3" xfId="40766"/>
    <cellStyle name="40% - Accent5 25 5 2 2_Rate Case Accrual Accounts" xfId="26679"/>
    <cellStyle name="40% - Accent5 25 5 2 3" xfId="5926"/>
    <cellStyle name="40% - Accent5 25 5 2 3 2" xfId="40767"/>
    <cellStyle name="40% - Accent5 25 5 2 4" xfId="40768"/>
    <cellStyle name="40% - Accent5 25 5 2_Rate Case Accrual Accounts" xfId="26680"/>
    <cellStyle name="40% - Accent5 25 5 3" xfId="5927"/>
    <cellStyle name="40% - Accent5 25 5 3 2" xfId="5928"/>
    <cellStyle name="40% - Accent5 25 5 3 2 2" xfId="40769"/>
    <cellStyle name="40% - Accent5 25 5 3 3" xfId="40770"/>
    <cellStyle name="40% - Accent5 25 5 3_Rate Case Accrual Accounts" xfId="26681"/>
    <cellStyle name="40% - Accent5 25 5 4" xfId="5929"/>
    <cellStyle name="40% - Accent5 25 5 4 2" xfId="40771"/>
    <cellStyle name="40% - Accent5 25 5 5" xfId="40772"/>
    <cellStyle name="40% - Accent5 25 5_Rate Case Accrual Accounts" xfId="26682"/>
    <cellStyle name="40% - Accent5 25 6" xfId="5930"/>
    <cellStyle name="40% - Accent5 25 6 2" xfId="5931"/>
    <cellStyle name="40% - Accent5 25 6 2 2" xfId="5932"/>
    <cellStyle name="40% - Accent5 25 6 2 2 2" xfId="40773"/>
    <cellStyle name="40% - Accent5 25 6 2 3" xfId="40774"/>
    <cellStyle name="40% - Accent5 25 6 2_Rate Case Accrual Accounts" xfId="26683"/>
    <cellStyle name="40% - Accent5 25 6 3" xfId="5933"/>
    <cellStyle name="40% - Accent5 25 6 3 2" xfId="40775"/>
    <cellStyle name="40% - Accent5 25 6 4" xfId="40776"/>
    <cellStyle name="40% - Accent5 25 6_Rate Case Accrual Accounts" xfId="26684"/>
    <cellStyle name="40% - Accent5 25 7" xfId="5934"/>
    <cellStyle name="40% - Accent5 25 7 2" xfId="5935"/>
    <cellStyle name="40% - Accent5 25 7 2 2" xfId="40777"/>
    <cellStyle name="40% - Accent5 25 7 3" xfId="40778"/>
    <cellStyle name="40% - Accent5 25 7_Rate Case Accrual Accounts" xfId="26685"/>
    <cellStyle name="40% - Accent5 25 8" xfId="5936"/>
    <cellStyle name="40% - Accent5 25 8 2" xfId="5937"/>
    <cellStyle name="40% - Accent5 25 8 2 2" xfId="40779"/>
    <cellStyle name="40% - Accent5 25 8 3" xfId="40780"/>
    <cellStyle name="40% - Accent5 25 8_Rate Case Accrual Accounts" xfId="26686"/>
    <cellStyle name="40% - Accent5 25 9" xfId="40781"/>
    <cellStyle name="40% - Accent5 25_Basis Detail" xfId="5938"/>
    <cellStyle name="40% - Accent5 26" xfId="5939"/>
    <cellStyle name="40% - Accent5 26 2" xfId="5940"/>
    <cellStyle name="40% - Accent5 26 2 2" xfId="5941"/>
    <cellStyle name="40% - Accent5 26 2 2 2" xfId="5942"/>
    <cellStyle name="40% - Accent5 26 2 2 2 2" xfId="40782"/>
    <cellStyle name="40% - Accent5 26 2 2 3" xfId="40783"/>
    <cellStyle name="40% - Accent5 26 2 2_Rate Case Accrual Accounts" xfId="26687"/>
    <cellStyle name="40% - Accent5 26 2 3" xfId="5943"/>
    <cellStyle name="40% - Accent5 26 2 3 2" xfId="40784"/>
    <cellStyle name="40% - Accent5 26 2 4" xfId="40785"/>
    <cellStyle name="40% - Accent5 26 2_Rate Case Accrual Accounts" xfId="26688"/>
    <cellStyle name="40% - Accent5 26 3" xfId="5944"/>
    <cellStyle name="40% - Accent5 26 3 2" xfId="5945"/>
    <cellStyle name="40% - Accent5 26 3 2 2" xfId="40786"/>
    <cellStyle name="40% - Accent5 26 3 3" xfId="40787"/>
    <cellStyle name="40% - Accent5 26 3_Rate Case Accrual Accounts" xfId="26689"/>
    <cellStyle name="40% - Accent5 26 4" xfId="5946"/>
    <cellStyle name="40% - Accent5 26 4 2" xfId="5947"/>
    <cellStyle name="40% - Accent5 26 4 2 2" xfId="40788"/>
    <cellStyle name="40% - Accent5 26 4 3" xfId="40789"/>
    <cellStyle name="40% - Accent5 26 4_Rate Case Accrual Accounts" xfId="26690"/>
    <cellStyle name="40% - Accent5 26 5" xfId="5948"/>
    <cellStyle name="40% - Accent5 26 5 2" xfId="40790"/>
    <cellStyle name="40% - Accent5 26 6" xfId="5949"/>
    <cellStyle name="40% - Accent5 26 6 2" xfId="40791"/>
    <cellStyle name="40% - Accent5 26 7" xfId="5950"/>
    <cellStyle name="40% - Accent5 26 7 2" xfId="40792"/>
    <cellStyle name="40% - Accent5 26 8" xfId="5951"/>
    <cellStyle name="40% - Accent5 26 8 2" xfId="40793"/>
    <cellStyle name="40% - Accent5 26 9" xfId="40794"/>
    <cellStyle name="40% - Accent5 26_Rate Case Accrual Accounts" xfId="26691"/>
    <cellStyle name="40% - Accent5 27" xfId="5952"/>
    <cellStyle name="40% - Accent5 27 2" xfId="5953"/>
    <cellStyle name="40% - Accent5 27 2 2" xfId="40795"/>
    <cellStyle name="40% - Accent5 27 3" xfId="5954"/>
    <cellStyle name="40% - Accent5 27 3 2" xfId="40796"/>
    <cellStyle name="40% - Accent5 27 4" xfId="5955"/>
    <cellStyle name="40% - Accent5 27 4 2" xfId="40797"/>
    <cellStyle name="40% - Accent5 27 5" xfId="40798"/>
    <cellStyle name="40% - Accent5 27_Rate Case Accrual Accounts" xfId="26692"/>
    <cellStyle name="40% - Accent5 28" xfId="5956"/>
    <cellStyle name="40% - Accent5 28 2" xfId="5957"/>
    <cellStyle name="40% - Accent5 28 2 2" xfId="40799"/>
    <cellStyle name="40% - Accent5 28 3" xfId="40800"/>
    <cellStyle name="40% - Accent5 28_Rate Case Accrual Accounts" xfId="26693"/>
    <cellStyle name="40% - Accent5 29" xfId="5958"/>
    <cellStyle name="40% - Accent5 29 2" xfId="5959"/>
    <cellStyle name="40% - Accent5 29 2 2" xfId="40801"/>
    <cellStyle name="40% - Accent5 29 3" xfId="40802"/>
    <cellStyle name="40% - Accent5 29_Rate Case Accrual Accounts" xfId="26694"/>
    <cellStyle name="40% - Accent5 3" xfId="5960"/>
    <cellStyle name="40% - Accent5 3 2" xfId="5961"/>
    <cellStyle name="40% - Accent5 3 2 2" xfId="5962"/>
    <cellStyle name="40% - Accent5 3 2 2 2" xfId="5963"/>
    <cellStyle name="40% - Accent5 3 2 2 2 2" xfId="40803"/>
    <cellStyle name="40% - Accent5 3 2 2 3" xfId="40804"/>
    <cellStyle name="40% - Accent5 3 2 2_Rate Case Accrual Accounts" xfId="26695"/>
    <cellStyle name="40% - Accent5 3 2 3" xfId="5964"/>
    <cellStyle name="40% - Accent5 3 2 3 2" xfId="40805"/>
    <cellStyle name="40% - Accent5 3 2 4" xfId="5965"/>
    <cellStyle name="40% - Accent5 3 2 4 2" xfId="40806"/>
    <cellStyle name="40% - Accent5 3 2 5" xfId="5966"/>
    <cellStyle name="40% - Accent5 3 2 5 2" xfId="40807"/>
    <cellStyle name="40% - Accent5 3 2 6" xfId="40808"/>
    <cellStyle name="40% - Accent5 3 2_Basis Info" xfId="5967"/>
    <cellStyle name="40% - Accent5 3 3" xfId="5968"/>
    <cellStyle name="40% - Accent5 3 3 2" xfId="5969"/>
    <cellStyle name="40% - Accent5 3 3 2 2" xfId="5970"/>
    <cellStyle name="40% - Accent5 3 3 2 2 2" xfId="40809"/>
    <cellStyle name="40% - Accent5 3 3 2 3" xfId="40810"/>
    <cellStyle name="40% - Accent5 3 3 2_Rate Case Accrual Accounts" xfId="26696"/>
    <cellStyle name="40% - Accent5 3 3 3" xfId="5971"/>
    <cellStyle name="40% - Accent5 3 3 3 2" xfId="40811"/>
    <cellStyle name="40% - Accent5 3 3 4" xfId="40812"/>
    <cellStyle name="40% - Accent5 3 3_Rate Case Accrual Accounts" xfId="26697"/>
    <cellStyle name="40% - Accent5 3 4" xfId="5972"/>
    <cellStyle name="40% - Accent5 3 4 2" xfId="5973"/>
    <cellStyle name="40% - Accent5 3 4 2 2" xfId="40813"/>
    <cellStyle name="40% - Accent5 3 4 3" xfId="40814"/>
    <cellStyle name="40% - Accent5 3 4_Rate Case Accrual Accounts" xfId="26698"/>
    <cellStyle name="40% - Accent5 3 5" xfId="5974"/>
    <cellStyle name="40% - Accent5 3 5 2" xfId="5975"/>
    <cellStyle name="40% - Accent5 3 5 2 2" xfId="40815"/>
    <cellStyle name="40% - Accent5 3 5 3" xfId="5976"/>
    <cellStyle name="40% - Accent5 3 5 3 2" xfId="40816"/>
    <cellStyle name="40% - Accent5 3 5 4" xfId="40817"/>
    <cellStyle name="40% - Accent5 3 5_Rate Case Accrual Accounts" xfId="26699"/>
    <cellStyle name="40% - Accent5 3 6" xfId="5977"/>
    <cellStyle name="40% - Accent5 3 6 2" xfId="40818"/>
    <cellStyle name="40% - Accent5 3 7" xfId="5978"/>
    <cellStyle name="40% - Accent5 3 7 2" xfId="40819"/>
    <cellStyle name="40% - Accent5 3 8" xfId="5979"/>
    <cellStyle name="40% - Accent5 3 8 2" xfId="40820"/>
    <cellStyle name="40% - Accent5 3 9" xfId="5980"/>
    <cellStyle name="40% - Accent5 3 9 2" xfId="40821"/>
    <cellStyle name="40% - Accent5 3_Cap Software Basis Adj" xfId="5981"/>
    <cellStyle name="40% - Accent5 30" xfId="5982"/>
    <cellStyle name="40% - Accent5 30 2" xfId="5983"/>
    <cellStyle name="40% - Accent5 30 2 2" xfId="40822"/>
    <cellStyle name="40% - Accent5 30 3" xfId="40823"/>
    <cellStyle name="40% - Accent5 30_Rate Case Accrual Accounts" xfId="26700"/>
    <cellStyle name="40% - Accent5 31" xfId="5984"/>
    <cellStyle name="40% - Accent5 31 2" xfId="5985"/>
    <cellStyle name="40% - Accent5 31 2 2" xfId="5986"/>
    <cellStyle name="40% - Accent5 31 2 2 2" xfId="5987"/>
    <cellStyle name="40% - Accent5 31 2 2 2 2" xfId="40824"/>
    <cellStyle name="40% - Accent5 31 2 2 3" xfId="40825"/>
    <cellStyle name="40% - Accent5 31 2 2_Rate Case Accrual Accounts" xfId="26701"/>
    <cellStyle name="40% - Accent5 31 2 3" xfId="5988"/>
    <cellStyle name="40% - Accent5 31 2 3 2" xfId="40826"/>
    <cellStyle name="40% - Accent5 31 2 4" xfId="40827"/>
    <cellStyle name="40% - Accent5 31 2_Rate Case Accrual Accounts" xfId="26702"/>
    <cellStyle name="40% - Accent5 31 3" xfId="5989"/>
    <cellStyle name="40% - Accent5 31 3 2" xfId="5990"/>
    <cellStyle name="40% - Accent5 31 3 2 2" xfId="40828"/>
    <cellStyle name="40% - Accent5 31 3 3" xfId="40829"/>
    <cellStyle name="40% - Accent5 31 3_Rate Case Accrual Accounts" xfId="26703"/>
    <cellStyle name="40% - Accent5 31 4" xfId="5991"/>
    <cellStyle name="40% - Accent5 31 4 2" xfId="40830"/>
    <cellStyle name="40% - Accent5 31 5" xfId="5992"/>
    <cellStyle name="40% - Accent5 31 5 2" xfId="40831"/>
    <cellStyle name="40% - Accent5 31 6" xfId="40832"/>
    <cellStyle name="40% - Accent5 31_Rate Case Accrual Accounts" xfId="26704"/>
    <cellStyle name="40% - Accent5 32" xfId="5993"/>
    <cellStyle name="40% - Accent5 32 2" xfId="5994"/>
    <cellStyle name="40% - Accent5 32 2 2" xfId="5995"/>
    <cellStyle name="40% - Accent5 32 2 2 2" xfId="5996"/>
    <cellStyle name="40% - Accent5 32 2 2 2 2" xfId="40833"/>
    <cellStyle name="40% - Accent5 32 2 2 3" xfId="40834"/>
    <cellStyle name="40% - Accent5 32 2 2_Rate Case Accrual Accounts" xfId="26705"/>
    <cellStyle name="40% - Accent5 32 2 3" xfId="5997"/>
    <cellStyle name="40% - Accent5 32 2 3 2" xfId="40835"/>
    <cellStyle name="40% - Accent5 32 2 4" xfId="40836"/>
    <cellStyle name="40% - Accent5 32 2_Rate Case Accrual Accounts" xfId="26706"/>
    <cellStyle name="40% - Accent5 32 3" xfId="5998"/>
    <cellStyle name="40% - Accent5 32 3 2" xfId="5999"/>
    <cellStyle name="40% - Accent5 32 3 2 2" xfId="40837"/>
    <cellStyle name="40% - Accent5 32 3 3" xfId="40838"/>
    <cellStyle name="40% - Accent5 32 3_Rate Case Accrual Accounts" xfId="26707"/>
    <cellStyle name="40% - Accent5 32 4" xfId="6000"/>
    <cellStyle name="40% - Accent5 32 4 2" xfId="40839"/>
    <cellStyle name="40% - Accent5 32 5" xfId="6001"/>
    <cellStyle name="40% - Accent5 32 5 2" xfId="40840"/>
    <cellStyle name="40% - Accent5 32 6" xfId="40841"/>
    <cellStyle name="40% - Accent5 32_Rate Case Accrual Accounts" xfId="26708"/>
    <cellStyle name="40% - Accent5 33" xfId="6002"/>
    <cellStyle name="40% - Accent5 33 2" xfId="6003"/>
    <cellStyle name="40% - Accent5 33 2 2" xfId="6004"/>
    <cellStyle name="40% - Accent5 33 2 2 2" xfId="6005"/>
    <cellStyle name="40% - Accent5 33 2 2 2 2" xfId="40842"/>
    <cellStyle name="40% - Accent5 33 2 2 3" xfId="40843"/>
    <cellStyle name="40% - Accent5 33 2 2_Rate Case Accrual Accounts" xfId="26709"/>
    <cellStyle name="40% - Accent5 33 2 3" xfId="6006"/>
    <cellStyle name="40% - Accent5 33 2 3 2" xfId="40844"/>
    <cellStyle name="40% - Accent5 33 2 4" xfId="40845"/>
    <cellStyle name="40% - Accent5 33 2_Rate Case Accrual Accounts" xfId="26710"/>
    <cellStyle name="40% - Accent5 33 3" xfId="6007"/>
    <cellStyle name="40% - Accent5 33 3 2" xfId="6008"/>
    <cellStyle name="40% - Accent5 33 3 2 2" xfId="40846"/>
    <cellStyle name="40% - Accent5 33 3 3" xfId="40847"/>
    <cellStyle name="40% - Accent5 33 3_Rate Case Accrual Accounts" xfId="26711"/>
    <cellStyle name="40% - Accent5 33 4" xfId="6009"/>
    <cellStyle name="40% - Accent5 33 4 2" xfId="40848"/>
    <cellStyle name="40% - Accent5 33 5" xfId="6010"/>
    <cellStyle name="40% - Accent5 33 5 2" xfId="40849"/>
    <cellStyle name="40% - Accent5 33 6" xfId="40850"/>
    <cellStyle name="40% - Accent5 33_Rate Case Accrual Accounts" xfId="26712"/>
    <cellStyle name="40% - Accent5 34" xfId="6011"/>
    <cellStyle name="40% - Accent5 34 2" xfId="6012"/>
    <cellStyle name="40% - Accent5 34 2 2" xfId="6013"/>
    <cellStyle name="40% - Accent5 34 2 2 2" xfId="40851"/>
    <cellStyle name="40% - Accent5 34 2 3" xfId="40852"/>
    <cellStyle name="40% - Accent5 34 2_Rate Case Accrual Accounts" xfId="26713"/>
    <cellStyle name="40% - Accent5 34 3" xfId="6014"/>
    <cellStyle name="40% - Accent5 34 3 2" xfId="40853"/>
    <cellStyle name="40% - Accent5 34 4" xfId="40854"/>
    <cellStyle name="40% - Accent5 34_Rate Case Accrual Accounts" xfId="26714"/>
    <cellStyle name="40% - Accent5 35" xfId="6015"/>
    <cellStyle name="40% - Accent5 35 2" xfId="6016"/>
    <cellStyle name="40% - Accent5 35 2 2" xfId="6017"/>
    <cellStyle name="40% - Accent5 35 2 2 2" xfId="40855"/>
    <cellStyle name="40% - Accent5 35 2 3" xfId="40856"/>
    <cellStyle name="40% - Accent5 35 2_Rate Case Accrual Accounts" xfId="26715"/>
    <cellStyle name="40% - Accent5 35 3" xfId="6018"/>
    <cellStyle name="40% - Accent5 35 3 2" xfId="40857"/>
    <cellStyle name="40% - Accent5 35 4" xfId="40858"/>
    <cellStyle name="40% - Accent5 35_Rate Case Accrual Accounts" xfId="26716"/>
    <cellStyle name="40% - Accent5 36" xfId="6019"/>
    <cellStyle name="40% - Accent5 36 2" xfId="6020"/>
    <cellStyle name="40% - Accent5 36 2 2" xfId="6021"/>
    <cellStyle name="40% - Accent5 36 2 2 2" xfId="40859"/>
    <cellStyle name="40% - Accent5 36 2 3" xfId="40860"/>
    <cellStyle name="40% - Accent5 36 2_Rate Case Accrual Accounts" xfId="26717"/>
    <cellStyle name="40% - Accent5 36 3" xfId="6022"/>
    <cellStyle name="40% - Accent5 36 3 2" xfId="40861"/>
    <cellStyle name="40% - Accent5 36 4" xfId="40862"/>
    <cellStyle name="40% - Accent5 36_Rate Case Accrual Accounts" xfId="26718"/>
    <cellStyle name="40% - Accent5 37" xfId="6023"/>
    <cellStyle name="40% - Accent5 37 2" xfId="6024"/>
    <cellStyle name="40% - Accent5 37 2 2" xfId="6025"/>
    <cellStyle name="40% - Accent5 37 2 2 2" xfId="40863"/>
    <cellStyle name="40% - Accent5 37 2 3" xfId="40864"/>
    <cellStyle name="40% - Accent5 37 2_Rate Case Accrual Accounts" xfId="26719"/>
    <cellStyle name="40% - Accent5 37 3" xfId="6026"/>
    <cellStyle name="40% - Accent5 37 3 2" xfId="40865"/>
    <cellStyle name="40% - Accent5 37 4" xfId="40866"/>
    <cellStyle name="40% - Accent5 37_Rate Case Accrual Accounts" xfId="26720"/>
    <cellStyle name="40% - Accent5 38" xfId="6027"/>
    <cellStyle name="40% - Accent5 38 2" xfId="6028"/>
    <cellStyle name="40% - Accent5 38 2 2" xfId="6029"/>
    <cellStyle name="40% - Accent5 38 2 2 2" xfId="40867"/>
    <cellStyle name="40% - Accent5 38 2 3" xfId="40868"/>
    <cellStyle name="40% - Accent5 38 2_Rate Case Accrual Accounts" xfId="26721"/>
    <cellStyle name="40% - Accent5 38 3" xfId="6030"/>
    <cellStyle name="40% - Accent5 38 3 2" xfId="40869"/>
    <cellStyle name="40% - Accent5 38 4" xfId="40870"/>
    <cellStyle name="40% - Accent5 38_Rate Case Accrual Accounts" xfId="26722"/>
    <cellStyle name="40% - Accent5 39" xfId="6031"/>
    <cellStyle name="40% - Accent5 39 2" xfId="6032"/>
    <cellStyle name="40% - Accent5 39 2 2" xfId="6033"/>
    <cellStyle name="40% - Accent5 39 2 2 2" xfId="40871"/>
    <cellStyle name="40% - Accent5 39 2 3" xfId="40872"/>
    <cellStyle name="40% - Accent5 39 2_Rate Case Accrual Accounts" xfId="26723"/>
    <cellStyle name="40% - Accent5 39 3" xfId="6034"/>
    <cellStyle name="40% - Accent5 39 3 2" xfId="40873"/>
    <cellStyle name="40% - Accent5 39 4" xfId="40874"/>
    <cellStyle name="40% - Accent5 39_Rate Case Accrual Accounts" xfId="26724"/>
    <cellStyle name="40% - Accent5 4" xfId="6035"/>
    <cellStyle name="40% - Accent5 4 10" xfId="40875"/>
    <cellStyle name="40% - Accent5 4 2" xfId="6036"/>
    <cellStyle name="40% - Accent5 4 2 2" xfId="6037"/>
    <cellStyle name="40% - Accent5 4 2 2 2" xfId="6038"/>
    <cellStyle name="40% - Accent5 4 2 2 2 2" xfId="40876"/>
    <cellStyle name="40% - Accent5 4 2 2 3" xfId="40877"/>
    <cellStyle name="40% - Accent5 4 2 2_Rate Case Accrual Accounts" xfId="26725"/>
    <cellStyle name="40% - Accent5 4 2 3" xfId="6039"/>
    <cellStyle name="40% - Accent5 4 2 3 2" xfId="40878"/>
    <cellStyle name="40% - Accent5 4 2 4" xfId="6040"/>
    <cellStyle name="40% - Accent5 4 2 4 2" xfId="40879"/>
    <cellStyle name="40% - Accent5 4 2 5" xfId="40880"/>
    <cellStyle name="40% - Accent5 4 2_Basis Info" xfId="6041"/>
    <cellStyle name="40% - Accent5 4 3" xfId="6042"/>
    <cellStyle name="40% - Accent5 4 3 2" xfId="40881"/>
    <cellStyle name="40% - Accent5 4 4" xfId="6043"/>
    <cellStyle name="40% - Accent5 4 4 2" xfId="6044"/>
    <cellStyle name="40% - Accent5 4 4 2 2" xfId="40882"/>
    <cellStyle name="40% - Accent5 4 4 3" xfId="6045"/>
    <cellStyle name="40% - Accent5 4 4 3 2" xfId="40883"/>
    <cellStyle name="40% - Accent5 4 4 4" xfId="40884"/>
    <cellStyle name="40% - Accent5 4 4_Rate Case Accrual Accounts" xfId="26726"/>
    <cellStyle name="40% - Accent5 4 5" xfId="6046"/>
    <cellStyle name="40% - Accent5 4 5 2" xfId="40885"/>
    <cellStyle name="40% - Accent5 4 6" xfId="6047"/>
    <cellStyle name="40% - Accent5 4 6 2" xfId="40886"/>
    <cellStyle name="40% - Accent5 4 7" xfId="6048"/>
    <cellStyle name="40% - Accent5 4 7 2" xfId="40887"/>
    <cellStyle name="40% - Accent5 4 8" xfId="6049"/>
    <cellStyle name="40% - Accent5 4 8 2" xfId="40888"/>
    <cellStyle name="40% - Accent5 4 9" xfId="6050"/>
    <cellStyle name="40% - Accent5 4 9 2" xfId="40889"/>
    <cellStyle name="40% - Accent5 4_Cap Software Basis Adj" xfId="6051"/>
    <cellStyle name="40% - Accent5 40" xfId="6052"/>
    <cellStyle name="40% - Accent5 40 2" xfId="6053"/>
    <cellStyle name="40% - Accent5 40 2 2" xfId="6054"/>
    <cellStyle name="40% - Accent5 40 2 2 2" xfId="40890"/>
    <cellStyle name="40% - Accent5 40 2 3" xfId="40891"/>
    <cellStyle name="40% - Accent5 40 2_Rate Case Accrual Accounts" xfId="26727"/>
    <cellStyle name="40% - Accent5 40 3" xfId="6055"/>
    <cellStyle name="40% - Accent5 40 3 2" xfId="40892"/>
    <cellStyle name="40% - Accent5 40 4" xfId="40893"/>
    <cellStyle name="40% - Accent5 40_Rate Case Accrual Accounts" xfId="26728"/>
    <cellStyle name="40% - Accent5 41" xfId="6056"/>
    <cellStyle name="40% - Accent5 41 2" xfId="6057"/>
    <cellStyle name="40% - Accent5 41 2 2" xfId="6058"/>
    <cellStyle name="40% - Accent5 41 2 2 2" xfId="40894"/>
    <cellStyle name="40% - Accent5 41 2 3" xfId="40895"/>
    <cellStyle name="40% - Accent5 41 2_Rate Case Accrual Accounts" xfId="26729"/>
    <cellStyle name="40% - Accent5 41 3" xfId="6059"/>
    <cellStyle name="40% - Accent5 41 3 2" xfId="40896"/>
    <cellStyle name="40% - Accent5 41 4" xfId="40897"/>
    <cellStyle name="40% - Accent5 41_Rate Case Accrual Accounts" xfId="26730"/>
    <cellStyle name="40% - Accent5 42" xfId="6060"/>
    <cellStyle name="40% - Accent5 42 2" xfId="6061"/>
    <cellStyle name="40% - Accent5 42 2 2" xfId="6062"/>
    <cellStyle name="40% - Accent5 42 2 2 2" xfId="40898"/>
    <cellStyle name="40% - Accent5 42 2 3" xfId="40899"/>
    <cellStyle name="40% - Accent5 42 2_Rate Case Accrual Accounts" xfId="26731"/>
    <cellStyle name="40% - Accent5 42 3" xfId="6063"/>
    <cellStyle name="40% - Accent5 42 3 2" xfId="40900"/>
    <cellStyle name="40% - Accent5 42 4" xfId="40901"/>
    <cellStyle name="40% - Accent5 42_Rate Case Accrual Accounts" xfId="26732"/>
    <cellStyle name="40% - Accent5 43" xfId="6064"/>
    <cellStyle name="40% - Accent5 43 2" xfId="6065"/>
    <cellStyle name="40% - Accent5 43 2 2" xfId="6066"/>
    <cellStyle name="40% - Accent5 43 2 2 2" xfId="40902"/>
    <cellStyle name="40% - Accent5 43 2 3" xfId="40903"/>
    <cellStyle name="40% - Accent5 43 2_Rate Case Accrual Accounts" xfId="26733"/>
    <cellStyle name="40% - Accent5 43 3" xfId="6067"/>
    <cellStyle name="40% - Accent5 43 3 2" xfId="40904"/>
    <cellStyle name="40% - Accent5 43 4" xfId="40905"/>
    <cellStyle name="40% - Accent5 43_Rate Case Accrual Accounts" xfId="26734"/>
    <cellStyle name="40% - Accent5 44" xfId="6068"/>
    <cellStyle name="40% - Accent5 44 2" xfId="6069"/>
    <cellStyle name="40% - Accent5 44 2 2" xfId="6070"/>
    <cellStyle name="40% - Accent5 44 2 2 2" xfId="40906"/>
    <cellStyle name="40% - Accent5 44 2 3" xfId="40907"/>
    <cellStyle name="40% - Accent5 44 2_Rate Case Accrual Accounts" xfId="26735"/>
    <cellStyle name="40% - Accent5 44 3" xfId="6071"/>
    <cellStyle name="40% - Accent5 44 3 2" xfId="40908"/>
    <cellStyle name="40% - Accent5 44 4" xfId="40909"/>
    <cellStyle name="40% - Accent5 44_Rate Case Accrual Accounts" xfId="26736"/>
    <cellStyle name="40% - Accent5 45" xfId="6072"/>
    <cellStyle name="40% - Accent5 45 2" xfId="6073"/>
    <cellStyle name="40% - Accent5 45 2 2" xfId="6074"/>
    <cellStyle name="40% - Accent5 45 2 2 2" xfId="40910"/>
    <cellStyle name="40% - Accent5 45 2 3" xfId="40911"/>
    <cellStyle name="40% - Accent5 45 2_Rate Case Accrual Accounts" xfId="26737"/>
    <cellStyle name="40% - Accent5 45 3" xfId="6075"/>
    <cellStyle name="40% - Accent5 45 3 2" xfId="40912"/>
    <cellStyle name="40% - Accent5 45 4" xfId="40913"/>
    <cellStyle name="40% - Accent5 45_Rate Case Accrual Accounts" xfId="26738"/>
    <cellStyle name="40% - Accent5 46" xfId="6076"/>
    <cellStyle name="40% - Accent5 46 2" xfId="6077"/>
    <cellStyle name="40% - Accent5 46 2 2" xfId="6078"/>
    <cellStyle name="40% - Accent5 46 2 2 2" xfId="40914"/>
    <cellStyle name="40% - Accent5 46 2 3" xfId="40915"/>
    <cellStyle name="40% - Accent5 46 2_Rate Case Accrual Accounts" xfId="26739"/>
    <cellStyle name="40% - Accent5 46 3" xfId="6079"/>
    <cellStyle name="40% - Accent5 46 3 2" xfId="40916"/>
    <cellStyle name="40% - Accent5 46 4" xfId="40917"/>
    <cellStyle name="40% - Accent5 46_Rate Case Accrual Accounts" xfId="26740"/>
    <cellStyle name="40% - Accent5 47" xfId="6080"/>
    <cellStyle name="40% - Accent5 47 2" xfId="6081"/>
    <cellStyle name="40% - Accent5 47 2 2" xfId="6082"/>
    <cellStyle name="40% - Accent5 47 2 2 2" xfId="40918"/>
    <cellStyle name="40% - Accent5 47 2 3" xfId="40919"/>
    <cellStyle name="40% - Accent5 47 2_Rate Case Accrual Accounts" xfId="26741"/>
    <cellStyle name="40% - Accent5 47 3" xfId="6083"/>
    <cellStyle name="40% - Accent5 47 3 2" xfId="40920"/>
    <cellStyle name="40% - Accent5 47 4" xfId="40921"/>
    <cellStyle name="40% - Accent5 47_Rate Case Accrual Accounts" xfId="26742"/>
    <cellStyle name="40% - Accent5 48" xfId="6084"/>
    <cellStyle name="40% - Accent5 48 2" xfId="6085"/>
    <cellStyle name="40% - Accent5 48 2 2" xfId="6086"/>
    <cellStyle name="40% - Accent5 48 2 2 2" xfId="40922"/>
    <cellStyle name="40% - Accent5 48 2 3" xfId="40923"/>
    <cellStyle name="40% - Accent5 48 2_Rate Case Accrual Accounts" xfId="26743"/>
    <cellStyle name="40% - Accent5 48 3" xfId="6087"/>
    <cellStyle name="40% - Accent5 48 3 2" xfId="40924"/>
    <cellStyle name="40% - Accent5 48 4" xfId="40925"/>
    <cellStyle name="40% - Accent5 48_Rate Case Accrual Accounts" xfId="26744"/>
    <cellStyle name="40% - Accent5 49" xfId="6088"/>
    <cellStyle name="40% - Accent5 49 2" xfId="6089"/>
    <cellStyle name="40% - Accent5 49 2 2" xfId="6090"/>
    <cellStyle name="40% - Accent5 49 2 2 2" xfId="40926"/>
    <cellStyle name="40% - Accent5 49 2 3" xfId="40927"/>
    <cellStyle name="40% - Accent5 49 2_Rate Case Accrual Accounts" xfId="26745"/>
    <cellStyle name="40% - Accent5 49 3" xfId="6091"/>
    <cellStyle name="40% - Accent5 49 3 2" xfId="40928"/>
    <cellStyle name="40% - Accent5 49 4" xfId="40929"/>
    <cellStyle name="40% - Accent5 49_Rate Case Accrual Accounts" xfId="26746"/>
    <cellStyle name="40% - Accent5 5" xfId="6092"/>
    <cellStyle name="40% - Accent5 5 2" xfId="6093"/>
    <cellStyle name="40% - Accent5 5 2 2" xfId="6094"/>
    <cellStyle name="40% - Accent5 5 2 2 2" xfId="40930"/>
    <cellStyle name="40% - Accent5 5 2 3" xfId="6095"/>
    <cellStyle name="40% - Accent5 5 2 3 2" xfId="40931"/>
    <cellStyle name="40% - Accent5 5 2 4" xfId="40932"/>
    <cellStyle name="40% - Accent5 5 2_Rate Case Accrual Accounts" xfId="26747"/>
    <cellStyle name="40% - Accent5 5 3" xfId="6096"/>
    <cellStyle name="40% - Accent5 5 3 2" xfId="40933"/>
    <cellStyle name="40% - Accent5 5 4" xfId="6097"/>
    <cellStyle name="40% - Accent5 5 4 2" xfId="40934"/>
    <cellStyle name="40% - Accent5 5 5" xfId="40935"/>
    <cellStyle name="40% - Accent5 5_Cap Software Basis Adj" xfId="6098"/>
    <cellStyle name="40% - Accent5 50" xfId="6099"/>
    <cellStyle name="40% - Accent5 50 2" xfId="6100"/>
    <cellStyle name="40% - Accent5 50 2 2" xfId="6101"/>
    <cellStyle name="40% - Accent5 50 2 2 2" xfId="40936"/>
    <cellStyle name="40% - Accent5 50 2 3" xfId="40937"/>
    <cellStyle name="40% - Accent5 50 2_Rate Case Accrual Accounts" xfId="26748"/>
    <cellStyle name="40% - Accent5 50 3" xfId="6102"/>
    <cellStyle name="40% - Accent5 50 3 2" xfId="40938"/>
    <cellStyle name="40% - Accent5 50 4" xfId="40939"/>
    <cellStyle name="40% - Accent5 50_Rate Case Accrual Accounts" xfId="26749"/>
    <cellStyle name="40% - Accent5 51" xfId="6103"/>
    <cellStyle name="40% - Accent5 51 2" xfId="6104"/>
    <cellStyle name="40% - Accent5 51 2 2" xfId="6105"/>
    <cellStyle name="40% - Accent5 51 2 2 2" xfId="40940"/>
    <cellStyle name="40% - Accent5 51 2 3" xfId="40941"/>
    <cellStyle name="40% - Accent5 51 2_Rate Case Accrual Accounts" xfId="26750"/>
    <cellStyle name="40% - Accent5 51 3" xfId="6106"/>
    <cellStyle name="40% - Accent5 51 3 2" xfId="40942"/>
    <cellStyle name="40% - Accent5 51 4" xfId="40943"/>
    <cellStyle name="40% - Accent5 51_Rate Case Accrual Accounts" xfId="26751"/>
    <cellStyle name="40% - Accent5 52" xfId="6107"/>
    <cellStyle name="40% - Accent5 52 2" xfId="6108"/>
    <cellStyle name="40% - Accent5 52 2 2" xfId="6109"/>
    <cellStyle name="40% - Accent5 52 2 2 2" xfId="40944"/>
    <cellStyle name="40% - Accent5 52 2 3" xfId="40945"/>
    <cellStyle name="40% - Accent5 52 2_Rate Case Accrual Accounts" xfId="26752"/>
    <cellStyle name="40% - Accent5 52 3" xfId="6110"/>
    <cellStyle name="40% - Accent5 52 3 2" xfId="40946"/>
    <cellStyle name="40% - Accent5 52 4" xfId="40947"/>
    <cellStyle name="40% - Accent5 52_Rate Case Accrual Accounts" xfId="26753"/>
    <cellStyle name="40% - Accent5 53" xfId="6111"/>
    <cellStyle name="40% - Accent5 53 2" xfId="6112"/>
    <cellStyle name="40% - Accent5 53 2 2" xfId="6113"/>
    <cellStyle name="40% - Accent5 53 2 2 2" xfId="40948"/>
    <cellStyle name="40% - Accent5 53 2 3" xfId="40949"/>
    <cellStyle name="40% - Accent5 53 2_Rate Case Accrual Accounts" xfId="26754"/>
    <cellStyle name="40% - Accent5 53 3" xfId="6114"/>
    <cellStyle name="40% - Accent5 53 3 2" xfId="40950"/>
    <cellStyle name="40% - Accent5 53 4" xfId="40951"/>
    <cellStyle name="40% - Accent5 53_Rate Case Accrual Accounts" xfId="26755"/>
    <cellStyle name="40% - Accent5 54" xfId="6115"/>
    <cellStyle name="40% - Accent5 54 2" xfId="6116"/>
    <cellStyle name="40% - Accent5 54 2 2" xfId="6117"/>
    <cellStyle name="40% - Accent5 54 2 2 2" xfId="40952"/>
    <cellStyle name="40% - Accent5 54 2 3" xfId="40953"/>
    <cellStyle name="40% - Accent5 54 2_Rate Case Accrual Accounts" xfId="26756"/>
    <cellStyle name="40% - Accent5 54 3" xfId="6118"/>
    <cellStyle name="40% - Accent5 54 3 2" xfId="40954"/>
    <cellStyle name="40% - Accent5 54 4" xfId="40955"/>
    <cellStyle name="40% - Accent5 54_Rate Case Accrual Accounts" xfId="26757"/>
    <cellStyle name="40% - Accent5 55" xfId="6119"/>
    <cellStyle name="40% - Accent5 55 2" xfId="6120"/>
    <cellStyle name="40% - Accent5 55 2 2" xfId="6121"/>
    <cellStyle name="40% - Accent5 55 2 2 2" xfId="40956"/>
    <cellStyle name="40% - Accent5 55 2 3" xfId="40957"/>
    <cellStyle name="40% - Accent5 55 2_Rate Case Accrual Accounts" xfId="26758"/>
    <cellStyle name="40% - Accent5 55 3" xfId="6122"/>
    <cellStyle name="40% - Accent5 55 3 2" xfId="40958"/>
    <cellStyle name="40% - Accent5 55 4" xfId="40959"/>
    <cellStyle name="40% - Accent5 55_Rate Case Accrual Accounts" xfId="26759"/>
    <cellStyle name="40% - Accent5 56" xfId="6123"/>
    <cellStyle name="40% - Accent5 56 2" xfId="6124"/>
    <cellStyle name="40% - Accent5 56 2 2" xfId="6125"/>
    <cellStyle name="40% - Accent5 56 2 2 2" xfId="40960"/>
    <cellStyle name="40% - Accent5 56 2 3" xfId="40961"/>
    <cellStyle name="40% - Accent5 56 2_Rate Case Accrual Accounts" xfId="26760"/>
    <cellStyle name="40% - Accent5 56 3" xfId="6126"/>
    <cellStyle name="40% - Accent5 56 3 2" xfId="40962"/>
    <cellStyle name="40% - Accent5 56 4" xfId="40963"/>
    <cellStyle name="40% - Accent5 56_Rate Case Accrual Accounts" xfId="26761"/>
    <cellStyle name="40% - Accent5 57" xfId="6127"/>
    <cellStyle name="40% - Accent5 57 2" xfId="6128"/>
    <cellStyle name="40% - Accent5 57 2 2" xfId="40964"/>
    <cellStyle name="40% - Accent5 57 3" xfId="40965"/>
    <cellStyle name="40% - Accent5 57_Rate Case Accrual Accounts" xfId="26762"/>
    <cellStyle name="40% - Accent5 58" xfId="6129"/>
    <cellStyle name="40% - Accent5 58 2" xfId="6130"/>
    <cellStyle name="40% - Accent5 58 2 2" xfId="40966"/>
    <cellStyle name="40% - Accent5 58 3" xfId="40967"/>
    <cellStyle name="40% - Accent5 58_Rate Case Accrual Accounts" xfId="26763"/>
    <cellStyle name="40% - Accent5 59" xfId="6131"/>
    <cellStyle name="40% - Accent5 59 2" xfId="6132"/>
    <cellStyle name="40% - Accent5 59 2 2" xfId="40968"/>
    <cellStyle name="40% - Accent5 59 3" xfId="40969"/>
    <cellStyle name="40% - Accent5 59_Rate Case Accrual Accounts" xfId="26764"/>
    <cellStyle name="40% - Accent5 6" xfId="6133"/>
    <cellStyle name="40% - Accent5 6 2" xfId="6134"/>
    <cellStyle name="40% - Accent5 6 2 2" xfId="6135"/>
    <cellStyle name="40% - Accent5 6 2 2 2" xfId="6136"/>
    <cellStyle name="40% - Accent5 6 2 2 2 2" xfId="40970"/>
    <cellStyle name="40% - Accent5 6 2 2 3" xfId="40971"/>
    <cellStyle name="40% - Accent5 6 2 2_Rate Case Accrual Accounts" xfId="26765"/>
    <cellStyle name="40% - Accent5 6 2 3" xfId="6137"/>
    <cellStyle name="40% - Accent5 6 2 3 2" xfId="6138"/>
    <cellStyle name="40% - Accent5 6 2 3 2 2" xfId="40972"/>
    <cellStyle name="40% - Accent5 6 2 3 3" xfId="40973"/>
    <cellStyle name="40% - Accent5 6 2 3_Rate Case Accrual Accounts" xfId="26766"/>
    <cellStyle name="40% - Accent5 6 2 4" xfId="6139"/>
    <cellStyle name="40% - Accent5 6 2 4 2" xfId="40974"/>
    <cellStyle name="40% - Accent5 6 2 5" xfId="6140"/>
    <cellStyle name="40% - Accent5 6 2 5 2" xfId="40975"/>
    <cellStyle name="40% - Accent5 6 2 6" xfId="40976"/>
    <cellStyle name="40% - Accent5 6 2_Basis Info" xfId="6141"/>
    <cellStyle name="40% - Accent5 6 3" xfId="6142"/>
    <cellStyle name="40% - Accent5 6 3 2" xfId="40977"/>
    <cellStyle name="40% - Accent5 6 4" xfId="6143"/>
    <cellStyle name="40% - Accent5 6 4 2" xfId="6144"/>
    <cellStyle name="40% - Accent5 6 4 2 2" xfId="40978"/>
    <cellStyle name="40% - Accent5 6 4 3" xfId="40979"/>
    <cellStyle name="40% - Accent5 6 4_Rate Case Accrual Accounts" xfId="26767"/>
    <cellStyle name="40% - Accent5 6 5" xfId="6145"/>
    <cellStyle name="40% - Accent5 6 5 2" xfId="40980"/>
    <cellStyle name="40% - Accent5 6 6" xfId="6146"/>
    <cellStyle name="40% - Accent5 6 6 2" xfId="40981"/>
    <cellStyle name="40% - Accent5 6 7" xfId="40982"/>
    <cellStyle name="40% - Accent5 6_Rate Case Accrual Accounts" xfId="26768"/>
    <cellStyle name="40% - Accent5 60" xfId="6147"/>
    <cellStyle name="40% - Accent5 60 2" xfId="6148"/>
    <cellStyle name="40% - Accent5 60 2 2" xfId="40983"/>
    <cellStyle name="40% - Accent5 60 3" xfId="40984"/>
    <cellStyle name="40% - Accent5 60_Rate Case Accrual Accounts" xfId="26769"/>
    <cellStyle name="40% - Accent5 61" xfId="6149"/>
    <cellStyle name="40% - Accent5 61 2" xfId="6150"/>
    <cellStyle name="40% - Accent5 61 2 2" xfId="40985"/>
    <cellStyle name="40% - Accent5 61 3" xfId="40986"/>
    <cellStyle name="40% - Accent5 61_Rate Case Accrual Accounts" xfId="26770"/>
    <cellStyle name="40% - Accent5 62" xfId="6151"/>
    <cellStyle name="40% - Accent5 62 2" xfId="6152"/>
    <cellStyle name="40% - Accent5 62 2 2" xfId="40987"/>
    <cellStyle name="40% - Accent5 62 3" xfId="40988"/>
    <cellStyle name="40% - Accent5 62_Rate Case Accrual Accounts" xfId="26771"/>
    <cellStyle name="40% - Accent5 63" xfId="6153"/>
    <cellStyle name="40% - Accent5 63 2" xfId="6154"/>
    <cellStyle name="40% - Accent5 63 2 2" xfId="40989"/>
    <cellStyle name="40% - Accent5 63 3" xfId="40990"/>
    <cellStyle name="40% - Accent5 63_Rate Case Accrual Accounts" xfId="26772"/>
    <cellStyle name="40% - Accent5 64" xfId="6155"/>
    <cellStyle name="40% - Accent5 64 2" xfId="6156"/>
    <cellStyle name="40% - Accent5 64 2 2" xfId="40991"/>
    <cellStyle name="40% - Accent5 64 3" xfId="40992"/>
    <cellStyle name="40% - Accent5 64_Rate Case Accrual Accounts" xfId="26773"/>
    <cellStyle name="40% - Accent5 65" xfId="6157"/>
    <cellStyle name="40% - Accent5 65 2" xfId="6158"/>
    <cellStyle name="40% - Accent5 65 2 2" xfId="40993"/>
    <cellStyle name="40% - Accent5 65 3" xfId="40994"/>
    <cellStyle name="40% - Accent5 65_Rate Case Accrual Accounts" xfId="26774"/>
    <cellStyle name="40% - Accent5 66" xfId="6159"/>
    <cellStyle name="40% - Accent5 66 2" xfId="6160"/>
    <cellStyle name="40% - Accent5 66 2 2" xfId="40995"/>
    <cellStyle name="40% - Accent5 66 3" xfId="40996"/>
    <cellStyle name="40% - Accent5 66_Rate Case Accrual Accounts" xfId="26775"/>
    <cellStyle name="40% - Accent5 67" xfId="6161"/>
    <cellStyle name="40% - Accent5 67 2" xfId="6162"/>
    <cellStyle name="40% - Accent5 67 2 2" xfId="40997"/>
    <cellStyle name="40% - Accent5 67 3" xfId="40998"/>
    <cellStyle name="40% - Accent5 67_Rate Case Accrual Accounts" xfId="26776"/>
    <cellStyle name="40% - Accent5 68" xfId="6163"/>
    <cellStyle name="40% - Accent5 68 2" xfId="6164"/>
    <cellStyle name="40% - Accent5 68 2 2" xfId="40999"/>
    <cellStyle name="40% - Accent5 68 3" xfId="41000"/>
    <cellStyle name="40% - Accent5 68_Rate Case Accrual Accounts" xfId="26777"/>
    <cellStyle name="40% - Accent5 69" xfId="6165"/>
    <cellStyle name="40% - Accent5 69 2" xfId="6166"/>
    <cellStyle name="40% - Accent5 69 2 2" xfId="41001"/>
    <cellStyle name="40% - Accent5 69 3" xfId="41002"/>
    <cellStyle name="40% - Accent5 69_Rate Case Accrual Accounts" xfId="26778"/>
    <cellStyle name="40% - Accent5 7" xfId="6167"/>
    <cellStyle name="40% - Accent5 7 2" xfId="6168"/>
    <cellStyle name="40% - Accent5 7 2 2" xfId="6169"/>
    <cellStyle name="40% - Accent5 7 2 2 2" xfId="41003"/>
    <cellStyle name="40% - Accent5 7 2 3" xfId="6170"/>
    <cellStyle name="40% - Accent5 7 2 3 2" xfId="41004"/>
    <cellStyle name="40% - Accent5 7 2 4" xfId="41005"/>
    <cellStyle name="40% - Accent5 7 2_Rate Case Accrual Accounts" xfId="26779"/>
    <cellStyle name="40% - Accent5 7 3" xfId="6171"/>
    <cellStyle name="40% - Accent5 7 3 2" xfId="41006"/>
    <cellStyle name="40% - Accent5 7 4" xfId="6172"/>
    <cellStyle name="40% - Accent5 7 4 2" xfId="6173"/>
    <cellStyle name="40% - Accent5 7 4 2 2" xfId="41007"/>
    <cellStyle name="40% - Accent5 7 4 3" xfId="41008"/>
    <cellStyle name="40% - Accent5 7 4_Rate Case Accrual Accounts" xfId="26780"/>
    <cellStyle name="40% - Accent5 7 5" xfId="6174"/>
    <cellStyle name="40% - Accent5 7 5 2" xfId="41009"/>
    <cellStyle name="40% - Accent5 7 6" xfId="41010"/>
    <cellStyle name="40% - Accent5 7_Rate Case Accrual Accounts" xfId="26781"/>
    <cellStyle name="40% - Accent5 70" xfId="6175"/>
    <cellStyle name="40% - Accent5 70 2" xfId="41011"/>
    <cellStyle name="40% - Accent5 71" xfId="6176"/>
    <cellStyle name="40% - Accent5 71 2" xfId="41012"/>
    <cellStyle name="40% - Accent5 72" xfId="6177"/>
    <cellStyle name="40% - Accent5 72 2" xfId="41013"/>
    <cellStyle name="40% - Accent5 73" xfId="6178"/>
    <cellStyle name="40% - Accent5 73 2" xfId="41014"/>
    <cellStyle name="40% - Accent5 74" xfId="6179"/>
    <cellStyle name="40% - Accent5 74 2" xfId="41015"/>
    <cellStyle name="40% - Accent5 75" xfId="6180"/>
    <cellStyle name="40% - Accent5 75 2" xfId="41016"/>
    <cellStyle name="40% - Accent5 76" xfId="6181"/>
    <cellStyle name="40% - Accent5 76 2" xfId="41017"/>
    <cellStyle name="40% - Accent5 77" xfId="6182"/>
    <cellStyle name="40% - Accent5 77 2" xfId="41018"/>
    <cellStyle name="40% - Accent5 78" xfId="6183"/>
    <cellStyle name="40% - Accent5 78 2" xfId="41019"/>
    <cellStyle name="40% - Accent5 79" xfId="6184"/>
    <cellStyle name="40% - Accent5 79 2" xfId="41020"/>
    <cellStyle name="40% - Accent5 8" xfId="6185"/>
    <cellStyle name="40% - Accent5 8 2" xfId="6186"/>
    <cellStyle name="40% - Accent5 8 2 2" xfId="6187"/>
    <cellStyle name="40% - Accent5 8 2 2 2" xfId="41021"/>
    <cellStyle name="40% - Accent5 8 2 3" xfId="6188"/>
    <cellStyle name="40% - Accent5 8 2 3 2" xfId="41022"/>
    <cellStyle name="40% - Accent5 8 2 4" xfId="41023"/>
    <cellStyle name="40% - Accent5 8 2_Rate Case Accrual Accounts" xfId="26782"/>
    <cellStyle name="40% - Accent5 8 3" xfId="6189"/>
    <cellStyle name="40% - Accent5 8 3 2" xfId="41024"/>
    <cellStyle name="40% - Accent5 8 4" xfId="6190"/>
    <cellStyle name="40% - Accent5 8 4 2" xfId="6191"/>
    <cellStyle name="40% - Accent5 8 4 2 2" xfId="41025"/>
    <cellStyle name="40% - Accent5 8 4 3" xfId="41026"/>
    <cellStyle name="40% - Accent5 8 4_Rate Case Accrual Accounts" xfId="26783"/>
    <cellStyle name="40% - Accent5 8 5" xfId="6192"/>
    <cellStyle name="40% - Accent5 8 5 2" xfId="41027"/>
    <cellStyle name="40% - Accent5 8 6" xfId="41028"/>
    <cellStyle name="40% - Accent5 8_Rate Case Accrual Accounts" xfId="26784"/>
    <cellStyle name="40% - Accent5 80" xfId="6193"/>
    <cellStyle name="40% - Accent5 80 2" xfId="41029"/>
    <cellStyle name="40% - Accent5 81" xfId="6194"/>
    <cellStyle name="40% - Accent5 81 2" xfId="41030"/>
    <cellStyle name="40% - Accent5 82" xfId="6195"/>
    <cellStyle name="40% - Accent5 82 2" xfId="41031"/>
    <cellStyle name="40% - Accent5 83" xfId="6196"/>
    <cellStyle name="40% - Accent5 83 2" xfId="41032"/>
    <cellStyle name="40% - Accent5 84" xfId="6197"/>
    <cellStyle name="40% - Accent5 84 2" xfId="41033"/>
    <cellStyle name="40% - Accent5 85" xfId="22"/>
    <cellStyle name="40% - Accent5 9" xfId="6198"/>
    <cellStyle name="40% - Accent5 9 2" xfId="6199"/>
    <cellStyle name="40% - Accent5 9 2 2" xfId="6200"/>
    <cellStyle name="40% - Accent5 9 2 2 2" xfId="41034"/>
    <cellStyle name="40% - Accent5 9 2 3" xfId="6201"/>
    <cellStyle name="40% - Accent5 9 2 3 2" xfId="41035"/>
    <cellStyle name="40% - Accent5 9 2 4" xfId="41036"/>
    <cellStyle name="40% - Accent5 9 2_Rate Case Accrual Accounts" xfId="26785"/>
    <cellStyle name="40% - Accent5 9 3" xfId="6202"/>
    <cellStyle name="40% - Accent5 9 3 2" xfId="41037"/>
    <cellStyle name="40% - Accent5 9 4" xfId="6203"/>
    <cellStyle name="40% - Accent5 9 4 2" xfId="6204"/>
    <cellStyle name="40% - Accent5 9 4 2 2" xfId="41038"/>
    <cellStyle name="40% - Accent5 9 4 3" xfId="41039"/>
    <cellStyle name="40% - Accent5 9 4_Rate Case Accrual Accounts" xfId="26786"/>
    <cellStyle name="40% - Accent5 9 5" xfId="6205"/>
    <cellStyle name="40% - Accent5 9 5 2" xfId="41040"/>
    <cellStyle name="40% - Accent5 9 6" xfId="41041"/>
    <cellStyle name="40% - Accent5 9_Rate Case Accrual Accounts" xfId="26787"/>
    <cellStyle name="40% - Accent6" xfId="49542" builtinId="51" customBuiltin="1"/>
    <cellStyle name="40% - Accent6 10" xfId="6206"/>
    <cellStyle name="40% - Accent6 10 2" xfId="6207"/>
    <cellStyle name="40% - Accent6 10 2 2" xfId="6208"/>
    <cellStyle name="40% - Accent6 10 2 2 2" xfId="41042"/>
    <cellStyle name="40% - Accent6 10 2 3" xfId="6209"/>
    <cellStyle name="40% - Accent6 10 2 3 2" xfId="41043"/>
    <cellStyle name="40% - Accent6 10 2 4" xfId="41044"/>
    <cellStyle name="40% - Accent6 10 2_Rate Case Accrual Accounts" xfId="26788"/>
    <cellStyle name="40% - Accent6 10 3" xfId="6210"/>
    <cellStyle name="40% - Accent6 10 3 2" xfId="41045"/>
    <cellStyle name="40% - Accent6 10 4" xfId="6211"/>
    <cellStyle name="40% - Accent6 10 4 2" xfId="6212"/>
    <cellStyle name="40% - Accent6 10 4 2 2" xfId="41046"/>
    <cellStyle name="40% - Accent6 10 4 3" xfId="41047"/>
    <cellStyle name="40% - Accent6 10 4_Rate Case Accrual Accounts" xfId="26789"/>
    <cellStyle name="40% - Accent6 10 5" xfId="41048"/>
    <cellStyle name="40% - Accent6 10_Rate Case Accrual Accounts" xfId="26790"/>
    <cellStyle name="40% - Accent6 11" xfId="6213"/>
    <cellStyle name="40% - Accent6 11 2" xfId="6214"/>
    <cellStyle name="40% - Accent6 11 2 2" xfId="6215"/>
    <cellStyle name="40% - Accent6 11 2 2 2" xfId="41049"/>
    <cellStyle name="40% - Accent6 11 2 3" xfId="6216"/>
    <cellStyle name="40% - Accent6 11 2 3 2" xfId="41050"/>
    <cellStyle name="40% - Accent6 11 2 4" xfId="41051"/>
    <cellStyle name="40% - Accent6 11 2_Rate Case Accrual Accounts" xfId="26791"/>
    <cellStyle name="40% - Accent6 11 3" xfId="6217"/>
    <cellStyle name="40% - Accent6 11 3 2" xfId="41052"/>
    <cellStyle name="40% - Accent6 11 4" xfId="6218"/>
    <cellStyle name="40% - Accent6 11 4 2" xfId="6219"/>
    <cellStyle name="40% - Accent6 11 4 2 2" xfId="41053"/>
    <cellStyle name="40% - Accent6 11 4 3" xfId="41054"/>
    <cellStyle name="40% - Accent6 11 4_Rate Case Accrual Accounts" xfId="26792"/>
    <cellStyle name="40% - Accent6 11 5" xfId="41055"/>
    <cellStyle name="40% - Accent6 11_Rate Case Accrual Accounts" xfId="26793"/>
    <cellStyle name="40% - Accent6 12" xfId="6220"/>
    <cellStyle name="40% - Accent6 12 2" xfId="6221"/>
    <cellStyle name="40% - Accent6 12 2 2" xfId="6222"/>
    <cellStyle name="40% - Accent6 12 2 2 2" xfId="41056"/>
    <cellStyle name="40% - Accent6 12 2 3" xfId="6223"/>
    <cellStyle name="40% - Accent6 12 2 3 2" xfId="41057"/>
    <cellStyle name="40% - Accent6 12 2 4" xfId="41058"/>
    <cellStyle name="40% - Accent6 12 2_Rate Case Accrual Accounts" xfId="26794"/>
    <cellStyle name="40% - Accent6 12 3" xfId="6224"/>
    <cellStyle name="40% - Accent6 12 3 2" xfId="41059"/>
    <cellStyle name="40% - Accent6 12 4" xfId="6225"/>
    <cellStyle name="40% - Accent6 12 4 2" xfId="6226"/>
    <cellStyle name="40% - Accent6 12 4 2 2" xfId="41060"/>
    <cellStyle name="40% - Accent6 12 4 3" xfId="41061"/>
    <cellStyle name="40% - Accent6 12 4_Rate Case Accrual Accounts" xfId="26795"/>
    <cellStyle name="40% - Accent6 12 5" xfId="41062"/>
    <cellStyle name="40% - Accent6 12_Rate Case Accrual Accounts" xfId="26796"/>
    <cellStyle name="40% - Accent6 13" xfId="6227"/>
    <cellStyle name="40% - Accent6 13 2" xfId="6228"/>
    <cellStyle name="40% - Accent6 13 2 2" xfId="6229"/>
    <cellStyle name="40% - Accent6 13 2 2 2" xfId="41063"/>
    <cellStyle name="40% - Accent6 13 2 3" xfId="6230"/>
    <cellStyle name="40% - Accent6 13 2 3 2" xfId="41064"/>
    <cellStyle name="40% - Accent6 13 2 4" xfId="41065"/>
    <cellStyle name="40% - Accent6 13 2_Rate Case Accrual Accounts" xfId="26797"/>
    <cellStyle name="40% - Accent6 13 3" xfId="6231"/>
    <cellStyle name="40% - Accent6 13 3 2" xfId="41066"/>
    <cellStyle name="40% - Accent6 13 4" xfId="6232"/>
    <cellStyle name="40% - Accent6 13 4 2" xfId="6233"/>
    <cellStyle name="40% - Accent6 13 4 2 2" xfId="41067"/>
    <cellStyle name="40% - Accent6 13 4 3" xfId="41068"/>
    <cellStyle name="40% - Accent6 13 4_Rate Case Accrual Accounts" xfId="26798"/>
    <cellStyle name="40% - Accent6 13 5" xfId="41069"/>
    <cellStyle name="40% - Accent6 13_Rate Case Accrual Accounts" xfId="26799"/>
    <cellStyle name="40% - Accent6 14" xfId="6234"/>
    <cellStyle name="40% - Accent6 14 2" xfId="6235"/>
    <cellStyle name="40% - Accent6 14 2 2" xfId="6236"/>
    <cellStyle name="40% - Accent6 14 2 2 2" xfId="41070"/>
    <cellStyle name="40% - Accent6 14 2 3" xfId="6237"/>
    <cellStyle name="40% - Accent6 14 2 3 2" xfId="41071"/>
    <cellStyle name="40% - Accent6 14 2 4" xfId="41072"/>
    <cellStyle name="40% - Accent6 14 2_Rate Case Accrual Accounts" xfId="26800"/>
    <cellStyle name="40% - Accent6 14 3" xfId="6238"/>
    <cellStyle name="40% - Accent6 14 3 2" xfId="41073"/>
    <cellStyle name="40% - Accent6 14 4" xfId="6239"/>
    <cellStyle name="40% - Accent6 14 4 2" xfId="6240"/>
    <cellStyle name="40% - Accent6 14 4 2 2" xfId="41074"/>
    <cellStyle name="40% - Accent6 14 4 3" xfId="41075"/>
    <cellStyle name="40% - Accent6 14 4_Rate Case Accrual Accounts" xfId="26801"/>
    <cellStyle name="40% - Accent6 14 5" xfId="41076"/>
    <cellStyle name="40% - Accent6 14_Rate Case Accrual Accounts" xfId="26802"/>
    <cellStyle name="40% - Accent6 15" xfId="6241"/>
    <cellStyle name="40% - Accent6 15 2" xfId="6242"/>
    <cellStyle name="40% - Accent6 15 2 2" xfId="6243"/>
    <cellStyle name="40% - Accent6 15 2 2 2" xfId="41077"/>
    <cellStyle name="40% - Accent6 15 2 3" xfId="6244"/>
    <cellStyle name="40% - Accent6 15 2 3 2" xfId="41078"/>
    <cellStyle name="40% - Accent6 15 2 4" xfId="41079"/>
    <cellStyle name="40% - Accent6 15 2_Rate Case Accrual Accounts" xfId="26803"/>
    <cellStyle name="40% - Accent6 15 3" xfId="6245"/>
    <cellStyle name="40% - Accent6 15 3 2" xfId="41080"/>
    <cellStyle name="40% - Accent6 15 4" xfId="6246"/>
    <cellStyle name="40% - Accent6 15 4 2" xfId="6247"/>
    <cellStyle name="40% - Accent6 15 4 2 2" xfId="41081"/>
    <cellStyle name="40% - Accent6 15 4 3" xfId="41082"/>
    <cellStyle name="40% - Accent6 15 4_Rate Case Accrual Accounts" xfId="26804"/>
    <cellStyle name="40% - Accent6 15 5" xfId="41083"/>
    <cellStyle name="40% - Accent6 15_Rate Case Accrual Accounts" xfId="26805"/>
    <cellStyle name="40% - Accent6 16" xfId="6248"/>
    <cellStyle name="40% - Accent6 16 2" xfId="6249"/>
    <cellStyle name="40% - Accent6 16 2 2" xfId="6250"/>
    <cellStyle name="40% - Accent6 16 2 2 2" xfId="41084"/>
    <cellStyle name="40% - Accent6 16 2 3" xfId="6251"/>
    <cellStyle name="40% - Accent6 16 2 3 2" xfId="41085"/>
    <cellStyle name="40% - Accent6 16 2 4" xfId="41086"/>
    <cellStyle name="40% - Accent6 16 2_Rate Case Accrual Accounts" xfId="26806"/>
    <cellStyle name="40% - Accent6 16 3" xfId="6252"/>
    <cellStyle name="40% - Accent6 16 3 2" xfId="41087"/>
    <cellStyle name="40% - Accent6 16 4" xfId="6253"/>
    <cellStyle name="40% - Accent6 16 4 2" xfId="6254"/>
    <cellStyle name="40% - Accent6 16 4 2 2" xfId="41088"/>
    <cellStyle name="40% - Accent6 16 4 3" xfId="41089"/>
    <cellStyle name="40% - Accent6 16 4_Rate Case Accrual Accounts" xfId="26807"/>
    <cellStyle name="40% - Accent6 16 5" xfId="41090"/>
    <cellStyle name="40% - Accent6 16_Rate Case Accrual Accounts" xfId="26808"/>
    <cellStyle name="40% - Accent6 17" xfId="6255"/>
    <cellStyle name="40% - Accent6 17 2" xfId="6256"/>
    <cellStyle name="40% - Accent6 17 2 2" xfId="6257"/>
    <cellStyle name="40% - Accent6 17 2 2 2" xfId="41091"/>
    <cellStyle name="40% - Accent6 17 2 3" xfId="6258"/>
    <cellStyle name="40% - Accent6 17 2 3 2" xfId="41092"/>
    <cellStyle name="40% - Accent6 17 2 4" xfId="41093"/>
    <cellStyle name="40% - Accent6 17 2_Rate Case Accrual Accounts" xfId="26809"/>
    <cellStyle name="40% - Accent6 17 3" xfId="6259"/>
    <cellStyle name="40% - Accent6 17 3 2" xfId="41094"/>
    <cellStyle name="40% - Accent6 17 4" xfId="6260"/>
    <cellStyle name="40% - Accent6 17 4 2" xfId="6261"/>
    <cellStyle name="40% - Accent6 17 4 2 2" xfId="41095"/>
    <cellStyle name="40% - Accent6 17 4 3" xfId="41096"/>
    <cellStyle name="40% - Accent6 17 4_Rate Case Accrual Accounts" xfId="26810"/>
    <cellStyle name="40% - Accent6 17 5" xfId="41097"/>
    <cellStyle name="40% - Accent6 17_Rate Case Accrual Accounts" xfId="26811"/>
    <cellStyle name="40% - Accent6 18" xfId="6262"/>
    <cellStyle name="40% - Accent6 18 2" xfId="6263"/>
    <cellStyle name="40% - Accent6 18 2 2" xfId="6264"/>
    <cellStyle name="40% - Accent6 18 2 2 2" xfId="41098"/>
    <cellStyle name="40% - Accent6 18 2 3" xfId="6265"/>
    <cellStyle name="40% - Accent6 18 2 3 2" xfId="41099"/>
    <cellStyle name="40% - Accent6 18 2 4" xfId="41100"/>
    <cellStyle name="40% - Accent6 18 2_Rate Case Accrual Accounts" xfId="26812"/>
    <cellStyle name="40% - Accent6 18 3" xfId="6266"/>
    <cellStyle name="40% - Accent6 18 3 2" xfId="41101"/>
    <cellStyle name="40% - Accent6 18 4" xfId="6267"/>
    <cellStyle name="40% - Accent6 18 4 2" xfId="6268"/>
    <cellStyle name="40% - Accent6 18 4 2 2" xfId="41102"/>
    <cellStyle name="40% - Accent6 18 4 3" xfId="41103"/>
    <cellStyle name="40% - Accent6 18 4_Rate Case Accrual Accounts" xfId="26813"/>
    <cellStyle name="40% - Accent6 18 5" xfId="41104"/>
    <cellStyle name="40% - Accent6 18_Rate Case Accrual Accounts" xfId="26814"/>
    <cellStyle name="40% - Accent6 19" xfId="6269"/>
    <cellStyle name="40% - Accent6 19 2" xfId="6270"/>
    <cellStyle name="40% - Accent6 19 2 2" xfId="6271"/>
    <cellStyle name="40% - Accent6 19 2 2 2" xfId="41105"/>
    <cellStyle name="40% - Accent6 19 2 3" xfId="6272"/>
    <cellStyle name="40% - Accent6 19 2 3 2" xfId="41106"/>
    <cellStyle name="40% - Accent6 19 2 4" xfId="41107"/>
    <cellStyle name="40% - Accent6 19 2_Rate Case Accrual Accounts" xfId="26815"/>
    <cellStyle name="40% - Accent6 19 3" xfId="6273"/>
    <cellStyle name="40% - Accent6 19 3 2" xfId="41108"/>
    <cellStyle name="40% - Accent6 19 4" xfId="6274"/>
    <cellStyle name="40% - Accent6 19 4 2" xfId="6275"/>
    <cellStyle name="40% - Accent6 19 4 2 2" xfId="41109"/>
    <cellStyle name="40% - Accent6 19 4 3" xfId="41110"/>
    <cellStyle name="40% - Accent6 19 4_Rate Case Accrual Accounts" xfId="26816"/>
    <cellStyle name="40% - Accent6 19 5" xfId="41111"/>
    <cellStyle name="40% - Accent6 19_Rate Case Accrual Accounts" xfId="26817"/>
    <cellStyle name="40% - Accent6 2" xfId="25"/>
    <cellStyle name="40% - Accent6 2 10" xfId="6276"/>
    <cellStyle name="40% - Accent6 2 10 2" xfId="6277"/>
    <cellStyle name="40% - Accent6 2 10 2 2" xfId="41112"/>
    <cellStyle name="40% - Accent6 2 10 3" xfId="41113"/>
    <cellStyle name="40% - Accent6 2 10_Rate Case Accrual Accounts" xfId="26818"/>
    <cellStyle name="40% - Accent6 2 11" xfId="6278"/>
    <cellStyle name="40% - Accent6 2 11 2" xfId="41114"/>
    <cellStyle name="40% - Accent6 2 12" xfId="6279"/>
    <cellStyle name="40% - Accent6 2 12 2" xfId="41115"/>
    <cellStyle name="40% - Accent6 2 13" xfId="6280"/>
    <cellStyle name="40% - Accent6 2 13 2" xfId="41116"/>
    <cellStyle name="40% - Accent6 2 14" xfId="6281"/>
    <cellStyle name="40% - Accent6 2 14 2" xfId="41117"/>
    <cellStyle name="40% - Accent6 2 15" xfId="41118"/>
    <cellStyle name="40% - Accent6 2 2" xfId="536"/>
    <cellStyle name="40% - Accent6 2 2 2" xfId="6282"/>
    <cellStyle name="40% - Accent6 2 2 2 2" xfId="6283"/>
    <cellStyle name="40% - Accent6 2 2 2 2 2" xfId="41119"/>
    <cellStyle name="40% - Accent6 2 2 2 3" xfId="41120"/>
    <cellStyle name="40% - Accent6 2 2 2_Rate Case Accrual Accounts" xfId="26819"/>
    <cellStyle name="40% - Accent6 2 2 3" xfId="6284"/>
    <cellStyle name="40% - Accent6 2 2 3 2" xfId="6285"/>
    <cellStyle name="40% - Accent6 2 2 3 2 2" xfId="41121"/>
    <cellStyle name="40% - Accent6 2 2 3 3" xfId="6286"/>
    <cellStyle name="40% - Accent6 2 2 3 3 2" xfId="41122"/>
    <cellStyle name="40% - Accent6 2 2 3 4" xfId="41123"/>
    <cellStyle name="40% - Accent6 2 2 3_Rate Case Accrual Accounts" xfId="26820"/>
    <cellStyle name="40% - Accent6 2 2 4" xfId="6287"/>
    <cellStyle name="40% - Accent6 2 2 4 2" xfId="6288"/>
    <cellStyle name="40% - Accent6 2 2 4 2 2" xfId="41124"/>
    <cellStyle name="40% - Accent6 2 2 4 3" xfId="41125"/>
    <cellStyle name="40% - Accent6 2 2 4_Rate Case Accrual Accounts" xfId="26821"/>
    <cellStyle name="40% - Accent6 2 2 5" xfId="6289"/>
    <cellStyle name="40% - Accent6 2 2 5 2" xfId="41126"/>
    <cellStyle name="40% - Accent6 2 2 6" xfId="6290"/>
    <cellStyle name="40% - Accent6 2 2 6 2" xfId="41127"/>
    <cellStyle name="40% - Accent6 2 2 7" xfId="6291"/>
    <cellStyle name="40% - Accent6 2 2 7 2" xfId="41128"/>
    <cellStyle name="40% - Accent6 2 2_Basis Info" xfId="6292"/>
    <cellStyle name="40% - Accent6 2 3" xfId="537"/>
    <cellStyle name="40% - Accent6 2 3 10" xfId="6293"/>
    <cellStyle name="40% - Accent6 2 3 10 2" xfId="41129"/>
    <cellStyle name="40% - Accent6 2 3 11" xfId="6294"/>
    <cellStyle name="40% - Accent6 2 3 11 2" xfId="41130"/>
    <cellStyle name="40% - Accent6 2 3 12" xfId="6295"/>
    <cellStyle name="40% - Accent6 2 3 12 2" xfId="41131"/>
    <cellStyle name="40% - Accent6 2 3 13" xfId="6296"/>
    <cellStyle name="40% - Accent6 2 3 13 2" xfId="41132"/>
    <cellStyle name="40% - Accent6 2 3 14" xfId="49275"/>
    <cellStyle name="40% - Accent6 2 3 2" xfId="6297"/>
    <cellStyle name="40% - Accent6 2 3 2 10" xfId="41133"/>
    <cellStyle name="40% - Accent6 2 3 2 2" xfId="6298"/>
    <cellStyle name="40% - Accent6 2 3 2 2 2" xfId="6299"/>
    <cellStyle name="40% - Accent6 2 3 2 2 2 2" xfId="41134"/>
    <cellStyle name="40% - Accent6 2 3 2 2 3" xfId="41135"/>
    <cellStyle name="40% - Accent6 2 3 2 2_Rate Case Accrual Accounts" xfId="26822"/>
    <cellStyle name="40% - Accent6 2 3 2 3" xfId="6300"/>
    <cellStyle name="40% - Accent6 2 3 2 3 2" xfId="6301"/>
    <cellStyle name="40% - Accent6 2 3 2 3 2 2" xfId="6302"/>
    <cellStyle name="40% - Accent6 2 3 2 3 2 2 2" xfId="41136"/>
    <cellStyle name="40% - Accent6 2 3 2 3 2 3" xfId="41137"/>
    <cellStyle name="40% - Accent6 2 3 2 3 2_Rate Case Accrual Accounts" xfId="26823"/>
    <cellStyle name="40% - Accent6 2 3 2 3 3" xfId="6303"/>
    <cellStyle name="40% - Accent6 2 3 2 3 3 2" xfId="41138"/>
    <cellStyle name="40% - Accent6 2 3 2 3 4" xfId="41139"/>
    <cellStyle name="40% - Accent6 2 3 2 3_Rate Case Accrual Accounts" xfId="26824"/>
    <cellStyle name="40% - Accent6 2 3 2 4" xfId="6304"/>
    <cellStyle name="40% - Accent6 2 3 2 4 2" xfId="6305"/>
    <cellStyle name="40% - Accent6 2 3 2 4 2 2" xfId="41140"/>
    <cellStyle name="40% - Accent6 2 3 2 4 3" xfId="41141"/>
    <cellStyle name="40% - Accent6 2 3 2 4_Rate Case Accrual Accounts" xfId="26825"/>
    <cellStyle name="40% - Accent6 2 3 2 5" xfId="6306"/>
    <cellStyle name="40% - Accent6 2 3 2 5 2" xfId="6307"/>
    <cellStyle name="40% - Accent6 2 3 2 5 2 2" xfId="41142"/>
    <cellStyle name="40% - Accent6 2 3 2 5 3" xfId="41143"/>
    <cellStyle name="40% - Accent6 2 3 2 5_Rate Case Accrual Accounts" xfId="26826"/>
    <cellStyle name="40% - Accent6 2 3 2 6" xfId="6308"/>
    <cellStyle name="40% - Accent6 2 3 2 6 2" xfId="41144"/>
    <cellStyle name="40% - Accent6 2 3 2 7" xfId="6309"/>
    <cellStyle name="40% - Accent6 2 3 2 7 2" xfId="41145"/>
    <cellStyle name="40% - Accent6 2 3 2 8" xfId="6310"/>
    <cellStyle name="40% - Accent6 2 3 2 8 2" xfId="41146"/>
    <cellStyle name="40% - Accent6 2 3 2 9" xfId="6311"/>
    <cellStyle name="40% - Accent6 2 3 2 9 2" xfId="41147"/>
    <cellStyle name="40% - Accent6 2 3 2_Basis Info" xfId="6312"/>
    <cellStyle name="40% - Accent6 2 3 3" xfId="6313"/>
    <cellStyle name="40% - Accent6 2 3 3 2" xfId="6314"/>
    <cellStyle name="40% - Accent6 2 3 3 2 2" xfId="41148"/>
    <cellStyle name="40% - Accent6 2 3 3 3" xfId="41149"/>
    <cellStyle name="40% - Accent6 2 3 3_Rate Case Accrual Accounts" xfId="26827"/>
    <cellStyle name="40% - Accent6 2 3 4" xfId="6315"/>
    <cellStyle name="40% - Accent6 2 3 4 2" xfId="41150"/>
    <cellStyle name="40% - Accent6 2 3 5" xfId="6316"/>
    <cellStyle name="40% - Accent6 2 3 5 2" xfId="6317"/>
    <cellStyle name="40% - Accent6 2 3 5 2 2" xfId="6318"/>
    <cellStyle name="40% - Accent6 2 3 5 2 2 2" xfId="41151"/>
    <cellStyle name="40% - Accent6 2 3 5 2 3" xfId="41152"/>
    <cellStyle name="40% - Accent6 2 3 5 2_Rate Case Accrual Accounts" xfId="26828"/>
    <cellStyle name="40% - Accent6 2 3 5 3" xfId="6319"/>
    <cellStyle name="40% - Accent6 2 3 5 3 2" xfId="41153"/>
    <cellStyle name="40% - Accent6 2 3 5 4" xfId="41154"/>
    <cellStyle name="40% - Accent6 2 3 5_Rate Case Accrual Accounts" xfId="26829"/>
    <cellStyle name="40% - Accent6 2 3 6" xfId="6320"/>
    <cellStyle name="40% - Accent6 2 3 6 2" xfId="6321"/>
    <cellStyle name="40% - Accent6 2 3 6 2 2" xfId="41155"/>
    <cellStyle name="40% - Accent6 2 3 6 3" xfId="41156"/>
    <cellStyle name="40% - Accent6 2 3 6_Rate Case Accrual Accounts" xfId="26830"/>
    <cellStyle name="40% - Accent6 2 3 7" xfId="6322"/>
    <cellStyle name="40% - Accent6 2 3 7 2" xfId="6323"/>
    <cellStyle name="40% - Accent6 2 3 7 2 2" xfId="41157"/>
    <cellStyle name="40% - Accent6 2 3 7 3" xfId="41158"/>
    <cellStyle name="40% - Accent6 2 3 7_Rate Case Accrual Accounts" xfId="26831"/>
    <cellStyle name="40% - Accent6 2 3 8" xfId="6324"/>
    <cellStyle name="40% - Accent6 2 3 8 2" xfId="41159"/>
    <cellStyle name="40% - Accent6 2 3 9" xfId="6325"/>
    <cellStyle name="40% - Accent6 2 3 9 2" xfId="41160"/>
    <cellStyle name="40% - Accent6 2 3_Basis Info" xfId="6326"/>
    <cellStyle name="40% - Accent6 2 4" xfId="586"/>
    <cellStyle name="40% - Accent6 2 4 2" xfId="866"/>
    <cellStyle name="40% - Accent6 2 4 3" xfId="41161"/>
    <cellStyle name="40% - Accent6 2 4_Rate Case Accrual Accounts" xfId="26832"/>
    <cellStyle name="40% - Accent6 2 5" xfId="437"/>
    <cellStyle name="40% - Accent6 2 5 2" xfId="6327"/>
    <cellStyle name="40% - Accent6 2 5 2 2" xfId="41162"/>
    <cellStyle name="40% - Accent6 2 5 3" xfId="6328"/>
    <cellStyle name="40% - Accent6 2 5 3 2" xfId="41163"/>
    <cellStyle name="40% - Accent6 2 5 4" xfId="41164"/>
    <cellStyle name="40% - Accent6 2 5_Rate Case Accrual Accounts" xfId="26833"/>
    <cellStyle name="40% - Accent6 2 6" xfId="867"/>
    <cellStyle name="40% - Accent6 2 6 2" xfId="41165"/>
    <cellStyle name="40% - Accent6 2 7" xfId="6329"/>
    <cellStyle name="40% - Accent6 2 7 2" xfId="6330"/>
    <cellStyle name="40% - Accent6 2 7 2 2" xfId="41166"/>
    <cellStyle name="40% - Accent6 2 7 3" xfId="41167"/>
    <cellStyle name="40% - Accent6 2 7_Rate Case Accrual Accounts" xfId="26834"/>
    <cellStyle name="40% - Accent6 2 8" xfId="6331"/>
    <cellStyle name="40% - Accent6 2 8 2" xfId="6332"/>
    <cellStyle name="40% - Accent6 2 8 2 2" xfId="41168"/>
    <cellStyle name="40% - Accent6 2 8 3" xfId="41169"/>
    <cellStyle name="40% - Accent6 2 8_Rate Case Accrual Accounts" xfId="26835"/>
    <cellStyle name="40% - Accent6 2 9" xfId="6333"/>
    <cellStyle name="40% - Accent6 2 9 2" xfId="6334"/>
    <cellStyle name="40% - Accent6 2 9 2 2" xfId="41170"/>
    <cellStyle name="40% - Accent6 2 9 3" xfId="41171"/>
    <cellStyle name="40% - Accent6 2 9_Rate Case Accrual Accounts" xfId="26836"/>
    <cellStyle name="40% - Accent6 2_09_2013" xfId="756"/>
    <cellStyle name="40% - Accent6 20" xfId="6335"/>
    <cellStyle name="40% - Accent6 20 2" xfId="6336"/>
    <cellStyle name="40% - Accent6 20 2 2" xfId="6337"/>
    <cellStyle name="40% - Accent6 20 2 2 2" xfId="41172"/>
    <cellStyle name="40% - Accent6 20 2 3" xfId="6338"/>
    <cellStyle name="40% - Accent6 20 2 3 2" xfId="41173"/>
    <cellStyle name="40% - Accent6 20 2 4" xfId="41174"/>
    <cellStyle name="40% - Accent6 20 2_Rate Case Accrual Accounts" xfId="26837"/>
    <cellStyle name="40% - Accent6 20 3" xfId="6339"/>
    <cellStyle name="40% - Accent6 20 3 2" xfId="41175"/>
    <cellStyle name="40% - Accent6 20 4" xfId="6340"/>
    <cellStyle name="40% - Accent6 20 4 2" xfId="6341"/>
    <cellStyle name="40% - Accent6 20 4 2 2" xfId="41176"/>
    <cellStyle name="40% - Accent6 20 4 3" xfId="41177"/>
    <cellStyle name="40% - Accent6 20 4_Rate Case Accrual Accounts" xfId="26838"/>
    <cellStyle name="40% - Accent6 20 5" xfId="41178"/>
    <cellStyle name="40% - Accent6 20_Rate Case Accrual Accounts" xfId="26839"/>
    <cellStyle name="40% - Accent6 21" xfId="6342"/>
    <cellStyle name="40% - Accent6 21 2" xfId="6343"/>
    <cellStyle name="40% - Accent6 21 2 2" xfId="6344"/>
    <cellStyle name="40% - Accent6 21 2 2 2" xfId="41179"/>
    <cellStyle name="40% - Accent6 21 2 3" xfId="6345"/>
    <cellStyle name="40% - Accent6 21 2 3 2" xfId="41180"/>
    <cellStyle name="40% - Accent6 21 2 4" xfId="41181"/>
    <cellStyle name="40% - Accent6 21 2_Rate Case Accrual Accounts" xfId="26840"/>
    <cellStyle name="40% - Accent6 21 3" xfId="6346"/>
    <cellStyle name="40% - Accent6 21 3 2" xfId="41182"/>
    <cellStyle name="40% - Accent6 21 4" xfId="6347"/>
    <cellStyle name="40% - Accent6 21 4 2" xfId="6348"/>
    <cellStyle name="40% - Accent6 21 4 2 2" xfId="41183"/>
    <cellStyle name="40% - Accent6 21 4 3" xfId="41184"/>
    <cellStyle name="40% - Accent6 21 4_Rate Case Accrual Accounts" xfId="26841"/>
    <cellStyle name="40% - Accent6 21 5" xfId="41185"/>
    <cellStyle name="40% - Accent6 21_Rate Case Accrual Accounts" xfId="26842"/>
    <cellStyle name="40% - Accent6 22" xfId="6349"/>
    <cellStyle name="40% - Accent6 22 2" xfId="6350"/>
    <cellStyle name="40% - Accent6 22 2 2" xfId="6351"/>
    <cellStyle name="40% - Accent6 22 2 2 2" xfId="41186"/>
    <cellStyle name="40% - Accent6 22 2 3" xfId="6352"/>
    <cellStyle name="40% - Accent6 22 2 3 2" xfId="41187"/>
    <cellStyle name="40% - Accent6 22 2 4" xfId="41188"/>
    <cellStyle name="40% - Accent6 22 2_Rate Case Accrual Accounts" xfId="26843"/>
    <cellStyle name="40% - Accent6 22 3" xfId="6353"/>
    <cellStyle name="40% - Accent6 22 3 2" xfId="41189"/>
    <cellStyle name="40% - Accent6 22 4" xfId="6354"/>
    <cellStyle name="40% - Accent6 22 4 2" xfId="6355"/>
    <cellStyle name="40% - Accent6 22 4 2 2" xfId="41190"/>
    <cellStyle name="40% - Accent6 22 4 3" xfId="41191"/>
    <cellStyle name="40% - Accent6 22 4_Rate Case Accrual Accounts" xfId="26844"/>
    <cellStyle name="40% - Accent6 22 5" xfId="41192"/>
    <cellStyle name="40% - Accent6 22_Rate Case Accrual Accounts" xfId="26845"/>
    <cellStyle name="40% - Accent6 23" xfId="6356"/>
    <cellStyle name="40% - Accent6 23 2" xfId="6357"/>
    <cellStyle name="40% - Accent6 23 2 2" xfId="41193"/>
    <cellStyle name="40% - Accent6 23 3" xfId="6358"/>
    <cellStyle name="40% - Accent6 23 3 2" xfId="6359"/>
    <cellStyle name="40% - Accent6 23 3 2 2" xfId="41194"/>
    <cellStyle name="40% - Accent6 23 3 3" xfId="6360"/>
    <cellStyle name="40% - Accent6 23 3 3 2" xfId="41195"/>
    <cellStyle name="40% - Accent6 23 3 4" xfId="41196"/>
    <cellStyle name="40% - Accent6 23 3_Rate Case Accrual Accounts" xfId="26846"/>
    <cellStyle name="40% - Accent6 23 4" xfId="41197"/>
    <cellStyle name="40% - Accent6 23_Rate Case Accrual Accounts" xfId="26847"/>
    <cellStyle name="40% - Accent6 24" xfId="6361"/>
    <cellStyle name="40% - Accent6 24 10" xfId="6362"/>
    <cellStyle name="40% - Accent6 24 10 2" xfId="41198"/>
    <cellStyle name="40% - Accent6 24 11" xfId="6363"/>
    <cellStyle name="40% - Accent6 24 11 2" xfId="6364"/>
    <cellStyle name="40% - Accent6 24 11 2 2" xfId="41199"/>
    <cellStyle name="40% - Accent6 24 11 3" xfId="41200"/>
    <cellStyle name="40% - Accent6 24 11_Rate Case Accrual Accounts" xfId="26848"/>
    <cellStyle name="40% - Accent6 24 12" xfId="6365"/>
    <cellStyle name="40% - Accent6 24 12 2" xfId="6366"/>
    <cellStyle name="40% - Accent6 24 12 2 2" xfId="41201"/>
    <cellStyle name="40% - Accent6 24 12 3" xfId="41202"/>
    <cellStyle name="40% - Accent6 24 12_Rate Case Accrual Accounts" xfId="26849"/>
    <cellStyle name="40% - Accent6 24 13" xfId="41203"/>
    <cellStyle name="40% - Accent6 24 2" xfId="6367"/>
    <cellStyle name="40% - Accent6 24 2 2" xfId="6368"/>
    <cellStyle name="40% - Accent6 24 2 2 2" xfId="41204"/>
    <cellStyle name="40% - Accent6 24 2 3" xfId="41205"/>
    <cellStyle name="40% - Accent6 24 2_Rate Case Accrual Accounts" xfId="26850"/>
    <cellStyle name="40% - Accent6 24 3" xfId="6369"/>
    <cellStyle name="40% - Accent6 24 3 2" xfId="6370"/>
    <cellStyle name="40% - Accent6 24 3 2 2" xfId="6371"/>
    <cellStyle name="40% - Accent6 24 3 2 2 2" xfId="6372"/>
    <cellStyle name="40% - Accent6 24 3 2 2 2 2" xfId="41206"/>
    <cellStyle name="40% - Accent6 24 3 2 2 3" xfId="41207"/>
    <cellStyle name="40% - Accent6 24 3 2 2_Rate Case Accrual Accounts" xfId="26851"/>
    <cellStyle name="40% - Accent6 24 3 2 3" xfId="6373"/>
    <cellStyle name="40% - Accent6 24 3 2 3 2" xfId="41208"/>
    <cellStyle name="40% - Accent6 24 3 2 4" xfId="41209"/>
    <cellStyle name="40% - Accent6 24 3 2_Rate Case Accrual Accounts" xfId="26852"/>
    <cellStyle name="40% - Accent6 24 3 3" xfId="6374"/>
    <cellStyle name="40% - Accent6 24 3 3 2" xfId="6375"/>
    <cellStyle name="40% - Accent6 24 3 3 2 2" xfId="41210"/>
    <cellStyle name="40% - Accent6 24 3 3 3" xfId="41211"/>
    <cellStyle name="40% - Accent6 24 3 3_Rate Case Accrual Accounts" xfId="26853"/>
    <cellStyle name="40% - Accent6 24 3 4" xfId="6376"/>
    <cellStyle name="40% - Accent6 24 3 4 2" xfId="41212"/>
    <cellStyle name="40% - Accent6 24 3 5" xfId="41213"/>
    <cellStyle name="40% - Accent6 24 3_Rate Case Accrual Accounts" xfId="26854"/>
    <cellStyle name="40% - Accent6 24 4" xfId="6377"/>
    <cellStyle name="40% - Accent6 24 4 2" xfId="6378"/>
    <cellStyle name="40% - Accent6 24 4 2 2" xfId="6379"/>
    <cellStyle name="40% - Accent6 24 4 2 2 2" xfId="41214"/>
    <cellStyle name="40% - Accent6 24 4 2 3" xfId="41215"/>
    <cellStyle name="40% - Accent6 24 4 2_Rate Case Accrual Accounts" xfId="26855"/>
    <cellStyle name="40% - Accent6 24 4 3" xfId="6380"/>
    <cellStyle name="40% - Accent6 24 4 3 2" xfId="41216"/>
    <cellStyle name="40% - Accent6 24 4 4" xfId="41217"/>
    <cellStyle name="40% - Accent6 24 4_Rate Case Accrual Accounts" xfId="26856"/>
    <cellStyle name="40% - Accent6 24 5" xfId="6381"/>
    <cellStyle name="40% - Accent6 24 5 2" xfId="41218"/>
    <cellStyle name="40% - Accent6 24 6" xfId="6382"/>
    <cellStyle name="40% - Accent6 24 6 2" xfId="41219"/>
    <cellStyle name="40% - Accent6 24 7" xfId="6383"/>
    <cellStyle name="40% - Accent6 24 7 2" xfId="41220"/>
    <cellStyle name="40% - Accent6 24 8" xfId="6384"/>
    <cellStyle name="40% - Accent6 24 8 2" xfId="41221"/>
    <cellStyle name="40% - Accent6 24 9" xfId="6385"/>
    <cellStyle name="40% - Accent6 24 9 2" xfId="41222"/>
    <cellStyle name="40% - Accent6 24_Basis Detail" xfId="6386"/>
    <cellStyle name="40% - Accent6 25" xfId="6387"/>
    <cellStyle name="40% - Accent6 25 2" xfId="6388"/>
    <cellStyle name="40% - Accent6 25 2 2" xfId="6389"/>
    <cellStyle name="40% - Accent6 25 2 2 2" xfId="41223"/>
    <cellStyle name="40% - Accent6 25 2 3" xfId="41224"/>
    <cellStyle name="40% - Accent6 25 2_Rate Case Accrual Accounts" xfId="26857"/>
    <cellStyle name="40% - Accent6 25 3" xfId="6390"/>
    <cellStyle name="40% - Accent6 25 3 2" xfId="41225"/>
    <cellStyle name="40% - Accent6 25 4" xfId="6391"/>
    <cellStyle name="40% - Accent6 25 4 2" xfId="6392"/>
    <cellStyle name="40% - Accent6 25 4 2 2" xfId="41226"/>
    <cellStyle name="40% - Accent6 25 4 3" xfId="6393"/>
    <cellStyle name="40% - Accent6 25 4 3 2" xfId="41227"/>
    <cellStyle name="40% - Accent6 25 4 4" xfId="41228"/>
    <cellStyle name="40% - Accent6 25 4_Rate Case Accrual Accounts" xfId="26858"/>
    <cellStyle name="40% - Accent6 25 5" xfId="6394"/>
    <cellStyle name="40% - Accent6 25 5 2" xfId="6395"/>
    <cellStyle name="40% - Accent6 25 5 2 2" xfId="6396"/>
    <cellStyle name="40% - Accent6 25 5 2 2 2" xfId="6397"/>
    <cellStyle name="40% - Accent6 25 5 2 2 2 2" xfId="41229"/>
    <cellStyle name="40% - Accent6 25 5 2 2 3" xfId="41230"/>
    <cellStyle name="40% - Accent6 25 5 2 2_Rate Case Accrual Accounts" xfId="26859"/>
    <cellStyle name="40% - Accent6 25 5 2 3" xfId="6398"/>
    <cellStyle name="40% - Accent6 25 5 2 3 2" xfId="41231"/>
    <cellStyle name="40% - Accent6 25 5 2 4" xfId="41232"/>
    <cellStyle name="40% - Accent6 25 5 2_Rate Case Accrual Accounts" xfId="26860"/>
    <cellStyle name="40% - Accent6 25 5 3" xfId="6399"/>
    <cellStyle name="40% - Accent6 25 5 3 2" xfId="6400"/>
    <cellStyle name="40% - Accent6 25 5 3 2 2" xfId="41233"/>
    <cellStyle name="40% - Accent6 25 5 3 3" xfId="41234"/>
    <cellStyle name="40% - Accent6 25 5 3_Rate Case Accrual Accounts" xfId="26861"/>
    <cellStyle name="40% - Accent6 25 5 4" xfId="6401"/>
    <cellStyle name="40% - Accent6 25 5 4 2" xfId="41235"/>
    <cellStyle name="40% - Accent6 25 5 5" xfId="41236"/>
    <cellStyle name="40% - Accent6 25 5_Rate Case Accrual Accounts" xfId="26862"/>
    <cellStyle name="40% - Accent6 25 6" xfId="6402"/>
    <cellStyle name="40% - Accent6 25 6 2" xfId="6403"/>
    <cellStyle name="40% - Accent6 25 6 2 2" xfId="6404"/>
    <cellStyle name="40% - Accent6 25 6 2 2 2" xfId="41237"/>
    <cellStyle name="40% - Accent6 25 6 2 3" xfId="41238"/>
    <cellStyle name="40% - Accent6 25 6 2_Rate Case Accrual Accounts" xfId="26863"/>
    <cellStyle name="40% - Accent6 25 6 3" xfId="6405"/>
    <cellStyle name="40% - Accent6 25 6 3 2" xfId="41239"/>
    <cellStyle name="40% - Accent6 25 6 4" xfId="41240"/>
    <cellStyle name="40% - Accent6 25 6_Rate Case Accrual Accounts" xfId="26864"/>
    <cellStyle name="40% - Accent6 25 7" xfId="6406"/>
    <cellStyle name="40% - Accent6 25 7 2" xfId="6407"/>
    <cellStyle name="40% - Accent6 25 7 2 2" xfId="41241"/>
    <cellStyle name="40% - Accent6 25 7 3" xfId="41242"/>
    <cellStyle name="40% - Accent6 25 7_Rate Case Accrual Accounts" xfId="26865"/>
    <cellStyle name="40% - Accent6 25 8" xfId="6408"/>
    <cellStyle name="40% - Accent6 25 8 2" xfId="6409"/>
    <cellStyle name="40% - Accent6 25 8 2 2" xfId="41243"/>
    <cellStyle name="40% - Accent6 25 8 3" xfId="41244"/>
    <cellStyle name="40% - Accent6 25 8_Rate Case Accrual Accounts" xfId="26866"/>
    <cellStyle name="40% - Accent6 25 9" xfId="41245"/>
    <cellStyle name="40% - Accent6 25_Basis Detail" xfId="6410"/>
    <cellStyle name="40% - Accent6 26" xfId="6411"/>
    <cellStyle name="40% - Accent6 26 2" xfId="6412"/>
    <cellStyle name="40% - Accent6 26 2 2" xfId="6413"/>
    <cellStyle name="40% - Accent6 26 2 2 2" xfId="6414"/>
    <cellStyle name="40% - Accent6 26 2 2 2 2" xfId="41246"/>
    <cellStyle name="40% - Accent6 26 2 2 3" xfId="41247"/>
    <cellStyle name="40% - Accent6 26 2 2_Rate Case Accrual Accounts" xfId="26867"/>
    <cellStyle name="40% - Accent6 26 2 3" xfId="6415"/>
    <cellStyle name="40% - Accent6 26 2 3 2" xfId="41248"/>
    <cellStyle name="40% - Accent6 26 2 4" xfId="41249"/>
    <cellStyle name="40% - Accent6 26 2_Rate Case Accrual Accounts" xfId="26868"/>
    <cellStyle name="40% - Accent6 26 3" xfId="6416"/>
    <cellStyle name="40% - Accent6 26 3 2" xfId="6417"/>
    <cellStyle name="40% - Accent6 26 3 2 2" xfId="41250"/>
    <cellStyle name="40% - Accent6 26 3 3" xfId="41251"/>
    <cellStyle name="40% - Accent6 26 3_Rate Case Accrual Accounts" xfId="26869"/>
    <cellStyle name="40% - Accent6 26 4" xfId="6418"/>
    <cellStyle name="40% - Accent6 26 4 2" xfId="6419"/>
    <cellStyle name="40% - Accent6 26 4 2 2" xfId="41252"/>
    <cellStyle name="40% - Accent6 26 4 3" xfId="41253"/>
    <cellStyle name="40% - Accent6 26 4_Rate Case Accrual Accounts" xfId="26870"/>
    <cellStyle name="40% - Accent6 26 5" xfId="6420"/>
    <cellStyle name="40% - Accent6 26 5 2" xfId="41254"/>
    <cellStyle name="40% - Accent6 26 6" xfId="6421"/>
    <cellStyle name="40% - Accent6 26 6 2" xfId="41255"/>
    <cellStyle name="40% - Accent6 26 7" xfId="6422"/>
    <cellStyle name="40% - Accent6 26 7 2" xfId="41256"/>
    <cellStyle name="40% - Accent6 26 8" xfId="6423"/>
    <cellStyle name="40% - Accent6 26 8 2" xfId="41257"/>
    <cellStyle name="40% - Accent6 26 9" xfId="41258"/>
    <cellStyle name="40% - Accent6 26_Rate Case Accrual Accounts" xfId="26871"/>
    <cellStyle name="40% - Accent6 27" xfId="6424"/>
    <cellStyle name="40% - Accent6 27 2" xfId="6425"/>
    <cellStyle name="40% - Accent6 27 2 2" xfId="41259"/>
    <cellStyle name="40% - Accent6 27 3" xfId="6426"/>
    <cellStyle name="40% - Accent6 27 3 2" xfId="41260"/>
    <cellStyle name="40% - Accent6 27 4" xfId="6427"/>
    <cellStyle name="40% - Accent6 27 4 2" xfId="41261"/>
    <cellStyle name="40% - Accent6 27 5" xfId="41262"/>
    <cellStyle name="40% - Accent6 27_Rate Case Accrual Accounts" xfId="26872"/>
    <cellStyle name="40% - Accent6 28" xfId="6428"/>
    <cellStyle name="40% - Accent6 28 2" xfId="6429"/>
    <cellStyle name="40% - Accent6 28 2 2" xfId="41263"/>
    <cellStyle name="40% - Accent6 28 3" xfId="41264"/>
    <cellStyle name="40% - Accent6 28_Rate Case Accrual Accounts" xfId="26873"/>
    <cellStyle name="40% - Accent6 29" xfId="6430"/>
    <cellStyle name="40% - Accent6 29 2" xfId="6431"/>
    <cellStyle name="40% - Accent6 29 2 2" xfId="41265"/>
    <cellStyle name="40% - Accent6 29 3" xfId="41266"/>
    <cellStyle name="40% - Accent6 29_Rate Case Accrual Accounts" xfId="26874"/>
    <cellStyle name="40% - Accent6 3" xfId="6432"/>
    <cellStyle name="40% - Accent6 3 2" xfId="6433"/>
    <cellStyle name="40% - Accent6 3 2 2" xfId="6434"/>
    <cellStyle name="40% - Accent6 3 2 2 2" xfId="6435"/>
    <cellStyle name="40% - Accent6 3 2 2 2 2" xfId="41267"/>
    <cellStyle name="40% - Accent6 3 2 2 3" xfId="41268"/>
    <cellStyle name="40% - Accent6 3 2 2_Rate Case Accrual Accounts" xfId="26875"/>
    <cellStyle name="40% - Accent6 3 2 3" xfId="6436"/>
    <cellStyle name="40% - Accent6 3 2 3 2" xfId="41269"/>
    <cellStyle name="40% - Accent6 3 2 4" xfId="6437"/>
    <cellStyle name="40% - Accent6 3 2 4 2" xfId="41270"/>
    <cellStyle name="40% - Accent6 3 2 5" xfId="6438"/>
    <cellStyle name="40% - Accent6 3 2 5 2" xfId="41271"/>
    <cellStyle name="40% - Accent6 3 2 6" xfId="41272"/>
    <cellStyle name="40% - Accent6 3 2_Basis Info" xfId="6439"/>
    <cellStyle name="40% - Accent6 3 3" xfId="6440"/>
    <cellStyle name="40% - Accent6 3 3 2" xfId="6441"/>
    <cellStyle name="40% - Accent6 3 3 2 2" xfId="6442"/>
    <cellStyle name="40% - Accent6 3 3 2 2 2" xfId="41273"/>
    <cellStyle name="40% - Accent6 3 3 2 3" xfId="41274"/>
    <cellStyle name="40% - Accent6 3 3 2_Rate Case Accrual Accounts" xfId="26876"/>
    <cellStyle name="40% - Accent6 3 3 3" xfId="6443"/>
    <cellStyle name="40% - Accent6 3 3 3 2" xfId="41275"/>
    <cellStyle name="40% - Accent6 3 3 4" xfId="41276"/>
    <cellStyle name="40% - Accent6 3 3_Rate Case Accrual Accounts" xfId="26877"/>
    <cellStyle name="40% - Accent6 3 4" xfId="6444"/>
    <cellStyle name="40% - Accent6 3 4 2" xfId="6445"/>
    <cellStyle name="40% - Accent6 3 4 2 2" xfId="41277"/>
    <cellStyle name="40% - Accent6 3 4 3" xfId="41278"/>
    <cellStyle name="40% - Accent6 3 4_Rate Case Accrual Accounts" xfId="26878"/>
    <cellStyle name="40% - Accent6 3 5" xfId="6446"/>
    <cellStyle name="40% - Accent6 3 5 2" xfId="6447"/>
    <cellStyle name="40% - Accent6 3 5 2 2" xfId="41279"/>
    <cellStyle name="40% - Accent6 3 5 3" xfId="6448"/>
    <cellStyle name="40% - Accent6 3 5 3 2" xfId="41280"/>
    <cellStyle name="40% - Accent6 3 5 4" xfId="41281"/>
    <cellStyle name="40% - Accent6 3 5_Rate Case Accrual Accounts" xfId="26879"/>
    <cellStyle name="40% - Accent6 3 6" xfId="6449"/>
    <cellStyle name="40% - Accent6 3 6 2" xfId="41282"/>
    <cellStyle name="40% - Accent6 3 7" xfId="6450"/>
    <cellStyle name="40% - Accent6 3 7 2" xfId="41283"/>
    <cellStyle name="40% - Accent6 3 8" xfId="6451"/>
    <cellStyle name="40% - Accent6 3 8 2" xfId="41284"/>
    <cellStyle name="40% - Accent6 3 9" xfId="6452"/>
    <cellStyle name="40% - Accent6 3 9 2" xfId="41285"/>
    <cellStyle name="40% - Accent6 3_Cap Software Basis Adj" xfId="6453"/>
    <cellStyle name="40% - Accent6 30" xfId="6454"/>
    <cellStyle name="40% - Accent6 30 2" xfId="6455"/>
    <cellStyle name="40% - Accent6 30 2 2" xfId="41286"/>
    <cellStyle name="40% - Accent6 30 3" xfId="41287"/>
    <cellStyle name="40% - Accent6 30_Rate Case Accrual Accounts" xfId="26880"/>
    <cellStyle name="40% - Accent6 31" xfId="6456"/>
    <cellStyle name="40% - Accent6 31 2" xfId="6457"/>
    <cellStyle name="40% - Accent6 31 2 2" xfId="6458"/>
    <cellStyle name="40% - Accent6 31 2 2 2" xfId="6459"/>
    <cellStyle name="40% - Accent6 31 2 2 2 2" xfId="41288"/>
    <cellStyle name="40% - Accent6 31 2 2 3" xfId="41289"/>
    <cellStyle name="40% - Accent6 31 2 2_Rate Case Accrual Accounts" xfId="26881"/>
    <cellStyle name="40% - Accent6 31 2 3" xfId="6460"/>
    <cellStyle name="40% - Accent6 31 2 3 2" xfId="41290"/>
    <cellStyle name="40% - Accent6 31 2 4" xfId="41291"/>
    <cellStyle name="40% - Accent6 31 2_Rate Case Accrual Accounts" xfId="26882"/>
    <cellStyle name="40% - Accent6 31 3" xfId="6461"/>
    <cellStyle name="40% - Accent6 31 3 2" xfId="6462"/>
    <cellStyle name="40% - Accent6 31 3 2 2" xfId="41292"/>
    <cellStyle name="40% - Accent6 31 3 3" xfId="41293"/>
    <cellStyle name="40% - Accent6 31 3_Rate Case Accrual Accounts" xfId="26883"/>
    <cellStyle name="40% - Accent6 31 4" xfId="6463"/>
    <cellStyle name="40% - Accent6 31 4 2" xfId="41294"/>
    <cellStyle name="40% - Accent6 31 5" xfId="6464"/>
    <cellStyle name="40% - Accent6 31 5 2" xfId="41295"/>
    <cellStyle name="40% - Accent6 31 6" xfId="41296"/>
    <cellStyle name="40% - Accent6 31_Rate Case Accrual Accounts" xfId="26884"/>
    <cellStyle name="40% - Accent6 32" xfId="6465"/>
    <cellStyle name="40% - Accent6 32 2" xfId="6466"/>
    <cellStyle name="40% - Accent6 32 2 2" xfId="6467"/>
    <cellStyle name="40% - Accent6 32 2 2 2" xfId="6468"/>
    <cellStyle name="40% - Accent6 32 2 2 2 2" xfId="41297"/>
    <cellStyle name="40% - Accent6 32 2 2 3" xfId="41298"/>
    <cellStyle name="40% - Accent6 32 2 2_Rate Case Accrual Accounts" xfId="26885"/>
    <cellStyle name="40% - Accent6 32 2 3" xfId="6469"/>
    <cellStyle name="40% - Accent6 32 2 3 2" xfId="41299"/>
    <cellStyle name="40% - Accent6 32 2 4" xfId="41300"/>
    <cellStyle name="40% - Accent6 32 2_Rate Case Accrual Accounts" xfId="26886"/>
    <cellStyle name="40% - Accent6 32 3" xfId="6470"/>
    <cellStyle name="40% - Accent6 32 3 2" xfId="6471"/>
    <cellStyle name="40% - Accent6 32 3 2 2" xfId="41301"/>
    <cellStyle name="40% - Accent6 32 3 3" xfId="41302"/>
    <cellStyle name="40% - Accent6 32 3_Rate Case Accrual Accounts" xfId="26887"/>
    <cellStyle name="40% - Accent6 32 4" xfId="6472"/>
    <cellStyle name="40% - Accent6 32 4 2" xfId="41303"/>
    <cellStyle name="40% - Accent6 32 5" xfId="6473"/>
    <cellStyle name="40% - Accent6 32 5 2" xfId="41304"/>
    <cellStyle name="40% - Accent6 32 6" xfId="41305"/>
    <cellStyle name="40% - Accent6 32_Rate Case Accrual Accounts" xfId="26888"/>
    <cellStyle name="40% - Accent6 33" xfId="6474"/>
    <cellStyle name="40% - Accent6 33 2" xfId="6475"/>
    <cellStyle name="40% - Accent6 33 2 2" xfId="6476"/>
    <cellStyle name="40% - Accent6 33 2 2 2" xfId="6477"/>
    <cellStyle name="40% - Accent6 33 2 2 2 2" xfId="41306"/>
    <cellStyle name="40% - Accent6 33 2 2 3" xfId="41307"/>
    <cellStyle name="40% - Accent6 33 2 2_Rate Case Accrual Accounts" xfId="26889"/>
    <cellStyle name="40% - Accent6 33 2 3" xfId="6478"/>
    <cellStyle name="40% - Accent6 33 2 3 2" xfId="41308"/>
    <cellStyle name="40% - Accent6 33 2 4" xfId="41309"/>
    <cellStyle name="40% - Accent6 33 2_Rate Case Accrual Accounts" xfId="26890"/>
    <cellStyle name="40% - Accent6 33 3" xfId="6479"/>
    <cellStyle name="40% - Accent6 33 3 2" xfId="6480"/>
    <cellStyle name="40% - Accent6 33 3 2 2" xfId="41310"/>
    <cellStyle name="40% - Accent6 33 3 3" xfId="41311"/>
    <cellStyle name="40% - Accent6 33 3_Rate Case Accrual Accounts" xfId="26891"/>
    <cellStyle name="40% - Accent6 33 4" xfId="6481"/>
    <cellStyle name="40% - Accent6 33 4 2" xfId="41312"/>
    <cellStyle name="40% - Accent6 33 5" xfId="6482"/>
    <cellStyle name="40% - Accent6 33 5 2" xfId="41313"/>
    <cellStyle name="40% - Accent6 33 6" xfId="41314"/>
    <cellStyle name="40% - Accent6 33_Rate Case Accrual Accounts" xfId="26892"/>
    <cellStyle name="40% - Accent6 34" xfId="6483"/>
    <cellStyle name="40% - Accent6 34 2" xfId="6484"/>
    <cellStyle name="40% - Accent6 34 2 2" xfId="6485"/>
    <cellStyle name="40% - Accent6 34 2 2 2" xfId="41315"/>
    <cellStyle name="40% - Accent6 34 2 3" xfId="41316"/>
    <cellStyle name="40% - Accent6 34 2_Rate Case Accrual Accounts" xfId="26893"/>
    <cellStyle name="40% - Accent6 34 3" xfId="6486"/>
    <cellStyle name="40% - Accent6 34 3 2" xfId="41317"/>
    <cellStyle name="40% - Accent6 34 4" xfId="41318"/>
    <cellStyle name="40% - Accent6 34_Rate Case Accrual Accounts" xfId="26894"/>
    <cellStyle name="40% - Accent6 35" xfId="6487"/>
    <cellStyle name="40% - Accent6 35 2" xfId="6488"/>
    <cellStyle name="40% - Accent6 35 2 2" xfId="6489"/>
    <cellStyle name="40% - Accent6 35 2 2 2" xfId="41319"/>
    <cellStyle name="40% - Accent6 35 2 3" xfId="41320"/>
    <cellStyle name="40% - Accent6 35 2_Rate Case Accrual Accounts" xfId="26895"/>
    <cellStyle name="40% - Accent6 35 3" xfId="6490"/>
    <cellStyle name="40% - Accent6 35 3 2" xfId="41321"/>
    <cellStyle name="40% - Accent6 35 4" xfId="41322"/>
    <cellStyle name="40% - Accent6 35_Rate Case Accrual Accounts" xfId="26896"/>
    <cellStyle name="40% - Accent6 36" xfId="6491"/>
    <cellStyle name="40% - Accent6 36 2" xfId="6492"/>
    <cellStyle name="40% - Accent6 36 2 2" xfId="6493"/>
    <cellStyle name="40% - Accent6 36 2 2 2" xfId="41323"/>
    <cellStyle name="40% - Accent6 36 2 3" xfId="41324"/>
    <cellStyle name="40% - Accent6 36 2_Rate Case Accrual Accounts" xfId="26897"/>
    <cellStyle name="40% - Accent6 36 3" xfId="6494"/>
    <cellStyle name="40% - Accent6 36 3 2" xfId="41325"/>
    <cellStyle name="40% - Accent6 36 4" xfId="41326"/>
    <cellStyle name="40% - Accent6 36_Rate Case Accrual Accounts" xfId="26898"/>
    <cellStyle name="40% - Accent6 37" xfId="6495"/>
    <cellStyle name="40% - Accent6 37 2" xfId="6496"/>
    <cellStyle name="40% - Accent6 37 2 2" xfId="6497"/>
    <cellStyle name="40% - Accent6 37 2 2 2" xfId="41327"/>
    <cellStyle name="40% - Accent6 37 2 3" xfId="41328"/>
    <cellStyle name="40% - Accent6 37 2_Rate Case Accrual Accounts" xfId="26899"/>
    <cellStyle name="40% - Accent6 37 3" xfId="6498"/>
    <cellStyle name="40% - Accent6 37 3 2" xfId="41329"/>
    <cellStyle name="40% - Accent6 37 4" xfId="41330"/>
    <cellStyle name="40% - Accent6 37_Rate Case Accrual Accounts" xfId="26900"/>
    <cellStyle name="40% - Accent6 38" xfId="6499"/>
    <cellStyle name="40% - Accent6 38 2" xfId="6500"/>
    <cellStyle name="40% - Accent6 38 2 2" xfId="6501"/>
    <cellStyle name="40% - Accent6 38 2 2 2" xfId="41331"/>
    <cellStyle name="40% - Accent6 38 2 3" xfId="41332"/>
    <cellStyle name="40% - Accent6 38 2_Rate Case Accrual Accounts" xfId="26901"/>
    <cellStyle name="40% - Accent6 38 3" xfId="6502"/>
    <cellStyle name="40% - Accent6 38 3 2" xfId="41333"/>
    <cellStyle name="40% - Accent6 38 4" xfId="41334"/>
    <cellStyle name="40% - Accent6 38_Rate Case Accrual Accounts" xfId="26902"/>
    <cellStyle name="40% - Accent6 39" xfId="6503"/>
    <cellStyle name="40% - Accent6 39 2" xfId="6504"/>
    <cellStyle name="40% - Accent6 39 2 2" xfId="6505"/>
    <cellStyle name="40% - Accent6 39 2 2 2" xfId="41335"/>
    <cellStyle name="40% - Accent6 39 2 3" xfId="41336"/>
    <cellStyle name="40% - Accent6 39 2_Rate Case Accrual Accounts" xfId="26903"/>
    <cellStyle name="40% - Accent6 39 3" xfId="6506"/>
    <cellStyle name="40% - Accent6 39 3 2" xfId="41337"/>
    <cellStyle name="40% - Accent6 39 4" xfId="41338"/>
    <cellStyle name="40% - Accent6 39_Rate Case Accrual Accounts" xfId="26904"/>
    <cellStyle name="40% - Accent6 4" xfId="6507"/>
    <cellStyle name="40% - Accent6 4 10" xfId="41339"/>
    <cellStyle name="40% - Accent6 4 2" xfId="6508"/>
    <cellStyle name="40% - Accent6 4 2 2" xfId="6509"/>
    <cellStyle name="40% - Accent6 4 2 2 2" xfId="6510"/>
    <cellStyle name="40% - Accent6 4 2 2 2 2" xfId="41340"/>
    <cellStyle name="40% - Accent6 4 2 2 3" xfId="41341"/>
    <cellStyle name="40% - Accent6 4 2 2_Rate Case Accrual Accounts" xfId="26905"/>
    <cellStyle name="40% - Accent6 4 2 3" xfId="6511"/>
    <cellStyle name="40% - Accent6 4 2 3 2" xfId="41342"/>
    <cellStyle name="40% - Accent6 4 2 4" xfId="6512"/>
    <cellStyle name="40% - Accent6 4 2 4 2" xfId="41343"/>
    <cellStyle name="40% - Accent6 4 2 5" xfId="41344"/>
    <cellStyle name="40% - Accent6 4 2_Basis Info" xfId="6513"/>
    <cellStyle name="40% - Accent6 4 3" xfId="6514"/>
    <cellStyle name="40% - Accent6 4 3 2" xfId="41345"/>
    <cellStyle name="40% - Accent6 4 4" xfId="6515"/>
    <cellStyle name="40% - Accent6 4 4 2" xfId="6516"/>
    <cellStyle name="40% - Accent6 4 4 2 2" xfId="41346"/>
    <cellStyle name="40% - Accent6 4 4 3" xfId="6517"/>
    <cellStyle name="40% - Accent6 4 4 3 2" xfId="41347"/>
    <cellStyle name="40% - Accent6 4 4 4" xfId="41348"/>
    <cellStyle name="40% - Accent6 4 4_Rate Case Accrual Accounts" xfId="26906"/>
    <cellStyle name="40% - Accent6 4 5" xfId="6518"/>
    <cellStyle name="40% - Accent6 4 5 2" xfId="41349"/>
    <cellStyle name="40% - Accent6 4 6" xfId="6519"/>
    <cellStyle name="40% - Accent6 4 6 2" xfId="41350"/>
    <cellStyle name="40% - Accent6 4 7" xfId="6520"/>
    <cellStyle name="40% - Accent6 4 7 2" xfId="41351"/>
    <cellStyle name="40% - Accent6 4 8" xfId="6521"/>
    <cellStyle name="40% - Accent6 4 8 2" xfId="41352"/>
    <cellStyle name="40% - Accent6 4 9" xfId="6522"/>
    <cellStyle name="40% - Accent6 4 9 2" xfId="41353"/>
    <cellStyle name="40% - Accent6 4_Cap Software Basis Adj" xfId="6523"/>
    <cellStyle name="40% - Accent6 40" xfId="6524"/>
    <cellStyle name="40% - Accent6 40 2" xfId="6525"/>
    <cellStyle name="40% - Accent6 40 2 2" xfId="6526"/>
    <cellStyle name="40% - Accent6 40 2 2 2" xfId="41354"/>
    <cellStyle name="40% - Accent6 40 2 3" xfId="41355"/>
    <cellStyle name="40% - Accent6 40 2_Rate Case Accrual Accounts" xfId="26907"/>
    <cellStyle name="40% - Accent6 40 3" xfId="6527"/>
    <cellStyle name="40% - Accent6 40 3 2" xfId="41356"/>
    <cellStyle name="40% - Accent6 40 4" xfId="41357"/>
    <cellStyle name="40% - Accent6 40_Rate Case Accrual Accounts" xfId="26908"/>
    <cellStyle name="40% - Accent6 41" xfId="6528"/>
    <cellStyle name="40% - Accent6 41 2" xfId="6529"/>
    <cellStyle name="40% - Accent6 41 2 2" xfId="6530"/>
    <cellStyle name="40% - Accent6 41 2 2 2" xfId="41358"/>
    <cellStyle name="40% - Accent6 41 2 3" xfId="41359"/>
    <cellStyle name="40% - Accent6 41 2_Rate Case Accrual Accounts" xfId="26909"/>
    <cellStyle name="40% - Accent6 41 3" xfId="6531"/>
    <cellStyle name="40% - Accent6 41 3 2" xfId="41360"/>
    <cellStyle name="40% - Accent6 41 4" xfId="41361"/>
    <cellStyle name="40% - Accent6 41_Rate Case Accrual Accounts" xfId="26910"/>
    <cellStyle name="40% - Accent6 42" xfId="6532"/>
    <cellStyle name="40% - Accent6 42 2" xfId="6533"/>
    <cellStyle name="40% - Accent6 42 2 2" xfId="6534"/>
    <cellStyle name="40% - Accent6 42 2 2 2" xfId="41362"/>
    <cellStyle name="40% - Accent6 42 2 3" xfId="41363"/>
    <cellStyle name="40% - Accent6 42 2_Rate Case Accrual Accounts" xfId="26911"/>
    <cellStyle name="40% - Accent6 42 3" xfId="6535"/>
    <cellStyle name="40% - Accent6 42 3 2" xfId="41364"/>
    <cellStyle name="40% - Accent6 42 4" xfId="41365"/>
    <cellStyle name="40% - Accent6 42_Rate Case Accrual Accounts" xfId="26912"/>
    <cellStyle name="40% - Accent6 43" xfId="6536"/>
    <cellStyle name="40% - Accent6 43 2" xfId="6537"/>
    <cellStyle name="40% - Accent6 43 2 2" xfId="6538"/>
    <cellStyle name="40% - Accent6 43 2 2 2" xfId="41366"/>
    <cellStyle name="40% - Accent6 43 2 3" xfId="41367"/>
    <cellStyle name="40% - Accent6 43 2_Rate Case Accrual Accounts" xfId="26913"/>
    <cellStyle name="40% - Accent6 43 3" xfId="6539"/>
    <cellStyle name="40% - Accent6 43 3 2" xfId="41368"/>
    <cellStyle name="40% - Accent6 43 4" xfId="41369"/>
    <cellStyle name="40% - Accent6 43_Rate Case Accrual Accounts" xfId="26914"/>
    <cellStyle name="40% - Accent6 44" xfId="6540"/>
    <cellStyle name="40% - Accent6 44 2" xfId="6541"/>
    <cellStyle name="40% - Accent6 44 2 2" xfId="6542"/>
    <cellStyle name="40% - Accent6 44 2 2 2" xfId="6543"/>
    <cellStyle name="40% - Accent6 44 2 2_Rate Case Accrual Accounts" xfId="26915"/>
    <cellStyle name="40% - Accent6 44 2 3" xfId="41370"/>
    <cellStyle name="40% - Accent6 44 2_Rate Case Accrual Accounts" xfId="26916"/>
    <cellStyle name="40% - Accent6 44 3" xfId="6544"/>
    <cellStyle name="40% - Accent6 44 3 2" xfId="6545"/>
    <cellStyle name="40% - Accent6 44 3_Rate Case Accrual Accounts" xfId="26917"/>
    <cellStyle name="40% - Accent6 44 4" xfId="41371"/>
    <cellStyle name="40% - Accent6 44_Rate Case Accrual Accounts" xfId="26918"/>
    <cellStyle name="40% - Accent6 45" xfId="6546"/>
    <cellStyle name="40% - Accent6 45 2" xfId="6547"/>
    <cellStyle name="40% - Accent6 45 2 2" xfId="6548"/>
    <cellStyle name="40% - Accent6 45 2 2 2" xfId="6549"/>
    <cellStyle name="40% - Accent6 45 2 2_Rate Case Accrual Accounts" xfId="26919"/>
    <cellStyle name="40% - Accent6 45 2 3" xfId="41372"/>
    <cellStyle name="40% - Accent6 45 2_Rate Case Accrual Accounts" xfId="26920"/>
    <cellStyle name="40% - Accent6 45 3" xfId="6550"/>
    <cellStyle name="40% - Accent6 45 3 2" xfId="6551"/>
    <cellStyle name="40% - Accent6 45 3_Rate Case Accrual Accounts" xfId="26921"/>
    <cellStyle name="40% - Accent6 45 4" xfId="41373"/>
    <cellStyle name="40% - Accent6 45_Rate Case Accrual Accounts" xfId="26922"/>
    <cellStyle name="40% - Accent6 46" xfId="6552"/>
    <cellStyle name="40% - Accent6 46 2" xfId="6553"/>
    <cellStyle name="40% - Accent6 46 2 2" xfId="6554"/>
    <cellStyle name="40% - Accent6 46 2 2 2" xfId="6555"/>
    <cellStyle name="40% - Accent6 46 2 2_Rate Case Accrual Accounts" xfId="26923"/>
    <cellStyle name="40% - Accent6 46 2 3" xfId="41374"/>
    <cellStyle name="40% - Accent6 46 2_Rate Case Accrual Accounts" xfId="26924"/>
    <cellStyle name="40% - Accent6 46 3" xfId="6556"/>
    <cellStyle name="40% - Accent6 46 3 2" xfId="6557"/>
    <cellStyle name="40% - Accent6 46 3_Rate Case Accrual Accounts" xfId="26925"/>
    <cellStyle name="40% - Accent6 46 4" xfId="41375"/>
    <cellStyle name="40% - Accent6 46_Rate Case Accrual Accounts" xfId="26926"/>
    <cellStyle name="40% - Accent6 47" xfId="6558"/>
    <cellStyle name="40% - Accent6 47 2" xfId="6559"/>
    <cellStyle name="40% - Accent6 47 2 2" xfId="6560"/>
    <cellStyle name="40% - Accent6 47 2 2 2" xfId="6561"/>
    <cellStyle name="40% - Accent6 47 2 2_Rate Case Accrual Accounts" xfId="26927"/>
    <cellStyle name="40% - Accent6 47 2 3" xfId="41376"/>
    <cellStyle name="40% - Accent6 47 2_Rate Case Accrual Accounts" xfId="26928"/>
    <cellStyle name="40% - Accent6 47 3" xfId="6562"/>
    <cellStyle name="40% - Accent6 47 3 2" xfId="6563"/>
    <cellStyle name="40% - Accent6 47 3_Rate Case Accrual Accounts" xfId="26929"/>
    <cellStyle name="40% - Accent6 47 4" xfId="41377"/>
    <cellStyle name="40% - Accent6 47_Rate Case Accrual Accounts" xfId="26930"/>
    <cellStyle name="40% - Accent6 48" xfId="6564"/>
    <cellStyle name="40% - Accent6 48 2" xfId="6565"/>
    <cellStyle name="40% - Accent6 48 2 2" xfId="6566"/>
    <cellStyle name="40% - Accent6 48 2 2 2" xfId="6567"/>
    <cellStyle name="40% - Accent6 48 2 2_Rate Case Accrual Accounts" xfId="26931"/>
    <cellStyle name="40% - Accent6 48 2 3" xfId="41378"/>
    <cellStyle name="40% - Accent6 48 2_Rate Case Accrual Accounts" xfId="26932"/>
    <cellStyle name="40% - Accent6 48 3" xfId="6568"/>
    <cellStyle name="40% - Accent6 48 3 2" xfId="6569"/>
    <cellStyle name="40% - Accent6 48 3_Rate Case Accrual Accounts" xfId="26933"/>
    <cellStyle name="40% - Accent6 48 4" xfId="41379"/>
    <cellStyle name="40% - Accent6 48_Rate Case Accrual Accounts" xfId="26934"/>
    <cellStyle name="40% - Accent6 49" xfId="6570"/>
    <cellStyle name="40% - Accent6 49 2" xfId="6571"/>
    <cellStyle name="40% - Accent6 49 2 2" xfId="6572"/>
    <cellStyle name="40% - Accent6 49 2 2 2" xfId="6573"/>
    <cellStyle name="40% - Accent6 49 2 2_Rate Case Accrual Accounts" xfId="26935"/>
    <cellStyle name="40% - Accent6 49 2 3" xfId="41380"/>
    <cellStyle name="40% - Accent6 49 2_Rate Case Accrual Accounts" xfId="26936"/>
    <cellStyle name="40% - Accent6 49 3" xfId="6574"/>
    <cellStyle name="40% - Accent6 49 3 2" xfId="6575"/>
    <cellStyle name="40% - Accent6 49 3_Rate Case Accrual Accounts" xfId="26937"/>
    <cellStyle name="40% - Accent6 49 4" xfId="41381"/>
    <cellStyle name="40% - Accent6 49_Rate Case Accrual Accounts" xfId="26938"/>
    <cellStyle name="40% - Accent6 5" xfId="6576"/>
    <cellStyle name="40% - Accent6 5 2" xfId="6577"/>
    <cellStyle name="40% - Accent6 5 2 2" xfId="6578"/>
    <cellStyle name="40% - Accent6 5 2 2 2" xfId="6579"/>
    <cellStyle name="40% - Accent6 5 2 2 2 2" xfId="6580"/>
    <cellStyle name="40% - Accent6 5 2 2 2_Rate Case Accrual Accounts" xfId="26939"/>
    <cellStyle name="40% - Accent6 5 2 2 3" xfId="41382"/>
    <cellStyle name="40% - Accent6 5 2 2_Rate Case Accrual Accounts" xfId="26940"/>
    <cellStyle name="40% - Accent6 5 2 3" xfId="6581"/>
    <cellStyle name="40% - Accent6 5 2 3 2" xfId="6582"/>
    <cellStyle name="40% - Accent6 5 2 3 2 2" xfId="6583"/>
    <cellStyle name="40% - Accent6 5 2 3 2_Rate Case Accrual Accounts" xfId="26941"/>
    <cellStyle name="40% - Accent6 5 2 3 3" xfId="41383"/>
    <cellStyle name="40% - Accent6 5 2 3_Rate Case Accrual Accounts" xfId="26942"/>
    <cellStyle name="40% - Accent6 5 2 4" xfId="6584"/>
    <cellStyle name="40% - Accent6 5 2 4 2" xfId="6585"/>
    <cellStyle name="40% - Accent6 5 2 4_Rate Case Accrual Accounts" xfId="26943"/>
    <cellStyle name="40% - Accent6 5 2 5" xfId="41384"/>
    <cellStyle name="40% - Accent6 5 2_Rate Case Accrual Accounts" xfId="26944"/>
    <cellStyle name="40% - Accent6 5 3" xfId="6586"/>
    <cellStyle name="40% - Accent6 5 3 2" xfId="6587"/>
    <cellStyle name="40% - Accent6 5 3 2 2" xfId="6588"/>
    <cellStyle name="40% - Accent6 5 3 2_Rate Case Accrual Accounts" xfId="26945"/>
    <cellStyle name="40% - Accent6 5 3 3" xfId="41385"/>
    <cellStyle name="40% - Accent6 5 3_Rate Case Accrual Accounts" xfId="26946"/>
    <cellStyle name="40% - Accent6 5 4" xfId="6589"/>
    <cellStyle name="40% - Accent6 5 4 2" xfId="6590"/>
    <cellStyle name="40% - Accent6 5 4 2 2" xfId="41386"/>
    <cellStyle name="40% - Accent6 5 4 3" xfId="6591"/>
    <cellStyle name="40% - Accent6 5 4_Rate Case Accrual Accounts" xfId="26947"/>
    <cellStyle name="40% - Accent6 5 5" xfId="6592"/>
    <cellStyle name="40% - Accent6 5 5 2" xfId="41387"/>
    <cellStyle name="40% - Accent6 5 6" xfId="41388"/>
    <cellStyle name="40% - Accent6 5_Cap Software Basis Adj" xfId="6593"/>
    <cellStyle name="40% - Accent6 50" xfId="6594"/>
    <cellStyle name="40% - Accent6 50 2" xfId="6595"/>
    <cellStyle name="40% - Accent6 50 2 2" xfId="6596"/>
    <cellStyle name="40% - Accent6 50 2 2 2" xfId="6597"/>
    <cellStyle name="40% - Accent6 50 2 2_Rate Case Accrual Accounts" xfId="26948"/>
    <cellStyle name="40% - Accent6 50 2 3" xfId="41389"/>
    <cellStyle name="40% - Accent6 50 2_Rate Case Accrual Accounts" xfId="26949"/>
    <cellStyle name="40% - Accent6 50 3" xfId="6598"/>
    <cellStyle name="40% - Accent6 50 3 2" xfId="6599"/>
    <cellStyle name="40% - Accent6 50 3_Rate Case Accrual Accounts" xfId="26950"/>
    <cellStyle name="40% - Accent6 50 4" xfId="41390"/>
    <cellStyle name="40% - Accent6 50_Rate Case Accrual Accounts" xfId="26951"/>
    <cellStyle name="40% - Accent6 51" xfId="6600"/>
    <cellStyle name="40% - Accent6 51 2" xfId="6601"/>
    <cellStyle name="40% - Accent6 51 2 2" xfId="6602"/>
    <cellStyle name="40% - Accent6 51 2 2 2" xfId="6603"/>
    <cellStyle name="40% - Accent6 51 2 2_Rate Case Accrual Accounts" xfId="26952"/>
    <cellStyle name="40% - Accent6 51 2 3" xfId="41391"/>
    <cellStyle name="40% - Accent6 51 2_Rate Case Accrual Accounts" xfId="26953"/>
    <cellStyle name="40% - Accent6 51 3" xfId="6604"/>
    <cellStyle name="40% - Accent6 51 3 2" xfId="6605"/>
    <cellStyle name="40% - Accent6 51 3_Rate Case Accrual Accounts" xfId="26954"/>
    <cellStyle name="40% - Accent6 51 4" xfId="41392"/>
    <cellStyle name="40% - Accent6 51_Rate Case Accrual Accounts" xfId="26955"/>
    <cellStyle name="40% - Accent6 52" xfId="6606"/>
    <cellStyle name="40% - Accent6 52 2" xfId="6607"/>
    <cellStyle name="40% - Accent6 52 2 2" xfId="6608"/>
    <cellStyle name="40% - Accent6 52 2 2 2" xfId="6609"/>
    <cellStyle name="40% - Accent6 52 2 2_Rate Case Accrual Accounts" xfId="26956"/>
    <cellStyle name="40% - Accent6 52 2 3" xfId="41393"/>
    <cellStyle name="40% - Accent6 52 2_Rate Case Accrual Accounts" xfId="26957"/>
    <cellStyle name="40% - Accent6 52 3" xfId="6610"/>
    <cellStyle name="40% - Accent6 52 3 2" xfId="6611"/>
    <cellStyle name="40% - Accent6 52 3_Rate Case Accrual Accounts" xfId="26958"/>
    <cellStyle name="40% - Accent6 52 4" xfId="41394"/>
    <cellStyle name="40% - Accent6 52_Rate Case Accrual Accounts" xfId="26959"/>
    <cellStyle name="40% - Accent6 53" xfId="6612"/>
    <cellStyle name="40% - Accent6 53 2" xfId="6613"/>
    <cellStyle name="40% - Accent6 53 2 2" xfId="6614"/>
    <cellStyle name="40% - Accent6 53 2 2 2" xfId="6615"/>
    <cellStyle name="40% - Accent6 53 2 2_Rate Case Accrual Accounts" xfId="26960"/>
    <cellStyle name="40% - Accent6 53 2 3" xfId="41395"/>
    <cellStyle name="40% - Accent6 53 2_Rate Case Accrual Accounts" xfId="26961"/>
    <cellStyle name="40% - Accent6 53 3" xfId="6616"/>
    <cellStyle name="40% - Accent6 53 3 2" xfId="6617"/>
    <cellStyle name="40% - Accent6 53 3_Rate Case Accrual Accounts" xfId="26962"/>
    <cellStyle name="40% - Accent6 53 4" xfId="41396"/>
    <cellStyle name="40% - Accent6 53_Rate Case Accrual Accounts" xfId="26963"/>
    <cellStyle name="40% - Accent6 54" xfId="6618"/>
    <cellStyle name="40% - Accent6 54 2" xfId="6619"/>
    <cellStyle name="40% - Accent6 54 2 2" xfId="6620"/>
    <cellStyle name="40% - Accent6 54 2 2 2" xfId="6621"/>
    <cellStyle name="40% - Accent6 54 2 2_Rate Case Accrual Accounts" xfId="26964"/>
    <cellStyle name="40% - Accent6 54 2 3" xfId="41397"/>
    <cellStyle name="40% - Accent6 54 2_Rate Case Accrual Accounts" xfId="26965"/>
    <cellStyle name="40% - Accent6 54 3" xfId="6622"/>
    <cellStyle name="40% - Accent6 54 3 2" xfId="6623"/>
    <cellStyle name="40% - Accent6 54 3_Rate Case Accrual Accounts" xfId="26966"/>
    <cellStyle name="40% - Accent6 54 4" xfId="41398"/>
    <cellStyle name="40% - Accent6 54_Rate Case Accrual Accounts" xfId="26967"/>
    <cellStyle name="40% - Accent6 55" xfId="6624"/>
    <cellStyle name="40% - Accent6 55 2" xfId="6625"/>
    <cellStyle name="40% - Accent6 55 2 2" xfId="6626"/>
    <cellStyle name="40% - Accent6 55 2 2 2" xfId="6627"/>
    <cellStyle name="40% - Accent6 55 2 2_Rate Case Accrual Accounts" xfId="26968"/>
    <cellStyle name="40% - Accent6 55 2 3" xfId="41399"/>
    <cellStyle name="40% - Accent6 55 2_Rate Case Accrual Accounts" xfId="26969"/>
    <cellStyle name="40% - Accent6 55 3" xfId="6628"/>
    <cellStyle name="40% - Accent6 55 3 2" xfId="6629"/>
    <cellStyle name="40% - Accent6 55 3_Rate Case Accrual Accounts" xfId="26970"/>
    <cellStyle name="40% - Accent6 55 4" xfId="41400"/>
    <cellStyle name="40% - Accent6 55_Rate Case Accrual Accounts" xfId="26971"/>
    <cellStyle name="40% - Accent6 56" xfId="6630"/>
    <cellStyle name="40% - Accent6 56 2" xfId="6631"/>
    <cellStyle name="40% - Accent6 56 2 2" xfId="6632"/>
    <cellStyle name="40% - Accent6 56 2 2 2" xfId="6633"/>
    <cellStyle name="40% - Accent6 56 2 2_Rate Case Accrual Accounts" xfId="26972"/>
    <cellStyle name="40% - Accent6 56 2 3" xfId="41401"/>
    <cellStyle name="40% - Accent6 56 2_Rate Case Accrual Accounts" xfId="26973"/>
    <cellStyle name="40% - Accent6 56 3" xfId="6634"/>
    <cellStyle name="40% - Accent6 56 3 2" xfId="6635"/>
    <cellStyle name="40% - Accent6 56 3_Rate Case Accrual Accounts" xfId="26974"/>
    <cellStyle name="40% - Accent6 56 4" xfId="41402"/>
    <cellStyle name="40% - Accent6 56_Rate Case Accrual Accounts" xfId="26975"/>
    <cellStyle name="40% - Accent6 57" xfId="6636"/>
    <cellStyle name="40% - Accent6 57 2" xfId="6637"/>
    <cellStyle name="40% - Accent6 57 2 2" xfId="6638"/>
    <cellStyle name="40% - Accent6 57 2_Rate Case Accrual Accounts" xfId="26976"/>
    <cellStyle name="40% - Accent6 57 3" xfId="41403"/>
    <cellStyle name="40% - Accent6 57_Rate Case Accrual Accounts" xfId="26977"/>
    <cellStyle name="40% - Accent6 58" xfId="6639"/>
    <cellStyle name="40% - Accent6 58 2" xfId="6640"/>
    <cellStyle name="40% - Accent6 58 2 2" xfId="6641"/>
    <cellStyle name="40% - Accent6 58 2_Rate Case Accrual Accounts" xfId="26978"/>
    <cellStyle name="40% - Accent6 58 3" xfId="41404"/>
    <cellStyle name="40% - Accent6 58_Rate Case Accrual Accounts" xfId="26979"/>
    <cellStyle name="40% - Accent6 59" xfId="6642"/>
    <cellStyle name="40% - Accent6 59 2" xfId="6643"/>
    <cellStyle name="40% - Accent6 59 2 2" xfId="6644"/>
    <cellStyle name="40% - Accent6 59 2_Rate Case Accrual Accounts" xfId="26980"/>
    <cellStyle name="40% - Accent6 59 3" xfId="41405"/>
    <cellStyle name="40% - Accent6 59_Rate Case Accrual Accounts" xfId="26981"/>
    <cellStyle name="40% - Accent6 6" xfId="6645"/>
    <cellStyle name="40% - Accent6 6 2" xfId="6646"/>
    <cellStyle name="40% - Accent6 6 2 2" xfId="6647"/>
    <cellStyle name="40% - Accent6 6 2 2 2" xfId="6648"/>
    <cellStyle name="40% - Accent6 6 2 2 2 2" xfId="6649"/>
    <cellStyle name="40% - Accent6 6 2 2 2 2 2" xfId="6650"/>
    <cellStyle name="40% - Accent6 6 2 2 2 2_Rate Case Accrual Accounts" xfId="26982"/>
    <cellStyle name="40% - Accent6 6 2 2 2 3" xfId="41406"/>
    <cellStyle name="40% - Accent6 6 2 2 2_Rate Case Accrual Accounts" xfId="26983"/>
    <cellStyle name="40% - Accent6 6 2 2 3" xfId="6651"/>
    <cellStyle name="40% - Accent6 6 2 2 3 2" xfId="6652"/>
    <cellStyle name="40% - Accent6 6 2 2 3_Rate Case Accrual Accounts" xfId="26984"/>
    <cellStyle name="40% - Accent6 6 2 2 4" xfId="41407"/>
    <cellStyle name="40% - Accent6 6 2 2_Rate Case Accrual Accounts" xfId="26985"/>
    <cellStyle name="40% - Accent6 6 2 3" xfId="6653"/>
    <cellStyle name="40% - Accent6 6 2 3 2" xfId="6654"/>
    <cellStyle name="40% - Accent6 6 2 3 2 2" xfId="6655"/>
    <cellStyle name="40% - Accent6 6 2 3 2 2 2" xfId="6656"/>
    <cellStyle name="40% - Accent6 6 2 3 2 2_Rate Case Accrual Accounts" xfId="26986"/>
    <cellStyle name="40% - Accent6 6 2 3 2 3" xfId="41408"/>
    <cellStyle name="40% - Accent6 6 2 3 2_Rate Case Accrual Accounts" xfId="26987"/>
    <cellStyle name="40% - Accent6 6 2 3 3" xfId="6657"/>
    <cellStyle name="40% - Accent6 6 2 3 3 2" xfId="6658"/>
    <cellStyle name="40% - Accent6 6 2 3 3_Rate Case Accrual Accounts" xfId="26988"/>
    <cellStyle name="40% - Accent6 6 2 3 4" xfId="41409"/>
    <cellStyle name="40% - Accent6 6 2 3_Rate Case Accrual Accounts" xfId="26989"/>
    <cellStyle name="40% - Accent6 6 2 4" xfId="6659"/>
    <cellStyle name="40% - Accent6 6 2 4 2" xfId="6660"/>
    <cellStyle name="40% - Accent6 6 2 4 2 2" xfId="6661"/>
    <cellStyle name="40% - Accent6 6 2 4 2_Rate Case Accrual Accounts" xfId="26990"/>
    <cellStyle name="40% - Accent6 6 2 4 3" xfId="41410"/>
    <cellStyle name="40% - Accent6 6 2 4_Rate Case Accrual Accounts" xfId="26991"/>
    <cellStyle name="40% - Accent6 6 2 5" xfId="6662"/>
    <cellStyle name="40% - Accent6 6 2 5 2" xfId="6663"/>
    <cellStyle name="40% - Accent6 6 2 5 2 2" xfId="6664"/>
    <cellStyle name="40% - Accent6 6 2 5 2_Rate Case Accrual Accounts" xfId="26992"/>
    <cellStyle name="40% - Accent6 6 2 5 3" xfId="41411"/>
    <cellStyle name="40% - Accent6 6 2 5_Rate Case Accrual Accounts" xfId="26993"/>
    <cellStyle name="40% - Accent6 6 2 6" xfId="6665"/>
    <cellStyle name="40% - Accent6 6 2 6 2" xfId="6666"/>
    <cellStyle name="40% - Accent6 6 2 6_Rate Case Accrual Accounts" xfId="26994"/>
    <cellStyle name="40% - Accent6 6 2 7" xfId="41412"/>
    <cellStyle name="40% - Accent6 6 2_Basis Info" xfId="6667"/>
    <cellStyle name="40% - Accent6 6 3" xfId="6668"/>
    <cellStyle name="40% - Accent6 6 3 2" xfId="6669"/>
    <cellStyle name="40% - Accent6 6 3 2 2" xfId="6670"/>
    <cellStyle name="40% - Accent6 6 3 2_Rate Case Accrual Accounts" xfId="26995"/>
    <cellStyle name="40% - Accent6 6 3 3" xfId="41413"/>
    <cellStyle name="40% - Accent6 6 3_Rate Case Accrual Accounts" xfId="26996"/>
    <cellStyle name="40% - Accent6 6 4" xfId="6671"/>
    <cellStyle name="40% - Accent6 6 4 2" xfId="6672"/>
    <cellStyle name="40% - Accent6 6 4 2 2" xfId="6673"/>
    <cellStyle name="40% - Accent6 6 4 2 2 2" xfId="6674"/>
    <cellStyle name="40% - Accent6 6 4 2 2_Rate Case Accrual Accounts" xfId="26997"/>
    <cellStyle name="40% - Accent6 6 4 2 3" xfId="41414"/>
    <cellStyle name="40% - Accent6 6 4 2_Rate Case Accrual Accounts" xfId="26998"/>
    <cellStyle name="40% - Accent6 6 4 3" xfId="6675"/>
    <cellStyle name="40% - Accent6 6 4 3 2" xfId="6676"/>
    <cellStyle name="40% - Accent6 6 4 3_Rate Case Accrual Accounts" xfId="26999"/>
    <cellStyle name="40% - Accent6 6 4 4" xfId="41415"/>
    <cellStyle name="40% - Accent6 6 4_Rate Case Accrual Accounts" xfId="27000"/>
    <cellStyle name="40% - Accent6 6 5" xfId="6677"/>
    <cellStyle name="40% - Accent6 6 5 2" xfId="6678"/>
    <cellStyle name="40% - Accent6 6 5_Rate Case Accrual Accounts" xfId="27001"/>
    <cellStyle name="40% - Accent6 6 6" xfId="6679"/>
    <cellStyle name="40% - Accent6 6 6 2" xfId="41416"/>
    <cellStyle name="40% - Accent6 6 7" xfId="6680"/>
    <cellStyle name="40% - Accent6 6 7 2" xfId="41417"/>
    <cellStyle name="40% - Accent6 6 8" xfId="41418"/>
    <cellStyle name="40% - Accent6 6_Rate Case Accrual Accounts" xfId="27002"/>
    <cellStyle name="40% - Accent6 60" xfId="6681"/>
    <cellStyle name="40% - Accent6 60 2" xfId="6682"/>
    <cellStyle name="40% - Accent6 60 2 2" xfId="6683"/>
    <cellStyle name="40% - Accent6 60 2_Rate Case Accrual Accounts" xfId="27003"/>
    <cellStyle name="40% - Accent6 60 3" xfId="41419"/>
    <cellStyle name="40% - Accent6 60_Rate Case Accrual Accounts" xfId="27004"/>
    <cellStyle name="40% - Accent6 61" xfId="6684"/>
    <cellStyle name="40% - Accent6 61 2" xfId="6685"/>
    <cellStyle name="40% - Accent6 61 2 2" xfId="6686"/>
    <cellStyle name="40% - Accent6 61 2_Rate Case Accrual Accounts" xfId="27005"/>
    <cellStyle name="40% - Accent6 61 3" xfId="41420"/>
    <cellStyle name="40% - Accent6 61_Rate Case Accrual Accounts" xfId="27006"/>
    <cellStyle name="40% - Accent6 62" xfId="6687"/>
    <cellStyle name="40% - Accent6 62 2" xfId="6688"/>
    <cellStyle name="40% - Accent6 62 2 2" xfId="6689"/>
    <cellStyle name="40% - Accent6 62 2_Rate Case Accrual Accounts" xfId="27007"/>
    <cellStyle name="40% - Accent6 62 3" xfId="41421"/>
    <cellStyle name="40% - Accent6 62_Rate Case Accrual Accounts" xfId="27008"/>
    <cellStyle name="40% - Accent6 63" xfId="6690"/>
    <cellStyle name="40% - Accent6 63 2" xfId="6691"/>
    <cellStyle name="40% - Accent6 63 2 2" xfId="6692"/>
    <cellStyle name="40% - Accent6 63 2_Rate Case Accrual Accounts" xfId="27009"/>
    <cellStyle name="40% - Accent6 63 3" xfId="41422"/>
    <cellStyle name="40% - Accent6 63_Rate Case Accrual Accounts" xfId="27010"/>
    <cellStyle name="40% - Accent6 64" xfId="6693"/>
    <cellStyle name="40% - Accent6 64 2" xfId="6694"/>
    <cellStyle name="40% - Accent6 64 2 2" xfId="6695"/>
    <cellStyle name="40% - Accent6 64 2_Rate Case Accrual Accounts" xfId="27011"/>
    <cellStyle name="40% - Accent6 64 3" xfId="41423"/>
    <cellStyle name="40% - Accent6 64_Rate Case Accrual Accounts" xfId="27012"/>
    <cellStyle name="40% - Accent6 65" xfId="6696"/>
    <cellStyle name="40% - Accent6 65 2" xfId="6697"/>
    <cellStyle name="40% - Accent6 65 2 2" xfId="6698"/>
    <cellStyle name="40% - Accent6 65 2_Rate Case Accrual Accounts" xfId="27013"/>
    <cellStyle name="40% - Accent6 65 3" xfId="41424"/>
    <cellStyle name="40% - Accent6 65_Rate Case Accrual Accounts" xfId="27014"/>
    <cellStyle name="40% - Accent6 66" xfId="6699"/>
    <cellStyle name="40% - Accent6 66 2" xfId="6700"/>
    <cellStyle name="40% - Accent6 66 2 2" xfId="6701"/>
    <cellStyle name="40% - Accent6 66 2_Rate Case Accrual Accounts" xfId="27015"/>
    <cellStyle name="40% - Accent6 66 3" xfId="41425"/>
    <cellStyle name="40% - Accent6 66_Rate Case Accrual Accounts" xfId="27016"/>
    <cellStyle name="40% - Accent6 67" xfId="6702"/>
    <cellStyle name="40% - Accent6 67 2" xfId="6703"/>
    <cellStyle name="40% - Accent6 67 2 2" xfId="6704"/>
    <cellStyle name="40% - Accent6 67 2_Rate Case Accrual Accounts" xfId="27017"/>
    <cellStyle name="40% - Accent6 67 3" xfId="41426"/>
    <cellStyle name="40% - Accent6 67_Rate Case Accrual Accounts" xfId="27018"/>
    <cellStyle name="40% - Accent6 68" xfId="6705"/>
    <cellStyle name="40% - Accent6 68 2" xfId="6706"/>
    <cellStyle name="40% - Accent6 68 2 2" xfId="6707"/>
    <cellStyle name="40% - Accent6 68 2_Rate Case Accrual Accounts" xfId="27019"/>
    <cellStyle name="40% - Accent6 68 3" xfId="41427"/>
    <cellStyle name="40% - Accent6 68_Rate Case Accrual Accounts" xfId="27020"/>
    <cellStyle name="40% - Accent6 69" xfId="6708"/>
    <cellStyle name="40% - Accent6 69 2" xfId="6709"/>
    <cellStyle name="40% - Accent6 69 2 2" xfId="6710"/>
    <cellStyle name="40% - Accent6 69 2_Rate Case Accrual Accounts" xfId="27021"/>
    <cellStyle name="40% - Accent6 69 3" xfId="41428"/>
    <cellStyle name="40% - Accent6 69_Rate Case Accrual Accounts" xfId="27022"/>
    <cellStyle name="40% - Accent6 7" xfId="6711"/>
    <cellStyle name="40% - Accent6 7 2" xfId="6712"/>
    <cellStyle name="40% - Accent6 7 2 2" xfId="6713"/>
    <cellStyle name="40% - Accent6 7 2 2 2" xfId="6714"/>
    <cellStyle name="40% - Accent6 7 2 2 2 2" xfId="6715"/>
    <cellStyle name="40% - Accent6 7 2 2 2_Rate Case Accrual Accounts" xfId="27023"/>
    <cellStyle name="40% - Accent6 7 2 2 3" xfId="41429"/>
    <cellStyle name="40% - Accent6 7 2 2_Rate Case Accrual Accounts" xfId="27024"/>
    <cellStyle name="40% - Accent6 7 2 3" xfId="6716"/>
    <cellStyle name="40% - Accent6 7 2 3 2" xfId="6717"/>
    <cellStyle name="40% - Accent6 7 2 3 2 2" xfId="6718"/>
    <cellStyle name="40% - Accent6 7 2 3 2_Rate Case Accrual Accounts" xfId="27025"/>
    <cellStyle name="40% - Accent6 7 2 3 3" xfId="41430"/>
    <cellStyle name="40% - Accent6 7 2 3_Rate Case Accrual Accounts" xfId="27026"/>
    <cellStyle name="40% - Accent6 7 2 4" xfId="6719"/>
    <cellStyle name="40% - Accent6 7 2 4 2" xfId="6720"/>
    <cellStyle name="40% - Accent6 7 2 4_Rate Case Accrual Accounts" xfId="27027"/>
    <cellStyle name="40% - Accent6 7 2 5" xfId="41431"/>
    <cellStyle name="40% - Accent6 7 2_Rate Case Accrual Accounts" xfId="27028"/>
    <cellStyle name="40% - Accent6 7 3" xfId="6721"/>
    <cellStyle name="40% - Accent6 7 3 2" xfId="6722"/>
    <cellStyle name="40% - Accent6 7 3 2 2" xfId="6723"/>
    <cellStyle name="40% - Accent6 7 3 2_Rate Case Accrual Accounts" xfId="27029"/>
    <cellStyle name="40% - Accent6 7 3 3" xfId="41432"/>
    <cellStyle name="40% - Accent6 7 3_Rate Case Accrual Accounts" xfId="27030"/>
    <cellStyle name="40% - Accent6 7 4" xfId="6724"/>
    <cellStyle name="40% - Accent6 7 4 2" xfId="6725"/>
    <cellStyle name="40% - Accent6 7 4 2 2" xfId="6726"/>
    <cellStyle name="40% - Accent6 7 4 2 2 2" xfId="6727"/>
    <cellStyle name="40% - Accent6 7 4 2 2_Rate Case Accrual Accounts" xfId="27031"/>
    <cellStyle name="40% - Accent6 7 4 2 3" xfId="41433"/>
    <cellStyle name="40% - Accent6 7 4 2_Rate Case Accrual Accounts" xfId="27032"/>
    <cellStyle name="40% - Accent6 7 4 3" xfId="6728"/>
    <cellStyle name="40% - Accent6 7 4 3 2" xfId="6729"/>
    <cellStyle name="40% - Accent6 7 4 3_Rate Case Accrual Accounts" xfId="27033"/>
    <cellStyle name="40% - Accent6 7 4 4" xfId="41434"/>
    <cellStyle name="40% - Accent6 7 4_Rate Case Accrual Accounts" xfId="27034"/>
    <cellStyle name="40% - Accent6 7 5" xfId="6730"/>
    <cellStyle name="40% - Accent6 7 5 2" xfId="6731"/>
    <cellStyle name="40% - Accent6 7 5_Rate Case Accrual Accounts" xfId="27035"/>
    <cellStyle name="40% - Accent6 7 6" xfId="6732"/>
    <cellStyle name="40% - Accent6 7 6 2" xfId="41435"/>
    <cellStyle name="40% - Accent6 7 7" xfId="41436"/>
    <cellStyle name="40% - Accent6 7_Rate Case Accrual Accounts" xfId="27036"/>
    <cellStyle name="40% - Accent6 70" xfId="6733"/>
    <cellStyle name="40% - Accent6 70 2" xfId="6734"/>
    <cellStyle name="40% - Accent6 70_Rate Case Accrual Accounts" xfId="27037"/>
    <cellStyle name="40% - Accent6 71" xfId="6735"/>
    <cellStyle name="40% - Accent6 71 2" xfId="41437"/>
    <cellStyle name="40% - Accent6 72" xfId="6736"/>
    <cellStyle name="40% - Accent6 72 2" xfId="41438"/>
    <cellStyle name="40% - Accent6 73" xfId="6737"/>
    <cellStyle name="40% - Accent6 73 2" xfId="41439"/>
    <cellStyle name="40% - Accent6 74" xfId="6738"/>
    <cellStyle name="40% - Accent6 74 2" xfId="41440"/>
    <cellStyle name="40% - Accent6 75" xfId="6739"/>
    <cellStyle name="40% - Accent6 75 2" xfId="41441"/>
    <cellStyle name="40% - Accent6 76" xfId="6740"/>
    <cellStyle name="40% - Accent6 76 2" xfId="41442"/>
    <cellStyle name="40% - Accent6 77" xfId="6741"/>
    <cellStyle name="40% - Accent6 77 2" xfId="41443"/>
    <cellStyle name="40% - Accent6 78" xfId="6742"/>
    <cellStyle name="40% - Accent6 78 2" xfId="41444"/>
    <cellStyle name="40% - Accent6 79" xfId="6743"/>
    <cellStyle name="40% - Accent6 79 2" xfId="41445"/>
    <cellStyle name="40% - Accent6 8" xfId="6744"/>
    <cellStyle name="40% - Accent6 8 2" xfId="6745"/>
    <cellStyle name="40% - Accent6 8 2 2" xfId="6746"/>
    <cellStyle name="40% - Accent6 8 2 2 2" xfId="6747"/>
    <cellStyle name="40% - Accent6 8 2 2 2 2" xfId="6748"/>
    <cellStyle name="40% - Accent6 8 2 2 2_Rate Case Accrual Accounts" xfId="27038"/>
    <cellStyle name="40% - Accent6 8 2 2 3" xfId="41446"/>
    <cellStyle name="40% - Accent6 8 2 2_Rate Case Accrual Accounts" xfId="27039"/>
    <cellStyle name="40% - Accent6 8 2 3" xfId="6749"/>
    <cellStyle name="40% - Accent6 8 2 3 2" xfId="6750"/>
    <cellStyle name="40% - Accent6 8 2 3 2 2" xfId="6751"/>
    <cellStyle name="40% - Accent6 8 2 3 2_Rate Case Accrual Accounts" xfId="27040"/>
    <cellStyle name="40% - Accent6 8 2 3 3" xfId="41447"/>
    <cellStyle name="40% - Accent6 8 2 3_Rate Case Accrual Accounts" xfId="27041"/>
    <cellStyle name="40% - Accent6 8 2 4" xfId="6752"/>
    <cellStyle name="40% - Accent6 8 2 4 2" xfId="6753"/>
    <cellStyle name="40% - Accent6 8 2 4_Rate Case Accrual Accounts" xfId="27042"/>
    <cellStyle name="40% - Accent6 8 2 5" xfId="41448"/>
    <cellStyle name="40% - Accent6 8 2_Rate Case Accrual Accounts" xfId="27043"/>
    <cellStyle name="40% - Accent6 8 3" xfId="6754"/>
    <cellStyle name="40% - Accent6 8 3 2" xfId="6755"/>
    <cellStyle name="40% - Accent6 8 3 2 2" xfId="6756"/>
    <cellStyle name="40% - Accent6 8 3 2_Rate Case Accrual Accounts" xfId="27044"/>
    <cellStyle name="40% - Accent6 8 3 3" xfId="41449"/>
    <cellStyle name="40% - Accent6 8 3_Rate Case Accrual Accounts" xfId="27045"/>
    <cellStyle name="40% - Accent6 8 4" xfId="6757"/>
    <cellStyle name="40% - Accent6 8 4 2" xfId="6758"/>
    <cellStyle name="40% - Accent6 8 4 2 2" xfId="6759"/>
    <cellStyle name="40% - Accent6 8 4 2 2 2" xfId="6760"/>
    <cellStyle name="40% - Accent6 8 4 2 2_Rate Case Accrual Accounts" xfId="27046"/>
    <cellStyle name="40% - Accent6 8 4 2 3" xfId="41450"/>
    <cellStyle name="40% - Accent6 8 4 2_Rate Case Accrual Accounts" xfId="27047"/>
    <cellStyle name="40% - Accent6 8 4 3" xfId="6761"/>
    <cellStyle name="40% - Accent6 8 4 3 2" xfId="6762"/>
    <cellStyle name="40% - Accent6 8 4 3_Rate Case Accrual Accounts" xfId="27048"/>
    <cellStyle name="40% - Accent6 8 4 4" xfId="41451"/>
    <cellStyle name="40% - Accent6 8 4_Rate Case Accrual Accounts" xfId="27049"/>
    <cellStyle name="40% - Accent6 8 5" xfId="6763"/>
    <cellStyle name="40% - Accent6 8 5 2" xfId="6764"/>
    <cellStyle name="40% - Accent6 8 5_Rate Case Accrual Accounts" xfId="27050"/>
    <cellStyle name="40% - Accent6 8 6" xfId="6765"/>
    <cellStyle name="40% - Accent6 8 6 2" xfId="41452"/>
    <cellStyle name="40% - Accent6 8 7" xfId="41453"/>
    <cellStyle name="40% - Accent6 8_Rate Case Accrual Accounts" xfId="27051"/>
    <cellStyle name="40% - Accent6 80" xfId="6766"/>
    <cellStyle name="40% - Accent6 80 2" xfId="41454"/>
    <cellStyle name="40% - Accent6 81" xfId="6767"/>
    <cellStyle name="40% - Accent6 81 2" xfId="41455"/>
    <cellStyle name="40% - Accent6 82" xfId="6768"/>
    <cellStyle name="40% - Accent6 82 2" xfId="41456"/>
    <cellStyle name="40% - Accent6 83" xfId="6769"/>
    <cellStyle name="40% - Accent6 83 2" xfId="41457"/>
    <cellStyle name="40% - Accent6 84" xfId="6770"/>
    <cellStyle name="40% - Accent6 84 2" xfId="41458"/>
    <cellStyle name="40% - Accent6 85" xfId="24"/>
    <cellStyle name="40% - Accent6 9" xfId="6771"/>
    <cellStyle name="40% - Accent6 9 2" xfId="6772"/>
    <cellStyle name="40% - Accent6 9 2 2" xfId="6773"/>
    <cellStyle name="40% - Accent6 9 2 2 2" xfId="6774"/>
    <cellStyle name="40% - Accent6 9 2 2 2 2" xfId="6775"/>
    <cellStyle name="40% - Accent6 9 2 2 2_Rate Case Accrual Accounts" xfId="27052"/>
    <cellStyle name="40% - Accent6 9 2 2 3" xfId="41459"/>
    <cellStyle name="40% - Accent6 9 2 2_Rate Case Accrual Accounts" xfId="27053"/>
    <cellStyle name="40% - Accent6 9 2 3" xfId="6776"/>
    <cellStyle name="40% - Accent6 9 2 3 2" xfId="6777"/>
    <cellStyle name="40% - Accent6 9 2 3 2 2" xfId="6778"/>
    <cellStyle name="40% - Accent6 9 2 3 2_Rate Case Accrual Accounts" xfId="27054"/>
    <cellStyle name="40% - Accent6 9 2 3 3" xfId="41460"/>
    <cellStyle name="40% - Accent6 9 2 3_Rate Case Accrual Accounts" xfId="27055"/>
    <cellStyle name="40% - Accent6 9 2 4" xfId="6779"/>
    <cellStyle name="40% - Accent6 9 2 4 2" xfId="6780"/>
    <cellStyle name="40% - Accent6 9 2 4_Rate Case Accrual Accounts" xfId="27056"/>
    <cellStyle name="40% - Accent6 9 2 5" xfId="41461"/>
    <cellStyle name="40% - Accent6 9 2_Rate Case Accrual Accounts" xfId="27057"/>
    <cellStyle name="40% - Accent6 9 3" xfId="6781"/>
    <cellStyle name="40% - Accent6 9 3 2" xfId="6782"/>
    <cellStyle name="40% - Accent6 9 3 2 2" xfId="6783"/>
    <cellStyle name="40% - Accent6 9 3 2_Rate Case Accrual Accounts" xfId="27058"/>
    <cellStyle name="40% - Accent6 9 3 3" xfId="41462"/>
    <cellStyle name="40% - Accent6 9 3_Rate Case Accrual Accounts" xfId="27059"/>
    <cellStyle name="40% - Accent6 9 4" xfId="6784"/>
    <cellStyle name="40% - Accent6 9 4 2" xfId="6785"/>
    <cellStyle name="40% - Accent6 9 4 2 2" xfId="6786"/>
    <cellStyle name="40% - Accent6 9 4 2 2 2" xfId="6787"/>
    <cellStyle name="40% - Accent6 9 4 2 2_Rate Case Accrual Accounts" xfId="27060"/>
    <cellStyle name="40% - Accent6 9 4 2 3" xfId="41463"/>
    <cellStyle name="40% - Accent6 9 4 2_Rate Case Accrual Accounts" xfId="27061"/>
    <cellStyle name="40% - Accent6 9 4 3" xfId="6788"/>
    <cellStyle name="40% - Accent6 9 4 3 2" xfId="6789"/>
    <cellStyle name="40% - Accent6 9 4 3_Rate Case Accrual Accounts" xfId="27062"/>
    <cellStyle name="40% - Accent6 9 4 4" xfId="41464"/>
    <cellStyle name="40% - Accent6 9 4_Rate Case Accrual Accounts" xfId="27063"/>
    <cellStyle name="40% - Accent6 9 5" xfId="6790"/>
    <cellStyle name="40% - Accent6 9 5 2" xfId="6791"/>
    <cellStyle name="40% - Accent6 9 5_Rate Case Accrual Accounts" xfId="27064"/>
    <cellStyle name="40% - Accent6 9 6" xfId="6792"/>
    <cellStyle name="40% - Accent6 9 6 2" xfId="41465"/>
    <cellStyle name="40% - Accent6 9 7" xfId="41466"/>
    <cellStyle name="40% - Accent6 9_Rate Case Accrual Accounts" xfId="27065"/>
    <cellStyle name="60% - Accent1" xfId="49523" builtinId="32" customBuiltin="1"/>
    <cellStyle name="60% - Accent1 10" xfId="6793"/>
    <cellStyle name="60% - Accent1 10 2" xfId="6794"/>
    <cellStyle name="60% - Accent1 10 2 2" xfId="6795"/>
    <cellStyle name="60% - Accent1 10 2 2 2" xfId="6796"/>
    <cellStyle name="60% - Accent1 10 2 2 2 2" xfId="6797"/>
    <cellStyle name="60% - Accent1 10 2 2 2_Rate Case Accrual Accounts" xfId="27066"/>
    <cellStyle name="60% - Accent1 10 2 2 3" xfId="41467"/>
    <cellStyle name="60% - Accent1 10 2 2_Rate Case Accrual Accounts" xfId="27067"/>
    <cellStyle name="60% - Accent1 10 2 3" xfId="6798"/>
    <cellStyle name="60% - Accent1 10 2 3 2" xfId="6799"/>
    <cellStyle name="60% - Accent1 10 2 3 2 2" xfId="6800"/>
    <cellStyle name="60% - Accent1 10 2 3 2_Rate Case Accrual Accounts" xfId="27068"/>
    <cellStyle name="60% - Accent1 10 2 3 3" xfId="41468"/>
    <cellStyle name="60% - Accent1 10 2 3_Rate Case Accrual Accounts" xfId="27069"/>
    <cellStyle name="60% - Accent1 10 2 4" xfId="6801"/>
    <cellStyle name="60% - Accent1 10 2 4 2" xfId="6802"/>
    <cellStyle name="60% - Accent1 10 2 4_Rate Case Accrual Accounts" xfId="27070"/>
    <cellStyle name="60% - Accent1 10 2 5" xfId="41469"/>
    <cellStyle name="60% - Accent1 10 2_Rate Case Accrual Accounts" xfId="27071"/>
    <cellStyle name="60% - Accent1 10 3" xfId="6803"/>
    <cellStyle name="60% - Accent1 10 3 2" xfId="6804"/>
    <cellStyle name="60% - Accent1 10 3 2 2" xfId="6805"/>
    <cellStyle name="60% - Accent1 10 3 2_Rate Case Accrual Accounts" xfId="27072"/>
    <cellStyle name="60% - Accent1 10 3 3" xfId="41470"/>
    <cellStyle name="60% - Accent1 10 3_Rate Case Accrual Accounts" xfId="27073"/>
    <cellStyle name="60% - Accent1 10 4" xfId="6806"/>
    <cellStyle name="60% - Accent1 10 4 2" xfId="6807"/>
    <cellStyle name="60% - Accent1 10 4 2 2" xfId="6808"/>
    <cellStyle name="60% - Accent1 10 4 2 2 2" xfId="6809"/>
    <cellStyle name="60% - Accent1 10 4 2 2_Rate Case Accrual Accounts" xfId="27074"/>
    <cellStyle name="60% - Accent1 10 4 2 3" xfId="41471"/>
    <cellStyle name="60% - Accent1 10 4 2_Rate Case Accrual Accounts" xfId="27075"/>
    <cellStyle name="60% - Accent1 10 4 3" xfId="6810"/>
    <cellStyle name="60% - Accent1 10 4 3 2" xfId="6811"/>
    <cellStyle name="60% - Accent1 10 4 3_Rate Case Accrual Accounts" xfId="27076"/>
    <cellStyle name="60% - Accent1 10 4 4" xfId="41472"/>
    <cellStyle name="60% - Accent1 10 4_Rate Case Accrual Accounts" xfId="27077"/>
    <cellStyle name="60% - Accent1 10 5" xfId="6812"/>
    <cellStyle name="60% - Accent1 10 5 2" xfId="6813"/>
    <cellStyle name="60% - Accent1 10 5_Rate Case Accrual Accounts" xfId="27078"/>
    <cellStyle name="60% - Accent1 10 6" xfId="41473"/>
    <cellStyle name="60% - Accent1 10_Rate Case Accrual Accounts" xfId="27079"/>
    <cellStyle name="60% - Accent1 11" xfId="6814"/>
    <cellStyle name="60% - Accent1 11 2" xfId="6815"/>
    <cellStyle name="60% - Accent1 11 2 2" xfId="6816"/>
    <cellStyle name="60% - Accent1 11 2 2 2" xfId="6817"/>
    <cellStyle name="60% - Accent1 11 2 2 2 2" xfId="6818"/>
    <cellStyle name="60% - Accent1 11 2 2 2_Rate Case Accrual Accounts" xfId="27080"/>
    <cellStyle name="60% - Accent1 11 2 2 3" xfId="41474"/>
    <cellStyle name="60% - Accent1 11 2 2_Rate Case Accrual Accounts" xfId="27081"/>
    <cellStyle name="60% - Accent1 11 2 3" xfId="6819"/>
    <cellStyle name="60% - Accent1 11 2 3 2" xfId="6820"/>
    <cellStyle name="60% - Accent1 11 2 3 2 2" xfId="6821"/>
    <cellStyle name="60% - Accent1 11 2 3 2_Rate Case Accrual Accounts" xfId="27082"/>
    <cellStyle name="60% - Accent1 11 2 3 3" xfId="41475"/>
    <cellStyle name="60% - Accent1 11 2 3_Rate Case Accrual Accounts" xfId="27083"/>
    <cellStyle name="60% - Accent1 11 2 4" xfId="6822"/>
    <cellStyle name="60% - Accent1 11 2 4 2" xfId="6823"/>
    <cellStyle name="60% - Accent1 11 2 4_Rate Case Accrual Accounts" xfId="27084"/>
    <cellStyle name="60% - Accent1 11 2 5" xfId="41476"/>
    <cellStyle name="60% - Accent1 11 2_Rate Case Accrual Accounts" xfId="27085"/>
    <cellStyle name="60% - Accent1 11 3" xfId="6824"/>
    <cellStyle name="60% - Accent1 11 3 2" xfId="6825"/>
    <cellStyle name="60% - Accent1 11 3 2 2" xfId="6826"/>
    <cellStyle name="60% - Accent1 11 3 2_Rate Case Accrual Accounts" xfId="27086"/>
    <cellStyle name="60% - Accent1 11 3 3" xfId="41477"/>
    <cellStyle name="60% - Accent1 11 3_Rate Case Accrual Accounts" xfId="27087"/>
    <cellStyle name="60% - Accent1 11 4" xfId="6827"/>
    <cellStyle name="60% - Accent1 11 4 2" xfId="6828"/>
    <cellStyle name="60% - Accent1 11 4 2 2" xfId="6829"/>
    <cellStyle name="60% - Accent1 11 4 2 2 2" xfId="6830"/>
    <cellStyle name="60% - Accent1 11 4 2 2_Rate Case Accrual Accounts" xfId="27088"/>
    <cellStyle name="60% - Accent1 11 4 2 3" xfId="41478"/>
    <cellStyle name="60% - Accent1 11 4 2_Rate Case Accrual Accounts" xfId="27089"/>
    <cellStyle name="60% - Accent1 11 4 3" xfId="6831"/>
    <cellStyle name="60% - Accent1 11 4 3 2" xfId="6832"/>
    <cellStyle name="60% - Accent1 11 4 3_Rate Case Accrual Accounts" xfId="27090"/>
    <cellStyle name="60% - Accent1 11 4 4" xfId="41479"/>
    <cellStyle name="60% - Accent1 11 4_Rate Case Accrual Accounts" xfId="27091"/>
    <cellStyle name="60% - Accent1 11 5" xfId="6833"/>
    <cellStyle name="60% - Accent1 11 5 2" xfId="6834"/>
    <cellStyle name="60% - Accent1 11 5_Rate Case Accrual Accounts" xfId="27092"/>
    <cellStyle name="60% - Accent1 11 6" xfId="41480"/>
    <cellStyle name="60% - Accent1 11_Rate Case Accrual Accounts" xfId="27093"/>
    <cellStyle name="60% - Accent1 12" xfId="6835"/>
    <cellStyle name="60% - Accent1 12 2" xfId="6836"/>
    <cellStyle name="60% - Accent1 12 2 2" xfId="6837"/>
    <cellStyle name="60% - Accent1 12 2 2 2" xfId="6838"/>
    <cellStyle name="60% - Accent1 12 2 2 2 2" xfId="6839"/>
    <cellStyle name="60% - Accent1 12 2 2 2_Rate Case Accrual Accounts" xfId="27094"/>
    <cellStyle name="60% - Accent1 12 2 2 3" xfId="41481"/>
    <cellStyle name="60% - Accent1 12 2 2_Rate Case Accrual Accounts" xfId="27095"/>
    <cellStyle name="60% - Accent1 12 2 3" xfId="6840"/>
    <cellStyle name="60% - Accent1 12 2 3 2" xfId="6841"/>
    <cellStyle name="60% - Accent1 12 2 3 2 2" xfId="6842"/>
    <cellStyle name="60% - Accent1 12 2 3 2_Rate Case Accrual Accounts" xfId="27096"/>
    <cellStyle name="60% - Accent1 12 2 3 3" xfId="41482"/>
    <cellStyle name="60% - Accent1 12 2 3_Rate Case Accrual Accounts" xfId="27097"/>
    <cellStyle name="60% - Accent1 12 2 4" xfId="6843"/>
    <cellStyle name="60% - Accent1 12 2 4 2" xfId="6844"/>
    <cellStyle name="60% - Accent1 12 2 4_Rate Case Accrual Accounts" xfId="27098"/>
    <cellStyle name="60% - Accent1 12 2 5" xfId="41483"/>
    <cellStyle name="60% - Accent1 12 2_Rate Case Accrual Accounts" xfId="27099"/>
    <cellStyle name="60% - Accent1 12 3" xfId="6845"/>
    <cellStyle name="60% - Accent1 12 3 2" xfId="6846"/>
    <cellStyle name="60% - Accent1 12 3 2 2" xfId="6847"/>
    <cellStyle name="60% - Accent1 12 3 2_Rate Case Accrual Accounts" xfId="27100"/>
    <cellStyle name="60% - Accent1 12 3 3" xfId="41484"/>
    <cellStyle name="60% - Accent1 12 3_Rate Case Accrual Accounts" xfId="27101"/>
    <cellStyle name="60% - Accent1 12 4" xfId="6848"/>
    <cellStyle name="60% - Accent1 12 4 2" xfId="6849"/>
    <cellStyle name="60% - Accent1 12 4 2 2" xfId="6850"/>
    <cellStyle name="60% - Accent1 12 4 2 2 2" xfId="6851"/>
    <cellStyle name="60% - Accent1 12 4 2 2_Rate Case Accrual Accounts" xfId="27102"/>
    <cellStyle name="60% - Accent1 12 4 2 3" xfId="41485"/>
    <cellStyle name="60% - Accent1 12 4 2_Rate Case Accrual Accounts" xfId="27103"/>
    <cellStyle name="60% - Accent1 12 4 3" xfId="6852"/>
    <cellStyle name="60% - Accent1 12 4 3 2" xfId="6853"/>
    <cellStyle name="60% - Accent1 12 4 3_Rate Case Accrual Accounts" xfId="27104"/>
    <cellStyle name="60% - Accent1 12 4 4" xfId="41486"/>
    <cellStyle name="60% - Accent1 12 4_Rate Case Accrual Accounts" xfId="27105"/>
    <cellStyle name="60% - Accent1 12 5" xfId="6854"/>
    <cellStyle name="60% - Accent1 12 5 2" xfId="6855"/>
    <cellStyle name="60% - Accent1 12 5_Rate Case Accrual Accounts" xfId="27106"/>
    <cellStyle name="60% - Accent1 12 6" xfId="41487"/>
    <cellStyle name="60% - Accent1 12_Rate Case Accrual Accounts" xfId="27107"/>
    <cellStyle name="60% - Accent1 13" xfId="6856"/>
    <cellStyle name="60% - Accent1 13 2" xfId="6857"/>
    <cellStyle name="60% - Accent1 13 2 2" xfId="6858"/>
    <cellStyle name="60% - Accent1 13 2 2 2" xfId="6859"/>
    <cellStyle name="60% - Accent1 13 2 2 2 2" xfId="6860"/>
    <cellStyle name="60% - Accent1 13 2 2 2_Rate Case Accrual Accounts" xfId="27108"/>
    <cellStyle name="60% - Accent1 13 2 2 3" xfId="41488"/>
    <cellStyle name="60% - Accent1 13 2 2_Rate Case Accrual Accounts" xfId="27109"/>
    <cellStyle name="60% - Accent1 13 2 3" xfId="6861"/>
    <cellStyle name="60% - Accent1 13 2 3 2" xfId="6862"/>
    <cellStyle name="60% - Accent1 13 2 3 2 2" xfId="6863"/>
    <cellStyle name="60% - Accent1 13 2 3 2_Rate Case Accrual Accounts" xfId="27110"/>
    <cellStyle name="60% - Accent1 13 2 3 3" xfId="41489"/>
    <cellStyle name="60% - Accent1 13 2 3_Rate Case Accrual Accounts" xfId="27111"/>
    <cellStyle name="60% - Accent1 13 2 4" xfId="6864"/>
    <cellStyle name="60% - Accent1 13 2 4 2" xfId="6865"/>
    <cellStyle name="60% - Accent1 13 2 4_Rate Case Accrual Accounts" xfId="27112"/>
    <cellStyle name="60% - Accent1 13 2 5" xfId="41490"/>
    <cellStyle name="60% - Accent1 13 2_Rate Case Accrual Accounts" xfId="27113"/>
    <cellStyle name="60% - Accent1 13 3" xfId="6866"/>
    <cellStyle name="60% - Accent1 13 3 2" xfId="6867"/>
    <cellStyle name="60% - Accent1 13 3 2 2" xfId="6868"/>
    <cellStyle name="60% - Accent1 13 3 2_Rate Case Accrual Accounts" xfId="27114"/>
    <cellStyle name="60% - Accent1 13 3 3" xfId="41491"/>
    <cellStyle name="60% - Accent1 13 3_Rate Case Accrual Accounts" xfId="27115"/>
    <cellStyle name="60% - Accent1 13 4" xfId="6869"/>
    <cellStyle name="60% - Accent1 13 4 2" xfId="6870"/>
    <cellStyle name="60% - Accent1 13 4 2 2" xfId="6871"/>
    <cellStyle name="60% - Accent1 13 4 2 2 2" xfId="6872"/>
    <cellStyle name="60% - Accent1 13 4 2 2_Rate Case Accrual Accounts" xfId="27116"/>
    <cellStyle name="60% - Accent1 13 4 2 3" xfId="41492"/>
    <cellStyle name="60% - Accent1 13 4 2_Rate Case Accrual Accounts" xfId="27117"/>
    <cellStyle name="60% - Accent1 13 4 3" xfId="6873"/>
    <cellStyle name="60% - Accent1 13 4 3 2" xfId="6874"/>
    <cellStyle name="60% - Accent1 13 4 3_Rate Case Accrual Accounts" xfId="27118"/>
    <cellStyle name="60% - Accent1 13 4 4" xfId="41493"/>
    <cellStyle name="60% - Accent1 13 4_Rate Case Accrual Accounts" xfId="27119"/>
    <cellStyle name="60% - Accent1 13 5" xfId="6875"/>
    <cellStyle name="60% - Accent1 13 5 2" xfId="6876"/>
    <cellStyle name="60% - Accent1 13 5_Rate Case Accrual Accounts" xfId="27120"/>
    <cellStyle name="60% - Accent1 13 6" xfId="41494"/>
    <cellStyle name="60% - Accent1 13_Rate Case Accrual Accounts" xfId="27121"/>
    <cellStyle name="60% - Accent1 14" xfId="6877"/>
    <cellStyle name="60% - Accent1 14 2" xfId="6878"/>
    <cellStyle name="60% - Accent1 14 2 2" xfId="6879"/>
    <cellStyle name="60% - Accent1 14 2 2 2" xfId="6880"/>
    <cellStyle name="60% - Accent1 14 2 2 2 2" xfId="6881"/>
    <cellStyle name="60% - Accent1 14 2 2 2_Rate Case Accrual Accounts" xfId="27122"/>
    <cellStyle name="60% - Accent1 14 2 2 3" xfId="41495"/>
    <cellStyle name="60% - Accent1 14 2 2_Rate Case Accrual Accounts" xfId="27123"/>
    <cellStyle name="60% - Accent1 14 2 3" xfId="6882"/>
    <cellStyle name="60% - Accent1 14 2 3 2" xfId="6883"/>
    <cellStyle name="60% - Accent1 14 2 3 2 2" xfId="6884"/>
    <cellStyle name="60% - Accent1 14 2 3 2_Rate Case Accrual Accounts" xfId="27124"/>
    <cellStyle name="60% - Accent1 14 2 3 3" xfId="41496"/>
    <cellStyle name="60% - Accent1 14 2 3_Rate Case Accrual Accounts" xfId="27125"/>
    <cellStyle name="60% - Accent1 14 2 4" xfId="6885"/>
    <cellStyle name="60% - Accent1 14 2 4 2" xfId="6886"/>
    <cellStyle name="60% - Accent1 14 2 4_Rate Case Accrual Accounts" xfId="27126"/>
    <cellStyle name="60% - Accent1 14 2 5" xfId="41497"/>
    <cellStyle name="60% - Accent1 14 2_Rate Case Accrual Accounts" xfId="27127"/>
    <cellStyle name="60% - Accent1 14 3" xfId="6887"/>
    <cellStyle name="60% - Accent1 14 3 2" xfId="6888"/>
    <cellStyle name="60% - Accent1 14 3 2 2" xfId="6889"/>
    <cellStyle name="60% - Accent1 14 3 2_Rate Case Accrual Accounts" xfId="27128"/>
    <cellStyle name="60% - Accent1 14 3 3" xfId="41498"/>
    <cellStyle name="60% - Accent1 14 3_Rate Case Accrual Accounts" xfId="27129"/>
    <cellStyle name="60% - Accent1 14 4" xfId="6890"/>
    <cellStyle name="60% - Accent1 14 4 2" xfId="6891"/>
    <cellStyle name="60% - Accent1 14 4 2 2" xfId="6892"/>
    <cellStyle name="60% - Accent1 14 4 2 2 2" xfId="6893"/>
    <cellStyle name="60% - Accent1 14 4 2 2_Rate Case Accrual Accounts" xfId="27130"/>
    <cellStyle name="60% - Accent1 14 4 2 3" xfId="41499"/>
    <cellStyle name="60% - Accent1 14 4 2_Rate Case Accrual Accounts" xfId="27131"/>
    <cellStyle name="60% - Accent1 14 4 3" xfId="6894"/>
    <cellStyle name="60% - Accent1 14 4 3 2" xfId="6895"/>
    <cellStyle name="60% - Accent1 14 4 3_Rate Case Accrual Accounts" xfId="27132"/>
    <cellStyle name="60% - Accent1 14 4 4" xfId="41500"/>
    <cellStyle name="60% - Accent1 14 4_Rate Case Accrual Accounts" xfId="27133"/>
    <cellStyle name="60% - Accent1 14 5" xfId="6896"/>
    <cellStyle name="60% - Accent1 14 5 2" xfId="6897"/>
    <cellStyle name="60% - Accent1 14 5_Rate Case Accrual Accounts" xfId="27134"/>
    <cellStyle name="60% - Accent1 14 6" xfId="41501"/>
    <cellStyle name="60% - Accent1 14_Rate Case Accrual Accounts" xfId="27135"/>
    <cellStyle name="60% - Accent1 15" xfId="6898"/>
    <cellStyle name="60% - Accent1 15 2" xfId="6899"/>
    <cellStyle name="60% - Accent1 15 2 2" xfId="6900"/>
    <cellStyle name="60% - Accent1 15 2 2 2" xfId="6901"/>
    <cellStyle name="60% - Accent1 15 2 2 2 2" xfId="6902"/>
    <cellStyle name="60% - Accent1 15 2 2 2_Rate Case Accrual Accounts" xfId="27136"/>
    <cellStyle name="60% - Accent1 15 2 2 3" xfId="41502"/>
    <cellStyle name="60% - Accent1 15 2 2_Rate Case Accrual Accounts" xfId="27137"/>
    <cellStyle name="60% - Accent1 15 2 3" xfId="6903"/>
    <cellStyle name="60% - Accent1 15 2 3 2" xfId="6904"/>
    <cellStyle name="60% - Accent1 15 2 3 2 2" xfId="6905"/>
    <cellStyle name="60% - Accent1 15 2 3 2_Rate Case Accrual Accounts" xfId="27138"/>
    <cellStyle name="60% - Accent1 15 2 3 3" xfId="41503"/>
    <cellStyle name="60% - Accent1 15 2 3_Rate Case Accrual Accounts" xfId="27139"/>
    <cellStyle name="60% - Accent1 15 2 4" xfId="6906"/>
    <cellStyle name="60% - Accent1 15 2 4 2" xfId="6907"/>
    <cellStyle name="60% - Accent1 15 2 4_Rate Case Accrual Accounts" xfId="27140"/>
    <cellStyle name="60% - Accent1 15 2 5" xfId="41504"/>
    <cellStyle name="60% - Accent1 15 2_Rate Case Accrual Accounts" xfId="27141"/>
    <cellStyle name="60% - Accent1 15 3" xfId="6908"/>
    <cellStyle name="60% - Accent1 15 3 2" xfId="6909"/>
    <cellStyle name="60% - Accent1 15 3 2 2" xfId="6910"/>
    <cellStyle name="60% - Accent1 15 3 2_Rate Case Accrual Accounts" xfId="27142"/>
    <cellStyle name="60% - Accent1 15 3 3" xfId="41505"/>
    <cellStyle name="60% - Accent1 15 3_Rate Case Accrual Accounts" xfId="27143"/>
    <cellStyle name="60% - Accent1 15 4" xfId="6911"/>
    <cellStyle name="60% - Accent1 15 4 2" xfId="6912"/>
    <cellStyle name="60% - Accent1 15 4 2 2" xfId="6913"/>
    <cellStyle name="60% - Accent1 15 4 2 2 2" xfId="6914"/>
    <cellStyle name="60% - Accent1 15 4 2 2_Rate Case Accrual Accounts" xfId="27144"/>
    <cellStyle name="60% - Accent1 15 4 2 3" xfId="41506"/>
    <cellStyle name="60% - Accent1 15 4 2_Rate Case Accrual Accounts" xfId="27145"/>
    <cellStyle name="60% - Accent1 15 4 3" xfId="6915"/>
    <cellStyle name="60% - Accent1 15 4 3 2" xfId="6916"/>
    <cellStyle name="60% - Accent1 15 4 3_Rate Case Accrual Accounts" xfId="27146"/>
    <cellStyle name="60% - Accent1 15 4 4" xfId="41507"/>
    <cellStyle name="60% - Accent1 15 4_Rate Case Accrual Accounts" xfId="27147"/>
    <cellStyle name="60% - Accent1 15 5" xfId="6917"/>
    <cellStyle name="60% - Accent1 15 5 2" xfId="6918"/>
    <cellStyle name="60% - Accent1 15 5_Rate Case Accrual Accounts" xfId="27148"/>
    <cellStyle name="60% - Accent1 15 6" xfId="41508"/>
    <cellStyle name="60% - Accent1 15_Rate Case Accrual Accounts" xfId="27149"/>
    <cellStyle name="60% - Accent1 16" xfId="6919"/>
    <cellStyle name="60% - Accent1 16 2" xfId="6920"/>
    <cellStyle name="60% - Accent1 16 2 2" xfId="6921"/>
    <cellStyle name="60% - Accent1 16 2 2 2" xfId="6922"/>
    <cellStyle name="60% - Accent1 16 2 2 2 2" xfId="6923"/>
    <cellStyle name="60% - Accent1 16 2 2 2_Rate Case Accrual Accounts" xfId="27150"/>
    <cellStyle name="60% - Accent1 16 2 2 3" xfId="41509"/>
    <cellStyle name="60% - Accent1 16 2 2_Rate Case Accrual Accounts" xfId="27151"/>
    <cellStyle name="60% - Accent1 16 2 3" xfId="6924"/>
    <cellStyle name="60% - Accent1 16 2 3 2" xfId="6925"/>
    <cellStyle name="60% - Accent1 16 2 3 2 2" xfId="6926"/>
    <cellStyle name="60% - Accent1 16 2 3 2_Rate Case Accrual Accounts" xfId="27152"/>
    <cellStyle name="60% - Accent1 16 2 3 3" xfId="41510"/>
    <cellStyle name="60% - Accent1 16 2 3_Rate Case Accrual Accounts" xfId="27153"/>
    <cellStyle name="60% - Accent1 16 2 4" xfId="6927"/>
    <cellStyle name="60% - Accent1 16 2 4 2" xfId="6928"/>
    <cellStyle name="60% - Accent1 16 2 4_Rate Case Accrual Accounts" xfId="27154"/>
    <cellStyle name="60% - Accent1 16 2 5" xfId="41511"/>
    <cellStyle name="60% - Accent1 16 2_Rate Case Accrual Accounts" xfId="27155"/>
    <cellStyle name="60% - Accent1 16 3" xfId="6929"/>
    <cellStyle name="60% - Accent1 16 3 2" xfId="6930"/>
    <cellStyle name="60% - Accent1 16 3 2 2" xfId="6931"/>
    <cellStyle name="60% - Accent1 16 3 2_Rate Case Accrual Accounts" xfId="27156"/>
    <cellStyle name="60% - Accent1 16 3 3" xfId="41512"/>
    <cellStyle name="60% - Accent1 16 3_Rate Case Accrual Accounts" xfId="27157"/>
    <cellStyle name="60% - Accent1 16 4" xfId="6932"/>
    <cellStyle name="60% - Accent1 16 4 2" xfId="6933"/>
    <cellStyle name="60% - Accent1 16 4 2 2" xfId="6934"/>
    <cellStyle name="60% - Accent1 16 4 2 2 2" xfId="6935"/>
    <cellStyle name="60% - Accent1 16 4 2 2_Rate Case Accrual Accounts" xfId="27158"/>
    <cellStyle name="60% - Accent1 16 4 2 3" xfId="41513"/>
    <cellStyle name="60% - Accent1 16 4 2_Rate Case Accrual Accounts" xfId="27159"/>
    <cellStyle name="60% - Accent1 16 4 3" xfId="6936"/>
    <cellStyle name="60% - Accent1 16 4 3 2" xfId="6937"/>
    <cellStyle name="60% - Accent1 16 4 3_Rate Case Accrual Accounts" xfId="27160"/>
    <cellStyle name="60% - Accent1 16 4 4" xfId="41514"/>
    <cellStyle name="60% - Accent1 16 4_Rate Case Accrual Accounts" xfId="27161"/>
    <cellStyle name="60% - Accent1 16 5" xfId="6938"/>
    <cellStyle name="60% - Accent1 16 5 2" xfId="6939"/>
    <cellStyle name="60% - Accent1 16 5_Rate Case Accrual Accounts" xfId="27162"/>
    <cellStyle name="60% - Accent1 16 6" xfId="41515"/>
    <cellStyle name="60% - Accent1 16_Rate Case Accrual Accounts" xfId="27163"/>
    <cellStyle name="60% - Accent1 17" xfId="6940"/>
    <cellStyle name="60% - Accent1 17 2" xfId="6941"/>
    <cellStyle name="60% - Accent1 17 2 2" xfId="6942"/>
    <cellStyle name="60% - Accent1 17 2 2 2" xfId="6943"/>
    <cellStyle name="60% - Accent1 17 2 2 2 2" xfId="6944"/>
    <cellStyle name="60% - Accent1 17 2 2 2_Rate Case Accrual Accounts" xfId="27164"/>
    <cellStyle name="60% - Accent1 17 2 2 3" xfId="41516"/>
    <cellStyle name="60% - Accent1 17 2 2_Rate Case Accrual Accounts" xfId="27165"/>
    <cellStyle name="60% - Accent1 17 2 3" xfId="6945"/>
    <cellStyle name="60% - Accent1 17 2 3 2" xfId="6946"/>
    <cellStyle name="60% - Accent1 17 2 3 2 2" xfId="6947"/>
    <cellStyle name="60% - Accent1 17 2 3 2_Rate Case Accrual Accounts" xfId="27166"/>
    <cellStyle name="60% - Accent1 17 2 3 3" xfId="41517"/>
    <cellStyle name="60% - Accent1 17 2 3_Rate Case Accrual Accounts" xfId="27167"/>
    <cellStyle name="60% - Accent1 17 2 4" xfId="6948"/>
    <cellStyle name="60% - Accent1 17 2 4 2" xfId="6949"/>
    <cellStyle name="60% - Accent1 17 2 4_Rate Case Accrual Accounts" xfId="27168"/>
    <cellStyle name="60% - Accent1 17 2 5" xfId="41518"/>
    <cellStyle name="60% - Accent1 17 2_Rate Case Accrual Accounts" xfId="27169"/>
    <cellStyle name="60% - Accent1 17 3" xfId="6950"/>
    <cellStyle name="60% - Accent1 17 3 2" xfId="6951"/>
    <cellStyle name="60% - Accent1 17 3 2 2" xfId="6952"/>
    <cellStyle name="60% - Accent1 17 3 2_Rate Case Accrual Accounts" xfId="27170"/>
    <cellStyle name="60% - Accent1 17 3 3" xfId="41519"/>
    <cellStyle name="60% - Accent1 17 3_Rate Case Accrual Accounts" xfId="27171"/>
    <cellStyle name="60% - Accent1 17 4" xfId="6953"/>
    <cellStyle name="60% - Accent1 17 4 2" xfId="6954"/>
    <cellStyle name="60% - Accent1 17 4 2 2" xfId="6955"/>
    <cellStyle name="60% - Accent1 17 4 2 2 2" xfId="6956"/>
    <cellStyle name="60% - Accent1 17 4 2 2_Rate Case Accrual Accounts" xfId="27172"/>
    <cellStyle name="60% - Accent1 17 4 2 3" xfId="41520"/>
    <cellStyle name="60% - Accent1 17 4 2_Rate Case Accrual Accounts" xfId="27173"/>
    <cellStyle name="60% - Accent1 17 4 3" xfId="6957"/>
    <cellStyle name="60% - Accent1 17 4 3 2" xfId="6958"/>
    <cellStyle name="60% - Accent1 17 4 3_Rate Case Accrual Accounts" xfId="27174"/>
    <cellStyle name="60% - Accent1 17 4 4" xfId="41521"/>
    <cellStyle name="60% - Accent1 17 4_Rate Case Accrual Accounts" xfId="27175"/>
    <cellStyle name="60% - Accent1 17 5" xfId="6959"/>
    <cellStyle name="60% - Accent1 17 5 2" xfId="6960"/>
    <cellStyle name="60% - Accent1 17 5_Rate Case Accrual Accounts" xfId="27176"/>
    <cellStyle name="60% - Accent1 17 6" xfId="41522"/>
    <cellStyle name="60% - Accent1 17_Rate Case Accrual Accounts" xfId="27177"/>
    <cellStyle name="60% - Accent1 18" xfId="6961"/>
    <cellStyle name="60% - Accent1 18 2" xfId="6962"/>
    <cellStyle name="60% - Accent1 18 2 2" xfId="6963"/>
    <cellStyle name="60% - Accent1 18 2 2 2" xfId="6964"/>
    <cellStyle name="60% - Accent1 18 2 2 2 2" xfId="6965"/>
    <cellStyle name="60% - Accent1 18 2 2 2_Rate Case Accrual Accounts" xfId="27178"/>
    <cellStyle name="60% - Accent1 18 2 2 3" xfId="41523"/>
    <cellStyle name="60% - Accent1 18 2 2_Rate Case Accrual Accounts" xfId="27179"/>
    <cellStyle name="60% - Accent1 18 2 3" xfId="6966"/>
    <cellStyle name="60% - Accent1 18 2 3 2" xfId="6967"/>
    <cellStyle name="60% - Accent1 18 2 3 2 2" xfId="6968"/>
    <cellStyle name="60% - Accent1 18 2 3 2_Rate Case Accrual Accounts" xfId="27180"/>
    <cellStyle name="60% - Accent1 18 2 3 3" xfId="41524"/>
    <cellStyle name="60% - Accent1 18 2 3_Rate Case Accrual Accounts" xfId="27181"/>
    <cellStyle name="60% - Accent1 18 2 4" xfId="6969"/>
    <cellStyle name="60% - Accent1 18 2 4 2" xfId="6970"/>
    <cellStyle name="60% - Accent1 18 2 4_Rate Case Accrual Accounts" xfId="27182"/>
    <cellStyle name="60% - Accent1 18 2 5" xfId="41525"/>
    <cellStyle name="60% - Accent1 18 2_Rate Case Accrual Accounts" xfId="27183"/>
    <cellStyle name="60% - Accent1 18 3" xfId="6971"/>
    <cellStyle name="60% - Accent1 18 3 2" xfId="6972"/>
    <cellStyle name="60% - Accent1 18 3 2 2" xfId="6973"/>
    <cellStyle name="60% - Accent1 18 3 2_Rate Case Accrual Accounts" xfId="27184"/>
    <cellStyle name="60% - Accent1 18 3 3" xfId="41526"/>
    <cellStyle name="60% - Accent1 18 3_Rate Case Accrual Accounts" xfId="27185"/>
    <cellStyle name="60% - Accent1 18 4" xfId="6974"/>
    <cellStyle name="60% - Accent1 18 4 2" xfId="6975"/>
    <cellStyle name="60% - Accent1 18 4 2 2" xfId="6976"/>
    <cellStyle name="60% - Accent1 18 4 2 2 2" xfId="6977"/>
    <cellStyle name="60% - Accent1 18 4 2 2_Rate Case Accrual Accounts" xfId="27186"/>
    <cellStyle name="60% - Accent1 18 4 2 3" xfId="41527"/>
    <cellStyle name="60% - Accent1 18 4 2_Rate Case Accrual Accounts" xfId="27187"/>
    <cellStyle name="60% - Accent1 18 4 3" xfId="6978"/>
    <cellStyle name="60% - Accent1 18 4 3 2" xfId="6979"/>
    <cellStyle name="60% - Accent1 18 4 3_Rate Case Accrual Accounts" xfId="27188"/>
    <cellStyle name="60% - Accent1 18 4 4" xfId="41528"/>
    <cellStyle name="60% - Accent1 18 4_Rate Case Accrual Accounts" xfId="27189"/>
    <cellStyle name="60% - Accent1 18 5" xfId="6980"/>
    <cellStyle name="60% - Accent1 18 5 2" xfId="6981"/>
    <cellStyle name="60% - Accent1 18 5_Rate Case Accrual Accounts" xfId="27190"/>
    <cellStyle name="60% - Accent1 18 6" xfId="41529"/>
    <cellStyle name="60% - Accent1 18_Rate Case Accrual Accounts" xfId="27191"/>
    <cellStyle name="60% - Accent1 19" xfId="6982"/>
    <cellStyle name="60% - Accent1 19 2" xfId="6983"/>
    <cellStyle name="60% - Accent1 19 2 2" xfId="6984"/>
    <cellStyle name="60% - Accent1 19 2 2 2" xfId="6985"/>
    <cellStyle name="60% - Accent1 19 2 2 2 2" xfId="6986"/>
    <cellStyle name="60% - Accent1 19 2 2 2_Rate Case Accrual Accounts" xfId="27192"/>
    <cellStyle name="60% - Accent1 19 2 2 3" xfId="41530"/>
    <cellStyle name="60% - Accent1 19 2 2_Rate Case Accrual Accounts" xfId="27193"/>
    <cellStyle name="60% - Accent1 19 2 3" xfId="6987"/>
    <cellStyle name="60% - Accent1 19 2 3 2" xfId="6988"/>
    <cellStyle name="60% - Accent1 19 2 3 2 2" xfId="6989"/>
    <cellStyle name="60% - Accent1 19 2 3 2_Rate Case Accrual Accounts" xfId="27194"/>
    <cellStyle name="60% - Accent1 19 2 3 3" xfId="41531"/>
    <cellStyle name="60% - Accent1 19 2 3_Rate Case Accrual Accounts" xfId="27195"/>
    <cellStyle name="60% - Accent1 19 2 4" xfId="6990"/>
    <cellStyle name="60% - Accent1 19 2 4 2" xfId="6991"/>
    <cellStyle name="60% - Accent1 19 2 4_Rate Case Accrual Accounts" xfId="27196"/>
    <cellStyle name="60% - Accent1 19 2 5" xfId="41532"/>
    <cellStyle name="60% - Accent1 19 2_Rate Case Accrual Accounts" xfId="27197"/>
    <cellStyle name="60% - Accent1 19 3" xfId="6992"/>
    <cellStyle name="60% - Accent1 19 3 2" xfId="6993"/>
    <cellStyle name="60% - Accent1 19 3 2 2" xfId="6994"/>
    <cellStyle name="60% - Accent1 19 3 2_Rate Case Accrual Accounts" xfId="27198"/>
    <cellStyle name="60% - Accent1 19 3 3" xfId="41533"/>
    <cellStyle name="60% - Accent1 19 3_Rate Case Accrual Accounts" xfId="27199"/>
    <cellStyle name="60% - Accent1 19 4" xfId="6995"/>
    <cellStyle name="60% - Accent1 19 4 2" xfId="6996"/>
    <cellStyle name="60% - Accent1 19 4 2 2" xfId="6997"/>
    <cellStyle name="60% - Accent1 19 4 2 2 2" xfId="6998"/>
    <cellStyle name="60% - Accent1 19 4 2 2_Rate Case Accrual Accounts" xfId="27200"/>
    <cellStyle name="60% - Accent1 19 4 2 3" xfId="41534"/>
    <cellStyle name="60% - Accent1 19 4 2_Rate Case Accrual Accounts" xfId="27201"/>
    <cellStyle name="60% - Accent1 19 4 3" xfId="6999"/>
    <cellStyle name="60% - Accent1 19 4 3 2" xfId="7000"/>
    <cellStyle name="60% - Accent1 19 4 3_Rate Case Accrual Accounts" xfId="27202"/>
    <cellStyle name="60% - Accent1 19 4 4" xfId="41535"/>
    <cellStyle name="60% - Accent1 19 4_Rate Case Accrual Accounts" xfId="27203"/>
    <cellStyle name="60% - Accent1 19 5" xfId="7001"/>
    <cellStyle name="60% - Accent1 19 5 2" xfId="7002"/>
    <cellStyle name="60% - Accent1 19 5_Rate Case Accrual Accounts" xfId="27204"/>
    <cellStyle name="60% - Accent1 19 6" xfId="41536"/>
    <cellStyle name="60% - Accent1 19_Rate Case Accrual Accounts" xfId="27205"/>
    <cellStyle name="60% - Accent1 2" xfId="27"/>
    <cellStyle name="60% - Accent1 2 10" xfId="41537"/>
    <cellStyle name="60% - Accent1 2 2" xfId="587"/>
    <cellStyle name="60% - Accent1 2 2 10" xfId="49391"/>
    <cellStyle name="60% - Accent1 2 2 2" xfId="7003"/>
    <cellStyle name="60% - Accent1 2 2 2 2" xfId="7004"/>
    <cellStyle name="60% - Accent1 2 2 2 2 2" xfId="7005"/>
    <cellStyle name="60% - Accent1 2 2 2 2_Rate Case Accrual Accounts" xfId="27206"/>
    <cellStyle name="60% - Accent1 2 2 2 3" xfId="41538"/>
    <cellStyle name="60% - Accent1 2 2 2_Rate Case Accrual Accounts" xfId="27207"/>
    <cellStyle name="60% - Accent1 2 2 3" xfId="7006"/>
    <cellStyle name="60% - Accent1 2 2 3 2" xfId="7007"/>
    <cellStyle name="60% - Accent1 2 2 3 2 2" xfId="7008"/>
    <cellStyle name="60% - Accent1 2 2 3 2 2 2" xfId="7009"/>
    <cellStyle name="60% - Accent1 2 2 3 2 2_Rate Case Accrual Accounts" xfId="27208"/>
    <cellStyle name="60% - Accent1 2 2 3 2 3" xfId="41539"/>
    <cellStyle name="60% - Accent1 2 2 3 2_Rate Case Accrual Accounts" xfId="27209"/>
    <cellStyle name="60% - Accent1 2 2 3 3" xfId="7010"/>
    <cellStyle name="60% - Accent1 2 2 3 3 2" xfId="7011"/>
    <cellStyle name="60% - Accent1 2 2 3 3_Rate Case Accrual Accounts" xfId="27210"/>
    <cellStyle name="60% - Accent1 2 2 3 4" xfId="41540"/>
    <cellStyle name="60% - Accent1 2 2 3_Rate Case Accrual Accounts" xfId="27211"/>
    <cellStyle name="60% - Accent1 2 2 4" xfId="7012"/>
    <cellStyle name="60% - Accent1 2 2 4 2" xfId="7013"/>
    <cellStyle name="60% - Accent1 2 2 4 2 2" xfId="7014"/>
    <cellStyle name="60% - Accent1 2 2 4 2 2 2" xfId="7015"/>
    <cellStyle name="60% - Accent1 2 2 4 2 2_Rate Case Accrual Accounts" xfId="27212"/>
    <cellStyle name="60% - Accent1 2 2 4 2 3" xfId="41541"/>
    <cellStyle name="60% - Accent1 2 2 4 2_Rate Case Accrual Accounts" xfId="27213"/>
    <cellStyle name="60% - Accent1 2 2 4 3" xfId="7016"/>
    <cellStyle name="60% - Accent1 2 2 4 3 2" xfId="7017"/>
    <cellStyle name="60% - Accent1 2 2 4 3_Rate Case Accrual Accounts" xfId="27214"/>
    <cellStyle name="60% - Accent1 2 2 4 4" xfId="41542"/>
    <cellStyle name="60% - Accent1 2 2 4_Rate Case Accrual Accounts" xfId="27215"/>
    <cellStyle name="60% - Accent1 2 2 5" xfId="7018"/>
    <cellStyle name="60% - Accent1 2 2 5 2" xfId="7019"/>
    <cellStyle name="60% - Accent1 2 2 5 2 2" xfId="7020"/>
    <cellStyle name="60% - Accent1 2 2 5 2_Rate Case Accrual Accounts" xfId="27216"/>
    <cellStyle name="60% - Accent1 2 2 5 3" xfId="41543"/>
    <cellStyle name="60% - Accent1 2 2 5_Rate Case Accrual Accounts" xfId="27217"/>
    <cellStyle name="60% - Accent1 2 2 6" xfId="7021"/>
    <cellStyle name="60% - Accent1 2 2 6 2" xfId="7022"/>
    <cellStyle name="60% - Accent1 2 2 6 2 2" xfId="7023"/>
    <cellStyle name="60% - Accent1 2 2 6 2_Rate Case Accrual Accounts" xfId="27218"/>
    <cellStyle name="60% - Accent1 2 2 6 3" xfId="41544"/>
    <cellStyle name="60% - Accent1 2 2 6_Rate Case Accrual Accounts" xfId="27219"/>
    <cellStyle name="60% - Accent1 2 2 7" xfId="7024"/>
    <cellStyle name="60% - Accent1 2 2 7 2" xfId="7025"/>
    <cellStyle name="60% - Accent1 2 2 7_Rate Case Accrual Accounts" xfId="27220"/>
    <cellStyle name="60% - Accent1 2 2 8" xfId="41545"/>
    <cellStyle name="60% - Accent1 2 2 9" xfId="49277"/>
    <cellStyle name="60% - Accent1 2 2_Basis Info" xfId="7026"/>
    <cellStyle name="60% - Accent1 2 3" xfId="438"/>
    <cellStyle name="60% - Accent1 2 3 2" xfId="7027"/>
    <cellStyle name="60% - Accent1 2 3 2 2" xfId="7028"/>
    <cellStyle name="60% - Accent1 2 3 2 2 2" xfId="7029"/>
    <cellStyle name="60% - Accent1 2 3 2 2 2 2" xfId="7030"/>
    <cellStyle name="60% - Accent1 2 3 2 2 2_Rate Case Accrual Accounts" xfId="27221"/>
    <cellStyle name="60% - Accent1 2 3 2 2 3" xfId="41546"/>
    <cellStyle name="60% - Accent1 2 3 2 2_Rate Case Accrual Accounts" xfId="27222"/>
    <cellStyle name="60% - Accent1 2 3 2 3" xfId="7031"/>
    <cellStyle name="60% - Accent1 2 3 2 3 2" xfId="7032"/>
    <cellStyle name="60% - Accent1 2 3 2 3 2 2" xfId="7033"/>
    <cellStyle name="60% - Accent1 2 3 2 3 2_Rate Case Accrual Accounts" xfId="27223"/>
    <cellStyle name="60% - Accent1 2 3 2 3 3" xfId="41547"/>
    <cellStyle name="60% - Accent1 2 3 2 3_Rate Case Accrual Accounts" xfId="27224"/>
    <cellStyle name="60% - Accent1 2 3 2 4" xfId="7034"/>
    <cellStyle name="60% - Accent1 2 3 2 4 2" xfId="7035"/>
    <cellStyle name="60% - Accent1 2 3 2 4_Rate Case Accrual Accounts" xfId="27225"/>
    <cellStyle name="60% - Accent1 2 3 2 5" xfId="41548"/>
    <cellStyle name="60% - Accent1 2 3 2_Rate Case Accrual Accounts" xfId="27226"/>
    <cellStyle name="60% - Accent1 2 3 3" xfId="7036"/>
    <cellStyle name="60% - Accent1 2 3 3 2" xfId="7037"/>
    <cellStyle name="60% - Accent1 2 3 3 2 2" xfId="7038"/>
    <cellStyle name="60% - Accent1 2 3 3 2_Rate Case Accrual Accounts" xfId="27227"/>
    <cellStyle name="60% - Accent1 2 3 3 3" xfId="41549"/>
    <cellStyle name="60% - Accent1 2 3 3_Rate Case Accrual Accounts" xfId="27228"/>
    <cellStyle name="60% - Accent1 2 3 4" xfId="7039"/>
    <cellStyle name="60% - Accent1 2 3 4 2" xfId="7040"/>
    <cellStyle name="60% - Accent1 2 3 4 2 2" xfId="7041"/>
    <cellStyle name="60% - Accent1 2 3 4 2_Rate Case Accrual Accounts" xfId="27229"/>
    <cellStyle name="60% - Accent1 2 3 4 3" xfId="41550"/>
    <cellStyle name="60% - Accent1 2 3 4_Rate Case Accrual Accounts" xfId="27230"/>
    <cellStyle name="60% - Accent1 2 3 5" xfId="7042"/>
    <cellStyle name="60% - Accent1 2 3 5 2" xfId="7043"/>
    <cellStyle name="60% - Accent1 2 3 5 2 2" xfId="7044"/>
    <cellStyle name="60% - Accent1 2 3 5 2_Rate Case Accrual Accounts" xfId="27231"/>
    <cellStyle name="60% - Accent1 2 3 5 3" xfId="41551"/>
    <cellStyle name="60% - Accent1 2 3 5_Rate Case Accrual Accounts" xfId="27232"/>
    <cellStyle name="60% - Accent1 2 3 6" xfId="7045"/>
    <cellStyle name="60% - Accent1 2 3 6 2" xfId="7046"/>
    <cellStyle name="60% - Accent1 2 3 6_Rate Case Accrual Accounts" xfId="27233"/>
    <cellStyle name="60% - Accent1 2 3_Basis Info" xfId="7047"/>
    <cellStyle name="60% - Accent1 2 4" xfId="7048"/>
    <cellStyle name="60% - Accent1 2 4 2" xfId="7049"/>
    <cellStyle name="60% - Accent1 2 4 2 2" xfId="7050"/>
    <cellStyle name="60% - Accent1 2 4 2_Rate Case Accrual Accounts" xfId="27234"/>
    <cellStyle name="60% - Accent1 2 4 3" xfId="41552"/>
    <cellStyle name="60% - Accent1 2 4_Rate Case Accrual Accounts" xfId="27235"/>
    <cellStyle name="60% - Accent1 2 5" xfId="7051"/>
    <cellStyle name="60% - Accent1 2 5 2" xfId="7052"/>
    <cellStyle name="60% - Accent1 2 5 2 2" xfId="7053"/>
    <cellStyle name="60% - Accent1 2 5 2 2 2" xfId="7054"/>
    <cellStyle name="60% - Accent1 2 5 2 2_Rate Case Accrual Accounts" xfId="27236"/>
    <cellStyle name="60% - Accent1 2 5 2 3" xfId="41553"/>
    <cellStyle name="60% - Accent1 2 5 2_Rate Case Accrual Accounts" xfId="27237"/>
    <cellStyle name="60% - Accent1 2 5 3" xfId="7055"/>
    <cellStyle name="60% - Accent1 2 5 3 2" xfId="7056"/>
    <cellStyle name="60% - Accent1 2 5 3_Rate Case Accrual Accounts" xfId="27238"/>
    <cellStyle name="60% - Accent1 2 5 4" xfId="41554"/>
    <cellStyle name="60% - Accent1 2 5_Rate Case Accrual Accounts" xfId="27239"/>
    <cellStyle name="60% - Accent1 2 6" xfId="7057"/>
    <cellStyle name="60% - Accent1 2 6 2" xfId="7058"/>
    <cellStyle name="60% - Accent1 2 6 2 2" xfId="7059"/>
    <cellStyle name="60% - Accent1 2 6 2_Rate Case Accrual Accounts" xfId="27240"/>
    <cellStyle name="60% - Accent1 2 6 3" xfId="41555"/>
    <cellStyle name="60% - Accent1 2 6_Rate Case Accrual Accounts" xfId="27241"/>
    <cellStyle name="60% - Accent1 2 7" xfId="7060"/>
    <cellStyle name="60% - Accent1 2 7 2" xfId="7061"/>
    <cellStyle name="60% - Accent1 2 7_Rate Case Accrual Accounts" xfId="27242"/>
    <cellStyle name="60% - Accent1 2 8" xfId="7062"/>
    <cellStyle name="60% - Accent1 2 8 2" xfId="41556"/>
    <cellStyle name="60% - Accent1 2 9" xfId="7063"/>
    <cellStyle name="60% - Accent1 2 9 2" xfId="41557"/>
    <cellStyle name="60% - Accent1 2_10-1 BS" xfId="7064"/>
    <cellStyle name="60% - Accent1 20" xfId="7065"/>
    <cellStyle name="60% - Accent1 20 2" xfId="7066"/>
    <cellStyle name="60% - Accent1 20 2 2" xfId="7067"/>
    <cellStyle name="60% - Accent1 20 2 2 2" xfId="7068"/>
    <cellStyle name="60% - Accent1 20 2 2 2 2" xfId="7069"/>
    <cellStyle name="60% - Accent1 20 2 2 2_Rate Case Accrual Accounts" xfId="27243"/>
    <cellStyle name="60% - Accent1 20 2 2 3" xfId="41558"/>
    <cellStyle name="60% - Accent1 20 2 2_Rate Case Accrual Accounts" xfId="27244"/>
    <cellStyle name="60% - Accent1 20 2 3" xfId="7070"/>
    <cellStyle name="60% - Accent1 20 2 3 2" xfId="7071"/>
    <cellStyle name="60% - Accent1 20 2 3 2 2" xfId="7072"/>
    <cellStyle name="60% - Accent1 20 2 3 2_Rate Case Accrual Accounts" xfId="27245"/>
    <cellStyle name="60% - Accent1 20 2 3 3" xfId="41559"/>
    <cellStyle name="60% - Accent1 20 2 3_Rate Case Accrual Accounts" xfId="27246"/>
    <cellStyle name="60% - Accent1 20 2 4" xfId="7073"/>
    <cellStyle name="60% - Accent1 20 2 4 2" xfId="7074"/>
    <cellStyle name="60% - Accent1 20 2 4_Rate Case Accrual Accounts" xfId="27247"/>
    <cellStyle name="60% - Accent1 20 2 5" xfId="41560"/>
    <cellStyle name="60% - Accent1 20 2_Rate Case Accrual Accounts" xfId="27248"/>
    <cellStyle name="60% - Accent1 20 3" xfId="7075"/>
    <cellStyle name="60% - Accent1 20 3 2" xfId="7076"/>
    <cellStyle name="60% - Accent1 20 3 2 2" xfId="7077"/>
    <cellStyle name="60% - Accent1 20 3 2_Rate Case Accrual Accounts" xfId="27249"/>
    <cellStyle name="60% - Accent1 20 3 3" xfId="41561"/>
    <cellStyle name="60% - Accent1 20 3_Rate Case Accrual Accounts" xfId="27250"/>
    <cellStyle name="60% - Accent1 20 4" xfId="7078"/>
    <cellStyle name="60% - Accent1 20 4 2" xfId="7079"/>
    <cellStyle name="60% - Accent1 20 4_Rate Case Accrual Accounts" xfId="27251"/>
    <cellStyle name="60% - Accent1 20 5" xfId="41562"/>
    <cellStyle name="60% - Accent1 20_Rate Case Accrual Accounts" xfId="27252"/>
    <cellStyle name="60% - Accent1 21" xfId="7080"/>
    <cellStyle name="60% - Accent1 21 2" xfId="7081"/>
    <cellStyle name="60% - Accent1 21 2 2" xfId="7082"/>
    <cellStyle name="60% - Accent1 21 2 2 2" xfId="7083"/>
    <cellStyle name="60% - Accent1 21 2 2_Rate Case Accrual Accounts" xfId="27253"/>
    <cellStyle name="60% - Accent1 21 2 3" xfId="41563"/>
    <cellStyle name="60% - Accent1 21 2_Rate Case Accrual Accounts" xfId="27254"/>
    <cellStyle name="60% - Accent1 21 3" xfId="7084"/>
    <cellStyle name="60% - Accent1 21 3 2" xfId="7085"/>
    <cellStyle name="60% - Accent1 21 3 2 2" xfId="7086"/>
    <cellStyle name="60% - Accent1 21 3 2_Rate Case Accrual Accounts" xfId="27255"/>
    <cellStyle name="60% - Accent1 21 3 3" xfId="41564"/>
    <cellStyle name="60% - Accent1 21 3_Rate Case Accrual Accounts" xfId="27256"/>
    <cellStyle name="60% - Accent1 21 4" xfId="7087"/>
    <cellStyle name="60% - Accent1 21 4 2" xfId="7088"/>
    <cellStyle name="60% - Accent1 21 4_Rate Case Accrual Accounts" xfId="27257"/>
    <cellStyle name="60% - Accent1 21 5" xfId="41565"/>
    <cellStyle name="60% - Accent1 21_Rate Case Accrual Accounts" xfId="27258"/>
    <cellStyle name="60% - Accent1 22" xfId="7089"/>
    <cellStyle name="60% - Accent1 22 2" xfId="7090"/>
    <cellStyle name="60% - Accent1 22 2 2" xfId="7091"/>
    <cellStyle name="60% - Accent1 22 2 2 2" xfId="7092"/>
    <cellStyle name="60% - Accent1 22 2 2_Rate Case Accrual Accounts" xfId="27259"/>
    <cellStyle name="60% - Accent1 22 2 3" xfId="41566"/>
    <cellStyle name="60% - Accent1 22 2_Rate Case Accrual Accounts" xfId="27260"/>
    <cellStyle name="60% - Accent1 22 3" xfId="7093"/>
    <cellStyle name="60% - Accent1 22 3 2" xfId="7094"/>
    <cellStyle name="60% - Accent1 22 3 2 2" xfId="7095"/>
    <cellStyle name="60% - Accent1 22 3 2_Rate Case Accrual Accounts" xfId="27261"/>
    <cellStyle name="60% - Accent1 22 3 3" xfId="41567"/>
    <cellStyle name="60% - Accent1 22 3_Rate Case Accrual Accounts" xfId="27262"/>
    <cellStyle name="60% - Accent1 22 4" xfId="7096"/>
    <cellStyle name="60% - Accent1 22 4 2" xfId="7097"/>
    <cellStyle name="60% - Accent1 22 4_Rate Case Accrual Accounts" xfId="27263"/>
    <cellStyle name="60% - Accent1 22 5" xfId="41568"/>
    <cellStyle name="60% - Accent1 22_Rate Case Accrual Accounts" xfId="27264"/>
    <cellStyle name="60% - Accent1 23" xfId="7098"/>
    <cellStyle name="60% - Accent1 23 2" xfId="7099"/>
    <cellStyle name="60% - Accent1 23 2 2" xfId="7100"/>
    <cellStyle name="60% - Accent1 23 2 2 2" xfId="7101"/>
    <cellStyle name="60% - Accent1 23 2 2_Rate Case Accrual Accounts" xfId="27265"/>
    <cellStyle name="60% - Accent1 23 2 3" xfId="41569"/>
    <cellStyle name="60% - Accent1 23 2_Rate Case Accrual Accounts" xfId="27266"/>
    <cellStyle name="60% - Accent1 23 3" xfId="7102"/>
    <cellStyle name="60% - Accent1 23 3 2" xfId="7103"/>
    <cellStyle name="60% - Accent1 23 3 2 2" xfId="7104"/>
    <cellStyle name="60% - Accent1 23 3 2_Rate Case Accrual Accounts" xfId="27267"/>
    <cellStyle name="60% - Accent1 23 3 3" xfId="41570"/>
    <cellStyle name="60% - Accent1 23 3_Rate Case Accrual Accounts" xfId="27268"/>
    <cellStyle name="60% - Accent1 23 4" xfId="7105"/>
    <cellStyle name="60% - Accent1 23 4 2" xfId="7106"/>
    <cellStyle name="60% - Accent1 23 4 2 2" xfId="7107"/>
    <cellStyle name="60% - Accent1 23 4 2_Rate Case Accrual Accounts" xfId="27269"/>
    <cellStyle name="60% - Accent1 23 4 3" xfId="41571"/>
    <cellStyle name="60% - Accent1 23 4_Rate Case Accrual Accounts" xfId="27270"/>
    <cellStyle name="60% - Accent1 23 5" xfId="7108"/>
    <cellStyle name="60% - Accent1 23 5 2" xfId="7109"/>
    <cellStyle name="60% - Accent1 23 5_Rate Case Accrual Accounts" xfId="27271"/>
    <cellStyle name="60% - Accent1 23 6" xfId="41572"/>
    <cellStyle name="60% - Accent1 23_Rate Case Accrual Accounts" xfId="27272"/>
    <cellStyle name="60% - Accent1 24" xfId="7110"/>
    <cellStyle name="60% - Accent1 24 2" xfId="7111"/>
    <cellStyle name="60% - Accent1 24 2 2" xfId="7112"/>
    <cellStyle name="60% - Accent1 24 2 2 2" xfId="7113"/>
    <cellStyle name="60% - Accent1 24 2 2 2 2" xfId="7114"/>
    <cellStyle name="60% - Accent1 24 2 2 2_Rate Case Accrual Accounts" xfId="27273"/>
    <cellStyle name="60% - Accent1 24 2 2 3" xfId="41573"/>
    <cellStyle name="60% - Accent1 24 2 2_Rate Case Accrual Accounts" xfId="27274"/>
    <cellStyle name="60% - Accent1 24 2 3" xfId="7115"/>
    <cellStyle name="60% - Accent1 24 2 3 2" xfId="7116"/>
    <cellStyle name="60% - Accent1 24 2 3_Rate Case Accrual Accounts" xfId="27275"/>
    <cellStyle name="60% - Accent1 24 2 4" xfId="7117"/>
    <cellStyle name="60% - Accent1 24 2 4 2" xfId="41574"/>
    <cellStyle name="60% - Accent1 24 2 5" xfId="41575"/>
    <cellStyle name="60% - Accent1 24 2_Rate Case Accrual Accounts" xfId="27276"/>
    <cellStyle name="60% - Accent1 24 3" xfId="7118"/>
    <cellStyle name="60% - Accent1 24 3 2" xfId="7119"/>
    <cellStyle name="60% - Accent1 24 3 2 2" xfId="7120"/>
    <cellStyle name="60% - Accent1 24 3 2_Rate Case Accrual Accounts" xfId="27277"/>
    <cellStyle name="60% - Accent1 24 3 3" xfId="41576"/>
    <cellStyle name="60% - Accent1 24 3_Rate Case Accrual Accounts" xfId="27278"/>
    <cellStyle name="60% - Accent1 24 4" xfId="7121"/>
    <cellStyle name="60% - Accent1 24 4 2" xfId="7122"/>
    <cellStyle name="60% - Accent1 24 4_Rate Case Accrual Accounts" xfId="27279"/>
    <cellStyle name="60% - Accent1 24 5" xfId="7123"/>
    <cellStyle name="60% - Accent1 24 5 2" xfId="7124"/>
    <cellStyle name="60% - Accent1 24 5_Rate Case Accrual Accounts" xfId="27280"/>
    <cellStyle name="60% - Accent1 24 6" xfId="41577"/>
    <cellStyle name="60% - Accent1 24_Basis Detail" xfId="7125"/>
    <cellStyle name="60% - Accent1 25" xfId="7126"/>
    <cellStyle name="60% - Accent1 25 2" xfId="7127"/>
    <cellStyle name="60% - Accent1 25 2 2" xfId="7128"/>
    <cellStyle name="60% - Accent1 25 2 2 2" xfId="7129"/>
    <cellStyle name="60% - Accent1 25 2 2_Rate Case Accrual Accounts" xfId="27281"/>
    <cellStyle name="60% - Accent1 25 2 3" xfId="41578"/>
    <cellStyle name="60% - Accent1 25 2_Rate Case Accrual Accounts" xfId="27282"/>
    <cellStyle name="60% - Accent1 25 3" xfId="7130"/>
    <cellStyle name="60% - Accent1 25 3 2" xfId="7131"/>
    <cellStyle name="60% - Accent1 25 3 2 2" xfId="7132"/>
    <cellStyle name="60% - Accent1 25 3 2_Rate Case Accrual Accounts" xfId="27283"/>
    <cellStyle name="60% - Accent1 25 3 3" xfId="41579"/>
    <cellStyle name="60% - Accent1 25 3_Rate Case Accrual Accounts" xfId="27284"/>
    <cellStyle name="60% - Accent1 25 4" xfId="7133"/>
    <cellStyle name="60% - Accent1 25 4 2" xfId="7134"/>
    <cellStyle name="60% - Accent1 25 4_Rate Case Accrual Accounts" xfId="27285"/>
    <cellStyle name="60% - Accent1 25 5" xfId="41580"/>
    <cellStyle name="60% - Accent1 25_Rate Case Accrual Accounts" xfId="27286"/>
    <cellStyle name="60% - Accent1 26" xfId="7135"/>
    <cellStyle name="60% - Accent1 26 2" xfId="7136"/>
    <cellStyle name="60% - Accent1 26 2 2" xfId="7137"/>
    <cellStyle name="60% - Accent1 26 2 2 2" xfId="7138"/>
    <cellStyle name="60% - Accent1 26 2 2_Rate Case Accrual Accounts" xfId="27287"/>
    <cellStyle name="60% - Accent1 26 2 3" xfId="41581"/>
    <cellStyle name="60% - Accent1 26 2_Rate Case Accrual Accounts" xfId="27288"/>
    <cellStyle name="60% - Accent1 26 3" xfId="7139"/>
    <cellStyle name="60% - Accent1 26 3 2" xfId="7140"/>
    <cellStyle name="60% - Accent1 26 3_Rate Case Accrual Accounts" xfId="27289"/>
    <cellStyle name="60% - Accent1 26 4" xfId="7141"/>
    <cellStyle name="60% - Accent1 26 4 2" xfId="41582"/>
    <cellStyle name="60% - Accent1 26 5" xfId="41583"/>
    <cellStyle name="60% - Accent1 26_Rate Case Accrual Accounts" xfId="27290"/>
    <cellStyle name="60% - Accent1 27" xfId="7142"/>
    <cellStyle name="60% - Accent1 27 2" xfId="7143"/>
    <cellStyle name="60% - Accent1 27 2 2" xfId="7144"/>
    <cellStyle name="60% - Accent1 27 2 2 2" xfId="7145"/>
    <cellStyle name="60% - Accent1 27 2 2_Rate Case Accrual Accounts" xfId="27291"/>
    <cellStyle name="60% - Accent1 27 2 3" xfId="41584"/>
    <cellStyle name="60% - Accent1 27 2_Rate Case Accrual Accounts" xfId="27292"/>
    <cellStyle name="60% - Accent1 27 3" xfId="7146"/>
    <cellStyle name="60% - Accent1 27 3 2" xfId="7147"/>
    <cellStyle name="60% - Accent1 27 3_Rate Case Accrual Accounts" xfId="27293"/>
    <cellStyle name="60% - Accent1 27 4" xfId="41585"/>
    <cellStyle name="60% - Accent1 27_Rate Case Accrual Accounts" xfId="27294"/>
    <cellStyle name="60% - Accent1 28" xfId="7148"/>
    <cellStyle name="60% - Accent1 28 2" xfId="7149"/>
    <cellStyle name="60% - Accent1 28 2 2" xfId="7150"/>
    <cellStyle name="60% - Accent1 28 2_Rate Case Accrual Accounts" xfId="27295"/>
    <cellStyle name="60% - Accent1 28 3" xfId="41586"/>
    <cellStyle name="60% - Accent1 28_Rate Case Accrual Accounts" xfId="27296"/>
    <cellStyle name="60% - Accent1 29" xfId="7151"/>
    <cellStyle name="60% - Accent1 29 2" xfId="7152"/>
    <cellStyle name="60% - Accent1 29 2 2" xfId="7153"/>
    <cellStyle name="60% - Accent1 29 2_Rate Case Accrual Accounts" xfId="27297"/>
    <cellStyle name="60% - Accent1 29 3" xfId="41587"/>
    <cellStyle name="60% - Accent1 29_Rate Case Accrual Accounts" xfId="27298"/>
    <cellStyle name="60% - Accent1 3" xfId="7154"/>
    <cellStyle name="60% - Accent1 3 2" xfId="7155"/>
    <cellStyle name="60% - Accent1 3 2 2" xfId="7156"/>
    <cellStyle name="60% - Accent1 3 2 2 2" xfId="7157"/>
    <cellStyle name="60% - Accent1 3 2 2 2 2" xfId="7158"/>
    <cellStyle name="60% - Accent1 3 2 2 2_Rate Case Accrual Accounts" xfId="27299"/>
    <cellStyle name="60% - Accent1 3 2 2 3" xfId="41588"/>
    <cellStyle name="60% - Accent1 3 2 2_Rate Case Accrual Accounts" xfId="27300"/>
    <cellStyle name="60% - Accent1 3 2 3" xfId="7159"/>
    <cellStyle name="60% - Accent1 3 2 3 2" xfId="7160"/>
    <cellStyle name="60% - Accent1 3 2 3 2 2" xfId="7161"/>
    <cellStyle name="60% - Accent1 3 2 3 2_Rate Case Accrual Accounts" xfId="27301"/>
    <cellStyle name="60% - Accent1 3 2 3 3" xfId="41589"/>
    <cellStyle name="60% - Accent1 3 2 3_Rate Case Accrual Accounts" xfId="27302"/>
    <cellStyle name="60% - Accent1 3 2 4" xfId="7162"/>
    <cellStyle name="60% - Accent1 3 2 4 2" xfId="7163"/>
    <cellStyle name="60% - Accent1 3 2 4_Rate Case Accrual Accounts" xfId="27303"/>
    <cellStyle name="60% - Accent1 3 2 5" xfId="41590"/>
    <cellStyle name="60% - Accent1 3 2_Rate Case Accrual Accounts" xfId="27304"/>
    <cellStyle name="60% - Accent1 3 3" xfId="7164"/>
    <cellStyle name="60% - Accent1 3 3 2" xfId="7165"/>
    <cellStyle name="60% - Accent1 3 3 2 2" xfId="7166"/>
    <cellStyle name="60% - Accent1 3 3 2_Rate Case Accrual Accounts" xfId="27305"/>
    <cellStyle name="60% - Accent1 3 3 3" xfId="41591"/>
    <cellStyle name="60% - Accent1 3 3_Rate Case Accrual Accounts" xfId="27306"/>
    <cellStyle name="60% - Accent1 3 4" xfId="7167"/>
    <cellStyle name="60% - Accent1 3 4 2" xfId="7168"/>
    <cellStyle name="60% - Accent1 3 4_Rate Case Accrual Accounts" xfId="27307"/>
    <cellStyle name="60% - Accent1 3 5" xfId="7169"/>
    <cellStyle name="60% - Accent1 3 5 2" xfId="41592"/>
    <cellStyle name="60% - Accent1 3_Rate Case Accrual Accounts" xfId="27308"/>
    <cellStyle name="60% - Accent1 30" xfId="7170"/>
    <cellStyle name="60% - Accent1 30 2" xfId="7171"/>
    <cellStyle name="60% - Accent1 30 2 2" xfId="7172"/>
    <cellStyle name="60% - Accent1 30 2_Rate Case Accrual Accounts" xfId="27309"/>
    <cellStyle name="60% - Accent1 30 3" xfId="41593"/>
    <cellStyle name="60% - Accent1 30_Rate Case Accrual Accounts" xfId="27310"/>
    <cellStyle name="60% - Accent1 31" xfId="7173"/>
    <cellStyle name="60% - Accent1 31 2" xfId="7174"/>
    <cellStyle name="60% - Accent1 31 2 2" xfId="7175"/>
    <cellStyle name="60% - Accent1 31 2_Rate Case Accrual Accounts" xfId="27311"/>
    <cellStyle name="60% - Accent1 31 3" xfId="41594"/>
    <cellStyle name="60% - Accent1 31_Rate Case Accrual Accounts" xfId="27312"/>
    <cellStyle name="60% - Accent1 32" xfId="7176"/>
    <cellStyle name="60% - Accent1 32 2" xfId="7177"/>
    <cellStyle name="60% - Accent1 32 2 2" xfId="7178"/>
    <cellStyle name="60% - Accent1 32 2_Rate Case Accrual Accounts" xfId="27313"/>
    <cellStyle name="60% - Accent1 32 3" xfId="41595"/>
    <cellStyle name="60% - Accent1 32_Rate Case Accrual Accounts" xfId="27314"/>
    <cellStyle name="60% - Accent1 33" xfId="7179"/>
    <cellStyle name="60% - Accent1 33 2" xfId="7180"/>
    <cellStyle name="60% - Accent1 33 2 2" xfId="7181"/>
    <cellStyle name="60% - Accent1 33 2_Rate Case Accrual Accounts" xfId="27315"/>
    <cellStyle name="60% - Accent1 33 3" xfId="41596"/>
    <cellStyle name="60% - Accent1 33_Rate Case Accrual Accounts" xfId="27316"/>
    <cellStyle name="60% - Accent1 34" xfId="7182"/>
    <cellStyle name="60% - Accent1 34 2" xfId="7183"/>
    <cellStyle name="60% - Accent1 34 2 2" xfId="7184"/>
    <cellStyle name="60% - Accent1 34 2_Rate Case Accrual Accounts" xfId="27317"/>
    <cellStyle name="60% - Accent1 34 3" xfId="41597"/>
    <cellStyle name="60% - Accent1 34_Rate Case Accrual Accounts" xfId="27318"/>
    <cellStyle name="60% - Accent1 35" xfId="7185"/>
    <cellStyle name="60% - Accent1 35 2" xfId="7186"/>
    <cellStyle name="60% - Accent1 35 2 2" xfId="7187"/>
    <cellStyle name="60% - Accent1 35 2_Rate Case Accrual Accounts" xfId="27319"/>
    <cellStyle name="60% - Accent1 35 3" xfId="41598"/>
    <cellStyle name="60% - Accent1 35_Rate Case Accrual Accounts" xfId="27320"/>
    <cellStyle name="60% - Accent1 36" xfId="7188"/>
    <cellStyle name="60% - Accent1 36 2" xfId="7189"/>
    <cellStyle name="60% - Accent1 36 2 2" xfId="7190"/>
    <cellStyle name="60% - Accent1 36 2_Rate Case Accrual Accounts" xfId="27321"/>
    <cellStyle name="60% - Accent1 36 3" xfId="41599"/>
    <cellStyle name="60% - Accent1 36_Rate Case Accrual Accounts" xfId="27322"/>
    <cellStyle name="60% - Accent1 37" xfId="7191"/>
    <cellStyle name="60% - Accent1 37 2" xfId="7192"/>
    <cellStyle name="60% - Accent1 37 2 2" xfId="7193"/>
    <cellStyle name="60% - Accent1 37 2_Rate Case Accrual Accounts" xfId="27323"/>
    <cellStyle name="60% - Accent1 37 3" xfId="41600"/>
    <cellStyle name="60% - Accent1 37_Rate Case Accrual Accounts" xfId="27324"/>
    <cellStyle name="60% - Accent1 38" xfId="7194"/>
    <cellStyle name="60% - Accent1 38 2" xfId="7195"/>
    <cellStyle name="60% - Accent1 38 2 2" xfId="7196"/>
    <cellStyle name="60% - Accent1 38 2_Rate Case Accrual Accounts" xfId="27325"/>
    <cellStyle name="60% - Accent1 38 3" xfId="41601"/>
    <cellStyle name="60% - Accent1 38_Rate Case Accrual Accounts" xfId="27326"/>
    <cellStyle name="60% - Accent1 39" xfId="7197"/>
    <cellStyle name="60% - Accent1 39 2" xfId="7198"/>
    <cellStyle name="60% - Accent1 39 2 2" xfId="7199"/>
    <cellStyle name="60% - Accent1 39 2_Rate Case Accrual Accounts" xfId="27327"/>
    <cellStyle name="60% - Accent1 39 3" xfId="41602"/>
    <cellStyle name="60% - Accent1 39_Rate Case Accrual Accounts" xfId="27328"/>
    <cellStyle name="60% - Accent1 4" xfId="7200"/>
    <cellStyle name="60% - Accent1 4 2" xfId="7201"/>
    <cellStyle name="60% - Accent1 4 2 2" xfId="7202"/>
    <cellStyle name="60% - Accent1 4 2 2 2" xfId="7203"/>
    <cellStyle name="60% - Accent1 4 2 2 2 2" xfId="7204"/>
    <cellStyle name="60% - Accent1 4 2 2 2_Rate Case Accrual Accounts" xfId="27329"/>
    <cellStyle name="60% - Accent1 4 2 2 3" xfId="41603"/>
    <cellStyle name="60% - Accent1 4 2 2_Rate Case Accrual Accounts" xfId="27330"/>
    <cellStyle name="60% - Accent1 4 2 3" xfId="7205"/>
    <cellStyle name="60% - Accent1 4 2 3 2" xfId="7206"/>
    <cellStyle name="60% - Accent1 4 2 3 2 2" xfId="7207"/>
    <cellStyle name="60% - Accent1 4 2 3 2_Rate Case Accrual Accounts" xfId="27331"/>
    <cellStyle name="60% - Accent1 4 2 3 3" xfId="41604"/>
    <cellStyle name="60% - Accent1 4 2 3_Rate Case Accrual Accounts" xfId="27332"/>
    <cellStyle name="60% - Accent1 4 2 4" xfId="7208"/>
    <cellStyle name="60% - Accent1 4 2 4 2" xfId="7209"/>
    <cellStyle name="60% - Accent1 4 2 4_Rate Case Accrual Accounts" xfId="27333"/>
    <cellStyle name="60% - Accent1 4 2 5" xfId="41605"/>
    <cellStyle name="60% - Accent1 4 2_Rate Case Accrual Accounts" xfId="27334"/>
    <cellStyle name="60% - Accent1 4 3" xfId="7210"/>
    <cellStyle name="60% - Accent1 4 3 2" xfId="7211"/>
    <cellStyle name="60% - Accent1 4 3 2 2" xfId="7212"/>
    <cellStyle name="60% - Accent1 4 3 2_Rate Case Accrual Accounts" xfId="27335"/>
    <cellStyle name="60% - Accent1 4 3 3" xfId="41606"/>
    <cellStyle name="60% - Accent1 4 3_Rate Case Accrual Accounts" xfId="27336"/>
    <cellStyle name="60% - Accent1 4 4" xfId="7213"/>
    <cellStyle name="60% - Accent1 4 4 2" xfId="7214"/>
    <cellStyle name="60% - Accent1 4 4_Rate Case Accrual Accounts" xfId="27337"/>
    <cellStyle name="60% - Accent1 4 5" xfId="41607"/>
    <cellStyle name="60% - Accent1 4_Rate Case Accrual Accounts" xfId="27338"/>
    <cellStyle name="60% - Accent1 40" xfId="7215"/>
    <cellStyle name="60% - Accent1 40 2" xfId="7216"/>
    <cellStyle name="60% - Accent1 40 2 2" xfId="7217"/>
    <cellStyle name="60% - Accent1 40 2_Rate Case Accrual Accounts" xfId="27339"/>
    <cellStyle name="60% - Accent1 40 3" xfId="41608"/>
    <cellStyle name="60% - Accent1 40_Rate Case Accrual Accounts" xfId="27340"/>
    <cellStyle name="60% - Accent1 41" xfId="7218"/>
    <cellStyle name="60% - Accent1 41 2" xfId="7219"/>
    <cellStyle name="60% - Accent1 41 2 2" xfId="7220"/>
    <cellStyle name="60% - Accent1 41 2_Rate Case Accrual Accounts" xfId="27341"/>
    <cellStyle name="60% - Accent1 41 3" xfId="41609"/>
    <cellStyle name="60% - Accent1 41_Rate Case Accrual Accounts" xfId="27342"/>
    <cellStyle name="60% - Accent1 42" xfId="7221"/>
    <cellStyle name="60% - Accent1 42 2" xfId="7222"/>
    <cellStyle name="60% - Accent1 42 2 2" xfId="7223"/>
    <cellStyle name="60% - Accent1 42 2_Rate Case Accrual Accounts" xfId="27343"/>
    <cellStyle name="60% - Accent1 42 3" xfId="41610"/>
    <cellStyle name="60% - Accent1 42_Rate Case Accrual Accounts" xfId="27344"/>
    <cellStyle name="60% - Accent1 43" xfId="7224"/>
    <cellStyle name="60% - Accent1 43 2" xfId="7225"/>
    <cellStyle name="60% - Accent1 43 2 2" xfId="7226"/>
    <cellStyle name="60% - Accent1 43 2_Rate Case Accrual Accounts" xfId="27345"/>
    <cellStyle name="60% - Accent1 43 3" xfId="41611"/>
    <cellStyle name="60% - Accent1 43_Rate Case Accrual Accounts" xfId="27346"/>
    <cellStyle name="60% - Accent1 44" xfId="7227"/>
    <cellStyle name="60% - Accent1 44 2" xfId="7228"/>
    <cellStyle name="60% - Accent1 44 2 2" xfId="7229"/>
    <cellStyle name="60% - Accent1 44 2_Rate Case Accrual Accounts" xfId="27347"/>
    <cellStyle name="60% - Accent1 44 3" xfId="41612"/>
    <cellStyle name="60% - Accent1 44_Rate Case Accrual Accounts" xfId="27348"/>
    <cellStyle name="60% - Accent1 45" xfId="7230"/>
    <cellStyle name="60% - Accent1 45 2" xfId="7231"/>
    <cellStyle name="60% - Accent1 45 2 2" xfId="7232"/>
    <cellStyle name="60% - Accent1 45 2_Rate Case Accrual Accounts" xfId="27349"/>
    <cellStyle name="60% - Accent1 45 3" xfId="41613"/>
    <cellStyle name="60% - Accent1 45_Rate Case Accrual Accounts" xfId="27350"/>
    <cellStyle name="60% - Accent1 46" xfId="7233"/>
    <cellStyle name="60% - Accent1 46 2" xfId="7234"/>
    <cellStyle name="60% - Accent1 46 2 2" xfId="7235"/>
    <cellStyle name="60% - Accent1 46 2_Rate Case Accrual Accounts" xfId="27351"/>
    <cellStyle name="60% - Accent1 46 3" xfId="41614"/>
    <cellStyle name="60% - Accent1 46_Rate Case Accrual Accounts" xfId="27352"/>
    <cellStyle name="60% - Accent1 47" xfId="7236"/>
    <cellStyle name="60% - Accent1 47 2" xfId="7237"/>
    <cellStyle name="60% - Accent1 47 2 2" xfId="7238"/>
    <cellStyle name="60% - Accent1 47 2_Rate Case Accrual Accounts" xfId="27353"/>
    <cellStyle name="60% - Accent1 47 3" xfId="41615"/>
    <cellStyle name="60% - Accent1 47_Rate Case Accrual Accounts" xfId="27354"/>
    <cellStyle name="60% - Accent1 48" xfId="7239"/>
    <cellStyle name="60% - Accent1 48 2" xfId="7240"/>
    <cellStyle name="60% - Accent1 48 2 2" xfId="7241"/>
    <cellStyle name="60% - Accent1 48 2_Rate Case Accrual Accounts" xfId="27355"/>
    <cellStyle name="60% - Accent1 48 3" xfId="41616"/>
    <cellStyle name="60% - Accent1 48_Rate Case Accrual Accounts" xfId="27356"/>
    <cellStyle name="60% - Accent1 49" xfId="7242"/>
    <cellStyle name="60% - Accent1 49 2" xfId="7243"/>
    <cellStyle name="60% - Accent1 49 2 2" xfId="7244"/>
    <cellStyle name="60% - Accent1 49 2_Rate Case Accrual Accounts" xfId="27357"/>
    <cellStyle name="60% - Accent1 49 3" xfId="41617"/>
    <cellStyle name="60% - Accent1 49_Rate Case Accrual Accounts" xfId="27358"/>
    <cellStyle name="60% - Accent1 5" xfId="7245"/>
    <cellStyle name="60% - Accent1 5 2" xfId="7246"/>
    <cellStyle name="60% - Accent1 5 2 2" xfId="7247"/>
    <cellStyle name="60% - Accent1 5 2 2 2" xfId="7248"/>
    <cellStyle name="60% - Accent1 5 2 2 2 2" xfId="7249"/>
    <cellStyle name="60% - Accent1 5 2 2 2_Rate Case Accrual Accounts" xfId="27359"/>
    <cellStyle name="60% - Accent1 5 2 2 3" xfId="41618"/>
    <cellStyle name="60% - Accent1 5 2 2_Rate Case Accrual Accounts" xfId="27360"/>
    <cellStyle name="60% - Accent1 5 2 3" xfId="7250"/>
    <cellStyle name="60% - Accent1 5 2 3 2" xfId="7251"/>
    <cellStyle name="60% - Accent1 5 2 3 2 2" xfId="7252"/>
    <cellStyle name="60% - Accent1 5 2 3 2_Rate Case Accrual Accounts" xfId="27361"/>
    <cellStyle name="60% - Accent1 5 2 3 3" xfId="41619"/>
    <cellStyle name="60% - Accent1 5 2 3_Rate Case Accrual Accounts" xfId="27362"/>
    <cellStyle name="60% - Accent1 5 2 4" xfId="7253"/>
    <cellStyle name="60% - Accent1 5 2 4 2" xfId="7254"/>
    <cellStyle name="60% - Accent1 5 2 4_Rate Case Accrual Accounts" xfId="27363"/>
    <cellStyle name="60% - Accent1 5 2 5" xfId="41620"/>
    <cellStyle name="60% - Accent1 5 2_Rate Case Accrual Accounts" xfId="27364"/>
    <cellStyle name="60% - Accent1 5 3" xfId="7255"/>
    <cellStyle name="60% - Accent1 5 3 2" xfId="7256"/>
    <cellStyle name="60% - Accent1 5 3 2 2" xfId="7257"/>
    <cellStyle name="60% - Accent1 5 3 2_Rate Case Accrual Accounts" xfId="27365"/>
    <cellStyle name="60% - Accent1 5 3 3" xfId="41621"/>
    <cellStyle name="60% - Accent1 5 3_Rate Case Accrual Accounts" xfId="27366"/>
    <cellStyle name="60% - Accent1 5 4" xfId="7258"/>
    <cellStyle name="60% - Accent1 5 4 2" xfId="7259"/>
    <cellStyle name="60% - Accent1 5 4_Rate Case Accrual Accounts" xfId="27367"/>
    <cellStyle name="60% - Accent1 5 5" xfId="41622"/>
    <cellStyle name="60% - Accent1 5_Rate Case Accrual Accounts" xfId="27368"/>
    <cellStyle name="60% - Accent1 50" xfId="7260"/>
    <cellStyle name="60% - Accent1 50 2" xfId="7261"/>
    <cellStyle name="60% - Accent1 50 2 2" xfId="7262"/>
    <cellStyle name="60% - Accent1 50 2_Rate Case Accrual Accounts" xfId="27369"/>
    <cellStyle name="60% - Accent1 50 3" xfId="41623"/>
    <cellStyle name="60% - Accent1 50_Rate Case Accrual Accounts" xfId="27370"/>
    <cellStyle name="60% - Accent1 51" xfId="7263"/>
    <cellStyle name="60% - Accent1 51 2" xfId="7264"/>
    <cellStyle name="60% - Accent1 51 2 2" xfId="7265"/>
    <cellStyle name="60% - Accent1 51 2_Rate Case Accrual Accounts" xfId="27371"/>
    <cellStyle name="60% - Accent1 51 3" xfId="41624"/>
    <cellStyle name="60% - Accent1 51_Rate Case Accrual Accounts" xfId="27372"/>
    <cellStyle name="60% - Accent1 52" xfId="7266"/>
    <cellStyle name="60% - Accent1 52 2" xfId="7267"/>
    <cellStyle name="60% - Accent1 52 2 2" xfId="7268"/>
    <cellStyle name="60% - Accent1 52 2_Rate Case Accrual Accounts" xfId="27373"/>
    <cellStyle name="60% - Accent1 52 3" xfId="41625"/>
    <cellStyle name="60% - Accent1 52_Rate Case Accrual Accounts" xfId="27374"/>
    <cellStyle name="60% - Accent1 53" xfId="7269"/>
    <cellStyle name="60% - Accent1 53 2" xfId="7270"/>
    <cellStyle name="60% - Accent1 53 2 2" xfId="7271"/>
    <cellStyle name="60% - Accent1 53 2_Rate Case Accrual Accounts" xfId="27375"/>
    <cellStyle name="60% - Accent1 53 3" xfId="41626"/>
    <cellStyle name="60% - Accent1 53_Rate Case Accrual Accounts" xfId="27376"/>
    <cellStyle name="60% - Accent1 54" xfId="7272"/>
    <cellStyle name="60% - Accent1 54 2" xfId="7273"/>
    <cellStyle name="60% - Accent1 54 2 2" xfId="7274"/>
    <cellStyle name="60% - Accent1 54 2_Rate Case Accrual Accounts" xfId="27377"/>
    <cellStyle name="60% - Accent1 54 3" xfId="41627"/>
    <cellStyle name="60% - Accent1 54_Rate Case Accrual Accounts" xfId="27378"/>
    <cellStyle name="60% - Accent1 55" xfId="7275"/>
    <cellStyle name="60% - Accent1 55 2" xfId="7276"/>
    <cellStyle name="60% - Accent1 55 2 2" xfId="7277"/>
    <cellStyle name="60% - Accent1 55 2_Rate Case Accrual Accounts" xfId="27379"/>
    <cellStyle name="60% - Accent1 55 3" xfId="41628"/>
    <cellStyle name="60% - Accent1 55_Rate Case Accrual Accounts" xfId="27380"/>
    <cellStyle name="60% - Accent1 56" xfId="7278"/>
    <cellStyle name="60% - Accent1 56 2" xfId="7279"/>
    <cellStyle name="60% - Accent1 56 2 2" xfId="7280"/>
    <cellStyle name="60% - Accent1 56 2_Rate Case Accrual Accounts" xfId="27381"/>
    <cellStyle name="60% - Accent1 56 3" xfId="41629"/>
    <cellStyle name="60% - Accent1 56_Rate Case Accrual Accounts" xfId="27382"/>
    <cellStyle name="60% - Accent1 57" xfId="7281"/>
    <cellStyle name="60% - Accent1 57 2" xfId="7282"/>
    <cellStyle name="60% - Accent1 57 2 2" xfId="7283"/>
    <cellStyle name="60% - Accent1 57 2_Rate Case Accrual Accounts" xfId="27383"/>
    <cellStyle name="60% - Accent1 57 3" xfId="41630"/>
    <cellStyle name="60% - Accent1 57_Rate Case Accrual Accounts" xfId="27384"/>
    <cellStyle name="60% - Accent1 58" xfId="7284"/>
    <cellStyle name="60% - Accent1 58 2" xfId="7285"/>
    <cellStyle name="60% - Accent1 58 2 2" xfId="7286"/>
    <cellStyle name="60% - Accent1 58 2_Rate Case Accrual Accounts" xfId="27385"/>
    <cellStyle name="60% - Accent1 58 3" xfId="41631"/>
    <cellStyle name="60% - Accent1 58_Rate Case Accrual Accounts" xfId="27386"/>
    <cellStyle name="60% - Accent1 59" xfId="7287"/>
    <cellStyle name="60% - Accent1 59 2" xfId="7288"/>
    <cellStyle name="60% - Accent1 59 2 2" xfId="7289"/>
    <cellStyle name="60% - Accent1 59 2_Rate Case Accrual Accounts" xfId="27387"/>
    <cellStyle name="60% - Accent1 59 3" xfId="41632"/>
    <cellStyle name="60% - Accent1 59_Rate Case Accrual Accounts" xfId="27388"/>
    <cellStyle name="60% - Accent1 6" xfId="7290"/>
    <cellStyle name="60% - Accent1 6 2" xfId="7291"/>
    <cellStyle name="60% - Accent1 6 2 2" xfId="7292"/>
    <cellStyle name="60% - Accent1 6 2 2 2" xfId="7293"/>
    <cellStyle name="60% - Accent1 6 2 2_Rate Case Accrual Accounts" xfId="27389"/>
    <cellStyle name="60% - Accent1 6 2 3" xfId="41633"/>
    <cellStyle name="60% - Accent1 6 2_Rate Case Accrual Accounts" xfId="27390"/>
    <cellStyle name="60% - Accent1 6 3" xfId="7294"/>
    <cellStyle name="60% - Accent1 6 3 2" xfId="7295"/>
    <cellStyle name="60% - Accent1 6 3 2 2" xfId="7296"/>
    <cellStyle name="60% - Accent1 6 3 2_Rate Case Accrual Accounts" xfId="27391"/>
    <cellStyle name="60% - Accent1 6 3 3" xfId="41634"/>
    <cellStyle name="60% - Accent1 6 3_Rate Case Accrual Accounts" xfId="27392"/>
    <cellStyle name="60% - Accent1 6 4" xfId="7297"/>
    <cellStyle name="60% - Accent1 6 4 2" xfId="7298"/>
    <cellStyle name="60% - Accent1 6 4_Rate Case Accrual Accounts" xfId="27393"/>
    <cellStyle name="60% - Accent1 6 5" xfId="41635"/>
    <cellStyle name="60% - Accent1 6_Rate Case Accrual Accounts" xfId="27394"/>
    <cellStyle name="60% - Accent1 60" xfId="7299"/>
    <cellStyle name="60% - Accent1 60 2" xfId="7300"/>
    <cellStyle name="60% - Accent1 60 2 2" xfId="7301"/>
    <cellStyle name="60% - Accent1 60 2_Rate Case Accrual Accounts" xfId="27395"/>
    <cellStyle name="60% - Accent1 60 3" xfId="41636"/>
    <cellStyle name="60% - Accent1 60_Rate Case Accrual Accounts" xfId="27396"/>
    <cellStyle name="60% - Accent1 61" xfId="7302"/>
    <cellStyle name="60% - Accent1 61 2" xfId="7303"/>
    <cellStyle name="60% - Accent1 61_Rate Case Accrual Accounts" xfId="27397"/>
    <cellStyle name="60% - Accent1 62" xfId="7304"/>
    <cellStyle name="60% - Accent1 62 2" xfId="7305"/>
    <cellStyle name="60% - Accent1 62_Rate Case Accrual Accounts" xfId="27398"/>
    <cellStyle name="60% - Accent1 63" xfId="7306"/>
    <cellStyle name="60% - Accent1 63 2" xfId="41637"/>
    <cellStyle name="60% - Accent1 64" xfId="7307"/>
    <cellStyle name="60% - Accent1 64 2" xfId="41638"/>
    <cellStyle name="60% - Accent1 65" xfId="7308"/>
    <cellStyle name="60% - Accent1 65 2" xfId="41639"/>
    <cellStyle name="60% - Accent1 66" xfId="7309"/>
    <cellStyle name="60% - Accent1 66 2" xfId="41640"/>
    <cellStyle name="60% - Accent1 67" xfId="7310"/>
    <cellStyle name="60% - Accent1 67 2" xfId="41641"/>
    <cellStyle name="60% - Accent1 68" xfId="7311"/>
    <cellStyle name="60% - Accent1 68 2" xfId="41642"/>
    <cellStyle name="60% - Accent1 69" xfId="7312"/>
    <cellStyle name="60% - Accent1 69 2" xfId="41643"/>
    <cellStyle name="60% - Accent1 7" xfId="7313"/>
    <cellStyle name="60% - Accent1 7 2" xfId="7314"/>
    <cellStyle name="60% - Accent1 7 2 2" xfId="7315"/>
    <cellStyle name="60% - Accent1 7 2 2 2" xfId="7316"/>
    <cellStyle name="60% - Accent1 7 2 2_Rate Case Accrual Accounts" xfId="27399"/>
    <cellStyle name="60% - Accent1 7 2 3" xfId="41644"/>
    <cellStyle name="60% - Accent1 7 2_Rate Case Accrual Accounts" xfId="27400"/>
    <cellStyle name="60% - Accent1 7 3" xfId="7317"/>
    <cellStyle name="60% - Accent1 7 3 2" xfId="7318"/>
    <cellStyle name="60% - Accent1 7 3 2 2" xfId="7319"/>
    <cellStyle name="60% - Accent1 7 3 2_Rate Case Accrual Accounts" xfId="27401"/>
    <cellStyle name="60% - Accent1 7 3 3" xfId="41645"/>
    <cellStyle name="60% - Accent1 7 3_Rate Case Accrual Accounts" xfId="27402"/>
    <cellStyle name="60% - Accent1 7 4" xfId="7320"/>
    <cellStyle name="60% - Accent1 7 4 2" xfId="7321"/>
    <cellStyle name="60% - Accent1 7 4_Rate Case Accrual Accounts" xfId="27403"/>
    <cellStyle name="60% - Accent1 7 5" xfId="41646"/>
    <cellStyle name="60% - Accent1 7_Rate Case Accrual Accounts" xfId="27404"/>
    <cellStyle name="60% - Accent1 70" xfId="7322"/>
    <cellStyle name="60% - Accent1 70 2" xfId="41647"/>
    <cellStyle name="60% - Accent1 71" xfId="7323"/>
    <cellStyle name="60% - Accent1 71 2" xfId="41648"/>
    <cellStyle name="60% - Accent1 72" xfId="7324"/>
    <cellStyle name="60% - Accent1 72 2" xfId="41649"/>
    <cellStyle name="60% - Accent1 73" xfId="7325"/>
    <cellStyle name="60% - Accent1 73 2" xfId="41650"/>
    <cellStyle name="60% - Accent1 74" xfId="7326"/>
    <cellStyle name="60% - Accent1 74 2" xfId="41651"/>
    <cellStyle name="60% - Accent1 75" xfId="7327"/>
    <cellStyle name="60% - Accent1 75 2" xfId="41652"/>
    <cellStyle name="60% - Accent1 76" xfId="7328"/>
    <cellStyle name="60% - Accent1 76 2" xfId="41653"/>
    <cellStyle name="60% - Accent1 77" xfId="26"/>
    <cellStyle name="60% - Accent1 78" xfId="49119"/>
    <cellStyle name="60% - Accent1 79" xfId="49156"/>
    <cellStyle name="60% - Accent1 8" xfId="7329"/>
    <cellStyle name="60% - Accent1 8 2" xfId="7330"/>
    <cellStyle name="60% - Accent1 8 2 2" xfId="7331"/>
    <cellStyle name="60% - Accent1 8 2 2 2" xfId="7332"/>
    <cellStyle name="60% - Accent1 8 2 2_Rate Case Accrual Accounts" xfId="27405"/>
    <cellStyle name="60% - Accent1 8 2 3" xfId="41654"/>
    <cellStyle name="60% - Accent1 8 2_Rate Case Accrual Accounts" xfId="27406"/>
    <cellStyle name="60% - Accent1 8 3" xfId="7333"/>
    <cellStyle name="60% - Accent1 8 3 2" xfId="7334"/>
    <cellStyle name="60% - Accent1 8 3 2 2" xfId="7335"/>
    <cellStyle name="60% - Accent1 8 3 2_Rate Case Accrual Accounts" xfId="27407"/>
    <cellStyle name="60% - Accent1 8 3 3" xfId="41655"/>
    <cellStyle name="60% - Accent1 8 3_Rate Case Accrual Accounts" xfId="27408"/>
    <cellStyle name="60% - Accent1 8 4" xfId="7336"/>
    <cellStyle name="60% - Accent1 8 4 2" xfId="7337"/>
    <cellStyle name="60% - Accent1 8 4_Rate Case Accrual Accounts" xfId="27409"/>
    <cellStyle name="60% - Accent1 8 5" xfId="41656"/>
    <cellStyle name="60% - Accent1 8_Rate Case Accrual Accounts" xfId="27410"/>
    <cellStyle name="60% - Accent1 9" xfId="7338"/>
    <cellStyle name="60% - Accent1 9 2" xfId="7339"/>
    <cellStyle name="60% - Accent1 9 2 2" xfId="7340"/>
    <cellStyle name="60% - Accent1 9 2 2 2" xfId="7341"/>
    <cellStyle name="60% - Accent1 9 2 2_Rate Case Accrual Accounts" xfId="27411"/>
    <cellStyle name="60% - Accent1 9 2 3" xfId="41657"/>
    <cellStyle name="60% - Accent1 9 2_Rate Case Accrual Accounts" xfId="27412"/>
    <cellStyle name="60% - Accent1 9 3" xfId="7342"/>
    <cellStyle name="60% - Accent1 9 3 2" xfId="7343"/>
    <cellStyle name="60% - Accent1 9 3 2 2" xfId="7344"/>
    <cellStyle name="60% - Accent1 9 3 2_Rate Case Accrual Accounts" xfId="27413"/>
    <cellStyle name="60% - Accent1 9 3 3" xfId="41658"/>
    <cellStyle name="60% - Accent1 9 3_Rate Case Accrual Accounts" xfId="27414"/>
    <cellStyle name="60% - Accent1 9 4" xfId="7345"/>
    <cellStyle name="60% - Accent1 9 4 2" xfId="7346"/>
    <cellStyle name="60% - Accent1 9 4_Rate Case Accrual Accounts" xfId="27415"/>
    <cellStyle name="60% - Accent1 9 5" xfId="41659"/>
    <cellStyle name="60% - Accent1 9_Rate Case Accrual Accounts" xfId="27416"/>
    <cellStyle name="60% - Accent2" xfId="49527" builtinId="36" customBuiltin="1"/>
    <cellStyle name="60% - Accent2 10" xfId="7347"/>
    <cellStyle name="60% - Accent2 10 2" xfId="7348"/>
    <cellStyle name="60% - Accent2 10 2 2" xfId="7349"/>
    <cellStyle name="60% - Accent2 10 2 2 2" xfId="7350"/>
    <cellStyle name="60% - Accent2 10 2 2_Rate Case Accrual Accounts" xfId="27417"/>
    <cellStyle name="60% - Accent2 10 2 3" xfId="41660"/>
    <cellStyle name="60% - Accent2 10 2_Rate Case Accrual Accounts" xfId="27418"/>
    <cellStyle name="60% - Accent2 10 3" xfId="7351"/>
    <cellStyle name="60% - Accent2 10 3 2" xfId="7352"/>
    <cellStyle name="60% - Accent2 10 3 2 2" xfId="7353"/>
    <cellStyle name="60% - Accent2 10 3 2_Rate Case Accrual Accounts" xfId="27419"/>
    <cellStyle name="60% - Accent2 10 3 3" xfId="41661"/>
    <cellStyle name="60% - Accent2 10 3_Rate Case Accrual Accounts" xfId="27420"/>
    <cellStyle name="60% - Accent2 10 4" xfId="7354"/>
    <cellStyle name="60% - Accent2 10 4 2" xfId="7355"/>
    <cellStyle name="60% - Accent2 10 4_Rate Case Accrual Accounts" xfId="27421"/>
    <cellStyle name="60% - Accent2 10 5" xfId="41662"/>
    <cellStyle name="60% - Accent2 10_Rate Case Accrual Accounts" xfId="27422"/>
    <cellStyle name="60% - Accent2 11" xfId="7356"/>
    <cellStyle name="60% - Accent2 11 2" xfId="7357"/>
    <cellStyle name="60% - Accent2 11 2 2" xfId="7358"/>
    <cellStyle name="60% - Accent2 11 2 2 2" xfId="7359"/>
    <cellStyle name="60% - Accent2 11 2 2_Rate Case Accrual Accounts" xfId="27423"/>
    <cellStyle name="60% - Accent2 11 2 3" xfId="41663"/>
    <cellStyle name="60% - Accent2 11 2_Rate Case Accrual Accounts" xfId="27424"/>
    <cellStyle name="60% - Accent2 11 3" xfId="7360"/>
    <cellStyle name="60% - Accent2 11 3 2" xfId="7361"/>
    <cellStyle name="60% - Accent2 11 3 2 2" xfId="7362"/>
    <cellStyle name="60% - Accent2 11 3 2_Rate Case Accrual Accounts" xfId="27425"/>
    <cellStyle name="60% - Accent2 11 3 3" xfId="41664"/>
    <cellStyle name="60% - Accent2 11 3_Rate Case Accrual Accounts" xfId="27426"/>
    <cellStyle name="60% - Accent2 11 4" xfId="7363"/>
    <cellStyle name="60% - Accent2 11 4 2" xfId="7364"/>
    <cellStyle name="60% - Accent2 11 4_Rate Case Accrual Accounts" xfId="27427"/>
    <cellStyle name="60% - Accent2 11 5" xfId="41665"/>
    <cellStyle name="60% - Accent2 11_Rate Case Accrual Accounts" xfId="27428"/>
    <cellStyle name="60% - Accent2 12" xfId="7365"/>
    <cellStyle name="60% - Accent2 12 2" xfId="7366"/>
    <cellStyle name="60% - Accent2 12 2 2" xfId="7367"/>
    <cellStyle name="60% - Accent2 12 2 2 2" xfId="7368"/>
    <cellStyle name="60% - Accent2 12 2 2_Rate Case Accrual Accounts" xfId="27429"/>
    <cellStyle name="60% - Accent2 12 2 3" xfId="41666"/>
    <cellStyle name="60% - Accent2 12 2_Rate Case Accrual Accounts" xfId="27430"/>
    <cellStyle name="60% - Accent2 12 3" xfId="7369"/>
    <cellStyle name="60% - Accent2 12 3 2" xfId="7370"/>
    <cellStyle name="60% - Accent2 12 3 2 2" xfId="7371"/>
    <cellStyle name="60% - Accent2 12 3 2_Rate Case Accrual Accounts" xfId="27431"/>
    <cellStyle name="60% - Accent2 12 3 3" xfId="41667"/>
    <cellStyle name="60% - Accent2 12 3_Rate Case Accrual Accounts" xfId="27432"/>
    <cellStyle name="60% - Accent2 12 4" xfId="7372"/>
    <cellStyle name="60% - Accent2 12 4 2" xfId="7373"/>
    <cellStyle name="60% - Accent2 12 4_Rate Case Accrual Accounts" xfId="27433"/>
    <cellStyle name="60% - Accent2 12 5" xfId="41668"/>
    <cellStyle name="60% - Accent2 12_Rate Case Accrual Accounts" xfId="27434"/>
    <cellStyle name="60% - Accent2 13" xfId="7374"/>
    <cellStyle name="60% - Accent2 13 2" xfId="7375"/>
    <cellStyle name="60% - Accent2 13 2 2" xfId="7376"/>
    <cellStyle name="60% - Accent2 13 2 2 2" xfId="7377"/>
    <cellStyle name="60% - Accent2 13 2 2_Rate Case Accrual Accounts" xfId="27435"/>
    <cellStyle name="60% - Accent2 13 2 3" xfId="41669"/>
    <cellStyle name="60% - Accent2 13 2_Rate Case Accrual Accounts" xfId="27436"/>
    <cellStyle name="60% - Accent2 13 3" xfId="7378"/>
    <cellStyle name="60% - Accent2 13 3 2" xfId="7379"/>
    <cellStyle name="60% - Accent2 13 3 2 2" xfId="7380"/>
    <cellStyle name="60% - Accent2 13 3 2_Rate Case Accrual Accounts" xfId="27437"/>
    <cellStyle name="60% - Accent2 13 3 3" xfId="41670"/>
    <cellStyle name="60% - Accent2 13 3_Rate Case Accrual Accounts" xfId="27438"/>
    <cellStyle name="60% - Accent2 13 4" xfId="7381"/>
    <cellStyle name="60% - Accent2 13 4 2" xfId="7382"/>
    <cellStyle name="60% - Accent2 13 4_Rate Case Accrual Accounts" xfId="27439"/>
    <cellStyle name="60% - Accent2 13 5" xfId="41671"/>
    <cellStyle name="60% - Accent2 13_Rate Case Accrual Accounts" xfId="27440"/>
    <cellStyle name="60% - Accent2 14" xfId="7383"/>
    <cellStyle name="60% - Accent2 14 2" xfId="7384"/>
    <cellStyle name="60% - Accent2 14 2 2" xfId="7385"/>
    <cellStyle name="60% - Accent2 14 2 2 2" xfId="7386"/>
    <cellStyle name="60% - Accent2 14 2 2_Rate Case Accrual Accounts" xfId="27441"/>
    <cellStyle name="60% - Accent2 14 2 3" xfId="41672"/>
    <cellStyle name="60% - Accent2 14 2_Rate Case Accrual Accounts" xfId="27442"/>
    <cellStyle name="60% - Accent2 14 3" xfId="7387"/>
    <cellStyle name="60% - Accent2 14 3 2" xfId="7388"/>
    <cellStyle name="60% - Accent2 14 3 2 2" xfId="7389"/>
    <cellStyle name="60% - Accent2 14 3 2_Rate Case Accrual Accounts" xfId="27443"/>
    <cellStyle name="60% - Accent2 14 3 3" xfId="41673"/>
    <cellStyle name="60% - Accent2 14 3_Rate Case Accrual Accounts" xfId="27444"/>
    <cellStyle name="60% - Accent2 14 4" xfId="7390"/>
    <cellStyle name="60% - Accent2 14 4 2" xfId="7391"/>
    <cellStyle name="60% - Accent2 14 4_Rate Case Accrual Accounts" xfId="27445"/>
    <cellStyle name="60% - Accent2 14 5" xfId="41674"/>
    <cellStyle name="60% - Accent2 14_Rate Case Accrual Accounts" xfId="27446"/>
    <cellStyle name="60% - Accent2 15" xfId="7392"/>
    <cellStyle name="60% - Accent2 15 2" xfId="7393"/>
    <cellStyle name="60% - Accent2 15 2 2" xfId="7394"/>
    <cellStyle name="60% - Accent2 15 2 2 2" xfId="7395"/>
    <cellStyle name="60% - Accent2 15 2 2_Rate Case Accrual Accounts" xfId="27447"/>
    <cellStyle name="60% - Accent2 15 2 3" xfId="41675"/>
    <cellStyle name="60% - Accent2 15 2_Rate Case Accrual Accounts" xfId="27448"/>
    <cellStyle name="60% - Accent2 15 3" xfId="7396"/>
    <cellStyle name="60% - Accent2 15 3 2" xfId="7397"/>
    <cellStyle name="60% - Accent2 15 3 2 2" xfId="7398"/>
    <cellStyle name="60% - Accent2 15 3 2_Rate Case Accrual Accounts" xfId="27449"/>
    <cellStyle name="60% - Accent2 15 3 3" xfId="41676"/>
    <cellStyle name="60% - Accent2 15 3_Rate Case Accrual Accounts" xfId="27450"/>
    <cellStyle name="60% - Accent2 15 4" xfId="7399"/>
    <cellStyle name="60% - Accent2 15 4 2" xfId="7400"/>
    <cellStyle name="60% - Accent2 15 4_Rate Case Accrual Accounts" xfId="27451"/>
    <cellStyle name="60% - Accent2 15 5" xfId="41677"/>
    <cellStyle name="60% - Accent2 15_Rate Case Accrual Accounts" xfId="27452"/>
    <cellStyle name="60% - Accent2 16" xfId="7401"/>
    <cellStyle name="60% - Accent2 16 2" xfId="7402"/>
    <cellStyle name="60% - Accent2 16 2 2" xfId="7403"/>
    <cellStyle name="60% - Accent2 16 2 2 2" xfId="7404"/>
    <cellStyle name="60% - Accent2 16 2 2_Rate Case Accrual Accounts" xfId="27453"/>
    <cellStyle name="60% - Accent2 16 2 3" xfId="41678"/>
    <cellStyle name="60% - Accent2 16 2_Rate Case Accrual Accounts" xfId="27454"/>
    <cellStyle name="60% - Accent2 16 3" xfId="7405"/>
    <cellStyle name="60% - Accent2 16 3 2" xfId="7406"/>
    <cellStyle name="60% - Accent2 16 3 2 2" xfId="7407"/>
    <cellStyle name="60% - Accent2 16 3 2_Rate Case Accrual Accounts" xfId="27455"/>
    <cellStyle name="60% - Accent2 16 3 3" xfId="41679"/>
    <cellStyle name="60% - Accent2 16 3_Rate Case Accrual Accounts" xfId="27456"/>
    <cellStyle name="60% - Accent2 16 4" xfId="7408"/>
    <cellStyle name="60% - Accent2 16 4 2" xfId="7409"/>
    <cellStyle name="60% - Accent2 16 4_Rate Case Accrual Accounts" xfId="27457"/>
    <cellStyle name="60% - Accent2 16 5" xfId="41680"/>
    <cellStyle name="60% - Accent2 16_Rate Case Accrual Accounts" xfId="27458"/>
    <cellStyle name="60% - Accent2 17" xfId="7410"/>
    <cellStyle name="60% - Accent2 17 2" xfId="7411"/>
    <cellStyle name="60% - Accent2 17 2 2" xfId="7412"/>
    <cellStyle name="60% - Accent2 17 2 2 2" xfId="7413"/>
    <cellStyle name="60% - Accent2 17 2 2_Rate Case Accrual Accounts" xfId="27459"/>
    <cellStyle name="60% - Accent2 17 2 3" xfId="41681"/>
    <cellStyle name="60% - Accent2 17 2_Rate Case Accrual Accounts" xfId="27460"/>
    <cellStyle name="60% - Accent2 17 3" xfId="7414"/>
    <cellStyle name="60% - Accent2 17 3 2" xfId="7415"/>
    <cellStyle name="60% - Accent2 17 3 2 2" xfId="7416"/>
    <cellStyle name="60% - Accent2 17 3 2_Rate Case Accrual Accounts" xfId="27461"/>
    <cellStyle name="60% - Accent2 17 3 3" xfId="41682"/>
    <cellStyle name="60% - Accent2 17 3_Rate Case Accrual Accounts" xfId="27462"/>
    <cellStyle name="60% - Accent2 17 4" xfId="7417"/>
    <cellStyle name="60% - Accent2 17 4 2" xfId="7418"/>
    <cellStyle name="60% - Accent2 17 4_Rate Case Accrual Accounts" xfId="27463"/>
    <cellStyle name="60% - Accent2 17 5" xfId="41683"/>
    <cellStyle name="60% - Accent2 17_Rate Case Accrual Accounts" xfId="27464"/>
    <cellStyle name="60% - Accent2 18" xfId="7419"/>
    <cellStyle name="60% - Accent2 18 2" xfId="7420"/>
    <cellStyle name="60% - Accent2 18 2 2" xfId="7421"/>
    <cellStyle name="60% - Accent2 18 2 2 2" xfId="7422"/>
    <cellStyle name="60% - Accent2 18 2 2_Rate Case Accrual Accounts" xfId="27465"/>
    <cellStyle name="60% - Accent2 18 2 3" xfId="41684"/>
    <cellStyle name="60% - Accent2 18 2_Rate Case Accrual Accounts" xfId="27466"/>
    <cellStyle name="60% - Accent2 18 3" xfId="7423"/>
    <cellStyle name="60% - Accent2 18 3 2" xfId="7424"/>
    <cellStyle name="60% - Accent2 18 3 2 2" xfId="7425"/>
    <cellStyle name="60% - Accent2 18 3 2_Rate Case Accrual Accounts" xfId="27467"/>
    <cellStyle name="60% - Accent2 18 3 3" xfId="41685"/>
    <cellStyle name="60% - Accent2 18 3_Rate Case Accrual Accounts" xfId="27468"/>
    <cellStyle name="60% - Accent2 18 4" xfId="7426"/>
    <cellStyle name="60% - Accent2 18 4 2" xfId="7427"/>
    <cellStyle name="60% - Accent2 18 4_Rate Case Accrual Accounts" xfId="27469"/>
    <cellStyle name="60% - Accent2 18 5" xfId="41686"/>
    <cellStyle name="60% - Accent2 18_Rate Case Accrual Accounts" xfId="27470"/>
    <cellStyle name="60% - Accent2 19" xfId="7428"/>
    <cellStyle name="60% - Accent2 19 2" xfId="7429"/>
    <cellStyle name="60% - Accent2 19 2 2" xfId="7430"/>
    <cellStyle name="60% - Accent2 19 2 2 2" xfId="7431"/>
    <cellStyle name="60% - Accent2 19 2 2_Rate Case Accrual Accounts" xfId="27471"/>
    <cellStyle name="60% - Accent2 19 2 3" xfId="41687"/>
    <cellStyle name="60% - Accent2 19 2_Rate Case Accrual Accounts" xfId="27472"/>
    <cellStyle name="60% - Accent2 19 3" xfId="7432"/>
    <cellStyle name="60% - Accent2 19 3 2" xfId="7433"/>
    <cellStyle name="60% - Accent2 19 3 2 2" xfId="7434"/>
    <cellStyle name="60% - Accent2 19 3 2_Rate Case Accrual Accounts" xfId="27473"/>
    <cellStyle name="60% - Accent2 19 3 3" xfId="41688"/>
    <cellStyle name="60% - Accent2 19 3_Rate Case Accrual Accounts" xfId="27474"/>
    <cellStyle name="60% - Accent2 19 4" xfId="7435"/>
    <cellStyle name="60% - Accent2 19 4 2" xfId="7436"/>
    <cellStyle name="60% - Accent2 19 4_Rate Case Accrual Accounts" xfId="27475"/>
    <cellStyle name="60% - Accent2 19 5" xfId="41689"/>
    <cellStyle name="60% - Accent2 19_Rate Case Accrual Accounts" xfId="27476"/>
    <cellStyle name="60% - Accent2 2" xfId="29"/>
    <cellStyle name="60% - Accent2 2 2" xfId="588"/>
    <cellStyle name="60% - Accent2 2 2 10" xfId="49403"/>
    <cellStyle name="60% - Accent2 2 2 2" xfId="7437"/>
    <cellStyle name="60% - Accent2 2 2 2 2" xfId="7438"/>
    <cellStyle name="60% - Accent2 2 2 2 2 2" xfId="7439"/>
    <cellStyle name="60% - Accent2 2 2 2 2_Rate Case Accrual Accounts" xfId="27477"/>
    <cellStyle name="60% - Accent2 2 2 2 3" xfId="41690"/>
    <cellStyle name="60% - Accent2 2 2 2_Rate Case Accrual Accounts" xfId="27478"/>
    <cellStyle name="60% - Accent2 2 2 3" xfId="7440"/>
    <cellStyle name="60% - Accent2 2 2 3 2" xfId="7441"/>
    <cellStyle name="60% - Accent2 2 2 3 2 2" xfId="7442"/>
    <cellStyle name="60% - Accent2 2 2 3 2_Rate Case Accrual Accounts" xfId="27479"/>
    <cellStyle name="60% - Accent2 2 2 3 3" xfId="41691"/>
    <cellStyle name="60% - Accent2 2 2 3_Rate Case Accrual Accounts" xfId="27480"/>
    <cellStyle name="60% - Accent2 2 2 4" xfId="7443"/>
    <cellStyle name="60% - Accent2 2 2 4 2" xfId="7444"/>
    <cellStyle name="60% - Accent2 2 2 4 2 2" xfId="7445"/>
    <cellStyle name="60% - Accent2 2 2 4 2_Rate Case Accrual Accounts" xfId="27481"/>
    <cellStyle name="60% - Accent2 2 2 4 3" xfId="41692"/>
    <cellStyle name="60% - Accent2 2 2 4_Rate Case Accrual Accounts" xfId="27482"/>
    <cellStyle name="60% - Accent2 2 2 5" xfId="7446"/>
    <cellStyle name="60% - Accent2 2 2 5 2" xfId="7447"/>
    <cellStyle name="60% - Accent2 2 2 5_Rate Case Accrual Accounts" xfId="27483"/>
    <cellStyle name="60% - Accent2 2 2 6" xfId="41693"/>
    <cellStyle name="60% - Accent2 2 2 7" xfId="49279"/>
    <cellStyle name="60% - Accent2 2 2 8" xfId="49389"/>
    <cellStyle name="60% - Accent2 2 2 9" xfId="49256"/>
    <cellStyle name="60% - Accent2 2 2_Basis Info" xfId="7448"/>
    <cellStyle name="60% - Accent2 2 3" xfId="439"/>
    <cellStyle name="60% - Accent2 2 3 2" xfId="7449"/>
    <cellStyle name="60% - Accent2 2 3 2 2" xfId="7450"/>
    <cellStyle name="60% - Accent2 2 3 2 2 2" xfId="7451"/>
    <cellStyle name="60% - Accent2 2 3 2 2_Rate Case Accrual Accounts" xfId="27484"/>
    <cellStyle name="60% - Accent2 2 3 2 3" xfId="41694"/>
    <cellStyle name="60% - Accent2 2 3 2_Rate Case Accrual Accounts" xfId="27485"/>
    <cellStyle name="60% - Accent2 2 3 3" xfId="7452"/>
    <cellStyle name="60% - Accent2 2 3 3 2" xfId="7453"/>
    <cellStyle name="60% - Accent2 2 3 3 2 2" xfId="7454"/>
    <cellStyle name="60% - Accent2 2 3 3 2_Rate Case Accrual Accounts" xfId="27486"/>
    <cellStyle name="60% - Accent2 2 3 3 3" xfId="41695"/>
    <cellStyle name="60% - Accent2 2 3 3_Rate Case Accrual Accounts" xfId="27487"/>
    <cellStyle name="60% - Accent2 2 3 4" xfId="7455"/>
    <cellStyle name="60% - Accent2 2 3 4 2" xfId="7456"/>
    <cellStyle name="60% - Accent2 2 3 4 2 2" xfId="7457"/>
    <cellStyle name="60% - Accent2 2 3 4 2_Rate Case Accrual Accounts" xfId="27488"/>
    <cellStyle name="60% - Accent2 2 3 4 3" xfId="41696"/>
    <cellStyle name="60% - Accent2 2 3 4_Rate Case Accrual Accounts" xfId="27489"/>
    <cellStyle name="60% - Accent2 2 3 5" xfId="7458"/>
    <cellStyle name="60% - Accent2 2 3 5 2" xfId="7459"/>
    <cellStyle name="60% - Accent2 2 3 5_Rate Case Accrual Accounts" xfId="27490"/>
    <cellStyle name="60% - Accent2 2 3 6" xfId="7460"/>
    <cellStyle name="60% - Accent2 2 3 6 2" xfId="7461"/>
    <cellStyle name="60% - Accent2 2 3 6_Rate Case Accrual Accounts" xfId="27491"/>
    <cellStyle name="60% - Accent2 2 3_Basis Info" xfId="7462"/>
    <cellStyle name="60% - Accent2 2 4" xfId="7463"/>
    <cellStyle name="60% - Accent2 2 4 2" xfId="7464"/>
    <cellStyle name="60% - Accent2 2 4 2 2" xfId="7465"/>
    <cellStyle name="60% - Accent2 2 4 2_Rate Case Accrual Accounts" xfId="27492"/>
    <cellStyle name="60% - Accent2 2 4 3" xfId="41697"/>
    <cellStyle name="60% - Accent2 2 4_Rate Case Accrual Accounts" xfId="27493"/>
    <cellStyle name="60% - Accent2 2 5" xfId="7466"/>
    <cellStyle name="60% - Accent2 2 5 2" xfId="7467"/>
    <cellStyle name="60% - Accent2 2 5_Rate Case Accrual Accounts" xfId="27494"/>
    <cellStyle name="60% - Accent2 2 6" xfId="7468"/>
    <cellStyle name="60% - Accent2 2 6 2" xfId="41698"/>
    <cellStyle name="60% - Accent2 2 7" xfId="7469"/>
    <cellStyle name="60% - Accent2 2 7 2" xfId="41699"/>
    <cellStyle name="60% - Accent2 2 8" xfId="41700"/>
    <cellStyle name="60% - Accent2 2_10-1 BS" xfId="7470"/>
    <cellStyle name="60% - Accent2 20" xfId="7471"/>
    <cellStyle name="60% - Accent2 20 2" xfId="7472"/>
    <cellStyle name="60% - Accent2 20 2 2" xfId="7473"/>
    <cellStyle name="60% - Accent2 20 2 2 2" xfId="7474"/>
    <cellStyle name="60% - Accent2 20 2 2_Rate Case Accrual Accounts" xfId="27495"/>
    <cellStyle name="60% - Accent2 20 2 3" xfId="41701"/>
    <cellStyle name="60% - Accent2 20 2_Rate Case Accrual Accounts" xfId="27496"/>
    <cellStyle name="60% - Accent2 20 3" xfId="7475"/>
    <cellStyle name="60% - Accent2 20 3 2" xfId="7476"/>
    <cellStyle name="60% - Accent2 20 3 2 2" xfId="7477"/>
    <cellStyle name="60% - Accent2 20 3 2_Rate Case Accrual Accounts" xfId="27497"/>
    <cellStyle name="60% - Accent2 20 3 3" xfId="41702"/>
    <cellStyle name="60% - Accent2 20 3_Rate Case Accrual Accounts" xfId="27498"/>
    <cellStyle name="60% - Accent2 20 4" xfId="7478"/>
    <cellStyle name="60% - Accent2 20 4 2" xfId="7479"/>
    <cellStyle name="60% - Accent2 20 4_Rate Case Accrual Accounts" xfId="27499"/>
    <cellStyle name="60% - Accent2 20 5" xfId="41703"/>
    <cellStyle name="60% - Accent2 20_Rate Case Accrual Accounts" xfId="27500"/>
    <cellStyle name="60% - Accent2 21" xfId="7480"/>
    <cellStyle name="60% - Accent2 21 2" xfId="7481"/>
    <cellStyle name="60% - Accent2 21 2 2" xfId="7482"/>
    <cellStyle name="60% - Accent2 21 2 2 2" xfId="7483"/>
    <cellStyle name="60% - Accent2 21 2 2_Rate Case Accrual Accounts" xfId="27501"/>
    <cellStyle name="60% - Accent2 21 2 3" xfId="41704"/>
    <cellStyle name="60% - Accent2 21 2_Rate Case Accrual Accounts" xfId="27502"/>
    <cellStyle name="60% - Accent2 21 3" xfId="7484"/>
    <cellStyle name="60% - Accent2 21 3 2" xfId="7485"/>
    <cellStyle name="60% - Accent2 21 3 2 2" xfId="7486"/>
    <cellStyle name="60% - Accent2 21 3 2_Rate Case Accrual Accounts" xfId="27503"/>
    <cellStyle name="60% - Accent2 21 3 3" xfId="41705"/>
    <cellStyle name="60% - Accent2 21 3_Rate Case Accrual Accounts" xfId="27504"/>
    <cellStyle name="60% - Accent2 21 4" xfId="7487"/>
    <cellStyle name="60% - Accent2 21 4 2" xfId="7488"/>
    <cellStyle name="60% - Accent2 21 4_Rate Case Accrual Accounts" xfId="27505"/>
    <cellStyle name="60% - Accent2 21 5" xfId="41706"/>
    <cellStyle name="60% - Accent2 21_Rate Case Accrual Accounts" xfId="27506"/>
    <cellStyle name="60% - Accent2 22" xfId="7489"/>
    <cellStyle name="60% - Accent2 22 2" xfId="7490"/>
    <cellStyle name="60% - Accent2 22 2 2" xfId="7491"/>
    <cellStyle name="60% - Accent2 22 2 2 2" xfId="7492"/>
    <cellStyle name="60% - Accent2 22 2 2_Rate Case Accrual Accounts" xfId="27507"/>
    <cellStyle name="60% - Accent2 22 2 3" xfId="41707"/>
    <cellStyle name="60% - Accent2 22 2_Rate Case Accrual Accounts" xfId="27508"/>
    <cellStyle name="60% - Accent2 22 3" xfId="7493"/>
    <cellStyle name="60% - Accent2 22 3 2" xfId="7494"/>
    <cellStyle name="60% - Accent2 22 3 2 2" xfId="7495"/>
    <cellStyle name="60% - Accent2 22 3 2_Rate Case Accrual Accounts" xfId="27509"/>
    <cellStyle name="60% - Accent2 22 3 3" xfId="41708"/>
    <cellStyle name="60% - Accent2 22 3_Rate Case Accrual Accounts" xfId="27510"/>
    <cellStyle name="60% - Accent2 22 4" xfId="7496"/>
    <cellStyle name="60% - Accent2 22 4 2" xfId="7497"/>
    <cellStyle name="60% - Accent2 22 4_Rate Case Accrual Accounts" xfId="27511"/>
    <cellStyle name="60% - Accent2 22 5" xfId="41709"/>
    <cellStyle name="60% - Accent2 22_Rate Case Accrual Accounts" xfId="27512"/>
    <cellStyle name="60% - Accent2 23" xfId="7498"/>
    <cellStyle name="60% - Accent2 23 2" xfId="7499"/>
    <cellStyle name="60% - Accent2 23 2 2" xfId="7500"/>
    <cellStyle name="60% - Accent2 23 2 2 2" xfId="7501"/>
    <cellStyle name="60% - Accent2 23 2 2_Rate Case Accrual Accounts" xfId="27513"/>
    <cellStyle name="60% - Accent2 23 2 3" xfId="41710"/>
    <cellStyle name="60% - Accent2 23 2_Rate Case Accrual Accounts" xfId="27514"/>
    <cellStyle name="60% - Accent2 23 3" xfId="7502"/>
    <cellStyle name="60% - Accent2 23 3 2" xfId="7503"/>
    <cellStyle name="60% - Accent2 23 3 2 2" xfId="7504"/>
    <cellStyle name="60% - Accent2 23 3 2_Rate Case Accrual Accounts" xfId="27515"/>
    <cellStyle name="60% - Accent2 23 3 3" xfId="41711"/>
    <cellStyle name="60% - Accent2 23 3_Rate Case Accrual Accounts" xfId="27516"/>
    <cellStyle name="60% - Accent2 23 4" xfId="7505"/>
    <cellStyle name="60% - Accent2 23 4 2" xfId="7506"/>
    <cellStyle name="60% - Accent2 23 4 2 2" xfId="7507"/>
    <cellStyle name="60% - Accent2 23 4 2_Rate Case Accrual Accounts" xfId="27517"/>
    <cellStyle name="60% - Accent2 23 4 3" xfId="41712"/>
    <cellStyle name="60% - Accent2 23 4_Rate Case Accrual Accounts" xfId="27518"/>
    <cellStyle name="60% - Accent2 23 5" xfId="7508"/>
    <cellStyle name="60% - Accent2 23 5 2" xfId="7509"/>
    <cellStyle name="60% - Accent2 23 5_Rate Case Accrual Accounts" xfId="27519"/>
    <cellStyle name="60% - Accent2 23 6" xfId="41713"/>
    <cellStyle name="60% - Accent2 23_Rate Case Accrual Accounts" xfId="27520"/>
    <cellStyle name="60% - Accent2 24" xfId="7510"/>
    <cellStyle name="60% - Accent2 24 2" xfId="7511"/>
    <cellStyle name="60% - Accent2 24 2 2" xfId="7512"/>
    <cellStyle name="60% - Accent2 24 2 2 2" xfId="7513"/>
    <cellStyle name="60% - Accent2 24 2 2 2 2" xfId="7514"/>
    <cellStyle name="60% - Accent2 24 2 2 2_Rate Case Accrual Accounts" xfId="27521"/>
    <cellStyle name="60% - Accent2 24 2 2 3" xfId="41714"/>
    <cellStyle name="60% - Accent2 24 2 2_Rate Case Accrual Accounts" xfId="27522"/>
    <cellStyle name="60% - Accent2 24 2 3" xfId="7515"/>
    <cellStyle name="60% - Accent2 24 2 3 2" xfId="7516"/>
    <cellStyle name="60% - Accent2 24 2 3_Rate Case Accrual Accounts" xfId="27523"/>
    <cellStyle name="60% - Accent2 24 2 4" xfId="7517"/>
    <cellStyle name="60% - Accent2 24 2 4 2" xfId="41715"/>
    <cellStyle name="60% - Accent2 24 2 5" xfId="41716"/>
    <cellStyle name="60% - Accent2 24 2_Rate Case Accrual Accounts" xfId="27524"/>
    <cellStyle name="60% - Accent2 24 3" xfId="7518"/>
    <cellStyle name="60% - Accent2 24 3 2" xfId="7519"/>
    <cellStyle name="60% - Accent2 24 3 2 2" xfId="7520"/>
    <cellStyle name="60% - Accent2 24 3 2_Rate Case Accrual Accounts" xfId="27525"/>
    <cellStyle name="60% - Accent2 24 3 3" xfId="41717"/>
    <cellStyle name="60% - Accent2 24 3_Rate Case Accrual Accounts" xfId="27526"/>
    <cellStyle name="60% - Accent2 24 4" xfId="7521"/>
    <cellStyle name="60% - Accent2 24 4 2" xfId="7522"/>
    <cellStyle name="60% - Accent2 24 4_Rate Case Accrual Accounts" xfId="27527"/>
    <cellStyle name="60% - Accent2 24 5" xfId="7523"/>
    <cellStyle name="60% - Accent2 24 5 2" xfId="7524"/>
    <cellStyle name="60% - Accent2 24 5_Rate Case Accrual Accounts" xfId="27528"/>
    <cellStyle name="60% - Accent2 24 6" xfId="41718"/>
    <cellStyle name="60% - Accent2 24_Basis Detail" xfId="7525"/>
    <cellStyle name="60% - Accent2 25" xfId="7526"/>
    <cellStyle name="60% - Accent2 25 2" xfId="7527"/>
    <cellStyle name="60% - Accent2 25 2 2" xfId="7528"/>
    <cellStyle name="60% - Accent2 25 2 2 2" xfId="7529"/>
    <cellStyle name="60% - Accent2 25 2 2_Rate Case Accrual Accounts" xfId="27529"/>
    <cellStyle name="60% - Accent2 25 2 3" xfId="41719"/>
    <cellStyle name="60% - Accent2 25 2_Rate Case Accrual Accounts" xfId="27530"/>
    <cellStyle name="60% - Accent2 25 3" xfId="7530"/>
    <cellStyle name="60% - Accent2 25 3 2" xfId="7531"/>
    <cellStyle name="60% - Accent2 25 3 2 2" xfId="7532"/>
    <cellStyle name="60% - Accent2 25 3 2_Rate Case Accrual Accounts" xfId="27531"/>
    <cellStyle name="60% - Accent2 25 3 3" xfId="41720"/>
    <cellStyle name="60% - Accent2 25 3_Rate Case Accrual Accounts" xfId="27532"/>
    <cellStyle name="60% - Accent2 25 4" xfId="7533"/>
    <cellStyle name="60% - Accent2 25 4 2" xfId="7534"/>
    <cellStyle name="60% - Accent2 25 4_Rate Case Accrual Accounts" xfId="27533"/>
    <cellStyle name="60% - Accent2 25 5" xfId="41721"/>
    <cellStyle name="60% - Accent2 25_Rate Case Accrual Accounts" xfId="27534"/>
    <cellStyle name="60% - Accent2 26" xfId="7535"/>
    <cellStyle name="60% - Accent2 26 2" xfId="7536"/>
    <cellStyle name="60% - Accent2 26 2 2" xfId="7537"/>
    <cellStyle name="60% - Accent2 26 2 2 2" xfId="7538"/>
    <cellStyle name="60% - Accent2 26 2 2_Rate Case Accrual Accounts" xfId="27535"/>
    <cellStyle name="60% - Accent2 26 2 3" xfId="41722"/>
    <cellStyle name="60% - Accent2 26 2_Rate Case Accrual Accounts" xfId="27536"/>
    <cellStyle name="60% - Accent2 26 3" xfId="7539"/>
    <cellStyle name="60% - Accent2 26 3 2" xfId="7540"/>
    <cellStyle name="60% - Accent2 26 3_Rate Case Accrual Accounts" xfId="27537"/>
    <cellStyle name="60% - Accent2 26 4" xfId="7541"/>
    <cellStyle name="60% - Accent2 26 4 2" xfId="41723"/>
    <cellStyle name="60% - Accent2 26 5" xfId="41724"/>
    <cellStyle name="60% - Accent2 26_Rate Case Accrual Accounts" xfId="27538"/>
    <cellStyle name="60% - Accent2 27" xfId="7542"/>
    <cellStyle name="60% - Accent2 27 2" xfId="7543"/>
    <cellStyle name="60% - Accent2 27 2 2" xfId="7544"/>
    <cellStyle name="60% - Accent2 27 2 2 2" xfId="7545"/>
    <cellStyle name="60% - Accent2 27 2 2_Rate Case Accrual Accounts" xfId="27539"/>
    <cellStyle name="60% - Accent2 27 2 3" xfId="41725"/>
    <cellStyle name="60% - Accent2 27 2_Rate Case Accrual Accounts" xfId="27540"/>
    <cellStyle name="60% - Accent2 27 3" xfId="7546"/>
    <cellStyle name="60% - Accent2 27 3 2" xfId="7547"/>
    <cellStyle name="60% - Accent2 27 3_Rate Case Accrual Accounts" xfId="27541"/>
    <cellStyle name="60% - Accent2 27 4" xfId="41726"/>
    <cellStyle name="60% - Accent2 27_Rate Case Accrual Accounts" xfId="27542"/>
    <cellStyle name="60% - Accent2 28" xfId="7548"/>
    <cellStyle name="60% - Accent2 28 2" xfId="7549"/>
    <cellStyle name="60% - Accent2 28 2 2" xfId="7550"/>
    <cellStyle name="60% - Accent2 28 2_Rate Case Accrual Accounts" xfId="27543"/>
    <cellStyle name="60% - Accent2 28 3" xfId="41727"/>
    <cellStyle name="60% - Accent2 28_Rate Case Accrual Accounts" xfId="27544"/>
    <cellStyle name="60% - Accent2 29" xfId="7551"/>
    <cellStyle name="60% - Accent2 29 2" xfId="7552"/>
    <cellStyle name="60% - Accent2 29 2 2" xfId="7553"/>
    <cellStyle name="60% - Accent2 29 2_Rate Case Accrual Accounts" xfId="27545"/>
    <cellStyle name="60% - Accent2 29 3" xfId="41728"/>
    <cellStyle name="60% - Accent2 29_Rate Case Accrual Accounts" xfId="27546"/>
    <cellStyle name="60% - Accent2 3" xfId="7554"/>
    <cellStyle name="60% - Accent2 3 2" xfId="7555"/>
    <cellStyle name="60% - Accent2 3 2 2" xfId="7556"/>
    <cellStyle name="60% - Accent2 3 2 2 2" xfId="7557"/>
    <cellStyle name="60% - Accent2 3 2 2 2 2" xfId="7558"/>
    <cellStyle name="60% - Accent2 3 2 2 2_Rate Case Accrual Accounts" xfId="27547"/>
    <cellStyle name="60% - Accent2 3 2 2 3" xfId="41729"/>
    <cellStyle name="60% - Accent2 3 2 2_Rate Case Accrual Accounts" xfId="27548"/>
    <cellStyle name="60% - Accent2 3 2 3" xfId="7559"/>
    <cellStyle name="60% - Accent2 3 2 3 2" xfId="7560"/>
    <cellStyle name="60% - Accent2 3 2 3 2 2" xfId="7561"/>
    <cellStyle name="60% - Accent2 3 2 3 2_Rate Case Accrual Accounts" xfId="27549"/>
    <cellStyle name="60% - Accent2 3 2 3 3" xfId="41730"/>
    <cellStyle name="60% - Accent2 3 2 3_Rate Case Accrual Accounts" xfId="27550"/>
    <cellStyle name="60% - Accent2 3 2 4" xfId="7562"/>
    <cellStyle name="60% - Accent2 3 2 4 2" xfId="7563"/>
    <cellStyle name="60% - Accent2 3 2 4_Rate Case Accrual Accounts" xfId="27551"/>
    <cellStyle name="60% - Accent2 3 2 5" xfId="41731"/>
    <cellStyle name="60% - Accent2 3 2_Rate Case Accrual Accounts" xfId="27552"/>
    <cellStyle name="60% - Accent2 3 3" xfId="7564"/>
    <cellStyle name="60% - Accent2 3 3 2" xfId="7565"/>
    <cellStyle name="60% - Accent2 3 3 2 2" xfId="7566"/>
    <cellStyle name="60% - Accent2 3 3 2_Rate Case Accrual Accounts" xfId="27553"/>
    <cellStyle name="60% - Accent2 3 3 3" xfId="41732"/>
    <cellStyle name="60% - Accent2 3 3_Rate Case Accrual Accounts" xfId="27554"/>
    <cellStyle name="60% - Accent2 3 4" xfId="7567"/>
    <cellStyle name="60% - Accent2 3 4 2" xfId="7568"/>
    <cellStyle name="60% - Accent2 3 4_Rate Case Accrual Accounts" xfId="27555"/>
    <cellStyle name="60% - Accent2 3 5" xfId="7569"/>
    <cellStyle name="60% - Accent2 3 5 2" xfId="41733"/>
    <cellStyle name="60% - Accent2 3_Rate Case Accrual Accounts" xfId="27556"/>
    <cellStyle name="60% - Accent2 30" xfId="7570"/>
    <cellStyle name="60% - Accent2 30 2" xfId="7571"/>
    <cellStyle name="60% - Accent2 30 2 2" xfId="7572"/>
    <cellStyle name="60% - Accent2 30 2_Rate Case Accrual Accounts" xfId="27557"/>
    <cellStyle name="60% - Accent2 30 3" xfId="41734"/>
    <cellStyle name="60% - Accent2 30_Rate Case Accrual Accounts" xfId="27558"/>
    <cellStyle name="60% - Accent2 31" xfId="7573"/>
    <cellStyle name="60% - Accent2 31 2" xfId="7574"/>
    <cellStyle name="60% - Accent2 31 2 2" xfId="7575"/>
    <cellStyle name="60% - Accent2 31 2_Rate Case Accrual Accounts" xfId="27559"/>
    <cellStyle name="60% - Accent2 31 3" xfId="41735"/>
    <cellStyle name="60% - Accent2 31_Rate Case Accrual Accounts" xfId="27560"/>
    <cellStyle name="60% - Accent2 32" xfId="7576"/>
    <cellStyle name="60% - Accent2 32 2" xfId="7577"/>
    <cellStyle name="60% - Accent2 32 2 2" xfId="7578"/>
    <cellStyle name="60% - Accent2 32 2_Rate Case Accrual Accounts" xfId="27561"/>
    <cellStyle name="60% - Accent2 32 3" xfId="41736"/>
    <cellStyle name="60% - Accent2 32_Rate Case Accrual Accounts" xfId="27562"/>
    <cellStyle name="60% - Accent2 33" xfId="7579"/>
    <cellStyle name="60% - Accent2 33 2" xfId="7580"/>
    <cellStyle name="60% - Accent2 33 2 2" xfId="7581"/>
    <cellStyle name="60% - Accent2 33 2_Rate Case Accrual Accounts" xfId="27563"/>
    <cellStyle name="60% - Accent2 33 3" xfId="41737"/>
    <cellStyle name="60% - Accent2 33_Rate Case Accrual Accounts" xfId="27564"/>
    <cellStyle name="60% - Accent2 34" xfId="7582"/>
    <cellStyle name="60% - Accent2 34 2" xfId="7583"/>
    <cellStyle name="60% - Accent2 34 2 2" xfId="7584"/>
    <cellStyle name="60% - Accent2 34 2_Rate Case Accrual Accounts" xfId="27565"/>
    <cellStyle name="60% - Accent2 34 3" xfId="41738"/>
    <cellStyle name="60% - Accent2 34_Rate Case Accrual Accounts" xfId="27566"/>
    <cellStyle name="60% - Accent2 35" xfId="7585"/>
    <cellStyle name="60% - Accent2 35 2" xfId="7586"/>
    <cellStyle name="60% - Accent2 35 2 2" xfId="7587"/>
    <cellStyle name="60% - Accent2 35 2_Rate Case Accrual Accounts" xfId="27567"/>
    <cellStyle name="60% - Accent2 35 3" xfId="41739"/>
    <cellStyle name="60% - Accent2 35_Rate Case Accrual Accounts" xfId="27568"/>
    <cellStyle name="60% - Accent2 36" xfId="7588"/>
    <cellStyle name="60% - Accent2 36 2" xfId="7589"/>
    <cellStyle name="60% - Accent2 36 2 2" xfId="7590"/>
    <cellStyle name="60% - Accent2 36 2_Rate Case Accrual Accounts" xfId="27569"/>
    <cellStyle name="60% - Accent2 36 3" xfId="41740"/>
    <cellStyle name="60% - Accent2 36_Rate Case Accrual Accounts" xfId="27570"/>
    <cellStyle name="60% - Accent2 37" xfId="7591"/>
    <cellStyle name="60% - Accent2 37 2" xfId="7592"/>
    <cellStyle name="60% - Accent2 37 2 2" xfId="7593"/>
    <cellStyle name="60% - Accent2 37 2_Rate Case Accrual Accounts" xfId="27571"/>
    <cellStyle name="60% - Accent2 37 3" xfId="41741"/>
    <cellStyle name="60% - Accent2 37_Rate Case Accrual Accounts" xfId="27572"/>
    <cellStyle name="60% - Accent2 38" xfId="7594"/>
    <cellStyle name="60% - Accent2 38 2" xfId="7595"/>
    <cellStyle name="60% - Accent2 38 2 2" xfId="7596"/>
    <cellStyle name="60% - Accent2 38 2_Rate Case Accrual Accounts" xfId="27573"/>
    <cellStyle name="60% - Accent2 38 3" xfId="41742"/>
    <cellStyle name="60% - Accent2 38_Rate Case Accrual Accounts" xfId="27574"/>
    <cellStyle name="60% - Accent2 39" xfId="7597"/>
    <cellStyle name="60% - Accent2 39 2" xfId="7598"/>
    <cellStyle name="60% - Accent2 39 2 2" xfId="7599"/>
    <cellStyle name="60% - Accent2 39 2_Rate Case Accrual Accounts" xfId="27575"/>
    <cellStyle name="60% - Accent2 39 3" xfId="41743"/>
    <cellStyle name="60% - Accent2 39_Rate Case Accrual Accounts" xfId="27576"/>
    <cellStyle name="60% - Accent2 4" xfId="7600"/>
    <cellStyle name="60% - Accent2 4 2" xfId="7601"/>
    <cellStyle name="60% - Accent2 4 2 2" xfId="7602"/>
    <cellStyle name="60% - Accent2 4 2 2 2" xfId="7603"/>
    <cellStyle name="60% - Accent2 4 2 2 2 2" xfId="7604"/>
    <cellStyle name="60% - Accent2 4 2 2 2_Rate Case Accrual Accounts" xfId="27577"/>
    <cellStyle name="60% - Accent2 4 2 2 3" xfId="41744"/>
    <cellStyle name="60% - Accent2 4 2 2_Rate Case Accrual Accounts" xfId="27578"/>
    <cellStyle name="60% - Accent2 4 2 3" xfId="7605"/>
    <cellStyle name="60% - Accent2 4 2 3 2" xfId="7606"/>
    <cellStyle name="60% - Accent2 4 2 3 2 2" xfId="7607"/>
    <cellStyle name="60% - Accent2 4 2 3 2_Rate Case Accrual Accounts" xfId="27579"/>
    <cellStyle name="60% - Accent2 4 2 3 3" xfId="41745"/>
    <cellStyle name="60% - Accent2 4 2 3_Rate Case Accrual Accounts" xfId="27580"/>
    <cellStyle name="60% - Accent2 4 2 4" xfId="7608"/>
    <cellStyle name="60% - Accent2 4 2 4 2" xfId="7609"/>
    <cellStyle name="60% - Accent2 4 2 4_Rate Case Accrual Accounts" xfId="27581"/>
    <cellStyle name="60% - Accent2 4 2 5" xfId="41746"/>
    <cellStyle name="60% - Accent2 4 2_Rate Case Accrual Accounts" xfId="27582"/>
    <cellStyle name="60% - Accent2 4 3" xfId="7610"/>
    <cellStyle name="60% - Accent2 4 3 2" xfId="7611"/>
    <cellStyle name="60% - Accent2 4 3 2 2" xfId="7612"/>
    <cellStyle name="60% - Accent2 4 3 2_Rate Case Accrual Accounts" xfId="27583"/>
    <cellStyle name="60% - Accent2 4 3 3" xfId="41747"/>
    <cellStyle name="60% - Accent2 4 3_Rate Case Accrual Accounts" xfId="27584"/>
    <cellStyle name="60% - Accent2 4 4" xfId="7613"/>
    <cellStyle name="60% - Accent2 4 4 2" xfId="7614"/>
    <cellStyle name="60% - Accent2 4 4_Rate Case Accrual Accounts" xfId="27585"/>
    <cellStyle name="60% - Accent2 4 5" xfId="41748"/>
    <cellStyle name="60% - Accent2 4_Rate Case Accrual Accounts" xfId="27586"/>
    <cellStyle name="60% - Accent2 40" xfId="7615"/>
    <cellStyle name="60% - Accent2 40 2" xfId="7616"/>
    <cellStyle name="60% - Accent2 40 2 2" xfId="7617"/>
    <cellStyle name="60% - Accent2 40 2_Rate Case Accrual Accounts" xfId="27587"/>
    <cellStyle name="60% - Accent2 40 3" xfId="41749"/>
    <cellStyle name="60% - Accent2 40_Rate Case Accrual Accounts" xfId="27588"/>
    <cellStyle name="60% - Accent2 41" xfId="7618"/>
    <cellStyle name="60% - Accent2 41 2" xfId="7619"/>
    <cellStyle name="60% - Accent2 41 2 2" xfId="7620"/>
    <cellStyle name="60% - Accent2 41 2_Rate Case Accrual Accounts" xfId="27589"/>
    <cellStyle name="60% - Accent2 41 3" xfId="41750"/>
    <cellStyle name="60% - Accent2 41_Rate Case Accrual Accounts" xfId="27590"/>
    <cellStyle name="60% - Accent2 42" xfId="7621"/>
    <cellStyle name="60% - Accent2 42 2" xfId="7622"/>
    <cellStyle name="60% - Accent2 42 2 2" xfId="7623"/>
    <cellStyle name="60% - Accent2 42 2_Rate Case Accrual Accounts" xfId="27591"/>
    <cellStyle name="60% - Accent2 42 3" xfId="41751"/>
    <cellStyle name="60% - Accent2 42_Rate Case Accrual Accounts" xfId="27592"/>
    <cellStyle name="60% - Accent2 43" xfId="7624"/>
    <cellStyle name="60% - Accent2 43 2" xfId="7625"/>
    <cellStyle name="60% - Accent2 43 2 2" xfId="7626"/>
    <cellStyle name="60% - Accent2 43 2_Rate Case Accrual Accounts" xfId="27593"/>
    <cellStyle name="60% - Accent2 43 3" xfId="41752"/>
    <cellStyle name="60% - Accent2 43_Rate Case Accrual Accounts" xfId="27594"/>
    <cellStyle name="60% - Accent2 44" xfId="7627"/>
    <cellStyle name="60% - Accent2 44 2" xfId="7628"/>
    <cellStyle name="60% - Accent2 44 2 2" xfId="7629"/>
    <cellStyle name="60% - Accent2 44 2_Rate Case Accrual Accounts" xfId="27595"/>
    <cellStyle name="60% - Accent2 44 3" xfId="41753"/>
    <cellStyle name="60% - Accent2 44_Rate Case Accrual Accounts" xfId="27596"/>
    <cellStyle name="60% - Accent2 45" xfId="7630"/>
    <cellStyle name="60% - Accent2 45 2" xfId="7631"/>
    <cellStyle name="60% - Accent2 45 2 2" xfId="7632"/>
    <cellStyle name="60% - Accent2 45 2_Rate Case Accrual Accounts" xfId="27597"/>
    <cellStyle name="60% - Accent2 45 3" xfId="41754"/>
    <cellStyle name="60% - Accent2 45_Rate Case Accrual Accounts" xfId="27598"/>
    <cellStyle name="60% - Accent2 46" xfId="7633"/>
    <cellStyle name="60% - Accent2 46 2" xfId="7634"/>
    <cellStyle name="60% - Accent2 46 2 2" xfId="7635"/>
    <cellStyle name="60% - Accent2 46 2_Rate Case Accrual Accounts" xfId="27599"/>
    <cellStyle name="60% - Accent2 46 3" xfId="41755"/>
    <cellStyle name="60% - Accent2 46_Rate Case Accrual Accounts" xfId="27600"/>
    <cellStyle name="60% - Accent2 47" xfId="7636"/>
    <cellStyle name="60% - Accent2 47 2" xfId="7637"/>
    <cellStyle name="60% - Accent2 47 2 2" xfId="7638"/>
    <cellStyle name="60% - Accent2 47 2_Rate Case Accrual Accounts" xfId="27601"/>
    <cellStyle name="60% - Accent2 47 3" xfId="41756"/>
    <cellStyle name="60% - Accent2 47_Rate Case Accrual Accounts" xfId="27602"/>
    <cellStyle name="60% - Accent2 48" xfId="7639"/>
    <cellStyle name="60% - Accent2 48 2" xfId="7640"/>
    <cellStyle name="60% - Accent2 48 2 2" xfId="7641"/>
    <cellStyle name="60% - Accent2 48 2_Rate Case Accrual Accounts" xfId="27603"/>
    <cellStyle name="60% - Accent2 48 3" xfId="41757"/>
    <cellStyle name="60% - Accent2 48_Rate Case Accrual Accounts" xfId="27604"/>
    <cellStyle name="60% - Accent2 49" xfId="7642"/>
    <cellStyle name="60% - Accent2 49 2" xfId="7643"/>
    <cellStyle name="60% - Accent2 49 2 2" xfId="7644"/>
    <cellStyle name="60% - Accent2 49 2_Rate Case Accrual Accounts" xfId="27605"/>
    <cellStyle name="60% - Accent2 49 3" xfId="41758"/>
    <cellStyle name="60% - Accent2 49_Rate Case Accrual Accounts" xfId="27606"/>
    <cellStyle name="60% - Accent2 5" xfId="7645"/>
    <cellStyle name="60% - Accent2 5 2" xfId="7646"/>
    <cellStyle name="60% - Accent2 5 2 2" xfId="7647"/>
    <cellStyle name="60% - Accent2 5 2 2 2" xfId="7648"/>
    <cellStyle name="60% - Accent2 5 2 2 2 2" xfId="7649"/>
    <cellStyle name="60% - Accent2 5 2 2 2_Rate Case Accrual Accounts" xfId="27607"/>
    <cellStyle name="60% - Accent2 5 2 2 3" xfId="41759"/>
    <cellStyle name="60% - Accent2 5 2 2_Rate Case Accrual Accounts" xfId="27608"/>
    <cellStyle name="60% - Accent2 5 2 3" xfId="7650"/>
    <cellStyle name="60% - Accent2 5 2 3 2" xfId="7651"/>
    <cellStyle name="60% - Accent2 5 2 3 2 2" xfId="7652"/>
    <cellStyle name="60% - Accent2 5 2 3 2_Rate Case Accrual Accounts" xfId="27609"/>
    <cellStyle name="60% - Accent2 5 2 3 3" xfId="41760"/>
    <cellStyle name="60% - Accent2 5 2 3_Rate Case Accrual Accounts" xfId="27610"/>
    <cellStyle name="60% - Accent2 5 2 4" xfId="7653"/>
    <cellStyle name="60% - Accent2 5 2 4 2" xfId="7654"/>
    <cellStyle name="60% - Accent2 5 2 4_Rate Case Accrual Accounts" xfId="27611"/>
    <cellStyle name="60% - Accent2 5 2 5" xfId="41761"/>
    <cellStyle name="60% - Accent2 5 2_Rate Case Accrual Accounts" xfId="27612"/>
    <cellStyle name="60% - Accent2 5 3" xfId="7655"/>
    <cellStyle name="60% - Accent2 5 3 2" xfId="7656"/>
    <cellStyle name="60% - Accent2 5 3 2 2" xfId="7657"/>
    <cellStyle name="60% - Accent2 5 3 2_Rate Case Accrual Accounts" xfId="27613"/>
    <cellStyle name="60% - Accent2 5 3 3" xfId="41762"/>
    <cellStyle name="60% - Accent2 5 3_Rate Case Accrual Accounts" xfId="27614"/>
    <cellStyle name="60% - Accent2 5 4" xfId="7658"/>
    <cellStyle name="60% - Accent2 5 4 2" xfId="7659"/>
    <cellStyle name="60% - Accent2 5 4_Rate Case Accrual Accounts" xfId="27615"/>
    <cellStyle name="60% - Accent2 5 5" xfId="41763"/>
    <cellStyle name="60% - Accent2 5_Rate Case Accrual Accounts" xfId="27616"/>
    <cellStyle name="60% - Accent2 50" xfId="7660"/>
    <cellStyle name="60% - Accent2 50 2" xfId="7661"/>
    <cellStyle name="60% - Accent2 50 2 2" xfId="7662"/>
    <cellStyle name="60% - Accent2 50 2_Rate Case Accrual Accounts" xfId="27617"/>
    <cellStyle name="60% - Accent2 50 3" xfId="41764"/>
    <cellStyle name="60% - Accent2 50_Rate Case Accrual Accounts" xfId="27618"/>
    <cellStyle name="60% - Accent2 51" xfId="7663"/>
    <cellStyle name="60% - Accent2 51 2" xfId="7664"/>
    <cellStyle name="60% - Accent2 51 2 2" xfId="7665"/>
    <cellStyle name="60% - Accent2 51 2_Rate Case Accrual Accounts" xfId="27619"/>
    <cellStyle name="60% - Accent2 51 3" xfId="41765"/>
    <cellStyle name="60% - Accent2 51_Rate Case Accrual Accounts" xfId="27620"/>
    <cellStyle name="60% - Accent2 52" xfId="7666"/>
    <cellStyle name="60% - Accent2 52 2" xfId="7667"/>
    <cellStyle name="60% - Accent2 52 2 2" xfId="7668"/>
    <cellStyle name="60% - Accent2 52 2_Rate Case Accrual Accounts" xfId="27621"/>
    <cellStyle name="60% - Accent2 52 3" xfId="41766"/>
    <cellStyle name="60% - Accent2 52_Rate Case Accrual Accounts" xfId="27622"/>
    <cellStyle name="60% - Accent2 53" xfId="7669"/>
    <cellStyle name="60% - Accent2 53 2" xfId="7670"/>
    <cellStyle name="60% - Accent2 53 2 2" xfId="7671"/>
    <cellStyle name="60% - Accent2 53 2_Rate Case Accrual Accounts" xfId="27623"/>
    <cellStyle name="60% - Accent2 53 3" xfId="41767"/>
    <cellStyle name="60% - Accent2 53_Rate Case Accrual Accounts" xfId="27624"/>
    <cellStyle name="60% - Accent2 54" xfId="7672"/>
    <cellStyle name="60% - Accent2 54 2" xfId="7673"/>
    <cellStyle name="60% - Accent2 54 2 2" xfId="7674"/>
    <cellStyle name="60% - Accent2 54 2_Rate Case Accrual Accounts" xfId="27625"/>
    <cellStyle name="60% - Accent2 54 3" xfId="41768"/>
    <cellStyle name="60% - Accent2 54_Rate Case Accrual Accounts" xfId="27626"/>
    <cellStyle name="60% - Accent2 55" xfId="7675"/>
    <cellStyle name="60% - Accent2 55 2" xfId="7676"/>
    <cellStyle name="60% - Accent2 55 2 2" xfId="7677"/>
    <cellStyle name="60% - Accent2 55 2_Rate Case Accrual Accounts" xfId="27627"/>
    <cellStyle name="60% - Accent2 55 3" xfId="41769"/>
    <cellStyle name="60% - Accent2 55_Rate Case Accrual Accounts" xfId="27628"/>
    <cellStyle name="60% - Accent2 56" xfId="7678"/>
    <cellStyle name="60% - Accent2 56 2" xfId="7679"/>
    <cellStyle name="60% - Accent2 56 2 2" xfId="7680"/>
    <cellStyle name="60% - Accent2 56 2_Rate Case Accrual Accounts" xfId="27629"/>
    <cellStyle name="60% - Accent2 56 3" xfId="41770"/>
    <cellStyle name="60% - Accent2 56_Rate Case Accrual Accounts" xfId="27630"/>
    <cellStyle name="60% - Accent2 57" xfId="7681"/>
    <cellStyle name="60% - Accent2 57 2" xfId="7682"/>
    <cellStyle name="60% - Accent2 57 2 2" xfId="7683"/>
    <cellStyle name="60% - Accent2 57 2_Rate Case Accrual Accounts" xfId="27631"/>
    <cellStyle name="60% - Accent2 57 3" xfId="41771"/>
    <cellStyle name="60% - Accent2 57_Rate Case Accrual Accounts" xfId="27632"/>
    <cellStyle name="60% - Accent2 58" xfId="7684"/>
    <cellStyle name="60% - Accent2 58 2" xfId="7685"/>
    <cellStyle name="60% - Accent2 58 2 2" xfId="7686"/>
    <cellStyle name="60% - Accent2 58 2_Rate Case Accrual Accounts" xfId="27633"/>
    <cellStyle name="60% - Accent2 58 3" xfId="41772"/>
    <cellStyle name="60% - Accent2 58_Rate Case Accrual Accounts" xfId="27634"/>
    <cellStyle name="60% - Accent2 59" xfId="7687"/>
    <cellStyle name="60% - Accent2 59 2" xfId="7688"/>
    <cellStyle name="60% - Accent2 59 2 2" xfId="7689"/>
    <cellStyle name="60% - Accent2 59 2_Rate Case Accrual Accounts" xfId="27635"/>
    <cellStyle name="60% - Accent2 59 3" xfId="41773"/>
    <cellStyle name="60% - Accent2 59_Rate Case Accrual Accounts" xfId="27636"/>
    <cellStyle name="60% - Accent2 6" xfId="7690"/>
    <cellStyle name="60% - Accent2 6 2" xfId="7691"/>
    <cellStyle name="60% - Accent2 6 2 2" xfId="7692"/>
    <cellStyle name="60% - Accent2 6 2 2 2" xfId="7693"/>
    <cellStyle name="60% - Accent2 6 2 2_Rate Case Accrual Accounts" xfId="27637"/>
    <cellStyle name="60% - Accent2 6 2 3" xfId="41774"/>
    <cellStyle name="60% - Accent2 6 2_Rate Case Accrual Accounts" xfId="27638"/>
    <cellStyle name="60% - Accent2 6 3" xfId="7694"/>
    <cellStyle name="60% - Accent2 6 3 2" xfId="7695"/>
    <cellStyle name="60% - Accent2 6 3 2 2" xfId="7696"/>
    <cellStyle name="60% - Accent2 6 3 2_Rate Case Accrual Accounts" xfId="27639"/>
    <cellStyle name="60% - Accent2 6 3 3" xfId="41775"/>
    <cellStyle name="60% - Accent2 6 3_Rate Case Accrual Accounts" xfId="27640"/>
    <cellStyle name="60% - Accent2 6 4" xfId="7697"/>
    <cellStyle name="60% - Accent2 6 4 2" xfId="7698"/>
    <cellStyle name="60% - Accent2 6 4_Rate Case Accrual Accounts" xfId="27641"/>
    <cellStyle name="60% - Accent2 6 5" xfId="41776"/>
    <cellStyle name="60% - Accent2 6_Rate Case Accrual Accounts" xfId="27642"/>
    <cellStyle name="60% - Accent2 60" xfId="7699"/>
    <cellStyle name="60% - Accent2 60 2" xfId="7700"/>
    <cellStyle name="60% - Accent2 60 2 2" xfId="7701"/>
    <cellStyle name="60% - Accent2 60 2_Rate Case Accrual Accounts" xfId="27643"/>
    <cellStyle name="60% - Accent2 60 3" xfId="41777"/>
    <cellStyle name="60% - Accent2 60_Rate Case Accrual Accounts" xfId="27644"/>
    <cellStyle name="60% - Accent2 61" xfId="7702"/>
    <cellStyle name="60% - Accent2 61 2" xfId="7703"/>
    <cellStyle name="60% - Accent2 61_Rate Case Accrual Accounts" xfId="27645"/>
    <cellStyle name="60% - Accent2 62" xfId="7704"/>
    <cellStyle name="60% - Accent2 62 2" xfId="7705"/>
    <cellStyle name="60% - Accent2 62_Rate Case Accrual Accounts" xfId="27646"/>
    <cellStyle name="60% - Accent2 63" xfId="7706"/>
    <cellStyle name="60% - Accent2 63 2" xfId="41778"/>
    <cellStyle name="60% - Accent2 64" xfId="7707"/>
    <cellStyle name="60% - Accent2 64 2" xfId="41779"/>
    <cellStyle name="60% - Accent2 65" xfId="7708"/>
    <cellStyle name="60% - Accent2 65 2" xfId="41780"/>
    <cellStyle name="60% - Accent2 66" xfId="7709"/>
    <cellStyle name="60% - Accent2 66 2" xfId="41781"/>
    <cellStyle name="60% - Accent2 67" xfId="7710"/>
    <cellStyle name="60% - Accent2 67 2" xfId="41782"/>
    <cellStyle name="60% - Accent2 68" xfId="7711"/>
    <cellStyle name="60% - Accent2 68 2" xfId="41783"/>
    <cellStyle name="60% - Accent2 69" xfId="7712"/>
    <cellStyle name="60% - Accent2 69 2" xfId="41784"/>
    <cellStyle name="60% - Accent2 7" xfId="7713"/>
    <cellStyle name="60% - Accent2 7 2" xfId="7714"/>
    <cellStyle name="60% - Accent2 7 2 2" xfId="7715"/>
    <cellStyle name="60% - Accent2 7 2 2 2" xfId="7716"/>
    <cellStyle name="60% - Accent2 7 2 2_Rate Case Accrual Accounts" xfId="27647"/>
    <cellStyle name="60% - Accent2 7 2 3" xfId="41785"/>
    <cellStyle name="60% - Accent2 7 2_Rate Case Accrual Accounts" xfId="27648"/>
    <cellStyle name="60% - Accent2 7 3" xfId="7717"/>
    <cellStyle name="60% - Accent2 7 3 2" xfId="7718"/>
    <cellStyle name="60% - Accent2 7 3 2 2" xfId="7719"/>
    <cellStyle name="60% - Accent2 7 3 2_Rate Case Accrual Accounts" xfId="27649"/>
    <cellStyle name="60% - Accent2 7 3 3" xfId="41786"/>
    <cellStyle name="60% - Accent2 7 3_Rate Case Accrual Accounts" xfId="27650"/>
    <cellStyle name="60% - Accent2 7 4" xfId="7720"/>
    <cellStyle name="60% - Accent2 7 4 2" xfId="7721"/>
    <cellStyle name="60% - Accent2 7 4_Rate Case Accrual Accounts" xfId="27651"/>
    <cellStyle name="60% - Accent2 7 5" xfId="41787"/>
    <cellStyle name="60% - Accent2 7_Rate Case Accrual Accounts" xfId="27652"/>
    <cellStyle name="60% - Accent2 70" xfId="7722"/>
    <cellStyle name="60% - Accent2 70 2" xfId="41788"/>
    <cellStyle name="60% - Accent2 71" xfId="7723"/>
    <cellStyle name="60% - Accent2 71 2" xfId="41789"/>
    <cellStyle name="60% - Accent2 72" xfId="7724"/>
    <cellStyle name="60% - Accent2 72 2" xfId="41790"/>
    <cellStyle name="60% - Accent2 73" xfId="7725"/>
    <cellStyle name="60% - Accent2 73 2" xfId="41791"/>
    <cellStyle name="60% - Accent2 74" xfId="7726"/>
    <cellStyle name="60% - Accent2 74 2" xfId="41792"/>
    <cellStyle name="60% - Accent2 75" xfId="7727"/>
    <cellStyle name="60% - Accent2 75 2" xfId="41793"/>
    <cellStyle name="60% - Accent2 76" xfId="7728"/>
    <cellStyle name="60% - Accent2 76 2" xfId="41794"/>
    <cellStyle name="60% - Accent2 77" xfId="28"/>
    <cellStyle name="60% - Accent2 78" xfId="49120"/>
    <cellStyle name="60% - Accent2 79" xfId="49157"/>
    <cellStyle name="60% - Accent2 8" xfId="7729"/>
    <cellStyle name="60% - Accent2 8 2" xfId="7730"/>
    <cellStyle name="60% - Accent2 8 2 2" xfId="7731"/>
    <cellStyle name="60% - Accent2 8 2 2 2" xfId="7732"/>
    <cellStyle name="60% - Accent2 8 2 2_Rate Case Accrual Accounts" xfId="27653"/>
    <cellStyle name="60% - Accent2 8 2 3" xfId="41795"/>
    <cellStyle name="60% - Accent2 8 2_Rate Case Accrual Accounts" xfId="27654"/>
    <cellStyle name="60% - Accent2 8 3" xfId="7733"/>
    <cellStyle name="60% - Accent2 8 3 2" xfId="7734"/>
    <cellStyle name="60% - Accent2 8 3 2 2" xfId="7735"/>
    <cellStyle name="60% - Accent2 8 3 2_Rate Case Accrual Accounts" xfId="27655"/>
    <cellStyle name="60% - Accent2 8 3 3" xfId="41796"/>
    <cellStyle name="60% - Accent2 8 3_Rate Case Accrual Accounts" xfId="27656"/>
    <cellStyle name="60% - Accent2 8 4" xfId="7736"/>
    <cellStyle name="60% - Accent2 8 4 2" xfId="7737"/>
    <cellStyle name="60% - Accent2 8 4_Rate Case Accrual Accounts" xfId="27657"/>
    <cellStyle name="60% - Accent2 8 5" xfId="41797"/>
    <cellStyle name="60% - Accent2 8_Rate Case Accrual Accounts" xfId="27658"/>
    <cellStyle name="60% - Accent2 9" xfId="7738"/>
    <cellStyle name="60% - Accent2 9 2" xfId="7739"/>
    <cellStyle name="60% - Accent2 9 2 2" xfId="7740"/>
    <cellStyle name="60% - Accent2 9 2 2 2" xfId="7741"/>
    <cellStyle name="60% - Accent2 9 2 2_Rate Case Accrual Accounts" xfId="27659"/>
    <cellStyle name="60% - Accent2 9 2 3" xfId="41798"/>
    <cellStyle name="60% - Accent2 9 2_Rate Case Accrual Accounts" xfId="27660"/>
    <cellStyle name="60% - Accent2 9 3" xfId="7742"/>
    <cellStyle name="60% - Accent2 9 3 2" xfId="7743"/>
    <cellStyle name="60% - Accent2 9 3 2 2" xfId="7744"/>
    <cellStyle name="60% - Accent2 9 3 2_Rate Case Accrual Accounts" xfId="27661"/>
    <cellStyle name="60% - Accent2 9 3 3" xfId="41799"/>
    <cellStyle name="60% - Accent2 9 3_Rate Case Accrual Accounts" xfId="27662"/>
    <cellStyle name="60% - Accent2 9 4" xfId="7745"/>
    <cellStyle name="60% - Accent2 9 4 2" xfId="7746"/>
    <cellStyle name="60% - Accent2 9 4_Rate Case Accrual Accounts" xfId="27663"/>
    <cellStyle name="60% - Accent2 9 5" xfId="41800"/>
    <cellStyle name="60% - Accent2 9_Rate Case Accrual Accounts" xfId="27664"/>
    <cellStyle name="60% - Accent3" xfId="49531" builtinId="40" customBuiltin="1"/>
    <cellStyle name="60% - Accent3 10" xfId="7747"/>
    <cellStyle name="60% - Accent3 10 2" xfId="7748"/>
    <cellStyle name="60% - Accent3 10 2 2" xfId="7749"/>
    <cellStyle name="60% - Accent3 10 2 2 2" xfId="7750"/>
    <cellStyle name="60% - Accent3 10 2 2_Rate Case Accrual Accounts" xfId="27665"/>
    <cellStyle name="60% - Accent3 10 2 3" xfId="41801"/>
    <cellStyle name="60% - Accent3 10 2_Rate Case Accrual Accounts" xfId="27666"/>
    <cellStyle name="60% - Accent3 10 3" xfId="7751"/>
    <cellStyle name="60% - Accent3 10 3 2" xfId="7752"/>
    <cellStyle name="60% - Accent3 10 3 2 2" xfId="7753"/>
    <cellStyle name="60% - Accent3 10 3 2_Rate Case Accrual Accounts" xfId="27667"/>
    <cellStyle name="60% - Accent3 10 3 3" xfId="41802"/>
    <cellStyle name="60% - Accent3 10 3_Rate Case Accrual Accounts" xfId="27668"/>
    <cellStyle name="60% - Accent3 10 4" xfId="7754"/>
    <cellStyle name="60% - Accent3 10 4 2" xfId="7755"/>
    <cellStyle name="60% - Accent3 10 4_Rate Case Accrual Accounts" xfId="27669"/>
    <cellStyle name="60% - Accent3 10 5" xfId="41803"/>
    <cellStyle name="60% - Accent3 10_Rate Case Accrual Accounts" xfId="27670"/>
    <cellStyle name="60% - Accent3 11" xfId="7756"/>
    <cellStyle name="60% - Accent3 11 2" xfId="7757"/>
    <cellStyle name="60% - Accent3 11 2 2" xfId="7758"/>
    <cellStyle name="60% - Accent3 11 2 2 2" xfId="7759"/>
    <cellStyle name="60% - Accent3 11 2 2_Rate Case Accrual Accounts" xfId="27671"/>
    <cellStyle name="60% - Accent3 11 2 3" xfId="41804"/>
    <cellStyle name="60% - Accent3 11 2_Rate Case Accrual Accounts" xfId="27672"/>
    <cellStyle name="60% - Accent3 11 3" xfId="7760"/>
    <cellStyle name="60% - Accent3 11 3 2" xfId="7761"/>
    <cellStyle name="60% - Accent3 11 3 2 2" xfId="7762"/>
    <cellStyle name="60% - Accent3 11 3 2_Rate Case Accrual Accounts" xfId="27673"/>
    <cellStyle name="60% - Accent3 11 3 3" xfId="41805"/>
    <cellStyle name="60% - Accent3 11 3_Rate Case Accrual Accounts" xfId="27674"/>
    <cellStyle name="60% - Accent3 11 4" xfId="7763"/>
    <cellStyle name="60% - Accent3 11 4 2" xfId="7764"/>
    <cellStyle name="60% - Accent3 11 4_Rate Case Accrual Accounts" xfId="27675"/>
    <cellStyle name="60% - Accent3 11 5" xfId="41806"/>
    <cellStyle name="60% - Accent3 11_Rate Case Accrual Accounts" xfId="27676"/>
    <cellStyle name="60% - Accent3 12" xfId="7765"/>
    <cellStyle name="60% - Accent3 12 2" xfId="7766"/>
    <cellStyle name="60% - Accent3 12 2 2" xfId="7767"/>
    <cellStyle name="60% - Accent3 12 2 2 2" xfId="7768"/>
    <cellStyle name="60% - Accent3 12 2 2_Rate Case Accrual Accounts" xfId="27677"/>
    <cellStyle name="60% - Accent3 12 2 3" xfId="41807"/>
    <cellStyle name="60% - Accent3 12 2_Rate Case Accrual Accounts" xfId="27678"/>
    <cellStyle name="60% - Accent3 12 3" xfId="7769"/>
    <cellStyle name="60% - Accent3 12 3 2" xfId="7770"/>
    <cellStyle name="60% - Accent3 12 3 2 2" xfId="7771"/>
    <cellStyle name="60% - Accent3 12 3 2_Rate Case Accrual Accounts" xfId="27679"/>
    <cellStyle name="60% - Accent3 12 3 3" xfId="41808"/>
    <cellStyle name="60% - Accent3 12 3_Rate Case Accrual Accounts" xfId="27680"/>
    <cellStyle name="60% - Accent3 12 4" xfId="7772"/>
    <cellStyle name="60% - Accent3 12 4 2" xfId="7773"/>
    <cellStyle name="60% - Accent3 12 4_Rate Case Accrual Accounts" xfId="27681"/>
    <cellStyle name="60% - Accent3 12 5" xfId="41809"/>
    <cellStyle name="60% - Accent3 12_Rate Case Accrual Accounts" xfId="27682"/>
    <cellStyle name="60% - Accent3 13" xfId="7774"/>
    <cellStyle name="60% - Accent3 13 2" xfId="7775"/>
    <cellStyle name="60% - Accent3 13 2 2" xfId="7776"/>
    <cellStyle name="60% - Accent3 13 2 2 2" xfId="7777"/>
    <cellStyle name="60% - Accent3 13 2 2_Rate Case Accrual Accounts" xfId="27683"/>
    <cellStyle name="60% - Accent3 13 2 3" xfId="41810"/>
    <cellStyle name="60% - Accent3 13 2_Rate Case Accrual Accounts" xfId="27684"/>
    <cellStyle name="60% - Accent3 13 3" xfId="7778"/>
    <cellStyle name="60% - Accent3 13 3 2" xfId="7779"/>
    <cellStyle name="60% - Accent3 13 3 2 2" xfId="7780"/>
    <cellStyle name="60% - Accent3 13 3 2_Rate Case Accrual Accounts" xfId="27685"/>
    <cellStyle name="60% - Accent3 13 3 3" xfId="41811"/>
    <cellStyle name="60% - Accent3 13 3_Rate Case Accrual Accounts" xfId="27686"/>
    <cellStyle name="60% - Accent3 13 4" xfId="7781"/>
    <cellStyle name="60% - Accent3 13 4 2" xfId="7782"/>
    <cellStyle name="60% - Accent3 13 4_Rate Case Accrual Accounts" xfId="27687"/>
    <cellStyle name="60% - Accent3 13 5" xfId="41812"/>
    <cellStyle name="60% - Accent3 13_Rate Case Accrual Accounts" xfId="27688"/>
    <cellStyle name="60% - Accent3 14" xfId="7783"/>
    <cellStyle name="60% - Accent3 14 2" xfId="7784"/>
    <cellStyle name="60% - Accent3 14 2 2" xfId="7785"/>
    <cellStyle name="60% - Accent3 14 2 2 2" xfId="7786"/>
    <cellStyle name="60% - Accent3 14 2 2_Rate Case Accrual Accounts" xfId="27689"/>
    <cellStyle name="60% - Accent3 14 2 3" xfId="41813"/>
    <cellStyle name="60% - Accent3 14 2_Rate Case Accrual Accounts" xfId="27690"/>
    <cellStyle name="60% - Accent3 14 3" xfId="7787"/>
    <cellStyle name="60% - Accent3 14 3 2" xfId="7788"/>
    <cellStyle name="60% - Accent3 14 3 2 2" xfId="7789"/>
    <cellStyle name="60% - Accent3 14 3 2_Rate Case Accrual Accounts" xfId="27691"/>
    <cellStyle name="60% - Accent3 14 3 3" xfId="41814"/>
    <cellStyle name="60% - Accent3 14 3_Rate Case Accrual Accounts" xfId="27692"/>
    <cellStyle name="60% - Accent3 14 4" xfId="7790"/>
    <cellStyle name="60% - Accent3 14 4 2" xfId="7791"/>
    <cellStyle name="60% - Accent3 14 4_Rate Case Accrual Accounts" xfId="27693"/>
    <cellStyle name="60% - Accent3 14 5" xfId="41815"/>
    <cellStyle name="60% - Accent3 14_Rate Case Accrual Accounts" xfId="27694"/>
    <cellStyle name="60% - Accent3 15" xfId="7792"/>
    <cellStyle name="60% - Accent3 15 2" xfId="7793"/>
    <cellStyle name="60% - Accent3 15 2 2" xfId="7794"/>
    <cellStyle name="60% - Accent3 15 2 2 2" xfId="7795"/>
    <cellStyle name="60% - Accent3 15 2 2_Rate Case Accrual Accounts" xfId="27695"/>
    <cellStyle name="60% - Accent3 15 2 3" xfId="41816"/>
    <cellStyle name="60% - Accent3 15 2_Rate Case Accrual Accounts" xfId="27696"/>
    <cellStyle name="60% - Accent3 15 3" xfId="7796"/>
    <cellStyle name="60% - Accent3 15 3 2" xfId="7797"/>
    <cellStyle name="60% - Accent3 15 3 2 2" xfId="7798"/>
    <cellStyle name="60% - Accent3 15 3 2_Rate Case Accrual Accounts" xfId="27697"/>
    <cellStyle name="60% - Accent3 15 3 3" xfId="41817"/>
    <cellStyle name="60% - Accent3 15 3_Rate Case Accrual Accounts" xfId="27698"/>
    <cellStyle name="60% - Accent3 15 4" xfId="7799"/>
    <cellStyle name="60% - Accent3 15 4 2" xfId="7800"/>
    <cellStyle name="60% - Accent3 15 4_Rate Case Accrual Accounts" xfId="27699"/>
    <cellStyle name="60% - Accent3 15 5" xfId="41818"/>
    <cellStyle name="60% - Accent3 15_Rate Case Accrual Accounts" xfId="27700"/>
    <cellStyle name="60% - Accent3 16" xfId="7801"/>
    <cellStyle name="60% - Accent3 16 2" xfId="7802"/>
    <cellStyle name="60% - Accent3 16 2 2" xfId="7803"/>
    <cellStyle name="60% - Accent3 16 2 2 2" xfId="7804"/>
    <cellStyle name="60% - Accent3 16 2 2_Rate Case Accrual Accounts" xfId="27701"/>
    <cellStyle name="60% - Accent3 16 2 3" xfId="41819"/>
    <cellStyle name="60% - Accent3 16 2_Rate Case Accrual Accounts" xfId="27702"/>
    <cellStyle name="60% - Accent3 16 3" xfId="7805"/>
    <cellStyle name="60% - Accent3 16 3 2" xfId="7806"/>
    <cellStyle name="60% - Accent3 16 3 2 2" xfId="7807"/>
    <cellStyle name="60% - Accent3 16 3 2_Rate Case Accrual Accounts" xfId="27703"/>
    <cellStyle name="60% - Accent3 16 3 3" xfId="41820"/>
    <cellStyle name="60% - Accent3 16 3_Rate Case Accrual Accounts" xfId="27704"/>
    <cellStyle name="60% - Accent3 16 4" xfId="7808"/>
    <cellStyle name="60% - Accent3 16 4 2" xfId="7809"/>
    <cellStyle name="60% - Accent3 16 4_Rate Case Accrual Accounts" xfId="27705"/>
    <cellStyle name="60% - Accent3 16 5" xfId="41821"/>
    <cellStyle name="60% - Accent3 16_Rate Case Accrual Accounts" xfId="27706"/>
    <cellStyle name="60% - Accent3 17" xfId="7810"/>
    <cellStyle name="60% - Accent3 17 2" xfId="7811"/>
    <cellStyle name="60% - Accent3 17 2 2" xfId="7812"/>
    <cellStyle name="60% - Accent3 17 2 2 2" xfId="7813"/>
    <cellStyle name="60% - Accent3 17 2 2_Rate Case Accrual Accounts" xfId="27707"/>
    <cellStyle name="60% - Accent3 17 2 3" xfId="41822"/>
    <cellStyle name="60% - Accent3 17 2_Rate Case Accrual Accounts" xfId="27708"/>
    <cellStyle name="60% - Accent3 17 3" xfId="7814"/>
    <cellStyle name="60% - Accent3 17 3 2" xfId="7815"/>
    <cellStyle name="60% - Accent3 17 3 2 2" xfId="7816"/>
    <cellStyle name="60% - Accent3 17 3 2_Rate Case Accrual Accounts" xfId="27709"/>
    <cellStyle name="60% - Accent3 17 3 3" xfId="41823"/>
    <cellStyle name="60% - Accent3 17 3_Rate Case Accrual Accounts" xfId="27710"/>
    <cellStyle name="60% - Accent3 17 4" xfId="7817"/>
    <cellStyle name="60% - Accent3 17 4 2" xfId="7818"/>
    <cellStyle name="60% - Accent3 17 4_Rate Case Accrual Accounts" xfId="27711"/>
    <cellStyle name="60% - Accent3 17 5" xfId="41824"/>
    <cellStyle name="60% - Accent3 17_Rate Case Accrual Accounts" xfId="27712"/>
    <cellStyle name="60% - Accent3 18" xfId="7819"/>
    <cellStyle name="60% - Accent3 18 2" xfId="7820"/>
    <cellStyle name="60% - Accent3 18 2 2" xfId="7821"/>
    <cellStyle name="60% - Accent3 18 2 2 2" xfId="7822"/>
    <cellStyle name="60% - Accent3 18 2 2_Rate Case Accrual Accounts" xfId="27713"/>
    <cellStyle name="60% - Accent3 18 2 3" xfId="41825"/>
    <cellStyle name="60% - Accent3 18 2_Rate Case Accrual Accounts" xfId="27714"/>
    <cellStyle name="60% - Accent3 18 3" xfId="7823"/>
    <cellStyle name="60% - Accent3 18 3 2" xfId="7824"/>
    <cellStyle name="60% - Accent3 18 3 2 2" xfId="7825"/>
    <cellStyle name="60% - Accent3 18 3 2_Rate Case Accrual Accounts" xfId="27715"/>
    <cellStyle name="60% - Accent3 18 3 3" xfId="41826"/>
    <cellStyle name="60% - Accent3 18 3_Rate Case Accrual Accounts" xfId="27716"/>
    <cellStyle name="60% - Accent3 18 4" xfId="7826"/>
    <cellStyle name="60% - Accent3 18 4 2" xfId="7827"/>
    <cellStyle name="60% - Accent3 18 4_Rate Case Accrual Accounts" xfId="27717"/>
    <cellStyle name="60% - Accent3 18 5" xfId="41827"/>
    <cellStyle name="60% - Accent3 18_Rate Case Accrual Accounts" xfId="27718"/>
    <cellStyle name="60% - Accent3 19" xfId="7828"/>
    <cellStyle name="60% - Accent3 19 2" xfId="7829"/>
    <cellStyle name="60% - Accent3 19 2 2" xfId="7830"/>
    <cellStyle name="60% - Accent3 19 2 2 2" xfId="7831"/>
    <cellStyle name="60% - Accent3 19 2 2_Rate Case Accrual Accounts" xfId="27719"/>
    <cellStyle name="60% - Accent3 19 2 3" xfId="41828"/>
    <cellStyle name="60% - Accent3 19 2_Rate Case Accrual Accounts" xfId="27720"/>
    <cellStyle name="60% - Accent3 19 3" xfId="7832"/>
    <cellStyle name="60% - Accent3 19 3 2" xfId="7833"/>
    <cellStyle name="60% - Accent3 19 3 2 2" xfId="7834"/>
    <cellStyle name="60% - Accent3 19 3 2_Rate Case Accrual Accounts" xfId="27721"/>
    <cellStyle name="60% - Accent3 19 3 3" xfId="41829"/>
    <cellStyle name="60% - Accent3 19 3_Rate Case Accrual Accounts" xfId="27722"/>
    <cellStyle name="60% - Accent3 19 4" xfId="7835"/>
    <cellStyle name="60% - Accent3 19 4 2" xfId="7836"/>
    <cellStyle name="60% - Accent3 19 4_Rate Case Accrual Accounts" xfId="27723"/>
    <cellStyle name="60% - Accent3 19 5" xfId="41830"/>
    <cellStyle name="60% - Accent3 19_Rate Case Accrual Accounts" xfId="27724"/>
    <cellStyle name="60% - Accent3 2" xfId="31"/>
    <cellStyle name="60% - Accent3 2 2" xfId="589"/>
    <cellStyle name="60% - Accent3 2 2 10" xfId="49401"/>
    <cellStyle name="60% - Accent3 2 2 2" xfId="7837"/>
    <cellStyle name="60% - Accent3 2 2 2 2" xfId="7838"/>
    <cellStyle name="60% - Accent3 2 2 2 2 2" xfId="7839"/>
    <cellStyle name="60% - Accent3 2 2 2 2_Rate Case Accrual Accounts" xfId="27725"/>
    <cellStyle name="60% - Accent3 2 2 2 3" xfId="41831"/>
    <cellStyle name="60% - Accent3 2 2 2_Rate Case Accrual Accounts" xfId="27726"/>
    <cellStyle name="60% - Accent3 2 2 3" xfId="7840"/>
    <cellStyle name="60% - Accent3 2 2 3 2" xfId="7841"/>
    <cellStyle name="60% - Accent3 2 2 3 2 2" xfId="7842"/>
    <cellStyle name="60% - Accent3 2 2 3 2_Rate Case Accrual Accounts" xfId="27727"/>
    <cellStyle name="60% - Accent3 2 2 3 3" xfId="41832"/>
    <cellStyle name="60% - Accent3 2 2 3_Rate Case Accrual Accounts" xfId="27728"/>
    <cellStyle name="60% - Accent3 2 2 4" xfId="7843"/>
    <cellStyle name="60% - Accent3 2 2 4 2" xfId="7844"/>
    <cellStyle name="60% - Accent3 2 2 4 2 2" xfId="7845"/>
    <cellStyle name="60% - Accent3 2 2 4 2_Rate Case Accrual Accounts" xfId="27729"/>
    <cellStyle name="60% - Accent3 2 2 4 3" xfId="41833"/>
    <cellStyle name="60% - Accent3 2 2 4_Rate Case Accrual Accounts" xfId="27730"/>
    <cellStyle name="60% - Accent3 2 2 5" xfId="7846"/>
    <cellStyle name="60% - Accent3 2 2 5 2" xfId="7847"/>
    <cellStyle name="60% - Accent3 2 2 5_Rate Case Accrual Accounts" xfId="27731"/>
    <cellStyle name="60% - Accent3 2 2 6" xfId="41834"/>
    <cellStyle name="60% - Accent3 2 2 7" xfId="49283"/>
    <cellStyle name="60% - Accent3 2 2 8" xfId="49385"/>
    <cellStyle name="60% - Accent3 2 2 9" xfId="49259"/>
    <cellStyle name="60% - Accent3 2 2_Basis Info" xfId="7848"/>
    <cellStyle name="60% - Accent3 2 3" xfId="440"/>
    <cellStyle name="60% - Accent3 2 3 2" xfId="7849"/>
    <cellStyle name="60% - Accent3 2 3 2 2" xfId="7850"/>
    <cellStyle name="60% - Accent3 2 3 2 2 2" xfId="7851"/>
    <cellStyle name="60% - Accent3 2 3 2 2_Rate Case Accrual Accounts" xfId="27732"/>
    <cellStyle name="60% - Accent3 2 3 2 3" xfId="41835"/>
    <cellStyle name="60% - Accent3 2 3 2_Rate Case Accrual Accounts" xfId="27733"/>
    <cellStyle name="60% - Accent3 2 3 3" xfId="7852"/>
    <cellStyle name="60% - Accent3 2 3 3 2" xfId="7853"/>
    <cellStyle name="60% - Accent3 2 3 3 2 2" xfId="7854"/>
    <cellStyle name="60% - Accent3 2 3 3 2_Rate Case Accrual Accounts" xfId="27734"/>
    <cellStyle name="60% - Accent3 2 3 3 3" xfId="41836"/>
    <cellStyle name="60% - Accent3 2 3 3_Rate Case Accrual Accounts" xfId="27735"/>
    <cellStyle name="60% - Accent3 2 3 4" xfId="7855"/>
    <cellStyle name="60% - Accent3 2 3 4 2" xfId="7856"/>
    <cellStyle name="60% - Accent3 2 3 4 2 2" xfId="7857"/>
    <cellStyle name="60% - Accent3 2 3 4 2_Rate Case Accrual Accounts" xfId="27736"/>
    <cellStyle name="60% - Accent3 2 3 4 3" xfId="41837"/>
    <cellStyle name="60% - Accent3 2 3 4_Rate Case Accrual Accounts" xfId="27737"/>
    <cellStyle name="60% - Accent3 2 3 5" xfId="7858"/>
    <cellStyle name="60% - Accent3 2 3 5 2" xfId="7859"/>
    <cellStyle name="60% - Accent3 2 3 5_Rate Case Accrual Accounts" xfId="27738"/>
    <cellStyle name="60% - Accent3 2 3 6" xfId="7860"/>
    <cellStyle name="60% - Accent3 2 3 6 2" xfId="7861"/>
    <cellStyle name="60% - Accent3 2 3 6_Rate Case Accrual Accounts" xfId="27739"/>
    <cellStyle name="60% - Accent3 2 3_Basis Info" xfId="7862"/>
    <cellStyle name="60% - Accent3 2 4" xfId="7863"/>
    <cellStyle name="60% - Accent3 2 4 2" xfId="7864"/>
    <cellStyle name="60% - Accent3 2 4 2 2" xfId="7865"/>
    <cellStyle name="60% - Accent3 2 4 2_Rate Case Accrual Accounts" xfId="27740"/>
    <cellStyle name="60% - Accent3 2 4 3" xfId="41838"/>
    <cellStyle name="60% - Accent3 2 4_Rate Case Accrual Accounts" xfId="27741"/>
    <cellStyle name="60% - Accent3 2 5" xfId="7866"/>
    <cellStyle name="60% - Accent3 2 5 2" xfId="7867"/>
    <cellStyle name="60% - Accent3 2 5_Rate Case Accrual Accounts" xfId="27742"/>
    <cellStyle name="60% - Accent3 2 6" xfId="7868"/>
    <cellStyle name="60% - Accent3 2 6 2" xfId="41839"/>
    <cellStyle name="60% - Accent3 2 7" xfId="7869"/>
    <cellStyle name="60% - Accent3 2 7 2" xfId="41840"/>
    <cellStyle name="60% - Accent3 2 8" xfId="41841"/>
    <cellStyle name="60% - Accent3 2_10-1 BS" xfId="7870"/>
    <cellStyle name="60% - Accent3 20" xfId="7871"/>
    <cellStyle name="60% - Accent3 20 2" xfId="7872"/>
    <cellStyle name="60% - Accent3 20 2 2" xfId="7873"/>
    <cellStyle name="60% - Accent3 20 2 2 2" xfId="7874"/>
    <cellStyle name="60% - Accent3 20 2 2_Rate Case Accrual Accounts" xfId="27743"/>
    <cellStyle name="60% - Accent3 20 2 3" xfId="41842"/>
    <cellStyle name="60% - Accent3 20 2_Rate Case Accrual Accounts" xfId="27744"/>
    <cellStyle name="60% - Accent3 20 3" xfId="7875"/>
    <cellStyle name="60% - Accent3 20 3 2" xfId="7876"/>
    <cellStyle name="60% - Accent3 20 3 2 2" xfId="7877"/>
    <cellStyle name="60% - Accent3 20 3 2_Rate Case Accrual Accounts" xfId="27745"/>
    <cellStyle name="60% - Accent3 20 3 3" xfId="41843"/>
    <cellStyle name="60% - Accent3 20 3_Rate Case Accrual Accounts" xfId="27746"/>
    <cellStyle name="60% - Accent3 20 4" xfId="7878"/>
    <cellStyle name="60% - Accent3 20 4 2" xfId="7879"/>
    <cellStyle name="60% - Accent3 20 4_Rate Case Accrual Accounts" xfId="27747"/>
    <cellStyle name="60% - Accent3 20 5" xfId="41844"/>
    <cellStyle name="60% - Accent3 20_Rate Case Accrual Accounts" xfId="27748"/>
    <cellStyle name="60% - Accent3 21" xfId="7880"/>
    <cellStyle name="60% - Accent3 21 2" xfId="7881"/>
    <cellStyle name="60% - Accent3 21 2 2" xfId="7882"/>
    <cellStyle name="60% - Accent3 21 2 2 2" xfId="7883"/>
    <cellStyle name="60% - Accent3 21 2 2_Rate Case Accrual Accounts" xfId="27749"/>
    <cellStyle name="60% - Accent3 21 2 3" xfId="41845"/>
    <cellStyle name="60% - Accent3 21 2_Rate Case Accrual Accounts" xfId="27750"/>
    <cellStyle name="60% - Accent3 21 3" xfId="7884"/>
    <cellStyle name="60% - Accent3 21 3 2" xfId="7885"/>
    <cellStyle name="60% - Accent3 21 3 2 2" xfId="7886"/>
    <cellStyle name="60% - Accent3 21 3 2_Rate Case Accrual Accounts" xfId="27751"/>
    <cellStyle name="60% - Accent3 21 3 3" xfId="41846"/>
    <cellStyle name="60% - Accent3 21 3_Rate Case Accrual Accounts" xfId="27752"/>
    <cellStyle name="60% - Accent3 21 4" xfId="7887"/>
    <cellStyle name="60% - Accent3 21 4 2" xfId="7888"/>
    <cellStyle name="60% - Accent3 21 4_Rate Case Accrual Accounts" xfId="27753"/>
    <cellStyle name="60% - Accent3 21 5" xfId="41847"/>
    <cellStyle name="60% - Accent3 21_Rate Case Accrual Accounts" xfId="27754"/>
    <cellStyle name="60% - Accent3 22" xfId="7889"/>
    <cellStyle name="60% - Accent3 22 2" xfId="7890"/>
    <cellStyle name="60% - Accent3 22 2 2" xfId="7891"/>
    <cellStyle name="60% - Accent3 22 2 2 2" xfId="7892"/>
    <cellStyle name="60% - Accent3 22 2 2_Rate Case Accrual Accounts" xfId="27755"/>
    <cellStyle name="60% - Accent3 22 2 3" xfId="41848"/>
    <cellStyle name="60% - Accent3 22 2_Rate Case Accrual Accounts" xfId="27756"/>
    <cellStyle name="60% - Accent3 22 3" xfId="7893"/>
    <cellStyle name="60% - Accent3 22 3 2" xfId="7894"/>
    <cellStyle name="60% - Accent3 22 3 2 2" xfId="7895"/>
    <cellStyle name="60% - Accent3 22 3 2_Rate Case Accrual Accounts" xfId="27757"/>
    <cellStyle name="60% - Accent3 22 3 3" xfId="41849"/>
    <cellStyle name="60% - Accent3 22 3_Rate Case Accrual Accounts" xfId="27758"/>
    <cellStyle name="60% - Accent3 22 4" xfId="7896"/>
    <cellStyle name="60% - Accent3 22 4 2" xfId="7897"/>
    <cellStyle name="60% - Accent3 22 4_Rate Case Accrual Accounts" xfId="27759"/>
    <cellStyle name="60% - Accent3 22 5" xfId="41850"/>
    <cellStyle name="60% - Accent3 22_Rate Case Accrual Accounts" xfId="27760"/>
    <cellStyle name="60% - Accent3 23" xfId="7898"/>
    <cellStyle name="60% - Accent3 23 2" xfId="7899"/>
    <cellStyle name="60% - Accent3 23 2 2" xfId="7900"/>
    <cellStyle name="60% - Accent3 23 2 2 2" xfId="7901"/>
    <cellStyle name="60% - Accent3 23 2 2_Rate Case Accrual Accounts" xfId="27761"/>
    <cellStyle name="60% - Accent3 23 2 3" xfId="41851"/>
    <cellStyle name="60% - Accent3 23 2_Rate Case Accrual Accounts" xfId="27762"/>
    <cellStyle name="60% - Accent3 23 3" xfId="7902"/>
    <cellStyle name="60% - Accent3 23 3 2" xfId="7903"/>
    <cellStyle name="60% - Accent3 23 3 2 2" xfId="7904"/>
    <cellStyle name="60% - Accent3 23 3 2_Rate Case Accrual Accounts" xfId="27763"/>
    <cellStyle name="60% - Accent3 23 3 3" xfId="41852"/>
    <cellStyle name="60% - Accent3 23 3_Rate Case Accrual Accounts" xfId="27764"/>
    <cellStyle name="60% - Accent3 23 4" xfId="7905"/>
    <cellStyle name="60% - Accent3 23 4 2" xfId="7906"/>
    <cellStyle name="60% - Accent3 23 4 2 2" xfId="7907"/>
    <cellStyle name="60% - Accent3 23 4 2_Rate Case Accrual Accounts" xfId="27765"/>
    <cellStyle name="60% - Accent3 23 4 3" xfId="41853"/>
    <cellStyle name="60% - Accent3 23 4_Rate Case Accrual Accounts" xfId="27766"/>
    <cellStyle name="60% - Accent3 23 5" xfId="7908"/>
    <cellStyle name="60% - Accent3 23 5 2" xfId="7909"/>
    <cellStyle name="60% - Accent3 23 5_Rate Case Accrual Accounts" xfId="27767"/>
    <cellStyle name="60% - Accent3 23 6" xfId="41854"/>
    <cellStyle name="60% - Accent3 23_Rate Case Accrual Accounts" xfId="27768"/>
    <cellStyle name="60% - Accent3 24" xfId="7910"/>
    <cellStyle name="60% - Accent3 24 2" xfId="7911"/>
    <cellStyle name="60% - Accent3 24 2 2" xfId="7912"/>
    <cellStyle name="60% - Accent3 24 2 2 2" xfId="7913"/>
    <cellStyle name="60% - Accent3 24 2 2 2 2" xfId="7914"/>
    <cellStyle name="60% - Accent3 24 2 2 2_Rate Case Accrual Accounts" xfId="27769"/>
    <cellStyle name="60% - Accent3 24 2 2 3" xfId="41855"/>
    <cellStyle name="60% - Accent3 24 2 2_Rate Case Accrual Accounts" xfId="27770"/>
    <cellStyle name="60% - Accent3 24 2 3" xfId="7915"/>
    <cellStyle name="60% - Accent3 24 2 3 2" xfId="7916"/>
    <cellStyle name="60% - Accent3 24 2 3_Rate Case Accrual Accounts" xfId="27771"/>
    <cellStyle name="60% - Accent3 24 2 4" xfId="7917"/>
    <cellStyle name="60% - Accent3 24 2 4 2" xfId="41856"/>
    <cellStyle name="60% - Accent3 24 2 5" xfId="41857"/>
    <cellStyle name="60% - Accent3 24 2_Rate Case Accrual Accounts" xfId="27772"/>
    <cellStyle name="60% - Accent3 24 3" xfId="7918"/>
    <cellStyle name="60% - Accent3 24 3 2" xfId="7919"/>
    <cellStyle name="60% - Accent3 24 3 2 2" xfId="7920"/>
    <cellStyle name="60% - Accent3 24 3 2_Rate Case Accrual Accounts" xfId="27773"/>
    <cellStyle name="60% - Accent3 24 3 3" xfId="41858"/>
    <cellStyle name="60% - Accent3 24 3_Rate Case Accrual Accounts" xfId="27774"/>
    <cellStyle name="60% - Accent3 24 4" xfId="7921"/>
    <cellStyle name="60% - Accent3 24 4 2" xfId="7922"/>
    <cellStyle name="60% - Accent3 24 4_Rate Case Accrual Accounts" xfId="27775"/>
    <cellStyle name="60% - Accent3 24 5" xfId="7923"/>
    <cellStyle name="60% - Accent3 24 5 2" xfId="7924"/>
    <cellStyle name="60% - Accent3 24 5_Rate Case Accrual Accounts" xfId="27776"/>
    <cellStyle name="60% - Accent3 24 6" xfId="41859"/>
    <cellStyle name="60% - Accent3 24_Basis Detail" xfId="7925"/>
    <cellStyle name="60% - Accent3 25" xfId="7926"/>
    <cellStyle name="60% - Accent3 25 2" xfId="7927"/>
    <cellStyle name="60% - Accent3 25 2 2" xfId="7928"/>
    <cellStyle name="60% - Accent3 25 2 2 2" xfId="7929"/>
    <cellStyle name="60% - Accent3 25 2 2_Rate Case Accrual Accounts" xfId="27777"/>
    <cellStyle name="60% - Accent3 25 2 3" xfId="41860"/>
    <cellStyle name="60% - Accent3 25 2_Rate Case Accrual Accounts" xfId="27778"/>
    <cellStyle name="60% - Accent3 25 3" xfId="7930"/>
    <cellStyle name="60% - Accent3 25 3 2" xfId="7931"/>
    <cellStyle name="60% - Accent3 25 3 2 2" xfId="7932"/>
    <cellStyle name="60% - Accent3 25 3 2_Rate Case Accrual Accounts" xfId="27779"/>
    <cellStyle name="60% - Accent3 25 3 3" xfId="41861"/>
    <cellStyle name="60% - Accent3 25 3_Rate Case Accrual Accounts" xfId="27780"/>
    <cellStyle name="60% - Accent3 25 4" xfId="7933"/>
    <cellStyle name="60% - Accent3 25 4 2" xfId="7934"/>
    <cellStyle name="60% - Accent3 25 4_Rate Case Accrual Accounts" xfId="27781"/>
    <cellStyle name="60% - Accent3 25 5" xfId="41862"/>
    <cellStyle name="60% - Accent3 25_Rate Case Accrual Accounts" xfId="27782"/>
    <cellStyle name="60% - Accent3 26" xfId="7935"/>
    <cellStyle name="60% - Accent3 26 2" xfId="7936"/>
    <cellStyle name="60% - Accent3 26 2 2" xfId="7937"/>
    <cellStyle name="60% - Accent3 26 2 2 2" xfId="7938"/>
    <cellStyle name="60% - Accent3 26 2 2_Rate Case Accrual Accounts" xfId="27783"/>
    <cellStyle name="60% - Accent3 26 2 3" xfId="41863"/>
    <cellStyle name="60% - Accent3 26 2_Rate Case Accrual Accounts" xfId="27784"/>
    <cellStyle name="60% - Accent3 26 3" xfId="7939"/>
    <cellStyle name="60% - Accent3 26 3 2" xfId="7940"/>
    <cellStyle name="60% - Accent3 26 3_Rate Case Accrual Accounts" xfId="27785"/>
    <cellStyle name="60% - Accent3 26 4" xfId="7941"/>
    <cellStyle name="60% - Accent3 26 4 2" xfId="41864"/>
    <cellStyle name="60% - Accent3 26 5" xfId="41865"/>
    <cellStyle name="60% - Accent3 26_Rate Case Accrual Accounts" xfId="27786"/>
    <cellStyle name="60% - Accent3 27" xfId="7942"/>
    <cellStyle name="60% - Accent3 27 2" xfId="7943"/>
    <cellStyle name="60% - Accent3 27 2 2" xfId="7944"/>
    <cellStyle name="60% - Accent3 27 2 2 2" xfId="7945"/>
    <cellStyle name="60% - Accent3 27 2 2_Rate Case Accrual Accounts" xfId="27787"/>
    <cellStyle name="60% - Accent3 27 2 3" xfId="41866"/>
    <cellStyle name="60% - Accent3 27 2_Rate Case Accrual Accounts" xfId="27788"/>
    <cellStyle name="60% - Accent3 27 3" xfId="7946"/>
    <cellStyle name="60% - Accent3 27 3 2" xfId="7947"/>
    <cellStyle name="60% - Accent3 27 3_Rate Case Accrual Accounts" xfId="27789"/>
    <cellStyle name="60% - Accent3 27 4" xfId="41867"/>
    <cellStyle name="60% - Accent3 27_Rate Case Accrual Accounts" xfId="27790"/>
    <cellStyle name="60% - Accent3 28" xfId="7948"/>
    <cellStyle name="60% - Accent3 28 2" xfId="7949"/>
    <cellStyle name="60% - Accent3 28 2 2" xfId="7950"/>
    <cellStyle name="60% - Accent3 28 2_Rate Case Accrual Accounts" xfId="27791"/>
    <cellStyle name="60% - Accent3 28 3" xfId="41868"/>
    <cellStyle name="60% - Accent3 28_Rate Case Accrual Accounts" xfId="27792"/>
    <cellStyle name="60% - Accent3 29" xfId="7951"/>
    <cellStyle name="60% - Accent3 29 2" xfId="7952"/>
    <cellStyle name="60% - Accent3 29 2 2" xfId="7953"/>
    <cellStyle name="60% - Accent3 29 2_Rate Case Accrual Accounts" xfId="27793"/>
    <cellStyle name="60% - Accent3 29 3" xfId="41869"/>
    <cellStyle name="60% - Accent3 29_Rate Case Accrual Accounts" xfId="27794"/>
    <cellStyle name="60% - Accent3 3" xfId="7954"/>
    <cellStyle name="60% - Accent3 3 2" xfId="7955"/>
    <cellStyle name="60% - Accent3 3 2 2" xfId="7956"/>
    <cellStyle name="60% - Accent3 3 2 2 2" xfId="7957"/>
    <cellStyle name="60% - Accent3 3 2 2 2 2" xfId="7958"/>
    <cellStyle name="60% - Accent3 3 2 2 2_Rate Case Accrual Accounts" xfId="27795"/>
    <cellStyle name="60% - Accent3 3 2 2 3" xfId="41870"/>
    <cellStyle name="60% - Accent3 3 2 2_Rate Case Accrual Accounts" xfId="27796"/>
    <cellStyle name="60% - Accent3 3 2 3" xfId="7959"/>
    <cellStyle name="60% - Accent3 3 2 3 2" xfId="7960"/>
    <cellStyle name="60% - Accent3 3 2 3 2 2" xfId="7961"/>
    <cellStyle name="60% - Accent3 3 2 3 2_Rate Case Accrual Accounts" xfId="27797"/>
    <cellStyle name="60% - Accent3 3 2 3 3" xfId="41871"/>
    <cellStyle name="60% - Accent3 3 2 3_Rate Case Accrual Accounts" xfId="27798"/>
    <cellStyle name="60% - Accent3 3 2 4" xfId="7962"/>
    <cellStyle name="60% - Accent3 3 2 4 2" xfId="7963"/>
    <cellStyle name="60% - Accent3 3 2 4_Rate Case Accrual Accounts" xfId="27799"/>
    <cellStyle name="60% - Accent3 3 2 5" xfId="41872"/>
    <cellStyle name="60% - Accent3 3 2_Rate Case Accrual Accounts" xfId="27800"/>
    <cellStyle name="60% - Accent3 3 3" xfId="7964"/>
    <cellStyle name="60% - Accent3 3 3 2" xfId="7965"/>
    <cellStyle name="60% - Accent3 3 3 2 2" xfId="7966"/>
    <cellStyle name="60% - Accent3 3 3 2_Rate Case Accrual Accounts" xfId="27801"/>
    <cellStyle name="60% - Accent3 3 3 3" xfId="41873"/>
    <cellStyle name="60% - Accent3 3 3_Rate Case Accrual Accounts" xfId="27802"/>
    <cellStyle name="60% - Accent3 3 4" xfId="7967"/>
    <cellStyle name="60% - Accent3 3 4 2" xfId="7968"/>
    <cellStyle name="60% - Accent3 3 4_Rate Case Accrual Accounts" xfId="27803"/>
    <cellStyle name="60% - Accent3 3 5" xfId="7969"/>
    <cellStyle name="60% - Accent3 3 5 2" xfId="41874"/>
    <cellStyle name="60% - Accent3 3_Rate Case Accrual Accounts" xfId="27804"/>
    <cellStyle name="60% - Accent3 30" xfId="7970"/>
    <cellStyle name="60% - Accent3 30 2" xfId="7971"/>
    <cellStyle name="60% - Accent3 30 2 2" xfId="7972"/>
    <cellStyle name="60% - Accent3 30 2_Rate Case Accrual Accounts" xfId="27805"/>
    <cellStyle name="60% - Accent3 30 3" xfId="41875"/>
    <cellStyle name="60% - Accent3 30_Rate Case Accrual Accounts" xfId="27806"/>
    <cellStyle name="60% - Accent3 31" xfId="7973"/>
    <cellStyle name="60% - Accent3 31 2" xfId="7974"/>
    <cellStyle name="60% - Accent3 31 2 2" xfId="7975"/>
    <cellStyle name="60% - Accent3 31 2_Rate Case Accrual Accounts" xfId="27807"/>
    <cellStyle name="60% - Accent3 31 3" xfId="41876"/>
    <cellStyle name="60% - Accent3 31_Rate Case Accrual Accounts" xfId="27808"/>
    <cellStyle name="60% - Accent3 32" xfId="7976"/>
    <cellStyle name="60% - Accent3 32 2" xfId="7977"/>
    <cellStyle name="60% - Accent3 32 2 2" xfId="7978"/>
    <cellStyle name="60% - Accent3 32 2_Rate Case Accrual Accounts" xfId="27809"/>
    <cellStyle name="60% - Accent3 32 3" xfId="41877"/>
    <cellStyle name="60% - Accent3 32_Rate Case Accrual Accounts" xfId="27810"/>
    <cellStyle name="60% - Accent3 33" xfId="7979"/>
    <cellStyle name="60% - Accent3 33 2" xfId="7980"/>
    <cellStyle name="60% - Accent3 33 2 2" xfId="7981"/>
    <cellStyle name="60% - Accent3 33 2_Rate Case Accrual Accounts" xfId="27811"/>
    <cellStyle name="60% - Accent3 33 3" xfId="41878"/>
    <cellStyle name="60% - Accent3 33_Rate Case Accrual Accounts" xfId="27812"/>
    <cellStyle name="60% - Accent3 34" xfId="7982"/>
    <cellStyle name="60% - Accent3 34 2" xfId="7983"/>
    <cellStyle name="60% - Accent3 34 2 2" xfId="7984"/>
    <cellStyle name="60% - Accent3 34 2_Rate Case Accrual Accounts" xfId="27813"/>
    <cellStyle name="60% - Accent3 34 3" xfId="41879"/>
    <cellStyle name="60% - Accent3 34_Rate Case Accrual Accounts" xfId="27814"/>
    <cellStyle name="60% - Accent3 35" xfId="7985"/>
    <cellStyle name="60% - Accent3 35 2" xfId="7986"/>
    <cellStyle name="60% - Accent3 35 2 2" xfId="7987"/>
    <cellStyle name="60% - Accent3 35 2_Rate Case Accrual Accounts" xfId="27815"/>
    <cellStyle name="60% - Accent3 35 3" xfId="41880"/>
    <cellStyle name="60% - Accent3 35_Rate Case Accrual Accounts" xfId="27816"/>
    <cellStyle name="60% - Accent3 36" xfId="7988"/>
    <cellStyle name="60% - Accent3 36 2" xfId="7989"/>
    <cellStyle name="60% - Accent3 36 2 2" xfId="7990"/>
    <cellStyle name="60% - Accent3 36 2_Rate Case Accrual Accounts" xfId="27817"/>
    <cellStyle name="60% - Accent3 36 3" xfId="41881"/>
    <cellStyle name="60% - Accent3 36_Rate Case Accrual Accounts" xfId="27818"/>
    <cellStyle name="60% - Accent3 37" xfId="7991"/>
    <cellStyle name="60% - Accent3 37 2" xfId="7992"/>
    <cellStyle name="60% - Accent3 37 2 2" xfId="7993"/>
    <cellStyle name="60% - Accent3 37 2_Rate Case Accrual Accounts" xfId="27819"/>
    <cellStyle name="60% - Accent3 37 3" xfId="41882"/>
    <cellStyle name="60% - Accent3 37_Rate Case Accrual Accounts" xfId="27820"/>
    <cellStyle name="60% - Accent3 38" xfId="7994"/>
    <cellStyle name="60% - Accent3 38 2" xfId="7995"/>
    <cellStyle name="60% - Accent3 38 2 2" xfId="7996"/>
    <cellStyle name="60% - Accent3 38 2_Rate Case Accrual Accounts" xfId="27821"/>
    <cellStyle name="60% - Accent3 38 3" xfId="41883"/>
    <cellStyle name="60% - Accent3 38_Rate Case Accrual Accounts" xfId="27822"/>
    <cellStyle name="60% - Accent3 39" xfId="7997"/>
    <cellStyle name="60% - Accent3 39 2" xfId="7998"/>
    <cellStyle name="60% - Accent3 39 2 2" xfId="7999"/>
    <cellStyle name="60% - Accent3 39 2_Rate Case Accrual Accounts" xfId="27823"/>
    <cellStyle name="60% - Accent3 39 3" xfId="41884"/>
    <cellStyle name="60% - Accent3 39_Rate Case Accrual Accounts" xfId="27824"/>
    <cellStyle name="60% - Accent3 4" xfId="8000"/>
    <cellStyle name="60% - Accent3 4 2" xfId="8001"/>
    <cellStyle name="60% - Accent3 4 2 2" xfId="8002"/>
    <cellStyle name="60% - Accent3 4 2 2 2" xfId="8003"/>
    <cellStyle name="60% - Accent3 4 2 2 2 2" xfId="8004"/>
    <cellStyle name="60% - Accent3 4 2 2 2_Rate Case Accrual Accounts" xfId="27825"/>
    <cellStyle name="60% - Accent3 4 2 2 3" xfId="41885"/>
    <cellStyle name="60% - Accent3 4 2 2_Rate Case Accrual Accounts" xfId="27826"/>
    <cellStyle name="60% - Accent3 4 2 3" xfId="8005"/>
    <cellStyle name="60% - Accent3 4 2 3 2" xfId="8006"/>
    <cellStyle name="60% - Accent3 4 2 3 2 2" xfId="8007"/>
    <cellStyle name="60% - Accent3 4 2 3 2_Rate Case Accrual Accounts" xfId="27827"/>
    <cellStyle name="60% - Accent3 4 2 3 3" xfId="41886"/>
    <cellStyle name="60% - Accent3 4 2 3_Rate Case Accrual Accounts" xfId="27828"/>
    <cellStyle name="60% - Accent3 4 2 4" xfId="8008"/>
    <cellStyle name="60% - Accent3 4 2 4 2" xfId="8009"/>
    <cellStyle name="60% - Accent3 4 2 4_Rate Case Accrual Accounts" xfId="27829"/>
    <cellStyle name="60% - Accent3 4 2 5" xfId="41887"/>
    <cellStyle name="60% - Accent3 4 2_Rate Case Accrual Accounts" xfId="27830"/>
    <cellStyle name="60% - Accent3 4 3" xfId="8010"/>
    <cellStyle name="60% - Accent3 4 3 2" xfId="8011"/>
    <cellStyle name="60% - Accent3 4 3 2 2" xfId="8012"/>
    <cellStyle name="60% - Accent3 4 3 2_Rate Case Accrual Accounts" xfId="27831"/>
    <cellStyle name="60% - Accent3 4 3 3" xfId="41888"/>
    <cellStyle name="60% - Accent3 4 3_Rate Case Accrual Accounts" xfId="27832"/>
    <cellStyle name="60% - Accent3 4 4" xfId="8013"/>
    <cellStyle name="60% - Accent3 4 4 2" xfId="8014"/>
    <cellStyle name="60% - Accent3 4 4_Rate Case Accrual Accounts" xfId="27833"/>
    <cellStyle name="60% - Accent3 4 5" xfId="41889"/>
    <cellStyle name="60% - Accent3 4_Rate Case Accrual Accounts" xfId="27834"/>
    <cellStyle name="60% - Accent3 40" xfId="8015"/>
    <cellStyle name="60% - Accent3 40 2" xfId="8016"/>
    <cellStyle name="60% - Accent3 40 2 2" xfId="8017"/>
    <cellStyle name="60% - Accent3 40 2_Rate Case Accrual Accounts" xfId="27835"/>
    <cellStyle name="60% - Accent3 40 3" xfId="41890"/>
    <cellStyle name="60% - Accent3 40_Rate Case Accrual Accounts" xfId="27836"/>
    <cellStyle name="60% - Accent3 41" xfId="8018"/>
    <cellStyle name="60% - Accent3 41 2" xfId="8019"/>
    <cellStyle name="60% - Accent3 41 2 2" xfId="8020"/>
    <cellStyle name="60% - Accent3 41 2_Rate Case Accrual Accounts" xfId="27837"/>
    <cellStyle name="60% - Accent3 41 3" xfId="41891"/>
    <cellStyle name="60% - Accent3 41_Rate Case Accrual Accounts" xfId="27838"/>
    <cellStyle name="60% - Accent3 42" xfId="8021"/>
    <cellStyle name="60% - Accent3 42 2" xfId="8022"/>
    <cellStyle name="60% - Accent3 42 2 2" xfId="8023"/>
    <cellStyle name="60% - Accent3 42 2_Rate Case Accrual Accounts" xfId="27839"/>
    <cellStyle name="60% - Accent3 42 3" xfId="41892"/>
    <cellStyle name="60% - Accent3 42_Rate Case Accrual Accounts" xfId="27840"/>
    <cellStyle name="60% - Accent3 43" xfId="8024"/>
    <cellStyle name="60% - Accent3 43 2" xfId="8025"/>
    <cellStyle name="60% - Accent3 43 2 2" xfId="8026"/>
    <cellStyle name="60% - Accent3 43 2_Rate Case Accrual Accounts" xfId="27841"/>
    <cellStyle name="60% - Accent3 43 3" xfId="41893"/>
    <cellStyle name="60% - Accent3 43_Rate Case Accrual Accounts" xfId="27842"/>
    <cellStyle name="60% - Accent3 44" xfId="8027"/>
    <cellStyle name="60% - Accent3 44 2" xfId="8028"/>
    <cellStyle name="60% - Accent3 44 2 2" xfId="8029"/>
    <cellStyle name="60% - Accent3 44 2_Rate Case Accrual Accounts" xfId="27843"/>
    <cellStyle name="60% - Accent3 44 3" xfId="41894"/>
    <cellStyle name="60% - Accent3 44_Rate Case Accrual Accounts" xfId="27844"/>
    <cellStyle name="60% - Accent3 45" xfId="8030"/>
    <cellStyle name="60% - Accent3 45 2" xfId="8031"/>
    <cellStyle name="60% - Accent3 45 2 2" xfId="8032"/>
    <cellStyle name="60% - Accent3 45 2_Rate Case Accrual Accounts" xfId="27845"/>
    <cellStyle name="60% - Accent3 45 3" xfId="41895"/>
    <cellStyle name="60% - Accent3 45_Rate Case Accrual Accounts" xfId="27846"/>
    <cellStyle name="60% - Accent3 46" xfId="8033"/>
    <cellStyle name="60% - Accent3 46 2" xfId="8034"/>
    <cellStyle name="60% - Accent3 46 2 2" xfId="8035"/>
    <cellStyle name="60% - Accent3 46 2_Rate Case Accrual Accounts" xfId="27847"/>
    <cellStyle name="60% - Accent3 46 3" xfId="41896"/>
    <cellStyle name="60% - Accent3 46_Rate Case Accrual Accounts" xfId="27848"/>
    <cellStyle name="60% - Accent3 47" xfId="8036"/>
    <cellStyle name="60% - Accent3 47 2" xfId="8037"/>
    <cellStyle name="60% - Accent3 47 2 2" xfId="8038"/>
    <cellStyle name="60% - Accent3 47 2_Rate Case Accrual Accounts" xfId="27849"/>
    <cellStyle name="60% - Accent3 47 3" xfId="41897"/>
    <cellStyle name="60% - Accent3 47_Rate Case Accrual Accounts" xfId="27850"/>
    <cellStyle name="60% - Accent3 48" xfId="8039"/>
    <cellStyle name="60% - Accent3 48 2" xfId="8040"/>
    <cellStyle name="60% - Accent3 48 2 2" xfId="8041"/>
    <cellStyle name="60% - Accent3 48 2_Rate Case Accrual Accounts" xfId="27851"/>
    <cellStyle name="60% - Accent3 48 3" xfId="41898"/>
    <cellStyle name="60% - Accent3 48_Rate Case Accrual Accounts" xfId="27852"/>
    <cellStyle name="60% - Accent3 49" xfId="8042"/>
    <cellStyle name="60% - Accent3 49 2" xfId="8043"/>
    <cellStyle name="60% - Accent3 49 2 2" xfId="8044"/>
    <cellStyle name="60% - Accent3 49 2_Rate Case Accrual Accounts" xfId="27853"/>
    <cellStyle name="60% - Accent3 49 3" xfId="41899"/>
    <cellStyle name="60% - Accent3 49_Rate Case Accrual Accounts" xfId="27854"/>
    <cellStyle name="60% - Accent3 5" xfId="8045"/>
    <cellStyle name="60% - Accent3 5 2" xfId="8046"/>
    <cellStyle name="60% - Accent3 5 2 2" xfId="8047"/>
    <cellStyle name="60% - Accent3 5 2 2 2" xfId="8048"/>
    <cellStyle name="60% - Accent3 5 2 2 2 2" xfId="8049"/>
    <cellStyle name="60% - Accent3 5 2 2 2_Rate Case Accrual Accounts" xfId="27855"/>
    <cellStyle name="60% - Accent3 5 2 2 3" xfId="41900"/>
    <cellStyle name="60% - Accent3 5 2 2_Rate Case Accrual Accounts" xfId="27856"/>
    <cellStyle name="60% - Accent3 5 2 3" xfId="8050"/>
    <cellStyle name="60% - Accent3 5 2 3 2" xfId="8051"/>
    <cellStyle name="60% - Accent3 5 2 3 2 2" xfId="8052"/>
    <cellStyle name="60% - Accent3 5 2 3 2_Rate Case Accrual Accounts" xfId="27857"/>
    <cellStyle name="60% - Accent3 5 2 3 3" xfId="41901"/>
    <cellStyle name="60% - Accent3 5 2 3_Rate Case Accrual Accounts" xfId="27858"/>
    <cellStyle name="60% - Accent3 5 2 4" xfId="8053"/>
    <cellStyle name="60% - Accent3 5 2 4 2" xfId="8054"/>
    <cellStyle name="60% - Accent3 5 2 4_Rate Case Accrual Accounts" xfId="27859"/>
    <cellStyle name="60% - Accent3 5 2 5" xfId="41902"/>
    <cellStyle name="60% - Accent3 5 2_Rate Case Accrual Accounts" xfId="27860"/>
    <cellStyle name="60% - Accent3 5 3" xfId="8055"/>
    <cellStyle name="60% - Accent3 5 3 2" xfId="8056"/>
    <cellStyle name="60% - Accent3 5 3 2 2" xfId="8057"/>
    <cellStyle name="60% - Accent3 5 3 2_Rate Case Accrual Accounts" xfId="27861"/>
    <cellStyle name="60% - Accent3 5 3 3" xfId="41903"/>
    <cellStyle name="60% - Accent3 5 3_Rate Case Accrual Accounts" xfId="27862"/>
    <cellStyle name="60% - Accent3 5 4" xfId="8058"/>
    <cellStyle name="60% - Accent3 5 4 2" xfId="8059"/>
    <cellStyle name="60% - Accent3 5 4_Rate Case Accrual Accounts" xfId="27863"/>
    <cellStyle name="60% - Accent3 5 5" xfId="41904"/>
    <cellStyle name="60% - Accent3 5_Rate Case Accrual Accounts" xfId="27864"/>
    <cellStyle name="60% - Accent3 50" xfId="8060"/>
    <cellStyle name="60% - Accent3 50 2" xfId="8061"/>
    <cellStyle name="60% - Accent3 50 2 2" xfId="8062"/>
    <cellStyle name="60% - Accent3 50 2_Rate Case Accrual Accounts" xfId="27865"/>
    <cellStyle name="60% - Accent3 50 3" xfId="41905"/>
    <cellStyle name="60% - Accent3 50_Rate Case Accrual Accounts" xfId="27866"/>
    <cellStyle name="60% - Accent3 51" xfId="8063"/>
    <cellStyle name="60% - Accent3 51 2" xfId="8064"/>
    <cellStyle name="60% - Accent3 51 2 2" xfId="8065"/>
    <cellStyle name="60% - Accent3 51 2_Rate Case Accrual Accounts" xfId="27867"/>
    <cellStyle name="60% - Accent3 51 3" xfId="41906"/>
    <cellStyle name="60% - Accent3 51_Rate Case Accrual Accounts" xfId="27868"/>
    <cellStyle name="60% - Accent3 52" xfId="8066"/>
    <cellStyle name="60% - Accent3 52 2" xfId="8067"/>
    <cellStyle name="60% - Accent3 52 2 2" xfId="8068"/>
    <cellStyle name="60% - Accent3 52 2_Rate Case Accrual Accounts" xfId="27869"/>
    <cellStyle name="60% - Accent3 52 3" xfId="41907"/>
    <cellStyle name="60% - Accent3 52_Rate Case Accrual Accounts" xfId="27870"/>
    <cellStyle name="60% - Accent3 53" xfId="8069"/>
    <cellStyle name="60% - Accent3 53 2" xfId="8070"/>
    <cellStyle name="60% - Accent3 53 2 2" xfId="8071"/>
    <cellStyle name="60% - Accent3 53 2_Rate Case Accrual Accounts" xfId="27871"/>
    <cellStyle name="60% - Accent3 53 3" xfId="41908"/>
    <cellStyle name="60% - Accent3 53_Rate Case Accrual Accounts" xfId="27872"/>
    <cellStyle name="60% - Accent3 54" xfId="8072"/>
    <cellStyle name="60% - Accent3 54 2" xfId="8073"/>
    <cellStyle name="60% - Accent3 54 2 2" xfId="8074"/>
    <cellStyle name="60% - Accent3 54 2_Rate Case Accrual Accounts" xfId="27873"/>
    <cellStyle name="60% - Accent3 54 3" xfId="41909"/>
    <cellStyle name="60% - Accent3 54_Rate Case Accrual Accounts" xfId="27874"/>
    <cellStyle name="60% - Accent3 55" xfId="8075"/>
    <cellStyle name="60% - Accent3 55 2" xfId="8076"/>
    <cellStyle name="60% - Accent3 55 2 2" xfId="8077"/>
    <cellStyle name="60% - Accent3 55 2_Rate Case Accrual Accounts" xfId="27875"/>
    <cellStyle name="60% - Accent3 55 3" xfId="41910"/>
    <cellStyle name="60% - Accent3 55_Rate Case Accrual Accounts" xfId="27876"/>
    <cellStyle name="60% - Accent3 56" xfId="8078"/>
    <cellStyle name="60% - Accent3 56 2" xfId="8079"/>
    <cellStyle name="60% - Accent3 56 2 2" xfId="8080"/>
    <cellStyle name="60% - Accent3 56 2_Rate Case Accrual Accounts" xfId="27877"/>
    <cellStyle name="60% - Accent3 56 3" xfId="41911"/>
    <cellStyle name="60% - Accent3 56_Rate Case Accrual Accounts" xfId="27878"/>
    <cellStyle name="60% - Accent3 57" xfId="8081"/>
    <cellStyle name="60% - Accent3 57 2" xfId="8082"/>
    <cellStyle name="60% - Accent3 57 2 2" xfId="8083"/>
    <cellStyle name="60% - Accent3 57 2_Rate Case Accrual Accounts" xfId="27879"/>
    <cellStyle name="60% - Accent3 57 3" xfId="41912"/>
    <cellStyle name="60% - Accent3 57_Rate Case Accrual Accounts" xfId="27880"/>
    <cellStyle name="60% - Accent3 58" xfId="8084"/>
    <cellStyle name="60% - Accent3 58 2" xfId="8085"/>
    <cellStyle name="60% - Accent3 58 2 2" xfId="8086"/>
    <cellStyle name="60% - Accent3 58 2_Rate Case Accrual Accounts" xfId="27881"/>
    <cellStyle name="60% - Accent3 58 3" xfId="41913"/>
    <cellStyle name="60% - Accent3 58_Rate Case Accrual Accounts" xfId="27882"/>
    <cellStyle name="60% - Accent3 59" xfId="8087"/>
    <cellStyle name="60% - Accent3 59 2" xfId="8088"/>
    <cellStyle name="60% - Accent3 59 2 2" xfId="8089"/>
    <cellStyle name="60% - Accent3 59 2_Rate Case Accrual Accounts" xfId="27883"/>
    <cellStyle name="60% - Accent3 59 3" xfId="41914"/>
    <cellStyle name="60% - Accent3 59_Rate Case Accrual Accounts" xfId="27884"/>
    <cellStyle name="60% - Accent3 6" xfId="8090"/>
    <cellStyle name="60% - Accent3 6 2" xfId="8091"/>
    <cellStyle name="60% - Accent3 6 2 2" xfId="8092"/>
    <cellStyle name="60% - Accent3 6 2 2 2" xfId="8093"/>
    <cellStyle name="60% - Accent3 6 2 2_Rate Case Accrual Accounts" xfId="27885"/>
    <cellStyle name="60% - Accent3 6 2 3" xfId="41915"/>
    <cellStyle name="60% - Accent3 6 2_Rate Case Accrual Accounts" xfId="27886"/>
    <cellStyle name="60% - Accent3 6 3" xfId="8094"/>
    <cellStyle name="60% - Accent3 6 3 2" xfId="8095"/>
    <cellStyle name="60% - Accent3 6 3 2 2" xfId="8096"/>
    <cellStyle name="60% - Accent3 6 3 2_Rate Case Accrual Accounts" xfId="27887"/>
    <cellStyle name="60% - Accent3 6 3 3" xfId="41916"/>
    <cellStyle name="60% - Accent3 6 3_Rate Case Accrual Accounts" xfId="27888"/>
    <cellStyle name="60% - Accent3 6 4" xfId="8097"/>
    <cellStyle name="60% - Accent3 6 4 2" xfId="8098"/>
    <cellStyle name="60% - Accent3 6 4_Rate Case Accrual Accounts" xfId="27889"/>
    <cellStyle name="60% - Accent3 6 5" xfId="41917"/>
    <cellStyle name="60% - Accent3 6_Rate Case Accrual Accounts" xfId="27890"/>
    <cellStyle name="60% - Accent3 60" xfId="8099"/>
    <cellStyle name="60% - Accent3 60 2" xfId="8100"/>
    <cellStyle name="60% - Accent3 60 2 2" xfId="8101"/>
    <cellStyle name="60% - Accent3 60 2_Rate Case Accrual Accounts" xfId="27891"/>
    <cellStyle name="60% - Accent3 60 3" xfId="41918"/>
    <cellStyle name="60% - Accent3 60_Rate Case Accrual Accounts" xfId="27892"/>
    <cellStyle name="60% - Accent3 61" xfId="8102"/>
    <cellStyle name="60% - Accent3 61 2" xfId="8103"/>
    <cellStyle name="60% - Accent3 61_Rate Case Accrual Accounts" xfId="27893"/>
    <cellStyle name="60% - Accent3 62" xfId="8104"/>
    <cellStyle name="60% - Accent3 62 2" xfId="8105"/>
    <cellStyle name="60% - Accent3 62_Rate Case Accrual Accounts" xfId="27894"/>
    <cellStyle name="60% - Accent3 63" xfId="8106"/>
    <cellStyle name="60% - Accent3 63 2" xfId="41919"/>
    <cellStyle name="60% - Accent3 64" xfId="8107"/>
    <cellStyle name="60% - Accent3 64 2" xfId="41920"/>
    <cellStyle name="60% - Accent3 65" xfId="8108"/>
    <cellStyle name="60% - Accent3 65 2" xfId="41921"/>
    <cellStyle name="60% - Accent3 66" xfId="8109"/>
    <cellStyle name="60% - Accent3 66 2" xfId="41922"/>
    <cellStyle name="60% - Accent3 67" xfId="8110"/>
    <cellStyle name="60% - Accent3 67 2" xfId="41923"/>
    <cellStyle name="60% - Accent3 68" xfId="8111"/>
    <cellStyle name="60% - Accent3 68 2" xfId="41924"/>
    <cellStyle name="60% - Accent3 69" xfId="8112"/>
    <cellStyle name="60% - Accent3 69 2" xfId="41925"/>
    <cellStyle name="60% - Accent3 7" xfId="8113"/>
    <cellStyle name="60% - Accent3 7 2" xfId="8114"/>
    <cellStyle name="60% - Accent3 7 2 2" xfId="8115"/>
    <cellStyle name="60% - Accent3 7 2 2 2" xfId="8116"/>
    <cellStyle name="60% - Accent3 7 2 2_Rate Case Accrual Accounts" xfId="27895"/>
    <cellStyle name="60% - Accent3 7 2 3" xfId="41926"/>
    <cellStyle name="60% - Accent3 7 2_Rate Case Accrual Accounts" xfId="27896"/>
    <cellStyle name="60% - Accent3 7 3" xfId="8117"/>
    <cellStyle name="60% - Accent3 7 3 2" xfId="8118"/>
    <cellStyle name="60% - Accent3 7 3 2 2" xfId="8119"/>
    <cellStyle name="60% - Accent3 7 3 2_Rate Case Accrual Accounts" xfId="27897"/>
    <cellStyle name="60% - Accent3 7 3 3" xfId="41927"/>
    <cellStyle name="60% - Accent3 7 3_Rate Case Accrual Accounts" xfId="27898"/>
    <cellStyle name="60% - Accent3 7 4" xfId="8120"/>
    <cellStyle name="60% - Accent3 7 4 2" xfId="8121"/>
    <cellStyle name="60% - Accent3 7 4_Rate Case Accrual Accounts" xfId="27899"/>
    <cellStyle name="60% - Accent3 7 5" xfId="41928"/>
    <cellStyle name="60% - Accent3 7_Rate Case Accrual Accounts" xfId="27900"/>
    <cellStyle name="60% - Accent3 70" xfId="8122"/>
    <cellStyle name="60% - Accent3 70 2" xfId="41929"/>
    <cellStyle name="60% - Accent3 71" xfId="8123"/>
    <cellStyle name="60% - Accent3 71 2" xfId="41930"/>
    <cellStyle name="60% - Accent3 72" xfId="8124"/>
    <cellStyle name="60% - Accent3 72 2" xfId="41931"/>
    <cellStyle name="60% - Accent3 73" xfId="8125"/>
    <cellStyle name="60% - Accent3 73 2" xfId="41932"/>
    <cellStyle name="60% - Accent3 74" xfId="8126"/>
    <cellStyle name="60% - Accent3 74 2" xfId="41933"/>
    <cellStyle name="60% - Accent3 75" xfId="8127"/>
    <cellStyle name="60% - Accent3 75 2" xfId="41934"/>
    <cellStyle name="60% - Accent3 76" xfId="8128"/>
    <cellStyle name="60% - Accent3 76 2" xfId="41935"/>
    <cellStyle name="60% - Accent3 77" xfId="30"/>
    <cellStyle name="60% - Accent3 78" xfId="49121"/>
    <cellStyle name="60% - Accent3 79" xfId="49158"/>
    <cellStyle name="60% - Accent3 8" xfId="8129"/>
    <cellStyle name="60% - Accent3 8 2" xfId="8130"/>
    <cellStyle name="60% - Accent3 8 2 2" xfId="8131"/>
    <cellStyle name="60% - Accent3 8 2 2 2" xfId="8132"/>
    <cellStyle name="60% - Accent3 8 2 2_Rate Case Accrual Accounts" xfId="27901"/>
    <cellStyle name="60% - Accent3 8 2 3" xfId="41936"/>
    <cellStyle name="60% - Accent3 8 2_Rate Case Accrual Accounts" xfId="27902"/>
    <cellStyle name="60% - Accent3 8 3" xfId="8133"/>
    <cellStyle name="60% - Accent3 8 3 2" xfId="8134"/>
    <cellStyle name="60% - Accent3 8 3 2 2" xfId="8135"/>
    <cellStyle name="60% - Accent3 8 3 2_Rate Case Accrual Accounts" xfId="27903"/>
    <cellStyle name="60% - Accent3 8 3 3" xfId="41937"/>
    <cellStyle name="60% - Accent3 8 3_Rate Case Accrual Accounts" xfId="27904"/>
    <cellStyle name="60% - Accent3 8 4" xfId="8136"/>
    <cellStyle name="60% - Accent3 8 4 2" xfId="8137"/>
    <cellStyle name="60% - Accent3 8 4_Rate Case Accrual Accounts" xfId="27905"/>
    <cellStyle name="60% - Accent3 8 5" xfId="41938"/>
    <cellStyle name="60% - Accent3 8_Rate Case Accrual Accounts" xfId="27906"/>
    <cellStyle name="60% - Accent3 9" xfId="8138"/>
    <cellStyle name="60% - Accent3 9 2" xfId="8139"/>
    <cellStyle name="60% - Accent3 9 2 2" xfId="8140"/>
    <cellStyle name="60% - Accent3 9 2 2 2" xfId="8141"/>
    <cellStyle name="60% - Accent3 9 2 2_Rate Case Accrual Accounts" xfId="27907"/>
    <cellStyle name="60% - Accent3 9 2 3" xfId="41939"/>
    <cellStyle name="60% - Accent3 9 2_Rate Case Accrual Accounts" xfId="27908"/>
    <cellStyle name="60% - Accent3 9 3" xfId="8142"/>
    <cellStyle name="60% - Accent3 9 3 2" xfId="8143"/>
    <cellStyle name="60% - Accent3 9 3 2 2" xfId="8144"/>
    <cellStyle name="60% - Accent3 9 3 2_Rate Case Accrual Accounts" xfId="27909"/>
    <cellStyle name="60% - Accent3 9 3 3" xfId="41940"/>
    <cellStyle name="60% - Accent3 9 3_Rate Case Accrual Accounts" xfId="27910"/>
    <cellStyle name="60% - Accent3 9 4" xfId="8145"/>
    <cellStyle name="60% - Accent3 9 4 2" xfId="8146"/>
    <cellStyle name="60% - Accent3 9 4_Rate Case Accrual Accounts" xfId="27911"/>
    <cellStyle name="60% - Accent3 9 5" xfId="41941"/>
    <cellStyle name="60% - Accent3 9_Rate Case Accrual Accounts" xfId="27912"/>
    <cellStyle name="60% - Accent4" xfId="49535" builtinId="44" customBuiltin="1"/>
    <cellStyle name="60% - Accent4 10" xfId="8147"/>
    <cellStyle name="60% - Accent4 10 2" xfId="8148"/>
    <cellStyle name="60% - Accent4 10 2 2" xfId="8149"/>
    <cellStyle name="60% - Accent4 10 2 2 2" xfId="8150"/>
    <cellStyle name="60% - Accent4 10 2 2_Rate Case Accrual Accounts" xfId="27913"/>
    <cellStyle name="60% - Accent4 10 2 3" xfId="41942"/>
    <cellStyle name="60% - Accent4 10 2_Rate Case Accrual Accounts" xfId="27914"/>
    <cellStyle name="60% - Accent4 10 3" xfId="8151"/>
    <cellStyle name="60% - Accent4 10 3 2" xfId="8152"/>
    <cellStyle name="60% - Accent4 10 3 2 2" xfId="8153"/>
    <cellStyle name="60% - Accent4 10 3 2_Rate Case Accrual Accounts" xfId="27915"/>
    <cellStyle name="60% - Accent4 10 3 3" xfId="41943"/>
    <cellStyle name="60% - Accent4 10 3_Rate Case Accrual Accounts" xfId="27916"/>
    <cellStyle name="60% - Accent4 10 4" xfId="8154"/>
    <cellStyle name="60% - Accent4 10 4 2" xfId="8155"/>
    <cellStyle name="60% - Accent4 10 4_Rate Case Accrual Accounts" xfId="27917"/>
    <cellStyle name="60% - Accent4 10 5" xfId="41944"/>
    <cellStyle name="60% - Accent4 10_Rate Case Accrual Accounts" xfId="27918"/>
    <cellStyle name="60% - Accent4 11" xfId="8156"/>
    <cellStyle name="60% - Accent4 11 2" xfId="8157"/>
    <cellStyle name="60% - Accent4 11 2 2" xfId="8158"/>
    <cellStyle name="60% - Accent4 11 2 2 2" xfId="8159"/>
    <cellStyle name="60% - Accent4 11 2 2_Rate Case Accrual Accounts" xfId="27919"/>
    <cellStyle name="60% - Accent4 11 2 3" xfId="41945"/>
    <cellStyle name="60% - Accent4 11 2_Rate Case Accrual Accounts" xfId="27920"/>
    <cellStyle name="60% - Accent4 11 3" xfId="8160"/>
    <cellStyle name="60% - Accent4 11 3 2" xfId="8161"/>
    <cellStyle name="60% - Accent4 11 3 2 2" xfId="8162"/>
    <cellStyle name="60% - Accent4 11 3 2_Rate Case Accrual Accounts" xfId="27921"/>
    <cellStyle name="60% - Accent4 11 3 3" xfId="41946"/>
    <cellStyle name="60% - Accent4 11 3_Rate Case Accrual Accounts" xfId="27922"/>
    <cellStyle name="60% - Accent4 11 4" xfId="8163"/>
    <cellStyle name="60% - Accent4 11 4 2" xfId="8164"/>
    <cellStyle name="60% - Accent4 11 4_Rate Case Accrual Accounts" xfId="27923"/>
    <cellStyle name="60% - Accent4 11 5" xfId="41947"/>
    <cellStyle name="60% - Accent4 11_Rate Case Accrual Accounts" xfId="27924"/>
    <cellStyle name="60% - Accent4 12" xfId="8165"/>
    <cellStyle name="60% - Accent4 12 2" xfId="8166"/>
    <cellStyle name="60% - Accent4 12 2 2" xfId="8167"/>
    <cellStyle name="60% - Accent4 12 2 2 2" xfId="8168"/>
    <cellStyle name="60% - Accent4 12 2 2_Rate Case Accrual Accounts" xfId="27925"/>
    <cellStyle name="60% - Accent4 12 2 3" xfId="41948"/>
    <cellStyle name="60% - Accent4 12 2_Rate Case Accrual Accounts" xfId="27926"/>
    <cellStyle name="60% - Accent4 12 3" xfId="8169"/>
    <cellStyle name="60% - Accent4 12 3 2" xfId="8170"/>
    <cellStyle name="60% - Accent4 12 3 2 2" xfId="8171"/>
    <cellStyle name="60% - Accent4 12 3 2_Rate Case Accrual Accounts" xfId="27927"/>
    <cellStyle name="60% - Accent4 12 3 3" xfId="41949"/>
    <cellStyle name="60% - Accent4 12 3_Rate Case Accrual Accounts" xfId="27928"/>
    <cellStyle name="60% - Accent4 12 4" xfId="8172"/>
    <cellStyle name="60% - Accent4 12 4 2" xfId="8173"/>
    <cellStyle name="60% - Accent4 12 4_Rate Case Accrual Accounts" xfId="27929"/>
    <cellStyle name="60% - Accent4 12 5" xfId="41950"/>
    <cellStyle name="60% - Accent4 12_Rate Case Accrual Accounts" xfId="27930"/>
    <cellStyle name="60% - Accent4 13" xfId="8174"/>
    <cellStyle name="60% - Accent4 13 2" xfId="8175"/>
    <cellStyle name="60% - Accent4 13 2 2" xfId="8176"/>
    <cellStyle name="60% - Accent4 13 2 2 2" xfId="8177"/>
    <cellStyle name="60% - Accent4 13 2 2_Rate Case Accrual Accounts" xfId="27931"/>
    <cellStyle name="60% - Accent4 13 2 3" xfId="41951"/>
    <cellStyle name="60% - Accent4 13 2_Rate Case Accrual Accounts" xfId="27932"/>
    <cellStyle name="60% - Accent4 13 3" xfId="8178"/>
    <cellStyle name="60% - Accent4 13 3 2" xfId="8179"/>
    <cellStyle name="60% - Accent4 13 3 2 2" xfId="8180"/>
    <cellStyle name="60% - Accent4 13 3 2_Rate Case Accrual Accounts" xfId="27933"/>
    <cellStyle name="60% - Accent4 13 3 3" xfId="41952"/>
    <cellStyle name="60% - Accent4 13 3_Rate Case Accrual Accounts" xfId="27934"/>
    <cellStyle name="60% - Accent4 13 4" xfId="8181"/>
    <cellStyle name="60% - Accent4 13 4 2" xfId="8182"/>
    <cellStyle name="60% - Accent4 13 4_Rate Case Accrual Accounts" xfId="27935"/>
    <cellStyle name="60% - Accent4 13 5" xfId="41953"/>
    <cellStyle name="60% - Accent4 13_Rate Case Accrual Accounts" xfId="27936"/>
    <cellStyle name="60% - Accent4 14" xfId="8183"/>
    <cellStyle name="60% - Accent4 14 2" xfId="8184"/>
    <cellStyle name="60% - Accent4 14 2 2" xfId="8185"/>
    <cellStyle name="60% - Accent4 14 2 2 2" xfId="8186"/>
    <cellStyle name="60% - Accent4 14 2 2_Rate Case Accrual Accounts" xfId="27937"/>
    <cellStyle name="60% - Accent4 14 2 3" xfId="41954"/>
    <cellStyle name="60% - Accent4 14 2_Rate Case Accrual Accounts" xfId="27938"/>
    <cellStyle name="60% - Accent4 14 3" xfId="8187"/>
    <cellStyle name="60% - Accent4 14 3 2" xfId="8188"/>
    <cellStyle name="60% - Accent4 14 3 2 2" xfId="8189"/>
    <cellStyle name="60% - Accent4 14 3 2_Rate Case Accrual Accounts" xfId="27939"/>
    <cellStyle name="60% - Accent4 14 3 3" xfId="41955"/>
    <cellStyle name="60% - Accent4 14 3_Rate Case Accrual Accounts" xfId="27940"/>
    <cellStyle name="60% - Accent4 14 4" xfId="8190"/>
    <cellStyle name="60% - Accent4 14 4 2" xfId="8191"/>
    <cellStyle name="60% - Accent4 14 4_Rate Case Accrual Accounts" xfId="27941"/>
    <cellStyle name="60% - Accent4 14 5" xfId="41956"/>
    <cellStyle name="60% - Accent4 14_Rate Case Accrual Accounts" xfId="27942"/>
    <cellStyle name="60% - Accent4 15" xfId="8192"/>
    <cellStyle name="60% - Accent4 15 2" xfId="8193"/>
    <cellStyle name="60% - Accent4 15 2 2" xfId="8194"/>
    <cellStyle name="60% - Accent4 15 2 2 2" xfId="8195"/>
    <cellStyle name="60% - Accent4 15 2 2_Rate Case Accrual Accounts" xfId="27943"/>
    <cellStyle name="60% - Accent4 15 2 3" xfId="41957"/>
    <cellStyle name="60% - Accent4 15 2_Rate Case Accrual Accounts" xfId="27944"/>
    <cellStyle name="60% - Accent4 15 3" xfId="8196"/>
    <cellStyle name="60% - Accent4 15 3 2" xfId="8197"/>
    <cellStyle name="60% - Accent4 15 3 2 2" xfId="8198"/>
    <cellStyle name="60% - Accent4 15 3 2_Rate Case Accrual Accounts" xfId="27945"/>
    <cellStyle name="60% - Accent4 15 3 3" xfId="41958"/>
    <cellStyle name="60% - Accent4 15 3_Rate Case Accrual Accounts" xfId="27946"/>
    <cellStyle name="60% - Accent4 15 4" xfId="8199"/>
    <cellStyle name="60% - Accent4 15 4 2" xfId="8200"/>
    <cellStyle name="60% - Accent4 15 4_Rate Case Accrual Accounts" xfId="27947"/>
    <cellStyle name="60% - Accent4 15 5" xfId="41959"/>
    <cellStyle name="60% - Accent4 15_Rate Case Accrual Accounts" xfId="27948"/>
    <cellStyle name="60% - Accent4 16" xfId="8201"/>
    <cellStyle name="60% - Accent4 16 2" xfId="8202"/>
    <cellStyle name="60% - Accent4 16 2 2" xfId="8203"/>
    <cellStyle name="60% - Accent4 16 2 2 2" xfId="8204"/>
    <cellStyle name="60% - Accent4 16 2 2_Rate Case Accrual Accounts" xfId="27949"/>
    <cellStyle name="60% - Accent4 16 2 3" xfId="41960"/>
    <cellStyle name="60% - Accent4 16 2_Rate Case Accrual Accounts" xfId="27950"/>
    <cellStyle name="60% - Accent4 16 3" xfId="8205"/>
    <cellStyle name="60% - Accent4 16 3 2" xfId="8206"/>
    <cellStyle name="60% - Accent4 16 3 2 2" xfId="8207"/>
    <cellStyle name="60% - Accent4 16 3 2_Rate Case Accrual Accounts" xfId="27951"/>
    <cellStyle name="60% - Accent4 16 3 3" xfId="41961"/>
    <cellStyle name="60% - Accent4 16 3_Rate Case Accrual Accounts" xfId="27952"/>
    <cellStyle name="60% - Accent4 16 4" xfId="8208"/>
    <cellStyle name="60% - Accent4 16 4 2" xfId="8209"/>
    <cellStyle name="60% - Accent4 16 4_Rate Case Accrual Accounts" xfId="27953"/>
    <cellStyle name="60% - Accent4 16 5" xfId="41962"/>
    <cellStyle name="60% - Accent4 16_Rate Case Accrual Accounts" xfId="27954"/>
    <cellStyle name="60% - Accent4 17" xfId="8210"/>
    <cellStyle name="60% - Accent4 17 2" xfId="8211"/>
    <cellStyle name="60% - Accent4 17 2 2" xfId="8212"/>
    <cellStyle name="60% - Accent4 17 2 2 2" xfId="8213"/>
    <cellStyle name="60% - Accent4 17 2 2_Rate Case Accrual Accounts" xfId="27955"/>
    <cellStyle name="60% - Accent4 17 2 3" xfId="41963"/>
    <cellStyle name="60% - Accent4 17 2_Rate Case Accrual Accounts" xfId="27956"/>
    <cellStyle name="60% - Accent4 17 3" xfId="8214"/>
    <cellStyle name="60% - Accent4 17 3 2" xfId="8215"/>
    <cellStyle name="60% - Accent4 17 3 2 2" xfId="8216"/>
    <cellStyle name="60% - Accent4 17 3 2_Rate Case Accrual Accounts" xfId="27957"/>
    <cellStyle name="60% - Accent4 17 3 3" xfId="41964"/>
    <cellStyle name="60% - Accent4 17 3_Rate Case Accrual Accounts" xfId="27958"/>
    <cellStyle name="60% - Accent4 17 4" xfId="8217"/>
    <cellStyle name="60% - Accent4 17 4 2" xfId="8218"/>
    <cellStyle name="60% - Accent4 17 4_Rate Case Accrual Accounts" xfId="27959"/>
    <cellStyle name="60% - Accent4 17 5" xfId="41965"/>
    <cellStyle name="60% - Accent4 17_Rate Case Accrual Accounts" xfId="27960"/>
    <cellStyle name="60% - Accent4 18" xfId="8219"/>
    <cellStyle name="60% - Accent4 18 2" xfId="8220"/>
    <cellStyle name="60% - Accent4 18 2 2" xfId="8221"/>
    <cellStyle name="60% - Accent4 18 2 2 2" xfId="8222"/>
    <cellStyle name="60% - Accent4 18 2 2_Rate Case Accrual Accounts" xfId="27961"/>
    <cellStyle name="60% - Accent4 18 2 3" xfId="41966"/>
    <cellStyle name="60% - Accent4 18 2_Rate Case Accrual Accounts" xfId="27962"/>
    <cellStyle name="60% - Accent4 18 3" xfId="8223"/>
    <cellStyle name="60% - Accent4 18 3 2" xfId="8224"/>
    <cellStyle name="60% - Accent4 18 3 2 2" xfId="8225"/>
    <cellStyle name="60% - Accent4 18 3 2_Rate Case Accrual Accounts" xfId="27963"/>
    <cellStyle name="60% - Accent4 18 3 3" xfId="41967"/>
    <cellStyle name="60% - Accent4 18 3_Rate Case Accrual Accounts" xfId="27964"/>
    <cellStyle name="60% - Accent4 18 4" xfId="8226"/>
    <cellStyle name="60% - Accent4 18 4 2" xfId="8227"/>
    <cellStyle name="60% - Accent4 18 4_Rate Case Accrual Accounts" xfId="27965"/>
    <cellStyle name="60% - Accent4 18 5" xfId="41968"/>
    <cellStyle name="60% - Accent4 18_Rate Case Accrual Accounts" xfId="27966"/>
    <cellStyle name="60% - Accent4 19" xfId="8228"/>
    <cellStyle name="60% - Accent4 19 2" xfId="8229"/>
    <cellStyle name="60% - Accent4 19 2 2" xfId="8230"/>
    <cellStyle name="60% - Accent4 19 2 2 2" xfId="8231"/>
    <cellStyle name="60% - Accent4 19 2 2_Rate Case Accrual Accounts" xfId="27967"/>
    <cellStyle name="60% - Accent4 19 2 3" xfId="41969"/>
    <cellStyle name="60% - Accent4 19 2_Rate Case Accrual Accounts" xfId="27968"/>
    <cellStyle name="60% - Accent4 19 3" xfId="8232"/>
    <cellStyle name="60% - Accent4 19 3 2" xfId="8233"/>
    <cellStyle name="60% - Accent4 19 3 2 2" xfId="8234"/>
    <cellStyle name="60% - Accent4 19 3 2_Rate Case Accrual Accounts" xfId="27969"/>
    <cellStyle name="60% - Accent4 19 3 3" xfId="41970"/>
    <cellStyle name="60% - Accent4 19 3_Rate Case Accrual Accounts" xfId="27970"/>
    <cellStyle name="60% - Accent4 19 4" xfId="8235"/>
    <cellStyle name="60% - Accent4 19 4 2" xfId="8236"/>
    <cellStyle name="60% - Accent4 19 4_Rate Case Accrual Accounts" xfId="27971"/>
    <cellStyle name="60% - Accent4 19 5" xfId="41971"/>
    <cellStyle name="60% - Accent4 19_Rate Case Accrual Accounts" xfId="27972"/>
    <cellStyle name="60% - Accent4 2" xfId="33"/>
    <cellStyle name="60% - Accent4 2 2" xfId="590"/>
    <cellStyle name="60% - Accent4 2 2 10" xfId="49393"/>
    <cellStyle name="60% - Accent4 2 2 2" xfId="8237"/>
    <cellStyle name="60% - Accent4 2 2 2 2" xfId="8238"/>
    <cellStyle name="60% - Accent4 2 2 2 2 2" xfId="8239"/>
    <cellStyle name="60% - Accent4 2 2 2 2_Rate Case Accrual Accounts" xfId="27973"/>
    <cellStyle name="60% - Accent4 2 2 2 3" xfId="41972"/>
    <cellStyle name="60% - Accent4 2 2 2_Rate Case Accrual Accounts" xfId="27974"/>
    <cellStyle name="60% - Accent4 2 2 3" xfId="8240"/>
    <cellStyle name="60% - Accent4 2 2 3 2" xfId="8241"/>
    <cellStyle name="60% - Accent4 2 2 3 2 2" xfId="8242"/>
    <cellStyle name="60% - Accent4 2 2 3 2_Rate Case Accrual Accounts" xfId="27975"/>
    <cellStyle name="60% - Accent4 2 2 3 3" xfId="41973"/>
    <cellStyle name="60% - Accent4 2 2 3_Rate Case Accrual Accounts" xfId="27976"/>
    <cellStyle name="60% - Accent4 2 2 4" xfId="8243"/>
    <cellStyle name="60% - Accent4 2 2 4 2" xfId="8244"/>
    <cellStyle name="60% - Accent4 2 2 4 2 2" xfId="8245"/>
    <cellStyle name="60% - Accent4 2 2 4 2_Rate Case Accrual Accounts" xfId="27977"/>
    <cellStyle name="60% - Accent4 2 2 4 3" xfId="41974"/>
    <cellStyle name="60% - Accent4 2 2 4_Rate Case Accrual Accounts" xfId="27978"/>
    <cellStyle name="60% - Accent4 2 2 5" xfId="8246"/>
    <cellStyle name="60% - Accent4 2 2 5 2" xfId="8247"/>
    <cellStyle name="60% - Accent4 2 2 5_Rate Case Accrual Accounts" xfId="27979"/>
    <cellStyle name="60% - Accent4 2 2 6" xfId="41975"/>
    <cellStyle name="60% - Accent4 2 2 7" xfId="49288"/>
    <cellStyle name="60% - Accent4 2 2 8" xfId="49382"/>
    <cellStyle name="60% - Accent4 2 2 9" xfId="49261"/>
    <cellStyle name="60% - Accent4 2 2_Basis Info" xfId="8248"/>
    <cellStyle name="60% - Accent4 2 3" xfId="441"/>
    <cellStyle name="60% - Accent4 2 3 2" xfId="8249"/>
    <cellStyle name="60% - Accent4 2 3 2 2" xfId="8250"/>
    <cellStyle name="60% - Accent4 2 3 2 2 2" xfId="8251"/>
    <cellStyle name="60% - Accent4 2 3 2 2_Rate Case Accrual Accounts" xfId="27980"/>
    <cellStyle name="60% - Accent4 2 3 2 3" xfId="41976"/>
    <cellStyle name="60% - Accent4 2 3 2_Rate Case Accrual Accounts" xfId="27981"/>
    <cellStyle name="60% - Accent4 2 3 3" xfId="8252"/>
    <cellStyle name="60% - Accent4 2 3 3 2" xfId="8253"/>
    <cellStyle name="60% - Accent4 2 3 3 2 2" xfId="8254"/>
    <cellStyle name="60% - Accent4 2 3 3 2_Rate Case Accrual Accounts" xfId="27982"/>
    <cellStyle name="60% - Accent4 2 3 3 3" xfId="41977"/>
    <cellStyle name="60% - Accent4 2 3 3_Rate Case Accrual Accounts" xfId="27983"/>
    <cellStyle name="60% - Accent4 2 3 4" xfId="8255"/>
    <cellStyle name="60% - Accent4 2 3 4 2" xfId="8256"/>
    <cellStyle name="60% - Accent4 2 3 4 2 2" xfId="8257"/>
    <cellStyle name="60% - Accent4 2 3 4 2_Rate Case Accrual Accounts" xfId="27984"/>
    <cellStyle name="60% - Accent4 2 3 4 3" xfId="41978"/>
    <cellStyle name="60% - Accent4 2 3 4_Rate Case Accrual Accounts" xfId="27985"/>
    <cellStyle name="60% - Accent4 2 3 5" xfId="8258"/>
    <cellStyle name="60% - Accent4 2 3 5 2" xfId="8259"/>
    <cellStyle name="60% - Accent4 2 3 5_Rate Case Accrual Accounts" xfId="27986"/>
    <cellStyle name="60% - Accent4 2 3 6" xfId="8260"/>
    <cellStyle name="60% - Accent4 2 3 6 2" xfId="8261"/>
    <cellStyle name="60% - Accent4 2 3 6_Rate Case Accrual Accounts" xfId="27987"/>
    <cellStyle name="60% - Accent4 2 3_Basis Info" xfId="8262"/>
    <cellStyle name="60% - Accent4 2 4" xfId="8263"/>
    <cellStyle name="60% - Accent4 2 4 2" xfId="8264"/>
    <cellStyle name="60% - Accent4 2 4 2 2" xfId="8265"/>
    <cellStyle name="60% - Accent4 2 4 2_Rate Case Accrual Accounts" xfId="27988"/>
    <cellStyle name="60% - Accent4 2 4 3" xfId="41979"/>
    <cellStyle name="60% - Accent4 2 4_Rate Case Accrual Accounts" xfId="27989"/>
    <cellStyle name="60% - Accent4 2 5" xfId="8266"/>
    <cellStyle name="60% - Accent4 2 5 2" xfId="8267"/>
    <cellStyle name="60% - Accent4 2 5_Rate Case Accrual Accounts" xfId="27990"/>
    <cellStyle name="60% - Accent4 2 6" xfId="8268"/>
    <cellStyle name="60% - Accent4 2 6 2" xfId="41980"/>
    <cellStyle name="60% - Accent4 2 7" xfId="8269"/>
    <cellStyle name="60% - Accent4 2 7 2" xfId="41981"/>
    <cellStyle name="60% - Accent4 2 8" xfId="41982"/>
    <cellStyle name="60% - Accent4 2_10-1 BS" xfId="8270"/>
    <cellStyle name="60% - Accent4 20" xfId="8271"/>
    <cellStyle name="60% - Accent4 20 2" xfId="8272"/>
    <cellStyle name="60% - Accent4 20 2 2" xfId="8273"/>
    <cellStyle name="60% - Accent4 20 2 2 2" xfId="8274"/>
    <cellStyle name="60% - Accent4 20 2 2_Rate Case Accrual Accounts" xfId="27991"/>
    <cellStyle name="60% - Accent4 20 2 3" xfId="41983"/>
    <cellStyle name="60% - Accent4 20 2_Rate Case Accrual Accounts" xfId="27992"/>
    <cellStyle name="60% - Accent4 20 3" xfId="8275"/>
    <cellStyle name="60% - Accent4 20 3 2" xfId="8276"/>
    <cellStyle name="60% - Accent4 20 3 2 2" xfId="8277"/>
    <cellStyle name="60% - Accent4 20 3 2_Rate Case Accrual Accounts" xfId="27993"/>
    <cellStyle name="60% - Accent4 20 3 3" xfId="41984"/>
    <cellStyle name="60% - Accent4 20 3_Rate Case Accrual Accounts" xfId="27994"/>
    <cellStyle name="60% - Accent4 20 4" xfId="8278"/>
    <cellStyle name="60% - Accent4 20 4 2" xfId="8279"/>
    <cellStyle name="60% - Accent4 20 4_Rate Case Accrual Accounts" xfId="27995"/>
    <cellStyle name="60% - Accent4 20 5" xfId="41985"/>
    <cellStyle name="60% - Accent4 20_Rate Case Accrual Accounts" xfId="27996"/>
    <cellStyle name="60% - Accent4 21" xfId="8280"/>
    <cellStyle name="60% - Accent4 21 2" xfId="8281"/>
    <cellStyle name="60% - Accent4 21 2 2" xfId="8282"/>
    <cellStyle name="60% - Accent4 21 2 2 2" xfId="8283"/>
    <cellStyle name="60% - Accent4 21 2 2_Rate Case Accrual Accounts" xfId="27997"/>
    <cellStyle name="60% - Accent4 21 2 3" xfId="41986"/>
    <cellStyle name="60% - Accent4 21 2_Rate Case Accrual Accounts" xfId="27998"/>
    <cellStyle name="60% - Accent4 21 3" xfId="8284"/>
    <cellStyle name="60% - Accent4 21 3 2" xfId="8285"/>
    <cellStyle name="60% - Accent4 21 3 2 2" xfId="8286"/>
    <cellStyle name="60% - Accent4 21 3 2_Rate Case Accrual Accounts" xfId="27999"/>
    <cellStyle name="60% - Accent4 21 3 3" xfId="41987"/>
    <cellStyle name="60% - Accent4 21 3_Rate Case Accrual Accounts" xfId="28000"/>
    <cellStyle name="60% - Accent4 21 4" xfId="8287"/>
    <cellStyle name="60% - Accent4 21 4 2" xfId="8288"/>
    <cellStyle name="60% - Accent4 21 4_Rate Case Accrual Accounts" xfId="28001"/>
    <cellStyle name="60% - Accent4 21 5" xfId="41988"/>
    <cellStyle name="60% - Accent4 21_Rate Case Accrual Accounts" xfId="28002"/>
    <cellStyle name="60% - Accent4 22" xfId="8289"/>
    <cellStyle name="60% - Accent4 22 2" xfId="8290"/>
    <cellStyle name="60% - Accent4 22 2 2" xfId="8291"/>
    <cellStyle name="60% - Accent4 22 2 2 2" xfId="8292"/>
    <cellStyle name="60% - Accent4 22 2 2_Rate Case Accrual Accounts" xfId="28003"/>
    <cellStyle name="60% - Accent4 22 2 3" xfId="41989"/>
    <cellStyle name="60% - Accent4 22 2_Rate Case Accrual Accounts" xfId="28004"/>
    <cellStyle name="60% - Accent4 22 3" xfId="8293"/>
    <cellStyle name="60% - Accent4 22 3 2" xfId="8294"/>
    <cellStyle name="60% - Accent4 22 3 2 2" xfId="8295"/>
    <cellStyle name="60% - Accent4 22 3 2_Rate Case Accrual Accounts" xfId="28005"/>
    <cellStyle name="60% - Accent4 22 3 3" xfId="41990"/>
    <cellStyle name="60% - Accent4 22 3_Rate Case Accrual Accounts" xfId="28006"/>
    <cellStyle name="60% - Accent4 22 4" xfId="8296"/>
    <cellStyle name="60% - Accent4 22 4 2" xfId="8297"/>
    <cellStyle name="60% - Accent4 22 4_Rate Case Accrual Accounts" xfId="28007"/>
    <cellStyle name="60% - Accent4 22 5" xfId="41991"/>
    <cellStyle name="60% - Accent4 22_Rate Case Accrual Accounts" xfId="28008"/>
    <cellStyle name="60% - Accent4 23" xfId="8298"/>
    <cellStyle name="60% - Accent4 23 2" xfId="8299"/>
    <cellStyle name="60% - Accent4 23 2 2" xfId="8300"/>
    <cellStyle name="60% - Accent4 23 2 2 2" xfId="8301"/>
    <cellStyle name="60% - Accent4 23 2 2_Rate Case Accrual Accounts" xfId="28009"/>
    <cellStyle name="60% - Accent4 23 2 3" xfId="41992"/>
    <cellStyle name="60% - Accent4 23 2_Rate Case Accrual Accounts" xfId="28010"/>
    <cellStyle name="60% - Accent4 23 3" xfId="8302"/>
    <cellStyle name="60% - Accent4 23 3 2" xfId="8303"/>
    <cellStyle name="60% - Accent4 23 3 2 2" xfId="8304"/>
    <cellStyle name="60% - Accent4 23 3 2_Rate Case Accrual Accounts" xfId="28011"/>
    <cellStyle name="60% - Accent4 23 3 3" xfId="41993"/>
    <cellStyle name="60% - Accent4 23 3_Rate Case Accrual Accounts" xfId="28012"/>
    <cellStyle name="60% - Accent4 23 4" xfId="8305"/>
    <cellStyle name="60% - Accent4 23 4 2" xfId="8306"/>
    <cellStyle name="60% - Accent4 23 4 2 2" xfId="8307"/>
    <cellStyle name="60% - Accent4 23 4 2_Rate Case Accrual Accounts" xfId="28013"/>
    <cellStyle name="60% - Accent4 23 4 3" xfId="41994"/>
    <cellStyle name="60% - Accent4 23 4_Rate Case Accrual Accounts" xfId="28014"/>
    <cellStyle name="60% - Accent4 23 5" xfId="8308"/>
    <cellStyle name="60% - Accent4 23 5 2" xfId="8309"/>
    <cellStyle name="60% - Accent4 23 5_Rate Case Accrual Accounts" xfId="28015"/>
    <cellStyle name="60% - Accent4 23 6" xfId="41995"/>
    <cellStyle name="60% - Accent4 23_Rate Case Accrual Accounts" xfId="28016"/>
    <cellStyle name="60% - Accent4 24" xfId="8310"/>
    <cellStyle name="60% - Accent4 24 2" xfId="8311"/>
    <cellStyle name="60% - Accent4 24 2 2" xfId="8312"/>
    <cellStyle name="60% - Accent4 24 2 2 2" xfId="8313"/>
    <cellStyle name="60% - Accent4 24 2 2 2 2" xfId="8314"/>
    <cellStyle name="60% - Accent4 24 2 2 2_Rate Case Accrual Accounts" xfId="28017"/>
    <cellStyle name="60% - Accent4 24 2 2 3" xfId="41996"/>
    <cellStyle name="60% - Accent4 24 2 2_Rate Case Accrual Accounts" xfId="28018"/>
    <cellStyle name="60% - Accent4 24 2 3" xfId="8315"/>
    <cellStyle name="60% - Accent4 24 2 3 2" xfId="8316"/>
    <cellStyle name="60% - Accent4 24 2 3_Rate Case Accrual Accounts" xfId="28019"/>
    <cellStyle name="60% - Accent4 24 2 4" xfId="8317"/>
    <cellStyle name="60% - Accent4 24 2 4 2" xfId="41997"/>
    <cellStyle name="60% - Accent4 24 2 5" xfId="41998"/>
    <cellStyle name="60% - Accent4 24 2_Rate Case Accrual Accounts" xfId="28020"/>
    <cellStyle name="60% - Accent4 24 3" xfId="8318"/>
    <cellStyle name="60% - Accent4 24 3 2" xfId="8319"/>
    <cellStyle name="60% - Accent4 24 3 2 2" xfId="8320"/>
    <cellStyle name="60% - Accent4 24 3 2_Rate Case Accrual Accounts" xfId="28021"/>
    <cellStyle name="60% - Accent4 24 3 3" xfId="41999"/>
    <cellStyle name="60% - Accent4 24 3_Rate Case Accrual Accounts" xfId="28022"/>
    <cellStyle name="60% - Accent4 24 4" xfId="8321"/>
    <cellStyle name="60% - Accent4 24 4 2" xfId="8322"/>
    <cellStyle name="60% - Accent4 24 4_Rate Case Accrual Accounts" xfId="28023"/>
    <cellStyle name="60% - Accent4 24 5" xfId="8323"/>
    <cellStyle name="60% - Accent4 24 5 2" xfId="8324"/>
    <cellStyle name="60% - Accent4 24 5_Rate Case Accrual Accounts" xfId="28024"/>
    <cellStyle name="60% - Accent4 24 6" xfId="42000"/>
    <cellStyle name="60% - Accent4 24_Basis Detail" xfId="8325"/>
    <cellStyle name="60% - Accent4 25" xfId="8326"/>
    <cellStyle name="60% - Accent4 25 2" xfId="8327"/>
    <cellStyle name="60% - Accent4 25 2 2" xfId="8328"/>
    <cellStyle name="60% - Accent4 25 2 2 2" xfId="8329"/>
    <cellStyle name="60% - Accent4 25 2 2_Rate Case Accrual Accounts" xfId="28025"/>
    <cellStyle name="60% - Accent4 25 2 3" xfId="42001"/>
    <cellStyle name="60% - Accent4 25 2_Rate Case Accrual Accounts" xfId="28026"/>
    <cellStyle name="60% - Accent4 25 3" xfId="8330"/>
    <cellStyle name="60% - Accent4 25 3 2" xfId="8331"/>
    <cellStyle name="60% - Accent4 25 3 2 2" xfId="8332"/>
    <cellStyle name="60% - Accent4 25 3 2_Rate Case Accrual Accounts" xfId="28027"/>
    <cellStyle name="60% - Accent4 25 3 3" xfId="42002"/>
    <cellStyle name="60% - Accent4 25 3_Rate Case Accrual Accounts" xfId="28028"/>
    <cellStyle name="60% - Accent4 25 4" xfId="8333"/>
    <cellStyle name="60% - Accent4 25 4 2" xfId="8334"/>
    <cellStyle name="60% - Accent4 25 4_Rate Case Accrual Accounts" xfId="28029"/>
    <cellStyle name="60% - Accent4 25 5" xfId="42003"/>
    <cellStyle name="60% - Accent4 25_Rate Case Accrual Accounts" xfId="28030"/>
    <cellStyle name="60% - Accent4 26" xfId="8335"/>
    <cellStyle name="60% - Accent4 26 2" xfId="8336"/>
    <cellStyle name="60% - Accent4 26 2 2" xfId="8337"/>
    <cellStyle name="60% - Accent4 26 2 2 2" xfId="8338"/>
    <cellStyle name="60% - Accent4 26 2 2_Rate Case Accrual Accounts" xfId="28031"/>
    <cellStyle name="60% - Accent4 26 2 3" xfId="42004"/>
    <cellStyle name="60% - Accent4 26 2_Rate Case Accrual Accounts" xfId="28032"/>
    <cellStyle name="60% - Accent4 26 3" xfId="8339"/>
    <cellStyle name="60% - Accent4 26 3 2" xfId="8340"/>
    <cellStyle name="60% - Accent4 26 3_Rate Case Accrual Accounts" xfId="28033"/>
    <cellStyle name="60% - Accent4 26 4" xfId="8341"/>
    <cellStyle name="60% - Accent4 26 4 2" xfId="42005"/>
    <cellStyle name="60% - Accent4 26 5" xfId="42006"/>
    <cellStyle name="60% - Accent4 26_Rate Case Accrual Accounts" xfId="28034"/>
    <cellStyle name="60% - Accent4 27" xfId="8342"/>
    <cellStyle name="60% - Accent4 27 2" xfId="8343"/>
    <cellStyle name="60% - Accent4 27 2 2" xfId="8344"/>
    <cellStyle name="60% - Accent4 27 2 2 2" xfId="8345"/>
    <cellStyle name="60% - Accent4 27 2 2_Rate Case Accrual Accounts" xfId="28035"/>
    <cellStyle name="60% - Accent4 27 2 3" xfId="42007"/>
    <cellStyle name="60% - Accent4 27 2_Rate Case Accrual Accounts" xfId="28036"/>
    <cellStyle name="60% - Accent4 27 3" xfId="8346"/>
    <cellStyle name="60% - Accent4 27 3 2" xfId="8347"/>
    <cellStyle name="60% - Accent4 27 3_Rate Case Accrual Accounts" xfId="28037"/>
    <cellStyle name="60% - Accent4 27 4" xfId="42008"/>
    <cellStyle name="60% - Accent4 27_Rate Case Accrual Accounts" xfId="28038"/>
    <cellStyle name="60% - Accent4 28" xfId="8348"/>
    <cellStyle name="60% - Accent4 28 2" xfId="8349"/>
    <cellStyle name="60% - Accent4 28 2 2" xfId="8350"/>
    <cellStyle name="60% - Accent4 28 2_Rate Case Accrual Accounts" xfId="28039"/>
    <cellStyle name="60% - Accent4 28 3" xfId="42009"/>
    <cellStyle name="60% - Accent4 28_Rate Case Accrual Accounts" xfId="28040"/>
    <cellStyle name="60% - Accent4 29" xfId="8351"/>
    <cellStyle name="60% - Accent4 29 2" xfId="8352"/>
    <cellStyle name="60% - Accent4 29 2 2" xfId="8353"/>
    <cellStyle name="60% - Accent4 29 2_Rate Case Accrual Accounts" xfId="28041"/>
    <cellStyle name="60% - Accent4 29 3" xfId="42010"/>
    <cellStyle name="60% - Accent4 29_Rate Case Accrual Accounts" xfId="28042"/>
    <cellStyle name="60% - Accent4 3" xfId="8354"/>
    <cellStyle name="60% - Accent4 3 2" xfId="8355"/>
    <cellStyle name="60% - Accent4 3 2 2" xfId="8356"/>
    <cellStyle name="60% - Accent4 3 2 2 2" xfId="8357"/>
    <cellStyle name="60% - Accent4 3 2 2 2 2" xfId="8358"/>
    <cellStyle name="60% - Accent4 3 2 2 2_Rate Case Accrual Accounts" xfId="28043"/>
    <cellStyle name="60% - Accent4 3 2 2 3" xfId="42011"/>
    <cellStyle name="60% - Accent4 3 2 2_Rate Case Accrual Accounts" xfId="28044"/>
    <cellStyle name="60% - Accent4 3 2 3" xfId="8359"/>
    <cellStyle name="60% - Accent4 3 2 3 2" xfId="8360"/>
    <cellStyle name="60% - Accent4 3 2 3 2 2" xfId="8361"/>
    <cellStyle name="60% - Accent4 3 2 3 2_Rate Case Accrual Accounts" xfId="28045"/>
    <cellStyle name="60% - Accent4 3 2 3 3" xfId="42012"/>
    <cellStyle name="60% - Accent4 3 2 3_Rate Case Accrual Accounts" xfId="28046"/>
    <cellStyle name="60% - Accent4 3 2 4" xfId="8362"/>
    <cellStyle name="60% - Accent4 3 2 4 2" xfId="8363"/>
    <cellStyle name="60% - Accent4 3 2 4_Rate Case Accrual Accounts" xfId="28047"/>
    <cellStyle name="60% - Accent4 3 2 5" xfId="42013"/>
    <cellStyle name="60% - Accent4 3 2_Rate Case Accrual Accounts" xfId="28048"/>
    <cellStyle name="60% - Accent4 3 3" xfId="8364"/>
    <cellStyle name="60% - Accent4 3 3 2" xfId="8365"/>
    <cellStyle name="60% - Accent4 3 3 2 2" xfId="8366"/>
    <cellStyle name="60% - Accent4 3 3 2_Rate Case Accrual Accounts" xfId="28049"/>
    <cellStyle name="60% - Accent4 3 3 3" xfId="42014"/>
    <cellStyle name="60% - Accent4 3 3_Rate Case Accrual Accounts" xfId="28050"/>
    <cellStyle name="60% - Accent4 3 4" xfId="8367"/>
    <cellStyle name="60% - Accent4 3 4 2" xfId="8368"/>
    <cellStyle name="60% - Accent4 3 4_Rate Case Accrual Accounts" xfId="28051"/>
    <cellStyle name="60% - Accent4 3 5" xfId="8369"/>
    <cellStyle name="60% - Accent4 3 5 2" xfId="42015"/>
    <cellStyle name="60% - Accent4 3_Rate Case Accrual Accounts" xfId="28052"/>
    <cellStyle name="60% - Accent4 30" xfId="8370"/>
    <cellStyle name="60% - Accent4 30 2" xfId="8371"/>
    <cellStyle name="60% - Accent4 30 2 2" xfId="8372"/>
    <cellStyle name="60% - Accent4 30 2_Rate Case Accrual Accounts" xfId="28053"/>
    <cellStyle name="60% - Accent4 30 3" xfId="42016"/>
    <cellStyle name="60% - Accent4 30_Rate Case Accrual Accounts" xfId="28054"/>
    <cellStyle name="60% - Accent4 31" xfId="8373"/>
    <cellStyle name="60% - Accent4 31 2" xfId="8374"/>
    <cellStyle name="60% - Accent4 31 2 2" xfId="8375"/>
    <cellStyle name="60% - Accent4 31 2_Rate Case Accrual Accounts" xfId="28055"/>
    <cellStyle name="60% - Accent4 31 3" xfId="42017"/>
    <cellStyle name="60% - Accent4 31_Rate Case Accrual Accounts" xfId="28056"/>
    <cellStyle name="60% - Accent4 32" xfId="8376"/>
    <cellStyle name="60% - Accent4 32 2" xfId="8377"/>
    <cellStyle name="60% - Accent4 32 2 2" xfId="8378"/>
    <cellStyle name="60% - Accent4 32 2_Rate Case Accrual Accounts" xfId="28057"/>
    <cellStyle name="60% - Accent4 32 3" xfId="42018"/>
    <cellStyle name="60% - Accent4 32_Rate Case Accrual Accounts" xfId="28058"/>
    <cellStyle name="60% - Accent4 33" xfId="8379"/>
    <cellStyle name="60% - Accent4 33 2" xfId="8380"/>
    <cellStyle name="60% - Accent4 33 2 2" xfId="8381"/>
    <cellStyle name="60% - Accent4 33 2_Rate Case Accrual Accounts" xfId="28059"/>
    <cellStyle name="60% - Accent4 33 3" xfId="42019"/>
    <cellStyle name="60% - Accent4 33_Rate Case Accrual Accounts" xfId="28060"/>
    <cellStyle name="60% - Accent4 34" xfId="8382"/>
    <cellStyle name="60% - Accent4 34 2" xfId="8383"/>
    <cellStyle name="60% - Accent4 34 2 2" xfId="8384"/>
    <cellStyle name="60% - Accent4 34 2_Rate Case Accrual Accounts" xfId="28061"/>
    <cellStyle name="60% - Accent4 34 3" xfId="42020"/>
    <cellStyle name="60% - Accent4 34_Rate Case Accrual Accounts" xfId="28062"/>
    <cellStyle name="60% - Accent4 35" xfId="8385"/>
    <cellStyle name="60% - Accent4 35 2" xfId="8386"/>
    <cellStyle name="60% - Accent4 35 2 2" xfId="8387"/>
    <cellStyle name="60% - Accent4 35 2_Rate Case Accrual Accounts" xfId="28063"/>
    <cellStyle name="60% - Accent4 35 3" xfId="42021"/>
    <cellStyle name="60% - Accent4 35_Rate Case Accrual Accounts" xfId="28064"/>
    <cellStyle name="60% - Accent4 36" xfId="8388"/>
    <cellStyle name="60% - Accent4 36 2" xfId="8389"/>
    <cellStyle name="60% - Accent4 36 2 2" xfId="8390"/>
    <cellStyle name="60% - Accent4 36 2_Rate Case Accrual Accounts" xfId="28065"/>
    <cellStyle name="60% - Accent4 36 3" xfId="42022"/>
    <cellStyle name="60% - Accent4 36_Rate Case Accrual Accounts" xfId="28066"/>
    <cellStyle name="60% - Accent4 37" xfId="8391"/>
    <cellStyle name="60% - Accent4 37 2" xfId="8392"/>
    <cellStyle name="60% - Accent4 37 2 2" xfId="8393"/>
    <cellStyle name="60% - Accent4 37 2_Rate Case Accrual Accounts" xfId="28067"/>
    <cellStyle name="60% - Accent4 37 3" xfId="42023"/>
    <cellStyle name="60% - Accent4 37_Rate Case Accrual Accounts" xfId="28068"/>
    <cellStyle name="60% - Accent4 38" xfId="8394"/>
    <cellStyle name="60% - Accent4 38 2" xfId="8395"/>
    <cellStyle name="60% - Accent4 38 2 2" xfId="8396"/>
    <cellStyle name="60% - Accent4 38 2_Rate Case Accrual Accounts" xfId="28069"/>
    <cellStyle name="60% - Accent4 38 3" xfId="42024"/>
    <cellStyle name="60% - Accent4 38_Rate Case Accrual Accounts" xfId="28070"/>
    <cellStyle name="60% - Accent4 39" xfId="8397"/>
    <cellStyle name="60% - Accent4 39 2" xfId="8398"/>
    <cellStyle name="60% - Accent4 39 2 2" xfId="8399"/>
    <cellStyle name="60% - Accent4 39 2_Rate Case Accrual Accounts" xfId="28071"/>
    <cellStyle name="60% - Accent4 39 3" xfId="42025"/>
    <cellStyle name="60% - Accent4 39_Rate Case Accrual Accounts" xfId="28072"/>
    <cellStyle name="60% - Accent4 4" xfId="8400"/>
    <cellStyle name="60% - Accent4 4 2" xfId="8401"/>
    <cellStyle name="60% - Accent4 4 2 2" xfId="8402"/>
    <cellStyle name="60% - Accent4 4 2 2 2" xfId="8403"/>
    <cellStyle name="60% - Accent4 4 2 2 2 2" xfId="8404"/>
    <cellStyle name="60% - Accent4 4 2 2 2_Rate Case Accrual Accounts" xfId="28073"/>
    <cellStyle name="60% - Accent4 4 2 2 3" xfId="42026"/>
    <cellStyle name="60% - Accent4 4 2 2_Rate Case Accrual Accounts" xfId="28074"/>
    <cellStyle name="60% - Accent4 4 2 3" xfId="8405"/>
    <cellStyle name="60% - Accent4 4 2 3 2" xfId="8406"/>
    <cellStyle name="60% - Accent4 4 2 3 2 2" xfId="8407"/>
    <cellStyle name="60% - Accent4 4 2 3 2_Rate Case Accrual Accounts" xfId="28075"/>
    <cellStyle name="60% - Accent4 4 2 3 3" xfId="42027"/>
    <cellStyle name="60% - Accent4 4 2 3_Rate Case Accrual Accounts" xfId="28076"/>
    <cellStyle name="60% - Accent4 4 2 4" xfId="8408"/>
    <cellStyle name="60% - Accent4 4 2 4 2" xfId="8409"/>
    <cellStyle name="60% - Accent4 4 2 4_Rate Case Accrual Accounts" xfId="28077"/>
    <cellStyle name="60% - Accent4 4 2 5" xfId="42028"/>
    <cellStyle name="60% - Accent4 4 2_Rate Case Accrual Accounts" xfId="28078"/>
    <cellStyle name="60% - Accent4 4 3" xfId="8410"/>
    <cellStyle name="60% - Accent4 4 3 2" xfId="8411"/>
    <cellStyle name="60% - Accent4 4 3 2 2" xfId="8412"/>
    <cellStyle name="60% - Accent4 4 3 2_Rate Case Accrual Accounts" xfId="28079"/>
    <cellStyle name="60% - Accent4 4 3 3" xfId="42029"/>
    <cellStyle name="60% - Accent4 4 3_Rate Case Accrual Accounts" xfId="28080"/>
    <cellStyle name="60% - Accent4 4 4" xfId="8413"/>
    <cellStyle name="60% - Accent4 4 4 2" xfId="8414"/>
    <cellStyle name="60% - Accent4 4 4_Rate Case Accrual Accounts" xfId="28081"/>
    <cellStyle name="60% - Accent4 4 5" xfId="42030"/>
    <cellStyle name="60% - Accent4 4_Rate Case Accrual Accounts" xfId="28082"/>
    <cellStyle name="60% - Accent4 40" xfId="8415"/>
    <cellStyle name="60% - Accent4 40 2" xfId="8416"/>
    <cellStyle name="60% - Accent4 40 2 2" xfId="8417"/>
    <cellStyle name="60% - Accent4 40 2_Rate Case Accrual Accounts" xfId="28083"/>
    <cellStyle name="60% - Accent4 40 3" xfId="42031"/>
    <cellStyle name="60% - Accent4 40_Rate Case Accrual Accounts" xfId="28084"/>
    <cellStyle name="60% - Accent4 41" xfId="8418"/>
    <cellStyle name="60% - Accent4 41 2" xfId="8419"/>
    <cellStyle name="60% - Accent4 41 2 2" xfId="8420"/>
    <cellStyle name="60% - Accent4 41 2_Rate Case Accrual Accounts" xfId="28085"/>
    <cellStyle name="60% - Accent4 41 3" xfId="42032"/>
    <cellStyle name="60% - Accent4 41_Rate Case Accrual Accounts" xfId="28086"/>
    <cellStyle name="60% - Accent4 42" xfId="8421"/>
    <cellStyle name="60% - Accent4 42 2" xfId="8422"/>
    <cellStyle name="60% - Accent4 42 2 2" xfId="8423"/>
    <cellStyle name="60% - Accent4 42 2_Rate Case Accrual Accounts" xfId="28087"/>
    <cellStyle name="60% - Accent4 42 3" xfId="42033"/>
    <cellStyle name="60% - Accent4 42_Rate Case Accrual Accounts" xfId="28088"/>
    <cellStyle name="60% - Accent4 43" xfId="8424"/>
    <cellStyle name="60% - Accent4 43 2" xfId="8425"/>
    <cellStyle name="60% - Accent4 43 2 2" xfId="8426"/>
    <cellStyle name="60% - Accent4 43 2_Rate Case Accrual Accounts" xfId="28089"/>
    <cellStyle name="60% - Accent4 43 3" xfId="42034"/>
    <cellStyle name="60% - Accent4 43_Rate Case Accrual Accounts" xfId="28090"/>
    <cellStyle name="60% - Accent4 44" xfId="8427"/>
    <cellStyle name="60% - Accent4 44 2" xfId="8428"/>
    <cellStyle name="60% - Accent4 44 2 2" xfId="8429"/>
    <cellStyle name="60% - Accent4 44 2_Rate Case Accrual Accounts" xfId="28091"/>
    <cellStyle name="60% - Accent4 44 3" xfId="42035"/>
    <cellStyle name="60% - Accent4 44_Rate Case Accrual Accounts" xfId="28092"/>
    <cellStyle name="60% - Accent4 45" xfId="8430"/>
    <cellStyle name="60% - Accent4 45 2" xfId="8431"/>
    <cellStyle name="60% - Accent4 45 2 2" xfId="8432"/>
    <cellStyle name="60% - Accent4 45 2_Rate Case Accrual Accounts" xfId="28093"/>
    <cellStyle name="60% - Accent4 45 3" xfId="42036"/>
    <cellStyle name="60% - Accent4 45_Rate Case Accrual Accounts" xfId="28094"/>
    <cellStyle name="60% - Accent4 46" xfId="8433"/>
    <cellStyle name="60% - Accent4 46 2" xfId="8434"/>
    <cellStyle name="60% - Accent4 46 2 2" xfId="8435"/>
    <cellStyle name="60% - Accent4 46 2_Rate Case Accrual Accounts" xfId="28095"/>
    <cellStyle name="60% - Accent4 46 3" xfId="42037"/>
    <cellStyle name="60% - Accent4 46_Rate Case Accrual Accounts" xfId="28096"/>
    <cellStyle name="60% - Accent4 47" xfId="8436"/>
    <cellStyle name="60% - Accent4 47 2" xfId="8437"/>
    <cellStyle name="60% - Accent4 47 2 2" xfId="8438"/>
    <cellStyle name="60% - Accent4 47 2_Rate Case Accrual Accounts" xfId="28097"/>
    <cellStyle name="60% - Accent4 47 3" xfId="42038"/>
    <cellStyle name="60% - Accent4 47_Rate Case Accrual Accounts" xfId="28098"/>
    <cellStyle name="60% - Accent4 48" xfId="8439"/>
    <cellStyle name="60% - Accent4 48 2" xfId="8440"/>
    <cellStyle name="60% - Accent4 48 2 2" xfId="8441"/>
    <cellStyle name="60% - Accent4 48 2_Rate Case Accrual Accounts" xfId="28099"/>
    <cellStyle name="60% - Accent4 48 3" xfId="42039"/>
    <cellStyle name="60% - Accent4 48_Rate Case Accrual Accounts" xfId="28100"/>
    <cellStyle name="60% - Accent4 49" xfId="8442"/>
    <cellStyle name="60% - Accent4 49 2" xfId="8443"/>
    <cellStyle name="60% - Accent4 49 2 2" xfId="8444"/>
    <cellStyle name="60% - Accent4 49 2_Rate Case Accrual Accounts" xfId="28101"/>
    <cellStyle name="60% - Accent4 49 3" xfId="42040"/>
    <cellStyle name="60% - Accent4 49_Rate Case Accrual Accounts" xfId="28102"/>
    <cellStyle name="60% - Accent4 5" xfId="8445"/>
    <cellStyle name="60% - Accent4 5 2" xfId="8446"/>
    <cellStyle name="60% - Accent4 5 2 2" xfId="8447"/>
    <cellStyle name="60% - Accent4 5 2 2 2" xfId="8448"/>
    <cellStyle name="60% - Accent4 5 2 2 2 2" xfId="8449"/>
    <cellStyle name="60% - Accent4 5 2 2 2_Rate Case Accrual Accounts" xfId="28103"/>
    <cellStyle name="60% - Accent4 5 2 2 3" xfId="42041"/>
    <cellStyle name="60% - Accent4 5 2 2_Rate Case Accrual Accounts" xfId="28104"/>
    <cellStyle name="60% - Accent4 5 2 3" xfId="8450"/>
    <cellStyle name="60% - Accent4 5 2 3 2" xfId="8451"/>
    <cellStyle name="60% - Accent4 5 2 3 2 2" xfId="8452"/>
    <cellStyle name="60% - Accent4 5 2 3 2_Rate Case Accrual Accounts" xfId="28105"/>
    <cellStyle name="60% - Accent4 5 2 3 3" xfId="42042"/>
    <cellStyle name="60% - Accent4 5 2 3_Rate Case Accrual Accounts" xfId="28106"/>
    <cellStyle name="60% - Accent4 5 2 4" xfId="8453"/>
    <cellStyle name="60% - Accent4 5 2 4 2" xfId="8454"/>
    <cellStyle name="60% - Accent4 5 2 4_Rate Case Accrual Accounts" xfId="28107"/>
    <cellStyle name="60% - Accent4 5 2 5" xfId="42043"/>
    <cellStyle name="60% - Accent4 5 2_Rate Case Accrual Accounts" xfId="28108"/>
    <cellStyle name="60% - Accent4 5 3" xfId="8455"/>
    <cellStyle name="60% - Accent4 5 3 2" xfId="8456"/>
    <cellStyle name="60% - Accent4 5 3 2 2" xfId="8457"/>
    <cellStyle name="60% - Accent4 5 3 2_Rate Case Accrual Accounts" xfId="28109"/>
    <cellStyle name="60% - Accent4 5 3 3" xfId="42044"/>
    <cellStyle name="60% - Accent4 5 3_Rate Case Accrual Accounts" xfId="28110"/>
    <cellStyle name="60% - Accent4 5 4" xfId="8458"/>
    <cellStyle name="60% - Accent4 5 4 2" xfId="8459"/>
    <cellStyle name="60% - Accent4 5 4_Rate Case Accrual Accounts" xfId="28111"/>
    <cellStyle name="60% - Accent4 5 5" xfId="42045"/>
    <cellStyle name="60% - Accent4 5_Rate Case Accrual Accounts" xfId="28112"/>
    <cellStyle name="60% - Accent4 50" xfId="8460"/>
    <cellStyle name="60% - Accent4 50 2" xfId="8461"/>
    <cellStyle name="60% - Accent4 50 2 2" xfId="8462"/>
    <cellStyle name="60% - Accent4 50 2_Rate Case Accrual Accounts" xfId="28113"/>
    <cellStyle name="60% - Accent4 50 3" xfId="42046"/>
    <cellStyle name="60% - Accent4 50_Rate Case Accrual Accounts" xfId="28114"/>
    <cellStyle name="60% - Accent4 51" xfId="8463"/>
    <cellStyle name="60% - Accent4 51 2" xfId="8464"/>
    <cellStyle name="60% - Accent4 51 2 2" xfId="8465"/>
    <cellStyle name="60% - Accent4 51 2_Rate Case Accrual Accounts" xfId="28115"/>
    <cellStyle name="60% - Accent4 51 3" xfId="42047"/>
    <cellStyle name="60% - Accent4 51_Rate Case Accrual Accounts" xfId="28116"/>
    <cellStyle name="60% - Accent4 52" xfId="8466"/>
    <cellStyle name="60% - Accent4 52 2" xfId="8467"/>
    <cellStyle name="60% - Accent4 52 2 2" xfId="8468"/>
    <cellStyle name="60% - Accent4 52 2_Rate Case Accrual Accounts" xfId="28117"/>
    <cellStyle name="60% - Accent4 52 3" xfId="42048"/>
    <cellStyle name="60% - Accent4 52_Rate Case Accrual Accounts" xfId="28118"/>
    <cellStyle name="60% - Accent4 53" xfId="8469"/>
    <cellStyle name="60% - Accent4 53 2" xfId="8470"/>
    <cellStyle name="60% - Accent4 53 2 2" xfId="8471"/>
    <cellStyle name="60% - Accent4 53 2_Rate Case Accrual Accounts" xfId="28119"/>
    <cellStyle name="60% - Accent4 53 3" xfId="42049"/>
    <cellStyle name="60% - Accent4 53_Rate Case Accrual Accounts" xfId="28120"/>
    <cellStyle name="60% - Accent4 54" xfId="8472"/>
    <cellStyle name="60% - Accent4 54 2" xfId="8473"/>
    <cellStyle name="60% - Accent4 54 2 2" xfId="8474"/>
    <cellStyle name="60% - Accent4 54 2_Rate Case Accrual Accounts" xfId="28121"/>
    <cellStyle name="60% - Accent4 54 3" xfId="42050"/>
    <cellStyle name="60% - Accent4 54_Rate Case Accrual Accounts" xfId="28122"/>
    <cellStyle name="60% - Accent4 55" xfId="8475"/>
    <cellStyle name="60% - Accent4 55 2" xfId="8476"/>
    <cellStyle name="60% - Accent4 55 2 2" xfId="8477"/>
    <cellStyle name="60% - Accent4 55 2_Rate Case Accrual Accounts" xfId="28123"/>
    <cellStyle name="60% - Accent4 55 3" xfId="42051"/>
    <cellStyle name="60% - Accent4 55_Rate Case Accrual Accounts" xfId="28124"/>
    <cellStyle name="60% - Accent4 56" xfId="8478"/>
    <cellStyle name="60% - Accent4 56 2" xfId="8479"/>
    <cellStyle name="60% - Accent4 56 2 2" xfId="8480"/>
    <cellStyle name="60% - Accent4 56 2_Rate Case Accrual Accounts" xfId="28125"/>
    <cellStyle name="60% - Accent4 56 3" xfId="42052"/>
    <cellStyle name="60% - Accent4 56_Rate Case Accrual Accounts" xfId="28126"/>
    <cellStyle name="60% - Accent4 57" xfId="8481"/>
    <cellStyle name="60% - Accent4 57 2" xfId="8482"/>
    <cellStyle name="60% - Accent4 57 2 2" xfId="8483"/>
    <cellStyle name="60% - Accent4 57 2_Rate Case Accrual Accounts" xfId="28127"/>
    <cellStyle name="60% - Accent4 57 3" xfId="42053"/>
    <cellStyle name="60% - Accent4 57_Rate Case Accrual Accounts" xfId="28128"/>
    <cellStyle name="60% - Accent4 58" xfId="8484"/>
    <cellStyle name="60% - Accent4 58 2" xfId="8485"/>
    <cellStyle name="60% - Accent4 58 2 2" xfId="8486"/>
    <cellStyle name="60% - Accent4 58 2_Rate Case Accrual Accounts" xfId="28129"/>
    <cellStyle name="60% - Accent4 58 3" xfId="42054"/>
    <cellStyle name="60% - Accent4 58_Rate Case Accrual Accounts" xfId="28130"/>
    <cellStyle name="60% - Accent4 59" xfId="8487"/>
    <cellStyle name="60% - Accent4 59 2" xfId="8488"/>
    <cellStyle name="60% - Accent4 59 2 2" xfId="8489"/>
    <cellStyle name="60% - Accent4 59 2_Rate Case Accrual Accounts" xfId="28131"/>
    <cellStyle name="60% - Accent4 59 3" xfId="42055"/>
    <cellStyle name="60% - Accent4 59_Rate Case Accrual Accounts" xfId="28132"/>
    <cellStyle name="60% - Accent4 6" xfId="8490"/>
    <cellStyle name="60% - Accent4 6 2" xfId="8491"/>
    <cellStyle name="60% - Accent4 6 2 2" xfId="8492"/>
    <cellStyle name="60% - Accent4 6 2 2 2" xfId="8493"/>
    <cellStyle name="60% - Accent4 6 2 2_Rate Case Accrual Accounts" xfId="28133"/>
    <cellStyle name="60% - Accent4 6 2 3" xfId="42056"/>
    <cellStyle name="60% - Accent4 6 2_Rate Case Accrual Accounts" xfId="28134"/>
    <cellStyle name="60% - Accent4 6 3" xfId="8494"/>
    <cellStyle name="60% - Accent4 6 3 2" xfId="8495"/>
    <cellStyle name="60% - Accent4 6 3 2 2" xfId="8496"/>
    <cellStyle name="60% - Accent4 6 3 2_Rate Case Accrual Accounts" xfId="28135"/>
    <cellStyle name="60% - Accent4 6 3 3" xfId="42057"/>
    <cellStyle name="60% - Accent4 6 3_Rate Case Accrual Accounts" xfId="28136"/>
    <cellStyle name="60% - Accent4 6 4" xfId="8497"/>
    <cellStyle name="60% - Accent4 6 4 2" xfId="8498"/>
    <cellStyle name="60% - Accent4 6 4_Rate Case Accrual Accounts" xfId="28137"/>
    <cellStyle name="60% - Accent4 6 5" xfId="42058"/>
    <cellStyle name="60% - Accent4 6_Rate Case Accrual Accounts" xfId="28138"/>
    <cellStyle name="60% - Accent4 60" xfId="8499"/>
    <cellStyle name="60% - Accent4 60 2" xfId="8500"/>
    <cellStyle name="60% - Accent4 60 2 2" xfId="8501"/>
    <cellStyle name="60% - Accent4 60 2_Rate Case Accrual Accounts" xfId="28139"/>
    <cellStyle name="60% - Accent4 60 3" xfId="42059"/>
    <cellStyle name="60% - Accent4 60_Rate Case Accrual Accounts" xfId="28140"/>
    <cellStyle name="60% - Accent4 61" xfId="8502"/>
    <cellStyle name="60% - Accent4 61 2" xfId="8503"/>
    <cellStyle name="60% - Accent4 61_Rate Case Accrual Accounts" xfId="28141"/>
    <cellStyle name="60% - Accent4 62" xfId="8504"/>
    <cellStyle name="60% - Accent4 62 2" xfId="8505"/>
    <cellStyle name="60% - Accent4 62_Rate Case Accrual Accounts" xfId="28142"/>
    <cellStyle name="60% - Accent4 63" xfId="8506"/>
    <cellStyle name="60% - Accent4 63 2" xfId="42060"/>
    <cellStyle name="60% - Accent4 64" xfId="8507"/>
    <cellStyle name="60% - Accent4 64 2" xfId="42061"/>
    <cellStyle name="60% - Accent4 65" xfId="8508"/>
    <cellStyle name="60% - Accent4 65 2" xfId="42062"/>
    <cellStyle name="60% - Accent4 66" xfId="8509"/>
    <cellStyle name="60% - Accent4 66 2" xfId="42063"/>
    <cellStyle name="60% - Accent4 67" xfId="8510"/>
    <cellStyle name="60% - Accent4 67 2" xfId="42064"/>
    <cellStyle name="60% - Accent4 68" xfId="8511"/>
    <cellStyle name="60% - Accent4 68 2" xfId="42065"/>
    <cellStyle name="60% - Accent4 69" xfId="8512"/>
    <cellStyle name="60% - Accent4 69 2" xfId="42066"/>
    <cellStyle name="60% - Accent4 7" xfId="8513"/>
    <cellStyle name="60% - Accent4 7 2" xfId="8514"/>
    <cellStyle name="60% - Accent4 7 2 2" xfId="8515"/>
    <cellStyle name="60% - Accent4 7 2 2 2" xfId="8516"/>
    <cellStyle name="60% - Accent4 7 2 2_Rate Case Accrual Accounts" xfId="28143"/>
    <cellStyle name="60% - Accent4 7 2 3" xfId="42067"/>
    <cellStyle name="60% - Accent4 7 2_Rate Case Accrual Accounts" xfId="28144"/>
    <cellStyle name="60% - Accent4 7 3" xfId="8517"/>
    <cellStyle name="60% - Accent4 7 3 2" xfId="8518"/>
    <cellStyle name="60% - Accent4 7 3 2 2" xfId="8519"/>
    <cellStyle name="60% - Accent4 7 3 2_Rate Case Accrual Accounts" xfId="28145"/>
    <cellStyle name="60% - Accent4 7 3 3" xfId="42068"/>
    <cellStyle name="60% - Accent4 7 3_Rate Case Accrual Accounts" xfId="28146"/>
    <cellStyle name="60% - Accent4 7 4" xfId="8520"/>
    <cellStyle name="60% - Accent4 7 4 2" xfId="8521"/>
    <cellStyle name="60% - Accent4 7 4_Rate Case Accrual Accounts" xfId="28147"/>
    <cellStyle name="60% - Accent4 7 5" xfId="42069"/>
    <cellStyle name="60% - Accent4 7_Rate Case Accrual Accounts" xfId="28148"/>
    <cellStyle name="60% - Accent4 70" xfId="8522"/>
    <cellStyle name="60% - Accent4 70 2" xfId="42070"/>
    <cellStyle name="60% - Accent4 71" xfId="8523"/>
    <cellStyle name="60% - Accent4 71 2" xfId="42071"/>
    <cellStyle name="60% - Accent4 72" xfId="8524"/>
    <cellStyle name="60% - Accent4 72 2" xfId="42072"/>
    <cellStyle name="60% - Accent4 73" xfId="8525"/>
    <cellStyle name="60% - Accent4 73 2" xfId="42073"/>
    <cellStyle name="60% - Accent4 74" xfId="8526"/>
    <cellStyle name="60% - Accent4 74 2" xfId="42074"/>
    <cellStyle name="60% - Accent4 75" xfId="8527"/>
    <cellStyle name="60% - Accent4 75 2" xfId="42075"/>
    <cellStyle name="60% - Accent4 76" xfId="8528"/>
    <cellStyle name="60% - Accent4 76 2" xfId="42076"/>
    <cellStyle name="60% - Accent4 77" xfId="32"/>
    <cellStyle name="60% - Accent4 78" xfId="49122"/>
    <cellStyle name="60% - Accent4 79" xfId="49159"/>
    <cellStyle name="60% - Accent4 8" xfId="8529"/>
    <cellStyle name="60% - Accent4 8 2" xfId="8530"/>
    <cellStyle name="60% - Accent4 8 2 2" xfId="8531"/>
    <cellStyle name="60% - Accent4 8 2 2 2" xfId="8532"/>
    <cellStyle name="60% - Accent4 8 2 2_Rate Case Accrual Accounts" xfId="28149"/>
    <cellStyle name="60% - Accent4 8 2 3" xfId="42077"/>
    <cellStyle name="60% - Accent4 8 2_Rate Case Accrual Accounts" xfId="28150"/>
    <cellStyle name="60% - Accent4 8 3" xfId="8533"/>
    <cellStyle name="60% - Accent4 8 3 2" xfId="8534"/>
    <cellStyle name="60% - Accent4 8 3 2 2" xfId="8535"/>
    <cellStyle name="60% - Accent4 8 3 2_Rate Case Accrual Accounts" xfId="28151"/>
    <cellStyle name="60% - Accent4 8 3 3" xfId="42078"/>
    <cellStyle name="60% - Accent4 8 3_Rate Case Accrual Accounts" xfId="28152"/>
    <cellStyle name="60% - Accent4 8 4" xfId="8536"/>
    <cellStyle name="60% - Accent4 8 4 2" xfId="8537"/>
    <cellStyle name="60% - Accent4 8 4_Rate Case Accrual Accounts" xfId="28153"/>
    <cellStyle name="60% - Accent4 8 5" xfId="42079"/>
    <cellStyle name="60% - Accent4 8_Rate Case Accrual Accounts" xfId="28154"/>
    <cellStyle name="60% - Accent4 9" xfId="8538"/>
    <cellStyle name="60% - Accent4 9 2" xfId="8539"/>
    <cellStyle name="60% - Accent4 9 2 2" xfId="8540"/>
    <cellStyle name="60% - Accent4 9 2 2 2" xfId="8541"/>
    <cellStyle name="60% - Accent4 9 2 2_Rate Case Accrual Accounts" xfId="28155"/>
    <cellStyle name="60% - Accent4 9 2 3" xfId="42080"/>
    <cellStyle name="60% - Accent4 9 2_Rate Case Accrual Accounts" xfId="28156"/>
    <cellStyle name="60% - Accent4 9 3" xfId="8542"/>
    <cellStyle name="60% - Accent4 9 3 2" xfId="8543"/>
    <cellStyle name="60% - Accent4 9 3 2 2" xfId="8544"/>
    <cellStyle name="60% - Accent4 9 3 2_Rate Case Accrual Accounts" xfId="28157"/>
    <cellStyle name="60% - Accent4 9 3 3" xfId="42081"/>
    <cellStyle name="60% - Accent4 9 3_Rate Case Accrual Accounts" xfId="28158"/>
    <cellStyle name="60% - Accent4 9 4" xfId="8545"/>
    <cellStyle name="60% - Accent4 9 4 2" xfId="8546"/>
    <cellStyle name="60% - Accent4 9 4_Rate Case Accrual Accounts" xfId="28159"/>
    <cellStyle name="60% - Accent4 9 5" xfId="42082"/>
    <cellStyle name="60% - Accent4 9_Rate Case Accrual Accounts" xfId="28160"/>
    <cellStyle name="60% - Accent5" xfId="49539" builtinId="48" customBuiltin="1"/>
    <cellStyle name="60% - Accent5 10" xfId="8547"/>
    <cellStyle name="60% - Accent5 10 2" xfId="8548"/>
    <cellStyle name="60% - Accent5 10 2 2" xfId="8549"/>
    <cellStyle name="60% - Accent5 10 2 2 2" xfId="8550"/>
    <cellStyle name="60% - Accent5 10 2 2_Rate Case Accrual Accounts" xfId="28161"/>
    <cellStyle name="60% - Accent5 10 2 3" xfId="42083"/>
    <cellStyle name="60% - Accent5 10 2_Rate Case Accrual Accounts" xfId="28162"/>
    <cellStyle name="60% - Accent5 10 3" xfId="8551"/>
    <cellStyle name="60% - Accent5 10 3 2" xfId="8552"/>
    <cellStyle name="60% - Accent5 10 3 2 2" xfId="8553"/>
    <cellStyle name="60% - Accent5 10 3 2_Rate Case Accrual Accounts" xfId="28163"/>
    <cellStyle name="60% - Accent5 10 3 3" xfId="42084"/>
    <cellStyle name="60% - Accent5 10 3_Rate Case Accrual Accounts" xfId="28164"/>
    <cellStyle name="60% - Accent5 10 4" xfId="8554"/>
    <cellStyle name="60% - Accent5 10 4 2" xfId="8555"/>
    <cellStyle name="60% - Accent5 10 4_Rate Case Accrual Accounts" xfId="28165"/>
    <cellStyle name="60% - Accent5 10 5" xfId="42085"/>
    <cellStyle name="60% - Accent5 10_Rate Case Accrual Accounts" xfId="28166"/>
    <cellStyle name="60% - Accent5 11" xfId="8556"/>
    <cellStyle name="60% - Accent5 11 2" xfId="8557"/>
    <cellStyle name="60% - Accent5 11 2 2" xfId="8558"/>
    <cellStyle name="60% - Accent5 11 2 2 2" xfId="8559"/>
    <cellStyle name="60% - Accent5 11 2 2_Rate Case Accrual Accounts" xfId="28167"/>
    <cellStyle name="60% - Accent5 11 2 3" xfId="42086"/>
    <cellStyle name="60% - Accent5 11 2_Rate Case Accrual Accounts" xfId="28168"/>
    <cellStyle name="60% - Accent5 11 3" xfId="8560"/>
    <cellStyle name="60% - Accent5 11 3 2" xfId="8561"/>
    <cellStyle name="60% - Accent5 11 3 2 2" xfId="8562"/>
    <cellStyle name="60% - Accent5 11 3 2_Rate Case Accrual Accounts" xfId="28169"/>
    <cellStyle name="60% - Accent5 11 3 3" xfId="42087"/>
    <cellStyle name="60% - Accent5 11 3_Rate Case Accrual Accounts" xfId="28170"/>
    <cellStyle name="60% - Accent5 11 4" xfId="8563"/>
    <cellStyle name="60% - Accent5 11 4 2" xfId="8564"/>
    <cellStyle name="60% - Accent5 11 4_Rate Case Accrual Accounts" xfId="28171"/>
    <cellStyle name="60% - Accent5 11 5" xfId="42088"/>
    <cellStyle name="60% - Accent5 11_Rate Case Accrual Accounts" xfId="28172"/>
    <cellStyle name="60% - Accent5 12" xfId="8565"/>
    <cellStyle name="60% - Accent5 12 2" xfId="8566"/>
    <cellStyle name="60% - Accent5 12 2 2" xfId="8567"/>
    <cellStyle name="60% - Accent5 12 2 2 2" xfId="8568"/>
    <cellStyle name="60% - Accent5 12 2 2_Rate Case Accrual Accounts" xfId="28173"/>
    <cellStyle name="60% - Accent5 12 2 3" xfId="42089"/>
    <cellStyle name="60% - Accent5 12 2_Rate Case Accrual Accounts" xfId="28174"/>
    <cellStyle name="60% - Accent5 12 3" xfId="8569"/>
    <cellStyle name="60% - Accent5 12 3 2" xfId="8570"/>
    <cellStyle name="60% - Accent5 12 3 2 2" xfId="8571"/>
    <cellStyle name="60% - Accent5 12 3 2_Rate Case Accrual Accounts" xfId="28175"/>
    <cellStyle name="60% - Accent5 12 3 3" xfId="42090"/>
    <cellStyle name="60% - Accent5 12 3_Rate Case Accrual Accounts" xfId="28176"/>
    <cellStyle name="60% - Accent5 12 4" xfId="8572"/>
    <cellStyle name="60% - Accent5 12 4 2" xfId="8573"/>
    <cellStyle name="60% - Accent5 12 4_Rate Case Accrual Accounts" xfId="28177"/>
    <cellStyle name="60% - Accent5 12 5" xfId="42091"/>
    <cellStyle name="60% - Accent5 12_Rate Case Accrual Accounts" xfId="28178"/>
    <cellStyle name="60% - Accent5 13" xfId="8574"/>
    <cellStyle name="60% - Accent5 13 2" xfId="8575"/>
    <cellStyle name="60% - Accent5 13 2 2" xfId="8576"/>
    <cellStyle name="60% - Accent5 13 2 2 2" xfId="8577"/>
    <cellStyle name="60% - Accent5 13 2 2_Rate Case Accrual Accounts" xfId="28179"/>
    <cellStyle name="60% - Accent5 13 2 3" xfId="42092"/>
    <cellStyle name="60% - Accent5 13 2_Rate Case Accrual Accounts" xfId="28180"/>
    <cellStyle name="60% - Accent5 13 3" xfId="8578"/>
    <cellStyle name="60% - Accent5 13 3 2" xfId="8579"/>
    <cellStyle name="60% - Accent5 13 3 2 2" xfId="8580"/>
    <cellStyle name="60% - Accent5 13 3 2_Rate Case Accrual Accounts" xfId="28181"/>
    <cellStyle name="60% - Accent5 13 3 3" xfId="42093"/>
    <cellStyle name="60% - Accent5 13 3_Rate Case Accrual Accounts" xfId="28182"/>
    <cellStyle name="60% - Accent5 13 4" xfId="8581"/>
    <cellStyle name="60% - Accent5 13 4 2" xfId="8582"/>
    <cellStyle name="60% - Accent5 13 4_Rate Case Accrual Accounts" xfId="28183"/>
    <cellStyle name="60% - Accent5 13 5" xfId="42094"/>
    <cellStyle name="60% - Accent5 13_Rate Case Accrual Accounts" xfId="28184"/>
    <cellStyle name="60% - Accent5 14" xfId="8583"/>
    <cellStyle name="60% - Accent5 14 2" xfId="8584"/>
    <cellStyle name="60% - Accent5 14 2 2" xfId="8585"/>
    <cellStyle name="60% - Accent5 14 2 2 2" xfId="8586"/>
    <cellStyle name="60% - Accent5 14 2 2_Rate Case Accrual Accounts" xfId="28185"/>
    <cellStyle name="60% - Accent5 14 2 3" xfId="42095"/>
    <cellStyle name="60% - Accent5 14 2_Rate Case Accrual Accounts" xfId="28186"/>
    <cellStyle name="60% - Accent5 14 3" xfId="8587"/>
    <cellStyle name="60% - Accent5 14 3 2" xfId="8588"/>
    <cellStyle name="60% - Accent5 14 3 2 2" xfId="8589"/>
    <cellStyle name="60% - Accent5 14 3 2_Rate Case Accrual Accounts" xfId="28187"/>
    <cellStyle name="60% - Accent5 14 3 3" xfId="42096"/>
    <cellStyle name="60% - Accent5 14 3_Rate Case Accrual Accounts" xfId="28188"/>
    <cellStyle name="60% - Accent5 14 4" xfId="8590"/>
    <cellStyle name="60% - Accent5 14 4 2" xfId="8591"/>
    <cellStyle name="60% - Accent5 14 4_Rate Case Accrual Accounts" xfId="28189"/>
    <cellStyle name="60% - Accent5 14 5" xfId="42097"/>
    <cellStyle name="60% - Accent5 14_Rate Case Accrual Accounts" xfId="28190"/>
    <cellStyle name="60% - Accent5 15" xfId="8592"/>
    <cellStyle name="60% - Accent5 15 2" xfId="8593"/>
    <cellStyle name="60% - Accent5 15 2 2" xfId="8594"/>
    <cellStyle name="60% - Accent5 15 2 2 2" xfId="8595"/>
    <cellStyle name="60% - Accent5 15 2 2_Rate Case Accrual Accounts" xfId="28191"/>
    <cellStyle name="60% - Accent5 15 2 3" xfId="42098"/>
    <cellStyle name="60% - Accent5 15 2_Rate Case Accrual Accounts" xfId="28192"/>
    <cellStyle name="60% - Accent5 15 3" xfId="8596"/>
    <cellStyle name="60% - Accent5 15 3 2" xfId="8597"/>
    <cellStyle name="60% - Accent5 15 3 2 2" xfId="8598"/>
    <cellStyle name="60% - Accent5 15 3 2_Rate Case Accrual Accounts" xfId="28193"/>
    <cellStyle name="60% - Accent5 15 3 3" xfId="42099"/>
    <cellStyle name="60% - Accent5 15 3_Rate Case Accrual Accounts" xfId="28194"/>
    <cellStyle name="60% - Accent5 15 4" xfId="8599"/>
    <cellStyle name="60% - Accent5 15 4 2" xfId="8600"/>
    <cellStyle name="60% - Accent5 15 4_Rate Case Accrual Accounts" xfId="28195"/>
    <cellStyle name="60% - Accent5 15 5" xfId="42100"/>
    <cellStyle name="60% - Accent5 15_Rate Case Accrual Accounts" xfId="28196"/>
    <cellStyle name="60% - Accent5 16" xfId="8601"/>
    <cellStyle name="60% - Accent5 16 2" xfId="8602"/>
    <cellStyle name="60% - Accent5 16 2 2" xfId="8603"/>
    <cellStyle name="60% - Accent5 16 2 2 2" xfId="8604"/>
    <cellStyle name="60% - Accent5 16 2 2_Rate Case Accrual Accounts" xfId="28197"/>
    <cellStyle name="60% - Accent5 16 2 3" xfId="42101"/>
    <cellStyle name="60% - Accent5 16 2_Rate Case Accrual Accounts" xfId="28198"/>
    <cellStyle name="60% - Accent5 16 3" xfId="8605"/>
    <cellStyle name="60% - Accent5 16 3 2" xfId="8606"/>
    <cellStyle name="60% - Accent5 16 3 2 2" xfId="8607"/>
    <cellStyle name="60% - Accent5 16 3 2_Rate Case Accrual Accounts" xfId="28199"/>
    <cellStyle name="60% - Accent5 16 3 3" xfId="42102"/>
    <cellStyle name="60% - Accent5 16 3_Rate Case Accrual Accounts" xfId="28200"/>
    <cellStyle name="60% - Accent5 16 4" xfId="8608"/>
    <cellStyle name="60% - Accent5 16 4 2" xfId="8609"/>
    <cellStyle name="60% - Accent5 16 4_Rate Case Accrual Accounts" xfId="28201"/>
    <cellStyle name="60% - Accent5 16 5" xfId="42103"/>
    <cellStyle name="60% - Accent5 16_Rate Case Accrual Accounts" xfId="28202"/>
    <cellStyle name="60% - Accent5 17" xfId="8610"/>
    <cellStyle name="60% - Accent5 17 2" xfId="8611"/>
    <cellStyle name="60% - Accent5 17 2 2" xfId="8612"/>
    <cellStyle name="60% - Accent5 17 2 2 2" xfId="8613"/>
    <cellStyle name="60% - Accent5 17 2 2_Rate Case Accrual Accounts" xfId="28203"/>
    <cellStyle name="60% - Accent5 17 2 3" xfId="42104"/>
    <cellStyle name="60% - Accent5 17 2_Rate Case Accrual Accounts" xfId="28204"/>
    <cellStyle name="60% - Accent5 17 3" xfId="8614"/>
    <cellStyle name="60% - Accent5 17 3 2" xfId="8615"/>
    <cellStyle name="60% - Accent5 17 3 2 2" xfId="8616"/>
    <cellStyle name="60% - Accent5 17 3 2_Rate Case Accrual Accounts" xfId="28205"/>
    <cellStyle name="60% - Accent5 17 3 3" xfId="42105"/>
    <cellStyle name="60% - Accent5 17 3_Rate Case Accrual Accounts" xfId="28206"/>
    <cellStyle name="60% - Accent5 17 4" xfId="8617"/>
    <cellStyle name="60% - Accent5 17 4 2" xfId="8618"/>
    <cellStyle name="60% - Accent5 17 4_Rate Case Accrual Accounts" xfId="28207"/>
    <cellStyle name="60% - Accent5 17 5" xfId="42106"/>
    <cellStyle name="60% - Accent5 17_Rate Case Accrual Accounts" xfId="28208"/>
    <cellStyle name="60% - Accent5 18" xfId="8619"/>
    <cellStyle name="60% - Accent5 18 2" xfId="8620"/>
    <cellStyle name="60% - Accent5 18 2 2" xfId="8621"/>
    <cellStyle name="60% - Accent5 18 2 2 2" xfId="8622"/>
    <cellStyle name="60% - Accent5 18 2 2_Rate Case Accrual Accounts" xfId="28209"/>
    <cellStyle name="60% - Accent5 18 2 3" xfId="42107"/>
    <cellStyle name="60% - Accent5 18 2_Rate Case Accrual Accounts" xfId="28210"/>
    <cellStyle name="60% - Accent5 18 3" xfId="8623"/>
    <cellStyle name="60% - Accent5 18 3 2" xfId="8624"/>
    <cellStyle name="60% - Accent5 18 3 2 2" xfId="8625"/>
    <cellStyle name="60% - Accent5 18 3 2_Rate Case Accrual Accounts" xfId="28211"/>
    <cellStyle name="60% - Accent5 18 3 3" xfId="42108"/>
    <cellStyle name="60% - Accent5 18 3_Rate Case Accrual Accounts" xfId="28212"/>
    <cellStyle name="60% - Accent5 18 4" xfId="8626"/>
    <cellStyle name="60% - Accent5 18 4 2" xfId="8627"/>
    <cellStyle name="60% - Accent5 18 4_Rate Case Accrual Accounts" xfId="28213"/>
    <cellStyle name="60% - Accent5 18 5" xfId="42109"/>
    <cellStyle name="60% - Accent5 18_Rate Case Accrual Accounts" xfId="28214"/>
    <cellStyle name="60% - Accent5 19" xfId="8628"/>
    <cellStyle name="60% - Accent5 19 2" xfId="8629"/>
    <cellStyle name="60% - Accent5 19 2 2" xfId="8630"/>
    <cellStyle name="60% - Accent5 19 2 2 2" xfId="8631"/>
    <cellStyle name="60% - Accent5 19 2 2_Rate Case Accrual Accounts" xfId="28215"/>
    <cellStyle name="60% - Accent5 19 2 3" xfId="42110"/>
    <cellStyle name="60% - Accent5 19 2_Rate Case Accrual Accounts" xfId="28216"/>
    <cellStyle name="60% - Accent5 19 3" xfId="8632"/>
    <cellStyle name="60% - Accent5 19 3 2" xfId="8633"/>
    <cellStyle name="60% - Accent5 19 3 2 2" xfId="8634"/>
    <cellStyle name="60% - Accent5 19 3 2_Rate Case Accrual Accounts" xfId="28217"/>
    <cellStyle name="60% - Accent5 19 3 3" xfId="42111"/>
    <cellStyle name="60% - Accent5 19 3_Rate Case Accrual Accounts" xfId="28218"/>
    <cellStyle name="60% - Accent5 19 4" xfId="8635"/>
    <cellStyle name="60% - Accent5 19 4 2" xfId="8636"/>
    <cellStyle name="60% - Accent5 19 4_Rate Case Accrual Accounts" xfId="28219"/>
    <cellStyle name="60% - Accent5 19 5" xfId="42112"/>
    <cellStyle name="60% - Accent5 19_Rate Case Accrual Accounts" xfId="28220"/>
    <cellStyle name="60% - Accent5 2" xfId="35"/>
    <cellStyle name="60% - Accent5 2 2" xfId="591"/>
    <cellStyle name="60% - Accent5 2 2 10" xfId="49392"/>
    <cellStyle name="60% - Accent5 2 2 2" xfId="8637"/>
    <cellStyle name="60% - Accent5 2 2 2 2" xfId="8638"/>
    <cellStyle name="60% - Accent5 2 2 2 2 2" xfId="8639"/>
    <cellStyle name="60% - Accent5 2 2 2 2_Rate Case Accrual Accounts" xfId="28221"/>
    <cellStyle name="60% - Accent5 2 2 2 3" xfId="42113"/>
    <cellStyle name="60% - Accent5 2 2 2_Rate Case Accrual Accounts" xfId="28222"/>
    <cellStyle name="60% - Accent5 2 2 3" xfId="8640"/>
    <cellStyle name="60% - Accent5 2 2 3 2" xfId="8641"/>
    <cellStyle name="60% - Accent5 2 2 3 2 2" xfId="8642"/>
    <cellStyle name="60% - Accent5 2 2 3 2_Rate Case Accrual Accounts" xfId="28223"/>
    <cellStyle name="60% - Accent5 2 2 3 3" xfId="42114"/>
    <cellStyle name="60% - Accent5 2 2 3_Rate Case Accrual Accounts" xfId="28224"/>
    <cellStyle name="60% - Accent5 2 2 4" xfId="8643"/>
    <cellStyle name="60% - Accent5 2 2 4 2" xfId="8644"/>
    <cellStyle name="60% - Accent5 2 2 4 2 2" xfId="8645"/>
    <cellStyle name="60% - Accent5 2 2 4 2_Rate Case Accrual Accounts" xfId="28225"/>
    <cellStyle name="60% - Accent5 2 2 4 3" xfId="42115"/>
    <cellStyle name="60% - Accent5 2 2 4_Rate Case Accrual Accounts" xfId="28226"/>
    <cellStyle name="60% - Accent5 2 2 5" xfId="8646"/>
    <cellStyle name="60% - Accent5 2 2 5 2" xfId="8647"/>
    <cellStyle name="60% - Accent5 2 2 5_Rate Case Accrual Accounts" xfId="28227"/>
    <cellStyle name="60% - Accent5 2 2 6" xfId="42116"/>
    <cellStyle name="60% - Accent5 2 2 7" xfId="49292"/>
    <cellStyle name="60% - Accent5 2 2 8" xfId="49379"/>
    <cellStyle name="60% - Accent5 2 2 9" xfId="49263"/>
    <cellStyle name="60% - Accent5 2 2_Basis Info" xfId="8648"/>
    <cellStyle name="60% - Accent5 2 3" xfId="442"/>
    <cellStyle name="60% - Accent5 2 3 2" xfId="8649"/>
    <cellStyle name="60% - Accent5 2 3 2 2" xfId="8650"/>
    <cellStyle name="60% - Accent5 2 3 2 2 2" xfId="8651"/>
    <cellStyle name="60% - Accent5 2 3 2 2_Rate Case Accrual Accounts" xfId="28228"/>
    <cellStyle name="60% - Accent5 2 3 2 3" xfId="42117"/>
    <cellStyle name="60% - Accent5 2 3 2_Rate Case Accrual Accounts" xfId="28229"/>
    <cellStyle name="60% - Accent5 2 3 3" xfId="8652"/>
    <cellStyle name="60% - Accent5 2 3 3 2" xfId="8653"/>
    <cellStyle name="60% - Accent5 2 3 3 2 2" xfId="8654"/>
    <cellStyle name="60% - Accent5 2 3 3 2_Rate Case Accrual Accounts" xfId="28230"/>
    <cellStyle name="60% - Accent5 2 3 3 3" xfId="42118"/>
    <cellStyle name="60% - Accent5 2 3 3_Rate Case Accrual Accounts" xfId="28231"/>
    <cellStyle name="60% - Accent5 2 3 4" xfId="8655"/>
    <cellStyle name="60% - Accent5 2 3 4 2" xfId="8656"/>
    <cellStyle name="60% - Accent5 2 3 4 2 2" xfId="8657"/>
    <cellStyle name="60% - Accent5 2 3 4 2_Rate Case Accrual Accounts" xfId="28232"/>
    <cellStyle name="60% - Accent5 2 3 4 3" xfId="42119"/>
    <cellStyle name="60% - Accent5 2 3 4_Rate Case Accrual Accounts" xfId="28233"/>
    <cellStyle name="60% - Accent5 2 3 5" xfId="8658"/>
    <cellStyle name="60% - Accent5 2 3 5 2" xfId="8659"/>
    <cellStyle name="60% - Accent5 2 3 5_Rate Case Accrual Accounts" xfId="28234"/>
    <cellStyle name="60% - Accent5 2 3 6" xfId="8660"/>
    <cellStyle name="60% - Accent5 2 3 6 2" xfId="8661"/>
    <cellStyle name="60% - Accent5 2 3 6_Rate Case Accrual Accounts" xfId="28235"/>
    <cellStyle name="60% - Accent5 2 3_Basis Info" xfId="8662"/>
    <cellStyle name="60% - Accent5 2 4" xfId="8663"/>
    <cellStyle name="60% - Accent5 2 4 2" xfId="8664"/>
    <cellStyle name="60% - Accent5 2 4 2 2" xfId="8665"/>
    <cellStyle name="60% - Accent5 2 4 2_Rate Case Accrual Accounts" xfId="28236"/>
    <cellStyle name="60% - Accent5 2 4 3" xfId="42120"/>
    <cellStyle name="60% - Accent5 2 4_Rate Case Accrual Accounts" xfId="28237"/>
    <cellStyle name="60% - Accent5 2 5" xfId="8666"/>
    <cellStyle name="60% - Accent5 2 5 2" xfId="8667"/>
    <cellStyle name="60% - Accent5 2 5_Rate Case Accrual Accounts" xfId="28238"/>
    <cellStyle name="60% - Accent5 2 6" xfId="8668"/>
    <cellStyle name="60% - Accent5 2 6 2" xfId="42121"/>
    <cellStyle name="60% - Accent5 2 7" xfId="8669"/>
    <cellStyle name="60% - Accent5 2 7 2" xfId="42122"/>
    <cellStyle name="60% - Accent5 2 8" xfId="42123"/>
    <cellStyle name="60% - Accent5 2_10-1 BS" xfId="8670"/>
    <cellStyle name="60% - Accent5 20" xfId="8671"/>
    <cellStyle name="60% - Accent5 20 2" xfId="8672"/>
    <cellStyle name="60% - Accent5 20 2 2" xfId="8673"/>
    <cellStyle name="60% - Accent5 20 2 2 2" xfId="8674"/>
    <cellStyle name="60% - Accent5 20 2 2_Rate Case Accrual Accounts" xfId="28239"/>
    <cellStyle name="60% - Accent5 20 2 3" xfId="42124"/>
    <cellStyle name="60% - Accent5 20 2_Rate Case Accrual Accounts" xfId="28240"/>
    <cellStyle name="60% - Accent5 20 3" xfId="8675"/>
    <cellStyle name="60% - Accent5 20 3 2" xfId="8676"/>
    <cellStyle name="60% - Accent5 20 3 2 2" xfId="8677"/>
    <cellStyle name="60% - Accent5 20 3 2_Rate Case Accrual Accounts" xfId="28241"/>
    <cellStyle name="60% - Accent5 20 3 3" xfId="42125"/>
    <cellStyle name="60% - Accent5 20 3_Rate Case Accrual Accounts" xfId="28242"/>
    <cellStyle name="60% - Accent5 20 4" xfId="8678"/>
    <cellStyle name="60% - Accent5 20 4 2" xfId="8679"/>
    <cellStyle name="60% - Accent5 20 4_Rate Case Accrual Accounts" xfId="28243"/>
    <cellStyle name="60% - Accent5 20 5" xfId="42126"/>
    <cellStyle name="60% - Accent5 20_Rate Case Accrual Accounts" xfId="28244"/>
    <cellStyle name="60% - Accent5 21" xfId="8680"/>
    <cellStyle name="60% - Accent5 21 2" xfId="8681"/>
    <cellStyle name="60% - Accent5 21 2 2" xfId="8682"/>
    <cellStyle name="60% - Accent5 21 2 2 2" xfId="8683"/>
    <cellStyle name="60% - Accent5 21 2 2_Rate Case Accrual Accounts" xfId="28245"/>
    <cellStyle name="60% - Accent5 21 2 3" xfId="42127"/>
    <cellStyle name="60% - Accent5 21 2_Rate Case Accrual Accounts" xfId="28246"/>
    <cellStyle name="60% - Accent5 21 3" xfId="8684"/>
    <cellStyle name="60% - Accent5 21 3 2" xfId="8685"/>
    <cellStyle name="60% - Accent5 21 3 2 2" xfId="8686"/>
    <cellStyle name="60% - Accent5 21 3 2_Rate Case Accrual Accounts" xfId="28247"/>
    <cellStyle name="60% - Accent5 21 3 3" xfId="42128"/>
    <cellStyle name="60% - Accent5 21 3_Rate Case Accrual Accounts" xfId="28248"/>
    <cellStyle name="60% - Accent5 21 4" xfId="8687"/>
    <cellStyle name="60% - Accent5 21 4 2" xfId="8688"/>
    <cellStyle name="60% - Accent5 21 4_Rate Case Accrual Accounts" xfId="28249"/>
    <cellStyle name="60% - Accent5 21 5" xfId="42129"/>
    <cellStyle name="60% - Accent5 21_Rate Case Accrual Accounts" xfId="28250"/>
    <cellStyle name="60% - Accent5 22" xfId="8689"/>
    <cellStyle name="60% - Accent5 22 2" xfId="8690"/>
    <cellStyle name="60% - Accent5 22 2 2" xfId="8691"/>
    <cellStyle name="60% - Accent5 22 2 2 2" xfId="8692"/>
    <cellStyle name="60% - Accent5 22 2 2_Rate Case Accrual Accounts" xfId="28251"/>
    <cellStyle name="60% - Accent5 22 2 3" xfId="42130"/>
    <cellStyle name="60% - Accent5 22 2_Rate Case Accrual Accounts" xfId="28252"/>
    <cellStyle name="60% - Accent5 22 3" xfId="8693"/>
    <cellStyle name="60% - Accent5 22 3 2" xfId="8694"/>
    <cellStyle name="60% - Accent5 22 3 2 2" xfId="8695"/>
    <cellStyle name="60% - Accent5 22 3 2_Rate Case Accrual Accounts" xfId="28253"/>
    <cellStyle name="60% - Accent5 22 3 3" xfId="42131"/>
    <cellStyle name="60% - Accent5 22 3_Rate Case Accrual Accounts" xfId="28254"/>
    <cellStyle name="60% - Accent5 22 4" xfId="8696"/>
    <cellStyle name="60% - Accent5 22 4 2" xfId="8697"/>
    <cellStyle name="60% - Accent5 22 4_Rate Case Accrual Accounts" xfId="28255"/>
    <cellStyle name="60% - Accent5 22 5" xfId="42132"/>
    <cellStyle name="60% - Accent5 22_Rate Case Accrual Accounts" xfId="28256"/>
    <cellStyle name="60% - Accent5 23" xfId="8698"/>
    <cellStyle name="60% - Accent5 23 2" xfId="8699"/>
    <cellStyle name="60% - Accent5 23 2 2" xfId="8700"/>
    <cellStyle name="60% - Accent5 23 2 2 2" xfId="8701"/>
    <cellStyle name="60% - Accent5 23 2 2_Rate Case Accrual Accounts" xfId="28257"/>
    <cellStyle name="60% - Accent5 23 2 3" xfId="42133"/>
    <cellStyle name="60% - Accent5 23 2_Rate Case Accrual Accounts" xfId="28258"/>
    <cellStyle name="60% - Accent5 23 3" xfId="8702"/>
    <cellStyle name="60% - Accent5 23 3 2" xfId="8703"/>
    <cellStyle name="60% - Accent5 23 3 2 2" xfId="8704"/>
    <cellStyle name="60% - Accent5 23 3 2_Rate Case Accrual Accounts" xfId="28259"/>
    <cellStyle name="60% - Accent5 23 3 3" xfId="42134"/>
    <cellStyle name="60% - Accent5 23 3_Rate Case Accrual Accounts" xfId="28260"/>
    <cellStyle name="60% - Accent5 23 4" xfId="8705"/>
    <cellStyle name="60% - Accent5 23 4 2" xfId="8706"/>
    <cellStyle name="60% - Accent5 23 4 2 2" xfId="8707"/>
    <cellStyle name="60% - Accent5 23 4 2_Rate Case Accrual Accounts" xfId="28261"/>
    <cellStyle name="60% - Accent5 23 4 3" xfId="42135"/>
    <cellStyle name="60% - Accent5 23 4_Rate Case Accrual Accounts" xfId="28262"/>
    <cellStyle name="60% - Accent5 23 5" xfId="8708"/>
    <cellStyle name="60% - Accent5 23 5 2" xfId="8709"/>
    <cellStyle name="60% - Accent5 23 5_Rate Case Accrual Accounts" xfId="28263"/>
    <cellStyle name="60% - Accent5 23 6" xfId="42136"/>
    <cellStyle name="60% - Accent5 23_Rate Case Accrual Accounts" xfId="28264"/>
    <cellStyle name="60% - Accent5 24" xfId="8710"/>
    <cellStyle name="60% - Accent5 24 2" xfId="8711"/>
    <cellStyle name="60% - Accent5 24 2 2" xfId="8712"/>
    <cellStyle name="60% - Accent5 24 2 2 2" xfId="8713"/>
    <cellStyle name="60% - Accent5 24 2 2 2 2" xfId="8714"/>
    <cellStyle name="60% - Accent5 24 2 2 2_Rate Case Accrual Accounts" xfId="28265"/>
    <cellStyle name="60% - Accent5 24 2 2 3" xfId="42137"/>
    <cellStyle name="60% - Accent5 24 2 2_Rate Case Accrual Accounts" xfId="28266"/>
    <cellStyle name="60% - Accent5 24 2 3" xfId="8715"/>
    <cellStyle name="60% - Accent5 24 2 3 2" xfId="8716"/>
    <cellStyle name="60% - Accent5 24 2 3_Rate Case Accrual Accounts" xfId="28267"/>
    <cellStyle name="60% - Accent5 24 2 4" xfId="8717"/>
    <cellStyle name="60% - Accent5 24 2 4 2" xfId="42138"/>
    <cellStyle name="60% - Accent5 24 2 5" xfId="42139"/>
    <cellStyle name="60% - Accent5 24 2_Rate Case Accrual Accounts" xfId="28268"/>
    <cellStyle name="60% - Accent5 24 3" xfId="8718"/>
    <cellStyle name="60% - Accent5 24 3 2" xfId="8719"/>
    <cellStyle name="60% - Accent5 24 3 2 2" xfId="8720"/>
    <cellStyle name="60% - Accent5 24 3 2_Rate Case Accrual Accounts" xfId="28269"/>
    <cellStyle name="60% - Accent5 24 3 3" xfId="42140"/>
    <cellStyle name="60% - Accent5 24 3_Rate Case Accrual Accounts" xfId="28270"/>
    <cellStyle name="60% - Accent5 24 4" xfId="8721"/>
    <cellStyle name="60% - Accent5 24 4 2" xfId="8722"/>
    <cellStyle name="60% - Accent5 24 4_Rate Case Accrual Accounts" xfId="28271"/>
    <cellStyle name="60% - Accent5 24 5" xfId="8723"/>
    <cellStyle name="60% - Accent5 24 5 2" xfId="8724"/>
    <cellStyle name="60% - Accent5 24 5_Rate Case Accrual Accounts" xfId="28272"/>
    <cellStyle name="60% - Accent5 24 6" xfId="42141"/>
    <cellStyle name="60% - Accent5 24_Basis Detail" xfId="8725"/>
    <cellStyle name="60% - Accent5 25" xfId="8726"/>
    <cellStyle name="60% - Accent5 25 2" xfId="8727"/>
    <cellStyle name="60% - Accent5 25 2 2" xfId="8728"/>
    <cellStyle name="60% - Accent5 25 2 2 2" xfId="8729"/>
    <cellStyle name="60% - Accent5 25 2 2_Rate Case Accrual Accounts" xfId="28273"/>
    <cellStyle name="60% - Accent5 25 2 3" xfId="42142"/>
    <cellStyle name="60% - Accent5 25 2_Rate Case Accrual Accounts" xfId="28274"/>
    <cellStyle name="60% - Accent5 25 3" xfId="8730"/>
    <cellStyle name="60% - Accent5 25 3 2" xfId="8731"/>
    <cellStyle name="60% - Accent5 25 3 2 2" xfId="8732"/>
    <cellStyle name="60% - Accent5 25 3 2_Rate Case Accrual Accounts" xfId="28275"/>
    <cellStyle name="60% - Accent5 25 3 3" xfId="42143"/>
    <cellStyle name="60% - Accent5 25 3_Rate Case Accrual Accounts" xfId="28276"/>
    <cellStyle name="60% - Accent5 25 4" xfId="8733"/>
    <cellStyle name="60% - Accent5 25 4 2" xfId="8734"/>
    <cellStyle name="60% - Accent5 25 4_Rate Case Accrual Accounts" xfId="28277"/>
    <cellStyle name="60% - Accent5 25 5" xfId="42144"/>
    <cellStyle name="60% - Accent5 25_Rate Case Accrual Accounts" xfId="28278"/>
    <cellStyle name="60% - Accent5 26" xfId="8735"/>
    <cellStyle name="60% - Accent5 26 2" xfId="8736"/>
    <cellStyle name="60% - Accent5 26 2 2" xfId="8737"/>
    <cellStyle name="60% - Accent5 26 2 2 2" xfId="8738"/>
    <cellStyle name="60% - Accent5 26 2 2_Rate Case Accrual Accounts" xfId="28279"/>
    <cellStyle name="60% - Accent5 26 2 3" xfId="42145"/>
    <cellStyle name="60% - Accent5 26 2_Rate Case Accrual Accounts" xfId="28280"/>
    <cellStyle name="60% - Accent5 26 3" xfId="8739"/>
    <cellStyle name="60% - Accent5 26 3 2" xfId="8740"/>
    <cellStyle name="60% - Accent5 26 3_Rate Case Accrual Accounts" xfId="28281"/>
    <cellStyle name="60% - Accent5 26 4" xfId="8741"/>
    <cellStyle name="60% - Accent5 26 4 2" xfId="42146"/>
    <cellStyle name="60% - Accent5 26 5" xfId="42147"/>
    <cellStyle name="60% - Accent5 26_Rate Case Accrual Accounts" xfId="28282"/>
    <cellStyle name="60% - Accent5 27" xfId="8742"/>
    <cellStyle name="60% - Accent5 27 2" xfId="8743"/>
    <cellStyle name="60% - Accent5 27 2 2" xfId="8744"/>
    <cellStyle name="60% - Accent5 27 2 2 2" xfId="8745"/>
    <cellStyle name="60% - Accent5 27 2 2_Rate Case Accrual Accounts" xfId="28283"/>
    <cellStyle name="60% - Accent5 27 2 3" xfId="42148"/>
    <cellStyle name="60% - Accent5 27 2_Rate Case Accrual Accounts" xfId="28284"/>
    <cellStyle name="60% - Accent5 27 3" xfId="8746"/>
    <cellStyle name="60% - Accent5 27 3 2" xfId="8747"/>
    <cellStyle name="60% - Accent5 27 3_Rate Case Accrual Accounts" xfId="28285"/>
    <cellStyle name="60% - Accent5 27 4" xfId="42149"/>
    <cellStyle name="60% - Accent5 27_Rate Case Accrual Accounts" xfId="28286"/>
    <cellStyle name="60% - Accent5 28" xfId="8748"/>
    <cellStyle name="60% - Accent5 28 2" xfId="8749"/>
    <cellStyle name="60% - Accent5 28 2 2" xfId="8750"/>
    <cellStyle name="60% - Accent5 28 2_Rate Case Accrual Accounts" xfId="28287"/>
    <cellStyle name="60% - Accent5 28 3" xfId="42150"/>
    <cellStyle name="60% - Accent5 28_Rate Case Accrual Accounts" xfId="28288"/>
    <cellStyle name="60% - Accent5 29" xfId="8751"/>
    <cellStyle name="60% - Accent5 29 2" xfId="8752"/>
    <cellStyle name="60% - Accent5 29 2 2" xfId="8753"/>
    <cellStyle name="60% - Accent5 29 2_Rate Case Accrual Accounts" xfId="28289"/>
    <cellStyle name="60% - Accent5 29 3" xfId="42151"/>
    <cellStyle name="60% - Accent5 29_Rate Case Accrual Accounts" xfId="28290"/>
    <cellStyle name="60% - Accent5 3" xfId="8754"/>
    <cellStyle name="60% - Accent5 3 2" xfId="8755"/>
    <cellStyle name="60% - Accent5 3 2 2" xfId="8756"/>
    <cellStyle name="60% - Accent5 3 2 2 2" xfId="8757"/>
    <cellStyle name="60% - Accent5 3 2 2 2 2" xfId="8758"/>
    <cellStyle name="60% - Accent5 3 2 2 2_Rate Case Accrual Accounts" xfId="28291"/>
    <cellStyle name="60% - Accent5 3 2 2 3" xfId="42152"/>
    <cellStyle name="60% - Accent5 3 2 2_Rate Case Accrual Accounts" xfId="28292"/>
    <cellStyle name="60% - Accent5 3 2 3" xfId="8759"/>
    <cellStyle name="60% - Accent5 3 2 3 2" xfId="8760"/>
    <cellStyle name="60% - Accent5 3 2 3 2 2" xfId="8761"/>
    <cellStyle name="60% - Accent5 3 2 3 2_Rate Case Accrual Accounts" xfId="28293"/>
    <cellStyle name="60% - Accent5 3 2 3 3" xfId="42153"/>
    <cellStyle name="60% - Accent5 3 2 3_Rate Case Accrual Accounts" xfId="28294"/>
    <cellStyle name="60% - Accent5 3 2 4" xfId="8762"/>
    <cellStyle name="60% - Accent5 3 2 4 2" xfId="8763"/>
    <cellStyle name="60% - Accent5 3 2 4_Rate Case Accrual Accounts" xfId="28295"/>
    <cellStyle name="60% - Accent5 3 2 5" xfId="42154"/>
    <cellStyle name="60% - Accent5 3 2_Rate Case Accrual Accounts" xfId="28296"/>
    <cellStyle name="60% - Accent5 3 3" xfId="8764"/>
    <cellStyle name="60% - Accent5 3 3 2" xfId="8765"/>
    <cellStyle name="60% - Accent5 3 3 2 2" xfId="8766"/>
    <cellStyle name="60% - Accent5 3 3 2_Rate Case Accrual Accounts" xfId="28297"/>
    <cellStyle name="60% - Accent5 3 3 3" xfId="42155"/>
    <cellStyle name="60% - Accent5 3 3_Rate Case Accrual Accounts" xfId="28298"/>
    <cellStyle name="60% - Accent5 3 4" xfId="8767"/>
    <cellStyle name="60% - Accent5 3 4 2" xfId="8768"/>
    <cellStyle name="60% - Accent5 3 4_Rate Case Accrual Accounts" xfId="28299"/>
    <cellStyle name="60% - Accent5 3 5" xfId="8769"/>
    <cellStyle name="60% - Accent5 3 5 2" xfId="42156"/>
    <cellStyle name="60% - Accent5 3_Rate Case Accrual Accounts" xfId="28300"/>
    <cellStyle name="60% - Accent5 30" xfId="8770"/>
    <cellStyle name="60% - Accent5 30 2" xfId="8771"/>
    <cellStyle name="60% - Accent5 30 2 2" xfId="8772"/>
    <cellStyle name="60% - Accent5 30 2_Rate Case Accrual Accounts" xfId="28301"/>
    <cellStyle name="60% - Accent5 30 3" xfId="42157"/>
    <cellStyle name="60% - Accent5 30_Rate Case Accrual Accounts" xfId="28302"/>
    <cellStyle name="60% - Accent5 31" xfId="8773"/>
    <cellStyle name="60% - Accent5 31 2" xfId="8774"/>
    <cellStyle name="60% - Accent5 31 2 2" xfId="8775"/>
    <cellStyle name="60% - Accent5 31 2_Rate Case Accrual Accounts" xfId="28303"/>
    <cellStyle name="60% - Accent5 31 3" xfId="42158"/>
    <cellStyle name="60% - Accent5 31_Rate Case Accrual Accounts" xfId="28304"/>
    <cellStyle name="60% - Accent5 32" xfId="8776"/>
    <cellStyle name="60% - Accent5 32 2" xfId="8777"/>
    <cellStyle name="60% - Accent5 32 2 2" xfId="8778"/>
    <cellStyle name="60% - Accent5 32 2_Rate Case Accrual Accounts" xfId="28305"/>
    <cellStyle name="60% - Accent5 32 3" xfId="42159"/>
    <cellStyle name="60% - Accent5 32_Rate Case Accrual Accounts" xfId="28306"/>
    <cellStyle name="60% - Accent5 33" xfId="8779"/>
    <cellStyle name="60% - Accent5 33 2" xfId="8780"/>
    <cellStyle name="60% - Accent5 33 2 2" xfId="8781"/>
    <cellStyle name="60% - Accent5 33 2_Rate Case Accrual Accounts" xfId="28307"/>
    <cellStyle name="60% - Accent5 33 3" xfId="42160"/>
    <cellStyle name="60% - Accent5 33_Rate Case Accrual Accounts" xfId="28308"/>
    <cellStyle name="60% - Accent5 34" xfId="8782"/>
    <cellStyle name="60% - Accent5 34 2" xfId="8783"/>
    <cellStyle name="60% - Accent5 34 2 2" xfId="8784"/>
    <cellStyle name="60% - Accent5 34 2_Rate Case Accrual Accounts" xfId="28309"/>
    <cellStyle name="60% - Accent5 34 3" xfId="42161"/>
    <cellStyle name="60% - Accent5 34_Rate Case Accrual Accounts" xfId="28310"/>
    <cellStyle name="60% - Accent5 35" xfId="8785"/>
    <cellStyle name="60% - Accent5 35 2" xfId="8786"/>
    <cellStyle name="60% - Accent5 35 2 2" xfId="8787"/>
    <cellStyle name="60% - Accent5 35 2_Rate Case Accrual Accounts" xfId="28311"/>
    <cellStyle name="60% - Accent5 35 3" xfId="42162"/>
    <cellStyle name="60% - Accent5 35_Rate Case Accrual Accounts" xfId="28312"/>
    <cellStyle name="60% - Accent5 36" xfId="8788"/>
    <cellStyle name="60% - Accent5 36 2" xfId="8789"/>
    <cellStyle name="60% - Accent5 36 2 2" xfId="8790"/>
    <cellStyle name="60% - Accent5 36 2_Rate Case Accrual Accounts" xfId="28313"/>
    <cellStyle name="60% - Accent5 36 3" xfId="42163"/>
    <cellStyle name="60% - Accent5 36_Rate Case Accrual Accounts" xfId="28314"/>
    <cellStyle name="60% - Accent5 37" xfId="8791"/>
    <cellStyle name="60% - Accent5 37 2" xfId="8792"/>
    <cellStyle name="60% - Accent5 37 2 2" xfId="8793"/>
    <cellStyle name="60% - Accent5 37 2_Rate Case Accrual Accounts" xfId="28315"/>
    <cellStyle name="60% - Accent5 37 3" xfId="42164"/>
    <cellStyle name="60% - Accent5 37_Rate Case Accrual Accounts" xfId="28316"/>
    <cellStyle name="60% - Accent5 38" xfId="8794"/>
    <cellStyle name="60% - Accent5 38 2" xfId="8795"/>
    <cellStyle name="60% - Accent5 38 2 2" xfId="8796"/>
    <cellStyle name="60% - Accent5 38 2_Rate Case Accrual Accounts" xfId="28317"/>
    <cellStyle name="60% - Accent5 38 3" xfId="42165"/>
    <cellStyle name="60% - Accent5 38_Rate Case Accrual Accounts" xfId="28318"/>
    <cellStyle name="60% - Accent5 39" xfId="8797"/>
    <cellStyle name="60% - Accent5 39 2" xfId="8798"/>
    <cellStyle name="60% - Accent5 39 2 2" xfId="8799"/>
    <cellStyle name="60% - Accent5 39 2_Rate Case Accrual Accounts" xfId="28319"/>
    <cellStyle name="60% - Accent5 39 3" xfId="42166"/>
    <cellStyle name="60% - Accent5 39_Rate Case Accrual Accounts" xfId="28320"/>
    <cellStyle name="60% - Accent5 4" xfId="8800"/>
    <cellStyle name="60% - Accent5 4 2" xfId="8801"/>
    <cellStyle name="60% - Accent5 4 2 2" xfId="8802"/>
    <cellStyle name="60% - Accent5 4 2 2 2" xfId="8803"/>
    <cellStyle name="60% - Accent5 4 2 2 2 2" xfId="8804"/>
    <cellStyle name="60% - Accent5 4 2 2 2_Rate Case Accrual Accounts" xfId="28321"/>
    <cellStyle name="60% - Accent5 4 2 2 3" xfId="42167"/>
    <cellStyle name="60% - Accent5 4 2 2_Rate Case Accrual Accounts" xfId="28322"/>
    <cellStyle name="60% - Accent5 4 2 3" xfId="8805"/>
    <cellStyle name="60% - Accent5 4 2 3 2" xfId="8806"/>
    <cellStyle name="60% - Accent5 4 2 3 2 2" xfId="8807"/>
    <cellStyle name="60% - Accent5 4 2 3 2_Rate Case Accrual Accounts" xfId="28323"/>
    <cellStyle name="60% - Accent5 4 2 3 3" xfId="42168"/>
    <cellStyle name="60% - Accent5 4 2 3_Rate Case Accrual Accounts" xfId="28324"/>
    <cellStyle name="60% - Accent5 4 2 4" xfId="8808"/>
    <cellStyle name="60% - Accent5 4 2 4 2" xfId="8809"/>
    <cellStyle name="60% - Accent5 4 2 4_Rate Case Accrual Accounts" xfId="28325"/>
    <cellStyle name="60% - Accent5 4 2 5" xfId="42169"/>
    <cellStyle name="60% - Accent5 4 2_Rate Case Accrual Accounts" xfId="28326"/>
    <cellStyle name="60% - Accent5 4 3" xfId="8810"/>
    <cellStyle name="60% - Accent5 4 3 2" xfId="8811"/>
    <cellStyle name="60% - Accent5 4 3 2 2" xfId="8812"/>
    <cellStyle name="60% - Accent5 4 3 2_Rate Case Accrual Accounts" xfId="28327"/>
    <cellStyle name="60% - Accent5 4 3 3" xfId="42170"/>
    <cellStyle name="60% - Accent5 4 3_Rate Case Accrual Accounts" xfId="28328"/>
    <cellStyle name="60% - Accent5 4 4" xfId="8813"/>
    <cellStyle name="60% - Accent5 4 4 2" xfId="8814"/>
    <cellStyle name="60% - Accent5 4 4_Rate Case Accrual Accounts" xfId="28329"/>
    <cellStyle name="60% - Accent5 4 5" xfId="42171"/>
    <cellStyle name="60% - Accent5 4_Rate Case Accrual Accounts" xfId="28330"/>
    <cellStyle name="60% - Accent5 40" xfId="8815"/>
    <cellStyle name="60% - Accent5 40 2" xfId="8816"/>
    <cellStyle name="60% - Accent5 40 2 2" xfId="8817"/>
    <cellStyle name="60% - Accent5 40 2_Rate Case Accrual Accounts" xfId="28331"/>
    <cellStyle name="60% - Accent5 40 3" xfId="42172"/>
    <cellStyle name="60% - Accent5 40_Rate Case Accrual Accounts" xfId="28332"/>
    <cellStyle name="60% - Accent5 41" xfId="8818"/>
    <cellStyle name="60% - Accent5 41 2" xfId="8819"/>
    <cellStyle name="60% - Accent5 41 2 2" xfId="8820"/>
    <cellStyle name="60% - Accent5 41 2_Rate Case Accrual Accounts" xfId="28333"/>
    <cellStyle name="60% - Accent5 41 3" xfId="42173"/>
    <cellStyle name="60% - Accent5 41_Rate Case Accrual Accounts" xfId="28334"/>
    <cellStyle name="60% - Accent5 42" xfId="8821"/>
    <cellStyle name="60% - Accent5 42 2" xfId="8822"/>
    <cellStyle name="60% - Accent5 42 2 2" xfId="8823"/>
    <cellStyle name="60% - Accent5 42 2_Rate Case Accrual Accounts" xfId="28335"/>
    <cellStyle name="60% - Accent5 42 3" xfId="42174"/>
    <cellStyle name="60% - Accent5 42_Rate Case Accrual Accounts" xfId="28336"/>
    <cellStyle name="60% - Accent5 43" xfId="8824"/>
    <cellStyle name="60% - Accent5 43 2" xfId="8825"/>
    <cellStyle name="60% - Accent5 43 2 2" xfId="8826"/>
    <cellStyle name="60% - Accent5 43 2_Rate Case Accrual Accounts" xfId="28337"/>
    <cellStyle name="60% - Accent5 43 3" xfId="42175"/>
    <cellStyle name="60% - Accent5 43_Rate Case Accrual Accounts" xfId="28338"/>
    <cellStyle name="60% - Accent5 44" xfId="8827"/>
    <cellStyle name="60% - Accent5 44 2" xfId="8828"/>
    <cellStyle name="60% - Accent5 44 2 2" xfId="8829"/>
    <cellStyle name="60% - Accent5 44 2_Rate Case Accrual Accounts" xfId="28339"/>
    <cellStyle name="60% - Accent5 44 3" xfId="42176"/>
    <cellStyle name="60% - Accent5 44_Rate Case Accrual Accounts" xfId="28340"/>
    <cellStyle name="60% - Accent5 45" xfId="8830"/>
    <cellStyle name="60% - Accent5 45 2" xfId="8831"/>
    <cellStyle name="60% - Accent5 45 2 2" xfId="8832"/>
    <cellStyle name="60% - Accent5 45 2_Rate Case Accrual Accounts" xfId="28341"/>
    <cellStyle name="60% - Accent5 45 3" xfId="42177"/>
    <cellStyle name="60% - Accent5 45_Rate Case Accrual Accounts" xfId="28342"/>
    <cellStyle name="60% - Accent5 46" xfId="8833"/>
    <cellStyle name="60% - Accent5 46 2" xfId="8834"/>
    <cellStyle name="60% - Accent5 46 2 2" xfId="8835"/>
    <cellStyle name="60% - Accent5 46 2_Rate Case Accrual Accounts" xfId="28343"/>
    <cellStyle name="60% - Accent5 46 3" xfId="42178"/>
    <cellStyle name="60% - Accent5 46_Rate Case Accrual Accounts" xfId="28344"/>
    <cellStyle name="60% - Accent5 47" xfId="8836"/>
    <cellStyle name="60% - Accent5 47 2" xfId="8837"/>
    <cellStyle name="60% - Accent5 47 2 2" xfId="8838"/>
    <cellStyle name="60% - Accent5 47 2_Rate Case Accrual Accounts" xfId="28345"/>
    <cellStyle name="60% - Accent5 47 3" xfId="42179"/>
    <cellStyle name="60% - Accent5 47_Rate Case Accrual Accounts" xfId="28346"/>
    <cellStyle name="60% - Accent5 48" xfId="8839"/>
    <cellStyle name="60% - Accent5 48 2" xfId="8840"/>
    <cellStyle name="60% - Accent5 48 2 2" xfId="8841"/>
    <cellStyle name="60% - Accent5 48 2_Rate Case Accrual Accounts" xfId="28347"/>
    <cellStyle name="60% - Accent5 48 3" xfId="42180"/>
    <cellStyle name="60% - Accent5 48_Rate Case Accrual Accounts" xfId="28348"/>
    <cellStyle name="60% - Accent5 49" xfId="8842"/>
    <cellStyle name="60% - Accent5 49 2" xfId="8843"/>
    <cellStyle name="60% - Accent5 49 2 2" xfId="8844"/>
    <cellStyle name="60% - Accent5 49 2_Rate Case Accrual Accounts" xfId="28349"/>
    <cellStyle name="60% - Accent5 49 3" xfId="42181"/>
    <cellStyle name="60% - Accent5 49_Rate Case Accrual Accounts" xfId="28350"/>
    <cellStyle name="60% - Accent5 5" xfId="8845"/>
    <cellStyle name="60% - Accent5 5 2" xfId="8846"/>
    <cellStyle name="60% - Accent5 5 2 2" xfId="8847"/>
    <cellStyle name="60% - Accent5 5 2 2 2" xfId="8848"/>
    <cellStyle name="60% - Accent5 5 2 2 2 2" xfId="8849"/>
    <cellStyle name="60% - Accent5 5 2 2 2_Rate Case Accrual Accounts" xfId="28351"/>
    <cellStyle name="60% - Accent5 5 2 2 3" xfId="42182"/>
    <cellStyle name="60% - Accent5 5 2 2_Rate Case Accrual Accounts" xfId="28352"/>
    <cellStyle name="60% - Accent5 5 2 3" xfId="8850"/>
    <cellStyle name="60% - Accent5 5 2 3 2" xfId="8851"/>
    <cellStyle name="60% - Accent5 5 2 3 2 2" xfId="8852"/>
    <cellStyle name="60% - Accent5 5 2 3 2_Rate Case Accrual Accounts" xfId="28353"/>
    <cellStyle name="60% - Accent5 5 2 3 3" xfId="42183"/>
    <cellStyle name="60% - Accent5 5 2 3_Rate Case Accrual Accounts" xfId="28354"/>
    <cellStyle name="60% - Accent5 5 2 4" xfId="8853"/>
    <cellStyle name="60% - Accent5 5 2 4 2" xfId="8854"/>
    <cellStyle name="60% - Accent5 5 2 4_Rate Case Accrual Accounts" xfId="28355"/>
    <cellStyle name="60% - Accent5 5 2 5" xfId="42184"/>
    <cellStyle name="60% - Accent5 5 2_Rate Case Accrual Accounts" xfId="28356"/>
    <cellStyle name="60% - Accent5 5 3" xfId="8855"/>
    <cellStyle name="60% - Accent5 5 3 2" xfId="8856"/>
    <cellStyle name="60% - Accent5 5 3 2 2" xfId="8857"/>
    <cellStyle name="60% - Accent5 5 3 2_Rate Case Accrual Accounts" xfId="28357"/>
    <cellStyle name="60% - Accent5 5 3 3" xfId="42185"/>
    <cellStyle name="60% - Accent5 5 3_Rate Case Accrual Accounts" xfId="28358"/>
    <cellStyle name="60% - Accent5 5 4" xfId="8858"/>
    <cellStyle name="60% - Accent5 5 4 2" xfId="8859"/>
    <cellStyle name="60% - Accent5 5 4_Rate Case Accrual Accounts" xfId="28359"/>
    <cellStyle name="60% - Accent5 5 5" xfId="42186"/>
    <cellStyle name="60% - Accent5 5_Rate Case Accrual Accounts" xfId="28360"/>
    <cellStyle name="60% - Accent5 50" xfId="8860"/>
    <cellStyle name="60% - Accent5 50 2" xfId="8861"/>
    <cellStyle name="60% - Accent5 50 2 2" xfId="8862"/>
    <cellStyle name="60% - Accent5 50 2_Rate Case Accrual Accounts" xfId="28361"/>
    <cellStyle name="60% - Accent5 50 3" xfId="42187"/>
    <cellStyle name="60% - Accent5 50_Rate Case Accrual Accounts" xfId="28362"/>
    <cellStyle name="60% - Accent5 51" xfId="8863"/>
    <cellStyle name="60% - Accent5 51 2" xfId="8864"/>
    <cellStyle name="60% - Accent5 51 2 2" xfId="8865"/>
    <cellStyle name="60% - Accent5 51 2_Rate Case Accrual Accounts" xfId="28363"/>
    <cellStyle name="60% - Accent5 51 3" xfId="42188"/>
    <cellStyle name="60% - Accent5 51_Rate Case Accrual Accounts" xfId="28364"/>
    <cellStyle name="60% - Accent5 52" xfId="8866"/>
    <cellStyle name="60% - Accent5 52 2" xfId="8867"/>
    <cellStyle name="60% - Accent5 52 2 2" xfId="8868"/>
    <cellStyle name="60% - Accent5 52 2_Rate Case Accrual Accounts" xfId="28365"/>
    <cellStyle name="60% - Accent5 52 3" xfId="42189"/>
    <cellStyle name="60% - Accent5 52_Rate Case Accrual Accounts" xfId="28366"/>
    <cellStyle name="60% - Accent5 53" xfId="8869"/>
    <cellStyle name="60% - Accent5 53 2" xfId="8870"/>
    <cellStyle name="60% - Accent5 53 2 2" xfId="8871"/>
    <cellStyle name="60% - Accent5 53 2_Rate Case Accrual Accounts" xfId="28367"/>
    <cellStyle name="60% - Accent5 53 3" xfId="42190"/>
    <cellStyle name="60% - Accent5 53_Rate Case Accrual Accounts" xfId="28368"/>
    <cellStyle name="60% - Accent5 54" xfId="8872"/>
    <cellStyle name="60% - Accent5 54 2" xfId="8873"/>
    <cellStyle name="60% - Accent5 54 2 2" xfId="8874"/>
    <cellStyle name="60% - Accent5 54 2_Rate Case Accrual Accounts" xfId="28369"/>
    <cellStyle name="60% - Accent5 54 3" xfId="42191"/>
    <cellStyle name="60% - Accent5 54_Rate Case Accrual Accounts" xfId="28370"/>
    <cellStyle name="60% - Accent5 55" xfId="8875"/>
    <cellStyle name="60% - Accent5 55 2" xfId="8876"/>
    <cellStyle name="60% - Accent5 55 2 2" xfId="8877"/>
    <cellStyle name="60% - Accent5 55 2_Rate Case Accrual Accounts" xfId="28371"/>
    <cellStyle name="60% - Accent5 55 3" xfId="42192"/>
    <cellStyle name="60% - Accent5 55_Rate Case Accrual Accounts" xfId="28372"/>
    <cellStyle name="60% - Accent5 56" xfId="8878"/>
    <cellStyle name="60% - Accent5 56 2" xfId="8879"/>
    <cellStyle name="60% - Accent5 56 2 2" xfId="8880"/>
    <cellStyle name="60% - Accent5 56 2_Rate Case Accrual Accounts" xfId="28373"/>
    <cellStyle name="60% - Accent5 56 3" xfId="42193"/>
    <cellStyle name="60% - Accent5 56_Rate Case Accrual Accounts" xfId="28374"/>
    <cellStyle name="60% - Accent5 57" xfId="8881"/>
    <cellStyle name="60% - Accent5 57 2" xfId="8882"/>
    <cellStyle name="60% - Accent5 57 2 2" xfId="8883"/>
    <cellStyle name="60% - Accent5 57 2_Rate Case Accrual Accounts" xfId="28375"/>
    <cellStyle name="60% - Accent5 57 3" xfId="42194"/>
    <cellStyle name="60% - Accent5 57_Rate Case Accrual Accounts" xfId="28376"/>
    <cellStyle name="60% - Accent5 58" xfId="8884"/>
    <cellStyle name="60% - Accent5 58 2" xfId="8885"/>
    <cellStyle name="60% - Accent5 58 2 2" xfId="8886"/>
    <cellStyle name="60% - Accent5 58 2_Rate Case Accrual Accounts" xfId="28377"/>
    <cellStyle name="60% - Accent5 58 3" xfId="42195"/>
    <cellStyle name="60% - Accent5 58_Rate Case Accrual Accounts" xfId="28378"/>
    <cellStyle name="60% - Accent5 59" xfId="8887"/>
    <cellStyle name="60% - Accent5 59 2" xfId="8888"/>
    <cellStyle name="60% - Accent5 59 2 2" xfId="8889"/>
    <cellStyle name="60% - Accent5 59 2_Rate Case Accrual Accounts" xfId="28379"/>
    <cellStyle name="60% - Accent5 59 3" xfId="42196"/>
    <cellStyle name="60% - Accent5 59_Rate Case Accrual Accounts" xfId="28380"/>
    <cellStyle name="60% - Accent5 6" xfId="8890"/>
    <cellStyle name="60% - Accent5 6 2" xfId="8891"/>
    <cellStyle name="60% - Accent5 6 2 2" xfId="8892"/>
    <cellStyle name="60% - Accent5 6 2 2 2" xfId="8893"/>
    <cellStyle name="60% - Accent5 6 2 2_Rate Case Accrual Accounts" xfId="28381"/>
    <cellStyle name="60% - Accent5 6 2 3" xfId="42197"/>
    <cellStyle name="60% - Accent5 6 2_Rate Case Accrual Accounts" xfId="28382"/>
    <cellStyle name="60% - Accent5 6 3" xfId="8894"/>
    <cellStyle name="60% - Accent5 6 3 2" xfId="8895"/>
    <cellStyle name="60% - Accent5 6 3 2 2" xfId="8896"/>
    <cellStyle name="60% - Accent5 6 3 2_Rate Case Accrual Accounts" xfId="28383"/>
    <cellStyle name="60% - Accent5 6 3 3" xfId="42198"/>
    <cellStyle name="60% - Accent5 6 3_Rate Case Accrual Accounts" xfId="28384"/>
    <cellStyle name="60% - Accent5 6 4" xfId="8897"/>
    <cellStyle name="60% - Accent5 6 4 2" xfId="8898"/>
    <cellStyle name="60% - Accent5 6 4_Rate Case Accrual Accounts" xfId="28385"/>
    <cellStyle name="60% - Accent5 6 5" xfId="42199"/>
    <cellStyle name="60% - Accent5 6_Rate Case Accrual Accounts" xfId="28386"/>
    <cellStyle name="60% - Accent5 60" xfId="8899"/>
    <cellStyle name="60% - Accent5 60 2" xfId="8900"/>
    <cellStyle name="60% - Accent5 60 2 2" xfId="8901"/>
    <cellStyle name="60% - Accent5 60 2_Rate Case Accrual Accounts" xfId="28387"/>
    <cellStyle name="60% - Accent5 60 3" xfId="42200"/>
    <cellStyle name="60% - Accent5 60_Rate Case Accrual Accounts" xfId="28388"/>
    <cellStyle name="60% - Accent5 61" xfId="8902"/>
    <cellStyle name="60% - Accent5 61 2" xfId="8903"/>
    <cellStyle name="60% - Accent5 61_Rate Case Accrual Accounts" xfId="28389"/>
    <cellStyle name="60% - Accent5 62" xfId="8904"/>
    <cellStyle name="60% - Accent5 62 2" xfId="8905"/>
    <cellStyle name="60% - Accent5 62_Rate Case Accrual Accounts" xfId="28390"/>
    <cellStyle name="60% - Accent5 63" xfId="8906"/>
    <cellStyle name="60% - Accent5 63 2" xfId="42201"/>
    <cellStyle name="60% - Accent5 64" xfId="8907"/>
    <cellStyle name="60% - Accent5 64 2" xfId="42202"/>
    <cellStyle name="60% - Accent5 65" xfId="8908"/>
    <cellStyle name="60% - Accent5 65 2" xfId="42203"/>
    <cellStyle name="60% - Accent5 66" xfId="8909"/>
    <cellStyle name="60% - Accent5 66 2" xfId="42204"/>
    <cellStyle name="60% - Accent5 67" xfId="8910"/>
    <cellStyle name="60% - Accent5 67 2" xfId="42205"/>
    <cellStyle name="60% - Accent5 68" xfId="8911"/>
    <cellStyle name="60% - Accent5 68 2" xfId="42206"/>
    <cellStyle name="60% - Accent5 69" xfId="8912"/>
    <cellStyle name="60% - Accent5 69 2" xfId="42207"/>
    <cellStyle name="60% - Accent5 7" xfId="8913"/>
    <cellStyle name="60% - Accent5 7 2" xfId="8914"/>
    <cellStyle name="60% - Accent5 7 2 2" xfId="8915"/>
    <cellStyle name="60% - Accent5 7 2 2 2" xfId="8916"/>
    <cellStyle name="60% - Accent5 7 2 2_Rate Case Accrual Accounts" xfId="28391"/>
    <cellStyle name="60% - Accent5 7 2 3" xfId="42208"/>
    <cellStyle name="60% - Accent5 7 2_Rate Case Accrual Accounts" xfId="28392"/>
    <cellStyle name="60% - Accent5 7 3" xfId="8917"/>
    <cellStyle name="60% - Accent5 7 3 2" xfId="8918"/>
    <cellStyle name="60% - Accent5 7 3 2 2" xfId="8919"/>
    <cellStyle name="60% - Accent5 7 3 2_Rate Case Accrual Accounts" xfId="28393"/>
    <cellStyle name="60% - Accent5 7 3 3" xfId="42209"/>
    <cellStyle name="60% - Accent5 7 3_Rate Case Accrual Accounts" xfId="28394"/>
    <cellStyle name="60% - Accent5 7 4" xfId="8920"/>
    <cellStyle name="60% - Accent5 7 4 2" xfId="8921"/>
    <cellStyle name="60% - Accent5 7 4_Rate Case Accrual Accounts" xfId="28395"/>
    <cellStyle name="60% - Accent5 7 5" xfId="42210"/>
    <cellStyle name="60% - Accent5 7_Rate Case Accrual Accounts" xfId="28396"/>
    <cellStyle name="60% - Accent5 70" xfId="8922"/>
    <cellStyle name="60% - Accent5 70 2" xfId="42211"/>
    <cellStyle name="60% - Accent5 71" xfId="8923"/>
    <cellStyle name="60% - Accent5 71 2" xfId="42212"/>
    <cellStyle name="60% - Accent5 72" xfId="8924"/>
    <cellStyle name="60% - Accent5 72 2" xfId="42213"/>
    <cellStyle name="60% - Accent5 73" xfId="8925"/>
    <cellStyle name="60% - Accent5 73 2" xfId="42214"/>
    <cellStyle name="60% - Accent5 74" xfId="8926"/>
    <cellStyle name="60% - Accent5 74 2" xfId="42215"/>
    <cellStyle name="60% - Accent5 75" xfId="8927"/>
    <cellStyle name="60% - Accent5 75 2" xfId="42216"/>
    <cellStyle name="60% - Accent5 76" xfId="8928"/>
    <cellStyle name="60% - Accent5 76 2" xfId="42217"/>
    <cellStyle name="60% - Accent5 77" xfId="34"/>
    <cellStyle name="60% - Accent5 78" xfId="49123"/>
    <cellStyle name="60% - Accent5 79" xfId="49160"/>
    <cellStyle name="60% - Accent5 8" xfId="8929"/>
    <cellStyle name="60% - Accent5 8 2" xfId="8930"/>
    <cellStyle name="60% - Accent5 8 2 2" xfId="8931"/>
    <cellStyle name="60% - Accent5 8 2 2 2" xfId="8932"/>
    <cellStyle name="60% - Accent5 8 2 2_Rate Case Accrual Accounts" xfId="28397"/>
    <cellStyle name="60% - Accent5 8 2 3" xfId="42218"/>
    <cellStyle name="60% - Accent5 8 2_Rate Case Accrual Accounts" xfId="28398"/>
    <cellStyle name="60% - Accent5 8 3" xfId="8933"/>
    <cellStyle name="60% - Accent5 8 3 2" xfId="8934"/>
    <cellStyle name="60% - Accent5 8 3 2 2" xfId="8935"/>
    <cellStyle name="60% - Accent5 8 3 2_Rate Case Accrual Accounts" xfId="28399"/>
    <cellStyle name="60% - Accent5 8 3 3" xfId="42219"/>
    <cellStyle name="60% - Accent5 8 3_Rate Case Accrual Accounts" xfId="28400"/>
    <cellStyle name="60% - Accent5 8 4" xfId="8936"/>
    <cellStyle name="60% - Accent5 8 4 2" xfId="8937"/>
    <cellStyle name="60% - Accent5 8 4_Rate Case Accrual Accounts" xfId="28401"/>
    <cellStyle name="60% - Accent5 8 5" xfId="42220"/>
    <cellStyle name="60% - Accent5 8_Rate Case Accrual Accounts" xfId="28402"/>
    <cellStyle name="60% - Accent5 9" xfId="8938"/>
    <cellStyle name="60% - Accent5 9 2" xfId="8939"/>
    <cellStyle name="60% - Accent5 9 2 2" xfId="8940"/>
    <cellStyle name="60% - Accent5 9 2 2 2" xfId="8941"/>
    <cellStyle name="60% - Accent5 9 2 2_Rate Case Accrual Accounts" xfId="28403"/>
    <cellStyle name="60% - Accent5 9 2 3" xfId="42221"/>
    <cellStyle name="60% - Accent5 9 2_Rate Case Accrual Accounts" xfId="28404"/>
    <cellStyle name="60% - Accent5 9 3" xfId="8942"/>
    <cellStyle name="60% - Accent5 9 3 2" xfId="8943"/>
    <cellStyle name="60% - Accent5 9 3 2 2" xfId="8944"/>
    <cellStyle name="60% - Accent5 9 3 2_Rate Case Accrual Accounts" xfId="28405"/>
    <cellStyle name="60% - Accent5 9 3 3" xfId="42222"/>
    <cellStyle name="60% - Accent5 9 3_Rate Case Accrual Accounts" xfId="28406"/>
    <cellStyle name="60% - Accent5 9 4" xfId="8945"/>
    <cellStyle name="60% - Accent5 9 4 2" xfId="8946"/>
    <cellStyle name="60% - Accent5 9 4_Rate Case Accrual Accounts" xfId="28407"/>
    <cellStyle name="60% - Accent5 9 5" xfId="42223"/>
    <cellStyle name="60% - Accent5 9_Rate Case Accrual Accounts" xfId="28408"/>
    <cellStyle name="60% - Accent6" xfId="49543" builtinId="52" customBuiltin="1"/>
    <cellStyle name="60% - Accent6 10" xfId="8947"/>
    <cellStyle name="60% - Accent6 10 2" xfId="8948"/>
    <cellStyle name="60% - Accent6 10 2 2" xfId="8949"/>
    <cellStyle name="60% - Accent6 10 2 2 2" xfId="8950"/>
    <cellStyle name="60% - Accent6 10 2 2_Rate Case Accrual Accounts" xfId="28409"/>
    <cellStyle name="60% - Accent6 10 2 3" xfId="42224"/>
    <cellStyle name="60% - Accent6 10 2_Rate Case Accrual Accounts" xfId="28410"/>
    <cellStyle name="60% - Accent6 10 3" xfId="8951"/>
    <cellStyle name="60% - Accent6 10 3 2" xfId="8952"/>
    <cellStyle name="60% - Accent6 10 3 2 2" xfId="8953"/>
    <cellStyle name="60% - Accent6 10 3 2_Rate Case Accrual Accounts" xfId="28411"/>
    <cellStyle name="60% - Accent6 10 3 3" xfId="42225"/>
    <cellStyle name="60% - Accent6 10 3_Rate Case Accrual Accounts" xfId="28412"/>
    <cellStyle name="60% - Accent6 10 4" xfId="8954"/>
    <cellStyle name="60% - Accent6 10 4 2" xfId="8955"/>
    <cellStyle name="60% - Accent6 10 4_Rate Case Accrual Accounts" xfId="28413"/>
    <cellStyle name="60% - Accent6 10 5" xfId="42226"/>
    <cellStyle name="60% - Accent6 10_Rate Case Accrual Accounts" xfId="28414"/>
    <cellStyle name="60% - Accent6 11" xfId="8956"/>
    <cellStyle name="60% - Accent6 11 2" xfId="8957"/>
    <cellStyle name="60% - Accent6 11 2 2" xfId="8958"/>
    <cellStyle name="60% - Accent6 11 2 2 2" xfId="8959"/>
    <cellStyle name="60% - Accent6 11 2 2_Rate Case Accrual Accounts" xfId="28415"/>
    <cellStyle name="60% - Accent6 11 2 3" xfId="42227"/>
    <cellStyle name="60% - Accent6 11 2_Rate Case Accrual Accounts" xfId="28416"/>
    <cellStyle name="60% - Accent6 11 3" xfId="8960"/>
    <cellStyle name="60% - Accent6 11 3 2" xfId="8961"/>
    <cellStyle name="60% - Accent6 11 3 2 2" xfId="8962"/>
    <cellStyle name="60% - Accent6 11 3 2_Rate Case Accrual Accounts" xfId="28417"/>
    <cellStyle name="60% - Accent6 11 3 3" xfId="42228"/>
    <cellStyle name="60% - Accent6 11 3_Rate Case Accrual Accounts" xfId="28418"/>
    <cellStyle name="60% - Accent6 11 4" xfId="8963"/>
    <cellStyle name="60% - Accent6 11 4 2" xfId="8964"/>
    <cellStyle name="60% - Accent6 11 4_Rate Case Accrual Accounts" xfId="28419"/>
    <cellStyle name="60% - Accent6 11 5" xfId="42229"/>
    <cellStyle name="60% - Accent6 11_Rate Case Accrual Accounts" xfId="28420"/>
    <cellStyle name="60% - Accent6 12" xfId="8965"/>
    <cellStyle name="60% - Accent6 12 2" xfId="8966"/>
    <cellStyle name="60% - Accent6 12 2 2" xfId="8967"/>
    <cellStyle name="60% - Accent6 12 2 2 2" xfId="8968"/>
    <cellStyle name="60% - Accent6 12 2 2_Rate Case Accrual Accounts" xfId="28421"/>
    <cellStyle name="60% - Accent6 12 2 3" xfId="42230"/>
    <cellStyle name="60% - Accent6 12 2_Rate Case Accrual Accounts" xfId="28422"/>
    <cellStyle name="60% - Accent6 12 3" xfId="8969"/>
    <cellStyle name="60% - Accent6 12 3 2" xfId="8970"/>
    <cellStyle name="60% - Accent6 12 3 2 2" xfId="8971"/>
    <cellStyle name="60% - Accent6 12 3 2_Rate Case Accrual Accounts" xfId="28423"/>
    <cellStyle name="60% - Accent6 12 3 3" xfId="42231"/>
    <cellStyle name="60% - Accent6 12 3_Rate Case Accrual Accounts" xfId="28424"/>
    <cellStyle name="60% - Accent6 12 4" xfId="8972"/>
    <cellStyle name="60% - Accent6 12 4 2" xfId="8973"/>
    <cellStyle name="60% - Accent6 12 4_Rate Case Accrual Accounts" xfId="28425"/>
    <cellStyle name="60% - Accent6 12 5" xfId="42232"/>
    <cellStyle name="60% - Accent6 12_Rate Case Accrual Accounts" xfId="28426"/>
    <cellStyle name="60% - Accent6 13" xfId="8974"/>
    <cellStyle name="60% - Accent6 13 2" xfId="8975"/>
    <cellStyle name="60% - Accent6 13 2 2" xfId="8976"/>
    <cellStyle name="60% - Accent6 13 2 2 2" xfId="8977"/>
    <cellStyle name="60% - Accent6 13 2 2_Rate Case Accrual Accounts" xfId="28427"/>
    <cellStyle name="60% - Accent6 13 2 3" xfId="42233"/>
    <cellStyle name="60% - Accent6 13 2_Rate Case Accrual Accounts" xfId="28428"/>
    <cellStyle name="60% - Accent6 13 3" xfId="8978"/>
    <cellStyle name="60% - Accent6 13 3 2" xfId="8979"/>
    <cellStyle name="60% - Accent6 13 3 2 2" xfId="8980"/>
    <cellStyle name="60% - Accent6 13 3 2_Rate Case Accrual Accounts" xfId="28429"/>
    <cellStyle name="60% - Accent6 13 3 3" xfId="42234"/>
    <cellStyle name="60% - Accent6 13 3_Rate Case Accrual Accounts" xfId="28430"/>
    <cellStyle name="60% - Accent6 13 4" xfId="8981"/>
    <cellStyle name="60% - Accent6 13 4 2" xfId="8982"/>
    <cellStyle name="60% - Accent6 13 4_Rate Case Accrual Accounts" xfId="28431"/>
    <cellStyle name="60% - Accent6 13 5" xfId="42235"/>
    <cellStyle name="60% - Accent6 13_Rate Case Accrual Accounts" xfId="28432"/>
    <cellStyle name="60% - Accent6 14" xfId="8983"/>
    <cellStyle name="60% - Accent6 14 2" xfId="8984"/>
    <cellStyle name="60% - Accent6 14 2 2" xfId="8985"/>
    <cellStyle name="60% - Accent6 14 2 2 2" xfId="8986"/>
    <cellStyle name="60% - Accent6 14 2 2_Rate Case Accrual Accounts" xfId="28433"/>
    <cellStyle name="60% - Accent6 14 2 3" xfId="42236"/>
    <cellStyle name="60% - Accent6 14 2_Rate Case Accrual Accounts" xfId="28434"/>
    <cellStyle name="60% - Accent6 14 3" xfId="8987"/>
    <cellStyle name="60% - Accent6 14 3 2" xfId="8988"/>
    <cellStyle name="60% - Accent6 14 3 2 2" xfId="8989"/>
    <cellStyle name="60% - Accent6 14 3 2_Rate Case Accrual Accounts" xfId="28435"/>
    <cellStyle name="60% - Accent6 14 3 3" xfId="42237"/>
    <cellStyle name="60% - Accent6 14 3_Rate Case Accrual Accounts" xfId="28436"/>
    <cellStyle name="60% - Accent6 14 4" xfId="8990"/>
    <cellStyle name="60% - Accent6 14 4 2" xfId="8991"/>
    <cellStyle name="60% - Accent6 14 4_Rate Case Accrual Accounts" xfId="28437"/>
    <cellStyle name="60% - Accent6 14 5" xfId="42238"/>
    <cellStyle name="60% - Accent6 14_Rate Case Accrual Accounts" xfId="28438"/>
    <cellStyle name="60% - Accent6 15" xfId="8992"/>
    <cellStyle name="60% - Accent6 15 2" xfId="8993"/>
    <cellStyle name="60% - Accent6 15 2 2" xfId="8994"/>
    <cellStyle name="60% - Accent6 15 2 2 2" xfId="8995"/>
    <cellStyle name="60% - Accent6 15 2 2_Rate Case Accrual Accounts" xfId="28439"/>
    <cellStyle name="60% - Accent6 15 2 3" xfId="42239"/>
    <cellStyle name="60% - Accent6 15 2_Rate Case Accrual Accounts" xfId="28440"/>
    <cellStyle name="60% - Accent6 15 3" xfId="8996"/>
    <cellStyle name="60% - Accent6 15 3 2" xfId="8997"/>
    <cellStyle name="60% - Accent6 15 3 2 2" xfId="8998"/>
    <cellStyle name="60% - Accent6 15 3 2_Rate Case Accrual Accounts" xfId="28441"/>
    <cellStyle name="60% - Accent6 15 3 3" xfId="42240"/>
    <cellStyle name="60% - Accent6 15 3_Rate Case Accrual Accounts" xfId="28442"/>
    <cellStyle name="60% - Accent6 15 4" xfId="8999"/>
    <cellStyle name="60% - Accent6 15 4 2" xfId="9000"/>
    <cellStyle name="60% - Accent6 15 4_Rate Case Accrual Accounts" xfId="28443"/>
    <cellStyle name="60% - Accent6 15 5" xfId="42241"/>
    <cellStyle name="60% - Accent6 15_Rate Case Accrual Accounts" xfId="28444"/>
    <cellStyle name="60% - Accent6 16" xfId="9001"/>
    <cellStyle name="60% - Accent6 16 2" xfId="9002"/>
    <cellStyle name="60% - Accent6 16 2 2" xfId="9003"/>
    <cellStyle name="60% - Accent6 16 2 2 2" xfId="9004"/>
    <cellStyle name="60% - Accent6 16 2 2_Rate Case Accrual Accounts" xfId="28445"/>
    <cellStyle name="60% - Accent6 16 2 3" xfId="42242"/>
    <cellStyle name="60% - Accent6 16 2_Rate Case Accrual Accounts" xfId="28446"/>
    <cellStyle name="60% - Accent6 16 3" xfId="9005"/>
    <cellStyle name="60% - Accent6 16 3 2" xfId="9006"/>
    <cellStyle name="60% - Accent6 16 3 2 2" xfId="9007"/>
    <cellStyle name="60% - Accent6 16 3 2_Rate Case Accrual Accounts" xfId="28447"/>
    <cellStyle name="60% - Accent6 16 3 3" xfId="42243"/>
    <cellStyle name="60% - Accent6 16 3_Rate Case Accrual Accounts" xfId="28448"/>
    <cellStyle name="60% - Accent6 16 4" xfId="9008"/>
    <cellStyle name="60% - Accent6 16 4 2" xfId="9009"/>
    <cellStyle name="60% - Accent6 16 4_Rate Case Accrual Accounts" xfId="28449"/>
    <cellStyle name="60% - Accent6 16 5" xfId="42244"/>
    <cellStyle name="60% - Accent6 16_Rate Case Accrual Accounts" xfId="28450"/>
    <cellStyle name="60% - Accent6 17" xfId="9010"/>
    <cellStyle name="60% - Accent6 17 2" xfId="9011"/>
    <cellStyle name="60% - Accent6 17 2 2" xfId="9012"/>
    <cellStyle name="60% - Accent6 17 2 2 2" xfId="9013"/>
    <cellStyle name="60% - Accent6 17 2 2_Rate Case Accrual Accounts" xfId="28451"/>
    <cellStyle name="60% - Accent6 17 2 3" xfId="42245"/>
    <cellStyle name="60% - Accent6 17 2_Rate Case Accrual Accounts" xfId="28452"/>
    <cellStyle name="60% - Accent6 17 3" xfId="9014"/>
    <cellStyle name="60% - Accent6 17 3 2" xfId="9015"/>
    <cellStyle name="60% - Accent6 17 3 2 2" xfId="9016"/>
    <cellStyle name="60% - Accent6 17 3 2_Rate Case Accrual Accounts" xfId="28453"/>
    <cellStyle name="60% - Accent6 17 3 3" xfId="42246"/>
    <cellStyle name="60% - Accent6 17 3_Rate Case Accrual Accounts" xfId="28454"/>
    <cellStyle name="60% - Accent6 17 4" xfId="9017"/>
    <cellStyle name="60% - Accent6 17 4 2" xfId="9018"/>
    <cellStyle name="60% - Accent6 17 4_Rate Case Accrual Accounts" xfId="28455"/>
    <cellStyle name="60% - Accent6 17 5" xfId="42247"/>
    <cellStyle name="60% - Accent6 17_Rate Case Accrual Accounts" xfId="28456"/>
    <cellStyle name="60% - Accent6 18" xfId="9019"/>
    <cellStyle name="60% - Accent6 18 2" xfId="9020"/>
    <cellStyle name="60% - Accent6 18 2 2" xfId="9021"/>
    <cellStyle name="60% - Accent6 18 2 2 2" xfId="9022"/>
    <cellStyle name="60% - Accent6 18 2 2_Rate Case Accrual Accounts" xfId="28457"/>
    <cellStyle name="60% - Accent6 18 2 3" xfId="42248"/>
    <cellStyle name="60% - Accent6 18 2_Rate Case Accrual Accounts" xfId="28458"/>
    <cellStyle name="60% - Accent6 18 3" xfId="9023"/>
    <cellStyle name="60% - Accent6 18 3 2" xfId="9024"/>
    <cellStyle name="60% - Accent6 18 3 2 2" xfId="9025"/>
    <cellStyle name="60% - Accent6 18 3 2_Rate Case Accrual Accounts" xfId="28459"/>
    <cellStyle name="60% - Accent6 18 3 3" xfId="42249"/>
    <cellStyle name="60% - Accent6 18 3_Rate Case Accrual Accounts" xfId="28460"/>
    <cellStyle name="60% - Accent6 18 4" xfId="9026"/>
    <cellStyle name="60% - Accent6 18 4 2" xfId="9027"/>
    <cellStyle name="60% - Accent6 18 4_Rate Case Accrual Accounts" xfId="28461"/>
    <cellStyle name="60% - Accent6 18 5" xfId="42250"/>
    <cellStyle name="60% - Accent6 18_Rate Case Accrual Accounts" xfId="28462"/>
    <cellStyle name="60% - Accent6 19" xfId="9028"/>
    <cellStyle name="60% - Accent6 19 2" xfId="9029"/>
    <cellStyle name="60% - Accent6 19 2 2" xfId="9030"/>
    <cellStyle name="60% - Accent6 19 2 2 2" xfId="9031"/>
    <cellStyle name="60% - Accent6 19 2 2_Rate Case Accrual Accounts" xfId="28463"/>
    <cellStyle name="60% - Accent6 19 2 3" xfId="42251"/>
    <cellStyle name="60% - Accent6 19 2_Rate Case Accrual Accounts" xfId="28464"/>
    <cellStyle name="60% - Accent6 19 3" xfId="9032"/>
    <cellStyle name="60% - Accent6 19 3 2" xfId="9033"/>
    <cellStyle name="60% - Accent6 19 3 2 2" xfId="9034"/>
    <cellStyle name="60% - Accent6 19 3 2_Rate Case Accrual Accounts" xfId="28465"/>
    <cellStyle name="60% - Accent6 19 3 3" xfId="42252"/>
    <cellStyle name="60% - Accent6 19 3_Rate Case Accrual Accounts" xfId="28466"/>
    <cellStyle name="60% - Accent6 19 4" xfId="9035"/>
    <cellStyle name="60% - Accent6 19 4 2" xfId="9036"/>
    <cellStyle name="60% - Accent6 19 4_Rate Case Accrual Accounts" xfId="28467"/>
    <cellStyle name="60% - Accent6 19 5" xfId="42253"/>
    <cellStyle name="60% - Accent6 19_Rate Case Accrual Accounts" xfId="28468"/>
    <cellStyle name="60% - Accent6 2" xfId="37"/>
    <cellStyle name="60% - Accent6 2 2" xfId="592"/>
    <cellStyle name="60% - Accent6 2 2 10" xfId="49390"/>
    <cellStyle name="60% - Accent6 2 2 2" xfId="9037"/>
    <cellStyle name="60% - Accent6 2 2 2 2" xfId="9038"/>
    <cellStyle name="60% - Accent6 2 2 2 2 2" xfId="9039"/>
    <cellStyle name="60% - Accent6 2 2 2 2_Rate Case Accrual Accounts" xfId="28469"/>
    <cellStyle name="60% - Accent6 2 2 2 3" xfId="42254"/>
    <cellStyle name="60% - Accent6 2 2 2_Rate Case Accrual Accounts" xfId="28470"/>
    <cellStyle name="60% - Accent6 2 2 3" xfId="9040"/>
    <cellStyle name="60% - Accent6 2 2 3 2" xfId="9041"/>
    <cellStyle name="60% - Accent6 2 2 3 2 2" xfId="9042"/>
    <cellStyle name="60% - Accent6 2 2 3 2_Rate Case Accrual Accounts" xfId="28471"/>
    <cellStyle name="60% - Accent6 2 2 3 3" xfId="42255"/>
    <cellStyle name="60% - Accent6 2 2 3_Rate Case Accrual Accounts" xfId="28472"/>
    <cellStyle name="60% - Accent6 2 2 4" xfId="9043"/>
    <cellStyle name="60% - Accent6 2 2 4 2" xfId="9044"/>
    <cellStyle name="60% - Accent6 2 2 4 2 2" xfId="9045"/>
    <cellStyle name="60% - Accent6 2 2 4 2_Rate Case Accrual Accounts" xfId="28473"/>
    <cellStyle name="60% - Accent6 2 2 4 3" xfId="42256"/>
    <cellStyle name="60% - Accent6 2 2 4_Rate Case Accrual Accounts" xfId="28474"/>
    <cellStyle name="60% - Accent6 2 2 5" xfId="9046"/>
    <cellStyle name="60% - Accent6 2 2 5 2" xfId="9047"/>
    <cellStyle name="60% - Accent6 2 2 5_Rate Case Accrual Accounts" xfId="28475"/>
    <cellStyle name="60% - Accent6 2 2 6" xfId="42257"/>
    <cellStyle name="60% - Accent6 2 2 7" xfId="49295"/>
    <cellStyle name="60% - Accent6 2 2 8" xfId="49377"/>
    <cellStyle name="60% - Accent6 2 2 9" xfId="49265"/>
    <cellStyle name="60% - Accent6 2 2_Basis Info" xfId="9048"/>
    <cellStyle name="60% - Accent6 2 3" xfId="443"/>
    <cellStyle name="60% - Accent6 2 3 2" xfId="9049"/>
    <cellStyle name="60% - Accent6 2 3 2 2" xfId="9050"/>
    <cellStyle name="60% - Accent6 2 3 2 2 2" xfId="9051"/>
    <cellStyle name="60% - Accent6 2 3 2 2_Rate Case Accrual Accounts" xfId="28476"/>
    <cellStyle name="60% - Accent6 2 3 2 3" xfId="42258"/>
    <cellStyle name="60% - Accent6 2 3 2_Rate Case Accrual Accounts" xfId="28477"/>
    <cellStyle name="60% - Accent6 2 3 3" xfId="9052"/>
    <cellStyle name="60% - Accent6 2 3 3 2" xfId="9053"/>
    <cellStyle name="60% - Accent6 2 3 3 2 2" xfId="9054"/>
    <cellStyle name="60% - Accent6 2 3 3 2_Rate Case Accrual Accounts" xfId="28478"/>
    <cellStyle name="60% - Accent6 2 3 3 3" xfId="42259"/>
    <cellStyle name="60% - Accent6 2 3 3_Rate Case Accrual Accounts" xfId="28479"/>
    <cellStyle name="60% - Accent6 2 3 4" xfId="9055"/>
    <cellStyle name="60% - Accent6 2 3 4 2" xfId="9056"/>
    <cellStyle name="60% - Accent6 2 3 4 2 2" xfId="9057"/>
    <cellStyle name="60% - Accent6 2 3 4 2_Rate Case Accrual Accounts" xfId="28480"/>
    <cellStyle name="60% - Accent6 2 3 4 3" xfId="42260"/>
    <cellStyle name="60% - Accent6 2 3 4_Rate Case Accrual Accounts" xfId="28481"/>
    <cellStyle name="60% - Accent6 2 3 5" xfId="9058"/>
    <cellStyle name="60% - Accent6 2 3 5 2" xfId="9059"/>
    <cellStyle name="60% - Accent6 2 3 5_Rate Case Accrual Accounts" xfId="28482"/>
    <cellStyle name="60% - Accent6 2 3 6" xfId="9060"/>
    <cellStyle name="60% - Accent6 2 3 6 2" xfId="9061"/>
    <cellStyle name="60% - Accent6 2 3 6_Rate Case Accrual Accounts" xfId="28483"/>
    <cellStyle name="60% - Accent6 2 3_Basis Info" xfId="9062"/>
    <cellStyle name="60% - Accent6 2 4" xfId="9063"/>
    <cellStyle name="60% - Accent6 2 4 2" xfId="9064"/>
    <cellStyle name="60% - Accent6 2 4 2 2" xfId="9065"/>
    <cellStyle name="60% - Accent6 2 4 2_Rate Case Accrual Accounts" xfId="28484"/>
    <cellStyle name="60% - Accent6 2 4 3" xfId="42261"/>
    <cellStyle name="60% - Accent6 2 4_Rate Case Accrual Accounts" xfId="28485"/>
    <cellStyle name="60% - Accent6 2 5" xfId="9066"/>
    <cellStyle name="60% - Accent6 2 5 2" xfId="9067"/>
    <cellStyle name="60% - Accent6 2 5_Rate Case Accrual Accounts" xfId="28486"/>
    <cellStyle name="60% - Accent6 2 6" xfId="9068"/>
    <cellStyle name="60% - Accent6 2 6 2" xfId="42262"/>
    <cellStyle name="60% - Accent6 2 7" xfId="9069"/>
    <cellStyle name="60% - Accent6 2 7 2" xfId="42263"/>
    <cellStyle name="60% - Accent6 2 8" xfId="42264"/>
    <cellStyle name="60% - Accent6 2_10-1 BS" xfId="9070"/>
    <cellStyle name="60% - Accent6 20" xfId="9071"/>
    <cellStyle name="60% - Accent6 20 2" xfId="9072"/>
    <cellStyle name="60% - Accent6 20 2 2" xfId="9073"/>
    <cellStyle name="60% - Accent6 20 2 2 2" xfId="9074"/>
    <cellStyle name="60% - Accent6 20 2 2_Rate Case Accrual Accounts" xfId="28487"/>
    <cellStyle name="60% - Accent6 20 2 3" xfId="42265"/>
    <cellStyle name="60% - Accent6 20 2_Rate Case Accrual Accounts" xfId="28488"/>
    <cellStyle name="60% - Accent6 20 3" xfId="9075"/>
    <cellStyle name="60% - Accent6 20 3 2" xfId="9076"/>
    <cellStyle name="60% - Accent6 20 3 2 2" xfId="9077"/>
    <cellStyle name="60% - Accent6 20 3 2_Rate Case Accrual Accounts" xfId="28489"/>
    <cellStyle name="60% - Accent6 20 3 3" xfId="42266"/>
    <cellStyle name="60% - Accent6 20 3_Rate Case Accrual Accounts" xfId="28490"/>
    <cellStyle name="60% - Accent6 20 4" xfId="9078"/>
    <cellStyle name="60% - Accent6 20 4 2" xfId="9079"/>
    <cellStyle name="60% - Accent6 20 4_Rate Case Accrual Accounts" xfId="28491"/>
    <cellStyle name="60% - Accent6 20 5" xfId="42267"/>
    <cellStyle name="60% - Accent6 20_Rate Case Accrual Accounts" xfId="28492"/>
    <cellStyle name="60% - Accent6 21" xfId="9080"/>
    <cellStyle name="60% - Accent6 21 2" xfId="9081"/>
    <cellStyle name="60% - Accent6 21 2 2" xfId="9082"/>
    <cellStyle name="60% - Accent6 21 2 2 2" xfId="9083"/>
    <cellStyle name="60% - Accent6 21 2 2_Rate Case Accrual Accounts" xfId="28493"/>
    <cellStyle name="60% - Accent6 21 2 3" xfId="42268"/>
    <cellStyle name="60% - Accent6 21 2_Rate Case Accrual Accounts" xfId="28494"/>
    <cellStyle name="60% - Accent6 21 3" xfId="9084"/>
    <cellStyle name="60% - Accent6 21 3 2" xfId="9085"/>
    <cellStyle name="60% - Accent6 21 3 2 2" xfId="9086"/>
    <cellStyle name="60% - Accent6 21 3 2_Rate Case Accrual Accounts" xfId="28495"/>
    <cellStyle name="60% - Accent6 21 3 3" xfId="42269"/>
    <cellStyle name="60% - Accent6 21 3_Rate Case Accrual Accounts" xfId="28496"/>
    <cellStyle name="60% - Accent6 21 4" xfId="9087"/>
    <cellStyle name="60% - Accent6 21 4 2" xfId="9088"/>
    <cellStyle name="60% - Accent6 21 4_Rate Case Accrual Accounts" xfId="28497"/>
    <cellStyle name="60% - Accent6 21 5" xfId="42270"/>
    <cellStyle name="60% - Accent6 21_Rate Case Accrual Accounts" xfId="28498"/>
    <cellStyle name="60% - Accent6 22" xfId="9089"/>
    <cellStyle name="60% - Accent6 22 2" xfId="9090"/>
    <cellStyle name="60% - Accent6 22 2 2" xfId="9091"/>
    <cellStyle name="60% - Accent6 22 2 2 2" xfId="9092"/>
    <cellStyle name="60% - Accent6 22 2 2_Rate Case Accrual Accounts" xfId="28499"/>
    <cellStyle name="60% - Accent6 22 2 3" xfId="42271"/>
    <cellStyle name="60% - Accent6 22 2_Rate Case Accrual Accounts" xfId="28500"/>
    <cellStyle name="60% - Accent6 22 3" xfId="9093"/>
    <cellStyle name="60% - Accent6 22 3 2" xfId="9094"/>
    <cellStyle name="60% - Accent6 22 3 2 2" xfId="9095"/>
    <cellStyle name="60% - Accent6 22 3 2_Rate Case Accrual Accounts" xfId="28501"/>
    <cellStyle name="60% - Accent6 22 3 3" xfId="42272"/>
    <cellStyle name="60% - Accent6 22 3_Rate Case Accrual Accounts" xfId="28502"/>
    <cellStyle name="60% - Accent6 22 4" xfId="9096"/>
    <cellStyle name="60% - Accent6 22 4 2" xfId="9097"/>
    <cellStyle name="60% - Accent6 22 4_Rate Case Accrual Accounts" xfId="28503"/>
    <cellStyle name="60% - Accent6 22 5" xfId="42273"/>
    <cellStyle name="60% - Accent6 22_Rate Case Accrual Accounts" xfId="28504"/>
    <cellStyle name="60% - Accent6 23" xfId="9098"/>
    <cellStyle name="60% - Accent6 23 2" xfId="9099"/>
    <cellStyle name="60% - Accent6 23 2 2" xfId="9100"/>
    <cellStyle name="60% - Accent6 23 2 2 2" xfId="9101"/>
    <cellStyle name="60% - Accent6 23 2 2_Rate Case Accrual Accounts" xfId="28505"/>
    <cellStyle name="60% - Accent6 23 2 3" xfId="42274"/>
    <cellStyle name="60% - Accent6 23 2_Rate Case Accrual Accounts" xfId="28506"/>
    <cellStyle name="60% - Accent6 23 3" xfId="9102"/>
    <cellStyle name="60% - Accent6 23 3 2" xfId="9103"/>
    <cellStyle name="60% - Accent6 23 3 2 2" xfId="9104"/>
    <cellStyle name="60% - Accent6 23 3 2_Rate Case Accrual Accounts" xfId="28507"/>
    <cellStyle name="60% - Accent6 23 3 3" xfId="42275"/>
    <cellStyle name="60% - Accent6 23 3_Rate Case Accrual Accounts" xfId="28508"/>
    <cellStyle name="60% - Accent6 23 4" xfId="9105"/>
    <cellStyle name="60% - Accent6 23 4 2" xfId="9106"/>
    <cellStyle name="60% - Accent6 23 4 2 2" xfId="9107"/>
    <cellStyle name="60% - Accent6 23 4 2_Rate Case Accrual Accounts" xfId="28509"/>
    <cellStyle name="60% - Accent6 23 4 3" xfId="42276"/>
    <cellStyle name="60% - Accent6 23 4_Rate Case Accrual Accounts" xfId="28510"/>
    <cellStyle name="60% - Accent6 23 5" xfId="9108"/>
    <cellStyle name="60% - Accent6 23 5 2" xfId="9109"/>
    <cellStyle name="60% - Accent6 23 5_Rate Case Accrual Accounts" xfId="28511"/>
    <cellStyle name="60% - Accent6 23 6" xfId="42277"/>
    <cellStyle name="60% - Accent6 23_Rate Case Accrual Accounts" xfId="28512"/>
    <cellStyle name="60% - Accent6 24" xfId="9110"/>
    <cellStyle name="60% - Accent6 24 2" xfId="9111"/>
    <cellStyle name="60% - Accent6 24 2 2" xfId="9112"/>
    <cellStyle name="60% - Accent6 24 2 2 2" xfId="9113"/>
    <cellStyle name="60% - Accent6 24 2 2 2 2" xfId="9114"/>
    <cellStyle name="60% - Accent6 24 2 2 2_Rate Case Accrual Accounts" xfId="28513"/>
    <cellStyle name="60% - Accent6 24 2 2 3" xfId="42278"/>
    <cellStyle name="60% - Accent6 24 2 2_Rate Case Accrual Accounts" xfId="28514"/>
    <cellStyle name="60% - Accent6 24 2 3" xfId="9115"/>
    <cellStyle name="60% - Accent6 24 2 3 2" xfId="9116"/>
    <cellStyle name="60% - Accent6 24 2 3_Rate Case Accrual Accounts" xfId="28515"/>
    <cellStyle name="60% - Accent6 24 2 4" xfId="9117"/>
    <cellStyle name="60% - Accent6 24 2 4 2" xfId="42279"/>
    <cellStyle name="60% - Accent6 24 2 5" xfId="42280"/>
    <cellStyle name="60% - Accent6 24 2_Rate Case Accrual Accounts" xfId="28516"/>
    <cellStyle name="60% - Accent6 24 3" xfId="9118"/>
    <cellStyle name="60% - Accent6 24 3 2" xfId="9119"/>
    <cellStyle name="60% - Accent6 24 3 2 2" xfId="9120"/>
    <cellStyle name="60% - Accent6 24 3 2_Rate Case Accrual Accounts" xfId="28517"/>
    <cellStyle name="60% - Accent6 24 3 3" xfId="42281"/>
    <cellStyle name="60% - Accent6 24 3_Rate Case Accrual Accounts" xfId="28518"/>
    <cellStyle name="60% - Accent6 24 4" xfId="9121"/>
    <cellStyle name="60% - Accent6 24 4 2" xfId="9122"/>
    <cellStyle name="60% - Accent6 24 4_Rate Case Accrual Accounts" xfId="28519"/>
    <cellStyle name="60% - Accent6 24 5" xfId="9123"/>
    <cellStyle name="60% - Accent6 24 5 2" xfId="9124"/>
    <cellStyle name="60% - Accent6 24 5_Rate Case Accrual Accounts" xfId="28520"/>
    <cellStyle name="60% - Accent6 24 6" xfId="42282"/>
    <cellStyle name="60% - Accent6 24_Basis Detail" xfId="9125"/>
    <cellStyle name="60% - Accent6 25" xfId="9126"/>
    <cellStyle name="60% - Accent6 25 2" xfId="9127"/>
    <cellStyle name="60% - Accent6 25 2 2" xfId="9128"/>
    <cellStyle name="60% - Accent6 25 2 2 2" xfId="9129"/>
    <cellStyle name="60% - Accent6 25 2 2_Rate Case Accrual Accounts" xfId="28521"/>
    <cellStyle name="60% - Accent6 25 2 3" xfId="42283"/>
    <cellStyle name="60% - Accent6 25 2_Rate Case Accrual Accounts" xfId="28522"/>
    <cellStyle name="60% - Accent6 25 3" xfId="9130"/>
    <cellStyle name="60% - Accent6 25 3 2" xfId="9131"/>
    <cellStyle name="60% - Accent6 25 3 2 2" xfId="9132"/>
    <cellStyle name="60% - Accent6 25 3 2_Rate Case Accrual Accounts" xfId="28523"/>
    <cellStyle name="60% - Accent6 25 3 3" xfId="42284"/>
    <cellStyle name="60% - Accent6 25 3_Rate Case Accrual Accounts" xfId="28524"/>
    <cellStyle name="60% - Accent6 25 4" xfId="9133"/>
    <cellStyle name="60% - Accent6 25 4 2" xfId="9134"/>
    <cellStyle name="60% - Accent6 25 4_Rate Case Accrual Accounts" xfId="28525"/>
    <cellStyle name="60% - Accent6 25 5" xfId="42285"/>
    <cellStyle name="60% - Accent6 25_Rate Case Accrual Accounts" xfId="28526"/>
    <cellStyle name="60% - Accent6 26" xfId="9135"/>
    <cellStyle name="60% - Accent6 26 2" xfId="9136"/>
    <cellStyle name="60% - Accent6 26 2 2" xfId="9137"/>
    <cellStyle name="60% - Accent6 26 2 2 2" xfId="9138"/>
    <cellStyle name="60% - Accent6 26 2 2_Rate Case Accrual Accounts" xfId="28527"/>
    <cellStyle name="60% - Accent6 26 2 3" xfId="42286"/>
    <cellStyle name="60% - Accent6 26 2_Rate Case Accrual Accounts" xfId="28528"/>
    <cellStyle name="60% - Accent6 26 3" xfId="9139"/>
    <cellStyle name="60% - Accent6 26 3 2" xfId="9140"/>
    <cellStyle name="60% - Accent6 26 3_Rate Case Accrual Accounts" xfId="28529"/>
    <cellStyle name="60% - Accent6 26 4" xfId="9141"/>
    <cellStyle name="60% - Accent6 26 4 2" xfId="42287"/>
    <cellStyle name="60% - Accent6 26 5" xfId="42288"/>
    <cellStyle name="60% - Accent6 26_Rate Case Accrual Accounts" xfId="28530"/>
    <cellStyle name="60% - Accent6 27" xfId="9142"/>
    <cellStyle name="60% - Accent6 27 2" xfId="9143"/>
    <cellStyle name="60% - Accent6 27 2 2" xfId="9144"/>
    <cellStyle name="60% - Accent6 27 2 2 2" xfId="9145"/>
    <cellStyle name="60% - Accent6 27 2 2_Rate Case Accrual Accounts" xfId="28531"/>
    <cellStyle name="60% - Accent6 27 2 3" xfId="42289"/>
    <cellStyle name="60% - Accent6 27 2_Rate Case Accrual Accounts" xfId="28532"/>
    <cellStyle name="60% - Accent6 27 3" xfId="9146"/>
    <cellStyle name="60% - Accent6 27 3 2" xfId="9147"/>
    <cellStyle name="60% - Accent6 27 3_Rate Case Accrual Accounts" xfId="28533"/>
    <cellStyle name="60% - Accent6 27 4" xfId="42290"/>
    <cellStyle name="60% - Accent6 27_Rate Case Accrual Accounts" xfId="28534"/>
    <cellStyle name="60% - Accent6 28" xfId="9148"/>
    <cellStyle name="60% - Accent6 28 2" xfId="9149"/>
    <cellStyle name="60% - Accent6 28 2 2" xfId="9150"/>
    <cellStyle name="60% - Accent6 28 2_Rate Case Accrual Accounts" xfId="28535"/>
    <cellStyle name="60% - Accent6 28 3" xfId="42291"/>
    <cellStyle name="60% - Accent6 28_Rate Case Accrual Accounts" xfId="28536"/>
    <cellStyle name="60% - Accent6 29" xfId="9151"/>
    <cellStyle name="60% - Accent6 29 2" xfId="9152"/>
    <cellStyle name="60% - Accent6 29 2 2" xfId="9153"/>
    <cellStyle name="60% - Accent6 29 2_Rate Case Accrual Accounts" xfId="28537"/>
    <cellStyle name="60% - Accent6 29 3" xfId="42292"/>
    <cellStyle name="60% - Accent6 29_Rate Case Accrual Accounts" xfId="28538"/>
    <cellStyle name="60% - Accent6 3" xfId="9154"/>
    <cellStyle name="60% - Accent6 3 2" xfId="9155"/>
    <cellStyle name="60% - Accent6 3 2 2" xfId="9156"/>
    <cellStyle name="60% - Accent6 3 2 2 2" xfId="9157"/>
    <cellStyle name="60% - Accent6 3 2 2 2 2" xfId="9158"/>
    <cellStyle name="60% - Accent6 3 2 2 2_Rate Case Accrual Accounts" xfId="28539"/>
    <cellStyle name="60% - Accent6 3 2 2 3" xfId="42293"/>
    <cellStyle name="60% - Accent6 3 2 2_Rate Case Accrual Accounts" xfId="28540"/>
    <cellStyle name="60% - Accent6 3 2 3" xfId="9159"/>
    <cellStyle name="60% - Accent6 3 2 3 2" xfId="9160"/>
    <cellStyle name="60% - Accent6 3 2 3 2 2" xfId="9161"/>
    <cellStyle name="60% - Accent6 3 2 3 2_Rate Case Accrual Accounts" xfId="28541"/>
    <cellStyle name="60% - Accent6 3 2 3 3" xfId="42294"/>
    <cellStyle name="60% - Accent6 3 2 3_Rate Case Accrual Accounts" xfId="28542"/>
    <cellStyle name="60% - Accent6 3 2 4" xfId="9162"/>
    <cellStyle name="60% - Accent6 3 2 4 2" xfId="9163"/>
    <cellStyle name="60% - Accent6 3 2 4_Rate Case Accrual Accounts" xfId="28543"/>
    <cellStyle name="60% - Accent6 3 2 5" xfId="42295"/>
    <cellStyle name="60% - Accent6 3 2_Rate Case Accrual Accounts" xfId="28544"/>
    <cellStyle name="60% - Accent6 3 3" xfId="9164"/>
    <cellStyle name="60% - Accent6 3 3 2" xfId="9165"/>
    <cellStyle name="60% - Accent6 3 3 2 2" xfId="9166"/>
    <cellStyle name="60% - Accent6 3 3 2_Rate Case Accrual Accounts" xfId="28545"/>
    <cellStyle name="60% - Accent6 3 3 3" xfId="42296"/>
    <cellStyle name="60% - Accent6 3 3_Rate Case Accrual Accounts" xfId="28546"/>
    <cellStyle name="60% - Accent6 3 4" xfId="9167"/>
    <cellStyle name="60% - Accent6 3 4 2" xfId="9168"/>
    <cellStyle name="60% - Accent6 3 4_Rate Case Accrual Accounts" xfId="28547"/>
    <cellStyle name="60% - Accent6 3 5" xfId="9169"/>
    <cellStyle name="60% - Accent6 3 5 2" xfId="42297"/>
    <cellStyle name="60% - Accent6 3_Rate Case Accrual Accounts" xfId="28548"/>
    <cellStyle name="60% - Accent6 30" xfId="9170"/>
    <cellStyle name="60% - Accent6 30 2" xfId="9171"/>
    <cellStyle name="60% - Accent6 30 2 2" xfId="9172"/>
    <cellStyle name="60% - Accent6 30 2_Rate Case Accrual Accounts" xfId="28549"/>
    <cellStyle name="60% - Accent6 30 3" xfId="42298"/>
    <cellStyle name="60% - Accent6 30_Rate Case Accrual Accounts" xfId="28550"/>
    <cellStyle name="60% - Accent6 31" xfId="9173"/>
    <cellStyle name="60% - Accent6 31 2" xfId="9174"/>
    <cellStyle name="60% - Accent6 31 2 2" xfId="9175"/>
    <cellStyle name="60% - Accent6 31 2_Rate Case Accrual Accounts" xfId="28551"/>
    <cellStyle name="60% - Accent6 31 3" xfId="42299"/>
    <cellStyle name="60% - Accent6 31_Rate Case Accrual Accounts" xfId="28552"/>
    <cellStyle name="60% - Accent6 32" xfId="9176"/>
    <cellStyle name="60% - Accent6 32 2" xfId="9177"/>
    <cellStyle name="60% - Accent6 32 2 2" xfId="9178"/>
    <cellStyle name="60% - Accent6 32 2_Rate Case Accrual Accounts" xfId="28553"/>
    <cellStyle name="60% - Accent6 32 3" xfId="42300"/>
    <cellStyle name="60% - Accent6 32_Rate Case Accrual Accounts" xfId="28554"/>
    <cellStyle name="60% - Accent6 33" xfId="9179"/>
    <cellStyle name="60% - Accent6 33 2" xfId="9180"/>
    <cellStyle name="60% - Accent6 33 2 2" xfId="9181"/>
    <cellStyle name="60% - Accent6 33 2_Rate Case Accrual Accounts" xfId="28555"/>
    <cellStyle name="60% - Accent6 33 3" xfId="42301"/>
    <cellStyle name="60% - Accent6 33_Rate Case Accrual Accounts" xfId="28556"/>
    <cellStyle name="60% - Accent6 34" xfId="9182"/>
    <cellStyle name="60% - Accent6 34 2" xfId="9183"/>
    <cellStyle name="60% - Accent6 34 2 2" xfId="9184"/>
    <cellStyle name="60% - Accent6 34 2_Rate Case Accrual Accounts" xfId="28557"/>
    <cellStyle name="60% - Accent6 34 3" xfId="42302"/>
    <cellStyle name="60% - Accent6 34_Rate Case Accrual Accounts" xfId="28558"/>
    <cellStyle name="60% - Accent6 35" xfId="9185"/>
    <cellStyle name="60% - Accent6 35 2" xfId="9186"/>
    <cellStyle name="60% - Accent6 35 2 2" xfId="9187"/>
    <cellStyle name="60% - Accent6 35 2_Rate Case Accrual Accounts" xfId="28559"/>
    <cellStyle name="60% - Accent6 35 3" xfId="42303"/>
    <cellStyle name="60% - Accent6 35_Rate Case Accrual Accounts" xfId="28560"/>
    <cellStyle name="60% - Accent6 36" xfId="9188"/>
    <cellStyle name="60% - Accent6 36 2" xfId="9189"/>
    <cellStyle name="60% - Accent6 36 2 2" xfId="9190"/>
    <cellStyle name="60% - Accent6 36 2_Rate Case Accrual Accounts" xfId="28561"/>
    <cellStyle name="60% - Accent6 36 3" xfId="42304"/>
    <cellStyle name="60% - Accent6 36_Rate Case Accrual Accounts" xfId="28562"/>
    <cellStyle name="60% - Accent6 37" xfId="9191"/>
    <cellStyle name="60% - Accent6 37 2" xfId="9192"/>
    <cellStyle name="60% - Accent6 37 2 2" xfId="9193"/>
    <cellStyle name="60% - Accent6 37 2_Rate Case Accrual Accounts" xfId="28563"/>
    <cellStyle name="60% - Accent6 37 3" xfId="42305"/>
    <cellStyle name="60% - Accent6 37_Rate Case Accrual Accounts" xfId="28564"/>
    <cellStyle name="60% - Accent6 38" xfId="9194"/>
    <cellStyle name="60% - Accent6 38 2" xfId="9195"/>
    <cellStyle name="60% - Accent6 38 2 2" xfId="9196"/>
    <cellStyle name="60% - Accent6 38 2_Rate Case Accrual Accounts" xfId="28565"/>
    <cellStyle name="60% - Accent6 38 3" xfId="42306"/>
    <cellStyle name="60% - Accent6 38_Rate Case Accrual Accounts" xfId="28566"/>
    <cellStyle name="60% - Accent6 39" xfId="9197"/>
    <cellStyle name="60% - Accent6 39 2" xfId="9198"/>
    <cellStyle name="60% - Accent6 39 2 2" xfId="9199"/>
    <cellStyle name="60% - Accent6 39 2_Rate Case Accrual Accounts" xfId="28567"/>
    <cellStyle name="60% - Accent6 39 3" xfId="42307"/>
    <cellStyle name="60% - Accent6 39_Rate Case Accrual Accounts" xfId="28568"/>
    <cellStyle name="60% - Accent6 4" xfId="9200"/>
    <cellStyle name="60% - Accent6 4 2" xfId="9201"/>
    <cellStyle name="60% - Accent6 4 2 2" xfId="9202"/>
    <cellStyle name="60% - Accent6 4 2 2 2" xfId="9203"/>
    <cellStyle name="60% - Accent6 4 2 2 2 2" xfId="9204"/>
    <cellStyle name="60% - Accent6 4 2 2 2_Rate Case Accrual Accounts" xfId="28569"/>
    <cellStyle name="60% - Accent6 4 2 2 3" xfId="42308"/>
    <cellStyle name="60% - Accent6 4 2 2_Rate Case Accrual Accounts" xfId="28570"/>
    <cellStyle name="60% - Accent6 4 2 3" xfId="9205"/>
    <cellStyle name="60% - Accent6 4 2 3 2" xfId="9206"/>
    <cellStyle name="60% - Accent6 4 2 3 2 2" xfId="9207"/>
    <cellStyle name="60% - Accent6 4 2 3 2_Rate Case Accrual Accounts" xfId="28571"/>
    <cellStyle name="60% - Accent6 4 2 3 3" xfId="42309"/>
    <cellStyle name="60% - Accent6 4 2 3_Rate Case Accrual Accounts" xfId="28572"/>
    <cellStyle name="60% - Accent6 4 2 4" xfId="9208"/>
    <cellStyle name="60% - Accent6 4 2 4 2" xfId="9209"/>
    <cellStyle name="60% - Accent6 4 2 4_Rate Case Accrual Accounts" xfId="28573"/>
    <cellStyle name="60% - Accent6 4 2 5" xfId="42310"/>
    <cellStyle name="60% - Accent6 4 2_Rate Case Accrual Accounts" xfId="28574"/>
    <cellStyle name="60% - Accent6 4 3" xfId="9210"/>
    <cellStyle name="60% - Accent6 4 3 2" xfId="9211"/>
    <cellStyle name="60% - Accent6 4 3 2 2" xfId="9212"/>
    <cellStyle name="60% - Accent6 4 3 2_Rate Case Accrual Accounts" xfId="28575"/>
    <cellStyle name="60% - Accent6 4 3 3" xfId="42311"/>
    <cellStyle name="60% - Accent6 4 3_Rate Case Accrual Accounts" xfId="28576"/>
    <cellStyle name="60% - Accent6 4 4" xfId="9213"/>
    <cellStyle name="60% - Accent6 4 4 2" xfId="9214"/>
    <cellStyle name="60% - Accent6 4 4_Rate Case Accrual Accounts" xfId="28577"/>
    <cellStyle name="60% - Accent6 4 5" xfId="42312"/>
    <cellStyle name="60% - Accent6 4_Rate Case Accrual Accounts" xfId="28578"/>
    <cellStyle name="60% - Accent6 40" xfId="9215"/>
    <cellStyle name="60% - Accent6 40 2" xfId="9216"/>
    <cellStyle name="60% - Accent6 40 2 2" xfId="9217"/>
    <cellStyle name="60% - Accent6 40 2_Rate Case Accrual Accounts" xfId="28579"/>
    <cellStyle name="60% - Accent6 40 3" xfId="42313"/>
    <cellStyle name="60% - Accent6 40_Rate Case Accrual Accounts" xfId="28580"/>
    <cellStyle name="60% - Accent6 41" xfId="9218"/>
    <cellStyle name="60% - Accent6 41 2" xfId="9219"/>
    <cellStyle name="60% - Accent6 41 2 2" xfId="9220"/>
    <cellStyle name="60% - Accent6 41 2_Rate Case Accrual Accounts" xfId="28581"/>
    <cellStyle name="60% - Accent6 41 3" xfId="42314"/>
    <cellStyle name="60% - Accent6 41_Rate Case Accrual Accounts" xfId="28582"/>
    <cellStyle name="60% - Accent6 42" xfId="9221"/>
    <cellStyle name="60% - Accent6 42 2" xfId="9222"/>
    <cellStyle name="60% - Accent6 42 2 2" xfId="9223"/>
    <cellStyle name="60% - Accent6 42 2_Rate Case Accrual Accounts" xfId="28583"/>
    <cellStyle name="60% - Accent6 42 3" xfId="42315"/>
    <cellStyle name="60% - Accent6 42_Rate Case Accrual Accounts" xfId="28584"/>
    <cellStyle name="60% - Accent6 43" xfId="9224"/>
    <cellStyle name="60% - Accent6 43 2" xfId="9225"/>
    <cellStyle name="60% - Accent6 43 2 2" xfId="9226"/>
    <cellStyle name="60% - Accent6 43 2_Rate Case Accrual Accounts" xfId="28585"/>
    <cellStyle name="60% - Accent6 43 3" xfId="42316"/>
    <cellStyle name="60% - Accent6 43_Rate Case Accrual Accounts" xfId="28586"/>
    <cellStyle name="60% - Accent6 44" xfId="9227"/>
    <cellStyle name="60% - Accent6 44 2" xfId="9228"/>
    <cellStyle name="60% - Accent6 44 2 2" xfId="9229"/>
    <cellStyle name="60% - Accent6 44 2_Rate Case Accrual Accounts" xfId="28587"/>
    <cellStyle name="60% - Accent6 44 3" xfId="42317"/>
    <cellStyle name="60% - Accent6 44_Rate Case Accrual Accounts" xfId="28588"/>
    <cellStyle name="60% - Accent6 45" xfId="9230"/>
    <cellStyle name="60% - Accent6 45 2" xfId="9231"/>
    <cellStyle name="60% - Accent6 45 2 2" xfId="9232"/>
    <cellStyle name="60% - Accent6 45 2_Rate Case Accrual Accounts" xfId="28589"/>
    <cellStyle name="60% - Accent6 45 3" xfId="42318"/>
    <cellStyle name="60% - Accent6 45_Rate Case Accrual Accounts" xfId="28590"/>
    <cellStyle name="60% - Accent6 46" xfId="9233"/>
    <cellStyle name="60% - Accent6 46 2" xfId="9234"/>
    <cellStyle name="60% - Accent6 46 2 2" xfId="9235"/>
    <cellStyle name="60% - Accent6 46 2_Rate Case Accrual Accounts" xfId="28591"/>
    <cellStyle name="60% - Accent6 46 3" xfId="42319"/>
    <cellStyle name="60% - Accent6 46_Rate Case Accrual Accounts" xfId="28592"/>
    <cellStyle name="60% - Accent6 47" xfId="9236"/>
    <cellStyle name="60% - Accent6 47 2" xfId="9237"/>
    <cellStyle name="60% - Accent6 47 2 2" xfId="9238"/>
    <cellStyle name="60% - Accent6 47 2_Rate Case Accrual Accounts" xfId="28593"/>
    <cellStyle name="60% - Accent6 47 3" xfId="42320"/>
    <cellStyle name="60% - Accent6 47_Rate Case Accrual Accounts" xfId="28594"/>
    <cellStyle name="60% - Accent6 48" xfId="9239"/>
    <cellStyle name="60% - Accent6 48 2" xfId="9240"/>
    <cellStyle name="60% - Accent6 48 2 2" xfId="9241"/>
    <cellStyle name="60% - Accent6 48 2_Rate Case Accrual Accounts" xfId="28595"/>
    <cellStyle name="60% - Accent6 48 3" xfId="42321"/>
    <cellStyle name="60% - Accent6 48_Rate Case Accrual Accounts" xfId="28596"/>
    <cellStyle name="60% - Accent6 49" xfId="9242"/>
    <cellStyle name="60% - Accent6 49 2" xfId="9243"/>
    <cellStyle name="60% - Accent6 49 2 2" xfId="9244"/>
    <cellStyle name="60% - Accent6 49 2_Rate Case Accrual Accounts" xfId="28597"/>
    <cellStyle name="60% - Accent6 49 3" xfId="42322"/>
    <cellStyle name="60% - Accent6 49_Rate Case Accrual Accounts" xfId="28598"/>
    <cellStyle name="60% - Accent6 5" xfId="9245"/>
    <cellStyle name="60% - Accent6 5 2" xfId="9246"/>
    <cellStyle name="60% - Accent6 5 2 2" xfId="9247"/>
    <cellStyle name="60% - Accent6 5 2 2 2" xfId="9248"/>
    <cellStyle name="60% - Accent6 5 2 2 2 2" xfId="9249"/>
    <cellStyle name="60% - Accent6 5 2 2 2_Rate Case Accrual Accounts" xfId="28599"/>
    <cellStyle name="60% - Accent6 5 2 2 3" xfId="42323"/>
    <cellStyle name="60% - Accent6 5 2 2_Rate Case Accrual Accounts" xfId="28600"/>
    <cellStyle name="60% - Accent6 5 2 3" xfId="9250"/>
    <cellStyle name="60% - Accent6 5 2 3 2" xfId="9251"/>
    <cellStyle name="60% - Accent6 5 2 3 2 2" xfId="9252"/>
    <cellStyle name="60% - Accent6 5 2 3 2_Rate Case Accrual Accounts" xfId="28601"/>
    <cellStyle name="60% - Accent6 5 2 3 3" xfId="42324"/>
    <cellStyle name="60% - Accent6 5 2 3_Rate Case Accrual Accounts" xfId="28602"/>
    <cellStyle name="60% - Accent6 5 2 4" xfId="9253"/>
    <cellStyle name="60% - Accent6 5 2 4 2" xfId="9254"/>
    <cellStyle name="60% - Accent6 5 2 4_Rate Case Accrual Accounts" xfId="28603"/>
    <cellStyle name="60% - Accent6 5 2 5" xfId="42325"/>
    <cellStyle name="60% - Accent6 5 2_Rate Case Accrual Accounts" xfId="28604"/>
    <cellStyle name="60% - Accent6 5 3" xfId="9255"/>
    <cellStyle name="60% - Accent6 5 3 2" xfId="9256"/>
    <cellStyle name="60% - Accent6 5 3 2 2" xfId="9257"/>
    <cellStyle name="60% - Accent6 5 3 2_Rate Case Accrual Accounts" xfId="28605"/>
    <cellStyle name="60% - Accent6 5 3 3" xfId="42326"/>
    <cellStyle name="60% - Accent6 5 3_Rate Case Accrual Accounts" xfId="28606"/>
    <cellStyle name="60% - Accent6 5 4" xfId="9258"/>
    <cellStyle name="60% - Accent6 5 4 2" xfId="9259"/>
    <cellStyle name="60% - Accent6 5 4_Rate Case Accrual Accounts" xfId="28607"/>
    <cellStyle name="60% - Accent6 5 5" xfId="42327"/>
    <cellStyle name="60% - Accent6 5_Rate Case Accrual Accounts" xfId="28608"/>
    <cellStyle name="60% - Accent6 50" xfId="9260"/>
    <cellStyle name="60% - Accent6 50 2" xfId="9261"/>
    <cellStyle name="60% - Accent6 50 2 2" xfId="9262"/>
    <cellStyle name="60% - Accent6 50 2_Rate Case Accrual Accounts" xfId="28609"/>
    <cellStyle name="60% - Accent6 50 3" xfId="42328"/>
    <cellStyle name="60% - Accent6 50_Rate Case Accrual Accounts" xfId="28610"/>
    <cellStyle name="60% - Accent6 51" xfId="9263"/>
    <cellStyle name="60% - Accent6 51 2" xfId="9264"/>
    <cellStyle name="60% - Accent6 51 2 2" xfId="9265"/>
    <cellStyle name="60% - Accent6 51 2_Rate Case Accrual Accounts" xfId="28611"/>
    <cellStyle name="60% - Accent6 51 3" xfId="42329"/>
    <cellStyle name="60% - Accent6 51_Rate Case Accrual Accounts" xfId="28612"/>
    <cellStyle name="60% - Accent6 52" xfId="9266"/>
    <cellStyle name="60% - Accent6 52 2" xfId="9267"/>
    <cellStyle name="60% - Accent6 52 2 2" xfId="9268"/>
    <cellStyle name="60% - Accent6 52 2_Rate Case Accrual Accounts" xfId="28613"/>
    <cellStyle name="60% - Accent6 52 3" xfId="42330"/>
    <cellStyle name="60% - Accent6 52_Rate Case Accrual Accounts" xfId="28614"/>
    <cellStyle name="60% - Accent6 53" xfId="9269"/>
    <cellStyle name="60% - Accent6 53 2" xfId="9270"/>
    <cellStyle name="60% - Accent6 53 2 2" xfId="9271"/>
    <cellStyle name="60% - Accent6 53 2_Rate Case Accrual Accounts" xfId="28615"/>
    <cellStyle name="60% - Accent6 53 3" xfId="42331"/>
    <cellStyle name="60% - Accent6 53_Rate Case Accrual Accounts" xfId="28616"/>
    <cellStyle name="60% - Accent6 54" xfId="9272"/>
    <cellStyle name="60% - Accent6 54 2" xfId="9273"/>
    <cellStyle name="60% - Accent6 54 2 2" xfId="9274"/>
    <cellStyle name="60% - Accent6 54 2_Rate Case Accrual Accounts" xfId="28617"/>
    <cellStyle name="60% - Accent6 54 3" xfId="42332"/>
    <cellStyle name="60% - Accent6 54_Rate Case Accrual Accounts" xfId="28618"/>
    <cellStyle name="60% - Accent6 55" xfId="9275"/>
    <cellStyle name="60% - Accent6 55 2" xfId="9276"/>
    <cellStyle name="60% - Accent6 55 2 2" xfId="9277"/>
    <cellStyle name="60% - Accent6 55 2_Rate Case Accrual Accounts" xfId="28619"/>
    <cellStyle name="60% - Accent6 55 3" xfId="42333"/>
    <cellStyle name="60% - Accent6 55_Rate Case Accrual Accounts" xfId="28620"/>
    <cellStyle name="60% - Accent6 56" xfId="9278"/>
    <cellStyle name="60% - Accent6 56 2" xfId="9279"/>
    <cellStyle name="60% - Accent6 56 2 2" xfId="9280"/>
    <cellStyle name="60% - Accent6 56 2_Rate Case Accrual Accounts" xfId="28621"/>
    <cellStyle name="60% - Accent6 56 3" xfId="42334"/>
    <cellStyle name="60% - Accent6 56_Rate Case Accrual Accounts" xfId="28622"/>
    <cellStyle name="60% - Accent6 57" xfId="9281"/>
    <cellStyle name="60% - Accent6 57 2" xfId="9282"/>
    <cellStyle name="60% - Accent6 57 2 2" xfId="9283"/>
    <cellStyle name="60% - Accent6 57 2_Rate Case Accrual Accounts" xfId="28623"/>
    <cellStyle name="60% - Accent6 57 3" xfId="42335"/>
    <cellStyle name="60% - Accent6 57_Rate Case Accrual Accounts" xfId="28624"/>
    <cellStyle name="60% - Accent6 58" xfId="9284"/>
    <cellStyle name="60% - Accent6 58 2" xfId="9285"/>
    <cellStyle name="60% - Accent6 58 2 2" xfId="9286"/>
    <cellStyle name="60% - Accent6 58 2_Rate Case Accrual Accounts" xfId="28625"/>
    <cellStyle name="60% - Accent6 58 3" xfId="42336"/>
    <cellStyle name="60% - Accent6 58_Rate Case Accrual Accounts" xfId="28626"/>
    <cellStyle name="60% - Accent6 59" xfId="9287"/>
    <cellStyle name="60% - Accent6 59 2" xfId="9288"/>
    <cellStyle name="60% - Accent6 59 2 2" xfId="9289"/>
    <cellStyle name="60% - Accent6 59 2_Rate Case Accrual Accounts" xfId="28627"/>
    <cellStyle name="60% - Accent6 59 3" xfId="42337"/>
    <cellStyle name="60% - Accent6 59_Rate Case Accrual Accounts" xfId="28628"/>
    <cellStyle name="60% - Accent6 6" xfId="9290"/>
    <cellStyle name="60% - Accent6 6 2" xfId="9291"/>
    <cellStyle name="60% - Accent6 6 2 2" xfId="9292"/>
    <cellStyle name="60% - Accent6 6 2 2 2" xfId="9293"/>
    <cellStyle name="60% - Accent6 6 2 2_Rate Case Accrual Accounts" xfId="28629"/>
    <cellStyle name="60% - Accent6 6 2 3" xfId="42338"/>
    <cellStyle name="60% - Accent6 6 2_Rate Case Accrual Accounts" xfId="28630"/>
    <cellStyle name="60% - Accent6 6 3" xfId="9294"/>
    <cellStyle name="60% - Accent6 6 3 2" xfId="9295"/>
    <cellStyle name="60% - Accent6 6 3 2 2" xfId="9296"/>
    <cellStyle name="60% - Accent6 6 3 2_Rate Case Accrual Accounts" xfId="28631"/>
    <cellStyle name="60% - Accent6 6 3 3" xfId="42339"/>
    <cellStyle name="60% - Accent6 6 3_Rate Case Accrual Accounts" xfId="28632"/>
    <cellStyle name="60% - Accent6 6 4" xfId="9297"/>
    <cellStyle name="60% - Accent6 6 4 2" xfId="9298"/>
    <cellStyle name="60% - Accent6 6 4_Rate Case Accrual Accounts" xfId="28633"/>
    <cellStyle name="60% - Accent6 6 5" xfId="42340"/>
    <cellStyle name="60% - Accent6 6_Rate Case Accrual Accounts" xfId="28634"/>
    <cellStyle name="60% - Accent6 60" xfId="9299"/>
    <cellStyle name="60% - Accent6 60 2" xfId="9300"/>
    <cellStyle name="60% - Accent6 60 2 2" xfId="9301"/>
    <cellStyle name="60% - Accent6 60 2_Rate Case Accrual Accounts" xfId="28635"/>
    <cellStyle name="60% - Accent6 60 3" xfId="42341"/>
    <cellStyle name="60% - Accent6 60_Rate Case Accrual Accounts" xfId="28636"/>
    <cellStyle name="60% - Accent6 61" xfId="9302"/>
    <cellStyle name="60% - Accent6 61 2" xfId="9303"/>
    <cellStyle name="60% - Accent6 61_Rate Case Accrual Accounts" xfId="28637"/>
    <cellStyle name="60% - Accent6 62" xfId="9304"/>
    <cellStyle name="60% - Accent6 62 2" xfId="9305"/>
    <cellStyle name="60% - Accent6 62_Rate Case Accrual Accounts" xfId="28638"/>
    <cellStyle name="60% - Accent6 63" xfId="9306"/>
    <cellStyle name="60% - Accent6 63 2" xfId="42342"/>
    <cellStyle name="60% - Accent6 64" xfId="9307"/>
    <cellStyle name="60% - Accent6 64 2" xfId="42343"/>
    <cellStyle name="60% - Accent6 65" xfId="9308"/>
    <cellStyle name="60% - Accent6 65 2" xfId="42344"/>
    <cellStyle name="60% - Accent6 66" xfId="9309"/>
    <cellStyle name="60% - Accent6 66 2" xfId="42345"/>
    <cellStyle name="60% - Accent6 67" xfId="9310"/>
    <cellStyle name="60% - Accent6 67 2" xfId="42346"/>
    <cellStyle name="60% - Accent6 68" xfId="9311"/>
    <cellStyle name="60% - Accent6 68 2" xfId="42347"/>
    <cellStyle name="60% - Accent6 69" xfId="9312"/>
    <cellStyle name="60% - Accent6 69 2" xfId="42348"/>
    <cellStyle name="60% - Accent6 7" xfId="9313"/>
    <cellStyle name="60% - Accent6 7 2" xfId="9314"/>
    <cellStyle name="60% - Accent6 7 2 2" xfId="9315"/>
    <cellStyle name="60% - Accent6 7 2 2 2" xfId="9316"/>
    <cellStyle name="60% - Accent6 7 2 2_Rate Case Accrual Accounts" xfId="28639"/>
    <cellStyle name="60% - Accent6 7 2 3" xfId="42349"/>
    <cellStyle name="60% - Accent6 7 2_Rate Case Accrual Accounts" xfId="28640"/>
    <cellStyle name="60% - Accent6 7 3" xfId="9317"/>
    <cellStyle name="60% - Accent6 7 3 2" xfId="9318"/>
    <cellStyle name="60% - Accent6 7 3 2 2" xfId="9319"/>
    <cellStyle name="60% - Accent6 7 3 2_Rate Case Accrual Accounts" xfId="28641"/>
    <cellStyle name="60% - Accent6 7 3 3" xfId="42350"/>
    <cellStyle name="60% - Accent6 7 3_Rate Case Accrual Accounts" xfId="28642"/>
    <cellStyle name="60% - Accent6 7 4" xfId="9320"/>
    <cellStyle name="60% - Accent6 7 4 2" xfId="9321"/>
    <cellStyle name="60% - Accent6 7 4_Rate Case Accrual Accounts" xfId="28643"/>
    <cellStyle name="60% - Accent6 7 5" xfId="42351"/>
    <cellStyle name="60% - Accent6 7_Rate Case Accrual Accounts" xfId="28644"/>
    <cellStyle name="60% - Accent6 70" xfId="9322"/>
    <cellStyle name="60% - Accent6 70 2" xfId="42352"/>
    <cellStyle name="60% - Accent6 71" xfId="9323"/>
    <cellStyle name="60% - Accent6 71 2" xfId="42353"/>
    <cellStyle name="60% - Accent6 72" xfId="9324"/>
    <cellStyle name="60% - Accent6 72 2" xfId="42354"/>
    <cellStyle name="60% - Accent6 73" xfId="9325"/>
    <cellStyle name="60% - Accent6 73 2" xfId="42355"/>
    <cellStyle name="60% - Accent6 74" xfId="9326"/>
    <cellStyle name="60% - Accent6 74 2" xfId="42356"/>
    <cellStyle name="60% - Accent6 75" xfId="9327"/>
    <cellStyle name="60% - Accent6 75 2" xfId="42357"/>
    <cellStyle name="60% - Accent6 76" xfId="9328"/>
    <cellStyle name="60% - Accent6 76 2" xfId="42358"/>
    <cellStyle name="60% - Accent6 77" xfId="36"/>
    <cellStyle name="60% - Accent6 78" xfId="49124"/>
    <cellStyle name="60% - Accent6 79" xfId="49161"/>
    <cellStyle name="60% - Accent6 8" xfId="9329"/>
    <cellStyle name="60% - Accent6 8 2" xfId="9330"/>
    <cellStyle name="60% - Accent6 8 2 2" xfId="9331"/>
    <cellStyle name="60% - Accent6 8 2 2 2" xfId="9332"/>
    <cellStyle name="60% - Accent6 8 2 2_Rate Case Accrual Accounts" xfId="28645"/>
    <cellStyle name="60% - Accent6 8 2 3" xfId="42359"/>
    <cellStyle name="60% - Accent6 8 2_Rate Case Accrual Accounts" xfId="28646"/>
    <cellStyle name="60% - Accent6 8 3" xfId="9333"/>
    <cellStyle name="60% - Accent6 8 3 2" xfId="9334"/>
    <cellStyle name="60% - Accent6 8 3 2 2" xfId="9335"/>
    <cellStyle name="60% - Accent6 8 3 2_Rate Case Accrual Accounts" xfId="28647"/>
    <cellStyle name="60% - Accent6 8 3 3" xfId="42360"/>
    <cellStyle name="60% - Accent6 8 3_Rate Case Accrual Accounts" xfId="28648"/>
    <cellStyle name="60% - Accent6 8 4" xfId="9336"/>
    <cellStyle name="60% - Accent6 8 4 2" xfId="9337"/>
    <cellStyle name="60% - Accent6 8 4_Rate Case Accrual Accounts" xfId="28649"/>
    <cellStyle name="60% - Accent6 8 5" xfId="42361"/>
    <cellStyle name="60% - Accent6 8_Rate Case Accrual Accounts" xfId="28650"/>
    <cellStyle name="60% - Accent6 9" xfId="9338"/>
    <cellStyle name="60% - Accent6 9 2" xfId="9339"/>
    <cellStyle name="60% - Accent6 9 2 2" xfId="9340"/>
    <cellStyle name="60% - Accent6 9 2 2 2" xfId="9341"/>
    <cellStyle name="60% - Accent6 9 2 2_Rate Case Accrual Accounts" xfId="28651"/>
    <cellStyle name="60% - Accent6 9 2 3" xfId="42362"/>
    <cellStyle name="60% - Accent6 9 2_Rate Case Accrual Accounts" xfId="28652"/>
    <cellStyle name="60% - Accent6 9 3" xfId="9342"/>
    <cellStyle name="60% - Accent6 9 3 2" xfId="9343"/>
    <cellStyle name="60% - Accent6 9 3 2 2" xfId="9344"/>
    <cellStyle name="60% - Accent6 9 3 2_Rate Case Accrual Accounts" xfId="28653"/>
    <cellStyle name="60% - Accent6 9 3 3" xfId="42363"/>
    <cellStyle name="60% - Accent6 9 3_Rate Case Accrual Accounts" xfId="28654"/>
    <cellStyle name="60% - Accent6 9 4" xfId="9345"/>
    <cellStyle name="60% - Accent6 9 4 2" xfId="9346"/>
    <cellStyle name="60% - Accent6 9 4_Rate Case Accrual Accounts" xfId="28655"/>
    <cellStyle name="60% - Accent6 9 5" xfId="42364"/>
    <cellStyle name="60% - Accent6 9_Rate Case Accrual Accounts" xfId="28656"/>
    <cellStyle name="Accent1" xfId="49520" builtinId="29" customBuiltin="1"/>
    <cellStyle name="Accent1 10" xfId="9347"/>
    <cellStyle name="Accent1 10 2" xfId="9348"/>
    <cellStyle name="Accent1 10 2 2" xfId="9349"/>
    <cellStyle name="Accent1 10 2 2 2" xfId="9350"/>
    <cellStyle name="Accent1 10 2 2_Rate Case Accrual Accounts" xfId="28657"/>
    <cellStyle name="Accent1 10 2 3" xfId="42365"/>
    <cellStyle name="Accent1 10 2_Rate Case Accrual Accounts" xfId="28658"/>
    <cellStyle name="Accent1 10 3" xfId="9351"/>
    <cellStyle name="Accent1 10 3 2" xfId="9352"/>
    <cellStyle name="Accent1 10 3 2 2" xfId="9353"/>
    <cellStyle name="Accent1 10 3 2_Rate Case Accrual Accounts" xfId="28659"/>
    <cellStyle name="Accent1 10 3 3" xfId="42366"/>
    <cellStyle name="Accent1 10 3_Rate Case Accrual Accounts" xfId="28660"/>
    <cellStyle name="Accent1 10 4" xfId="9354"/>
    <cellStyle name="Accent1 10 4 2" xfId="9355"/>
    <cellStyle name="Accent1 10 4_Rate Case Accrual Accounts" xfId="28661"/>
    <cellStyle name="Accent1 10 5" xfId="42367"/>
    <cellStyle name="Accent1 10_Rate Case Accrual Accounts" xfId="28662"/>
    <cellStyle name="Accent1 11" xfId="9356"/>
    <cellStyle name="Accent1 11 2" xfId="9357"/>
    <cellStyle name="Accent1 11 2 2" xfId="9358"/>
    <cellStyle name="Accent1 11 2 2 2" xfId="9359"/>
    <cellStyle name="Accent1 11 2 2_Rate Case Accrual Accounts" xfId="28663"/>
    <cellStyle name="Accent1 11 2 3" xfId="42368"/>
    <cellStyle name="Accent1 11 2_Rate Case Accrual Accounts" xfId="28664"/>
    <cellStyle name="Accent1 11 3" xfId="9360"/>
    <cellStyle name="Accent1 11 3 2" xfId="9361"/>
    <cellStyle name="Accent1 11 3 2 2" xfId="9362"/>
    <cellStyle name="Accent1 11 3 2_Rate Case Accrual Accounts" xfId="28665"/>
    <cellStyle name="Accent1 11 3 3" xfId="42369"/>
    <cellStyle name="Accent1 11 3_Rate Case Accrual Accounts" xfId="28666"/>
    <cellStyle name="Accent1 11 4" xfId="9363"/>
    <cellStyle name="Accent1 11 4 2" xfId="9364"/>
    <cellStyle name="Accent1 11 4_Rate Case Accrual Accounts" xfId="28667"/>
    <cellStyle name="Accent1 11 5" xfId="42370"/>
    <cellStyle name="Accent1 11_Rate Case Accrual Accounts" xfId="28668"/>
    <cellStyle name="Accent1 12" xfId="9365"/>
    <cellStyle name="Accent1 12 2" xfId="9366"/>
    <cellStyle name="Accent1 12 2 2" xfId="9367"/>
    <cellStyle name="Accent1 12 2 2 2" xfId="9368"/>
    <cellStyle name="Accent1 12 2 2_Rate Case Accrual Accounts" xfId="28669"/>
    <cellStyle name="Accent1 12 2 3" xfId="42371"/>
    <cellStyle name="Accent1 12 2_Rate Case Accrual Accounts" xfId="28670"/>
    <cellStyle name="Accent1 12 3" xfId="9369"/>
    <cellStyle name="Accent1 12 3 2" xfId="9370"/>
    <cellStyle name="Accent1 12 3 2 2" xfId="9371"/>
    <cellStyle name="Accent1 12 3 2_Rate Case Accrual Accounts" xfId="28671"/>
    <cellStyle name="Accent1 12 3 3" xfId="42372"/>
    <cellStyle name="Accent1 12 3_Rate Case Accrual Accounts" xfId="28672"/>
    <cellStyle name="Accent1 12 4" xfId="9372"/>
    <cellStyle name="Accent1 12 4 2" xfId="9373"/>
    <cellStyle name="Accent1 12 4_Rate Case Accrual Accounts" xfId="28673"/>
    <cellStyle name="Accent1 12 5" xfId="42373"/>
    <cellStyle name="Accent1 12_Rate Case Accrual Accounts" xfId="28674"/>
    <cellStyle name="Accent1 13" xfId="9374"/>
    <cellStyle name="Accent1 13 2" xfId="9375"/>
    <cellStyle name="Accent1 13 2 2" xfId="9376"/>
    <cellStyle name="Accent1 13 2 2 2" xfId="9377"/>
    <cellStyle name="Accent1 13 2 2_Rate Case Accrual Accounts" xfId="28675"/>
    <cellStyle name="Accent1 13 2 3" xfId="42374"/>
    <cellStyle name="Accent1 13 2_Rate Case Accrual Accounts" xfId="28676"/>
    <cellStyle name="Accent1 13 3" xfId="9378"/>
    <cellStyle name="Accent1 13 3 2" xfId="9379"/>
    <cellStyle name="Accent1 13 3 2 2" xfId="9380"/>
    <cellStyle name="Accent1 13 3 2_Rate Case Accrual Accounts" xfId="28677"/>
    <cellStyle name="Accent1 13 3 3" xfId="42375"/>
    <cellStyle name="Accent1 13 3_Rate Case Accrual Accounts" xfId="28678"/>
    <cellStyle name="Accent1 13 4" xfId="9381"/>
    <cellStyle name="Accent1 13 4 2" xfId="9382"/>
    <cellStyle name="Accent1 13 4_Rate Case Accrual Accounts" xfId="28679"/>
    <cellStyle name="Accent1 13 5" xfId="42376"/>
    <cellStyle name="Accent1 13_Rate Case Accrual Accounts" xfId="28680"/>
    <cellStyle name="Accent1 14" xfId="9383"/>
    <cellStyle name="Accent1 14 2" xfId="9384"/>
    <cellStyle name="Accent1 14 2 2" xfId="9385"/>
    <cellStyle name="Accent1 14 2 2 2" xfId="9386"/>
    <cellStyle name="Accent1 14 2 2_Rate Case Accrual Accounts" xfId="28681"/>
    <cellStyle name="Accent1 14 2 3" xfId="42377"/>
    <cellStyle name="Accent1 14 2_Rate Case Accrual Accounts" xfId="28682"/>
    <cellStyle name="Accent1 14 3" xfId="9387"/>
    <cellStyle name="Accent1 14 3 2" xfId="9388"/>
    <cellStyle name="Accent1 14 3 2 2" xfId="9389"/>
    <cellStyle name="Accent1 14 3 2_Rate Case Accrual Accounts" xfId="28683"/>
    <cellStyle name="Accent1 14 3 3" xfId="42378"/>
    <cellStyle name="Accent1 14 3_Rate Case Accrual Accounts" xfId="28684"/>
    <cellStyle name="Accent1 14 4" xfId="9390"/>
    <cellStyle name="Accent1 14 4 2" xfId="9391"/>
    <cellStyle name="Accent1 14 4_Rate Case Accrual Accounts" xfId="28685"/>
    <cellStyle name="Accent1 14 5" xfId="42379"/>
    <cellStyle name="Accent1 14_Rate Case Accrual Accounts" xfId="28686"/>
    <cellStyle name="Accent1 15" xfId="9392"/>
    <cellStyle name="Accent1 15 2" xfId="9393"/>
    <cellStyle name="Accent1 15 2 2" xfId="9394"/>
    <cellStyle name="Accent1 15 2 2 2" xfId="9395"/>
    <cellStyle name="Accent1 15 2 2_Rate Case Accrual Accounts" xfId="28687"/>
    <cellStyle name="Accent1 15 2 3" xfId="42380"/>
    <cellStyle name="Accent1 15 2_Rate Case Accrual Accounts" xfId="28688"/>
    <cellStyle name="Accent1 15 3" xfId="9396"/>
    <cellStyle name="Accent1 15 3 2" xfId="9397"/>
    <cellStyle name="Accent1 15 3 2 2" xfId="9398"/>
    <cellStyle name="Accent1 15 3 2_Rate Case Accrual Accounts" xfId="28689"/>
    <cellStyle name="Accent1 15 3 3" xfId="42381"/>
    <cellStyle name="Accent1 15 3_Rate Case Accrual Accounts" xfId="28690"/>
    <cellStyle name="Accent1 15 4" xfId="9399"/>
    <cellStyle name="Accent1 15 4 2" xfId="9400"/>
    <cellStyle name="Accent1 15 4_Rate Case Accrual Accounts" xfId="28691"/>
    <cellStyle name="Accent1 15 5" xfId="42382"/>
    <cellStyle name="Accent1 15_Rate Case Accrual Accounts" xfId="28692"/>
    <cellStyle name="Accent1 16" xfId="9401"/>
    <cellStyle name="Accent1 16 2" xfId="9402"/>
    <cellStyle name="Accent1 16 2 2" xfId="9403"/>
    <cellStyle name="Accent1 16 2 2 2" xfId="9404"/>
    <cellStyle name="Accent1 16 2 2_Rate Case Accrual Accounts" xfId="28693"/>
    <cellStyle name="Accent1 16 2 3" xfId="42383"/>
    <cellStyle name="Accent1 16 2_Rate Case Accrual Accounts" xfId="28694"/>
    <cellStyle name="Accent1 16 3" xfId="9405"/>
    <cellStyle name="Accent1 16 3 2" xfId="9406"/>
    <cellStyle name="Accent1 16 3 2 2" xfId="9407"/>
    <cellStyle name="Accent1 16 3 2_Rate Case Accrual Accounts" xfId="28695"/>
    <cellStyle name="Accent1 16 3 3" xfId="42384"/>
    <cellStyle name="Accent1 16 3_Rate Case Accrual Accounts" xfId="28696"/>
    <cellStyle name="Accent1 16 4" xfId="9408"/>
    <cellStyle name="Accent1 16 4 2" xfId="9409"/>
    <cellStyle name="Accent1 16 4_Rate Case Accrual Accounts" xfId="28697"/>
    <cellStyle name="Accent1 16 5" xfId="42385"/>
    <cellStyle name="Accent1 16_Rate Case Accrual Accounts" xfId="28698"/>
    <cellStyle name="Accent1 17" xfId="9410"/>
    <cellStyle name="Accent1 17 2" xfId="9411"/>
    <cellStyle name="Accent1 17 2 2" xfId="9412"/>
    <cellStyle name="Accent1 17 2 2 2" xfId="9413"/>
    <cellStyle name="Accent1 17 2 2_Rate Case Accrual Accounts" xfId="28699"/>
    <cellStyle name="Accent1 17 2 3" xfId="42386"/>
    <cellStyle name="Accent1 17 2_Rate Case Accrual Accounts" xfId="28700"/>
    <cellStyle name="Accent1 17 3" xfId="9414"/>
    <cellStyle name="Accent1 17 3 2" xfId="9415"/>
    <cellStyle name="Accent1 17 3 2 2" xfId="9416"/>
    <cellStyle name="Accent1 17 3 2_Rate Case Accrual Accounts" xfId="28701"/>
    <cellStyle name="Accent1 17 3 3" xfId="42387"/>
    <cellStyle name="Accent1 17 3_Rate Case Accrual Accounts" xfId="28702"/>
    <cellStyle name="Accent1 17 4" xfId="9417"/>
    <cellStyle name="Accent1 17 4 2" xfId="9418"/>
    <cellStyle name="Accent1 17 4_Rate Case Accrual Accounts" xfId="28703"/>
    <cellStyle name="Accent1 17 5" xfId="42388"/>
    <cellStyle name="Accent1 17_Rate Case Accrual Accounts" xfId="28704"/>
    <cellStyle name="Accent1 18" xfId="9419"/>
    <cellStyle name="Accent1 18 2" xfId="9420"/>
    <cellStyle name="Accent1 18 2 2" xfId="9421"/>
    <cellStyle name="Accent1 18 2 2 2" xfId="9422"/>
    <cellStyle name="Accent1 18 2 2_Rate Case Accrual Accounts" xfId="28705"/>
    <cellStyle name="Accent1 18 2 3" xfId="42389"/>
    <cellStyle name="Accent1 18 2_Rate Case Accrual Accounts" xfId="28706"/>
    <cellStyle name="Accent1 18 3" xfId="9423"/>
    <cellStyle name="Accent1 18 3 2" xfId="9424"/>
    <cellStyle name="Accent1 18 3 2 2" xfId="9425"/>
    <cellStyle name="Accent1 18 3 2_Rate Case Accrual Accounts" xfId="28707"/>
    <cellStyle name="Accent1 18 3 3" xfId="42390"/>
    <cellStyle name="Accent1 18 3_Rate Case Accrual Accounts" xfId="28708"/>
    <cellStyle name="Accent1 18 4" xfId="9426"/>
    <cellStyle name="Accent1 18 4 2" xfId="9427"/>
    <cellStyle name="Accent1 18 4_Rate Case Accrual Accounts" xfId="28709"/>
    <cellStyle name="Accent1 18 5" xfId="42391"/>
    <cellStyle name="Accent1 18_Rate Case Accrual Accounts" xfId="28710"/>
    <cellStyle name="Accent1 19" xfId="9428"/>
    <cellStyle name="Accent1 19 2" xfId="9429"/>
    <cellStyle name="Accent1 19 2 2" xfId="9430"/>
    <cellStyle name="Accent1 19 2 2 2" xfId="9431"/>
    <cellStyle name="Accent1 19 2 2_Rate Case Accrual Accounts" xfId="28711"/>
    <cellStyle name="Accent1 19 2 3" xfId="42392"/>
    <cellStyle name="Accent1 19 2_Rate Case Accrual Accounts" xfId="28712"/>
    <cellStyle name="Accent1 19 3" xfId="9432"/>
    <cellStyle name="Accent1 19 3 2" xfId="9433"/>
    <cellStyle name="Accent1 19 3 2 2" xfId="9434"/>
    <cellStyle name="Accent1 19 3 2_Rate Case Accrual Accounts" xfId="28713"/>
    <cellStyle name="Accent1 19 3 3" xfId="42393"/>
    <cellStyle name="Accent1 19 3_Rate Case Accrual Accounts" xfId="28714"/>
    <cellStyle name="Accent1 19 4" xfId="9435"/>
    <cellStyle name="Accent1 19 4 2" xfId="9436"/>
    <cellStyle name="Accent1 19 4_Rate Case Accrual Accounts" xfId="28715"/>
    <cellStyle name="Accent1 19 5" xfId="42394"/>
    <cellStyle name="Accent1 19_Rate Case Accrual Accounts" xfId="28716"/>
    <cellStyle name="Accent1 2" xfId="39"/>
    <cellStyle name="Accent1 2 2" xfId="593"/>
    <cellStyle name="Accent1 2 2 10" xfId="49387"/>
    <cellStyle name="Accent1 2 2 2" xfId="9437"/>
    <cellStyle name="Accent1 2 2 2 2" xfId="9438"/>
    <cellStyle name="Accent1 2 2 2 2 2" xfId="9439"/>
    <cellStyle name="Accent1 2 2 2 2_Rate Case Accrual Accounts" xfId="28717"/>
    <cellStyle name="Accent1 2 2 2 3" xfId="42395"/>
    <cellStyle name="Accent1 2 2 2_Rate Case Accrual Accounts" xfId="28718"/>
    <cellStyle name="Accent1 2 2 3" xfId="9440"/>
    <cellStyle name="Accent1 2 2 3 2" xfId="9441"/>
    <cellStyle name="Accent1 2 2 3 2 2" xfId="9442"/>
    <cellStyle name="Accent1 2 2 3 2_Rate Case Accrual Accounts" xfId="28719"/>
    <cellStyle name="Accent1 2 2 3 3" xfId="42396"/>
    <cellStyle name="Accent1 2 2 3_Rate Case Accrual Accounts" xfId="28720"/>
    <cellStyle name="Accent1 2 2 4" xfId="9443"/>
    <cellStyle name="Accent1 2 2 4 2" xfId="9444"/>
    <cellStyle name="Accent1 2 2 4 2 2" xfId="9445"/>
    <cellStyle name="Accent1 2 2 4 2_Rate Case Accrual Accounts" xfId="28721"/>
    <cellStyle name="Accent1 2 2 4 3" xfId="42397"/>
    <cellStyle name="Accent1 2 2 4_Rate Case Accrual Accounts" xfId="28722"/>
    <cellStyle name="Accent1 2 2 5" xfId="9446"/>
    <cellStyle name="Accent1 2 2 5 2" xfId="9447"/>
    <cellStyle name="Accent1 2 2 5_Rate Case Accrual Accounts" xfId="28723"/>
    <cellStyle name="Accent1 2 2 6" xfId="42398"/>
    <cellStyle name="Accent1 2 2 7" xfId="49300"/>
    <cellStyle name="Accent1 2 2 8" xfId="49375"/>
    <cellStyle name="Accent1 2 2 9" xfId="49268"/>
    <cellStyle name="Accent1 2 2_Basis Info" xfId="9448"/>
    <cellStyle name="Accent1 2 3" xfId="444"/>
    <cellStyle name="Accent1 2 3 2" xfId="9449"/>
    <cellStyle name="Accent1 2 3 2 2" xfId="9450"/>
    <cellStyle name="Accent1 2 3 2 2 2" xfId="9451"/>
    <cellStyle name="Accent1 2 3 2 2_Rate Case Accrual Accounts" xfId="28724"/>
    <cellStyle name="Accent1 2 3 2 3" xfId="42399"/>
    <cellStyle name="Accent1 2 3 2_Rate Case Accrual Accounts" xfId="28725"/>
    <cellStyle name="Accent1 2 3 3" xfId="9452"/>
    <cellStyle name="Accent1 2 3 3 2" xfId="9453"/>
    <cellStyle name="Accent1 2 3 3 2 2" xfId="9454"/>
    <cellStyle name="Accent1 2 3 3 2_Rate Case Accrual Accounts" xfId="28726"/>
    <cellStyle name="Accent1 2 3 3 3" xfId="42400"/>
    <cellStyle name="Accent1 2 3 3_Rate Case Accrual Accounts" xfId="28727"/>
    <cellStyle name="Accent1 2 3 4" xfId="9455"/>
    <cellStyle name="Accent1 2 3 4 2" xfId="9456"/>
    <cellStyle name="Accent1 2 3 4 2 2" xfId="9457"/>
    <cellStyle name="Accent1 2 3 4 2_Rate Case Accrual Accounts" xfId="28728"/>
    <cellStyle name="Accent1 2 3 4 3" xfId="42401"/>
    <cellStyle name="Accent1 2 3 4_Rate Case Accrual Accounts" xfId="28729"/>
    <cellStyle name="Accent1 2 3 5" xfId="9458"/>
    <cellStyle name="Accent1 2 3 5 2" xfId="9459"/>
    <cellStyle name="Accent1 2 3 5_Rate Case Accrual Accounts" xfId="28730"/>
    <cellStyle name="Accent1 2 3 6" xfId="9460"/>
    <cellStyle name="Accent1 2 3 6 2" xfId="9461"/>
    <cellStyle name="Accent1 2 3 6_Rate Case Accrual Accounts" xfId="28731"/>
    <cellStyle name="Accent1 2 3_Basis Info" xfId="9462"/>
    <cellStyle name="Accent1 2 4" xfId="9463"/>
    <cellStyle name="Accent1 2 4 2" xfId="9464"/>
    <cellStyle name="Accent1 2 4 2 2" xfId="9465"/>
    <cellStyle name="Accent1 2 4 2_Rate Case Accrual Accounts" xfId="28732"/>
    <cellStyle name="Accent1 2 4 3" xfId="42402"/>
    <cellStyle name="Accent1 2 4_Rate Case Accrual Accounts" xfId="28733"/>
    <cellStyle name="Accent1 2 5" xfId="9466"/>
    <cellStyle name="Accent1 2 5 2" xfId="9467"/>
    <cellStyle name="Accent1 2 5_Rate Case Accrual Accounts" xfId="28734"/>
    <cellStyle name="Accent1 2 6" xfId="9468"/>
    <cellStyle name="Accent1 2 6 2" xfId="42403"/>
    <cellStyle name="Accent1 2 7" xfId="9469"/>
    <cellStyle name="Accent1 2 7 2" xfId="42404"/>
    <cellStyle name="Accent1 2 8" xfId="42405"/>
    <cellStyle name="Accent1 2_10-1 BS" xfId="9470"/>
    <cellStyle name="Accent1 20" xfId="9471"/>
    <cellStyle name="Accent1 20 2" xfId="9472"/>
    <cellStyle name="Accent1 20 2 2" xfId="9473"/>
    <cellStyle name="Accent1 20 2 2 2" xfId="9474"/>
    <cellStyle name="Accent1 20 2 2_Rate Case Accrual Accounts" xfId="28735"/>
    <cellStyle name="Accent1 20 2 3" xfId="42406"/>
    <cellStyle name="Accent1 20 2_Rate Case Accrual Accounts" xfId="28736"/>
    <cellStyle name="Accent1 20 3" xfId="9475"/>
    <cellStyle name="Accent1 20 3 2" xfId="9476"/>
    <cellStyle name="Accent1 20 3 2 2" xfId="9477"/>
    <cellStyle name="Accent1 20 3 2_Rate Case Accrual Accounts" xfId="28737"/>
    <cellStyle name="Accent1 20 3 3" xfId="42407"/>
    <cellStyle name="Accent1 20 3_Rate Case Accrual Accounts" xfId="28738"/>
    <cellStyle name="Accent1 20 4" xfId="9478"/>
    <cellStyle name="Accent1 20 4 2" xfId="9479"/>
    <cellStyle name="Accent1 20 4_Rate Case Accrual Accounts" xfId="28739"/>
    <cellStyle name="Accent1 20 5" xfId="42408"/>
    <cellStyle name="Accent1 20_Rate Case Accrual Accounts" xfId="28740"/>
    <cellStyle name="Accent1 21" xfId="9480"/>
    <cellStyle name="Accent1 21 2" xfId="9481"/>
    <cellStyle name="Accent1 21 2 2" xfId="9482"/>
    <cellStyle name="Accent1 21 2 2 2" xfId="9483"/>
    <cellStyle name="Accent1 21 2 2_Rate Case Accrual Accounts" xfId="28741"/>
    <cellStyle name="Accent1 21 2 3" xfId="42409"/>
    <cellStyle name="Accent1 21 2_Rate Case Accrual Accounts" xfId="28742"/>
    <cellStyle name="Accent1 21 3" xfId="9484"/>
    <cellStyle name="Accent1 21 3 2" xfId="9485"/>
    <cellStyle name="Accent1 21 3 2 2" xfId="9486"/>
    <cellStyle name="Accent1 21 3 2_Rate Case Accrual Accounts" xfId="28743"/>
    <cellStyle name="Accent1 21 3 3" xfId="42410"/>
    <cellStyle name="Accent1 21 3_Rate Case Accrual Accounts" xfId="28744"/>
    <cellStyle name="Accent1 21 4" xfId="9487"/>
    <cellStyle name="Accent1 21 4 2" xfId="9488"/>
    <cellStyle name="Accent1 21 4_Rate Case Accrual Accounts" xfId="28745"/>
    <cellStyle name="Accent1 21 5" xfId="42411"/>
    <cellStyle name="Accent1 21_Rate Case Accrual Accounts" xfId="28746"/>
    <cellStyle name="Accent1 22" xfId="9489"/>
    <cellStyle name="Accent1 22 2" xfId="9490"/>
    <cellStyle name="Accent1 22 2 2" xfId="9491"/>
    <cellStyle name="Accent1 22 2 2 2" xfId="9492"/>
    <cellStyle name="Accent1 22 2 2_Rate Case Accrual Accounts" xfId="28747"/>
    <cellStyle name="Accent1 22 2 3" xfId="42412"/>
    <cellStyle name="Accent1 22 2_Rate Case Accrual Accounts" xfId="28748"/>
    <cellStyle name="Accent1 22 3" xfId="9493"/>
    <cellStyle name="Accent1 22 3 2" xfId="9494"/>
    <cellStyle name="Accent1 22 3 2 2" xfId="9495"/>
    <cellStyle name="Accent1 22 3 2_Rate Case Accrual Accounts" xfId="28749"/>
    <cellStyle name="Accent1 22 3 3" xfId="42413"/>
    <cellStyle name="Accent1 22 3_Rate Case Accrual Accounts" xfId="28750"/>
    <cellStyle name="Accent1 22 4" xfId="9496"/>
    <cellStyle name="Accent1 22 4 2" xfId="9497"/>
    <cellStyle name="Accent1 22 4_Rate Case Accrual Accounts" xfId="28751"/>
    <cellStyle name="Accent1 22 5" xfId="42414"/>
    <cellStyle name="Accent1 22_Rate Case Accrual Accounts" xfId="28752"/>
    <cellStyle name="Accent1 23" xfId="9498"/>
    <cellStyle name="Accent1 23 2" xfId="9499"/>
    <cellStyle name="Accent1 23 2 2" xfId="9500"/>
    <cellStyle name="Accent1 23 2 2 2" xfId="9501"/>
    <cellStyle name="Accent1 23 2 2_Rate Case Accrual Accounts" xfId="28753"/>
    <cellStyle name="Accent1 23 2 3" xfId="42415"/>
    <cellStyle name="Accent1 23 2_Rate Case Accrual Accounts" xfId="28754"/>
    <cellStyle name="Accent1 23 3" xfId="9502"/>
    <cellStyle name="Accent1 23 3 2" xfId="9503"/>
    <cellStyle name="Accent1 23 3 2 2" xfId="9504"/>
    <cellStyle name="Accent1 23 3 2_Rate Case Accrual Accounts" xfId="28755"/>
    <cellStyle name="Accent1 23 3 3" xfId="42416"/>
    <cellStyle name="Accent1 23 3_Rate Case Accrual Accounts" xfId="28756"/>
    <cellStyle name="Accent1 23 4" xfId="9505"/>
    <cellStyle name="Accent1 23 4 2" xfId="9506"/>
    <cellStyle name="Accent1 23 4 2 2" xfId="9507"/>
    <cellStyle name="Accent1 23 4 2_Rate Case Accrual Accounts" xfId="28757"/>
    <cellStyle name="Accent1 23 4 3" xfId="42417"/>
    <cellStyle name="Accent1 23 4_Rate Case Accrual Accounts" xfId="28758"/>
    <cellStyle name="Accent1 23 5" xfId="9508"/>
    <cellStyle name="Accent1 23 5 2" xfId="9509"/>
    <cellStyle name="Accent1 23 5_Rate Case Accrual Accounts" xfId="28759"/>
    <cellStyle name="Accent1 23 6" xfId="42418"/>
    <cellStyle name="Accent1 23_Rate Case Accrual Accounts" xfId="28760"/>
    <cellStyle name="Accent1 24" xfId="9510"/>
    <cellStyle name="Accent1 24 2" xfId="9511"/>
    <cellStyle name="Accent1 24 2 2" xfId="9512"/>
    <cellStyle name="Accent1 24 2 2 2" xfId="9513"/>
    <cellStyle name="Accent1 24 2 2 2 2" xfId="9514"/>
    <cellStyle name="Accent1 24 2 2 2_Rate Case Accrual Accounts" xfId="28761"/>
    <cellStyle name="Accent1 24 2 2 3" xfId="42419"/>
    <cellStyle name="Accent1 24 2 2_Rate Case Accrual Accounts" xfId="28762"/>
    <cellStyle name="Accent1 24 2 3" xfId="9515"/>
    <cellStyle name="Accent1 24 2 3 2" xfId="9516"/>
    <cellStyle name="Accent1 24 2 3_Rate Case Accrual Accounts" xfId="28763"/>
    <cellStyle name="Accent1 24 2 4" xfId="9517"/>
    <cellStyle name="Accent1 24 2 4 2" xfId="42420"/>
    <cellStyle name="Accent1 24 2 5" xfId="42421"/>
    <cellStyle name="Accent1 24 2_Rate Case Accrual Accounts" xfId="28764"/>
    <cellStyle name="Accent1 24 3" xfId="9518"/>
    <cellStyle name="Accent1 24 3 2" xfId="9519"/>
    <cellStyle name="Accent1 24 3 2 2" xfId="9520"/>
    <cellStyle name="Accent1 24 3 2_Rate Case Accrual Accounts" xfId="28765"/>
    <cellStyle name="Accent1 24 3 3" xfId="42422"/>
    <cellStyle name="Accent1 24 3_Rate Case Accrual Accounts" xfId="28766"/>
    <cellStyle name="Accent1 24 4" xfId="9521"/>
    <cellStyle name="Accent1 24 4 2" xfId="9522"/>
    <cellStyle name="Accent1 24 4_Rate Case Accrual Accounts" xfId="28767"/>
    <cellStyle name="Accent1 24 5" xfId="9523"/>
    <cellStyle name="Accent1 24 5 2" xfId="9524"/>
    <cellStyle name="Accent1 24 5_Rate Case Accrual Accounts" xfId="28768"/>
    <cellStyle name="Accent1 24 6" xfId="42423"/>
    <cellStyle name="Accent1 24_Basis Detail" xfId="9525"/>
    <cellStyle name="Accent1 25" xfId="9526"/>
    <cellStyle name="Accent1 25 2" xfId="9527"/>
    <cellStyle name="Accent1 25 2 2" xfId="9528"/>
    <cellStyle name="Accent1 25 2 2 2" xfId="9529"/>
    <cellStyle name="Accent1 25 2 2_Rate Case Accrual Accounts" xfId="28769"/>
    <cellStyle name="Accent1 25 2 3" xfId="42424"/>
    <cellStyle name="Accent1 25 2_Rate Case Accrual Accounts" xfId="28770"/>
    <cellStyle name="Accent1 25 3" xfId="9530"/>
    <cellStyle name="Accent1 25 3 2" xfId="9531"/>
    <cellStyle name="Accent1 25 3 2 2" xfId="9532"/>
    <cellStyle name="Accent1 25 3 2_Rate Case Accrual Accounts" xfId="28771"/>
    <cellStyle name="Accent1 25 3 3" xfId="42425"/>
    <cellStyle name="Accent1 25 3_Rate Case Accrual Accounts" xfId="28772"/>
    <cellStyle name="Accent1 25 4" xfId="9533"/>
    <cellStyle name="Accent1 25 4 2" xfId="9534"/>
    <cellStyle name="Accent1 25 4_Rate Case Accrual Accounts" xfId="28773"/>
    <cellStyle name="Accent1 25 5" xfId="42426"/>
    <cellStyle name="Accent1 25_Rate Case Accrual Accounts" xfId="28774"/>
    <cellStyle name="Accent1 26" xfId="9535"/>
    <cellStyle name="Accent1 26 2" xfId="9536"/>
    <cellStyle name="Accent1 26 2 2" xfId="9537"/>
    <cellStyle name="Accent1 26 2 2 2" xfId="9538"/>
    <cellStyle name="Accent1 26 2 2_Rate Case Accrual Accounts" xfId="28775"/>
    <cellStyle name="Accent1 26 2 3" xfId="42427"/>
    <cellStyle name="Accent1 26 2_Rate Case Accrual Accounts" xfId="28776"/>
    <cellStyle name="Accent1 26 3" xfId="9539"/>
    <cellStyle name="Accent1 26 3 2" xfId="9540"/>
    <cellStyle name="Accent1 26 3_Rate Case Accrual Accounts" xfId="28777"/>
    <cellStyle name="Accent1 26 4" xfId="9541"/>
    <cellStyle name="Accent1 26 4 2" xfId="42428"/>
    <cellStyle name="Accent1 26 5" xfId="42429"/>
    <cellStyle name="Accent1 26_Rate Case Accrual Accounts" xfId="28778"/>
    <cellStyle name="Accent1 27" xfId="9542"/>
    <cellStyle name="Accent1 27 2" xfId="9543"/>
    <cellStyle name="Accent1 27 2 2" xfId="9544"/>
    <cellStyle name="Accent1 27 2 2 2" xfId="9545"/>
    <cellStyle name="Accent1 27 2 2_Rate Case Accrual Accounts" xfId="28779"/>
    <cellStyle name="Accent1 27 2 3" xfId="42430"/>
    <cellStyle name="Accent1 27 2_Rate Case Accrual Accounts" xfId="28780"/>
    <cellStyle name="Accent1 27 3" xfId="9546"/>
    <cellStyle name="Accent1 27 3 2" xfId="9547"/>
    <cellStyle name="Accent1 27 3_Rate Case Accrual Accounts" xfId="28781"/>
    <cellStyle name="Accent1 27 4" xfId="42431"/>
    <cellStyle name="Accent1 27_Rate Case Accrual Accounts" xfId="28782"/>
    <cellStyle name="Accent1 28" xfId="9548"/>
    <cellStyle name="Accent1 28 2" xfId="9549"/>
    <cellStyle name="Accent1 28 2 2" xfId="9550"/>
    <cellStyle name="Accent1 28 2_Rate Case Accrual Accounts" xfId="28783"/>
    <cellStyle name="Accent1 28 3" xfId="42432"/>
    <cellStyle name="Accent1 28_Rate Case Accrual Accounts" xfId="28784"/>
    <cellStyle name="Accent1 29" xfId="9551"/>
    <cellStyle name="Accent1 29 2" xfId="9552"/>
    <cellStyle name="Accent1 29 2 2" xfId="9553"/>
    <cellStyle name="Accent1 29 2_Rate Case Accrual Accounts" xfId="28785"/>
    <cellStyle name="Accent1 29 3" xfId="42433"/>
    <cellStyle name="Accent1 29_Rate Case Accrual Accounts" xfId="28786"/>
    <cellStyle name="Accent1 3" xfId="9554"/>
    <cellStyle name="Accent1 3 2" xfId="9555"/>
    <cellStyle name="Accent1 3 2 2" xfId="9556"/>
    <cellStyle name="Accent1 3 2 2 2" xfId="9557"/>
    <cellStyle name="Accent1 3 2 2 2 2" xfId="9558"/>
    <cellStyle name="Accent1 3 2 2 2_Rate Case Accrual Accounts" xfId="28787"/>
    <cellStyle name="Accent1 3 2 2 3" xfId="42434"/>
    <cellStyle name="Accent1 3 2 2_Rate Case Accrual Accounts" xfId="28788"/>
    <cellStyle name="Accent1 3 2 3" xfId="9559"/>
    <cellStyle name="Accent1 3 2 3 2" xfId="9560"/>
    <cellStyle name="Accent1 3 2 3 2 2" xfId="9561"/>
    <cellStyle name="Accent1 3 2 3 2_Rate Case Accrual Accounts" xfId="28789"/>
    <cellStyle name="Accent1 3 2 3 3" xfId="42435"/>
    <cellStyle name="Accent1 3 2 3_Rate Case Accrual Accounts" xfId="28790"/>
    <cellStyle name="Accent1 3 2 4" xfId="9562"/>
    <cellStyle name="Accent1 3 2 4 2" xfId="9563"/>
    <cellStyle name="Accent1 3 2 4_Rate Case Accrual Accounts" xfId="28791"/>
    <cellStyle name="Accent1 3 2 5" xfId="42436"/>
    <cellStyle name="Accent1 3 2_Rate Case Accrual Accounts" xfId="28792"/>
    <cellStyle name="Accent1 3 3" xfId="9564"/>
    <cellStyle name="Accent1 3 3 2" xfId="9565"/>
    <cellStyle name="Accent1 3 3 2 2" xfId="9566"/>
    <cellStyle name="Accent1 3 3 2_Rate Case Accrual Accounts" xfId="28793"/>
    <cellStyle name="Accent1 3 3 3" xfId="42437"/>
    <cellStyle name="Accent1 3 3_Rate Case Accrual Accounts" xfId="28794"/>
    <cellStyle name="Accent1 3 4" xfId="9567"/>
    <cellStyle name="Accent1 3 4 2" xfId="9568"/>
    <cellStyle name="Accent1 3 4_Rate Case Accrual Accounts" xfId="28795"/>
    <cellStyle name="Accent1 3 5" xfId="9569"/>
    <cellStyle name="Accent1 3 5 2" xfId="42438"/>
    <cellStyle name="Accent1 3_Rate Case Accrual Accounts" xfId="28796"/>
    <cellStyle name="Accent1 30" xfId="9570"/>
    <cellStyle name="Accent1 30 2" xfId="9571"/>
    <cellStyle name="Accent1 30 2 2" xfId="9572"/>
    <cellStyle name="Accent1 30 2_Rate Case Accrual Accounts" xfId="28797"/>
    <cellStyle name="Accent1 30 3" xfId="42439"/>
    <cellStyle name="Accent1 30_Rate Case Accrual Accounts" xfId="28798"/>
    <cellStyle name="Accent1 31" xfId="9573"/>
    <cellStyle name="Accent1 31 2" xfId="9574"/>
    <cellStyle name="Accent1 31 2 2" xfId="9575"/>
    <cellStyle name="Accent1 31 2_Rate Case Accrual Accounts" xfId="28799"/>
    <cellStyle name="Accent1 31 3" xfId="42440"/>
    <cellStyle name="Accent1 31_Rate Case Accrual Accounts" xfId="28800"/>
    <cellStyle name="Accent1 32" xfId="9576"/>
    <cellStyle name="Accent1 32 2" xfId="9577"/>
    <cellStyle name="Accent1 32 2 2" xfId="9578"/>
    <cellStyle name="Accent1 32 2_Rate Case Accrual Accounts" xfId="28801"/>
    <cellStyle name="Accent1 32 3" xfId="42441"/>
    <cellStyle name="Accent1 32_Rate Case Accrual Accounts" xfId="28802"/>
    <cellStyle name="Accent1 33" xfId="9579"/>
    <cellStyle name="Accent1 33 2" xfId="9580"/>
    <cellStyle name="Accent1 33 2 2" xfId="9581"/>
    <cellStyle name="Accent1 33 2_Rate Case Accrual Accounts" xfId="28803"/>
    <cellStyle name="Accent1 33 3" xfId="42442"/>
    <cellStyle name="Accent1 33_Rate Case Accrual Accounts" xfId="28804"/>
    <cellStyle name="Accent1 34" xfId="9582"/>
    <cellStyle name="Accent1 34 2" xfId="9583"/>
    <cellStyle name="Accent1 34 2 2" xfId="9584"/>
    <cellStyle name="Accent1 34 2_Rate Case Accrual Accounts" xfId="28805"/>
    <cellStyle name="Accent1 34 3" xfId="42443"/>
    <cellStyle name="Accent1 34_Rate Case Accrual Accounts" xfId="28806"/>
    <cellStyle name="Accent1 35" xfId="9585"/>
    <cellStyle name="Accent1 35 2" xfId="9586"/>
    <cellStyle name="Accent1 35 2 2" xfId="9587"/>
    <cellStyle name="Accent1 35 2_Rate Case Accrual Accounts" xfId="28807"/>
    <cellStyle name="Accent1 35 3" xfId="42444"/>
    <cellStyle name="Accent1 35_Rate Case Accrual Accounts" xfId="28808"/>
    <cellStyle name="Accent1 36" xfId="9588"/>
    <cellStyle name="Accent1 36 2" xfId="9589"/>
    <cellStyle name="Accent1 36 2 2" xfId="9590"/>
    <cellStyle name="Accent1 36 2_Rate Case Accrual Accounts" xfId="28809"/>
    <cellStyle name="Accent1 36 3" xfId="42445"/>
    <cellStyle name="Accent1 36_Rate Case Accrual Accounts" xfId="28810"/>
    <cellStyle name="Accent1 37" xfId="9591"/>
    <cellStyle name="Accent1 37 2" xfId="9592"/>
    <cellStyle name="Accent1 37 2 2" xfId="9593"/>
    <cellStyle name="Accent1 37 2_Rate Case Accrual Accounts" xfId="28811"/>
    <cellStyle name="Accent1 37 3" xfId="42446"/>
    <cellStyle name="Accent1 37_Rate Case Accrual Accounts" xfId="28812"/>
    <cellStyle name="Accent1 38" xfId="9594"/>
    <cellStyle name="Accent1 38 2" xfId="9595"/>
    <cellStyle name="Accent1 38 2 2" xfId="9596"/>
    <cellStyle name="Accent1 38 2_Rate Case Accrual Accounts" xfId="28813"/>
    <cellStyle name="Accent1 38 3" xfId="42447"/>
    <cellStyle name="Accent1 38_Rate Case Accrual Accounts" xfId="28814"/>
    <cellStyle name="Accent1 39" xfId="9597"/>
    <cellStyle name="Accent1 39 2" xfId="9598"/>
    <cellStyle name="Accent1 39 2 2" xfId="9599"/>
    <cellStyle name="Accent1 39 2_Rate Case Accrual Accounts" xfId="28815"/>
    <cellStyle name="Accent1 39 3" xfId="42448"/>
    <cellStyle name="Accent1 39_Rate Case Accrual Accounts" xfId="28816"/>
    <cellStyle name="Accent1 4" xfId="9600"/>
    <cellStyle name="Accent1 4 2" xfId="9601"/>
    <cellStyle name="Accent1 4 2 2" xfId="9602"/>
    <cellStyle name="Accent1 4 2 2 2" xfId="9603"/>
    <cellStyle name="Accent1 4 2 2 2 2" xfId="9604"/>
    <cellStyle name="Accent1 4 2 2 2_Rate Case Accrual Accounts" xfId="28817"/>
    <cellStyle name="Accent1 4 2 2 3" xfId="42449"/>
    <cellStyle name="Accent1 4 2 2_Rate Case Accrual Accounts" xfId="28818"/>
    <cellStyle name="Accent1 4 2 3" xfId="9605"/>
    <cellStyle name="Accent1 4 2 3 2" xfId="9606"/>
    <cellStyle name="Accent1 4 2 3 2 2" xfId="9607"/>
    <cellStyle name="Accent1 4 2 3 2_Rate Case Accrual Accounts" xfId="28819"/>
    <cellStyle name="Accent1 4 2 3 3" xfId="42450"/>
    <cellStyle name="Accent1 4 2 3_Rate Case Accrual Accounts" xfId="28820"/>
    <cellStyle name="Accent1 4 2 4" xfId="9608"/>
    <cellStyle name="Accent1 4 2 4 2" xfId="9609"/>
    <cellStyle name="Accent1 4 2 4_Rate Case Accrual Accounts" xfId="28821"/>
    <cellStyle name="Accent1 4 2 5" xfId="42451"/>
    <cellStyle name="Accent1 4 2_Rate Case Accrual Accounts" xfId="28822"/>
    <cellStyle name="Accent1 4 3" xfId="9610"/>
    <cellStyle name="Accent1 4 3 2" xfId="9611"/>
    <cellStyle name="Accent1 4 3 2 2" xfId="9612"/>
    <cellStyle name="Accent1 4 3 2_Rate Case Accrual Accounts" xfId="28823"/>
    <cellStyle name="Accent1 4 3 3" xfId="42452"/>
    <cellStyle name="Accent1 4 3_Rate Case Accrual Accounts" xfId="28824"/>
    <cellStyle name="Accent1 4 4" xfId="9613"/>
    <cellStyle name="Accent1 4 4 2" xfId="9614"/>
    <cellStyle name="Accent1 4 4_Rate Case Accrual Accounts" xfId="28825"/>
    <cellStyle name="Accent1 4 5" xfId="42453"/>
    <cellStyle name="Accent1 4_Rate Case Accrual Accounts" xfId="28826"/>
    <cellStyle name="Accent1 40" xfId="9615"/>
    <cellStyle name="Accent1 40 2" xfId="9616"/>
    <cellStyle name="Accent1 40 2 2" xfId="9617"/>
    <cellStyle name="Accent1 40 2_Rate Case Accrual Accounts" xfId="28827"/>
    <cellStyle name="Accent1 40 3" xfId="42454"/>
    <cellStyle name="Accent1 40_Rate Case Accrual Accounts" xfId="28828"/>
    <cellStyle name="Accent1 41" xfId="9618"/>
    <cellStyle name="Accent1 41 2" xfId="9619"/>
    <cellStyle name="Accent1 41 2 2" xfId="9620"/>
    <cellStyle name="Accent1 41 2_Rate Case Accrual Accounts" xfId="28829"/>
    <cellStyle name="Accent1 41 3" xfId="42455"/>
    <cellStyle name="Accent1 41_Rate Case Accrual Accounts" xfId="28830"/>
    <cellStyle name="Accent1 42" xfId="9621"/>
    <cellStyle name="Accent1 42 2" xfId="9622"/>
    <cellStyle name="Accent1 42 2 2" xfId="9623"/>
    <cellStyle name="Accent1 42 2_Rate Case Accrual Accounts" xfId="28831"/>
    <cellStyle name="Accent1 42 3" xfId="42456"/>
    <cellStyle name="Accent1 42_Rate Case Accrual Accounts" xfId="28832"/>
    <cellStyle name="Accent1 43" xfId="9624"/>
    <cellStyle name="Accent1 43 2" xfId="9625"/>
    <cellStyle name="Accent1 43 2 2" xfId="9626"/>
    <cellStyle name="Accent1 43 2_Rate Case Accrual Accounts" xfId="28833"/>
    <cellStyle name="Accent1 43 3" xfId="42457"/>
    <cellStyle name="Accent1 43_Rate Case Accrual Accounts" xfId="28834"/>
    <cellStyle name="Accent1 44" xfId="9627"/>
    <cellStyle name="Accent1 44 2" xfId="9628"/>
    <cellStyle name="Accent1 44 2 2" xfId="9629"/>
    <cellStyle name="Accent1 44 2_Rate Case Accrual Accounts" xfId="28835"/>
    <cellStyle name="Accent1 44 3" xfId="42458"/>
    <cellStyle name="Accent1 44_Rate Case Accrual Accounts" xfId="28836"/>
    <cellStyle name="Accent1 45" xfId="9630"/>
    <cellStyle name="Accent1 45 2" xfId="9631"/>
    <cellStyle name="Accent1 45 2 2" xfId="9632"/>
    <cellStyle name="Accent1 45 2_Rate Case Accrual Accounts" xfId="28837"/>
    <cellStyle name="Accent1 45 3" xfId="42459"/>
    <cellStyle name="Accent1 45_Rate Case Accrual Accounts" xfId="28838"/>
    <cellStyle name="Accent1 46" xfId="9633"/>
    <cellStyle name="Accent1 46 2" xfId="9634"/>
    <cellStyle name="Accent1 46 2 2" xfId="9635"/>
    <cellStyle name="Accent1 46 2_Rate Case Accrual Accounts" xfId="28839"/>
    <cellStyle name="Accent1 46 3" xfId="42460"/>
    <cellStyle name="Accent1 46_Rate Case Accrual Accounts" xfId="28840"/>
    <cellStyle name="Accent1 47" xfId="9636"/>
    <cellStyle name="Accent1 47 2" xfId="9637"/>
    <cellStyle name="Accent1 47 2 2" xfId="9638"/>
    <cellStyle name="Accent1 47 2_Rate Case Accrual Accounts" xfId="28841"/>
    <cellStyle name="Accent1 47 3" xfId="42461"/>
    <cellStyle name="Accent1 47_Rate Case Accrual Accounts" xfId="28842"/>
    <cellStyle name="Accent1 48" xfId="9639"/>
    <cellStyle name="Accent1 48 2" xfId="9640"/>
    <cellStyle name="Accent1 48 2 2" xfId="9641"/>
    <cellStyle name="Accent1 48 2_Rate Case Accrual Accounts" xfId="28843"/>
    <cellStyle name="Accent1 48 3" xfId="42462"/>
    <cellStyle name="Accent1 48_Rate Case Accrual Accounts" xfId="28844"/>
    <cellStyle name="Accent1 49" xfId="9642"/>
    <cellStyle name="Accent1 49 2" xfId="9643"/>
    <cellStyle name="Accent1 49 2 2" xfId="9644"/>
    <cellStyle name="Accent1 49 2_Rate Case Accrual Accounts" xfId="28845"/>
    <cellStyle name="Accent1 49 3" xfId="42463"/>
    <cellStyle name="Accent1 49_Rate Case Accrual Accounts" xfId="28846"/>
    <cellStyle name="Accent1 5" xfId="9645"/>
    <cellStyle name="Accent1 5 2" xfId="9646"/>
    <cellStyle name="Accent1 5 2 2" xfId="9647"/>
    <cellStyle name="Accent1 5 2 2 2" xfId="9648"/>
    <cellStyle name="Accent1 5 2 2 2 2" xfId="9649"/>
    <cellStyle name="Accent1 5 2 2 2_Rate Case Accrual Accounts" xfId="28847"/>
    <cellStyle name="Accent1 5 2 2 3" xfId="42464"/>
    <cellStyle name="Accent1 5 2 2_Rate Case Accrual Accounts" xfId="28848"/>
    <cellStyle name="Accent1 5 2 3" xfId="9650"/>
    <cellStyle name="Accent1 5 2 3 2" xfId="9651"/>
    <cellStyle name="Accent1 5 2 3 2 2" xfId="9652"/>
    <cellStyle name="Accent1 5 2 3 2_Rate Case Accrual Accounts" xfId="28849"/>
    <cellStyle name="Accent1 5 2 3 3" xfId="42465"/>
    <cellStyle name="Accent1 5 2 3_Rate Case Accrual Accounts" xfId="28850"/>
    <cellStyle name="Accent1 5 2 4" xfId="9653"/>
    <cellStyle name="Accent1 5 2 4 2" xfId="9654"/>
    <cellStyle name="Accent1 5 2 4_Rate Case Accrual Accounts" xfId="28851"/>
    <cellStyle name="Accent1 5 2 5" xfId="42466"/>
    <cellStyle name="Accent1 5 2_Rate Case Accrual Accounts" xfId="28852"/>
    <cellStyle name="Accent1 5 3" xfId="9655"/>
    <cellStyle name="Accent1 5 3 2" xfId="9656"/>
    <cellStyle name="Accent1 5 3 2 2" xfId="9657"/>
    <cellStyle name="Accent1 5 3 2_Rate Case Accrual Accounts" xfId="28853"/>
    <cellStyle name="Accent1 5 3 3" xfId="42467"/>
    <cellStyle name="Accent1 5 3_Rate Case Accrual Accounts" xfId="28854"/>
    <cellStyle name="Accent1 5 4" xfId="9658"/>
    <cellStyle name="Accent1 5 4 2" xfId="9659"/>
    <cellStyle name="Accent1 5 4_Rate Case Accrual Accounts" xfId="28855"/>
    <cellStyle name="Accent1 5 5" xfId="42468"/>
    <cellStyle name="Accent1 5_Rate Case Accrual Accounts" xfId="28856"/>
    <cellStyle name="Accent1 50" xfId="9660"/>
    <cellStyle name="Accent1 50 2" xfId="9661"/>
    <cellStyle name="Accent1 50 2 2" xfId="9662"/>
    <cellStyle name="Accent1 50 2_Rate Case Accrual Accounts" xfId="28857"/>
    <cellStyle name="Accent1 50 3" xfId="42469"/>
    <cellStyle name="Accent1 50_Rate Case Accrual Accounts" xfId="28858"/>
    <cellStyle name="Accent1 51" xfId="9663"/>
    <cellStyle name="Accent1 51 2" xfId="9664"/>
    <cellStyle name="Accent1 51 2 2" xfId="9665"/>
    <cellStyle name="Accent1 51 2_Rate Case Accrual Accounts" xfId="28859"/>
    <cellStyle name="Accent1 51 3" xfId="42470"/>
    <cellStyle name="Accent1 51_Rate Case Accrual Accounts" xfId="28860"/>
    <cellStyle name="Accent1 52" xfId="9666"/>
    <cellStyle name="Accent1 52 2" xfId="9667"/>
    <cellStyle name="Accent1 52 2 2" xfId="9668"/>
    <cellStyle name="Accent1 52 2_Rate Case Accrual Accounts" xfId="28861"/>
    <cellStyle name="Accent1 52 3" xfId="42471"/>
    <cellStyle name="Accent1 52_Rate Case Accrual Accounts" xfId="28862"/>
    <cellStyle name="Accent1 53" xfId="9669"/>
    <cellStyle name="Accent1 53 2" xfId="9670"/>
    <cellStyle name="Accent1 53 2 2" xfId="9671"/>
    <cellStyle name="Accent1 53 2_Rate Case Accrual Accounts" xfId="28863"/>
    <cellStyle name="Accent1 53 3" xfId="42472"/>
    <cellStyle name="Accent1 53_Rate Case Accrual Accounts" xfId="28864"/>
    <cellStyle name="Accent1 54" xfId="9672"/>
    <cellStyle name="Accent1 54 2" xfId="9673"/>
    <cellStyle name="Accent1 54 2 2" xfId="9674"/>
    <cellStyle name="Accent1 54 2_Rate Case Accrual Accounts" xfId="28865"/>
    <cellStyle name="Accent1 54 3" xfId="42473"/>
    <cellStyle name="Accent1 54_Rate Case Accrual Accounts" xfId="28866"/>
    <cellStyle name="Accent1 55" xfId="9675"/>
    <cellStyle name="Accent1 55 2" xfId="9676"/>
    <cellStyle name="Accent1 55 2 2" xfId="9677"/>
    <cellStyle name="Accent1 55 2_Rate Case Accrual Accounts" xfId="28867"/>
    <cellStyle name="Accent1 55 3" xfId="42474"/>
    <cellStyle name="Accent1 55_Rate Case Accrual Accounts" xfId="28868"/>
    <cellStyle name="Accent1 56" xfId="9678"/>
    <cellStyle name="Accent1 56 2" xfId="9679"/>
    <cellStyle name="Accent1 56 2 2" xfId="9680"/>
    <cellStyle name="Accent1 56 2_Rate Case Accrual Accounts" xfId="28869"/>
    <cellStyle name="Accent1 56 3" xfId="42475"/>
    <cellStyle name="Accent1 56_Rate Case Accrual Accounts" xfId="28870"/>
    <cellStyle name="Accent1 57" xfId="9681"/>
    <cellStyle name="Accent1 57 2" xfId="9682"/>
    <cellStyle name="Accent1 57 2 2" xfId="9683"/>
    <cellStyle name="Accent1 57 2_Rate Case Accrual Accounts" xfId="28871"/>
    <cellStyle name="Accent1 57 3" xfId="42476"/>
    <cellStyle name="Accent1 57_Rate Case Accrual Accounts" xfId="28872"/>
    <cellStyle name="Accent1 58" xfId="9684"/>
    <cellStyle name="Accent1 58 2" xfId="9685"/>
    <cellStyle name="Accent1 58 2 2" xfId="9686"/>
    <cellStyle name="Accent1 58 2_Rate Case Accrual Accounts" xfId="28873"/>
    <cellStyle name="Accent1 58 3" xfId="42477"/>
    <cellStyle name="Accent1 58_Rate Case Accrual Accounts" xfId="28874"/>
    <cellStyle name="Accent1 59" xfId="9687"/>
    <cellStyle name="Accent1 59 2" xfId="9688"/>
    <cellStyle name="Accent1 59 2 2" xfId="9689"/>
    <cellStyle name="Accent1 59 2_Rate Case Accrual Accounts" xfId="28875"/>
    <cellStyle name="Accent1 59 3" xfId="42478"/>
    <cellStyle name="Accent1 59_Rate Case Accrual Accounts" xfId="28876"/>
    <cellStyle name="Accent1 6" xfId="9690"/>
    <cellStyle name="Accent1 6 2" xfId="9691"/>
    <cellStyle name="Accent1 6 2 2" xfId="9692"/>
    <cellStyle name="Accent1 6 2 2 2" xfId="9693"/>
    <cellStyle name="Accent1 6 2 2_Rate Case Accrual Accounts" xfId="28877"/>
    <cellStyle name="Accent1 6 2 3" xfId="42479"/>
    <cellStyle name="Accent1 6 2_Rate Case Accrual Accounts" xfId="28878"/>
    <cellStyle name="Accent1 6 3" xfId="9694"/>
    <cellStyle name="Accent1 6 3 2" xfId="9695"/>
    <cellStyle name="Accent1 6 3 2 2" xfId="9696"/>
    <cellStyle name="Accent1 6 3 2_Rate Case Accrual Accounts" xfId="28879"/>
    <cellStyle name="Accent1 6 3 3" xfId="42480"/>
    <cellStyle name="Accent1 6 3_Rate Case Accrual Accounts" xfId="28880"/>
    <cellStyle name="Accent1 6 4" xfId="9697"/>
    <cellStyle name="Accent1 6 4 2" xfId="9698"/>
    <cellStyle name="Accent1 6 4_Rate Case Accrual Accounts" xfId="28881"/>
    <cellStyle name="Accent1 6 5" xfId="42481"/>
    <cellStyle name="Accent1 6_Rate Case Accrual Accounts" xfId="28882"/>
    <cellStyle name="Accent1 60" xfId="9699"/>
    <cellStyle name="Accent1 60 2" xfId="9700"/>
    <cellStyle name="Accent1 60 2 2" xfId="9701"/>
    <cellStyle name="Accent1 60 2_Rate Case Accrual Accounts" xfId="28883"/>
    <cellStyle name="Accent1 60 3" xfId="42482"/>
    <cellStyle name="Accent1 60_Rate Case Accrual Accounts" xfId="28884"/>
    <cellStyle name="Accent1 61" xfId="9702"/>
    <cellStyle name="Accent1 61 2" xfId="9703"/>
    <cellStyle name="Accent1 61_Rate Case Accrual Accounts" xfId="28885"/>
    <cellStyle name="Accent1 62" xfId="9704"/>
    <cellStyle name="Accent1 62 2" xfId="9705"/>
    <cellStyle name="Accent1 62_Rate Case Accrual Accounts" xfId="28886"/>
    <cellStyle name="Accent1 63" xfId="9706"/>
    <cellStyle name="Accent1 63 2" xfId="42483"/>
    <cellStyle name="Accent1 64" xfId="9707"/>
    <cellStyle name="Accent1 64 2" xfId="42484"/>
    <cellStyle name="Accent1 65" xfId="9708"/>
    <cellStyle name="Accent1 65 2" xfId="42485"/>
    <cellStyle name="Accent1 66" xfId="9709"/>
    <cellStyle name="Accent1 66 2" xfId="42486"/>
    <cellStyle name="Accent1 67" xfId="9710"/>
    <cellStyle name="Accent1 67 2" xfId="42487"/>
    <cellStyle name="Accent1 68" xfId="9711"/>
    <cellStyle name="Accent1 68 2" xfId="42488"/>
    <cellStyle name="Accent1 69" xfId="9712"/>
    <cellStyle name="Accent1 69 2" xfId="42489"/>
    <cellStyle name="Accent1 7" xfId="9713"/>
    <cellStyle name="Accent1 7 2" xfId="9714"/>
    <cellStyle name="Accent1 7 2 2" xfId="9715"/>
    <cellStyle name="Accent1 7 2 2 2" xfId="9716"/>
    <cellStyle name="Accent1 7 2 2_Rate Case Accrual Accounts" xfId="28887"/>
    <cellStyle name="Accent1 7 2 3" xfId="42490"/>
    <cellStyle name="Accent1 7 2_Rate Case Accrual Accounts" xfId="28888"/>
    <cellStyle name="Accent1 7 3" xfId="9717"/>
    <cellStyle name="Accent1 7 3 2" xfId="9718"/>
    <cellStyle name="Accent1 7 3 2 2" xfId="9719"/>
    <cellStyle name="Accent1 7 3 2_Rate Case Accrual Accounts" xfId="28889"/>
    <cellStyle name="Accent1 7 3 3" xfId="42491"/>
    <cellStyle name="Accent1 7 3_Rate Case Accrual Accounts" xfId="28890"/>
    <cellStyle name="Accent1 7 4" xfId="9720"/>
    <cellStyle name="Accent1 7 4 2" xfId="9721"/>
    <cellStyle name="Accent1 7 4_Rate Case Accrual Accounts" xfId="28891"/>
    <cellStyle name="Accent1 7 5" xfId="42492"/>
    <cellStyle name="Accent1 7_Rate Case Accrual Accounts" xfId="28892"/>
    <cellStyle name="Accent1 70" xfId="9722"/>
    <cellStyle name="Accent1 70 2" xfId="42493"/>
    <cellStyle name="Accent1 71" xfId="9723"/>
    <cellStyle name="Accent1 71 2" xfId="42494"/>
    <cellStyle name="Accent1 72" xfId="9724"/>
    <cellStyle name="Accent1 72 2" xfId="42495"/>
    <cellStyle name="Accent1 73" xfId="9725"/>
    <cellStyle name="Accent1 73 2" xfId="42496"/>
    <cellStyle name="Accent1 74" xfId="9726"/>
    <cellStyle name="Accent1 74 2" xfId="42497"/>
    <cellStyle name="Accent1 75" xfId="9727"/>
    <cellStyle name="Accent1 75 2" xfId="42498"/>
    <cellStyle name="Accent1 76" xfId="9728"/>
    <cellStyle name="Accent1 76 2" xfId="42499"/>
    <cellStyle name="Accent1 77" xfId="38"/>
    <cellStyle name="Accent1 78" xfId="49125"/>
    <cellStyle name="Accent1 79" xfId="49162"/>
    <cellStyle name="Accent1 8" xfId="9729"/>
    <cellStyle name="Accent1 8 2" xfId="9730"/>
    <cellStyle name="Accent1 8 2 2" xfId="9731"/>
    <cellStyle name="Accent1 8 2 2 2" xfId="9732"/>
    <cellStyle name="Accent1 8 2 2_Rate Case Accrual Accounts" xfId="28893"/>
    <cellStyle name="Accent1 8 2 3" xfId="42500"/>
    <cellStyle name="Accent1 8 2_Rate Case Accrual Accounts" xfId="28894"/>
    <cellStyle name="Accent1 8 3" xfId="9733"/>
    <cellStyle name="Accent1 8 3 2" xfId="9734"/>
    <cellStyle name="Accent1 8 3 2 2" xfId="9735"/>
    <cellStyle name="Accent1 8 3 2_Rate Case Accrual Accounts" xfId="28895"/>
    <cellStyle name="Accent1 8 3 3" xfId="42501"/>
    <cellStyle name="Accent1 8 3_Rate Case Accrual Accounts" xfId="28896"/>
    <cellStyle name="Accent1 8 4" xfId="9736"/>
    <cellStyle name="Accent1 8 4 2" xfId="9737"/>
    <cellStyle name="Accent1 8 4_Rate Case Accrual Accounts" xfId="28897"/>
    <cellStyle name="Accent1 8 5" xfId="42502"/>
    <cellStyle name="Accent1 8_Rate Case Accrual Accounts" xfId="28898"/>
    <cellStyle name="Accent1 9" xfId="9738"/>
    <cellStyle name="Accent1 9 2" xfId="9739"/>
    <cellStyle name="Accent1 9 2 2" xfId="9740"/>
    <cellStyle name="Accent1 9 2 2 2" xfId="9741"/>
    <cellStyle name="Accent1 9 2 2_Rate Case Accrual Accounts" xfId="28899"/>
    <cellStyle name="Accent1 9 2 3" xfId="42503"/>
    <cellStyle name="Accent1 9 2_Rate Case Accrual Accounts" xfId="28900"/>
    <cellStyle name="Accent1 9 3" xfId="9742"/>
    <cellStyle name="Accent1 9 3 2" xfId="9743"/>
    <cellStyle name="Accent1 9 3 2 2" xfId="9744"/>
    <cellStyle name="Accent1 9 3 2_Rate Case Accrual Accounts" xfId="28901"/>
    <cellStyle name="Accent1 9 3 3" xfId="42504"/>
    <cellStyle name="Accent1 9 3_Rate Case Accrual Accounts" xfId="28902"/>
    <cellStyle name="Accent1 9 4" xfId="9745"/>
    <cellStyle name="Accent1 9 4 2" xfId="9746"/>
    <cellStyle name="Accent1 9 4_Rate Case Accrual Accounts" xfId="28903"/>
    <cellStyle name="Accent1 9 5" xfId="42505"/>
    <cellStyle name="Accent1 9_Rate Case Accrual Accounts" xfId="28904"/>
    <cellStyle name="Accent2" xfId="49524" builtinId="33" customBuiltin="1"/>
    <cellStyle name="Accent2 10" xfId="9747"/>
    <cellStyle name="Accent2 10 2" xfId="9748"/>
    <cellStyle name="Accent2 10 2 2" xfId="9749"/>
    <cellStyle name="Accent2 10 2 2 2" xfId="9750"/>
    <cellStyle name="Accent2 10 2 2_Rate Case Accrual Accounts" xfId="28905"/>
    <cellStyle name="Accent2 10 2 3" xfId="42506"/>
    <cellStyle name="Accent2 10 2_Rate Case Accrual Accounts" xfId="28906"/>
    <cellStyle name="Accent2 10 3" xfId="9751"/>
    <cellStyle name="Accent2 10 3 2" xfId="9752"/>
    <cellStyle name="Accent2 10 3 2 2" xfId="9753"/>
    <cellStyle name="Accent2 10 3 2_Rate Case Accrual Accounts" xfId="28907"/>
    <cellStyle name="Accent2 10 3 3" xfId="42507"/>
    <cellStyle name="Accent2 10 3_Rate Case Accrual Accounts" xfId="28908"/>
    <cellStyle name="Accent2 10 4" xfId="9754"/>
    <cellStyle name="Accent2 10 4 2" xfId="9755"/>
    <cellStyle name="Accent2 10 4_Rate Case Accrual Accounts" xfId="28909"/>
    <cellStyle name="Accent2 10 5" xfId="42508"/>
    <cellStyle name="Accent2 10_Rate Case Accrual Accounts" xfId="28910"/>
    <cellStyle name="Accent2 11" xfId="9756"/>
    <cellStyle name="Accent2 11 2" xfId="9757"/>
    <cellStyle name="Accent2 11 2 2" xfId="9758"/>
    <cellStyle name="Accent2 11 2 2 2" xfId="9759"/>
    <cellStyle name="Accent2 11 2 2_Rate Case Accrual Accounts" xfId="28911"/>
    <cellStyle name="Accent2 11 2 3" xfId="42509"/>
    <cellStyle name="Accent2 11 2_Rate Case Accrual Accounts" xfId="28912"/>
    <cellStyle name="Accent2 11 3" xfId="9760"/>
    <cellStyle name="Accent2 11 3 2" xfId="9761"/>
    <cellStyle name="Accent2 11 3 2 2" xfId="9762"/>
    <cellStyle name="Accent2 11 3 2_Rate Case Accrual Accounts" xfId="28913"/>
    <cellStyle name="Accent2 11 3 3" xfId="42510"/>
    <cellStyle name="Accent2 11 3_Rate Case Accrual Accounts" xfId="28914"/>
    <cellStyle name="Accent2 11 4" xfId="9763"/>
    <cellStyle name="Accent2 11 4 2" xfId="9764"/>
    <cellStyle name="Accent2 11 4_Rate Case Accrual Accounts" xfId="28915"/>
    <cellStyle name="Accent2 11 5" xfId="42511"/>
    <cellStyle name="Accent2 11_Rate Case Accrual Accounts" xfId="28916"/>
    <cellStyle name="Accent2 12" xfId="9765"/>
    <cellStyle name="Accent2 12 2" xfId="9766"/>
    <cellStyle name="Accent2 12 2 2" xfId="9767"/>
    <cellStyle name="Accent2 12 2 2 2" xfId="9768"/>
    <cellStyle name="Accent2 12 2 2_Rate Case Accrual Accounts" xfId="28917"/>
    <cellStyle name="Accent2 12 2 3" xfId="42512"/>
    <cellStyle name="Accent2 12 2_Rate Case Accrual Accounts" xfId="28918"/>
    <cellStyle name="Accent2 12 3" xfId="9769"/>
    <cellStyle name="Accent2 12 3 2" xfId="9770"/>
    <cellStyle name="Accent2 12 3 2 2" xfId="9771"/>
    <cellStyle name="Accent2 12 3 2_Rate Case Accrual Accounts" xfId="28919"/>
    <cellStyle name="Accent2 12 3 3" xfId="42513"/>
    <cellStyle name="Accent2 12 3_Rate Case Accrual Accounts" xfId="28920"/>
    <cellStyle name="Accent2 12 4" xfId="9772"/>
    <cellStyle name="Accent2 12 4 2" xfId="9773"/>
    <cellStyle name="Accent2 12 4_Rate Case Accrual Accounts" xfId="28921"/>
    <cellStyle name="Accent2 12 5" xfId="42514"/>
    <cellStyle name="Accent2 12_Rate Case Accrual Accounts" xfId="28922"/>
    <cellStyle name="Accent2 13" xfId="9774"/>
    <cellStyle name="Accent2 13 2" xfId="9775"/>
    <cellStyle name="Accent2 13 2 2" xfId="9776"/>
    <cellStyle name="Accent2 13 2 2 2" xfId="9777"/>
    <cellStyle name="Accent2 13 2 2_Rate Case Accrual Accounts" xfId="28923"/>
    <cellStyle name="Accent2 13 2 3" xfId="42515"/>
    <cellStyle name="Accent2 13 2_Rate Case Accrual Accounts" xfId="28924"/>
    <cellStyle name="Accent2 13 3" xfId="9778"/>
    <cellStyle name="Accent2 13 3 2" xfId="9779"/>
    <cellStyle name="Accent2 13 3 2 2" xfId="9780"/>
    <cellStyle name="Accent2 13 3 2_Rate Case Accrual Accounts" xfId="28925"/>
    <cellStyle name="Accent2 13 3 3" xfId="42516"/>
    <cellStyle name="Accent2 13 3_Rate Case Accrual Accounts" xfId="28926"/>
    <cellStyle name="Accent2 13 4" xfId="9781"/>
    <cellStyle name="Accent2 13 4 2" xfId="9782"/>
    <cellStyle name="Accent2 13 4_Rate Case Accrual Accounts" xfId="28927"/>
    <cellStyle name="Accent2 13 5" xfId="42517"/>
    <cellStyle name="Accent2 13_Rate Case Accrual Accounts" xfId="28928"/>
    <cellStyle name="Accent2 14" xfId="9783"/>
    <cellStyle name="Accent2 14 2" xfId="9784"/>
    <cellStyle name="Accent2 14 2 2" xfId="9785"/>
    <cellStyle name="Accent2 14 2 2 2" xfId="9786"/>
    <cellStyle name="Accent2 14 2 2_Rate Case Accrual Accounts" xfId="28929"/>
    <cellStyle name="Accent2 14 2 3" xfId="42518"/>
    <cellStyle name="Accent2 14 2_Rate Case Accrual Accounts" xfId="28930"/>
    <cellStyle name="Accent2 14 3" xfId="9787"/>
    <cellStyle name="Accent2 14 3 2" xfId="9788"/>
    <cellStyle name="Accent2 14 3 2 2" xfId="9789"/>
    <cellStyle name="Accent2 14 3 2_Rate Case Accrual Accounts" xfId="28931"/>
    <cellStyle name="Accent2 14 3 3" xfId="42519"/>
    <cellStyle name="Accent2 14 3_Rate Case Accrual Accounts" xfId="28932"/>
    <cellStyle name="Accent2 14 4" xfId="9790"/>
    <cellStyle name="Accent2 14 4 2" xfId="9791"/>
    <cellStyle name="Accent2 14 4_Rate Case Accrual Accounts" xfId="28933"/>
    <cellStyle name="Accent2 14 5" xfId="42520"/>
    <cellStyle name="Accent2 14_Rate Case Accrual Accounts" xfId="28934"/>
    <cellStyle name="Accent2 15" xfId="9792"/>
    <cellStyle name="Accent2 15 2" xfId="9793"/>
    <cellStyle name="Accent2 15 2 2" xfId="9794"/>
    <cellStyle name="Accent2 15 2 2 2" xfId="9795"/>
    <cellStyle name="Accent2 15 2 2_Rate Case Accrual Accounts" xfId="28935"/>
    <cellStyle name="Accent2 15 2 3" xfId="42521"/>
    <cellStyle name="Accent2 15 2_Rate Case Accrual Accounts" xfId="28936"/>
    <cellStyle name="Accent2 15 3" xfId="9796"/>
    <cellStyle name="Accent2 15 3 2" xfId="9797"/>
    <cellStyle name="Accent2 15 3 2 2" xfId="9798"/>
    <cellStyle name="Accent2 15 3 2_Rate Case Accrual Accounts" xfId="28937"/>
    <cellStyle name="Accent2 15 3 3" xfId="42522"/>
    <cellStyle name="Accent2 15 3_Rate Case Accrual Accounts" xfId="28938"/>
    <cellStyle name="Accent2 15 4" xfId="9799"/>
    <cellStyle name="Accent2 15 4 2" xfId="9800"/>
    <cellStyle name="Accent2 15 4_Rate Case Accrual Accounts" xfId="28939"/>
    <cellStyle name="Accent2 15 5" xfId="42523"/>
    <cellStyle name="Accent2 15_Rate Case Accrual Accounts" xfId="28940"/>
    <cellStyle name="Accent2 16" xfId="9801"/>
    <cellStyle name="Accent2 16 2" xfId="9802"/>
    <cellStyle name="Accent2 16 2 2" xfId="9803"/>
    <cellStyle name="Accent2 16 2 2 2" xfId="9804"/>
    <cellStyle name="Accent2 16 2 2_Rate Case Accrual Accounts" xfId="28941"/>
    <cellStyle name="Accent2 16 2 3" xfId="42524"/>
    <cellStyle name="Accent2 16 2_Rate Case Accrual Accounts" xfId="28942"/>
    <cellStyle name="Accent2 16 3" xfId="9805"/>
    <cellStyle name="Accent2 16 3 2" xfId="9806"/>
    <cellStyle name="Accent2 16 3 2 2" xfId="9807"/>
    <cellStyle name="Accent2 16 3 2_Rate Case Accrual Accounts" xfId="28943"/>
    <cellStyle name="Accent2 16 3 3" xfId="42525"/>
    <cellStyle name="Accent2 16 3_Rate Case Accrual Accounts" xfId="28944"/>
    <cellStyle name="Accent2 16 4" xfId="9808"/>
    <cellStyle name="Accent2 16 4 2" xfId="9809"/>
    <cellStyle name="Accent2 16 4_Rate Case Accrual Accounts" xfId="28945"/>
    <cellStyle name="Accent2 16 5" xfId="42526"/>
    <cellStyle name="Accent2 16_Rate Case Accrual Accounts" xfId="28946"/>
    <cellStyle name="Accent2 17" xfId="9810"/>
    <cellStyle name="Accent2 17 2" xfId="9811"/>
    <cellStyle name="Accent2 17 2 2" xfId="9812"/>
    <cellStyle name="Accent2 17 2 2 2" xfId="9813"/>
    <cellStyle name="Accent2 17 2 2_Rate Case Accrual Accounts" xfId="28947"/>
    <cellStyle name="Accent2 17 2 3" xfId="42527"/>
    <cellStyle name="Accent2 17 2_Rate Case Accrual Accounts" xfId="28948"/>
    <cellStyle name="Accent2 17 3" xfId="9814"/>
    <cellStyle name="Accent2 17 3 2" xfId="9815"/>
    <cellStyle name="Accent2 17 3 2 2" xfId="9816"/>
    <cellStyle name="Accent2 17 3 2_Rate Case Accrual Accounts" xfId="28949"/>
    <cellStyle name="Accent2 17 3 3" xfId="42528"/>
    <cellStyle name="Accent2 17 3_Rate Case Accrual Accounts" xfId="28950"/>
    <cellStyle name="Accent2 17 4" xfId="9817"/>
    <cellStyle name="Accent2 17 4 2" xfId="9818"/>
    <cellStyle name="Accent2 17 4_Rate Case Accrual Accounts" xfId="28951"/>
    <cellStyle name="Accent2 17 5" xfId="42529"/>
    <cellStyle name="Accent2 17_Rate Case Accrual Accounts" xfId="28952"/>
    <cellStyle name="Accent2 18" xfId="9819"/>
    <cellStyle name="Accent2 18 2" xfId="9820"/>
    <cellStyle name="Accent2 18 2 2" xfId="9821"/>
    <cellStyle name="Accent2 18 2 2 2" xfId="9822"/>
    <cellStyle name="Accent2 18 2 2_Rate Case Accrual Accounts" xfId="28953"/>
    <cellStyle name="Accent2 18 2 3" xfId="42530"/>
    <cellStyle name="Accent2 18 2_Rate Case Accrual Accounts" xfId="28954"/>
    <cellStyle name="Accent2 18 3" xfId="9823"/>
    <cellStyle name="Accent2 18 3 2" xfId="9824"/>
    <cellStyle name="Accent2 18 3 2 2" xfId="9825"/>
    <cellStyle name="Accent2 18 3 2_Rate Case Accrual Accounts" xfId="28955"/>
    <cellStyle name="Accent2 18 3 3" xfId="42531"/>
    <cellStyle name="Accent2 18 3_Rate Case Accrual Accounts" xfId="28956"/>
    <cellStyle name="Accent2 18 4" xfId="9826"/>
    <cellStyle name="Accent2 18 4 2" xfId="9827"/>
    <cellStyle name="Accent2 18 4_Rate Case Accrual Accounts" xfId="28957"/>
    <cellStyle name="Accent2 18 5" xfId="42532"/>
    <cellStyle name="Accent2 18_Rate Case Accrual Accounts" xfId="28958"/>
    <cellStyle name="Accent2 19" xfId="9828"/>
    <cellStyle name="Accent2 19 2" xfId="9829"/>
    <cellStyle name="Accent2 19 2 2" xfId="9830"/>
    <cellStyle name="Accent2 19 2 2 2" xfId="9831"/>
    <cellStyle name="Accent2 19 2 2_Rate Case Accrual Accounts" xfId="28959"/>
    <cellStyle name="Accent2 19 2 3" xfId="42533"/>
    <cellStyle name="Accent2 19 2_Rate Case Accrual Accounts" xfId="28960"/>
    <cellStyle name="Accent2 19 3" xfId="9832"/>
    <cellStyle name="Accent2 19 3 2" xfId="9833"/>
    <cellStyle name="Accent2 19 3 2 2" xfId="9834"/>
    <cellStyle name="Accent2 19 3 2_Rate Case Accrual Accounts" xfId="28961"/>
    <cellStyle name="Accent2 19 3 3" xfId="42534"/>
    <cellStyle name="Accent2 19 3_Rate Case Accrual Accounts" xfId="28962"/>
    <cellStyle name="Accent2 19 4" xfId="9835"/>
    <cellStyle name="Accent2 19 4 2" xfId="9836"/>
    <cellStyle name="Accent2 19 4_Rate Case Accrual Accounts" xfId="28963"/>
    <cellStyle name="Accent2 19 5" xfId="42535"/>
    <cellStyle name="Accent2 19_Rate Case Accrual Accounts" xfId="28964"/>
    <cellStyle name="Accent2 2" xfId="41"/>
    <cellStyle name="Accent2 2 2" xfId="594"/>
    <cellStyle name="Accent2 2 2 10" xfId="49383"/>
    <cellStyle name="Accent2 2 2 2" xfId="9837"/>
    <cellStyle name="Accent2 2 2 2 2" xfId="9838"/>
    <cellStyle name="Accent2 2 2 2 2 2" xfId="9839"/>
    <cellStyle name="Accent2 2 2 2 2_Rate Case Accrual Accounts" xfId="28965"/>
    <cellStyle name="Accent2 2 2 2 3" xfId="42536"/>
    <cellStyle name="Accent2 2 2 2_Rate Case Accrual Accounts" xfId="28966"/>
    <cellStyle name="Accent2 2 2 3" xfId="9840"/>
    <cellStyle name="Accent2 2 2 3 2" xfId="9841"/>
    <cellStyle name="Accent2 2 2 3 2 2" xfId="9842"/>
    <cellStyle name="Accent2 2 2 3 2_Rate Case Accrual Accounts" xfId="28967"/>
    <cellStyle name="Accent2 2 2 3 3" xfId="42537"/>
    <cellStyle name="Accent2 2 2 3_Rate Case Accrual Accounts" xfId="28968"/>
    <cellStyle name="Accent2 2 2 4" xfId="9843"/>
    <cellStyle name="Accent2 2 2 4 2" xfId="9844"/>
    <cellStyle name="Accent2 2 2 4 2 2" xfId="9845"/>
    <cellStyle name="Accent2 2 2 4 2_Rate Case Accrual Accounts" xfId="28969"/>
    <cellStyle name="Accent2 2 2 4 3" xfId="42538"/>
    <cellStyle name="Accent2 2 2 4_Rate Case Accrual Accounts" xfId="28970"/>
    <cellStyle name="Accent2 2 2 5" xfId="9846"/>
    <cellStyle name="Accent2 2 2 5 2" xfId="9847"/>
    <cellStyle name="Accent2 2 2 5_Rate Case Accrual Accounts" xfId="28971"/>
    <cellStyle name="Accent2 2 2 6" xfId="42539"/>
    <cellStyle name="Accent2 2 2 7" xfId="49303"/>
    <cellStyle name="Accent2 2 2 8" xfId="49374"/>
    <cellStyle name="Accent2 2 2 9" xfId="49271"/>
    <cellStyle name="Accent2 2 2_Basis Info" xfId="9848"/>
    <cellStyle name="Accent2 2 3" xfId="445"/>
    <cellStyle name="Accent2 2 3 2" xfId="9849"/>
    <cellStyle name="Accent2 2 3 2 2" xfId="9850"/>
    <cellStyle name="Accent2 2 3 2 2 2" xfId="9851"/>
    <cellStyle name="Accent2 2 3 2 2_Rate Case Accrual Accounts" xfId="28972"/>
    <cellStyle name="Accent2 2 3 2 3" xfId="42540"/>
    <cellStyle name="Accent2 2 3 2_Rate Case Accrual Accounts" xfId="28973"/>
    <cellStyle name="Accent2 2 3 3" xfId="9852"/>
    <cellStyle name="Accent2 2 3 3 2" xfId="9853"/>
    <cellStyle name="Accent2 2 3 3 2 2" xfId="9854"/>
    <cellStyle name="Accent2 2 3 3 2_Rate Case Accrual Accounts" xfId="28974"/>
    <cellStyle name="Accent2 2 3 3 3" xfId="42541"/>
    <cellStyle name="Accent2 2 3 3_Rate Case Accrual Accounts" xfId="28975"/>
    <cellStyle name="Accent2 2 3 4" xfId="9855"/>
    <cellStyle name="Accent2 2 3 4 2" xfId="9856"/>
    <cellStyle name="Accent2 2 3 4 2 2" xfId="9857"/>
    <cellStyle name="Accent2 2 3 4 2_Rate Case Accrual Accounts" xfId="28976"/>
    <cellStyle name="Accent2 2 3 4 3" xfId="42542"/>
    <cellStyle name="Accent2 2 3 4_Rate Case Accrual Accounts" xfId="28977"/>
    <cellStyle name="Accent2 2 3 5" xfId="9858"/>
    <cellStyle name="Accent2 2 3 5 2" xfId="9859"/>
    <cellStyle name="Accent2 2 3 5_Rate Case Accrual Accounts" xfId="28978"/>
    <cellStyle name="Accent2 2 3 6" xfId="9860"/>
    <cellStyle name="Accent2 2 3 6 2" xfId="9861"/>
    <cellStyle name="Accent2 2 3 6_Rate Case Accrual Accounts" xfId="28979"/>
    <cellStyle name="Accent2 2 3_Basis Info" xfId="9862"/>
    <cellStyle name="Accent2 2 4" xfId="9863"/>
    <cellStyle name="Accent2 2 4 2" xfId="9864"/>
    <cellStyle name="Accent2 2 4 2 2" xfId="9865"/>
    <cellStyle name="Accent2 2 4 2_Rate Case Accrual Accounts" xfId="28980"/>
    <cellStyle name="Accent2 2 4 3" xfId="42543"/>
    <cellStyle name="Accent2 2 4_Rate Case Accrual Accounts" xfId="28981"/>
    <cellStyle name="Accent2 2 5" xfId="9866"/>
    <cellStyle name="Accent2 2 5 2" xfId="9867"/>
    <cellStyle name="Accent2 2 5_Rate Case Accrual Accounts" xfId="28982"/>
    <cellStyle name="Accent2 2 6" xfId="9868"/>
    <cellStyle name="Accent2 2 6 2" xfId="42544"/>
    <cellStyle name="Accent2 2 7" xfId="9869"/>
    <cellStyle name="Accent2 2 7 2" xfId="42545"/>
    <cellStyle name="Accent2 2 8" xfId="42546"/>
    <cellStyle name="Accent2 2_10-1 BS" xfId="9870"/>
    <cellStyle name="Accent2 20" xfId="9871"/>
    <cellStyle name="Accent2 20 2" xfId="9872"/>
    <cellStyle name="Accent2 20 2 2" xfId="9873"/>
    <cellStyle name="Accent2 20 2 2 2" xfId="9874"/>
    <cellStyle name="Accent2 20 2 2_Rate Case Accrual Accounts" xfId="28983"/>
    <cellStyle name="Accent2 20 2 3" xfId="42547"/>
    <cellStyle name="Accent2 20 2_Rate Case Accrual Accounts" xfId="28984"/>
    <cellStyle name="Accent2 20 3" xfId="9875"/>
    <cellStyle name="Accent2 20 3 2" xfId="9876"/>
    <cellStyle name="Accent2 20 3 2 2" xfId="9877"/>
    <cellStyle name="Accent2 20 3 2_Rate Case Accrual Accounts" xfId="28985"/>
    <cellStyle name="Accent2 20 3 3" xfId="42548"/>
    <cellStyle name="Accent2 20 3_Rate Case Accrual Accounts" xfId="28986"/>
    <cellStyle name="Accent2 20 4" xfId="9878"/>
    <cellStyle name="Accent2 20 4 2" xfId="9879"/>
    <cellStyle name="Accent2 20 4_Rate Case Accrual Accounts" xfId="28987"/>
    <cellStyle name="Accent2 20 5" xfId="42549"/>
    <cellStyle name="Accent2 20_Rate Case Accrual Accounts" xfId="28988"/>
    <cellStyle name="Accent2 21" xfId="9880"/>
    <cellStyle name="Accent2 21 2" xfId="9881"/>
    <cellStyle name="Accent2 21 2 2" xfId="9882"/>
    <cellStyle name="Accent2 21 2 2 2" xfId="9883"/>
    <cellStyle name="Accent2 21 2 2_Rate Case Accrual Accounts" xfId="28989"/>
    <cellStyle name="Accent2 21 2 3" xfId="42550"/>
    <cellStyle name="Accent2 21 2_Rate Case Accrual Accounts" xfId="28990"/>
    <cellStyle name="Accent2 21 3" xfId="9884"/>
    <cellStyle name="Accent2 21 3 2" xfId="9885"/>
    <cellStyle name="Accent2 21 3 2 2" xfId="9886"/>
    <cellStyle name="Accent2 21 3 2_Rate Case Accrual Accounts" xfId="28991"/>
    <cellStyle name="Accent2 21 3 3" xfId="42551"/>
    <cellStyle name="Accent2 21 3_Rate Case Accrual Accounts" xfId="28992"/>
    <cellStyle name="Accent2 21 4" xfId="9887"/>
    <cellStyle name="Accent2 21 4 2" xfId="9888"/>
    <cellStyle name="Accent2 21 4_Rate Case Accrual Accounts" xfId="28993"/>
    <cellStyle name="Accent2 21 5" xfId="42552"/>
    <cellStyle name="Accent2 21_Rate Case Accrual Accounts" xfId="28994"/>
    <cellStyle name="Accent2 22" xfId="9889"/>
    <cellStyle name="Accent2 22 2" xfId="9890"/>
    <cellStyle name="Accent2 22 2 2" xfId="9891"/>
    <cellStyle name="Accent2 22 2 2 2" xfId="9892"/>
    <cellStyle name="Accent2 22 2 2_Rate Case Accrual Accounts" xfId="28995"/>
    <cellStyle name="Accent2 22 2 3" xfId="42553"/>
    <cellStyle name="Accent2 22 2_Rate Case Accrual Accounts" xfId="28996"/>
    <cellStyle name="Accent2 22 3" xfId="9893"/>
    <cellStyle name="Accent2 22 3 2" xfId="9894"/>
    <cellStyle name="Accent2 22 3 2 2" xfId="9895"/>
    <cellStyle name="Accent2 22 3 2_Rate Case Accrual Accounts" xfId="28997"/>
    <cellStyle name="Accent2 22 3 3" xfId="42554"/>
    <cellStyle name="Accent2 22 3_Rate Case Accrual Accounts" xfId="28998"/>
    <cellStyle name="Accent2 22 4" xfId="9896"/>
    <cellStyle name="Accent2 22 4 2" xfId="9897"/>
    <cellStyle name="Accent2 22 4_Rate Case Accrual Accounts" xfId="28999"/>
    <cellStyle name="Accent2 22 5" xfId="42555"/>
    <cellStyle name="Accent2 22_Rate Case Accrual Accounts" xfId="29000"/>
    <cellStyle name="Accent2 23" xfId="9898"/>
    <cellStyle name="Accent2 23 2" xfId="9899"/>
    <cellStyle name="Accent2 23 2 2" xfId="9900"/>
    <cellStyle name="Accent2 23 2 2 2" xfId="9901"/>
    <cellStyle name="Accent2 23 2 2_Rate Case Accrual Accounts" xfId="29001"/>
    <cellStyle name="Accent2 23 2 3" xfId="42556"/>
    <cellStyle name="Accent2 23 2_Rate Case Accrual Accounts" xfId="29002"/>
    <cellStyle name="Accent2 23 3" xfId="9902"/>
    <cellStyle name="Accent2 23 3 2" xfId="9903"/>
    <cellStyle name="Accent2 23 3 2 2" xfId="9904"/>
    <cellStyle name="Accent2 23 3 2_Rate Case Accrual Accounts" xfId="29003"/>
    <cellStyle name="Accent2 23 3 3" xfId="42557"/>
    <cellStyle name="Accent2 23 3_Rate Case Accrual Accounts" xfId="29004"/>
    <cellStyle name="Accent2 23 4" xfId="9905"/>
    <cellStyle name="Accent2 23 4 2" xfId="9906"/>
    <cellStyle name="Accent2 23 4 2 2" xfId="9907"/>
    <cellStyle name="Accent2 23 4 2_Rate Case Accrual Accounts" xfId="29005"/>
    <cellStyle name="Accent2 23 4 3" xfId="42558"/>
    <cellStyle name="Accent2 23 4_Rate Case Accrual Accounts" xfId="29006"/>
    <cellStyle name="Accent2 23 5" xfId="9908"/>
    <cellStyle name="Accent2 23 5 2" xfId="9909"/>
    <cellStyle name="Accent2 23 5_Rate Case Accrual Accounts" xfId="29007"/>
    <cellStyle name="Accent2 23 6" xfId="42559"/>
    <cellStyle name="Accent2 23_Rate Case Accrual Accounts" xfId="29008"/>
    <cellStyle name="Accent2 24" xfId="9910"/>
    <cellStyle name="Accent2 24 2" xfId="9911"/>
    <cellStyle name="Accent2 24 2 2" xfId="9912"/>
    <cellStyle name="Accent2 24 2 2 2" xfId="9913"/>
    <cellStyle name="Accent2 24 2 2 2 2" xfId="9914"/>
    <cellStyle name="Accent2 24 2 2 2_Rate Case Accrual Accounts" xfId="29009"/>
    <cellStyle name="Accent2 24 2 2 3" xfId="42560"/>
    <cellStyle name="Accent2 24 2 2_Rate Case Accrual Accounts" xfId="29010"/>
    <cellStyle name="Accent2 24 2 3" xfId="9915"/>
    <cellStyle name="Accent2 24 2 3 2" xfId="9916"/>
    <cellStyle name="Accent2 24 2 3_Rate Case Accrual Accounts" xfId="29011"/>
    <cellStyle name="Accent2 24 2 4" xfId="9917"/>
    <cellStyle name="Accent2 24 2 4 2" xfId="42561"/>
    <cellStyle name="Accent2 24 2 5" xfId="42562"/>
    <cellStyle name="Accent2 24 2_Rate Case Accrual Accounts" xfId="29012"/>
    <cellStyle name="Accent2 24 3" xfId="9918"/>
    <cellStyle name="Accent2 24 3 2" xfId="9919"/>
    <cellStyle name="Accent2 24 3 2 2" xfId="9920"/>
    <cellStyle name="Accent2 24 3 2_Rate Case Accrual Accounts" xfId="29013"/>
    <cellStyle name="Accent2 24 3 3" xfId="42563"/>
    <cellStyle name="Accent2 24 3_Rate Case Accrual Accounts" xfId="29014"/>
    <cellStyle name="Accent2 24 4" xfId="9921"/>
    <cellStyle name="Accent2 24 4 2" xfId="9922"/>
    <cellStyle name="Accent2 24 4_Rate Case Accrual Accounts" xfId="29015"/>
    <cellStyle name="Accent2 24 5" xfId="9923"/>
    <cellStyle name="Accent2 24 5 2" xfId="9924"/>
    <cellStyle name="Accent2 24 5_Rate Case Accrual Accounts" xfId="29016"/>
    <cellStyle name="Accent2 24 6" xfId="42564"/>
    <cellStyle name="Accent2 24_Basis Detail" xfId="9925"/>
    <cellStyle name="Accent2 25" xfId="9926"/>
    <cellStyle name="Accent2 25 2" xfId="9927"/>
    <cellStyle name="Accent2 25 2 2" xfId="9928"/>
    <cellStyle name="Accent2 25 2 2 2" xfId="9929"/>
    <cellStyle name="Accent2 25 2 2_Rate Case Accrual Accounts" xfId="29017"/>
    <cellStyle name="Accent2 25 2 3" xfId="42565"/>
    <cellStyle name="Accent2 25 2_Rate Case Accrual Accounts" xfId="29018"/>
    <cellStyle name="Accent2 25 3" xfId="9930"/>
    <cellStyle name="Accent2 25 3 2" xfId="9931"/>
    <cellStyle name="Accent2 25 3 2 2" xfId="9932"/>
    <cellStyle name="Accent2 25 3 2_Rate Case Accrual Accounts" xfId="29019"/>
    <cellStyle name="Accent2 25 3 3" xfId="42566"/>
    <cellStyle name="Accent2 25 3_Rate Case Accrual Accounts" xfId="29020"/>
    <cellStyle name="Accent2 25 4" xfId="9933"/>
    <cellStyle name="Accent2 25 4 2" xfId="9934"/>
    <cellStyle name="Accent2 25 4_Rate Case Accrual Accounts" xfId="29021"/>
    <cellStyle name="Accent2 25 5" xfId="42567"/>
    <cellStyle name="Accent2 25_Rate Case Accrual Accounts" xfId="29022"/>
    <cellStyle name="Accent2 26" xfId="9935"/>
    <cellStyle name="Accent2 26 2" xfId="9936"/>
    <cellStyle name="Accent2 26 2 2" xfId="9937"/>
    <cellStyle name="Accent2 26 2 2 2" xfId="9938"/>
    <cellStyle name="Accent2 26 2 2_Rate Case Accrual Accounts" xfId="29023"/>
    <cellStyle name="Accent2 26 2 3" xfId="42568"/>
    <cellStyle name="Accent2 26 2_Rate Case Accrual Accounts" xfId="29024"/>
    <cellStyle name="Accent2 26 3" xfId="9939"/>
    <cellStyle name="Accent2 26 3 2" xfId="9940"/>
    <cellStyle name="Accent2 26 3_Rate Case Accrual Accounts" xfId="29025"/>
    <cellStyle name="Accent2 26 4" xfId="9941"/>
    <cellStyle name="Accent2 26 4 2" xfId="42569"/>
    <cellStyle name="Accent2 26 5" xfId="42570"/>
    <cellStyle name="Accent2 26_Rate Case Accrual Accounts" xfId="29026"/>
    <cellStyle name="Accent2 27" xfId="9942"/>
    <cellStyle name="Accent2 27 2" xfId="9943"/>
    <cellStyle name="Accent2 27 2 2" xfId="9944"/>
    <cellStyle name="Accent2 27 2 2 2" xfId="9945"/>
    <cellStyle name="Accent2 27 2 2_Rate Case Accrual Accounts" xfId="29027"/>
    <cellStyle name="Accent2 27 2 3" xfId="42571"/>
    <cellStyle name="Accent2 27 2_Rate Case Accrual Accounts" xfId="29028"/>
    <cellStyle name="Accent2 27 3" xfId="9946"/>
    <cellStyle name="Accent2 27 3 2" xfId="9947"/>
    <cellStyle name="Accent2 27 3_Rate Case Accrual Accounts" xfId="29029"/>
    <cellStyle name="Accent2 27 4" xfId="42572"/>
    <cellStyle name="Accent2 27_Rate Case Accrual Accounts" xfId="29030"/>
    <cellStyle name="Accent2 28" xfId="9948"/>
    <cellStyle name="Accent2 28 2" xfId="9949"/>
    <cellStyle name="Accent2 28 2 2" xfId="9950"/>
    <cellStyle name="Accent2 28 2_Rate Case Accrual Accounts" xfId="29031"/>
    <cellStyle name="Accent2 28 3" xfId="42573"/>
    <cellStyle name="Accent2 28_Rate Case Accrual Accounts" xfId="29032"/>
    <cellStyle name="Accent2 29" xfId="9951"/>
    <cellStyle name="Accent2 29 2" xfId="9952"/>
    <cellStyle name="Accent2 29 2 2" xfId="9953"/>
    <cellStyle name="Accent2 29 2_Rate Case Accrual Accounts" xfId="29033"/>
    <cellStyle name="Accent2 29 3" xfId="42574"/>
    <cellStyle name="Accent2 29_Rate Case Accrual Accounts" xfId="29034"/>
    <cellStyle name="Accent2 3" xfId="9954"/>
    <cellStyle name="Accent2 3 2" xfId="9955"/>
    <cellStyle name="Accent2 3 2 2" xfId="9956"/>
    <cellStyle name="Accent2 3 2 2 2" xfId="9957"/>
    <cellStyle name="Accent2 3 2 2 2 2" xfId="9958"/>
    <cellStyle name="Accent2 3 2 2 2_Rate Case Accrual Accounts" xfId="29035"/>
    <cellStyle name="Accent2 3 2 2 3" xfId="42575"/>
    <cellStyle name="Accent2 3 2 2_Rate Case Accrual Accounts" xfId="29036"/>
    <cellStyle name="Accent2 3 2 3" xfId="9959"/>
    <cellStyle name="Accent2 3 2 3 2" xfId="9960"/>
    <cellStyle name="Accent2 3 2 3 2 2" xfId="9961"/>
    <cellStyle name="Accent2 3 2 3 2_Rate Case Accrual Accounts" xfId="29037"/>
    <cellStyle name="Accent2 3 2 3 3" xfId="42576"/>
    <cellStyle name="Accent2 3 2 3_Rate Case Accrual Accounts" xfId="29038"/>
    <cellStyle name="Accent2 3 2 4" xfId="9962"/>
    <cellStyle name="Accent2 3 2 4 2" xfId="9963"/>
    <cellStyle name="Accent2 3 2 4_Rate Case Accrual Accounts" xfId="29039"/>
    <cellStyle name="Accent2 3 2 5" xfId="42577"/>
    <cellStyle name="Accent2 3 2_Rate Case Accrual Accounts" xfId="29040"/>
    <cellStyle name="Accent2 3 3" xfId="9964"/>
    <cellStyle name="Accent2 3 3 2" xfId="9965"/>
    <cellStyle name="Accent2 3 3 2 2" xfId="9966"/>
    <cellStyle name="Accent2 3 3 2_Rate Case Accrual Accounts" xfId="29041"/>
    <cellStyle name="Accent2 3 3 3" xfId="42578"/>
    <cellStyle name="Accent2 3 3_Rate Case Accrual Accounts" xfId="29042"/>
    <cellStyle name="Accent2 3 4" xfId="9967"/>
    <cellStyle name="Accent2 3 4 2" xfId="9968"/>
    <cellStyle name="Accent2 3 4_Rate Case Accrual Accounts" xfId="29043"/>
    <cellStyle name="Accent2 3 5" xfId="9969"/>
    <cellStyle name="Accent2 3 5 2" xfId="42579"/>
    <cellStyle name="Accent2 3_Rate Case Accrual Accounts" xfId="29044"/>
    <cellStyle name="Accent2 30" xfId="9970"/>
    <cellStyle name="Accent2 30 2" xfId="9971"/>
    <cellStyle name="Accent2 30 2 2" xfId="9972"/>
    <cellStyle name="Accent2 30 2_Rate Case Accrual Accounts" xfId="29045"/>
    <cellStyle name="Accent2 30 3" xfId="42580"/>
    <cellStyle name="Accent2 30_Rate Case Accrual Accounts" xfId="29046"/>
    <cellStyle name="Accent2 31" xfId="9973"/>
    <cellStyle name="Accent2 31 2" xfId="9974"/>
    <cellStyle name="Accent2 31 2 2" xfId="9975"/>
    <cellStyle name="Accent2 31 2_Rate Case Accrual Accounts" xfId="29047"/>
    <cellStyle name="Accent2 31 3" xfId="42581"/>
    <cellStyle name="Accent2 31_Rate Case Accrual Accounts" xfId="29048"/>
    <cellStyle name="Accent2 32" xfId="9976"/>
    <cellStyle name="Accent2 32 2" xfId="9977"/>
    <cellStyle name="Accent2 32 2 2" xfId="9978"/>
    <cellStyle name="Accent2 32 2_Rate Case Accrual Accounts" xfId="29049"/>
    <cellStyle name="Accent2 32 3" xfId="42582"/>
    <cellStyle name="Accent2 32_Rate Case Accrual Accounts" xfId="29050"/>
    <cellStyle name="Accent2 33" xfId="9979"/>
    <cellStyle name="Accent2 33 2" xfId="9980"/>
    <cellStyle name="Accent2 33 2 2" xfId="9981"/>
    <cellStyle name="Accent2 33 2_Rate Case Accrual Accounts" xfId="29051"/>
    <cellStyle name="Accent2 33 3" xfId="42583"/>
    <cellStyle name="Accent2 33_Rate Case Accrual Accounts" xfId="29052"/>
    <cellStyle name="Accent2 34" xfId="9982"/>
    <cellStyle name="Accent2 34 2" xfId="9983"/>
    <cellStyle name="Accent2 34 2 2" xfId="9984"/>
    <cellStyle name="Accent2 34 2_Rate Case Accrual Accounts" xfId="29053"/>
    <cellStyle name="Accent2 34 3" xfId="42584"/>
    <cellStyle name="Accent2 34_Rate Case Accrual Accounts" xfId="29054"/>
    <cellStyle name="Accent2 35" xfId="9985"/>
    <cellStyle name="Accent2 35 2" xfId="9986"/>
    <cellStyle name="Accent2 35 2 2" xfId="9987"/>
    <cellStyle name="Accent2 35 2_Rate Case Accrual Accounts" xfId="29055"/>
    <cellStyle name="Accent2 35 3" xfId="42585"/>
    <cellStyle name="Accent2 35_Rate Case Accrual Accounts" xfId="29056"/>
    <cellStyle name="Accent2 36" xfId="9988"/>
    <cellStyle name="Accent2 36 2" xfId="9989"/>
    <cellStyle name="Accent2 36 2 2" xfId="9990"/>
    <cellStyle name="Accent2 36 2_Rate Case Accrual Accounts" xfId="29057"/>
    <cellStyle name="Accent2 36 3" xfId="42586"/>
    <cellStyle name="Accent2 36_Rate Case Accrual Accounts" xfId="29058"/>
    <cellStyle name="Accent2 37" xfId="9991"/>
    <cellStyle name="Accent2 37 2" xfId="9992"/>
    <cellStyle name="Accent2 37 2 2" xfId="9993"/>
    <cellStyle name="Accent2 37 2_Rate Case Accrual Accounts" xfId="29059"/>
    <cellStyle name="Accent2 37 3" xfId="42587"/>
    <cellStyle name="Accent2 37_Rate Case Accrual Accounts" xfId="29060"/>
    <cellStyle name="Accent2 38" xfId="9994"/>
    <cellStyle name="Accent2 38 2" xfId="9995"/>
    <cellStyle name="Accent2 38 2 2" xfId="9996"/>
    <cellStyle name="Accent2 38 2_Rate Case Accrual Accounts" xfId="29061"/>
    <cellStyle name="Accent2 38 3" xfId="42588"/>
    <cellStyle name="Accent2 38_Rate Case Accrual Accounts" xfId="29062"/>
    <cellStyle name="Accent2 39" xfId="9997"/>
    <cellStyle name="Accent2 39 2" xfId="9998"/>
    <cellStyle name="Accent2 39 2 2" xfId="9999"/>
    <cellStyle name="Accent2 39 2_Rate Case Accrual Accounts" xfId="29063"/>
    <cellStyle name="Accent2 39 3" xfId="42589"/>
    <cellStyle name="Accent2 39_Rate Case Accrual Accounts" xfId="29064"/>
    <cellStyle name="Accent2 4" xfId="10000"/>
    <cellStyle name="Accent2 4 2" xfId="10001"/>
    <cellStyle name="Accent2 4 2 2" xfId="10002"/>
    <cellStyle name="Accent2 4 2 2 2" xfId="10003"/>
    <cellStyle name="Accent2 4 2 2 2 2" xfId="10004"/>
    <cellStyle name="Accent2 4 2 2 2_Rate Case Accrual Accounts" xfId="29065"/>
    <cellStyle name="Accent2 4 2 2 3" xfId="42590"/>
    <cellStyle name="Accent2 4 2 2_Rate Case Accrual Accounts" xfId="29066"/>
    <cellStyle name="Accent2 4 2 3" xfId="10005"/>
    <cellStyle name="Accent2 4 2 3 2" xfId="10006"/>
    <cellStyle name="Accent2 4 2 3 2 2" xfId="10007"/>
    <cellStyle name="Accent2 4 2 3 2_Rate Case Accrual Accounts" xfId="29067"/>
    <cellStyle name="Accent2 4 2 3 3" xfId="42591"/>
    <cellStyle name="Accent2 4 2 3_Rate Case Accrual Accounts" xfId="29068"/>
    <cellStyle name="Accent2 4 2 4" xfId="10008"/>
    <cellStyle name="Accent2 4 2 4 2" xfId="10009"/>
    <cellStyle name="Accent2 4 2 4_Rate Case Accrual Accounts" xfId="29069"/>
    <cellStyle name="Accent2 4 2 5" xfId="42592"/>
    <cellStyle name="Accent2 4 2_Rate Case Accrual Accounts" xfId="29070"/>
    <cellStyle name="Accent2 4 3" xfId="10010"/>
    <cellStyle name="Accent2 4 3 2" xfId="10011"/>
    <cellStyle name="Accent2 4 3 2 2" xfId="10012"/>
    <cellStyle name="Accent2 4 3 2_Rate Case Accrual Accounts" xfId="29071"/>
    <cellStyle name="Accent2 4 3 3" xfId="42593"/>
    <cellStyle name="Accent2 4 3_Rate Case Accrual Accounts" xfId="29072"/>
    <cellStyle name="Accent2 4 4" xfId="10013"/>
    <cellStyle name="Accent2 4 4 2" xfId="10014"/>
    <cellStyle name="Accent2 4 4_Rate Case Accrual Accounts" xfId="29073"/>
    <cellStyle name="Accent2 4 5" xfId="42594"/>
    <cellStyle name="Accent2 4_Rate Case Accrual Accounts" xfId="29074"/>
    <cellStyle name="Accent2 40" xfId="10015"/>
    <cellStyle name="Accent2 40 2" xfId="10016"/>
    <cellStyle name="Accent2 40 2 2" xfId="10017"/>
    <cellStyle name="Accent2 40 2_Rate Case Accrual Accounts" xfId="29075"/>
    <cellStyle name="Accent2 40 3" xfId="42595"/>
    <cellStyle name="Accent2 40_Rate Case Accrual Accounts" xfId="29076"/>
    <cellStyle name="Accent2 41" xfId="10018"/>
    <cellStyle name="Accent2 41 2" xfId="10019"/>
    <cellStyle name="Accent2 41 2 2" xfId="10020"/>
    <cellStyle name="Accent2 41 2_Rate Case Accrual Accounts" xfId="29077"/>
    <cellStyle name="Accent2 41 3" xfId="42596"/>
    <cellStyle name="Accent2 41_Rate Case Accrual Accounts" xfId="29078"/>
    <cellStyle name="Accent2 42" xfId="10021"/>
    <cellStyle name="Accent2 42 2" xfId="10022"/>
    <cellStyle name="Accent2 42 2 2" xfId="10023"/>
    <cellStyle name="Accent2 42 2_Rate Case Accrual Accounts" xfId="29079"/>
    <cellStyle name="Accent2 42 3" xfId="42597"/>
    <cellStyle name="Accent2 42_Rate Case Accrual Accounts" xfId="29080"/>
    <cellStyle name="Accent2 43" xfId="10024"/>
    <cellStyle name="Accent2 43 2" xfId="10025"/>
    <cellStyle name="Accent2 43 2 2" xfId="10026"/>
    <cellStyle name="Accent2 43 2_Rate Case Accrual Accounts" xfId="29081"/>
    <cellStyle name="Accent2 43 3" xfId="42598"/>
    <cellStyle name="Accent2 43_Rate Case Accrual Accounts" xfId="29082"/>
    <cellStyle name="Accent2 44" xfId="10027"/>
    <cellStyle name="Accent2 44 2" xfId="10028"/>
    <cellStyle name="Accent2 44 2 2" xfId="10029"/>
    <cellStyle name="Accent2 44 2_Rate Case Accrual Accounts" xfId="29083"/>
    <cellStyle name="Accent2 44 3" xfId="42599"/>
    <cellStyle name="Accent2 44_Rate Case Accrual Accounts" xfId="29084"/>
    <cellStyle name="Accent2 45" xfId="10030"/>
    <cellStyle name="Accent2 45 2" xfId="10031"/>
    <cellStyle name="Accent2 45 2 2" xfId="10032"/>
    <cellStyle name="Accent2 45 2_Rate Case Accrual Accounts" xfId="29085"/>
    <cellStyle name="Accent2 45 3" xfId="42600"/>
    <cellStyle name="Accent2 45_Rate Case Accrual Accounts" xfId="29086"/>
    <cellStyle name="Accent2 46" xfId="10033"/>
    <cellStyle name="Accent2 46 2" xfId="10034"/>
    <cellStyle name="Accent2 46 2 2" xfId="10035"/>
    <cellStyle name="Accent2 46 2_Rate Case Accrual Accounts" xfId="29087"/>
    <cellStyle name="Accent2 46 3" xfId="42601"/>
    <cellStyle name="Accent2 46_Rate Case Accrual Accounts" xfId="29088"/>
    <cellStyle name="Accent2 47" xfId="10036"/>
    <cellStyle name="Accent2 47 2" xfId="10037"/>
    <cellStyle name="Accent2 47 2 2" xfId="10038"/>
    <cellStyle name="Accent2 47 2_Rate Case Accrual Accounts" xfId="29089"/>
    <cellStyle name="Accent2 47 3" xfId="42602"/>
    <cellStyle name="Accent2 47_Rate Case Accrual Accounts" xfId="29090"/>
    <cellStyle name="Accent2 48" xfId="10039"/>
    <cellStyle name="Accent2 48 2" xfId="10040"/>
    <cellStyle name="Accent2 48 2 2" xfId="10041"/>
    <cellStyle name="Accent2 48 2_Rate Case Accrual Accounts" xfId="29091"/>
    <cellStyle name="Accent2 48 3" xfId="42603"/>
    <cellStyle name="Accent2 48_Rate Case Accrual Accounts" xfId="29092"/>
    <cellStyle name="Accent2 49" xfId="10042"/>
    <cellStyle name="Accent2 49 2" xfId="10043"/>
    <cellStyle name="Accent2 49 2 2" xfId="10044"/>
    <cellStyle name="Accent2 49 2_Rate Case Accrual Accounts" xfId="29093"/>
    <cellStyle name="Accent2 49 3" xfId="42604"/>
    <cellStyle name="Accent2 49_Rate Case Accrual Accounts" xfId="29094"/>
    <cellStyle name="Accent2 5" xfId="10045"/>
    <cellStyle name="Accent2 5 2" xfId="10046"/>
    <cellStyle name="Accent2 5 2 2" xfId="10047"/>
    <cellStyle name="Accent2 5 2 2 2" xfId="10048"/>
    <cellStyle name="Accent2 5 2 2 2 2" xfId="10049"/>
    <cellStyle name="Accent2 5 2 2 2_Rate Case Accrual Accounts" xfId="29095"/>
    <cellStyle name="Accent2 5 2 2 3" xfId="42605"/>
    <cellStyle name="Accent2 5 2 2_Rate Case Accrual Accounts" xfId="29096"/>
    <cellStyle name="Accent2 5 2 3" xfId="10050"/>
    <cellStyle name="Accent2 5 2 3 2" xfId="10051"/>
    <cellStyle name="Accent2 5 2 3 2 2" xfId="10052"/>
    <cellStyle name="Accent2 5 2 3 2_Rate Case Accrual Accounts" xfId="29097"/>
    <cellStyle name="Accent2 5 2 3 3" xfId="42606"/>
    <cellStyle name="Accent2 5 2 3_Rate Case Accrual Accounts" xfId="29098"/>
    <cellStyle name="Accent2 5 2 4" xfId="10053"/>
    <cellStyle name="Accent2 5 2 4 2" xfId="10054"/>
    <cellStyle name="Accent2 5 2 4_Rate Case Accrual Accounts" xfId="29099"/>
    <cellStyle name="Accent2 5 2 5" xfId="42607"/>
    <cellStyle name="Accent2 5 2_Rate Case Accrual Accounts" xfId="29100"/>
    <cellStyle name="Accent2 5 3" xfId="10055"/>
    <cellStyle name="Accent2 5 3 2" xfId="10056"/>
    <cellStyle name="Accent2 5 3 2 2" xfId="10057"/>
    <cellStyle name="Accent2 5 3 2_Rate Case Accrual Accounts" xfId="29101"/>
    <cellStyle name="Accent2 5 3 3" xfId="42608"/>
    <cellStyle name="Accent2 5 3_Rate Case Accrual Accounts" xfId="29102"/>
    <cellStyle name="Accent2 5 4" xfId="10058"/>
    <cellStyle name="Accent2 5 4 2" xfId="10059"/>
    <cellStyle name="Accent2 5 4_Rate Case Accrual Accounts" xfId="29103"/>
    <cellStyle name="Accent2 5 5" xfId="42609"/>
    <cellStyle name="Accent2 5_Rate Case Accrual Accounts" xfId="29104"/>
    <cellStyle name="Accent2 50" xfId="10060"/>
    <cellStyle name="Accent2 50 2" xfId="10061"/>
    <cellStyle name="Accent2 50 2 2" xfId="10062"/>
    <cellStyle name="Accent2 50 2_Rate Case Accrual Accounts" xfId="29105"/>
    <cellStyle name="Accent2 50 3" xfId="42610"/>
    <cellStyle name="Accent2 50_Rate Case Accrual Accounts" xfId="29106"/>
    <cellStyle name="Accent2 51" xfId="10063"/>
    <cellStyle name="Accent2 51 2" xfId="10064"/>
    <cellStyle name="Accent2 51 2 2" xfId="10065"/>
    <cellStyle name="Accent2 51 2_Rate Case Accrual Accounts" xfId="29107"/>
    <cellStyle name="Accent2 51 3" xfId="42611"/>
    <cellStyle name="Accent2 51_Rate Case Accrual Accounts" xfId="29108"/>
    <cellStyle name="Accent2 52" xfId="10066"/>
    <cellStyle name="Accent2 52 2" xfId="10067"/>
    <cellStyle name="Accent2 52 2 2" xfId="10068"/>
    <cellStyle name="Accent2 52 2_Rate Case Accrual Accounts" xfId="29109"/>
    <cellStyle name="Accent2 52 3" xfId="42612"/>
    <cellStyle name="Accent2 52_Rate Case Accrual Accounts" xfId="29110"/>
    <cellStyle name="Accent2 53" xfId="10069"/>
    <cellStyle name="Accent2 53 2" xfId="10070"/>
    <cellStyle name="Accent2 53 2 2" xfId="10071"/>
    <cellStyle name="Accent2 53 2_Rate Case Accrual Accounts" xfId="29111"/>
    <cellStyle name="Accent2 53 3" xfId="42613"/>
    <cellStyle name="Accent2 53_Rate Case Accrual Accounts" xfId="29112"/>
    <cellStyle name="Accent2 54" xfId="10072"/>
    <cellStyle name="Accent2 54 2" xfId="10073"/>
    <cellStyle name="Accent2 54 2 2" xfId="10074"/>
    <cellStyle name="Accent2 54 2_Rate Case Accrual Accounts" xfId="29113"/>
    <cellStyle name="Accent2 54 3" xfId="42614"/>
    <cellStyle name="Accent2 54_Rate Case Accrual Accounts" xfId="29114"/>
    <cellStyle name="Accent2 55" xfId="10075"/>
    <cellStyle name="Accent2 55 2" xfId="10076"/>
    <cellStyle name="Accent2 55 2 2" xfId="10077"/>
    <cellStyle name="Accent2 55 2_Rate Case Accrual Accounts" xfId="29115"/>
    <cellStyle name="Accent2 55 3" xfId="42615"/>
    <cellStyle name="Accent2 55_Rate Case Accrual Accounts" xfId="29116"/>
    <cellStyle name="Accent2 56" xfId="10078"/>
    <cellStyle name="Accent2 56 2" xfId="10079"/>
    <cellStyle name="Accent2 56 2 2" xfId="10080"/>
    <cellStyle name="Accent2 56 2_Rate Case Accrual Accounts" xfId="29117"/>
    <cellStyle name="Accent2 56 3" xfId="42616"/>
    <cellStyle name="Accent2 56_Rate Case Accrual Accounts" xfId="29118"/>
    <cellStyle name="Accent2 57" xfId="10081"/>
    <cellStyle name="Accent2 57 2" xfId="10082"/>
    <cellStyle name="Accent2 57 2 2" xfId="10083"/>
    <cellStyle name="Accent2 57 2_Rate Case Accrual Accounts" xfId="29119"/>
    <cellStyle name="Accent2 57 3" xfId="42617"/>
    <cellStyle name="Accent2 57_Rate Case Accrual Accounts" xfId="29120"/>
    <cellStyle name="Accent2 58" xfId="10084"/>
    <cellStyle name="Accent2 58 2" xfId="10085"/>
    <cellStyle name="Accent2 58 2 2" xfId="10086"/>
    <cellStyle name="Accent2 58 2_Rate Case Accrual Accounts" xfId="29121"/>
    <cellStyle name="Accent2 58 3" xfId="42618"/>
    <cellStyle name="Accent2 58_Rate Case Accrual Accounts" xfId="29122"/>
    <cellStyle name="Accent2 59" xfId="10087"/>
    <cellStyle name="Accent2 59 2" xfId="10088"/>
    <cellStyle name="Accent2 59 2 2" xfId="10089"/>
    <cellStyle name="Accent2 59 2_Rate Case Accrual Accounts" xfId="29123"/>
    <cellStyle name="Accent2 59 3" xfId="42619"/>
    <cellStyle name="Accent2 59_Rate Case Accrual Accounts" xfId="29124"/>
    <cellStyle name="Accent2 6" xfId="10090"/>
    <cellStyle name="Accent2 6 2" xfId="10091"/>
    <cellStyle name="Accent2 6 2 2" xfId="10092"/>
    <cellStyle name="Accent2 6 2 2 2" xfId="10093"/>
    <cellStyle name="Accent2 6 2 2_Rate Case Accrual Accounts" xfId="29125"/>
    <cellStyle name="Accent2 6 2 3" xfId="42620"/>
    <cellStyle name="Accent2 6 2_Rate Case Accrual Accounts" xfId="29126"/>
    <cellStyle name="Accent2 6 3" xfId="10094"/>
    <cellStyle name="Accent2 6 3 2" xfId="10095"/>
    <cellStyle name="Accent2 6 3 2 2" xfId="10096"/>
    <cellStyle name="Accent2 6 3 2_Rate Case Accrual Accounts" xfId="29127"/>
    <cellStyle name="Accent2 6 3 3" xfId="42621"/>
    <cellStyle name="Accent2 6 3_Rate Case Accrual Accounts" xfId="29128"/>
    <cellStyle name="Accent2 6 4" xfId="10097"/>
    <cellStyle name="Accent2 6 4 2" xfId="10098"/>
    <cellStyle name="Accent2 6 4_Rate Case Accrual Accounts" xfId="29129"/>
    <cellStyle name="Accent2 6 5" xfId="42622"/>
    <cellStyle name="Accent2 6_Rate Case Accrual Accounts" xfId="29130"/>
    <cellStyle name="Accent2 60" xfId="10099"/>
    <cellStyle name="Accent2 60 2" xfId="10100"/>
    <cellStyle name="Accent2 60 2 2" xfId="10101"/>
    <cellStyle name="Accent2 60 2_Rate Case Accrual Accounts" xfId="29131"/>
    <cellStyle name="Accent2 60 3" xfId="42623"/>
    <cellStyle name="Accent2 60_Rate Case Accrual Accounts" xfId="29132"/>
    <cellStyle name="Accent2 61" xfId="10102"/>
    <cellStyle name="Accent2 61 2" xfId="10103"/>
    <cellStyle name="Accent2 61_Rate Case Accrual Accounts" xfId="29133"/>
    <cellStyle name="Accent2 62" xfId="10104"/>
    <cellStyle name="Accent2 62 2" xfId="10105"/>
    <cellStyle name="Accent2 62_Rate Case Accrual Accounts" xfId="29134"/>
    <cellStyle name="Accent2 63" xfId="10106"/>
    <cellStyle name="Accent2 63 2" xfId="42624"/>
    <cellStyle name="Accent2 64" xfId="10107"/>
    <cellStyle name="Accent2 64 2" xfId="42625"/>
    <cellStyle name="Accent2 65" xfId="10108"/>
    <cellStyle name="Accent2 65 2" xfId="42626"/>
    <cellStyle name="Accent2 66" xfId="10109"/>
    <cellStyle name="Accent2 66 2" xfId="42627"/>
    <cellStyle name="Accent2 67" xfId="10110"/>
    <cellStyle name="Accent2 67 2" xfId="42628"/>
    <cellStyle name="Accent2 68" xfId="10111"/>
    <cellStyle name="Accent2 68 2" xfId="42629"/>
    <cellStyle name="Accent2 69" xfId="10112"/>
    <cellStyle name="Accent2 69 2" xfId="42630"/>
    <cellStyle name="Accent2 7" xfId="10113"/>
    <cellStyle name="Accent2 7 2" xfId="10114"/>
    <cellStyle name="Accent2 7 2 2" xfId="10115"/>
    <cellStyle name="Accent2 7 2 2 2" xfId="10116"/>
    <cellStyle name="Accent2 7 2 2_Rate Case Accrual Accounts" xfId="29135"/>
    <cellStyle name="Accent2 7 2 3" xfId="42631"/>
    <cellStyle name="Accent2 7 2_Rate Case Accrual Accounts" xfId="29136"/>
    <cellStyle name="Accent2 7 3" xfId="10117"/>
    <cellStyle name="Accent2 7 3 2" xfId="10118"/>
    <cellStyle name="Accent2 7 3 2 2" xfId="10119"/>
    <cellStyle name="Accent2 7 3 2_Rate Case Accrual Accounts" xfId="29137"/>
    <cellStyle name="Accent2 7 3 3" xfId="42632"/>
    <cellStyle name="Accent2 7 3_Rate Case Accrual Accounts" xfId="29138"/>
    <cellStyle name="Accent2 7 4" xfId="10120"/>
    <cellStyle name="Accent2 7 4 2" xfId="10121"/>
    <cellStyle name="Accent2 7 4_Rate Case Accrual Accounts" xfId="29139"/>
    <cellStyle name="Accent2 7 5" xfId="42633"/>
    <cellStyle name="Accent2 7_Rate Case Accrual Accounts" xfId="29140"/>
    <cellStyle name="Accent2 70" xfId="10122"/>
    <cellStyle name="Accent2 70 2" xfId="42634"/>
    <cellStyle name="Accent2 71" xfId="10123"/>
    <cellStyle name="Accent2 71 2" xfId="42635"/>
    <cellStyle name="Accent2 72" xfId="10124"/>
    <cellStyle name="Accent2 72 2" xfId="42636"/>
    <cellStyle name="Accent2 73" xfId="10125"/>
    <cellStyle name="Accent2 73 2" xfId="42637"/>
    <cellStyle name="Accent2 74" xfId="10126"/>
    <cellStyle name="Accent2 74 2" xfId="42638"/>
    <cellStyle name="Accent2 75" xfId="10127"/>
    <cellStyle name="Accent2 75 2" xfId="42639"/>
    <cellStyle name="Accent2 76" xfId="10128"/>
    <cellStyle name="Accent2 76 2" xfId="42640"/>
    <cellStyle name="Accent2 77" xfId="40"/>
    <cellStyle name="Accent2 78" xfId="49126"/>
    <cellStyle name="Accent2 79" xfId="49163"/>
    <cellStyle name="Accent2 8" xfId="10129"/>
    <cellStyle name="Accent2 8 2" xfId="10130"/>
    <cellStyle name="Accent2 8 2 2" xfId="10131"/>
    <cellStyle name="Accent2 8 2 2 2" xfId="10132"/>
    <cellStyle name="Accent2 8 2 2_Rate Case Accrual Accounts" xfId="29141"/>
    <cellStyle name="Accent2 8 2 3" xfId="42641"/>
    <cellStyle name="Accent2 8 2_Rate Case Accrual Accounts" xfId="29142"/>
    <cellStyle name="Accent2 8 3" xfId="10133"/>
    <cellStyle name="Accent2 8 3 2" xfId="10134"/>
    <cellStyle name="Accent2 8 3 2 2" xfId="10135"/>
    <cellStyle name="Accent2 8 3 2_Rate Case Accrual Accounts" xfId="29143"/>
    <cellStyle name="Accent2 8 3 3" xfId="42642"/>
    <cellStyle name="Accent2 8 3_Rate Case Accrual Accounts" xfId="29144"/>
    <cellStyle name="Accent2 8 4" xfId="10136"/>
    <cellStyle name="Accent2 8 4 2" xfId="10137"/>
    <cellStyle name="Accent2 8 4_Rate Case Accrual Accounts" xfId="29145"/>
    <cellStyle name="Accent2 8 5" xfId="42643"/>
    <cellStyle name="Accent2 8_Rate Case Accrual Accounts" xfId="29146"/>
    <cellStyle name="Accent2 9" xfId="10138"/>
    <cellStyle name="Accent2 9 2" xfId="10139"/>
    <cellStyle name="Accent2 9 2 2" xfId="10140"/>
    <cellStyle name="Accent2 9 2 2 2" xfId="10141"/>
    <cellStyle name="Accent2 9 2 2_Rate Case Accrual Accounts" xfId="29147"/>
    <cellStyle name="Accent2 9 2 3" xfId="42644"/>
    <cellStyle name="Accent2 9 2_Rate Case Accrual Accounts" xfId="29148"/>
    <cellStyle name="Accent2 9 3" xfId="10142"/>
    <cellStyle name="Accent2 9 3 2" xfId="10143"/>
    <cellStyle name="Accent2 9 3 2 2" xfId="10144"/>
    <cellStyle name="Accent2 9 3 2_Rate Case Accrual Accounts" xfId="29149"/>
    <cellStyle name="Accent2 9 3 3" xfId="42645"/>
    <cellStyle name="Accent2 9 3_Rate Case Accrual Accounts" xfId="29150"/>
    <cellStyle name="Accent2 9 4" xfId="10145"/>
    <cellStyle name="Accent2 9 4 2" xfId="10146"/>
    <cellStyle name="Accent2 9 4_Rate Case Accrual Accounts" xfId="29151"/>
    <cellStyle name="Accent2 9 5" xfId="42646"/>
    <cellStyle name="Accent2 9_Rate Case Accrual Accounts" xfId="29152"/>
    <cellStyle name="Accent3" xfId="49528" builtinId="37" customBuiltin="1"/>
    <cellStyle name="Accent3 10" xfId="10147"/>
    <cellStyle name="Accent3 10 2" xfId="10148"/>
    <cellStyle name="Accent3 10 2 2" xfId="10149"/>
    <cellStyle name="Accent3 10 2 2 2" xfId="10150"/>
    <cellStyle name="Accent3 10 2 2_Rate Case Accrual Accounts" xfId="29153"/>
    <cellStyle name="Accent3 10 2 3" xfId="42647"/>
    <cellStyle name="Accent3 10 2_Rate Case Accrual Accounts" xfId="29154"/>
    <cellStyle name="Accent3 10 3" xfId="10151"/>
    <cellStyle name="Accent3 10 3 2" xfId="10152"/>
    <cellStyle name="Accent3 10 3 2 2" xfId="10153"/>
    <cellStyle name="Accent3 10 3 2_Rate Case Accrual Accounts" xfId="29155"/>
    <cellStyle name="Accent3 10 3 3" xfId="42648"/>
    <cellStyle name="Accent3 10 3_Rate Case Accrual Accounts" xfId="29156"/>
    <cellStyle name="Accent3 10 4" xfId="10154"/>
    <cellStyle name="Accent3 10 4 2" xfId="10155"/>
    <cellStyle name="Accent3 10 4_Rate Case Accrual Accounts" xfId="29157"/>
    <cellStyle name="Accent3 10 5" xfId="42649"/>
    <cellStyle name="Accent3 10_Rate Case Accrual Accounts" xfId="29158"/>
    <cellStyle name="Accent3 11" xfId="10156"/>
    <cellStyle name="Accent3 11 2" xfId="10157"/>
    <cellStyle name="Accent3 11 2 2" xfId="10158"/>
    <cellStyle name="Accent3 11 2 2 2" xfId="10159"/>
    <cellStyle name="Accent3 11 2 2_Rate Case Accrual Accounts" xfId="29159"/>
    <cellStyle name="Accent3 11 2 3" xfId="42650"/>
    <cellStyle name="Accent3 11 2_Rate Case Accrual Accounts" xfId="29160"/>
    <cellStyle name="Accent3 11 3" xfId="10160"/>
    <cellStyle name="Accent3 11 3 2" xfId="10161"/>
    <cellStyle name="Accent3 11 3 2 2" xfId="10162"/>
    <cellStyle name="Accent3 11 3 2_Rate Case Accrual Accounts" xfId="29161"/>
    <cellStyle name="Accent3 11 3 3" xfId="42651"/>
    <cellStyle name="Accent3 11 3_Rate Case Accrual Accounts" xfId="29162"/>
    <cellStyle name="Accent3 11 4" xfId="10163"/>
    <cellStyle name="Accent3 11 4 2" xfId="10164"/>
    <cellStyle name="Accent3 11 4_Rate Case Accrual Accounts" xfId="29163"/>
    <cellStyle name="Accent3 11 5" xfId="42652"/>
    <cellStyle name="Accent3 11_Rate Case Accrual Accounts" xfId="29164"/>
    <cellStyle name="Accent3 12" xfId="10165"/>
    <cellStyle name="Accent3 12 2" xfId="10166"/>
    <cellStyle name="Accent3 12 2 2" xfId="10167"/>
    <cellStyle name="Accent3 12 2 2 2" xfId="10168"/>
    <cellStyle name="Accent3 12 2 2_Rate Case Accrual Accounts" xfId="29165"/>
    <cellStyle name="Accent3 12 2 3" xfId="42653"/>
    <cellStyle name="Accent3 12 2_Rate Case Accrual Accounts" xfId="29166"/>
    <cellStyle name="Accent3 12 3" xfId="10169"/>
    <cellStyle name="Accent3 12 3 2" xfId="10170"/>
    <cellStyle name="Accent3 12 3 2 2" xfId="10171"/>
    <cellStyle name="Accent3 12 3 2_Rate Case Accrual Accounts" xfId="29167"/>
    <cellStyle name="Accent3 12 3 3" xfId="42654"/>
    <cellStyle name="Accent3 12 3_Rate Case Accrual Accounts" xfId="29168"/>
    <cellStyle name="Accent3 12 4" xfId="10172"/>
    <cellStyle name="Accent3 12 4 2" xfId="10173"/>
    <cellStyle name="Accent3 12 4_Rate Case Accrual Accounts" xfId="29169"/>
    <cellStyle name="Accent3 12 5" xfId="42655"/>
    <cellStyle name="Accent3 12_Rate Case Accrual Accounts" xfId="29170"/>
    <cellStyle name="Accent3 13" xfId="10174"/>
    <cellStyle name="Accent3 13 2" xfId="10175"/>
    <cellStyle name="Accent3 13 2 2" xfId="10176"/>
    <cellStyle name="Accent3 13 2 2 2" xfId="10177"/>
    <cellStyle name="Accent3 13 2 2_Rate Case Accrual Accounts" xfId="29171"/>
    <cellStyle name="Accent3 13 2 3" xfId="42656"/>
    <cellStyle name="Accent3 13 2_Rate Case Accrual Accounts" xfId="29172"/>
    <cellStyle name="Accent3 13 3" xfId="10178"/>
    <cellStyle name="Accent3 13 3 2" xfId="10179"/>
    <cellStyle name="Accent3 13 3 2 2" xfId="10180"/>
    <cellStyle name="Accent3 13 3 2_Rate Case Accrual Accounts" xfId="29173"/>
    <cellStyle name="Accent3 13 3 3" xfId="42657"/>
    <cellStyle name="Accent3 13 3_Rate Case Accrual Accounts" xfId="29174"/>
    <cellStyle name="Accent3 13 4" xfId="10181"/>
    <cellStyle name="Accent3 13 4 2" xfId="10182"/>
    <cellStyle name="Accent3 13 4_Rate Case Accrual Accounts" xfId="29175"/>
    <cellStyle name="Accent3 13 5" xfId="42658"/>
    <cellStyle name="Accent3 13_Rate Case Accrual Accounts" xfId="29176"/>
    <cellStyle name="Accent3 14" xfId="10183"/>
    <cellStyle name="Accent3 14 2" xfId="10184"/>
    <cellStyle name="Accent3 14 2 2" xfId="10185"/>
    <cellStyle name="Accent3 14 2 2 2" xfId="10186"/>
    <cellStyle name="Accent3 14 2 2_Rate Case Accrual Accounts" xfId="29177"/>
    <cellStyle name="Accent3 14 2 3" xfId="42659"/>
    <cellStyle name="Accent3 14 2_Rate Case Accrual Accounts" xfId="29178"/>
    <cellStyle name="Accent3 14 3" xfId="10187"/>
    <cellStyle name="Accent3 14 3 2" xfId="10188"/>
    <cellStyle name="Accent3 14 3 2 2" xfId="10189"/>
    <cellStyle name="Accent3 14 3 2_Rate Case Accrual Accounts" xfId="29179"/>
    <cellStyle name="Accent3 14 3 3" xfId="42660"/>
    <cellStyle name="Accent3 14 3_Rate Case Accrual Accounts" xfId="29180"/>
    <cellStyle name="Accent3 14 4" xfId="10190"/>
    <cellStyle name="Accent3 14 4 2" xfId="10191"/>
    <cellStyle name="Accent3 14 4_Rate Case Accrual Accounts" xfId="29181"/>
    <cellStyle name="Accent3 14 5" xfId="42661"/>
    <cellStyle name="Accent3 14_Rate Case Accrual Accounts" xfId="29182"/>
    <cellStyle name="Accent3 15" xfId="10192"/>
    <cellStyle name="Accent3 15 2" xfId="10193"/>
    <cellStyle name="Accent3 15 2 2" xfId="10194"/>
    <cellStyle name="Accent3 15 2 2 2" xfId="10195"/>
    <cellStyle name="Accent3 15 2 2_Rate Case Accrual Accounts" xfId="29183"/>
    <cellStyle name="Accent3 15 2 3" xfId="42662"/>
    <cellStyle name="Accent3 15 2_Rate Case Accrual Accounts" xfId="29184"/>
    <cellStyle name="Accent3 15 3" xfId="10196"/>
    <cellStyle name="Accent3 15 3 2" xfId="10197"/>
    <cellStyle name="Accent3 15 3 2 2" xfId="10198"/>
    <cellStyle name="Accent3 15 3 2_Rate Case Accrual Accounts" xfId="29185"/>
    <cellStyle name="Accent3 15 3 3" xfId="42663"/>
    <cellStyle name="Accent3 15 3_Rate Case Accrual Accounts" xfId="29186"/>
    <cellStyle name="Accent3 15 4" xfId="10199"/>
    <cellStyle name="Accent3 15 4 2" xfId="10200"/>
    <cellStyle name="Accent3 15 4_Rate Case Accrual Accounts" xfId="29187"/>
    <cellStyle name="Accent3 15 5" xfId="42664"/>
    <cellStyle name="Accent3 15_Rate Case Accrual Accounts" xfId="29188"/>
    <cellStyle name="Accent3 16" xfId="10201"/>
    <cellStyle name="Accent3 16 2" xfId="10202"/>
    <cellStyle name="Accent3 16 2 2" xfId="10203"/>
    <cellStyle name="Accent3 16 2 2 2" xfId="10204"/>
    <cellStyle name="Accent3 16 2 2_Rate Case Accrual Accounts" xfId="29189"/>
    <cellStyle name="Accent3 16 2 3" xfId="42665"/>
    <cellStyle name="Accent3 16 2_Rate Case Accrual Accounts" xfId="29190"/>
    <cellStyle name="Accent3 16 3" xfId="10205"/>
    <cellStyle name="Accent3 16 3 2" xfId="10206"/>
    <cellStyle name="Accent3 16 3 2 2" xfId="10207"/>
    <cellStyle name="Accent3 16 3 2_Rate Case Accrual Accounts" xfId="29191"/>
    <cellStyle name="Accent3 16 3 3" xfId="42666"/>
    <cellStyle name="Accent3 16 3_Rate Case Accrual Accounts" xfId="29192"/>
    <cellStyle name="Accent3 16 4" xfId="10208"/>
    <cellStyle name="Accent3 16 4 2" xfId="10209"/>
    <cellStyle name="Accent3 16 4_Rate Case Accrual Accounts" xfId="29193"/>
    <cellStyle name="Accent3 16 5" xfId="42667"/>
    <cellStyle name="Accent3 16_Rate Case Accrual Accounts" xfId="29194"/>
    <cellStyle name="Accent3 17" xfId="10210"/>
    <cellStyle name="Accent3 17 2" xfId="10211"/>
    <cellStyle name="Accent3 17 2 2" xfId="10212"/>
    <cellStyle name="Accent3 17 2 2 2" xfId="10213"/>
    <cellStyle name="Accent3 17 2 2_Rate Case Accrual Accounts" xfId="29195"/>
    <cellStyle name="Accent3 17 2 3" xfId="42668"/>
    <cellStyle name="Accent3 17 2_Rate Case Accrual Accounts" xfId="29196"/>
    <cellStyle name="Accent3 17 3" xfId="10214"/>
    <cellStyle name="Accent3 17 3 2" xfId="10215"/>
    <cellStyle name="Accent3 17 3 2 2" xfId="10216"/>
    <cellStyle name="Accent3 17 3 2_Rate Case Accrual Accounts" xfId="29197"/>
    <cellStyle name="Accent3 17 3 3" xfId="42669"/>
    <cellStyle name="Accent3 17 3_Rate Case Accrual Accounts" xfId="29198"/>
    <cellStyle name="Accent3 17 4" xfId="10217"/>
    <cellStyle name="Accent3 17 4 2" xfId="10218"/>
    <cellStyle name="Accent3 17 4_Rate Case Accrual Accounts" xfId="29199"/>
    <cellStyle name="Accent3 17 5" xfId="42670"/>
    <cellStyle name="Accent3 17_Rate Case Accrual Accounts" xfId="29200"/>
    <cellStyle name="Accent3 18" xfId="10219"/>
    <cellStyle name="Accent3 18 2" xfId="10220"/>
    <cellStyle name="Accent3 18 2 2" xfId="10221"/>
    <cellStyle name="Accent3 18 2 2 2" xfId="10222"/>
    <cellStyle name="Accent3 18 2 2_Rate Case Accrual Accounts" xfId="29201"/>
    <cellStyle name="Accent3 18 2 3" xfId="42671"/>
    <cellStyle name="Accent3 18 2_Rate Case Accrual Accounts" xfId="29202"/>
    <cellStyle name="Accent3 18 3" xfId="10223"/>
    <cellStyle name="Accent3 18 3 2" xfId="10224"/>
    <cellStyle name="Accent3 18 3 2 2" xfId="10225"/>
    <cellStyle name="Accent3 18 3 2_Rate Case Accrual Accounts" xfId="29203"/>
    <cellStyle name="Accent3 18 3 3" xfId="42672"/>
    <cellStyle name="Accent3 18 3_Rate Case Accrual Accounts" xfId="29204"/>
    <cellStyle name="Accent3 18 4" xfId="10226"/>
    <cellStyle name="Accent3 18 4 2" xfId="10227"/>
    <cellStyle name="Accent3 18 4_Rate Case Accrual Accounts" xfId="29205"/>
    <cellStyle name="Accent3 18 5" xfId="42673"/>
    <cellStyle name="Accent3 18_Rate Case Accrual Accounts" xfId="29206"/>
    <cellStyle name="Accent3 19" xfId="10228"/>
    <cellStyle name="Accent3 19 2" xfId="10229"/>
    <cellStyle name="Accent3 19 2 2" xfId="10230"/>
    <cellStyle name="Accent3 19 2 2 2" xfId="10231"/>
    <cellStyle name="Accent3 19 2 2_Rate Case Accrual Accounts" xfId="29207"/>
    <cellStyle name="Accent3 19 2 3" xfId="42674"/>
    <cellStyle name="Accent3 19 2_Rate Case Accrual Accounts" xfId="29208"/>
    <cellStyle name="Accent3 19 3" xfId="10232"/>
    <cellStyle name="Accent3 19 3 2" xfId="10233"/>
    <cellStyle name="Accent3 19 3 2 2" xfId="10234"/>
    <cellStyle name="Accent3 19 3 2_Rate Case Accrual Accounts" xfId="29209"/>
    <cellStyle name="Accent3 19 3 3" xfId="42675"/>
    <cellStyle name="Accent3 19 3_Rate Case Accrual Accounts" xfId="29210"/>
    <cellStyle name="Accent3 19 4" xfId="10235"/>
    <cellStyle name="Accent3 19 4 2" xfId="10236"/>
    <cellStyle name="Accent3 19 4_Rate Case Accrual Accounts" xfId="29211"/>
    <cellStyle name="Accent3 19 5" xfId="42676"/>
    <cellStyle name="Accent3 19_Rate Case Accrual Accounts" xfId="29212"/>
    <cellStyle name="Accent3 2" xfId="43"/>
    <cellStyle name="Accent3 2 2" xfId="595"/>
    <cellStyle name="Accent3 2 2 10" xfId="49378"/>
    <cellStyle name="Accent3 2 2 2" xfId="10237"/>
    <cellStyle name="Accent3 2 2 2 2" xfId="10238"/>
    <cellStyle name="Accent3 2 2 2 2 2" xfId="10239"/>
    <cellStyle name="Accent3 2 2 2 2_Rate Case Accrual Accounts" xfId="29213"/>
    <cellStyle name="Accent3 2 2 2 3" xfId="42677"/>
    <cellStyle name="Accent3 2 2 2_Rate Case Accrual Accounts" xfId="29214"/>
    <cellStyle name="Accent3 2 2 3" xfId="10240"/>
    <cellStyle name="Accent3 2 2 3 2" xfId="10241"/>
    <cellStyle name="Accent3 2 2 3 2 2" xfId="10242"/>
    <cellStyle name="Accent3 2 2 3 2_Rate Case Accrual Accounts" xfId="29215"/>
    <cellStyle name="Accent3 2 2 3 3" xfId="42678"/>
    <cellStyle name="Accent3 2 2 3_Rate Case Accrual Accounts" xfId="29216"/>
    <cellStyle name="Accent3 2 2 4" xfId="10243"/>
    <cellStyle name="Accent3 2 2 4 2" xfId="10244"/>
    <cellStyle name="Accent3 2 2 4 2 2" xfId="10245"/>
    <cellStyle name="Accent3 2 2 4 2_Rate Case Accrual Accounts" xfId="29217"/>
    <cellStyle name="Accent3 2 2 4 3" xfId="42679"/>
    <cellStyle name="Accent3 2 2 4_Rate Case Accrual Accounts" xfId="29218"/>
    <cellStyle name="Accent3 2 2 5" xfId="10246"/>
    <cellStyle name="Accent3 2 2 5 2" xfId="10247"/>
    <cellStyle name="Accent3 2 2 5_Rate Case Accrual Accounts" xfId="29219"/>
    <cellStyle name="Accent3 2 2 6" xfId="42680"/>
    <cellStyle name="Accent3 2 2 7" xfId="49306"/>
    <cellStyle name="Accent3 2 2 8" xfId="49368"/>
    <cellStyle name="Accent3 2 2 9" xfId="49274"/>
    <cellStyle name="Accent3 2 2_Basis Info" xfId="10248"/>
    <cellStyle name="Accent3 2 3" xfId="446"/>
    <cellStyle name="Accent3 2 3 2" xfId="10249"/>
    <cellStyle name="Accent3 2 3 2 2" xfId="10250"/>
    <cellStyle name="Accent3 2 3 2 2 2" xfId="10251"/>
    <cellStyle name="Accent3 2 3 2 2_Rate Case Accrual Accounts" xfId="29220"/>
    <cellStyle name="Accent3 2 3 2 3" xfId="42681"/>
    <cellStyle name="Accent3 2 3 2_Rate Case Accrual Accounts" xfId="29221"/>
    <cellStyle name="Accent3 2 3 3" xfId="10252"/>
    <cellStyle name="Accent3 2 3 3 2" xfId="10253"/>
    <cellStyle name="Accent3 2 3 3 2 2" xfId="10254"/>
    <cellStyle name="Accent3 2 3 3 2_Rate Case Accrual Accounts" xfId="29222"/>
    <cellStyle name="Accent3 2 3 3 3" xfId="42682"/>
    <cellStyle name="Accent3 2 3 3_Rate Case Accrual Accounts" xfId="29223"/>
    <cellStyle name="Accent3 2 3 4" xfId="10255"/>
    <cellStyle name="Accent3 2 3 4 2" xfId="10256"/>
    <cellStyle name="Accent3 2 3 4 2 2" xfId="10257"/>
    <cellStyle name="Accent3 2 3 4 2_Rate Case Accrual Accounts" xfId="29224"/>
    <cellStyle name="Accent3 2 3 4 3" xfId="42683"/>
    <cellStyle name="Accent3 2 3 4_Rate Case Accrual Accounts" xfId="29225"/>
    <cellStyle name="Accent3 2 3 5" xfId="10258"/>
    <cellStyle name="Accent3 2 3 5 2" xfId="10259"/>
    <cellStyle name="Accent3 2 3 5_Rate Case Accrual Accounts" xfId="29226"/>
    <cellStyle name="Accent3 2 3 6" xfId="10260"/>
    <cellStyle name="Accent3 2 3 6 2" xfId="10261"/>
    <cellStyle name="Accent3 2 3 6_Rate Case Accrual Accounts" xfId="29227"/>
    <cellStyle name="Accent3 2 3_Basis Info" xfId="10262"/>
    <cellStyle name="Accent3 2 4" xfId="10263"/>
    <cellStyle name="Accent3 2 4 2" xfId="10264"/>
    <cellStyle name="Accent3 2 4 2 2" xfId="10265"/>
    <cellStyle name="Accent3 2 4 2_Rate Case Accrual Accounts" xfId="29228"/>
    <cellStyle name="Accent3 2 4 3" xfId="42684"/>
    <cellStyle name="Accent3 2 4_Rate Case Accrual Accounts" xfId="29229"/>
    <cellStyle name="Accent3 2 5" xfId="10266"/>
    <cellStyle name="Accent3 2 5 2" xfId="10267"/>
    <cellStyle name="Accent3 2 5_Rate Case Accrual Accounts" xfId="29230"/>
    <cellStyle name="Accent3 2 6" xfId="10268"/>
    <cellStyle name="Accent3 2 6 2" xfId="42685"/>
    <cellStyle name="Accent3 2 7" xfId="10269"/>
    <cellStyle name="Accent3 2 7 2" xfId="42686"/>
    <cellStyle name="Accent3 2 8" xfId="42687"/>
    <cellStyle name="Accent3 2_10-1 BS" xfId="10270"/>
    <cellStyle name="Accent3 20" xfId="10271"/>
    <cellStyle name="Accent3 20 2" xfId="10272"/>
    <cellStyle name="Accent3 20 2 2" xfId="10273"/>
    <cellStyle name="Accent3 20 2 2 2" xfId="10274"/>
    <cellStyle name="Accent3 20 2 2_Rate Case Accrual Accounts" xfId="29231"/>
    <cellStyle name="Accent3 20 2 3" xfId="42688"/>
    <cellStyle name="Accent3 20 2_Rate Case Accrual Accounts" xfId="29232"/>
    <cellStyle name="Accent3 20 3" xfId="10275"/>
    <cellStyle name="Accent3 20 3 2" xfId="10276"/>
    <cellStyle name="Accent3 20 3 2 2" xfId="10277"/>
    <cellStyle name="Accent3 20 3 2_Rate Case Accrual Accounts" xfId="29233"/>
    <cellStyle name="Accent3 20 3 3" xfId="42689"/>
    <cellStyle name="Accent3 20 3_Rate Case Accrual Accounts" xfId="29234"/>
    <cellStyle name="Accent3 20 4" xfId="10278"/>
    <cellStyle name="Accent3 20 4 2" xfId="10279"/>
    <cellStyle name="Accent3 20 4_Rate Case Accrual Accounts" xfId="29235"/>
    <cellStyle name="Accent3 20 5" xfId="42690"/>
    <cellStyle name="Accent3 20_Rate Case Accrual Accounts" xfId="29236"/>
    <cellStyle name="Accent3 21" xfId="10280"/>
    <cellStyle name="Accent3 21 2" xfId="10281"/>
    <cellStyle name="Accent3 21 2 2" xfId="10282"/>
    <cellStyle name="Accent3 21 2 2 2" xfId="10283"/>
    <cellStyle name="Accent3 21 2 2_Rate Case Accrual Accounts" xfId="29237"/>
    <cellStyle name="Accent3 21 2 3" xfId="42691"/>
    <cellStyle name="Accent3 21 2_Rate Case Accrual Accounts" xfId="29238"/>
    <cellStyle name="Accent3 21 3" xfId="10284"/>
    <cellStyle name="Accent3 21 3 2" xfId="10285"/>
    <cellStyle name="Accent3 21 3 2 2" xfId="10286"/>
    <cellStyle name="Accent3 21 3 2_Rate Case Accrual Accounts" xfId="29239"/>
    <cellStyle name="Accent3 21 3 3" xfId="42692"/>
    <cellStyle name="Accent3 21 3_Rate Case Accrual Accounts" xfId="29240"/>
    <cellStyle name="Accent3 21 4" xfId="10287"/>
    <cellStyle name="Accent3 21 4 2" xfId="10288"/>
    <cellStyle name="Accent3 21 4_Rate Case Accrual Accounts" xfId="29241"/>
    <cellStyle name="Accent3 21 5" xfId="42693"/>
    <cellStyle name="Accent3 21_Rate Case Accrual Accounts" xfId="29242"/>
    <cellStyle name="Accent3 22" xfId="10289"/>
    <cellStyle name="Accent3 22 2" xfId="10290"/>
    <cellStyle name="Accent3 22 2 2" xfId="10291"/>
    <cellStyle name="Accent3 22 2 2 2" xfId="10292"/>
    <cellStyle name="Accent3 22 2 2_Rate Case Accrual Accounts" xfId="29243"/>
    <cellStyle name="Accent3 22 2 3" xfId="42694"/>
    <cellStyle name="Accent3 22 2_Rate Case Accrual Accounts" xfId="29244"/>
    <cellStyle name="Accent3 22 3" xfId="10293"/>
    <cellStyle name="Accent3 22 3 2" xfId="10294"/>
    <cellStyle name="Accent3 22 3 2 2" xfId="10295"/>
    <cellStyle name="Accent3 22 3 2_Rate Case Accrual Accounts" xfId="29245"/>
    <cellStyle name="Accent3 22 3 3" xfId="42695"/>
    <cellStyle name="Accent3 22 3_Rate Case Accrual Accounts" xfId="29246"/>
    <cellStyle name="Accent3 22 4" xfId="10296"/>
    <cellStyle name="Accent3 22 4 2" xfId="10297"/>
    <cellStyle name="Accent3 22 4_Rate Case Accrual Accounts" xfId="29247"/>
    <cellStyle name="Accent3 22 5" xfId="42696"/>
    <cellStyle name="Accent3 22_Rate Case Accrual Accounts" xfId="29248"/>
    <cellStyle name="Accent3 23" xfId="10298"/>
    <cellStyle name="Accent3 23 2" xfId="10299"/>
    <cellStyle name="Accent3 23 2 2" xfId="10300"/>
    <cellStyle name="Accent3 23 2 2 2" xfId="10301"/>
    <cellStyle name="Accent3 23 2 2_Rate Case Accrual Accounts" xfId="29249"/>
    <cellStyle name="Accent3 23 2 3" xfId="42697"/>
    <cellStyle name="Accent3 23 2_Rate Case Accrual Accounts" xfId="29250"/>
    <cellStyle name="Accent3 23 3" xfId="10302"/>
    <cellStyle name="Accent3 23 3 2" xfId="10303"/>
    <cellStyle name="Accent3 23 3 2 2" xfId="10304"/>
    <cellStyle name="Accent3 23 3 2_Rate Case Accrual Accounts" xfId="29251"/>
    <cellStyle name="Accent3 23 3 3" xfId="42698"/>
    <cellStyle name="Accent3 23 3_Rate Case Accrual Accounts" xfId="29252"/>
    <cellStyle name="Accent3 23 4" xfId="10305"/>
    <cellStyle name="Accent3 23 4 2" xfId="10306"/>
    <cellStyle name="Accent3 23 4 2 2" xfId="10307"/>
    <cellStyle name="Accent3 23 4 2_Rate Case Accrual Accounts" xfId="29253"/>
    <cellStyle name="Accent3 23 4 3" xfId="42699"/>
    <cellStyle name="Accent3 23 4_Rate Case Accrual Accounts" xfId="29254"/>
    <cellStyle name="Accent3 23 5" xfId="10308"/>
    <cellStyle name="Accent3 23 5 2" xfId="10309"/>
    <cellStyle name="Accent3 23 5_Rate Case Accrual Accounts" xfId="29255"/>
    <cellStyle name="Accent3 23 6" xfId="42700"/>
    <cellStyle name="Accent3 23_Rate Case Accrual Accounts" xfId="29256"/>
    <cellStyle name="Accent3 24" xfId="10310"/>
    <cellStyle name="Accent3 24 2" xfId="10311"/>
    <cellStyle name="Accent3 24 2 2" xfId="10312"/>
    <cellStyle name="Accent3 24 2 2 2" xfId="10313"/>
    <cellStyle name="Accent3 24 2 2 2 2" xfId="10314"/>
    <cellStyle name="Accent3 24 2 2 2_Rate Case Accrual Accounts" xfId="29257"/>
    <cellStyle name="Accent3 24 2 2 3" xfId="42701"/>
    <cellStyle name="Accent3 24 2 2_Rate Case Accrual Accounts" xfId="29258"/>
    <cellStyle name="Accent3 24 2 3" xfId="10315"/>
    <cellStyle name="Accent3 24 2 3 2" xfId="10316"/>
    <cellStyle name="Accent3 24 2 3_Rate Case Accrual Accounts" xfId="29259"/>
    <cellStyle name="Accent3 24 2 4" xfId="10317"/>
    <cellStyle name="Accent3 24 2 4 2" xfId="42702"/>
    <cellStyle name="Accent3 24 2 5" xfId="42703"/>
    <cellStyle name="Accent3 24 2_Rate Case Accrual Accounts" xfId="29260"/>
    <cellStyle name="Accent3 24 3" xfId="10318"/>
    <cellStyle name="Accent3 24 3 2" xfId="10319"/>
    <cellStyle name="Accent3 24 3 2 2" xfId="10320"/>
    <cellStyle name="Accent3 24 3 2_Rate Case Accrual Accounts" xfId="29261"/>
    <cellStyle name="Accent3 24 3 3" xfId="42704"/>
    <cellStyle name="Accent3 24 3_Rate Case Accrual Accounts" xfId="29262"/>
    <cellStyle name="Accent3 24 4" xfId="10321"/>
    <cellStyle name="Accent3 24 4 2" xfId="10322"/>
    <cellStyle name="Accent3 24 4_Rate Case Accrual Accounts" xfId="29263"/>
    <cellStyle name="Accent3 24 5" xfId="10323"/>
    <cellStyle name="Accent3 24 5 2" xfId="10324"/>
    <cellStyle name="Accent3 24 5_Rate Case Accrual Accounts" xfId="29264"/>
    <cellStyle name="Accent3 24 6" xfId="42705"/>
    <cellStyle name="Accent3 24_Basis Detail" xfId="10325"/>
    <cellStyle name="Accent3 25" xfId="10326"/>
    <cellStyle name="Accent3 25 2" xfId="10327"/>
    <cellStyle name="Accent3 25 2 2" xfId="10328"/>
    <cellStyle name="Accent3 25 2 2 2" xfId="10329"/>
    <cellStyle name="Accent3 25 2 2_Rate Case Accrual Accounts" xfId="29265"/>
    <cellStyle name="Accent3 25 2 3" xfId="42706"/>
    <cellStyle name="Accent3 25 2_Rate Case Accrual Accounts" xfId="29266"/>
    <cellStyle name="Accent3 25 3" xfId="10330"/>
    <cellStyle name="Accent3 25 3 2" xfId="10331"/>
    <cellStyle name="Accent3 25 3 2 2" xfId="10332"/>
    <cellStyle name="Accent3 25 3 2_Rate Case Accrual Accounts" xfId="29267"/>
    <cellStyle name="Accent3 25 3 3" xfId="42707"/>
    <cellStyle name="Accent3 25 3_Rate Case Accrual Accounts" xfId="29268"/>
    <cellStyle name="Accent3 25 4" xfId="10333"/>
    <cellStyle name="Accent3 25 4 2" xfId="10334"/>
    <cellStyle name="Accent3 25 4_Rate Case Accrual Accounts" xfId="29269"/>
    <cellStyle name="Accent3 25 5" xfId="42708"/>
    <cellStyle name="Accent3 25_Rate Case Accrual Accounts" xfId="29270"/>
    <cellStyle name="Accent3 26" xfId="10335"/>
    <cellStyle name="Accent3 26 2" xfId="10336"/>
    <cellStyle name="Accent3 26 2 2" xfId="10337"/>
    <cellStyle name="Accent3 26 2 2 2" xfId="10338"/>
    <cellStyle name="Accent3 26 2 2_Rate Case Accrual Accounts" xfId="29271"/>
    <cellStyle name="Accent3 26 2 3" xfId="42709"/>
    <cellStyle name="Accent3 26 2_Rate Case Accrual Accounts" xfId="29272"/>
    <cellStyle name="Accent3 26 3" xfId="10339"/>
    <cellStyle name="Accent3 26 3 2" xfId="10340"/>
    <cellStyle name="Accent3 26 3_Rate Case Accrual Accounts" xfId="29273"/>
    <cellStyle name="Accent3 26 4" xfId="10341"/>
    <cellStyle name="Accent3 26 4 2" xfId="42710"/>
    <cellStyle name="Accent3 26 5" xfId="42711"/>
    <cellStyle name="Accent3 26_Rate Case Accrual Accounts" xfId="29274"/>
    <cellStyle name="Accent3 27" xfId="10342"/>
    <cellStyle name="Accent3 27 2" xfId="10343"/>
    <cellStyle name="Accent3 27 2 2" xfId="10344"/>
    <cellStyle name="Accent3 27 2 2 2" xfId="10345"/>
    <cellStyle name="Accent3 27 2 2_Rate Case Accrual Accounts" xfId="29275"/>
    <cellStyle name="Accent3 27 2 3" xfId="42712"/>
    <cellStyle name="Accent3 27 2_Rate Case Accrual Accounts" xfId="29276"/>
    <cellStyle name="Accent3 27 3" xfId="10346"/>
    <cellStyle name="Accent3 27 3 2" xfId="10347"/>
    <cellStyle name="Accent3 27 3_Rate Case Accrual Accounts" xfId="29277"/>
    <cellStyle name="Accent3 27 4" xfId="42713"/>
    <cellStyle name="Accent3 27_Rate Case Accrual Accounts" xfId="29278"/>
    <cellStyle name="Accent3 28" xfId="10348"/>
    <cellStyle name="Accent3 28 2" xfId="10349"/>
    <cellStyle name="Accent3 28 2 2" xfId="10350"/>
    <cellStyle name="Accent3 28 2_Rate Case Accrual Accounts" xfId="29279"/>
    <cellStyle name="Accent3 28 3" xfId="42714"/>
    <cellStyle name="Accent3 28_Rate Case Accrual Accounts" xfId="29280"/>
    <cellStyle name="Accent3 29" xfId="10351"/>
    <cellStyle name="Accent3 29 2" xfId="10352"/>
    <cellStyle name="Accent3 29 2 2" xfId="10353"/>
    <cellStyle name="Accent3 29 2_Rate Case Accrual Accounts" xfId="29281"/>
    <cellStyle name="Accent3 29 3" xfId="42715"/>
    <cellStyle name="Accent3 29_Rate Case Accrual Accounts" xfId="29282"/>
    <cellStyle name="Accent3 3" xfId="10354"/>
    <cellStyle name="Accent3 3 2" xfId="10355"/>
    <cellStyle name="Accent3 3 2 2" xfId="10356"/>
    <cellStyle name="Accent3 3 2 2 2" xfId="10357"/>
    <cellStyle name="Accent3 3 2 2 2 2" xfId="10358"/>
    <cellStyle name="Accent3 3 2 2 2_Rate Case Accrual Accounts" xfId="29283"/>
    <cellStyle name="Accent3 3 2 2 3" xfId="42716"/>
    <cellStyle name="Accent3 3 2 2_Rate Case Accrual Accounts" xfId="29284"/>
    <cellStyle name="Accent3 3 2 3" xfId="10359"/>
    <cellStyle name="Accent3 3 2 3 2" xfId="10360"/>
    <cellStyle name="Accent3 3 2 3 2 2" xfId="10361"/>
    <cellStyle name="Accent3 3 2 3 2_Rate Case Accrual Accounts" xfId="29285"/>
    <cellStyle name="Accent3 3 2 3 3" xfId="42717"/>
    <cellStyle name="Accent3 3 2 3_Rate Case Accrual Accounts" xfId="29286"/>
    <cellStyle name="Accent3 3 2 4" xfId="10362"/>
    <cellStyle name="Accent3 3 2 4 2" xfId="10363"/>
    <cellStyle name="Accent3 3 2 4_Rate Case Accrual Accounts" xfId="29287"/>
    <cellStyle name="Accent3 3 2 5" xfId="42718"/>
    <cellStyle name="Accent3 3 2_Rate Case Accrual Accounts" xfId="29288"/>
    <cellStyle name="Accent3 3 3" xfId="10364"/>
    <cellStyle name="Accent3 3 3 2" xfId="10365"/>
    <cellStyle name="Accent3 3 3 2 2" xfId="10366"/>
    <cellStyle name="Accent3 3 3 2_Rate Case Accrual Accounts" xfId="29289"/>
    <cellStyle name="Accent3 3 3 3" xfId="42719"/>
    <cellStyle name="Accent3 3 3_Rate Case Accrual Accounts" xfId="29290"/>
    <cellStyle name="Accent3 3 4" xfId="10367"/>
    <cellStyle name="Accent3 3 4 2" xfId="10368"/>
    <cellStyle name="Accent3 3 4_Rate Case Accrual Accounts" xfId="29291"/>
    <cellStyle name="Accent3 3 5" xfId="10369"/>
    <cellStyle name="Accent3 3 5 2" xfId="42720"/>
    <cellStyle name="Accent3 3_Rate Case Accrual Accounts" xfId="29292"/>
    <cellStyle name="Accent3 30" xfId="10370"/>
    <cellStyle name="Accent3 30 2" xfId="10371"/>
    <cellStyle name="Accent3 30 2 2" xfId="10372"/>
    <cellStyle name="Accent3 30 2_Rate Case Accrual Accounts" xfId="29293"/>
    <cellStyle name="Accent3 30 3" xfId="42721"/>
    <cellStyle name="Accent3 30_Rate Case Accrual Accounts" xfId="29294"/>
    <cellStyle name="Accent3 31" xfId="10373"/>
    <cellStyle name="Accent3 31 2" xfId="10374"/>
    <cellStyle name="Accent3 31 2 2" xfId="10375"/>
    <cellStyle name="Accent3 31 2_Rate Case Accrual Accounts" xfId="29295"/>
    <cellStyle name="Accent3 31 3" xfId="42722"/>
    <cellStyle name="Accent3 31_Rate Case Accrual Accounts" xfId="29296"/>
    <cellStyle name="Accent3 32" xfId="10376"/>
    <cellStyle name="Accent3 32 2" xfId="10377"/>
    <cellStyle name="Accent3 32 2 2" xfId="10378"/>
    <cellStyle name="Accent3 32 2_Rate Case Accrual Accounts" xfId="29297"/>
    <cellStyle name="Accent3 32 3" xfId="42723"/>
    <cellStyle name="Accent3 32_Rate Case Accrual Accounts" xfId="29298"/>
    <cellStyle name="Accent3 33" xfId="10379"/>
    <cellStyle name="Accent3 33 2" xfId="10380"/>
    <cellStyle name="Accent3 33 2 2" xfId="10381"/>
    <cellStyle name="Accent3 33 2_Rate Case Accrual Accounts" xfId="29299"/>
    <cellStyle name="Accent3 33 3" xfId="42724"/>
    <cellStyle name="Accent3 33_Rate Case Accrual Accounts" xfId="29300"/>
    <cellStyle name="Accent3 34" xfId="10382"/>
    <cellStyle name="Accent3 34 2" xfId="10383"/>
    <cellStyle name="Accent3 34 2 2" xfId="10384"/>
    <cellStyle name="Accent3 34 2_Rate Case Accrual Accounts" xfId="29301"/>
    <cellStyle name="Accent3 34 3" xfId="42725"/>
    <cellStyle name="Accent3 34_Rate Case Accrual Accounts" xfId="29302"/>
    <cellStyle name="Accent3 35" xfId="10385"/>
    <cellStyle name="Accent3 35 2" xfId="10386"/>
    <cellStyle name="Accent3 35 2 2" xfId="10387"/>
    <cellStyle name="Accent3 35 2_Rate Case Accrual Accounts" xfId="29303"/>
    <cellStyle name="Accent3 35 3" xfId="42726"/>
    <cellStyle name="Accent3 35_Rate Case Accrual Accounts" xfId="29304"/>
    <cellStyle name="Accent3 36" xfId="10388"/>
    <cellStyle name="Accent3 36 2" xfId="10389"/>
    <cellStyle name="Accent3 36 2 2" xfId="10390"/>
    <cellStyle name="Accent3 36 2_Rate Case Accrual Accounts" xfId="29305"/>
    <cellStyle name="Accent3 36 3" xfId="42727"/>
    <cellStyle name="Accent3 36_Rate Case Accrual Accounts" xfId="29306"/>
    <cellStyle name="Accent3 37" xfId="10391"/>
    <cellStyle name="Accent3 37 2" xfId="10392"/>
    <cellStyle name="Accent3 37 2 2" xfId="10393"/>
    <cellStyle name="Accent3 37 2_Rate Case Accrual Accounts" xfId="29307"/>
    <cellStyle name="Accent3 37 3" xfId="42728"/>
    <cellStyle name="Accent3 37_Rate Case Accrual Accounts" xfId="29308"/>
    <cellStyle name="Accent3 38" xfId="10394"/>
    <cellStyle name="Accent3 38 2" xfId="10395"/>
    <cellStyle name="Accent3 38 2 2" xfId="10396"/>
    <cellStyle name="Accent3 38 2_Rate Case Accrual Accounts" xfId="29309"/>
    <cellStyle name="Accent3 38 3" xfId="42729"/>
    <cellStyle name="Accent3 38_Rate Case Accrual Accounts" xfId="29310"/>
    <cellStyle name="Accent3 39" xfId="10397"/>
    <cellStyle name="Accent3 39 2" xfId="10398"/>
    <cellStyle name="Accent3 39 2 2" xfId="10399"/>
    <cellStyle name="Accent3 39 2_Rate Case Accrual Accounts" xfId="29311"/>
    <cellStyle name="Accent3 39 3" xfId="42730"/>
    <cellStyle name="Accent3 39_Rate Case Accrual Accounts" xfId="29312"/>
    <cellStyle name="Accent3 4" xfId="10400"/>
    <cellStyle name="Accent3 4 2" xfId="10401"/>
    <cellStyle name="Accent3 4 2 2" xfId="10402"/>
    <cellStyle name="Accent3 4 2 2 2" xfId="10403"/>
    <cellStyle name="Accent3 4 2 2 2 2" xfId="10404"/>
    <cellStyle name="Accent3 4 2 2 2_Rate Case Accrual Accounts" xfId="29313"/>
    <cellStyle name="Accent3 4 2 2 3" xfId="42731"/>
    <cellStyle name="Accent3 4 2 2_Rate Case Accrual Accounts" xfId="29314"/>
    <cellStyle name="Accent3 4 2 3" xfId="10405"/>
    <cellStyle name="Accent3 4 2 3 2" xfId="10406"/>
    <cellStyle name="Accent3 4 2 3 2 2" xfId="10407"/>
    <cellStyle name="Accent3 4 2 3 2_Rate Case Accrual Accounts" xfId="29315"/>
    <cellStyle name="Accent3 4 2 3 3" xfId="42732"/>
    <cellStyle name="Accent3 4 2 3_Rate Case Accrual Accounts" xfId="29316"/>
    <cellStyle name="Accent3 4 2 4" xfId="10408"/>
    <cellStyle name="Accent3 4 2 4 2" xfId="10409"/>
    <cellStyle name="Accent3 4 2 4_Rate Case Accrual Accounts" xfId="29317"/>
    <cellStyle name="Accent3 4 2 5" xfId="42733"/>
    <cellStyle name="Accent3 4 2_Rate Case Accrual Accounts" xfId="29318"/>
    <cellStyle name="Accent3 4 3" xfId="10410"/>
    <cellStyle name="Accent3 4 3 2" xfId="10411"/>
    <cellStyle name="Accent3 4 3 2 2" xfId="10412"/>
    <cellStyle name="Accent3 4 3 2_Rate Case Accrual Accounts" xfId="29319"/>
    <cellStyle name="Accent3 4 3 3" xfId="42734"/>
    <cellStyle name="Accent3 4 3_Rate Case Accrual Accounts" xfId="29320"/>
    <cellStyle name="Accent3 4 4" xfId="10413"/>
    <cellStyle name="Accent3 4 4 2" xfId="10414"/>
    <cellStyle name="Accent3 4 4_Rate Case Accrual Accounts" xfId="29321"/>
    <cellStyle name="Accent3 4 5" xfId="42735"/>
    <cellStyle name="Accent3 4_Rate Case Accrual Accounts" xfId="29322"/>
    <cellStyle name="Accent3 40" xfId="10415"/>
    <cellStyle name="Accent3 40 2" xfId="10416"/>
    <cellStyle name="Accent3 40 2 2" xfId="10417"/>
    <cellStyle name="Accent3 40 2_Rate Case Accrual Accounts" xfId="29323"/>
    <cellStyle name="Accent3 40 3" xfId="42736"/>
    <cellStyle name="Accent3 40_Rate Case Accrual Accounts" xfId="29324"/>
    <cellStyle name="Accent3 41" xfId="10418"/>
    <cellStyle name="Accent3 41 2" xfId="10419"/>
    <cellStyle name="Accent3 41 2 2" xfId="10420"/>
    <cellStyle name="Accent3 41 2_Rate Case Accrual Accounts" xfId="29325"/>
    <cellStyle name="Accent3 41 3" xfId="42737"/>
    <cellStyle name="Accent3 41_Rate Case Accrual Accounts" xfId="29326"/>
    <cellStyle name="Accent3 42" xfId="10421"/>
    <cellStyle name="Accent3 42 2" xfId="10422"/>
    <cellStyle name="Accent3 42 2 2" xfId="10423"/>
    <cellStyle name="Accent3 42 2_Rate Case Accrual Accounts" xfId="29327"/>
    <cellStyle name="Accent3 42 3" xfId="42738"/>
    <cellStyle name="Accent3 42_Rate Case Accrual Accounts" xfId="29328"/>
    <cellStyle name="Accent3 43" xfId="10424"/>
    <cellStyle name="Accent3 43 2" xfId="10425"/>
    <cellStyle name="Accent3 43 2 2" xfId="10426"/>
    <cellStyle name="Accent3 43 2_Rate Case Accrual Accounts" xfId="29329"/>
    <cellStyle name="Accent3 43 3" xfId="42739"/>
    <cellStyle name="Accent3 43_Rate Case Accrual Accounts" xfId="29330"/>
    <cellStyle name="Accent3 44" xfId="10427"/>
    <cellStyle name="Accent3 44 2" xfId="10428"/>
    <cellStyle name="Accent3 44 2 2" xfId="10429"/>
    <cellStyle name="Accent3 44 2_Rate Case Accrual Accounts" xfId="29331"/>
    <cellStyle name="Accent3 44 3" xfId="42740"/>
    <cellStyle name="Accent3 44_Rate Case Accrual Accounts" xfId="29332"/>
    <cellStyle name="Accent3 45" xfId="10430"/>
    <cellStyle name="Accent3 45 2" xfId="10431"/>
    <cellStyle name="Accent3 45 2 2" xfId="10432"/>
    <cellStyle name="Accent3 45 2_Rate Case Accrual Accounts" xfId="29333"/>
    <cellStyle name="Accent3 45 3" xfId="42741"/>
    <cellStyle name="Accent3 45_Rate Case Accrual Accounts" xfId="29334"/>
    <cellStyle name="Accent3 46" xfId="10433"/>
    <cellStyle name="Accent3 46 2" xfId="10434"/>
    <cellStyle name="Accent3 46 2 2" xfId="10435"/>
    <cellStyle name="Accent3 46 2_Rate Case Accrual Accounts" xfId="29335"/>
    <cellStyle name="Accent3 46 3" xfId="42742"/>
    <cellStyle name="Accent3 46_Rate Case Accrual Accounts" xfId="29336"/>
    <cellStyle name="Accent3 47" xfId="10436"/>
    <cellStyle name="Accent3 47 2" xfId="10437"/>
    <cellStyle name="Accent3 47 2 2" xfId="10438"/>
    <cellStyle name="Accent3 47 2_Rate Case Accrual Accounts" xfId="29337"/>
    <cellStyle name="Accent3 47 3" xfId="42743"/>
    <cellStyle name="Accent3 47_Rate Case Accrual Accounts" xfId="29338"/>
    <cellStyle name="Accent3 48" xfId="10439"/>
    <cellStyle name="Accent3 48 2" xfId="10440"/>
    <cellStyle name="Accent3 48 2 2" xfId="10441"/>
    <cellStyle name="Accent3 48 2_Rate Case Accrual Accounts" xfId="29339"/>
    <cellStyle name="Accent3 48 3" xfId="42744"/>
    <cellStyle name="Accent3 48_Rate Case Accrual Accounts" xfId="29340"/>
    <cellStyle name="Accent3 49" xfId="10442"/>
    <cellStyle name="Accent3 49 2" xfId="10443"/>
    <cellStyle name="Accent3 49 2 2" xfId="10444"/>
    <cellStyle name="Accent3 49 2_Rate Case Accrual Accounts" xfId="29341"/>
    <cellStyle name="Accent3 49 3" xfId="42745"/>
    <cellStyle name="Accent3 49_Rate Case Accrual Accounts" xfId="29342"/>
    <cellStyle name="Accent3 5" xfId="10445"/>
    <cellStyle name="Accent3 5 2" xfId="10446"/>
    <cellStyle name="Accent3 5 2 2" xfId="10447"/>
    <cellStyle name="Accent3 5 2 2 2" xfId="10448"/>
    <cellStyle name="Accent3 5 2 2 2 2" xfId="10449"/>
    <cellStyle name="Accent3 5 2 2 2_Rate Case Accrual Accounts" xfId="29343"/>
    <cellStyle name="Accent3 5 2 2 3" xfId="42746"/>
    <cellStyle name="Accent3 5 2 2_Rate Case Accrual Accounts" xfId="29344"/>
    <cellStyle name="Accent3 5 2 3" xfId="10450"/>
    <cellStyle name="Accent3 5 2 3 2" xfId="10451"/>
    <cellStyle name="Accent3 5 2 3 2 2" xfId="10452"/>
    <cellStyle name="Accent3 5 2 3 2_Rate Case Accrual Accounts" xfId="29345"/>
    <cellStyle name="Accent3 5 2 3 3" xfId="42747"/>
    <cellStyle name="Accent3 5 2 3_Rate Case Accrual Accounts" xfId="29346"/>
    <cellStyle name="Accent3 5 2 4" xfId="10453"/>
    <cellStyle name="Accent3 5 2 4 2" xfId="10454"/>
    <cellStyle name="Accent3 5 2 4_Rate Case Accrual Accounts" xfId="29347"/>
    <cellStyle name="Accent3 5 2 5" xfId="42748"/>
    <cellStyle name="Accent3 5 2_Rate Case Accrual Accounts" xfId="29348"/>
    <cellStyle name="Accent3 5 3" xfId="10455"/>
    <cellStyle name="Accent3 5 3 2" xfId="10456"/>
    <cellStyle name="Accent3 5 3 2 2" xfId="10457"/>
    <cellStyle name="Accent3 5 3 2_Rate Case Accrual Accounts" xfId="29349"/>
    <cellStyle name="Accent3 5 3 3" xfId="42749"/>
    <cellStyle name="Accent3 5 3_Rate Case Accrual Accounts" xfId="29350"/>
    <cellStyle name="Accent3 5 4" xfId="10458"/>
    <cellStyle name="Accent3 5 4 2" xfId="10459"/>
    <cellStyle name="Accent3 5 4_Rate Case Accrual Accounts" xfId="29351"/>
    <cellStyle name="Accent3 5 5" xfId="42750"/>
    <cellStyle name="Accent3 5_Rate Case Accrual Accounts" xfId="29352"/>
    <cellStyle name="Accent3 50" xfId="10460"/>
    <cellStyle name="Accent3 50 2" xfId="10461"/>
    <cellStyle name="Accent3 50 2 2" xfId="10462"/>
    <cellStyle name="Accent3 50 2_Rate Case Accrual Accounts" xfId="29353"/>
    <cellStyle name="Accent3 50 3" xfId="42751"/>
    <cellStyle name="Accent3 50_Rate Case Accrual Accounts" xfId="29354"/>
    <cellStyle name="Accent3 51" xfId="10463"/>
    <cellStyle name="Accent3 51 2" xfId="10464"/>
    <cellStyle name="Accent3 51 2 2" xfId="10465"/>
    <cellStyle name="Accent3 51 2_Rate Case Accrual Accounts" xfId="29355"/>
    <cellStyle name="Accent3 51 3" xfId="42752"/>
    <cellStyle name="Accent3 51_Rate Case Accrual Accounts" xfId="29356"/>
    <cellStyle name="Accent3 52" xfId="10466"/>
    <cellStyle name="Accent3 52 2" xfId="10467"/>
    <cellStyle name="Accent3 52 2 2" xfId="10468"/>
    <cellStyle name="Accent3 52 2_Rate Case Accrual Accounts" xfId="29357"/>
    <cellStyle name="Accent3 52 3" xfId="42753"/>
    <cellStyle name="Accent3 52_Rate Case Accrual Accounts" xfId="29358"/>
    <cellStyle name="Accent3 53" xfId="10469"/>
    <cellStyle name="Accent3 53 2" xfId="10470"/>
    <cellStyle name="Accent3 53 2 2" xfId="10471"/>
    <cellStyle name="Accent3 53 2_Rate Case Accrual Accounts" xfId="29359"/>
    <cellStyle name="Accent3 53 3" xfId="42754"/>
    <cellStyle name="Accent3 53_Rate Case Accrual Accounts" xfId="29360"/>
    <cellStyle name="Accent3 54" xfId="10472"/>
    <cellStyle name="Accent3 54 2" xfId="10473"/>
    <cellStyle name="Accent3 54 2 2" xfId="10474"/>
    <cellStyle name="Accent3 54 2_Rate Case Accrual Accounts" xfId="29361"/>
    <cellStyle name="Accent3 54 3" xfId="42755"/>
    <cellStyle name="Accent3 54_Rate Case Accrual Accounts" xfId="29362"/>
    <cellStyle name="Accent3 55" xfId="10475"/>
    <cellStyle name="Accent3 55 2" xfId="10476"/>
    <cellStyle name="Accent3 55 2 2" xfId="10477"/>
    <cellStyle name="Accent3 55 2_Rate Case Accrual Accounts" xfId="29363"/>
    <cellStyle name="Accent3 55 3" xfId="42756"/>
    <cellStyle name="Accent3 55_Rate Case Accrual Accounts" xfId="29364"/>
    <cellStyle name="Accent3 56" xfId="10478"/>
    <cellStyle name="Accent3 56 2" xfId="10479"/>
    <cellStyle name="Accent3 56 2 2" xfId="10480"/>
    <cellStyle name="Accent3 56 2_Rate Case Accrual Accounts" xfId="29365"/>
    <cellStyle name="Accent3 56 3" xfId="42757"/>
    <cellStyle name="Accent3 56_Rate Case Accrual Accounts" xfId="29366"/>
    <cellStyle name="Accent3 57" xfId="10481"/>
    <cellStyle name="Accent3 57 2" xfId="10482"/>
    <cellStyle name="Accent3 57 2 2" xfId="10483"/>
    <cellStyle name="Accent3 57 2_Rate Case Accrual Accounts" xfId="29367"/>
    <cellStyle name="Accent3 57 3" xfId="42758"/>
    <cellStyle name="Accent3 57_Rate Case Accrual Accounts" xfId="29368"/>
    <cellStyle name="Accent3 58" xfId="10484"/>
    <cellStyle name="Accent3 58 2" xfId="10485"/>
    <cellStyle name="Accent3 58 2 2" xfId="10486"/>
    <cellStyle name="Accent3 58 2_Rate Case Accrual Accounts" xfId="29369"/>
    <cellStyle name="Accent3 58 3" xfId="42759"/>
    <cellStyle name="Accent3 58_Rate Case Accrual Accounts" xfId="29370"/>
    <cellStyle name="Accent3 59" xfId="10487"/>
    <cellStyle name="Accent3 59 2" xfId="10488"/>
    <cellStyle name="Accent3 59 2 2" xfId="10489"/>
    <cellStyle name="Accent3 59 2_Rate Case Accrual Accounts" xfId="29371"/>
    <cellStyle name="Accent3 59 3" xfId="42760"/>
    <cellStyle name="Accent3 59_Rate Case Accrual Accounts" xfId="29372"/>
    <cellStyle name="Accent3 6" xfId="10490"/>
    <cellStyle name="Accent3 6 2" xfId="10491"/>
    <cellStyle name="Accent3 6 2 2" xfId="10492"/>
    <cellStyle name="Accent3 6 2 2 2" xfId="10493"/>
    <cellStyle name="Accent3 6 2 2_Rate Case Accrual Accounts" xfId="29373"/>
    <cellStyle name="Accent3 6 2 3" xfId="42761"/>
    <cellStyle name="Accent3 6 2_Rate Case Accrual Accounts" xfId="29374"/>
    <cellStyle name="Accent3 6 3" xfId="10494"/>
    <cellStyle name="Accent3 6 3 2" xfId="10495"/>
    <cellStyle name="Accent3 6 3 2 2" xfId="10496"/>
    <cellStyle name="Accent3 6 3 2_Rate Case Accrual Accounts" xfId="29375"/>
    <cellStyle name="Accent3 6 3 3" xfId="42762"/>
    <cellStyle name="Accent3 6 3_Rate Case Accrual Accounts" xfId="29376"/>
    <cellStyle name="Accent3 6 4" xfId="10497"/>
    <cellStyle name="Accent3 6 4 2" xfId="10498"/>
    <cellStyle name="Accent3 6 4_Rate Case Accrual Accounts" xfId="29377"/>
    <cellStyle name="Accent3 6 5" xfId="42763"/>
    <cellStyle name="Accent3 6_Rate Case Accrual Accounts" xfId="29378"/>
    <cellStyle name="Accent3 60" xfId="10499"/>
    <cellStyle name="Accent3 60 2" xfId="10500"/>
    <cellStyle name="Accent3 60 2 2" xfId="10501"/>
    <cellStyle name="Accent3 60 2_Rate Case Accrual Accounts" xfId="29379"/>
    <cellStyle name="Accent3 60 3" xfId="42764"/>
    <cellStyle name="Accent3 60_Rate Case Accrual Accounts" xfId="29380"/>
    <cellStyle name="Accent3 61" xfId="10502"/>
    <cellStyle name="Accent3 61 2" xfId="10503"/>
    <cellStyle name="Accent3 61_Rate Case Accrual Accounts" xfId="29381"/>
    <cellStyle name="Accent3 62" xfId="10504"/>
    <cellStyle name="Accent3 62 2" xfId="10505"/>
    <cellStyle name="Accent3 62_Rate Case Accrual Accounts" xfId="29382"/>
    <cellStyle name="Accent3 63" xfId="10506"/>
    <cellStyle name="Accent3 63 2" xfId="42765"/>
    <cellStyle name="Accent3 64" xfId="10507"/>
    <cellStyle name="Accent3 64 2" xfId="42766"/>
    <cellStyle name="Accent3 65" xfId="10508"/>
    <cellStyle name="Accent3 65 2" xfId="42767"/>
    <cellStyle name="Accent3 66" xfId="10509"/>
    <cellStyle name="Accent3 66 2" xfId="42768"/>
    <cellStyle name="Accent3 67" xfId="10510"/>
    <cellStyle name="Accent3 67 2" xfId="42769"/>
    <cellStyle name="Accent3 68" xfId="10511"/>
    <cellStyle name="Accent3 68 2" xfId="42770"/>
    <cellStyle name="Accent3 69" xfId="10512"/>
    <cellStyle name="Accent3 69 2" xfId="42771"/>
    <cellStyle name="Accent3 7" xfId="10513"/>
    <cellStyle name="Accent3 7 2" xfId="10514"/>
    <cellStyle name="Accent3 7 2 2" xfId="10515"/>
    <cellStyle name="Accent3 7 2 2 2" xfId="10516"/>
    <cellStyle name="Accent3 7 2 2_Rate Case Accrual Accounts" xfId="29383"/>
    <cellStyle name="Accent3 7 2 3" xfId="42772"/>
    <cellStyle name="Accent3 7 2_Rate Case Accrual Accounts" xfId="29384"/>
    <cellStyle name="Accent3 7 3" xfId="10517"/>
    <cellStyle name="Accent3 7 3 2" xfId="10518"/>
    <cellStyle name="Accent3 7 3 2 2" xfId="10519"/>
    <cellStyle name="Accent3 7 3 2_Rate Case Accrual Accounts" xfId="29385"/>
    <cellStyle name="Accent3 7 3 3" xfId="42773"/>
    <cellStyle name="Accent3 7 3_Rate Case Accrual Accounts" xfId="29386"/>
    <cellStyle name="Accent3 7 4" xfId="10520"/>
    <cellStyle name="Accent3 7 4 2" xfId="10521"/>
    <cellStyle name="Accent3 7 4_Rate Case Accrual Accounts" xfId="29387"/>
    <cellStyle name="Accent3 7 5" xfId="42774"/>
    <cellStyle name="Accent3 7_Rate Case Accrual Accounts" xfId="29388"/>
    <cellStyle name="Accent3 70" xfId="10522"/>
    <cellStyle name="Accent3 70 2" xfId="42775"/>
    <cellStyle name="Accent3 71" xfId="10523"/>
    <cellStyle name="Accent3 71 2" xfId="42776"/>
    <cellStyle name="Accent3 72" xfId="10524"/>
    <cellStyle name="Accent3 72 2" xfId="42777"/>
    <cellStyle name="Accent3 73" xfId="10525"/>
    <cellStyle name="Accent3 73 2" xfId="42778"/>
    <cellStyle name="Accent3 74" xfId="10526"/>
    <cellStyle name="Accent3 74 2" xfId="42779"/>
    <cellStyle name="Accent3 75" xfId="10527"/>
    <cellStyle name="Accent3 75 2" xfId="42780"/>
    <cellStyle name="Accent3 76" xfId="10528"/>
    <cellStyle name="Accent3 76 2" xfId="42781"/>
    <cellStyle name="Accent3 77" xfId="42"/>
    <cellStyle name="Accent3 78" xfId="49127"/>
    <cellStyle name="Accent3 79" xfId="49164"/>
    <cellStyle name="Accent3 8" xfId="10529"/>
    <cellStyle name="Accent3 8 2" xfId="10530"/>
    <cellStyle name="Accent3 8 2 2" xfId="10531"/>
    <cellStyle name="Accent3 8 2 2 2" xfId="10532"/>
    <cellStyle name="Accent3 8 2 2_Rate Case Accrual Accounts" xfId="29389"/>
    <cellStyle name="Accent3 8 2 3" xfId="42782"/>
    <cellStyle name="Accent3 8 2_Rate Case Accrual Accounts" xfId="29390"/>
    <cellStyle name="Accent3 8 3" xfId="10533"/>
    <cellStyle name="Accent3 8 3 2" xfId="10534"/>
    <cellStyle name="Accent3 8 3 2 2" xfId="10535"/>
    <cellStyle name="Accent3 8 3 2_Rate Case Accrual Accounts" xfId="29391"/>
    <cellStyle name="Accent3 8 3 3" xfId="42783"/>
    <cellStyle name="Accent3 8 3_Rate Case Accrual Accounts" xfId="29392"/>
    <cellStyle name="Accent3 8 4" xfId="10536"/>
    <cellStyle name="Accent3 8 4 2" xfId="10537"/>
    <cellStyle name="Accent3 8 4_Rate Case Accrual Accounts" xfId="29393"/>
    <cellStyle name="Accent3 8 5" xfId="42784"/>
    <cellStyle name="Accent3 8_Rate Case Accrual Accounts" xfId="29394"/>
    <cellStyle name="Accent3 9" xfId="10538"/>
    <cellStyle name="Accent3 9 2" xfId="10539"/>
    <cellStyle name="Accent3 9 2 2" xfId="10540"/>
    <cellStyle name="Accent3 9 2 2 2" xfId="10541"/>
    <cellStyle name="Accent3 9 2 2_Rate Case Accrual Accounts" xfId="29395"/>
    <cellStyle name="Accent3 9 2 3" xfId="42785"/>
    <cellStyle name="Accent3 9 2_Rate Case Accrual Accounts" xfId="29396"/>
    <cellStyle name="Accent3 9 3" xfId="10542"/>
    <cellStyle name="Accent3 9 3 2" xfId="10543"/>
    <cellStyle name="Accent3 9 3 2 2" xfId="10544"/>
    <cellStyle name="Accent3 9 3 2_Rate Case Accrual Accounts" xfId="29397"/>
    <cellStyle name="Accent3 9 3 3" xfId="42786"/>
    <cellStyle name="Accent3 9 3_Rate Case Accrual Accounts" xfId="29398"/>
    <cellStyle name="Accent3 9 4" xfId="10545"/>
    <cellStyle name="Accent3 9 4 2" xfId="10546"/>
    <cellStyle name="Accent3 9 4_Rate Case Accrual Accounts" xfId="29399"/>
    <cellStyle name="Accent3 9 5" xfId="42787"/>
    <cellStyle name="Accent3 9_Rate Case Accrual Accounts" xfId="29400"/>
    <cellStyle name="Accent4" xfId="49532" builtinId="41" customBuiltin="1"/>
    <cellStyle name="Accent4 10" xfId="10547"/>
    <cellStyle name="Accent4 10 2" xfId="10548"/>
    <cellStyle name="Accent4 10 2 2" xfId="10549"/>
    <cellStyle name="Accent4 10 2 2 2" xfId="10550"/>
    <cellStyle name="Accent4 10 2 2_Rate Case Accrual Accounts" xfId="29401"/>
    <cellStyle name="Accent4 10 2 3" xfId="42788"/>
    <cellStyle name="Accent4 10 2_Rate Case Accrual Accounts" xfId="29402"/>
    <cellStyle name="Accent4 10 3" xfId="10551"/>
    <cellStyle name="Accent4 10 3 2" xfId="10552"/>
    <cellStyle name="Accent4 10 3 2 2" xfId="10553"/>
    <cellStyle name="Accent4 10 3 2_Rate Case Accrual Accounts" xfId="29403"/>
    <cellStyle name="Accent4 10 3 3" xfId="42789"/>
    <cellStyle name="Accent4 10 3_Rate Case Accrual Accounts" xfId="29404"/>
    <cellStyle name="Accent4 10 4" xfId="10554"/>
    <cellStyle name="Accent4 10 4 2" xfId="10555"/>
    <cellStyle name="Accent4 10 4_Rate Case Accrual Accounts" xfId="29405"/>
    <cellStyle name="Accent4 10 5" xfId="42790"/>
    <cellStyle name="Accent4 10_Rate Case Accrual Accounts" xfId="29406"/>
    <cellStyle name="Accent4 11" xfId="10556"/>
    <cellStyle name="Accent4 11 2" xfId="10557"/>
    <cellStyle name="Accent4 11 2 2" xfId="10558"/>
    <cellStyle name="Accent4 11 2 2 2" xfId="10559"/>
    <cellStyle name="Accent4 11 2 2_Rate Case Accrual Accounts" xfId="29407"/>
    <cellStyle name="Accent4 11 2 3" xfId="42791"/>
    <cellStyle name="Accent4 11 2_Rate Case Accrual Accounts" xfId="29408"/>
    <cellStyle name="Accent4 11 3" xfId="10560"/>
    <cellStyle name="Accent4 11 3 2" xfId="10561"/>
    <cellStyle name="Accent4 11 3 2 2" xfId="10562"/>
    <cellStyle name="Accent4 11 3 2_Rate Case Accrual Accounts" xfId="29409"/>
    <cellStyle name="Accent4 11 3 3" xfId="42792"/>
    <cellStyle name="Accent4 11 3_Rate Case Accrual Accounts" xfId="29410"/>
    <cellStyle name="Accent4 11 4" xfId="10563"/>
    <cellStyle name="Accent4 11 4 2" xfId="10564"/>
    <cellStyle name="Accent4 11 4_Rate Case Accrual Accounts" xfId="29411"/>
    <cellStyle name="Accent4 11 5" xfId="42793"/>
    <cellStyle name="Accent4 11_Rate Case Accrual Accounts" xfId="29412"/>
    <cellStyle name="Accent4 12" xfId="10565"/>
    <cellStyle name="Accent4 12 2" xfId="10566"/>
    <cellStyle name="Accent4 12 2 2" xfId="10567"/>
    <cellStyle name="Accent4 12 2 2 2" xfId="10568"/>
    <cellStyle name="Accent4 12 2 2_Rate Case Accrual Accounts" xfId="29413"/>
    <cellStyle name="Accent4 12 2 3" xfId="42794"/>
    <cellStyle name="Accent4 12 2_Rate Case Accrual Accounts" xfId="29414"/>
    <cellStyle name="Accent4 12 3" xfId="10569"/>
    <cellStyle name="Accent4 12 3 2" xfId="10570"/>
    <cellStyle name="Accent4 12 3 2 2" xfId="10571"/>
    <cellStyle name="Accent4 12 3 2_Rate Case Accrual Accounts" xfId="29415"/>
    <cellStyle name="Accent4 12 3 3" xfId="42795"/>
    <cellStyle name="Accent4 12 3_Rate Case Accrual Accounts" xfId="29416"/>
    <cellStyle name="Accent4 12 4" xfId="10572"/>
    <cellStyle name="Accent4 12 4 2" xfId="10573"/>
    <cellStyle name="Accent4 12 4_Rate Case Accrual Accounts" xfId="29417"/>
    <cellStyle name="Accent4 12 5" xfId="42796"/>
    <cellStyle name="Accent4 12_Rate Case Accrual Accounts" xfId="29418"/>
    <cellStyle name="Accent4 13" xfId="10574"/>
    <cellStyle name="Accent4 13 2" xfId="10575"/>
    <cellStyle name="Accent4 13 2 2" xfId="10576"/>
    <cellStyle name="Accent4 13 2 2 2" xfId="10577"/>
    <cellStyle name="Accent4 13 2 2_Rate Case Accrual Accounts" xfId="29419"/>
    <cellStyle name="Accent4 13 2 3" xfId="42797"/>
    <cellStyle name="Accent4 13 2_Rate Case Accrual Accounts" xfId="29420"/>
    <cellStyle name="Accent4 13 3" xfId="10578"/>
    <cellStyle name="Accent4 13 3 2" xfId="10579"/>
    <cellStyle name="Accent4 13 3 2 2" xfId="10580"/>
    <cellStyle name="Accent4 13 3 2_Rate Case Accrual Accounts" xfId="29421"/>
    <cellStyle name="Accent4 13 3 3" xfId="42798"/>
    <cellStyle name="Accent4 13 3_Rate Case Accrual Accounts" xfId="29422"/>
    <cellStyle name="Accent4 13 4" xfId="10581"/>
    <cellStyle name="Accent4 13 4 2" xfId="10582"/>
    <cellStyle name="Accent4 13 4_Rate Case Accrual Accounts" xfId="29423"/>
    <cellStyle name="Accent4 13 5" xfId="42799"/>
    <cellStyle name="Accent4 13_Rate Case Accrual Accounts" xfId="29424"/>
    <cellStyle name="Accent4 14" xfId="10583"/>
    <cellStyle name="Accent4 14 2" xfId="10584"/>
    <cellStyle name="Accent4 14 2 2" xfId="10585"/>
    <cellStyle name="Accent4 14 2 2 2" xfId="10586"/>
    <cellStyle name="Accent4 14 2 2_Rate Case Accrual Accounts" xfId="29425"/>
    <cellStyle name="Accent4 14 2 3" xfId="42800"/>
    <cellStyle name="Accent4 14 2_Rate Case Accrual Accounts" xfId="29426"/>
    <cellStyle name="Accent4 14 3" xfId="10587"/>
    <cellStyle name="Accent4 14 3 2" xfId="10588"/>
    <cellStyle name="Accent4 14 3 2 2" xfId="10589"/>
    <cellStyle name="Accent4 14 3 2_Rate Case Accrual Accounts" xfId="29427"/>
    <cellStyle name="Accent4 14 3 3" xfId="42801"/>
    <cellStyle name="Accent4 14 3_Rate Case Accrual Accounts" xfId="29428"/>
    <cellStyle name="Accent4 14 4" xfId="10590"/>
    <cellStyle name="Accent4 14 4 2" xfId="10591"/>
    <cellStyle name="Accent4 14 4_Rate Case Accrual Accounts" xfId="29429"/>
    <cellStyle name="Accent4 14 5" xfId="42802"/>
    <cellStyle name="Accent4 14_Rate Case Accrual Accounts" xfId="29430"/>
    <cellStyle name="Accent4 15" xfId="10592"/>
    <cellStyle name="Accent4 15 2" xfId="10593"/>
    <cellStyle name="Accent4 15 2 2" xfId="10594"/>
    <cellStyle name="Accent4 15 2 2 2" xfId="10595"/>
    <cellStyle name="Accent4 15 2 2_Rate Case Accrual Accounts" xfId="29431"/>
    <cellStyle name="Accent4 15 2 3" xfId="42803"/>
    <cellStyle name="Accent4 15 2_Rate Case Accrual Accounts" xfId="29432"/>
    <cellStyle name="Accent4 15 3" xfId="10596"/>
    <cellStyle name="Accent4 15 3 2" xfId="10597"/>
    <cellStyle name="Accent4 15 3 2 2" xfId="10598"/>
    <cellStyle name="Accent4 15 3 2_Rate Case Accrual Accounts" xfId="29433"/>
    <cellStyle name="Accent4 15 3 3" xfId="42804"/>
    <cellStyle name="Accent4 15 3_Rate Case Accrual Accounts" xfId="29434"/>
    <cellStyle name="Accent4 15 4" xfId="10599"/>
    <cellStyle name="Accent4 15 4 2" xfId="10600"/>
    <cellStyle name="Accent4 15 4_Rate Case Accrual Accounts" xfId="29435"/>
    <cellStyle name="Accent4 15 5" xfId="42805"/>
    <cellStyle name="Accent4 15_Rate Case Accrual Accounts" xfId="29436"/>
    <cellStyle name="Accent4 16" xfId="10601"/>
    <cellStyle name="Accent4 16 2" xfId="10602"/>
    <cellStyle name="Accent4 16 2 2" xfId="10603"/>
    <cellStyle name="Accent4 16 2 2 2" xfId="10604"/>
    <cellStyle name="Accent4 16 2 2_Rate Case Accrual Accounts" xfId="29437"/>
    <cellStyle name="Accent4 16 2 3" xfId="42806"/>
    <cellStyle name="Accent4 16 2_Rate Case Accrual Accounts" xfId="29438"/>
    <cellStyle name="Accent4 16 3" xfId="10605"/>
    <cellStyle name="Accent4 16 3 2" xfId="10606"/>
    <cellStyle name="Accent4 16 3 2 2" xfId="10607"/>
    <cellStyle name="Accent4 16 3 2_Rate Case Accrual Accounts" xfId="29439"/>
    <cellStyle name="Accent4 16 3 3" xfId="42807"/>
    <cellStyle name="Accent4 16 3_Rate Case Accrual Accounts" xfId="29440"/>
    <cellStyle name="Accent4 16 4" xfId="10608"/>
    <cellStyle name="Accent4 16 4 2" xfId="10609"/>
    <cellStyle name="Accent4 16 4_Rate Case Accrual Accounts" xfId="29441"/>
    <cellStyle name="Accent4 16 5" xfId="42808"/>
    <cellStyle name="Accent4 16_Rate Case Accrual Accounts" xfId="29442"/>
    <cellStyle name="Accent4 17" xfId="10610"/>
    <cellStyle name="Accent4 17 2" xfId="10611"/>
    <cellStyle name="Accent4 17 2 2" xfId="10612"/>
    <cellStyle name="Accent4 17 2 2 2" xfId="10613"/>
    <cellStyle name="Accent4 17 2 2_Rate Case Accrual Accounts" xfId="29443"/>
    <cellStyle name="Accent4 17 2 3" xfId="42809"/>
    <cellStyle name="Accent4 17 2_Rate Case Accrual Accounts" xfId="29444"/>
    <cellStyle name="Accent4 17 3" xfId="10614"/>
    <cellStyle name="Accent4 17 3 2" xfId="10615"/>
    <cellStyle name="Accent4 17 3 2 2" xfId="10616"/>
    <cellStyle name="Accent4 17 3 2_Rate Case Accrual Accounts" xfId="29445"/>
    <cellStyle name="Accent4 17 3 3" xfId="42810"/>
    <cellStyle name="Accent4 17 3_Rate Case Accrual Accounts" xfId="29446"/>
    <cellStyle name="Accent4 17 4" xfId="10617"/>
    <cellStyle name="Accent4 17 4 2" xfId="10618"/>
    <cellStyle name="Accent4 17 4_Rate Case Accrual Accounts" xfId="29447"/>
    <cellStyle name="Accent4 17 5" xfId="42811"/>
    <cellStyle name="Accent4 17_Rate Case Accrual Accounts" xfId="29448"/>
    <cellStyle name="Accent4 18" xfId="10619"/>
    <cellStyle name="Accent4 18 2" xfId="10620"/>
    <cellStyle name="Accent4 18 2 2" xfId="10621"/>
    <cellStyle name="Accent4 18 2 2 2" xfId="10622"/>
    <cellStyle name="Accent4 18 2 2_Rate Case Accrual Accounts" xfId="29449"/>
    <cellStyle name="Accent4 18 2 3" xfId="42812"/>
    <cellStyle name="Accent4 18 2_Rate Case Accrual Accounts" xfId="29450"/>
    <cellStyle name="Accent4 18 3" xfId="10623"/>
    <cellStyle name="Accent4 18 3 2" xfId="10624"/>
    <cellStyle name="Accent4 18 3 2 2" xfId="10625"/>
    <cellStyle name="Accent4 18 3 2_Rate Case Accrual Accounts" xfId="29451"/>
    <cellStyle name="Accent4 18 3 3" xfId="42813"/>
    <cellStyle name="Accent4 18 3_Rate Case Accrual Accounts" xfId="29452"/>
    <cellStyle name="Accent4 18 4" xfId="10626"/>
    <cellStyle name="Accent4 18 4 2" xfId="10627"/>
    <cellStyle name="Accent4 18 4_Rate Case Accrual Accounts" xfId="29453"/>
    <cellStyle name="Accent4 18 5" xfId="42814"/>
    <cellStyle name="Accent4 18_Rate Case Accrual Accounts" xfId="29454"/>
    <cellStyle name="Accent4 19" xfId="10628"/>
    <cellStyle name="Accent4 19 2" xfId="10629"/>
    <cellStyle name="Accent4 19 2 2" xfId="10630"/>
    <cellStyle name="Accent4 19 2 2 2" xfId="10631"/>
    <cellStyle name="Accent4 19 2 2_Rate Case Accrual Accounts" xfId="29455"/>
    <cellStyle name="Accent4 19 2 3" xfId="42815"/>
    <cellStyle name="Accent4 19 2_Rate Case Accrual Accounts" xfId="29456"/>
    <cellStyle name="Accent4 19 3" xfId="10632"/>
    <cellStyle name="Accent4 19 3 2" xfId="10633"/>
    <cellStyle name="Accent4 19 3 2 2" xfId="10634"/>
    <cellStyle name="Accent4 19 3 2_Rate Case Accrual Accounts" xfId="29457"/>
    <cellStyle name="Accent4 19 3 3" xfId="42816"/>
    <cellStyle name="Accent4 19 3_Rate Case Accrual Accounts" xfId="29458"/>
    <cellStyle name="Accent4 19 4" xfId="10635"/>
    <cellStyle name="Accent4 19 4 2" xfId="10636"/>
    <cellStyle name="Accent4 19 4_Rate Case Accrual Accounts" xfId="29459"/>
    <cellStyle name="Accent4 19 5" xfId="42817"/>
    <cellStyle name="Accent4 19_Rate Case Accrual Accounts" xfId="29460"/>
    <cellStyle name="Accent4 2" xfId="45"/>
    <cellStyle name="Accent4 2 2" xfId="596"/>
    <cellStyle name="Accent4 2 2 10" xfId="49376"/>
    <cellStyle name="Accent4 2 2 2" xfId="10637"/>
    <cellStyle name="Accent4 2 2 2 2" xfId="10638"/>
    <cellStyle name="Accent4 2 2 2 2 2" xfId="10639"/>
    <cellStyle name="Accent4 2 2 2 2_Rate Case Accrual Accounts" xfId="29461"/>
    <cellStyle name="Accent4 2 2 2 3" xfId="42818"/>
    <cellStyle name="Accent4 2 2 2_Rate Case Accrual Accounts" xfId="29462"/>
    <cellStyle name="Accent4 2 2 3" xfId="10640"/>
    <cellStyle name="Accent4 2 2 3 2" xfId="10641"/>
    <cellStyle name="Accent4 2 2 3 2 2" xfId="10642"/>
    <cellStyle name="Accent4 2 2 3 2_Rate Case Accrual Accounts" xfId="29463"/>
    <cellStyle name="Accent4 2 2 3 3" xfId="42819"/>
    <cellStyle name="Accent4 2 2 3_Rate Case Accrual Accounts" xfId="29464"/>
    <cellStyle name="Accent4 2 2 4" xfId="10643"/>
    <cellStyle name="Accent4 2 2 4 2" xfId="10644"/>
    <cellStyle name="Accent4 2 2 4 2 2" xfId="10645"/>
    <cellStyle name="Accent4 2 2 4 2_Rate Case Accrual Accounts" xfId="29465"/>
    <cellStyle name="Accent4 2 2 4 3" xfId="42820"/>
    <cellStyle name="Accent4 2 2 4_Rate Case Accrual Accounts" xfId="29466"/>
    <cellStyle name="Accent4 2 2 5" xfId="10646"/>
    <cellStyle name="Accent4 2 2 5 2" xfId="10647"/>
    <cellStyle name="Accent4 2 2 5_Rate Case Accrual Accounts" xfId="29467"/>
    <cellStyle name="Accent4 2 2 6" xfId="42821"/>
    <cellStyle name="Accent4 2 2 7" xfId="49308"/>
    <cellStyle name="Accent4 2 2 8" xfId="49362"/>
    <cellStyle name="Accent4 2 2 9" xfId="49278"/>
    <cellStyle name="Accent4 2 2_Basis Info" xfId="10648"/>
    <cellStyle name="Accent4 2 3" xfId="447"/>
    <cellStyle name="Accent4 2 3 2" xfId="10649"/>
    <cellStyle name="Accent4 2 3 2 2" xfId="10650"/>
    <cellStyle name="Accent4 2 3 2 2 2" xfId="10651"/>
    <cellStyle name="Accent4 2 3 2 2_Rate Case Accrual Accounts" xfId="29468"/>
    <cellStyle name="Accent4 2 3 2 3" xfId="42822"/>
    <cellStyle name="Accent4 2 3 2_Rate Case Accrual Accounts" xfId="29469"/>
    <cellStyle name="Accent4 2 3 3" xfId="10652"/>
    <cellStyle name="Accent4 2 3 3 2" xfId="10653"/>
    <cellStyle name="Accent4 2 3 3 2 2" xfId="10654"/>
    <cellStyle name="Accent4 2 3 3 2_Rate Case Accrual Accounts" xfId="29470"/>
    <cellStyle name="Accent4 2 3 3 3" xfId="42823"/>
    <cellStyle name="Accent4 2 3 3_Rate Case Accrual Accounts" xfId="29471"/>
    <cellStyle name="Accent4 2 3 4" xfId="10655"/>
    <cellStyle name="Accent4 2 3 4 2" xfId="10656"/>
    <cellStyle name="Accent4 2 3 4 2 2" xfId="10657"/>
    <cellStyle name="Accent4 2 3 4 2_Rate Case Accrual Accounts" xfId="29472"/>
    <cellStyle name="Accent4 2 3 4 3" xfId="42824"/>
    <cellStyle name="Accent4 2 3 4_Rate Case Accrual Accounts" xfId="29473"/>
    <cellStyle name="Accent4 2 3 5" xfId="10658"/>
    <cellStyle name="Accent4 2 3 5 2" xfId="10659"/>
    <cellStyle name="Accent4 2 3 5_Rate Case Accrual Accounts" xfId="29474"/>
    <cellStyle name="Accent4 2 3 6" xfId="10660"/>
    <cellStyle name="Accent4 2 3 6 2" xfId="10661"/>
    <cellStyle name="Accent4 2 3 6_Rate Case Accrual Accounts" xfId="29475"/>
    <cellStyle name="Accent4 2 3_Basis Info" xfId="10662"/>
    <cellStyle name="Accent4 2 4" xfId="10663"/>
    <cellStyle name="Accent4 2 4 2" xfId="10664"/>
    <cellStyle name="Accent4 2 4 2 2" xfId="10665"/>
    <cellStyle name="Accent4 2 4 2_Rate Case Accrual Accounts" xfId="29476"/>
    <cellStyle name="Accent4 2 4 3" xfId="42825"/>
    <cellStyle name="Accent4 2 4_Rate Case Accrual Accounts" xfId="29477"/>
    <cellStyle name="Accent4 2 5" xfId="10666"/>
    <cellStyle name="Accent4 2 5 2" xfId="10667"/>
    <cellStyle name="Accent4 2 5_Rate Case Accrual Accounts" xfId="29478"/>
    <cellStyle name="Accent4 2 6" xfId="10668"/>
    <cellStyle name="Accent4 2 6 2" xfId="42826"/>
    <cellStyle name="Accent4 2 7" xfId="10669"/>
    <cellStyle name="Accent4 2 7 2" xfId="42827"/>
    <cellStyle name="Accent4 2 8" xfId="42828"/>
    <cellStyle name="Accent4 2_10-1 BS" xfId="10670"/>
    <cellStyle name="Accent4 20" xfId="10671"/>
    <cellStyle name="Accent4 20 2" xfId="10672"/>
    <cellStyle name="Accent4 20 2 2" xfId="10673"/>
    <cellStyle name="Accent4 20 2 2 2" xfId="10674"/>
    <cellStyle name="Accent4 20 2 2_Rate Case Accrual Accounts" xfId="29479"/>
    <cellStyle name="Accent4 20 2 3" xfId="42829"/>
    <cellStyle name="Accent4 20 2_Rate Case Accrual Accounts" xfId="29480"/>
    <cellStyle name="Accent4 20 3" xfId="10675"/>
    <cellStyle name="Accent4 20 3 2" xfId="10676"/>
    <cellStyle name="Accent4 20 3 2 2" xfId="10677"/>
    <cellStyle name="Accent4 20 3 2_Rate Case Accrual Accounts" xfId="29481"/>
    <cellStyle name="Accent4 20 3 3" xfId="42830"/>
    <cellStyle name="Accent4 20 3_Rate Case Accrual Accounts" xfId="29482"/>
    <cellStyle name="Accent4 20 4" xfId="10678"/>
    <cellStyle name="Accent4 20 4 2" xfId="10679"/>
    <cellStyle name="Accent4 20 4_Rate Case Accrual Accounts" xfId="29483"/>
    <cellStyle name="Accent4 20 5" xfId="42831"/>
    <cellStyle name="Accent4 20_Rate Case Accrual Accounts" xfId="29484"/>
    <cellStyle name="Accent4 21" xfId="10680"/>
    <cellStyle name="Accent4 21 2" xfId="10681"/>
    <cellStyle name="Accent4 21 2 2" xfId="10682"/>
    <cellStyle name="Accent4 21 2 2 2" xfId="10683"/>
    <cellStyle name="Accent4 21 2 2_Rate Case Accrual Accounts" xfId="29485"/>
    <cellStyle name="Accent4 21 2 3" xfId="42832"/>
    <cellStyle name="Accent4 21 2_Rate Case Accrual Accounts" xfId="29486"/>
    <cellStyle name="Accent4 21 3" xfId="10684"/>
    <cellStyle name="Accent4 21 3 2" xfId="10685"/>
    <cellStyle name="Accent4 21 3 2 2" xfId="10686"/>
    <cellStyle name="Accent4 21 3 2_Rate Case Accrual Accounts" xfId="29487"/>
    <cellStyle name="Accent4 21 3 3" xfId="42833"/>
    <cellStyle name="Accent4 21 3_Rate Case Accrual Accounts" xfId="29488"/>
    <cellStyle name="Accent4 21 4" xfId="10687"/>
    <cellStyle name="Accent4 21 4 2" xfId="10688"/>
    <cellStyle name="Accent4 21 4_Rate Case Accrual Accounts" xfId="29489"/>
    <cellStyle name="Accent4 21 5" xfId="42834"/>
    <cellStyle name="Accent4 21_Rate Case Accrual Accounts" xfId="29490"/>
    <cellStyle name="Accent4 22" xfId="10689"/>
    <cellStyle name="Accent4 22 2" xfId="10690"/>
    <cellStyle name="Accent4 22 2 2" xfId="10691"/>
    <cellStyle name="Accent4 22 2 2 2" xfId="10692"/>
    <cellStyle name="Accent4 22 2 2_Rate Case Accrual Accounts" xfId="29491"/>
    <cellStyle name="Accent4 22 2 3" xfId="42835"/>
    <cellStyle name="Accent4 22 2_Rate Case Accrual Accounts" xfId="29492"/>
    <cellStyle name="Accent4 22 3" xfId="10693"/>
    <cellStyle name="Accent4 22 3 2" xfId="10694"/>
    <cellStyle name="Accent4 22 3 2 2" xfId="10695"/>
    <cellStyle name="Accent4 22 3 2_Rate Case Accrual Accounts" xfId="29493"/>
    <cellStyle name="Accent4 22 3 3" xfId="42836"/>
    <cellStyle name="Accent4 22 3_Rate Case Accrual Accounts" xfId="29494"/>
    <cellStyle name="Accent4 22 4" xfId="10696"/>
    <cellStyle name="Accent4 22 4 2" xfId="10697"/>
    <cellStyle name="Accent4 22 4_Rate Case Accrual Accounts" xfId="29495"/>
    <cellStyle name="Accent4 22 5" xfId="42837"/>
    <cellStyle name="Accent4 22_Rate Case Accrual Accounts" xfId="29496"/>
    <cellStyle name="Accent4 23" xfId="10698"/>
    <cellStyle name="Accent4 23 2" xfId="10699"/>
    <cellStyle name="Accent4 23 2 2" xfId="10700"/>
    <cellStyle name="Accent4 23 2 2 2" xfId="10701"/>
    <cellStyle name="Accent4 23 2 2_Rate Case Accrual Accounts" xfId="29497"/>
    <cellStyle name="Accent4 23 2 3" xfId="42838"/>
    <cellStyle name="Accent4 23 2_Rate Case Accrual Accounts" xfId="29498"/>
    <cellStyle name="Accent4 23 3" xfId="10702"/>
    <cellStyle name="Accent4 23 3 2" xfId="10703"/>
    <cellStyle name="Accent4 23 3 2 2" xfId="10704"/>
    <cellStyle name="Accent4 23 3 2_Rate Case Accrual Accounts" xfId="29499"/>
    <cellStyle name="Accent4 23 3 3" xfId="42839"/>
    <cellStyle name="Accent4 23 3_Rate Case Accrual Accounts" xfId="29500"/>
    <cellStyle name="Accent4 23 4" xfId="10705"/>
    <cellStyle name="Accent4 23 4 2" xfId="10706"/>
    <cellStyle name="Accent4 23 4 2 2" xfId="10707"/>
    <cellStyle name="Accent4 23 4 2_Rate Case Accrual Accounts" xfId="29501"/>
    <cellStyle name="Accent4 23 4 3" xfId="42840"/>
    <cellStyle name="Accent4 23 4_Rate Case Accrual Accounts" xfId="29502"/>
    <cellStyle name="Accent4 23 5" xfId="10708"/>
    <cellStyle name="Accent4 23 5 2" xfId="10709"/>
    <cellStyle name="Accent4 23 5_Rate Case Accrual Accounts" xfId="29503"/>
    <cellStyle name="Accent4 23 6" xfId="42841"/>
    <cellStyle name="Accent4 23_Rate Case Accrual Accounts" xfId="29504"/>
    <cellStyle name="Accent4 24" xfId="10710"/>
    <cellStyle name="Accent4 24 2" xfId="10711"/>
    <cellStyle name="Accent4 24 2 2" xfId="10712"/>
    <cellStyle name="Accent4 24 2 2 2" xfId="10713"/>
    <cellStyle name="Accent4 24 2 2 2 2" xfId="10714"/>
    <cellStyle name="Accent4 24 2 2 2_Rate Case Accrual Accounts" xfId="29505"/>
    <cellStyle name="Accent4 24 2 2 3" xfId="42842"/>
    <cellStyle name="Accent4 24 2 2_Rate Case Accrual Accounts" xfId="29506"/>
    <cellStyle name="Accent4 24 2 3" xfId="10715"/>
    <cellStyle name="Accent4 24 2 3 2" xfId="10716"/>
    <cellStyle name="Accent4 24 2 3_Rate Case Accrual Accounts" xfId="29507"/>
    <cellStyle name="Accent4 24 2 4" xfId="10717"/>
    <cellStyle name="Accent4 24 2 4 2" xfId="42843"/>
    <cellStyle name="Accent4 24 2 5" xfId="42844"/>
    <cellStyle name="Accent4 24 2_Rate Case Accrual Accounts" xfId="29508"/>
    <cellStyle name="Accent4 24 3" xfId="10718"/>
    <cellStyle name="Accent4 24 3 2" xfId="10719"/>
    <cellStyle name="Accent4 24 3 2 2" xfId="10720"/>
    <cellStyle name="Accent4 24 3 2_Rate Case Accrual Accounts" xfId="29509"/>
    <cellStyle name="Accent4 24 3 3" xfId="42845"/>
    <cellStyle name="Accent4 24 3_Rate Case Accrual Accounts" xfId="29510"/>
    <cellStyle name="Accent4 24 4" xfId="10721"/>
    <cellStyle name="Accent4 24 4 2" xfId="10722"/>
    <cellStyle name="Accent4 24 4_Rate Case Accrual Accounts" xfId="29511"/>
    <cellStyle name="Accent4 24 5" xfId="10723"/>
    <cellStyle name="Accent4 24 5 2" xfId="10724"/>
    <cellStyle name="Accent4 24 5_Rate Case Accrual Accounts" xfId="29512"/>
    <cellStyle name="Accent4 24 6" xfId="42846"/>
    <cellStyle name="Accent4 24_Basis Detail" xfId="10725"/>
    <cellStyle name="Accent4 25" xfId="10726"/>
    <cellStyle name="Accent4 25 2" xfId="10727"/>
    <cellStyle name="Accent4 25 2 2" xfId="10728"/>
    <cellStyle name="Accent4 25 2 2 2" xfId="10729"/>
    <cellStyle name="Accent4 25 2 2_Rate Case Accrual Accounts" xfId="29513"/>
    <cellStyle name="Accent4 25 2 3" xfId="42847"/>
    <cellStyle name="Accent4 25 2_Rate Case Accrual Accounts" xfId="29514"/>
    <cellStyle name="Accent4 25 3" xfId="10730"/>
    <cellStyle name="Accent4 25 3 2" xfId="10731"/>
    <cellStyle name="Accent4 25 3 2 2" xfId="10732"/>
    <cellStyle name="Accent4 25 3 2_Rate Case Accrual Accounts" xfId="29515"/>
    <cellStyle name="Accent4 25 3 3" xfId="42848"/>
    <cellStyle name="Accent4 25 3_Rate Case Accrual Accounts" xfId="29516"/>
    <cellStyle name="Accent4 25 4" xfId="10733"/>
    <cellStyle name="Accent4 25 4 2" xfId="10734"/>
    <cellStyle name="Accent4 25 4_Rate Case Accrual Accounts" xfId="29517"/>
    <cellStyle name="Accent4 25 5" xfId="42849"/>
    <cellStyle name="Accent4 25_Rate Case Accrual Accounts" xfId="29518"/>
    <cellStyle name="Accent4 26" xfId="10735"/>
    <cellStyle name="Accent4 26 2" xfId="10736"/>
    <cellStyle name="Accent4 26 2 2" xfId="10737"/>
    <cellStyle name="Accent4 26 2 2 2" xfId="10738"/>
    <cellStyle name="Accent4 26 2 2_Rate Case Accrual Accounts" xfId="29519"/>
    <cellStyle name="Accent4 26 2 3" xfId="42850"/>
    <cellStyle name="Accent4 26 2_Rate Case Accrual Accounts" xfId="29520"/>
    <cellStyle name="Accent4 26 3" xfId="10739"/>
    <cellStyle name="Accent4 26 3 2" xfId="10740"/>
    <cellStyle name="Accent4 26 3_Rate Case Accrual Accounts" xfId="29521"/>
    <cellStyle name="Accent4 26 4" xfId="10741"/>
    <cellStyle name="Accent4 26 4 2" xfId="42851"/>
    <cellStyle name="Accent4 26 5" xfId="42852"/>
    <cellStyle name="Accent4 26_Rate Case Accrual Accounts" xfId="29522"/>
    <cellStyle name="Accent4 27" xfId="10742"/>
    <cellStyle name="Accent4 27 2" xfId="10743"/>
    <cellStyle name="Accent4 27 2 2" xfId="10744"/>
    <cellStyle name="Accent4 27 2 2 2" xfId="10745"/>
    <cellStyle name="Accent4 27 2 2_Rate Case Accrual Accounts" xfId="29523"/>
    <cellStyle name="Accent4 27 2 3" xfId="42853"/>
    <cellStyle name="Accent4 27 2_Rate Case Accrual Accounts" xfId="29524"/>
    <cellStyle name="Accent4 27 3" xfId="10746"/>
    <cellStyle name="Accent4 27 3 2" xfId="10747"/>
    <cellStyle name="Accent4 27 3_Rate Case Accrual Accounts" xfId="29525"/>
    <cellStyle name="Accent4 27 4" xfId="42854"/>
    <cellStyle name="Accent4 27_Rate Case Accrual Accounts" xfId="29526"/>
    <cellStyle name="Accent4 28" xfId="10748"/>
    <cellStyle name="Accent4 28 2" xfId="10749"/>
    <cellStyle name="Accent4 28 2 2" xfId="10750"/>
    <cellStyle name="Accent4 28 2_Rate Case Accrual Accounts" xfId="29527"/>
    <cellStyle name="Accent4 28 3" xfId="42855"/>
    <cellStyle name="Accent4 28_Rate Case Accrual Accounts" xfId="29528"/>
    <cellStyle name="Accent4 29" xfId="10751"/>
    <cellStyle name="Accent4 29 2" xfId="10752"/>
    <cellStyle name="Accent4 29 2 2" xfId="10753"/>
    <cellStyle name="Accent4 29 2_Rate Case Accrual Accounts" xfId="29529"/>
    <cellStyle name="Accent4 29 3" xfId="42856"/>
    <cellStyle name="Accent4 29_Rate Case Accrual Accounts" xfId="29530"/>
    <cellStyle name="Accent4 3" xfId="10754"/>
    <cellStyle name="Accent4 3 2" xfId="10755"/>
    <cellStyle name="Accent4 3 2 2" xfId="10756"/>
    <cellStyle name="Accent4 3 2 2 2" xfId="10757"/>
    <cellStyle name="Accent4 3 2 2 2 2" xfId="10758"/>
    <cellStyle name="Accent4 3 2 2 2_Rate Case Accrual Accounts" xfId="29531"/>
    <cellStyle name="Accent4 3 2 2 3" xfId="42857"/>
    <cellStyle name="Accent4 3 2 2_Rate Case Accrual Accounts" xfId="29532"/>
    <cellStyle name="Accent4 3 2 3" xfId="10759"/>
    <cellStyle name="Accent4 3 2 3 2" xfId="10760"/>
    <cellStyle name="Accent4 3 2 3 2 2" xfId="10761"/>
    <cellStyle name="Accent4 3 2 3 2_Rate Case Accrual Accounts" xfId="29533"/>
    <cellStyle name="Accent4 3 2 3 3" xfId="42858"/>
    <cellStyle name="Accent4 3 2 3_Rate Case Accrual Accounts" xfId="29534"/>
    <cellStyle name="Accent4 3 2 4" xfId="10762"/>
    <cellStyle name="Accent4 3 2 4 2" xfId="10763"/>
    <cellStyle name="Accent4 3 2 4_Rate Case Accrual Accounts" xfId="29535"/>
    <cellStyle name="Accent4 3 2 5" xfId="42859"/>
    <cellStyle name="Accent4 3 2_Rate Case Accrual Accounts" xfId="29536"/>
    <cellStyle name="Accent4 3 3" xfId="10764"/>
    <cellStyle name="Accent4 3 3 2" xfId="10765"/>
    <cellStyle name="Accent4 3 3 2 2" xfId="10766"/>
    <cellStyle name="Accent4 3 3 2_Rate Case Accrual Accounts" xfId="29537"/>
    <cellStyle name="Accent4 3 3 3" xfId="42860"/>
    <cellStyle name="Accent4 3 3_Rate Case Accrual Accounts" xfId="29538"/>
    <cellStyle name="Accent4 3 4" xfId="10767"/>
    <cellStyle name="Accent4 3 4 2" xfId="10768"/>
    <cellStyle name="Accent4 3 4_Rate Case Accrual Accounts" xfId="29539"/>
    <cellStyle name="Accent4 3 5" xfId="10769"/>
    <cellStyle name="Accent4 3 5 2" xfId="42861"/>
    <cellStyle name="Accent4 3_Rate Case Accrual Accounts" xfId="29540"/>
    <cellStyle name="Accent4 30" xfId="10770"/>
    <cellStyle name="Accent4 30 2" xfId="10771"/>
    <cellStyle name="Accent4 30 2 2" xfId="10772"/>
    <cellStyle name="Accent4 30 2_Rate Case Accrual Accounts" xfId="29541"/>
    <cellStyle name="Accent4 30 3" xfId="42862"/>
    <cellStyle name="Accent4 30_Rate Case Accrual Accounts" xfId="29542"/>
    <cellStyle name="Accent4 31" xfId="10773"/>
    <cellStyle name="Accent4 31 2" xfId="10774"/>
    <cellStyle name="Accent4 31 2 2" xfId="10775"/>
    <cellStyle name="Accent4 31 2_Rate Case Accrual Accounts" xfId="29543"/>
    <cellStyle name="Accent4 31 3" xfId="42863"/>
    <cellStyle name="Accent4 31_Rate Case Accrual Accounts" xfId="29544"/>
    <cellStyle name="Accent4 32" xfId="10776"/>
    <cellStyle name="Accent4 32 2" xfId="10777"/>
    <cellStyle name="Accent4 32 2 2" xfId="10778"/>
    <cellStyle name="Accent4 32 2_Rate Case Accrual Accounts" xfId="29545"/>
    <cellStyle name="Accent4 32 3" xfId="42864"/>
    <cellStyle name="Accent4 32_Rate Case Accrual Accounts" xfId="29546"/>
    <cellStyle name="Accent4 33" xfId="10779"/>
    <cellStyle name="Accent4 33 2" xfId="10780"/>
    <cellStyle name="Accent4 33 2 2" xfId="10781"/>
    <cellStyle name="Accent4 33 2_Rate Case Accrual Accounts" xfId="29547"/>
    <cellStyle name="Accent4 33 3" xfId="42865"/>
    <cellStyle name="Accent4 33_Rate Case Accrual Accounts" xfId="29548"/>
    <cellStyle name="Accent4 34" xfId="10782"/>
    <cellStyle name="Accent4 34 2" xfId="10783"/>
    <cellStyle name="Accent4 34 2 2" xfId="10784"/>
    <cellStyle name="Accent4 34 2_Rate Case Accrual Accounts" xfId="29549"/>
    <cellStyle name="Accent4 34 3" xfId="42866"/>
    <cellStyle name="Accent4 34_Rate Case Accrual Accounts" xfId="29550"/>
    <cellStyle name="Accent4 35" xfId="10785"/>
    <cellStyle name="Accent4 35 2" xfId="10786"/>
    <cellStyle name="Accent4 35 2 2" xfId="10787"/>
    <cellStyle name="Accent4 35 2_Rate Case Accrual Accounts" xfId="29551"/>
    <cellStyle name="Accent4 35 3" xfId="42867"/>
    <cellStyle name="Accent4 35_Rate Case Accrual Accounts" xfId="29552"/>
    <cellStyle name="Accent4 36" xfId="10788"/>
    <cellStyle name="Accent4 36 2" xfId="10789"/>
    <cellStyle name="Accent4 36 2 2" xfId="10790"/>
    <cellStyle name="Accent4 36 2_Rate Case Accrual Accounts" xfId="29553"/>
    <cellStyle name="Accent4 36 3" xfId="42868"/>
    <cellStyle name="Accent4 36_Rate Case Accrual Accounts" xfId="29554"/>
    <cellStyle name="Accent4 37" xfId="10791"/>
    <cellStyle name="Accent4 37 2" xfId="10792"/>
    <cellStyle name="Accent4 37 2 2" xfId="10793"/>
    <cellStyle name="Accent4 37 2_Rate Case Accrual Accounts" xfId="29555"/>
    <cellStyle name="Accent4 37 3" xfId="42869"/>
    <cellStyle name="Accent4 37_Rate Case Accrual Accounts" xfId="29556"/>
    <cellStyle name="Accent4 38" xfId="10794"/>
    <cellStyle name="Accent4 38 2" xfId="10795"/>
    <cellStyle name="Accent4 38 2 2" xfId="10796"/>
    <cellStyle name="Accent4 38 2_Rate Case Accrual Accounts" xfId="29557"/>
    <cellStyle name="Accent4 38 3" xfId="42870"/>
    <cellStyle name="Accent4 38_Rate Case Accrual Accounts" xfId="29558"/>
    <cellStyle name="Accent4 39" xfId="10797"/>
    <cellStyle name="Accent4 39 2" xfId="10798"/>
    <cellStyle name="Accent4 39 2 2" xfId="10799"/>
    <cellStyle name="Accent4 39 2_Rate Case Accrual Accounts" xfId="29559"/>
    <cellStyle name="Accent4 39 3" xfId="42871"/>
    <cellStyle name="Accent4 39_Rate Case Accrual Accounts" xfId="29560"/>
    <cellStyle name="Accent4 4" xfId="10800"/>
    <cellStyle name="Accent4 4 2" xfId="10801"/>
    <cellStyle name="Accent4 4 2 2" xfId="10802"/>
    <cellStyle name="Accent4 4 2 2 2" xfId="10803"/>
    <cellStyle name="Accent4 4 2 2 2 2" xfId="10804"/>
    <cellStyle name="Accent4 4 2 2 2_Rate Case Accrual Accounts" xfId="29561"/>
    <cellStyle name="Accent4 4 2 2 3" xfId="42872"/>
    <cellStyle name="Accent4 4 2 2_Rate Case Accrual Accounts" xfId="29562"/>
    <cellStyle name="Accent4 4 2 3" xfId="10805"/>
    <cellStyle name="Accent4 4 2 3 2" xfId="10806"/>
    <cellStyle name="Accent4 4 2 3 2 2" xfId="10807"/>
    <cellStyle name="Accent4 4 2 3 2_Rate Case Accrual Accounts" xfId="29563"/>
    <cellStyle name="Accent4 4 2 3 3" xfId="42873"/>
    <cellStyle name="Accent4 4 2 3_Rate Case Accrual Accounts" xfId="29564"/>
    <cellStyle name="Accent4 4 2 4" xfId="10808"/>
    <cellStyle name="Accent4 4 2 4 2" xfId="10809"/>
    <cellStyle name="Accent4 4 2 4_Rate Case Accrual Accounts" xfId="29565"/>
    <cellStyle name="Accent4 4 2 5" xfId="42874"/>
    <cellStyle name="Accent4 4 2_Rate Case Accrual Accounts" xfId="29566"/>
    <cellStyle name="Accent4 4 3" xfId="10810"/>
    <cellStyle name="Accent4 4 3 2" xfId="10811"/>
    <cellStyle name="Accent4 4 3 2 2" xfId="10812"/>
    <cellStyle name="Accent4 4 3 2_Rate Case Accrual Accounts" xfId="29567"/>
    <cellStyle name="Accent4 4 3 3" xfId="42875"/>
    <cellStyle name="Accent4 4 3_Rate Case Accrual Accounts" xfId="29568"/>
    <cellStyle name="Accent4 4 4" xfId="10813"/>
    <cellStyle name="Accent4 4 4 2" xfId="10814"/>
    <cellStyle name="Accent4 4 4_Rate Case Accrual Accounts" xfId="29569"/>
    <cellStyle name="Accent4 4 5" xfId="42876"/>
    <cellStyle name="Accent4 4_Rate Case Accrual Accounts" xfId="29570"/>
    <cellStyle name="Accent4 40" xfId="10815"/>
    <cellStyle name="Accent4 40 2" xfId="10816"/>
    <cellStyle name="Accent4 40 2 2" xfId="10817"/>
    <cellStyle name="Accent4 40 2_Rate Case Accrual Accounts" xfId="29571"/>
    <cellStyle name="Accent4 40 3" xfId="42877"/>
    <cellStyle name="Accent4 40_Rate Case Accrual Accounts" xfId="29572"/>
    <cellStyle name="Accent4 41" xfId="10818"/>
    <cellStyle name="Accent4 41 2" xfId="10819"/>
    <cellStyle name="Accent4 41 2 2" xfId="10820"/>
    <cellStyle name="Accent4 41 2_Rate Case Accrual Accounts" xfId="29573"/>
    <cellStyle name="Accent4 41 3" xfId="42878"/>
    <cellStyle name="Accent4 41_Rate Case Accrual Accounts" xfId="29574"/>
    <cellStyle name="Accent4 42" xfId="10821"/>
    <cellStyle name="Accent4 42 2" xfId="10822"/>
    <cellStyle name="Accent4 42 2 2" xfId="10823"/>
    <cellStyle name="Accent4 42 2_Rate Case Accrual Accounts" xfId="29575"/>
    <cellStyle name="Accent4 42 3" xfId="42879"/>
    <cellStyle name="Accent4 42_Rate Case Accrual Accounts" xfId="29576"/>
    <cellStyle name="Accent4 43" xfId="10824"/>
    <cellStyle name="Accent4 43 2" xfId="10825"/>
    <cellStyle name="Accent4 43 2 2" xfId="10826"/>
    <cellStyle name="Accent4 43 2_Rate Case Accrual Accounts" xfId="29577"/>
    <cellStyle name="Accent4 43 3" xfId="42880"/>
    <cellStyle name="Accent4 43_Rate Case Accrual Accounts" xfId="29578"/>
    <cellStyle name="Accent4 44" xfId="10827"/>
    <cellStyle name="Accent4 44 2" xfId="10828"/>
    <cellStyle name="Accent4 44 2 2" xfId="10829"/>
    <cellStyle name="Accent4 44 2_Rate Case Accrual Accounts" xfId="29579"/>
    <cellStyle name="Accent4 44 3" xfId="42881"/>
    <cellStyle name="Accent4 44_Rate Case Accrual Accounts" xfId="29580"/>
    <cellStyle name="Accent4 45" xfId="10830"/>
    <cellStyle name="Accent4 45 2" xfId="10831"/>
    <cellStyle name="Accent4 45 2 2" xfId="10832"/>
    <cellStyle name="Accent4 45 2_Rate Case Accrual Accounts" xfId="29581"/>
    <cellStyle name="Accent4 45 3" xfId="42882"/>
    <cellStyle name="Accent4 45_Rate Case Accrual Accounts" xfId="29582"/>
    <cellStyle name="Accent4 46" xfId="10833"/>
    <cellStyle name="Accent4 46 2" xfId="10834"/>
    <cellStyle name="Accent4 46 2 2" xfId="10835"/>
    <cellStyle name="Accent4 46 2_Rate Case Accrual Accounts" xfId="29583"/>
    <cellStyle name="Accent4 46 3" xfId="42883"/>
    <cellStyle name="Accent4 46_Rate Case Accrual Accounts" xfId="29584"/>
    <cellStyle name="Accent4 47" xfId="10836"/>
    <cellStyle name="Accent4 47 2" xfId="10837"/>
    <cellStyle name="Accent4 47 2 2" xfId="10838"/>
    <cellStyle name="Accent4 47 2_Rate Case Accrual Accounts" xfId="29585"/>
    <cellStyle name="Accent4 47 3" xfId="42884"/>
    <cellStyle name="Accent4 47_Rate Case Accrual Accounts" xfId="29586"/>
    <cellStyle name="Accent4 48" xfId="10839"/>
    <cellStyle name="Accent4 48 2" xfId="10840"/>
    <cellStyle name="Accent4 48 2 2" xfId="10841"/>
    <cellStyle name="Accent4 48 2_Rate Case Accrual Accounts" xfId="29587"/>
    <cellStyle name="Accent4 48 3" xfId="42885"/>
    <cellStyle name="Accent4 48_Rate Case Accrual Accounts" xfId="29588"/>
    <cellStyle name="Accent4 49" xfId="10842"/>
    <cellStyle name="Accent4 49 2" xfId="10843"/>
    <cellStyle name="Accent4 49 2 2" xfId="10844"/>
    <cellStyle name="Accent4 49 2_Rate Case Accrual Accounts" xfId="29589"/>
    <cellStyle name="Accent4 49 3" xfId="42886"/>
    <cellStyle name="Accent4 49_Rate Case Accrual Accounts" xfId="29590"/>
    <cellStyle name="Accent4 5" xfId="10845"/>
    <cellStyle name="Accent4 5 2" xfId="10846"/>
    <cellStyle name="Accent4 5 2 2" xfId="10847"/>
    <cellStyle name="Accent4 5 2 2 2" xfId="10848"/>
    <cellStyle name="Accent4 5 2 2 2 2" xfId="10849"/>
    <cellStyle name="Accent4 5 2 2 2_Rate Case Accrual Accounts" xfId="29591"/>
    <cellStyle name="Accent4 5 2 2 3" xfId="42887"/>
    <cellStyle name="Accent4 5 2 2_Rate Case Accrual Accounts" xfId="29592"/>
    <cellStyle name="Accent4 5 2 3" xfId="10850"/>
    <cellStyle name="Accent4 5 2 3 2" xfId="10851"/>
    <cellStyle name="Accent4 5 2 3 2 2" xfId="10852"/>
    <cellStyle name="Accent4 5 2 3 2_Rate Case Accrual Accounts" xfId="29593"/>
    <cellStyle name="Accent4 5 2 3 3" xfId="42888"/>
    <cellStyle name="Accent4 5 2 3_Rate Case Accrual Accounts" xfId="29594"/>
    <cellStyle name="Accent4 5 2 4" xfId="10853"/>
    <cellStyle name="Accent4 5 2 4 2" xfId="10854"/>
    <cellStyle name="Accent4 5 2 4_Rate Case Accrual Accounts" xfId="29595"/>
    <cellStyle name="Accent4 5 2 5" xfId="42889"/>
    <cellStyle name="Accent4 5 2_Rate Case Accrual Accounts" xfId="29596"/>
    <cellStyle name="Accent4 5 3" xfId="10855"/>
    <cellStyle name="Accent4 5 3 2" xfId="10856"/>
    <cellStyle name="Accent4 5 3 2 2" xfId="10857"/>
    <cellStyle name="Accent4 5 3 2_Rate Case Accrual Accounts" xfId="29597"/>
    <cellStyle name="Accent4 5 3 3" xfId="42890"/>
    <cellStyle name="Accent4 5 3_Rate Case Accrual Accounts" xfId="29598"/>
    <cellStyle name="Accent4 5 4" xfId="10858"/>
    <cellStyle name="Accent4 5 4 2" xfId="10859"/>
    <cellStyle name="Accent4 5 4_Rate Case Accrual Accounts" xfId="29599"/>
    <cellStyle name="Accent4 5 5" xfId="42891"/>
    <cellStyle name="Accent4 5_Rate Case Accrual Accounts" xfId="29600"/>
    <cellStyle name="Accent4 50" xfId="10860"/>
    <cellStyle name="Accent4 50 2" xfId="10861"/>
    <cellStyle name="Accent4 50 2 2" xfId="10862"/>
    <cellStyle name="Accent4 50 2_Rate Case Accrual Accounts" xfId="29601"/>
    <cellStyle name="Accent4 50 3" xfId="42892"/>
    <cellStyle name="Accent4 50_Rate Case Accrual Accounts" xfId="29602"/>
    <cellStyle name="Accent4 51" xfId="10863"/>
    <cellStyle name="Accent4 51 2" xfId="10864"/>
    <cellStyle name="Accent4 51 2 2" xfId="10865"/>
    <cellStyle name="Accent4 51 2_Rate Case Accrual Accounts" xfId="29603"/>
    <cellStyle name="Accent4 51 3" xfId="42893"/>
    <cellStyle name="Accent4 51_Rate Case Accrual Accounts" xfId="29604"/>
    <cellStyle name="Accent4 52" xfId="10866"/>
    <cellStyle name="Accent4 52 2" xfId="10867"/>
    <cellStyle name="Accent4 52 2 2" xfId="10868"/>
    <cellStyle name="Accent4 52 2_Rate Case Accrual Accounts" xfId="29605"/>
    <cellStyle name="Accent4 52 3" xfId="42894"/>
    <cellStyle name="Accent4 52_Rate Case Accrual Accounts" xfId="29606"/>
    <cellStyle name="Accent4 53" xfId="10869"/>
    <cellStyle name="Accent4 53 2" xfId="10870"/>
    <cellStyle name="Accent4 53 2 2" xfId="10871"/>
    <cellStyle name="Accent4 53 2_Rate Case Accrual Accounts" xfId="29607"/>
    <cellStyle name="Accent4 53 3" xfId="42895"/>
    <cellStyle name="Accent4 53_Rate Case Accrual Accounts" xfId="29608"/>
    <cellStyle name="Accent4 54" xfId="10872"/>
    <cellStyle name="Accent4 54 2" xfId="10873"/>
    <cellStyle name="Accent4 54 2 2" xfId="10874"/>
    <cellStyle name="Accent4 54 2_Rate Case Accrual Accounts" xfId="29609"/>
    <cellStyle name="Accent4 54 3" xfId="42896"/>
    <cellStyle name="Accent4 54_Rate Case Accrual Accounts" xfId="29610"/>
    <cellStyle name="Accent4 55" xfId="10875"/>
    <cellStyle name="Accent4 55 2" xfId="10876"/>
    <cellStyle name="Accent4 55 2 2" xfId="10877"/>
    <cellStyle name="Accent4 55 2_Rate Case Accrual Accounts" xfId="29611"/>
    <cellStyle name="Accent4 55 3" xfId="42897"/>
    <cellStyle name="Accent4 55_Rate Case Accrual Accounts" xfId="29612"/>
    <cellStyle name="Accent4 56" xfId="10878"/>
    <cellStyle name="Accent4 56 2" xfId="10879"/>
    <cellStyle name="Accent4 56 2 2" xfId="10880"/>
    <cellStyle name="Accent4 56 2_Rate Case Accrual Accounts" xfId="29613"/>
    <cellStyle name="Accent4 56 3" xfId="42898"/>
    <cellStyle name="Accent4 56_Rate Case Accrual Accounts" xfId="29614"/>
    <cellStyle name="Accent4 57" xfId="10881"/>
    <cellStyle name="Accent4 57 2" xfId="10882"/>
    <cellStyle name="Accent4 57 2 2" xfId="10883"/>
    <cellStyle name="Accent4 57 2_Rate Case Accrual Accounts" xfId="29615"/>
    <cellStyle name="Accent4 57 3" xfId="42899"/>
    <cellStyle name="Accent4 57_Rate Case Accrual Accounts" xfId="29616"/>
    <cellStyle name="Accent4 58" xfId="10884"/>
    <cellStyle name="Accent4 58 2" xfId="10885"/>
    <cellStyle name="Accent4 58 2 2" xfId="10886"/>
    <cellStyle name="Accent4 58 2_Rate Case Accrual Accounts" xfId="29617"/>
    <cellStyle name="Accent4 58 3" xfId="42900"/>
    <cellStyle name="Accent4 58_Rate Case Accrual Accounts" xfId="29618"/>
    <cellStyle name="Accent4 59" xfId="10887"/>
    <cellStyle name="Accent4 59 2" xfId="10888"/>
    <cellStyle name="Accent4 59 2 2" xfId="10889"/>
    <cellStyle name="Accent4 59 2_Rate Case Accrual Accounts" xfId="29619"/>
    <cellStyle name="Accent4 59 3" xfId="42901"/>
    <cellStyle name="Accent4 59_Rate Case Accrual Accounts" xfId="29620"/>
    <cellStyle name="Accent4 6" xfId="10890"/>
    <cellStyle name="Accent4 6 2" xfId="10891"/>
    <cellStyle name="Accent4 6 2 2" xfId="10892"/>
    <cellStyle name="Accent4 6 2 2 2" xfId="10893"/>
    <cellStyle name="Accent4 6 2 2_Rate Case Accrual Accounts" xfId="29621"/>
    <cellStyle name="Accent4 6 2 3" xfId="42902"/>
    <cellStyle name="Accent4 6 2_Rate Case Accrual Accounts" xfId="29622"/>
    <cellStyle name="Accent4 6 3" xfId="10894"/>
    <cellStyle name="Accent4 6 3 2" xfId="10895"/>
    <cellStyle name="Accent4 6 3 2 2" xfId="10896"/>
    <cellStyle name="Accent4 6 3 2_Rate Case Accrual Accounts" xfId="29623"/>
    <cellStyle name="Accent4 6 3 3" xfId="42903"/>
    <cellStyle name="Accent4 6 3_Rate Case Accrual Accounts" xfId="29624"/>
    <cellStyle name="Accent4 6 4" xfId="10897"/>
    <cellStyle name="Accent4 6 4 2" xfId="10898"/>
    <cellStyle name="Accent4 6 4_Rate Case Accrual Accounts" xfId="29625"/>
    <cellStyle name="Accent4 6 5" xfId="42904"/>
    <cellStyle name="Accent4 6_Rate Case Accrual Accounts" xfId="29626"/>
    <cellStyle name="Accent4 60" xfId="10899"/>
    <cellStyle name="Accent4 60 2" xfId="10900"/>
    <cellStyle name="Accent4 60 2 2" xfId="10901"/>
    <cellStyle name="Accent4 60 2_Rate Case Accrual Accounts" xfId="29627"/>
    <cellStyle name="Accent4 60 3" xfId="42905"/>
    <cellStyle name="Accent4 60_Rate Case Accrual Accounts" xfId="29628"/>
    <cellStyle name="Accent4 61" xfId="10902"/>
    <cellStyle name="Accent4 61 2" xfId="10903"/>
    <cellStyle name="Accent4 61_Rate Case Accrual Accounts" xfId="29629"/>
    <cellStyle name="Accent4 62" xfId="10904"/>
    <cellStyle name="Accent4 62 2" xfId="10905"/>
    <cellStyle name="Accent4 62_Rate Case Accrual Accounts" xfId="29630"/>
    <cellStyle name="Accent4 63" xfId="10906"/>
    <cellStyle name="Accent4 63 2" xfId="42906"/>
    <cellStyle name="Accent4 64" xfId="10907"/>
    <cellStyle name="Accent4 64 2" xfId="42907"/>
    <cellStyle name="Accent4 65" xfId="10908"/>
    <cellStyle name="Accent4 65 2" xfId="42908"/>
    <cellStyle name="Accent4 66" xfId="10909"/>
    <cellStyle name="Accent4 66 2" xfId="42909"/>
    <cellStyle name="Accent4 67" xfId="10910"/>
    <cellStyle name="Accent4 67 2" xfId="42910"/>
    <cellStyle name="Accent4 68" xfId="10911"/>
    <cellStyle name="Accent4 68 2" xfId="42911"/>
    <cellStyle name="Accent4 69" xfId="10912"/>
    <cellStyle name="Accent4 69 2" xfId="42912"/>
    <cellStyle name="Accent4 7" xfId="10913"/>
    <cellStyle name="Accent4 7 2" xfId="10914"/>
    <cellStyle name="Accent4 7 2 2" xfId="10915"/>
    <cellStyle name="Accent4 7 2 2 2" xfId="10916"/>
    <cellStyle name="Accent4 7 2 2_Rate Case Accrual Accounts" xfId="29631"/>
    <cellStyle name="Accent4 7 2 3" xfId="42913"/>
    <cellStyle name="Accent4 7 2_Rate Case Accrual Accounts" xfId="29632"/>
    <cellStyle name="Accent4 7 3" xfId="10917"/>
    <cellStyle name="Accent4 7 3 2" xfId="10918"/>
    <cellStyle name="Accent4 7 3 2 2" xfId="10919"/>
    <cellStyle name="Accent4 7 3 2_Rate Case Accrual Accounts" xfId="29633"/>
    <cellStyle name="Accent4 7 3 3" xfId="42914"/>
    <cellStyle name="Accent4 7 3_Rate Case Accrual Accounts" xfId="29634"/>
    <cellStyle name="Accent4 7 4" xfId="10920"/>
    <cellStyle name="Accent4 7 4 2" xfId="10921"/>
    <cellStyle name="Accent4 7 4_Rate Case Accrual Accounts" xfId="29635"/>
    <cellStyle name="Accent4 7 5" xfId="42915"/>
    <cellStyle name="Accent4 7_Rate Case Accrual Accounts" xfId="29636"/>
    <cellStyle name="Accent4 70" xfId="10922"/>
    <cellStyle name="Accent4 70 2" xfId="42916"/>
    <cellStyle name="Accent4 71" xfId="10923"/>
    <cellStyle name="Accent4 71 2" xfId="42917"/>
    <cellStyle name="Accent4 72" xfId="10924"/>
    <cellStyle name="Accent4 72 2" xfId="42918"/>
    <cellStyle name="Accent4 73" xfId="10925"/>
    <cellStyle name="Accent4 73 2" xfId="42919"/>
    <cellStyle name="Accent4 74" xfId="10926"/>
    <cellStyle name="Accent4 74 2" xfId="42920"/>
    <cellStyle name="Accent4 75" xfId="10927"/>
    <cellStyle name="Accent4 75 2" xfId="42921"/>
    <cellStyle name="Accent4 76" xfId="10928"/>
    <cellStyle name="Accent4 76 2" xfId="42922"/>
    <cellStyle name="Accent4 77" xfId="44"/>
    <cellStyle name="Accent4 78" xfId="49128"/>
    <cellStyle name="Accent4 79" xfId="49165"/>
    <cellStyle name="Accent4 8" xfId="10929"/>
    <cellStyle name="Accent4 8 2" xfId="10930"/>
    <cellStyle name="Accent4 8 2 2" xfId="10931"/>
    <cellStyle name="Accent4 8 2 2 2" xfId="10932"/>
    <cellStyle name="Accent4 8 2 2_Rate Case Accrual Accounts" xfId="29637"/>
    <cellStyle name="Accent4 8 2 3" xfId="42923"/>
    <cellStyle name="Accent4 8 2_Rate Case Accrual Accounts" xfId="29638"/>
    <cellStyle name="Accent4 8 3" xfId="10933"/>
    <cellStyle name="Accent4 8 3 2" xfId="10934"/>
    <cellStyle name="Accent4 8 3 2 2" xfId="10935"/>
    <cellStyle name="Accent4 8 3 2_Rate Case Accrual Accounts" xfId="29639"/>
    <cellStyle name="Accent4 8 3 3" xfId="42924"/>
    <cellStyle name="Accent4 8 3_Rate Case Accrual Accounts" xfId="29640"/>
    <cellStyle name="Accent4 8 4" xfId="10936"/>
    <cellStyle name="Accent4 8 4 2" xfId="10937"/>
    <cellStyle name="Accent4 8 4_Rate Case Accrual Accounts" xfId="29641"/>
    <cellStyle name="Accent4 8 5" xfId="42925"/>
    <cellStyle name="Accent4 8_Rate Case Accrual Accounts" xfId="29642"/>
    <cellStyle name="Accent4 9" xfId="10938"/>
    <cellStyle name="Accent4 9 2" xfId="10939"/>
    <cellStyle name="Accent4 9 2 2" xfId="10940"/>
    <cellStyle name="Accent4 9 2 2 2" xfId="10941"/>
    <cellStyle name="Accent4 9 2 2_Rate Case Accrual Accounts" xfId="29643"/>
    <cellStyle name="Accent4 9 2 3" xfId="42926"/>
    <cellStyle name="Accent4 9 2_Rate Case Accrual Accounts" xfId="29644"/>
    <cellStyle name="Accent4 9 3" xfId="10942"/>
    <cellStyle name="Accent4 9 3 2" xfId="10943"/>
    <cellStyle name="Accent4 9 3 2 2" xfId="10944"/>
    <cellStyle name="Accent4 9 3 2_Rate Case Accrual Accounts" xfId="29645"/>
    <cellStyle name="Accent4 9 3 3" xfId="42927"/>
    <cellStyle name="Accent4 9 3_Rate Case Accrual Accounts" xfId="29646"/>
    <cellStyle name="Accent4 9 4" xfId="10945"/>
    <cellStyle name="Accent4 9 4 2" xfId="10946"/>
    <cellStyle name="Accent4 9 4_Rate Case Accrual Accounts" xfId="29647"/>
    <cellStyle name="Accent4 9 5" xfId="42928"/>
    <cellStyle name="Accent4 9_Rate Case Accrual Accounts" xfId="29648"/>
    <cellStyle name="Accent5" xfId="49536" builtinId="45" customBuiltin="1"/>
    <cellStyle name="Accent5 10" xfId="10947"/>
    <cellStyle name="Accent5 10 2" xfId="10948"/>
    <cellStyle name="Accent5 10 2 2" xfId="10949"/>
    <cellStyle name="Accent5 10 2 2 2" xfId="10950"/>
    <cellStyle name="Accent5 10 2 2_Rate Case Accrual Accounts" xfId="29649"/>
    <cellStyle name="Accent5 10 2 3" xfId="42929"/>
    <cellStyle name="Accent5 10 2_Rate Case Accrual Accounts" xfId="29650"/>
    <cellStyle name="Accent5 10 3" xfId="10951"/>
    <cellStyle name="Accent5 10 3 2" xfId="10952"/>
    <cellStyle name="Accent5 10 3 2 2" xfId="10953"/>
    <cellStyle name="Accent5 10 3 2_Rate Case Accrual Accounts" xfId="29651"/>
    <cellStyle name="Accent5 10 3 3" xfId="42930"/>
    <cellStyle name="Accent5 10 3_Rate Case Accrual Accounts" xfId="29652"/>
    <cellStyle name="Accent5 10 4" xfId="10954"/>
    <cellStyle name="Accent5 10 4 2" xfId="10955"/>
    <cellStyle name="Accent5 10 4_Rate Case Accrual Accounts" xfId="29653"/>
    <cellStyle name="Accent5 10 5" xfId="42931"/>
    <cellStyle name="Accent5 10_Rate Case Accrual Accounts" xfId="29654"/>
    <cellStyle name="Accent5 11" xfId="10956"/>
    <cellStyle name="Accent5 11 2" xfId="10957"/>
    <cellStyle name="Accent5 11 2 2" xfId="10958"/>
    <cellStyle name="Accent5 11 2 2 2" xfId="10959"/>
    <cellStyle name="Accent5 11 2 2_Rate Case Accrual Accounts" xfId="29655"/>
    <cellStyle name="Accent5 11 2 3" xfId="42932"/>
    <cellStyle name="Accent5 11 2_Rate Case Accrual Accounts" xfId="29656"/>
    <cellStyle name="Accent5 11 3" xfId="10960"/>
    <cellStyle name="Accent5 11 3 2" xfId="10961"/>
    <cellStyle name="Accent5 11 3 2 2" xfId="10962"/>
    <cellStyle name="Accent5 11 3 2_Rate Case Accrual Accounts" xfId="29657"/>
    <cellStyle name="Accent5 11 3 3" xfId="42933"/>
    <cellStyle name="Accent5 11 3_Rate Case Accrual Accounts" xfId="29658"/>
    <cellStyle name="Accent5 11 4" xfId="10963"/>
    <cellStyle name="Accent5 11 4 2" xfId="10964"/>
    <cellStyle name="Accent5 11 4_Rate Case Accrual Accounts" xfId="29659"/>
    <cellStyle name="Accent5 11 5" xfId="42934"/>
    <cellStyle name="Accent5 11_Rate Case Accrual Accounts" xfId="29660"/>
    <cellStyle name="Accent5 12" xfId="10965"/>
    <cellStyle name="Accent5 12 2" xfId="10966"/>
    <cellStyle name="Accent5 12 2 2" xfId="10967"/>
    <cellStyle name="Accent5 12 2 2 2" xfId="10968"/>
    <cellStyle name="Accent5 12 2 2_Rate Case Accrual Accounts" xfId="29661"/>
    <cellStyle name="Accent5 12 2 3" xfId="42935"/>
    <cellStyle name="Accent5 12 2_Rate Case Accrual Accounts" xfId="29662"/>
    <cellStyle name="Accent5 12 3" xfId="10969"/>
    <cellStyle name="Accent5 12 3 2" xfId="10970"/>
    <cellStyle name="Accent5 12 3 2 2" xfId="10971"/>
    <cellStyle name="Accent5 12 3 2_Rate Case Accrual Accounts" xfId="29663"/>
    <cellStyle name="Accent5 12 3 3" xfId="42936"/>
    <cellStyle name="Accent5 12 3_Rate Case Accrual Accounts" xfId="29664"/>
    <cellStyle name="Accent5 12 4" xfId="10972"/>
    <cellStyle name="Accent5 12 4 2" xfId="10973"/>
    <cellStyle name="Accent5 12 4_Rate Case Accrual Accounts" xfId="29665"/>
    <cellStyle name="Accent5 12 5" xfId="42937"/>
    <cellStyle name="Accent5 12_Rate Case Accrual Accounts" xfId="29666"/>
    <cellStyle name="Accent5 13" xfId="10974"/>
    <cellStyle name="Accent5 13 2" xfId="10975"/>
    <cellStyle name="Accent5 13 2 2" xfId="10976"/>
    <cellStyle name="Accent5 13 2 2 2" xfId="10977"/>
    <cellStyle name="Accent5 13 2 2_Rate Case Accrual Accounts" xfId="29667"/>
    <cellStyle name="Accent5 13 2 3" xfId="42938"/>
    <cellStyle name="Accent5 13 2_Rate Case Accrual Accounts" xfId="29668"/>
    <cellStyle name="Accent5 13 3" xfId="10978"/>
    <cellStyle name="Accent5 13 3 2" xfId="10979"/>
    <cellStyle name="Accent5 13 3 2 2" xfId="10980"/>
    <cellStyle name="Accent5 13 3 2_Rate Case Accrual Accounts" xfId="29669"/>
    <cellStyle name="Accent5 13 3 3" xfId="42939"/>
    <cellStyle name="Accent5 13 3_Rate Case Accrual Accounts" xfId="29670"/>
    <cellStyle name="Accent5 13 4" xfId="10981"/>
    <cellStyle name="Accent5 13 4 2" xfId="10982"/>
    <cellStyle name="Accent5 13 4_Rate Case Accrual Accounts" xfId="29671"/>
    <cellStyle name="Accent5 13 5" xfId="42940"/>
    <cellStyle name="Accent5 13_Rate Case Accrual Accounts" xfId="29672"/>
    <cellStyle name="Accent5 14" xfId="10983"/>
    <cellStyle name="Accent5 14 2" xfId="10984"/>
    <cellStyle name="Accent5 14 2 2" xfId="10985"/>
    <cellStyle name="Accent5 14 2 2 2" xfId="10986"/>
    <cellStyle name="Accent5 14 2 2_Rate Case Accrual Accounts" xfId="29673"/>
    <cellStyle name="Accent5 14 2 3" xfId="42941"/>
    <cellStyle name="Accent5 14 2_Rate Case Accrual Accounts" xfId="29674"/>
    <cellStyle name="Accent5 14 3" xfId="10987"/>
    <cellStyle name="Accent5 14 3 2" xfId="10988"/>
    <cellStyle name="Accent5 14 3 2 2" xfId="10989"/>
    <cellStyle name="Accent5 14 3 2_Rate Case Accrual Accounts" xfId="29675"/>
    <cellStyle name="Accent5 14 3 3" xfId="42942"/>
    <cellStyle name="Accent5 14 3_Rate Case Accrual Accounts" xfId="29676"/>
    <cellStyle name="Accent5 14 4" xfId="10990"/>
    <cellStyle name="Accent5 14 4 2" xfId="10991"/>
    <cellStyle name="Accent5 14 4_Rate Case Accrual Accounts" xfId="29677"/>
    <cellStyle name="Accent5 14 5" xfId="42943"/>
    <cellStyle name="Accent5 14_Rate Case Accrual Accounts" xfId="29678"/>
    <cellStyle name="Accent5 15" xfId="10992"/>
    <cellStyle name="Accent5 15 2" xfId="10993"/>
    <cellStyle name="Accent5 15 2 2" xfId="10994"/>
    <cellStyle name="Accent5 15 2 2 2" xfId="10995"/>
    <cellStyle name="Accent5 15 2 2_Rate Case Accrual Accounts" xfId="29679"/>
    <cellStyle name="Accent5 15 2 3" xfId="42944"/>
    <cellStyle name="Accent5 15 2_Rate Case Accrual Accounts" xfId="29680"/>
    <cellStyle name="Accent5 15 3" xfId="10996"/>
    <cellStyle name="Accent5 15 3 2" xfId="10997"/>
    <cellStyle name="Accent5 15 3 2 2" xfId="10998"/>
    <cellStyle name="Accent5 15 3 2_Rate Case Accrual Accounts" xfId="29681"/>
    <cellStyle name="Accent5 15 3 3" xfId="42945"/>
    <cellStyle name="Accent5 15 3_Rate Case Accrual Accounts" xfId="29682"/>
    <cellStyle name="Accent5 15 4" xfId="10999"/>
    <cellStyle name="Accent5 15 4 2" xfId="11000"/>
    <cellStyle name="Accent5 15 4_Rate Case Accrual Accounts" xfId="29683"/>
    <cellStyle name="Accent5 15 5" xfId="42946"/>
    <cellStyle name="Accent5 15_Rate Case Accrual Accounts" xfId="29684"/>
    <cellStyle name="Accent5 16" xfId="11001"/>
    <cellStyle name="Accent5 16 2" xfId="11002"/>
    <cellStyle name="Accent5 16 2 2" xfId="11003"/>
    <cellStyle name="Accent5 16 2 2 2" xfId="11004"/>
    <cellStyle name="Accent5 16 2 2_Rate Case Accrual Accounts" xfId="29685"/>
    <cellStyle name="Accent5 16 2 3" xfId="42947"/>
    <cellStyle name="Accent5 16 2_Rate Case Accrual Accounts" xfId="29686"/>
    <cellStyle name="Accent5 16 3" xfId="11005"/>
    <cellStyle name="Accent5 16 3 2" xfId="11006"/>
    <cellStyle name="Accent5 16 3 2 2" xfId="11007"/>
    <cellStyle name="Accent5 16 3 2_Rate Case Accrual Accounts" xfId="29687"/>
    <cellStyle name="Accent5 16 3 3" xfId="42948"/>
    <cellStyle name="Accent5 16 3_Rate Case Accrual Accounts" xfId="29688"/>
    <cellStyle name="Accent5 16 4" xfId="11008"/>
    <cellStyle name="Accent5 16 4 2" xfId="11009"/>
    <cellStyle name="Accent5 16 4_Rate Case Accrual Accounts" xfId="29689"/>
    <cellStyle name="Accent5 16 5" xfId="42949"/>
    <cellStyle name="Accent5 16_Rate Case Accrual Accounts" xfId="29690"/>
    <cellStyle name="Accent5 17" xfId="11010"/>
    <cellStyle name="Accent5 17 2" xfId="11011"/>
    <cellStyle name="Accent5 17 2 2" xfId="11012"/>
    <cellStyle name="Accent5 17 2 2 2" xfId="11013"/>
    <cellStyle name="Accent5 17 2 2_Rate Case Accrual Accounts" xfId="29691"/>
    <cellStyle name="Accent5 17 2 3" xfId="42950"/>
    <cellStyle name="Accent5 17 2_Rate Case Accrual Accounts" xfId="29692"/>
    <cellStyle name="Accent5 17 3" xfId="11014"/>
    <cellStyle name="Accent5 17 3 2" xfId="11015"/>
    <cellStyle name="Accent5 17 3 2 2" xfId="11016"/>
    <cellStyle name="Accent5 17 3 2_Rate Case Accrual Accounts" xfId="29693"/>
    <cellStyle name="Accent5 17 3 3" xfId="42951"/>
    <cellStyle name="Accent5 17 3_Rate Case Accrual Accounts" xfId="29694"/>
    <cellStyle name="Accent5 17 4" xfId="11017"/>
    <cellStyle name="Accent5 17 4 2" xfId="11018"/>
    <cellStyle name="Accent5 17 4_Rate Case Accrual Accounts" xfId="29695"/>
    <cellStyle name="Accent5 17 5" xfId="42952"/>
    <cellStyle name="Accent5 17_Rate Case Accrual Accounts" xfId="29696"/>
    <cellStyle name="Accent5 18" xfId="11019"/>
    <cellStyle name="Accent5 18 2" xfId="11020"/>
    <cellStyle name="Accent5 18 2 2" xfId="11021"/>
    <cellStyle name="Accent5 18 2 2 2" xfId="11022"/>
    <cellStyle name="Accent5 18 2 2_Rate Case Accrual Accounts" xfId="29697"/>
    <cellStyle name="Accent5 18 2 3" xfId="42953"/>
    <cellStyle name="Accent5 18 2_Rate Case Accrual Accounts" xfId="29698"/>
    <cellStyle name="Accent5 18 3" xfId="11023"/>
    <cellStyle name="Accent5 18 3 2" xfId="11024"/>
    <cellStyle name="Accent5 18 3 2 2" xfId="11025"/>
    <cellStyle name="Accent5 18 3 2_Rate Case Accrual Accounts" xfId="29699"/>
    <cellStyle name="Accent5 18 3 3" xfId="42954"/>
    <cellStyle name="Accent5 18 3_Rate Case Accrual Accounts" xfId="29700"/>
    <cellStyle name="Accent5 18 4" xfId="11026"/>
    <cellStyle name="Accent5 18 4 2" xfId="11027"/>
    <cellStyle name="Accent5 18 4_Rate Case Accrual Accounts" xfId="29701"/>
    <cellStyle name="Accent5 18 5" xfId="42955"/>
    <cellStyle name="Accent5 18_Rate Case Accrual Accounts" xfId="29702"/>
    <cellStyle name="Accent5 19" xfId="11028"/>
    <cellStyle name="Accent5 19 2" xfId="11029"/>
    <cellStyle name="Accent5 19 2 2" xfId="11030"/>
    <cellStyle name="Accent5 19 2 2 2" xfId="11031"/>
    <cellStyle name="Accent5 19 2 2_Rate Case Accrual Accounts" xfId="29703"/>
    <cellStyle name="Accent5 19 2 3" xfId="42956"/>
    <cellStyle name="Accent5 19 2_Rate Case Accrual Accounts" xfId="29704"/>
    <cellStyle name="Accent5 19 3" xfId="11032"/>
    <cellStyle name="Accent5 19 3 2" xfId="11033"/>
    <cellStyle name="Accent5 19 3 2 2" xfId="11034"/>
    <cellStyle name="Accent5 19 3 2_Rate Case Accrual Accounts" xfId="29705"/>
    <cellStyle name="Accent5 19 3 3" xfId="42957"/>
    <cellStyle name="Accent5 19 3_Rate Case Accrual Accounts" xfId="29706"/>
    <cellStyle name="Accent5 19 4" xfId="11035"/>
    <cellStyle name="Accent5 19 4 2" xfId="11036"/>
    <cellStyle name="Accent5 19 4_Rate Case Accrual Accounts" xfId="29707"/>
    <cellStyle name="Accent5 19 5" xfId="42958"/>
    <cellStyle name="Accent5 19_Rate Case Accrual Accounts" xfId="29708"/>
    <cellStyle name="Accent5 2" xfId="47"/>
    <cellStyle name="Accent5 2 2" xfId="597"/>
    <cellStyle name="Accent5 2 2 2" xfId="11037"/>
    <cellStyle name="Accent5 2 2 2 2" xfId="11038"/>
    <cellStyle name="Accent5 2 2 2 2 2" xfId="11039"/>
    <cellStyle name="Accent5 2 2 2 2_Rate Case Accrual Accounts" xfId="29709"/>
    <cellStyle name="Accent5 2 2 2 3" xfId="42959"/>
    <cellStyle name="Accent5 2 2 2_Rate Case Accrual Accounts" xfId="29710"/>
    <cellStyle name="Accent5 2 2 3" xfId="11040"/>
    <cellStyle name="Accent5 2 2 3 2" xfId="11041"/>
    <cellStyle name="Accent5 2 2 3 2 2" xfId="11042"/>
    <cellStyle name="Accent5 2 2 3 2_Rate Case Accrual Accounts" xfId="29711"/>
    <cellStyle name="Accent5 2 2 3 3" xfId="42960"/>
    <cellStyle name="Accent5 2 2 3_Rate Case Accrual Accounts" xfId="29712"/>
    <cellStyle name="Accent5 2 2 4" xfId="11043"/>
    <cellStyle name="Accent5 2 2 4 2" xfId="11044"/>
    <cellStyle name="Accent5 2 2 4_Rate Case Accrual Accounts" xfId="29713"/>
    <cellStyle name="Accent5 2 2 5" xfId="42961"/>
    <cellStyle name="Accent5 2 2_Rate Case Accrual Accounts" xfId="29714"/>
    <cellStyle name="Accent5 2 3" xfId="448"/>
    <cellStyle name="Accent5 2 3 2" xfId="11045"/>
    <cellStyle name="Accent5 2 3 2 2" xfId="11046"/>
    <cellStyle name="Accent5 2 3 2 2 2" xfId="11047"/>
    <cellStyle name="Accent5 2 3 2 2_Rate Case Accrual Accounts" xfId="29715"/>
    <cellStyle name="Accent5 2 3 2 3" xfId="42962"/>
    <cellStyle name="Accent5 2 3 2_Rate Case Accrual Accounts" xfId="29716"/>
    <cellStyle name="Accent5 2 3 3" xfId="11048"/>
    <cellStyle name="Accent5 2 3 3 2" xfId="11049"/>
    <cellStyle name="Accent5 2 3 3 2 2" xfId="11050"/>
    <cellStyle name="Accent5 2 3 3 2_Rate Case Accrual Accounts" xfId="29717"/>
    <cellStyle name="Accent5 2 3 3 3" xfId="42963"/>
    <cellStyle name="Accent5 2 3 3_Rate Case Accrual Accounts" xfId="29718"/>
    <cellStyle name="Accent5 2 3 4" xfId="11051"/>
    <cellStyle name="Accent5 2 3 4 2" xfId="11052"/>
    <cellStyle name="Accent5 2 3 4 2 2" xfId="11053"/>
    <cellStyle name="Accent5 2 3 4 2_Rate Case Accrual Accounts" xfId="29719"/>
    <cellStyle name="Accent5 2 3 4 3" xfId="42964"/>
    <cellStyle name="Accent5 2 3 4_Rate Case Accrual Accounts" xfId="29720"/>
    <cellStyle name="Accent5 2 3 5" xfId="11054"/>
    <cellStyle name="Accent5 2 3 5 2" xfId="11055"/>
    <cellStyle name="Accent5 2 3 5_Rate Case Accrual Accounts" xfId="29721"/>
    <cellStyle name="Accent5 2 3_Basis Info" xfId="11056"/>
    <cellStyle name="Accent5 2 4" xfId="11057"/>
    <cellStyle name="Accent5 2 4 2" xfId="11058"/>
    <cellStyle name="Accent5 2 4 2 2" xfId="11059"/>
    <cellStyle name="Accent5 2 4 2_Rate Case Accrual Accounts" xfId="29722"/>
    <cellStyle name="Accent5 2 4 3" xfId="42965"/>
    <cellStyle name="Accent5 2 4_Rate Case Accrual Accounts" xfId="29723"/>
    <cellStyle name="Accent5 2 5" xfId="11060"/>
    <cellStyle name="Accent5 2 5 2" xfId="11061"/>
    <cellStyle name="Accent5 2 5_Rate Case Accrual Accounts" xfId="29724"/>
    <cellStyle name="Accent5 2 6" xfId="11062"/>
    <cellStyle name="Accent5 2 6 2" xfId="42966"/>
    <cellStyle name="Accent5 2 7" xfId="11063"/>
    <cellStyle name="Accent5 2 7 2" xfId="42967"/>
    <cellStyle name="Accent5 2 8" xfId="42968"/>
    <cellStyle name="Accent5 2_Rate Case Accrual Accounts" xfId="29725"/>
    <cellStyle name="Accent5 20" xfId="11064"/>
    <cellStyle name="Accent5 20 2" xfId="11065"/>
    <cellStyle name="Accent5 20 2 2" xfId="11066"/>
    <cellStyle name="Accent5 20 2 2 2" xfId="11067"/>
    <cellStyle name="Accent5 20 2 2_Rate Case Accrual Accounts" xfId="29726"/>
    <cellStyle name="Accent5 20 2 3" xfId="42969"/>
    <cellStyle name="Accent5 20 2_Rate Case Accrual Accounts" xfId="29727"/>
    <cellStyle name="Accent5 20 3" xfId="11068"/>
    <cellStyle name="Accent5 20 3 2" xfId="11069"/>
    <cellStyle name="Accent5 20 3 2 2" xfId="11070"/>
    <cellStyle name="Accent5 20 3 2_Rate Case Accrual Accounts" xfId="29728"/>
    <cellStyle name="Accent5 20 3 3" xfId="42970"/>
    <cellStyle name="Accent5 20 3_Rate Case Accrual Accounts" xfId="29729"/>
    <cellStyle name="Accent5 20 4" xfId="11071"/>
    <cellStyle name="Accent5 20 4 2" xfId="11072"/>
    <cellStyle name="Accent5 20 4_Rate Case Accrual Accounts" xfId="29730"/>
    <cellStyle name="Accent5 20 5" xfId="42971"/>
    <cellStyle name="Accent5 20_Rate Case Accrual Accounts" xfId="29731"/>
    <cellStyle name="Accent5 21" xfId="11073"/>
    <cellStyle name="Accent5 21 2" xfId="11074"/>
    <cellStyle name="Accent5 21 2 2" xfId="11075"/>
    <cellStyle name="Accent5 21 2 2 2" xfId="11076"/>
    <cellStyle name="Accent5 21 2 2_Rate Case Accrual Accounts" xfId="29732"/>
    <cellStyle name="Accent5 21 2 3" xfId="42972"/>
    <cellStyle name="Accent5 21 2_Rate Case Accrual Accounts" xfId="29733"/>
    <cellStyle name="Accent5 21 3" xfId="11077"/>
    <cellStyle name="Accent5 21 3 2" xfId="11078"/>
    <cellStyle name="Accent5 21 3 2 2" xfId="11079"/>
    <cellStyle name="Accent5 21 3 2_Rate Case Accrual Accounts" xfId="29734"/>
    <cellStyle name="Accent5 21 3 3" xfId="42973"/>
    <cellStyle name="Accent5 21 3_Rate Case Accrual Accounts" xfId="29735"/>
    <cellStyle name="Accent5 21 4" xfId="11080"/>
    <cellStyle name="Accent5 21 4 2" xfId="11081"/>
    <cellStyle name="Accent5 21 4_Rate Case Accrual Accounts" xfId="29736"/>
    <cellStyle name="Accent5 21 5" xfId="42974"/>
    <cellStyle name="Accent5 21_Rate Case Accrual Accounts" xfId="29737"/>
    <cellStyle name="Accent5 22" xfId="11082"/>
    <cellStyle name="Accent5 22 2" xfId="11083"/>
    <cellStyle name="Accent5 22 2 2" xfId="11084"/>
    <cellStyle name="Accent5 22 2 2 2" xfId="11085"/>
    <cellStyle name="Accent5 22 2 2_Rate Case Accrual Accounts" xfId="29738"/>
    <cellStyle name="Accent5 22 2 3" xfId="42975"/>
    <cellStyle name="Accent5 22 2_Rate Case Accrual Accounts" xfId="29739"/>
    <cellStyle name="Accent5 22 3" xfId="11086"/>
    <cellStyle name="Accent5 22 3 2" xfId="11087"/>
    <cellStyle name="Accent5 22 3 2 2" xfId="11088"/>
    <cellStyle name="Accent5 22 3 2_Rate Case Accrual Accounts" xfId="29740"/>
    <cellStyle name="Accent5 22 3 3" xfId="42976"/>
    <cellStyle name="Accent5 22 3_Rate Case Accrual Accounts" xfId="29741"/>
    <cellStyle name="Accent5 22 4" xfId="11089"/>
    <cellStyle name="Accent5 22 4 2" xfId="11090"/>
    <cellStyle name="Accent5 22 4_Rate Case Accrual Accounts" xfId="29742"/>
    <cellStyle name="Accent5 22 5" xfId="42977"/>
    <cellStyle name="Accent5 22_Rate Case Accrual Accounts" xfId="29743"/>
    <cellStyle name="Accent5 23" xfId="11091"/>
    <cellStyle name="Accent5 23 2" xfId="11092"/>
    <cellStyle name="Accent5 23 2 2" xfId="11093"/>
    <cellStyle name="Accent5 23 2 2 2" xfId="11094"/>
    <cellStyle name="Accent5 23 2 2_Rate Case Accrual Accounts" xfId="29744"/>
    <cellStyle name="Accent5 23 2 3" xfId="42978"/>
    <cellStyle name="Accent5 23 2_Rate Case Accrual Accounts" xfId="29745"/>
    <cellStyle name="Accent5 23 3" xfId="11095"/>
    <cellStyle name="Accent5 23 3 2" xfId="11096"/>
    <cellStyle name="Accent5 23 3 2 2" xfId="11097"/>
    <cellStyle name="Accent5 23 3 2_Rate Case Accrual Accounts" xfId="29746"/>
    <cellStyle name="Accent5 23 3 3" xfId="42979"/>
    <cellStyle name="Accent5 23 3_Rate Case Accrual Accounts" xfId="29747"/>
    <cellStyle name="Accent5 23 4" xfId="11098"/>
    <cellStyle name="Accent5 23 4 2" xfId="11099"/>
    <cellStyle name="Accent5 23 4 2 2" xfId="11100"/>
    <cellStyle name="Accent5 23 4 2_Rate Case Accrual Accounts" xfId="29748"/>
    <cellStyle name="Accent5 23 4 3" xfId="42980"/>
    <cellStyle name="Accent5 23 4_Rate Case Accrual Accounts" xfId="29749"/>
    <cellStyle name="Accent5 23 5" xfId="11101"/>
    <cellStyle name="Accent5 23 5 2" xfId="11102"/>
    <cellStyle name="Accent5 23 5_Rate Case Accrual Accounts" xfId="29750"/>
    <cellStyle name="Accent5 23 6" xfId="42981"/>
    <cellStyle name="Accent5 23_Rate Case Accrual Accounts" xfId="29751"/>
    <cellStyle name="Accent5 24" xfId="11103"/>
    <cellStyle name="Accent5 24 2" xfId="11104"/>
    <cellStyle name="Accent5 24 2 2" xfId="11105"/>
    <cellStyle name="Accent5 24 2 2 2" xfId="11106"/>
    <cellStyle name="Accent5 24 2 2 2 2" xfId="11107"/>
    <cellStyle name="Accent5 24 2 2 2_Rate Case Accrual Accounts" xfId="29752"/>
    <cellStyle name="Accent5 24 2 2 3" xfId="42982"/>
    <cellStyle name="Accent5 24 2 2_Rate Case Accrual Accounts" xfId="29753"/>
    <cellStyle name="Accent5 24 2 3" xfId="11108"/>
    <cellStyle name="Accent5 24 2 3 2" xfId="11109"/>
    <cellStyle name="Accent5 24 2 3_Rate Case Accrual Accounts" xfId="29754"/>
    <cellStyle name="Accent5 24 2 4" xfId="11110"/>
    <cellStyle name="Accent5 24 2 4 2" xfId="42983"/>
    <cellStyle name="Accent5 24 2 5" xfId="42984"/>
    <cellStyle name="Accent5 24 2_Rate Case Accrual Accounts" xfId="29755"/>
    <cellStyle name="Accent5 24 3" xfId="11111"/>
    <cellStyle name="Accent5 24 3 2" xfId="11112"/>
    <cellStyle name="Accent5 24 3 2 2" xfId="11113"/>
    <cellStyle name="Accent5 24 3 2_Rate Case Accrual Accounts" xfId="29756"/>
    <cellStyle name="Accent5 24 3 3" xfId="42985"/>
    <cellStyle name="Accent5 24 3_Rate Case Accrual Accounts" xfId="29757"/>
    <cellStyle name="Accent5 24 4" xfId="11114"/>
    <cellStyle name="Accent5 24 4 2" xfId="11115"/>
    <cellStyle name="Accent5 24 4_Rate Case Accrual Accounts" xfId="29758"/>
    <cellStyle name="Accent5 24 5" xfId="11116"/>
    <cellStyle name="Accent5 24 5 2" xfId="11117"/>
    <cellStyle name="Accent5 24 5_Rate Case Accrual Accounts" xfId="29759"/>
    <cellStyle name="Accent5 24 6" xfId="42986"/>
    <cellStyle name="Accent5 24_Basis Detail" xfId="11118"/>
    <cellStyle name="Accent5 25" xfId="11119"/>
    <cellStyle name="Accent5 25 2" xfId="11120"/>
    <cellStyle name="Accent5 25 2 2" xfId="11121"/>
    <cellStyle name="Accent5 25 2 2 2" xfId="11122"/>
    <cellStyle name="Accent5 25 2 2_Rate Case Accrual Accounts" xfId="29760"/>
    <cellStyle name="Accent5 25 2 3" xfId="42987"/>
    <cellStyle name="Accent5 25 2_Rate Case Accrual Accounts" xfId="29761"/>
    <cellStyle name="Accent5 25 3" xfId="11123"/>
    <cellStyle name="Accent5 25 3 2" xfId="11124"/>
    <cellStyle name="Accent5 25 3_Rate Case Accrual Accounts" xfId="29762"/>
    <cellStyle name="Accent5 25 4" xfId="42988"/>
    <cellStyle name="Accent5 25_Rate Case Accrual Accounts" xfId="29763"/>
    <cellStyle name="Accent5 26" xfId="11125"/>
    <cellStyle name="Accent5 26 2" xfId="11126"/>
    <cellStyle name="Accent5 26 2 2" xfId="11127"/>
    <cellStyle name="Accent5 26 2 2 2" xfId="11128"/>
    <cellStyle name="Accent5 26 2 2_Rate Case Accrual Accounts" xfId="29764"/>
    <cellStyle name="Accent5 26 2 3" xfId="42989"/>
    <cellStyle name="Accent5 26 2_Rate Case Accrual Accounts" xfId="29765"/>
    <cellStyle name="Accent5 26 3" xfId="11129"/>
    <cellStyle name="Accent5 26 3 2" xfId="11130"/>
    <cellStyle name="Accent5 26 3_Rate Case Accrual Accounts" xfId="29766"/>
    <cellStyle name="Accent5 26 4" xfId="42990"/>
    <cellStyle name="Accent5 26_Rate Case Accrual Accounts" xfId="29767"/>
    <cellStyle name="Accent5 27" xfId="11131"/>
    <cellStyle name="Accent5 27 2" xfId="11132"/>
    <cellStyle name="Accent5 27 2 2" xfId="11133"/>
    <cellStyle name="Accent5 27 2 2 2" xfId="11134"/>
    <cellStyle name="Accent5 27 2 2_Rate Case Accrual Accounts" xfId="29768"/>
    <cellStyle name="Accent5 27 2 3" xfId="42991"/>
    <cellStyle name="Accent5 27 2_Rate Case Accrual Accounts" xfId="29769"/>
    <cellStyle name="Accent5 27 3" xfId="11135"/>
    <cellStyle name="Accent5 27 3 2" xfId="11136"/>
    <cellStyle name="Accent5 27 3_Rate Case Accrual Accounts" xfId="29770"/>
    <cellStyle name="Accent5 27 4" xfId="42992"/>
    <cellStyle name="Accent5 27_Rate Case Accrual Accounts" xfId="29771"/>
    <cellStyle name="Accent5 28" xfId="11137"/>
    <cellStyle name="Accent5 28 2" xfId="11138"/>
    <cellStyle name="Accent5 28 2 2" xfId="11139"/>
    <cellStyle name="Accent5 28 2_Rate Case Accrual Accounts" xfId="29772"/>
    <cellStyle name="Accent5 28 3" xfId="11140"/>
    <cellStyle name="Accent5 28 3 2" xfId="11141"/>
    <cellStyle name="Accent5 28 3_Rate Case Accrual Accounts" xfId="29773"/>
    <cellStyle name="Accent5 28 4" xfId="42993"/>
    <cellStyle name="Accent5 28_Rate Case Accrual Accounts" xfId="29774"/>
    <cellStyle name="Accent5 29" xfId="11142"/>
    <cellStyle name="Accent5 29 2" xfId="11143"/>
    <cellStyle name="Accent5 29 2 2" xfId="11144"/>
    <cellStyle name="Accent5 29 2_Rate Case Accrual Accounts" xfId="29775"/>
    <cellStyle name="Accent5 29 3" xfId="42994"/>
    <cellStyle name="Accent5 29_Rate Case Accrual Accounts" xfId="29776"/>
    <cellStyle name="Accent5 3" xfId="11145"/>
    <cellStyle name="Accent5 3 2" xfId="11146"/>
    <cellStyle name="Accent5 3 2 2" xfId="11147"/>
    <cellStyle name="Accent5 3 2 2 2" xfId="11148"/>
    <cellStyle name="Accent5 3 2 2 2 2" xfId="11149"/>
    <cellStyle name="Accent5 3 2 2 2_Rate Case Accrual Accounts" xfId="29777"/>
    <cellStyle name="Accent5 3 2 2 3" xfId="42995"/>
    <cellStyle name="Accent5 3 2 2_Rate Case Accrual Accounts" xfId="29778"/>
    <cellStyle name="Accent5 3 2 3" xfId="11150"/>
    <cellStyle name="Accent5 3 2 3 2" xfId="11151"/>
    <cellStyle name="Accent5 3 2 3 2 2" xfId="11152"/>
    <cellStyle name="Accent5 3 2 3 2_Rate Case Accrual Accounts" xfId="29779"/>
    <cellStyle name="Accent5 3 2 3 3" xfId="42996"/>
    <cellStyle name="Accent5 3 2 3_Rate Case Accrual Accounts" xfId="29780"/>
    <cellStyle name="Accent5 3 2 4" xfId="11153"/>
    <cellStyle name="Accent5 3 2 4 2" xfId="11154"/>
    <cellStyle name="Accent5 3 2 4_Rate Case Accrual Accounts" xfId="29781"/>
    <cellStyle name="Accent5 3 2 5" xfId="42997"/>
    <cellStyle name="Accent5 3 2_Rate Case Accrual Accounts" xfId="29782"/>
    <cellStyle name="Accent5 3 3" xfId="11155"/>
    <cellStyle name="Accent5 3 3 2" xfId="11156"/>
    <cellStyle name="Accent5 3 3 2 2" xfId="11157"/>
    <cellStyle name="Accent5 3 3 2_Rate Case Accrual Accounts" xfId="29783"/>
    <cellStyle name="Accent5 3 3 3" xfId="42998"/>
    <cellStyle name="Accent5 3 3_Rate Case Accrual Accounts" xfId="29784"/>
    <cellStyle name="Accent5 3 4" xfId="11158"/>
    <cellStyle name="Accent5 3 4 2" xfId="11159"/>
    <cellStyle name="Accent5 3 4_Rate Case Accrual Accounts" xfId="29785"/>
    <cellStyle name="Accent5 3 5" xfId="11160"/>
    <cellStyle name="Accent5 3 5 2" xfId="42999"/>
    <cellStyle name="Accent5 3_Rate Case Accrual Accounts" xfId="29786"/>
    <cellStyle name="Accent5 30" xfId="11161"/>
    <cellStyle name="Accent5 30 2" xfId="11162"/>
    <cellStyle name="Accent5 30_Rate Case Accrual Accounts" xfId="29787"/>
    <cellStyle name="Accent5 31" xfId="11163"/>
    <cellStyle name="Accent5 31 2" xfId="11164"/>
    <cellStyle name="Accent5 31_Rate Case Accrual Accounts" xfId="29788"/>
    <cellStyle name="Accent5 32" xfId="11165"/>
    <cellStyle name="Accent5 32 2" xfId="11166"/>
    <cellStyle name="Accent5 32_Rate Case Accrual Accounts" xfId="29789"/>
    <cellStyle name="Accent5 33" xfId="11167"/>
    <cellStyle name="Accent5 33 2" xfId="11168"/>
    <cellStyle name="Accent5 33_Rate Case Accrual Accounts" xfId="29790"/>
    <cellStyle name="Accent5 34" xfId="11169"/>
    <cellStyle name="Accent5 34 2" xfId="43000"/>
    <cellStyle name="Accent5 35" xfId="46"/>
    <cellStyle name="Accent5 36" xfId="49129"/>
    <cellStyle name="Accent5 37" xfId="49166"/>
    <cellStyle name="Accent5 4" xfId="11170"/>
    <cellStyle name="Accent5 4 2" xfId="11171"/>
    <cellStyle name="Accent5 4 2 2" xfId="11172"/>
    <cellStyle name="Accent5 4 2 2 2" xfId="11173"/>
    <cellStyle name="Accent5 4 2 2 2 2" xfId="11174"/>
    <cellStyle name="Accent5 4 2 2 2_Rate Case Accrual Accounts" xfId="29791"/>
    <cellStyle name="Accent5 4 2 2 3" xfId="43001"/>
    <cellStyle name="Accent5 4 2 2_Rate Case Accrual Accounts" xfId="29792"/>
    <cellStyle name="Accent5 4 2 3" xfId="11175"/>
    <cellStyle name="Accent5 4 2 3 2" xfId="11176"/>
    <cellStyle name="Accent5 4 2 3 2 2" xfId="11177"/>
    <cellStyle name="Accent5 4 2 3 2_Rate Case Accrual Accounts" xfId="29793"/>
    <cellStyle name="Accent5 4 2 3 3" xfId="43002"/>
    <cellStyle name="Accent5 4 2 3_Rate Case Accrual Accounts" xfId="29794"/>
    <cellStyle name="Accent5 4 2 4" xfId="11178"/>
    <cellStyle name="Accent5 4 2 4 2" xfId="11179"/>
    <cellStyle name="Accent5 4 2 4_Rate Case Accrual Accounts" xfId="29795"/>
    <cellStyle name="Accent5 4 2 5" xfId="43003"/>
    <cellStyle name="Accent5 4 2_Rate Case Accrual Accounts" xfId="29796"/>
    <cellStyle name="Accent5 4 3" xfId="11180"/>
    <cellStyle name="Accent5 4 3 2" xfId="11181"/>
    <cellStyle name="Accent5 4 3 2 2" xfId="11182"/>
    <cellStyle name="Accent5 4 3 2_Rate Case Accrual Accounts" xfId="29797"/>
    <cellStyle name="Accent5 4 3 3" xfId="43004"/>
    <cellStyle name="Accent5 4 3_Rate Case Accrual Accounts" xfId="29798"/>
    <cellStyle name="Accent5 4 4" xfId="11183"/>
    <cellStyle name="Accent5 4 4 2" xfId="11184"/>
    <cellStyle name="Accent5 4 4_Rate Case Accrual Accounts" xfId="29799"/>
    <cellStyle name="Accent5 4 5" xfId="43005"/>
    <cellStyle name="Accent5 4_Rate Case Accrual Accounts" xfId="29800"/>
    <cellStyle name="Accent5 5" xfId="11185"/>
    <cellStyle name="Accent5 5 2" xfId="11186"/>
    <cellStyle name="Accent5 5 2 2" xfId="11187"/>
    <cellStyle name="Accent5 5 2 2 2" xfId="11188"/>
    <cellStyle name="Accent5 5 2 2_Rate Case Accrual Accounts" xfId="29801"/>
    <cellStyle name="Accent5 5 2 3" xfId="43006"/>
    <cellStyle name="Accent5 5 2_Rate Case Accrual Accounts" xfId="29802"/>
    <cellStyle name="Accent5 5 3" xfId="11189"/>
    <cellStyle name="Accent5 5 3 2" xfId="11190"/>
    <cellStyle name="Accent5 5 3 2 2" xfId="11191"/>
    <cellStyle name="Accent5 5 3 2_Rate Case Accrual Accounts" xfId="29803"/>
    <cellStyle name="Accent5 5 3 3" xfId="43007"/>
    <cellStyle name="Accent5 5 3_Rate Case Accrual Accounts" xfId="29804"/>
    <cellStyle name="Accent5 5 4" xfId="11192"/>
    <cellStyle name="Accent5 5 4 2" xfId="11193"/>
    <cellStyle name="Accent5 5 4_Rate Case Accrual Accounts" xfId="29805"/>
    <cellStyle name="Accent5 5 5" xfId="43008"/>
    <cellStyle name="Accent5 5_Rate Case Accrual Accounts" xfId="29806"/>
    <cellStyle name="Accent5 6" xfId="11194"/>
    <cellStyle name="Accent5 6 2" xfId="11195"/>
    <cellStyle name="Accent5 6 2 2" xfId="11196"/>
    <cellStyle name="Accent5 6 2 2 2" xfId="11197"/>
    <cellStyle name="Accent5 6 2 2_Rate Case Accrual Accounts" xfId="29807"/>
    <cellStyle name="Accent5 6 2 3" xfId="43009"/>
    <cellStyle name="Accent5 6 2_Rate Case Accrual Accounts" xfId="29808"/>
    <cellStyle name="Accent5 6 3" xfId="11198"/>
    <cellStyle name="Accent5 6 3 2" xfId="11199"/>
    <cellStyle name="Accent5 6 3 2 2" xfId="11200"/>
    <cellStyle name="Accent5 6 3 2_Rate Case Accrual Accounts" xfId="29809"/>
    <cellStyle name="Accent5 6 3 3" xfId="43010"/>
    <cellStyle name="Accent5 6 3_Rate Case Accrual Accounts" xfId="29810"/>
    <cellStyle name="Accent5 6 4" xfId="11201"/>
    <cellStyle name="Accent5 6 4 2" xfId="11202"/>
    <cellStyle name="Accent5 6 4_Rate Case Accrual Accounts" xfId="29811"/>
    <cellStyle name="Accent5 6 5" xfId="43011"/>
    <cellStyle name="Accent5 6_Rate Case Accrual Accounts" xfId="29812"/>
    <cellStyle name="Accent5 7" xfId="11203"/>
    <cellStyle name="Accent5 7 2" xfId="11204"/>
    <cellStyle name="Accent5 7 2 2" xfId="11205"/>
    <cellStyle name="Accent5 7 2 2 2" xfId="11206"/>
    <cellStyle name="Accent5 7 2 2_Rate Case Accrual Accounts" xfId="29813"/>
    <cellStyle name="Accent5 7 2 3" xfId="43012"/>
    <cellStyle name="Accent5 7 2_Rate Case Accrual Accounts" xfId="29814"/>
    <cellStyle name="Accent5 7 3" xfId="11207"/>
    <cellStyle name="Accent5 7 3 2" xfId="11208"/>
    <cellStyle name="Accent5 7 3 2 2" xfId="11209"/>
    <cellStyle name="Accent5 7 3 2_Rate Case Accrual Accounts" xfId="29815"/>
    <cellStyle name="Accent5 7 3 3" xfId="43013"/>
    <cellStyle name="Accent5 7 3_Rate Case Accrual Accounts" xfId="29816"/>
    <cellStyle name="Accent5 7 4" xfId="11210"/>
    <cellStyle name="Accent5 7 4 2" xfId="11211"/>
    <cellStyle name="Accent5 7 4_Rate Case Accrual Accounts" xfId="29817"/>
    <cellStyle name="Accent5 7 5" xfId="43014"/>
    <cellStyle name="Accent5 7_Rate Case Accrual Accounts" xfId="29818"/>
    <cellStyle name="Accent5 8" xfId="11212"/>
    <cellStyle name="Accent5 8 2" xfId="11213"/>
    <cellStyle name="Accent5 8 2 2" xfId="11214"/>
    <cellStyle name="Accent5 8 2 2 2" xfId="11215"/>
    <cellStyle name="Accent5 8 2 2_Rate Case Accrual Accounts" xfId="29819"/>
    <cellStyle name="Accent5 8 2 3" xfId="43015"/>
    <cellStyle name="Accent5 8 2_Rate Case Accrual Accounts" xfId="29820"/>
    <cellStyle name="Accent5 8 3" xfId="11216"/>
    <cellStyle name="Accent5 8 3 2" xfId="11217"/>
    <cellStyle name="Accent5 8 3 2 2" xfId="11218"/>
    <cellStyle name="Accent5 8 3 2_Rate Case Accrual Accounts" xfId="29821"/>
    <cellStyle name="Accent5 8 3 3" xfId="43016"/>
    <cellStyle name="Accent5 8 3_Rate Case Accrual Accounts" xfId="29822"/>
    <cellStyle name="Accent5 8 4" xfId="11219"/>
    <cellStyle name="Accent5 8 4 2" xfId="11220"/>
    <cellStyle name="Accent5 8 4_Rate Case Accrual Accounts" xfId="29823"/>
    <cellStyle name="Accent5 8 5" xfId="43017"/>
    <cellStyle name="Accent5 8_Rate Case Accrual Accounts" xfId="29824"/>
    <cellStyle name="Accent5 9" xfId="11221"/>
    <cellStyle name="Accent5 9 2" xfId="11222"/>
    <cellStyle name="Accent5 9 2 2" xfId="11223"/>
    <cellStyle name="Accent5 9 2 2 2" xfId="11224"/>
    <cellStyle name="Accent5 9 2 2_Rate Case Accrual Accounts" xfId="29825"/>
    <cellStyle name="Accent5 9 2 3" xfId="43018"/>
    <cellStyle name="Accent5 9 2_Rate Case Accrual Accounts" xfId="29826"/>
    <cellStyle name="Accent5 9 3" xfId="11225"/>
    <cellStyle name="Accent5 9 3 2" xfId="11226"/>
    <cellStyle name="Accent5 9 3 2 2" xfId="11227"/>
    <cellStyle name="Accent5 9 3 2_Rate Case Accrual Accounts" xfId="29827"/>
    <cellStyle name="Accent5 9 3 3" xfId="43019"/>
    <cellStyle name="Accent5 9 3_Rate Case Accrual Accounts" xfId="29828"/>
    <cellStyle name="Accent5 9 4" xfId="11228"/>
    <cellStyle name="Accent5 9 4 2" xfId="11229"/>
    <cellStyle name="Accent5 9 4_Rate Case Accrual Accounts" xfId="29829"/>
    <cellStyle name="Accent5 9 5" xfId="43020"/>
    <cellStyle name="Accent5 9_Rate Case Accrual Accounts" xfId="29830"/>
    <cellStyle name="Accent6" xfId="49540" builtinId="49" customBuiltin="1"/>
    <cellStyle name="Accent6 10" xfId="11230"/>
    <cellStyle name="Accent6 10 2" xfId="11231"/>
    <cellStyle name="Accent6 10 2 2" xfId="11232"/>
    <cellStyle name="Accent6 10 2 2 2" xfId="11233"/>
    <cellStyle name="Accent6 10 2 2_Rate Case Accrual Accounts" xfId="29831"/>
    <cellStyle name="Accent6 10 2 3" xfId="43021"/>
    <cellStyle name="Accent6 10 2_Rate Case Accrual Accounts" xfId="29832"/>
    <cellStyle name="Accent6 10 3" xfId="11234"/>
    <cellStyle name="Accent6 10 3 2" xfId="11235"/>
    <cellStyle name="Accent6 10 3 2 2" xfId="11236"/>
    <cellStyle name="Accent6 10 3 2_Rate Case Accrual Accounts" xfId="29833"/>
    <cellStyle name="Accent6 10 3 3" xfId="43022"/>
    <cellStyle name="Accent6 10 3_Rate Case Accrual Accounts" xfId="29834"/>
    <cellStyle name="Accent6 10 4" xfId="11237"/>
    <cellStyle name="Accent6 10 4 2" xfId="11238"/>
    <cellStyle name="Accent6 10 4_Rate Case Accrual Accounts" xfId="29835"/>
    <cellStyle name="Accent6 10 5" xfId="43023"/>
    <cellStyle name="Accent6 10_Rate Case Accrual Accounts" xfId="29836"/>
    <cellStyle name="Accent6 11" xfId="11239"/>
    <cellStyle name="Accent6 11 2" xfId="11240"/>
    <cellStyle name="Accent6 11 2 2" xfId="11241"/>
    <cellStyle name="Accent6 11 2 2 2" xfId="11242"/>
    <cellStyle name="Accent6 11 2 2_Rate Case Accrual Accounts" xfId="29837"/>
    <cellStyle name="Accent6 11 2 3" xfId="43024"/>
    <cellStyle name="Accent6 11 2_Rate Case Accrual Accounts" xfId="29838"/>
    <cellStyle name="Accent6 11 3" xfId="11243"/>
    <cellStyle name="Accent6 11 3 2" xfId="11244"/>
    <cellStyle name="Accent6 11 3 2 2" xfId="11245"/>
    <cellStyle name="Accent6 11 3 2_Rate Case Accrual Accounts" xfId="29839"/>
    <cellStyle name="Accent6 11 3 3" xfId="43025"/>
    <cellStyle name="Accent6 11 3_Rate Case Accrual Accounts" xfId="29840"/>
    <cellStyle name="Accent6 11 4" xfId="11246"/>
    <cellStyle name="Accent6 11 4 2" xfId="11247"/>
    <cellStyle name="Accent6 11 4_Rate Case Accrual Accounts" xfId="29841"/>
    <cellStyle name="Accent6 11 5" xfId="43026"/>
    <cellStyle name="Accent6 11_Rate Case Accrual Accounts" xfId="29842"/>
    <cellStyle name="Accent6 12" xfId="11248"/>
    <cellStyle name="Accent6 12 2" xfId="11249"/>
    <cellStyle name="Accent6 12 2 2" xfId="11250"/>
    <cellStyle name="Accent6 12 2 2 2" xfId="11251"/>
    <cellStyle name="Accent6 12 2 2_Rate Case Accrual Accounts" xfId="29843"/>
    <cellStyle name="Accent6 12 2 3" xfId="43027"/>
    <cellStyle name="Accent6 12 2_Rate Case Accrual Accounts" xfId="29844"/>
    <cellStyle name="Accent6 12 3" xfId="11252"/>
    <cellStyle name="Accent6 12 3 2" xfId="11253"/>
    <cellStyle name="Accent6 12 3 2 2" xfId="11254"/>
    <cellStyle name="Accent6 12 3 2_Rate Case Accrual Accounts" xfId="29845"/>
    <cellStyle name="Accent6 12 3 3" xfId="43028"/>
    <cellStyle name="Accent6 12 3_Rate Case Accrual Accounts" xfId="29846"/>
    <cellStyle name="Accent6 12 4" xfId="11255"/>
    <cellStyle name="Accent6 12 4 2" xfId="11256"/>
    <cellStyle name="Accent6 12 4_Rate Case Accrual Accounts" xfId="29847"/>
    <cellStyle name="Accent6 12 5" xfId="43029"/>
    <cellStyle name="Accent6 12_Rate Case Accrual Accounts" xfId="29848"/>
    <cellStyle name="Accent6 13" xfId="11257"/>
    <cellStyle name="Accent6 13 2" xfId="11258"/>
    <cellStyle name="Accent6 13 2 2" xfId="11259"/>
    <cellStyle name="Accent6 13 2 2 2" xfId="11260"/>
    <cellStyle name="Accent6 13 2 2_Rate Case Accrual Accounts" xfId="29849"/>
    <cellStyle name="Accent6 13 2 3" xfId="43030"/>
    <cellStyle name="Accent6 13 2_Rate Case Accrual Accounts" xfId="29850"/>
    <cellStyle name="Accent6 13 3" xfId="11261"/>
    <cellStyle name="Accent6 13 3 2" xfId="11262"/>
    <cellStyle name="Accent6 13 3 2 2" xfId="11263"/>
    <cellStyle name="Accent6 13 3 2_Rate Case Accrual Accounts" xfId="29851"/>
    <cellStyle name="Accent6 13 3 3" xfId="43031"/>
    <cellStyle name="Accent6 13 3_Rate Case Accrual Accounts" xfId="29852"/>
    <cellStyle name="Accent6 13 4" xfId="11264"/>
    <cellStyle name="Accent6 13 4 2" xfId="11265"/>
    <cellStyle name="Accent6 13 4_Rate Case Accrual Accounts" xfId="29853"/>
    <cellStyle name="Accent6 13 5" xfId="43032"/>
    <cellStyle name="Accent6 13_Rate Case Accrual Accounts" xfId="29854"/>
    <cellStyle name="Accent6 14" xfId="11266"/>
    <cellStyle name="Accent6 14 2" xfId="11267"/>
    <cellStyle name="Accent6 14 2 2" xfId="11268"/>
    <cellStyle name="Accent6 14 2 2 2" xfId="11269"/>
    <cellStyle name="Accent6 14 2 2_Rate Case Accrual Accounts" xfId="29855"/>
    <cellStyle name="Accent6 14 2 3" xfId="43033"/>
    <cellStyle name="Accent6 14 2_Rate Case Accrual Accounts" xfId="29856"/>
    <cellStyle name="Accent6 14 3" xfId="11270"/>
    <cellStyle name="Accent6 14 3 2" xfId="11271"/>
    <cellStyle name="Accent6 14 3 2 2" xfId="11272"/>
    <cellStyle name="Accent6 14 3 2_Rate Case Accrual Accounts" xfId="29857"/>
    <cellStyle name="Accent6 14 3 3" xfId="43034"/>
    <cellStyle name="Accent6 14 3_Rate Case Accrual Accounts" xfId="29858"/>
    <cellStyle name="Accent6 14 4" xfId="11273"/>
    <cellStyle name="Accent6 14 4 2" xfId="11274"/>
    <cellStyle name="Accent6 14 4_Rate Case Accrual Accounts" xfId="29859"/>
    <cellStyle name="Accent6 14 5" xfId="43035"/>
    <cellStyle name="Accent6 14_Rate Case Accrual Accounts" xfId="29860"/>
    <cellStyle name="Accent6 15" xfId="11275"/>
    <cellStyle name="Accent6 15 2" xfId="11276"/>
    <cellStyle name="Accent6 15 2 2" xfId="11277"/>
    <cellStyle name="Accent6 15 2 2 2" xfId="11278"/>
    <cellStyle name="Accent6 15 2 2_Rate Case Accrual Accounts" xfId="29861"/>
    <cellStyle name="Accent6 15 2 3" xfId="43036"/>
    <cellStyle name="Accent6 15 2_Rate Case Accrual Accounts" xfId="29862"/>
    <cellStyle name="Accent6 15 3" xfId="11279"/>
    <cellStyle name="Accent6 15 3 2" xfId="11280"/>
    <cellStyle name="Accent6 15 3 2 2" xfId="11281"/>
    <cellStyle name="Accent6 15 3 2_Rate Case Accrual Accounts" xfId="29863"/>
    <cellStyle name="Accent6 15 3 3" xfId="43037"/>
    <cellStyle name="Accent6 15 3_Rate Case Accrual Accounts" xfId="29864"/>
    <cellStyle name="Accent6 15 4" xfId="11282"/>
    <cellStyle name="Accent6 15 4 2" xfId="11283"/>
    <cellStyle name="Accent6 15 4_Rate Case Accrual Accounts" xfId="29865"/>
    <cellStyle name="Accent6 15 5" xfId="43038"/>
    <cellStyle name="Accent6 15_Rate Case Accrual Accounts" xfId="29866"/>
    <cellStyle name="Accent6 16" xfId="11284"/>
    <cellStyle name="Accent6 16 2" xfId="11285"/>
    <cellStyle name="Accent6 16 2 2" xfId="11286"/>
    <cellStyle name="Accent6 16 2 2 2" xfId="11287"/>
    <cellStyle name="Accent6 16 2 2_Rate Case Accrual Accounts" xfId="29867"/>
    <cellStyle name="Accent6 16 2 3" xfId="43039"/>
    <cellStyle name="Accent6 16 2_Rate Case Accrual Accounts" xfId="29868"/>
    <cellStyle name="Accent6 16 3" xfId="11288"/>
    <cellStyle name="Accent6 16 3 2" xfId="11289"/>
    <cellStyle name="Accent6 16 3 2 2" xfId="11290"/>
    <cellStyle name="Accent6 16 3 2_Rate Case Accrual Accounts" xfId="29869"/>
    <cellStyle name="Accent6 16 3 3" xfId="43040"/>
    <cellStyle name="Accent6 16 3_Rate Case Accrual Accounts" xfId="29870"/>
    <cellStyle name="Accent6 16 4" xfId="11291"/>
    <cellStyle name="Accent6 16 4 2" xfId="11292"/>
    <cellStyle name="Accent6 16 4_Rate Case Accrual Accounts" xfId="29871"/>
    <cellStyle name="Accent6 16 5" xfId="43041"/>
    <cellStyle name="Accent6 16_Rate Case Accrual Accounts" xfId="29872"/>
    <cellStyle name="Accent6 17" xfId="11293"/>
    <cellStyle name="Accent6 17 2" xfId="11294"/>
    <cellStyle name="Accent6 17 2 2" xfId="11295"/>
    <cellStyle name="Accent6 17 2 2 2" xfId="11296"/>
    <cellStyle name="Accent6 17 2 2_Rate Case Accrual Accounts" xfId="29873"/>
    <cellStyle name="Accent6 17 2 3" xfId="43042"/>
    <cellStyle name="Accent6 17 2_Rate Case Accrual Accounts" xfId="29874"/>
    <cellStyle name="Accent6 17 3" xfId="11297"/>
    <cellStyle name="Accent6 17 3 2" xfId="11298"/>
    <cellStyle name="Accent6 17 3 2 2" xfId="11299"/>
    <cellStyle name="Accent6 17 3 2_Rate Case Accrual Accounts" xfId="29875"/>
    <cellStyle name="Accent6 17 3 3" xfId="43043"/>
    <cellStyle name="Accent6 17 3_Rate Case Accrual Accounts" xfId="29876"/>
    <cellStyle name="Accent6 17 4" xfId="11300"/>
    <cellStyle name="Accent6 17 4 2" xfId="11301"/>
    <cellStyle name="Accent6 17 4_Rate Case Accrual Accounts" xfId="29877"/>
    <cellStyle name="Accent6 17 5" xfId="43044"/>
    <cellStyle name="Accent6 17_Rate Case Accrual Accounts" xfId="29878"/>
    <cellStyle name="Accent6 18" xfId="11302"/>
    <cellStyle name="Accent6 18 2" xfId="11303"/>
    <cellStyle name="Accent6 18 2 2" xfId="11304"/>
    <cellStyle name="Accent6 18 2 2 2" xfId="11305"/>
    <cellStyle name="Accent6 18 2 2_Rate Case Accrual Accounts" xfId="29879"/>
    <cellStyle name="Accent6 18 2 3" xfId="43045"/>
    <cellStyle name="Accent6 18 2_Rate Case Accrual Accounts" xfId="29880"/>
    <cellStyle name="Accent6 18 3" xfId="11306"/>
    <cellStyle name="Accent6 18 3 2" xfId="11307"/>
    <cellStyle name="Accent6 18 3 2 2" xfId="11308"/>
    <cellStyle name="Accent6 18 3 2_Rate Case Accrual Accounts" xfId="29881"/>
    <cellStyle name="Accent6 18 3 3" xfId="43046"/>
    <cellStyle name="Accent6 18 3_Rate Case Accrual Accounts" xfId="29882"/>
    <cellStyle name="Accent6 18 4" xfId="11309"/>
    <cellStyle name="Accent6 18 4 2" xfId="11310"/>
    <cellStyle name="Accent6 18 4_Rate Case Accrual Accounts" xfId="29883"/>
    <cellStyle name="Accent6 18 5" xfId="43047"/>
    <cellStyle name="Accent6 18_Rate Case Accrual Accounts" xfId="29884"/>
    <cellStyle name="Accent6 19" xfId="11311"/>
    <cellStyle name="Accent6 19 2" xfId="11312"/>
    <cellStyle name="Accent6 19 2 2" xfId="11313"/>
    <cellStyle name="Accent6 19 2 2 2" xfId="11314"/>
    <cellStyle name="Accent6 19 2 2_Rate Case Accrual Accounts" xfId="29885"/>
    <cellStyle name="Accent6 19 2 3" xfId="43048"/>
    <cellStyle name="Accent6 19 2_Rate Case Accrual Accounts" xfId="29886"/>
    <cellStyle name="Accent6 19 3" xfId="11315"/>
    <cellStyle name="Accent6 19 3 2" xfId="11316"/>
    <cellStyle name="Accent6 19 3 2 2" xfId="11317"/>
    <cellStyle name="Accent6 19 3 2_Rate Case Accrual Accounts" xfId="29887"/>
    <cellStyle name="Accent6 19 3 3" xfId="43049"/>
    <cellStyle name="Accent6 19 3_Rate Case Accrual Accounts" xfId="29888"/>
    <cellStyle name="Accent6 19 4" xfId="11318"/>
    <cellStyle name="Accent6 19 4 2" xfId="11319"/>
    <cellStyle name="Accent6 19 4_Rate Case Accrual Accounts" xfId="29889"/>
    <cellStyle name="Accent6 19 5" xfId="43050"/>
    <cellStyle name="Accent6 19_Rate Case Accrual Accounts" xfId="29890"/>
    <cellStyle name="Accent6 2" xfId="49"/>
    <cellStyle name="Accent6 2 2" xfId="598"/>
    <cellStyle name="Accent6 2 2 10" xfId="49371"/>
    <cellStyle name="Accent6 2 2 2" xfId="11320"/>
    <cellStyle name="Accent6 2 2 2 2" xfId="11321"/>
    <cellStyle name="Accent6 2 2 2 2 2" xfId="11322"/>
    <cellStyle name="Accent6 2 2 2 2_Rate Case Accrual Accounts" xfId="29891"/>
    <cellStyle name="Accent6 2 2 2 3" xfId="43051"/>
    <cellStyle name="Accent6 2 2 2_Rate Case Accrual Accounts" xfId="29892"/>
    <cellStyle name="Accent6 2 2 3" xfId="11323"/>
    <cellStyle name="Accent6 2 2 3 2" xfId="11324"/>
    <cellStyle name="Accent6 2 2 3 2 2" xfId="11325"/>
    <cellStyle name="Accent6 2 2 3 2_Rate Case Accrual Accounts" xfId="29893"/>
    <cellStyle name="Accent6 2 2 3 3" xfId="43052"/>
    <cellStyle name="Accent6 2 2 3_Rate Case Accrual Accounts" xfId="29894"/>
    <cellStyle name="Accent6 2 2 4" xfId="11326"/>
    <cellStyle name="Accent6 2 2 4 2" xfId="11327"/>
    <cellStyle name="Accent6 2 2 4 2 2" xfId="11328"/>
    <cellStyle name="Accent6 2 2 4 2_Rate Case Accrual Accounts" xfId="29895"/>
    <cellStyle name="Accent6 2 2 4 3" xfId="43053"/>
    <cellStyle name="Accent6 2 2 4_Rate Case Accrual Accounts" xfId="29896"/>
    <cellStyle name="Accent6 2 2 5" xfId="11329"/>
    <cellStyle name="Accent6 2 2 5 2" xfId="11330"/>
    <cellStyle name="Accent6 2 2 5_Rate Case Accrual Accounts" xfId="29897"/>
    <cellStyle name="Accent6 2 2 6" xfId="43054"/>
    <cellStyle name="Accent6 2 2 7" xfId="49310"/>
    <cellStyle name="Accent6 2 2 8" xfId="49349"/>
    <cellStyle name="Accent6 2 2 9" xfId="49285"/>
    <cellStyle name="Accent6 2 2_Basis Info" xfId="11331"/>
    <cellStyle name="Accent6 2 3" xfId="449"/>
    <cellStyle name="Accent6 2 3 2" xfId="11332"/>
    <cellStyle name="Accent6 2 3 2 2" xfId="11333"/>
    <cellStyle name="Accent6 2 3 2 2 2" xfId="11334"/>
    <cellStyle name="Accent6 2 3 2 2_Rate Case Accrual Accounts" xfId="29898"/>
    <cellStyle name="Accent6 2 3 2 3" xfId="43055"/>
    <cellStyle name="Accent6 2 3 2_Rate Case Accrual Accounts" xfId="29899"/>
    <cellStyle name="Accent6 2 3 3" xfId="11335"/>
    <cellStyle name="Accent6 2 3 3 2" xfId="11336"/>
    <cellStyle name="Accent6 2 3 3 2 2" xfId="11337"/>
    <cellStyle name="Accent6 2 3 3 2_Rate Case Accrual Accounts" xfId="29900"/>
    <cellStyle name="Accent6 2 3 3 3" xfId="43056"/>
    <cellStyle name="Accent6 2 3 3_Rate Case Accrual Accounts" xfId="29901"/>
    <cellStyle name="Accent6 2 3 4" xfId="11338"/>
    <cellStyle name="Accent6 2 3 4 2" xfId="11339"/>
    <cellStyle name="Accent6 2 3 4 2 2" xfId="11340"/>
    <cellStyle name="Accent6 2 3 4 2_Rate Case Accrual Accounts" xfId="29902"/>
    <cellStyle name="Accent6 2 3 4 3" xfId="43057"/>
    <cellStyle name="Accent6 2 3 4_Rate Case Accrual Accounts" xfId="29903"/>
    <cellStyle name="Accent6 2 3 5" xfId="11341"/>
    <cellStyle name="Accent6 2 3 5 2" xfId="11342"/>
    <cellStyle name="Accent6 2 3 5_Rate Case Accrual Accounts" xfId="29904"/>
    <cellStyle name="Accent6 2 3 6" xfId="11343"/>
    <cellStyle name="Accent6 2 3 6 2" xfId="11344"/>
    <cellStyle name="Accent6 2 3 6_Rate Case Accrual Accounts" xfId="29905"/>
    <cellStyle name="Accent6 2 3_Basis Info" xfId="11345"/>
    <cellStyle name="Accent6 2 4" xfId="11346"/>
    <cellStyle name="Accent6 2 4 2" xfId="11347"/>
    <cellStyle name="Accent6 2 4 2 2" xfId="11348"/>
    <cellStyle name="Accent6 2 4 2_Rate Case Accrual Accounts" xfId="29906"/>
    <cellStyle name="Accent6 2 4 3" xfId="43058"/>
    <cellStyle name="Accent6 2 4_Rate Case Accrual Accounts" xfId="29907"/>
    <cellStyle name="Accent6 2 5" xfId="11349"/>
    <cellStyle name="Accent6 2 5 2" xfId="11350"/>
    <cellStyle name="Accent6 2 5_Rate Case Accrual Accounts" xfId="29908"/>
    <cellStyle name="Accent6 2 6" xfId="11351"/>
    <cellStyle name="Accent6 2 6 2" xfId="43059"/>
    <cellStyle name="Accent6 2 7" xfId="11352"/>
    <cellStyle name="Accent6 2 7 2" xfId="43060"/>
    <cellStyle name="Accent6 2 8" xfId="43061"/>
    <cellStyle name="Accent6 2_10-1 BS" xfId="11353"/>
    <cellStyle name="Accent6 20" xfId="11354"/>
    <cellStyle name="Accent6 20 2" xfId="11355"/>
    <cellStyle name="Accent6 20 2 2" xfId="11356"/>
    <cellStyle name="Accent6 20 2 2 2" xfId="11357"/>
    <cellStyle name="Accent6 20 2 2_Rate Case Accrual Accounts" xfId="29909"/>
    <cellStyle name="Accent6 20 2 3" xfId="43062"/>
    <cellStyle name="Accent6 20 2_Rate Case Accrual Accounts" xfId="29910"/>
    <cellStyle name="Accent6 20 3" xfId="11358"/>
    <cellStyle name="Accent6 20 3 2" xfId="11359"/>
    <cellStyle name="Accent6 20 3 2 2" xfId="11360"/>
    <cellStyle name="Accent6 20 3 2_Rate Case Accrual Accounts" xfId="29911"/>
    <cellStyle name="Accent6 20 3 3" xfId="43063"/>
    <cellStyle name="Accent6 20 3_Rate Case Accrual Accounts" xfId="29912"/>
    <cellStyle name="Accent6 20 4" xfId="11361"/>
    <cellStyle name="Accent6 20 4 2" xfId="11362"/>
    <cellStyle name="Accent6 20 4_Rate Case Accrual Accounts" xfId="29913"/>
    <cellStyle name="Accent6 20 5" xfId="43064"/>
    <cellStyle name="Accent6 20_Rate Case Accrual Accounts" xfId="29914"/>
    <cellStyle name="Accent6 21" xfId="11363"/>
    <cellStyle name="Accent6 21 2" xfId="11364"/>
    <cellStyle name="Accent6 21 2 2" xfId="11365"/>
    <cellStyle name="Accent6 21 2 2 2" xfId="11366"/>
    <cellStyle name="Accent6 21 2 2_Rate Case Accrual Accounts" xfId="29915"/>
    <cellStyle name="Accent6 21 2 3" xfId="43065"/>
    <cellStyle name="Accent6 21 2_Rate Case Accrual Accounts" xfId="29916"/>
    <cellStyle name="Accent6 21 3" xfId="11367"/>
    <cellStyle name="Accent6 21 3 2" xfId="11368"/>
    <cellStyle name="Accent6 21 3 2 2" xfId="11369"/>
    <cellStyle name="Accent6 21 3 2_Rate Case Accrual Accounts" xfId="29917"/>
    <cellStyle name="Accent6 21 3 3" xfId="43066"/>
    <cellStyle name="Accent6 21 3_Rate Case Accrual Accounts" xfId="29918"/>
    <cellStyle name="Accent6 21 4" xfId="11370"/>
    <cellStyle name="Accent6 21 4 2" xfId="11371"/>
    <cellStyle name="Accent6 21 4_Rate Case Accrual Accounts" xfId="29919"/>
    <cellStyle name="Accent6 21 5" xfId="43067"/>
    <cellStyle name="Accent6 21_Rate Case Accrual Accounts" xfId="29920"/>
    <cellStyle name="Accent6 22" xfId="11372"/>
    <cellStyle name="Accent6 22 2" xfId="11373"/>
    <cellStyle name="Accent6 22 2 2" xfId="11374"/>
    <cellStyle name="Accent6 22 2 2 2" xfId="11375"/>
    <cellStyle name="Accent6 22 2 2_Rate Case Accrual Accounts" xfId="29921"/>
    <cellStyle name="Accent6 22 2 3" xfId="43068"/>
    <cellStyle name="Accent6 22 2_Rate Case Accrual Accounts" xfId="29922"/>
    <cellStyle name="Accent6 22 3" xfId="11376"/>
    <cellStyle name="Accent6 22 3 2" xfId="11377"/>
    <cellStyle name="Accent6 22 3 2 2" xfId="11378"/>
    <cellStyle name="Accent6 22 3 2_Rate Case Accrual Accounts" xfId="29923"/>
    <cellStyle name="Accent6 22 3 3" xfId="43069"/>
    <cellStyle name="Accent6 22 3_Rate Case Accrual Accounts" xfId="29924"/>
    <cellStyle name="Accent6 22 4" xfId="11379"/>
    <cellStyle name="Accent6 22 4 2" xfId="11380"/>
    <cellStyle name="Accent6 22 4_Rate Case Accrual Accounts" xfId="29925"/>
    <cellStyle name="Accent6 22 5" xfId="43070"/>
    <cellStyle name="Accent6 22_Rate Case Accrual Accounts" xfId="29926"/>
    <cellStyle name="Accent6 23" xfId="11381"/>
    <cellStyle name="Accent6 23 2" xfId="11382"/>
    <cellStyle name="Accent6 23 2 2" xfId="11383"/>
    <cellStyle name="Accent6 23 2 2 2" xfId="11384"/>
    <cellStyle name="Accent6 23 2 2_Rate Case Accrual Accounts" xfId="29927"/>
    <cellStyle name="Accent6 23 2 3" xfId="43071"/>
    <cellStyle name="Accent6 23 2_Rate Case Accrual Accounts" xfId="29928"/>
    <cellStyle name="Accent6 23 3" xfId="11385"/>
    <cellStyle name="Accent6 23 3 2" xfId="11386"/>
    <cellStyle name="Accent6 23 3 2 2" xfId="11387"/>
    <cellStyle name="Accent6 23 3 2_Rate Case Accrual Accounts" xfId="29929"/>
    <cellStyle name="Accent6 23 3 3" xfId="43072"/>
    <cellStyle name="Accent6 23 3_Rate Case Accrual Accounts" xfId="29930"/>
    <cellStyle name="Accent6 23 4" xfId="11388"/>
    <cellStyle name="Accent6 23 4 2" xfId="11389"/>
    <cellStyle name="Accent6 23 4 2 2" xfId="11390"/>
    <cellStyle name="Accent6 23 4 2_Rate Case Accrual Accounts" xfId="29931"/>
    <cellStyle name="Accent6 23 4 3" xfId="43073"/>
    <cellStyle name="Accent6 23 4_Rate Case Accrual Accounts" xfId="29932"/>
    <cellStyle name="Accent6 23 5" xfId="11391"/>
    <cellStyle name="Accent6 23 5 2" xfId="11392"/>
    <cellStyle name="Accent6 23 5_Rate Case Accrual Accounts" xfId="29933"/>
    <cellStyle name="Accent6 23 6" xfId="43074"/>
    <cellStyle name="Accent6 23_Rate Case Accrual Accounts" xfId="29934"/>
    <cellStyle name="Accent6 24" xfId="11393"/>
    <cellStyle name="Accent6 24 2" xfId="11394"/>
    <cellStyle name="Accent6 24 2 2" xfId="11395"/>
    <cellStyle name="Accent6 24 2 2 2" xfId="11396"/>
    <cellStyle name="Accent6 24 2 2 2 2" xfId="11397"/>
    <cellStyle name="Accent6 24 2 2 2_Rate Case Accrual Accounts" xfId="29935"/>
    <cellStyle name="Accent6 24 2 2 3" xfId="43075"/>
    <cellStyle name="Accent6 24 2 2_Rate Case Accrual Accounts" xfId="29936"/>
    <cellStyle name="Accent6 24 2 3" xfId="11398"/>
    <cellStyle name="Accent6 24 2 3 2" xfId="11399"/>
    <cellStyle name="Accent6 24 2 3_Rate Case Accrual Accounts" xfId="29937"/>
    <cellStyle name="Accent6 24 2 4" xfId="11400"/>
    <cellStyle name="Accent6 24 2 4 2" xfId="43076"/>
    <cellStyle name="Accent6 24 2 5" xfId="43077"/>
    <cellStyle name="Accent6 24 2_Rate Case Accrual Accounts" xfId="29938"/>
    <cellStyle name="Accent6 24 3" xfId="11401"/>
    <cellStyle name="Accent6 24 3 2" xfId="11402"/>
    <cellStyle name="Accent6 24 3 2 2" xfId="11403"/>
    <cellStyle name="Accent6 24 3 2_Rate Case Accrual Accounts" xfId="29939"/>
    <cellStyle name="Accent6 24 3 3" xfId="43078"/>
    <cellStyle name="Accent6 24 3_Rate Case Accrual Accounts" xfId="29940"/>
    <cellStyle name="Accent6 24 4" xfId="11404"/>
    <cellStyle name="Accent6 24 4 2" xfId="11405"/>
    <cellStyle name="Accent6 24 4_Rate Case Accrual Accounts" xfId="29941"/>
    <cellStyle name="Accent6 24 5" xfId="11406"/>
    <cellStyle name="Accent6 24 5 2" xfId="11407"/>
    <cellStyle name="Accent6 24 5_Rate Case Accrual Accounts" xfId="29942"/>
    <cellStyle name="Accent6 24 6" xfId="43079"/>
    <cellStyle name="Accent6 24_Basis Detail" xfId="11408"/>
    <cellStyle name="Accent6 25" xfId="11409"/>
    <cellStyle name="Accent6 25 2" xfId="11410"/>
    <cellStyle name="Accent6 25 2 2" xfId="11411"/>
    <cellStyle name="Accent6 25 2 2 2" xfId="11412"/>
    <cellStyle name="Accent6 25 2 2_Rate Case Accrual Accounts" xfId="29943"/>
    <cellStyle name="Accent6 25 2 3" xfId="43080"/>
    <cellStyle name="Accent6 25 2_Rate Case Accrual Accounts" xfId="29944"/>
    <cellStyle name="Accent6 25 3" xfId="11413"/>
    <cellStyle name="Accent6 25 3 2" xfId="11414"/>
    <cellStyle name="Accent6 25 3 2 2" xfId="11415"/>
    <cellStyle name="Accent6 25 3 2_Rate Case Accrual Accounts" xfId="29945"/>
    <cellStyle name="Accent6 25 3 3" xfId="43081"/>
    <cellStyle name="Accent6 25 3_Rate Case Accrual Accounts" xfId="29946"/>
    <cellStyle name="Accent6 25 4" xfId="11416"/>
    <cellStyle name="Accent6 25 4 2" xfId="11417"/>
    <cellStyle name="Accent6 25 4_Rate Case Accrual Accounts" xfId="29947"/>
    <cellStyle name="Accent6 25 5" xfId="43082"/>
    <cellStyle name="Accent6 25_Rate Case Accrual Accounts" xfId="29948"/>
    <cellStyle name="Accent6 26" xfId="11418"/>
    <cellStyle name="Accent6 26 2" xfId="11419"/>
    <cellStyle name="Accent6 26 2 2" xfId="11420"/>
    <cellStyle name="Accent6 26 2 2 2" xfId="11421"/>
    <cellStyle name="Accent6 26 2 2_Rate Case Accrual Accounts" xfId="29949"/>
    <cellStyle name="Accent6 26 2 3" xfId="43083"/>
    <cellStyle name="Accent6 26 2_Rate Case Accrual Accounts" xfId="29950"/>
    <cellStyle name="Accent6 26 3" xfId="11422"/>
    <cellStyle name="Accent6 26 3 2" xfId="11423"/>
    <cellStyle name="Accent6 26 3_Rate Case Accrual Accounts" xfId="29951"/>
    <cellStyle name="Accent6 26 4" xfId="11424"/>
    <cellStyle name="Accent6 26 4 2" xfId="43084"/>
    <cellStyle name="Accent6 26 5" xfId="43085"/>
    <cellStyle name="Accent6 26_Rate Case Accrual Accounts" xfId="29952"/>
    <cellStyle name="Accent6 27" xfId="11425"/>
    <cellStyle name="Accent6 27 2" xfId="11426"/>
    <cellStyle name="Accent6 27 2 2" xfId="11427"/>
    <cellStyle name="Accent6 27 2 2 2" xfId="11428"/>
    <cellStyle name="Accent6 27 2 2_Rate Case Accrual Accounts" xfId="29953"/>
    <cellStyle name="Accent6 27 2 3" xfId="43086"/>
    <cellStyle name="Accent6 27 2_Rate Case Accrual Accounts" xfId="29954"/>
    <cellStyle name="Accent6 27 3" xfId="11429"/>
    <cellStyle name="Accent6 27 3 2" xfId="11430"/>
    <cellStyle name="Accent6 27 3_Rate Case Accrual Accounts" xfId="29955"/>
    <cellStyle name="Accent6 27 4" xfId="43087"/>
    <cellStyle name="Accent6 27_Rate Case Accrual Accounts" xfId="29956"/>
    <cellStyle name="Accent6 28" xfId="11431"/>
    <cellStyle name="Accent6 28 2" xfId="11432"/>
    <cellStyle name="Accent6 28 2 2" xfId="11433"/>
    <cellStyle name="Accent6 28 2_Rate Case Accrual Accounts" xfId="29957"/>
    <cellStyle name="Accent6 28 3" xfId="43088"/>
    <cellStyle name="Accent6 28_Rate Case Accrual Accounts" xfId="29958"/>
    <cellStyle name="Accent6 29" xfId="11434"/>
    <cellStyle name="Accent6 29 2" xfId="11435"/>
    <cellStyle name="Accent6 29 2 2" xfId="11436"/>
    <cellStyle name="Accent6 29 2_Rate Case Accrual Accounts" xfId="29959"/>
    <cellStyle name="Accent6 29 3" xfId="43089"/>
    <cellStyle name="Accent6 29_Rate Case Accrual Accounts" xfId="29960"/>
    <cellStyle name="Accent6 3" xfId="11437"/>
    <cellStyle name="Accent6 3 2" xfId="11438"/>
    <cellStyle name="Accent6 3 2 2" xfId="11439"/>
    <cellStyle name="Accent6 3 2 2 2" xfId="11440"/>
    <cellStyle name="Accent6 3 2 2 2 2" xfId="11441"/>
    <cellStyle name="Accent6 3 2 2 2_Rate Case Accrual Accounts" xfId="29961"/>
    <cellStyle name="Accent6 3 2 2 3" xfId="43090"/>
    <cellStyle name="Accent6 3 2 2_Rate Case Accrual Accounts" xfId="29962"/>
    <cellStyle name="Accent6 3 2 3" xfId="11442"/>
    <cellStyle name="Accent6 3 2 3 2" xfId="11443"/>
    <cellStyle name="Accent6 3 2 3 2 2" xfId="11444"/>
    <cellStyle name="Accent6 3 2 3 2_Rate Case Accrual Accounts" xfId="29963"/>
    <cellStyle name="Accent6 3 2 3 3" xfId="43091"/>
    <cellStyle name="Accent6 3 2 3_Rate Case Accrual Accounts" xfId="29964"/>
    <cellStyle name="Accent6 3 2 4" xfId="11445"/>
    <cellStyle name="Accent6 3 2 4 2" xfId="11446"/>
    <cellStyle name="Accent6 3 2 4_Rate Case Accrual Accounts" xfId="29965"/>
    <cellStyle name="Accent6 3 2 5" xfId="43092"/>
    <cellStyle name="Accent6 3 2_Rate Case Accrual Accounts" xfId="29966"/>
    <cellStyle name="Accent6 3 3" xfId="11447"/>
    <cellStyle name="Accent6 3 3 2" xfId="11448"/>
    <cellStyle name="Accent6 3 3 2 2" xfId="11449"/>
    <cellStyle name="Accent6 3 3 2_Rate Case Accrual Accounts" xfId="29967"/>
    <cellStyle name="Accent6 3 3 3" xfId="43093"/>
    <cellStyle name="Accent6 3 3_Rate Case Accrual Accounts" xfId="29968"/>
    <cellStyle name="Accent6 3 4" xfId="11450"/>
    <cellStyle name="Accent6 3 4 2" xfId="11451"/>
    <cellStyle name="Accent6 3 4_Rate Case Accrual Accounts" xfId="29969"/>
    <cellStyle name="Accent6 3 5" xfId="11452"/>
    <cellStyle name="Accent6 3 5 2" xfId="43094"/>
    <cellStyle name="Accent6 3_Rate Case Accrual Accounts" xfId="29970"/>
    <cellStyle name="Accent6 30" xfId="11453"/>
    <cellStyle name="Accent6 30 2" xfId="11454"/>
    <cellStyle name="Accent6 30 2 2" xfId="11455"/>
    <cellStyle name="Accent6 30 2_Rate Case Accrual Accounts" xfId="29971"/>
    <cellStyle name="Accent6 30 3" xfId="43095"/>
    <cellStyle name="Accent6 30_Rate Case Accrual Accounts" xfId="29972"/>
    <cellStyle name="Accent6 31" xfId="11456"/>
    <cellStyle name="Accent6 31 2" xfId="11457"/>
    <cellStyle name="Accent6 31 2 2" xfId="11458"/>
    <cellStyle name="Accent6 31 2_Rate Case Accrual Accounts" xfId="29973"/>
    <cellStyle name="Accent6 31 3" xfId="43096"/>
    <cellStyle name="Accent6 31_Rate Case Accrual Accounts" xfId="29974"/>
    <cellStyle name="Accent6 32" xfId="11459"/>
    <cellStyle name="Accent6 32 2" xfId="11460"/>
    <cellStyle name="Accent6 32 2 2" xfId="11461"/>
    <cellStyle name="Accent6 32 2_Rate Case Accrual Accounts" xfId="29975"/>
    <cellStyle name="Accent6 32 3" xfId="43097"/>
    <cellStyle name="Accent6 32_Rate Case Accrual Accounts" xfId="29976"/>
    <cellStyle name="Accent6 33" xfId="11462"/>
    <cellStyle name="Accent6 33 2" xfId="11463"/>
    <cellStyle name="Accent6 33 2 2" xfId="11464"/>
    <cellStyle name="Accent6 33 2_Rate Case Accrual Accounts" xfId="29977"/>
    <cellStyle name="Accent6 33 3" xfId="43098"/>
    <cellStyle name="Accent6 33_Rate Case Accrual Accounts" xfId="29978"/>
    <cellStyle name="Accent6 34" xfId="11465"/>
    <cellStyle name="Accent6 34 2" xfId="11466"/>
    <cellStyle name="Accent6 34 2 2" xfId="11467"/>
    <cellStyle name="Accent6 34 2_Rate Case Accrual Accounts" xfId="29979"/>
    <cellStyle name="Accent6 34 3" xfId="43099"/>
    <cellStyle name="Accent6 34_Rate Case Accrual Accounts" xfId="29980"/>
    <cellStyle name="Accent6 35" xfId="11468"/>
    <cellStyle name="Accent6 35 2" xfId="11469"/>
    <cellStyle name="Accent6 35 2 2" xfId="11470"/>
    <cellStyle name="Accent6 35 2_Rate Case Accrual Accounts" xfId="29981"/>
    <cellStyle name="Accent6 35 3" xfId="43100"/>
    <cellStyle name="Accent6 35_Rate Case Accrual Accounts" xfId="29982"/>
    <cellStyle name="Accent6 36" xfId="11471"/>
    <cellStyle name="Accent6 36 2" xfId="11472"/>
    <cellStyle name="Accent6 36 2 2" xfId="11473"/>
    <cellStyle name="Accent6 36 2_Rate Case Accrual Accounts" xfId="29983"/>
    <cellStyle name="Accent6 36 3" xfId="43101"/>
    <cellStyle name="Accent6 36_Rate Case Accrual Accounts" xfId="29984"/>
    <cellStyle name="Accent6 37" xfId="11474"/>
    <cellStyle name="Accent6 37 2" xfId="11475"/>
    <cellStyle name="Accent6 37 2 2" xfId="11476"/>
    <cellStyle name="Accent6 37 2_Rate Case Accrual Accounts" xfId="29985"/>
    <cellStyle name="Accent6 37 3" xfId="43102"/>
    <cellStyle name="Accent6 37_Rate Case Accrual Accounts" xfId="29986"/>
    <cellStyle name="Accent6 38" xfId="11477"/>
    <cellStyle name="Accent6 38 2" xfId="11478"/>
    <cellStyle name="Accent6 38 2 2" xfId="11479"/>
    <cellStyle name="Accent6 38 2_Rate Case Accrual Accounts" xfId="29987"/>
    <cellStyle name="Accent6 38 3" xfId="43103"/>
    <cellStyle name="Accent6 38_Rate Case Accrual Accounts" xfId="29988"/>
    <cellStyle name="Accent6 39" xfId="11480"/>
    <cellStyle name="Accent6 39 2" xfId="11481"/>
    <cellStyle name="Accent6 39 2 2" xfId="11482"/>
    <cellStyle name="Accent6 39 2_Rate Case Accrual Accounts" xfId="29989"/>
    <cellStyle name="Accent6 39 3" xfId="43104"/>
    <cellStyle name="Accent6 39_Rate Case Accrual Accounts" xfId="29990"/>
    <cellStyle name="Accent6 4" xfId="11483"/>
    <cellStyle name="Accent6 4 2" xfId="11484"/>
    <cellStyle name="Accent6 4 2 2" xfId="11485"/>
    <cellStyle name="Accent6 4 2 2 2" xfId="11486"/>
    <cellStyle name="Accent6 4 2 2 2 2" xfId="11487"/>
    <cellStyle name="Accent6 4 2 2 2_Rate Case Accrual Accounts" xfId="29991"/>
    <cellStyle name="Accent6 4 2 2 3" xfId="43105"/>
    <cellStyle name="Accent6 4 2 2_Rate Case Accrual Accounts" xfId="29992"/>
    <cellStyle name="Accent6 4 2 3" xfId="11488"/>
    <cellStyle name="Accent6 4 2 3 2" xfId="11489"/>
    <cellStyle name="Accent6 4 2 3 2 2" xfId="11490"/>
    <cellStyle name="Accent6 4 2 3 2_Rate Case Accrual Accounts" xfId="29993"/>
    <cellStyle name="Accent6 4 2 3 3" xfId="43106"/>
    <cellStyle name="Accent6 4 2 3_Rate Case Accrual Accounts" xfId="29994"/>
    <cellStyle name="Accent6 4 2 4" xfId="11491"/>
    <cellStyle name="Accent6 4 2 4 2" xfId="11492"/>
    <cellStyle name="Accent6 4 2 4_Rate Case Accrual Accounts" xfId="29995"/>
    <cellStyle name="Accent6 4 2 5" xfId="43107"/>
    <cellStyle name="Accent6 4 2_Rate Case Accrual Accounts" xfId="29996"/>
    <cellStyle name="Accent6 4 3" xfId="11493"/>
    <cellStyle name="Accent6 4 3 2" xfId="11494"/>
    <cellStyle name="Accent6 4 3 2 2" xfId="11495"/>
    <cellStyle name="Accent6 4 3 2_Rate Case Accrual Accounts" xfId="29997"/>
    <cellStyle name="Accent6 4 3 3" xfId="43108"/>
    <cellStyle name="Accent6 4 3_Rate Case Accrual Accounts" xfId="29998"/>
    <cellStyle name="Accent6 4 4" xfId="11496"/>
    <cellStyle name="Accent6 4 4 2" xfId="11497"/>
    <cellStyle name="Accent6 4 4_Rate Case Accrual Accounts" xfId="29999"/>
    <cellStyle name="Accent6 4 5" xfId="43109"/>
    <cellStyle name="Accent6 4_Rate Case Accrual Accounts" xfId="30000"/>
    <cellStyle name="Accent6 40" xfId="11498"/>
    <cellStyle name="Accent6 40 2" xfId="11499"/>
    <cellStyle name="Accent6 40 2 2" xfId="11500"/>
    <cellStyle name="Accent6 40 2_Rate Case Accrual Accounts" xfId="30001"/>
    <cellStyle name="Accent6 40 3" xfId="43110"/>
    <cellStyle name="Accent6 40_Rate Case Accrual Accounts" xfId="30002"/>
    <cellStyle name="Accent6 41" xfId="11501"/>
    <cellStyle name="Accent6 41 2" xfId="11502"/>
    <cellStyle name="Accent6 41 2 2" xfId="11503"/>
    <cellStyle name="Accent6 41 2_Rate Case Accrual Accounts" xfId="30003"/>
    <cellStyle name="Accent6 41 3" xfId="43111"/>
    <cellStyle name="Accent6 41_Rate Case Accrual Accounts" xfId="30004"/>
    <cellStyle name="Accent6 42" xfId="11504"/>
    <cellStyle name="Accent6 42 2" xfId="11505"/>
    <cellStyle name="Accent6 42 2 2" xfId="11506"/>
    <cellStyle name="Accent6 42 2_Rate Case Accrual Accounts" xfId="30005"/>
    <cellStyle name="Accent6 42 3" xfId="43112"/>
    <cellStyle name="Accent6 42_Rate Case Accrual Accounts" xfId="30006"/>
    <cellStyle name="Accent6 43" xfId="11507"/>
    <cellStyle name="Accent6 43 2" xfId="11508"/>
    <cellStyle name="Accent6 43 2 2" xfId="11509"/>
    <cellStyle name="Accent6 43 2_Rate Case Accrual Accounts" xfId="30007"/>
    <cellStyle name="Accent6 43 3" xfId="43113"/>
    <cellStyle name="Accent6 43_Rate Case Accrual Accounts" xfId="30008"/>
    <cellStyle name="Accent6 44" xfId="11510"/>
    <cellStyle name="Accent6 44 2" xfId="11511"/>
    <cellStyle name="Accent6 44 2 2" xfId="11512"/>
    <cellStyle name="Accent6 44 2_Rate Case Accrual Accounts" xfId="30009"/>
    <cellStyle name="Accent6 44 3" xfId="43114"/>
    <cellStyle name="Accent6 44_Rate Case Accrual Accounts" xfId="30010"/>
    <cellStyle name="Accent6 45" xfId="11513"/>
    <cellStyle name="Accent6 45 2" xfId="11514"/>
    <cellStyle name="Accent6 45 2 2" xfId="11515"/>
    <cellStyle name="Accent6 45 2_Rate Case Accrual Accounts" xfId="30011"/>
    <cellStyle name="Accent6 45 3" xfId="43115"/>
    <cellStyle name="Accent6 45_Rate Case Accrual Accounts" xfId="30012"/>
    <cellStyle name="Accent6 46" xfId="11516"/>
    <cellStyle name="Accent6 46 2" xfId="11517"/>
    <cellStyle name="Accent6 46 2 2" xfId="11518"/>
    <cellStyle name="Accent6 46 2_Rate Case Accrual Accounts" xfId="30013"/>
    <cellStyle name="Accent6 46 3" xfId="43116"/>
    <cellStyle name="Accent6 46_Rate Case Accrual Accounts" xfId="30014"/>
    <cellStyle name="Accent6 47" xfId="11519"/>
    <cellStyle name="Accent6 47 2" xfId="11520"/>
    <cellStyle name="Accent6 47 2 2" xfId="11521"/>
    <cellStyle name="Accent6 47 2_Rate Case Accrual Accounts" xfId="30015"/>
    <cellStyle name="Accent6 47 3" xfId="43117"/>
    <cellStyle name="Accent6 47_Rate Case Accrual Accounts" xfId="30016"/>
    <cellStyle name="Accent6 48" xfId="11522"/>
    <cellStyle name="Accent6 48 2" xfId="11523"/>
    <cellStyle name="Accent6 48 2 2" xfId="11524"/>
    <cellStyle name="Accent6 48 2_Rate Case Accrual Accounts" xfId="30017"/>
    <cellStyle name="Accent6 48 3" xfId="43118"/>
    <cellStyle name="Accent6 48_Rate Case Accrual Accounts" xfId="30018"/>
    <cellStyle name="Accent6 49" xfId="11525"/>
    <cellStyle name="Accent6 49 2" xfId="11526"/>
    <cellStyle name="Accent6 49 2 2" xfId="11527"/>
    <cellStyle name="Accent6 49 2_Rate Case Accrual Accounts" xfId="30019"/>
    <cellStyle name="Accent6 49 3" xfId="43119"/>
    <cellStyle name="Accent6 49_Rate Case Accrual Accounts" xfId="30020"/>
    <cellStyle name="Accent6 5" xfId="11528"/>
    <cellStyle name="Accent6 5 2" xfId="11529"/>
    <cellStyle name="Accent6 5 2 2" xfId="11530"/>
    <cellStyle name="Accent6 5 2 2 2" xfId="11531"/>
    <cellStyle name="Accent6 5 2 2 2 2" xfId="11532"/>
    <cellStyle name="Accent6 5 2 2 2_Rate Case Accrual Accounts" xfId="30021"/>
    <cellStyle name="Accent6 5 2 2 3" xfId="43120"/>
    <cellStyle name="Accent6 5 2 2_Rate Case Accrual Accounts" xfId="30022"/>
    <cellStyle name="Accent6 5 2 3" xfId="11533"/>
    <cellStyle name="Accent6 5 2 3 2" xfId="11534"/>
    <cellStyle name="Accent6 5 2 3 2 2" xfId="11535"/>
    <cellStyle name="Accent6 5 2 3 2_Rate Case Accrual Accounts" xfId="30023"/>
    <cellStyle name="Accent6 5 2 3 3" xfId="43121"/>
    <cellStyle name="Accent6 5 2 3_Rate Case Accrual Accounts" xfId="30024"/>
    <cellStyle name="Accent6 5 2 4" xfId="11536"/>
    <cellStyle name="Accent6 5 2 4 2" xfId="11537"/>
    <cellStyle name="Accent6 5 2 4_Rate Case Accrual Accounts" xfId="30025"/>
    <cellStyle name="Accent6 5 2 5" xfId="43122"/>
    <cellStyle name="Accent6 5 2_Rate Case Accrual Accounts" xfId="30026"/>
    <cellStyle name="Accent6 5 3" xfId="11538"/>
    <cellStyle name="Accent6 5 3 2" xfId="11539"/>
    <cellStyle name="Accent6 5 3 2 2" xfId="11540"/>
    <cellStyle name="Accent6 5 3 2_Rate Case Accrual Accounts" xfId="30027"/>
    <cellStyle name="Accent6 5 3 3" xfId="43123"/>
    <cellStyle name="Accent6 5 3_Rate Case Accrual Accounts" xfId="30028"/>
    <cellStyle name="Accent6 5 4" xfId="11541"/>
    <cellStyle name="Accent6 5 4 2" xfId="11542"/>
    <cellStyle name="Accent6 5 4_Rate Case Accrual Accounts" xfId="30029"/>
    <cellStyle name="Accent6 5 5" xfId="43124"/>
    <cellStyle name="Accent6 5_Rate Case Accrual Accounts" xfId="30030"/>
    <cellStyle name="Accent6 50" xfId="11543"/>
    <cellStyle name="Accent6 50 2" xfId="11544"/>
    <cellStyle name="Accent6 50 2 2" xfId="11545"/>
    <cellStyle name="Accent6 50 2_Rate Case Accrual Accounts" xfId="30031"/>
    <cellStyle name="Accent6 50 3" xfId="43125"/>
    <cellStyle name="Accent6 50_Rate Case Accrual Accounts" xfId="30032"/>
    <cellStyle name="Accent6 51" xfId="11546"/>
    <cellStyle name="Accent6 51 2" xfId="11547"/>
    <cellStyle name="Accent6 51 2 2" xfId="11548"/>
    <cellStyle name="Accent6 51 2_Rate Case Accrual Accounts" xfId="30033"/>
    <cellStyle name="Accent6 51 3" xfId="43126"/>
    <cellStyle name="Accent6 51_Rate Case Accrual Accounts" xfId="30034"/>
    <cellStyle name="Accent6 52" xfId="11549"/>
    <cellStyle name="Accent6 52 2" xfId="11550"/>
    <cellStyle name="Accent6 52 2 2" xfId="11551"/>
    <cellStyle name="Accent6 52 2_Rate Case Accrual Accounts" xfId="30035"/>
    <cellStyle name="Accent6 52 3" xfId="43127"/>
    <cellStyle name="Accent6 52_Rate Case Accrual Accounts" xfId="30036"/>
    <cellStyle name="Accent6 53" xfId="11552"/>
    <cellStyle name="Accent6 53 2" xfId="11553"/>
    <cellStyle name="Accent6 53 2 2" xfId="11554"/>
    <cellStyle name="Accent6 53 2_Rate Case Accrual Accounts" xfId="30037"/>
    <cellStyle name="Accent6 53 3" xfId="43128"/>
    <cellStyle name="Accent6 53_Rate Case Accrual Accounts" xfId="30038"/>
    <cellStyle name="Accent6 54" xfId="11555"/>
    <cellStyle name="Accent6 54 2" xfId="11556"/>
    <cellStyle name="Accent6 54 2 2" xfId="11557"/>
    <cellStyle name="Accent6 54 2_Rate Case Accrual Accounts" xfId="30039"/>
    <cellStyle name="Accent6 54 3" xfId="43129"/>
    <cellStyle name="Accent6 54_Rate Case Accrual Accounts" xfId="30040"/>
    <cellStyle name="Accent6 55" xfId="11558"/>
    <cellStyle name="Accent6 55 2" xfId="11559"/>
    <cellStyle name="Accent6 55 2 2" xfId="11560"/>
    <cellStyle name="Accent6 55 2_Rate Case Accrual Accounts" xfId="30041"/>
    <cellStyle name="Accent6 55 3" xfId="43130"/>
    <cellStyle name="Accent6 55_Rate Case Accrual Accounts" xfId="30042"/>
    <cellStyle name="Accent6 56" xfId="11561"/>
    <cellStyle name="Accent6 56 2" xfId="11562"/>
    <cellStyle name="Accent6 56 2 2" xfId="11563"/>
    <cellStyle name="Accent6 56 2_Rate Case Accrual Accounts" xfId="30043"/>
    <cellStyle name="Accent6 56 3" xfId="43131"/>
    <cellStyle name="Accent6 56_Rate Case Accrual Accounts" xfId="30044"/>
    <cellStyle name="Accent6 57" xfId="11564"/>
    <cellStyle name="Accent6 57 2" xfId="11565"/>
    <cellStyle name="Accent6 57 2 2" xfId="11566"/>
    <cellStyle name="Accent6 57 2_Rate Case Accrual Accounts" xfId="30045"/>
    <cellStyle name="Accent6 57 3" xfId="43132"/>
    <cellStyle name="Accent6 57_Rate Case Accrual Accounts" xfId="30046"/>
    <cellStyle name="Accent6 58" xfId="11567"/>
    <cellStyle name="Accent6 58 2" xfId="11568"/>
    <cellStyle name="Accent6 58 2 2" xfId="11569"/>
    <cellStyle name="Accent6 58 2_Rate Case Accrual Accounts" xfId="30047"/>
    <cellStyle name="Accent6 58 3" xfId="43133"/>
    <cellStyle name="Accent6 58_Rate Case Accrual Accounts" xfId="30048"/>
    <cellStyle name="Accent6 59" xfId="11570"/>
    <cellStyle name="Accent6 59 2" xfId="11571"/>
    <cellStyle name="Accent6 59 2 2" xfId="11572"/>
    <cellStyle name="Accent6 59 2_Rate Case Accrual Accounts" xfId="30049"/>
    <cellStyle name="Accent6 59 3" xfId="43134"/>
    <cellStyle name="Accent6 59_Rate Case Accrual Accounts" xfId="30050"/>
    <cellStyle name="Accent6 6" xfId="11573"/>
    <cellStyle name="Accent6 6 2" xfId="11574"/>
    <cellStyle name="Accent6 6 2 2" xfId="11575"/>
    <cellStyle name="Accent6 6 2 2 2" xfId="11576"/>
    <cellStyle name="Accent6 6 2 2_Rate Case Accrual Accounts" xfId="30051"/>
    <cellStyle name="Accent6 6 2 3" xfId="43135"/>
    <cellStyle name="Accent6 6 2_Rate Case Accrual Accounts" xfId="30052"/>
    <cellStyle name="Accent6 6 3" xfId="11577"/>
    <cellStyle name="Accent6 6 3 2" xfId="11578"/>
    <cellStyle name="Accent6 6 3 2 2" xfId="11579"/>
    <cellStyle name="Accent6 6 3 2_Rate Case Accrual Accounts" xfId="30053"/>
    <cellStyle name="Accent6 6 3 3" xfId="43136"/>
    <cellStyle name="Accent6 6 3_Rate Case Accrual Accounts" xfId="30054"/>
    <cellStyle name="Accent6 6 4" xfId="11580"/>
    <cellStyle name="Accent6 6 4 2" xfId="11581"/>
    <cellStyle name="Accent6 6 4_Rate Case Accrual Accounts" xfId="30055"/>
    <cellStyle name="Accent6 6 5" xfId="43137"/>
    <cellStyle name="Accent6 6_Rate Case Accrual Accounts" xfId="30056"/>
    <cellStyle name="Accent6 60" xfId="11582"/>
    <cellStyle name="Accent6 60 2" xfId="11583"/>
    <cellStyle name="Accent6 60 2 2" xfId="11584"/>
    <cellStyle name="Accent6 60 2_Rate Case Accrual Accounts" xfId="30057"/>
    <cellStyle name="Accent6 60 3" xfId="43138"/>
    <cellStyle name="Accent6 60_Rate Case Accrual Accounts" xfId="30058"/>
    <cellStyle name="Accent6 61" xfId="11585"/>
    <cellStyle name="Accent6 61 2" xfId="11586"/>
    <cellStyle name="Accent6 61_Rate Case Accrual Accounts" xfId="30059"/>
    <cellStyle name="Accent6 62" xfId="11587"/>
    <cellStyle name="Accent6 62 2" xfId="11588"/>
    <cellStyle name="Accent6 62_Rate Case Accrual Accounts" xfId="30060"/>
    <cellStyle name="Accent6 63" xfId="11589"/>
    <cellStyle name="Accent6 63 2" xfId="43139"/>
    <cellStyle name="Accent6 64" xfId="11590"/>
    <cellStyle name="Accent6 64 2" xfId="43140"/>
    <cellStyle name="Accent6 65" xfId="11591"/>
    <cellStyle name="Accent6 65 2" xfId="43141"/>
    <cellStyle name="Accent6 66" xfId="11592"/>
    <cellStyle name="Accent6 66 2" xfId="43142"/>
    <cellStyle name="Accent6 67" xfId="11593"/>
    <cellStyle name="Accent6 67 2" xfId="43143"/>
    <cellStyle name="Accent6 68" xfId="11594"/>
    <cellStyle name="Accent6 68 2" xfId="43144"/>
    <cellStyle name="Accent6 69" xfId="11595"/>
    <cellStyle name="Accent6 69 2" xfId="43145"/>
    <cellStyle name="Accent6 7" xfId="11596"/>
    <cellStyle name="Accent6 7 2" xfId="11597"/>
    <cellStyle name="Accent6 7 2 2" xfId="11598"/>
    <cellStyle name="Accent6 7 2 2 2" xfId="11599"/>
    <cellStyle name="Accent6 7 2 2_Rate Case Accrual Accounts" xfId="30061"/>
    <cellStyle name="Accent6 7 2 3" xfId="43146"/>
    <cellStyle name="Accent6 7 2_Rate Case Accrual Accounts" xfId="30062"/>
    <cellStyle name="Accent6 7 3" xfId="11600"/>
    <cellStyle name="Accent6 7 3 2" xfId="11601"/>
    <cellStyle name="Accent6 7 3 2 2" xfId="11602"/>
    <cellStyle name="Accent6 7 3 2_Rate Case Accrual Accounts" xfId="30063"/>
    <cellStyle name="Accent6 7 3 3" xfId="43147"/>
    <cellStyle name="Accent6 7 3_Rate Case Accrual Accounts" xfId="30064"/>
    <cellStyle name="Accent6 7 4" xfId="11603"/>
    <cellStyle name="Accent6 7 4 2" xfId="11604"/>
    <cellStyle name="Accent6 7 4_Rate Case Accrual Accounts" xfId="30065"/>
    <cellStyle name="Accent6 7 5" xfId="43148"/>
    <cellStyle name="Accent6 7_Rate Case Accrual Accounts" xfId="30066"/>
    <cellStyle name="Accent6 70" xfId="11605"/>
    <cellStyle name="Accent6 70 2" xfId="43149"/>
    <cellStyle name="Accent6 71" xfId="11606"/>
    <cellStyle name="Accent6 71 2" xfId="43150"/>
    <cellStyle name="Accent6 72" xfId="11607"/>
    <cellStyle name="Accent6 72 2" xfId="43151"/>
    <cellStyle name="Accent6 73" xfId="11608"/>
    <cellStyle name="Accent6 73 2" xfId="43152"/>
    <cellStyle name="Accent6 74" xfId="11609"/>
    <cellStyle name="Accent6 74 2" xfId="43153"/>
    <cellStyle name="Accent6 75" xfId="11610"/>
    <cellStyle name="Accent6 75 2" xfId="43154"/>
    <cellStyle name="Accent6 76" xfId="11611"/>
    <cellStyle name="Accent6 76 2" xfId="43155"/>
    <cellStyle name="Accent6 77" xfId="48"/>
    <cellStyle name="Accent6 78" xfId="49130"/>
    <cellStyle name="Accent6 79" xfId="49167"/>
    <cellStyle name="Accent6 8" xfId="11612"/>
    <cellStyle name="Accent6 8 2" xfId="11613"/>
    <cellStyle name="Accent6 8 2 2" xfId="11614"/>
    <cellStyle name="Accent6 8 2 2 2" xfId="11615"/>
    <cellStyle name="Accent6 8 2 2_Rate Case Accrual Accounts" xfId="30067"/>
    <cellStyle name="Accent6 8 2 3" xfId="43156"/>
    <cellStyle name="Accent6 8 2_Rate Case Accrual Accounts" xfId="30068"/>
    <cellStyle name="Accent6 8 3" xfId="11616"/>
    <cellStyle name="Accent6 8 3 2" xfId="11617"/>
    <cellStyle name="Accent6 8 3 2 2" xfId="11618"/>
    <cellStyle name="Accent6 8 3 2_Rate Case Accrual Accounts" xfId="30069"/>
    <cellStyle name="Accent6 8 3 3" xfId="43157"/>
    <cellStyle name="Accent6 8 3_Rate Case Accrual Accounts" xfId="30070"/>
    <cellStyle name="Accent6 8 4" xfId="11619"/>
    <cellStyle name="Accent6 8 4 2" xfId="11620"/>
    <cellStyle name="Accent6 8 4_Rate Case Accrual Accounts" xfId="30071"/>
    <cellStyle name="Accent6 8 5" xfId="43158"/>
    <cellStyle name="Accent6 8_Rate Case Accrual Accounts" xfId="30072"/>
    <cellStyle name="Accent6 9" xfId="11621"/>
    <cellStyle name="Accent6 9 2" xfId="11622"/>
    <cellStyle name="Accent6 9 2 2" xfId="11623"/>
    <cellStyle name="Accent6 9 2 2 2" xfId="11624"/>
    <cellStyle name="Accent6 9 2 2_Rate Case Accrual Accounts" xfId="30073"/>
    <cellStyle name="Accent6 9 2 3" xfId="43159"/>
    <cellStyle name="Accent6 9 2_Rate Case Accrual Accounts" xfId="30074"/>
    <cellStyle name="Accent6 9 3" xfId="11625"/>
    <cellStyle name="Accent6 9 3 2" xfId="11626"/>
    <cellStyle name="Accent6 9 3 2 2" xfId="11627"/>
    <cellStyle name="Accent6 9 3 2_Rate Case Accrual Accounts" xfId="30075"/>
    <cellStyle name="Accent6 9 3 3" xfId="43160"/>
    <cellStyle name="Accent6 9 3_Rate Case Accrual Accounts" xfId="30076"/>
    <cellStyle name="Accent6 9 4" xfId="11628"/>
    <cellStyle name="Accent6 9 4 2" xfId="11629"/>
    <cellStyle name="Accent6 9 4_Rate Case Accrual Accounts" xfId="30077"/>
    <cellStyle name="Accent6 9 5" xfId="43161"/>
    <cellStyle name="Accent6 9_Rate Case Accrual Accounts" xfId="30078"/>
    <cellStyle name="Actual Date" xfId="50"/>
    <cellStyle name="Actual Date 2" xfId="51"/>
    <cellStyle name="Actual Date 2 2" xfId="52"/>
    <cellStyle name="Actual Date 2_06_2013" xfId="311"/>
    <cellStyle name="Actual Date_03_2012" xfId="53"/>
    <cellStyle name="Affinity Input" xfId="54"/>
    <cellStyle name="Affinity Input 2" xfId="11630"/>
    <cellStyle name="Affinity Input 2 2" xfId="11631"/>
    <cellStyle name="Affinity Input 2_Rate Case Accrual Accounts" xfId="30079"/>
    <cellStyle name="Affinity Input_Rate Case Accrual Accounts" xfId="30080"/>
    <cellStyle name="Bad" xfId="49509" builtinId="27" customBuiltin="1"/>
    <cellStyle name="Bad 10" xfId="11632"/>
    <cellStyle name="Bad 10 2" xfId="11633"/>
    <cellStyle name="Bad 10 2 2" xfId="11634"/>
    <cellStyle name="Bad 10 2 2 2" xfId="11635"/>
    <cellStyle name="Bad 10 2 2_Rate Case Accrual Accounts" xfId="30081"/>
    <cellStyle name="Bad 10 2 3" xfId="43162"/>
    <cellStyle name="Bad 10 2_Rate Case Accrual Accounts" xfId="30082"/>
    <cellStyle name="Bad 10 3" xfId="11636"/>
    <cellStyle name="Bad 10 3 2" xfId="11637"/>
    <cellStyle name="Bad 10 3 2 2" xfId="11638"/>
    <cellStyle name="Bad 10 3 2_Rate Case Accrual Accounts" xfId="30083"/>
    <cellStyle name="Bad 10 3 3" xfId="43163"/>
    <cellStyle name="Bad 10 3_Rate Case Accrual Accounts" xfId="30084"/>
    <cellStyle name="Bad 10 4" xfId="11639"/>
    <cellStyle name="Bad 10 4 2" xfId="11640"/>
    <cellStyle name="Bad 10 4_Rate Case Accrual Accounts" xfId="30085"/>
    <cellStyle name="Bad 10 5" xfId="43164"/>
    <cellStyle name="Bad 10_Rate Case Accrual Accounts" xfId="30086"/>
    <cellStyle name="Bad 11" xfId="11641"/>
    <cellStyle name="Bad 11 2" xfId="11642"/>
    <cellStyle name="Bad 11 2 2" xfId="11643"/>
    <cellStyle name="Bad 11 2 2 2" xfId="11644"/>
    <cellStyle name="Bad 11 2 2_Rate Case Accrual Accounts" xfId="30087"/>
    <cellStyle name="Bad 11 2 3" xfId="43165"/>
    <cellStyle name="Bad 11 2_Rate Case Accrual Accounts" xfId="30088"/>
    <cellStyle name="Bad 11 3" xfId="11645"/>
    <cellStyle name="Bad 11 3 2" xfId="11646"/>
    <cellStyle name="Bad 11 3 2 2" xfId="11647"/>
    <cellStyle name="Bad 11 3 2_Rate Case Accrual Accounts" xfId="30089"/>
    <cellStyle name="Bad 11 3 3" xfId="43166"/>
    <cellStyle name="Bad 11 3_Rate Case Accrual Accounts" xfId="30090"/>
    <cellStyle name="Bad 11 4" xfId="11648"/>
    <cellStyle name="Bad 11 4 2" xfId="11649"/>
    <cellStyle name="Bad 11 4_Rate Case Accrual Accounts" xfId="30091"/>
    <cellStyle name="Bad 11 5" xfId="43167"/>
    <cellStyle name="Bad 11_Rate Case Accrual Accounts" xfId="30092"/>
    <cellStyle name="Bad 12" xfId="11650"/>
    <cellStyle name="Bad 12 2" xfId="11651"/>
    <cellStyle name="Bad 12 2 2" xfId="11652"/>
    <cellStyle name="Bad 12 2 2 2" xfId="11653"/>
    <cellStyle name="Bad 12 2 2_Rate Case Accrual Accounts" xfId="30093"/>
    <cellStyle name="Bad 12 2 3" xfId="43168"/>
    <cellStyle name="Bad 12 2_Rate Case Accrual Accounts" xfId="30094"/>
    <cellStyle name="Bad 12 3" xfId="11654"/>
    <cellStyle name="Bad 12 3 2" xfId="11655"/>
    <cellStyle name="Bad 12 3 2 2" xfId="11656"/>
    <cellStyle name="Bad 12 3 2_Rate Case Accrual Accounts" xfId="30095"/>
    <cellStyle name="Bad 12 3 3" xfId="43169"/>
    <cellStyle name="Bad 12 3_Rate Case Accrual Accounts" xfId="30096"/>
    <cellStyle name="Bad 12 4" xfId="11657"/>
    <cellStyle name="Bad 12 4 2" xfId="11658"/>
    <cellStyle name="Bad 12 4_Rate Case Accrual Accounts" xfId="30097"/>
    <cellStyle name="Bad 12 5" xfId="43170"/>
    <cellStyle name="Bad 12_Rate Case Accrual Accounts" xfId="30098"/>
    <cellStyle name="Bad 13" xfId="11659"/>
    <cellStyle name="Bad 13 2" xfId="11660"/>
    <cellStyle name="Bad 13 2 2" xfId="11661"/>
    <cellStyle name="Bad 13 2 2 2" xfId="11662"/>
    <cellStyle name="Bad 13 2 2_Rate Case Accrual Accounts" xfId="30099"/>
    <cellStyle name="Bad 13 2 3" xfId="43171"/>
    <cellStyle name="Bad 13 2_Rate Case Accrual Accounts" xfId="30100"/>
    <cellStyle name="Bad 13 3" xfId="11663"/>
    <cellStyle name="Bad 13 3 2" xfId="11664"/>
    <cellStyle name="Bad 13 3 2 2" xfId="11665"/>
    <cellStyle name="Bad 13 3 2_Rate Case Accrual Accounts" xfId="30101"/>
    <cellStyle name="Bad 13 3 3" xfId="43172"/>
    <cellStyle name="Bad 13 3_Rate Case Accrual Accounts" xfId="30102"/>
    <cellStyle name="Bad 13 4" xfId="11666"/>
    <cellStyle name="Bad 13 4 2" xfId="11667"/>
    <cellStyle name="Bad 13 4_Rate Case Accrual Accounts" xfId="30103"/>
    <cellStyle name="Bad 13 5" xfId="43173"/>
    <cellStyle name="Bad 13_Rate Case Accrual Accounts" xfId="30104"/>
    <cellStyle name="Bad 14" xfId="11668"/>
    <cellStyle name="Bad 14 2" xfId="11669"/>
    <cellStyle name="Bad 14 2 2" xfId="11670"/>
    <cellStyle name="Bad 14 2 2 2" xfId="11671"/>
    <cellStyle name="Bad 14 2 2_Rate Case Accrual Accounts" xfId="30105"/>
    <cellStyle name="Bad 14 2 3" xfId="43174"/>
    <cellStyle name="Bad 14 2_Rate Case Accrual Accounts" xfId="30106"/>
    <cellStyle name="Bad 14 3" xfId="11672"/>
    <cellStyle name="Bad 14 3 2" xfId="11673"/>
    <cellStyle name="Bad 14 3 2 2" xfId="11674"/>
    <cellStyle name="Bad 14 3 2_Rate Case Accrual Accounts" xfId="30107"/>
    <cellStyle name="Bad 14 3 3" xfId="43175"/>
    <cellStyle name="Bad 14 3_Rate Case Accrual Accounts" xfId="30108"/>
    <cellStyle name="Bad 14 4" xfId="11675"/>
    <cellStyle name="Bad 14 4 2" xfId="11676"/>
    <cellStyle name="Bad 14 4_Rate Case Accrual Accounts" xfId="30109"/>
    <cellStyle name="Bad 14 5" xfId="43176"/>
    <cellStyle name="Bad 14_Rate Case Accrual Accounts" xfId="30110"/>
    <cellStyle name="Bad 15" xfId="11677"/>
    <cellStyle name="Bad 15 2" xfId="11678"/>
    <cellStyle name="Bad 15 2 2" xfId="11679"/>
    <cellStyle name="Bad 15 2 2 2" xfId="11680"/>
    <cellStyle name="Bad 15 2 2_Rate Case Accrual Accounts" xfId="30111"/>
    <cellStyle name="Bad 15 2 3" xfId="43177"/>
    <cellStyle name="Bad 15 2_Rate Case Accrual Accounts" xfId="30112"/>
    <cellStyle name="Bad 15 3" xfId="11681"/>
    <cellStyle name="Bad 15 3 2" xfId="11682"/>
    <cellStyle name="Bad 15 3 2 2" xfId="11683"/>
    <cellStyle name="Bad 15 3 2_Rate Case Accrual Accounts" xfId="30113"/>
    <cellStyle name="Bad 15 3 3" xfId="43178"/>
    <cellStyle name="Bad 15 3_Rate Case Accrual Accounts" xfId="30114"/>
    <cellStyle name="Bad 15 4" xfId="11684"/>
    <cellStyle name="Bad 15 4 2" xfId="11685"/>
    <cellStyle name="Bad 15 4_Rate Case Accrual Accounts" xfId="30115"/>
    <cellStyle name="Bad 15 5" xfId="43179"/>
    <cellStyle name="Bad 15_Rate Case Accrual Accounts" xfId="30116"/>
    <cellStyle name="Bad 16" xfId="11686"/>
    <cellStyle name="Bad 16 2" xfId="11687"/>
    <cellStyle name="Bad 16 2 2" xfId="11688"/>
    <cellStyle name="Bad 16 2 2 2" xfId="11689"/>
    <cellStyle name="Bad 16 2 2_Rate Case Accrual Accounts" xfId="30117"/>
    <cellStyle name="Bad 16 2 3" xfId="43180"/>
    <cellStyle name="Bad 16 2_Rate Case Accrual Accounts" xfId="30118"/>
    <cellStyle name="Bad 16 3" xfId="11690"/>
    <cellStyle name="Bad 16 3 2" xfId="11691"/>
    <cellStyle name="Bad 16 3 2 2" xfId="11692"/>
    <cellStyle name="Bad 16 3 2_Rate Case Accrual Accounts" xfId="30119"/>
    <cellStyle name="Bad 16 3 3" xfId="43181"/>
    <cellStyle name="Bad 16 3_Rate Case Accrual Accounts" xfId="30120"/>
    <cellStyle name="Bad 16 4" xfId="11693"/>
    <cellStyle name="Bad 16 4 2" xfId="11694"/>
    <cellStyle name="Bad 16 4_Rate Case Accrual Accounts" xfId="30121"/>
    <cellStyle name="Bad 16 5" xfId="43182"/>
    <cellStyle name="Bad 16_Rate Case Accrual Accounts" xfId="30122"/>
    <cellStyle name="Bad 17" xfId="11695"/>
    <cellStyle name="Bad 17 2" xfId="11696"/>
    <cellStyle name="Bad 17 2 2" xfId="11697"/>
    <cellStyle name="Bad 17 2 2 2" xfId="11698"/>
    <cellStyle name="Bad 17 2 2_Rate Case Accrual Accounts" xfId="30123"/>
    <cellStyle name="Bad 17 2 3" xfId="43183"/>
    <cellStyle name="Bad 17 2_Rate Case Accrual Accounts" xfId="30124"/>
    <cellStyle name="Bad 17 3" xfId="11699"/>
    <cellStyle name="Bad 17 3 2" xfId="11700"/>
    <cellStyle name="Bad 17 3 2 2" xfId="11701"/>
    <cellStyle name="Bad 17 3 2_Rate Case Accrual Accounts" xfId="30125"/>
    <cellStyle name="Bad 17 3 3" xfId="43184"/>
    <cellStyle name="Bad 17 3_Rate Case Accrual Accounts" xfId="30126"/>
    <cellStyle name="Bad 17 4" xfId="11702"/>
    <cellStyle name="Bad 17 4 2" xfId="11703"/>
    <cellStyle name="Bad 17 4_Rate Case Accrual Accounts" xfId="30127"/>
    <cellStyle name="Bad 17 5" xfId="43185"/>
    <cellStyle name="Bad 17_Rate Case Accrual Accounts" xfId="30128"/>
    <cellStyle name="Bad 18" xfId="11704"/>
    <cellStyle name="Bad 18 2" xfId="11705"/>
    <cellStyle name="Bad 18 2 2" xfId="11706"/>
    <cellStyle name="Bad 18 2 2 2" xfId="11707"/>
    <cellStyle name="Bad 18 2 2_Rate Case Accrual Accounts" xfId="30129"/>
    <cellStyle name="Bad 18 2 3" xfId="43186"/>
    <cellStyle name="Bad 18 2_Rate Case Accrual Accounts" xfId="30130"/>
    <cellStyle name="Bad 18 3" xfId="11708"/>
    <cellStyle name="Bad 18 3 2" xfId="11709"/>
    <cellStyle name="Bad 18 3 2 2" xfId="11710"/>
    <cellStyle name="Bad 18 3 2_Rate Case Accrual Accounts" xfId="30131"/>
    <cellStyle name="Bad 18 3 3" xfId="43187"/>
    <cellStyle name="Bad 18 3_Rate Case Accrual Accounts" xfId="30132"/>
    <cellStyle name="Bad 18 4" xfId="11711"/>
    <cellStyle name="Bad 18 4 2" xfId="11712"/>
    <cellStyle name="Bad 18 4_Rate Case Accrual Accounts" xfId="30133"/>
    <cellStyle name="Bad 18 5" xfId="43188"/>
    <cellStyle name="Bad 18_Rate Case Accrual Accounts" xfId="30134"/>
    <cellStyle name="Bad 19" xfId="11713"/>
    <cellStyle name="Bad 19 2" xfId="11714"/>
    <cellStyle name="Bad 19 2 2" xfId="11715"/>
    <cellStyle name="Bad 19 2 2 2" xfId="11716"/>
    <cellStyle name="Bad 19 2 2_Rate Case Accrual Accounts" xfId="30135"/>
    <cellStyle name="Bad 19 2 3" xfId="43189"/>
    <cellStyle name="Bad 19 2_Rate Case Accrual Accounts" xfId="30136"/>
    <cellStyle name="Bad 19 3" xfId="11717"/>
    <cellStyle name="Bad 19 3 2" xfId="11718"/>
    <cellStyle name="Bad 19 3 2 2" xfId="11719"/>
    <cellStyle name="Bad 19 3 2_Rate Case Accrual Accounts" xfId="30137"/>
    <cellStyle name="Bad 19 3 3" xfId="43190"/>
    <cellStyle name="Bad 19 3_Rate Case Accrual Accounts" xfId="30138"/>
    <cellStyle name="Bad 19 4" xfId="11720"/>
    <cellStyle name="Bad 19 4 2" xfId="11721"/>
    <cellStyle name="Bad 19 4_Rate Case Accrual Accounts" xfId="30139"/>
    <cellStyle name="Bad 19 5" xfId="43191"/>
    <cellStyle name="Bad 19_Rate Case Accrual Accounts" xfId="30140"/>
    <cellStyle name="Bad 2" xfId="56"/>
    <cellStyle name="Bad 2 2" xfId="599"/>
    <cellStyle name="Bad 2 2 10" xfId="49356"/>
    <cellStyle name="Bad 2 2 2" xfId="11722"/>
    <cellStyle name="Bad 2 2 2 2" xfId="11723"/>
    <cellStyle name="Bad 2 2 2 2 2" xfId="11724"/>
    <cellStyle name="Bad 2 2 2 2_Rate Case Accrual Accounts" xfId="30141"/>
    <cellStyle name="Bad 2 2 2 3" xfId="43192"/>
    <cellStyle name="Bad 2 2 2_Rate Case Accrual Accounts" xfId="30142"/>
    <cellStyle name="Bad 2 2 3" xfId="11725"/>
    <cellStyle name="Bad 2 2 3 2" xfId="11726"/>
    <cellStyle name="Bad 2 2 3 2 2" xfId="11727"/>
    <cellStyle name="Bad 2 2 3 2_Rate Case Accrual Accounts" xfId="30143"/>
    <cellStyle name="Bad 2 2 3 3" xfId="43193"/>
    <cellStyle name="Bad 2 2 3_Rate Case Accrual Accounts" xfId="30144"/>
    <cellStyle name="Bad 2 2 4" xfId="11728"/>
    <cellStyle name="Bad 2 2 4 2" xfId="11729"/>
    <cellStyle name="Bad 2 2 4 2 2" xfId="11730"/>
    <cellStyle name="Bad 2 2 4 2_Rate Case Accrual Accounts" xfId="30145"/>
    <cellStyle name="Bad 2 2 4 3" xfId="43194"/>
    <cellStyle name="Bad 2 2 4_Rate Case Accrual Accounts" xfId="30146"/>
    <cellStyle name="Bad 2 2 5" xfId="11731"/>
    <cellStyle name="Bad 2 2 5 2" xfId="11732"/>
    <cellStyle name="Bad 2 2 5_Rate Case Accrual Accounts" xfId="30147"/>
    <cellStyle name="Bad 2 2 6" xfId="43195"/>
    <cellStyle name="Bad 2 2 7" xfId="49312"/>
    <cellStyle name="Bad 2 2 8" xfId="49343"/>
    <cellStyle name="Bad 2 2 9" xfId="49293"/>
    <cellStyle name="Bad 2 2_Basis Info" xfId="11733"/>
    <cellStyle name="Bad 2 3" xfId="451"/>
    <cellStyle name="Bad 2 3 2" xfId="11734"/>
    <cellStyle name="Bad 2 3 2 2" xfId="11735"/>
    <cellStyle name="Bad 2 3 2 2 2" xfId="11736"/>
    <cellStyle name="Bad 2 3 2 2_Rate Case Accrual Accounts" xfId="30148"/>
    <cellStyle name="Bad 2 3 2 3" xfId="43196"/>
    <cellStyle name="Bad 2 3 2_Rate Case Accrual Accounts" xfId="30149"/>
    <cellStyle name="Bad 2 3 3" xfId="11737"/>
    <cellStyle name="Bad 2 3 3 2" xfId="11738"/>
    <cellStyle name="Bad 2 3 3 2 2" xfId="11739"/>
    <cellStyle name="Bad 2 3 3 2_Rate Case Accrual Accounts" xfId="30150"/>
    <cellStyle name="Bad 2 3 3 3" xfId="43197"/>
    <cellStyle name="Bad 2 3 3_Rate Case Accrual Accounts" xfId="30151"/>
    <cellStyle name="Bad 2 3 4" xfId="11740"/>
    <cellStyle name="Bad 2 3 4 2" xfId="11741"/>
    <cellStyle name="Bad 2 3 4 2 2" xfId="11742"/>
    <cellStyle name="Bad 2 3 4 2_Rate Case Accrual Accounts" xfId="30152"/>
    <cellStyle name="Bad 2 3 4 3" xfId="43198"/>
    <cellStyle name="Bad 2 3 4_Rate Case Accrual Accounts" xfId="30153"/>
    <cellStyle name="Bad 2 3 5" xfId="11743"/>
    <cellStyle name="Bad 2 3 5 2" xfId="11744"/>
    <cellStyle name="Bad 2 3 5_Rate Case Accrual Accounts" xfId="30154"/>
    <cellStyle name="Bad 2 3 6" xfId="11745"/>
    <cellStyle name="Bad 2 3 6 2" xfId="11746"/>
    <cellStyle name="Bad 2 3 6_Rate Case Accrual Accounts" xfId="30155"/>
    <cellStyle name="Bad 2 3_Basis Info" xfId="11747"/>
    <cellStyle name="Bad 2 4" xfId="11748"/>
    <cellStyle name="Bad 2 4 2" xfId="11749"/>
    <cellStyle name="Bad 2 4 2 2" xfId="11750"/>
    <cellStyle name="Bad 2 4 2_Rate Case Accrual Accounts" xfId="30156"/>
    <cellStyle name="Bad 2 4 3" xfId="43199"/>
    <cellStyle name="Bad 2 4_Rate Case Accrual Accounts" xfId="30157"/>
    <cellStyle name="Bad 2 5" xfId="11751"/>
    <cellStyle name="Bad 2 5 2" xfId="11752"/>
    <cellStyle name="Bad 2 5_Rate Case Accrual Accounts" xfId="30158"/>
    <cellStyle name="Bad 2 6" xfId="11753"/>
    <cellStyle name="Bad 2 6 2" xfId="43200"/>
    <cellStyle name="Bad 2 7" xfId="11754"/>
    <cellStyle name="Bad 2 7 2" xfId="43201"/>
    <cellStyle name="Bad 2 8" xfId="43202"/>
    <cellStyle name="Bad 2_10-1 BS" xfId="11755"/>
    <cellStyle name="Bad 20" xfId="11756"/>
    <cellStyle name="Bad 20 2" xfId="11757"/>
    <cellStyle name="Bad 20 2 2" xfId="11758"/>
    <cellStyle name="Bad 20 2 2 2" xfId="11759"/>
    <cellStyle name="Bad 20 2 2_Rate Case Accrual Accounts" xfId="30159"/>
    <cellStyle name="Bad 20 2 3" xfId="43203"/>
    <cellStyle name="Bad 20 2_Rate Case Accrual Accounts" xfId="30160"/>
    <cellStyle name="Bad 20 3" xfId="11760"/>
    <cellStyle name="Bad 20 3 2" xfId="11761"/>
    <cellStyle name="Bad 20 3 2 2" xfId="11762"/>
    <cellStyle name="Bad 20 3 2_Rate Case Accrual Accounts" xfId="30161"/>
    <cellStyle name="Bad 20 3 3" xfId="43204"/>
    <cellStyle name="Bad 20 3_Rate Case Accrual Accounts" xfId="30162"/>
    <cellStyle name="Bad 20 4" xfId="11763"/>
    <cellStyle name="Bad 20 4 2" xfId="11764"/>
    <cellStyle name="Bad 20 4_Rate Case Accrual Accounts" xfId="30163"/>
    <cellStyle name="Bad 20 5" xfId="43205"/>
    <cellStyle name="Bad 20_Rate Case Accrual Accounts" xfId="30164"/>
    <cellStyle name="Bad 21" xfId="11765"/>
    <cellStyle name="Bad 21 2" xfId="11766"/>
    <cellStyle name="Bad 21 2 2" xfId="11767"/>
    <cellStyle name="Bad 21 2 2 2" xfId="11768"/>
    <cellStyle name="Bad 21 2 2_Rate Case Accrual Accounts" xfId="30165"/>
    <cellStyle name="Bad 21 2 3" xfId="43206"/>
    <cellStyle name="Bad 21 2_Rate Case Accrual Accounts" xfId="30166"/>
    <cellStyle name="Bad 21 3" xfId="11769"/>
    <cellStyle name="Bad 21 3 2" xfId="11770"/>
    <cellStyle name="Bad 21 3 2 2" xfId="11771"/>
    <cellStyle name="Bad 21 3 2_Rate Case Accrual Accounts" xfId="30167"/>
    <cellStyle name="Bad 21 3 3" xfId="43207"/>
    <cellStyle name="Bad 21 3_Rate Case Accrual Accounts" xfId="30168"/>
    <cellStyle name="Bad 21 4" xfId="11772"/>
    <cellStyle name="Bad 21 4 2" xfId="11773"/>
    <cellStyle name="Bad 21 4_Rate Case Accrual Accounts" xfId="30169"/>
    <cellStyle name="Bad 21 5" xfId="43208"/>
    <cellStyle name="Bad 21_Rate Case Accrual Accounts" xfId="30170"/>
    <cellStyle name="Bad 22" xfId="11774"/>
    <cellStyle name="Bad 22 2" xfId="11775"/>
    <cellStyle name="Bad 22 2 2" xfId="11776"/>
    <cellStyle name="Bad 22 2 2 2" xfId="11777"/>
    <cellStyle name="Bad 22 2 2_Rate Case Accrual Accounts" xfId="30171"/>
    <cellStyle name="Bad 22 2 3" xfId="43209"/>
    <cellStyle name="Bad 22 2_Rate Case Accrual Accounts" xfId="30172"/>
    <cellStyle name="Bad 22 3" xfId="11778"/>
    <cellStyle name="Bad 22 3 2" xfId="11779"/>
    <cellStyle name="Bad 22 3 2 2" xfId="11780"/>
    <cellStyle name="Bad 22 3 2_Rate Case Accrual Accounts" xfId="30173"/>
    <cellStyle name="Bad 22 3 3" xfId="43210"/>
    <cellStyle name="Bad 22 3_Rate Case Accrual Accounts" xfId="30174"/>
    <cellStyle name="Bad 22 4" xfId="11781"/>
    <cellStyle name="Bad 22 4 2" xfId="11782"/>
    <cellStyle name="Bad 22 4_Rate Case Accrual Accounts" xfId="30175"/>
    <cellStyle name="Bad 22 5" xfId="43211"/>
    <cellStyle name="Bad 22_Rate Case Accrual Accounts" xfId="30176"/>
    <cellStyle name="Bad 23" xfId="11783"/>
    <cellStyle name="Bad 23 2" xfId="11784"/>
    <cellStyle name="Bad 23 2 2" xfId="11785"/>
    <cellStyle name="Bad 23 2 2 2" xfId="11786"/>
    <cellStyle name="Bad 23 2 2_Rate Case Accrual Accounts" xfId="30177"/>
    <cellStyle name="Bad 23 2 3" xfId="43212"/>
    <cellStyle name="Bad 23 2_Rate Case Accrual Accounts" xfId="30178"/>
    <cellStyle name="Bad 23 3" xfId="11787"/>
    <cellStyle name="Bad 23 3 2" xfId="11788"/>
    <cellStyle name="Bad 23 3 2 2" xfId="11789"/>
    <cellStyle name="Bad 23 3 2_Rate Case Accrual Accounts" xfId="30179"/>
    <cellStyle name="Bad 23 3 3" xfId="43213"/>
    <cellStyle name="Bad 23 3_Rate Case Accrual Accounts" xfId="30180"/>
    <cellStyle name="Bad 23 4" xfId="11790"/>
    <cellStyle name="Bad 23 4 2" xfId="11791"/>
    <cellStyle name="Bad 23 4 2 2" xfId="11792"/>
    <cellStyle name="Bad 23 4 2_Rate Case Accrual Accounts" xfId="30181"/>
    <cellStyle name="Bad 23 4 3" xfId="43214"/>
    <cellStyle name="Bad 23 4_Rate Case Accrual Accounts" xfId="30182"/>
    <cellStyle name="Bad 23 5" xfId="11793"/>
    <cellStyle name="Bad 23 5 2" xfId="11794"/>
    <cellStyle name="Bad 23 5_Rate Case Accrual Accounts" xfId="30183"/>
    <cellStyle name="Bad 23 6" xfId="43215"/>
    <cellStyle name="Bad 23_Rate Case Accrual Accounts" xfId="30184"/>
    <cellStyle name="Bad 24" xfId="11795"/>
    <cellStyle name="Bad 24 2" xfId="11796"/>
    <cellStyle name="Bad 24 2 2" xfId="11797"/>
    <cellStyle name="Bad 24 2 2 2" xfId="11798"/>
    <cellStyle name="Bad 24 2 2 2 2" xfId="11799"/>
    <cellStyle name="Bad 24 2 2 2_Rate Case Accrual Accounts" xfId="30185"/>
    <cellStyle name="Bad 24 2 2 3" xfId="43216"/>
    <cellStyle name="Bad 24 2 2_Rate Case Accrual Accounts" xfId="30186"/>
    <cellStyle name="Bad 24 2 3" xfId="11800"/>
    <cellStyle name="Bad 24 2 3 2" xfId="11801"/>
    <cellStyle name="Bad 24 2 3_Rate Case Accrual Accounts" xfId="30187"/>
    <cellStyle name="Bad 24 2 4" xfId="11802"/>
    <cellStyle name="Bad 24 2 4 2" xfId="43217"/>
    <cellStyle name="Bad 24 2 5" xfId="43218"/>
    <cellStyle name="Bad 24 2_Rate Case Accrual Accounts" xfId="30188"/>
    <cellStyle name="Bad 24 3" xfId="11803"/>
    <cellStyle name="Bad 24 3 2" xfId="11804"/>
    <cellStyle name="Bad 24 3 2 2" xfId="11805"/>
    <cellStyle name="Bad 24 3 2_Rate Case Accrual Accounts" xfId="30189"/>
    <cellStyle name="Bad 24 3 3" xfId="43219"/>
    <cellStyle name="Bad 24 3_Rate Case Accrual Accounts" xfId="30190"/>
    <cellStyle name="Bad 24 4" xfId="11806"/>
    <cellStyle name="Bad 24 4 2" xfId="11807"/>
    <cellStyle name="Bad 24 4_Rate Case Accrual Accounts" xfId="30191"/>
    <cellStyle name="Bad 24 5" xfId="11808"/>
    <cellStyle name="Bad 24 5 2" xfId="11809"/>
    <cellStyle name="Bad 24 5_Rate Case Accrual Accounts" xfId="30192"/>
    <cellStyle name="Bad 24 6" xfId="43220"/>
    <cellStyle name="Bad 24_Basis Detail" xfId="11810"/>
    <cellStyle name="Bad 25" xfId="11811"/>
    <cellStyle name="Bad 25 2" xfId="11812"/>
    <cellStyle name="Bad 25 2 2" xfId="11813"/>
    <cellStyle name="Bad 25 2 2 2" xfId="11814"/>
    <cellStyle name="Bad 25 2 2_Rate Case Accrual Accounts" xfId="30193"/>
    <cellStyle name="Bad 25 2 3" xfId="43221"/>
    <cellStyle name="Bad 25 2_Rate Case Accrual Accounts" xfId="30194"/>
    <cellStyle name="Bad 25 3" xfId="11815"/>
    <cellStyle name="Bad 25 3 2" xfId="11816"/>
    <cellStyle name="Bad 25 3 2 2" xfId="11817"/>
    <cellStyle name="Bad 25 3 2_Rate Case Accrual Accounts" xfId="30195"/>
    <cellStyle name="Bad 25 3 3" xfId="43222"/>
    <cellStyle name="Bad 25 3_Rate Case Accrual Accounts" xfId="30196"/>
    <cellStyle name="Bad 25 4" xfId="11818"/>
    <cellStyle name="Bad 25 4 2" xfId="11819"/>
    <cellStyle name="Bad 25 4_Rate Case Accrual Accounts" xfId="30197"/>
    <cellStyle name="Bad 25 5" xfId="43223"/>
    <cellStyle name="Bad 25_Rate Case Accrual Accounts" xfId="30198"/>
    <cellStyle name="Bad 26" xfId="11820"/>
    <cellStyle name="Bad 26 2" xfId="11821"/>
    <cellStyle name="Bad 26 2 2" xfId="11822"/>
    <cellStyle name="Bad 26 2 2 2" xfId="11823"/>
    <cellStyle name="Bad 26 2 2_Rate Case Accrual Accounts" xfId="30199"/>
    <cellStyle name="Bad 26 2 3" xfId="43224"/>
    <cellStyle name="Bad 26 2_Rate Case Accrual Accounts" xfId="30200"/>
    <cellStyle name="Bad 26 3" xfId="11824"/>
    <cellStyle name="Bad 26 3 2" xfId="11825"/>
    <cellStyle name="Bad 26 3_Rate Case Accrual Accounts" xfId="30201"/>
    <cellStyle name="Bad 26 4" xfId="11826"/>
    <cellStyle name="Bad 26 4 2" xfId="43225"/>
    <cellStyle name="Bad 26 5" xfId="43226"/>
    <cellStyle name="Bad 26_Rate Case Accrual Accounts" xfId="30202"/>
    <cellStyle name="Bad 27" xfId="11827"/>
    <cellStyle name="Bad 27 2" xfId="11828"/>
    <cellStyle name="Bad 27 2 2" xfId="11829"/>
    <cellStyle name="Bad 27 2 2 2" xfId="11830"/>
    <cellStyle name="Bad 27 2 2_Rate Case Accrual Accounts" xfId="30203"/>
    <cellStyle name="Bad 27 2 3" xfId="43227"/>
    <cellStyle name="Bad 27 2_Rate Case Accrual Accounts" xfId="30204"/>
    <cellStyle name="Bad 27 3" xfId="11831"/>
    <cellStyle name="Bad 27 3 2" xfId="11832"/>
    <cellStyle name="Bad 27 3_Rate Case Accrual Accounts" xfId="30205"/>
    <cellStyle name="Bad 27 4" xfId="43228"/>
    <cellStyle name="Bad 27_Rate Case Accrual Accounts" xfId="30206"/>
    <cellStyle name="Bad 28" xfId="11833"/>
    <cellStyle name="Bad 28 2" xfId="11834"/>
    <cellStyle name="Bad 28 2 2" xfId="11835"/>
    <cellStyle name="Bad 28 2_Rate Case Accrual Accounts" xfId="30207"/>
    <cellStyle name="Bad 28 3" xfId="43229"/>
    <cellStyle name="Bad 28_Rate Case Accrual Accounts" xfId="30208"/>
    <cellStyle name="Bad 29" xfId="11836"/>
    <cellStyle name="Bad 29 2" xfId="11837"/>
    <cellStyle name="Bad 29 2 2" xfId="11838"/>
    <cellStyle name="Bad 29 2_Rate Case Accrual Accounts" xfId="30209"/>
    <cellStyle name="Bad 29 3" xfId="43230"/>
    <cellStyle name="Bad 29_Rate Case Accrual Accounts" xfId="30210"/>
    <cellStyle name="Bad 3" xfId="11839"/>
    <cellStyle name="Bad 3 2" xfId="11840"/>
    <cellStyle name="Bad 3 2 2" xfId="11841"/>
    <cellStyle name="Bad 3 2 2 2" xfId="11842"/>
    <cellStyle name="Bad 3 2 2 2 2" xfId="11843"/>
    <cellStyle name="Bad 3 2 2 2_Rate Case Accrual Accounts" xfId="30211"/>
    <cellStyle name="Bad 3 2 2 3" xfId="43231"/>
    <cellStyle name="Bad 3 2 2_Rate Case Accrual Accounts" xfId="30212"/>
    <cellStyle name="Bad 3 2 3" xfId="11844"/>
    <cellStyle name="Bad 3 2 3 2" xfId="11845"/>
    <cellStyle name="Bad 3 2 3 2 2" xfId="11846"/>
    <cellStyle name="Bad 3 2 3 2_Rate Case Accrual Accounts" xfId="30213"/>
    <cellStyle name="Bad 3 2 3 3" xfId="43232"/>
    <cellStyle name="Bad 3 2 3_Rate Case Accrual Accounts" xfId="30214"/>
    <cellStyle name="Bad 3 2 4" xfId="11847"/>
    <cellStyle name="Bad 3 2 4 2" xfId="11848"/>
    <cellStyle name="Bad 3 2 4_Rate Case Accrual Accounts" xfId="30215"/>
    <cellStyle name="Bad 3 2 5" xfId="43233"/>
    <cellStyle name="Bad 3 2_Rate Case Accrual Accounts" xfId="30216"/>
    <cellStyle name="Bad 3 3" xfId="11849"/>
    <cellStyle name="Bad 3 3 2" xfId="11850"/>
    <cellStyle name="Bad 3 3 2 2" xfId="11851"/>
    <cellStyle name="Bad 3 3 2_Rate Case Accrual Accounts" xfId="30217"/>
    <cellStyle name="Bad 3 3 3" xfId="43234"/>
    <cellStyle name="Bad 3 3_Rate Case Accrual Accounts" xfId="30218"/>
    <cellStyle name="Bad 3 4" xfId="11852"/>
    <cellStyle name="Bad 3 4 2" xfId="11853"/>
    <cellStyle name="Bad 3 4_Rate Case Accrual Accounts" xfId="30219"/>
    <cellStyle name="Bad 3 5" xfId="11854"/>
    <cellStyle name="Bad 3 5 2" xfId="43235"/>
    <cellStyle name="Bad 3_Rate Case Accrual Accounts" xfId="30220"/>
    <cellStyle name="Bad 30" xfId="11855"/>
    <cellStyle name="Bad 30 2" xfId="11856"/>
    <cellStyle name="Bad 30 2 2" xfId="11857"/>
    <cellStyle name="Bad 30 2_Rate Case Accrual Accounts" xfId="30221"/>
    <cellStyle name="Bad 30 3" xfId="43236"/>
    <cellStyle name="Bad 30_Rate Case Accrual Accounts" xfId="30222"/>
    <cellStyle name="Bad 31" xfId="11858"/>
    <cellStyle name="Bad 31 2" xfId="11859"/>
    <cellStyle name="Bad 31 2 2" xfId="11860"/>
    <cellStyle name="Bad 31 2_Rate Case Accrual Accounts" xfId="30223"/>
    <cellStyle name="Bad 31 3" xfId="43237"/>
    <cellStyle name="Bad 31_Rate Case Accrual Accounts" xfId="30224"/>
    <cellStyle name="Bad 32" xfId="11861"/>
    <cellStyle name="Bad 32 2" xfId="11862"/>
    <cellStyle name="Bad 32 2 2" xfId="11863"/>
    <cellStyle name="Bad 32 2_Rate Case Accrual Accounts" xfId="30225"/>
    <cellStyle name="Bad 32 3" xfId="43238"/>
    <cellStyle name="Bad 32_Rate Case Accrual Accounts" xfId="30226"/>
    <cellStyle name="Bad 33" xfId="11864"/>
    <cellStyle name="Bad 33 2" xfId="11865"/>
    <cellStyle name="Bad 33 2 2" xfId="11866"/>
    <cellStyle name="Bad 33 2_Rate Case Accrual Accounts" xfId="30227"/>
    <cellStyle name="Bad 33 3" xfId="43239"/>
    <cellStyle name="Bad 33_Rate Case Accrual Accounts" xfId="30228"/>
    <cellStyle name="Bad 34" xfId="11867"/>
    <cellStyle name="Bad 34 2" xfId="11868"/>
    <cellStyle name="Bad 34 2 2" xfId="11869"/>
    <cellStyle name="Bad 34 2_Rate Case Accrual Accounts" xfId="30229"/>
    <cellStyle name="Bad 34 3" xfId="43240"/>
    <cellStyle name="Bad 34_Rate Case Accrual Accounts" xfId="30230"/>
    <cellStyle name="Bad 35" xfId="11870"/>
    <cellStyle name="Bad 35 2" xfId="11871"/>
    <cellStyle name="Bad 35 2 2" xfId="11872"/>
    <cellStyle name="Bad 35 2_Rate Case Accrual Accounts" xfId="30231"/>
    <cellStyle name="Bad 35 3" xfId="43241"/>
    <cellStyle name="Bad 35_Rate Case Accrual Accounts" xfId="30232"/>
    <cellStyle name="Bad 36" xfId="11873"/>
    <cellStyle name="Bad 36 2" xfId="11874"/>
    <cellStyle name="Bad 36 2 2" xfId="11875"/>
    <cellStyle name="Bad 36 2_Rate Case Accrual Accounts" xfId="30233"/>
    <cellStyle name="Bad 36 3" xfId="43242"/>
    <cellStyle name="Bad 36_Rate Case Accrual Accounts" xfId="30234"/>
    <cellStyle name="Bad 37" xfId="11876"/>
    <cellStyle name="Bad 37 2" xfId="11877"/>
    <cellStyle name="Bad 37 2 2" xfId="11878"/>
    <cellStyle name="Bad 37 2_Rate Case Accrual Accounts" xfId="30235"/>
    <cellStyle name="Bad 37 3" xfId="43243"/>
    <cellStyle name="Bad 37_Rate Case Accrual Accounts" xfId="30236"/>
    <cellStyle name="Bad 38" xfId="11879"/>
    <cellStyle name="Bad 38 2" xfId="11880"/>
    <cellStyle name="Bad 38 2 2" xfId="11881"/>
    <cellStyle name="Bad 38 2_Rate Case Accrual Accounts" xfId="30237"/>
    <cellStyle name="Bad 38 3" xfId="43244"/>
    <cellStyle name="Bad 38_Rate Case Accrual Accounts" xfId="30238"/>
    <cellStyle name="Bad 39" xfId="11882"/>
    <cellStyle name="Bad 39 2" xfId="11883"/>
    <cellStyle name="Bad 39 2 2" xfId="11884"/>
    <cellStyle name="Bad 39 2_Rate Case Accrual Accounts" xfId="30239"/>
    <cellStyle name="Bad 39 3" xfId="43245"/>
    <cellStyle name="Bad 39_Rate Case Accrual Accounts" xfId="30240"/>
    <cellStyle name="Bad 4" xfId="11885"/>
    <cellStyle name="Bad 4 2" xfId="11886"/>
    <cellStyle name="Bad 4 2 2" xfId="11887"/>
    <cellStyle name="Bad 4 2 2 2" xfId="11888"/>
    <cellStyle name="Bad 4 2 2 2 2" xfId="11889"/>
    <cellStyle name="Bad 4 2 2 2_Rate Case Accrual Accounts" xfId="30241"/>
    <cellStyle name="Bad 4 2 2 3" xfId="43246"/>
    <cellStyle name="Bad 4 2 2_Rate Case Accrual Accounts" xfId="30242"/>
    <cellStyle name="Bad 4 2 3" xfId="11890"/>
    <cellStyle name="Bad 4 2 3 2" xfId="11891"/>
    <cellStyle name="Bad 4 2 3 2 2" xfId="11892"/>
    <cellStyle name="Bad 4 2 3 2_Rate Case Accrual Accounts" xfId="30243"/>
    <cellStyle name="Bad 4 2 3 3" xfId="43247"/>
    <cellStyle name="Bad 4 2 3_Rate Case Accrual Accounts" xfId="30244"/>
    <cellStyle name="Bad 4 2 4" xfId="11893"/>
    <cellStyle name="Bad 4 2 4 2" xfId="11894"/>
    <cellStyle name="Bad 4 2 4_Rate Case Accrual Accounts" xfId="30245"/>
    <cellStyle name="Bad 4 2 5" xfId="43248"/>
    <cellStyle name="Bad 4 2_Rate Case Accrual Accounts" xfId="30246"/>
    <cellStyle name="Bad 4 3" xfId="11895"/>
    <cellStyle name="Bad 4 3 2" xfId="11896"/>
    <cellStyle name="Bad 4 3 2 2" xfId="11897"/>
    <cellStyle name="Bad 4 3 2_Rate Case Accrual Accounts" xfId="30247"/>
    <cellStyle name="Bad 4 3 3" xfId="43249"/>
    <cellStyle name="Bad 4 3_Rate Case Accrual Accounts" xfId="30248"/>
    <cellStyle name="Bad 4 4" xfId="11898"/>
    <cellStyle name="Bad 4 4 2" xfId="11899"/>
    <cellStyle name="Bad 4 4_Rate Case Accrual Accounts" xfId="30249"/>
    <cellStyle name="Bad 4 5" xfId="43250"/>
    <cellStyle name="Bad 4_Rate Case Accrual Accounts" xfId="30250"/>
    <cellStyle name="Bad 40" xfId="11900"/>
    <cellStyle name="Bad 40 2" xfId="11901"/>
    <cellStyle name="Bad 40 2 2" xfId="11902"/>
    <cellStyle name="Bad 40 2_Rate Case Accrual Accounts" xfId="30251"/>
    <cellStyle name="Bad 40 3" xfId="43251"/>
    <cellStyle name="Bad 40_Rate Case Accrual Accounts" xfId="30252"/>
    <cellStyle name="Bad 41" xfId="11903"/>
    <cellStyle name="Bad 41 2" xfId="11904"/>
    <cellStyle name="Bad 41 2 2" xfId="11905"/>
    <cellStyle name="Bad 41 2_Rate Case Accrual Accounts" xfId="30253"/>
    <cellStyle name="Bad 41 3" xfId="43252"/>
    <cellStyle name="Bad 41_Rate Case Accrual Accounts" xfId="30254"/>
    <cellStyle name="Bad 42" xfId="11906"/>
    <cellStyle name="Bad 42 2" xfId="11907"/>
    <cellStyle name="Bad 42 2 2" xfId="11908"/>
    <cellStyle name="Bad 42 2_Rate Case Accrual Accounts" xfId="30255"/>
    <cellStyle name="Bad 42 3" xfId="43253"/>
    <cellStyle name="Bad 42_Rate Case Accrual Accounts" xfId="30256"/>
    <cellStyle name="Bad 43" xfId="11909"/>
    <cellStyle name="Bad 43 2" xfId="11910"/>
    <cellStyle name="Bad 43 2 2" xfId="11911"/>
    <cellStyle name="Bad 43 2_Rate Case Accrual Accounts" xfId="30257"/>
    <cellStyle name="Bad 43 3" xfId="43254"/>
    <cellStyle name="Bad 43_Rate Case Accrual Accounts" xfId="30258"/>
    <cellStyle name="Bad 44" xfId="11912"/>
    <cellStyle name="Bad 44 2" xfId="11913"/>
    <cellStyle name="Bad 44 2 2" xfId="11914"/>
    <cellStyle name="Bad 44 2_Rate Case Accrual Accounts" xfId="30259"/>
    <cellStyle name="Bad 44 3" xfId="43255"/>
    <cellStyle name="Bad 44_Rate Case Accrual Accounts" xfId="30260"/>
    <cellStyle name="Bad 45" xfId="11915"/>
    <cellStyle name="Bad 45 2" xfId="11916"/>
    <cellStyle name="Bad 45 2 2" xfId="11917"/>
    <cellStyle name="Bad 45 2_Rate Case Accrual Accounts" xfId="30261"/>
    <cellStyle name="Bad 45 3" xfId="43256"/>
    <cellStyle name="Bad 45_Rate Case Accrual Accounts" xfId="30262"/>
    <cellStyle name="Bad 46" xfId="11918"/>
    <cellStyle name="Bad 46 2" xfId="11919"/>
    <cellStyle name="Bad 46 2 2" xfId="11920"/>
    <cellStyle name="Bad 46 2_Rate Case Accrual Accounts" xfId="30263"/>
    <cellStyle name="Bad 46 3" xfId="43257"/>
    <cellStyle name="Bad 46_Rate Case Accrual Accounts" xfId="30264"/>
    <cellStyle name="Bad 47" xfId="11921"/>
    <cellStyle name="Bad 47 2" xfId="11922"/>
    <cellStyle name="Bad 47 2 2" xfId="11923"/>
    <cellStyle name="Bad 47 2_Rate Case Accrual Accounts" xfId="30265"/>
    <cellStyle name="Bad 47 3" xfId="43258"/>
    <cellStyle name="Bad 47_Rate Case Accrual Accounts" xfId="30266"/>
    <cellStyle name="Bad 48" xfId="11924"/>
    <cellStyle name="Bad 48 2" xfId="11925"/>
    <cellStyle name="Bad 48 2 2" xfId="11926"/>
    <cellStyle name="Bad 48 2_Rate Case Accrual Accounts" xfId="30267"/>
    <cellStyle name="Bad 48 3" xfId="43259"/>
    <cellStyle name="Bad 48_Rate Case Accrual Accounts" xfId="30268"/>
    <cellStyle name="Bad 49" xfId="11927"/>
    <cellStyle name="Bad 49 2" xfId="11928"/>
    <cellStyle name="Bad 49 2 2" xfId="11929"/>
    <cellStyle name="Bad 49 2_Rate Case Accrual Accounts" xfId="30269"/>
    <cellStyle name="Bad 49 3" xfId="43260"/>
    <cellStyle name="Bad 49_Rate Case Accrual Accounts" xfId="30270"/>
    <cellStyle name="Bad 5" xfId="11930"/>
    <cellStyle name="Bad 5 2" xfId="11931"/>
    <cellStyle name="Bad 5 2 2" xfId="11932"/>
    <cellStyle name="Bad 5 2 2 2" xfId="11933"/>
    <cellStyle name="Bad 5 2 2 2 2" xfId="11934"/>
    <cellStyle name="Bad 5 2 2 2_Rate Case Accrual Accounts" xfId="30271"/>
    <cellStyle name="Bad 5 2 2 3" xfId="43261"/>
    <cellStyle name="Bad 5 2 2_Rate Case Accrual Accounts" xfId="30272"/>
    <cellStyle name="Bad 5 2 3" xfId="11935"/>
    <cellStyle name="Bad 5 2 3 2" xfId="11936"/>
    <cellStyle name="Bad 5 2 3 2 2" xfId="11937"/>
    <cellStyle name="Bad 5 2 3 2_Rate Case Accrual Accounts" xfId="30273"/>
    <cellStyle name="Bad 5 2 3 3" xfId="43262"/>
    <cellStyle name="Bad 5 2 3_Rate Case Accrual Accounts" xfId="30274"/>
    <cellStyle name="Bad 5 2 4" xfId="11938"/>
    <cellStyle name="Bad 5 2 4 2" xfId="11939"/>
    <cellStyle name="Bad 5 2 4_Rate Case Accrual Accounts" xfId="30275"/>
    <cellStyle name="Bad 5 2 5" xfId="43263"/>
    <cellStyle name="Bad 5 2_Rate Case Accrual Accounts" xfId="30276"/>
    <cellStyle name="Bad 5 3" xfId="11940"/>
    <cellStyle name="Bad 5 3 2" xfId="11941"/>
    <cellStyle name="Bad 5 3 2 2" xfId="11942"/>
    <cellStyle name="Bad 5 3 2_Rate Case Accrual Accounts" xfId="30277"/>
    <cellStyle name="Bad 5 3 3" xfId="43264"/>
    <cellStyle name="Bad 5 3_Rate Case Accrual Accounts" xfId="30278"/>
    <cellStyle name="Bad 5 4" xfId="11943"/>
    <cellStyle name="Bad 5 4 2" xfId="11944"/>
    <cellStyle name="Bad 5 4_Rate Case Accrual Accounts" xfId="30279"/>
    <cellStyle name="Bad 5 5" xfId="43265"/>
    <cellStyle name="Bad 5_Rate Case Accrual Accounts" xfId="30280"/>
    <cellStyle name="Bad 50" xfId="11945"/>
    <cellStyle name="Bad 50 2" xfId="11946"/>
    <cellStyle name="Bad 50 2 2" xfId="11947"/>
    <cellStyle name="Bad 50 2_Rate Case Accrual Accounts" xfId="30281"/>
    <cellStyle name="Bad 50 3" xfId="43266"/>
    <cellStyle name="Bad 50_Rate Case Accrual Accounts" xfId="30282"/>
    <cellStyle name="Bad 51" xfId="11948"/>
    <cellStyle name="Bad 51 2" xfId="11949"/>
    <cellStyle name="Bad 51 2 2" xfId="11950"/>
    <cellStyle name="Bad 51 2_Rate Case Accrual Accounts" xfId="30283"/>
    <cellStyle name="Bad 51 3" xfId="43267"/>
    <cellStyle name="Bad 51_Rate Case Accrual Accounts" xfId="30284"/>
    <cellStyle name="Bad 52" xfId="11951"/>
    <cellStyle name="Bad 52 2" xfId="11952"/>
    <cellStyle name="Bad 52 2 2" xfId="11953"/>
    <cellStyle name="Bad 52 2_Rate Case Accrual Accounts" xfId="30285"/>
    <cellStyle name="Bad 52 3" xfId="43268"/>
    <cellStyle name="Bad 52_Rate Case Accrual Accounts" xfId="30286"/>
    <cellStyle name="Bad 53" xfId="11954"/>
    <cellStyle name="Bad 53 2" xfId="11955"/>
    <cellStyle name="Bad 53 2 2" xfId="11956"/>
    <cellStyle name="Bad 53 2_Rate Case Accrual Accounts" xfId="30287"/>
    <cellStyle name="Bad 53 3" xfId="43269"/>
    <cellStyle name="Bad 53_Rate Case Accrual Accounts" xfId="30288"/>
    <cellStyle name="Bad 54" xfId="11957"/>
    <cellStyle name="Bad 54 2" xfId="11958"/>
    <cellStyle name="Bad 54 2 2" xfId="11959"/>
    <cellStyle name="Bad 54 2_Rate Case Accrual Accounts" xfId="30289"/>
    <cellStyle name="Bad 54 3" xfId="43270"/>
    <cellStyle name="Bad 54_Rate Case Accrual Accounts" xfId="30290"/>
    <cellStyle name="Bad 55" xfId="11960"/>
    <cellStyle name="Bad 55 2" xfId="11961"/>
    <cellStyle name="Bad 55 2 2" xfId="11962"/>
    <cellStyle name="Bad 55 2_Rate Case Accrual Accounts" xfId="30291"/>
    <cellStyle name="Bad 55 3" xfId="43271"/>
    <cellStyle name="Bad 55_Rate Case Accrual Accounts" xfId="30292"/>
    <cellStyle name="Bad 56" xfId="11963"/>
    <cellStyle name="Bad 56 2" xfId="11964"/>
    <cellStyle name="Bad 56 2 2" xfId="11965"/>
    <cellStyle name="Bad 56 2_Rate Case Accrual Accounts" xfId="30293"/>
    <cellStyle name="Bad 56 3" xfId="43272"/>
    <cellStyle name="Bad 56_Rate Case Accrual Accounts" xfId="30294"/>
    <cellStyle name="Bad 57" xfId="11966"/>
    <cellStyle name="Bad 57 2" xfId="11967"/>
    <cellStyle name="Bad 57 2 2" xfId="11968"/>
    <cellStyle name="Bad 57 2_Rate Case Accrual Accounts" xfId="30295"/>
    <cellStyle name="Bad 57 3" xfId="43273"/>
    <cellStyle name="Bad 57_Rate Case Accrual Accounts" xfId="30296"/>
    <cellStyle name="Bad 58" xfId="11969"/>
    <cellStyle name="Bad 58 2" xfId="11970"/>
    <cellStyle name="Bad 58 2 2" xfId="11971"/>
    <cellStyle name="Bad 58 2_Rate Case Accrual Accounts" xfId="30297"/>
    <cellStyle name="Bad 58 3" xfId="43274"/>
    <cellStyle name="Bad 58_Rate Case Accrual Accounts" xfId="30298"/>
    <cellStyle name="Bad 59" xfId="11972"/>
    <cellStyle name="Bad 59 2" xfId="11973"/>
    <cellStyle name="Bad 59 2 2" xfId="11974"/>
    <cellStyle name="Bad 59 2_Rate Case Accrual Accounts" xfId="30299"/>
    <cellStyle name="Bad 59 3" xfId="43275"/>
    <cellStyle name="Bad 59_Rate Case Accrual Accounts" xfId="30300"/>
    <cellStyle name="Bad 6" xfId="11975"/>
    <cellStyle name="Bad 6 2" xfId="11976"/>
    <cellStyle name="Bad 6 2 2" xfId="11977"/>
    <cellStyle name="Bad 6 2 2 2" xfId="11978"/>
    <cellStyle name="Bad 6 2 2_Rate Case Accrual Accounts" xfId="30301"/>
    <cellStyle name="Bad 6 2 3" xfId="43276"/>
    <cellStyle name="Bad 6 2_Rate Case Accrual Accounts" xfId="30302"/>
    <cellStyle name="Bad 6 3" xfId="11979"/>
    <cellStyle name="Bad 6 3 2" xfId="11980"/>
    <cellStyle name="Bad 6 3 2 2" xfId="11981"/>
    <cellStyle name="Bad 6 3 2_Rate Case Accrual Accounts" xfId="30303"/>
    <cellStyle name="Bad 6 3 3" xfId="43277"/>
    <cellStyle name="Bad 6 3_Rate Case Accrual Accounts" xfId="30304"/>
    <cellStyle name="Bad 6 4" xfId="11982"/>
    <cellStyle name="Bad 6 4 2" xfId="11983"/>
    <cellStyle name="Bad 6 4_Rate Case Accrual Accounts" xfId="30305"/>
    <cellStyle name="Bad 6 5" xfId="43278"/>
    <cellStyle name="Bad 6_Rate Case Accrual Accounts" xfId="30306"/>
    <cellStyle name="Bad 60" xfId="11984"/>
    <cellStyle name="Bad 60 2" xfId="11985"/>
    <cellStyle name="Bad 60 2 2" xfId="11986"/>
    <cellStyle name="Bad 60 2_Rate Case Accrual Accounts" xfId="30307"/>
    <cellStyle name="Bad 60 3" xfId="43279"/>
    <cellStyle name="Bad 60_Rate Case Accrual Accounts" xfId="30308"/>
    <cellStyle name="Bad 61" xfId="11987"/>
    <cellStyle name="Bad 61 2" xfId="11988"/>
    <cellStyle name="Bad 61_Rate Case Accrual Accounts" xfId="30309"/>
    <cellStyle name="Bad 62" xfId="11989"/>
    <cellStyle name="Bad 62 2" xfId="11990"/>
    <cellStyle name="Bad 62_Rate Case Accrual Accounts" xfId="30310"/>
    <cellStyle name="Bad 63" xfId="11991"/>
    <cellStyle name="Bad 63 2" xfId="43280"/>
    <cellStyle name="Bad 64" xfId="11992"/>
    <cellStyle name="Bad 64 2" xfId="43281"/>
    <cellStyle name="Bad 65" xfId="11993"/>
    <cellStyle name="Bad 65 2" xfId="43282"/>
    <cellStyle name="Bad 66" xfId="11994"/>
    <cellStyle name="Bad 66 2" xfId="43283"/>
    <cellStyle name="Bad 67" xfId="11995"/>
    <cellStyle name="Bad 67 2" xfId="43284"/>
    <cellStyle name="Bad 68" xfId="11996"/>
    <cellStyle name="Bad 68 2" xfId="43285"/>
    <cellStyle name="Bad 69" xfId="11997"/>
    <cellStyle name="Bad 69 2" xfId="43286"/>
    <cellStyle name="Bad 7" xfId="11998"/>
    <cellStyle name="Bad 7 2" xfId="11999"/>
    <cellStyle name="Bad 7 2 2" xfId="12000"/>
    <cellStyle name="Bad 7 2 2 2" xfId="12001"/>
    <cellStyle name="Bad 7 2 2_Rate Case Accrual Accounts" xfId="30311"/>
    <cellStyle name="Bad 7 2 3" xfId="43287"/>
    <cellStyle name="Bad 7 2_Rate Case Accrual Accounts" xfId="30312"/>
    <cellStyle name="Bad 7 3" xfId="12002"/>
    <cellStyle name="Bad 7 3 2" xfId="12003"/>
    <cellStyle name="Bad 7 3 2 2" xfId="12004"/>
    <cellStyle name="Bad 7 3 2_Rate Case Accrual Accounts" xfId="30313"/>
    <cellStyle name="Bad 7 3 3" xfId="43288"/>
    <cellStyle name="Bad 7 3_Rate Case Accrual Accounts" xfId="30314"/>
    <cellStyle name="Bad 7 4" xfId="12005"/>
    <cellStyle name="Bad 7 4 2" xfId="12006"/>
    <cellStyle name="Bad 7 4_Rate Case Accrual Accounts" xfId="30315"/>
    <cellStyle name="Bad 7 5" xfId="43289"/>
    <cellStyle name="Bad 7_Rate Case Accrual Accounts" xfId="30316"/>
    <cellStyle name="Bad 70" xfId="12007"/>
    <cellStyle name="Bad 70 2" xfId="43290"/>
    <cellStyle name="Bad 71" xfId="12008"/>
    <cellStyle name="Bad 71 2" xfId="43291"/>
    <cellStyle name="Bad 72" xfId="12009"/>
    <cellStyle name="Bad 72 2" xfId="43292"/>
    <cellStyle name="Bad 73" xfId="12010"/>
    <cellStyle name="Bad 73 2" xfId="43293"/>
    <cellStyle name="Bad 74" xfId="12011"/>
    <cellStyle name="Bad 74 2" xfId="43294"/>
    <cellStyle name="Bad 75" xfId="12012"/>
    <cellStyle name="Bad 75 2" xfId="43295"/>
    <cellStyle name="Bad 76" xfId="12013"/>
    <cellStyle name="Bad 76 2" xfId="43296"/>
    <cellStyle name="Bad 77" xfId="55"/>
    <cellStyle name="Bad 78" xfId="49131"/>
    <cellStyle name="Bad 79" xfId="49168"/>
    <cellStyle name="Bad 8" xfId="12014"/>
    <cellStyle name="Bad 8 2" xfId="12015"/>
    <cellStyle name="Bad 8 2 2" xfId="12016"/>
    <cellStyle name="Bad 8 2 2 2" xfId="12017"/>
    <cellStyle name="Bad 8 2 2_Rate Case Accrual Accounts" xfId="30317"/>
    <cellStyle name="Bad 8 2 3" xfId="43297"/>
    <cellStyle name="Bad 8 2_Rate Case Accrual Accounts" xfId="30318"/>
    <cellStyle name="Bad 8 3" xfId="12018"/>
    <cellStyle name="Bad 8 3 2" xfId="12019"/>
    <cellStyle name="Bad 8 3 2 2" xfId="12020"/>
    <cellStyle name="Bad 8 3 2_Rate Case Accrual Accounts" xfId="30319"/>
    <cellStyle name="Bad 8 3 3" xfId="43298"/>
    <cellStyle name="Bad 8 3_Rate Case Accrual Accounts" xfId="30320"/>
    <cellStyle name="Bad 8 4" xfId="12021"/>
    <cellStyle name="Bad 8 4 2" xfId="12022"/>
    <cellStyle name="Bad 8 4_Rate Case Accrual Accounts" xfId="30321"/>
    <cellStyle name="Bad 8 5" xfId="43299"/>
    <cellStyle name="Bad 8_Rate Case Accrual Accounts" xfId="30322"/>
    <cellStyle name="Bad 9" xfId="12023"/>
    <cellStyle name="Bad 9 2" xfId="12024"/>
    <cellStyle name="Bad 9 2 2" xfId="12025"/>
    <cellStyle name="Bad 9 2 2 2" xfId="12026"/>
    <cellStyle name="Bad 9 2 2_Rate Case Accrual Accounts" xfId="30323"/>
    <cellStyle name="Bad 9 2 3" xfId="43300"/>
    <cellStyle name="Bad 9 2_Rate Case Accrual Accounts" xfId="30324"/>
    <cellStyle name="Bad 9 3" xfId="12027"/>
    <cellStyle name="Bad 9 3 2" xfId="12028"/>
    <cellStyle name="Bad 9 3 2 2" xfId="12029"/>
    <cellStyle name="Bad 9 3 2_Rate Case Accrual Accounts" xfId="30325"/>
    <cellStyle name="Bad 9 3 3" xfId="43301"/>
    <cellStyle name="Bad 9 3_Rate Case Accrual Accounts" xfId="30326"/>
    <cellStyle name="Bad 9 4" xfId="12030"/>
    <cellStyle name="Bad 9 4 2" xfId="12031"/>
    <cellStyle name="Bad 9 4_Rate Case Accrual Accounts" xfId="30327"/>
    <cellStyle name="Bad 9 5" xfId="43302"/>
    <cellStyle name="Bad 9_Rate Case Accrual Accounts" xfId="30328"/>
    <cellStyle name="Body" xfId="57"/>
    <cellStyle name="Body 2" xfId="12032"/>
    <cellStyle name="Body 2 2" xfId="12033"/>
    <cellStyle name="Body 2 2 2" xfId="12034"/>
    <cellStyle name="Body 2 2_Rate Case Accrual Accounts" xfId="30329"/>
    <cellStyle name="Body 2 3" xfId="43303"/>
    <cellStyle name="Body 2_Rate Case Accrual Accounts" xfId="30330"/>
    <cellStyle name="Body 3" xfId="12035"/>
    <cellStyle name="Body 3 2" xfId="12036"/>
    <cellStyle name="Body 3 2 2" xfId="12037"/>
    <cellStyle name="Body 3 2_Rate Case Accrual Accounts" xfId="30331"/>
    <cellStyle name="Body 3 3" xfId="43304"/>
    <cellStyle name="Body 3_Rate Case Accrual Accounts" xfId="30332"/>
    <cellStyle name="Body 4" xfId="12038"/>
    <cellStyle name="Body 4 2" xfId="12039"/>
    <cellStyle name="Body 4_Rate Case Accrual Accounts" xfId="30333"/>
    <cellStyle name="Body_Rate Case Accrual Accounts" xfId="30334"/>
    <cellStyle name="Calculation" xfId="49513" builtinId="22" customBuiltin="1"/>
    <cellStyle name="Calculation 10" xfId="12040"/>
    <cellStyle name="Calculation 10 2" xfId="12041"/>
    <cellStyle name="Calculation 10 2 2" xfId="12042"/>
    <cellStyle name="Calculation 10 2 2 2" xfId="12043"/>
    <cellStyle name="Calculation 10 2 2_Rate Case Accrual Accounts" xfId="30335"/>
    <cellStyle name="Calculation 10 2 3" xfId="43305"/>
    <cellStyle name="Calculation 10 2_Rate Case Accrual Accounts" xfId="30336"/>
    <cellStyle name="Calculation 10 3" xfId="12044"/>
    <cellStyle name="Calculation 10 3 2" xfId="12045"/>
    <cellStyle name="Calculation 10 3 2 2" xfId="12046"/>
    <cellStyle name="Calculation 10 3 2_Rate Case Accrual Accounts" xfId="30337"/>
    <cellStyle name="Calculation 10 3 3" xfId="43306"/>
    <cellStyle name="Calculation 10 3_Rate Case Accrual Accounts" xfId="30338"/>
    <cellStyle name="Calculation 10 4" xfId="12047"/>
    <cellStyle name="Calculation 10 4 2" xfId="12048"/>
    <cellStyle name="Calculation 10 4_Rate Case Accrual Accounts" xfId="30339"/>
    <cellStyle name="Calculation 10 5" xfId="43307"/>
    <cellStyle name="Calculation 10_Rate Case Accrual Accounts" xfId="30340"/>
    <cellStyle name="Calculation 11" xfId="12049"/>
    <cellStyle name="Calculation 11 2" xfId="12050"/>
    <cellStyle name="Calculation 11 2 2" xfId="12051"/>
    <cellStyle name="Calculation 11 2 2 2" xfId="12052"/>
    <cellStyle name="Calculation 11 2 2_Rate Case Accrual Accounts" xfId="30341"/>
    <cellStyle name="Calculation 11 2 3" xfId="43308"/>
    <cellStyle name="Calculation 11 2_Rate Case Accrual Accounts" xfId="30342"/>
    <cellStyle name="Calculation 11 3" xfId="12053"/>
    <cellStyle name="Calculation 11 3 2" xfId="12054"/>
    <cellStyle name="Calculation 11 3 2 2" xfId="12055"/>
    <cellStyle name="Calculation 11 3 2_Rate Case Accrual Accounts" xfId="30343"/>
    <cellStyle name="Calculation 11 3 3" xfId="43309"/>
    <cellStyle name="Calculation 11 3_Rate Case Accrual Accounts" xfId="30344"/>
    <cellStyle name="Calculation 11 4" xfId="12056"/>
    <cellStyle name="Calculation 11 4 2" xfId="12057"/>
    <cellStyle name="Calculation 11 4_Rate Case Accrual Accounts" xfId="30345"/>
    <cellStyle name="Calculation 11 5" xfId="43310"/>
    <cellStyle name="Calculation 11_Rate Case Accrual Accounts" xfId="30346"/>
    <cellStyle name="Calculation 12" xfId="12058"/>
    <cellStyle name="Calculation 12 2" xfId="12059"/>
    <cellStyle name="Calculation 12 2 2" xfId="12060"/>
    <cellStyle name="Calculation 12 2 2 2" xfId="12061"/>
    <cellStyle name="Calculation 12 2 2_Rate Case Accrual Accounts" xfId="30347"/>
    <cellStyle name="Calculation 12 2 3" xfId="43311"/>
    <cellStyle name="Calculation 12 2_Rate Case Accrual Accounts" xfId="30348"/>
    <cellStyle name="Calculation 12 3" xfId="12062"/>
    <cellStyle name="Calculation 12 3 2" xfId="12063"/>
    <cellStyle name="Calculation 12 3 2 2" xfId="12064"/>
    <cellStyle name="Calculation 12 3 2_Rate Case Accrual Accounts" xfId="30349"/>
    <cellStyle name="Calculation 12 3 3" xfId="43312"/>
    <cellStyle name="Calculation 12 3_Rate Case Accrual Accounts" xfId="30350"/>
    <cellStyle name="Calculation 12 4" xfId="12065"/>
    <cellStyle name="Calculation 12 4 2" xfId="12066"/>
    <cellStyle name="Calculation 12 4_Rate Case Accrual Accounts" xfId="30351"/>
    <cellStyle name="Calculation 12 5" xfId="43313"/>
    <cellStyle name="Calculation 12_Rate Case Accrual Accounts" xfId="30352"/>
    <cellStyle name="Calculation 13" xfId="12067"/>
    <cellStyle name="Calculation 13 2" xfId="12068"/>
    <cellStyle name="Calculation 13 2 2" xfId="12069"/>
    <cellStyle name="Calculation 13 2 2 2" xfId="12070"/>
    <cellStyle name="Calculation 13 2 2_Rate Case Accrual Accounts" xfId="30353"/>
    <cellStyle name="Calculation 13 2 3" xfId="43314"/>
    <cellStyle name="Calculation 13 2_Rate Case Accrual Accounts" xfId="30354"/>
    <cellStyle name="Calculation 13 3" xfId="12071"/>
    <cellStyle name="Calculation 13 3 2" xfId="12072"/>
    <cellStyle name="Calculation 13 3 2 2" xfId="12073"/>
    <cellStyle name="Calculation 13 3 2_Rate Case Accrual Accounts" xfId="30355"/>
    <cellStyle name="Calculation 13 3 3" xfId="43315"/>
    <cellStyle name="Calculation 13 3_Rate Case Accrual Accounts" xfId="30356"/>
    <cellStyle name="Calculation 13 4" xfId="12074"/>
    <cellStyle name="Calculation 13 4 2" xfId="12075"/>
    <cellStyle name="Calculation 13 4_Rate Case Accrual Accounts" xfId="30357"/>
    <cellStyle name="Calculation 13 5" xfId="43316"/>
    <cellStyle name="Calculation 13_Rate Case Accrual Accounts" xfId="30358"/>
    <cellStyle name="Calculation 14" xfId="12076"/>
    <cellStyle name="Calculation 14 2" xfId="12077"/>
    <cellStyle name="Calculation 14 2 2" xfId="12078"/>
    <cellStyle name="Calculation 14 2 2 2" xfId="12079"/>
    <cellStyle name="Calculation 14 2 2_Rate Case Accrual Accounts" xfId="30359"/>
    <cellStyle name="Calculation 14 2 3" xfId="43317"/>
    <cellStyle name="Calculation 14 2_Rate Case Accrual Accounts" xfId="30360"/>
    <cellStyle name="Calculation 14 3" xfId="12080"/>
    <cellStyle name="Calculation 14 3 2" xfId="12081"/>
    <cellStyle name="Calculation 14 3 2 2" xfId="12082"/>
    <cellStyle name="Calculation 14 3 2_Rate Case Accrual Accounts" xfId="30361"/>
    <cellStyle name="Calculation 14 3 3" xfId="43318"/>
    <cellStyle name="Calculation 14 3_Rate Case Accrual Accounts" xfId="30362"/>
    <cellStyle name="Calculation 14 4" xfId="12083"/>
    <cellStyle name="Calculation 14 4 2" xfId="12084"/>
    <cellStyle name="Calculation 14 4_Rate Case Accrual Accounts" xfId="30363"/>
    <cellStyle name="Calculation 14 5" xfId="43319"/>
    <cellStyle name="Calculation 14_Rate Case Accrual Accounts" xfId="30364"/>
    <cellStyle name="Calculation 15" xfId="12085"/>
    <cellStyle name="Calculation 15 2" xfId="12086"/>
    <cellStyle name="Calculation 15 2 2" xfId="12087"/>
    <cellStyle name="Calculation 15 2 2 2" xfId="12088"/>
    <cellStyle name="Calculation 15 2 2_Rate Case Accrual Accounts" xfId="30365"/>
    <cellStyle name="Calculation 15 2 3" xfId="43320"/>
    <cellStyle name="Calculation 15 2_Rate Case Accrual Accounts" xfId="30366"/>
    <cellStyle name="Calculation 15 3" xfId="12089"/>
    <cellStyle name="Calculation 15 3 2" xfId="12090"/>
    <cellStyle name="Calculation 15 3 2 2" xfId="12091"/>
    <cellStyle name="Calculation 15 3 2_Rate Case Accrual Accounts" xfId="30367"/>
    <cellStyle name="Calculation 15 3 3" xfId="43321"/>
    <cellStyle name="Calculation 15 3_Rate Case Accrual Accounts" xfId="30368"/>
    <cellStyle name="Calculation 15 4" xfId="12092"/>
    <cellStyle name="Calculation 15 4 2" xfId="12093"/>
    <cellStyle name="Calculation 15 4_Rate Case Accrual Accounts" xfId="30369"/>
    <cellStyle name="Calculation 15 5" xfId="43322"/>
    <cellStyle name="Calculation 15_Rate Case Accrual Accounts" xfId="30370"/>
    <cellStyle name="Calculation 16" xfId="12094"/>
    <cellStyle name="Calculation 16 2" xfId="12095"/>
    <cellStyle name="Calculation 16 2 2" xfId="12096"/>
    <cellStyle name="Calculation 16 2 2 2" xfId="12097"/>
    <cellStyle name="Calculation 16 2 2_Rate Case Accrual Accounts" xfId="30371"/>
    <cellStyle name="Calculation 16 2 3" xfId="43323"/>
    <cellStyle name="Calculation 16 2_Rate Case Accrual Accounts" xfId="30372"/>
    <cellStyle name="Calculation 16 3" xfId="12098"/>
    <cellStyle name="Calculation 16 3 2" xfId="12099"/>
    <cellStyle name="Calculation 16 3 2 2" xfId="12100"/>
    <cellStyle name="Calculation 16 3 2_Rate Case Accrual Accounts" xfId="30373"/>
    <cellStyle name="Calculation 16 3 3" xfId="43324"/>
    <cellStyle name="Calculation 16 3_Rate Case Accrual Accounts" xfId="30374"/>
    <cellStyle name="Calculation 16 4" xfId="12101"/>
    <cellStyle name="Calculation 16 4 2" xfId="12102"/>
    <cellStyle name="Calculation 16 4_Rate Case Accrual Accounts" xfId="30375"/>
    <cellStyle name="Calculation 16 5" xfId="43325"/>
    <cellStyle name="Calculation 16_Rate Case Accrual Accounts" xfId="30376"/>
    <cellStyle name="Calculation 17" xfId="12103"/>
    <cellStyle name="Calculation 17 2" xfId="12104"/>
    <cellStyle name="Calculation 17 2 2" xfId="12105"/>
    <cellStyle name="Calculation 17 2 2 2" xfId="12106"/>
    <cellStyle name="Calculation 17 2 2_Rate Case Accrual Accounts" xfId="30377"/>
    <cellStyle name="Calculation 17 2 3" xfId="43326"/>
    <cellStyle name="Calculation 17 2_Rate Case Accrual Accounts" xfId="30378"/>
    <cellStyle name="Calculation 17 3" xfId="12107"/>
    <cellStyle name="Calculation 17 3 2" xfId="12108"/>
    <cellStyle name="Calculation 17 3 2 2" xfId="12109"/>
    <cellStyle name="Calculation 17 3 2_Rate Case Accrual Accounts" xfId="30379"/>
    <cellStyle name="Calculation 17 3 3" xfId="43327"/>
    <cellStyle name="Calculation 17 3_Rate Case Accrual Accounts" xfId="30380"/>
    <cellStyle name="Calculation 17 4" xfId="12110"/>
    <cellStyle name="Calculation 17 4 2" xfId="12111"/>
    <cellStyle name="Calculation 17 4_Rate Case Accrual Accounts" xfId="30381"/>
    <cellStyle name="Calculation 17 5" xfId="43328"/>
    <cellStyle name="Calculation 17_Rate Case Accrual Accounts" xfId="30382"/>
    <cellStyle name="Calculation 18" xfId="12112"/>
    <cellStyle name="Calculation 18 2" xfId="12113"/>
    <cellStyle name="Calculation 18 2 2" xfId="12114"/>
    <cellStyle name="Calculation 18 2 2 2" xfId="12115"/>
    <cellStyle name="Calculation 18 2 2_Rate Case Accrual Accounts" xfId="30383"/>
    <cellStyle name="Calculation 18 2 3" xfId="43329"/>
    <cellStyle name="Calculation 18 2_Rate Case Accrual Accounts" xfId="30384"/>
    <cellStyle name="Calculation 18 3" xfId="12116"/>
    <cellStyle name="Calculation 18 3 2" xfId="12117"/>
    <cellStyle name="Calculation 18 3 2 2" xfId="12118"/>
    <cellStyle name="Calculation 18 3 2_Rate Case Accrual Accounts" xfId="30385"/>
    <cellStyle name="Calculation 18 3 3" xfId="43330"/>
    <cellStyle name="Calculation 18 3_Rate Case Accrual Accounts" xfId="30386"/>
    <cellStyle name="Calculation 18 4" xfId="12119"/>
    <cellStyle name="Calculation 18 4 2" xfId="12120"/>
    <cellStyle name="Calculation 18 4_Rate Case Accrual Accounts" xfId="30387"/>
    <cellStyle name="Calculation 18 5" xfId="43331"/>
    <cellStyle name="Calculation 18_Rate Case Accrual Accounts" xfId="30388"/>
    <cellStyle name="Calculation 19" xfId="12121"/>
    <cellStyle name="Calculation 19 2" xfId="12122"/>
    <cellStyle name="Calculation 19 2 2" xfId="12123"/>
    <cellStyle name="Calculation 19 2 2 2" xfId="12124"/>
    <cellStyle name="Calculation 19 2 2_Rate Case Accrual Accounts" xfId="30389"/>
    <cellStyle name="Calculation 19 2 3" xfId="43332"/>
    <cellStyle name="Calculation 19 2_Rate Case Accrual Accounts" xfId="30390"/>
    <cellStyle name="Calculation 19 3" xfId="12125"/>
    <cellStyle name="Calculation 19 3 2" xfId="12126"/>
    <cellStyle name="Calculation 19 3 2 2" xfId="12127"/>
    <cellStyle name="Calculation 19 3 2_Rate Case Accrual Accounts" xfId="30391"/>
    <cellStyle name="Calculation 19 3 3" xfId="43333"/>
    <cellStyle name="Calculation 19 3_Rate Case Accrual Accounts" xfId="30392"/>
    <cellStyle name="Calculation 19 4" xfId="12128"/>
    <cellStyle name="Calculation 19 4 2" xfId="12129"/>
    <cellStyle name="Calculation 19 4_Rate Case Accrual Accounts" xfId="30393"/>
    <cellStyle name="Calculation 19 5" xfId="43334"/>
    <cellStyle name="Calculation 19_Rate Case Accrual Accounts" xfId="30394"/>
    <cellStyle name="Calculation 2" xfId="59"/>
    <cellStyle name="Calculation 2 2" xfId="600"/>
    <cellStyle name="Calculation 2 2 10" xfId="49344"/>
    <cellStyle name="Calculation 2 2 2" xfId="12130"/>
    <cellStyle name="Calculation 2 2 2 2" xfId="12131"/>
    <cellStyle name="Calculation 2 2 2 2 2" xfId="12132"/>
    <cellStyle name="Calculation 2 2 2 2_Rate Case Accrual Accounts" xfId="30395"/>
    <cellStyle name="Calculation 2 2 2 3" xfId="43335"/>
    <cellStyle name="Calculation 2 2 2_Rate Case Accrual Accounts" xfId="30396"/>
    <cellStyle name="Calculation 2 2 3" xfId="12133"/>
    <cellStyle name="Calculation 2 2 3 2" xfId="12134"/>
    <cellStyle name="Calculation 2 2 3 2 2" xfId="12135"/>
    <cellStyle name="Calculation 2 2 3 2_Rate Case Accrual Accounts" xfId="30397"/>
    <cellStyle name="Calculation 2 2 3 3" xfId="43336"/>
    <cellStyle name="Calculation 2 2 3_Rate Case Accrual Accounts" xfId="30398"/>
    <cellStyle name="Calculation 2 2 4" xfId="12136"/>
    <cellStyle name="Calculation 2 2 4 2" xfId="12137"/>
    <cellStyle name="Calculation 2 2 4 2 2" xfId="12138"/>
    <cellStyle name="Calculation 2 2 4 2_Rate Case Accrual Accounts" xfId="30399"/>
    <cellStyle name="Calculation 2 2 4 3" xfId="43337"/>
    <cellStyle name="Calculation 2 2 4_Rate Case Accrual Accounts" xfId="30400"/>
    <cellStyle name="Calculation 2 2 5" xfId="12139"/>
    <cellStyle name="Calculation 2 2 5 2" xfId="12140"/>
    <cellStyle name="Calculation 2 2 5_Rate Case Accrual Accounts" xfId="30401"/>
    <cellStyle name="Calculation 2 2 6" xfId="43338"/>
    <cellStyle name="Calculation 2 2 7" xfId="49314"/>
    <cellStyle name="Calculation 2 2 8" xfId="49340"/>
    <cellStyle name="Calculation 2 2 9" xfId="49305"/>
    <cellStyle name="Calculation 2 2_Basis Info" xfId="12141"/>
    <cellStyle name="Calculation 2 3" xfId="452"/>
    <cellStyle name="Calculation 2 3 2" xfId="12142"/>
    <cellStyle name="Calculation 2 3 2 2" xfId="12143"/>
    <cellStyle name="Calculation 2 3 2 2 2" xfId="12144"/>
    <cellStyle name="Calculation 2 3 2 2_Rate Case Accrual Accounts" xfId="30402"/>
    <cellStyle name="Calculation 2 3 2 3" xfId="43339"/>
    <cellStyle name="Calculation 2 3 2_Rate Case Accrual Accounts" xfId="30403"/>
    <cellStyle name="Calculation 2 3 3" xfId="12145"/>
    <cellStyle name="Calculation 2 3 3 2" xfId="12146"/>
    <cellStyle name="Calculation 2 3 3 2 2" xfId="12147"/>
    <cellStyle name="Calculation 2 3 3 2_Rate Case Accrual Accounts" xfId="30404"/>
    <cellStyle name="Calculation 2 3 3 3" xfId="43340"/>
    <cellStyle name="Calculation 2 3 3_Rate Case Accrual Accounts" xfId="30405"/>
    <cellStyle name="Calculation 2 3 4" xfId="12148"/>
    <cellStyle name="Calculation 2 3 4 2" xfId="12149"/>
    <cellStyle name="Calculation 2 3 4 2 2" xfId="12150"/>
    <cellStyle name="Calculation 2 3 4 2_Rate Case Accrual Accounts" xfId="30406"/>
    <cellStyle name="Calculation 2 3 4 3" xfId="43341"/>
    <cellStyle name="Calculation 2 3 4_Rate Case Accrual Accounts" xfId="30407"/>
    <cellStyle name="Calculation 2 3 5" xfId="12151"/>
    <cellStyle name="Calculation 2 3 5 2" xfId="12152"/>
    <cellStyle name="Calculation 2 3 5_Rate Case Accrual Accounts" xfId="30408"/>
    <cellStyle name="Calculation 2 3 6" xfId="12153"/>
    <cellStyle name="Calculation 2 3 6 2" xfId="12154"/>
    <cellStyle name="Calculation 2 3 6_Rate Case Accrual Accounts" xfId="30409"/>
    <cellStyle name="Calculation 2 3_Basis Info" xfId="12155"/>
    <cellStyle name="Calculation 2 4" xfId="12156"/>
    <cellStyle name="Calculation 2 4 2" xfId="12157"/>
    <cellStyle name="Calculation 2 4 2 2" xfId="12158"/>
    <cellStyle name="Calculation 2 4 2_Rate Case Accrual Accounts" xfId="30410"/>
    <cellStyle name="Calculation 2 4 3" xfId="43342"/>
    <cellStyle name="Calculation 2 4_Rate Case Accrual Accounts" xfId="30411"/>
    <cellStyle name="Calculation 2 5" xfId="12159"/>
    <cellStyle name="Calculation 2 5 2" xfId="12160"/>
    <cellStyle name="Calculation 2 5_Rate Case Accrual Accounts" xfId="30412"/>
    <cellStyle name="Calculation 2 6" xfId="12161"/>
    <cellStyle name="Calculation 2 6 2" xfId="43343"/>
    <cellStyle name="Calculation 2 7" xfId="12162"/>
    <cellStyle name="Calculation 2 7 2" xfId="43344"/>
    <cellStyle name="Calculation 2 8" xfId="43345"/>
    <cellStyle name="Calculation 2_10-1 BS" xfId="12163"/>
    <cellStyle name="Calculation 20" xfId="12164"/>
    <cellStyle name="Calculation 20 2" xfId="12165"/>
    <cellStyle name="Calculation 20 2 2" xfId="12166"/>
    <cellStyle name="Calculation 20 2 2 2" xfId="12167"/>
    <cellStyle name="Calculation 20 2 2_Rate Case Accrual Accounts" xfId="30413"/>
    <cellStyle name="Calculation 20 2 3" xfId="43346"/>
    <cellStyle name="Calculation 20 2_Rate Case Accrual Accounts" xfId="30414"/>
    <cellStyle name="Calculation 20 3" xfId="12168"/>
    <cellStyle name="Calculation 20 3 2" xfId="12169"/>
    <cellStyle name="Calculation 20 3 2 2" xfId="12170"/>
    <cellStyle name="Calculation 20 3 2_Rate Case Accrual Accounts" xfId="30415"/>
    <cellStyle name="Calculation 20 3 3" xfId="43347"/>
    <cellStyle name="Calculation 20 3_Rate Case Accrual Accounts" xfId="30416"/>
    <cellStyle name="Calculation 20 4" xfId="12171"/>
    <cellStyle name="Calculation 20 4 2" xfId="12172"/>
    <cellStyle name="Calculation 20 4_Rate Case Accrual Accounts" xfId="30417"/>
    <cellStyle name="Calculation 20 5" xfId="43348"/>
    <cellStyle name="Calculation 20_Rate Case Accrual Accounts" xfId="30418"/>
    <cellStyle name="Calculation 21" xfId="12173"/>
    <cellStyle name="Calculation 21 2" xfId="12174"/>
    <cellStyle name="Calculation 21 2 2" xfId="12175"/>
    <cellStyle name="Calculation 21 2 2 2" xfId="12176"/>
    <cellStyle name="Calculation 21 2 2_Rate Case Accrual Accounts" xfId="30419"/>
    <cellStyle name="Calculation 21 2 3" xfId="43349"/>
    <cellStyle name="Calculation 21 2_Rate Case Accrual Accounts" xfId="30420"/>
    <cellStyle name="Calculation 21 3" xfId="12177"/>
    <cellStyle name="Calculation 21 3 2" xfId="12178"/>
    <cellStyle name="Calculation 21 3 2 2" xfId="12179"/>
    <cellStyle name="Calculation 21 3 2_Rate Case Accrual Accounts" xfId="30421"/>
    <cellStyle name="Calculation 21 3 3" xfId="43350"/>
    <cellStyle name="Calculation 21 3_Rate Case Accrual Accounts" xfId="30422"/>
    <cellStyle name="Calculation 21 4" xfId="12180"/>
    <cellStyle name="Calculation 21 4 2" xfId="12181"/>
    <cellStyle name="Calculation 21 4_Rate Case Accrual Accounts" xfId="30423"/>
    <cellStyle name="Calculation 21 5" xfId="43351"/>
    <cellStyle name="Calculation 21_Rate Case Accrual Accounts" xfId="30424"/>
    <cellStyle name="Calculation 22" xfId="12182"/>
    <cellStyle name="Calculation 22 2" xfId="12183"/>
    <cellStyle name="Calculation 22 2 2" xfId="12184"/>
    <cellStyle name="Calculation 22 2 2 2" xfId="12185"/>
    <cellStyle name="Calculation 22 2 2_Rate Case Accrual Accounts" xfId="30425"/>
    <cellStyle name="Calculation 22 2 3" xfId="43352"/>
    <cellStyle name="Calculation 22 2_Rate Case Accrual Accounts" xfId="30426"/>
    <cellStyle name="Calculation 22 3" xfId="12186"/>
    <cellStyle name="Calculation 22 3 2" xfId="12187"/>
    <cellStyle name="Calculation 22 3 2 2" xfId="12188"/>
    <cellStyle name="Calculation 22 3 2_Rate Case Accrual Accounts" xfId="30427"/>
    <cellStyle name="Calculation 22 3 3" xfId="43353"/>
    <cellStyle name="Calculation 22 3_Rate Case Accrual Accounts" xfId="30428"/>
    <cellStyle name="Calculation 22 4" xfId="12189"/>
    <cellStyle name="Calculation 22 4 2" xfId="12190"/>
    <cellStyle name="Calculation 22 4_Rate Case Accrual Accounts" xfId="30429"/>
    <cellStyle name="Calculation 22 5" xfId="43354"/>
    <cellStyle name="Calculation 22_Rate Case Accrual Accounts" xfId="30430"/>
    <cellStyle name="Calculation 23" xfId="12191"/>
    <cellStyle name="Calculation 23 2" xfId="12192"/>
    <cellStyle name="Calculation 23 2 2" xfId="12193"/>
    <cellStyle name="Calculation 23 2 2 2" xfId="12194"/>
    <cellStyle name="Calculation 23 2 2_Rate Case Accrual Accounts" xfId="30431"/>
    <cellStyle name="Calculation 23 2 3" xfId="43355"/>
    <cellStyle name="Calculation 23 2_Rate Case Accrual Accounts" xfId="30432"/>
    <cellStyle name="Calculation 23 3" xfId="12195"/>
    <cellStyle name="Calculation 23 3 2" xfId="12196"/>
    <cellStyle name="Calculation 23 3 2 2" xfId="12197"/>
    <cellStyle name="Calculation 23 3 2_Rate Case Accrual Accounts" xfId="30433"/>
    <cellStyle name="Calculation 23 3 3" xfId="43356"/>
    <cellStyle name="Calculation 23 3_Rate Case Accrual Accounts" xfId="30434"/>
    <cellStyle name="Calculation 23 4" xfId="12198"/>
    <cellStyle name="Calculation 23 4 2" xfId="12199"/>
    <cellStyle name="Calculation 23 4 2 2" xfId="12200"/>
    <cellStyle name="Calculation 23 4 2_Rate Case Accrual Accounts" xfId="30435"/>
    <cellStyle name="Calculation 23 4 3" xfId="43357"/>
    <cellStyle name="Calculation 23 4_Rate Case Accrual Accounts" xfId="30436"/>
    <cellStyle name="Calculation 23 5" xfId="12201"/>
    <cellStyle name="Calculation 23 5 2" xfId="12202"/>
    <cellStyle name="Calculation 23 5_Rate Case Accrual Accounts" xfId="30437"/>
    <cellStyle name="Calculation 23 6" xfId="43358"/>
    <cellStyle name="Calculation 23_Rate Case Accrual Accounts" xfId="30438"/>
    <cellStyle name="Calculation 24" xfId="12203"/>
    <cellStyle name="Calculation 24 2" xfId="12204"/>
    <cellStyle name="Calculation 24 2 2" xfId="12205"/>
    <cellStyle name="Calculation 24 2 2 2" xfId="12206"/>
    <cellStyle name="Calculation 24 2 2 2 2" xfId="12207"/>
    <cellStyle name="Calculation 24 2 2 2_Rate Case Accrual Accounts" xfId="30439"/>
    <cellStyle name="Calculation 24 2 2 3" xfId="43359"/>
    <cellStyle name="Calculation 24 2 2_Rate Case Accrual Accounts" xfId="30440"/>
    <cellStyle name="Calculation 24 2 3" xfId="12208"/>
    <cellStyle name="Calculation 24 2 3 2" xfId="12209"/>
    <cellStyle name="Calculation 24 2 3_Rate Case Accrual Accounts" xfId="30441"/>
    <cellStyle name="Calculation 24 2 4" xfId="12210"/>
    <cellStyle name="Calculation 24 2 4 2" xfId="43360"/>
    <cellStyle name="Calculation 24 2 5" xfId="43361"/>
    <cellStyle name="Calculation 24 2_Rate Case Accrual Accounts" xfId="30442"/>
    <cellStyle name="Calculation 24 3" xfId="12211"/>
    <cellStyle name="Calculation 24 3 2" xfId="12212"/>
    <cellStyle name="Calculation 24 3 2 2" xfId="12213"/>
    <cellStyle name="Calculation 24 3 2_Rate Case Accrual Accounts" xfId="30443"/>
    <cellStyle name="Calculation 24 3 3" xfId="43362"/>
    <cellStyle name="Calculation 24 3_Rate Case Accrual Accounts" xfId="30444"/>
    <cellStyle name="Calculation 24 4" xfId="12214"/>
    <cellStyle name="Calculation 24 4 2" xfId="12215"/>
    <cellStyle name="Calculation 24 4_Rate Case Accrual Accounts" xfId="30445"/>
    <cellStyle name="Calculation 24 5" xfId="12216"/>
    <cellStyle name="Calculation 24 5 2" xfId="12217"/>
    <cellStyle name="Calculation 24 5_Rate Case Accrual Accounts" xfId="30446"/>
    <cellStyle name="Calculation 24 6" xfId="43363"/>
    <cellStyle name="Calculation 24_Basis Detail" xfId="12218"/>
    <cellStyle name="Calculation 25" xfId="12219"/>
    <cellStyle name="Calculation 25 2" xfId="12220"/>
    <cellStyle name="Calculation 25 2 2" xfId="12221"/>
    <cellStyle name="Calculation 25 2 2 2" xfId="12222"/>
    <cellStyle name="Calculation 25 2 2_Rate Case Accrual Accounts" xfId="30447"/>
    <cellStyle name="Calculation 25 2 3" xfId="43364"/>
    <cellStyle name="Calculation 25 2_Rate Case Accrual Accounts" xfId="30448"/>
    <cellStyle name="Calculation 25 3" xfId="12223"/>
    <cellStyle name="Calculation 25 3 2" xfId="12224"/>
    <cellStyle name="Calculation 25 3 2 2" xfId="12225"/>
    <cellStyle name="Calculation 25 3 2_Rate Case Accrual Accounts" xfId="30449"/>
    <cellStyle name="Calculation 25 3 3" xfId="43365"/>
    <cellStyle name="Calculation 25 3_Rate Case Accrual Accounts" xfId="30450"/>
    <cellStyle name="Calculation 25 4" xfId="12226"/>
    <cellStyle name="Calculation 25 4 2" xfId="12227"/>
    <cellStyle name="Calculation 25 4_Rate Case Accrual Accounts" xfId="30451"/>
    <cellStyle name="Calculation 25 5" xfId="43366"/>
    <cellStyle name="Calculation 25_Rate Case Accrual Accounts" xfId="30452"/>
    <cellStyle name="Calculation 26" xfId="12228"/>
    <cellStyle name="Calculation 26 2" xfId="12229"/>
    <cellStyle name="Calculation 26 2 2" xfId="12230"/>
    <cellStyle name="Calculation 26 2 2 2" xfId="12231"/>
    <cellStyle name="Calculation 26 2 2_Rate Case Accrual Accounts" xfId="30453"/>
    <cellStyle name="Calculation 26 2 3" xfId="43367"/>
    <cellStyle name="Calculation 26 2_Rate Case Accrual Accounts" xfId="30454"/>
    <cellStyle name="Calculation 26 3" xfId="12232"/>
    <cellStyle name="Calculation 26 3 2" xfId="12233"/>
    <cellStyle name="Calculation 26 3_Rate Case Accrual Accounts" xfId="30455"/>
    <cellStyle name="Calculation 26 4" xfId="12234"/>
    <cellStyle name="Calculation 26 4 2" xfId="43368"/>
    <cellStyle name="Calculation 26 5" xfId="43369"/>
    <cellStyle name="Calculation 26_Rate Case Accrual Accounts" xfId="30456"/>
    <cellStyle name="Calculation 27" xfId="12235"/>
    <cellStyle name="Calculation 27 2" xfId="12236"/>
    <cellStyle name="Calculation 27 2 2" xfId="12237"/>
    <cellStyle name="Calculation 27 2 2 2" xfId="12238"/>
    <cellStyle name="Calculation 27 2 2_Rate Case Accrual Accounts" xfId="30457"/>
    <cellStyle name="Calculation 27 2 3" xfId="43370"/>
    <cellStyle name="Calculation 27 2_Rate Case Accrual Accounts" xfId="30458"/>
    <cellStyle name="Calculation 27 3" xfId="12239"/>
    <cellStyle name="Calculation 27 3 2" xfId="12240"/>
    <cellStyle name="Calculation 27 3_Rate Case Accrual Accounts" xfId="30459"/>
    <cellStyle name="Calculation 27 4" xfId="43371"/>
    <cellStyle name="Calculation 27_Rate Case Accrual Accounts" xfId="30460"/>
    <cellStyle name="Calculation 28" xfId="12241"/>
    <cellStyle name="Calculation 28 2" xfId="12242"/>
    <cellStyle name="Calculation 28 2 2" xfId="12243"/>
    <cellStyle name="Calculation 28 2_Rate Case Accrual Accounts" xfId="30461"/>
    <cellStyle name="Calculation 28 3" xfId="43372"/>
    <cellStyle name="Calculation 28_Rate Case Accrual Accounts" xfId="30462"/>
    <cellStyle name="Calculation 29" xfId="12244"/>
    <cellStyle name="Calculation 29 2" xfId="12245"/>
    <cellStyle name="Calculation 29 2 2" xfId="12246"/>
    <cellStyle name="Calculation 29 2_Rate Case Accrual Accounts" xfId="30463"/>
    <cellStyle name="Calculation 29 3" xfId="43373"/>
    <cellStyle name="Calculation 29_Rate Case Accrual Accounts" xfId="30464"/>
    <cellStyle name="Calculation 3" xfId="12247"/>
    <cellStyle name="Calculation 3 2" xfId="12248"/>
    <cellStyle name="Calculation 3 2 2" xfId="12249"/>
    <cellStyle name="Calculation 3 2 2 2" xfId="12250"/>
    <cellStyle name="Calculation 3 2 2 2 2" xfId="12251"/>
    <cellStyle name="Calculation 3 2 2 2_Rate Case Accrual Accounts" xfId="30465"/>
    <cellStyle name="Calculation 3 2 2 3" xfId="43374"/>
    <cellStyle name="Calculation 3 2 2_Rate Case Accrual Accounts" xfId="30466"/>
    <cellStyle name="Calculation 3 2 3" xfId="12252"/>
    <cellStyle name="Calculation 3 2 3 2" xfId="12253"/>
    <cellStyle name="Calculation 3 2 3 2 2" xfId="12254"/>
    <cellStyle name="Calculation 3 2 3 2_Rate Case Accrual Accounts" xfId="30467"/>
    <cellStyle name="Calculation 3 2 3 3" xfId="43375"/>
    <cellStyle name="Calculation 3 2 3_Rate Case Accrual Accounts" xfId="30468"/>
    <cellStyle name="Calculation 3 2 4" xfId="12255"/>
    <cellStyle name="Calculation 3 2 4 2" xfId="12256"/>
    <cellStyle name="Calculation 3 2 4_Rate Case Accrual Accounts" xfId="30469"/>
    <cellStyle name="Calculation 3 2 5" xfId="43376"/>
    <cellStyle name="Calculation 3 2_Rate Case Accrual Accounts" xfId="30470"/>
    <cellStyle name="Calculation 3 3" xfId="12257"/>
    <cellStyle name="Calculation 3 3 2" xfId="12258"/>
    <cellStyle name="Calculation 3 3 2 2" xfId="12259"/>
    <cellStyle name="Calculation 3 3 2_Rate Case Accrual Accounts" xfId="30471"/>
    <cellStyle name="Calculation 3 3 3" xfId="43377"/>
    <cellStyle name="Calculation 3 3_Rate Case Accrual Accounts" xfId="30472"/>
    <cellStyle name="Calculation 3 4" xfId="12260"/>
    <cellStyle name="Calculation 3 4 2" xfId="12261"/>
    <cellStyle name="Calculation 3 4_Rate Case Accrual Accounts" xfId="30473"/>
    <cellStyle name="Calculation 3 5" xfId="12262"/>
    <cellStyle name="Calculation 3 5 2" xfId="43378"/>
    <cellStyle name="Calculation 3 6" xfId="43379"/>
    <cellStyle name="Calculation 3 7" xfId="43380"/>
    <cellStyle name="Calculation 3_Rate Case Accrual Accounts" xfId="30474"/>
    <cellStyle name="Calculation 30" xfId="12263"/>
    <cellStyle name="Calculation 30 2" xfId="12264"/>
    <cellStyle name="Calculation 30 2 2" xfId="12265"/>
    <cellStyle name="Calculation 30 2_Rate Case Accrual Accounts" xfId="30475"/>
    <cellStyle name="Calculation 30 3" xfId="43381"/>
    <cellStyle name="Calculation 30_Rate Case Accrual Accounts" xfId="30476"/>
    <cellStyle name="Calculation 31" xfId="12266"/>
    <cellStyle name="Calculation 31 2" xfId="12267"/>
    <cellStyle name="Calculation 31 2 2" xfId="12268"/>
    <cellStyle name="Calculation 31 2_Rate Case Accrual Accounts" xfId="30477"/>
    <cellStyle name="Calculation 31 3" xfId="43382"/>
    <cellStyle name="Calculation 31_Rate Case Accrual Accounts" xfId="30478"/>
    <cellStyle name="Calculation 32" xfId="12269"/>
    <cellStyle name="Calculation 32 2" xfId="12270"/>
    <cellStyle name="Calculation 32 2 2" xfId="12271"/>
    <cellStyle name="Calculation 32 2_Rate Case Accrual Accounts" xfId="30479"/>
    <cellStyle name="Calculation 32 3" xfId="43383"/>
    <cellStyle name="Calculation 32_Rate Case Accrual Accounts" xfId="30480"/>
    <cellStyle name="Calculation 33" xfId="12272"/>
    <cellStyle name="Calculation 33 2" xfId="12273"/>
    <cellStyle name="Calculation 33 2 2" xfId="12274"/>
    <cellStyle name="Calculation 33 2_Rate Case Accrual Accounts" xfId="30481"/>
    <cellStyle name="Calculation 33 3" xfId="43384"/>
    <cellStyle name="Calculation 33_Rate Case Accrual Accounts" xfId="30482"/>
    <cellStyle name="Calculation 34" xfId="12275"/>
    <cellStyle name="Calculation 34 2" xfId="12276"/>
    <cellStyle name="Calculation 34 2 2" xfId="12277"/>
    <cellStyle name="Calculation 34 2_Rate Case Accrual Accounts" xfId="30483"/>
    <cellStyle name="Calculation 34 3" xfId="43385"/>
    <cellStyle name="Calculation 34_Rate Case Accrual Accounts" xfId="30484"/>
    <cellStyle name="Calculation 35" xfId="12278"/>
    <cellStyle name="Calculation 35 2" xfId="12279"/>
    <cellStyle name="Calculation 35 2 2" xfId="12280"/>
    <cellStyle name="Calculation 35 2_Rate Case Accrual Accounts" xfId="30485"/>
    <cellStyle name="Calculation 35 3" xfId="43386"/>
    <cellStyle name="Calculation 35_Rate Case Accrual Accounts" xfId="30486"/>
    <cellStyle name="Calculation 36" xfId="12281"/>
    <cellStyle name="Calculation 36 2" xfId="12282"/>
    <cellStyle name="Calculation 36 2 2" xfId="12283"/>
    <cellStyle name="Calculation 36 2_Rate Case Accrual Accounts" xfId="30487"/>
    <cellStyle name="Calculation 36 3" xfId="43387"/>
    <cellStyle name="Calculation 36_Rate Case Accrual Accounts" xfId="30488"/>
    <cellStyle name="Calculation 37" xfId="12284"/>
    <cellStyle name="Calculation 37 2" xfId="12285"/>
    <cellStyle name="Calculation 37 2 2" xfId="12286"/>
    <cellStyle name="Calculation 37 2_Rate Case Accrual Accounts" xfId="30489"/>
    <cellStyle name="Calculation 37 3" xfId="43388"/>
    <cellStyle name="Calculation 37_Rate Case Accrual Accounts" xfId="30490"/>
    <cellStyle name="Calculation 38" xfId="12287"/>
    <cellStyle name="Calculation 38 2" xfId="12288"/>
    <cellStyle name="Calculation 38 2 2" xfId="12289"/>
    <cellStyle name="Calculation 38 2_Rate Case Accrual Accounts" xfId="30491"/>
    <cellStyle name="Calculation 38 3" xfId="43389"/>
    <cellStyle name="Calculation 38_Rate Case Accrual Accounts" xfId="30492"/>
    <cellStyle name="Calculation 39" xfId="12290"/>
    <cellStyle name="Calculation 39 2" xfId="12291"/>
    <cellStyle name="Calculation 39 2 2" xfId="12292"/>
    <cellStyle name="Calculation 39 2_Rate Case Accrual Accounts" xfId="30493"/>
    <cellStyle name="Calculation 39 3" xfId="43390"/>
    <cellStyle name="Calculation 39_Rate Case Accrual Accounts" xfId="30494"/>
    <cellStyle name="Calculation 4" xfId="12293"/>
    <cellStyle name="Calculation 4 2" xfId="12294"/>
    <cellStyle name="Calculation 4 2 2" xfId="12295"/>
    <cellStyle name="Calculation 4 2 2 2" xfId="12296"/>
    <cellStyle name="Calculation 4 2 2 2 2" xfId="12297"/>
    <cellStyle name="Calculation 4 2 2 2_Rate Case Accrual Accounts" xfId="30495"/>
    <cellStyle name="Calculation 4 2 2 3" xfId="43391"/>
    <cellStyle name="Calculation 4 2 2_Rate Case Accrual Accounts" xfId="30496"/>
    <cellStyle name="Calculation 4 2 3" xfId="12298"/>
    <cellStyle name="Calculation 4 2 3 2" xfId="12299"/>
    <cellStyle name="Calculation 4 2 3 2 2" xfId="12300"/>
    <cellStyle name="Calculation 4 2 3 2_Rate Case Accrual Accounts" xfId="30497"/>
    <cellStyle name="Calculation 4 2 3 3" xfId="43392"/>
    <cellStyle name="Calculation 4 2 3_Rate Case Accrual Accounts" xfId="30498"/>
    <cellStyle name="Calculation 4 2 4" xfId="12301"/>
    <cellStyle name="Calculation 4 2 4 2" xfId="12302"/>
    <cellStyle name="Calculation 4 2 4_Rate Case Accrual Accounts" xfId="30499"/>
    <cellStyle name="Calculation 4 2 5" xfId="43393"/>
    <cellStyle name="Calculation 4 2_Rate Case Accrual Accounts" xfId="30500"/>
    <cellStyle name="Calculation 4 3" xfId="12303"/>
    <cellStyle name="Calculation 4 3 2" xfId="12304"/>
    <cellStyle name="Calculation 4 3 2 2" xfId="12305"/>
    <cellStyle name="Calculation 4 3 2_Rate Case Accrual Accounts" xfId="30501"/>
    <cellStyle name="Calculation 4 3 3" xfId="43394"/>
    <cellStyle name="Calculation 4 3_Rate Case Accrual Accounts" xfId="30502"/>
    <cellStyle name="Calculation 4 4" xfId="12306"/>
    <cellStyle name="Calculation 4 4 2" xfId="12307"/>
    <cellStyle name="Calculation 4 4_Rate Case Accrual Accounts" xfId="30503"/>
    <cellStyle name="Calculation 4 5" xfId="43395"/>
    <cellStyle name="Calculation 4_Rate Case Accrual Accounts" xfId="30504"/>
    <cellStyle name="Calculation 40" xfId="12308"/>
    <cellStyle name="Calculation 40 2" xfId="12309"/>
    <cellStyle name="Calculation 40 2 2" xfId="12310"/>
    <cellStyle name="Calculation 40 2_Rate Case Accrual Accounts" xfId="30505"/>
    <cellStyle name="Calculation 40 3" xfId="43396"/>
    <cellStyle name="Calculation 40_Rate Case Accrual Accounts" xfId="30506"/>
    <cellStyle name="Calculation 41" xfId="12311"/>
    <cellStyle name="Calculation 41 2" xfId="12312"/>
    <cellStyle name="Calculation 41 2 2" xfId="12313"/>
    <cellStyle name="Calculation 41 2_Rate Case Accrual Accounts" xfId="30507"/>
    <cellStyle name="Calculation 41 3" xfId="43397"/>
    <cellStyle name="Calculation 41_Rate Case Accrual Accounts" xfId="30508"/>
    <cellStyle name="Calculation 42" xfId="12314"/>
    <cellStyle name="Calculation 42 2" xfId="12315"/>
    <cellStyle name="Calculation 42 2 2" xfId="12316"/>
    <cellStyle name="Calculation 42 2_Rate Case Accrual Accounts" xfId="30509"/>
    <cellStyle name="Calculation 42 3" xfId="43398"/>
    <cellStyle name="Calculation 42_Rate Case Accrual Accounts" xfId="30510"/>
    <cellStyle name="Calculation 43" xfId="12317"/>
    <cellStyle name="Calculation 43 2" xfId="12318"/>
    <cellStyle name="Calculation 43 2 2" xfId="12319"/>
    <cellStyle name="Calculation 43 2_Rate Case Accrual Accounts" xfId="30511"/>
    <cellStyle name="Calculation 43 3" xfId="43399"/>
    <cellStyle name="Calculation 43_Rate Case Accrual Accounts" xfId="30512"/>
    <cellStyle name="Calculation 44" xfId="12320"/>
    <cellStyle name="Calculation 44 2" xfId="12321"/>
    <cellStyle name="Calculation 44 2 2" xfId="12322"/>
    <cellStyle name="Calculation 44 2_Rate Case Accrual Accounts" xfId="30513"/>
    <cellStyle name="Calculation 44 3" xfId="43400"/>
    <cellStyle name="Calculation 44_Rate Case Accrual Accounts" xfId="30514"/>
    <cellStyle name="Calculation 45" xfId="12323"/>
    <cellStyle name="Calculation 45 2" xfId="12324"/>
    <cellStyle name="Calculation 45 2 2" xfId="12325"/>
    <cellStyle name="Calculation 45 2_Rate Case Accrual Accounts" xfId="30515"/>
    <cellStyle name="Calculation 45 3" xfId="43401"/>
    <cellStyle name="Calculation 45_Rate Case Accrual Accounts" xfId="30516"/>
    <cellStyle name="Calculation 46" xfId="12326"/>
    <cellStyle name="Calculation 46 2" xfId="12327"/>
    <cellStyle name="Calculation 46 2 2" xfId="12328"/>
    <cellStyle name="Calculation 46 2_Rate Case Accrual Accounts" xfId="30517"/>
    <cellStyle name="Calculation 46 3" xfId="43402"/>
    <cellStyle name="Calculation 46_Rate Case Accrual Accounts" xfId="30518"/>
    <cellStyle name="Calculation 47" xfId="12329"/>
    <cellStyle name="Calculation 47 2" xfId="12330"/>
    <cellStyle name="Calculation 47 2 2" xfId="12331"/>
    <cellStyle name="Calculation 47 2_Rate Case Accrual Accounts" xfId="30519"/>
    <cellStyle name="Calculation 47 3" xfId="43403"/>
    <cellStyle name="Calculation 47_Rate Case Accrual Accounts" xfId="30520"/>
    <cellStyle name="Calculation 48" xfId="12332"/>
    <cellStyle name="Calculation 48 2" xfId="12333"/>
    <cellStyle name="Calculation 48 2 2" xfId="12334"/>
    <cellStyle name="Calculation 48 2_Rate Case Accrual Accounts" xfId="30521"/>
    <cellStyle name="Calculation 48 3" xfId="43404"/>
    <cellStyle name="Calculation 48_Rate Case Accrual Accounts" xfId="30522"/>
    <cellStyle name="Calculation 49" xfId="12335"/>
    <cellStyle name="Calculation 49 2" xfId="12336"/>
    <cellStyle name="Calculation 49 2 2" xfId="12337"/>
    <cellStyle name="Calculation 49 2_Rate Case Accrual Accounts" xfId="30523"/>
    <cellStyle name="Calculation 49 3" xfId="43405"/>
    <cellStyle name="Calculation 49_Rate Case Accrual Accounts" xfId="30524"/>
    <cellStyle name="Calculation 5" xfId="12338"/>
    <cellStyle name="Calculation 5 2" xfId="12339"/>
    <cellStyle name="Calculation 5 2 2" xfId="12340"/>
    <cellStyle name="Calculation 5 2 2 2" xfId="12341"/>
    <cellStyle name="Calculation 5 2 2 2 2" xfId="12342"/>
    <cellStyle name="Calculation 5 2 2 2_Rate Case Accrual Accounts" xfId="30525"/>
    <cellStyle name="Calculation 5 2 2 3" xfId="43406"/>
    <cellStyle name="Calculation 5 2 2_Rate Case Accrual Accounts" xfId="30526"/>
    <cellStyle name="Calculation 5 2 3" xfId="12343"/>
    <cellStyle name="Calculation 5 2 3 2" xfId="12344"/>
    <cellStyle name="Calculation 5 2 3 2 2" xfId="12345"/>
    <cellStyle name="Calculation 5 2 3 2_Rate Case Accrual Accounts" xfId="30527"/>
    <cellStyle name="Calculation 5 2 3 3" xfId="43407"/>
    <cellStyle name="Calculation 5 2 3_Rate Case Accrual Accounts" xfId="30528"/>
    <cellStyle name="Calculation 5 2 4" xfId="12346"/>
    <cellStyle name="Calculation 5 2 4 2" xfId="12347"/>
    <cellStyle name="Calculation 5 2 4_Rate Case Accrual Accounts" xfId="30529"/>
    <cellStyle name="Calculation 5 2 5" xfId="43408"/>
    <cellStyle name="Calculation 5 2_Rate Case Accrual Accounts" xfId="30530"/>
    <cellStyle name="Calculation 5 3" xfId="12348"/>
    <cellStyle name="Calculation 5 3 2" xfId="12349"/>
    <cellStyle name="Calculation 5 3 2 2" xfId="12350"/>
    <cellStyle name="Calculation 5 3 2_Rate Case Accrual Accounts" xfId="30531"/>
    <cellStyle name="Calculation 5 3 3" xfId="43409"/>
    <cellStyle name="Calculation 5 3_Rate Case Accrual Accounts" xfId="30532"/>
    <cellStyle name="Calculation 5 4" xfId="12351"/>
    <cellStyle name="Calculation 5 4 2" xfId="12352"/>
    <cellStyle name="Calculation 5 4_Rate Case Accrual Accounts" xfId="30533"/>
    <cellStyle name="Calculation 5 5" xfId="43410"/>
    <cellStyle name="Calculation 5_Rate Case Accrual Accounts" xfId="30534"/>
    <cellStyle name="Calculation 50" xfId="12353"/>
    <cellStyle name="Calculation 50 2" xfId="12354"/>
    <cellStyle name="Calculation 50 2 2" xfId="12355"/>
    <cellStyle name="Calculation 50 2_Rate Case Accrual Accounts" xfId="30535"/>
    <cellStyle name="Calculation 50 3" xfId="43411"/>
    <cellStyle name="Calculation 50_Rate Case Accrual Accounts" xfId="30536"/>
    <cellStyle name="Calculation 51" xfId="12356"/>
    <cellStyle name="Calculation 51 2" xfId="12357"/>
    <cellStyle name="Calculation 51 2 2" xfId="12358"/>
    <cellStyle name="Calculation 51 2_Rate Case Accrual Accounts" xfId="30537"/>
    <cellStyle name="Calculation 51 3" xfId="43412"/>
    <cellStyle name="Calculation 51_Rate Case Accrual Accounts" xfId="30538"/>
    <cellStyle name="Calculation 52" xfId="12359"/>
    <cellStyle name="Calculation 52 2" xfId="12360"/>
    <cellStyle name="Calculation 52 2 2" xfId="12361"/>
    <cellStyle name="Calculation 52 2_Rate Case Accrual Accounts" xfId="30539"/>
    <cellStyle name="Calculation 52 3" xfId="43413"/>
    <cellStyle name="Calculation 52_Rate Case Accrual Accounts" xfId="30540"/>
    <cellStyle name="Calculation 53" xfId="12362"/>
    <cellStyle name="Calculation 53 2" xfId="12363"/>
    <cellStyle name="Calculation 53 2 2" xfId="12364"/>
    <cellStyle name="Calculation 53 2_Rate Case Accrual Accounts" xfId="30541"/>
    <cellStyle name="Calculation 53 3" xfId="43414"/>
    <cellStyle name="Calculation 53_Rate Case Accrual Accounts" xfId="30542"/>
    <cellStyle name="Calculation 54" xfId="12365"/>
    <cellStyle name="Calculation 54 2" xfId="12366"/>
    <cellStyle name="Calculation 54 2 2" xfId="12367"/>
    <cellStyle name="Calculation 54 2_Rate Case Accrual Accounts" xfId="30543"/>
    <cellStyle name="Calculation 54 3" xfId="43415"/>
    <cellStyle name="Calculation 54_Rate Case Accrual Accounts" xfId="30544"/>
    <cellStyle name="Calculation 55" xfId="12368"/>
    <cellStyle name="Calculation 55 2" xfId="12369"/>
    <cellStyle name="Calculation 55 2 2" xfId="12370"/>
    <cellStyle name="Calculation 55 2_Rate Case Accrual Accounts" xfId="30545"/>
    <cellStyle name="Calculation 55 3" xfId="43416"/>
    <cellStyle name="Calculation 55_Rate Case Accrual Accounts" xfId="30546"/>
    <cellStyle name="Calculation 56" xfId="12371"/>
    <cellStyle name="Calculation 56 2" xfId="12372"/>
    <cellStyle name="Calculation 56 2 2" xfId="12373"/>
    <cellStyle name="Calculation 56 2_Rate Case Accrual Accounts" xfId="30547"/>
    <cellStyle name="Calculation 56 3" xfId="43417"/>
    <cellStyle name="Calculation 56_Rate Case Accrual Accounts" xfId="30548"/>
    <cellStyle name="Calculation 57" xfId="12374"/>
    <cellStyle name="Calculation 57 2" xfId="12375"/>
    <cellStyle name="Calculation 57 2 2" xfId="12376"/>
    <cellStyle name="Calculation 57 2_Rate Case Accrual Accounts" xfId="30549"/>
    <cellStyle name="Calculation 57 3" xfId="43418"/>
    <cellStyle name="Calculation 57_Rate Case Accrual Accounts" xfId="30550"/>
    <cellStyle name="Calculation 58" xfId="12377"/>
    <cellStyle name="Calculation 58 2" xfId="12378"/>
    <cellStyle name="Calculation 58 2 2" xfId="12379"/>
    <cellStyle name="Calculation 58 2_Rate Case Accrual Accounts" xfId="30551"/>
    <cellStyle name="Calculation 58 3" xfId="43419"/>
    <cellStyle name="Calculation 58_Rate Case Accrual Accounts" xfId="30552"/>
    <cellStyle name="Calculation 59" xfId="12380"/>
    <cellStyle name="Calculation 59 2" xfId="12381"/>
    <cellStyle name="Calculation 59 2 2" xfId="12382"/>
    <cellStyle name="Calculation 59 2_Rate Case Accrual Accounts" xfId="30553"/>
    <cellStyle name="Calculation 59 3" xfId="43420"/>
    <cellStyle name="Calculation 59_Rate Case Accrual Accounts" xfId="30554"/>
    <cellStyle name="Calculation 6" xfId="12383"/>
    <cellStyle name="Calculation 6 2" xfId="12384"/>
    <cellStyle name="Calculation 6 2 2" xfId="12385"/>
    <cellStyle name="Calculation 6 2 2 2" xfId="12386"/>
    <cellStyle name="Calculation 6 2 2_Rate Case Accrual Accounts" xfId="30555"/>
    <cellStyle name="Calculation 6 2 3" xfId="43421"/>
    <cellStyle name="Calculation 6 2_Rate Case Accrual Accounts" xfId="30556"/>
    <cellStyle name="Calculation 6 3" xfId="12387"/>
    <cellStyle name="Calculation 6 3 2" xfId="12388"/>
    <cellStyle name="Calculation 6 3 2 2" xfId="12389"/>
    <cellStyle name="Calculation 6 3 2_Rate Case Accrual Accounts" xfId="30557"/>
    <cellStyle name="Calculation 6 3 3" xfId="43422"/>
    <cellStyle name="Calculation 6 3_Rate Case Accrual Accounts" xfId="30558"/>
    <cellStyle name="Calculation 6 4" xfId="12390"/>
    <cellStyle name="Calculation 6 4 2" xfId="12391"/>
    <cellStyle name="Calculation 6 4_Rate Case Accrual Accounts" xfId="30559"/>
    <cellStyle name="Calculation 6 5" xfId="43423"/>
    <cellStyle name="Calculation 6_Rate Case Accrual Accounts" xfId="30560"/>
    <cellStyle name="Calculation 60" xfId="12392"/>
    <cellStyle name="Calculation 60 2" xfId="12393"/>
    <cellStyle name="Calculation 60 2 2" xfId="12394"/>
    <cellStyle name="Calculation 60 2_Rate Case Accrual Accounts" xfId="30561"/>
    <cellStyle name="Calculation 60 3" xfId="43424"/>
    <cellStyle name="Calculation 60_Rate Case Accrual Accounts" xfId="30562"/>
    <cellStyle name="Calculation 61" xfId="12395"/>
    <cellStyle name="Calculation 61 2" xfId="12396"/>
    <cellStyle name="Calculation 61_Rate Case Accrual Accounts" xfId="30563"/>
    <cellStyle name="Calculation 62" xfId="12397"/>
    <cellStyle name="Calculation 62 2" xfId="12398"/>
    <cellStyle name="Calculation 62_Rate Case Accrual Accounts" xfId="30564"/>
    <cellStyle name="Calculation 63" xfId="12399"/>
    <cellStyle name="Calculation 63 2" xfId="43425"/>
    <cellStyle name="Calculation 64" xfId="12400"/>
    <cellStyle name="Calculation 64 2" xfId="43426"/>
    <cellStyle name="Calculation 65" xfId="12401"/>
    <cellStyle name="Calculation 65 2" xfId="43427"/>
    <cellStyle name="Calculation 66" xfId="12402"/>
    <cellStyle name="Calculation 66 2" xfId="43428"/>
    <cellStyle name="Calculation 67" xfId="12403"/>
    <cellStyle name="Calculation 67 2" xfId="43429"/>
    <cellStyle name="Calculation 68" xfId="12404"/>
    <cellStyle name="Calculation 68 2" xfId="43430"/>
    <cellStyle name="Calculation 69" xfId="12405"/>
    <cellStyle name="Calculation 69 2" xfId="43431"/>
    <cellStyle name="Calculation 7" xfId="12406"/>
    <cellStyle name="Calculation 7 2" xfId="12407"/>
    <cellStyle name="Calculation 7 2 2" xfId="12408"/>
    <cellStyle name="Calculation 7 2 2 2" xfId="12409"/>
    <cellStyle name="Calculation 7 2 2_Rate Case Accrual Accounts" xfId="30565"/>
    <cellStyle name="Calculation 7 2 3" xfId="43432"/>
    <cellStyle name="Calculation 7 2_Rate Case Accrual Accounts" xfId="30566"/>
    <cellStyle name="Calculation 7 3" xfId="12410"/>
    <cellStyle name="Calculation 7 3 2" xfId="12411"/>
    <cellStyle name="Calculation 7 3 2 2" xfId="12412"/>
    <cellStyle name="Calculation 7 3 2_Rate Case Accrual Accounts" xfId="30567"/>
    <cellStyle name="Calculation 7 3 3" xfId="43433"/>
    <cellStyle name="Calculation 7 3_Rate Case Accrual Accounts" xfId="30568"/>
    <cellStyle name="Calculation 7 4" xfId="12413"/>
    <cellStyle name="Calculation 7 4 2" xfId="12414"/>
    <cellStyle name="Calculation 7 4_Rate Case Accrual Accounts" xfId="30569"/>
    <cellStyle name="Calculation 7 5" xfId="43434"/>
    <cellStyle name="Calculation 7_Rate Case Accrual Accounts" xfId="30570"/>
    <cellStyle name="Calculation 70" xfId="12415"/>
    <cellStyle name="Calculation 70 2" xfId="43435"/>
    <cellStyle name="Calculation 71" xfId="12416"/>
    <cellStyle name="Calculation 71 2" xfId="43436"/>
    <cellStyle name="Calculation 72" xfId="12417"/>
    <cellStyle name="Calculation 72 2" xfId="43437"/>
    <cellStyle name="Calculation 73" xfId="12418"/>
    <cellStyle name="Calculation 73 2" xfId="43438"/>
    <cellStyle name="Calculation 74" xfId="12419"/>
    <cellStyle name="Calculation 74 2" xfId="43439"/>
    <cellStyle name="Calculation 75" xfId="12420"/>
    <cellStyle name="Calculation 75 2" xfId="43440"/>
    <cellStyle name="Calculation 76" xfId="12421"/>
    <cellStyle name="Calculation 76 2" xfId="43441"/>
    <cellStyle name="Calculation 77" xfId="58"/>
    <cellStyle name="Calculation 78" xfId="49132"/>
    <cellStyle name="Calculation 79" xfId="49169"/>
    <cellStyle name="Calculation 8" xfId="12422"/>
    <cellStyle name="Calculation 8 2" xfId="12423"/>
    <cellStyle name="Calculation 8 2 2" xfId="12424"/>
    <cellStyle name="Calculation 8 2 2 2" xfId="12425"/>
    <cellStyle name="Calculation 8 2 2_Rate Case Accrual Accounts" xfId="30571"/>
    <cellStyle name="Calculation 8 2 3" xfId="43442"/>
    <cellStyle name="Calculation 8 2_Rate Case Accrual Accounts" xfId="30572"/>
    <cellStyle name="Calculation 8 3" xfId="12426"/>
    <cellStyle name="Calculation 8 3 2" xfId="12427"/>
    <cellStyle name="Calculation 8 3 2 2" xfId="12428"/>
    <cellStyle name="Calculation 8 3 2_Rate Case Accrual Accounts" xfId="30573"/>
    <cellStyle name="Calculation 8 3 3" xfId="43443"/>
    <cellStyle name="Calculation 8 3_Rate Case Accrual Accounts" xfId="30574"/>
    <cellStyle name="Calculation 8 4" xfId="12429"/>
    <cellStyle name="Calculation 8 4 2" xfId="12430"/>
    <cellStyle name="Calculation 8 4_Rate Case Accrual Accounts" xfId="30575"/>
    <cellStyle name="Calculation 8 5" xfId="43444"/>
    <cellStyle name="Calculation 8_Rate Case Accrual Accounts" xfId="30576"/>
    <cellStyle name="Calculation 9" xfId="12431"/>
    <cellStyle name="Calculation 9 2" xfId="12432"/>
    <cellStyle name="Calculation 9 2 2" xfId="12433"/>
    <cellStyle name="Calculation 9 2 2 2" xfId="12434"/>
    <cellStyle name="Calculation 9 2 2_Rate Case Accrual Accounts" xfId="30577"/>
    <cellStyle name="Calculation 9 2 3" xfId="43445"/>
    <cellStyle name="Calculation 9 2_Rate Case Accrual Accounts" xfId="30578"/>
    <cellStyle name="Calculation 9 3" xfId="12435"/>
    <cellStyle name="Calculation 9 3 2" xfId="12436"/>
    <cellStyle name="Calculation 9 3 2 2" xfId="12437"/>
    <cellStyle name="Calculation 9 3 2_Rate Case Accrual Accounts" xfId="30579"/>
    <cellStyle name="Calculation 9 3 3" xfId="43446"/>
    <cellStyle name="Calculation 9 3_Rate Case Accrual Accounts" xfId="30580"/>
    <cellStyle name="Calculation 9 4" xfId="12438"/>
    <cellStyle name="Calculation 9 4 2" xfId="12439"/>
    <cellStyle name="Calculation 9 4_Rate Case Accrual Accounts" xfId="30581"/>
    <cellStyle name="Calculation 9 5" xfId="43447"/>
    <cellStyle name="Calculation 9_Rate Case Accrual Accounts" xfId="30582"/>
    <cellStyle name="Check Cell" xfId="49515" builtinId="23" customBuiltin="1"/>
    <cellStyle name="Check Cell 10" xfId="12440"/>
    <cellStyle name="Check Cell 10 2" xfId="12441"/>
    <cellStyle name="Check Cell 10 2 2" xfId="12442"/>
    <cellStyle name="Check Cell 10 2 2 2" xfId="12443"/>
    <cellStyle name="Check Cell 10 2 2_Rate Case Accrual Accounts" xfId="30583"/>
    <cellStyle name="Check Cell 10 2 3" xfId="43448"/>
    <cellStyle name="Check Cell 10 2_Rate Case Accrual Accounts" xfId="30584"/>
    <cellStyle name="Check Cell 10 3" xfId="12444"/>
    <cellStyle name="Check Cell 10 3 2" xfId="12445"/>
    <cellStyle name="Check Cell 10 3 2 2" xfId="12446"/>
    <cellStyle name="Check Cell 10 3 2_Rate Case Accrual Accounts" xfId="30585"/>
    <cellStyle name="Check Cell 10 3 3" xfId="43449"/>
    <cellStyle name="Check Cell 10 3_Rate Case Accrual Accounts" xfId="30586"/>
    <cellStyle name="Check Cell 10 4" xfId="12447"/>
    <cellStyle name="Check Cell 10 4 2" xfId="12448"/>
    <cellStyle name="Check Cell 10 4_Rate Case Accrual Accounts" xfId="30587"/>
    <cellStyle name="Check Cell 10 5" xfId="43450"/>
    <cellStyle name="Check Cell 10_Rate Case Accrual Accounts" xfId="30588"/>
    <cellStyle name="Check Cell 11" xfId="12449"/>
    <cellStyle name="Check Cell 11 2" xfId="12450"/>
    <cellStyle name="Check Cell 11 2 2" xfId="12451"/>
    <cellStyle name="Check Cell 11 2 2 2" xfId="12452"/>
    <cellStyle name="Check Cell 11 2 2_Rate Case Accrual Accounts" xfId="30589"/>
    <cellStyle name="Check Cell 11 2 3" xfId="43451"/>
    <cellStyle name="Check Cell 11 2_Rate Case Accrual Accounts" xfId="30590"/>
    <cellStyle name="Check Cell 11 3" xfId="12453"/>
    <cellStyle name="Check Cell 11 3 2" xfId="12454"/>
    <cellStyle name="Check Cell 11 3 2 2" xfId="12455"/>
    <cellStyle name="Check Cell 11 3 2_Rate Case Accrual Accounts" xfId="30591"/>
    <cellStyle name="Check Cell 11 3 3" xfId="43452"/>
    <cellStyle name="Check Cell 11 3_Rate Case Accrual Accounts" xfId="30592"/>
    <cellStyle name="Check Cell 11 4" xfId="12456"/>
    <cellStyle name="Check Cell 11 4 2" xfId="12457"/>
    <cellStyle name="Check Cell 11 4_Rate Case Accrual Accounts" xfId="30593"/>
    <cellStyle name="Check Cell 11 5" xfId="43453"/>
    <cellStyle name="Check Cell 11_Rate Case Accrual Accounts" xfId="30594"/>
    <cellStyle name="Check Cell 12" xfId="12458"/>
    <cellStyle name="Check Cell 12 2" xfId="12459"/>
    <cellStyle name="Check Cell 12 2 2" xfId="12460"/>
    <cellStyle name="Check Cell 12 2 2 2" xfId="12461"/>
    <cellStyle name="Check Cell 12 2 2_Rate Case Accrual Accounts" xfId="30595"/>
    <cellStyle name="Check Cell 12 2 3" xfId="43454"/>
    <cellStyle name="Check Cell 12 2_Rate Case Accrual Accounts" xfId="30596"/>
    <cellStyle name="Check Cell 12 3" xfId="12462"/>
    <cellStyle name="Check Cell 12 3 2" xfId="12463"/>
    <cellStyle name="Check Cell 12 3 2 2" xfId="12464"/>
    <cellStyle name="Check Cell 12 3 2_Rate Case Accrual Accounts" xfId="30597"/>
    <cellStyle name="Check Cell 12 3 3" xfId="43455"/>
    <cellStyle name="Check Cell 12 3_Rate Case Accrual Accounts" xfId="30598"/>
    <cellStyle name="Check Cell 12 4" xfId="12465"/>
    <cellStyle name="Check Cell 12 4 2" xfId="12466"/>
    <cellStyle name="Check Cell 12 4_Rate Case Accrual Accounts" xfId="30599"/>
    <cellStyle name="Check Cell 12 5" xfId="43456"/>
    <cellStyle name="Check Cell 12_Rate Case Accrual Accounts" xfId="30600"/>
    <cellStyle name="Check Cell 13" xfId="12467"/>
    <cellStyle name="Check Cell 13 2" xfId="12468"/>
    <cellStyle name="Check Cell 13 2 2" xfId="12469"/>
    <cellStyle name="Check Cell 13 2 2 2" xfId="12470"/>
    <cellStyle name="Check Cell 13 2 2_Rate Case Accrual Accounts" xfId="30601"/>
    <cellStyle name="Check Cell 13 2 3" xfId="43457"/>
    <cellStyle name="Check Cell 13 2_Rate Case Accrual Accounts" xfId="30602"/>
    <cellStyle name="Check Cell 13 3" xfId="12471"/>
    <cellStyle name="Check Cell 13 3 2" xfId="12472"/>
    <cellStyle name="Check Cell 13 3 2 2" xfId="12473"/>
    <cellStyle name="Check Cell 13 3 2_Rate Case Accrual Accounts" xfId="30603"/>
    <cellStyle name="Check Cell 13 3 3" xfId="43458"/>
    <cellStyle name="Check Cell 13 3_Rate Case Accrual Accounts" xfId="30604"/>
    <cellStyle name="Check Cell 13 4" xfId="12474"/>
    <cellStyle name="Check Cell 13 4 2" xfId="12475"/>
    <cellStyle name="Check Cell 13 4_Rate Case Accrual Accounts" xfId="30605"/>
    <cellStyle name="Check Cell 13 5" xfId="43459"/>
    <cellStyle name="Check Cell 13_Rate Case Accrual Accounts" xfId="30606"/>
    <cellStyle name="Check Cell 14" xfId="12476"/>
    <cellStyle name="Check Cell 14 2" xfId="12477"/>
    <cellStyle name="Check Cell 14 2 2" xfId="12478"/>
    <cellStyle name="Check Cell 14 2 2 2" xfId="12479"/>
    <cellStyle name="Check Cell 14 2 2_Rate Case Accrual Accounts" xfId="30607"/>
    <cellStyle name="Check Cell 14 2 3" xfId="43460"/>
    <cellStyle name="Check Cell 14 2_Rate Case Accrual Accounts" xfId="30608"/>
    <cellStyle name="Check Cell 14 3" xfId="12480"/>
    <cellStyle name="Check Cell 14 3 2" xfId="12481"/>
    <cellStyle name="Check Cell 14 3 2 2" xfId="12482"/>
    <cellStyle name="Check Cell 14 3 2_Rate Case Accrual Accounts" xfId="30609"/>
    <cellStyle name="Check Cell 14 3 3" xfId="43461"/>
    <cellStyle name="Check Cell 14 3_Rate Case Accrual Accounts" xfId="30610"/>
    <cellStyle name="Check Cell 14 4" xfId="12483"/>
    <cellStyle name="Check Cell 14 4 2" xfId="12484"/>
    <cellStyle name="Check Cell 14 4_Rate Case Accrual Accounts" xfId="30611"/>
    <cellStyle name="Check Cell 14 5" xfId="43462"/>
    <cellStyle name="Check Cell 14_Rate Case Accrual Accounts" xfId="30612"/>
    <cellStyle name="Check Cell 15" xfId="12485"/>
    <cellStyle name="Check Cell 15 2" xfId="12486"/>
    <cellStyle name="Check Cell 15 2 2" xfId="12487"/>
    <cellStyle name="Check Cell 15 2 2 2" xfId="12488"/>
    <cellStyle name="Check Cell 15 2 2_Rate Case Accrual Accounts" xfId="30613"/>
    <cellStyle name="Check Cell 15 2 3" xfId="43463"/>
    <cellStyle name="Check Cell 15 2_Rate Case Accrual Accounts" xfId="30614"/>
    <cellStyle name="Check Cell 15 3" xfId="12489"/>
    <cellStyle name="Check Cell 15 3 2" xfId="12490"/>
    <cellStyle name="Check Cell 15 3 2 2" xfId="12491"/>
    <cellStyle name="Check Cell 15 3 2_Rate Case Accrual Accounts" xfId="30615"/>
    <cellStyle name="Check Cell 15 3 3" xfId="43464"/>
    <cellStyle name="Check Cell 15 3_Rate Case Accrual Accounts" xfId="30616"/>
    <cellStyle name="Check Cell 15 4" xfId="12492"/>
    <cellStyle name="Check Cell 15 4 2" xfId="12493"/>
    <cellStyle name="Check Cell 15 4_Rate Case Accrual Accounts" xfId="30617"/>
    <cellStyle name="Check Cell 15 5" xfId="43465"/>
    <cellStyle name="Check Cell 15_Rate Case Accrual Accounts" xfId="30618"/>
    <cellStyle name="Check Cell 16" xfId="12494"/>
    <cellStyle name="Check Cell 16 2" xfId="12495"/>
    <cellStyle name="Check Cell 16 2 2" xfId="12496"/>
    <cellStyle name="Check Cell 16 2 2 2" xfId="12497"/>
    <cellStyle name="Check Cell 16 2 2_Rate Case Accrual Accounts" xfId="30619"/>
    <cellStyle name="Check Cell 16 2 3" xfId="43466"/>
    <cellStyle name="Check Cell 16 2_Rate Case Accrual Accounts" xfId="30620"/>
    <cellStyle name="Check Cell 16 3" xfId="12498"/>
    <cellStyle name="Check Cell 16 3 2" xfId="12499"/>
    <cellStyle name="Check Cell 16 3 2 2" xfId="12500"/>
    <cellStyle name="Check Cell 16 3 2_Rate Case Accrual Accounts" xfId="30621"/>
    <cellStyle name="Check Cell 16 3 3" xfId="43467"/>
    <cellStyle name="Check Cell 16 3_Rate Case Accrual Accounts" xfId="30622"/>
    <cellStyle name="Check Cell 16 4" xfId="12501"/>
    <cellStyle name="Check Cell 16 4 2" xfId="12502"/>
    <cellStyle name="Check Cell 16 4_Rate Case Accrual Accounts" xfId="30623"/>
    <cellStyle name="Check Cell 16 5" xfId="43468"/>
    <cellStyle name="Check Cell 16_Rate Case Accrual Accounts" xfId="30624"/>
    <cellStyle name="Check Cell 17" xfId="12503"/>
    <cellStyle name="Check Cell 17 2" xfId="12504"/>
    <cellStyle name="Check Cell 17 2 2" xfId="12505"/>
    <cellStyle name="Check Cell 17 2 2 2" xfId="12506"/>
    <cellStyle name="Check Cell 17 2 2_Rate Case Accrual Accounts" xfId="30625"/>
    <cellStyle name="Check Cell 17 2 3" xfId="43469"/>
    <cellStyle name="Check Cell 17 2_Rate Case Accrual Accounts" xfId="30626"/>
    <cellStyle name="Check Cell 17 3" xfId="12507"/>
    <cellStyle name="Check Cell 17 3 2" xfId="12508"/>
    <cellStyle name="Check Cell 17 3 2 2" xfId="12509"/>
    <cellStyle name="Check Cell 17 3 2_Rate Case Accrual Accounts" xfId="30627"/>
    <cellStyle name="Check Cell 17 3 3" xfId="43470"/>
    <cellStyle name="Check Cell 17 3_Rate Case Accrual Accounts" xfId="30628"/>
    <cellStyle name="Check Cell 17 4" xfId="12510"/>
    <cellStyle name="Check Cell 17 4 2" xfId="12511"/>
    <cellStyle name="Check Cell 17 4_Rate Case Accrual Accounts" xfId="30629"/>
    <cellStyle name="Check Cell 17 5" xfId="43471"/>
    <cellStyle name="Check Cell 17_Rate Case Accrual Accounts" xfId="30630"/>
    <cellStyle name="Check Cell 18" xfId="12512"/>
    <cellStyle name="Check Cell 18 2" xfId="12513"/>
    <cellStyle name="Check Cell 18 2 2" xfId="12514"/>
    <cellStyle name="Check Cell 18 2 2 2" xfId="12515"/>
    <cellStyle name="Check Cell 18 2 2_Rate Case Accrual Accounts" xfId="30631"/>
    <cellStyle name="Check Cell 18 2 3" xfId="43472"/>
    <cellStyle name="Check Cell 18 2_Rate Case Accrual Accounts" xfId="30632"/>
    <cellStyle name="Check Cell 18 3" xfId="12516"/>
    <cellStyle name="Check Cell 18 3 2" xfId="12517"/>
    <cellStyle name="Check Cell 18 3 2 2" xfId="12518"/>
    <cellStyle name="Check Cell 18 3 2_Rate Case Accrual Accounts" xfId="30633"/>
    <cellStyle name="Check Cell 18 3 3" xfId="43473"/>
    <cellStyle name="Check Cell 18 3_Rate Case Accrual Accounts" xfId="30634"/>
    <cellStyle name="Check Cell 18 4" xfId="12519"/>
    <cellStyle name="Check Cell 18 4 2" xfId="12520"/>
    <cellStyle name="Check Cell 18 4_Rate Case Accrual Accounts" xfId="30635"/>
    <cellStyle name="Check Cell 18 5" xfId="43474"/>
    <cellStyle name="Check Cell 18_Rate Case Accrual Accounts" xfId="30636"/>
    <cellStyle name="Check Cell 19" xfId="12521"/>
    <cellStyle name="Check Cell 19 2" xfId="12522"/>
    <cellStyle name="Check Cell 19 2 2" xfId="12523"/>
    <cellStyle name="Check Cell 19 2 2 2" xfId="12524"/>
    <cellStyle name="Check Cell 19 2 2_Rate Case Accrual Accounts" xfId="30637"/>
    <cellStyle name="Check Cell 19 2 3" xfId="43475"/>
    <cellStyle name="Check Cell 19 2_Rate Case Accrual Accounts" xfId="30638"/>
    <cellStyle name="Check Cell 19 3" xfId="12525"/>
    <cellStyle name="Check Cell 19 3 2" xfId="12526"/>
    <cellStyle name="Check Cell 19 3 2 2" xfId="12527"/>
    <cellStyle name="Check Cell 19 3 2_Rate Case Accrual Accounts" xfId="30639"/>
    <cellStyle name="Check Cell 19 3 3" xfId="43476"/>
    <cellStyle name="Check Cell 19 3_Rate Case Accrual Accounts" xfId="30640"/>
    <cellStyle name="Check Cell 19 4" xfId="12528"/>
    <cellStyle name="Check Cell 19 4 2" xfId="12529"/>
    <cellStyle name="Check Cell 19 4_Rate Case Accrual Accounts" xfId="30641"/>
    <cellStyle name="Check Cell 19 5" xfId="43477"/>
    <cellStyle name="Check Cell 19_Rate Case Accrual Accounts" xfId="30642"/>
    <cellStyle name="Check Cell 2" xfId="61"/>
    <cellStyle name="Check Cell 2 2" xfId="601"/>
    <cellStyle name="Check Cell 2 2 2" xfId="12530"/>
    <cellStyle name="Check Cell 2 2 2 2" xfId="12531"/>
    <cellStyle name="Check Cell 2 2 2 2 2" xfId="12532"/>
    <cellStyle name="Check Cell 2 2 2 2_Rate Case Accrual Accounts" xfId="30643"/>
    <cellStyle name="Check Cell 2 2 2 3" xfId="43478"/>
    <cellStyle name="Check Cell 2 2 2_Rate Case Accrual Accounts" xfId="30644"/>
    <cellStyle name="Check Cell 2 2 3" xfId="12533"/>
    <cellStyle name="Check Cell 2 2 3 2" xfId="12534"/>
    <cellStyle name="Check Cell 2 2 3 2 2" xfId="12535"/>
    <cellStyle name="Check Cell 2 2 3 2_Rate Case Accrual Accounts" xfId="30645"/>
    <cellStyle name="Check Cell 2 2 3 3" xfId="43479"/>
    <cellStyle name="Check Cell 2 2 3_Rate Case Accrual Accounts" xfId="30646"/>
    <cellStyle name="Check Cell 2 2 4" xfId="12536"/>
    <cellStyle name="Check Cell 2 2 4 2" xfId="12537"/>
    <cellStyle name="Check Cell 2 2 4_Rate Case Accrual Accounts" xfId="30647"/>
    <cellStyle name="Check Cell 2 2 5" xfId="43480"/>
    <cellStyle name="Check Cell 2 2_Rate Case Accrual Accounts" xfId="30648"/>
    <cellStyle name="Check Cell 2 3" xfId="453"/>
    <cellStyle name="Check Cell 2 3 2" xfId="12538"/>
    <cellStyle name="Check Cell 2 3 2 2" xfId="12539"/>
    <cellStyle name="Check Cell 2 3 2 2 2" xfId="12540"/>
    <cellStyle name="Check Cell 2 3 2 2_Rate Case Accrual Accounts" xfId="30649"/>
    <cellStyle name="Check Cell 2 3 2 3" xfId="43481"/>
    <cellStyle name="Check Cell 2 3 2_Rate Case Accrual Accounts" xfId="30650"/>
    <cellStyle name="Check Cell 2 3 3" xfId="12541"/>
    <cellStyle name="Check Cell 2 3 3 2" xfId="12542"/>
    <cellStyle name="Check Cell 2 3 3 2 2" xfId="12543"/>
    <cellStyle name="Check Cell 2 3 3 2_Rate Case Accrual Accounts" xfId="30651"/>
    <cellStyle name="Check Cell 2 3 3 3" xfId="43482"/>
    <cellStyle name="Check Cell 2 3 3_Rate Case Accrual Accounts" xfId="30652"/>
    <cellStyle name="Check Cell 2 3 4" xfId="12544"/>
    <cellStyle name="Check Cell 2 3 4 2" xfId="12545"/>
    <cellStyle name="Check Cell 2 3 4 2 2" xfId="12546"/>
    <cellStyle name="Check Cell 2 3 4 2_Rate Case Accrual Accounts" xfId="30653"/>
    <cellStyle name="Check Cell 2 3 4 3" xfId="43483"/>
    <cellStyle name="Check Cell 2 3 4_Rate Case Accrual Accounts" xfId="30654"/>
    <cellStyle name="Check Cell 2 3 5" xfId="12547"/>
    <cellStyle name="Check Cell 2 3 5 2" xfId="12548"/>
    <cellStyle name="Check Cell 2 3 5_Rate Case Accrual Accounts" xfId="30655"/>
    <cellStyle name="Check Cell 2 3_Basis Info" xfId="12549"/>
    <cellStyle name="Check Cell 2 4" xfId="12550"/>
    <cellStyle name="Check Cell 2 4 2" xfId="12551"/>
    <cellStyle name="Check Cell 2 4 2 2" xfId="12552"/>
    <cellStyle name="Check Cell 2 4 2_Rate Case Accrual Accounts" xfId="30656"/>
    <cellStyle name="Check Cell 2 4 3" xfId="43484"/>
    <cellStyle name="Check Cell 2 4_Rate Case Accrual Accounts" xfId="30657"/>
    <cellStyle name="Check Cell 2 5" xfId="12553"/>
    <cellStyle name="Check Cell 2 5 2" xfId="12554"/>
    <cellStyle name="Check Cell 2 5_Rate Case Accrual Accounts" xfId="30658"/>
    <cellStyle name="Check Cell 2 6" xfId="12555"/>
    <cellStyle name="Check Cell 2 6 2" xfId="43485"/>
    <cellStyle name="Check Cell 2 7" xfId="12556"/>
    <cellStyle name="Check Cell 2 7 2" xfId="43486"/>
    <cellStyle name="Check Cell 2 8" xfId="43487"/>
    <cellStyle name="Check Cell 2_Rate Case Accrual Accounts" xfId="30659"/>
    <cellStyle name="Check Cell 20" xfId="12557"/>
    <cellStyle name="Check Cell 20 2" xfId="12558"/>
    <cellStyle name="Check Cell 20 2 2" xfId="12559"/>
    <cellStyle name="Check Cell 20 2 2 2" xfId="12560"/>
    <cellStyle name="Check Cell 20 2 2_Rate Case Accrual Accounts" xfId="30660"/>
    <cellStyle name="Check Cell 20 2 3" xfId="43488"/>
    <cellStyle name="Check Cell 20 2_Rate Case Accrual Accounts" xfId="30661"/>
    <cellStyle name="Check Cell 20 3" xfId="12561"/>
    <cellStyle name="Check Cell 20 3 2" xfId="12562"/>
    <cellStyle name="Check Cell 20 3 2 2" xfId="12563"/>
    <cellStyle name="Check Cell 20 3 2_Rate Case Accrual Accounts" xfId="30662"/>
    <cellStyle name="Check Cell 20 3 3" xfId="43489"/>
    <cellStyle name="Check Cell 20 3_Rate Case Accrual Accounts" xfId="30663"/>
    <cellStyle name="Check Cell 20 4" xfId="12564"/>
    <cellStyle name="Check Cell 20 4 2" xfId="12565"/>
    <cellStyle name="Check Cell 20 4_Rate Case Accrual Accounts" xfId="30664"/>
    <cellStyle name="Check Cell 20 5" xfId="43490"/>
    <cellStyle name="Check Cell 20_Rate Case Accrual Accounts" xfId="30665"/>
    <cellStyle name="Check Cell 21" xfId="12566"/>
    <cellStyle name="Check Cell 21 2" xfId="12567"/>
    <cellStyle name="Check Cell 21 2 2" xfId="12568"/>
    <cellStyle name="Check Cell 21 2 2 2" xfId="12569"/>
    <cellStyle name="Check Cell 21 2 2_Rate Case Accrual Accounts" xfId="30666"/>
    <cellStyle name="Check Cell 21 2 3" xfId="43491"/>
    <cellStyle name="Check Cell 21 2_Rate Case Accrual Accounts" xfId="30667"/>
    <cellStyle name="Check Cell 21 3" xfId="12570"/>
    <cellStyle name="Check Cell 21 3 2" xfId="12571"/>
    <cellStyle name="Check Cell 21 3 2 2" xfId="12572"/>
    <cellStyle name="Check Cell 21 3 2_Rate Case Accrual Accounts" xfId="30668"/>
    <cellStyle name="Check Cell 21 3 3" xfId="43492"/>
    <cellStyle name="Check Cell 21 3_Rate Case Accrual Accounts" xfId="30669"/>
    <cellStyle name="Check Cell 21 4" xfId="12573"/>
    <cellStyle name="Check Cell 21 4 2" xfId="12574"/>
    <cellStyle name="Check Cell 21 4_Rate Case Accrual Accounts" xfId="30670"/>
    <cellStyle name="Check Cell 21 5" xfId="43493"/>
    <cellStyle name="Check Cell 21_Rate Case Accrual Accounts" xfId="30671"/>
    <cellStyle name="Check Cell 22" xfId="12575"/>
    <cellStyle name="Check Cell 22 2" xfId="12576"/>
    <cellStyle name="Check Cell 22 2 2" xfId="12577"/>
    <cellStyle name="Check Cell 22 2 2 2" xfId="12578"/>
    <cellStyle name="Check Cell 22 2 2_Rate Case Accrual Accounts" xfId="30672"/>
    <cellStyle name="Check Cell 22 2 3" xfId="43494"/>
    <cellStyle name="Check Cell 22 2_Rate Case Accrual Accounts" xfId="30673"/>
    <cellStyle name="Check Cell 22 3" xfId="12579"/>
    <cellStyle name="Check Cell 22 3 2" xfId="12580"/>
    <cellStyle name="Check Cell 22 3 2 2" xfId="12581"/>
    <cellStyle name="Check Cell 22 3 2_Rate Case Accrual Accounts" xfId="30674"/>
    <cellStyle name="Check Cell 22 3 3" xfId="43495"/>
    <cellStyle name="Check Cell 22 3_Rate Case Accrual Accounts" xfId="30675"/>
    <cellStyle name="Check Cell 22 4" xfId="12582"/>
    <cellStyle name="Check Cell 22 4 2" xfId="12583"/>
    <cellStyle name="Check Cell 22 4_Rate Case Accrual Accounts" xfId="30676"/>
    <cellStyle name="Check Cell 22 5" xfId="43496"/>
    <cellStyle name="Check Cell 22_Rate Case Accrual Accounts" xfId="30677"/>
    <cellStyle name="Check Cell 23" xfId="12584"/>
    <cellStyle name="Check Cell 23 2" xfId="12585"/>
    <cellStyle name="Check Cell 23 2 2" xfId="12586"/>
    <cellStyle name="Check Cell 23 2 2 2" xfId="12587"/>
    <cellStyle name="Check Cell 23 2 2_Rate Case Accrual Accounts" xfId="30678"/>
    <cellStyle name="Check Cell 23 2 3" xfId="43497"/>
    <cellStyle name="Check Cell 23 2_Rate Case Accrual Accounts" xfId="30679"/>
    <cellStyle name="Check Cell 23 3" xfId="12588"/>
    <cellStyle name="Check Cell 23 3 2" xfId="12589"/>
    <cellStyle name="Check Cell 23 3 2 2" xfId="12590"/>
    <cellStyle name="Check Cell 23 3 2_Rate Case Accrual Accounts" xfId="30680"/>
    <cellStyle name="Check Cell 23 3 3" xfId="43498"/>
    <cellStyle name="Check Cell 23 3_Rate Case Accrual Accounts" xfId="30681"/>
    <cellStyle name="Check Cell 23 4" xfId="12591"/>
    <cellStyle name="Check Cell 23 4 2" xfId="12592"/>
    <cellStyle name="Check Cell 23 4 2 2" xfId="12593"/>
    <cellStyle name="Check Cell 23 4 2_Rate Case Accrual Accounts" xfId="30682"/>
    <cellStyle name="Check Cell 23 4 3" xfId="43499"/>
    <cellStyle name="Check Cell 23 4_Rate Case Accrual Accounts" xfId="30683"/>
    <cellStyle name="Check Cell 23 5" xfId="12594"/>
    <cellStyle name="Check Cell 23 5 2" xfId="12595"/>
    <cellStyle name="Check Cell 23 5_Rate Case Accrual Accounts" xfId="30684"/>
    <cellStyle name="Check Cell 23 6" xfId="43500"/>
    <cellStyle name="Check Cell 23_Rate Case Accrual Accounts" xfId="30685"/>
    <cellStyle name="Check Cell 24" xfId="12596"/>
    <cellStyle name="Check Cell 24 2" xfId="12597"/>
    <cellStyle name="Check Cell 24 2 2" xfId="12598"/>
    <cellStyle name="Check Cell 24 2 2 2" xfId="12599"/>
    <cellStyle name="Check Cell 24 2 2 2 2" xfId="12600"/>
    <cellStyle name="Check Cell 24 2 2 2_Rate Case Accrual Accounts" xfId="30686"/>
    <cellStyle name="Check Cell 24 2 2 3" xfId="43501"/>
    <cellStyle name="Check Cell 24 2 2_Rate Case Accrual Accounts" xfId="30687"/>
    <cellStyle name="Check Cell 24 2 3" xfId="12601"/>
    <cellStyle name="Check Cell 24 2 3 2" xfId="12602"/>
    <cellStyle name="Check Cell 24 2 3_Rate Case Accrual Accounts" xfId="30688"/>
    <cellStyle name="Check Cell 24 2 4" xfId="12603"/>
    <cellStyle name="Check Cell 24 2 4 2" xfId="43502"/>
    <cellStyle name="Check Cell 24 2 5" xfId="43503"/>
    <cellStyle name="Check Cell 24 2_Rate Case Accrual Accounts" xfId="30689"/>
    <cellStyle name="Check Cell 24 3" xfId="12604"/>
    <cellStyle name="Check Cell 24 3 2" xfId="12605"/>
    <cellStyle name="Check Cell 24 3 2 2" xfId="12606"/>
    <cellStyle name="Check Cell 24 3 2_Rate Case Accrual Accounts" xfId="30690"/>
    <cellStyle name="Check Cell 24 3 3" xfId="43504"/>
    <cellStyle name="Check Cell 24 3_Rate Case Accrual Accounts" xfId="30691"/>
    <cellStyle name="Check Cell 24 4" xfId="12607"/>
    <cellStyle name="Check Cell 24 4 2" xfId="12608"/>
    <cellStyle name="Check Cell 24 4_Rate Case Accrual Accounts" xfId="30692"/>
    <cellStyle name="Check Cell 24 5" xfId="12609"/>
    <cellStyle name="Check Cell 24 5 2" xfId="12610"/>
    <cellStyle name="Check Cell 24 5_Rate Case Accrual Accounts" xfId="30693"/>
    <cellStyle name="Check Cell 24 6" xfId="43505"/>
    <cellStyle name="Check Cell 24_Basis Detail" xfId="12611"/>
    <cellStyle name="Check Cell 25" xfId="12612"/>
    <cellStyle name="Check Cell 25 2" xfId="12613"/>
    <cellStyle name="Check Cell 25 2 2" xfId="12614"/>
    <cellStyle name="Check Cell 25 2 2 2" xfId="12615"/>
    <cellStyle name="Check Cell 25 2 2_Rate Case Accrual Accounts" xfId="30694"/>
    <cellStyle name="Check Cell 25 2 3" xfId="43506"/>
    <cellStyle name="Check Cell 25 2_Rate Case Accrual Accounts" xfId="30695"/>
    <cellStyle name="Check Cell 25 3" xfId="12616"/>
    <cellStyle name="Check Cell 25 3 2" xfId="12617"/>
    <cellStyle name="Check Cell 25 3_Rate Case Accrual Accounts" xfId="30696"/>
    <cellStyle name="Check Cell 25 4" xfId="43507"/>
    <cellStyle name="Check Cell 25_Rate Case Accrual Accounts" xfId="30697"/>
    <cellStyle name="Check Cell 26" xfId="12618"/>
    <cellStyle name="Check Cell 26 2" xfId="12619"/>
    <cellStyle name="Check Cell 26 2 2" xfId="12620"/>
    <cellStyle name="Check Cell 26 2 2 2" xfId="12621"/>
    <cellStyle name="Check Cell 26 2 2_Rate Case Accrual Accounts" xfId="30698"/>
    <cellStyle name="Check Cell 26 2 3" xfId="43508"/>
    <cellStyle name="Check Cell 26 2_Rate Case Accrual Accounts" xfId="30699"/>
    <cellStyle name="Check Cell 26 3" xfId="12622"/>
    <cellStyle name="Check Cell 26 3 2" xfId="12623"/>
    <cellStyle name="Check Cell 26 3_Rate Case Accrual Accounts" xfId="30700"/>
    <cellStyle name="Check Cell 26 4" xfId="43509"/>
    <cellStyle name="Check Cell 26_Rate Case Accrual Accounts" xfId="30701"/>
    <cellStyle name="Check Cell 27" xfId="12624"/>
    <cellStyle name="Check Cell 27 2" xfId="12625"/>
    <cellStyle name="Check Cell 27 2 2" xfId="12626"/>
    <cellStyle name="Check Cell 27 2 2 2" xfId="12627"/>
    <cellStyle name="Check Cell 27 2 2_Rate Case Accrual Accounts" xfId="30702"/>
    <cellStyle name="Check Cell 27 2 3" xfId="43510"/>
    <cellStyle name="Check Cell 27 2_Rate Case Accrual Accounts" xfId="30703"/>
    <cellStyle name="Check Cell 27 3" xfId="12628"/>
    <cellStyle name="Check Cell 27 3 2" xfId="12629"/>
    <cellStyle name="Check Cell 27 3_Rate Case Accrual Accounts" xfId="30704"/>
    <cellStyle name="Check Cell 27 4" xfId="43511"/>
    <cellStyle name="Check Cell 27_Rate Case Accrual Accounts" xfId="30705"/>
    <cellStyle name="Check Cell 28" xfId="12630"/>
    <cellStyle name="Check Cell 28 2" xfId="12631"/>
    <cellStyle name="Check Cell 28 2 2" xfId="12632"/>
    <cellStyle name="Check Cell 28 2_Rate Case Accrual Accounts" xfId="30706"/>
    <cellStyle name="Check Cell 28 3" xfId="12633"/>
    <cellStyle name="Check Cell 28 3 2" xfId="12634"/>
    <cellStyle name="Check Cell 28 3_Rate Case Accrual Accounts" xfId="30707"/>
    <cellStyle name="Check Cell 28 4" xfId="43512"/>
    <cellStyle name="Check Cell 28_Rate Case Accrual Accounts" xfId="30708"/>
    <cellStyle name="Check Cell 29" xfId="12635"/>
    <cellStyle name="Check Cell 29 2" xfId="12636"/>
    <cellStyle name="Check Cell 29 2 2" xfId="12637"/>
    <cellStyle name="Check Cell 29 2_Rate Case Accrual Accounts" xfId="30709"/>
    <cellStyle name="Check Cell 29 3" xfId="43513"/>
    <cellStyle name="Check Cell 29_Rate Case Accrual Accounts" xfId="30710"/>
    <cellStyle name="Check Cell 3" xfId="12638"/>
    <cellStyle name="Check Cell 3 2" xfId="12639"/>
    <cellStyle name="Check Cell 3 2 2" xfId="12640"/>
    <cellStyle name="Check Cell 3 2 2 2" xfId="12641"/>
    <cellStyle name="Check Cell 3 2 2 2 2" xfId="12642"/>
    <cellStyle name="Check Cell 3 2 2 2_Rate Case Accrual Accounts" xfId="30711"/>
    <cellStyle name="Check Cell 3 2 2 3" xfId="43514"/>
    <cellStyle name="Check Cell 3 2 2_Rate Case Accrual Accounts" xfId="30712"/>
    <cellStyle name="Check Cell 3 2 3" xfId="12643"/>
    <cellStyle name="Check Cell 3 2 3 2" xfId="12644"/>
    <cellStyle name="Check Cell 3 2 3 2 2" xfId="12645"/>
    <cellStyle name="Check Cell 3 2 3 2_Rate Case Accrual Accounts" xfId="30713"/>
    <cellStyle name="Check Cell 3 2 3 3" xfId="43515"/>
    <cellStyle name="Check Cell 3 2 3_Rate Case Accrual Accounts" xfId="30714"/>
    <cellStyle name="Check Cell 3 2 4" xfId="12646"/>
    <cellStyle name="Check Cell 3 2 4 2" xfId="12647"/>
    <cellStyle name="Check Cell 3 2 4_Rate Case Accrual Accounts" xfId="30715"/>
    <cellStyle name="Check Cell 3 2 5" xfId="43516"/>
    <cellStyle name="Check Cell 3 2_Rate Case Accrual Accounts" xfId="30716"/>
    <cellStyle name="Check Cell 3 3" xfId="12648"/>
    <cellStyle name="Check Cell 3 3 2" xfId="12649"/>
    <cellStyle name="Check Cell 3 3 2 2" xfId="12650"/>
    <cellStyle name="Check Cell 3 3 2_Rate Case Accrual Accounts" xfId="30717"/>
    <cellStyle name="Check Cell 3 3 3" xfId="43517"/>
    <cellStyle name="Check Cell 3 3_Rate Case Accrual Accounts" xfId="30718"/>
    <cellStyle name="Check Cell 3 4" xfId="12651"/>
    <cellStyle name="Check Cell 3 4 2" xfId="12652"/>
    <cellStyle name="Check Cell 3 4_Rate Case Accrual Accounts" xfId="30719"/>
    <cellStyle name="Check Cell 3 5" xfId="12653"/>
    <cellStyle name="Check Cell 3 5 2" xfId="43518"/>
    <cellStyle name="Check Cell 3_Rate Case Accrual Accounts" xfId="30720"/>
    <cellStyle name="Check Cell 30" xfId="12654"/>
    <cellStyle name="Check Cell 30 2" xfId="12655"/>
    <cellStyle name="Check Cell 30_Rate Case Accrual Accounts" xfId="30721"/>
    <cellStyle name="Check Cell 31" xfId="12656"/>
    <cellStyle name="Check Cell 31 2" xfId="12657"/>
    <cellStyle name="Check Cell 31_Rate Case Accrual Accounts" xfId="30722"/>
    <cellStyle name="Check Cell 32" xfId="12658"/>
    <cellStyle name="Check Cell 32 2" xfId="12659"/>
    <cellStyle name="Check Cell 32_Rate Case Accrual Accounts" xfId="30723"/>
    <cellStyle name="Check Cell 33" xfId="12660"/>
    <cellStyle name="Check Cell 33 2" xfId="12661"/>
    <cellStyle name="Check Cell 33_Rate Case Accrual Accounts" xfId="30724"/>
    <cellStyle name="Check Cell 34" xfId="12662"/>
    <cellStyle name="Check Cell 34 2" xfId="43519"/>
    <cellStyle name="Check Cell 35" xfId="60"/>
    <cellStyle name="Check Cell 36" xfId="49133"/>
    <cellStyle name="Check Cell 37" xfId="49170"/>
    <cellStyle name="Check Cell 4" xfId="12663"/>
    <cellStyle name="Check Cell 4 2" xfId="12664"/>
    <cellStyle name="Check Cell 4 2 2" xfId="12665"/>
    <cellStyle name="Check Cell 4 2 2 2" xfId="12666"/>
    <cellStyle name="Check Cell 4 2 2 2 2" xfId="12667"/>
    <cellStyle name="Check Cell 4 2 2 2_Rate Case Accrual Accounts" xfId="30725"/>
    <cellStyle name="Check Cell 4 2 2 3" xfId="43520"/>
    <cellStyle name="Check Cell 4 2 2_Rate Case Accrual Accounts" xfId="30726"/>
    <cellStyle name="Check Cell 4 2 3" xfId="12668"/>
    <cellStyle name="Check Cell 4 2 3 2" xfId="12669"/>
    <cellStyle name="Check Cell 4 2 3 2 2" xfId="12670"/>
    <cellStyle name="Check Cell 4 2 3 2_Rate Case Accrual Accounts" xfId="30727"/>
    <cellStyle name="Check Cell 4 2 3 3" xfId="43521"/>
    <cellStyle name="Check Cell 4 2 3_Rate Case Accrual Accounts" xfId="30728"/>
    <cellStyle name="Check Cell 4 2 4" xfId="12671"/>
    <cellStyle name="Check Cell 4 2 4 2" xfId="12672"/>
    <cellStyle name="Check Cell 4 2 4_Rate Case Accrual Accounts" xfId="30729"/>
    <cellStyle name="Check Cell 4 2 5" xfId="43522"/>
    <cellStyle name="Check Cell 4 2_Rate Case Accrual Accounts" xfId="30730"/>
    <cellStyle name="Check Cell 4 3" xfId="12673"/>
    <cellStyle name="Check Cell 4 3 2" xfId="12674"/>
    <cellStyle name="Check Cell 4 3 2 2" xfId="12675"/>
    <cellStyle name="Check Cell 4 3 2_Rate Case Accrual Accounts" xfId="30731"/>
    <cellStyle name="Check Cell 4 3 3" xfId="43523"/>
    <cellStyle name="Check Cell 4 3_Rate Case Accrual Accounts" xfId="30732"/>
    <cellStyle name="Check Cell 4 4" xfId="12676"/>
    <cellStyle name="Check Cell 4 4 2" xfId="12677"/>
    <cellStyle name="Check Cell 4 4_Rate Case Accrual Accounts" xfId="30733"/>
    <cellStyle name="Check Cell 4 5" xfId="43524"/>
    <cellStyle name="Check Cell 4_Rate Case Accrual Accounts" xfId="30734"/>
    <cellStyle name="Check Cell 5" xfId="12678"/>
    <cellStyle name="Check Cell 5 2" xfId="12679"/>
    <cellStyle name="Check Cell 5 2 2" xfId="12680"/>
    <cellStyle name="Check Cell 5 2 2 2" xfId="12681"/>
    <cellStyle name="Check Cell 5 2 2_Rate Case Accrual Accounts" xfId="30735"/>
    <cellStyle name="Check Cell 5 2 3" xfId="43525"/>
    <cellStyle name="Check Cell 5 2_Rate Case Accrual Accounts" xfId="30736"/>
    <cellStyle name="Check Cell 5 3" xfId="12682"/>
    <cellStyle name="Check Cell 5 3 2" xfId="12683"/>
    <cellStyle name="Check Cell 5 3 2 2" xfId="12684"/>
    <cellStyle name="Check Cell 5 3 2_Rate Case Accrual Accounts" xfId="30737"/>
    <cellStyle name="Check Cell 5 3 3" xfId="43526"/>
    <cellStyle name="Check Cell 5 3_Rate Case Accrual Accounts" xfId="30738"/>
    <cellStyle name="Check Cell 5 4" xfId="12685"/>
    <cellStyle name="Check Cell 5 4 2" xfId="12686"/>
    <cellStyle name="Check Cell 5 4_Rate Case Accrual Accounts" xfId="30739"/>
    <cellStyle name="Check Cell 5 5" xfId="43527"/>
    <cellStyle name="Check Cell 5_Rate Case Accrual Accounts" xfId="30740"/>
    <cellStyle name="Check Cell 6" xfId="12687"/>
    <cellStyle name="Check Cell 6 2" xfId="12688"/>
    <cellStyle name="Check Cell 6 2 2" xfId="12689"/>
    <cellStyle name="Check Cell 6 2 2 2" xfId="12690"/>
    <cellStyle name="Check Cell 6 2 2_Rate Case Accrual Accounts" xfId="30741"/>
    <cellStyle name="Check Cell 6 2 3" xfId="43528"/>
    <cellStyle name="Check Cell 6 2_Rate Case Accrual Accounts" xfId="30742"/>
    <cellStyle name="Check Cell 6 3" xfId="12691"/>
    <cellStyle name="Check Cell 6 3 2" xfId="12692"/>
    <cellStyle name="Check Cell 6 3 2 2" xfId="12693"/>
    <cellStyle name="Check Cell 6 3 2_Rate Case Accrual Accounts" xfId="30743"/>
    <cellStyle name="Check Cell 6 3 3" xfId="43529"/>
    <cellStyle name="Check Cell 6 3_Rate Case Accrual Accounts" xfId="30744"/>
    <cellStyle name="Check Cell 6 4" xfId="12694"/>
    <cellStyle name="Check Cell 6 4 2" xfId="12695"/>
    <cellStyle name="Check Cell 6 4_Rate Case Accrual Accounts" xfId="30745"/>
    <cellStyle name="Check Cell 6 5" xfId="43530"/>
    <cellStyle name="Check Cell 6_Rate Case Accrual Accounts" xfId="30746"/>
    <cellStyle name="Check Cell 7" xfId="12696"/>
    <cellStyle name="Check Cell 7 2" xfId="12697"/>
    <cellStyle name="Check Cell 7 2 2" xfId="12698"/>
    <cellStyle name="Check Cell 7 2 2 2" xfId="12699"/>
    <cellStyle name="Check Cell 7 2 2_Rate Case Accrual Accounts" xfId="30747"/>
    <cellStyle name="Check Cell 7 2 3" xfId="43531"/>
    <cellStyle name="Check Cell 7 2_Rate Case Accrual Accounts" xfId="30748"/>
    <cellStyle name="Check Cell 7 3" xfId="12700"/>
    <cellStyle name="Check Cell 7 3 2" xfId="12701"/>
    <cellStyle name="Check Cell 7 3 2 2" xfId="12702"/>
    <cellStyle name="Check Cell 7 3 2_Rate Case Accrual Accounts" xfId="30749"/>
    <cellStyle name="Check Cell 7 3 3" xfId="43532"/>
    <cellStyle name="Check Cell 7 3_Rate Case Accrual Accounts" xfId="30750"/>
    <cellStyle name="Check Cell 7 4" xfId="12703"/>
    <cellStyle name="Check Cell 7 4 2" xfId="12704"/>
    <cellStyle name="Check Cell 7 4_Rate Case Accrual Accounts" xfId="30751"/>
    <cellStyle name="Check Cell 7 5" xfId="43533"/>
    <cellStyle name="Check Cell 7_Rate Case Accrual Accounts" xfId="30752"/>
    <cellStyle name="Check Cell 8" xfId="12705"/>
    <cellStyle name="Check Cell 8 2" xfId="12706"/>
    <cellStyle name="Check Cell 8 2 2" xfId="12707"/>
    <cellStyle name="Check Cell 8 2 2 2" xfId="12708"/>
    <cellStyle name="Check Cell 8 2 2_Rate Case Accrual Accounts" xfId="30753"/>
    <cellStyle name="Check Cell 8 2 3" xfId="43534"/>
    <cellStyle name="Check Cell 8 2_Rate Case Accrual Accounts" xfId="30754"/>
    <cellStyle name="Check Cell 8 3" xfId="12709"/>
    <cellStyle name="Check Cell 8 3 2" xfId="12710"/>
    <cellStyle name="Check Cell 8 3 2 2" xfId="12711"/>
    <cellStyle name="Check Cell 8 3 2_Rate Case Accrual Accounts" xfId="30755"/>
    <cellStyle name="Check Cell 8 3 3" xfId="43535"/>
    <cellStyle name="Check Cell 8 3_Rate Case Accrual Accounts" xfId="30756"/>
    <cellStyle name="Check Cell 8 4" xfId="12712"/>
    <cellStyle name="Check Cell 8 4 2" xfId="12713"/>
    <cellStyle name="Check Cell 8 4_Rate Case Accrual Accounts" xfId="30757"/>
    <cellStyle name="Check Cell 8 5" xfId="43536"/>
    <cellStyle name="Check Cell 8_Rate Case Accrual Accounts" xfId="30758"/>
    <cellStyle name="Check Cell 9" xfId="12714"/>
    <cellStyle name="Check Cell 9 2" xfId="12715"/>
    <cellStyle name="Check Cell 9 2 2" xfId="12716"/>
    <cellStyle name="Check Cell 9 2 2 2" xfId="12717"/>
    <cellStyle name="Check Cell 9 2 2_Rate Case Accrual Accounts" xfId="30759"/>
    <cellStyle name="Check Cell 9 2 3" xfId="43537"/>
    <cellStyle name="Check Cell 9 2_Rate Case Accrual Accounts" xfId="30760"/>
    <cellStyle name="Check Cell 9 3" xfId="12718"/>
    <cellStyle name="Check Cell 9 3 2" xfId="12719"/>
    <cellStyle name="Check Cell 9 3 2 2" xfId="12720"/>
    <cellStyle name="Check Cell 9 3 2_Rate Case Accrual Accounts" xfId="30761"/>
    <cellStyle name="Check Cell 9 3 3" xfId="43538"/>
    <cellStyle name="Check Cell 9 3_Rate Case Accrual Accounts" xfId="30762"/>
    <cellStyle name="Check Cell 9 4" xfId="12721"/>
    <cellStyle name="Check Cell 9 4 2" xfId="12722"/>
    <cellStyle name="Check Cell 9 4_Rate Case Accrual Accounts" xfId="30763"/>
    <cellStyle name="Check Cell 9 5" xfId="43539"/>
    <cellStyle name="Check Cell 9_Rate Case Accrual Accounts" xfId="30764"/>
    <cellStyle name="ColumnAttributeAbovePrompt" xfId="62"/>
    <cellStyle name="ColumnAttributeAbovePrompt 2" xfId="12723"/>
    <cellStyle name="ColumnAttributeAbovePrompt 2 2" xfId="12724"/>
    <cellStyle name="ColumnAttributeAbovePrompt 2 2 2" xfId="12725"/>
    <cellStyle name="ColumnAttributeAbovePrompt 2 2_Rate Case Accrual Accounts" xfId="30765"/>
    <cellStyle name="ColumnAttributeAbovePrompt 2 3" xfId="43540"/>
    <cellStyle name="ColumnAttributeAbovePrompt 2_Rate Case Accrual Accounts" xfId="30766"/>
    <cellStyle name="ColumnAttributeAbovePrompt 3" xfId="12726"/>
    <cellStyle name="ColumnAttributeAbovePrompt 3 2" xfId="12727"/>
    <cellStyle name="ColumnAttributeAbovePrompt 3 2 2" xfId="12728"/>
    <cellStyle name="ColumnAttributeAbovePrompt 3 2_Rate Case Accrual Accounts" xfId="30767"/>
    <cellStyle name="ColumnAttributeAbovePrompt 3 3" xfId="43541"/>
    <cellStyle name="ColumnAttributeAbovePrompt 3_Rate Case Accrual Accounts" xfId="30768"/>
    <cellStyle name="ColumnAttributeAbovePrompt 4" xfId="12729"/>
    <cellStyle name="ColumnAttributeAbovePrompt 4 2" xfId="12730"/>
    <cellStyle name="ColumnAttributeAbovePrompt 4_Rate Case Accrual Accounts" xfId="30769"/>
    <cellStyle name="ColumnAttributeAbovePrompt_Rate Case Accrual Accounts" xfId="30770"/>
    <cellStyle name="ColumnAttributePrompt" xfId="63"/>
    <cellStyle name="ColumnAttributePrompt 2" xfId="12731"/>
    <cellStyle name="ColumnAttributePrompt 2 2" xfId="12732"/>
    <cellStyle name="ColumnAttributePrompt 2 2 2" xfId="12733"/>
    <cellStyle name="ColumnAttributePrompt 2 2_Rate Case Accrual Accounts" xfId="30771"/>
    <cellStyle name="ColumnAttributePrompt 2 3" xfId="43542"/>
    <cellStyle name="ColumnAttributePrompt 2_Rate Case Accrual Accounts" xfId="30772"/>
    <cellStyle name="ColumnAttributePrompt 3" xfId="12734"/>
    <cellStyle name="ColumnAttributePrompt 3 2" xfId="12735"/>
    <cellStyle name="ColumnAttributePrompt 3 2 2" xfId="12736"/>
    <cellStyle name="ColumnAttributePrompt 3 2_Rate Case Accrual Accounts" xfId="30773"/>
    <cellStyle name="ColumnAttributePrompt 3 3" xfId="43543"/>
    <cellStyle name="ColumnAttributePrompt 3_Rate Case Accrual Accounts" xfId="30774"/>
    <cellStyle name="ColumnAttributePrompt 4" xfId="12737"/>
    <cellStyle name="ColumnAttributePrompt 4 2" xfId="12738"/>
    <cellStyle name="ColumnAttributePrompt 4_Rate Case Accrual Accounts" xfId="30775"/>
    <cellStyle name="ColumnAttributePrompt_Rate Case Accrual Accounts" xfId="30776"/>
    <cellStyle name="ColumnAttributeValue" xfId="64"/>
    <cellStyle name="ColumnAttributeValue 2" xfId="12739"/>
    <cellStyle name="ColumnAttributeValue 2 2" xfId="12740"/>
    <cellStyle name="ColumnAttributeValue 2 2 2" xfId="12741"/>
    <cellStyle name="ColumnAttributeValue 2 2_Rate Case Accrual Accounts" xfId="30777"/>
    <cellStyle name="ColumnAttributeValue 2 3" xfId="43544"/>
    <cellStyle name="ColumnAttributeValue 2_Rate Case Accrual Accounts" xfId="30778"/>
    <cellStyle name="ColumnAttributeValue 3" xfId="12742"/>
    <cellStyle name="ColumnAttributeValue 3 2" xfId="12743"/>
    <cellStyle name="ColumnAttributeValue 3 2 2" xfId="12744"/>
    <cellStyle name="ColumnAttributeValue 3 2_Rate Case Accrual Accounts" xfId="30779"/>
    <cellStyle name="ColumnAttributeValue 3 3" xfId="43545"/>
    <cellStyle name="ColumnAttributeValue 3_Rate Case Accrual Accounts" xfId="30780"/>
    <cellStyle name="ColumnAttributeValue 4" xfId="12745"/>
    <cellStyle name="ColumnAttributeValue 4 2" xfId="12746"/>
    <cellStyle name="ColumnAttributeValue 4_Rate Case Accrual Accounts" xfId="30781"/>
    <cellStyle name="ColumnAttributeValue_Rate Case Accrual Accounts" xfId="30782"/>
    <cellStyle name="ColumnHeader" xfId="49548"/>
    <cellStyle name="ColumnHeader 2" xfId="49552"/>
    <cellStyle name="ColumnHeadingPrompt" xfId="65"/>
    <cellStyle name="ColumnHeadingPrompt 2" xfId="12747"/>
    <cellStyle name="ColumnHeadingPrompt 2 2" xfId="12748"/>
    <cellStyle name="ColumnHeadingPrompt 2 2 2" xfId="12749"/>
    <cellStyle name="ColumnHeadingPrompt 2 2_Rate Case Accrual Accounts" xfId="30783"/>
    <cellStyle name="ColumnHeadingPrompt 2 3" xfId="43546"/>
    <cellStyle name="ColumnHeadingPrompt 2_Rate Case Accrual Accounts" xfId="30784"/>
    <cellStyle name="ColumnHeadingPrompt 3" xfId="12750"/>
    <cellStyle name="ColumnHeadingPrompt 3 2" xfId="12751"/>
    <cellStyle name="ColumnHeadingPrompt 3 2 2" xfId="12752"/>
    <cellStyle name="ColumnHeadingPrompt 3 2_Rate Case Accrual Accounts" xfId="30785"/>
    <cellStyle name="ColumnHeadingPrompt 3 3" xfId="43547"/>
    <cellStyle name="ColumnHeadingPrompt 3_Rate Case Accrual Accounts" xfId="30786"/>
    <cellStyle name="ColumnHeadingPrompt 4" xfId="12753"/>
    <cellStyle name="ColumnHeadingPrompt 4 2" xfId="12754"/>
    <cellStyle name="ColumnHeadingPrompt 4_Rate Case Accrual Accounts" xfId="30787"/>
    <cellStyle name="ColumnHeadingPrompt_Rate Case Accrual Accounts" xfId="30788"/>
    <cellStyle name="ColumnHeadingValue" xfId="66"/>
    <cellStyle name="ColumnHeadingValue 2" xfId="12755"/>
    <cellStyle name="ColumnHeadingValue 2 2" xfId="12756"/>
    <cellStyle name="ColumnHeadingValue 2 2 2" xfId="12757"/>
    <cellStyle name="ColumnHeadingValue 2 2_Rate Case Accrual Accounts" xfId="30789"/>
    <cellStyle name="ColumnHeadingValue 2 3" xfId="43548"/>
    <cellStyle name="ColumnHeadingValue 2_Rate Case Accrual Accounts" xfId="30790"/>
    <cellStyle name="ColumnHeadingValue 3" xfId="12758"/>
    <cellStyle name="ColumnHeadingValue 3 2" xfId="12759"/>
    <cellStyle name="ColumnHeadingValue 3 2 2" xfId="12760"/>
    <cellStyle name="ColumnHeadingValue 3 2_Rate Case Accrual Accounts" xfId="30791"/>
    <cellStyle name="ColumnHeadingValue 3 3" xfId="43549"/>
    <cellStyle name="ColumnHeadingValue 3_Rate Case Accrual Accounts" xfId="30792"/>
    <cellStyle name="ColumnHeadingValue 4" xfId="12761"/>
    <cellStyle name="ColumnHeadingValue 4 2" xfId="12762"/>
    <cellStyle name="ColumnHeadingValue 4_Rate Case Accrual Accounts" xfId="30793"/>
    <cellStyle name="ColumnHeadingValue_Rate Case Accrual Accounts" xfId="30794"/>
    <cellStyle name="Comma" xfId="49116" builtinId="3"/>
    <cellStyle name="Comma [0]" xfId="49150" builtinId="6"/>
    <cellStyle name="Comma [0] 10" xfId="12763"/>
    <cellStyle name="Comma [0] 10 10" xfId="12764"/>
    <cellStyle name="Comma [0] 10 10 2" xfId="43550"/>
    <cellStyle name="Comma [0] 10 11" xfId="43551"/>
    <cellStyle name="Comma [0] 10 2" xfId="12765"/>
    <cellStyle name="Comma [0] 10 2 2" xfId="12766"/>
    <cellStyle name="Comma [0] 10 2 2 2" xfId="12767"/>
    <cellStyle name="Comma [0] 10 2 2_Rate Case Accrual Accounts" xfId="30795"/>
    <cellStyle name="Comma [0] 10 2 3" xfId="12768"/>
    <cellStyle name="Comma [0] 10 2 3 2" xfId="12769"/>
    <cellStyle name="Comma [0] 10 2 3_Rate Case Accrual Accounts" xfId="30796"/>
    <cellStyle name="Comma [0] 10 2 4" xfId="12770"/>
    <cellStyle name="Comma [0] 10 2 4 2" xfId="43552"/>
    <cellStyle name="Comma [0] 10 2 5" xfId="12771"/>
    <cellStyle name="Comma [0] 10 2 5 2" xfId="43553"/>
    <cellStyle name="Comma [0] 10 2 6" xfId="43554"/>
    <cellStyle name="Comma [0] 10 2_Rate Case Accrual Accounts" xfId="30797"/>
    <cellStyle name="Comma [0] 10 3" xfId="12772"/>
    <cellStyle name="Comma [0] 10 3 2" xfId="12773"/>
    <cellStyle name="Comma [0] 10 3 2 2" xfId="12774"/>
    <cellStyle name="Comma [0] 10 3 2 2 2" xfId="12775"/>
    <cellStyle name="Comma [0] 10 3 2 2_Rate Case Accrual Accounts" xfId="30798"/>
    <cellStyle name="Comma [0] 10 3 2 3" xfId="43555"/>
    <cellStyle name="Comma [0] 10 3 2_Rate Case Accrual Accounts" xfId="30799"/>
    <cellStyle name="Comma [0] 10 3 3" xfId="12776"/>
    <cellStyle name="Comma [0] 10 3 3 2" xfId="12777"/>
    <cellStyle name="Comma [0] 10 3 3_Rate Case Accrual Accounts" xfId="30800"/>
    <cellStyle name="Comma [0] 10 3 4" xfId="43556"/>
    <cellStyle name="Comma [0] 10 3_Rate Case Accrual Accounts" xfId="30801"/>
    <cellStyle name="Comma [0] 10 4" xfId="12778"/>
    <cellStyle name="Comma [0] 10 4 2" xfId="12779"/>
    <cellStyle name="Comma [0] 10 4 2 2" xfId="12780"/>
    <cellStyle name="Comma [0] 10 4 2_Rate Case Accrual Accounts" xfId="30802"/>
    <cellStyle name="Comma [0] 10 4 3" xfId="43557"/>
    <cellStyle name="Comma [0] 10 4_Rate Case Accrual Accounts" xfId="30803"/>
    <cellStyle name="Comma [0] 10 5" xfId="12781"/>
    <cellStyle name="Comma [0] 10 5 2" xfId="43558"/>
    <cellStyle name="Comma [0] 10 6" xfId="12782"/>
    <cellStyle name="Comma [0] 10 6 2" xfId="12783"/>
    <cellStyle name="Comma [0] 10 6_Rate Case Accrual Accounts" xfId="30804"/>
    <cellStyle name="Comma [0] 10 7" xfId="12784"/>
    <cellStyle name="Comma [0] 10 7 2" xfId="43559"/>
    <cellStyle name="Comma [0] 10 8" xfId="12785"/>
    <cellStyle name="Comma [0] 10 8 2" xfId="43560"/>
    <cellStyle name="Comma [0] 10 9" xfId="12786"/>
    <cellStyle name="Comma [0] 10 9 2" xfId="43561"/>
    <cellStyle name="Comma [0] 10_Rate Case Accrual Accounts" xfId="30805"/>
    <cellStyle name="Comma [0] 11" xfId="12787"/>
    <cellStyle name="Comma [0] 11 2" xfId="12788"/>
    <cellStyle name="Comma [0] 11 2 2" xfId="12789"/>
    <cellStyle name="Comma [0] 11 2_Rate Case Accrual Accounts" xfId="30806"/>
    <cellStyle name="Comma [0] 11 3" xfId="12790"/>
    <cellStyle name="Comma [0] 11 3 2" xfId="43562"/>
    <cellStyle name="Comma [0] 11 4" xfId="43563"/>
    <cellStyle name="Comma [0] 11_Rate Case Accrual Accounts" xfId="30807"/>
    <cellStyle name="Comma [0] 12" xfId="12791"/>
    <cellStyle name="Comma [0] 12 2" xfId="12792"/>
    <cellStyle name="Comma [0] 12 2 2" xfId="12793"/>
    <cellStyle name="Comma [0] 12 2 2 2" xfId="12794"/>
    <cellStyle name="Comma [0] 12 2 2_Rate Case Accrual Accounts" xfId="30808"/>
    <cellStyle name="Comma [0] 12 2 3" xfId="12795"/>
    <cellStyle name="Comma [0] 12 2 3 2" xfId="43564"/>
    <cellStyle name="Comma [0] 12 2 4" xfId="43565"/>
    <cellStyle name="Comma [0] 12 2_Rate Case Accrual Accounts" xfId="30809"/>
    <cellStyle name="Comma [0] 12 3" xfId="12796"/>
    <cellStyle name="Comma [0] 12 3 2" xfId="12797"/>
    <cellStyle name="Comma [0] 12 3_Rate Case Accrual Accounts" xfId="30810"/>
    <cellStyle name="Comma [0] 12 4" xfId="12798"/>
    <cellStyle name="Comma [0] 12 4 2" xfId="43566"/>
    <cellStyle name="Comma [0] 12 5" xfId="43567"/>
    <cellStyle name="Comma [0] 12_Rate Case Accrual Accounts" xfId="30811"/>
    <cellStyle name="Comma [0] 13" xfId="12799"/>
    <cellStyle name="Comma [0] 13 2" xfId="12800"/>
    <cellStyle name="Comma [0] 13 2 2" xfId="12801"/>
    <cellStyle name="Comma [0] 13 2_Rate Case Accrual Accounts" xfId="30812"/>
    <cellStyle name="Comma [0] 13 3" xfId="12802"/>
    <cellStyle name="Comma [0] 13 3 2" xfId="12803"/>
    <cellStyle name="Comma [0] 13 3_Rate Case Accrual Accounts" xfId="30813"/>
    <cellStyle name="Comma [0] 13 4" xfId="12804"/>
    <cellStyle name="Comma [0] 13 4 2" xfId="43568"/>
    <cellStyle name="Comma [0] 13 5" xfId="43569"/>
    <cellStyle name="Comma [0] 13_Rate Case Accrual Accounts" xfId="30814"/>
    <cellStyle name="Comma [0] 14" xfId="12805"/>
    <cellStyle name="Comma [0] 14 2" xfId="12806"/>
    <cellStyle name="Comma [0] 14 2 2" xfId="12807"/>
    <cellStyle name="Comma [0] 14 2 2 2" xfId="12808"/>
    <cellStyle name="Comma [0] 14 2 2 2 2" xfId="12809"/>
    <cellStyle name="Comma [0] 14 2 2 2_Rate Case Accrual Accounts" xfId="30815"/>
    <cellStyle name="Comma [0] 14 2 2 3" xfId="43570"/>
    <cellStyle name="Comma [0] 14 2 2_Rate Case Accrual Accounts" xfId="30816"/>
    <cellStyle name="Comma [0] 14 2 3" xfId="12810"/>
    <cellStyle name="Comma [0] 14 2 3 2" xfId="12811"/>
    <cellStyle name="Comma [0] 14 2 3_Rate Case Accrual Accounts" xfId="30817"/>
    <cellStyle name="Comma [0] 14 2 4" xfId="43571"/>
    <cellStyle name="Comma [0] 14 2_Rate Case Accrual Accounts" xfId="30818"/>
    <cellStyle name="Comma [0] 14 3" xfId="12812"/>
    <cellStyle name="Comma [0] 14 3 2" xfId="12813"/>
    <cellStyle name="Comma [0] 14 3 2 2" xfId="12814"/>
    <cellStyle name="Comma [0] 14 3 2_Rate Case Accrual Accounts" xfId="30819"/>
    <cellStyle name="Comma [0] 14 3 3" xfId="43572"/>
    <cellStyle name="Comma [0] 14 3_Rate Case Accrual Accounts" xfId="30820"/>
    <cellStyle name="Comma [0] 14 4" xfId="12815"/>
    <cellStyle name="Comma [0] 14 4 2" xfId="12816"/>
    <cellStyle name="Comma [0] 14 4_Rate Case Accrual Accounts" xfId="30821"/>
    <cellStyle name="Comma [0] 14 5" xfId="43573"/>
    <cellStyle name="Comma [0] 14_Rate Case Accrual Accounts" xfId="30822"/>
    <cellStyle name="Comma [0] 15" xfId="12817"/>
    <cellStyle name="Comma [0] 15 2" xfId="12818"/>
    <cellStyle name="Comma [0] 15 2 2" xfId="12819"/>
    <cellStyle name="Comma [0] 15 2_Rate Case Accrual Accounts" xfId="30823"/>
    <cellStyle name="Comma [0] 15 3" xfId="12820"/>
    <cellStyle name="Comma [0] 15 3 2" xfId="43574"/>
    <cellStyle name="Comma [0] 15 4" xfId="43575"/>
    <cellStyle name="Comma [0] 15_Rate Case Accrual Accounts" xfId="30824"/>
    <cellStyle name="Comma [0] 16" xfId="12821"/>
    <cellStyle name="Comma [0] 16 2" xfId="12822"/>
    <cellStyle name="Comma [0] 16 2 2" xfId="12823"/>
    <cellStyle name="Comma [0] 16 2 2 2" xfId="12824"/>
    <cellStyle name="Comma [0] 16 2 2_Rate Case Accrual Accounts" xfId="30825"/>
    <cellStyle name="Comma [0] 16 2 3" xfId="43576"/>
    <cellStyle name="Comma [0] 16 2_Rate Case Accrual Accounts" xfId="30826"/>
    <cellStyle name="Comma [0] 16 3" xfId="12825"/>
    <cellStyle name="Comma [0] 16 3 2" xfId="12826"/>
    <cellStyle name="Comma [0] 16 3_Rate Case Accrual Accounts" xfId="30827"/>
    <cellStyle name="Comma [0] 16 4" xfId="43577"/>
    <cellStyle name="Comma [0] 16_Rate Case Accrual Accounts" xfId="30828"/>
    <cellStyle name="Comma [0] 17" xfId="12827"/>
    <cellStyle name="Comma [0] 17 2" xfId="12828"/>
    <cellStyle name="Comma [0] 17 2 2" xfId="12829"/>
    <cellStyle name="Comma [0] 17 2_Rate Case Accrual Accounts" xfId="30829"/>
    <cellStyle name="Comma [0] 17 3" xfId="43578"/>
    <cellStyle name="Comma [0] 17_Rate Case Accrual Accounts" xfId="30830"/>
    <cellStyle name="Comma [0] 18" xfId="12830"/>
    <cellStyle name="Comma [0] 18 2" xfId="12831"/>
    <cellStyle name="Comma [0] 18 2 2" xfId="12832"/>
    <cellStyle name="Comma [0] 18 2_Rate Case Accrual Accounts" xfId="30831"/>
    <cellStyle name="Comma [0] 18 3" xfId="12833"/>
    <cellStyle name="Comma [0] 18 3 2" xfId="43579"/>
    <cellStyle name="Comma [0] 18 4" xfId="43580"/>
    <cellStyle name="Comma [0] 18_Rate Case Accrual Accounts" xfId="30832"/>
    <cellStyle name="Comma [0] 19" xfId="12834"/>
    <cellStyle name="Comma [0] 19 2" xfId="43581"/>
    <cellStyle name="Comma [0] 2" xfId="69"/>
    <cellStyle name="Comma [0] 2 10" xfId="12835"/>
    <cellStyle name="Comma [0] 2 10 2" xfId="12836"/>
    <cellStyle name="Comma [0] 2 10 2 2" xfId="12837"/>
    <cellStyle name="Comma [0] 2 10 2 2 2" xfId="12838"/>
    <cellStyle name="Comma [0] 2 10 2 2 2 2" xfId="12839"/>
    <cellStyle name="Comma [0] 2 10 2 2 2 2 2" xfId="12840"/>
    <cellStyle name="Comma [0] 2 10 2 2 2 2_Rate Case Accrual Accounts" xfId="30833"/>
    <cellStyle name="Comma [0] 2 10 2 2 2 3" xfId="12841"/>
    <cellStyle name="Comma [0] 2 10 2 2 2 3 2" xfId="43582"/>
    <cellStyle name="Comma [0] 2 10 2 2 2 4" xfId="43583"/>
    <cellStyle name="Comma [0] 2 10 2 2 2_Rate Case Accrual Accounts" xfId="30834"/>
    <cellStyle name="Comma [0] 2 10 2 2 3" xfId="12842"/>
    <cellStyle name="Comma [0] 2 10 2 2 3 2" xfId="12843"/>
    <cellStyle name="Comma [0] 2 10 2 2 3_Rate Case Accrual Accounts" xfId="30835"/>
    <cellStyle name="Comma [0] 2 10 2 2 4" xfId="12844"/>
    <cellStyle name="Comma [0] 2 10 2 2 4 2" xfId="43584"/>
    <cellStyle name="Comma [0] 2 10 2 2 5" xfId="43585"/>
    <cellStyle name="Comma [0] 2 10 2 2_Rate Case Accrual Accounts" xfId="30836"/>
    <cellStyle name="Comma [0] 2 10 2 3" xfId="12845"/>
    <cellStyle name="Comma [0] 2 10 2 3 2" xfId="12846"/>
    <cellStyle name="Comma [0] 2 10 2 3 2 2" xfId="12847"/>
    <cellStyle name="Comma [0] 2 10 2 3 2_Rate Case Accrual Accounts" xfId="30837"/>
    <cellStyle name="Comma [0] 2 10 2 3 3" xfId="12848"/>
    <cellStyle name="Comma [0] 2 10 2 3 3 2" xfId="43586"/>
    <cellStyle name="Comma [0] 2 10 2 3 4" xfId="43587"/>
    <cellStyle name="Comma [0] 2 10 2 3_Rate Case Accrual Accounts" xfId="30838"/>
    <cellStyle name="Comma [0] 2 10 2 4" xfId="12849"/>
    <cellStyle name="Comma [0] 2 10 2 4 2" xfId="12850"/>
    <cellStyle name="Comma [0] 2 10 2 4 2 2" xfId="43588"/>
    <cellStyle name="Comma [0] 2 10 2 4 3" xfId="12851"/>
    <cellStyle name="Comma [0] 2 10 2 4_Rate Case Accrual Accounts" xfId="30839"/>
    <cellStyle name="Comma [0] 2 10 2 5" xfId="12852"/>
    <cellStyle name="Comma [0] 2 10 2 5 2" xfId="43589"/>
    <cellStyle name="Comma [0] 2 10 2 6" xfId="43590"/>
    <cellStyle name="Comma [0] 2 10 2_Rate Case Accrual Accounts" xfId="30840"/>
    <cellStyle name="Comma [0] 2 10 3" xfId="12853"/>
    <cellStyle name="Comma [0] 2 10 3 2" xfId="12854"/>
    <cellStyle name="Comma [0] 2 10 3 2 2" xfId="12855"/>
    <cellStyle name="Comma [0] 2 10 3 2 2 2" xfId="12856"/>
    <cellStyle name="Comma [0] 2 10 3 2 2_Rate Case Accrual Accounts" xfId="30841"/>
    <cellStyle name="Comma [0] 2 10 3 2 3" xfId="12857"/>
    <cellStyle name="Comma [0] 2 10 3 2 3 2" xfId="43591"/>
    <cellStyle name="Comma [0] 2 10 3 2 4" xfId="43592"/>
    <cellStyle name="Comma [0] 2 10 3 2_Rate Case Accrual Accounts" xfId="30842"/>
    <cellStyle name="Comma [0] 2 10 3 3" xfId="12858"/>
    <cellStyle name="Comma [0] 2 10 3 3 2" xfId="12859"/>
    <cellStyle name="Comma [0] 2 10 3 3_Rate Case Accrual Accounts" xfId="30843"/>
    <cellStyle name="Comma [0] 2 10 3 4" xfId="12860"/>
    <cellStyle name="Comma [0] 2 10 3 4 2" xfId="43593"/>
    <cellStyle name="Comma [0] 2 10 3 5" xfId="43594"/>
    <cellStyle name="Comma [0] 2 10 3_Rate Case Accrual Accounts" xfId="30844"/>
    <cellStyle name="Comma [0] 2 10 4" xfId="12861"/>
    <cellStyle name="Comma [0] 2 10 4 2" xfId="12862"/>
    <cellStyle name="Comma [0] 2 10 4 2 2" xfId="12863"/>
    <cellStyle name="Comma [0] 2 10 4 2_Rate Case Accrual Accounts" xfId="30845"/>
    <cellStyle name="Comma [0] 2 10 4 3" xfId="12864"/>
    <cellStyle name="Comma [0] 2 10 4 3 2" xfId="43595"/>
    <cellStyle name="Comma [0] 2 10 4 4" xfId="43596"/>
    <cellStyle name="Comma [0] 2 10 4_Rate Case Accrual Accounts" xfId="30846"/>
    <cellStyle name="Comma [0] 2 10 5" xfId="12865"/>
    <cellStyle name="Comma [0] 2 10 5 2" xfId="12866"/>
    <cellStyle name="Comma [0] 2 10 5 2 2" xfId="43597"/>
    <cellStyle name="Comma [0] 2 10 5 3" xfId="12867"/>
    <cellStyle name="Comma [0] 2 10 5_Rate Case Accrual Accounts" xfId="30847"/>
    <cellStyle name="Comma [0] 2 10 6" xfId="12868"/>
    <cellStyle name="Comma [0] 2 10 6 2" xfId="43598"/>
    <cellStyle name="Comma [0] 2 10 7" xfId="43599"/>
    <cellStyle name="Comma [0] 2 10_Rate Case Accrual Accounts" xfId="30848"/>
    <cellStyle name="Comma [0] 2 11" xfId="12869"/>
    <cellStyle name="Comma [0] 2 11 2" xfId="12870"/>
    <cellStyle name="Comma [0] 2 11 2 2" xfId="12871"/>
    <cellStyle name="Comma [0] 2 11 2 2 2" xfId="12872"/>
    <cellStyle name="Comma [0] 2 11 2 2 2 2" xfId="12873"/>
    <cellStyle name="Comma [0] 2 11 2 2 2 2 2" xfId="12874"/>
    <cellStyle name="Comma [0] 2 11 2 2 2 2_Rate Case Accrual Accounts" xfId="30849"/>
    <cellStyle name="Comma [0] 2 11 2 2 2 3" xfId="12875"/>
    <cellStyle name="Comma [0] 2 11 2 2 2 3 2" xfId="43600"/>
    <cellStyle name="Comma [0] 2 11 2 2 2 4" xfId="43601"/>
    <cellStyle name="Comma [0] 2 11 2 2 2_Rate Case Accrual Accounts" xfId="30850"/>
    <cellStyle name="Comma [0] 2 11 2 2 3" xfId="12876"/>
    <cellStyle name="Comma [0] 2 11 2 2 3 2" xfId="12877"/>
    <cellStyle name="Comma [0] 2 11 2 2 3_Rate Case Accrual Accounts" xfId="30851"/>
    <cellStyle name="Comma [0] 2 11 2 2 4" xfId="12878"/>
    <cellStyle name="Comma [0] 2 11 2 2 4 2" xfId="43602"/>
    <cellStyle name="Comma [0] 2 11 2 2 5" xfId="43603"/>
    <cellStyle name="Comma [0] 2 11 2 2_Rate Case Accrual Accounts" xfId="30852"/>
    <cellStyle name="Comma [0] 2 11 2 3" xfId="12879"/>
    <cellStyle name="Comma [0] 2 11 2 3 2" xfId="12880"/>
    <cellStyle name="Comma [0] 2 11 2 3 2 2" xfId="12881"/>
    <cellStyle name="Comma [0] 2 11 2 3 2_Rate Case Accrual Accounts" xfId="30853"/>
    <cellStyle name="Comma [0] 2 11 2 3 3" xfId="12882"/>
    <cellStyle name="Comma [0] 2 11 2 3 3 2" xfId="43604"/>
    <cellStyle name="Comma [0] 2 11 2 3 4" xfId="43605"/>
    <cellStyle name="Comma [0] 2 11 2 3_Rate Case Accrual Accounts" xfId="30854"/>
    <cellStyle name="Comma [0] 2 11 2 4" xfId="12883"/>
    <cellStyle name="Comma [0] 2 11 2 4 2" xfId="12884"/>
    <cellStyle name="Comma [0] 2 11 2 4 2 2" xfId="43606"/>
    <cellStyle name="Comma [0] 2 11 2 4 3" xfId="12885"/>
    <cellStyle name="Comma [0] 2 11 2 4_Rate Case Accrual Accounts" xfId="30855"/>
    <cellStyle name="Comma [0] 2 11 2 5" xfId="12886"/>
    <cellStyle name="Comma [0] 2 11 2 5 2" xfId="43607"/>
    <cellStyle name="Comma [0] 2 11 2 6" xfId="43608"/>
    <cellStyle name="Comma [0] 2 11 2_Rate Case Accrual Accounts" xfId="30856"/>
    <cellStyle name="Comma [0] 2 11 3" xfId="12887"/>
    <cellStyle name="Comma [0] 2 11 3 2" xfId="12888"/>
    <cellStyle name="Comma [0] 2 11 3 2 2" xfId="12889"/>
    <cellStyle name="Comma [0] 2 11 3 2 2 2" xfId="12890"/>
    <cellStyle name="Comma [0] 2 11 3 2 2_Rate Case Accrual Accounts" xfId="30857"/>
    <cellStyle name="Comma [0] 2 11 3 2 3" xfId="12891"/>
    <cellStyle name="Comma [0] 2 11 3 2 3 2" xfId="43609"/>
    <cellStyle name="Comma [0] 2 11 3 2 4" xfId="43610"/>
    <cellStyle name="Comma [0] 2 11 3 2_Rate Case Accrual Accounts" xfId="30858"/>
    <cellStyle name="Comma [0] 2 11 3 3" xfId="12892"/>
    <cellStyle name="Comma [0] 2 11 3 3 2" xfId="12893"/>
    <cellStyle name="Comma [0] 2 11 3 3_Rate Case Accrual Accounts" xfId="30859"/>
    <cellStyle name="Comma [0] 2 11 3 4" xfId="12894"/>
    <cellStyle name="Comma [0] 2 11 3 4 2" xfId="43611"/>
    <cellStyle name="Comma [0] 2 11 3 5" xfId="43612"/>
    <cellStyle name="Comma [0] 2 11 3_Rate Case Accrual Accounts" xfId="30860"/>
    <cellStyle name="Comma [0] 2 11 4" xfId="12895"/>
    <cellStyle name="Comma [0] 2 11 4 2" xfId="12896"/>
    <cellStyle name="Comma [0] 2 11 4 2 2" xfId="12897"/>
    <cellStyle name="Comma [0] 2 11 4 2_Rate Case Accrual Accounts" xfId="30861"/>
    <cellStyle name="Comma [0] 2 11 4 3" xfId="12898"/>
    <cellStyle name="Comma [0] 2 11 4 3 2" xfId="43613"/>
    <cellStyle name="Comma [0] 2 11 4 4" xfId="43614"/>
    <cellStyle name="Comma [0] 2 11 4_Rate Case Accrual Accounts" xfId="30862"/>
    <cellStyle name="Comma [0] 2 11 5" xfId="12899"/>
    <cellStyle name="Comma [0] 2 11 5 2" xfId="12900"/>
    <cellStyle name="Comma [0] 2 11 5 2 2" xfId="43615"/>
    <cellStyle name="Comma [0] 2 11 5 3" xfId="12901"/>
    <cellStyle name="Comma [0] 2 11 5_Rate Case Accrual Accounts" xfId="30863"/>
    <cellStyle name="Comma [0] 2 11 6" xfId="12902"/>
    <cellStyle name="Comma [0] 2 11 6 2" xfId="43616"/>
    <cellStyle name="Comma [0] 2 11 7" xfId="43617"/>
    <cellStyle name="Comma [0] 2 11_Rate Case Accrual Accounts" xfId="30864"/>
    <cellStyle name="Comma [0] 2 12" xfId="12903"/>
    <cellStyle name="Comma [0] 2 12 2" xfId="12904"/>
    <cellStyle name="Comma [0] 2 12 2 2" xfId="12905"/>
    <cellStyle name="Comma [0] 2 12 2 2 2" xfId="12906"/>
    <cellStyle name="Comma [0] 2 12 2 2 2 2" xfId="12907"/>
    <cellStyle name="Comma [0] 2 12 2 2 2 2 2" xfId="12908"/>
    <cellStyle name="Comma [0] 2 12 2 2 2 2_Rate Case Accrual Accounts" xfId="30865"/>
    <cellStyle name="Comma [0] 2 12 2 2 2 3" xfId="12909"/>
    <cellStyle name="Comma [0] 2 12 2 2 2 3 2" xfId="43618"/>
    <cellStyle name="Comma [0] 2 12 2 2 2 4" xfId="43619"/>
    <cellStyle name="Comma [0] 2 12 2 2 2_Rate Case Accrual Accounts" xfId="30866"/>
    <cellStyle name="Comma [0] 2 12 2 2 3" xfId="12910"/>
    <cellStyle name="Comma [0] 2 12 2 2 3 2" xfId="12911"/>
    <cellStyle name="Comma [0] 2 12 2 2 3_Rate Case Accrual Accounts" xfId="30867"/>
    <cellStyle name="Comma [0] 2 12 2 2 4" xfId="12912"/>
    <cellStyle name="Comma [0] 2 12 2 2 4 2" xfId="43620"/>
    <cellStyle name="Comma [0] 2 12 2 2 5" xfId="43621"/>
    <cellStyle name="Comma [0] 2 12 2 2_Rate Case Accrual Accounts" xfId="30868"/>
    <cellStyle name="Comma [0] 2 12 2 3" xfId="12913"/>
    <cellStyle name="Comma [0] 2 12 2 3 2" xfId="12914"/>
    <cellStyle name="Comma [0] 2 12 2 3 2 2" xfId="12915"/>
    <cellStyle name="Comma [0] 2 12 2 3 2_Rate Case Accrual Accounts" xfId="30869"/>
    <cellStyle name="Comma [0] 2 12 2 3 3" xfId="12916"/>
    <cellStyle name="Comma [0] 2 12 2 3 3 2" xfId="43622"/>
    <cellStyle name="Comma [0] 2 12 2 3 4" xfId="43623"/>
    <cellStyle name="Comma [0] 2 12 2 3_Rate Case Accrual Accounts" xfId="30870"/>
    <cellStyle name="Comma [0] 2 12 2 4" xfId="12917"/>
    <cellStyle name="Comma [0] 2 12 2 4 2" xfId="12918"/>
    <cellStyle name="Comma [0] 2 12 2 4 2 2" xfId="43624"/>
    <cellStyle name="Comma [0] 2 12 2 4 3" xfId="12919"/>
    <cellStyle name="Comma [0] 2 12 2 4_Rate Case Accrual Accounts" xfId="30871"/>
    <cellStyle name="Comma [0] 2 12 2 5" xfId="12920"/>
    <cellStyle name="Comma [0] 2 12 2 5 2" xfId="43625"/>
    <cellStyle name="Comma [0] 2 12 2 6" xfId="43626"/>
    <cellStyle name="Comma [0] 2 12 2_Rate Case Accrual Accounts" xfId="30872"/>
    <cellStyle name="Comma [0] 2 12 3" xfId="12921"/>
    <cellStyle name="Comma [0] 2 12 3 2" xfId="12922"/>
    <cellStyle name="Comma [0] 2 12 3 2 2" xfId="12923"/>
    <cellStyle name="Comma [0] 2 12 3 2 2 2" xfId="12924"/>
    <cellStyle name="Comma [0] 2 12 3 2 2_Rate Case Accrual Accounts" xfId="30873"/>
    <cellStyle name="Comma [0] 2 12 3 2 3" xfId="12925"/>
    <cellStyle name="Comma [0] 2 12 3 2 3 2" xfId="43627"/>
    <cellStyle name="Comma [0] 2 12 3 2 4" xfId="43628"/>
    <cellStyle name="Comma [0] 2 12 3 2_Rate Case Accrual Accounts" xfId="30874"/>
    <cellStyle name="Comma [0] 2 12 3 3" xfId="12926"/>
    <cellStyle name="Comma [0] 2 12 3 3 2" xfId="12927"/>
    <cellStyle name="Comma [0] 2 12 3 3_Rate Case Accrual Accounts" xfId="30875"/>
    <cellStyle name="Comma [0] 2 12 3 4" xfId="12928"/>
    <cellStyle name="Comma [0] 2 12 3 4 2" xfId="43629"/>
    <cellStyle name="Comma [0] 2 12 3 5" xfId="43630"/>
    <cellStyle name="Comma [0] 2 12 3_Rate Case Accrual Accounts" xfId="30876"/>
    <cellStyle name="Comma [0] 2 12 4" xfId="12929"/>
    <cellStyle name="Comma [0] 2 12 4 2" xfId="12930"/>
    <cellStyle name="Comma [0] 2 12 4 2 2" xfId="12931"/>
    <cellStyle name="Comma [0] 2 12 4 2_Rate Case Accrual Accounts" xfId="30877"/>
    <cellStyle name="Comma [0] 2 12 4 3" xfId="12932"/>
    <cellStyle name="Comma [0] 2 12 4 3 2" xfId="43631"/>
    <cellStyle name="Comma [0] 2 12 4 4" xfId="43632"/>
    <cellStyle name="Comma [0] 2 12 4_Rate Case Accrual Accounts" xfId="30878"/>
    <cellStyle name="Comma [0] 2 12 5" xfId="12933"/>
    <cellStyle name="Comma [0] 2 12 5 2" xfId="12934"/>
    <cellStyle name="Comma [0] 2 12 5 2 2" xfId="43633"/>
    <cellStyle name="Comma [0] 2 12 5 3" xfId="12935"/>
    <cellStyle name="Comma [0] 2 12 5_Rate Case Accrual Accounts" xfId="30879"/>
    <cellStyle name="Comma [0] 2 12 6" xfId="12936"/>
    <cellStyle name="Comma [0] 2 12 6 2" xfId="43634"/>
    <cellStyle name="Comma [0] 2 12 7" xfId="43635"/>
    <cellStyle name="Comma [0] 2 12_Rate Case Accrual Accounts" xfId="30880"/>
    <cellStyle name="Comma [0] 2 13" xfId="12937"/>
    <cellStyle name="Comma [0] 2 13 2" xfId="12938"/>
    <cellStyle name="Comma [0] 2 13 2 2" xfId="12939"/>
    <cellStyle name="Comma [0] 2 13 2 2 2" xfId="12940"/>
    <cellStyle name="Comma [0] 2 13 2 2 2 2" xfId="12941"/>
    <cellStyle name="Comma [0] 2 13 2 2 2 2 2" xfId="12942"/>
    <cellStyle name="Comma [0] 2 13 2 2 2 2_Rate Case Accrual Accounts" xfId="30881"/>
    <cellStyle name="Comma [0] 2 13 2 2 2 3" xfId="12943"/>
    <cellStyle name="Comma [0] 2 13 2 2 2 3 2" xfId="43636"/>
    <cellStyle name="Comma [0] 2 13 2 2 2 4" xfId="43637"/>
    <cellStyle name="Comma [0] 2 13 2 2 2_Rate Case Accrual Accounts" xfId="30882"/>
    <cellStyle name="Comma [0] 2 13 2 2 3" xfId="12944"/>
    <cellStyle name="Comma [0] 2 13 2 2 3 2" xfId="12945"/>
    <cellStyle name="Comma [0] 2 13 2 2 3_Rate Case Accrual Accounts" xfId="30883"/>
    <cellStyle name="Comma [0] 2 13 2 2 4" xfId="12946"/>
    <cellStyle name="Comma [0] 2 13 2 2 4 2" xfId="43638"/>
    <cellStyle name="Comma [0] 2 13 2 2 5" xfId="43639"/>
    <cellStyle name="Comma [0] 2 13 2 2_Rate Case Accrual Accounts" xfId="30884"/>
    <cellStyle name="Comma [0] 2 13 2 3" xfId="12947"/>
    <cellStyle name="Comma [0] 2 13 2 3 2" xfId="12948"/>
    <cellStyle name="Comma [0] 2 13 2 3 2 2" xfId="12949"/>
    <cellStyle name="Comma [0] 2 13 2 3 2_Rate Case Accrual Accounts" xfId="30885"/>
    <cellStyle name="Comma [0] 2 13 2 3 3" xfId="12950"/>
    <cellStyle name="Comma [0] 2 13 2 3 3 2" xfId="43640"/>
    <cellStyle name="Comma [0] 2 13 2 3 4" xfId="43641"/>
    <cellStyle name="Comma [0] 2 13 2 3_Rate Case Accrual Accounts" xfId="30886"/>
    <cellStyle name="Comma [0] 2 13 2 4" xfId="12951"/>
    <cellStyle name="Comma [0] 2 13 2 4 2" xfId="12952"/>
    <cellStyle name="Comma [0] 2 13 2 4 2 2" xfId="43642"/>
    <cellStyle name="Comma [0] 2 13 2 4 3" xfId="12953"/>
    <cellStyle name="Comma [0] 2 13 2 4_Rate Case Accrual Accounts" xfId="30887"/>
    <cellStyle name="Comma [0] 2 13 2 5" xfId="12954"/>
    <cellStyle name="Comma [0] 2 13 2 5 2" xfId="43643"/>
    <cellStyle name="Comma [0] 2 13 2 6" xfId="43644"/>
    <cellStyle name="Comma [0] 2 13 2_Rate Case Accrual Accounts" xfId="30888"/>
    <cellStyle name="Comma [0] 2 13 3" xfId="12955"/>
    <cellStyle name="Comma [0] 2 13 3 2" xfId="12956"/>
    <cellStyle name="Comma [0] 2 13 3 2 2" xfId="12957"/>
    <cellStyle name="Comma [0] 2 13 3 2 2 2" xfId="12958"/>
    <cellStyle name="Comma [0] 2 13 3 2 2_Rate Case Accrual Accounts" xfId="30889"/>
    <cellStyle name="Comma [0] 2 13 3 2 3" xfId="12959"/>
    <cellStyle name="Comma [0] 2 13 3 2 3 2" xfId="43645"/>
    <cellStyle name="Comma [0] 2 13 3 2 4" xfId="43646"/>
    <cellStyle name="Comma [0] 2 13 3 2_Rate Case Accrual Accounts" xfId="30890"/>
    <cellStyle name="Comma [0] 2 13 3 3" xfId="12960"/>
    <cellStyle name="Comma [0] 2 13 3 3 2" xfId="12961"/>
    <cellStyle name="Comma [0] 2 13 3 3_Rate Case Accrual Accounts" xfId="30891"/>
    <cellStyle name="Comma [0] 2 13 3 4" xfId="12962"/>
    <cellStyle name="Comma [0] 2 13 3 4 2" xfId="43647"/>
    <cellStyle name="Comma [0] 2 13 3 5" xfId="43648"/>
    <cellStyle name="Comma [0] 2 13 3_Rate Case Accrual Accounts" xfId="30892"/>
    <cellStyle name="Comma [0] 2 13 4" xfId="12963"/>
    <cellStyle name="Comma [0] 2 13 4 2" xfId="12964"/>
    <cellStyle name="Comma [0] 2 13 4 2 2" xfId="12965"/>
    <cellStyle name="Comma [0] 2 13 4 2_Rate Case Accrual Accounts" xfId="30893"/>
    <cellStyle name="Comma [0] 2 13 4 3" xfId="12966"/>
    <cellStyle name="Comma [0] 2 13 4 3 2" xfId="43649"/>
    <cellStyle name="Comma [0] 2 13 4 4" xfId="43650"/>
    <cellStyle name="Comma [0] 2 13 4_Rate Case Accrual Accounts" xfId="30894"/>
    <cellStyle name="Comma [0] 2 13 5" xfId="12967"/>
    <cellStyle name="Comma [0] 2 13 5 2" xfId="12968"/>
    <cellStyle name="Comma [0] 2 13 5 2 2" xfId="43651"/>
    <cellStyle name="Comma [0] 2 13 5 3" xfId="12969"/>
    <cellStyle name="Comma [0] 2 13 5_Rate Case Accrual Accounts" xfId="30895"/>
    <cellStyle name="Comma [0] 2 13 6" xfId="12970"/>
    <cellStyle name="Comma [0] 2 13 6 2" xfId="43652"/>
    <cellStyle name="Comma [0] 2 13 7" xfId="43653"/>
    <cellStyle name="Comma [0] 2 13_Rate Case Accrual Accounts" xfId="30896"/>
    <cellStyle name="Comma [0] 2 14" xfId="12971"/>
    <cellStyle name="Comma [0] 2 14 2" xfId="12972"/>
    <cellStyle name="Comma [0] 2 14 2 2" xfId="12973"/>
    <cellStyle name="Comma [0] 2 14 2 2 2" xfId="12974"/>
    <cellStyle name="Comma [0] 2 14 2 2 2 2" xfId="12975"/>
    <cellStyle name="Comma [0] 2 14 2 2 2_Rate Case Accrual Accounts" xfId="30897"/>
    <cellStyle name="Comma [0] 2 14 2 2 3" xfId="12976"/>
    <cellStyle name="Comma [0] 2 14 2 2 3 2" xfId="43654"/>
    <cellStyle name="Comma [0] 2 14 2 2 4" xfId="43655"/>
    <cellStyle name="Comma [0] 2 14 2 2_Rate Case Accrual Accounts" xfId="30898"/>
    <cellStyle name="Comma [0] 2 14 2 3" xfId="12977"/>
    <cellStyle name="Comma [0] 2 14 2 3 2" xfId="12978"/>
    <cellStyle name="Comma [0] 2 14 2 3_Rate Case Accrual Accounts" xfId="30899"/>
    <cellStyle name="Comma [0] 2 14 2 4" xfId="12979"/>
    <cellStyle name="Comma [0] 2 14 2 4 2" xfId="43656"/>
    <cellStyle name="Comma [0] 2 14 2 5" xfId="43657"/>
    <cellStyle name="Comma [0] 2 14 2_Rate Case Accrual Accounts" xfId="30900"/>
    <cellStyle name="Comma [0] 2 14 3" xfId="12980"/>
    <cellStyle name="Comma [0] 2 14 3 2" xfId="12981"/>
    <cellStyle name="Comma [0] 2 14 3 2 2" xfId="12982"/>
    <cellStyle name="Comma [0] 2 14 3 2 2 2" xfId="12983"/>
    <cellStyle name="Comma [0] 2 14 3 2 2 2 2" xfId="12984"/>
    <cellStyle name="Comma [0] 2 14 3 2 2 2_Rate Case Accrual Accounts" xfId="30901"/>
    <cellStyle name="Comma [0] 2 14 3 2 2 3" xfId="43658"/>
    <cellStyle name="Comma [0] 2 14 3 2 2_Rate Case Accrual Accounts" xfId="30902"/>
    <cellStyle name="Comma [0] 2 14 3 2 3" xfId="12985"/>
    <cellStyle name="Comma [0] 2 14 3 2 3 2" xfId="12986"/>
    <cellStyle name="Comma [0] 2 14 3 2 3_Rate Case Accrual Accounts" xfId="30903"/>
    <cellStyle name="Comma [0] 2 14 3 2 4" xfId="43659"/>
    <cellStyle name="Comma [0] 2 14 3 2_Rate Case Accrual Accounts" xfId="30904"/>
    <cellStyle name="Comma [0] 2 14 3 3" xfId="12987"/>
    <cellStyle name="Comma [0] 2 14 3 3 2" xfId="12988"/>
    <cellStyle name="Comma [0] 2 14 3 3 2 2" xfId="12989"/>
    <cellStyle name="Comma [0] 2 14 3 3 2_Rate Case Accrual Accounts" xfId="30905"/>
    <cellStyle name="Comma [0] 2 14 3 3 3" xfId="43660"/>
    <cellStyle name="Comma [0] 2 14 3 3_Rate Case Accrual Accounts" xfId="30906"/>
    <cellStyle name="Comma [0] 2 14 3 4" xfId="12990"/>
    <cellStyle name="Comma [0] 2 14 3 4 2" xfId="12991"/>
    <cellStyle name="Comma [0] 2 14 3 4_Rate Case Accrual Accounts" xfId="30907"/>
    <cellStyle name="Comma [0] 2 14 3 5" xfId="12992"/>
    <cellStyle name="Comma [0] 2 14 3 5 2" xfId="43661"/>
    <cellStyle name="Comma [0] 2 14 3 6" xfId="43662"/>
    <cellStyle name="Comma [0] 2 14 3_Rate Case Accrual Accounts" xfId="30908"/>
    <cellStyle name="Comma [0] 2 14 4" xfId="12993"/>
    <cellStyle name="Comma [0] 2 14 4 2" xfId="12994"/>
    <cellStyle name="Comma [0] 2 14 4 2 2" xfId="12995"/>
    <cellStyle name="Comma [0] 2 14 4 2 2 2" xfId="12996"/>
    <cellStyle name="Comma [0] 2 14 4 2 2_Rate Case Accrual Accounts" xfId="30909"/>
    <cellStyle name="Comma [0] 2 14 4 2 3" xfId="43663"/>
    <cellStyle name="Comma [0] 2 14 4 2_Rate Case Accrual Accounts" xfId="30910"/>
    <cellStyle name="Comma [0] 2 14 4 3" xfId="12997"/>
    <cellStyle name="Comma [0] 2 14 4 3 2" xfId="12998"/>
    <cellStyle name="Comma [0] 2 14 4 3_Rate Case Accrual Accounts" xfId="30911"/>
    <cellStyle name="Comma [0] 2 14 4 4" xfId="43664"/>
    <cellStyle name="Comma [0] 2 14 4_Rate Case Accrual Accounts" xfId="30912"/>
    <cellStyle name="Comma [0] 2 14 5" xfId="12999"/>
    <cellStyle name="Comma [0] 2 14 5 2" xfId="13000"/>
    <cellStyle name="Comma [0] 2 14 5 2 2" xfId="13001"/>
    <cellStyle name="Comma [0] 2 14 5 2_Rate Case Accrual Accounts" xfId="30913"/>
    <cellStyle name="Comma [0] 2 14 5 3" xfId="43665"/>
    <cellStyle name="Comma [0] 2 14 5_Rate Case Accrual Accounts" xfId="30914"/>
    <cellStyle name="Comma [0] 2 14 6" xfId="13002"/>
    <cellStyle name="Comma [0] 2 14 6 2" xfId="13003"/>
    <cellStyle name="Comma [0] 2 14 6 2 2" xfId="13004"/>
    <cellStyle name="Comma [0] 2 14 6 2_Rate Case Accrual Accounts" xfId="30915"/>
    <cellStyle name="Comma [0] 2 14 6 3" xfId="43666"/>
    <cellStyle name="Comma [0] 2 14 6_Rate Case Accrual Accounts" xfId="30916"/>
    <cellStyle name="Comma [0] 2 14 7" xfId="13005"/>
    <cellStyle name="Comma [0] 2 14 7 2" xfId="13006"/>
    <cellStyle name="Comma [0] 2 14 7_Rate Case Accrual Accounts" xfId="30917"/>
    <cellStyle name="Comma [0] 2 14 8" xfId="13007"/>
    <cellStyle name="Comma [0] 2 14 8 2" xfId="43667"/>
    <cellStyle name="Comma [0] 2 14 9" xfId="43668"/>
    <cellStyle name="Comma [0] 2 14_Rate Case Accrual Accounts" xfId="30918"/>
    <cellStyle name="Comma [0] 2 15" xfId="13008"/>
    <cellStyle name="Comma [0] 2 15 2" xfId="13009"/>
    <cellStyle name="Comma [0] 2 15 2 2" xfId="13010"/>
    <cellStyle name="Comma [0] 2 15 2 2 2" xfId="13011"/>
    <cellStyle name="Comma [0] 2 15 2 2 2 2" xfId="13012"/>
    <cellStyle name="Comma [0] 2 15 2 2 2_Rate Case Accrual Accounts" xfId="30919"/>
    <cellStyle name="Comma [0] 2 15 2 2 3" xfId="43669"/>
    <cellStyle name="Comma [0] 2 15 2 2_Rate Case Accrual Accounts" xfId="30920"/>
    <cellStyle name="Comma [0] 2 15 2 3" xfId="13013"/>
    <cellStyle name="Comma [0] 2 15 2 3 2" xfId="13014"/>
    <cellStyle name="Comma [0] 2 15 2 3_Rate Case Accrual Accounts" xfId="30921"/>
    <cellStyle name="Comma [0] 2 15 2 4" xfId="13015"/>
    <cellStyle name="Comma [0] 2 15 2 4 2" xfId="43670"/>
    <cellStyle name="Comma [0] 2 15 2 5" xfId="43671"/>
    <cellStyle name="Comma [0] 2 15 2_Rate Case Accrual Accounts" xfId="30922"/>
    <cellStyle name="Comma [0] 2 15 3" xfId="13016"/>
    <cellStyle name="Comma [0] 2 15 3 2" xfId="13017"/>
    <cellStyle name="Comma [0] 2 15 3 2 2" xfId="13018"/>
    <cellStyle name="Comma [0] 2 15 3 2_Rate Case Accrual Accounts" xfId="30923"/>
    <cellStyle name="Comma [0] 2 15 3 3" xfId="43672"/>
    <cellStyle name="Comma [0] 2 15 3_Rate Case Accrual Accounts" xfId="30924"/>
    <cellStyle name="Comma [0] 2 15 4" xfId="13019"/>
    <cellStyle name="Comma [0] 2 15 4 2" xfId="43673"/>
    <cellStyle name="Comma [0] 2 15 5" xfId="13020"/>
    <cellStyle name="Comma [0] 2 15 5 2" xfId="13021"/>
    <cellStyle name="Comma [0] 2 15 5_Rate Case Accrual Accounts" xfId="30925"/>
    <cellStyle name="Comma [0] 2 15 6" xfId="13022"/>
    <cellStyle name="Comma [0] 2 15 6 2" xfId="43674"/>
    <cellStyle name="Comma [0] 2 15 7" xfId="13023"/>
    <cellStyle name="Comma [0] 2 15 7 2" xfId="43675"/>
    <cellStyle name="Comma [0] 2 15 8" xfId="13024"/>
    <cellStyle name="Comma [0] 2 15 8 2" xfId="43676"/>
    <cellStyle name="Comma [0] 2 15 9" xfId="43677"/>
    <cellStyle name="Comma [0] 2 15_Rate Case Accrual Accounts" xfId="30926"/>
    <cellStyle name="Comma [0] 2 16" xfId="13025"/>
    <cellStyle name="Comma [0] 2 16 2" xfId="13026"/>
    <cellStyle name="Comma [0] 2 16 2 2" xfId="13027"/>
    <cellStyle name="Comma [0] 2 16 2 2 2" xfId="43678"/>
    <cellStyle name="Comma [0] 2 16 2 3" xfId="13028"/>
    <cellStyle name="Comma [0] 2 16 2_Rate Case Accrual Accounts" xfId="30927"/>
    <cellStyle name="Comma [0] 2 16 3" xfId="13029"/>
    <cellStyle name="Comma [0] 2 16 3 2" xfId="13030"/>
    <cellStyle name="Comma [0] 2 16 3 2 2" xfId="43679"/>
    <cellStyle name="Comma [0] 2 16 3 3" xfId="43680"/>
    <cellStyle name="Comma [0] 2 16 3_Rate Case Accrual Accounts" xfId="30928"/>
    <cellStyle name="Comma [0] 2 16 4" xfId="13031"/>
    <cellStyle name="Comma [0] 2 16 4 2" xfId="43681"/>
    <cellStyle name="Comma [0] 2 16 5" xfId="43682"/>
    <cellStyle name="Comma [0] 2 16_Rate Case Accrual Accounts" xfId="30929"/>
    <cellStyle name="Comma [0] 2 17" xfId="13032"/>
    <cellStyle name="Comma [0] 2 17 2" xfId="13033"/>
    <cellStyle name="Comma [0] 2 17 2 2" xfId="43683"/>
    <cellStyle name="Comma [0] 2 17 3" xfId="13034"/>
    <cellStyle name="Comma [0] 2 17_Rate Case Accrual Accounts" xfId="30930"/>
    <cellStyle name="Comma [0] 2 18" xfId="13035"/>
    <cellStyle name="Comma [0] 2 18 2" xfId="43684"/>
    <cellStyle name="Comma [0] 2 19" xfId="13036"/>
    <cellStyle name="Comma [0] 2 2" xfId="70"/>
    <cellStyle name="Comma [0] 2 2 2" xfId="538"/>
    <cellStyle name="Comma [0] 2 2 2 2" xfId="13037"/>
    <cellStyle name="Comma [0] 2 2 2 2 2" xfId="13038"/>
    <cellStyle name="Comma [0] 2 2 2 2 2 2" xfId="13039"/>
    <cellStyle name="Comma [0] 2 2 2 2 2 2 2" xfId="13040"/>
    <cellStyle name="Comma [0] 2 2 2 2 2 2_Rate Case Accrual Accounts" xfId="30931"/>
    <cellStyle name="Comma [0] 2 2 2 2 2 3" xfId="13041"/>
    <cellStyle name="Comma [0] 2 2 2 2 2 3 2" xfId="43685"/>
    <cellStyle name="Comma [0] 2 2 2 2 2 4" xfId="43686"/>
    <cellStyle name="Comma [0] 2 2 2 2 2_Rate Case Accrual Accounts" xfId="30932"/>
    <cellStyle name="Comma [0] 2 2 2 2 3" xfId="13042"/>
    <cellStyle name="Comma [0] 2 2 2 2 3 2" xfId="13043"/>
    <cellStyle name="Comma [0] 2 2 2 2 3_Rate Case Accrual Accounts" xfId="30933"/>
    <cellStyle name="Comma [0] 2 2 2 2 4" xfId="13044"/>
    <cellStyle name="Comma [0] 2 2 2 2 4 2" xfId="43687"/>
    <cellStyle name="Comma [0] 2 2 2 2 5" xfId="43688"/>
    <cellStyle name="Comma [0] 2 2 2 2_Rate Case Accrual Accounts" xfId="30934"/>
    <cellStyle name="Comma [0] 2 2 2 3" xfId="13045"/>
    <cellStyle name="Comma [0] 2 2 2 3 2" xfId="13046"/>
    <cellStyle name="Comma [0] 2 2 2 3 2 2" xfId="13047"/>
    <cellStyle name="Comma [0] 2 2 2 3 2_Rate Case Accrual Accounts" xfId="30935"/>
    <cellStyle name="Comma [0] 2 2 2 3 3" xfId="13048"/>
    <cellStyle name="Comma [0] 2 2 2 3 3 2" xfId="43689"/>
    <cellStyle name="Comma [0] 2 2 2 3 4" xfId="43690"/>
    <cellStyle name="Comma [0] 2 2 2 3_Rate Case Accrual Accounts" xfId="30936"/>
    <cellStyle name="Comma [0] 2 2 2 4" xfId="13049"/>
    <cellStyle name="Comma [0] 2 2 2 4 2" xfId="13050"/>
    <cellStyle name="Comma [0] 2 2 2 4 2 2" xfId="43691"/>
    <cellStyle name="Comma [0] 2 2 2 4 3" xfId="13051"/>
    <cellStyle name="Comma [0] 2 2 2 4_Rate Case Accrual Accounts" xfId="30937"/>
    <cellStyle name="Comma [0] 2 2 2 5" xfId="13052"/>
    <cellStyle name="Comma [0] 2 2 2 5 2" xfId="43692"/>
    <cellStyle name="Comma [0] 2 2 2 6" xfId="13053"/>
    <cellStyle name="Comma [0] 2 2 2 6 2" xfId="43693"/>
    <cellStyle name="Comma [0] 2 2 2_Rate Case Accrual Accounts" xfId="30938"/>
    <cellStyle name="Comma [0] 2 2 3" xfId="539"/>
    <cellStyle name="Comma [0] 2 2 3 2" xfId="13054"/>
    <cellStyle name="Comma [0] 2 2 3 2 2" xfId="13055"/>
    <cellStyle name="Comma [0] 2 2 3 2 2 2" xfId="13056"/>
    <cellStyle name="Comma [0] 2 2 3 2 2_Rate Case Accrual Accounts" xfId="30939"/>
    <cellStyle name="Comma [0] 2 2 3 2 3" xfId="13057"/>
    <cellStyle name="Comma [0] 2 2 3 2 3 2" xfId="43694"/>
    <cellStyle name="Comma [0] 2 2 3 2 4" xfId="43695"/>
    <cellStyle name="Comma [0] 2 2 3 2_Rate Case Accrual Accounts" xfId="30940"/>
    <cellStyle name="Comma [0] 2 2 3 3" xfId="13058"/>
    <cellStyle name="Comma [0] 2 2 3 3 2" xfId="13059"/>
    <cellStyle name="Comma [0] 2 2 3 3_Rate Case Accrual Accounts" xfId="30941"/>
    <cellStyle name="Comma [0] 2 2 3 4" xfId="13060"/>
    <cellStyle name="Comma [0] 2 2 3 4 2" xfId="43696"/>
    <cellStyle name="Comma [0] 2 2 3 5" xfId="13061"/>
    <cellStyle name="Comma [0] 2 2 3 5 2" xfId="43697"/>
    <cellStyle name="Comma [0] 2 2 3_Rate Case Accrual Accounts" xfId="30942"/>
    <cellStyle name="Comma [0] 2 2 4" xfId="602"/>
    <cellStyle name="Comma [0] 2 2 4 2" xfId="13062"/>
    <cellStyle name="Comma [0] 2 2 4 2 2" xfId="13063"/>
    <cellStyle name="Comma [0] 2 2 4 2_Rate Case Accrual Accounts" xfId="30943"/>
    <cellStyle name="Comma [0] 2 2 4 3" xfId="13064"/>
    <cellStyle name="Comma [0] 2 2 4 3 2" xfId="43698"/>
    <cellStyle name="Comma [0] 2 2 4_Rate Case Accrual Accounts" xfId="30944"/>
    <cellStyle name="Comma [0] 2 2 5" xfId="455"/>
    <cellStyle name="Comma [0] 2 2 5 2" xfId="13065"/>
    <cellStyle name="Comma [0] 2 2 5 2 2" xfId="43699"/>
    <cellStyle name="Comma [0] 2 2 5 3" xfId="13066"/>
    <cellStyle name="Comma [0] 2 2 5_Rate Case Accrual Accounts" xfId="30945"/>
    <cellStyle name="Comma [0] 2 2 6" xfId="13067"/>
    <cellStyle name="Comma [0] 2 2 6 2" xfId="43700"/>
    <cellStyle name="Comma [0] 2 2 7" xfId="13068"/>
    <cellStyle name="Comma [0] 2 2 7 2" xfId="43701"/>
    <cellStyle name="Comma [0] 2 2 8" xfId="13069"/>
    <cellStyle name="Comma [0] 2 2_Rate Case Accrual Accounts" xfId="30946"/>
    <cellStyle name="Comma [0] 2 20" xfId="43702"/>
    <cellStyle name="Comma [0] 2 3" xfId="454"/>
    <cellStyle name="Comma [0] 2 3 2" xfId="13070"/>
    <cellStyle name="Comma [0] 2 3 2 2" xfId="13071"/>
    <cellStyle name="Comma [0] 2 3 2 2 2" xfId="13072"/>
    <cellStyle name="Comma [0] 2 3 2 2 2 2" xfId="13073"/>
    <cellStyle name="Comma [0] 2 3 2 2 2 2 2" xfId="13074"/>
    <cellStyle name="Comma [0] 2 3 2 2 2 2_Rate Case Accrual Accounts" xfId="30947"/>
    <cellStyle name="Comma [0] 2 3 2 2 2 3" xfId="13075"/>
    <cellStyle name="Comma [0] 2 3 2 2 2 3 2" xfId="43703"/>
    <cellStyle name="Comma [0] 2 3 2 2 2 4" xfId="43704"/>
    <cellStyle name="Comma [0] 2 3 2 2 2_Rate Case Accrual Accounts" xfId="30948"/>
    <cellStyle name="Comma [0] 2 3 2 2 3" xfId="13076"/>
    <cellStyle name="Comma [0] 2 3 2 2 3 2" xfId="13077"/>
    <cellStyle name="Comma [0] 2 3 2 2 3_Rate Case Accrual Accounts" xfId="30949"/>
    <cellStyle name="Comma [0] 2 3 2 2 4" xfId="13078"/>
    <cellStyle name="Comma [0] 2 3 2 2 4 2" xfId="43705"/>
    <cellStyle name="Comma [0] 2 3 2 2 5" xfId="43706"/>
    <cellStyle name="Comma [0] 2 3 2 2_Rate Case Accrual Accounts" xfId="30950"/>
    <cellStyle name="Comma [0] 2 3 2 3" xfId="13079"/>
    <cellStyle name="Comma [0] 2 3 2 3 2" xfId="13080"/>
    <cellStyle name="Comma [0] 2 3 2 3 2 2" xfId="13081"/>
    <cellStyle name="Comma [0] 2 3 2 3 2_Rate Case Accrual Accounts" xfId="30951"/>
    <cellStyle name="Comma [0] 2 3 2 3 3" xfId="13082"/>
    <cellStyle name="Comma [0] 2 3 2 3 3 2" xfId="43707"/>
    <cellStyle name="Comma [0] 2 3 2 3 4" xfId="43708"/>
    <cellStyle name="Comma [0] 2 3 2 3_Rate Case Accrual Accounts" xfId="30952"/>
    <cellStyle name="Comma [0] 2 3 2 4" xfId="13083"/>
    <cellStyle name="Comma [0] 2 3 2 4 2" xfId="13084"/>
    <cellStyle name="Comma [0] 2 3 2 4 2 2" xfId="43709"/>
    <cellStyle name="Comma [0] 2 3 2 4 3" xfId="13085"/>
    <cellStyle name="Comma [0] 2 3 2 4_Rate Case Accrual Accounts" xfId="30953"/>
    <cellStyle name="Comma [0] 2 3 2 5" xfId="13086"/>
    <cellStyle name="Comma [0] 2 3 2 5 2" xfId="43710"/>
    <cellStyle name="Comma [0] 2 3 2 6" xfId="43711"/>
    <cellStyle name="Comma [0] 2 3 2_Rate Case Accrual Accounts" xfId="30954"/>
    <cellStyle name="Comma [0] 2 3 3" xfId="13087"/>
    <cellStyle name="Comma [0] 2 3 3 2" xfId="13088"/>
    <cellStyle name="Comma [0] 2 3 3 2 2" xfId="13089"/>
    <cellStyle name="Comma [0] 2 3 3 2 2 2" xfId="13090"/>
    <cellStyle name="Comma [0] 2 3 3 2 2_Rate Case Accrual Accounts" xfId="30955"/>
    <cellStyle name="Comma [0] 2 3 3 2 3" xfId="13091"/>
    <cellStyle name="Comma [0] 2 3 3 2 3 2" xfId="43712"/>
    <cellStyle name="Comma [0] 2 3 3 2 4" xfId="43713"/>
    <cellStyle name="Comma [0] 2 3 3 2_Rate Case Accrual Accounts" xfId="30956"/>
    <cellStyle name="Comma [0] 2 3 3 3" xfId="13092"/>
    <cellStyle name="Comma [0] 2 3 3 3 2" xfId="13093"/>
    <cellStyle name="Comma [0] 2 3 3 3_Rate Case Accrual Accounts" xfId="30957"/>
    <cellStyle name="Comma [0] 2 3 3 4" xfId="13094"/>
    <cellStyle name="Comma [0] 2 3 3 4 2" xfId="43714"/>
    <cellStyle name="Comma [0] 2 3 3 5" xfId="43715"/>
    <cellStyle name="Comma [0] 2 3 3_Rate Case Accrual Accounts" xfId="30958"/>
    <cellStyle name="Comma [0] 2 3 4" xfId="13095"/>
    <cellStyle name="Comma [0] 2 3 4 2" xfId="13096"/>
    <cellStyle name="Comma [0] 2 3 4 2 2" xfId="13097"/>
    <cellStyle name="Comma [0] 2 3 4 2_Rate Case Accrual Accounts" xfId="30959"/>
    <cellStyle name="Comma [0] 2 3 4 3" xfId="13098"/>
    <cellStyle name="Comma [0] 2 3 4 3 2" xfId="43716"/>
    <cellStyle name="Comma [0] 2 3 4 4" xfId="43717"/>
    <cellStyle name="Comma [0] 2 3 4_Rate Case Accrual Accounts" xfId="30960"/>
    <cellStyle name="Comma [0] 2 3 5" xfId="13099"/>
    <cellStyle name="Comma [0] 2 3 5 2" xfId="13100"/>
    <cellStyle name="Comma [0] 2 3 5 2 2" xfId="43718"/>
    <cellStyle name="Comma [0] 2 3 5 3" xfId="13101"/>
    <cellStyle name="Comma [0] 2 3 5_Rate Case Accrual Accounts" xfId="30961"/>
    <cellStyle name="Comma [0] 2 3 6" xfId="13102"/>
    <cellStyle name="Comma [0] 2 3 6 2" xfId="43719"/>
    <cellStyle name="Comma [0] 2 3 7" xfId="13103"/>
    <cellStyle name="Comma [0] 2 3 7 2" xfId="43720"/>
    <cellStyle name="Comma [0] 2 3 8" xfId="43721"/>
    <cellStyle name="Comma [0] 2 3_Rate Case Accrual Accounts" xfId="30962"/>
    <cellStyle name="Comma [0] 2 4" xfId="13104"/>
    <cellStyle name="Comma [0] 2 4 2" xfId="13105"/>
    <cellStyle name="Comma [0] 2 4 2 2" xfId="13106"/>
    <cellStyle name="Comma [0] 2 4 2 2 2" xfId="13107"/>
    <cellStyle name="Comma [0] 2 4 2 2 2 2" xfId="13108"/>
    <cellStyle name="Comma [0] 2 4 2 2 2 2 2" xfId="13109"/>
    <cellStyle name="Comma [0] 2 4 2 2 2 2_Rate Case Accrual Accounts" xfId="30963"/>
    <cellStyle name="Comma [0] 2 4 2 2 2 3" xfId="13110"/>
    <cellStyle name="Comma [0] 2 4 2 2 2 3 2" xfId="43722"/>
    <cellStyle name="Comma [0] 2 4 2 2 2 4" xfId="43723"/>
    <cellStyle name="Comma [0] 2 4 2 2 2_Rate Case Accrual Accounts" xfId="30964"/>
    <cellStyle name="Comma [0] 2 4 2 2 3" xfId="13111"/>
    <cellStyle name="Comma [0] 2 4 2 2 3 2" xfId="13112"/>
    <cellStyle name="Comma [0] 2 4 2 2 3_Rate Case Accrual Accounts" xfId="30965"/>
    <cellStyle name="Comma [0] 2 4 2 2 4" xfId="13113"/>
    <cellStyle name="Comma [0] 2 4 2 2 4 2" xfId="43724"/>
    <cellStyle name="Comma [0] 2 4 2 2 5" xfId="43725"/>
    <cellStyle name="Comma [0] 2 4 2 2_Rate Case Accrual Accounts" xfId="30966"/>
    <cellStyle name="Comma [0] 2 4 2 3" xfId="13114"/>
    <cellStyle name="Comma [0] 2 4 2 3 2" xfId="13115"/>
    <cellStyle name="Comma [0] 2 4 2 3 2 2" xfId="13116"/>
    <cellStyle name="Comma [0] 2 4 2 3 2_Rate Case Accrual Accounts" xfId="30967"/>
    <cellStyle name="Comma [0] 2 4 2 3 3" xfId="13117"/>
    <cellStyle name="Comma [0] 2 4 2 3 3 2" xfId="43726"/>
    <cellStyle name="Comma [0] 2 4 2 3 4" xfId="43727"/>
    <cellStyle name="Comma [0] 2 4 2 3_Rate Case Accrual Accounts" xfId="30968"/>
    <cellStyle name="Comma [0] 2 4 2 4" xfId="13118"/>
    <cellStyle name="Comma [0] 2 4 2 4 2" xfId="13119"/>
    <cellStyle name="Comma [0] 2 4 2 4 2 2" xfId="43728"/>
    <cellStyle name="Comma [0] 2 4 2 4 3" xfId="13120"/>
    <cellStyle name="Comma [0] 2 4 2 4_Rate Case Accrual Accounts" xfId="30969"/>
    <cellStyle name="Comma [0] 2 4 2 5" xfId="13121"/>
    <cellStyle name="Comma [0] 2 4 2 5 2" xfId="43729"/>
    <cellStyle name="Comma [0] 2 4 2 6" xfId="43730"/>
    <cellStyle name="Comma [0] 2 4 2_Rate Case Accrual Accounts" xfId="30970"/>
    <cellStyle name="Comma [0] 2 4 3" xfId="13122"/>
    <cellStyle name="Comma [0] 2 4 3 2" xfId="13123"/>
    <cellStyle name="Comma [0] 2 4 3 2 2" xfId="13124"/>
    <cellStyle name="Comma [0] 2 4 3 2 2 2" xfId="13125"/>
    <cellStyle name="Comma [0] 2 4 3 2 2_Rate Case Accrual Accounts" xfId="30971"/>
    <cellStyle name="Comma [0] 2 4 3 2 3" xfId="13126"/>
    <cellStyle name="Comma [0] 2 4 3 2 3 2" xfId="43731"/>
    <cellStyle name="Comma [0] 2 4 3 2 4" xfId="43732"/>
    <cellStyle name="Comma [0] 2 4 3 2_Rate Case Accrual Accounts" xfId="30972"/>
    <cellStyle name="Comma [0] 2 4 3 3" xfId="13127"/>
    <cellStyle name="Comma [0] 2 4 3 3 2" xfId="13128"/>
    <cellStyle name="Comma [0] 2 4 3 3_Rate Case Accrual Accounts" xfId="30973"/>
    <cellStyle name="Comma [0] 2 4 3 4" xfId="13129"/>
    <cellStyle name="Comma [0] 2 4 3 4 2" xfId="43733"/>
    <cellStyle name="Comma [0] 2 4 3 5" xfId="43734"/>
    <cellStyle name="Comma [0] 2 4 3_Rate Case Accrual Accounts" xfId="30974"/>
    <cellStyle name="Comma [0] 2 4 4" xfId="13130"/>
    <cellStyle name="Comma [0] 2 4 4 2" xfId="13131"/>
    <cellStyle name="Comma [0] 2 4 4 2 2" xfId="13132"/>
    <cellStyle name="Comma [0] 2 4 4 2_Rate Case Accrual Accounts" xfId="30975"/>
    <cellStyle name="Comma [0] 2 4 4 3" xfId="13133"/>
    <cellStyle name="Comma [0] 2 4 4 3 2" xfId="43735"/>
    <cellStyle name="Comma [0] 2 4 4 4" xfId="43736"/>
    <cellStyle name="Comma [0] 2 4 4_Rate Case Accrual Accounts" xfId="30976"/>
    <cellStyle name="Comma [0] 2 4 5" xfId="13134"/>
    <cellStyle name="Comma [0] 2 4 5 2" xfId="13135"/>
    <cellStyle name="Comma [0] 2 4 5 2 2" xfId="43737"/>
    <cellStyle name="Comma [0] 2 4 5 3" xfId="13136"/>
    <cellStyle name="Comma [0] 2 4 5_Rate Case Accrual Accounts" xfId="30977"/>
    <cellStyle name="Comma [0] 2 4 6" xfId="13137"/>
    <cellStyle name="Comma [0] 2 4 6 2" xfId="43738"/>
    <cellStyle name="Comma [0] 2 4 7" xfId="43739"/>
    <cellStyle name="Comma [0] 2 4_Rate Case Accrual Accounts" xfId="30978"/>
    <cellStyle name="Comma [0] 2 5" xfId="13138"/>
    <cellStyle name="Comma [0] 2 5 2" xfId="13139"/>
    <cellStyle name="Comma [0] 2 5 2 2" xfId="13140"/>
    <cellStyle name="Comma [0] 2 5 2 2 2" xfId="13141"/>
    <cellStyle name="Comma [0] 2 5 2 2 2 2" xfId="13142"/>
    <cellStyle name="Comma [0] 2 5 2 2 2 2 2" xfId="13143"/>
    <cellStyle name="Comma [0] 2 5 2 2 2 2_Rate Case Accrual Accounts" xfId="30979"/>
    <cellStyle name="Comma [0] 2 5 2 2 2 3" xfId="13144"/>
    <cellStyle name="Comma [0] 2 5 2 2 2 3 2" xfId="43740"/>
    <cellStyle name="Comma [0] 2 5 2 2 2 4" xfId="43741"/>
    <cellStyle name="Comma [0] 2 5 2 2 2_Rate Case Accrual Accounts" xfId="30980"/>
    <cellStyle name="Comma [0] 2 5 2 2 3" xfId="13145"/>
    <cellStyle name="Comma [0] 2 5 2 2 3 2" xfId="13146"/>
    <cellStyle name="Comma [0] 2 5 2 2 3_Rate Case Accrual Accounts" xfId="30981"/>
    <cellStyle name="Comma [0] 2 5 2 2 4" xfId="13147"/>
    <cellStyle name="Comma [0] 2 5 2 2 4 2" xfId="43742"/>
    <cellStyle name="Comma [0] 2 5 2 2 5" xfId="43743"/>
    <cellStyle name="Comma [0] 2 5 2 2_Rate Case Accrual Accounts" xfId="30982"/>
    <cellStyle name="Comma [0] 2 5 2 3" xfId="13148"/>
    <cellStyle name="Comma [0] 2 5 2 3 2" xfId="13149"/>
    <cellStyle name="Comma [0] 2 5 2 3 2 2" xfId="13150"/>
    <cellStyle name="Comma [0] 2 5 2 3 2_Rate Case Accrual Accounts" xfId="30983"/>
    <cellStyle name="Comma [0] 2 5 2 3 3" xfId="13151"/>
    <cellStyle name="Comma [0] 2 5 2 3 3 2" xfId="43744"/>
    <cellStyle name="Comma [0] 2 5 2 3 4" xfId="43745"/>
    <cellStyle name="Comma [0] 2 5 2 3_Rate Case Accrual Accounts" xfId="30984"/>
    <cellStyle name="Comma [0] 2 5 2 4" xfId="13152"/>
    <cellStyle name="Comma [0] 2 5 2 4 2" xfId="13153"/>
    <cellStyle name="Comma [0] 2 5 2 4 2 2" xfId="43746"/>
    <cellStyle name="Comma [0] 2 5 2 4 3" xfId="13154"/>
    <cellStyle name="Comma [0] 2 5 2 4_Rate Case Accrual Accounts" xfId="30985"/>
    <cellStyle name="Comma [0] 2 5 2 5" xfId="13155"/>
    <cellStyle name="Comma [0] 2 5 2 5 2" xfId="43747"/>
    <cellStyle name="Comma [0] 2 5 2 6" xfId="43748"/>
    <cellStyle name="Comma [0] 2 5 2_Rate Case Accrual Accounts" xfId="30986"/>
    <cellStyle name="Comma [0] 2 5 3" xfId="13156"/>
    <cellStyle name="Comma [0] 2 5 3 2" xfId="13157"/>
    <cellStyle name="Comma [0] 2 5 3 2 2" xfId="13158"/>
    <cellStyle name="Comma [0] 2 5 3 2 2 2" xfId="13159"/>
    <cellStyle name="Comma [0] 2 5 3 2 2_Rate Case Accrual Accounts" xfId="30987"/>
    <cellStyle name="Comma [0] 2 5 3 2 3" xfId="13160"/>
    <cellStyle name="Comma [0] 2 5 3 2 3 2" xfId="43749"/>
    <cellStyle name="Comma [0] 2 5 3 2 4" xfId="43750"/>
    <cellStyle name="Comma [0] 2 5 3 2_Rate Case Accrual Accounts" xfId="30988"/>
    <cellStyle name="Comma [0] 2 5 3 3" xfId="13161"/>
    <cellStyle name="Comma [0] 2 5 3 3 2" xfId="13162"/>
    <cellStyle name="Comma [0] 2 5 3 3_Rate Case Accrual Accounts" xfId="30989"/>
    <cellStyle name="Comma [0] 2 5 3 4" xfId="13163"/>
    <cellStyle name="Comma [0] 2 5 3 4 2" xfId="43751"/>
    <cellStyle name="Comma [0] 2 5 3 5" xfId="43752"/>
    <cellStyle name="Comma [0] 2 5 3_Rate Case Accrual Accounts" xfId="30990"/>
    <cellStyle name="Comma [0] 2 5 4" xfId="13164"/>
    <cellStyle name="Comma [0] 2 5 4 2" xfId="13165"/>
    <cellStyle name="Comma [0] 2 5 4 2 2" xfId="13166"/>
    <cellStyle name="Comma [0] 2 5 4 2_Rate Case Accrual Accounts" xfId="30991"/>
    <cellStyle name="Comma [0] 2 5 4 3" xfId="13167"/>
    <cellStyle name="Comma [0] 2 5 4 3 2" xfId="43753"/>
    <cellStyle name="Comma [0] 2 5 4 4" xfId="43754"/>
    <cellStyle name="Comma [0] 2 5 4_Rate Case Accrual Accounts" xfId="30992"/>
    <cellStyle name="Comma [0] 2 5 5" xfId="13168"/>
    <cellStyle name="Comma [0] 2 5 5 2" xfId="13169"/>
    <cellStyle name="Comma [0] 2 5 5 2 2" xfId="43755"/>
    <cellStyle name="Comma [0] 2 5 5 3" xfId="13170"/>
    <cellStyle name="Comma [0] 2 5 5_Rate Case Accrual Accounts" xfId="30993"/>
    <cellStyle name="Comma [0] 2 5 6" xfId="13171"/>
    <cellStyle name="Comma [0] 2 5 6 2" xfId="43756"/>
    <cellStyle name="Comma [0] 2 5 7" xfId="43757"/>
    <cellStyle name="Comma [0] 2 5_Rate Case Accrual Accounts" xfId="30994"/>
    <cellStyle name="Comma [0] 2 6" xfId="13172"/>
    <cellStyle name="Comma [0] 2 6 2" xfId="13173"/>
    <cellStyle name="Comma [0] 2 6 2 2" xfId="13174"/>
    <cellStyle name="Comma [0] 2 6 2 2 2" xfId="13175"/>
    <cellStyle name="Comma [0] 2 6 2 2 2 2" xfId="13176"/>
    <cellStyle name="Comma [0] 2 6 2 2 2 2 2" xfId="13177"/>
    <cellStyle name="Comma [0] 2 6 2 2 2 2_Rate Case Accrual Accounts" xfId="30995"/>
    <cellStyle name="Comma [0] 2 6 2 2 2 3" xfId="13178"/>
    <cellStyle name="Comma [0] 2 6 2 2 2 3 2" xfId="43758"/>
    <cellStyle name="Comma [0] 2 6 2 2 2 4" xfId="43759"/>
    <cellStyle name="Comma [0] 2 6 2 2 2_Rate Case Accrual Accounts" xfId="30996"/>
    <cellStyle name="Comma [0] 2 6 2 2 3" xfId="13179"/>
    <cellStyle name="Comma [0] 2 6 2 2 3 2" xfId="13180"/>
    <cellStyle name="Comma [0] 2 6 2 2 3_Rate Case Accrual Accounts" xfId="30997"/>
    <cellStyle name="Comma [0] 2 6 2 2 4" xfId="13181"/>
    <cellStyle name="Comma [0] 2 6 2 2 4 2" xfId="43760"/>
    <cellStyle name="Comma [0] 2 6 2 2 5" xfId="43761"/>
    <cellStyle name="Comma [0] 2 6 2 2_Rate Case Accrual Accounts" xfId="30998"/>
    <cellStyle name="Comma [0] 2 6 2 3" xfId="13182"/>
    <cellStyle name="Comma [0] 2 6 2 3 2" xfId="13183"/>
    <cellStyle name="Comma [0] 2 6 2 3 2 2" xfId="13184"/>
    <cellStyle name="Comma [0] 2 6 2 3 2_Rate Case Accrual Accounts" xfId="30999"/>
    <cellStyle name="Comma [0] 2 6 2 3 3" xfId="13185"/>
    <cellStyle name="Comma [0] 2 6 2 3 3 2" xfId="43762"/>
    <cellStyle name="Comma [0] 2 6 2 3 4" xfId="43763"/>
    <cellStyle name="Comma [0] 2 6 2 3_Rate Case Accrual Accounts" xfId="31000"/>
    <cellStyle name="Comma [0] 2 6 2 4" xfId="13186"/>
    <cellStyle name="Comma [0] 2 6 2 4 2" xfId="13187"/>
    <cellStyle name="Comma [0] 2 6 2 4 2 2" xfId="43764"/>
    <cellStyle name="Comma [0] 2 6 2 4 3" xfId="13188"/>
    <cellStyle name="Comma [0] 2 6 2 4_Rate Case Accrual Accounts" xfId="31001"/>
    <cellStyle name="Comma [0] 2 6 2 5" xfId="13189"/>
    <cellStyle name="Comma [0] 2 6 2 5 2" xfId="43765"/>
    <cellStyle name="Comma [0] 2 6 2 6" xfId="43766"/>
    <cellStyle name="Comma [0] 2 6 2_Rate Case Accrual Accounts" xfId="31002"/>
    <cellStyle name="Comma [0] 2 6 3" xfId="13190"/>
    <cellStyle name="Comma [0] 2 6 3 2" xfId="13191"/>
    <cellStyle name="Comma [0] 2 6 3 2 2" xfId="13192"/>
    <cellStyle name="Comma [0] 2 6 3 2 2 2" xfId="13193"/>
    <cellStyle name="Comma [0] 2 6 3 2 2_Rate Case Accrual Accounts" xfId="31003"/>
    <cellStyle name="Comma [0] 2 6 3 2 3" xfId="13194"/>
    <cellStyle name="Comma [0] 2 6 3 2 3 2" xfId="43767"/>
    <cellStyle name="Comma [0] 2 6 3 2 4" xfId="43768"/>
    <cellStyle name="Comma [0] 2 6 3 2_Rate Case Accrual Accounts" xfId="31004"/>
    <cellStyle name="Comma [0] 2 6 3 3" xfId="13195"/>
    <cellStyle name="Comma [0] 2 6 3 3 2" xfId="13196"/>
    <cellStyle name="Comma [0] 2 6 3 3_Rate Case Accrual Accounts" xfId="31005"/>
    <cellStyle name="Comma [0] 2 6 3 4" xfId="13197"/>
    <cellStyle name="Comma [0] 2 6 3 4 2" xfId="43769"/>
    <cellStyle name="Comma [0] 2 6 3 5" xfId="43770"/>
    <cellStyle name="Comma [0] 2 6 3_Rate Case Accrual Accounts" xfId="31006"/>
    <cellStyle name="Comma [0] 2 6 4" xfId="13198"/>
    <cellStyle name="Comma [0] 2 6 4 2" xfId="13199"/>
    <cellStyle name="Comma [0] 2 6 4 2 2" xfId="13200"/>
    <cellStyle name="Comma [0] 2 6 4 2_Rate Case Accrual Accounts" xfId="31007"/>
    <cellStyle name="Comma [0] 2 6 4 3" xfId="13201"/>
    <cellStyle name="Comma [0] 2 6 4 3 2" xfId="43771"/>
    <cellStyle name="Comma [0] 2 6 4 4" xfId="43772"/>
    <cellStyle name="Comma [0] 2 6 4_Rate Case Accrual Accounts" xfId="31008"/>
    <cellStyle name="Comma [0] 2 6 5" xfId="13202"/>
    <cellStyle name="Comma [0] 2 6 5 2" xfId="13203"/>
    <cellStyle name="Comma [0] 2 6 5 2 2" xfId="43773"/>
    <cellStyle name="Comma [0] 2 6 5 3" xfId="13204"/>
    <cellStyle name="Comma [0] 2 6 5_Rate Case Accrual Accounts" xfId="31009"/>
    <cellStyle name="Comma [0] 2 6 6" xfId="13205"/>
    <cellStyle name="Comma [0] 2 6 6 2" xfId="43774"/>
    <cellStyle name="Comma [0] 2 6 7" xfId="43775"/>
    <cellStyle name="Comma [0] 2 6_Rate Case Accrual Accounts" xfId="31010"/>
    <cellStyle name="Comma [0] 2 7" xfId="13206"/>
    <cellStyle name="Comma [0] 2 7 2" xfId="13207"/>
    <cellStyle name="Comma [0] 2 7 2 2" xfId="13208"/>
    <cellStyle name="Comma [0] 2 7 2 2 2" xfId="13209"/>
    <cellStyle name="Comma [0] 2 7 2 2 2 2" xfId="13210"/>
    <cellStyle name="Comma [0] 2 7 2 2 2 2 2" xfId="13211"/>
    <cellStyle name="Comma [0] 2 7 2 2 2 2_Rate Case Accrual Accounts" xfId="31011"/>
    <cellStyle name="Comma [0] 2 7 2 2 2 3" xfId="13212"/>
    <cellStyle name="Comma [0] 2 7 2 2 2 3 2" xfId="43776"/>
    <cellStyle name="Comma [0] 2 7 2 2 2 4" xfId="43777"/>
    <cellStyle name="Comma [0] 2 7 2 2 2_Rate Case Accrual Accounts" xfId="31012"/>
    <cellStyle name="Comma [0] 2 7 2 2 3" xfId="13213"/>
    <cellStyle name="Comma [0] 2 7 2 2 3 2" xfId="13214"/>
    <cellStyle name="Comma [0] 2 7 2 2 3_Rate Case Accrual Accounts" xfId="31013"/>
    <cellStyle name="Comma [0] 2 7 2 2 4" xfId="13215"/>
    <cellStyle name="Comma [0] 2 7 2 2 4 2" xfId="43778"/>
    <cellStyle name="Comma [0] 2 7 2 2 5" xfId="43779"/>
    <cellStyle name="Comma [0] 2 7 2 2_Rate Case Accrual Accounts" xfId="31014"/>
    <cellStyle name="Comma [0] 2 7 2 3" xfId="13216"/>
    <cellStyle name="Comma [0] 2 7 2 3 2" xfId="13217"/>
    <cellStyle name="Comma [0] 2 7 2 3 2 2" xfId="13218"/>
    <cellStyle name="Comma [0] 2 7 2 3 2_Rate Case Accrual Accounts" xfId="31015"/>
    <cellStyle name="Comma [0] 2 7 2 3 3" xfId="13219"/>
    <cellStyle name="Comma [0] 2 7 2 3 3 2" xfId="43780"/>
    <cellStyle name="Comma [0] 2 7 2 3 4" xfId="43781"/>
    <cellStyle name="Comma [0] 2 7 2 3_Rate Case Accrual Accounts" xfId="31016"/>
    <cellStyle name="Comma [0] 2 7 2 4" xfId="13220"/>
    <cellStyle name="Comma [0] 2 7 2 4 2" xfId="13221"/>
    <cellStyle name="Comma [0] 2 7 2 4 2 2" xfId="43782"/>
    <cellStyle name="Comma [0] 2 7 2 4 3" xfId="13222"/>
    <cellStyle name="Comma [0] 2 7 2 4_Rate Case Accrual Accounts" xfId="31017"/>
    <cellStyle name="Comma [0] 2 7 2 5" xfId="13223"/>
    <cellStyle name="Comma [0] 2 7 2 5 2" xfId="43783"/>
    <cellStyle name="Comma [0] 2 7 2 6" xfId="43784"/>
    <cellStyle name="Comma [0] 2 7 2_Rate Case Accrual Accounts" xfId="31018"/>
    <cellStyle name="Comma [0] 2 7 3" xfId="13224"/>
    <cellStyle name="Comma [0] 2 7 3 2" xfId="13225"/>
    <cellStyle name="Comma [0] 2 7 3 2 2" xfId="13226"/>
    <cellStyle name="Comma [0] 2 7 3 2 2 2" xfId="13227"/>
    <cellStyle name="Comma [0] 2 7 3 2 2_Rate Case Accrual Accounts" xfId="31019"/>
    <cellStyle name="Comma [0] 2 7 3 2 3" xfId="13228"/>
    <cellStyle name="Comma [0] 2 7 3 2 3 2" xfId="43785"/>
    <cellStyle name="Comma [0] 2 7 3 2 4" xfId="43786"/>
    <cellStyle name="Comma [0] 2 7 3 2_Rate Case Accrual Accounts" xfId="31020"/>
    <cellStyle name="Comma [0] 2 7 3 3" xfId="13229"/>
    <cellStyle name="Comma [0] 2 7 3 3 2" xfId="13230"/>
    <cellStyle name="Comma [0] 2 7 3 3_Rate Case Accrual Accounts" xfId="31021"/>
    <cellStyle name="Comma [0] 2 7 3 4" xfId="13231"/>
    <cellStyle name="Comma [0] 2 7 3 4 2" xfId="43787"/>
    <cellStyle name="Comma [0] 2 7 3 5" xfId="43788"/>
    <cellStyle name="Comma [0] 2 7 3_Rate Case Accrual Accounts" xfId="31022"/>
    <cellStyle name="Comma [0] 2 7 4" xfId="13232"/>
    <cellStyle name="Comma [0] 2 7 4 2" xfId="13233"/>
    <cellStyle name="Comma [0] 2 7 4 2 2" xfId="13234"/>
    <cellStyle name="Comma [0] 2 7 4 2_Rate Case Accrual Accounts" xfId="31023"/>
    <cellStyle name="Comma [0] 2 7 4 3" xfId="13235"/>
    <cellStyle name="Comma [0] 2 7 4 3 2" xfId="43789"/>
    <cellStyle name="Comma [0] 2 7 4 4" xfId="43790"/>
    <cellStyle name="Comma [0] 2 7 4_Rate Case Accrual Accounts" xfId="31024"/>
    <cellStyle name="Comma [0] 2 7 5" xfId="13236"/>
    <cellStyle name="Comma [0] 2 7 5 2" xfId="13237"/>
    <cellStyle name="Comma [0] 2 7 5 2 2" xfId="43791"/>
    <cellStyle name="Comma [0] 2 7 5 3" xfId="13238"/>
    <cellStyle name="Comma [0] 2 7 5_Rate Case Accrual Accounts" xfId="31025"/>
    <cellStyle name="Comma [0] 2 7 6" xfId="13239"/>
    <cellStyle name="Comma [0] 2 7 6 2" xfId="43792"/>
    <cellStyle name="Comma [0] 2 7 7" xfId="43793"/>
    <cellStyle name="Comma [0] 2 7_Rate Case Accrual Accounts" xfId="31026"/>
    <cellStyle name="Comma [0] 2 8" xfId="13240"/>
    <cellStyle name="Comma [0] 2 8 2" xfId="13241"/>
    <cellStyle name="Comma [0] 2 8 2 2" xfId="13242"/>
    <cellStyle name="Comma [0] 2 8 2 2 2" xfId="13243"/>
    <cellStyle name="Comma [0] 2 8 2 2 2 2" xfId="13244"/>
    <cellStyle name="Comma [0] 2 8 2 2 2 2 2" xfId="13245"/>
    <cellStyle name="Comma [0] 2 8 2 2 2 2_Rate Case Accrual Accounts" xfId="31027"/>
    <cellStyle name="Comma [0] 2 8 2 2 2 3" xfId="13246"/>
    <cellStyle name="Comma [0] 2 8 2 2 2 3 2" xfId="43794"/>
    <cellStyle name="Comma [0] 2 8 2 2 2 4" xfId="43795"/>
    <cellStyle name="Comma [0] 2 8 2 2 2_Rate Case Accrual Accounts" xfId="31028"/>
    <cellStyle name="Comma [0] 2 8 2 2 3" xfId="13247"/>
    <cellStyle name="Comma [0] 2 8 2 2 3 2" xfId="13248"/>
    <cellStyle name="Comma [0] 2 8 2 2 3_Rate Case Accrual Accounts" xfId="31029"/>
    <cellStyle name="Comma [0] 2 8 2 2 4" xfId="13249"/>
    <cellStyle name="Comma [0] 2 8 2 2 4 2" xfId="43796"/>
    <cellStyle name="Comma [0] 2 8 2 2 5" xfId="43797"/>
    <cellStyle name="Comma [0] 2 8 2 2_Rate Case Accrual Accounts" xfId="31030"/>
    <cellStyle name="Comma [0] 2 8 2 3" xfId="13250"/>
    <cellStyle name="Comma [0] 2 8 2 3 2" xfId="13251"/>
    <cellStyle name="Comma [0] 2 8 2 3 2 2" xfId="13252"/>
    <cellStyle name="Comma [0] 2 8 2 3 2_Rate Case Accrual Accounts" xfId="31031"/>
    <cellStyle name="Comma [0] 2 8 2 3 3" xfId="13253"/>
    <cellStyle name="Comma [0] 2 8 2 3 3 2" xfId="43798"/>
    <cellStyle name="Comma [0] 2 8 2 3 4" xfId="43799"/>
    <cellStyle name="Comma [0] 2 8 2 3_Rate Case Accrual Accounts" xfId="31032"/>
    <cellStyle name="Comma [0] 2 8 2 4" xfId="13254"/>
    <cellStyle name="Comma [0] 2 8 2 4 2" xfId="13255"/>
    <cellStyle name="Comma [0] 2 8 2 4 2 2" xfId="43800"/>
    <cellStyle name="Comma [0] 2 8 2 4 3" xfId="13256"/>
    <cellStyle name="Comma [0] 2 8 2 4_Rate Case Accrual Accounts" xfId="31033"/>
    <cellStyle name="Comma [0] 2 8 2 5" xfId="13257"/>
    <cellStyle name="Comma [0] 2 8 2 5 2" xfId="43801"/>
    <cellStyle name="Comma [0] 2 8 2 6" xfId="43802"/>
    <cellStyle name="Comma [0] 2 8 2_Rate Case Accrual Accounts" xfId="31034"/>
    <cellStyle name="Comma [0] 2 8 3" xfId="13258"/>
    <cellStyle name="Comma [0] 2 8 3 2" xfId="13259"/>
    <cellStyle name="Comma [0] 2 8 3 2 2" xfId="13260"/>
    <cellStyle name="Comma [0] 2 8 3 2 2 2" xfId="13261"/>
    <cellStyle name="Comma [0] 2 8 3 2 2_Rate Case Accrual Accounts" xfId="31035"/>
    <cellStyle name="Comma [0] 2 8 3 2 3" xfId="13262"/>
    <cellStyle name="Comma [0] 2 8 3 2 3 2" xfId="43803"/>
    <cellStyle name="Comma [0] 2 8 3 2 4" xfId="43804"/>
    <cellStyle name="Comma [0] 2 8 3 2_Rate Case Accrual Accounts" xfId="31036"/>
    <cellStyle name="Comma [0] 2 8 3 3" xfId="13263"/>
    <cellStyle name="Comma [0] 2 8 3 3 2" xfId="13264"/>
    <cellStyle name="Comma [0] 2 8 3 3_Rate Case Accrual Accounts" xfId="31037"/>
    <cellStyle name="Comma [0] 2 8 3 4" xfId="13265"/>
    <cellStyle name="Comma [0] 2 8 3 4 2" xfId="43805"/>
    <cellStyle name="Comma [0] 2 8 3 5" xfId="43806"/>
    <cellStyle name="Comma [0] 2 8 3_Rate Case Accrual Accounts" xfId="31038"/>
    <cellStyle name="Comma [0] 2 8 4" xfId="13266"/>
    <cellStyle name="Comma [0] 2 8 4 2" xfId="13267"/>
    <cellStyle name="Comma [0] 2 8 4 2 2" xfId="13268"/>
    <cellStyle name="Comma [0] 2 8 4 2_Rate Case Accrual Accounts" xfId="31039"/>
    <cellStyle name="Comma [0] 2 8 4 3" xfId="13269"/>
    <cellStyle name="Comma [0] 2 8 4 3 2" xfId="43807"/>
    <cellStyle name="Comma [0] 2 8 4 4" xfId="43808"/>
    <cellStyle name="Comma [0] 2 8 4_Rate Case Accrual Accounts" xfId="31040"/>
    <cellStyle name="Comma [0] 2 8 5" xfId="13270"/>
    <cellStyle name="Comma [0] 2 8 5 2" xfId="13271"/>
    <cellStyle name="Comma [0] 2 8 5 2 2" xfId="43809"/>
    <cellStyle name="Comma [0] 2 8 5 3" xfId="13272"/>
    <cellStyle name="Comma [0] 2 8 5_Rate Case Accrual Accounts" xfId="31041"/>
    <cellStyle name="Comma [0] 2 8 6" xfId="13273"/>
    <cellStyle name="Comma [0] 2 8 6 2" xfId="43810"/>
    <cellStyle name="Comma [0] 2 8 7" xfId="43811"/>
    <cellStyle name="Comma [0] 2 8_Rate Case Accrual Accounts" xfId="31042"/>
    <cellStyle name="Comma [0] 2 9" xfId="13274"/>
    <cellStyle name="Comma [0] 2 9 2" xfId="13275"/>
    <cellStyle name="Comma [0] 2 9 2 2" xfId="13276"/>
    <cellStyle name="Comma [0] 2 9 2 2 2" xfId="13277"/>
    <cellStyle name="Comma [0] 2 9 2 2 2 2" xfId="13278"/>
    <cellStyle name="Comma [0] 2 9 2 2 2 2 2" xfId="13279"/>
    <cellStyle name="Comma [0] 2 9 2 2 2 2_Rate Case Accrual Accounts" xfId="31043"/>
    <cellStyle name="Comma [0] 2 9 2 2 2 3" xfId="13280"/>
    <cellStyle name="Comma [0] 2 9 2 2 2 3 2" xfId="43812"/>
    <cellStyle name="Comma [0] 2 9 2 2 2 4" xfId="43813"/>
    <cellStyle name="Comma [0] 2 9 2 2 2_Rate Case Accrual Accounts" xfId="31044"/>
    <cellStyle name="Comma [0] 2 9 2 2 3" xfId="13281"/>
    <cellStyle name="Comma [0] 2 9 2 2 3 2" xfId="13282"/>
    <cellStyle name="Comma [0] 2 9 2 2 3_Rate Case Accrual Accounts" xfId="31045"/>
    <cellStyle name="Comma [0] 2 9 2 2 4" xfId="13283"/>
    <cellStyle name="Comma [0] 2 9 2 2 4 2" xfId="43814"/>
    <cellStyle name="Comma [0] 2 9 2 2 5" xfId="43815"/>
    <cellStyle name="Comma [0] 2 9 2 2_Rate Case Accrual Accounts" xfId="31046"/>
    <cellStyle name="Comma [0] 2 9 2 3" xfId="13284"/>
    <cellStyle name="Comma [0] 2 9 2 3 2" xfId="13285"/>
    <cellStyle name="Comma [0] 2 9 2 3 2 2" xfId="13286"/>
    <cellStyle name="Comma [0] 2 9 2 3 2_Rate Case Accrual Accounts" xfId="31047"/>
    <cellStyle name="Comma [0] 2 9 2 3 3" xfId="13287"/>
    <cellStyle name="Comma [0] 2 9 2 3 3 2" xfId="43816"/>
    <cellStyle name="Comma [0] 2 9 2 3 4" xfId="43817"/>
    <cellStyle name="Comma [0] 2 9 2 3_Rate Case Accrual Accounts" xfId="31048"/>
    <cellStyle name="Comma [0] 2 9 2 4" xfId="13288"/>
    <cellStyle name="Comma [0] 2 9 2 4 2" xfId="13289"/>
    <cellStyle name="Comma [0] 2 9 2 4 2 2" xfId="43818"/>
    <cellStyle name="Comma [0] 2 9 2 4 3" xfId="13290"/>
    <cellStyle name="Comma [0] 2 9 2 4_Rate Case Accrual Accounts" xfId="31049"/>
    <cellStyle name="Comma [0] 2 9 2 5" xfId="13291"/>
    <cellStyle name="Comma [0] 2 9 2 5 2" xfId="43819"/>
    <cellStyle name="Comma [0] 2 9 2 6" xfId="43820"/>
    <cellStyle name="Comma [0] 2 9 2_Rate Case Accrual Accounts" xfId="31050"/>
    <cellStyle name="Comma [0] 2 9 3" xfId="13292"/>
    <cellStyle name="Comma [0] 2 9 3 2" xfId="13293"/>
    <cellStyle name="Comma [0] 2 9 3 2 2" xfId="13294"/>
    <cellStyle name="Comma [0] 2 9 3 2 2 2" xfId="13295"/>
    <cellStyle name="Comma [0] 2 9 3 2 2_Rate Case Accrual Accounts" xfId="31051"/>
    <cellStyle name="Comma [0] 2 9 3 2 3" xfId="13296"/>
    <cellStyle name="Comma [0] 2 9 3 2 3 2" xfId="43821"/>
    <cellStyle name="Comma [0] 2 9 3 2 4" xfId="43822"/>
    <cellStyle name="Comma [0] 2 9 3 2_Rate Case Accrual Accounts" xfId="31052"/>
    <cellStyle name="Comma [0] 2 9 3 3" xfId="13297"/>
    <cellStyle name="Comma [0] 2 9 3 3 2" xfId="13298"/>
    <cellStyle name="Comma [0] 2 9 3 3_Rate Case Accrual Accounts" xfId="31053"/>
    <cellStyle name="Comma [0] 2 9 3 4" xfId="13299"/>
    <cellStyle name="Comma [0] 2 9 3 4 2" xfId="43823"/>
    <cellStyle name="Comma [0] 2 9 3 5" xfId="43824"/>
    <cellStyle name="Comma [0] 2 9 3_Rate Case Accrual Accounts" xfId="31054"/>
    <cellStyle name="Comma [0] 2 9 4" xfId="13300"/>
    <cellStyle name="Comma [0] 2 9 4 2" xfId="13301"/>
    <cellStyle name="Comma [0] 2 9 4 2 2" xfId="13302"/>
    <cellStyle name="Comma [0] 2 9 4 2_Rate Case Accrual Accounts" xfId="31055"/>
    <cellStyle name="Comma [0] 2 9 4 3" xfId="13303"/>
    <cellStyle name="Comma [0] 2 9 4 3 2" xfId="43825"/>
    <cellStyle name="Comma [0] 2 9 4 4" xfId="43826"/>
    <cellStyle name="Comma [0] 2 9 4_Rate Case Accrual Accounts" xfId="31056"/>
    <cellStyle name="Comma [0] 2 9 5" xfId="13304"/>
    <cellStyle name="Comma [0] 2 9 5 2" xfId="13305"/>
    <cellStyle name="Comma [0] 2 9 5 2 2" xfId="43827"/>
    <cellStyle name="Comma [0] 2 9 5 3" xfId="13306"/>
    <cellStyle name="Comma [0] 2 9 5_Rate Case Accrual Accounts" xfId="31057"/>
    <cellStyle name="Comma [0] 2 9 6" xfId="13307"/>
    <cellStyle name="Comma [0] 2 9 6 2" xfId="43828"/>
    <cellStyle name="Comma [0] 2 9 7" xfId="43829"/>
    <cellStyle name="Comma [0] 2 9_Rate Case Accrual Accounts" xfId="31058"/>
    <cellStyle name="Comma [0] 2_Rate Case Accrual Accounts" xfId="31059"/>
    <cellStyle name="Comma [0] 20" xfId="13308"/>
    <cellStyle name="Comma [0] 20 2" xfId="43830"/>
    <cellStyle name="Comma [0] 21" xfId="13309"/>
    <cellStyle name="Comma [0] 21 2" xfId="43831"/>
    <cellStyle name="Comma [0] 22" xfId="13310"/>
    <cellStyle name="Comma [0] 22 2" xfId="13311"/>
    <cellStyle name="Comma [0] 22 2 2" xfId="43832"/>
    <cellStyle name="Comma [0] 22 3" xfId="43833"/>
    <cellStyle name="Comma [0] 22_Rate Case Accrual Accounts" xfId="31060"/>
    <cellStyle name="Comma [0] 23" xfId="13312"/>
    <cellStyle name="Comma [0] 23 2" xfId="43834"/>
    <cellStyle name="Comma [0] 24" xfId="13313"/>
    <cellStyle name="Comma [0] 24 2" xfId="13314"/>
    <cellStyle name="Comma [0] 24 2 2" xfId="43835"/>
    <cellStyle name="Comma [0] 24 3" xfId="43836"/>
    <cellStyle name="Comma [0] 24_Rate Case Accrual Accounts" xfId="31061"/>
    <cellStyle name="Comma [0] 25" xfId="68"/>
    <cellStyle name="Comma [0] 3" xfId="71"/>
    <cellStyle name="Comma [0] 3 2" xfId="72"/>
    <cellStyle name="Comma [0] 3 2 2" xfId="604"/>
    <cellStyle name="Comma [0] 3 2 2 2" xfId="13315"/>
    <cellStyle name="Comma [0] 3 2 2 2 2" xfId="13316"/>
    <cellStyle name="Comma [0] 3 2 2 2 2 2" xfId="43837"/>
    <cellStyle name="Comma [0] 3 2 2 2 3" xfId="13317"/>
    <cellStyle name="Comma [0] 3 2 2 2_Rate Case Accrual Accounts" xfId="31062"/>
    <cellStyle name="Comma [0] 3 2 2 3" xfId="13318"/>
    <cellStyle name="Comma [0] 3 2 2 3 2" xfId="43838"/>
    <cellStyle name="Comma [0] 3 2 2 4" xfId="13319"/>
    <cellStyle name="Comma [0] 3 2 2 4 2" xfId="43839"/>
    <cellStyle name="Comma [0] 3 2 2 5" xfId="43840"/>
    <cellStyle name="Comma [0] 3 2 2_Rate Case Accrual Accounts" xfId="31063"/>
    <cellStyle name="Comma [0] 3 2 3" xfId="13320"/>
    <cellStyle name="Comma [0] 3 2 3 2" xfId="13321"/>
    <cellStyle name="Comma [0] 3 2 3 2 2" xfId="13322"/>
    <cellStyle name="Comma [0] 3 2 3 2 2 2" xfId="43841"/>
    <cellStyle name="Comma [0] 3 2 3 2 3" xfId="43842"/>
    <cellStyle name="Comma [0] 3 2 3 2_Rate Case Accrual Accounts" xfId="31064"/>
    <cellStyle name="Comma [0] 3 2 3 3" xfId="13323"/>
    <cellStyle name="Comma [0] 3 2 3 3 2" xfId="43843"/>
    <cellStyle name="Comma [0] 3 2 3 4" xfId="13324"/>
    <cellStyle name="Comma [0] 3 2 3_Rate Case Accrual Accounts" xfId="31065"/>
    <cellStyle name="Comma [0] 3 2 4" xfId="13325"/>
    <cellStyle name="Comma [0] 3 2 4 2" xfId="13326"/>
    <cellStyle name="Comma [0] 3 2 4 2 2" xfId="43844"/>
    <cellStyle name="Comma [0] 3 2 4 3" xfId="43845"/>
    <cellStyle name="Comma [0] 3 2 4_Rate Case Accrual Accounts" xfId="31066"/>
    <cellStyle name="Comma [0] 3 2 5" xfId="13327"/>
    <cellStyle name="Comma [0] 3 2 5 2" xfId="43846"/>
    <cellStyle name="Comma [0] 3 2 6" xfId="13328"/>
    <cellStyle name="Comma [0] 3 2 7" xfId="43847"/>
    <cellStyle name="Comma [0] 3 2_Rate Case Accrual Accounts" xfId="31067"/>
    <cellStyle name="Comma [0] 3 3" xfId="603"/>
    <cellStyle name="Comma [0] 3 3 2" xfId="13329"/>
    <cellStyle name="Comma [0] 3 3 2 2" xfId="13330"/>
    <cellStyle name="Comma [0] 3 3 2 2 2" xfId="13331"/>
    <cellStyle name="Comma [0] 3 3 2 2_Rate Case Accrual Accounts" xfId="31068"/>
    <cellStyle name="Comma [0] 3 3 2 3" xfId="13332"/>
    <cellStyle name="Comma [0] 3 3 2 3 2" xfId="43848"/>
    <cellStyle name="Comma [0] 3 3 2 4" xfId="43849"/>
    <cellStyle name="Comma [0] 3 3 2_Rate Case Accrual Accounts" xfId="31069"/>
    <cellStyle name="Comma [0] 3 3 3" xfId="13333"/>
    <cellStyle name="Comma [0] 3 3 3 2" xfId="13334"/>
    <cellStyle name="Comma [0] 3 3 3 2 2" xfId="43850"/>
    <cellStyle name="Comma [0] 3 3 3 3" xfId="13335"/>
    <cellStyle name="Comma [0] 3 3 3_Rate Case Accrual Accounts" xfId="31070"/>
    <cellStyle name="Comma [0] 3 3 4" xfId="13336"/>
    <cellStyle name="Comma [0] 3 3 4 2" xfId="43851"/>
    <cellStyle name="Comma [0] 3 3 5" xfId="13337"/>
    <cellStyle name="Comma [0] 3 3 5 2" xfId="43852"/>
    <cellStyle name="Comma [0] 3 3_Rate Case Accrual Accounts" xfId="31071"/>
    <cellStyle name="Comma [0] 3 4" xfId="13338"/>
    <cellStyle name="Comma [0] 3 4 2" xfId="13339"/>
    <cellStyle name="Comma [0] 3 4 2 2" xfId="13340"/>
    <cellStyle name="Comma [0] 3 4 2_Rate Case Accrual Accounts" xfId="31072"/>
    <cellStyle name="Comma [0] 3 4 3" xfId="13341"/>
    <cellStyle name="Comma [0] 3 4 3 2" xfId="13342"/>
    <cellStyle name="Comma [0] 3 4 3 2 2" xfId="43853"/>
    <cellStyle name="Comma [0] 3 4 3 3" xfId="43854"/>
    <cellStyle name="Comma [0] 3 4 3_Rate Case Accrual Accounts" xfId="31073"/>
    <cellStyle name="Comma [0] 3 4 4" xfId="13343"/>
    <cellStyle name="Comma [0] 3 4 4 2" xfId="43855"/>
    <cellStyle name="Comma [0] 3 4 5" xfId="43856"/>
    <cellStyle name="Comma [0] 3 4_Rate Case Accrual Accounts" xfId="31074"/>
    <cellStyle name="Comma [0] 3 5" xfId="13344"/>
    <cellStyle name="Comma [0] 3 5 2" xfId="13345"/>
    <cellStyle name="Comma [0] 3 5 2 2" xfId="43857"/>
    <cellStyle name="Comma [0] 3 5 3" xfId="13346"/>
    <cellStyle name="Comma [0] 3 5_Rate Case Accrual Accounts" xfId="31075"/>
    <cellStyle name="Comma [0] 3 6" xfId="13347"/>
    <cellStyle name="Comma [0] 3 6 2" xfId="43858"/>
    <cellStyle name="Comma [0] 3 7" xfId="13348"/>
    <cellStyle name="Comma [0] 3 7 2" xfId="43859"/>
    <cellStyle name="Comma [0] 3 8" xfId="13349"/>
    <cellStyle name="Comma [0] 3 9" xfId="43860"/>
    <cellStyle name="Comma [0] 3_Rate Case Accrual Accounts" xfId="31076"/>
    <cellStyle name="Comma [0] 4" xfId="73"/>
    <cellStyle name="Comma [0] 4 2" xfId="605"/>
    <cellStyle name="Comma [0] 4 2 2" xfId="13350"/>
    <cellStyle name="Comma [0] 4 2 2 2" xfId="13351"/>
    <cellStyle name="Comma [0] 4 2 2 2 2" xfId="13352"/>
    <cellStyle name="Comma [0] 4 2 2 2 2 2" xfId="43861"/>
    <cellStyle name="Comma [0] 4 2 2 2 3" xfId="13353"/>
    <cellStyle name="Comma [0] 4 2 2 2_Rate Case Accrual Accounts" xfId="31077"/>
    <cellStyle name="Comma [0] 4 2 2 3" xfId="13354"/>
    <cellStyle name="Comma [0] 4 2 2 3 2" xfId="43862"/>
    <cellStyle name="Comma [0] 4 2 2 4" xfId="43863"/>
    <cellStyle name="Comma [0] 4 2 2_Rate Case Accrual Accounts" xfId="31078"/>
    <cellStyle name="Comma [0] 4 2 3" xfId="13355"/>
    <cellStyle name="Comma [0] 4 2 3 2" xfId="13356"/>
    <cellStyle name="Comma [0] 4 2 3 2 2" xfId="43864"/>
    <cellStyle name="Comma [0] 4 2 3 3" xfId="13357"/>
    <cellStyle name="Comma [0] 4 2 3_Rate Case Accrual Accounts" xfId="31079"/>
    <cellStyle name="Comma [0] 4 2 4" xfId="13358"/>
    <cellStyle name="Comma [0] 4 2 4 2" xfId="43865"/>
    <cellStyle name="Comma [0] 4 2_Rate Case Accrual Accounts" xfId="31080"/>
    <cellStyle name="Comma [0] 4 3" xfId="13359"/>
    <cellStyle name="Comma [0] 4 3 2" xfId="13360"/>
    <cellStyle name="Comma [0] 4 3 2 2" xfId="13361"/>
    <cellStyle name="Comma [0] 4 3 2 2 2" xfId="13362"/>
    <cellStyle name="Comma [0] 4 3 2 2_Rate Case Accrual Accounts" xfId="31081"/>
    <cellStyle name="Comma [0] 4 3 2 3" xfId="13363"/>
    <cellStyle name="Comma [0] 4 3 2 3 2" xfId="43866"/>
    <cellStyle name="Comma [0] 4 3 2 4" xfId="43867"/>
    <cellStyle name="Comma [0] 4 3 2_Rate Case Accrual Accounts" xfId="31082"/>
    <cellStyle name="Comma [0] 4 3 3" xfId="13364"/>
    <cellStyle name="Comma [0] 4 3 3 2" xfId="13365"/>
    <cellStyle name="Comma [0] 4 3 3 2 2" xfId="43868"/>
    <cellStyle name="Comma [0] 4 3 3 3" xfId="13366"/>
    <cellStyle name="Comma [0] 4 3 3_Rate Case Accrual Accounts" xfId="31083"/>
    <cellStyle name="Comma [0] 4 3 4" xfId="13367"/>
    <cellStyle name="Comma [0] 4 3 4 2" xfId="43869"/>
    <cellStyle name="Comma [0] 4 3 5" xfId="43870"/>
    <cellStyle name="Comma [0] 4 3_Rate Case Accrual Accounts" xfId="31084"/>
    <cellStyle name="Comma [0] 4 4" xfId="13368"/>
    <cellStyle name="Comma [0] 4 4 2" xfId="13369"/>
    <cellStyle name="Comma [0] 4 4 2 2" xfId="43871"/>
    <cellStyle name="Comma [0] 4 4 3" xfId="13370"/>
    <cellStyle name="Comma [0] 4 4_Rate Case Accrual Accounts" xfId="31085"/>
    <cellStyle name="Comma [0] 4 5" xfId="13371"/>
    <cellStyle name="Comma [0] 4 5 2" xfId="43872"/>
    <cellStyle name="Comma [0] 4 6" xfId="13372"/>
    <cellStyle name="Comma [0] 4_Rate Case Accrual Accounts" xfId="31086"/>
    <cellStyle name="Comma [0] 5" xfId="312"/>
    <cellStyle name="Comma [0] 5 2" xfId="13373"/>
    <cellStyle name="Comma [0] 5 2 2" xfId="13374"/>
    <cellStyle name="Comma [0] 5 2 2 2" xfId="13375"/>
    <cellStyle name="Comma [0] 5 2 2 2 2" xfId="13376"/>
    <cellStyle name="Comma [0] 5 2 2 2 2 2" xfId="43873"/>
    <cellStyle name="Comma [0] 5 2 2 2 3" xfId="13377"/>
    <cellStyle name="Comma [0] 5 2 2 2_Rate Case Accrual Accounts" xfId="31087"/>
    <cellStyle name="Comma [0] 5 2 2 3" xfId="13378"/>
    <cellStyle name="Comma [0] 5 2 2 3 2" xfId="43874"/>
    <cellStyle name="Comma [0] 5 2 2 4" xfId="43875"/>
    <cellStyle name="Comma [0] 5 2 2_Rate Case Accrual Accounts" xfId="31088"/>
    <cellStyle name="Comma [0] 5 2 3" xfId="13379"/>
    <cellStyle name="Comma [0] 5 2 3 2" xfId="13380"/>
    <cellStyle name="Comma [0] 5 2 3 2 2" xfId="43876"/>
    <cellStyle name="Comma [0] 5 2 3 3" xfId="13381"/>
    <cellStyle name="Comma [0] 5 2 3_Rate Case Accrual Accounts" xfId="31089"/>
    <cellStyle name="Comma [0] 5 2 4" xfId="13382"/>
    <cellStyle name="Comma [0] 5 2 4 2" xfId="43877"/>
    <cellStyle name="Comma [0] 5 2 5" xfId="43878"/>
    <cellStyle name="Comma [0] 5 2_Rate Case Accrual Accounts" xfId="31090"/>
    <cellStyle name="Comma [0] 5 3" xfId="13383"/>
    <cellStyle name="Comma [0] 5 3 2" xfId="13384"/>
    <cellStyle name="Comma [0] 5 3 2 2" xfId="13385"/>
    <cellStyle name="Comma [0] 5 3 2 2 2" xfId="13386"/>
    <cellStyle name="Comma [0] 5 3 2 2_Rate Case Accrual Accounts" xfId="31091"/>
    <cellStyle name="Comma [0] 5 3 2 3" xfId="13387"/>
    <cellStyle name="Comma [0] 5 3 2 3 2" xfId="43879"/>
    <cellStyle name="Comma [0] 5 3 2 4" xfId="43880"/>
    <cellStyle name="Comma [0] 5 3 2_Rate Case Accrual Accounts" xfId="31092"/>
    <cellStyle name="Comma [0] 5 3 3" xfId="13388"/>
    <cellStyle name="Comma [0] 5 3 3 2" xfId="13389"/>
    <cellStyle name="Comma [0] 5 3 3 2 2" xfId="43881"/>
    <cellStyle name="Comma [0] 5 3 3 3" xfId="13390"/>
    <cellStyle name="Comma [0] 5 3 3_Rate Case Accrual Accounts" xfId="31093"/>
    <cellStyle name="Comma [0] 5 3 4" xfId="13391"/>
    <cellStyle name="Comma [0] 5 3 4 2" xfId="43882"/>
    <cellStyle name="Comma [0] 5 3 5" xfId="43883"/>
    <cellStyle name="Comma [0] 5 3_Rate Case Accrual Accounts" xfId="31094"/>
    <cellStyle name="Comma [0] 5 4" xfId="13392"/>
    <cellStyle name="Comma [0] 5 4 2" xfId="13393"/>
    <cellStyle name="Comma [0] 5 4 2 2" xfId="43884"/>
    <cellStyle name="Comma [0] 5 4 3" xfId="13394"/>
    <cellStyle name="Comma [0] 5 4_Rate Case Accrual Accounts" xfId="31095"/>
    <cellStyle name="Comma [0] 5 5" xfId="13395"/>
    <cellStyle name="Comma [0] 5 5 2" xfId="43885"/>
    <cellStyle name="Comma [0] 5 6" xfId="13396"/>
    <cellStyle name="Comma [0] 5_Rate Case Accrual Accounts" xfId="31096"/>
    <cellStyle name="Comma [0] 6" xfId="13397"/>
    <cellStyle name="Comma [0] 6 2" xfId="13398"/>
    <cellStyle name="Comma [0] 6 2 2" xfId="13399"/>
    <cellStyle name="Comma [0] 6 2 2 2" xfId="13400"/>
    <cellStyle name="Comma [0] 6 2 2 2 2" xfId="13401"/>
    <cellStyle name="Comma [0] 6 2 2 2 2 2" xfId="43886"/>
    <cellStyle name="Comma [0] 6 2 2 2 3" xfId="13402"/>
    <cellStyle name="Comma [0] 6 2 2 2_Rate Case Accrual Accounts" xfId="31097"/>
    <cellStyle name="Comma [0] 6 2 2 3" xfId="13403"/>
    <cellStyle name="Comma [0] 6 2 2 3 2" xfId="43887"/>
    <cellStyle name="Comma [0] 6 2 2 4" xfId="43888"/>
    <cellStyle name="Comma [0] 6 2 2_Rate Case Accrual Accounts" xfId="31098"/>
    <cellStyle name="Comma [0] 6 2 3" xfId="13404"/>
    <cellStyle name="Comma [0] 6 2 3 2" xfId="13405"/>
    <cellStyle name="Comma [0] 6 2 3 2 2" xfId="43889"/>
    <cellStyle name="Comma [0] 6 2 3 3" xfId="13406"/>
    <cellStyle name="Comma [0] 6 2 3_Rate Case Accrual Accounts" xfId="31099"/>
    <cellStyle name="Comma [0] 6 2 4" xfId="13407"/>
    <cellStyle name="Comma [0] 6 2 4 2" xfId="43890"/>
    <cellStyle name="Comma [0] 6 2 5" xfId="43891"/>
    <cellStyle name="Comma [0] 6 2_Rate Case Accrual Accounts" xfId="31100"/>
    <cellStyle name="Comma [0] 6 3" xfId="13408"/>
    <cellStyle name="Comma [0] 6 3 2" xfId="13409"/>
    <cellStyle name="Comma [0] 6 3 2 2" xfId="13410"/>
    <cellStyle name="Comma [0] 6 3 2 2 2" xfId="13411"/>
    <cellStyle name="Comma [0] 6 3 2 2_Rate Case Accrual Accounts" xfId="31101"/>
    <cellStyle name="Comma [0] 6 3 2 3" xfId="13412"/>
    <cellStyle name="Comma [0] 6 3 2 3 2" xfId="43892"/>
    <cellStyle name="Comma [0] 6 3 2 4" xfId="43893"/>
    <cellStyle name="Comma [0] 6 3 2_Rate Case Accrual Accounts" xfId="31102"/>
    <cellStyle name="Comma [0] 6 3 3" xfId="13413"/>
    <cellStyle name="Comma [0] 6 3 3 2" xfId="13414"/>
    <cellStyle name="Comma [0] 6 3 3 2 2" xfId="43894"/>
    <cellStyle name="Comma [0] 6 3 3 3" xfId="13415"/>
    <cellStyle name="Comma [0] 6 3 3_Rate Case Accrual Accounts" xfId="31103"/>
    <cellStyle name="Comma [0] 6 3 4" xfId="13416"/>
    <cellStyle name="Comma [0] 6 3 4 2" xfId="43895"/>
    <cellStyle name="Comma [0] 6 3 5" xfId="43896"/>
    <cellStyle name="Comma [0] 6 3_Rate Case Accrual Accounts" xfId="31104"/>
    <cellStyle name="Comma [0] 6 4" xfId="13417"/>
    <cellStyle name="Comma [0] 6 4 2" xfId="13418"/>
    <cellStyle name="Comma [0] 6 4 2 2" xfId="43897"/>
    <cellStyle name="Comma [0] 6 4 3" xfId="13419"/>
    <cellStyle name="Comma [0] 6 4_Rate Case Accrual Accounts" xfId="31105"/>
    <cellStyle name="Comma [0] 6 5" xfId="13420"/>
    <cellStyle name="Comma [0] 6 5 2" xfId="43898"/>
    <cellStyle name="Comma [0] 6_Rate Case Accrual Accounts" xfId="31106"/>
    <cellStyle name="Comma [0] 7" xfId="13421"/>
    <cellStyle name="Comma [0] 7 2" xfId="13422"/>
    <cellStyle name="Comma [0] 7 2 2" xfId="13423"/>
    <cellStyle name="Comma [0] 7 2 2 2" xfId="13424"/>
    <cellStyle name="Comma [0] 7 2 2 2 2" xfId="13425"/>
    <cellStyle name="Comma [0] 7 2 2 2 2 2" xfId="43899"/>
    <cellStyle name="Comma [0] 7 2 2 2 3" xfId="13426"/>
    <cellStyle name="Comma [0] 7 2 2 2_Rate Case Accrual Accounts" xfId="31107"/>
    <cellStyle name="Comma [0] 7 2 2 3" xfId="13427"/>
    <cellStyle name="Comma [0] 7 2 2 3 2" xfId="43900"/>
    <cellStyle name="Comma [0] 7 2 2 4" xfId="43901"/>
    <cellStyle name="Comma [0] 7 2 2_Rate Case Accrual Accounts" xfId="31108"/>
    <cellStyle name="Comma [0] 7 2 3" xfId="13428"/>
    <cellStyle name="Comma [0] 7 2 3 2" xfId="13429"/>
    <cellStyle name="Comma [0] 7 2 3 2 2" xfId="43902"/>
    <cellStyle name="Comma [0] 7 2 3 3" xfId="13430"/>
    <cellStyle name="Comma [0] 7 2 3_Rate Case Accrual Accounts" xfId="31109"/>
    <cellStyle name="Comma [0] 7 2 4" xfId="13431"/>
    <cellStyle name="Comma [0] 7 2 4 2" xfId="43903"/>
    <cellStyle name="Comma [0] 7 2 5" xfId="43904"/>
    <cellStyle name="Comma [0] 7 2_Rate Case Accrual Accounts" xfId="31110"/>
    <cellStyle name="Comma [0] 7 3" xfId="13432"/>
    <cellStyle name="Comma [0] 7 3 2" xfId="13433"/>
    <cellStyle name="Comma [0] 7 3 2 2" xfId="13434"/>
    <cellStyle name="Comma [0] 7 3 2 2 2" xfId="13435"/>
    <cellStyle name="Comma [0] 7 3 2 2_Rate Case Accrual Accounts" xfId="31111"/>
    <cellStyle name="Comma [0] 7 3 2 3" xfId="13436"/>
    <cellStyle name="Comma [0] 7 3 2 3 2" xfId="43905"/>
    <cellStyle name="Comma [0] 7 3 2 4" xfId="43906"/>
    <cellStyle name="Comma [0] 7 3 2_Rate Case Accrual Accounts" xfId="31112"/>
    <cellStyle name="Comma [0] 7 3 3" xfId="13437"/>
    <cellStyle name="Comma [0] 7 3 3 2" xfId="13438"/>
    <cellStyle name="Comma [0] 7 3 3 2 2" xfId="43907"/>
    <cellStyle name="Comma [0] 7 3 3 3" xfId="13439"/>
    <cellStyle name="Comma [0] 7 3 3_Rate Case Accrual Accounts" xfId="31113"/>
    <cellStyle name="Comma [0] 7 3 4" xfId="13440"/>
    <cellStyle name="Comma [0] 7 3 4 2" xfId="43908"/>
    <cellStyle name="Comma [0] 7 3 5" xfId="43909"/>
    <cellStyle name="Comma [0] 7 3_Rate Case Accrual Accounts" xfId="31114"/>
    <cellStyle name="Comma [0] 7 4" xfId="13441"/>
    <cellStyle name="Comma [0] 7 4 2" xfId="13442"/>
    <cellStyle name="Comma [0] 7 4 2 2" xfId="43910"/>
    <cellStyle name="Comma [0] 7 4 3" xfId="13443"/>
    <cellStyle name="Comma [0] 7 4_Rate Case Accrual Accounts" xfId="31115"/>
    <cellStyle name="Comma [0] 7 5" xfId="13444"/>
    <cellStyle name="Comma [0] 7 5 2" xfId="43911"/>
    <cellStyle name="Comma [0] 7_Rate Case Accrual Accounts" xfId="31116"/>
    <cellStyle name="Comma [0] 8" xfId="13445"/>
    <cellStyle name="Comma [0] 8 10" xfId="13446"/>
    <cellStyle name="Comma [0] 8 10 2" xfId="43912"/>
    <cellStyle name="Comma [0] 8 11" xfId="43913"/>
    <cellStyle name="Comma [0] 8 2" xfId="13447"/>
    <cellStyle name="Comma [0] 8 2 2" xfId="13448"/>
    <cellStyle name="Comma [0] 8 2 2 2" xfId="13449"/>
    <cellStyle name="Comma [0] 8 2 2 2 2" xfId="13450"/>
    <cellStyle name="Comma [0] 8 2 2 2 2 2" xfId="43914"/>
    <cellStyle name="Comma [0] 8 2 2 2 3" xfId="13451"/>
    <cellStyle name="Comma [0] 8 2 2 2_Rate Case Accrual Accounts" xfId="31117"/>
    <cellStyle name="Comma [0] 8 2 2 3" xfId="13452"/>
    <cellStyle name="Comma [0] 8 2 2 3 2" xfId="43915"/>
    <cellStyle name="Comma [0] 8 2 2 4" xfId="43916"/>
    <cellStyle name="Comma [0] 8 2 2_Rate Case Accrual Accounts" xfId="31118"/>
    <cellStyle name="Comma [0] 8 2 3" xfId="13453"/>
    <cellStyle name="Comma [0] 8 2 3 2" xfId="13454"/>
    <cellStyle name="Comma [0] 8 2 3 2 2" xfId="13455"/>
    <cellStyle name="Comma [0] 8 2 3 2_Rate Case Accrual Accounts" xfId="31119"/>
    <cellStyle name="Comma [0] 8 2 3 3" xfId="13456"/>
    <cellStyle name="Comma [0] 8 2 3 3 2" xfId="43917"/>
    <cellStyle name="Comma [0] 8 2 3 4" xfId="43918"/>
    <cellStyle name="Comma [0] 8 2 3_Rate Case Accrual Accounts" xfId="31120"/>
    <cellStyle name="Comma [0] 8 2 4" xfId="13457"/>
    <cellStyle name="Comma [0] 8 2 4 2" xfId="13458"/>
    <cellStyle name="Comma [0] 8 2 4 2 2" xfId="43919"/>
    <cellStyle name="Comma [0] 8 2 4 3" xfId="13459"/>
    <cellStyle name="Comma [0] 8 2 4_Rate Case Accrual Accounts" xfId="31121"/>
    <cellStyle name="Comma [0] 8 2 5" xfId="13460"/>
    <cellStyle name="Comma [0] 8 2 5 2" xfId="43920"/>
    <cellStyle name="Comma [0] 8 2 6" xfId="43921"/>
    <cellStyle name="Comma [0] 8 2_Rate Case Accrual Accounts" xfId="31122"/>
    <cellStyle name="Comma [0] 8 3" xfId="13461"/>
    <cellStyle name="Comma [0] 8 3 2" xfId="13462"/>
    <cellStyle name="Comma [0] 8 3 2 2" xfId="13463"/>
    <cellStyle name="Comma [0] 8 3 2 2 2" xfId="13464"/>
    <cellStyle name="Comma [0] 8 3 2 2_Rate Case Accrual Accounts" xfId="31123"/>
    <cellStyle name="Comma [0] 8 3 2 3" xfId="13465"/>
    <cellStyle name="Comma [0] 8 3 2 3 2" xfId="43922"/>
    <cellStyle name="Comma [0] 8 3 2 4" xfId="43923"/>
    <cellStyle name="Comma [0] 8 3 2_Rate Case Accrual Accounts" xfId="31124"/>
    <cellStyle name="Comma [0] 8 3 3" xfId="13466"/>
    <cellStyle name="Comma [0] 8 3 3 2" xfId="13467"/>
    <cellStyle name="Comma [0] 8 3 3_Rate Case Accrual Accounts" xfId="31125"/>
    <cellStyle name="Comma [0] 8 3 4" xfId="13468"/>
    <cellStyle name="Comma [0] 8 3 4 2" xfId="43924"/>
    <cellStyle name="Comma [0] 8 3 5" xfId="43925"/>
    <cellStyle name="Comma [0] 8 3_Rate Case Accrual Accounts" xfId="31126"/>
    <cellStyle name="Comma [0] 8 4" xfId="13469"/>
    <cellStyle name="Comma [0] 8 4 2" xfId="13470"/>
    <cellStyle name="Comma [0] 8 4 2 2" xfId="13471"/>
    <cellStyle name="Comma [0] 8 4 2_Rate Case Accrual Accounts" xfId="31127"/>
    <cellStyle name="Comma [0] 8 4 3" xfId="13472"/>
    <cellStyle name="Comma [0] 8 4 3 2" xfId="43926"/>
    <cellStyle name="Comma [0] 8 4 4" xfId="43927"/>
    <cellStyle name="Comma [0] 8 4_Rate Case Accrual Accounts" xfId="31128"/>
    <cellStyle name="Comma [0] 8 5" xfId="13473"/>
    <cellStyle name="Comma [0] 8 5 2" xfId="13474"/>
    <cellStyle name="Comma [0] 8 5 2 2" xfId="13475"/>
    <cellStyle name="Comma [0] 8 5 2 2 2" xfId="13476"/>
    <cellStyle name="Comma [0] 8 5 2 2 2 2" xfId="13477"/>
    <cellStyle name="Comma [0] 8 5 2 2 2_Rate Case Accrual Accounts" xfId="31129"/>
    <cellStyle name="Comma [0] 8 5 2 2 3" xfId="43928"/>
    <cellStyle name="Comma [0] 8 5 2 2_Rate Case Accrual Accounts" xfId="31130"/>
    <cellStyle name="Comma [0] 8 5 2 3" xfId="13478"/>
    <cellStyle name="Comma [0] 8 5 2 3 2" xfId="13479"/>
    <cellStyle name="Comma [0] 8 5 2 3_Rate Case Accrual Accounts" xfId="31131"/>
    <cellStyle name="Comma [0] 8 5 2 4" xfId="43929"/>
    <cellStyle name="Comma [0] 8 5 2_Rate Case Accrual Accounts" xfId="31132"/>
    <cellStyle name="Comma [0] 8 5 3" xfId="13480"/>
    <cellStyle name="Comma [0] 8 5 3 2" xfId="13481"/>
    <cellStyle name="Comma [0] 8 5 3 2 2" xfId="13482"/>
    <cellStyle name="Comma [0] 8 5 3 2_Rate Case Accrual Accounts" xfId="31133"/>
    <cellStyle name="Comma [0] 8 5 3 3" xfId="43930"/>
    <cellStyle name="Comma [0] 8 5 3_Rate Case Accrual Accounts" xfId="31134"/>
    <cellStyle name="Comma [0] 8 5 4" xfId="13483"/>
    <cellStyle name="Comma [0] 8 5 4 2" xfId="13484"/>
    <cellStyle name="Comma [0] 8 5 4_Rate Case Accrual Accounts" xfId="31135"/>
    <cellStyle name="Comma [0] 8 5 5" xfId="13485"/>
    <cellStyle name="Comma [0] 8 5 5 2" xfId="43931"/>
    <cellStyle name="Comma [0] 8 5 6" xfId="43932"/>
    <cellStyle name="Comma [0] 8 5_Rate Case Accrual Accounts" xfId="31136"/>
    <cellStyle name="Comma [0] 8 6" xfId="13486"/>
    <cellStyle name="Comma [0] 8 6 2" xfId="13487"/>
    <cellStyle name="Comma [0] 8 6 2 2" xfId="13488"/>
    <cellStyle name="Comma [0] 8 6 2 2 2" xfId="13489"/>
    <cellStyle name="Comma [0] 8 6 2 2_Rate Case Accrual Accounts" xfId="31137"/>
    <cellStyle name="Comma [0] 8 6 2 3" xfId="43933"/>
    <cellStyle name="Comma [0] 8 6 2_Rate Case Accrual Accounts" xfId="31138"/>
    <cellStyle name="Comma [0] 8 6 3" xfId="13490"/>
    <cellStyle name="Comma [0] 8 6 3 2" xfId="13491"/>
    <cellStyle name="Comma [0] 8 6 3_Rate Case Accrual Accounts" xfId="31139"/>
    <cellStyle name="Comma [0] 8 6 4" xfId="43934"/>
    <cellStyle name="Comma [0] 8 6_Rate Case Accrual Accounts" xfId="31140"/>
    <cellStyle name="Comma [0] 8 7" xfId="13492"/>
    <cellStyle name="Comma [0] 8 7 2" xfId="13493"/>
    <cellStyle name="Comma [0] 8 7 2 2" xfId="13494"/>
    <cellStyle name="Comma [0] 8 7 2_Rate Case Accrual Accounts" xfId="31141"/>
    <cellStyle name="Comma [0] 8 7 3" xfId="43935"/>
    <cellStyle name="Comma [0] 8 7_Rate Case Accrual Accounts" xfId="31142"/>
    <cellStyle name="Comma [0] 8 8" xfId="13495"/>
    <cellStyle name="Comma [0] 8 8 2" xfId="13496"/>
    <cellStyle name="Comma [0] 8 8 2 2" xfId="13497"/>
    <cellStyle name="Comma [0] 8 8 2_Rate Case Accrual Accounts" xfId="31143"/>
    <cellStyle name="Comma [0] 8 8 3" xfId="43936"/>
    <cellStyle name="Comma [0] 8 8_Rate Case Accrual Accounts" xfId="31144"/>
    <cellStyle name="Comma [0] 8 9" xfId="13498"/>
    <cellStyle name="Comma [0] 8 9 2" xfId="13499"/>
    <cellStyle name="Comma [0] 8 9_Rate Case Accrual Accounts" xfId="31145"/>
    <cellStyle name="Comma [0] 8_Rate Case Accrual Accounts" xfId="31146"/>
    <cellStyle name="Comma [0] 9" xfId="13500"/>
    <cellStyle name="Comma [0] 9 2" xfId="13501"/>
    <cellStyle name="Comma [0] 9 2 2" xfId="13502"/>
    <cellStyle name="Comma [0] 9 2 2 2" xfId="13503"/>
    <cellStyle name="Comma [0] 9 2 2 2 2" xfId="13504"/>
    <cellStyle name="Comma [0] 9 2 2 2_Rate Case Accrual Accounts" xfId="31147"/>
    <cellStyle name="Comma [0] 9 2 2 3" xfId="13505"/>
    <cellStyle name="Comma [0] 9 2 2 3 2" xfId="43937"/>
    <cellStyle name="Comma [0] 9 2 2 4" xfId="43938"/>
    <cellStyle name="Comma [0] 9 2 2_Rate Case Accrual Accounts" xfId="31148"/>
    <cellStyle name="Comma [0] 9 2 3" xfId="13506"/>
    <cellStyle name="Comma [0] 9 2 3 2" xfId="13507"/>
    <cellStyle name="Comma [0] 9 2 3_Rate Case Accrual Accounts" xfId="31149"/>
    <cellStyle name="Comma [0] 9 2 4" xfId="13508"/>
    <cellStyle name="Comma [0] 9 2 4 2" xfId="43939"/>
    <cellStyle name="Comma [0] 9 2 5" xfId="43940"/>
    <cellStyle name="Comma [0] 9 2_Rate Case Accrual Accounts" xfId="31150"/>
    <cellStyle name="Comma [0] 9 3" xfId="13509"/>
    <cellStyle name="Comma [0] 9 3 2" xfId="13510"/>
    <cellStyle name="Comma [0] 9 3 2 2" xfId="13511"/>
    <cellStyle name="Comma [0] 9 3 2 2 2" xfId="13512"/>
    <cellStyle name="Comma [0] 9 3 2 2_Rate Case Accrual Accounts" xfId="31151"/>
    <cellStyle name="Comma [0] 9 3 2 3" xfId="13513"/>
    <cellStyle name="Comma [0] 9 3 2 3 2" xfId="43941"/>
    <cellStyle name="Comma [0] 9 3 2 4" xfId="43942"/>
    <cellStyle name="Comma [0] 9 3 2_Rate Case Accrual Accounts" xfId="31152"/>
    <cellStyle name="Comma [0] 9 3 3" xfId="13514"/>
    <cellStyle name="Comma [0] 9 3 3 2" xfId="13515"/>
    <cellStyle name="Comma [0] 9 3 3_Rate Case Accrual Accounts" xfId="31153"/>
    <cellStyle name="Comma [0] 9 3 4" xfId="13516"/>
    <cellStyle name="Comma [0] 9 3 4 2" xfId="43943"/>
    <cellStyle name="Comma [0] 9 3 5" xfId="43944"/>
    <cellStyle name="Comma [0] 9 3_Rate Case Accrual Accounts" xfId="31154"/>
    <cellStyle name="Comma [0] 9 4" xfId="13517"/>
    <cellStyle name="Comma [0] 9 4 2" xfId="13518"/>
    <cellStyle name="Comma [0] 9 4 2 2" xfId="43945"/>
    <cellStyle name="Comma [0] 9 4 3" xfId="13519"/>
    <cellStyle name="Comma [0] 9 4_Rate Case Accrual Accounts" xfId="31155"/>
    <cellStyle name="Comma [0] 9 5" xfId="13520"/>
    <cellStyle name="Comma [0] 9 5 2" xfId="43946"/>
    <cellStyle name="Comma [0] 9 6" xfId="43947"/>
    <cellStyle name="Comma [0] 9_Rate Case Accrual Accounts" xfId="31156"/>
    <cellStyle name="Comma 10" xfId="74"/>
    <cellStyle name="Comma 10 10" xfId="43948"/>
    <cellStyle name="Comma 10 2" xfId="313"/>
    <cellStyle name="Comma 10 2 2" xfId="13521"/>
    <cellStyle name="Comma 10 2 2 2" xfId="13522"/>
    <cellStyle name="Comma 10 2 2 2 2" xfId="13523"/>
    <cellStyle name="Comma 10 2 2 2_Rate Case Accrual Accounts" xfId="31157"/>
    <cellStyle name="Comma 10 2 2 3" xfId="13524"/>
    <cellStyle name="Comma 10 2 2 3 2" xfId="43949"/>
    <cellStyle name="Comma 10 2 2 4" xfId="13525"/>
    <cellStyle name="Comma 10 2 2 4 2" xfId="43950"/>
    <cellStyle name="Comma 10 2 2 5" xfId="43951"/>
    <cellStyle name="Comma 10 2 2_Rate Case Accrual Accounts" xfId="31158"/>
    <cellStyle name="Comma 10 2 3" xfId="13526"/>
    <cellStyle name="Comma 10 2 3 2" xfId="13527"/>
    <cellStyle name="Comma 10 2 3_Rate Case Accrual Accounts" xfId="31159"/>
    <cellStyle name="Comma 10 2 4" xfId="13528"/>
    <cellStyle name="Comma 10 2 4 2" xfId="43952"/>
    <cellStyle name="Comma 10 2 5" xfId="13529"/>
    <cellStyle name="Comma 10 2 5 2" xfId="43953"/>
    <cellStyle name="Comma 10 2 6" xfId="13530"/>
    <cellStyle name="Comma 10 2 7" xfId="43954"/>
    <cellStyle name="Comma 10 2_Rate Case Accrual Accounts" xfId="31160"/>
    <cellStyle name="Comma 10 3" xfId="606"/>
    <cellStyle name="Comma 10 3 2" xfId="13531"/>
    <cellStyle name="Comma 10 3 2 2" xfId="13532"/>
    <cellStyle name="Comma 10 3 2 2 2" xfId="13533"/>
    <cellStyle name="Comma 10 3 2 2_Rate Case Accrual Accounts" xfId="31161"/>
    <cellStyle name="Comma 10 3 2 3" xfId="13534"/>
    <cellStyle name="Comma 10 3 2 3 2" xfId="43955"/>
    <cellStyle name="Comma 10 3 2 4" xfId="43956"/>
    <cellStyle name="Comma 10 3 2_Rate Case Accrual Accounts" xfId="31162"/>
    <cellStyle name="Comma 10 3 3" xfId="13535"/>
    <cellStyle name="Comma 10 3 3 2" xfId="13536"/>
    <cellStyle name="Comma 10 3 3_Rate Case Accrual Accounts" xfId="31163"/>
    <cellStyle name="Comma 10 3 4" xfId="13537"/>
    <cellStyle name="Comma 10 3 4 2" xfId="43957"/>
    <cellStyle name="Comma 10 3 5" xfId="43958"/>
    <cellStyle name="Comma 10 3_Rate Case Accrual Accounts" xfId="31164"/>
    <cellStyle name="Comma 10 4" xfId="456"/>
    <cellStyle name="Comma 10 4 2" xfId="13538"/>
    <cellStyle name="Comma 10 4 2 2" xfId="13539"/>
    <cellStyle name="Comma 10 4 2 2 2" xfId="13540"/>
    <cellStyle name="Comma 10 4 2 2_Rate Case Accrual Accounts" xfId="31165"/>
    <cellStyle name="Comma 10 4 2 3" xfId="13541"/>
    <cellStyle name="Comma 10 4 2 3 2" xfId="43959"/>
    <cellStyle name="Comma 10 4 2 4" xfId="43960"/>
    <cellStyle name="Comma 10 4 2_Rate Case Accrual Accounts" xfId="31166"/>
    <cellStyle name="Comma 10 4 3" xfId="13542"/>
    <cellStyle name="Comma 10 4 3 2" xfId="13543"/>
    <cellStyle name="Comma 10 4 3_Rate Case Accrual Accounts" xfId="31167"/>
    <cellStyle name="Comma 10 4 4" xfId="13544"/>
    <cellStyle name="Comma 10 4 4 2" xfId="43961"/>
    <cellStyle name="Comma 10 4 5" xfId="43962"/>
    <cellStyle name="Comma 10 4_Rate Case Accrual Accounts" xfId="31168"/>
    <cellStyle name="Comma 10 5" xfId="13545"/>
    <cellStyle name="Comma 10 5 2" xfId="13546"/>
    <cellStyle name="Comma 10 5 2 2" xfId="13547"/>
    <cellStyle name="Comma 10 5 2_Rate Case Accrual Accounts" xfId="31169"/>
    <cellStyle name="Comma 10 5 3" xfId="13548"/>
    <cellStyle name="Comma 10 5 3 2" xfId="43963"/>
    <cellStyle name="Comma 10 5 4" xfId="13549"/>
    <cellStyle name="Comma 10 5 4 2" xfId="43964"/>
    <cellStyle name="Comma 10 5 5" xfId="43965"/>
    <cellStyle name="Comma 10 5_Rate Case Accrual Accounts" xfId="31170"/>
    <cellStyle name="Comma 10 6" xfId="13550"/>
    <cellStyle name="Comma 10 6 2" xfId="13551"/>
    <cellStyle name="Comma 10 6_Rate Case Accrual Accounts" xfId="31171"/>
    <cellStyle name="Comma 10 7" xfId="13552"/>
    <cellStyle name="Comma 10 7 2" xfId="43966"/>
    <cellStyle name="Comma 10 8" xfId="13553"/>
    <cellStyle name="Comma 10 8 2" xfId="43967"/>
    <cellStyle name="Comma 10 9" xfId="13554"/>
    <cellStyle name="Comma 10_Basis Info" xfId="13555"/>
    <cellStyle name="Comma 100" xfId="49217"/>
    <cellStyle name="Comma 101" xfId="49218"/>
    <cellStyle name="Comma 102" xfId="49219"/>
    <cellStyle name="Comma 103" xfId="49220"/>
    <cellStyle name="Comma 104" xfId="49221"/>
    <cellStyle name="Comma 105" xfId="49222"/>
    <cellStyle name="Comma 106" xfId="49223"/>
    <cellStyle name="Comma 107" xfId="49224"/>
    <cellStyle name="Comma 108" xfId="49225"/>
    <cellStyle name="Comma 109" xfId="49250"/>
    <cellStyle name="Comma 11" xfId="75"/>
    <cellStyle name="Comma 11 2" xfId="76"/>
    <cellStyle name="Comma 11 2 2" xfId="607"/>
    <cellStyle name="Comma 11 2 2 2" xfId="13556"/>
    <cellStyle name="Comma 11 2 2 2 2" xfId="13557"/>
    <cellStyle name="Comma 11 2 2 2 2 2" xfId="13558"/>
    <cellStyle name="Comma 11 2 2 2 2_Rate Case Accrual Accounts" xfId="31172"/>
    <cellStyle name="Comma 11 2 2 2 3" xfId="13559"/>
    <cellStyle name="Comma 11 2 2 2 3 2" xfId="43968"/>
    <cellStyle name="Comma 11 2 2 2 4" xfId="43969"/>
    <cellStyle name="Comma 11 2 2 2_Rate Case Accrual Accounts" xfId="31173"/>
    <cellStyle name="Comma 11 2 2 3" xfId="13560"/>
    <cellStyle name="Comma 11 2 2 3 2" xfId="13561"/>
    <cellStyle name="Comma 11 2 2 3_Rate Case Accrual Accounts" xfId="31174"/>
    <cellStyle name="Comma 11 2 2 4" xfId="13562"/>
    <cellStyle name="Comma 11 2 2 4 2" xfId="43970"/>
    <cellStyle name="Comma 11 2 2 5" xfId="43971"/>
    <cellStyle name="Comma 11 2 2_Rate Case Accrual Accounts" xfId="31175"/>
    <cellStyle name="Comma 11 2 3" xfId="13563"/>
    <cellStyle name="Comma 11 2 3 2" xfId="13564"/>
    <cellStyle name="Comma 11 2 3 2 2" xfId="13565"/>
    <cellStyle name="Comma 11 2 3 2_Rate Case Accrual Accounts" xfId="31176"/>
    <cellStyle name="Comma 11 2 3 3" xfId="13566"/>
    <cellStyle name="Comma 11 2 3 3 2" xfId="43972"/>
    <cellStyle name="Comma 11 2 3 4" xfId="43973"/>
    <cellStyle name="Comma 11 2 3_Rate Case Accrual Accounts" xfId="31177"/>
    <cellStyle name="Comma 11 2 4" xfId="13567"/>
    <cellStyle name="Comma 11 2 4 2" xfId="13568"/>
    <cellStyle name="Comma 11 2 4_Rate Case Accrual Accounts" xfId="31178"/>
    <cellStyle name="Comma 11 2 5" xfId="13569"/>
    <cellStyle name="Comma 11 2 5 2" xfId="43974"/>
    <cellStyle name="Comma 11 2 6" xfId="13570"/>
    <cellStyle name="Comma 11 2 6 2" xfId="43975"/>
    <cellStyle name="Comma 11 2 7" xfId="13571"/>
    <cellStyle name="Comma 11 2 8" xfId="43976"/>
    <cellStyle name="Comma 11 2_Rate Case Accrual Accounts" xfId="31179"/>
    <cellStyle name="Comma 11 3" xfId="457"/>
    <cellStyle name="Comma 11 3 2" xfId="13572"/>
    <cellStyle name="Comma 11 3 2 2" xfId="13573"/>
    <cellStyle name="Comma 11 3 2 2 2" xfId="13574"/>
    <cellStyle name="Comma 11 3 2 2_Rate Case Accrual Accounts" xfId="31180"/>
    <cellStyle name="Comma 11 3 2 3" xfId="13575"/>
    <cellStyle name="Comma 11 3 2 3 2" xfId="43977"/>
    <cellStyle name="Comma 11 3 2 4" xfId="43978"/>
    <cellStyle name="Comma 11 3 2_Rate Case Accrual Accounts" xfId="31181"/>
    <cellStyle name="Comma 11 3 3" xfId="13576"/>
    <cellStyle name="Comma 11 3 3 2" xfId="13577"/>
    <cellStyle name="Comma 11 3 3_Rate Case Accrual Accounts" xfId="31182"/>
    <cellStyle name="Comma 11 3 4" xfId="13578"/>
    <cellStyle name="Comma 11 3 4 2" xfId="43979"/>
    <cellStyle name="Comma 11 3_Rate Case Accrual Accounts" xfId="31183"/>
    <cellStyle name="Comma 11 4" xfId="13579"/>
    <cellStyle name="Comma 11 4 2" xfId="13580"/>
    <cellStyle name="Comma 11 4 2 2" xfId="13581"/>
    <cellStyle name="Comma 11 4 2_Rate Case Accrual Accounts" xfId="31184"/>
    <cellStyle name="Comma 11 4 3" xfId="13582"/>
    <cellStyle name="Comma 11 4 3 2" xfId="43980"/>
    <cellStyle name="Comma 11 4 4" xfId="43981"/>
    <cellStyle name="Comma 11 4_Rate Case Accrual Accounts" xfId="31185"/>
    <cellStyle name="Comma 11 5" xfId="13583"/>
    <cellStyle name="Comma 11 5 2" xfId="13584"/>
    <cellStyle name="Comma 11 5 2 2" xfId="43982"/>
    <cellStyle name="Comma 11 5 3" xfId="13585"/>
    <cellStyle name="Comma 11 5_Rate Case Accrual Accounts" xfId="31186"/>
    <cellStyle name="Comma 11 6" xfId="13586"/>
    <cellStyle name="Comma 11 6 2" xfId="43983"/>
    <cellStyle name="Comma 11 7" xfId="13587"/>
    <cellStyle name="Comma 11 7 2" xfId="43984"/>
    <cellStyle name="Comma 11 8" xfId="13588"/>
    <cellStyle name="Comma 11 9" xfId="43985"/>
    <cellStyle name="Comma 11_Basis Info" xfId="13589"/>
    <cellStyle name="Comma 110" xfId="49434"/>
    <cellStyle name="Comma 111" xfId="49465"/>
    <cellStyle name="Comma 112" xfId="49479"/>
    <cellStyle name="Comma 113" xfId="49490"/>
    <cellStyle name="Comma 114" xfId="49555"/>
    <cellStyle name="Comma 12" xfId="77"/>
    <cellStyle name="Comma 12 10" xfId="49335"/>
    <cellStyle name="Comma 12 2" xfId="78"/>
    <cellStyle name="Comma 12 2 2" xfId="608"/>
    <cellStyle name="Comma 12 2 2 2" xfId="13590"/>
    <cellStyle name="Comma 12 2 2 2 2" xfId="13591"/>
    <cellStyle name="Comma 12 2 2 2_Rate Case Accrual Accounts" xfId="31187"/>
    <cellStyle name="Comma 12 2 2 3" xfId="13592"/>
    <cellStyle name="Comma 12 2 2 3 2" xfId="43986"/>
    <cellStyle name="Comma 12 2 2 4" xfId="43987"/>
    <cellStyle name="Comma 12 2 2_Rate Case Accrual Accounts" xfId="31188"/>
    <cellStyle name="Comma 12 2 3" xfId="13593"/>
    <cellStyle name="Comma 12 2 3 2" xfId="13594"/>
    <cellStyle name="Comma 12 2 3_Rate Case Accrual Accounts" xfId="31189"/>
    <cellStyle name="Comma 12 2 4" xfId="13595"/>
    <cellStyle name="Comma 12 2 4 2" xfId="43988"/>
    <cellStyle name="Comma 12 2 5" xfId="13596"/>
    <cellStyle name="Comma 12 2 6" xfId="43989"/>
    <cellStyle name="Comma 12 2_Rate Case Accrual Accounts" xfId="31190"/>
    <cellStyle name="Comma 12 3" xfId="458"/>
    <cellStyle name="Comma 12 3 2" xfId="13597"/>
    <cellStyle name="Comma 12 3 2 2" xfId="13598"/>
    <cellStyle name="Comma 12 3 2_Rate Case Accrual Accounts" xfId="31191"/>
    <cellStyle name="Comma 12 3 3" xfId="13599"/>
    <cellStyle name="Comma 12 3 3 2" xfId="43990"/>
    <cellStyle name="Comma 12 3 4" xfId="43991"/>
    <cellStyle name="Comma 12 3_Rate Case Accrual Accounts" xfId="31192"/>
    <cellStyle name="Comma 12 4" xfId="13600"/>
    <cellStyle name="Comma 12 4 2" xfId="13601"/>
    <cellStyle name="Comma 12 4 2 2" xfId="43992"/>
    <cellStyle name="Comma 12 4 3" xfId="13602"/>
    <cellStyle name="Comma 12 4_Rate Case Accrual Accounts" xfId="31193"/>
    <cellStyle name="Comma 12 5" xfId="13603"/>
    <cellStyle name="Comma 12 5 2" xfId="43993"/>
    <cellStyle name="Comma 12 6" xfId="13604"/>
    <cellStyle name="Comma 12 6 2" xfId="43994"/>
    <cellStyle name="Comma 12 7" xfId="13605"/>
    <cellStyle name="Comma 12 8" xfId="43995"/>
    <cellStyle name="Comma 12 9" xfId="49322"/>
    <cellStyle name="Comma 12_Rate Case Accrual Accounts" xfId="31194"/>
    <cellStyle name="Comma 13" xfId="79"/>
    <cellStyle name="Comma 13 10" xfId="49501"/>
    <cellStyle name="Comma 13 2" xfId="80"/>
    <cellStyle name="Comma 13 2 2" xfId="609"/>
    <cellStyle name="Comma 13 2 2 2" xfId="13606"/>
    <cellStyle name="Comma 13 2 2 2 2" xfId="13607"/>
    <cellStyle name="Comma 13 2 2 2_Rate Case Accrual Accounts" xfId="31195"/>
    <cellStyle name="Comma 13 2 2 3" xfId="13608"/>
    <cellStyle name="Comma 13 2 2 3 2" xfId="43996"/>
    <cellStyle name="Comma 13 2 2 4" xfId="43997"/>
    <cellStyle name="Comma 13 2 2_Rate Case Accrual Accounts" xfId="31196"/>
    <cellStyle name="Comma 13 2 3" xfId="13609"/>
    <cellStyle name="Comma 13 2 3 2" xfId="13610"/>
    <cellStyle name="Comma 13 2 3_Rate Case Accrual Accounts" xfId="31197"/>
    <cellStyle name="Comma 13 2 4" xfId="13611"/>
    <cellStyle name="Comma 13 2 4 2" xfId="43998"/>
    <cellStyle name="Comma 13 2 5" xfId="13612"/>
    <cellStyle name="Comma 13 2 6" xfId="43999"/>
    <cellStyle name="Comma 13 2_Rate Case Accrual Accounts" xfId="31198"/>
    <cellStyle name="Comma 13 3" xfId="540"/>
    <cellStyle name="Comma 13 3 2" xfId="13613"/>
    <cellStyle name="Comma 13 3 2 2" xfId="13614"/>
    <cellStyle name="Comma 13 3 2_Rate Case Accrual Accounts" xfId="31199"/>
    <cellStyle name="Comma 13 3 3" xfId="13615"/>
    <cellStyle name="Comma 13 3 3 2" xfId="44000"/>
    <cellStyle name="Comma 13 3 4" xfId="44001"/>
    <cellStyle name="Comma 13 3_Rate Case Accrual Accounts" xfId="31200"/>
    <cellStyle name="Comma 13 4" xfId="13616"/>
    <cellStyle name="Comma 13 4 2" xfId="13617"/>
    <cellStyle name="Comma 13 4 2 2" xfId="44002"/>
    <cellStyle name="Comma 13 4 3" xfId="13618"/>
    <cellStyle name="Comma 13 4_Rate Case Accrual Accounts" xfId="31201"/>
    <cellStyle name="Comma 13 5" xfId="13619"/>
    <cellStyle name="Comma 13 5 2" xfId="44003"/>
    <cellStyle name="Comma 13 6" xfId="13620"/>
    <cellStyle name="Comma 13 6 2" xfId="44004"/>
    <cellStyle name="Comma 13 7" xfId="13621"/>
    <cellStyle name="Comma 13 8" xfId="44005"/>
    <cellStyle name="Comma 13 9" xfId="49492"/>
    <cellStyle name="Comma 13_Rate Case Accrual Accounts" xfId="31202"/>
    <cellStyle name="Comma 14" xfId="81"/>
    <cellStyle name="Comma 14 10" xfId="49226"/>
    <cellStyle name="Comma 14 2" xfId="541"/>
    <cellStyle name="Comma 14 2 2" xfId="13622"/>
    <cellStyle name="Comma 14 2 2 2" xfId="13623"/>
    <cellStyle name="Comma 14 2 2 2 2" xfId="13624"/>
    <cellStyle name="Comma 14 2 2 2_Rate Case Accrual Accounts" xfId="31203"/>
    <cellStyle name="Comma 14 2 2 3" xfId="13625"/>
    <cellStyle name="Comma 14 2 2 3 2" xfId="44006"/>
    <cellStyle name="Comma 14 2 2 4" xfId="44007"/>
    <cellStyle name="Comma 14 2 2_Rate Case Accrual Accounts" xfId="31204"/>
    <cellStyle name="Comma 14 2 3" xfId="13626"/>
    <cellStyle name="Comma 14 2 3 2" xfId="13627"/>
    <cellStyle name="Comma 14 2 3_Rate Case Accrual Accounts" xfId="31205"/>
    <cellStyle name="Comma 14 2 4" xfId="13628"/>
    <cellStyle name="Comma 14 2 4 2" xfId="44008"/>
    <cellStyle name="Comma 14 2_Rate Case Accrual Accounts" xfId="31206"/>
    <cellStyle name="Comma 14 3" xfId="13629"/>
    <cellStyle name="Comma 14 3 2" xfId="13630"/>
    <cellStyle name="Comma 14 3 2 2" xfId="13631"/>
    <cellStyle name="Comma 14 3 2_Rate Case Accrual Accounts" xfId="31207"/>
    <cellStyle name="Comma 14 3 3" xfId="13632"/>
    <cellStyle name="Comma 14 3 3 2" xfId="44009"/>
    <cellStyle name="Comma 14 3 4" xfId="44010"/>
    <cellStyle name="Comma 14 3_Rate Case Accrual Accounts" xfId="31208"/>
    <cellStyle name="Comma 14 4" xfId="13633"/>
    <cellStyle name="Comma 14 4 2" xfId="13634"/>
    <cellStyle name="Comma 14 4 2 2" xfId="44011"/>
    <cellStyle name="Comma 14 4 3" xfId="13635"/>
    <cellStyle name="Comma 14 4_Rate Case Accrual Accounts" xfId="31209"/>
    <cellStyle name="Comma 14 5" xfId="13636"/>
    <cellStyle name="Comma 14 5 2" xfId="44012"/>
    <cellStyle name="Comma 14 6" xfId="13637"/>
    <cellStyle name="Comma 14 6 2" xfId="44013"/>
    <cellStyle name="Comma 14 7" xfId="13638"/>
    <cellStyle name="Comma 14 8" xfId="49227"/>
    <cellStyle name="Comma 14 9" xfId="49228"/>
    <cellStyle name="Comma 14_Rate Case Accrual Accounts" xfId="31210"/>
    <cellStyle name="Comma 15" xfId="314"/>
    <cellStyle name="Comma 15 2" xfId="13639"/>
    <cellStyle name="Comma 15 2 2" xfId="13640"/>
    <cellStyle name="Comma 15 2 2 2" xfId="13641"/>
    <cellStyle name="Comma 15 2 2 2 2" xfId="13642"/>
    <cellStyle name="Comma 15 2 2 2_Rate Case Accrual Accounts" xfId="31211"/>
    <cellStyle name="Comma 15 2 2 3" xfId="13643"/>
    <cellStyle name="Comma 15 2 2 3 2" xfId="44014"/>
    <cellStyle name="Comma 15 2 2 4" xfId="44015"/>
    <cellStyle name="Comma 15 2 2_Rate Case Accrual Accounts" xfId="31212"/>
    <cellStyle name="Comma 15 2 3" xfId="13644"/>
    <cellStyle name="Comma 15 2 3 2" xfId="13645"/>
    <cellStyle name="Comma 15 2 3_Rate Case Accrual Accounts" xfId="31213"/>
    <cellStyle name="Comma 15 2 4" xfId="13646"/>
    <cellStyle name="Comma 15 2 4 2" xfId="44016"/>
    <cellStyle name="Comma 15 2 5" xfId="44017"/>
    <cellStyle name="Comma 15 2_Rate Case Accrual Accounts" xfId="31214"/>
    <cellStyle name="Comma 15 3" xfId="13647"/>
    <cellStyle name="Comma 15 3 2" xfId="13648"/>
    <cellStyle name="Comma 15 3 2 2" xfId="13649"/>
    <cellStyle name="Comma 15 3 2_Rate Case Accrual Accounts" xfId="31215"/>
    <cellStyle name="Comma 15 3 3" xfId="13650"/>
    <cellStyle name="Comma 15 3 3 2" xfId="44018"/>
    <cellStyle name="Comma 15 3 4" xfId="44019"/>
    <cellStyle name="Comma 15 3_Rate Case Accrual Accounts" xfId="31216"/>
    <cellStyle name="Comma 15 4" xfId="13651"/>
    <cellStyle name="Comma 15 4 2" xfId="13652"/>
    <cellStyle name="Comma 15 4 2 2" xfId="44020"/>
    <cellStyle name="Comma 15 4 3" xfId="13653"/>
    <cellStyle name="Comma 15 4_Rate Case Accrual Accounts" xfId="31217"/>
    <cellStyle name="Comma 15 5" xfId="13654"/>
    <cellStyle name="Comma 15 5 2" xfId="44021"/>
    <cellStyle name="Comma 15 6" xfId="13655"/>
    <cellStyle name="Comma 15 6 2" xfId="44022"/>
    <cellStyle name="Comma 15 7" xfId="13656"/>
    <cellStyle name="Comma 15_Rate Case Accrual Accounts" xfId="31218"/>
    <cellStyle name="Comma 16" xfId="315"/>
    <cellStyle name="Comma 16 2" xfId="13657"/>
    <cellStyle name="Comma 16 2 2" xfId="13658"/>
    <cellStyle name="Comma 16 2 2 2" xfId="13659"/>
    <cellStyle name="Comma 16 2 2 2 2" xfId="13660"/>
    <cellStyle name="Comma 16 2 2 2_Rate Case Accrual Accounts" xfId="31219"/>
    <cellStyle name="Comma 16 2 2 3" xfId="13661"/>
    <cellStyle name="Comma 16 2 2 3 2" xfId="44023"/>
    <cellStyle name="Comma 16 2 2 4" xfId="44024"/>
    <cellStyle name="Comma 16 2 2_Rate Case Accrual Accounts" xfId="31220"/>
    <cellStyle name="Comma 16 2 3" xfId="13662"/>
    <cellStyle name="Comma 16 2 3 2" xfId="13663"/>
    <cellStyle name="Comma 16 2 3_Rate Case Accrual Accounts" xfId="31221"/>
    <cellStyle name="Comma 16 2 4" xfId="13664"/>
    <cellStyle name="Comma 16 2 4 2" xfId="44025"/>
    <cellStyle name="Comma 16 2 5" xfId="44026"/>
    <cellStyle name="Comma 16 2_Rate Case Accrual Accounts" xfId="31222"/>
    <cellStyle name="Comma 16 3" xfId="13665"/>
    <cellStyle name="Comma 16 3 2" xfId="13666"/>
    <cellStyle name="Comma 16 3 2 2" xfId="13667"/>
    <cellStyle name="Comma 16 3 2_Rate Case Accrual Accounts" xfId="31223"/>
    <cellStyle name="Comma 16 3 3" xfId="13668"/>
    <cellStyle name="Comma 16 3 3 2" xfId="44027"/>
    <cellStyle name="Comma 16 3 4" xfId="44028"/>
    <cellStyle name="Comma 16 3_Rate Case Accrual Accounts" xfId="31224"/>
    <cellStyle name="Comma 16 4" xfId="13669"/>
    <cellStyle name="Comma 16 4 2" xfId="13670"/>
    <cellStyle name="Comma 16 4 2 2" xfId="44029"/>
    <cellStyle name="Comma 16 4 3" xfId="13671"/>
    <cellStyle name="Comma 16 4_Rate Case Accrual Accounts" xfId="31225"/>
    <cellStyle name="Comma 16 5" xfId="13672"/>
    <cellStyle name="Comma 16 5 2" xfId="44030"/>
    <cellStyle name="Comma 16 6" xfId="13673"/>
    <cellStyle name="Comma 16 6 2" xfId="44031"/>
    <cellStyle name="Comma 16 7" xfId="13674"/>
    <cellStyle name="Comma 16_Rate Case Accrual Accounts" xfId="31226"/>
    <cellStyle name="Comma 17" xfId="316"/>
    <cellStyle name="Comma 17 2" xfId="13675"/>
    <cellStyle name="Comma 17 2 2" xfId="13676"/>
    <cellStyle name="Comma 17 2 2 2" xfId="13677"/>
    <cellStyle name="Comma 17 2 2 2 2" xfId="13678"/>
    <cellStyle name="Comma 17 2 2 2_Rate Case Accrual Accounts" xfId="31227"/>
    <cellStyle name="Comma 17 2 2 3" xfId="13679"/>
    <cellStyle name="Comma 17 2 2 3 2" xfId="44032"/>
    <cellStyle name="Comma 17 2 2 4" xfId="44033"/>
    <cellStyle name="Comma 17 2 2_Rate Case Accrual Accounts" xfId="31228"/>
    <cellStyle name="Comma 17 2 3" xfId="13680"/>
    <cellStyle name="Comma 17 2 3 2" xfId="13681"/>
    <cellStyle name="Comma 17 2 3_Rate Case Accrual Accounts" xfId="31229"/>
    <cellStyle name="Comma 17 2 4" xfId="13682"/>
    <cellStyle name="Comma 17 2 4 2" xfId="44034"/>
    <cellStyle name="Comma 17 2 5" xfId="44035"/>
    <cellStyle name="Comma 17 2_Rate Case Accrual Accounts" xfId="31230"/>
    <cellStyle name="Comma 17 3" xfId="13683"/>
    <cellStyle name="Comma 17 3 2" xfId="13684"/>
    <cellStyle name="Comma 17 3 2 2" xfId="13685"/>
    <cellStyle name="Comma 17 3 2_Rate Case Accrual Accounts" xfId="31231"/>
    <cellStyle name="Comma 17 3 3" xfId="13686"/>
    <cellStyle name="Comma 17 3 3 2" xfId="44036"/>
    <cellStyle name="Comma 17 3 4" xfId="44037"/>
    <cellStyle name="Comma 17 3_Rate Case Accrual Accounts" xfId="31232"/>
    <cellStyle name="Comma 17 4" xfId="13687"/>
    <cellStyle name="Comma 17 4 2" xfId="13688"/>
    <cellStyle name="Comma 17 4 2 2" xfId="44038"/>
    <cellStyle name="Comma 17 4 3" xfId="13689"/>
    <cellStyle name="Comma 17 4_Rate Case Accrual Accounts" xfId="31233"/>
    <cellStyle name="Comma 17 5" xfId="13690"/>
    <cellStyle name="Comma 17 5 2" xfId="44039"/>
    <cellStyle name="Comma 17 6" xfId="13691"/>
    <cellStyle name="Comma 17 6 2" xfId="44040"/>
    <cellStyle name="Comma 17 7" xfId="13692"/>
    <cellStyle name="Comma 17_Rate Case Accrual Accounts" xfId="31234"/>
    <cellStyle name="Comma 18" xfId="317"/>
    <cellStyle name="Comma 18 2" xfId="13693"/>
    <cellStyle name="Comma 18 2 2" xfId="13694"/>
    <cellStyle name="Comma 18 2 2 2" xfId="13695"/>
    <cellStyle name="Comma 18 2 2 2 2" xfId="13696"/>
    <cellStyle name="Comma 18 2 2 2_Rate Case Accrual Accounts" xfId="31235"/>
    <cellStyle name="Comma 18 2 2 3" xfId="13697"/>
    <cellStyle name="Comma 18 2 2 3 2" xfId="44041"/>
    <cellStyle name="Comma 18 2 2 4" xfId="44042"/>
    <cellStyle name="Comma 18 2 2_Rate Case Accrual Accounts" xfId="31236"/>
    <cellStyle name="Comma 18 2 3" xfId="13698"/>
    <cellStyle name="Comma 18 2 3 2" xfId="13699"/>
    <cellStyle name="Comma 18 2 3_Rate Case Accrual Accounts" xfId="31237"/>
    <cellStyle name="Comma 18 2 4" xfId="13700"/>
    <cellStyle name="Comma 18 2 4 2" xfId="44043"/>
    <cellStyle name="Comma 18 2 5" xfId="44044"/>
    <cellStyle name="Comma 18 2_Rate Case Accrual Accounts" xfId="31238"/>
    <cellStyle name="Comma 18 3" xfId="13701"/>
    <cellStyle name="Comma 18 3 2" xfId="13702"/>
    <cellStyle name="Comma 18 3 2 2" xfId="13703"/>
    <cellStyle name="Comma 18 3 2_Rate Case Accrual Accounts" xfId="31239"/>
    <cellStyle name="Comma 18 3 3" xfId="13704"/>
    <cellStyle name="Comma 18 3 3 2" xfId="44045"/>
    <cellStyle name="Comma 18 3 4" xfId="44046"/>
    <cellStyle name="Comma 18 3_Rate Case Accrual Accounts" xfId="31240"/>
    <cellStyle name="Comma 18 4" xfId="13705"/>
    <cellStyle name="Comma 18 4 2" xfId="13706"/>
    <cellStyle name="Comma 18 4 2 2" xfId="44047"/>
    <cellStyle name="Comma 18 4 3" xfId="13707"/>
    <cellStyle name="Comma 18 4_Rate Case Accrual Accounts" xfId="31241"/>
    <cellStyle name="Comma 18 5" xfId="13708"/>
    <cellStyle name="Comma 18 5 2" xfId="44048"/>
    <cellStyle name="Comma 18 6" xfId="13709"/>
    <cellStyle name="Comma 18 6 2" xfId="44049"/>
    <cellStyle name="Comma 18 7" xfId="13710"/>
    <cellStyle name="Comma 18_Rate Case Accrual Accounts" xfId="31242"/>
    <cellStyle name="Comma 19" xfId="318"/>
    <cellStyle name="Comma 19 2" xfId="13711"/>
    <cellStyle name="Comma 19 2 2" xfId="13712"/>
    <cellStyle name="Comma 19 2 2 2" xfId="13713"/>
    <cellStyle name="Comma 19 2 2 2 2" xfId="13714"/>
    <cellStyle name="Comma 19 2 2 2_Rate Case Accrual Accounts" xfId="31243"/>
    <cellStyle name="Comma 19 2 2 3" xfId="13715"/>
    <cellStyle name="Comma 19 2 2 3 2" xfId="44050"/>
    <cellStyle name="Comma 19 2 2 4" xfId="44051"/>
    <cellStyle name="Comma 19 2 2_Rate Case Accrual Accounts" xfId="31244"/>
    <cellStyle name="Comma 19 2 3" xfId="13716"/>
    <cellStyle name="Comma 19 2 3 2" xfId="13717"/>
    <cellStyle name="Comma 19 2 3_Rate Case Accrual Accounts" xfId="31245"/>
    <cellStyle name="Comma 19 2 4" xfId="13718"/>
    <cellStyle name="Comma 19 2 4 2" xfId="44052"/>
    <cellStyle name="Comma 19 2 5" xfId="44053"/>
    <cellStyle name="Comma 19 2_Rate Case Accrual Accounts" xfId="31246"/>
    <cellStyle name="Comma 19 3" xfId="13719"/>
    <cellStyle name="Comma 19 3 2" xfId="13720"/>
    <cellStyle name="Comma 19 3 2 2" xfId="13721"/>
    <cellStyle name="Comma 19 3 2_Rate Case Accrual Accounts" xfId="31247"/>
    <cellStyle name="Comma 19 3 3" xfId="13722"/>
    <cellStyle name="Comma 19 3 3 2" xfId="44054"/>
    <cellStyle name="Comma 19 3 4" xfId="44055"/>
    <cellStyle name="Comma 19 3_Rate Case Accrual Accounts" xfId="31248"/>
    <cellStyle name="Comma 19 4" xfId="13723"/>
    <cellStyle name="Comma 19 4 2" xfId="13724"/>
    <cellStyle name="Comma 19 4 2 2" xfId="44056"/>
    <cellStyle name="Comma 19 4 3" xfId="13725"/>
    <cellStyle name="Comma 19 4_Rate Case Accrual Accounts" xfId="31249"/>
    <cellStyle name="Comma 19 5" xfId="13726"/>
    <cellStyle name="Comma 19 5 2" xfId="44057"/>
    <cellStyle name="Comma 19 6" xfId="13727"/>
    <cellStyle name="Comma 19 6 2" xfId="44058"/>
    <cellStyle name="Comma 19 7" xfId="13728"/>
    <cellStyle name="Comma 19_Rate Case Accrual Accounts" xfId="31250"/>
    <cellStyle name="Comma 2" xfId="82"/>
    <cellStyle name="Comma 2 2" xfId="83"/>
    <cellStyle name="Comma 2 2 2" xfId="610"/>
    <cellStyle name="Comma 2 2 2 2" xfId="13729"/>
    <cellStyle name="Comma 2 2 2 2 2" xfId="13730"/>
    <cellStyle name="Comma 2 2 2 2 2 2" xfId="13731"/>
    <cellStyle name="Comma 2 2 2 2 2 2 2" xfId="13732"/>
    <cellStyle name="Comma 2 2 2 2 2 2_Rate Case Accrual Accounts" xfId="31251"/>
    <cellStyle name="Comma 2 2 2 2 2 3" xfId="13733"/>
    <cellStyle name="Comma 2 2 2 2 2 3 2" xfId="44059"/>
    <cellStyle name="Comma 2 2 2 2 2 4" xfId="44060"/>
    <cellStyle name="Comma 2 2 2 2 2_Rate Case Accrual Accounts" xfId="31252"/>
    <cellStyle name="Comma 2 2 2 2 3" xfId="13734"/>
    <cellStyle name="Comma 2 2 2 2 3 2" xfId="13735"/>
    <cellStyle name="Comma 2 2 2 2 3_Rate Case Accrual Accounts" xfId="31253"/>
    <cellStyle name="Comma 2 2 2 2 4" xfId="13736"/>
    <cellStyle name="Comma 2 2 2 2 4 2" xfId="44061"/>
    <cellStyle name="Comma 2 2 2 2 5" xfId="44062"/>
    <cellStyle name="Comma 2 2 2 2_Rate Case Accrual Accounts" xfId="31254"/>
    <cellStyle name="Comma 2 2 2 3" xfId="13737"/>
    <cellStyle name="Comma 2 2 2 3 2" xfId="13738"/>
    <cellStyle name="Comma 2 2 2 3 2 2" xfId="13739"/>
    <cellStyle name="Comma 2 2 2 3 2_Rate Case Accrual Accounts" xfId="31255"/>
    <cellStyle name="Comma 2 2 2 3 3" xfId="13740"/>
    <cellStyle name="Comma 2 2 2 3 3 2" xfId="44063"/>
    <cellStyle name="Comma 2 2 2 3 4" xfId="44064"/>
    <cellStyle name="Comma 2 2 2 3_Rate Case Accrual Accounts" xfId="31256"/>
    <cellStyle name="Comma 2 2 2 4" xfId="13741"/>
    <cellStyle name="Comma 2 2 2 4 2" xfId="13742"/>
    <cellStyle name="Comma 2 2 2 4 2 2" xfId="44065"/>
    <cellStyle name="Comma 2 2 2 4 3" xfId="13743"/>
    <cellStyle name="Comma 2 2 2 4_Rate Case Accrual Accounts" xfId="31257"/>
    <cellStyle name="Comma 2 2 2 5" xfId="13744"/>
    <cellStyle name="Comma 2 2 2 5 2" xfId="44066"/>
    <cellStyle name="Comma 2 2 2_Rate Case Accrual Accounts" xfId="31258"/>
    <cellStyle name="Comma 2 2 3" xfId="13745"/>
    <cellStyle name="Comma 2 2 3 2" xfId="13746"/>
    <cellStyle name="Comma 2 2 3 2 2" xfId="13747"/>
    <cellStyle name="Comma 2 2 3 2 2 2" xfId="13748"/>
    <cellStyle name="Comma 2 2 3 2 2_Rate Case Accrual Accounts" xfId="31259"/>
    <cellStyle name="Comma 2 2 3 2 3" xfId="13749"/>
    <cellStyle name="Comma 2 2 3 2 3 2" xfId="44067"/>
    <cellStyle name="Comma 2 2 3 2 4" xfId="44068"/>
    <cellStyle name="Comma 2 2 3 2_Rate Case Accrual Accounts" xfId="31260"/>
    <cellStyle name="Comma 2 2 3 3" xfId="13750"/>
    <cellStyle name="Comma 2 2 3 3 2" xfId="13751"/>
    <cellStyle name="Comma 2 2 3 3_Rate Case Accrual Accounts" xfId="31261"/>
    <cellStyle name="Comma 2 2 3 4" xfId="13752"/>
    <cellStyle name="Comma 2 2 3 4 2" xfId="44069"/>
    <cellStyle name="Comma 2 2 3 5" xfId="44070"/>
    <cellStyle name="Comma 2 2 3_Rate Case Accrual Accounts" xfId="31262"/>
    <cellStyle name="Comma 2 2 4" xfId="13753"/>
    <cellStyle name="Comma 2 2 4 2" xfId="13754"/>
    <cellStyle name="Comma 2 2 4 2 2" xfId="13755"/>
    <cellStyle name="Comma 2 2 4 2_Rate Case Accrual Accounts" xfId="31263"/>
    <cellStyle name="Comma 2 2 4 3" xfId="13756"/>
    <cellStyle name="Comma 2 2 4 3 2" xfId="44071"/>
    <cellStyle name="Comma 2 2 4 4" xfId="44072"/>
    <cellStyle name="Comma 2 2 4_Rate Case Accrual Accounts" xfId="31264"/>
    <cellStyle name="Comma 2 2 5" xfId="13757"/>
    <cellStyle name="Comma 2 2 5 2" xfId="13758"/>
    <cellStyle name="Comma 2 2 5 2 2" xfId="44073"/>
    <cellStyle name="Comma 2 2 5 3" xfId="13759"/>
    <cellStyle name="Comma 2 2 5_Rate Case Accrual Accounts" xfId="31265"/>
    <cellStyle name="Comma 2 2 6" xfId="13760"/>
    <cellStyle name="Comma 2 2 6 2" xfId="44074"/>
    <cellStyle name="Comma 2 2 7" xfId="13761"/>
    <cellStyle name="Comma 2 2_Rate Case Accrual Accounts" xfId="31266"/>
    <cellStyle name="Comma 2 3" xfId="459"/>
    <cellStyle name="Comma 2 3 10" xfId="49309"/>
    <cellStyle name="Comma 2 3 2" xfId="13762"/>
    <cellStyle name="Comma 2 3 2 2" xfId="13763"/>
    <cellStyle name="Comma 2 3 2 2 2" xfId="13764"/>
    <cellStyle name="Comma 2 3 2 2 2 2" xfId="13765"/>
    <cellStyle name="Comma 2 3 2 2 2_Rate Case Accrual Accounts" xfId="31267"/>
    <cellStyle name="Comma 2 3 2 2 3" xfId="13766"/>
    <cellStyle name="Comma 2 3 2 2 3 2" xfId="44075"/>
    <cellStyle name="Comma 2 3 2 2 4" xfId="44076"/>
    <cellStyle name="Comma 2 3 2 2_Rate Case Accrual Accounts" xfId="31268"/>
    <cellStyle name="Comma 2 3 2 3" xfId="13767"/>
    <cellStyle name="Comma 2 3 2 3 2" xfId="13768"/>
    <cellStyle name="Comma 2 3 2 3_Rate Case Accrual Accounts" xfId="31269"/>
    <cellStyle name="Comma 2 3 2 4" xfId="13769"/>
    <cellStyle name="Comma 2 3 2 4 2" xfId="44077"/>
    <cellStyle name="Comma 2 3 2 5" xfId="44078"/>
    <cellStyle name="Comma 2 3 2_Rate Case Accrual Accounts" xfId="31270"/>
    <cellStyle name="Comma 2 3 3" xfId="13770"/>
    <cellStyle name="Comma 2 3 3 2" xfId="13771"/>
    <cellStyle name="Comma 2 3 3 2 2" xfId="13772"/>
    <cellStyle name="Comma 2 3 3 2_Rate Case Accrual Accounts" xfId="31271"/>
    <cellStyle name="Comma 2 3 3 3" xfId="13773"/>
    <cellStyle name="Comma 2 3 3 3 2" xfId="44079"/>
    <cellStyle name="Comma 2 3 3 4" xfId="44080"/>
    <cellStyle name="Comma 2 3 3_Rate Case Accrual Accounts" xfId="31272"/>
    <cellStyle name="Comma 2 3 4" xfId="13774"/>
    <cellStyle name="Comma 2 3 4 2" xfId="13775"/>
    <cellStyle name="Comma 2 3 4 2 2" xfId="44081"/>
    <cellStyle name="Comma 2 3 4 3" xfId="13776"/>
    <cellStyle name="Comma 2 3 4_Rate Case Accrual Accounts" xfId="31273"/>
    <cellStyle name="Comma 2 3 5" xfId="13777"/>
    <cellStyle name="Comma 2 3 5 2" xfId="44082"/>
    <cellStyle name="Comma 2 3 6" xfId="49323"/>
    <cellStyle name="Comma 2 3 7" xfId="49333"/>
    <cellStyle name="Comma 2 3 8" xfId="49311"/>
    <cellStyle name="Comma 2 3 9" xfId="49337"/>
    <cellStyle name="Comma 2 3_Rate Case Accrual Accounts" xfId="31274"/>
    <cellStyle name="Comma 2 4" xfId="13778"/>
    <cellStyle name="Comma 2 4 2" xfId="13779"/>
    <cellStyle name="Comma 2 4 2 2" xfId="13780"/>
    <cellStyle name="Comma 2 4 2 2 2" xfId="13781"/>
    <cellStyle name="Comma 2 4 2 2 2 2" xfId="13782"/>
    <cellStyle name="Comma 2 4 2 2 2_Rate Case Accrual Accounts" xfId="31275"/>
    <cellStyle name="Comma 2 4 2 2 3" xfId="13783"/>
    <cellStyle name="Comma 2 4 2 2 3 2" xfId="44083"/>
    <cellStyle name="Comma 2 4 2 2 4" xfId="44084"/>
    <cellStyle name="Comma 2 4 2 2_Rate Case Accrual Accounts" xfId="31276"/>
    <cellStyle name="Comma 2 4 2 3" xfId="13784"/>
    <cellStyle name="Comma 2 4 2 3 2" xfId="13785"/>
    <cellStyle name="Comma 2 4 2 3_Rate Case Accrual Accounts" xfId="31277"/>
    <cellStyle name="Comma 2 4 2 4" xfId="13786"/>
    <cellStyle name="Comma 2 4 2 4 2" xfId="44085"/>
    <cellStyle name="Comma 2 4 2 5" xfId="44086"/>
    <cellStyle name="Comma 2 4 2_Rate Case Accrual Accounts" xfId="31278"/>
    <cellStyle name="Comma 2 4 3" xfId="13787"/>
    <cellStyle name="Comma 2 4 3 2" xfId="13788"/>
    <cellStyle name="Comma 2 4 3 2 2" xfId="13789"/>
    <cellStyle name="Comma 2 4 3 2_Rate Case Accrual Accounts" xfId="31279"/>
    <cellStyle name="Comma 2 4 3 3" xfId="13790"/>
    <cellStyle name="Comma 2 4 3 3 2" xfId="44087"/>
    <cellStyle name="Comma 2 4 3 4" xfId="44088"/>
    <cellStyle name="Comma 2 4 3_Rate Case Accrual Accounts" xfId="31280"/>
    <cellStyle name="Comma 2 4 4" xfId="13791"/>
    <cellStyle name="Comma 2 4 4 2" xfId="13792"/>
    <cellStyle name="Comma 2 4 4_Rate Case Accrual Accounts" xfId="31281"/>
    <cellStyle name="Comma 2 4 5" xfId="13793"/>
    <cellStyle name="Comma 2 4 5 2" xfId="44089"/>
    <cellStyle name="Comma 2 4 6" xfId="44090"/>
    <cellStyle name="Comma 2 4_Rate Case Accrual Accounts" xfId="31282"/>
    <cellStyle name="Comma 2 5" xfId="13794"/>
    <cellStyle name="Comma 2 5 2" xfId="13795"/>
    <cellStyle name="Comma 2 5 2 2" xfId="13796"/>
    <cellStyle name="Comma 2 5 2 2 2" xfId="44091"/>
    <cellStyle name="Comma 2 5 2 3" xfId="44092"/>
    <cellStyle name="Comma 2 5 2_Rate Case Accrual Accounts" xfId="31283"/>
    <cellStyle name="Comma 2 5 3" xfId="13797"/>
    <cellStyle name="Comma 2 5 3 2" xfId="44093"/>
    <cellStyle name="Comma 2 5 4" xfId="13798"/>
    <cellStyle name="Comma 2 5 4 2" xfId="44094"/>
    <cellStyle name="Comma 2 5 5" xfId="13799"/>
    <cellStyle name="Comma 2 5_Rate Case Accrual Accounts" xfId="31284"/>
    <cellStyle name="Comma 2 6" xfId="13800"/>
    <cellStyle name="Comma 2 6 2" xfId="44095"/>
    <cellStyle name="Comma 2 7" xfId="13801"/>
    <cellStyle name="Comma 2_Cap Int Calc for IDR" xfId="13802"/>
    <cellStyle name="Comma 20" xfId="319"/>
    <cellStyle name="Comma 20 2" xfId="13803"/>
    <cellStyle name="Comma 20 2 2" xfId="13804"/>
    <cellStyle name="Comma 20 2 2 2" xfId="13805"/>
    <cellStyle name="Comma 20 2 2 2 2" xfId="13806"/>
    <cellStyle name="Comma 20 2 2 2_Rate Case Accrual Accounts" xfId="31285"/>
    <cellStyle name="Comma 20 2 2 3" xfId="13807"/>
    <cellStyle name="Comma 20 2 2 3 2" xfId="44096"/>
    <cellStyle name="Comma 20 2 2 4" xfId="44097"/>
    <cellStyle name="Comma 20 2 2_Rate Case Accrual Accounts" xfId="31286"/>
    <cellStyle name="Comma 20 2 3" xfId="13808"/>
    <cellStyle name="Comma 20 2 3 2" xfId="13809"/>
    <cellStyle name="Comma 20 2 3_Rate Case Accrual Accounts" xfId="31287"/>
    <cellStyle name="Comma 20 2 4" xfId="13810"/>
    <cellStyle name="Comma 20 2 4 2" xfId="44098"/>
    <cellStyle name="Comma 20 2 5" xfId="44099"/>
    <cellStyle name="Comma 20 2_Rate Case Accrual Accounts" xfId="31288"/>
    <cellStyle name="Comma 20 3" xfId="13811"/>
    <cellStyle name="Comma 20 3 2" xfId="13812"/>
    <cellStyle name="Comma 20 3 2 2" xfId="13813"/>
    <cellStyle name="Comma 20 3 2_Rate Case Accrual Accounts" xfId="31289"/>
    <cellStyle name="Comma 20 3 3" xfId="13814"/>
    <cellStyle name="Comma 20 3 3 2" xfId="44100"/>
    <cellStyle name="Comma 20 3 4" xfId="44101"/>
    <cellStyle name="Comma 20 3_Rate Case Accrual Accounts" xfId="31290"/>
    <cellStyle name="Comma 20 4" xfId="13815"/>
    <cellStyle name="Comma 20 4 2" xfId="13816"/>
    <cellStyle name="Comma 20 4 2 2" xfId="44102"/>
    <cellStyle name="Comma 20 4 3" xfId="13817"/>
    <cellStyle name="Comma 20 4_Rate Case Accrual Accounts" xfId="31291"/>
    <cellStyle name="Comma 20 5" xfId="13818"/>
    <cellStyle name="Comma 20 5 2" xfId="44103"/>
    <cellStyle name="Comma 20 6" xfId="13819"/>
    <cellStyle name="Comma 20 6 2" xfId="44104"/>
    <cellStyle name="Comma 20 7" xfId="13820"/>
    <cellStyle name="Comma 20_Rate Case Accrual Accounts" xfId="31292"/>
    <cellStyle name="Comma 21" xfId="320"/>
    <cellStyle name="Comma 21 2" xfId="13821"/>
    <cellStyle name="Comma 21 2 2" xfId="13822"/>
    <cellStyle name="Comma 21 2 2 2" xfId="13823"/>
    <cellStyle name="Comma 21 2 2 2 2" xfId="13824"/>
    <cellStyle name="Comma 21 2 2 2_Rate Case Accrual Accounts" xfId="31293"/>
    <cellStyle name="Comma 21 2 2 3" xfId="13825"/>
    <cellStyle name="Comma 21 2 2 3 2" xfId="44105"/>
    <cellStyle name="Comma 21 2 2 4" xfId="44106"/>
    <cellStyle name="Comma 21 2 2_Rate Case Accrual Accounts" xfId="31294"/>
    <cellStyle name="Comma 21 2 3" xfId="13826"/>
    <cellStyle name="Comma 21 2 3 2" xfId="13827"/>
    <cellStyle name="Comma 21 2 3_Rate Case Accrual Accounts" xfId="31295"/>
    <cellStyle name="Comma 21 2 4" xfId="13828"/>
    <cellStyle name="Comma 21 2 4 2" xfId="44107"/>
    <cellStyle name="Comma 21 2 5" xfId="44108"/>
    <cellStyle name="Comma 21 2_Rate Case Accrual Accounts" xfId="31296"/>
    <cellStyle name="Comma 21 3" xfId="13829"/>
    <cellStyle name="Comma 21 3 2" xfId="13830"/>
    <cellStyle name="Comma 21 3 2 2" xfId="13831"/>
    <cellStyle name="Comma 21 3 2_Rate Case Accrual Accounts" xfId="31297"/>
    <cellStyle name="Comma 21 3 3" xfId="13832"/>
    <cellStyle name="Comma 21 3 3 2" xfId="44109"/>
    <cellStyle name="Comma 21 3 4" xfId="44110"/>
    <cellStyle name="Comma 21 3_Rate Case Accrual Accounts" xfId="31298"/>
    <cellStyle name="Comma 21 4" xfId="13833"/>
    <cellStyle name="Comma 21 4 2" xfId="13834"/>
    <cellStyle name="Comma 21 4 2 2" xfId="44111"/>
    <cellStyle name="Comma 21 4 3" xfId="13835"/>
    <cellStyle name="Comma 21 4_Rate Case Accrual Accounts" xfId="31299"/>
    <cellStyle name="Comma 21 5" xfId="13836"/>
    <cellStyle name="Comma 21 5 2" xfId="44112"/>
    <cellStyle name="Comma 21 6" xfId="13837"/>
    <cellStyle name="Comma 21 6 2" xfId="44113"/>
    <cellStyle name="Comma 21 7" xfId="13838"/>
    <cellStyle name="Comma 21_Rate Case Accrual Accounts" xfId="31300"/>
    <cellStyle name="Comma 22" xfId="542"/>
    <cellStyle name="Comma 22 2" xfId="13839"/>
    <cellStyle name="Comma 22 2 2" xfId="13840"/>
    <cellStyle name="Comma 22 2 2 2" xfId="13841"/>
    <cellStyle name="Comma 22 2 2 2 2" xfId="13842"/>
    <cellStyle name="Comma 22 2 2 2_Rate Case Accrual Accounts" xfId="31301"/>
    <cellStyle name="Comma 22 2 2 3" xfId="13843"/>
    <cellStyle name="Comma 22 2 2 3 2" xfId="44114"/>
    <cellStyle name="Comma 22 2 2 4" xfId="44115"/>
    <cellStyle name="Comma 22 2 2_Rate Case Accrual Accounts" xfId="31302"/>
    <cellStyle name="Comma 22 2 3" xfId="13844"/>
    <cellStyle name="Comma 22 2 3 2" xfId="13845"/>
    <cellStyle name="Comma 22 2 3_Rate Case Accrual Accounts" xfId="31303"/>
    <cellStyle name="Comma 22 2 4" xfId="13846"/>
    <cellStyle name="Comma 22 2 4 2" xfId="44116"/>
    <cellStyle name="Comma 22 2 5" xfId="44117"/>
    <cellStyle name="Comma 22 2_Rate Case Accrual Accounts" xfId="31304"/>
    <cellStyle name="Comma 22 3" xfId="13847"/>
    <cellStyle name="Comma 22 3 2" xfId="13848"/>
    <cellStyle name="Comma 22 3 2 2" xfId="13849"/>
    <cellStyle name="Comma 22 3 2_Rate Case Accrual Accounts" xfId="31305"/>
    <cellStyle name="Comma 22 3 3" xfId="13850"/>
    <cellStyle name="Comma 22 3 3 2" xfId="44118"/>
    <cellStyle name="Comma 22 3 4" xfId="44119"/>
    <cellStyle name="Comma 22 3_Rate Case Accrual Accounts" xfId="31306"/>
    <cellStyle name="Comma 22 4" xfId="13851"/>
    <cellStyle name="Comma 22 4 2" xfId="13852"/>
    <cellStyle name="Comma 22 4 2 2" xfId="44120"/>
    <cellStyle name="Comma 22 4 3" xfId="13853"/>
    <cellStyle name="Comma 22 4_Rate Case Accrual Accounts" xfId="31307"/>
    <cellStyle name="Comma 22 5" xfId="13854"/>
    <cellStyle name="Comma 22 5 2" xfId="44121"/>
    <cellStyle name="Comma 22_Rate Case Accrual Accounts" xfId="31308"/>
    <cellStyle name="Comma 23" xfId="543"/>
    <cellStyle name="Comma 23 2" xfId="13855"/>
    <cellStyle name="Comma 23 2 2" xfId="13856"/>
    <cellStyle name="Comma 23 2 2 2" xfId="13857"/>
    <cellStyle name="Comma 23 2 2 2 2" xfId="13858"/>
    <cellStyle name="Comma 23 2 2 2_Rate Case Accrual Accounts" xfId="31309"/>
    <cellStyle name="Comma 23 2 2 3" xfId="13859"/>
    <cellStyle name="Comma 23 2 2 3 2" xfId="44122"/>
    <cellStyle name="Comma 23 2 2 4" xfId="44123"/>
    <cellStyle name="Comma 23 2 2_Rate Case Accrual Accounts" xfId="31310"/>
    <cellStyle name="Comma 23 2 3" xfId="13860"/>
    <cellStyle name="Comma 23 2 3 2" xfId="13861"/>
    <cellStyle name="Comma 23 2 3_Rate Case Accrual Accounts" xfId="31311"/>
    <cellStyle name="Comma 23 2 4" xfId="13862"/>
    <cellStyle name="Comma 23 2 4 2" xfId="44124"/>
    <cellStyle name="Comma 23 2 5" xfId="44125"/>
    <cellStyle name="Comma 23 2_Rate Case Accrual Accounts" xfId="31312"/>
    <cellStyle name="Comma 23 3" xfId="13863"/>
    <cellStyle name="Comma 23 3 2" xfId="13864"/>
    <cellStyle name="Comma 23 3 2 2" xfId="13865"/>
    <cellStyle name="Comma 23 3 2_Rate Case Accrual Accounts" xfId="31313"/>
    <cellStyle name="Comma 23 3 3" xfId="13866"/>
    <cellStyle name="Comma 23 3 3 2" xfId="44126"/>
    <cellStyle name="Comma 23 3 4" xfId="44127"/>
    <cellStyle name="Comma 23 3_Rate Case Accrual Accounts" xfId="31314"/>
    <cellStyle name="Comma 23 4" xfId="13867"/>
    <cellStyle name="Comma 23 4 2" xfId="13868"/>
    <cellStyle name="Comma 23 4 2 2" xfId="44128"/>
    <cellStyle name="Comma 23 4 3" xfId="13869"/>
    <cellStyle name="Comma 23 4_Rate Case Accrual Accounts" xfId="31315"/>
    <cellStyle name="Comma 23 5" xfId="13870"/>
    <cellStyle name="Comma 23 5 2" xfId="44129"/>
    <cellStyle name="Comma 23_Rate Case Accrual Accounts" xfId="31316"/>
    <cellStyle name="Comma 24" xfId="544"/>
    <cellStyle name="Comma 24 2" xfId="13871"/>
    <cellStyle name="Comma 24 2 2" xfId="13872"/>
    <cellStyle name="Comma 24 2 2 2" xfId="13873"/>
    <cellStyle name="Comma 24 2 2 2 2" xfId="13874"/>
    <cellStyle name="Comma 24 2 2 2_Rate Case Accrual Accounts" xfId="31317"/>
    <cellStyle name="Comma 24 2 2 3" xfId="13875"/>
    <cellStyle name="Comma 24 2 2 3 2" xfId="44130"/>
    <cellStyle name="Comma 24 2 2 4" xfId="44131"/>
    <cellStyle name="Comma 24 2 2_Rate Case Accrual Accounts" xfId="31318"/>
    <cellStyle name="Comma 24 2 3" xfId="13876"/>
    <cellStyle name="Comma 24 2 3 2" xfId="13877"/>
    <cellStyle name="Comma 24 2 3_Rate Case Accrual Accounts" xfId="31319"/>
    <cellStyle name="Comma 24 2 4" xfId="13878"/>
    <cellStyle name="Comma 24 2 4 2" xfId="44132"/>
    <cellStyle name="Comma 24 2 5" xfId="44133"/>
    <cellStyle name="Comma 24 2_Rate Case Accrual Accounts" xfId="31320"/>
    <cellStyle name="Comma 24 3" xfId="13879"/>
    <cellStyle name="Comma 24 3 2" xfId="13880"/>
    <cellStyle name="Comma 24 3 2 2" xfId="13881"/>
    <cellStyle name="Comma 24 3 2_Rate Case Accrual Accounts" xfId="31321"/>
    <cellStyle name="Comma 24 3 3" xfId="13882"/>
    <cellStyle name="Comma 24 3 3 2" xfId="44134"/>
    <cellStyle name="Comma 24 3 4" xfId="44135"/>
    <cellStyle name="Comma 24 3_Rate Case Accrual Accounts" xfId="31322"/>
    <cellStyle name="Comma 24 4" xfId="13883"/>
    <cellStyle name="Comma 24 4 2" xfId="13884"/>
    <cellStyle name="Comma 24 4 2 2" xfId="44136"/>
    <cellStyle name="Comma 24 4 3" xfId="13885"/>
    <cellStyle name="Comma 24 4_Rate Case Accrual Accounts" xfId="31323"/>
    <cellStyle name="Comma 24 5" xfId="13886"/>
    <cellStyle name="Comma 24 5 2" xfId="44137"/>
    <cellStyle name="Comma 24_Rate Case Accrual Accounts" xfId="31324"/>
    <cellStyle name="Comma 25" xfId="545"/>
    <cellStyle name="Comma 25 2" xfId="13887"/>
    <cellStyle name="Comma 25 2 2" xfId="13888"/>
    <cellStyle name="Comma 25 2 2 2" xfId="13889"/>
    <cellStyle name="Comma 25 2 2 2 2" xfId="44138"/>
    <cellStyle name="Comma 25 2 2 3" xfId="13890"/>
    <cellStyle name="Comma 25 2 2_Rate Case Accrual Accounts" xfId="31325"/>
    <cellStyle name="Comma 25 2 3" xfId="13891"/>
    <cellStyle name="Comma 25 2 3 2" xfId="44139"/>
    <cellStyle name="Comma 25 2 4" xfId="44140"/>
    <cellStyle name="Comma 25 2_Rate Case Accrual Accounts" xfId="31326"/>
    <cellStyle name="Comma 25 3" xfId="13892"/>
    <cellStyle name="Comma 25 3 2" xfId="13893"/>
    <cellStyle name="Comma 25 3 2 2" xfId="44141"/>
    <cellStyle name="Comma 25 3 3" xfId="13894"/>
    <cellStyle name="Comma 25 3_Rate Case Accrual Accounts" xfId="31327"/>
    <cellStyle name="Comma 25 4" xfId="13895"/>
    <cellStyle name="Comma 25 4 2" xfId="44142"/>
    <cellStyle name="Comma 25_Rate Case Accrual Accounts" xfId="31328"/>
    <cellStyle name="Comma 26" xfId="546"/>
    <cellStyle name="Comma 26 2" xfId="13896"/>
    <cellStyle name="Comma 26 2 2" xfId="13897"/>
    <cellStyle name="Comma 26 2 2 2" xfId="13898"/>
    <cellStyle name="Comma 26 2 2 2 2" xfId="44143"/>
    <cellStyle name="Comma 26 2 2 3" xfId="13899"/>
    <cellStyle name="Comma 26 2 2_Rate Case Accrual Accounts" xfId="31329"/>
    <cellStyle name="Comma 26 2 3" xfId="13900"/>
    <cellStyle name="Comma 26 2 3 2" xfId="44144"/>
    <cellStyle name="Comma 26 2 4" xfId="44145"/>
    <cellStyle name="Comma 26 2_Rate Case Accrual Accounts" xfId="31330"/>
    <cellStyle name="Comma 26 3" xfId="13901"/>
    <cellStyle name="Comma 26 3 2" xfId="13902"/>
    <cellStyle name="Comma 26 3 2 2" xfId="44146"/>
    <cellStyle name="Comma 26 3 3" xfId="13903"/>
    <cellStyle name="Comma 26 3_Rate Case Accrual Accounts" xfId="31331"/>
    <cellStyle name="Comma 26 4" xfId="13904"/>
    <cellStyle name="Comma 26 4 2" xfId="44147"/>
    <cellStyle name="Comma 26_Rate Case Accrual Accounts" xfId="31332"/>
    <cellStyle name="Comma 27" xfId="13905"/>
    <cellStyle name="Comma 27 2" xfId="13906"/>
    <cellStyle name="Comma 27 2 2" xfId="13907"/>
    <cellStyle name="Comma 27 2 2 2" xfId="13908"/>
    <cellStyle name="Comma 27 2 2 2 2" xfId="44148"/>
    <cellStyle name="Comma 27 2 2 3" xfId="13909"/>
    <cellStyle name="Comma 27 2 2_Rate Case Accrual Accounts" xfId="31333"/>
    <cellStyle name="Comma 27 2 3" xfId="13910"/>
    <cellStyle name="Comma 27 2 3 2" xfId="44149"/>
    <cellStyle name="Comma 27 2 4" xfId="44150"/>
    <cellStyle name="Comma 27 2_Rate Case Accrual Accounts" xfId="31334"/>
    <cellStyle name="Comma 27 3" xfId="13911"/>
    <cellStyle name="Comma 27 3 2" xfId="13912"/>
    <cellStyle name="Comma 27 3 2 2" xfId="44151"/>
    <cellStyle name="Comma 27 3 3" xfId="13913"/>
    <cellStyle name="Comma 27 3_Rate Case Accrual Accounts" xfId="31335"/>
    <cellStyle name="Comma 27 4" xfId="13914"/>
    <cellStyle name="Comma 27 4 2" xfId="44152"/>
    <cellStyle name="Comma 27 5" xfId="44153"/>
    <cellStyle name="Comma 27_Rate Case Accrual Accounts" xfId="31336"/>
    <cellStyle name="Comma 28" xfId="13915"/>
    <cellStyle name="Comma 28 2" xfId="13916"/>
    <cellStyle name="Comma 28 2 2" xfId="13917"/>
    <cellStyle name="Comma 28 2 2 2" xfId="13918"/>
    <cellStyle name="Comma 28 2 2 2 2" xfId="44154"/>
    <cellStyle name="Comma 28 2 2 3" xfId="13919"/>
    <cellStyle name="Comma 28 2 2_Rate Case Accrual Accounts" xfId="31337"/>
    <cellStyle name="Comma 28 2 3" xfId="13920"/>
    <cellStyle name="Comma 28 2 3 2" xfId="44155"/>
    <cellStyle name="Comma 28 2 4" xfId="44156"/>
    <cellStyle name="Comma 28 2_Rate Case Accrual Accounts" xfId="31338"/>
    <cellStyle name="Comma 28 3" xfId="13921"/>
    <cellStyle name="Comma 28 3 2" xfId="13922"/>
    <cellStyle name="Comma 28 3 2 2" xfId="44157"/>
    <cellStyle name="Comma 28 3 3" xfId="13923"/>
    <cellStyle name="Comma 28 3_Rate Case Accrual Accounts" xfId="31339"/>
    <cellStyle name="Comma 28 4" xfId="13924"/>
    <cellStyle name="Comma 28 4 2" xfId="44158"/>
    <cellStyle name="Comma 28 5" xfId="44159"/>
    <cellStyle name="Comma 28_Rate Case Accrual Accounts" xfId="31340"/>
    <cellStyle name="Comma 29" xfId="13925"/>
    <cellStyle name="Comma 29 2" xfId="13926"/>
    <cellStyle name="Comma 29 2 2" xfId="13927"/>
    <cellStyle name="Comma 29 2 2 2" xfId="13928"/>
    <cellStyle name="Comma 29 2 2 2 2" xfId="13929"/>
    <cellStyle name="Comma 29 2 2 2_Rate Case Accrual Accounts" xfId="31341"/>
    <cellStyle name="Comma 29 2 2 3" xfId="13930"/>
    <cellStyle name="Comma 29 2 2 3 2" xfId="44160"/>
    <cellStyle name="Comma 29 2 2 4" xfId="44161"/>
    <cellStyle name="Comma 29 2 2_Rate Case Accrual Accounts" xfId="31342"/>
    <cellStyle name="Comma 29 2 3" xfId="13931"/>
    <cellStyle name="Comma 29 2 3 2" xfId="13932"/>
    <cellStyle name="Comma 29 2 3_Rate Case Accrual Accounts" xfId="31343"/>
    <cellStyle name="Comma 29 2 4" xfId="13933"/>
    <cellStyle name="Comma 29 2 4 2" xfId="44162"/>
    <cellStyle name="Comma 29 2 5" xfId="44163"/>
    <cellStyle name="Comma 29 2_Rate Case Accrual Accounts" xfId="31344"/>
    <cellStyle name="Comma 29 3" xfId="13934"/>
    <cellStyle name="Comma 29 3 2" xfId="13935"/>
    <cellStyle name="Comma 29 3 2 2" xfId="13936"/>
    <cellStyle name="Comma 29 3 2_Rate Case Accrual Accounts" xfId="31345"/>
    <cellStyle name="Comma 29 3 3" xfId="13937"/>
    <cellStyle name="Comma 29 3 3 2" xfId="44164"/>
    <cellStyle name="Comma 29 3 4" xfId="44165"/>
    <cellStyle name="Comma 29 3_Rate Case Accrual Accounts" xfId="31346"/>
    <cellStyle name="Comma 29 4" xfId="13938"/>
    <cellStyle name="Comma 29 4 2" xfId="13939"/>
    <cellStyle name="Comma 29 4 2 2" xfId="44166"/>
    <cellStyle name="Comma 29 4 3" xfId="13940"/>
    <cellStyle name="Comma 29 4_Rate Case Accrual Accounts" xfId="31347"/>
    <cellStyle name="Comma 29 5" xfId="13941"/>
    <cellStyle name="Comma 29 5 2" xfId="44167"/>
    <cellStyle name="Comma 29 6" xfId="44168"/>
    <cellStyle name="Comma 29_Rate Case Accrual Accounts" xfId="31348"/>
    <cellStyle name="Comma 3" xfId="84"/>
    <cellStyle name="Comma 3 10" xfId="13942"/>
    <cellStyle name="Comma 3 10 2" xfId="13943"/>
    <cellStyle name="Comma 3 10 2 2" xfId="13944"/>
    <cellStyle name="Comma 3 10 2 2 2" xfId="13945"/>
    <cellStyle name="Comma 3 10 2 2 2 2" xfId="13946"/>
    <cellStyle name="Comma 3 10 2 2 2 2 2" xfId="13947"/>
    <cellStyle name="Comma 3 10 2 2 2 2_Rate Case Accrual Accounts" xfId="31349"/>
    <cellStyle name="Comma 3 10 2 2 2 3" xfId="13948"/>
    <cellStyle name="Comma 3 10 2 2 2 3 2" xfId="44169"/>
    <cellStyle name="Comma 3 10 2 2 2 4" xfId="44170"/>
    <cellStyle name="Comma 3 10 2 2 2_Rate Case Accrual Accounts" xfId="31350"/>
    <cellStyle name="Comma 3 10 2 2 3" xfId="13949"/>
    <cellStyle name="Comma 3 10 2 2 3 2" xfId="13950"/>
    <cellStyle name="Comma 3 10 2 2 3_Rate Case Accrual Accounts" xfId="31351"/>
    <cellStyle name="Comma 3 10 2 2 4" xfId="13951"/>
    <cellStyle name="Comma 3 10 2 2 4 2" xfId="44171"/>
    <cellStyle name="Comma 3 10 2 2 5" xfId="44172"/>
    <cellStyle name="Comma 3 10 2 2_Rate Case Accrual Accounts" xfId="31352"/>
    <cellStyle name="Comma 3 10 2 3" xfId="13952"/>
    <cellStyle name="Comma 3 10 2 3 2" xfId="13953"/>
    <cellStyle name="Comma 3 10 2 3 2 2" xfId="13954"/>
    <cellStyle name="Comma 3 10 2 3 2_Rate Case Accrual Accounts" xfId="31353"/>
    <cellStyle name="Comma 3 10 2 3 3" xfId="13955"/>
    <cellStyle name="Comma 3 10 2 3 3 2" xfId="44173"/>
    <cellStyle name="Comma 3 10 2 3 4" xfId="44174"/>
    <cellStyle name="Comma 3 10 2 3_Rate Case Accrual Accounts" xfId="31354"/>
    <cellStyle name="Comma 3 10 2 4" xfId="13956"/>
    <cellStyle name="Comma 3 10 2 4 2" xfId="13957"/>
    <cellStyle name="Comma 3 10 2 4 2 2" xfId="44175"/>
    <cellStyle name="Comma 3 10 2 4 3" xfId="13958"/>
    <cellStyle name="Comma 3 10 2 4_Rate Case Accrual Accounts" xfId="31355"/>
    <cellStyle name="Comma 3 10 2 5" xfId="13959"/>
    <cellStyle name="Comma 3 10 2 5 2" xfId="44176"/>
    <cellStyle name="Comma 3 10 2 6" xfId="44177"/>
    <cellStyle name="Comma 3 10 2_Rate Case Accrual Accounts" xfId="31356"/>
    <cellStyle name="Comma 3 10 3" xfId="13960"/>
    <cellStyle name="Comma 3 10 3 2" xfId="13961"/>
    <cellStyle name="Comma 3 10 3 2 2" xfId="13962"/>
    <cellStyle name="Comma 3 10 3 2 2 2" xfId="13963"/>
    <cellStyle name="Comma 3 10 3 2 2_Rate Case Accrual Accounts" xfId="31357"/>
    <cellStyle name="Comma 3 10 3 2 3" xfId="13964"/>
    <cellStyle name="Comma 3 10 3 2 3 2" xfId="44178"/>
    <cellStyle name="Comma 3 10 3 2 4" xfId="44179"/>
    <cellStyle name="Comma 3 10 3 2_Rate Case Accrual Accounts" xfId="31358"/>
    <cellStyle name="Comma 3 10 3 3" xfId="13965"/>
    <cellStyle name="Comma 3 10 3 3 2" xfId="13966"/>
    <cellStyle name="Comma 3 10 3 3_Rate Case Accrual Accounts" xfId="31359"/>
    <cellStyle name="Comma 3 10 3 4" xfId="13967"/>
    <cellStyle name="Comma 3 10 3 4 2" xfId="44180"/>
    <cellStyle name="Comma 3 10 3 5" xfId="44181"/>
    <cellStyle name="Comma 3 10 3_Rate Case Accrual Accounts" xfId="31360"/>
    <cellStyle name="Comma 3 10 4" xfId="13968"/>
    <cellStyle name="Comma 3 10 4 2" xfId="13969"/>
    <cellStyle name="Comma 3 10 4 2 2" xfId="13970"/>
    <cellStyle name="Comma 3 10 4 2_Rate Case Accrual Accounts" xfId="31361"/>
    <cellStyle name="Comma 3 10 4 3" xfId="13971"/>
    <cellStyle name="Comma 3 10 4 3 2" xfId="44182"/>
    <cellStyle name="Comma 3 10 4 4" xfId="44183"/>
    <cellStyle name="Comma 3 10 4_Rate Case Accrual Accounts" xfId="31362"/>
    <cellStyle name="Comma 3 10 5" xfId="13972"/>
    <cellStyle name="Comma 3 10 5 2" xfId="13973"/>
    <cellStyle name="Comma 3 10 5 2 2" xfId="44184"/>
    <cellStyle name="Comma 3 10 5 3" xfId="13974"/>
    <cellStyle name="Comma 3 10 5_Rate Case Accrual Accounts" xfId="31363"/>
    <cellStyle name="Comma 3 10 6" xfId="13975"/>
    <cellStyle name="Comma 3 10 6 2" xfId="44185"/>
    <cellStyle name="Comma 3 10 7" xfId="44186"/>
    <cellStyle name="Comma 3 10_Rate Case Accrual Accounts" xfId="31364"/>
    <cellStyle name="Comma 3 11" xfId="13976"/>
    <cellStyle name="Comma 3 11 2" xfId="13977"/>
    <cellStyle name="Comma 3 11 2 2" xfId="13978"/>
    <cellStyle name="Comma 3 11 2 2 2" xfId="13979"/>
    <cellStyle name="Comma 3 11 2 2 2 2" xfId="13980"/>
    <cellStyle name="Comma 3 11 2 2 2 2 2" xfId="13981"/>
    <cellStyle name="Comma 3 11 2 2 2 2_Rate Case Accrual Accounts" xfId="31365"/>
    <cellStyle name="Comma 3 11 2 2 2 3" xfId="13982"/>
    <cellStyle name="Comma 3 11 2 2 2 3 2" xfId="44187"/>
    <cellStyle name="Comma 3 11 2 2 2 4" xfId="44188"/>
    <cellStyle name="Comma 3 11 2 2 2_Rate Case Accrual Accounts" xfId="31366"/>
    <cellStyle name="Comma 3 11 2 2 3" xfId="13983"/>
    <cellStyle name="Comma 3 11 2 2 3 2" xfId="13984"/>
    <cellStyle name="Comma 3 11 2 2 3_Rate Case Accrual Accounts" xfId="31367"/>
    <cellStyle name="Comma 3 11 2 2 4" xfId="13985"/>
    <cellStyle name="Comma 3 11 2 2 4 2" xfId="44189"/>
    <cellStyle name="Comma 3 11 2 2 5" xfId="44190"/>
    <cellStyle name="Comma 3 11 2 2_Rate Case Accrual Accounts" xfId="31368"/>
    <cellStyle name="Comma 3 11 2 3" xfId="13986"/>
    <cellStyle name="Comma 3 11 2 3 2" xfId="13987"/>
    <cellStyle name="Comma 3 11 2 3 2 2" xfId="13988"/>
    <cellStyle name="Comma 3 11 2 3 2_Rate Case Accrual Accounts" xfId="31369"/>
    <cellStyle name="Comma 3 11 2 3 3" xfId="13989"/>
    <cellStyle name="Comma 3 11 2 3 3 2" xfId="44191"/>
    <cellStyle name="Comma 3 11 2 3 4" xfId="44192"/>
    <cellStyle name="Comma 3 11 2 3_Rate Case Accrual Accounts" xfId="31370"/>
    <cellStyle name="Comma 3 11 2 4" xfId="13990"/>
    <cellStyle name="Comma 3 11 2 4 2" xfId="13991"/>
    <cellStyle name="Comma 3 11 2 4 2 2" xfId="44193"/>
    <cellStyle name="Comma 3 11 2 4 3" xfId="13992"/>
    <cellStyle name="Comma 3 11 2 4_Rate Case Accrual Accounts" xfId="31371"/>
    <cellStyle name="Comma 3 11 2 5" xfId="13993"/>
    <cellStyle name="Comma 3 11 2 5 2" xfId="44194"/>
    <cellStyle name="Comma 3 11 2 6" xfId="44195"/>
    <cellStyle name="Comma 3 11 2_Rate Case Accrual Accounts" xfId="31372"/>
    <cellStyle name="Comma 3 11 3" xfId="13994"/>
    <cellStyle name="Comma 3 11 3 2" xfId="13995"/>
    <cellStyle name="Comma 3 11 3 2 2" xfId="13996"/>
    <cellStyle name="Comma 3 11 3 2 2 2" xfId="13997"/>
    <cellStyle name="Comma 3 11 3 2 2_Rate Case Accrual Accounts" xfId="31373"/>
    <cellStyle name="Comma 3 11 3 2 3" xfId="13998"/>
    <cellStyle name="Comma 3 11 3 2 3 2" xfId="44196"/>
    <cellStyle name="Comma 3 11 3 2 4" xfId="44197"/>
    <cellStyle name="Comma 3 11 3 2_Rate Case Accrual Accounts" xfId="31374"/>
    <cellStyle name="Comma 3 11 3 3" xfId="13999"/>
    <cellStyle name="Comma 3 11 3 3 2" xfId="14000"/>
    <cellStyle name="Comma 3 11 3 3_Rate Case Accrual Accounts" xfId="31375"/>
    <cellStyle name="Comma 3 11 3 4" xfId="14001"/>
    <cellStyle name="Comma 3 11 3 4 2" xfId="44198"/>
    <cellStyle name="Comma 3 11 3 5" xfId="44199"/>
    <cellStyle name="Comma 3 11 3_Rate Case Accrual Accounts" xfId="31376"/>
    <cellStyle name="Comma 3 11 4" xfId="14002"/>
    <cellStyle name="Comma 3 11 4 2" xfId="14003"/>
    <cellStyle name="Comma 3 11 4 2 2" xfId="14004"/>
    <cellStyle name="Comma 3 11 4 2_Rate Case Accrual Accounts" xfId="31377"/>
    <cellStyle name="Comma 3 11 4 3" xfId="14005"/>
    <cellStyle name="Comma 3 11 4 3 2" xfId="44200"/>
    <cellStyle name="Comma 3 11 4 4" xfId="44201"/>
    <cellStyle name="Comma 3 11 4_Rate Case Accrual Accounts" xfId="31378"/>
    <cellStyle name="Comma 3 11 5" xfId="14006"/>
    <cellStyle name="Comma 3 11 5 2" xfId="14007"/>
    <cellStyle name="Comma 3 11 5 2 2" xfId="44202"/>
    <cellStyle name="Comma 3 11 5 3" xfId="14008"/>
    <cellStyle name="Comma 3 11 5_Rate Case Accrual Accounts" xfId="31379"/>
    <cellStyle name="Comma 3 11 6" xfId="14009"/>
    <cellStyle name="Comma 3 11 6 2" xfId="44203"/>
    <cellStyle name="Comma 3 11 7" xfId="44204"/>
    <cellStyle name="Comma 3 11_Rate Case Accrual Accounts" xfId="31380"/>
    <cellStyle name="Comma 3 12" xfId="14010"/>
    <cellStyle name="Comma 3 12 2" xfId="14011"/>
    <cellStyle name="Comma 3 12 2 2" xfId="14012"/>
    <cellStyle name="Comma 3 12 2 2 2" xfId="14013"/>
    <cellStyle name="Comma 3 12 2 2 2 2" xfId="14014"/>
    <cellStyle name="Comma 3 12 2 2 2 2 2" xfId="14015"/>
    <cellStyle name="Comma 3 12 2 2 2 2_Rate Case Accrual Accounts" xfId="31381"/>
    <cellStyle name="Comma 3 12 2 2 2 3" xfId="14016"/>
    <cellStyle name="Comma 3 12 2 2 2 3 2" xfId="44205"/>
    <cellStyle name="Comma 3 12 2 2 2 4" xfId="44206"/>
    <cellStyle name="Comma 3 12 2 2 2_Rate Case Accrual Accounts" xfId="31382"/>
    <cellStyle name="Comma 3 12 2 2 3" xfId="14017"/>
    <cellStyle name="Comma 3 12 2 2 3 2" xfId="14018"/>
    <cellStyle name="Comma 3 12 2 2 3_Rate Case Accrual Accounts" xfId="31383"/>
    <cellStyle name="Comma 3 12 2 2 4" xfId="14019"/>
    <cellStyle name="Comma 3 12 2 2 4 2" xfId="44207"/>
    <cellStyle name="Comma 3 12 2 2 5" xfId="44208"/>
    <cellStyle name="Comma 3 12 2 2_Rate Case Accrual Accounts" xfId="31384"/>
    <cellStyle name="Comma 3 12 2 3" xfId="14020"/>
    <cellStyle name="Comma 3 12 2 3 2" xfId="14021"/>
    <cellStyle name="Comma 3 12 2 3 2 2" xfId="14022"/>
    <cellStyle name="Comma 3 12 2 3 2_Rate Case Accrual Accounts" xfId="31385"/>
    <cellStyle name="Comma 3 12 2 3 3" xfId="14023"/>
    <cellStyle name="Comma 3 12 2 3 3 2" xfId="44209"/>
    <cellStyle name="Comma 3 12 2 3 4" xfId="44210"/>
    <cellStyle name="Comma 3 12 2 3_Rate Case Accrual Accounts" xfId="31386"/>
    <cellStyle name="Comma 3 12 2 4" xfId="14024"/>
    <cellStyle name="Comma 3 12 2 4 2" xfId="14025"/>
    <cellStyle name="Comma 3 12 2 4 2 2" xfId="44211"/>
    <cellStyle name="Comma 3 12 2 4 3" xfId="14026"/>
    <cellStyle name="Comma 3 12 2 4_Rate Case Accrual Accounts" xfId="31387"/>
    <cellStyle name="Comma 3 12 2 5" xfId="14027"/>
    <cellStyle name="Comma 3 12 2 5 2" xfId="44212"/>
    <cellStyle name="Comma 3 12 2 6" xfId="44213"/>
    <cellStyle name="Comma 3 12 2_Rate Case Accrual Accounts" xfId="31388"/>
    <cellStyle name="Comma 3 12 3" xfId="14028"/>
    <cellStyle name="Comma 3 12 3 2" xfId="14029"/>
    <cellStyle name="Comma 3 12 3 2 2" xfId="14030"/>
    <cellStyle name="Comma 3 12 3 2 2 2" xfId="14031"/>
    <cellStyle name="Comma 3 12 3 2 2_Rate Case Accrual Accounts" xfId="31389"/>
    <cellStyle name="Comma 3 12 3 2 3" xfId="14032"/>
    <cellStyle name="Comma 3 12 3 2 3 2" xfId="44214"/>
    <cellStyle name="Comma 3 12 3 2 4" xfId="44215"/>
    <cellStyle name="Comma 3 12 3 2_Rate Case Accrual Accounts" xfId="31390"/>
    <cellStyle name="Comma 3 12 3 3" xfId="14033"/>
    <cellStyle name="Comma 3 12 3 3 2" xfId="14034"/>
    <cellStyle name="Comma 3 12 3 3_Rate Case Accrual Accounts" xfId="31391"/>
    <cellStyle name="Comma 3 12 3 4" xfId="14035"/>
    <cellStyle name="Comma 3 12 3 4 2" xfId="44216"/>
    <cellStyle name="Comma 3 12 3 5" xfId="44217"/>
    <cellStyle name="Comma 3 12 3_Rate Case Accrual Accounts" xfId="31392"/>
    <cellStyle name="Comma 3 12 4" xfId="14036"/>
    <cellStyle name="Comma 3 12 4 2" xfId="14037"/>
    <cellStyle name="Comma 3 12 4 2 2" xfId="14038"/>
    <cellStyle name="Comma 3 12 4 2_Rate Case Accrual Accounts" xfId="31393"/>
    <cellStyle name="Comma 3 12 4 3" xfId="14039"/>
    <cellStyle name="Comma 3 12 4 3 2" xfId="44218"/>
    <cellStyle name="Comma 3 12 4 4" xfId="44219"/>
    <cellStyle name="Comma 3 12 4_Rate Case Accrual Accounts" xfId="31394"/>
    <cellStyle name="Comma 3 12 5" xfId="14040"/>
    <cellStyle name="Comma 3 12 5 2" xfId="14041"/>
    <cellStyle name="Comma 3 12 5 2 2" xfId="44220"/>
    <cellStyle name="Comma 3 12 5 3" xfId="14042"/>
    <cellStyle name="Comma 3 12 5_Rate Case Accrual Accounts" xfId="31395"/>
    <cellStyle name="Comma 3 12 6" xfId="14043"/>
    <cellStyle name="Comma 3 12 6 2" xfId="44221"/>
    <cellStyle name="Comma 3 12 7" xfId="44222"/>
    <cellStyle name="Comma 3 12_Rate Case Accrual Accounts" xfId="31396"/>
    <cellStyle name="Comma 3 13" xfId="14044"/>
    <cellStyle name="Comma 3 13 2" xfId="14045"/>
    <cellStyle name="Comma 3 13 2 2" xfId="14046"/>
    <cellStyle name="Comma 3 13 2 2 2" xfId="14047"/>
    <cellStyle name="Comma 3 13 2 2 2 2" xfId="14048"/>
    <cellStyle name="Comma 3 13 2 2 2 2 2" xfId="14049"/>
    <cellStyle name="Comma 3 13 2 2 2 2_Rate Case Accrual Accounts" xfId="31397"/>
    <cellStyle name="Comma 3 13 2 2 2 3" xfId="14050"/>
    <cellStyle name="Comma 3 13 2 2 2 3 2" xfId="44223"/>
    <cellStyle name="Comma 3 13 2 2 2 4" xfId="44224"/>
    <cellStyle name="Comma 3 13 2 2 2_Rate Case Accrual Accounts" xfId="31398"/>
    <cellStyle name="Comma 3 13 2 2 3" xfId="14051"/>
    <cellStyle name="Comma 3 13 2 2 3 2" xfId="14052"/>
    <cellStyle name="Comma 3 13 2 2 3_Rate Case Accrual Accounts" xfId="31399"/>
    <cellStyle name="Comma 3 13 2 2 4" xfId="14053"/>
    <cellStyle name="Comma 3 13 2 2 4 2" xfId="44225"/>
    <cellStyle name="Comma 3 13 2 2 5" xfId="44226"/>
    <cellStyle name="Comma 3 13 2 2_Rate Case Accrual Accounts" xfId="31400"/>
    <cellStyle name="Comma 3 13 2 3" xfId="14054"/>
    <cellStyle name="Comma 3 13 2 3 2" xfId="14055"/>
    <cellStyle name="Comma 3 13 2 3 2 2" xfId="14056"/>
    <cellStyle name="Comma 3 13 2 3 2_Rate Case Accrual Accounts" xfId="31401"/>
    <cellStyle name="Comma 3 13 2 3 3" xfId="14057"/>
    <cellStyle name="Comma 3 13 2 3 3 2" xfId="44227"/>
    <cellStyle name="Comma 3 13 2 3 4" xfId="44228"/>
    <cellStyle name="Comma 3 13 2 3_Rate Case Accrual Accounts" xfId="31402"/>
    <cellStyle name="Comma 3 13 2 4" xfId="14058"/>
    <cellStyle name="Comma 3 13 2 4 2" xfId="14059"/>
    <cellStyle name="Comma 3 13 2 4 2 2" xfId="44229"/>
    <cellStyle name="Comma 3 13 2 4 3" xfId="14060"/>
    <cellStyle name="Comma 3 13 2 4_Rate Case Accrual Accounts" xfId="31403"/>
    <cellStyle name="Comma 3 13 2 5" xfId="14061"/>
    <cellStyle name="Comma 3 13 2 5 2" xfId="44230"/>
    <cellStyle name="Comma 3 13 2 6" xfId="44231"/>
    <cellStyle name="Comma 3 13 2_Rate Case Accrual Accounts" xfId="31404"/>
    <cellStyle name="Comma 3 13 3" xfId="14062"/>
    <cellStyle name="Comma 3 13 3 2" xfId="14063"/>
    <cellStyle name="Comma 3 13 3 2 2" xfId="14064"/>
    <cellStyle name="Comma 3 13 3 2 2 2" xfId="14065"/>
    <cellStyle name="Comma 3 13 3 2 2_Rate Case Accrual Accounts" xfId="31405"/>
    <cellStyle name="Comma 3 13 3 2 3" xfId="14066"/>
    <cellStyle name="Comma 3 13 3 2 3 2" xfId="44232"/>
    <cellStyle name="Comma 3 13 3 2 4" xfId="44233"/>
    <cellStyle name="Comma 3 13 3 2_Rate Case Accrual Accounts" xfId="31406"/>
    <cellStyle name="Comma 3 13 3 3" xfId="14067"/>
    <cellStyle name="Comma 3 13 3 3 2" xfId="14068"/>
    <cellStyle name="Comma 3 13 3 3_Rate Case Accrual Accounts" xfId="31407"/>
    <cellStyle name="Comma 3 13 3 4" xfId="14069"/>
    <cellStyle name="Comma 3 13 3 4 2" xfId="44234"/>
    <cellStyle name="Comma 3 13 3 5" xfId="44235"/>
    <cellStyle name="Comma 3 13 3_Rate Case Accrual Accounts" xfId="31408"/>
    <cellStyle name="Comma 3 13 4" xfId="14070"/>
    <cellStyle name="Comma 3 13 4 2" xfId="14071"/>
    <cellStyle name="Comma 3 13 4 2 2" xfId="14072"/>
    <cellStyle name="Comma 3 13 4 2_Rate Case Accrual Accounts" xfId="31409"/>
    <cellStyle name="Comma 3 13 4 3" xfId="14073"/>
    <cellStyle name="Comma 3 13 4 3 2" xfId="44236"/>
    <cellStyle name="Comma 3 13 4 4" xfId="44237"/>
    <cellStyle name="Comma 3 13 4_Rate Case Accrual Accounts" xfId="31410"/>
    <cellStyle name="Comma 3 13 5" xfId="14074"/>
    <cellStyle name="Comma 3 13 5 2" xfId="14075"/>
    <cellStyle name="Comma 3 13 5 2 2" xfId="44238"/>
    <cellStyle name="Comma 3 13 5 3" xfId="14076"/>
    <cellStyle name="Comma 3 13 5_Rate Case Accrual Accounts" xfId="31411"/>
    <cellStyle name="Comma 3 13 6" xfId="14077"/>
    <cellStyle name="Comma 3 13 6 2" xfId="44239"/>
    <cellStyle name="Comma 3 13 7" xfId="44240"/>
    <cellStyle name="Comma 3 13_Rate Case Accrual Accounts" xfId="31412"/>
    <cellStyle name="Comma 3 14" xfId="14078"/>
    <cellStyle name="Comma 3 14 2" xfId="14079"/>
    <cellStyle name="Comma 3 14 2 2" xfId="14080"/>
    <cellStyle name="Comma 3 14 2 2 2" xfId="14081"/>
    <cellStyle name="Comma 3 14 2 2 2 2" xfId="14082"/>
    <cellStyle name="Comma 3 14 2 2 2_Rate Case Accrual Accounts" xfId="31413"/>
    <cellStyle name="Comma 3 14 2 2 3" xfId="14083"/>
    <cellStyle name="Comma 3 14 2 2 3 2" xfId="44241"/>
    <cellStyle name="Comma 3 14 2 2 4" xfId="44242"/>
    <cellStyle name="Comma 3 14 2 2_Rate Case Accrual Accounts" xfId="31414"/>
    <cellStyle name="Comma 3 14 2 3" xfId="14084"/>
    <cellStyle name="Comma 3 14 2 3 2" xfId="14085"/>
    <cellStyle name="Comma 3 14 2 3_Rate Case Accrual Accounts" xfId="31415"/>
    <cellStyle name="Comma 3 14 2 4" xfId="14086"/>
    <cellStyle name="Comma 3 14 2 4 2" xfId="44243"/>
    <cellStyle name="Comma 3 14 2 5" xfId="44244"/>
    <cellStyle name="Comma 3 14 2_Rate Case Accrual Accounts" xfId="31416"/>
    <cellStyle name="Comma 3 14 3" xfId="14087"/>
    <cellStyle name="Comma 3 14 3 2" xfId="14088"/>
    <cellStyle name="Comma 3 14 3 2 2" xfId="14089"/>
    <cellStyle name="Comma 3 14 3 2_Rate Case Accrual Accounts" xfId="31417"/>
    <cellStyle name="Comma 3 14 3 3" xfId="14090"/>
    <cellStyle name="Comma 3 14 3 3 2" xfId="44245"/>
    <cellStyle name="Comma 3 14 3 4" xfId="44246"/>
    <cellStyle name="Comma 3 14 3_Rate Case Accrual Accounts" xfId="31418"/>
    <cellStyle name="Comma 3 14 4" xfId="14091"/>
    <cellStyle name="Comma 3 14 4 2" xfId="14092"/>
    <cellStyle name="Comma 3 14 4 2 2" xfId="44247"/>
    <cellStyle name="Comma 3 14 4 3" xfId="14093"/>
    <cellStyle name="Comma 3 14 4_Rate Case Accrual Accounts" xfId="31419"/>
    <cellStyle name="Comma 3 14 5" xfId="14094"/>
    <cellStyle name="Comma 3 14 5 2" xfId="44248"/>
    <cellStyle name="Comma 3 14 6" xfId="44249"/>
    <cellStyle name="Comma 3 14_Rate Case Accrual Accounts" xfId="31420"/>
    <cellStyle name="Comma 3 15" xfId="14095"/>
    <cellStyle name="Comma 3 15 2" xfId="14096"/>
    <cellStyle name="Comma 3 15 2 2" xfId="14097"/>
    <cellStyle name="Comma 3 15 2 2 2" xfId="14098"/>
    <cellStyle name="Comma 3 15 2 2 2 2" xfId="14099"/>
    <cellStyle name="Comma 3 15 2 2 2_Rate Case Accrual Accounts" xfId="31421"/>
    <cellStyle name="Comma 3 15 2 2 3" xfId="14100"/>
    <cellStyle name="Comma 3 15 2 2 3 2" xfId="44250"/>
    <cellStyle name="Comma 3 15 2 2 4" xfId="44251"/>
    <cellStyle name="Comma 3 15 2 2_Rate Case Accrual Accounts" xfId="31422"/>
    <cellStyle name="Comma 3 15 2 3" xfId="14101"/>
    <cellStyle name="Comma 3 15 2 3 2" xfId="14102"/>
    <cellStyle name="Comma 3 15 2 3_Rate Case Accrual Accounts" xfId="31423"/>
    <cellStyle name="Comma 3 15 2 4" xfId="14103"/>
    <cellStyle name="Comma 3 15 2 4 2" xfId="44252"/>
    <cellStyle name="Comma 3 15 2 5" xfId="44253"/>
    <cellStyle name="Comma 3 15 2_Rate Case Accrual Accounts" xfId="31424"/>
    <cellStyle name="Comma 3 15 3" xfId="14104"/>
    <cellStyle name="Comma 3 15 3 2" xfId="14105"/>
    <cellStyle name="Comma 3 15 3 2 2" xfId="14106"/>
    <cellStyle name="Comma 3 15 3 2_Rate Case Accrual Accounts" xfId="31425"/>
    <cellStyle name="Comma 3 15 3 3" xfId="14107"/>
    <cellStyle name="Comma 3 15 3 3 2" xfId="44254"/>
    <cellStyle name="Comma 3 15 3 4" xfId="44255"/>
    <cellStyle name="Comma 3 15 3_Rate Case Accrual Accounts" xfId="31426"/>
    <cellStyle name="Comma 3 15 4" xfId="14108"/>
    <cellStyle name="Comma 3 15 4 2" xfId="14109"/>
    <cellStyle name="Comma 3 15 4_Rate Case Accrual Accounts" xfId="31427"/>
    <cellStyle name="Comma 3 15 5" xfId="14110"/>
    <cellStyle name="Comma 3 15 5 2" xfId="44256"/>
    <cellStyle name="Comma 3 15 6" xfId="44257"/>
    <cellStyle name="Comma 3 15_Rate Case Accrual Accounts" xfId="31428"/>
    <cellStyle name="Comma 3 16" xfId="14111"/>
    <cellStyle name="Comma 3 16 2" xfId="14112"/>
    <cellStyle name="Comma 3 16 2 2" xfId="14113"/>
    <cellStyle name="Comma 3 16 2 2 2" xfId="44258"/>
    <cellStyle name="Comma 3 16 2 3" xfId="44259"/>
    <cellStyle name="Comma 3 16 2_Rate Case Accrual Accounts" xfId="31429"/>
    <cellStyle name="Comma 3 16 3" xfId="14114"/>
    <cellStyle name="Comma 3 16 3 2" xfId="44260"/>
    <cellStyle name="Comma 3 16 4" xfId="14115"/>
    <cellStyle name="Comma 3 16 4 2" xfId="44261"/>
    <cellStyle name="Comma 3 16 5" xfId="14116"/>
    <cellStyle name="Comma 3 16_Rate Case Accrual Accounts" xfId="31430"/>
    <cellStyle name="Comma 3 17" xfId="14117"/>
    <cellStyle name="Comma 3 17 2" xfId="44262"/>
    <cellStyle name="Comma 3 18" xfId="14118"/>
    <cellStyle name="Comma 3 19" xfId="44263"/>
    <cellStyle name="Comma 3 2" xfId="321"/>
    <cellStyle name="Comma 3 2 2" xfId="14119"/>
    <cellStyle name="Comma 3 2 2 2" xfId="14120"/>
    <cellStyle name="Comma 3 2 2 2 2" xfId="14121"/>
    <cellStyle name="Comma 3 2 2 2 2 2" xfId="14122"/>
    <cellStyle name="Comma 3 2 2 2 2 2 2" xfId="14123"/>
    <cellStyle name="Comma 3 2 2 2 2 2_Rate Case Accrual Accounts" xfId="31431"/>
    <cellStyle name="Comma 3 2 2 2 2 3" xfId="14124"/>
    <cellStyle name="Comma 3 2 2 2 2 3 2" xfId="44264"/>
    <cellStyle name="Comma 3 2 2 2 2 4" xfId="44265"/>
    <cellStyle name="Comma 3 2 2 2 2_Rate Case Accrual Accounts" xfId="31432"/>
    <cellStyle name="Comma 3 2 2 2 3" xfId="14125"/>
    <cellStyle name="Comma 3 2 2 2 3 2" xfId="14126"/>
    <cellStyle name="Comma 3 2 2 2 3_Rate Case Accrual Accounts" xfId="31433"/>
    <cellStyle name="Comma 3 2 2 2 4" xfId="14127"/>
    <cellStyle name="Comma 3 2 2 2 4 2" xfId="44266"/>
    <cellStyle name="Comma 3 2 2 2 5" xfId="44267"/>
    <cellStyle name="Comma 3 2 2 2_Rate Case Accrual Accounts" xfId="31434"/>
    <cellStyle name="Comma 3 2 2 3" xfId="14128"/>
    <cellStyle name="Comma 3 2 2 3 2" xfId="14129"/>
    <cellStyle name="Comma 3 2 2 3 2 2" xfId="14130"/>
    <cellStyle name="Comma 3 2 2 3 2_Rate Case Accrual Accounts" xfId="31435"/>
    <cellStyle name="Comma 3 2 2 3 3" xfId="14131"/>
    <cellStyle name="Comma 3 2 2 3 3 2" xfId="44268"/>
    <cellStyle name="Comma 3 2 2 3 4" xfId="44269"/>
    <cellStyle name="Comma 3 2 2 3_Rate Case Accrual Accounts" xfId="31436"/>
    <cellStyle name="Comma 3 2 2 4" xfId="14132"/>
    <cellStyle name="Comma 3 2 2 4 2" xfId="14133"/>
    <cellStyle name="Comma 3 2 2 4 2 2" xfId="44270"/>
    <cellStyle name="Comma 3 2 2 4 3" xfId="14134"/>
    <cellStyle name="Comma 3 2 2 4_Rate Case Accrual Accounts" xfId="31437"/>
    <cellStyle name="Comma 3 2 2 5" xfId="14135"/>
    <cellStyle name="Comma 3 2 2 5 2" xfId="44271"/>
    <cellStyle name="Comma 3 2 2 6" xfId="44272"/>
    <cellStyle name="Comma 3 2 2_Rate Case Accrual Accounts" xfId="31438"/>
    <cellStyle name="Comma 3 2 3" xfId="14136"/>
    <cellStyle name="Comma 3 2 3 2" xfId="14137"/>
    <cellStyle name="Comma 3 2 3 2 2" xfId="14138"/>
    <cellStyle name="Comma 3 2 3 2 2 2" xfId="14139"/>
    <cellStyle name="Comma 3 2 3 2 2_Rate Case Accrual Accounts" xfId="31439"/>
    <cellStyle name="Comma 3 2 3 2 3" xfId="14140"/>
    <cellStyle name="Comma 3 2 3 2 3 2" xfId="44273"/>
    <cellStyle name="Comma 3 2 3 2 4" xfId="44274"/>
    <cellStyle name="Comma 3 2 3 2_Rate Case Accrual Accounts" xfId="31440"/>
    <cellStyle name="Comma 3 2 3 3" xfId="14141"/>
    <cellStyle name="Comma 3 2 3 3 2" xfId="14142"/>
    <cellStyle name="Comma 3 2 3 3_Rate Case Accrual Accounts" xfId="31441"/>
    <cellStyle name="Comma 3 2 3 4" xfId="14143"/>
    <cellStyle name="Comma 3 2 3 4 2" xfId="44275"/>
    <cellStyle name="Comma 3 2 3 5" xfId="44276"/>
    <cellStyle name="Comma 3 2 3_Rate Case Accrual Accounts" xfId="31442"/>
    <cellStyle name="Comma 3 2 4" xfId="14144"/>
    <cellStyle name="Comma 3 2 4 2" xfId="14145"/>
    <cellStyle name="Comma 3 2 4 2 2" xfId="14146"/>
    <cellStyle name="Comma 3 2 4 2_Rate Case Accrual Accounts" xfId="31443"/>
    <cellStyle name="Comma 3 2 4 3" xfId="14147"/>
    <cellStyle name="Comma 3 2 4 3 2" xfId="44277"/>
    <cellStyle name="Comma 3 2 4 4" xfId="44278"/>
    <cellStyle name="Comma 3 2 4_Rate Case Accrual Accounts" xfId="31444"/>
    <cellStyle name="Comma 3 2 5" xfId="14148"/>
    <cellStyle name="Comma 3 2 5 2" xfId="14149"/>
    <cellStyle name="Comma 3 2 5 2 2" xfId="44279"/>
    <cellStyle name="Comma 3 2 5 3" xfId="14150"/>
    <cellStyle name="Comma 3 2 5_Rate Case Accrual Accounts" xfId="31445"/>
    <cellStyle name="Comma 3 2 6" xfId="14151"/>
    <cellStyle name="Comma 3 2 6 2" xfId="44280"/>
    <cellStyle name="Comma 3 2 7" xfId="14152"/>
    <cellStyle name="Comma 3 2_Rate Case Accrual Accounts" xfId="31446"/>
    <cellStyle name="Comma 3 3" xfId="14153"/>
    <cellStyle name="Comma 3 3 2" xfId="14154"/>
    <cellStyle name="Comma 3 3 2 2" xfId="14155"/>
    <cellStyle name="Comma 3 3 2 2 2" xfId="14156"/>
    <cellStyle name="Comma 3 3 2 2 2 2" xfId="14157"/>
    <cellStyle name="Comma 3 3 2 2 2 2 2" xfId="14158"/>
    <cellStyle name="Comma 3 3 2 2 2 2_Rate Case Accrual Accounts" xfId="31447"/>
    <cellStyle name="Comma 3 3 2 2 2 3" xfId="14159"/>
    <cellStyle name="Comma 3 3 2 2 2 3 2" xfId="44281"/>
    <cellStyle name="Comma 3 3 2 2 2 4" xfId="44282"/>
    <cellStyle name="Comma 3 3 2 2 2_Rate Case Accrual Accounts" xfId="31448"/>
    <cellStyle name="Comma 3 3 2 2 3" xfId="14160"/>
    <cellStyle name="Comma 3 3 2 2 3 2" xfId="14161"/>
    <cellStyle name="Comma 3 3 2 2 3_Rate Case Accrual Accounts" xfId="31449"/>
    <cellStyle name="Comma 3 3 2 2 4" xfId="14162"/>
    <cellStyle name="Comma 3 3 2 2 4 2" xfId="44283"/>
    <cellStyle name="Comma 3 3 2 2 5" xfId="44284"/>
    <cellStyle name="Comma 3 3 2 2_Rate Case Accrual Accounts" xfId="31450"/>
    <cellStyle name="Comma 3 3 2 3" xfId="14163"/>
    <cellStyle name="Comma 3 3 2 3 2" xfId="14164"/>
    <cellStyle name="Comma 3 3 2 3 2 2" xfId="14165"/>
    <cellStyle name="Comma 3 3 2 3 2_Rate Case Accrual Accounts" xfId="31451"/>
    <cellStyle name="Comma 3 3 2 3 3" xfId="14166"/>
    <cellStyle name="Comma 3 3 2 3 3 2" xfId="44285"/>
    <cellStyle name="Comma 3 3 2 3 4" xfId="44286"/>
    <cellStyle name="Comma 3 3 2 3_Rate Case Accrual Accounts" xfId="31452"/>
    <cellStyle name="Comma 3 3 2 4" xfId="14167"/>
    <cellStyle name="Comma 3 3 2 4 2" xfId="14168"/>
    <cellStyle name="Comma 3 3 2 4 2 2" xfId="44287"/>
    <cellStyle name="Comma 3 3 2 4 3" xfId="14169"/>
    <cellStyle name="Comma 3 3 2 4_Rate Case Accrual Accounts" xfId="31453"/>
    <cellStyle name="Comma 3 3 2 5" xfId="14170"/>
    <cellStyle name="Comma 3 3 2 5 2" xfId="44288"/>
    <cellStyle name="Comma 3 3 2 6" xfId="44289"/>
    <cellStyle name="Comma 3 3 2_Rate Case Accrual Accounts" xfId="31454"/>
    <cellStyle name="Comma 3 3 3" xfId="14171"/>
    <cellStyle name="Comma 3 3 3 2" xfId="14172"/>
    <cellStyle name="Comma 3 3 3 2 2" xfId="14173"/>
    <cellStyle name="Comma 3 3 3 2 2 2" xfId="14174"/>
    <cellStyle name="Comma 3 3 3 2 2_Rate Case Accrual Accounts" xfId="31455"/>
    <cellStyle name="Comma 3 3 3 2 3" xfId="14175"/>
    <cellStyle name="Comma 3 3 3 2 3 2" xfId="44290"/>
    <cellStyle name="Comma 3 3 3 2 4" xfId="44291"/>
    <cellStyle name="Comma 3 3 3 2_Rate Case Accrual Accounts" xfId="31456"/>
    <cellStyle name="Comma 3 3 3 3" xfId="14176"/>
    <cellStyle name="Comma 3 3 3 3 2" xfId="14177"/>
    <cellStyle name="Comma 3 3 3 3_Rate Case Accrual Accounts" xfId="31457"/>
    <cellStyle name="Comma 3 3 3 4" xfId="14178"/>
    <cellStyle name="Comma 3 3 3 4 2" xfId="44292"/>
    <cellStyle name="Comma 3 3 3 5" xfId="44293"/>
    <cellStyle name="Comma 3 3 3_Rate Case Accrual Accounts" xfId="31458"/>
    <cellStyle name="Comma 3 3 4" xfId="14179"/>
    <cellStyle name="Comma 3 3 4 2" xfId="14180"/>
    <cellStyle name="Comma 3 3 4 2 2" xfId="14181"/>
    <cellStyle name="Comma 3 3 4 2_Rate Case Accrual Accounts" xfId="31459"/>
    <cellStyle name="Comma 3 3 4 3" xfId="14182"/>
    <cellStyle name="Comma 3 3 4 3 2" xfId="44294"/>
    <cellStyle name="Comma 3 3 4 4" xfId="44295"/>
    <cellStyle name="Comma 3 3 4_Rate Case Accrual Accounts" xfId="31460"/>
    <cellStyle name="Comma 3 3 5" xfId="14183"/>
    <cellStyle name="Comma 3 3 5 2" xfId="14184"/>
    <cellStyle name="Comma 3 3 5 2 2" xfId="44296"/>
    <cellStyle name="Comma 3 3 5 3" xfId="14185"/>
    <cellStyle name="Comma 3 3 5_Rate Case Accrual Accounts" xfId="31461"/>
    <cellStyle name="Comma 3 3 6" xfId="14186"/>
    <cellStyle name="Comma 3 3 6 2" xfId="44297"/>
    <cellStyle name="Comma 3 3 7" xfId="44298"/>
    <cellStyle name="Comma 3 3_Rate Case Accrual Accounts" xfId="31462"/>
    <cellStyle name="Comma 3 4" xfId="14187"/>
    <cellStyle name="Comma 3 4 2" xfId="14188"/>
    <cellStyle name="Comma 3 4 2 2" xfId="14189"/>
    <cellStyle name="Comma 3 4 2 2 2" xfId="14190"/>
    <cellStyle name="Comma 3 4 2 2 2 2" xfId="14191"/>
    <cellStyle name="Comma 3 4 2 2 2 2 2" xfId="14192"/>
    <cellStyle name="Comma 3 4 2 2 2 2_Rate Case Accrual Accounts" xfId="31463"/>
    <cellStyle name="Comma 3 4 2 2 2 3" xfId="14193"/>
    <cellStyle name="Comma 3 4 2 2 2 3 2" xfId="44299"/>
    <cellStyle name="Comma 3 4 2 2 2 4" xfId="44300"/>
    <cellStyle name="Comma 3 4 2 2 2_Rate Case Accrual Accounts" xfId="31464"/>
    <cellStyle name="Comma 3 4 2 2 3" xfId="14194"/>
    <cellStyle name="Comma 3 4 2 2 3 2" xfId="14195"/>
    <cellStyle name="Comma 3 4 2 2 3_Rate Case Accrual Accounts" xfId="31465"/>
    <cellStyle name="Comma 3 4 2 2 4" xfId="14196"/>
    <cellStyle name="Comma 3 4 2 2 4 2" xfId="44301"/>
    <cellStyle name="Comma 3 4 2 2 5" xfId="44302"/>
    <cellStyle name="Comma 3 4 2 2_Rate Case Accrual Accounts" xfId="31466"/>
    <cellStyle name="Comma 3 4 2 3" xfId="14197"/>
    <cellStyle name="Comma 3 4 2 3 2" xfId="14198"/>
    <cellStyle name="Comma 3 4 2 3 2 2" xfId="14199"/>
    <cellStyle name="Comma 3 4 2 3 2_Rate Case Accrual Accounts" xfId="31467"/>
    <cellStyle name="Comma 3 4 2 3 3" xfId="14200"/>
    <cellStyle name="Comma 3 4 2 3 3 2" xfId="44303"/>
    <cellStyle name="Comma 3 4 2 3 4" xfId="44304"/>
    <cellStyle name="Comma 3 4 2 3_Rate Case Accrual Accounts" xfId="31468"/>
    <cellStyle name="Comma 3 4 2 4" xfId="14201"/>
    <cellStyle name="Comma 3 4 2 4 2" xfId="14202"/>
    <cellStyle name="Comma 3 4 2 4 2 2" xfId="44305"/>
    <cellStyle name="Comma 3 4 2 4 3" xfId="14203"/>
    <cellStyle name="Comma 3 4 2 4_Rate Case Accrual Accounts" xfId="31469"/>
    <cellStyle name="Comma 3 4 2 5" xfId="14204"/>
    <cellStyle name="Comma 3 4 2 5 2" xfId="44306"/>
    <cellStyle name="Comma 3 4 2 6" xfId="44307"/>
    <cellStyle name="Comma 3 4 2_Rate Case Accrual Accounts" xfId="31470"/>
    <cellStyle name="Comma 3 4 3" xfId="14205"/>
    <cellStyle name="Comma 3 4 3 2" xfId="14206"/>
    <cellStyle name="Comma 3 4 3 2 2" xfId="14207"/>
    <cellStyle name="Comma 3 4 3 2 2 2" xfId="14208"/>
    <cellStyle name="Comma 3 4 3 2 2_Rate Case Accrual Accounts" xfId="31471"/>
    <cellStyle name="Comma 3 4 3 2 3" xfId="14209"/>
    <cellStyle name="Comma 3 4 3 2 3 2" xfId="44308"/>
    <cellStyle name="Comma 3 4 3 2 4" xfId="44309"/>
    <cellStyle name="Comma 3 4 3 2_Rate Case Accrual Accounts" xfId="31472"/>
    <cellStyle name="Comma 3 4 3 3" xfId="14210"/>
    <cellStyle name="Comma 3 4 3 3 2" xfId="14211"/>
    <cellStyle name="Comma 3 4 3 3_Rate Case Accrual Accounts" xfId="31473"/>
    <cellStyle name="Comma 3 4 3 4" xfId="14212"/>
    <cellStyle name="Comma 3 4 3 4 2" xfId="44310"/>
    <cellStyle name="Comma 3 4 3 5" xfId="44311"/>
    <cellStyle name="Comma 3 4 3_Rate Case Accrual Accounts" xfId="31474"/>
    <cellStyle name="Comma 3 4 4" xfId="14213"/>
    <cellStyle name="Comma 3 4 4 2" xfId="14214"/>
    <cellStyle name="Comma 3 4 4 2 2" xfId="14215"/>
    <cellStyle name="Comma 3 4 4 2_Rate Case Accrual Accounts" xfId="31475"/>
    <cellStyle name="Comma 3 4 4 3" xfId="14216"/>
    <cellStyle name="Comma 3 4 4 3 2" xfId="44312"/>
    <cellStyle name="Comma 3 4 4 4" xfId="44313"/>
    <cellStyle name="Comma 3 4 4_Rate Case Accrual Accounts" xfId="31476"/>
    <cellStyle name="Comma 3 4 5" xfId="14217"/>
    <cellStyle name="Comma 3 4 5 2" xfId="14218"/>
    <cellStyle name="Comma 3 4 5 2 2" xfId="44314"/>
    <cellStyle name="Comma 3 4 5 3" xfId="14219"/>
    <cellStyle name="Comma 3 4 5_Rate Case Accrual Accounts" xfId="31477"/>
    <cellStyle name="Comma 3 4 6" xfId="14220"/>
    <cellStyle name="Comma 3 4 6 2" xfId="44315"/>
    <cellStyle name="Comma 3 4 7" xfId="44316"/>
    <cellStyle name="Comma 3 4_Rate Case Accrual Accounts" xfId="31478"/>
    <cellStyle name="Comma 3 5" xfId="14221"/>
    <cellStyle name="Comma 3 5 2" xfId="14222"/>
    <cellStyle name="Comma 3 5 2 2" xfId="14223"/>
    <cellStyle name="Comma 3 5 2 2 2" xfId="14224"/>
    <cellStyle name="Comma 3 5 2 2 2 2" xfId="14225"/>
    <cellStyle name="Comma 3 5 2 2 2 2 2" xfId="14226"/>
    <cellStyle name="Comma 3 5 2 2 2 2_Rate Case Accrual Accounts" xfId="31479"/>
    <cellStyle name="Comma 3 5 2 2 2 3" xfId="14227"/>
    <cellStyle name="Comma 3 5 2 2 2 3 2" xfId="44317"/>
    <cellStyle name="Comma 3 5 2 2 2 4" xfId="44318"/>
    <cellStyle name="Comma 3 5 2 2 2_Rate Case Accrual Accounts" xfId="31480"/>
    <cellStyle name="Comma 3 5 2 2 3" xfId="14228"/>
    <cellStyle name="Comma 3 5 2 2 3 2" xfId="14229"/>
    <cellStyle name="Comma 3 5 2 2 3_Rate Case Accrual Accounts" xfId="31481"/>
    <cellStyle name="Comma 3 5 2 2 4" xfId="14230"/>
    <cellStyle name="Comma 3 5 2 2 4 2" xfId="44319"/>
    <cellStyle name="Comma 3 5 2 2 5" xfId="44320"/>
    <cellStyle name="Comma 3 5 2 2_Rate Case Accrual Accounts" xfId="31482"/>
    <cellStyle name="Comma 3 5 2 3" xfId="14231"/>
    <cellStyle name="Comma 3 5 2 3 2" xfId="14232"/>
    <cellStyle name="Comma 3 5 2 3 2 2" xfId="14233"/>
    <cellStyle name="Comma 3 5 2 3 2_Rate Case Accrual Accounts" xfId="31483"/>
    <cellStyle name="Comma 3 5 2 3 3" xfId="14234"/>
    <cellStyle name="Comma 3 5 2 3 3 2" xfId="44321"/>
    <cellStyle name="Comma 3 5 2 3 4" xfId="44322"/>
    <cellStyle name="Comma 3 5 2 3_Rate Case Accrual Accounts" xfId="31484"/>
    <cellStyle name="Comma 3 5 2 4" xfId="14235"/>
    <cellStyle name="Comma 3 5 2 4 2" xfId="14236"/>
    <cellStyle name="Comma 3 5 2 4 2 2" xfId="44323"/>
    <cellStyle name="Comma 3 5 2 4 3" xfId="14237"/>
    <cellStyle name="Comma 3 5 2 4_Rate Case Accrual Accounts" xfId="31485"/>
    <cellStyle name="Comma 3 5 2 5" xfId="14238"/>
    <cellStyle name="Comma 3 5 2 5 2" xfId="44324"/>
    <cellStyle name="Comma 3 5 2 6" xfId="44325"/>
    <cellStyle name="Comma 3 5 2_Rate Case Accrual Accounts" xfId="31486"/>
    <cellStyle name="Comma 3 5 3" xfId="14239"/>
    <cellStyle name="Comma 3 5 3 2" xfId="14240"/>
    <cellStyle name="Comma 3 5 3 2 2" xfId="14241"/>
    <cellStyle name="Comma 3 5 3 2 2 2" xfId="14242"/>
    <cellStyle name="Comma 3 5 3 2 2_Rate Case Accrual Accounts" xfId="31487"/>
    <cellStyle name="Comma 3 5 3 2 3" xfId="14243"/>
    <cellStyle name="Comma 3 5 3 2 3 2" xfId="44326"/>
    <cellStyle name="Comma 3 5 3 2 4" xfId="44327"/>
    <cellStyle name="Comma 3 5 3 2_Rate Case Accrual Accounts" xfId="31488"/>
    <cellStyle name="Comma 3 5 3 3" xfId="14244"/>
    <cellStyle name="Comma 3 5 3 3 2" xfId="14245"/>
    <cellStyle name="Comma 3 5 3 3_Rate Case Accrual Accounts" xfId="31489"/>
    <cellStyle name="Comma 3 5 3 4" xfId="14246"/>
    <cellStyle name="Comma 3 5 3 4 2" xfId="44328"/>
    <cellStyle name="Comma 3 5 3 5" xfId="44329"/>
    <cellStyle name="Comma 3 5 3_Rate Case Accrual Accounts" xfId="31490"/>
    <cellStyle name="Comma 3 5 4" xfId="14247"/>
    <cellStyle name="Comma 3 5 4 2" xfId="14248"/>
    <cellStyle name="Comma 3 5 4 2 2" xfId="14249"/>
    <cellStyle name="Comma 3 5 4 2_Rate Case Accrual Accounts" xfId="31491"/>
    <cellStyle name="Comma 3 5 4 3" xfId="14250"/>
    <cellStyle name="Comma 3 5 4 3 2" xfId="44330"/>
    <cellStyle name="Comma 3 5 4 4" xfId="44331"/>
    <cellStyle name="Comma 3 5 4_Rate Case Accrual Accounts" xfId="31492"/>
    <cellStyle name="Comma 3 5 5" xfId="14251"/>
    <cellStyle name="Comma 3 5 5 2" xfId="14252"/>
    <cellStyle name="Comma 3 5 5 2 2" xfId="44332"/>
    <cellStyle name="Comma 3 5 5 3" xfId="14253"/>
    <cellStyle name="Comma 3 5 5_Rate Case Accrual Accounts" xfId="31493"/>
    <cellStyle name="Comma 3 5 6" xfId="14254"/>
    <cellStyle name="Comma 3 5 6 2" xfId="44333"/>
    <cellStyle name="Comma 3 5 7" xfId="44334"/>
    <cellStyle name="Comma 3 5_Rate Case Accrual Accounts" xfId="31494"/>
    <cellStyle name="Comma 3 6" xfId="14255"/>
    <cellStyle name="Comma 3 6 2" xfId="14256"/>
    <cellStyle name="Comma 3 6 2 2" xfId="14257"/>
    <cellStyle name="Comma 3 6 2 2 2" xfId="14258"/>
    <cellStyle name="Comma 3 6 2 2 2 2" xfId="14259"/>
    <cellStyle name="Comma 3 6 2 2 2 2 2" xfId="14260"/>
    <cellStyle name="Comma 3 6 2 2 2 2_Rate Case Accrual Accounts" xfId="31495"/>
    <cellStyle name="Comma 3 6 2 2 2 3" xfId="14261"/>
    <cellStyle name="Comma 3 6 2 2 2 3 2" xfId="44335"/>
    <cellStyle name="Comma 3 6 2 2 2 4" xfId="44336"/>
    <cellStyle name="Comma 3 6 2 2 2_Rate Case Accrual Accounts" xfId="31496"/>
    <cellStyle name="Comma 3 6 2 2 3" xfId="14262"/>
    <cellStyle name="Comma 3 6 2 2 3 2" xfId="14263"/>
    <cellStyle name="Comma 3 6 2 2 3_Rate Case Accrual Accounts" xfId="31497"/>
    <cellStyle name="Comma 3 6 2 2 4" xfId="14264"/>
    <cellStyle name="Comma 3 6 2 2 4 2" xfId="44337"/>
    <cellStyle name="Comma 3 6 2 2 5" xfId="44338"/>
    <cellStyle name="Comma 3 6 2 2_Rate Case Accrual Accounts" xfId="31498"/>
    <cellStyle name="Comma 3 6 2 3" xfId="14265"/>
    <cellStyle name="Comma 3 6 2 3 2" xfId="14266"/>
    <cellStyle name="Comma 3 6 2 3 2 2" xfId="14267"/>
    <cellStyle name="Comma 3 6 2 3 2_Rate Case Accrual Accounts" xfId="31499"/>
    <cellStyle name="Comma 3 6 2 3 3" xfId="14268"/>
    <cellStyle name="Comma 3 6 2 3 3 2" xfId="44339"/>
    <cellStyle name="Comma 3 6 2 3 4" xfId="44340"/>
    <cellStyle name="Comma 3 6 2 3_Rate Case Accrual Accounts" xfId="31500"/>
    <cellStyle name="Comma 3 6 2 4" xfId="14269"/>
    <cellStyle name="Comma 3 6 2 4 2" xfId="14270"/>
    <cellStyle name="Comma 3 6 2 4 2 2" xfId="44341"/>
    <cellStyle name="Comma 3 6 2 4 3" xfId="14271"/>
    <cellStyle name="Comma 3 6 2 4_Rate Case Accrual Accounts" xfId="31501"/>
    <cellStyle name="Comma 3 6 2 5" xfId="14272"/>
    <cellStyle name="Comma 3 6 2 5 2" xfId="44342"/>
    <cellStyle name="Comma 3 6 2 6" xfId="44343"/>
    <cellStyle name="Comma 3 6 2_Rate Case Accrual Accounts" xfId="31502"/>
    <cellStyle name="Comma 3 6 3" xfId="14273"/>
    <cellStyle name="Comma 3 6 3 2" xfId="14274"/>
    <cellStyle name="Comma 3 6 3 2 2" xfId="14275"/>
    <cellStyle name="Comma 3 6 3 2 2 2" xfId="14276"/>
    <cellStyle name="Comma 3 6 3 2 2_Rate Case Accrual Accounts" xfId="31503"/>
    <cellStyle name="Comma 3 6 3 2 3" xfId="14277"/>
    <cellStyle name="Comma 3 6 3 2 3 2" xfId="44344"/>
    <cellStyle name="Comma 3 6 3 2 4" xfId="44345"/>
    <cellStyle name="Comma 3 6 3 2_Rate Case Accrual Accounts" xfId="31504"/>
    <cellStyle name="Comma 3 6 3 3" xfId="14278"/>
    <cellStyle name="Comma 3 6 3 3 2" xfId="14279"/>
    <cellStyle name="Comma 3 6 3 3_Rate Case Accrual Accounts" xfId="31505"/>
    <cellStyle name="Comma 3 6 3 4" xfId="14280"/>
    <cellStyle name="Comma 3 6 3 4 2" xfId="44346"/>
    <cellStyle name="Comma 3 6 3 5" xfId="44347"/>
    <cellStyle name="Comma 3 6 3_Rate Case Accrual Accounts" xfId="31506"/>
    <cellStyle name="Comma 3 6 4" xfId="14281"/>
    <cellStyle name="Comma 3 6 4 2" xfId="14282"/>
    <cellStyle name="Comma 3 6 4 2 2" xfId="14283"/>
    <cellStyle name="Comma 3 6 4 2_Rate Case Accrual Accounts" xfId="31507"/>
    <cellStyle name="Comma 3 6 4 3" xfId="14284"/>
    <cellStyle name="Comma 3 6 4 3 2" xfId="44348"/>
    <cellStyle name="Comma 3 6 4 4" xfId="44349"/>
    <cellStyle name="Comma 3 6 4_Rate Case Accrual Accounts" xfId="31508"/>
    <cellStyle name="Comma 3 6 5" xfId="14285"/>
    <cellStyle name="Comma 3 6 5 2" xfId="14286"/>
    <cellStyle name="Comma 3 6 5 2 2" xfId="44350"/>
    <cellStyle name="Comma 3 6 5 3" xfId="14287"/>
    <cellStyle name="Comma 3 6 5_Rate Case Accrual Accounts" xfId="31509"/>
    <cellStyle name="Comma 3 6 6" xfId="14288"/>
    <cellStyle name="Comma 3 6 6 2" xfId="44351"/>
    <cellStyle name="Comma 3 6 7" xfId="44352"/>
    <cellStyle name="Comma 3 6_Rate Case Accrual Accounts" xfId="31510"/>
    <cellStyle name="Comma 3 7" xfId="14289"/>
    <cellStyle name="Comma 3 7 2" xfId="14290"/>
    <cellStyle name="Comma 3 7 2 2" xfId="14291"/>
    <cellStyle name="Comma 3 7 2 2 2" xfId="14292"/>
    <cellStyle name="Comma 3 7 2 2 2 2" xfId="14293"/>
    <cellStyle name="Comma 3 7 2 2 2 2 2" xfId="14294"/>
    <cellStyle name="Comma 3 7 2 2 2 2_Rate Case Accrual Accounts" xfId="31511"/>
    <cellStyle name="Comma 3 7 2 2 2 3" xfId="14295"/>
    <cellStyle name="Comma 3 7 2 2 2 3 2" xfId="44353"/>
    <cellStyle name="Comma 3 7 2 2 2 4" xfId="44354"/>
    <cellStyle name="Comma 3 7 2 2 2_Rate Case Accrual Accounts" xfId="31512"/>
    <cellStyle name="Comma 3 7 2 2 3" xfId="14296"/>
    <cellStyle name="Comma 3 7 2 2 3 2" xfId="14297"/>
    <cellStyle name="Comma 3 7 2 2 3_Rate Case Accrual Accounts" xfId="31513"/>
    <cellStyle name="Comma 3 7 2 2 4" xfId="14298"/>
    <cellStyle name="Comma 3 7 2 2 4 2" xfId="44355"/>
    <cellStyle name="Comma 3 7 2 2 5" xfId="44356"/>
    <cellStyle name="Comma 3 7 2 2_Rate Case Accrual Accounts" xfId="31514"/>
    <cellStyle name="Comma 3 7 2 3" xfId="14299"/>
    <cellStyle name="Comma 3 7 2 3 2" xfId="14300"/>
    <cellStyle name="Comma 3 7 2 3 2 2" xfId="14301"/>
    <cellStyle name="Comma 3 7 2 3 2_Rate Case Accrual Accounts" xfId="31515"/>
    <cellStyle name="Comma 3 7 2 3 3" xfId="14302"/>
    <cellStyle name="Comma 3 7 2 3 3 2" xfId="44357"/>
    <cellStyle name="Comma 3 7 2 3 4" xfId="44358"/>
    <cellStyle name="Comma 3 7 2 3_Rate Case Accrual Accounts" xfId="31516"/>
    <cellStyle name="Comma 3 7 2 4" xfId="14303"/>
    <cellStyle name="Comma 3 7 2 4 2" xfId="14304"/>
    <cellStyle name="Comma 3 7 2 4 2 2" xfId="44359"/>
    <cellStyle name="Comma 3 7 2 4 3" xfId="14305"/>
    <cellStyle name="Comma 3 7 2 4_Rate Case Accrual Accounts" xfId="31517"/>
    <cellStyle name="Comma 3 7 2 5" xfId="14306"/>
    <cellStyle name="Comma 3 7 2 5 2" xfId="44360"/>
    <cellStyle name="Comma 3 7 2 6" xfId="44361"/>
    <cellStyle name="Comma 3 7 2_Rate Case Accrual Accounts" xfId="31518"/>
    <cellStyle name="Comma 3 7 3" xfId="14307"/>
    <cellStyle name="Comma 3 7 3 2" xfId="14308"/>
    <cellStyle name="Comma 3 7 3 2 2" xfId="14309"/>
    <cellStyle name="Comma 3 7 3 2 2 2" xfId="14310"/>
    <cellStyle name="Comma 3 7 3 2 2_Rate Case Accrual Accounts" xfId="31519"/>
    <cellStyle name="Comma 3 7 3 2 3" xfId="14311"/>
    <cellStyle name="Comma 3 7 3 2 3 2" xfId="44362"/>
    <cellStyle name="Comma 3 7 3 2 4" xfId="44363"/>
    <cellStyle name="Comma 3 7 3 2_Rate Case Accrual Accounts" xfId="31520"/>
    <cellStyle name="Comma 3 7 3 3" xfId="14312"/>
    <cellStyle name="Comma 3 7 3 3 2" xfId="14313"/>
    <cellStyle name="Comma 3 7 3 3_Rate Case Accrual Accounts" xfId="31521"/>
    <cellStyle name="Comma 3 7 3 4" xfId="14314"/>
    <cellStyle name="Comma 3 7 3 4 2" xfId="44364"/>
    <cellStyle name="Comma 3 7 3 5" xfId="44365"/>
    <cellStyle name="Comma 3 7 3_Rate Case Accrual Accounts" xfId="31522"/>
    <cellStyle name="Comma 3 7 4" xfId="14315"/>
    <cellStyle name="Comma 3 7 4 2" xfId="14316"/>
    <cellStyle name="Comma 3 7 4 2 2" xfId="14317"/>
    <cellStyle name="Comma 3 7 4 2_Rate Case Accrual Accounts" xfId="31523"/>
    <cellStyle name="Comma 3 7 4 3" xfId="14318"/>
    <cellStyle name="Comma 3 7 4 3 2" xfId="44366"/>
    <cellStyle name="Comma 3 7 4 4" xfId="44367"/>
    <cellStyle name="Comma 3 7 4_Rate Case Accrual Accounts" xfId="31524"/>
    <cellStyle name="Comma 3 7 5" xfId="14319"/>
    <cellStyle name="Comma 3 7 5 2" xfId="14320"/>
    <cellStyle name="Comma 3 7 5 2 2" xfId="44368"/>
    <cellStyle name="Comma 3 7 5 3" xfId="14321"/>
    <cellStyle name="Comma 3 7 5_Rate Case Accrual Accounts" xfId="31525"/>
    <cellStyle name="Comma 3 7 6" xfId="14322"/>
    <cellStyle name="Comma 3 7 6 2" xfId="44369"/>
    <cellStyle name="Comma 3 7 7" xfId="44370"/>
    <cellStyle name="Comma 3 7_Rate Case Accrual Accounts" xfId="31526"/>
    <cellStyle name="Comma 3 8" xfId="14323"/>
    <cellStyle name="Comma 3 8 2" xfId="14324"/>
    <cellStyle name="Comma 3 8 2 2" xfId="14325"/>
    <cellStyle name="Comma 3 8 2 2 2" xfId="14326"/>
    <cellStyle name="Comma 3 8 2 2 2 2" xfId="14327"/>
    <cellStyle name="Comma 3 8 2 2 2 2 2" xfId="14328"/>
    <cellStyle name="Comma 3 8 2 2 2 2_Rate Case Accrual Accounts" xfId="31527"/>
    <cellStyle name="Comma 3 8 2 2 2 3" xfId="14329"/>
    <cellStyle name="Comma 3 8 2 2 2 3 2" xfId="44371"/>
    <cellStyle name="Comma 3 8 2 2 2 4" xfId="44372"/>
    <cellStyle name="Comma 3 8 2 2 2_Rate Case Accrual Accounts" xfId="31528"/>
    <cellStyle name="Comma 3 8 2 2 3" xfId="14330"/>
    <cellStyle name="Comma 3 8 2 2 3 2" xfId="14331"/>
    <cellStyle name="Comma 3 8 2 2 3_Rate Case Accrual Accounts" xfId="31529"/>
    <cellStyle name="Comma 3 8 2 2 4" xfId="14332"/>
    <cellStyle name="Comma 3 8 2 2 4 2" xfId="44373"/>
    <cellStyle name="Comma 3 8 2 2 5" xfId="44374"/>
    <cellStyle name="Comma 3 8 2 2_Rate Case Accrual Accounts" xfId="31530"/>
    <cellStyle name="Comma 3 8 2 3" xfId="14333"/>
    <cellStyle name="Comma 3 8 2 3 2" xfId="14334"/>
    <cellStyle name="Comma 3 8 2 3 2 2" xfId="14335"/>
    <cellStyle name="Comma 3 8 2 3 2_Rate Case Accrual Accounts" xfId="31531"/>
    <cellStyle name="Comma 3 8 2 3 3" xfId="14336"/>
    <cellStyle name="Comma 3 8 2 3 3 2" xfId="44375"/>
    <cellStyle name="Comma 3 8 2 3 4" xfId="44376"/>
    <cellStyle name="Comma 3 8 2 3_Rate Case Accrual Accounts" xfId="31532"/>
    <cellStyle name="Comma 3 8 2 4" xfId="14337"/>
    <cellStyle name="Comma 3 8 2 4 2" xfId="14338"/>
    <cellStyle name="Comma 3 8 2 4 2 2" xfId="44377"/>
    <cellStyle name="Comma 3 8 2 4 3" xfId="14339"/>
    <cellStyle name="Comma 3 8 2 4_Rate Case Accrual Accounts" xfId="31533"/>
    <cellStyle name="Comma 3 8 2 5" xfId="14340"/>
    <cellStyle name="Comma 3 8 2 5 2" xfId="44378"/>
    <cellStyle name="Comma 3 8 2 6" xfId="44379"/>
    <cellStyle name="Comma 3 8 2_Rate Case Accrual Accounts" xfId="31534"/>
    <cellStyle name="Comma 3 8 3" xfId="14341"/>
    <cellStyle name="Comma 3 8 3 2" xfId="14342"/>
    <cellStyle name="Comma 3 8 3 2 2" xfId="14343"/>
    <cellStyle name="Comma 3 8 3 2 2 2" xfId="14344"/>
    <cellStyle name="Comma 3 8 3 2 2_Rate Case Accrual Accounts" xfId="31535"/>
    <cellStyle name="Comma 3 8 3 2 3" xfId="14345"/>
    <cellStyle name="Comma 3 8 3 2 3 2" xfId="44380"/>
    <cellStyle name="Comma 3 8 3 2 4" xfId="44381"/>
    <cellStyle name="Comma 3 8 3 2_Rate Case Accrual Accounts" xfId="31536"/>
    <cellStyle name="Comma 3 8 3 3" xfId="14346"/>
    <cellStyle name="Comma 3 8 3 3 2" xfId="14347"/>
    <cellStyle name="Comma 3 8 3 3_Rate Case Accrual Accounts" xfId="31537"/>
    <cellStyle name="Comma 3 8 3 4" xfId="14348"/>
    <cellStyle name="Comma 3 8 3 4 2" xfId="44382"/>
    <cellStyle name="Comma 3 8 3 5" xfId="44383"/>
    <cellStyle name="Comma 3 8 3_Rate Case Accrual Accounts" xfId="31538"/>
    <cellStyle name="Comma 3 8 4" xfId="14349"/>
    <cellStyle name="Comma 3 8 4 2" xfId="14350"/>
    <cellStyle name="Comma 3 8 4 2 2" xfId="14351"/>
    <cellStyle name="Comma 3 8 4 2_Rate Case Accrual Accounts" xfId="31539"/>
    <cellStyle name="Comma 3 8 4 3" xfId="14352"/>
    <cellStyle name="Comma 3 8 4 3 2" xfId="44384"/>
    <cellStyle name="Comma 3 8 4 4" xfId="44385"/>
    <cellStyle name="Comma 3 8 4_Rate Case Accrual Accounts" xfId="31540"/>
    <cellStyle name="Comma 3 8 5" xfId="14353"/>
    <cellStyle name="Comma 3 8 5 2" xfId="14354"/>
    <cellStyle name="Comma 3 8 5 2 2" xfId="44386"/>
    <cellStyle name="Comma 3 8 5 3" xfId="14355"/>
    <cellStyle name="Comma 3 8 5_Rate Case Accrual Accounts" xfId="31541"/>
    <cellStyle name="Comma 3 8 6" xfId="14356"/>
    <cellStyle name="Comma 3 8 6 2" xfId="44387"/>
    <cellStyle name="Comma 3 8 7" xfId="44388"/>
    <cellStyle name="Comma 3 8_Rate Case Accrual Accounts" xfId="31542"/>
    <cellStyle name="Comma 3 9" xfId="14357"/>
    <cellStyle name="Comma 3 9 2" xfId="14358"/>
    <cellStyle name="Comma 3 9 2 2" xfId="14359"/>
    <cellStyle name="Comma 3 9 2 2 2" xfId="14360"/>
    <cellStyle name="Comma 3 9 2 2 2 2" xfId="14361"/>
    <cellStyle name="Comma 3 9 2 2 2 2 2" xfId="14362"/>
    <cellStyle name="Comma 3 9 2 2 2 2_Rate Case Accrual Accounts" xfId="31543"/>
    <cellStyle name="Comma 3 9 2 2 2 3" xfId="14363"/>
    <cellStyle name="Comma 3 9 2 2 2 3 2" xfId="44389"/>
    <cellStyle name="Comma 3 9 2 2 2 4" xfId="44390"/>
    <cellStyle name="Comma 3 9 2 2 2_Rate Case Accrual Accounts" xfId="31544"/>
    <cellStyle name="Comma 3 9 2 2 3" xfId="14364"/>
    <cellStyle name="Comma 3 9 2 2 3 2" xfId="14365"/>
    <cellStyle name="Comma 3 9 2 2 3_Rate Case Accrual Accounts" xfId="31545"/>
    <cellStyle name="Comma 3 9 2 2 4" xfId="14366"/>
    <cellStyle name="Comma 3 9 2 2 4 2" xfId="44391"/>
    <cellStyle name="Comma 3 9 2 2 5" xfId="44392"/>
    <cellStyle name="Comma 3 9 2 2_Rate Case Accrual Accounts" xfId="31546"/>
    <cellStyle name="Comma 3 9 2 3" xfId="14367"/>
    <cellStyle name="Comma 3 9 2 3 2" xfId="14368"/>
    <cellStyle name="Comma 3 9 2 3 2 2" xfId="14369"/>
    <cellStyle name="Comma 3 9 2 3 2_Rate Case Accrual Accounts" xfId="31547"/>
    <cellStyle name="Comma 3 9 2 3 3" xfId="14370"/>
    <cellStyle name="Comma 3 9 2 3 3 2" xfId="44393"/>
    <cellStyle name="Comma 3 9 2 3 4" xfId="44394"/>
    <cellStyle name="Comma 3 9 2 3_Rate Case Accrual Accounts" xfId="31548"/>
    <cellStyle name="Comma 3 9 2 4" xfId="14371"/>
    <cellStyle name="Comma 3 9 2 4 2" xfId="14372"/>
    <cellStyle name="Comma 3 9 2 4 2 2" xfId="44395"/>
    <cellStyle name="Comma 3 9 2 4 3" xfId="14373"/>
    <cellStyle name="Comma 3 9 2 4_Rate Case Accrual Accounts" xfId="31549"/>
    <cellStyle name="Comma 3 9 2 5" xfId="14374"/>
    <cellStyle name="Comma 3 9 2 5 2" xfId="44396"/>
    <cellStyle name="Comma 3 9 2 6" xfId="44397"/>
    <cellStyle name="Comma 3 9 2_Rate Case Accrual Accounts" xfId="31550"/>
    <cellStyle name="Comma 3 9 3" xfId="14375"/>
    <cellStyle name="Comma 3 9 3 2" xfId="14376"/>
    <cellStyle name="Comma 3 9 3 2 2" xfId="14377"/>
    <cellStyle name="Comma 3 9 3 2 2 2" xfId="14378"/>
    <cellStyle name="Comma 3 9 3 2 2_Rate Case Accrual Accounts" xfId="31551"/>
    <cellStyle name="Comma 3 9 3 2 3" xfId="14379"/>
    <cellStyle name="Comma 3 9 3 2 3 2" xfId="44398"/>
    <cellStyle name="Comma 3 9 3 2 4" xfId="44399"/>
    <cellStyle name="Comma 3 9 3 2_Rate Case Accrual Accounts" xfId="31552"/>
    <cellStyle name="Comma 3 9 3 3" xfId="14380"/>
    <cellStyle name="Comma 3 9 3 3 2" xfId="14381"/>
    <cellStyle name="Comma 3 9 3 3_Rate Case Accrual Accounts" xfId="31553"/>
    <cellStyle name="Comma 3 9 3 4" xfId="14382"/>
    <cellStyle name="Comma 3 9 3 4 2" xfId="44400"/>
    <cellStyle name="Comma 3 9 3 5" xfId="44401"/>
    <cellStyle name="Comma 3 9 3_Rate Case Accrual Accounts" xfId="31554"/>
    <cellStyle name="Comma 3 9 4" xfId="14383"/>
    <cellStyle name="Comma 3 9 4 2" xfId="14384"/>
    <cellStyle name="Comma 3 9 4 2 2" xfId="14385"/>
    <cellStyle name="Comma 3 9 4 2_Rate Case Accrual Accounts" xfId="31555"/>
    <cellStyle name="Comma 3 9 4 3" xfId="14386"/>
    <cellStyle name="Comma 3 9 4 3 2" xfId="44402"/>
    <cellStyle name="Comma 3 9 4 4" xfId="44403"/>
    <cellStyle name="Comma 3 9 4_Rate Case Accrual Accounts" xfId="31556"/>
    <cellStyle name="Comma 3 9 5" xfId="14387"/>
    <cellStyle name="Comma 3 9 5 2" xfId="14388"/>
    <cellStyle name="Comma 3 9 5 2 2" xfId="44404"/>
    <cellStyle name="Comma 3 9 5 3" xfId="14389"/>
    <cellStyle name="Comma 3 9 5_Rate Case Accrual Accounts" xfId="31557"/>
    <cellStyle name="Comma 3 9 6" xfId="14390"/>
    <cellStyle name="Comma 3 9 6 2" xfId="44405"/>
    <cellStyle name="Comma 3 9 7" xfId="44406"/>
    <cellStyle name="Comma 3 9_Rate Case Accrual Accounts" xfId="31558"/>
    <cellStyle name="Comma 3_Cap Int Calc for IDR" xfId="14391"/>
    <cellStyle name="Comma 30" xfId="14392"/>
    <cellStyle name="Comma 30 2" xfId="14393"/>
    <cellStyle name="Comma 30 2 2" xfId="14394"/>
    <cellStyle name="Comma 30 2 2 2" xfId="14395"/>
    <cellStyle name="Comma 30 2 2 2 2" xfId="14396"/>
    <cellStyle name="Comma 30 2 2 2_Rate Case Accrual Accounts" xfId="31559"/>
    <cellStyle name="Comma 30 2 2 3" xfId="14397"/>
    <cellStyle name="Comma 30 2 2 3 2" xfId="44407"/>
    <cellStyle name="Comma 30 2 2 4" xfId="44408"/>
    <cellStyle name="Comma 30 2 2_Rate Case Accrual Accounts" xfId="31560"/>
    <cellStyle name="Comma 30 2 3" xfId="14398"/>
    <cellStyle name="Comma 30 2 3 2" xfId="14399"/>
    <cellStyle name="Comma 30 2 3_Rate Case Accrual Accounts" xfId="31561"/>
    <cellStyle name="Comma 30 2 4" xfId="14400"/>
    <cellStyle name="Comma 30 2 4 2" xfId="44409"/>
    <cellStyle name="Comma 30 2 5" xfId="44410"/>
    <cellStyle name="Comma 30 2_Rate Case Accrual Accounts" xfId="31562"/>
    <cellStyle name="Comma 30 3" xfId="14401"/>
    <cellStyle name="Comma 30 3 2" xfId="14402"/>
    <cellStyle name="Comma 30 3 2 2" xfId="14403"/>
    <cellStyle name="Comma 30 3 2_Rate Case Accrual Accounts" xfId="31563"/>
    <cellStyle name="Comma 30 3 3" xfId="14404"/>
    <cellStyle name="Comma 30 3 3 2" xfId="44411"/>
    <cellStyle name="Comma 30 3 4" xfId="44412"/>
    <cellStyle name="Comma 30 3_Rate Case Accrual Accounts" xfId="31564"/>
    <cellStyle name="Comma 30 4" xfId="14405"/>
    <cellStyle name="Comma 30 4 2" xfId="14406"/>
    <cellStyle name="Comma 30 4 2 2" xfId="44413"/>
    <cellStyle name="Comma 30 4 3" xfId="14407"/>
    <cellStyle name="Comma 30 4_Rate Case Accrual Accounts" xfId="31565"/>
    <cellStyle name="Comma 30 5" xfId="14408"/>
    <cellStyle name="Comma 30 5 2" xfId="44414"/>
    <cellStyle name="Comma 30 6" xfId="44415"/>
    <cellStyle name="Comma 30_Rate Case Accrual Accounts" xfId="31566"/>
    <cellStyle name="Comma 31" xfId="14409"/>
    <cellStyle name="Comma 31 2" xfId="14410"/>
    <cellStyle name="Comma 31 2 2" xfId="14411"/>
    <cellStyle name="Comma 31 2 2 2" xfId="14412"/>
    <cellStyle name="Comma 31 2 2 2 2" xfId="14413"/>
    <cellStyle name="Comma 31 2 2 2_Rate Case Accrual Accounts" xfId="31567"/>
    <cellStyle name="Comma 31 2 2 3" xfId="14414"/>
    <cellStyle name="Comma 31 2 2 3 2" xfId="44416"/>
    <cellStyle name="Comma 31 2 2 4" xfId="44417"/>
    <cellStyle name="Comma 31 2 2_Rate Case Accrual Accounts" xfId="31568"/>
    <cellStyle name="Comma 31 2 3" xfId="14415"/>
    <cellStyle name="Comma 31 2 3 2" xfId="14416"/>
    <cellStyle name="Comma 31 2 3_Rate Case Accrual Accounts" xfId="31569"/>
    <cellStyle name="Comma 31 2 4" xfId="14417"/>
    <cellStyle name="Comma 31 2 4 2" xfId="44418"/>
    <cellStyle name="Comma 31 2 5" xfId="44419"/>
    <cellStyle name="Comma 31 2_Rate Case Accrual Accounts" xfId="31570"/>
    <cellStyle name="Comma 31 3" xfId="14418"/>
    <cellStyle name="Comma 31 3 2" xfId="14419"/>
    <cellStyle name="Comma 31 3 2 2" xfId="14420"/>
    <cellStyle name="Comma 31 3 2_Rate Case Accrual Accounts" xfId="31571"/>
    <cellStyle name="Comma 31 3 3" xfId="14421"/>
    <cellStyle name="Comma 31 3 3 2" xfId="44420"/>
    <cellStyle name="Comma 31 3 4" xfId="44421"/>
    <cellStyle name="Comma 31 3_Rate Case Accrual Accounts" xfId="31572"/>
    <cellStyle name="Comma 31 4" xfId="14422"/>
    <cellStyle name="Comma 31 4 2" xfId="14423"/>
    <cellStyle name="Comma 31 4 2 2" xfId="44422"/>
    <cellStyle name="Comma 31 4 3" xfId="14424"/>
    <cellStyle name="Comma 31 4_Rate Case Accrual Accounts" xfId="31573"/>
    <cellStyle name="Comma 31 5" xfId="14425"/>
    <cellStyle name="Comma 31 5 2" xfId="44423"/>
    <cellStyle name="Comma 31 6" xfId="44424"/>
    <cellStyle name="Comma 31_Rate Case Accrual Accounts" xfId="31574"/>
    <cellStyle name="Comma 32" xfId="14426"/>
    <cellStyle name="Comma 32 2" xfId="14427"/>
    <cellStyle name="Comma 32 2 2" xfId="14428"/>
    <cellStyle name="Comma 32 2 2 2" xfId="14429"/>
    <cellStyle name="Comma 32 2 2 2 2" xfId="14430"/>
    <cellStyle name="Comma 32 2 2 2_Rate Case Accrual Accounts" xfId="31575"/>
    <cellStyle name="Comma 32 2 2 3" xfId="14431"/>
    <cellStyle name="Comma 32 2 2 3 2" xfId="44425"/>
    <cellStyle name="Comma 32 2 2 4" xfId="44426"/>
    <cellStyle name="Comma 32 2 2_Rate Case Accrual Accounts" xfId="31576"/>
    <cellStyle name="Comma 32 2 3" xfId="14432"/>
    <cellStyle name="Comma 32 2 3 2" xfId="14433"/>
    <cellStyle name="Comma 32 2 3_Rate Case Accrual Accounts" xfId="31577"/>
    <cellStyle name="Comma 32 2 4" xfId="14434"/>
    <cellStyle name="Comma 32 2 4 2" xfId="44427"/>
    <cellStyle name="Comma 32 2 5" xfId="44428"/>
    <cellStyle name="Comma 32 2_Rate Case Accrual Accounts" xfId="31578"/>
    <cellStyle name="Comma 32 3" xfId="14435"/>
    <cellStyle name="Comma 32 3 2" xfId="14436"/>
    <cellStyle name="Comma 32 3 2 2" xfId="14437"/>
    <cellStyle name="Comma 32 3 2_Rate Case Accrual Accounts" xfId="31579"/>
    <cellStyle name="Comma 32 3 3" xfId="14438"/>
    <cellStyle name="Comma 32 3 3 2" xfId="44429"/>
    <cellStyle name="Comma 32 3 4" xfId="44430"/>
    <cellStyle name="Comma 32 3_Rate Case Accrual Accounts" xfId="31580"/>
    <cellStyle name="Comma 32 4" xfId="14439"/>
    <cellStyle name="Comma 32 4 2" xfId="14440"/>
    <cellStyle name="Comma 32 4 2 2" xfId="44431"/>
    <cellStyle name="Comma 32 4 3" xfId="14441"/>
    <cellStyle name="Comma 32 4_Rate Case Accrual Accounts" xfId="31581"/>
    <cellStyle name="Comma 32 5" xfId="14442"/>
    <cellStyle name="Comma 32 5 2" xfId="44432"/>
    <cellStyle name="Comma 32 6" xfId="44433"/>
    <cellStyle name="Comma 32_Rate Case Accrual Accounts" xfId="31582"/>
    <cellStyle name="Comma 33" xfId="14443"/>
    <cellStyle name="Comma 33 2" xfId="14444"/>
    <cellStyle name="Comma 33 2 2" xfId="14445"/>
    <cellStyle name="Comma 33 2 2 2" xfId="14446"/>
    <cellStyle name="Comma 33 2 2 2 2" xfId="14447"/>
    <cellStyle name="Comma 33 2 2 2_Rate Case Accrual Accounts" xfId="31583"/>
    <cellStyle name="Comma 33 2 2 3" xfId="14448"/>
    <cellStyle name="Comma 33 2 2 3 2" xfId="44434"/>
    <cellStyle name="Comma 33 2 2 4" xfId="44435"/>
    <cellStyle name="Comma 33 2 2_Rate Case Accrual Accounts" xfId="31584"/>
    <cellStyle name="Comma 33 2 3" xfId="14449"/>
    <cellStyle name="Comma 33 2 3 2" xfId="14450"/>
    <cellStyle name="Comma 33 2 3_Rate Case Accrual Accounts" xfId="31585"/>
    <cellStyle name="Comma 33 2 4" xfId="14451"/>
    <cellStyle name="Comma 33 2 4 2" xfId="44436"/>
    <cellStyle name="Comma 33 2 5" xfId="44437"/>
    <cellStyle name="Comma 33 2_Rate Case Accrual Accounts" xfId="31586"/>
    <cellStyle name="Comma 33 3" xfId="14452"/>
    <cellStyle name="Comma 33 3 2" xfId="14453"/>
    <cellStyle name="Comma 33 3 2 2" xfId="14454"/>
    <cellStyle name="Comma 33 3 2_Rate Case Accrual Accounts" xfId="31587"/>
    <cellStyle name="Comma 33 3 3" xfId="14455"/>
    <cellStyle name="Comma 33 3 3 2" xfId="44438"/>
    <cellStyle name="Comma 33 3 4" xfId="44439"/>
    <cellStyle name="Comma 33 3_Rate Case Accrual Accounts" xfId="31588"/>
    <cellStyle name="Comma 33 4" xfId="14456"/>
    <cellStyle name="Comma 33 4 2" xfId="14457"/>
    <cellStyle name="Comma 33 4 2 2" xfId="44440"/>
    <cellStyle name="Comma 33 4 3" xfId="14458"/>
    <cellStyle name="Comma 33 4_Rate Case Accrual Accounts" xfId="31589"/>
    <cellStyle name="Comma 33 5" xfId="14459"/>
    <cellStyle name="Comma 33 5 2" xfId="44441"/>
    <cellStyle name="Comma 33 6" xfId="44442"/>
    <cellStyle name="Comma 33_Rate Case Accrual Accounts" xfId="31590"/>
    <cellStyle name="Comma 34" xfId="14460"/>
    <cellStyle name="Comma 34 2" xfId="14461"/>
    <cellStyle name="Comma 34 2 2" xfId="14462"/>
    <cellStyle name="Comma 34 2 2 2" xfId="14463"/>
    <cellStyle name="Comma 34 2 2 2 2" xfId="14464"/>
    <cellStyle name="Comma 34 2 2 2_Rate Case Accrual Accounts" xfId="31591"/>
    <cellStyle name="Comma 34 2 2 3" xfId="14465"/>
    <cellStyle name="Comma 34 2 2 3 2" xfId="44443"/>
    <cellStyle name="Comma 34 2 2 4" xfId="44444"/>
    <cellStyle name="Comma 34 2 2_Rate Case Accrual Accounts" xfId="31592"/>
    <cellStyle name="Comma 34 2 3" xfId="14466"/>
    <cellStyle name="Comma 34 2 3 2" xfId="14467"/>
    <cellStyle name="Comma 34 2 3_Rate Case Accrual Accounts" xfId="31593"/>
    <cellStyle name="Comma 34 2 4" xfId="14468"/>
    <cellStyle name="Comma 34 2 4 2" xfId="44445"/>
    <cellStyle name="Comma 34 2 5" xfId="44446"/>
    <cellStyle name="Comma 34 2_Rate Case Accrual Accounts" xfId="31594"/>
    <cellStyle name="Comma 34 3" xfId="14469"/>
    <cellStyle name="Comma 34 3 2" xfId="14470"/>
    <cellStyle name="Comma 34 3 2 2" xfId="44447"/>
    <cellStyle name="Comma 34 3 3" xfId="14471"/>
    <cellStyle name="Comma 34 3_Rate Case Accrual Accounts" xfId="31595"/>
    <cellStyle name="Comma 34 4" xfId="14472"/>
    <cellStyle name="Comma 34 4 2" xfId="44448"/>
    <cellStyle name="Comma 34 5" xfId="14473"/>
    <cellStyle name="Comma 34 5 2" xfId="44449"/>
    <cellStyle name="Comma 34 6" xfId="44450"/>
    <cellStyle name="Comma 34_Rate Case Accrual Accounts" xfId="31596"/>
    <cellStyle name="Comma 35" xfId="14474"/>
    <cellStyle name="Comma 35 2" xfId="14475"/>
    <cellStyle name="Comma 35 2 2" xfId="14476"/>
    <cellStyle name="Comma 35 2 2 2" xfId="14477"/>
    <cellStyle name="Comma 35 2 2 2 2" xfId="44451"/>
    <cellStyle name="Comma 35 2 2 3" xfId="14478"/>
    <cellStyle name="Comma 35 2 2_Rate Case Accrual Accounts" xfId="31597"/>
    <cellStyle name="Comma 35 2 3" xfId="14479"/>
    <cellStyle name="Comma 35 2 3 2" xfId="44452"/>
    <cellStyle name="Comma 35 2 4" xfId="44453"/>
    <cellStyle name="Comma 35 2_Rate Case Accrual Accounts" xfId="31598"/>
    <cellStyle name="Comma 35 3" xfId="14480"/>
    <cellStyle name="Comma 35 3 2" xfId="14481"/>
    <cellStyle name="Comma 35 3 2 2" xfId="44454"/>
    <cellStyle name="Comma 35 3 3" xfId="14482"/>
    <cellStyle name="Comma 35 3_Rate Case Accrual Accounts" xfId="31599"/>
    <cellStyle name="Comma 35 4" xfId="14483"/>
    <cellStyle name="Comma 35 4 2" xfId="44455"/>
    <cellStyle name="Comma 35 5" xfId="44456"/>
    <cellStyle name="Comma 35_Rate Case Accrual Accounts" xfId="31600"/>
    <cellStyle name="Comma 36" xfId="14484"/>
    <cellStyle name="Comma 36 2" xfId="14485"/>
    <cellStyle name="Comma 36 2 2" xfId="14486"/>
    <cellStyle name="Comma 36 2 2 2" xfId="14487"/>
    <cellStyle name="Comma 36 2 2 2 2" xfId="44457"/>
    <cellStyle name="Comma 36 2 2 3" xfId="14488"/>
    <cellStyle name="Comma 36 2 2_Rate Case Accrual Accounts" xfId="31601"/>
    <cellStyle name="Comma 36 2 3" xfId="14489"/>
    <cellStyle name="Comma 36 2 3 2" xfId="44458"/>
    <cellStyle name="Comma 36 2 4" xfId="44459"/>
    <cellStyle name="Comma 36 2_Rate Case Accrual Accounts" xfId="31602"/>
    <cellStyle name="Comma 36 3" xfId="14490"/>
    <cellStyle name="Comma 36 3 2" xfId="14491"/>
    <cellStyle name="Comma 36 3 2 2" xfId="44460"/>
    <cellStyle name="Comma 36 3 3" xfId="14492"/>
    <cellStyle name="Comma 36 3_Rate Case Accrual Accounts" xfId="31603"/>
    <cellStyle name="Comma 36 4" xfId="14493"/>
    <cellStyle name="Comma 36 4 2" xfId="44461"/>
    <cellStyle name="Comma 36 5" xfId="44462"/>
    <cellStyle name="Comma 36_Rate Case Accrual Accounts" xfId="31604"/>
    <cellStyle name="Comma 37" xfId="14494"/>
    <cellStyle name="Comma 37 2" xfId="14495"/>
    <cellStyle name="Comma 37 2 2" xfId="14496"/>
    <cellStyle name="Comma 37 2 2 2" xfId="14497"/>
    <cellStyle name="Comma 37 2 2 2 2" xfId="44463"/>
    <cellStyle name="Comma 37 2 2 3" xfId="14498"/>
    <cellStyle name="Comma 37 2 2_Rate Case Accrual Accounts" xfId="31605"/>
    <cellStyle name="Comma 37 2 3" xfId="14499"/>
    <cellStyle name="Comma 37 2 3 2" xfId="44464"/>
    <cellStyle name="Comma 37 2 4" xfId="44465"/>
    <cellStyle name="Comma 37 2_Rate Case Accrual Accounts" xfId="31606"/>
    <cellStyle name="Comma 37 3" xfId="14500"/>
    <cellStyle name="Comma 37 3 2" xfId="14501"/>
    <cellStyle name="Comma 37 3 2 2" xfId="44466"/>
    <cellStyle name="Comma 37 3 3" xfId="14502"/>
    <cellStyle name="Comma 37 3_Rate Case Accrual Accounts" xfId="31607"/>
    <cellStyle name="Comma 37 4" xfId="14503"/>
    <cellStyle name="Comma 37 4 2" xfId="44467"/>
    <cellStyle name="Comma 37 5" xfId="44468"/>
    <cellStyle name="Comma 37_Rate Case Accrual Accounts" xfId="31608"/>
    <cellStyle name="Comma 38" xfId="14504"/>
    <cellStyle name="Comma 38 2" xfId="14505"/>
    <cellStyle name="Comma 38 2 2" xfId="14506"/>
    <cellStyle name="Comma 38 2 2 2" xfId="14507"/>
    <cellStyle name="Comma 38 2 2 2 2" xfId="44469"/>
    <cellStyle name="Comma 38 2 2 3" xfId="14508"/>
    <cellStyle name="Comma 38 2 2_Rate Case Accrual Accounts" xfId="31609"/>
    <cellStyle name="Comma 38 2 3" xfId="14509"/>
    <cellStyle name="Comma 38 2 3 2" xfId="44470"/>
    <cellStyle name="Comma 38 2 4" xfId="44471"/>
    <cellStyle name="Comma 38 2_Rate Case Accrual Accounts" xfId="31610"/>
    <cellStyle name="Comma 38 3" xfId="14510"/>
    <cellStyle name="Comma 38 3 2" xfId="14511"/>
    <cellStyle name="Comma 38 3 2 2" xfId="44472"/>
    <cellStyle name="Comma 38 3 3" xfId="14512"/>
    <cellStyle name="Comma 38 3_Rate Case Accrual Accounts" xfId="31611"/>
    <cellStyle name="Comma 38 4" xfId="14513"/>
    <cellStyle name="Comma 38 4 2" xfId="44473"/>
    <cellStyle name="Comma 38 5" xfId="44474"/>
    <cellStyle name="Comma 38_Rate Case Accrual Accounts" xfId="31612"/>
    <cellStyle name="Comma 39" xfId="14514"/>
    <cellStyle name="Comma 39 2" xfId="14515"/>
    <cellStyle name="Comma 39 2 2" xfId="14516"/>
    <cellStyle name="Comma 39 2 2 2" xfId="14517"/>
    <cellStyle name="Comma 39 2 2_Rate Case Accrual Accounts" xfId="31613"/>
    <cellStyle name="Comma 39 2 3" xfId="14518"/>
    <cellStyle name="Comma 39 2 3 2" xfId="44475"/>
    <cellStyle name="Comma 39 2 4" xfId="14519"/>
    <cellStyle name="Comma 39 2 4 2" xfId="44476"/>
    <cellStyle name="Comma 39 2 5" xfId="44477"/>
    <cellStyle name="Comma 39 2_Rate Case Accrual Accounts" xfId="31614"/>
    <cellStyle name="Comma 39 3" xfId="14520"/>
    <cellStyle name="Comma 39 3 2" xfId="14521"/>
    <cellStyle name="Comma 39 3 2 2" xfId="44478"/>
    <cellStyle name="Comma 39 3 3" xfId="14522"/>
    <cellStyle name="Comma 39 3_Rate Case Accrual Accounts" xfId="31615"/>
    <cellStyle name="Comma 39 4" xfId="14523"/>
    <cellStyle name="Comma 39 4 2" xfId="44479"/>
    <cellStyle name="Comma 39 5" xfId="44480"/>
    <cellStyle name="Comma 39_Rate Case Accrual Accounts" xfId="31616"/>
    <cellStyle name="Comma 4" xfId="85"/>
    <cellStyle name="Comma 4 2" xfId="322"/>
    <cellStyle name="Comma 4 2 2" xfId="14524"/>
    <cellStyle name="Comma 4 2 2 2" xfId="14525"/>
    <cellStyle name="Comma 4 2 2 2 2" xfId="14526"/>
    <cellStyle name="Comma 4 2 2 2 2 2" xfId="14527"/>
    <cellStyle name="Comma 4 2 2 2 2 2 2" xfId="44481"/>
    <cellStyle name="Comma 4 2 2 2 2 3" xfId="14528"/>
    <cellStyle name="Comma 4 2 2 2 2_Rate Case Accrual Accounts" xfId="31617"/>
    <cellStyle name="Comma 4 2 2 2 3" xfId="14529"/>
    <cellStyle name="Comma 4 2 2 2 3 2" xfId="44482"/>
    <cellStyle name="Comma 4 2 2 2 4" xfId="44483"/>
    <cellStyle name="Comma 4 2 2 2_Rate Case Accrual Accounts" xfId="31618"/>
    <cellStyle name="Comma 4 2 2 3" xfId="14530"/>
    <cellStyle name="Comma 4 2 2 3 2" xfId="14531"/>
    <cellStyle name="Comma 4 2 2 3 2 2" xfId="44484"/>
    <cellStyle name="Comma 4 2 2 3 3" xfId="14532"/>
    <cellStyle name="Comma 4 2 2 3_Rate Case Accrual Accounts" xfId="31619"/>
    <cellStyle name="Comma 4 2 2 4" xfId="14533"/>
    <cellStyle name="Comma 4 2 2 4 2" xfId="44485"/>
    <cellStyle name="Comma 4 2 2 5" xfId="44486"/>
    <cellStyle name="Comma 4 2 2_Rate Case Accrual Accounts" xfId="31620"/>
    <cellStyle name="Comma 4 2 3" xfId="14534"/>
    <cellStyle name="Comma 4 2 3 2" xfId="14535"/>
    <cellStyle name="Comma 4 2 3 2 2" xfId="14536"/>
    <cellStyle name="Comma 4 2 3 2 2 2" xfId="44487"/>
    <cellStyle name="Comma 4 2 3 2 3" xfId="14537"/>
    <cellStyle name="Comma 4 2 3 2_Rate Case Accrual Accounts" xfId="31621"/>
    <cellStyle name="Comma 4 2 3 3" xfId="14538"/>
    <cellStyle name="Comma 4 2 3 3 2" xfId="44488"/>
    <cellStyle name="Comma 4 2 3 4" xfId="44489"/>
    <cellStyle name="Comma 4 2 3_Rate Case Accrual Accounts" xfId="31622"/>
    <cellStyle name="Comma 4 2 4" xfId="14539"/>
    <cellStyle name="Comma 4 2 4 2" xfId="14540"/>
    <cellStyle name="Comma 4 2 4 2 2" xfId="44490"/>
    <cellStyle name="Comma 4 2 4 3" xfId="14541"/>
    <cellStyle name="Comma 4 2 4_Rate Case Accrual Accounts" xfId="31623"/>
    <cellStyle name="Comma 4 2 5" xfId="14542"/>
    <cellStyle name="Comma 4 2 5 2" xfId="44491"/>
    <cellStyle name="Comma 4 2 6" xfId="14543"/>
    <cellStyle name="Comma 4 2_Rate Case Accrual Accounts" xfId="31624"/>
    <cellStyle name="Comma 4 3" xfId="14544"/>
    <cellStyle name="Comma 4 3 2" xfId="14545"/>
    <cellStyle name="Comma 4 3 2 2" xfId="14546"/>
    <cellStyle name="Comma 4 3 2 2 2" xfId="14547"/>
    <cellStyle name="Comma 4 3 2 2 2 2" xfId="14548"/>
    <cellStyle name="Comma 4 3 2 2 2_Rate Case Accrual Accounts" xfId="31625"/>
    <cellStyle name="Comma 4 3 2 2 3" xfId="14549"/>
    <cellStyle name="Comma 4 3 2 2 3 2" xfId="44492"/>
    <cellStyle name="Comma 4 3 2 2 4" xfId="44493"/>
    <cellStyle name="Comma 4 3 2 2_Rate Case Accrual Accounts" xfId="31626"/>
    <cellStyle name="Comma 4 3 2 3" xfId="14550"/>
    <cellStyle name="Comma 4 3 2 3 2" xfId="14551"/>
    <cellStyle name="Comma 4 3 2 3_Rate Case Accrual Accounts" xfId="31627"/>
    <cellStyle name="Comma 4 3 2 4" xfId="14552"/>
    <cellStyle name="Comma 4 3 2 4 2" xfId="44494"/>
    <cellStyle name="Comma 4 3 2 5" xfId="44495"/>
    <cellStyle name="Comma 4 3 2_Rate Case Accrual Accounts" xfId="31628"/>
    <cellStyle name="Comma 4 3 3" xfId="14553"/>
    <cellStyle name="Comma 4 3 3 2" xfId="14554"/>
    <cellStyle name="Comma 4 3 3 2 2" xfId="14555"/>
    <cellStyle name="Comma 4 3 3 2_Rate Case Accrual Accounts" xfId="31629"/>
    <cellStyle name="Comma 4 3 3 3" xfId="14556"/>
    <cellStyle name="Comma 4 3 3 3 2" xfId="44496"/>
    <cellStyle name="Comma 4 3 3 4" xfId="44497"/>
    <cellStyle name="Comma 4 3 3_Rate Case Accrual Accounts" xfId="31630"/>
    <cellStyle name="Comma 4 3 4" xfId="14557"/>
    <cellStyle name="Comma 4 3 4 2" xfId="14558"/>
    <cellStyle name="Comma 4 3 4_Rate Case Accrual Accounts" xfId="31631"/>
    <cellStyle name="Comma 4 3 5" xfId="14559"/>
    <cellStyle name="Comma 4 3 5 2" xfId="44498"/>
    <cellStyle name="Comma 4 3 6" xfId="44499"/>
    <cellStyle name="Comma 4 3_Rate Case Accrual Accounts" xfId="31632"/>
    <cellStyle name="Comma 4 4" xfId="14560"/>
    <cellStyle name="Comma 4 4 2" xfId="14561"/>
    <cellStyle name="Comma 4 4 2 2" xfId="44500"/>
    <cellStyle name="Comma 4 4 3" xfId="14562"/>
    <cellStyle name="Comma 4 4_Rate Case Accrual Accounts" xfId="31633"/>
    <cellStyle name="Comma 4 5" xfId="14563"/>
    <cellStyle name="Comma 4 5 2" xfId="44501"/>
    <cellStyle name="Comma 4 6" xfId="14564"/>
    <cellStyle name="Comma 4_Rate Case Accrual Accounts" xfId="31634"/>
    <cellStyle name="Comma 40" xfId="14565"/>
    <cellStyle name="Comma 40 2" xfId="14566"/>
    <cellStyle name="Comma 40 2 2" xfId="14567"/>
    <cellStyle name="Comma 40 2 2 2" xfId="14568"/>
    <cellStyle name="Comma 40 2 2 2 2" xfId="44502"/>
    <cellStyle name="Comma 40 2 2 3" xfId="14569"/>
    <cellStyle name="Comma 40 2 2_Rate Case Accrual Accounts" xfId="31635"/>
    <cellStyle name="Comma 40 2 3" xfId="14570"/>
    <cellStyle name="Comma 40 2 3 2" xfId="44503"/>
    <cellStyle name="Comma 40 2 4" xfId="44504"/>
    <cellStyle name="Comma 40 2_Rate Case Accrual Accounts" xfId="31636"/>
    <cellStyle name="Comma 40 3" xfId="14571"/>
    <cellStyle name="Comma 40 3 2" xfId="14572"/>
    <cellStyle name="Comma 40 3 2 2" xfId="44505"/>
    <cellStyle name="Comma 40 3 3" xfId="14573"/>
    <cellStyle name="Comma 40 3_Rate Case Accrual Accounts" xfId="31637"/>
    <cellStyle name="Comma 40 4" xfId="14574"/>
    <cellStyle name="Comma 40 4 2" xfId="44506"/>
    <cellStyle name="Comma 40 5" xfId="44507"/>
    <cellStyle name="Comma 40_Rate Case Accrual Accounts" xfId="31638"/>
    <cellStyle name="Comma 41" xfId="14575"/>
    <cellStyle name="Comma 41 2" xfId="14576"/>
    <cellStyle name="Comma 41 2 2" xfId="14577"/>
    <cellStyle name="Comma 41 2 2 2" xfId="14578"/>
    <cellStyle name="Comma 41 2 2_Rate Case Accrual Accounts" xfId="31639"/>
    <cellStyle name="Comma 41 2 3" xfId="14579"/>
    <cellStyle name="Comma 41 2 3 2" xfId="44508"/>
    <cellStyle name="Comma 41 2 4" xfId="44509"/>
    <cellStyle name="Comma 41 2_Rate Case Accrual Accounts" xfId="31640"/>
    <cellStyle name="Comma 41 3" xfId="14580"/>
    <cellStyle name="Comma 41 3 2" xfId="14581"/>
    <cellStyle name="Comma 41 3_Rate Case Accrual Accounts" xfId="31641"/>
    <cellStyle name="Comma 41 4" xfId="14582"/>
    <cellStyle name="Comma 41 4 2" xfId="44510"/>
    <cellStyle name="Comma 41 5" xfId="44511"/>
    <cellStyle name="Comma 41_Rate Case Accrual Accounts" xfId="31642"/>
    <cellStyle name="Comma 42" xfId="14583"/>
    <cellStyle name="Comma 42 2" xfId="14584"/>
    <cellStyle name="Comma 42 2 2" xfId="14585"/>
    <cellStyle name="Comma 42 2 2 2" xfId="14586"/>
    <cellStyle name="Comma 42 2 2_Rate Case Accrual Accounts" xfId="31643"/>
    <cellStyle name="Comma 42 2 3" xfId="14587"/>
    <cellStyle name="Comma 42 2 3 2" xfId="44512"/>
    <cellStyle name="Comma 42 2 4" xfId="44513"/>
    <cellStyle name="Comma 42 2_Rate Case Accrual Accounts" xfId="31644"/>
    <cellStyle name="Comma 42 3" xfId="14588"/>
    <cellStyle name="Comma 42 3 2" xfId="14589"/>
    <cellStyle name="Comma 42 3_Rate Case Accrual Accounts" xfId="31645"/>
    <cellStyle name="Comma 42 4" xfId="14590"/>
    <cellStyle name="Comma 42 4 2" xfId="44514"/>
    <cellStyle name="Comma 42 5" xfId="44515"/>
    <cellStyle name="Comma 42_Rate Case Accrual Accounts" xfId="31646"/>
    <cellStyle name="Comma 43" xfId="14591"/>
    <cellStyle name="Comma 43 2" xfId="14592"/>
    <cellStyle name="Comma 43 2 2" xfId="14593"/>
    <cellStyle name="Comma 43 2 2 2" xfId="14594"/>
    <cellStyle name="Comma 43 2 2_Rate Case Accrual Accounts" xfId="31647"/>
    <cellStyle name="Comma 43 2 3" xfId="14595"/>
    <cellStyle name="Comma 43 2 3 2" xfId="44516"/>
    <cellStyle name="Comma 43 2 4" xfId="44517"/>
    <cellStyle name="Comma 43 2_Rate Case Accrual Accounts" xfId="31648"/>
    <cellStyle name="Comma 43 3" xfId="14596"/>
    <cellStyle name="Comma 43 3 2" xfId="14597"/>
    <cellStyle name="Comma 43 3_Rate Case Accrual Accounts" xfId="31649"/>
    <cellStyle name="Comma 43 4" xfId="14598"/>
    <cellStyle name="Comma 43 4 2" xfId="44518"/>
    <cellStyle name="Comma 43 5" xfId="44519"/>
    <cellStyle name="Comma 43_Rate Case Accrual Accounts" xfId="31650"/>
    <cellStyle name="Comma 44" xfId="14599"/>
    <cellStyle name="Comma 44 2" xfId="14600"/>
    <cellStyle name="Comma 44 2 2" xfId="14601"/>
    <cellStyle name="Comma 44 2 2 2" xfId="14602"/>
    <cellStyle name="Comma 44 2 2_Rate Case Accrual Accounts" xfId="31651"/>
    <cellStyle name="Comma 44 2 3" xfId="14603"/>
    <cellStyle name="Comma 44 2 3 2" xfId="44520"/>
    <cellStyle name="Comma 44 2 4" xfId="44521"/>
    <cellStyle name="Comma 44 2_Rate Case Accrual Accounts" xfId="31652"/>
    <cellStyle name="Comma 44 3" xfId="14604"/>
    <cellStyle name="Comma 44 3 2" xfId="14605"/>
    <cellStyle name="Comma 44 3_Rate Case Accrual Accounts" xfId="31653"/>
    <cellStyle name="Comma 44 4" xfId="14606"/>
    <cellStyle name="Comma 44 4 2" xfId="44522"/>
    <cellStyle name="Comma 44 5" xfId="44523"/>
    <cellStyle name="Comma 44_Rate Case Accrual Accounts" xfId="31654"/>
    <cellStyle name="Comma 45" xfId="14607"/>
    <cellStyle name="Comma 45 2" xfId="14608"/>
    <cellStyle name="Comma 45 2 2" xfId="14609"/>
    <cellStyle name="Comma 45 2_Rate Case Accrual Accounts" xfId="31655"/>
    <cellStyle name="Comma 45 3" xfId="14610"/>
    <cellStyle name="Comma 45 3 2" xfId="44524"/>
    <cellStyle name="Comma 45 4" xfId="44525"/>
    <cellStyle name="Comma 45_Rate Case Accrual Accounts" xfId="31656"/>
    <cellStyle name="Comma 46" xfId="14611"/>
    <cellStyle name="Comma 46 2" xfId="14612"/>
    <cellStyle name="Comma 46 2 2" xfId="14613"/>
    <cellStyle name="Comma 46 2_Rate Case Accrual Accounts" xfId="31657"/>
    <cellStyle name="Comma 46 3" xfId="14614"/>
    <cellStyle name="Comma 46 3 2" xfId="44526"/>
    <cellStyle name="Comma 46 4" xfId="44527"/>
    <cellStyle name="Comma 46_Rate Case Accrual Accounts" xfId="31658"/>
    <cellStyle name="Comma 47" xfId="14615"/>
    <cellStyle name="Comma 47 2" xfId="14616"/>
    <cellStyle name="Comma 47 2 2" xfId="14617"/>
    <cellStyle name="Comma 47 2_Rate Case Accrual Accounts" xfId="31659"/>
    <cellStyle name="Comma 47 3" xfId="14618"/>
    <cellStyle name="Comma 47 3 2" xfId="44528"/>
    <cellStyle name="Comma 47 4" xfId="44529"/>
    <cellStyle name="Comma 47_Rate Case Accrual Accounts" xfId="31660"/>
    <cellStyle name="Comma 48" xfId="14619"/>
    <cellStyle name="Comma 48 2" xfId="14620"/>
    <cellStyle name="Comma 48 2 2" xfId="14621"/>
    <cellStyle name="Comma 48 2_Rate Case Accrual Accounts" xfId="31661"/>
    <cellStyle name="Comma 48 3" xfId="14622"/>
    <cellStyle name="Comma 48 3 2" xfId="44530"/>
    <cellStyle name="Comma 48 4" xfId="44531"/>
    <cellStyle name="Comma 48_Rate Case Accrual Accounts" xfId="31662"/>
    <cellStyle name="Comma 49" xfId="14623"/>
    <cellStyle name="Comma 49 2" xfId="14624"/>
    <cellStyle name="Comma 49 2 2" xfId="44532"/>
    <cellStyle name="Comma 49 3" xfId="44533"/>
    <cellStyle name="Comma 49_Rate Case Accrual Accounts" xfId="31663"/>
    <cellStyle name="Comma 5" xfId="86"/>
    <cellStyle name="Comma 5 2" xfId="323"/>
    <cellStyle name="Comma 5 2 2" xfId="14625"/>
    <cellStyle name="Comma 5 2 2 2" xfId="14626"/>
    <cellStyle name="Comma 5 2 2 2 2" xfId="14627"/>
    <cellStyle name="Comma 5 2 2 2 2 2" xfId="14628"/>
    <cellStyle name="Comma 5 2 2 2 2_Rate Case Accrual Accounts" xfId="31664"/>
    <cellStyle name="Comma 5 2 2 2 3" xfId="14629"/>
    <cellStyle name="Comma 5 2 2 2 3 2" xfId="44534"/>
    <cellStyle name="Comma 5 2 2 2 4" xfId="44535"/>
    <cellStyle name="Comma 5 2 2 2_Rate Case Accrual Accounts" xfId="31665"/>
    <cellStyle name="Comma 5 2 2 3" xfId="14630"/>
    <cellStyle name="Comma 5 2 2 3 2" xfId="14631"/>
    <cellStyle name="Comma 5 2 2 3_Rate Case Accrual Accounts" xfId="31666"/>
    <cellStyle name="Comma 5 2 2 4" xfId="14632"/>
    <cellStyle name="Comma 5 2 2 4 2" xfId="44536"/>
    <cellStyle name="Comma 5 2 2 5" xfId="44537"/>
    <cellStyle name="Comma 5 2 2_Rate Case Accrual Accounts" xfId="31667"/>
    <cellStyle name="Comma 5 2 3" xfId="14633"/>
    <cellStyle name="Comma 5 2 3 2" xfId="14634"/>
    <cellStyle name="Comma 5 2 3 2 2" xfId="14635"/>
    <cellStyle name="Comma 5 2 3 2_Rate Case Accrual Accounts" xfId="31668"/>
    <cellStyle name="Comma 5 2 3 3" xfId="14636"/>
    <cellStyle name="Comma 5 2 3 3 2" xfId="44538"/>
    <cellStyle name="Comma 5 2 3 4" xfId="44539"/>
    <cellStyle name="Comma 5 2 3_Rate Case Accrual Accounts" xfId="31669"/>
    <cellStyle name="Comma 5 2 4" xfId="14637"/>
    <cellStyle name="Comma 5 2 4 2" xfId="14638"/>
    <cellStyle name="Comma 5 2 4 2 2" xfId="44540"/>
    <cellStyle name="Comma 5 2 4 3" xfId="14639"/>
    <cellStyle name="Comma 5 2 4_Rate Case Accrual Accounts" xfId="31670"/>
    <cellStyle name="Comma 5 2 5" xfId="14640"/>
    <cellStyle name="Comma 5 2 5 2" xfId="44541"/>
    <cellStyle name="Comma 5 2 6" xfId="14641"/>
    <cellStyle name="Comma 5 2_Rate Case Accrual Accounts" xfId="31671"/>
    <cellStyle name="Comma 5 3" xfId="14642"/>
    <cellStyle name="Comma 5 3 2" xfId="14643"/>
    <cellStyle name="Comma 5 3 2 2" xfId="14644"/>
    <cellStyle name="Comma 5 3 2 2 2" xfId="14645"/>
    <cellStyle name="Comma 5 3 2 2 2 2" xfId="14646"/>
    <cellStyle name="Comma 5 3 2 2 2_Rate Case Accrual Accounts" xfId="31672"/>
    <cellStyle name="Comma 5 3 2 2 3" xfId="14647"/>
    <cellStyle name="Comma 5 3 2 2 3 2" xfId="44542"/>
    <cellStyle name="Comma 5 3 2 2 4" xfId="44543"/>
    <cellStyle name="Comma 5 3 2 2_Rate Case Accrual Accounts" xfId="31673"/>
    <cellStyle name="Comma 5 3 2 3" xfId="14648"/>
    <cellStyle name="Comma 5 3 2 3 2" xfId="14649"/>
    <cellStyle name="Comma 5 3 2 3_Rate Case Accrual Accounts" xfId="31674"/>
    <cellStyle name="Comma 5 3 2 4" xfId="14650"/>
    <cellStyle name="Comma 5 3 2 4 2" xfId="44544"/>
    <cellStyle name="Comma 5 3 2 5" xfId="44545"/>
    <cellStyle name="Comma 5 3 2_Rate Case Accrual Accounts" xfId="31675"/>
    <cellStyle name="Comma 5 3 3" xfId="14651"/>
    <cellStyle name="Comma 5 3 3 2" xfId="14652"/>
    <cellStyle name="Comma 5 3 3 2 2" xfId="14653"/>
    <cellStyle name="Comma 5 3 3 2_Rate Case Accrual Accounts" xfId="31676"/>
    <cellStyle name="Comma 5 3 3 3" xfId="14654"/>
    <cellStyle name="Comma 5 3 3 3 2" xfId="44546"/>
    <cellStyle name="Comma 5 3 3 4" xfId="44547"/>
    <cellStyle name="Comma 5 3 3_Rate Case Accrual Accounts" xfId="31677"/>
    <cellStyle name="Comma 5 3 4" xfId="14655"/>
    <cellStyle name="Comma 5 3 4 2" xfId="14656"/>
    <cellStyle name="Comma 5 3 4_Rate Case Accrual Accounts" xfId="31678"/>
    <cellStyle name="Comma 5 3 5" xfId="14657"/>
    <cellStyle name="Comma 5 3 5 2" xfId="44548"/>
    <cellStyle name="Comma 5 3 6" xfId="44549"/>
    <cellStyle name="Comma 5 3_Rate Case Accrual Accounts" xfId="31679"/>
    <cellStyle name="Comma 5 4" xfId="14658"/>
    <cellStyle name="Comma 5 4 2" xfId="14659"/>
    <cellStyle name="Comma 5 4 2 2" xfId="44550"/>
    <cellStyle name="Comma 5 4 3" xfId="14660"/>
    <cellStyle name="Comma 5 4_Rate Case Accrual Accounts" xfId="31680"/>
    <cellStyle name="Comma 5 5" xfId="14661"/>
    <cellStyle name="Comma 5 5 2" xfId="44551"/>
    <cellStyle name="Comma 5 6" xfId="14662"/>
    <cellStyle name="Comma 5_Rate Case Accrual Accounts" xfId="31681"/>
    <cellStyle name="Comma 50" xfId="14663"/>
    <cellStyle name="Comma 50 2" xfId="44552"/>
    <cellStyle name="Comma 51" xfId="14664"/>
    <cellStyle name="Comma 51 2" xfId="44553"/>
    <cellStyle name="Comma 52" xfId="14665"/>
    <cellStyle name="Comma 52 2" xfId="44554"/>
    <cellStyle name="Comma 53" xfId="14666"/>
    <cellStyle name="Comma 53 2" xfId="44555"/>
    <cellStyle name="Comma 54" xfId="14667"/>
    <cellStyle name="Comma 54 2" xfId="44556"/>
    <cellStyle name="Comma 55" xfId="14668"/>
    <cellStyle name="Comma 55 2" xfId="14669"/>
    <cellStyle name="Comma 55 2 2" xfId="44557"/>
    <cellStyle name="Comma 55 3" xfId="44558"/>
    <cellStyle name="Comma 55_Rate Case Accrual Accounts" xfId="31682"/>
    <cellStyle name="Comma 56" xfId="14670"/>
    <cellStyle name="Comma 56 2" xfId="14671"/>
    <cellStyle name="Comma 56 2 2" xfId="44559"/>
    <cellStyle name="Comma 56 3" xfId="44560"/>
    <cellStyle name="Comma 56_Rate Case Accrual Accounts" xfId="31683"/>
    <cellStyle name="Comma 57" xfId="14672"/>
    <cellStyle name="Comma 57 2" xfId="44561"/>
    <cellStyle name="Comma 58" xfId="14673"/>
    <cellStyle name="Comma 58 2" xfId="44562"/>
    <cellStyle name="Comma 59" xfId="14674"/>
    <cellStyle name="Comma 59 2" xfId="44563"/>
    <cellStyle name="Comma 6" xfId="87"/>
    <cellStyle name="Comma 6 2" xfId="324"/>
    <cellStyle name="Comma 6 2 2" xfId="14675"/>
    <cellStyle name="Comma 6 2 2 2" xfId="14676"/>
    <cellStyle name="Comma 6 2 2 2 2" xfId="14677"/>
    <cellStyle name="Comma 6 2 2 2 2 2" xfId="44564"/>
    <cellStyle name="Comma 6 2 2 2 3" xfId="14678"/>
    <cellStyle name="Comma 6 2 2 2_Rate Case Accrual Accounts" xfId="31684"/>
    <cellStyle name="Comma 6 2 2 3" xfId="14679"/>
    <cellStyle name="Comma 6 2 2 3 2" xfId="44565"/>
    <cellStyle name="Comma 6 2 2 4" xfId="44566"/>
    <cellStyle name="Comma 6 2 2_Rate Case Accrual Accounts" xfId="31685"/>
    <cellStyle name="Comma 6 2 3" xfId="14680"/>
    <cellStyle name="Comma 6 2 3 2" xfId="14681"/>
    <cellStyle name="Comma 6 2 3 2 2" xfId="44567"/>
    <cellStyle name="Comma 6 2 3 3" xfId="14682"/>
    <cellStyle name="Comma 6 2 3_Rate Case Accrual Accounts" xfId="31686"/>
    <cellStyle name="Comma 6 2 4" xfId="14683"/>
    <cellStyle name="Comma 6 2 4 2" xfId="44568"/>
    <cellStyle name="Comma 6 2 5" xfId="14684"/>
    <cellStyle name="Comma 6 2_Rate Case Accrual Accounts" xfId="31687"/>
    <cellStyle name="Comma 6 3" xfId="14685"/>
    <cellStyle name="Comma 6 3 2" xfId="14686"/>
    <cellStyle name="Comma 6 3 2 2" xfId="14687"/>
    <cellStyle name="Comma 6 3 2 2 2" xfId="14688"/>
    <cellStyle name="Comma 6 3 2 2_Rate Case Accrual Accounts" xfId="31688"/>
    <cellStyle name="Comma 6 3 2 3" xfId="14689"/>
    <cellStyle name="Comma 6 3 2 3 2" xfId="44569"/>
    <cellStyle name="Comma 6 3 2 4" xfId="44570"/>
    <cellStyle name="Comma 6 3 2_Rate Case Accrual Accounts" xfId="31689"/>
    <cellStyle name="Comma 6 3 3" xfId="14690"/>
    <cellStyle name="Comma 6 3 3 2" xfId="14691"/>
    <cellStyle name="Comma 6 3 3 2 2" xfId="44571"/>
    <cellStyle name="Comma 6 3 3 3" xfId="14692"/>
    <cellStyle name="Comma 6 3 3_Rate Case Accrual Accounts" xfId="31690"/>
    <cellStyle name="Comma 6 3 4" xfId="14693"/>
    <cellStyle name="Comma 6 3 4 2" xfId="44572"/>
    <cellStyle name="Comma 6 3 5" xfId="44573"/>
    <cellStyle name="Comma 6 3_Rate Case Accrual Accounts" xfId="31691"/>
    <cellStyle name="Comma 6 4" xfId="14694"/>
    <cellStyle name="Comma 6 4 2" xfId="14695"/>
    <cellStyle name="Comma 6 4 2 2" xfId="44574"/>
    <cellStyle name="Comma 6 4 3" xfId="14696"/>
    <cellStyle name="Comma 6 4_Rate Case Accrual Accounts" xfId="31692"/>
    <cellStyle name="Comma 6 5" xfId="14697"/>
    <cellStyle name="Comma 6 5 2" xfId="44575"/>
    <cellStyle name="Comma 6 6" xfId="14698"/>
    <cellStyle name="Comma 6_Rate Case Accrual Accounts" xfId="31693"/>
    <cellStyle name="Comma 60" xfId="14699"/>
    <cellStyle name="Comma 60 2" xfId="14700"/>
    <cellStyle name="Comma 60 2 2" xfId="44576"/>
    <cellStyle name="Comma 60 3" xfId="44577"/>
    <cellStyle name="Comma 60_Rate Case Accrual Accounts" xfId="31694"/>
    <cellStyle name="Comma 61" xfId="14701"/>
    <cellStyle name="Comma 61 2" xfId="44578"/>
    <cellStyle name="Comma 62" xfId="14702"/>
    <cellStyle name="Comma 62 2" xfId="44579"/>
    <cellStyle name="Comma 63" xfId="14703"/>
    <cellStyle name="Comma 63 2" xfId="44580"/>
    <cellStyle name="Comma 64" xfId="14704"/>
    <cellStyle name="Comma 64 2" xfId="44581"/>
    <cellStyle name="Comma 65" xfId="14705"/>
    <cellStyle name="Comma 65 2" xfId="44582"/>
    <cellStyle name="Comma 66" xfId="14706"/>
    <cellStyle name="Comma 66 2" xfId="44583"/>
    <cellStyle name="Comma 67" xfId="14707"/>
    <cellStyle name="Comma 67 2" xfId="44584"/>
    <cellStyle name="Comma 68" xfId="14708"/>
    <cellStyle name="Comma 68 2" xfId="44585"/>
    <cellStyle name="Comma 69" xfId="14709"/>
    <cellStyle name="Comma 69 2" xfId="44586"/>
    <cellStyle name="Comma 7" xfId="88"/>
    <cellStyle name="Comma 7 2" xfId="89"/>
    <cellStyle name="Comma 7 2 2" xfId="611"/>
    <cellStyle name="Comma 7 2 2 2" xfId="14710"/>
    <cellStyle name="Comma 7 2 2 2 2" xfId="14711"/>
    <cellStyle name="Comma 7 2 2 2 2 2" xfId="44587"/>
    <cellStyle name="Comma 7 2 2 2 3" xfId="14712"/>
    <cellStyle name="Comma 7 2 2 2_Rate Case Accrual Accounts" xfId="31695"/>
    <cellStyle name="Comma 7 2 2 3" xfId="14713"/>
    <cellStyle name="Comma 7 2 2 3 2" xfId="44588"/>
    <cellStyle name="Comma 7 2 2 4" xfId="44589"/>
    <cellStyle name="Comma 7 2 2_Rate Case Accrual Accounts" xfId="31696"/>
    <cellStyle name="Comma 7 2 3" xfId="14714"/>
    <cellStyle name="Comma 7 2 3 2" xfId="14715"/>
    <cellStyle name="Comma 7 2 3 2 2" xfId="44590"/>
    <cellStyle name="Comma 7 2 3 3" xfId="14716"/>
    <cellStyle name="Comma 7 2 3_Rate Case Accrual Accounts" xfId="31697"/>
    <cellStyle name="Comma 7 2 4" xfId="14717"/>
    <cellStyle name="Comma 7 2 4 2" xfId="44591"/>
    <cellStyle name="Comma 7 2 5" xfId="14718"/>
    <cellStyle name="Comma 7 2 6" xfId="44592"/>
    <cellStyle name="Comma 7 2_Rate Case Accrual Accounts" xfId="31698"/>
    <cellStyle name="Comma 7 3" xfId="460"/>
    <cellStyle name="Comma 7 3 2" xfId="14719"/>
    <cellStyle name="Comma 7 3 2 2" xfId="14720"/>
    <cellStyle name="Comma 7 3 2 2 2" xfId="14721"/>
    <cellStyle name="Comma 7 3 2 2_Rate Case Accrual Accounts" xfId="31699"/>
    <cellStyle name="Comma 7 3 2 3" xfId="14722"/>
    <cellStyle name="Comma 7 3 2 3 2" xfId="44593"/>
    <cellStyle name="Comma 7 3 2 4" xfId="44594"/>
    <cellStyle name="Comma 7 3 2_Rate Case Accrual Accounts" xfId="31700"/>
    <cellStyle name="Comma 7 3 3" xfId="14723"/>
    <cellStyle name="Comma 7 3 3 2" xfId="14724"/>
    <cellStyle name="Comma 7 3 3 2 2" xfId="44595"/>
    <cellStyle name="Comma 7 3 3 3" xfId="14725"/>
    <cellStyle name="Comma 7 3 3_Rate Case Accrual Accounts" xfId="31701"/>
    <cellStyle name="Comma 7 3 4" xfId="14726"/>
    <cellStyle name="Comma 7 3 4 2" xfId="44596"/>
    <cellStyle name="Comma 7 3_Rate Case Accrual Accounts" xfId="31702"/>
    <cellStyle name="Comma 7 4" xfId="14727"/>
    <cellStyle name="Comma 7 4 2" xfId="14728"/>
    <cellStyle name="Comma 7 4 2 2" xfId="44597"/>
    <cellStyle name="Comma 7 4 3" xfId="14729"/>
    <cellStyle name="Comma 7 4_Rate Case Accrual Accounts" xfId="31703"/>
    <cellStyle name="Comma 7 5" xfId="14730"/>
    <cellStyle name="Comma 7 5 2" xfId="44598"/>
    <cellStyle name="Comma 7 6" xfId="14731"/>
    <cellStyle name="Comma 7 7" xfId="44599"/>
    <cellStyle name="Comma 7_Rate Case Accrual Accounts" xfId="31704"/>
    <cellStyle name="Comma 70" xfId="14732"/>
    <cellStyle name="Comma 70 2" xfId="44600"/>
    <cellStyle name="Comma 71" xfId="14733"/>
    <cellStyle name="Comma 71 2" xfId="44601"/>
    <cellStyle name="Comma 72" xfId="26308"/>
    <cellStyle name="Comma 72 2" xfId="44602"/>
    <cellStyle name="Comma 73" xfId="44603"/>
    <cellStyle name="Comma 74" xfId="44604"/>
    <cellStyle name="Comma 75" xfId="44605"/>
    <cellStyle name="Comma 76" xfId="44606"/>
    <cellStyle name="Comma 77" xfId="44607"/>
    <cellStyle name="Comma 78" xfId="44608"/>
    <cellStyle name="Comma 79" xfId="44609"/>
    <cellStyle name="Comma 8" xfId="90"/>
    <cellStyle name="Comma 8 2" xfId="91"/>
    <cellStyle name="Comma 8 2 2" xfId="612"/>
    <cellStyle name="Comma 8 2 2 2" xfId="14734"/>
    <cellStyle name="Comma 8 2 2 2 2" xfId="14735"/>
    <cellStyle name="Comma 8 2 2 2_Rate Case Accrual Accounts" xfId="31705"/>
    <cellStyle name="Comma 8 2 2 3" xfId="14736"/>
    <cellStyle name="Comma 8 2 2 3 2" xfId="44610"/>
    <cellStyle name="Comma 8 2 2 4" xfId="44611"/>
    <cellStyle name="Comma 8 2 2_Rate Case Accrual Accounts" xfId="31706"/>
    <cellStyle name="Comma 8 2 3" xfId="14737"/>
    <cellStyle name="Comma 8 2 3 2" xfId="14738"/>
    <cellStyle name="Comma 8 2 3_Rate Case Accrual Accounts" xfId="31707"/>
    <cellStyle name="Comma 8 2 4" xfId="14739"/>
    <cellStyle name="Comma 8 2 4 2" xfId="44612"/>
    <cellStyle name="Comma 8 2 5" xfId="14740"/>
    <cellStyle name="Comma 8 2 6" xfId="44613"/>
    <cellStyle name="Comma 8 2_Rate Case Accrual Accounts" xfId="31708"/>
    <cellStyle name="Comma 8 3" xfId="461"/>
    <cellStyle name="Comma 8 3 2" xfId="14741"/>
    <cellStyle name="Comma 8 3 2 2" xfId="14742"/>
    <cellStyle name="Comma 8 3 2_Rate Case Accrual Accounts" xfId="31709"/>
    <cellStyle name="Comma 8 3 3" xfId="14743"/>
    <cellStyle name="Comma 8 3 3 2" xfId="44614"/>
    <cellStyle name="Comma 8 3_Rate Case Accrual Accounts" xfId="31710"/>
    <cellStyle name="Comma 8 4" xfId="14744"/>
    <cellStyle name="Comma 8 4 2" xfId="14745"/>
    <cellStyle name="Comma 8 4 2 2" xfId="44615"/>
    <cellStyle name="Comma 8 4 3" xfId="14746"/>
    <cellStyle name="Comma 8 4_Rate Case Accrual Accounts" xfId="31711"/>
    <cellStyle name="Comma 8 5" xfId="14747"/>
    <cellStyle name="Comma 8 5 2" xfId="44616"/>
    <cellStyle name="Comma 8 6" xfId="14748"/>
    <cellStyle name="Comma 8 7" xfId="44617"/>
    <cellStyle name="Comma 8_Rate Case Accrual Accounts" xfId="31712"/>
    <cellStyle name="Comma 80" xfId="44618"/>
    <cellStyle name="Comma 81" xfId="44619"/>
    <cellStyle name="Comma 82" xfId="44620"/>
    <cellStyle name="Comma 83" xfId="44621"/>
    <cellStyle name="Comma 84" xfId="44622"/>
    <cellStyle name="Comma 85" xfId="44623"/>
    <cellStyle name="Comma 86" xfId="44624"/>
    <cellStyle name="Comma 87" xfId="44625"/>
    <cellStyle name="Comma 88" xfId="44626"/>
    <cellStyle name="Comma 89" xfId="67"/>
    <cellStyle name="Comma 9" xfId="92"/>
    <cellStyle name="Comma 9 10" xfId="44627"/>
    <cellStyle name="Comma 9 11" xfId="49325"/>
    <cellStyle name="Comma 9 2" xfId="93"/>
    <cellStyle name="Comma 9 2 2" xfId="613"/>
    <cellStyle name="Comma 9 2 2 2" xfId="14749"/>
    <cellStyle name="Comma 9 2 2 2 2" xfId="14750"/>
    <cellStyle name="Comma 9 2 2 2 2 2" xfId="14751"/>
    <cellStyle name="Comma 9 2 2 2 2_Rate Case Accrual Accounts" xfId="31713"/>
    <cellStyle name="Comma 9 2 2 2 3" xfId="14752"/>
    <cellStyle name="Comma 9 2 2 2 3 2" xfId="44628"/>
    <cellStyle name="Comma 9 2 2 2 4" xfId="44629"/>
    <cellStyle name="Comma 9 2 2 2_Rate Case Accrual Accounts" xfId="31714"/>
    <cellStyle name="Comma 9 2 2 3" xfId="14753"/>
    <cellStyle name="Comma 9 2 2 3 2" xfId="14754"/>
    <cellStyle name="Comma 9 2 2 3_Rate Case Accrual Accounts" xfId="31715"/>
    <cellStyle name="Comma 9 2 2 4" xfId="14755"/>
    <cellStyle name="Comma 9 2 2 4 2" xfId="44630"/>
    <cellStyle name="Comma 9 2 2 5" xfId="44631"/>
    <cellStyle name="Comma 9 2 2_Rate Case Accrual Accounts" xfId="31716"/>
    <cellStyle name="Comma 9 2 3" xfId="14756"/>
    <cellStyle name="Comma 9 2 3 2" xfId="14757"/>
    <cellStyle name="Comma 9 2 3 2 2" xfId="14758"/>
    <cellStyle name="Comma 9 2 3 2_Rate Case Accrual Accounts" xfId="31717"/>
    <cellStyle name="Comma 9 2 3 3" xfId="14759"/>
    <cellStyle name="Comma 9 2 3 3 2" xfId="44632"/>
    <cellStyle name="Comma 9 2 3 4" xfId="44633"/>
    <cellStyle name="Comma 9 2 3_Rate Case Accrual Accounts" xfId="31718"/>
    <cellStyle name="Comma 9 2 4" xfId="14760"/>
    <cellStyle name="Comma 9 2 4 2" xfId="14761"/>
    <cellStyle name="Comma 9 2 4_Rate Case Accrual Accounts" xfId="31719"/>
    <cellStyle name="Comma 9 2 5" xfId="14762"/>
    <cellStyle name="Comma 9 2 5 2" xfId="44634"/>
    <cellStyle name="Comma 9 2 6" xfId="14763"/>
    <cellStyle name="Comma 9 2 6 2" xfId="44635"/>
    <cellStyle name="Comma 9 2 7" xfId="14764"/>
    <cellStyle name="Comma 9 2 8" xfId="44636"/>
    <cellStyle name="Comma 9 2_Rate Case Accrual Accounts" xfId="31720"/>
    <cellStyle name="Comma 9 3" xfId="462"/>
    <cellStyle name="Comma 9 3 2" xfId="14765"/>
    <cellStyle name="Comma 9 3 2 2" xfId="14766"/>
    <cellStyle name="Comma 9 3 2 2 2" xfId="14767"/>
    <cellStyle name="Comma 9 3 2 2_Rate Case Accrual Accounts" xfId="31721"/>
    <cellStyle name="Comma 9 3 2 3" xfId="14768"/>
    <cellStyle name="Comma 9 3 2 3 2" xfId="44637"/>
    <cellStyle name="Comma 9 3 2 4" xfId="44638"/>
    <cellStyle name="Comma 9 3 2_Rate Case Accrual Accounts" xfId="31722"/>
    <cellStyle name="Comma 9 3 3" xfId="14769"/>
    <cellStyle name="Comma 9 3 3 2" xfId="14770"/>
    <cellStyle name="Comma 9 3 3_Rate Case Accrual Accounts" xfId="31723"/>
    <cellStyle name="Comma 9 3 4" xfId="14771"/>
    <cellStyle name="Comma 9 3 4 2" xfId="44639"/>
    <cellStyle name="Comma 9 3_Rate Case Accrual Accounts" xfId="31724"/>
    <cellStyle name="Comma 9 4" xfId="14772"/>
    <cellStyle name="Comma 9 4 2" xfId="14773"/>
    <cellStyle name="Comma 9 4 2 2" xfId="14774"/>
    <cellStyle name="Comma 9 4 2 2 2" xfId="14775"/>
    <cellStyle name="Comma 9 4 2 2_Rate Case Accrual Accounts" xfId="31725"/>
    <cellStyle name="Comma 9 4 2 3" xfId="14776"/>
    <cellStyle name="Comma 9 4 2 3 2" xfId="44640"/>
    <cellStyle name="Comma 9 4 2 4" xfId="44641"/>
    <cellStyle name="Comma 9 4 2_Rate Case Accrual Accounts" xfId="31726"/>
    <cellStyle name="Comma 9 4 3" xfId="14777"/>
    <cellStyle name="Comma 9 4 3 2" xfId="14778"/>
    <cellStyle name="Comma 9 4 3_Rate Case Accrual Accounts" xfId="31727"/>
    <cellStyle name="Comma 9 4 4" xfId="14779"/>
    <cellStyle name="Comma 9 4 4 2" xfId="44642"/>
    <cellStyle name="Comma 9 4 5" xfId="44643"/>
    <cellStyle name="Comma 9 4_Rate Case Accrual Accounts" xfId="31728"/>
    <cellStyle name="Comma 9 5" xfId="14780"/>
    <cellStyle name="Comma 9 5 2" xfId="14781"/>
    <cellStyle name="Comma 9 5 2 2" xfId="14782"/>
    <cellStyle name="Comma 9 5 2_Rate Case Accrual Accounts" xfId="31729"/>
    <cellStyle name="Comma 9 5 3" xfId="14783"/>
    <cellStyle name="Comma 9 5 3 2" xfId="44644"/>
    <cellStyle name="Comma 9 5 4" xfId="14784"/>
    <cellStyle name="Comma 9 5 4 2" xfId="44645"/>
    <cellStyle name="Comma 9 5 5" xfId="44646"/>
    <cellStyle name="Comma 9 5_Rate Case Accrual Accounts" xfId="31730"/>
    <cellStyle name="Comma 9 6" xfId="14785"/>
    <cellStyle name="Comma 9 6 2" xfId="14786"/>
    <cellStyle name="Comma 9 6_Rate Case Accrual Accounts" xfId="31731"/>
    <cellStyle name="Comma 9 7" xfId="14787"/>
    <cellStyle name="Comma 9 7 2" xfId="44647"/>
    <cellStyle name="Comma 9 8" xfId="14788"/>
    <cellStyle name="Comma 9 8 2" xfId="44648"/>
    <cellStyle name="Comma 9 9" xfId="14789"/>
    <cellStyle name="Comma 9_Basis Info" xfId="14790"/>
    <cellStyle name="Comma 90" xfId="49134"/>
    <cellStyle name="Comma 91" xfId="49171"/>
    <cellStyle name="Comma 92" xfId="49194"/>
    <cellStyle name="Comma 93" xfId="49200"/>
    <cellStyle name="Comma 94" xfId="49201"/>
    <cellStyle name="Comma 95" xfId="49207"/>
    <cellStyle name="Comma 96" xfId="49215"/>
    <cellStyle name="Comma 97" xfId="49229"/>
    <cellStyle name="Comma 98" xfId="49230"/>
    <cellStyle name="Comma 99" xfId="49231"/>
    <cellStyle name="CommaBlank" xfId="94"/>
    <cellStyle name="CommaBlank 2" xfId="614"/>
    <cellStyle name="ContentsHyperlink" xfId="95"/>
    <cellStyle name="ContentsHyperlink 2" xfId="14791"/>
    <cellStyle name="ContentsHyperlink 2 2" xfId="14792"/>
    <cellStyle name="ContentsHyperlink 2 2 2" xfId="14793"/>
    <cellStyle name="ContentsHyperlink 2 2_Rate Case Accrual Accounts" xfId="31732"/>
    <cellStyle name="ContentsHyperlink 2 3" xfId="44649"/>
    <cellStyle name="ContentsHyperlink 2_Rate Case Accrual Accounts" xfId="31733"/>
    <cellStyle name="ContentsHyperlink 3" xfId="14794"/>
    <cellStyle name="ContentsHyperlink 3 2" xfId="14795"/>
    <cellStyle name="ContentsHyperlink 3 2 2" xfId="14796"/>
    <cellStyle name="ContentsHyperlink 3 2_Rate Case Accrual Accounts" xfId="31734"/>
    <cellStyle name="ContentsHyperlink 3 3" xfId="44650"/>
    <cellStyle name="ContentsHyperlink 3_Rate Case Accrual Accounts" xfId="31735"/>
    <cellStyle name="ContentsHyperlink 4" xfId="14797"/>
    <cellStyle name="ContentsHyperlink 4 2" xfId="14798"/>
    <cellStyle name="ContentsHyperlink 4_Rate Case Accrual Accounts" xfId="31736"/>
    <cellStyle name="ContentsHyperlink_Rate Case Accrual Accounts" xfId="31737"/>
    <cellStyle name="costper" xfId="14799"/>
    <cellStyle name="costper 2" xfId="44651"/>
    <cellStyle name="Currency [0] 2" xfId="868"/>
    <cellStyle name="Currency [0] 2 2" xfId="14800"/>
    <cellStyle name="Currency [0] 2_Rate Case Accrual Accounts" xfId="31738"/>
    <cellStyle name="Currency [0] 3" xfId="744"/>
    <cellStyle name="Currency [2]" xfId="96"/>
    <cellStyle name="Currency 2" xfId="14801"/>
    <cellStyle name="Currency 2 2" xfId="14802"/>
    <cellStyle name="Currency 2_Rate Case Accrual Accounts" xfId="31739"/>
    <cellStyle name="Currency 3" xfId="14803"/>
    <cellStyle name="Currency 3 2" xfId="14804"/>
    <cellStyle name="Currency 3 2 2" xfId="14805"/>
    <cellStyle name="Currency 3 2 3" xfId="44652"/>
    <cellStyle name="Currency 3 2_Rate Case Accrual Accounts" xfId="31740"/>
    <cellStyle name="Currency 3 3" xfId="14806"/>
    <cellStyle name="Currency 3 4" xfId="44653"/>
    <cellStyle name="Currency 3_Rate Case Accrual Accounts" xfId="31741"/>
    <cellStyle name="Currency 4" xfId="14807"/>
    <cellStyle name="Currency 4 2" xfId="14808"/>
    <cellStyle name="Currency 4 3" xfId="14809"/>
    <cellStyle name="Currency 4 4" xfId="44654"/>
    <cellStyle name="Currency 4_Rate Case Accrual Accounts" xfId="31742"/>
    <cellStyle name="Currency 5" xfId="14810"/>
    <cellStyle name="Currency 5 2" xfId="14811"/>
    <cellStyle name="Currency 5 2 2" xfId="14812"/>
    <cellStyle name="Currency 5 2 2 2" xfId="14813"/>
    <cellStyle name="Currency 5 2 2 2 2" xfId="14814"/>
    <cellStyle name="Currency 5 2 2 2 2 2" xfId="14815"/>
    <cellStyle name="Currency 5 2 2 2 2_Rate Case Accrual Accounts" xfId="31743"/>
    <cellStyle name="Currency 5 2 2 2_Rate Case Accrual Accounts" xfId="31744"/>
    <cellStyle name="Currency 5 2 2_Rate Case Accrual Accounts" xfId="31745"/>
    <cellStyle name="Currency 5 2_Rate Case Accrual Accounts" xfId="31746"/>
    <cellStyle name="Currency 5_Rate Case Accrual Accounts" xfId="31747"/>
    <cellStyle name="Currency 6" xfId="14816"/>
    <cellStyle name="Currency 7" xfId="14817"/>
    <cellStyle name="Currency Space" xfId="14818"/>
    <cellStyle name="Currency Space 2" xfId="44655"/>
    <cellStyle name="Custom - Style1" xfId="97"/>
    <cellStyle name="Custom - Style8" xfId="14819"/>
    <cellStyle name="Data   - Style2" xfId="98"/>
    <cellStyle name="Date" xfId="99"/>
    <cellStyle name="DetailIndented" xfId="49553"/>
    <cellStyle name="DetailTotalNumber" xfId="49554"/>
    <cellStyle name="Edit" xfId="100"/>
    <cellStyle name="Edit 10" xfId="14820"/>
    <cellStyle name="Edit 10 2" xfId="14821"/>
    <cellStyle name="Edit 10 2 2" xfId="14822"/>
    <cellStyle name="Edit 10 2_Rate Case Accrual Accounts" xfId="31748"/>
    <cellStyle name="Edit 10 3" xfId="44656"/>
    <cellStyle name="Edit 10_Rate Case Accrual Accounts" xfId="31749"/>
    <cellStyle name="Edit 11" xfId="14823"/>
    <cellStyle name="Edit 11 2" xfId="14824"/>
    <cellStyle name="Edit 11 2 2" xfId="14825"/>
    <cellStyle name="Edit 11 2_Rate Case Accrual Accounts" xfId="31750"/>
    <cellStyle name="Edit 11 3" xfId="44657"/>
    <cellStyle name="Edit 11_Rate Case Accrual Accounts" xfId="31751"/>
    <cellStyle name="Edit 12" xfId="14826"/>
    <cellStyle name="Edit 12 2" xfId="14827"/>
    <cellStyle name="Edit 12_Rate Case Accrual Accounts" xfId="31752"/>
    <cellStyle name="Edit 2" xfId="14828"/>
    <cellStyle name="Edit 2 2" xfId="14829"/>
    <cellStyle name="Edit 2 2 2" xfId="14830"/>
    <cellStyle name="Edit 2 2 2 2" xfId="14831"/>
    <cellStyle name="Edit 2 2 2_Rate Case Accrual Accounts" xfId="31753"/>
    <cellStyle name="Edit 2 2 3" xfId="44658"/>
    <cellStyle name="Edit 2 2_Rate Case Accrual Accounts" xfId="31754"/>
    <cellStyle name="Edit 2 3" xfId="14832"/>
    <cellStyle name="Edit 2 3 2" xfId="14833"/>
    <cellStyle name="Edit 2 3 2 2" xfId="14834"/>
    <cellStyle name="Edit 2 3 2_Rate Case Accrual Accounts" xfId="31755"/>
    <cellStyle name="Edit 2 3 3" xfId="44659"/>
    <cellStyle name="Edit 2 3_Rate Case Accrual Accounts" xfId="31756"/>
    <cellStyle name="Edit 2 4" xfId="14835"/>
    <cellStyle name="Edit 2 4 2" xfId="14836"/>
    <cellStyle name="Edit 2 4_Rate Case Accrual Accounts" xfId="31757"/>
    <cellStyle name="Edit 2_Basis Detail" xfId="14837"/>
    <cellStyle name="Edit 3" xfId="14838"/>
    <cellStyle name="Edit 3 2" xfId="14839"/>
    <cellStyle name="Edit 3 2 2" xfId="14840"/>
    <cellStyle name="Edit 3 2_Rate Case Accrual Accounts" xfId="31758"/>
    <cellStyle name="Edit 3 3" xfId="44660"/>
    <cellStyle name="Edit 3_Rate Case Accrual Accounts" xfId="31759"/>
    <cellStyle name="Edit 4" xfId="14841"/>
    <cellStyle name="Edit 4 2" xfId="14842"/>
    <cellStyle name="Edit 4 2 2" xfId="14843"/>
    <cellStyle name="Edit 4 2_Rate Case Accrual Accounts" xfId="31760"/>
    <cellStyle name="Edit 4 3" xfId="44661"/>
    <cellStyle name="Edit 4_Rate Case Accrual Accounts" xfId="31761"/>
    <cellStyle name="Edit 5" xfId="14844"/>
    <cellStyle name="Edit 5 2" xfId="14845"/>
    <cellStyle name="Edit 5 2 2" xfId="14846"/>
    <cellStyle name="Edit 5 2_Rate Case Accrual Accounts" xfId="31762"/>
    <cellStyle name="Edit 5 3" xfId="44662"/>
    <cellStyle name="Edit 5_Rate Case Accrual Accounts" xfId="31763"/>
    <cellStyle name="Edit 6" xfId="14847"/>
    <cellStyle name="Edit 6 2" xfId="14848"/>
    <cellStyle name="Edit 6 2 2" xfId="14849"/>
    <cellStyle name="Edit 6 2_Rate Case Accrual Accounts" xfId="31764"/>
    <cellStyle name="Edit 6 3" xfId="44663"/>
    <cellStyle name="Edit 6_Rate Case Accrual Accounts" xfId="31765"/>
    <cellStyle name="Edit 7" xfId="14850"/>
    <cellStyle name="Edit 7 2" xfId="14851"/>
    <cellStyle name="Edit 7 2 2" xfId="14852"/>
    <cellStyle name="Edit 7 2_Rate Case Accrual Accounts" xfId="31766"/>
    <cellStyle name="Edit 7 3" xfId="44664"/>
    <cellStyle name="Edit 7_Rate Case Accrual Accounts" xfId="31767"/>
    <cellStyle name="Edit 8" xfId="14853"/>
    <cellStyle name="Edit 8 2" xfId="14854"/>
    <cellStyle name="Edit 8 2 2" xfId="14855"/>
    <cellStyle name="Edit 8 2_Rate Case Accrual Accounts" xfId="31768"/>
    <cellStyle name="Edit 8 3" xfId="44665"/>
    <cellStyle name="Edit 8_Rate Case Accrual Accounts" xfId="31769"/>
    <cellStyle name="Edit 9" xfId="14856"/>
    <cellStyle name="Edit 9 2" xfId="14857"/>
    <cellStyle name="Edit 9 2 2" xfId="14858"/>
    <cellStyle name="Edit 9 2_Rate Case Accrual Accounts" xfId="31770"/>
    <cellStyle name="Edit 9 3" xfId="44666"/>
    <cellStyle name="Edit 9_Rate Case Accrual Accounts" xfId="31771"/>
    <cellStyle name="Edit_ACC12" xfId="14859"/>
    <cellStyle name="Engine" xfId="101"/>
    <cellStyle name="Engine 2" xfId="102"/>
    <cellStyle name="Engine_03_2012" xfId="103"/>
    <cellStyle name="Explanatory Text" xfId="49518" builtinId="53" customBuiltin="1"/>
    <cellStyle name="Explanatory Text 10" xfId="14860"/>
    <cellStyle name="Explanatory Text 10 2" xfId="14861"/>
    <cellStyle name="Explanatory Text 10 2 2" xfId="14862"/>
    <cellStyle name="Explanatory Text 10 2 2 2" xfId="14863"/>
    <cellStyle name="Explanatory Text 10 2 2_Rate Case Accrual Accounts" xfId="31772"/>
    <cellStyle name="Explanatory Text 10 2 3" xfId="44667"/>
    <cellStyle name="Explanatory Text 10 2_Rate Case Accrual Accounts" xfId="31773"/>
    <cellStyle name="Explanatory Text 10 3" xfId="14864"/>
    <cellStyle name="Explanatory Text 10 3 2" xfId="14865"/>
    <cellStyle name="Explanatory Text 10 3 2 2" xfId="14866"/>
    <cellStyle name="Explanatory Text 10 3 2_Rate Case Accrual Accounts" xfId="31774"/>
    <cellStyle name="Explanatory Text 10 3 3" xfId="44668"/>
    <cellStyle name="Explanatory Text 10 3_Rate Case Accrual Accounts" xfId="31775"/>
    <cellStyle name="Explanatory Text 10 4" xfId="14867"/>
    <cellStyle name="Explanatory Text 10 4 2" xfId="14868"/>
    <cellStyle name="Explanatory Text 10 4_Rate Case Accrual Accounts" xfId="31776"/>
    <cellStyle name="Explanatory Text 10 5" xfId="44669"/>
    <cellStyle name="Explanatory Text 10_Rate Case Accrual Accounts" xfId="31777"/>
    <cellStyle name="Explanatory Text 11" xfId="14869"/>
    <cellStyle name="Explanatory Text 11 2" xfId="14870"/>
    <cellStyle name="Explanatory Text 11 2 2" xfId="14871"/>
    <cellStyle name="Explanatory Text 11 2 2 2" xfId="14872"/>
    <cellStyle name="Explanatory Text 11 2 2_Rate Case Accrual Accounts" xfId="31778"/>
    <cellStyle name="Explanatory Text 11 2 3" xfId="44670"/>
    <cellStyle name="Explanatory Text 11 2_Rate Case Accrual Accounts" xfId="31779"/>
    <cellStyle name="Explanatory Text 11 3" xfId="14873"/>
    <cellStyle name="Explanatory Text 11 3 2" xfId="14874"/>
    <cellStyle name="Explanatory Text 11 3 2 2" xfId="14875"/>
    <cellStyle name="Explanatory Text 11 3 2_Rate Case Accrual Accounts" xfId="31780"/>
    <cellStyle name="Explanatory Text 11 3 3" xfId="44671"/>
    <cellStyle name="Explanatory Text 11 3_Rate Case Accrual Accounts" xfId="31781"/>
    <cellStyle name="Explanatory Text 11 4" xfId="14876"/>
    <cellStyle name="Explanatory Text 11 4 2" xfId="14877"/>
    <cellStyle name="Explanatory Text 11 4_Rate Case Accrual Accounts" xfId="31782"/>
    <cellStyle name="Explanatory Text 11 5" xfId="44672"/>
    <cellStyle name="Explanatory Text 11_Rate Case Accrual Accounts" xfId="31783"/>
    <cellStyle name="Explanatory Text 12" xfId="14878"/>
    <cellStyle name="Explanatory Text 12 2" xfId="14879"/>
    <cellStyle name="Explanatory Text 12 2 2" xfId="14880"/>
    <cellStyle name="Explanatory Text 12 2 2 2" xfId="14881"/>
    <cellStyle name="Explanatory Text 12 2 2_Rate Case Accrual Accounts" xfId="31784"/>
    <cellStyle name="Explanatory Text 12 2 3" xfId="44673"/>
    <cellStyle name="Explanatory Text 12 2_Rate Case Accrual Accounts" xfId="31785"/>
    <cellStyle name="Explanatory Text 12 3" xfId="14882"/>
    <cellStyle name="Explanatory Text 12 3 2" xfId="14883"/>
    <cellStyle name="Explanatory Text 12 3 2 2" xfId="14884"/>
    <cellStyle name="Explanatory Text 12 3 2_Rate Case Accrual Accounts" xfId="31786"/>
    <cellStyle name="Explanatory Text 12 3 3" xfId="44674"/>
    <cellStyle name="Explanatory Text 12 3_Rate Case Accrual Accounts" xfId="31787"/>
    <cellStyle name="Explanatory Text 12 4" xfId="14885"/>
    <cellStyle name="Explanatory Text 12 4 2" xfId="14886"/>
    <cellStyle name="Explanatory Text 12 4_Rate Case Accrual Accounts" xfId="31788"/>
    <cellStyle name="Explanatory Text 12 5" xfId="44675"/>
    <cellStyle name="Explanatory Text 12_Rate Case Accrual Accounts" xfId="31789"/>
    <cellStyle name="Explanatory Text 13" xfId="14887"/>
    <cellStyle name="Explanatory Text 13 2" xfId="14888"/>
    <cellStyle name="Explanatory Text 13 2 2" xfId="14889"/>
    <cellStyle name="Explanatory Text 13 2 2 2" xfId="14890"/>
    <cellStyle name="Explanatory Text 13 2 2_Rate Case Accrual Accounts" xfId="31790"/>
    <cellStyle name="Explanatory Text 13 2 3" xfId="44676"/>
    <cellStyle name="Explanatory Text 13 2_Rate Case Accrual Accounts" xfId="31791"/>
    <cellStyle name="Explanatory Text 13 3" xfId="14891"/>
    <cellStyle name="Explanatory Text 13 3 2" xfId="14892"/>
    <cellStyle name="Explanatory Text 13 3 2 2" xfId="14893"/>
    <cellStyle name="Explanatory Text 13 3 2_Rate Case Accrual Accounts" xfId="31792"/>
    <cellStyle name="Explanatory Text 13 3 3" xfId="44677"/>
    <cellStyle name="Explanatory Text 13 3_Rate Case Accrual Accounts" xfId="31793"/>
    <cellStyle name="Explanatory Text 13 4" xfId="14894"/>
    <cellStyle name="Explanatory Text 13 4 2" xfId="14895"/>
    <cellStyle name="Explanatory Text 13 4_Rate Case Accrual Accounts" xfId="31794"/>
    <cellStyle name="Explanatory Text 13 5" xfId="44678"/>
    <cellStyle name="Explanatory Text 13_Rate Case Accrual Accounts" xfId="31795"/>
    <cellStyle name="Explanatory Text 14" xfId="14896"/>
    <cellStyle name="Explanatory Text 14 2" xfId="14897"/>
    <cellStyle name="Explanatory Text 14 2 2" xfId="14898"/>
    <cellStyle name="Explanatory Text 14 2 2 2" xfId="14899"/>
    <cellStyle name="Explanatory Text 14 2 2_Rate Case Accrual Accounts" xfId="31796"/>
    <cellStyle name="Explanatory Text 14 2 3" xfId="44679"/>
    <cellStyle name="Explanatory Text 14 2_Rate Case Accrual Accounts" xfId="31797"/>
    <cellStyle name="Explanatory Text 14 3" xfId="14900"/>
    <cellStyle name="Explanatory Text 14 3 2" xfId="14901"/>
    <cellStyle name="Explanatory Text 14 3 2 2" xfId="14902"/>
    <cellStyle name="Explanatory Text 14 3 2_Rate Case Accrual Accounts" xfId="31798"/>
    <cellStyle name="Explanatory Text 14 3 3" xfId="44680"/>
    <cellStyle name="Explanatory Text 14 3_Rate Case Accrual Accounts" xfId="31799"/>
    <cellStyle name="Explanatory Text 14 4" xfId="14903"/>
    <cellStyle name="Explanatory Text 14 4 2" xfId="14904"/>
    <cellStyle name="Explanatory Text 14 4_Rate Case Accrual Accounts" xfId="31800"/>
    <cellStyle name="Explanatory Text 14 5" xfId="44681"/>
    <cellStyle name="Explanatory Text 14_Rate Case Accrual Accounts" xfId="31801"/>
    <cellStyle name="Explanatory Text 15" xfId="14905"/>
    <cellStyle name="Explanatory Text 15 2" xfId="14906"/>
    <cellStyle name="Explanatory Text 15 2 2" xfId="14907"/>
    <cellStyle name="Explanatory Text 15 2 2 2" xfId="14908"/>
    <cellStyle name="Explanatory Text 15 2 2_Rate Case Accrual Accounts" xfId="31802"/>
    <cellStyle name="Explanatory Text 15 2 3" xfId="44682"/>
    <cellStyle name="Explanatory Text 15 2_Rate Case Accrual Accounts" xfId="31803"/>
    <cellStyle name="Explanatory Text 15 3" xfId="14909"/>
    <cellStyle name="Explanatory Text 15 3 2" xfId="14910"/>
    <cellStyle name="Explanatory Text 15 3 2 2" xfId="14911"/>
    <cellStyle name="Explanatory Text 15 3 2_Rate Case Accrual Accounts" xfId="31804"/>
    <cellStyle name="Explanatory Text 15 3 3" xfId="44683"/>
    <cellStyle name="Explanatory Text 15 3_Rate Case Accrual Accounts" xfId="31805"/>
    <cellStyle name="Explanatory Text 15 4" xfId="14912"/>
    <cellStyle name="Explanatory Text 15 4 2" xfId="14913"/>
    <cellStyle name="Explanatory Text 15 4_Rate Case Accrual Accounts" xfId="31806"/>
    <cellStyle name="Explanatory Text 15 5" xfId="44684"/>
    <cellStyle name="Explanatory Text 15_Rate Case Accrual Accounts" xfId="31807"/>
    <cellStyle name="Explanatory Text 16" xfId="14914"/>
    <cellStyle name="Explanatory Text 16 2" xfId="14915"/>
    <cellStyle name="Explanatory Text 16 2 2" xfId="14916"/>
    <cellStyle name="Explanatory Text 16 2 2 2" xfId="14917"/>
    <cellStyle name="Explanatory Text 16 2 2_Rate Case Accrual Accounts" xfId="31808"/>
    <cellStyle name="Explanatory Text 16 2 3" xfId="44685"/>
    <cellStyle name="Explanatory Text 16 2_Rate Case Accrual Accounts" xfId="31809"/>
    <cellStyle name="Explanatory Text 16 3" xfId="14918"/>
    <cellStyle name="Explanatory Text 16 3 2" xfId="14919"/>
    <cellStyle name="Explanatory Text 16 3 2 2" xfId="14920"/>
    <cellStyle name="Explanatory Text 16 3 2_Rate Case Accrual Accounts" xfId="31810"/>
    <cellStyle name="Explanatory Text 16 3 3" xfId="44686"/>
    <cellStyle name="Explanatory Text 16 3_Rate Case Accrual Accounts" xfId="31811"/>
    <cellStyle name="Explanatory Text 16 4" xfId="14921"/>
    <cellStyle name="Explanatory Text 16 4 2" xfId="14922"/>
    <cellStyle name="Explanatory Text 16 4_Rate Case Accrual Accounts" xfId="31812"/>
    <cellStyle name="Explanatory Text 16 5" xfId="44687"/>
    <cellStyle name="Explanatory Text 16_Rate Case Accrual Accounts" xfId="31813"/>
    <cellStyle name="Explanatory Text 17" xfId="14923"/>
    <cellStyle name="Explanatory Text 17 2" xfId="14924"/>
    <cellStyle name="Explanatory Text 17 2 2" xfId="14925"/>
    <cellStyle name="Explanatory Text 17 2 2 2" xfId="14926"/>
    <cellStyle name="Explanatory Text 17 2 2_Rate Case Accrual Accounts" xfId="31814"/>
    <cellStyle name="Explanatory Text 17 2 3" xfId="44688"/>
    <cellStyle name="Explanatory Text 17 2_Rate Case Accrual Accounts" xfId="31815"/>
    <cellStyle name="Explanatory Text 17 3" xfId="14927"/>
    <cellStyle name="Explanatory Text 17 3 2" xfId="14928"/>
    <cellStyle name="Explanatory Text 17 3 2 2" xfId="14929"/>
    <cellStyle name="Explanatory Text 17 3 2_Rate Case Accrual Accounts" xfId="31816"/>
    <cellStyle name="Explanatory Text 17 3 3" xfId="44689"/>
    <cellStyle name="Explanatory Text 17 3_Rate Case Accrual Accounts" xfId="31817"/>
    <cellStyle name="Explanatory Text 17 4" xfId="14930"/>
    <cellStyle name="Explanatory Text 17 4 2" xfId="14931"/>
    <cellStyle name="Explanatory Text 17 4_Rate Case Accrual Accounts" xfId="31818"/>
    <cellStyle name="Explanatory Text 17 5" xfId="44690"/>
    <cellStyle name="Explanatory Text 17_Rate Case Accrual Accounts" xfId="31819"/>
    <cellStyle name="Explanatory Text 18" xfId="14932"/>
    <cellStyle name="Explanatory Text 18 2" xfId="14933"/>
    <cellStyle name="Explanatory Text 18 2 2" xfId="14934"/>
    <cellStyle name="Explanatory Text 18 2 2 2" xfId="14935"/>
    <cellStyle name="Explanatory Text 18 2 2_Rate Case Accrual Accounts" xfId="31820"/>
    <cellStyle name="Explanatory Text 18 2 3" xfId="44691"/>
    <cellStyle name="Explanatory Text 18 2_Rate Case Accrual Accounts" xfId="31821"/>
    <cellStyle name="Explanatory Text 18 3" xfId="14936"/>
    <cellStyle name="Explanatory Text 18 3 2" xfId="14937"/>
    <cellStyle name="Explanatory Text 18 3 2 2" xfId="14938"/>
    <cellStyle name="Explanatory Text 18 3 2_Rate Case Accrual Accounts" xfId="31822"/>
    <cellStyle name="Explanatory Text 18 3 3" xfId="44692"/>
    <cellStyle name="Explanatory Text 18 3_Rate Case Accrual Accounts" xfId="31823"/>
    <cellStyle name="Explanatory Text 18 4" xfId="14939"/>
    <cellStyle name="Explanatory Text 18 4 2" xfId="14940"/>
    <cellStyle name="Explanatory Text 18 4_Rate Case Accrual Accounts" xfId="31824"/>
    <cellStyle name="Explanatory Text 18 5" xfId="44693"/>
    <cellStyle name="Explanatory Text 18_Rate Case Accrual Accounts" xfId="31825"/>
    <cellStyle name="Explanatory Text 19" xfId="14941"/>
    <cellStyle name="Explanatory Text 19 2" xfId="14942"/>
    <cellStyle name="Explanatory Text 19 2 2" xfId="14943"/>
    <cellStyle name="Explanatory Text 19 2 2 2" xfId="14944"/>
    <cellStyle name="Explanatory Text 19 2 2_Rate Case Accrual Accounts" xfId="31826"/>
    <cellStyle name="Explanatory Text 19 2 3" xfId="44694"/>
    <cellStyle name="Explanatory Text 19 2_Rate Case Accrual Accounts" xfId="31827"/>
    <cellStyle name="Explanatory Text 19 3" xfId="14945"/>
    <cellStyle name="Explanatory Text 19 3 2" xfId="14946"/>
    <cellStyle name="Explanatory Text 19 3 2 2" xfId="14947"/>
    <cellStyle name="Explanatory Text 19 3 2_Rate Case Accrual Accounts" xfId="31828"/>
    <cellStyle name="Explanatory Text 19 3 3" xfId="44695"/>
    <cellStyle name="Explanatory Text 19 3_Rate Case Accrual Accounts" xfId="31829"/>
    <cellStyle name="Explanatory Text 19 4" xfId="14948"/>
    <cellStyle name="Explanatory Text 19 4 2" xfId="14949"/>
    <cellStyle name="Explanatory Text 19 4_Rate Case Accrual Accounts" xfId="31830"/>
    <cellStyle name="Explanatory Text 19 5" xfId="44696"/>
    <cellStyle name="Explanatory Text 19_Rate Case Accrual Accounts" xfId="31831"/>
    <cellStyle name="Explanatory Text 2" xfId="105"/>
    <cellStyle name="Explanatory Text 2 2" xfId="615"/>
    <cellStyle name="Explanatory Text 2 2 2" xfId="14950"/>
    <cellStyle name="Explanatory Text 2 2 2 2" xfId="14951"/>
    <cellStyle name="Explanatory Text 2 2 2 2 2" xfId="14952"/>
    <cellStyle name="Explanatory Text 2 2 2 2_Rate Case Accrual Accounts" xfId="31832"/>
    <cellStyle name="Explanatory Text 2 2 2 3" xfId="44697"/>
    <cellStyle name="Explanatory Text 2 2 2_Rate Case Accrual Accounts" xfId="31833"/>
    <cellStyle name="Explanatory Text 2 2 3" xfId="14953"/>
    <cellStyle name="Explanatory Text 2 2 3 2" xfId="14954"/>
    <cellStyle name="Explanatory Text 2 2 3 2 2" xfId="14955"/>
    <cellStyle name="Explanatory Text 2 2 3 2_Rate Case Accrual Accounts" xfId="31834"/>
    <cellStyle name="Explanatory Text 2 2 3 3" xfId="44698"/>
    <cellStyle name="Explanatory Text 2 2 3_Rate Case Accrual Accounts" xfId="31835"/>
    <cellStyle name="Explanatory Text 2 2 4" xfId="14956"/>
    <cellStyle name="Explanatory Text 2 2 4 2" xfId="14957"/>
    <cellStyle name="Explanatory Text 2 2 4_Rate Case Accrual Accounts" xfId="31836"/>
    <cellStyle name="Explanatory Text 2 2 5" xfId="44699"/>
    <cellStyle name="Explanatory Text 2 2_Rate Case Accrual Accounts" xfId="31837"/>
    <cellStyle name="Explanatory Text 2 3" xfId="463"/>
    <cellStyle name="Explanatory Text 2 3 2" xfId="14958"/>
    <cellStyle name="Explanatory Text 2 3 2 2" xfId="14959"/>
    <cellStyle name="Explanatory Text 2 3 2 2 2" xfId="14960"/>
    <cellStyle name="Explanatory Text 2 3 2 2_Rate Case Accrual Accounts" xfId="31838"/>
    <cellStyle name="Explanatory Text 2 3 2 3" xfId="44700"/>
    <cellStyle name="Explanatory Text 2 3 2_Rate Case Accrual Accounts" xfId="31839"/>
    <cellStyle name="Explanatory Text 2 3 3" xfId="14961"/>
    <cellStyle name="Explanatory Text 2 3 3 2" xfId="14962"/>
    <cellStyle name="Explanatory Text 2 3 3 2 2" xfId="14963"/>
    <cellStyle name="Explanatory Text 2 3 3 2_Rate Case Accrual Accounts" xfId="31840"/>
    <cellStyle name="Explanatory Text 2 3 3 3" xfId="44701"/>
    <cellStyle name="Explanatory Text 2 3 3_Rate Case Accrual Accounts" xfId="31841"/>
    <cellStyle name="Explanatory Text 2 3 4" xfId="14964"/>
    <cellStyle name="Explanatory Text 2 3 4 2" xfId="14965"/>
    <cellStyle name="Explanatory Text 2 3 4 2 2" xfId="14966"/>
    <cellStyle name="Explanatory Text 2 3 4 2_Rate Case Accrual Accounts" xfId="31842"/>
    <cellStyle name="Explanatory Text 2 3 4 3" xfId="44702"/>
    <cellStyle name="Explanatory Text 2 3 4_Rate Case Accrual Accounts" xfId="31843"/>
    <cellStyle name="Explanatory Text 2 3 5" xfId="14967"/>
    <cellStyle name="Explanatory Text 2 3 5 2" xfId="14968"/>
    <cellStyle name="Explanatory Text 2 3 5_Rate Case Accrual Accounts" xfId="31844"/>
    <cellStyle name="Explanatory Text 2 3_Basis Info" xfId="14969"/>
    <cellStyle name="Explanatory Text 2 4" xfId="14970"/>
    <cellStyle name="Explanatory Text 2 4 2" xfId="14971"/>
    <cellStyle name="Explanatory Text 2 4 2 2" xfId="14972"/>
    <cellStyle name="Explanatory Text 2 4 2_Rate Case Accrual Accounts" xfId="31845"/>
    <cellStyle name="Explanatory Text 2 4 3" xfId="44703"/>
    <cellStyle name="Explanatory Text 2 4_Rate Case Accrual Accounts" xfId="31846"/>
    <cellStyle name="Explanatory Text 2 5" xfId="14973"/>
    <cellStyle name="Explanatory Text 2 5 2" xfId="14974"/>
    <cellStyle name="Explanatory Text 2 5_Rate Case Accrual Accounts" xfId="31847"/>
    <cellStyle name="Explanatory Text 2 6" xfId="14975"/>
    <cellStyle name="Explanatory Text 2 6 2" xfId="44704"/>
    <cellStyle name="Explanatory Text 2 7" xfId="14976"/>
    <cellStyle name="Explanatory Text 2 7 2" xfId="44705"/>
    <cellStyle name="Explanatory Text 2 8" xfId="44706"/>
    <cellStyle name="Explanatory Text 2_Rate Case Accrual Accounts" xfId="31848"/>
    <cellStyle name="Explanatory Text 20" xfId="14977"/>
    <cellStyle name="Explanatory Text 20 2" xfId="14978"/>
    <cellStyle name="Explanatory Text 20 2 2" xfId="14979"/>
    <cellStyle name="Explanatory Text 20 2 2 2" xfId="14980"/>
    <cellStyle name="Explanatory Text 20 2 2_Rate Case Accrual Accounts" xfId="31849"/>
    <cellStyle name="Explanatory Text 20 2 3" xfId="44707"/>
    <cellStyle name="Explanatory Text 20 2_Rate Case Accrual Accounts" xfId="31850"/>
    <cellStyle name="Explanatory Text 20 3" xfId="14981"/>
    <cellStyle name="Explanatory Text 20 3 2" xfId="14982"/>
    <cellStyle name="Explanatory Text 20 3 2 2" xfId="14983"/>
    <cellStyle name="Explanatory Text 20 3 2_Rate Case Accrual Accounts" xfId="31851"/>
    <cellStyle name="Explanatory Text 20 3 3" xfId="44708"/>
    <cellStyle name="Explanatory Text 20 3_Rate Case Accrual Accounts" xfId="31852"/>
    <cellStyle name="Explanatory Text 20 4" xfId="14984"/>
    <cellStyle name="Explanatory Text 20 4 2" xfId="14985"/>
    <cellStyle name="Explanatory Text 20 4_Rate Case Accrual Accounts" xfId="31853"/>
    <cellStyle name="Explanatory Text 20 5" xfId="44709"/>
    <cellStyle name="Explanatory Text 20_Rate Case Accrual Accounts" xfId="31854"/>
    <cellStyle name="Explanatory Text 21" xfId="14986"/>
    <cellStyle name="Explanatory Text 21 2" xfId="14987"/>
    <cellStyle name="Explanatory Text 21 2 2" xfId="14988"/>
    <cellStyle name="Explanatory Text 21 2 2 2" xfId="14989"/>
    <cellStyle name="Explanatory Text 21 2 2_Rate Case Accrual Accounts" xfId="31855"/>
    <cellStyle name="Explanatory Text 21 2 3" xfId="44710"/>
    <cellStyle name="Explanatory Text 21 2_Rate Case Accrual Accounts" xfId="31856"/>
    <cellStyle name="Explanatory Text 21 3" xfId="14990"/>
    <cellStyle name="Explanatory Text 21 3 2" xfId="14991"/>
    <cellStyle name="Explanatory Text 21 3 2 2" xfId="14992"/>
    <cellStyle name="Explanatory Text 21 3 2_Rate Case Accrual Accounts" xfId="31857"/>
    <cellStyle name="Explanatory Text 21 3 3" xfId="44711"/>
    <cellStyle name="Explanatory Text 21 3_Rate Case Accrual Accounts" xfId="31858"/>
    <cellStyle name="Explanatory Text 21 4" xfId="14993"/>
    <cellStyle name="Explanatory Text 21 4 2" xfId="14994"/>
    <cellStyle name="Explanatory Text 21 4_Rate Case Accrual Accounts" xfId="31859"/>
    <cellStyle name="Explanatory Text 21 5" xfId="44712"/>
    <cellStyle name="Explanatory Text 21_Rate Case Accrual Accounts" xfId="31860"/>
    <cellStyle name="Explanatory Text 22" xfId="14995"/>
    <cellStyle name="Explanatory Text 22 2" xfId="14996"/>
    <cellStyle name="Explanatory Text 22 2 2" xfId="14997"/>
    <cellStyle name="Explanatory Text 22 2 2 2" xfId="14998"/>
    <cellStyle name="Explanatory Text 22 2 2_Rate Case Accrual Accounts" xfId="31861"/>
    <cellStyle name="Explanatory Text 22 2 3" xfId="44713"/>
    <cellStyle name="Explanatory Text 22 2_Rate Case Accrual Accounts" xfId="31862"/>
    <cellStyle name="Explanatory Text 22 3" xfId="14999"/>
    <cellStyle name="Explanatory Text 22 3 2" xfId="15000"/>
    <cellStyle name="Explanatory Text 22 3 2 2" xfId="15001"/>
    <cellStyle name="Explanatory Text 22 3 2_Rate Case Accrual Accounts" xfId="31863"/>
    <cellStyle name="Explanatory Text 22 3 3" xfId="44714"/>
    <cellStyle name="Explanatory Text 22 3_Rate Case Accrual Accounts" xfId="31864"/>
    <cellStyle name="Explanatory Text 22 4" xfId="15002"/>
    <cellStyle name="Explanatory Text 22 4 2" xfId="15003"/>
    <cellStyle name="Explanatory Text 22 4_Rate Case Accrual Accounts" xfId="31865"/>
    <cellStyle name="Explanatory Text 22 5" xfId="44715"/>
    <cellStyle name="Explanatory Text 22_Rate Case Accrual Accounts" xfId="31866"/>
    <cellStyle name="Explanatory Text 23" xfId="15004"/>
    <cellStyle name="Explanatory Text 23 2" xfId="15005"/>
    <cellStyle name="Explanatory Text 23 2 2" xfId="15006"/>
    <cellStyle name="Explanatory Text 23 2 2 2" xfId="15007"/>
    <cellStyle name="Explanatory Text 23 2 2_Rate Case Accrual Accounts" xfId="31867"/>
    <cellStyle name="Explanatory Text 23 2 3" xfId="44716"/>
    <cellStyle name="Explanatory Text 23 2_Rate Case Accrual Accounts" xfId="31868"/>
    <cellStyle name="Explanatory Text 23 3" xfId="15008"/>
    <cellStyle name="Explanatory Text 23 3 2" xfId="15009"/>
    <cellStyle name="Explanatory Text 23 3 2 2" xfId="15010"/>
    <cellStyle name="Explanatory Text 23 3 2_Rate Case Accrual Accounts" xfId="31869"/>
    <cellStyle name="Explanatory Text 23 3 3" xfId="44717"/>
    <cellStyle name="Explanatory Text 23 3_Rate Case Accrual Accounts" xfId="31870"/>
    <cellStyle name="Explanatory Text 23 4" xfId="15011"/>
    <cellStyle name="Explanatory Text 23 4 2" xfId="15012"/>
    <cellStyle name="Explanatory Text 23 4 2 2" xfId="15013"/>
    <cellStyle name="Explanatory Text 23 4 2_Rate Case Accrual Accounts" xfId="31871"/>
    <cellStyle name="Explanatory Text 23 4 3" xfId="44718"/>
    <cellStyle name="Explanatory Text 23 4_Rate Case Accrual Accounts" xfId="31872"/>
    <cellStyle name="Explanatory Text 23 5" xfId="15014"/>
    <cellStyle name="Explanatory Text 23 5 2" xfId="15015"/>
    <cellStyle name="Explanatory Text 23 5_Rate Case Accrual Accounts" xfId="31873"/>
    <cellStyle name="Explanatory Text 23 6" xfId="44719"/>
    <cellStyle name="Explanatory Text 23_Rate Case Accrual Accounts" xfId="31874"/>
    <cellStyle name="Explanatory Text 24" xfId="15016"/>
    <cellStyle name="Explanatory Text 24 2" xfId="15017"/>
    <cellStyle name="Explanatory Text 24 2 2" xfId="15018"/>
    <cellStyle name="Explanatory Text 24 2 2 2" xfId="15019"/>
    <cellStyle name="Explanatory Text 24 2 2 2 2" xfId="15020"/>
    <cellStyle name="Explanatory Text 24 2 2 2_Rate Case Accrual Accounts" xfId="31875"/>
    <cellStyle name="Explanatory Text 24 2 2 3" xfId="44720"/>
    <cellStyle name="Explanatory Text 24 2 2_Rate Case Accrual Accounts" xfId="31876"/>
    <cellStyle name="Explanatory Text 24 2 3" xfId="15021"/>
    <cellStyle name="Explanatory Text 24 2 3 2" xfId="15022"/>
    <cellStyle name="Explanatory Text 24 2 3_Rate Case Accrual Accounts" xfId="31877"/>
    <cellStyle name="Explanatory Text 24 2 4" xfId="15023"/>
    <cellStyle name="Explanatory Text 24 2 4 2" xfId="44721"/>
    <cellStyle name="Explanatory Text 24 2 5" xfId="44722"/>
    <cellStyle name="Explanatory Text 24 2_Rate Case Accrual Accounts" xfId="31878"/>
    <cellStyle name="Explanatory Text 24 3" xfId="15024"/>
    <cellStyle name="Explanatory Text 24 3 2" xfId="15025"/>
    <cellStyle name="Explanatory Text 24 3 2 2" xfId="15026"/>
    <cellStyle name="Explanatory Text 24 3 2_Rate Case Accrual Accounts" xfId="31879"/>
    <cellStyle name="Explanatory Text 24 3 3" xfId="44723"/>
    <cellStyle name="Explanatory Text 24 3_Rate Case Accrual Accounts" xfId="31880"/>
    <cellStyle name="Explanatory Text 24 4" xfId="15027"/>
    <cellStyle name="Explanatory Text 24 4 2" xfId="15028"/>
    <cellStyle name="Explanatory Text 24 4_Rate Case Accrual Accounts" xfId="31881"/>
    <cellStyle name="Explanatory Text 24 5" xfId="15029"/>
    <cellStyle name="Explanatory Text 24 5 2" xfId="15030"/>
    <cellStyle name="Explanatory Text 24 5_Rate Case Accrual Accounts" xfId="31882"/>
    <cellStyle name="Explanatory Text 24 6" xfId="44724"/>
    <cellStyle name="Explanatory Text 24_Basis Detail" xfId="15031"/>
    <cellStyle name="Explanatory Text 25" xfId="15032"/>
    <cellStyle name="Explanatory Text 25 2" xfId="15033"/>
    <cellStyle name="Explanatory Text 25 2 2" xfId="15034"/>
    <cellStyle name="Explanatory Text 25 2 2 2" xfId="15035"/>
    <cellStyle name="Explanatory Text 25 2 2_Rate Case Accrual Accounts" xfId="31883"/>
    <cellStyle name="Explanatory Text 25 2 3" xfId="44725"/>
    <cellStyle name="Explanatory Text 25 2_Rate Case Accrual Accounts" xfId="31884"/>
    <cellStyle name="Explanatory Text 25 3" xfId="15036"/>
    <cellStyle name="Explanatory Text 25 3 2" xfId="15037"/>
    <cellStyle name="Explanatory Text 25 3_Rate Case Accrual Accounts" xfId="31885"/>
    <cellStyle name="Explanatory Text 25 4" xfId="44726"/>
    <cellStyle name="Explanatory Text 25_Rate Case Accrual Accounts" xfId="31886"/>
    <cellStyle name="Explanatory Text 26" xfId="15038"/>
    <cellStyle name="Explanatory Text 26 2" xfId="15039"/>
    <cellStyle name="Explanatory Text 26 2 2" xfId="15040"/>
    <cellStyle name="Explanatory Text 26 2 2 2" xfId="15041"/>
    <cellStyle name="Explanatory Text 26 2 2_Rate Case Accrual Accounts" xfId="31887"/>
    <cellStyle name="Explanatory Text 26 2 3" xfId="44727"/>
    <cellStyle name="Explanatory Text 26 2_Rate Case Accrual Accounts" xfId="31888"/>
    <cellStyle name="Explanatory Text 26 3" xfId="15042"/>
    <cellStyle name="Explanatory Text 26 3 2" xfId="15043"/>
    <cellStyle name="Explanatory Text 26 3_Rate Case Accrual Accounts" xfId="31889"/>
    <cellStyle name="Explanatory Text 26 4" xfId="44728"/>
    <cellStyle name="Explanatory Text 26_Rate Case Accrual Accounts" xfId="31890"/>
    <cellStyle name="Explanatory Text 27" xfId="15044"/>
    <cellStyle name="Explanatory Text 27 2" xfId="15045"/>
    <cellStyle name="Explanatory Text 27 2 2" xfId="15046"/>
    <cellStyle name="Explanatory Text 27 2 2 2" xfId="15047"/>
    <cellStyle name="Explanatory Text 27 2 2_Rate Case Accrual Accounts" xfId="31891"/>
    <cellStyle name="Explanatory Text 27 2 3" xfId="44729"/>
    <cellStyle name="Explanatory Text 27 2_Rate Case Accrual Accounts" xfId="31892"/>
    <cellStyle name="Explanatory Text 27 3" xfId="15048"/>
    <cellStyle name="Explanatory Text 27 3 2" xfId="15049"/>
    <cellStyle name="Explanatory Text 27 3_Rate Case Accrual Accounts" xfId="31893"/>
    <cellStyle name="Explanatory Text 27 4" xfId="44730"/>
    <cellStyle name="Explanatory Text 27_Rate Case Accrual Accounts" xfId="31894"/>
    <cellStyle name="Explanatory Text 28" xfId="15050"/>
    <cellStyle name="Explanatory Text 28 2" xfId="15051"/>
    <cellStyle name="Explanatory Text 28 2 2" xfId="15052"/>
    <cellStyle name="Explanatory Text 28 2_Rate Case Accrual Accounts" xfId="31895"/>
    <cellStyle name="Explanatory Text 28 3" xfId="15053"/>
    <cellStyle name="Explanatory Text 28 3 2" xfId="15054"/>
    <cellStyle name="Explanatory Text 28 3_Rate Case Accrual Accounts" xfId="31896"/>
    <cellStyle name="Explanatory Text 28 4" xfId="44731"/>
    <cellStyle name="Explanatory Text 28_Rate Case Accrual Accounts" xfId="31897"/>
    <cellStyle name="Explanatory Text 29" xfId="15055"/>
    <cellStyle name="Explanatory Text 29 2" xfId="15056"/>
    <cellStyle name="Explanatory Text 29 2 2" xfId="15057"/>
    <cellStyle name="Explanatory Text 29 2_Rate Case Accrual Accounts" xfId="31898"/>
    <cellStyle name="Explanatory Text 29 3" xfId="44732"/>
    <cellStyle name="Explanatory Text 29_Rate Case Accrual Accounts" xfId="31899"/>
    <cellStyle name="Explanatory Text 3" xfId="15058"/>
    <cellStyle name="Explanatory Text 3 2" xfId="15059"/>
    <cellStyle name="Explanatory Text 3 2 2" xfId="15060"/>
    <cellStyle name="Explanatory Text 3 2 2 2" xfId="15061"/>
    <cellStyle name="Explanatory Text 3 2 2 2 2" xfId="15062"/>
    <cellStyle name="Explanatory Text 3 2 2 2_Rate Case Accrual Accounts" xfId="31900"/>
    <cellStyle name="Explanatory Text 3 2 2 3" xfId="44733"/>
    <cellStyle name="Explanatory Text 3 2 2_Rate Case Accrual Accounts" xfId="31901"/>
    <cellStyle name="Explanatory Text 3 2 3" xfId="15063"/>
    <cellStyle name="Explanatory Text 3 2 3 2" xfId="15064"/>
    <cellStyle name="Explanatory Text 3 2 3 2 2" xfId="15065"/>
    <cellStyle name="Explanatory Text 3 2 3 2_Rate Case Accrual Accounts" xfId="31902"/>
    <cellStyle name="Explanatory Text 3 2 3 3" xfId="44734"/>
    <cellStyle name="Explanatory Text 3 2 3_Rate Case Accrual Accounts" xfId="31903"/>
    <cellStyle name="Explanatory Text 3 2 4" xfId="15066"/>
    <cellStyle name="Explanatory Text 3 2 4 2" xfId="15067"/>
    <cellStyle name="Explanatory Text 3 2 4_Rate Case Accrual Accounts" xfId="31904"/>
    <cellStyle name="Explanatory Text 3 2 5" xfId="44735"/>
    <cellStyle name="Explanatory Text 3 2_Rate Case Accrual Accounts" xfId="31905"/>
    <cellStyle name="Explanatory Text 3 3" xfId="15068"/>
    <cellStyle name="Explanatory Text 3 3 2" xfId="15069"/>
    <cellStyle name="Explanatory Text 3 3 2 2" xfId="15070"/>
    <cellStyle name="Explanatory Text 3 3 2_Rate Case Accrual Accounts" xfId="31906"/>
    <cellStyle name="Explanatory Text 3 3 3" xfId="44736"/>
    <cellStyle name="Explanatory Text 3 3_Rate Case Accrual Accounts" xfId="31907"/>
    <cellStyle name="Explanatory Text 3 4" xfId="15071"/>
    <cellStyle name="Explanatory Text 3 4 2" xfId="15072"/>
    <cellStyle name="Explanatory Text 3 4_Rate Case Accrual Accounts" xfId="31908"/>
    <cellStyle name="Explanatory Text 3 5" xfId="15073"/>
    <cellStyle name="Explanatory Text 3 5 2" xfId="44737"/>
    <cellStyle name="Explanatory Text 3_Rate Case Accrual Accounts" xfId="31909"/>
    <cellStyle name="Explanatory Text 30" xfId="15074"/>
    <cellStyle name="Explanatory Text 30 2" xfId="15075"/>
    <cellStyle name="Explanatory Text 30_Rate Case Accrual Accounts" xfId="31910"/>
    <cellStyle name="Explanatory Text 31" xfId="15076"/>
    <cellStyle name="Explanatory Text 31 2" xfId="15077"/>
    <cellStyle name="Explanatory Text 31_Rate Case Accrual Accounts" xfId="31911"/>
    <cellStyle name="Explanatory Text 32" xfId="15078"/>
    <cellStyle name="Explanatory Text 32 2" xfId="15079"/>
    <cellStyle name="Explanatory Text 32_Rate Case Accrual Accounts" xfId="31912"/>
    <cellStyle name="Explanatory Text 33" xfId="15080"/>
    <cellStyle name="Explanatory Text 33 2" xfId="15081"/>
    <cellStyle name="Explanatory Text 33_Rate Case Accrual Accounts" xfId="31913"/>
    <cellStyle name="Explanatory Text 34" xfId="15082"/>
    <cellStyle name="Explanatory Text 34 2" xfId="44738"/>
    <cellStyle name="Explanatory Text 35" xfId="104"/>
    <cellStyle name="Explanatory Text 36" xfId="49135"/>
    <cellStyle name="Explanatory Text 37" xfId="49172"/>
    <cellStyle name="Explanatory Text 4" xfId="15083"/>
    <cellStyle name="Explanatory Text 4 2" xfId="15084"/>
    <cellStyle name="Explanatory Text 4 2 2" xfId="15085"/>
    <cellStyle name="Explanatory Text 4 2 2 2" xfId="15086"/>
    <cellStyle name="Explanatory Text 4 2 2 2 2" xfId="15087"/>
    <cellStyle name="Explanatory Text 4 2 2 2_Rate Case Accrual Accounts" xfId="31914"/>
    <cellStyle name="Explanatory Text 4 2 2 3" xfId="44739"/>
    <cellStyle name="Explanatory Text 4 2 2_Rate Case Accrual Accounts" xfId="31915"/>
    <cellStyle name="Explanatory Text 4 2 3" xfId="15088"/>
    <cellStyle name="Explanatory Text 4 2 3 2" xfId="15089"/>
    <cellStyle name="Explanatory Text 4 2 3 2 2" xfId="15090"/>
    <cellStyle name="Explanatory Text 4 2 3 2_Rate Case Accrual Accounts" xfId="31916"/>
    <cellStyle name="Explanatory Text 4 2 3 3" xfId="44740"/>
    <cellStyle name="Explanatory Text 4 2 3_Rate Case Accrual Accounts" xfId="31917"/>
    <cellStyle name="Explanatory Text 4 2 4" xfId="15091"/>
    <cellStyle name="Explanatory Text 4 2 4 2" xfId="15092"/>
    <cellStyle name="Explanatory Text 4 2 4_Rate Case Accrual Accounts" xfId="31918"/>
    <cellStyle name="Explanatory Text 4 2 5" xfId="44741"/>
    <cellStyle name="Explanatory Text 4 2_Rate Case Accrual Accounts" xfId="31919"/>
    <cellStyle name="Explanatory Text 4 3" xfId="15093"/>
    <cellStyle name="Explanatory Text 4 3 2" xfId="15094"/>
    <cellStyle name="Explanatory Text 4 3 2 2" xfId="15095"/>
    <cellStyle name="Explanatory Text 4 3 2_Rate Case Accrual Accounts" xfId="31920"/>
    <cellStyle name="Explanatory Text 4 3 3" xfId="44742"/>
    <cellStyle name="Explanatory Text 4 3_Rate Case Accrual Accounts" xfId="31921"/>
    <cellStyle name="Explanatory Text 4 4" xfId="15096"/>
    <cellStyle name="Explanatory Text 4 4 2" xfId="15097"/>
    <cellStyle name="Explanatory Text 4 4_Rate Case Accrual Accounts" xfId="31922"/>
    <cellStyle name="Explanatory Text 4 5" xfId="44743"/>
    <cellStyle name="Explanatory Text 4_Rate Case Accrual Accounts" xfId="31923"/>
    <cellStyle name="Explanatory Text 5" xfId="15098"/>
    <cellStyle name="Explanatory Text 5 2" xfId="15099"/>
    <cellStyle name="Explanatory Text 5 2 2" xfId="15100"/>
    <cellStyle name="Explanatory Text 5 2 2 2" xfId="15101"/>
    <cellStyle name="Explanatory Text 5 2 2_Rate Case Accrual Accounts" xfId="31924"/>
    <cellStyle name="Explanatory Text 5 2 3" xfId="44744"/>
    <cellStyle name="Explanatory Text 5 2_Rate Case Accrual Accounts" xfId="31925"/>
    <cellStyle name="Explanatory Text 5 3" xfId="15102"/>
    <cellStyle name="Explanatory Text 5 3 2" xfId="15103"/>
    <cellStyle name="Explanatory Text 5 3 2 2" xfId="15104"/>
    <cellStyle name="Explanatory Text 5 3 2_Rate Case Accrual Accounts" xfId="31926"/>
    <cellStyle name="Explanatory Text 5 3 3" xfId="44745"/>
    <cellStyle name="Explanatory Text 5 3_Rate Case Accrual Accounts" xfId="31927"/>
    <cellStyle name="Explanatory Text 5 4" xfId="15105"/>
    <cellStyle name="Explanatory Text 5 4 2" xfId="15106"/>
    <cellStyle name="Explanatory Text 5 4_Rate Case Accrual Accounts" xfId="31928"/>
    <cellStyle name="Explanatory Text 5 5" xfId="44746"/>
    <cellStyle name="Explanatory Text 5_Rate Case Accrual Accounts" xfId="31929"/>
    <cellStyle name="Explanatory Text 6" xfId="15107"/>
    <cellStyle name="Explanatory Text 6 2" xfId="15108"/>
    <cellStyle name="Explanatory Text 6 2 2" xfId="15109"/>
    <cellStyle name="Explanatory Text 6 2 2 2" xfId="15110"/>
    <cellStyle name="Explanatory Text 6 2 2_Rate Case Accrual Accounts" xfId="31930"/>
    <cellStyle name="Explanatory Text 6 2 3" xfId="44747"/>
    <cellStyle name="Explanatory Text 6 2_Rate Case Accrual Accounts" xfId="31931"/>
    <cellStyle name="Explanatory Text 6 3" xfId="15111"/>
    <cellStyle name="Explanatory Text 6 3 2" xfId="15112"/>
    <cellStyle name="Explanatory Text 6 3 2 2" xfId="15113"/>
    <cellStyle name="Explanatory Text 6 3 2_Rate Case Accrual Accounts" xfId="31932"/>
    <cellStyle name="Explanatory Text 6 3 3" xfId="44748"/>
    <cellStyle name="Explanatory Text 6 3_Rate Case Accrual Accounts" xfId="31933"/>
    <cellStyle name="Explanatory Text 6 4" xfId="15114"/>
    <cellStyle name="Explanatory Text 6 4 2" xfId="15115"/>
    <cellStyle name="Explanatory Text 6 4_Rate Case Accrual Accounts" xfId="31934"/>
    <cellStyle name="Explanatory Text 6 5" xfId="44749"/>
    <cellStyle name="Explanatory Text 6_Rate Case Accrual Accounts" xfId="31935"/>
    <cellStyle name="Explanatory Text 7" xfId="15116"/>
    <cellStyle name="Explanatory Text 7 2" xfId="15117"/>
    <cellStyle name="Explanatory Text 7 2 2" xfId="15118"/>
    <cellStyle name="Explanatory Text 7 2 2 2" xfId="15119"/>
    <cellStyle name="Explanatory Text 7 2 2_Rate Case Accrual Accounts" xfId="31936"/>
    <cellStyle name="Explanatory Text 7 2 3" xfId="44750"/>
    <cellStyle name="Explanatory Text 7 2_Rate Case Accrual Accounts" xfId="31937"/>
    <cellStyle name="Explanatory Text 7 3" xfId="15120"/>
    <cellStyle name="Explanatory Text 7 3 2" xfId="15121"/>
    <cellStyle name="Explanatory Text 7 3 2 2" xfId="15122"/>
    <cellStyle name="Explanatory Text 7 3 2_Rate Case Accrual Accounts" xfId="31938"/>
    <cellStyle name="Explanatory Text 7 3 3" xfId="44751"/>
    <cellStyle name="Explanatory Text 7 3_Rate Case Accrual Accounts" xfId="31939"/>
    <cellStyle name="Explanatory Text 7 4" xfId="15123"/>
    <cellStyle name="Explanatory Text 7 4 2" xfId="15124"/>
    <cellStyle name="Explanatory Text 7 4_Rate Case Accrual Accounts" xfId="31940"/>
    <cellStyle name="Explanatory Text 7 5" xfId="44752"/>
    <cellStyle name="Explanatory Text 7_Rate Case Accrual Accounts" xfId="31941"/>
    <cellStyle name="Explanatory Text 8" xfId="15125"/>
    <cellStyle name="Explanatory Text 8 2" xfId="15126"/>
    <cellStyle name="Explanatory Text 8 2 2" xfId="15127"/>
    <cellStyle name="Explanatory Text 8 2 2 2" xfId="15128"/>
    <cellStyle name="Explanatory Text 8 2 2_Rate Case Accrual Accounts" xfId="31942"/>
    <cellStyle name="Explanatory Text 8 2 3" xfId="44753"/>
    <cellStyle name="Explanatory Text 8 2_Rate Case Accrual Accounts" xfId="31943"/>
    <cellStyle name="Explanatory Text 8 3" xfId="15129"/>
    <cellStyle name="Explanatory Text 8 3 2" xfId="15130"/>
    <cellStyle name="Explanatory Text 8 3 2 2" xfId="15131"/>
    <cellStyle name="Explanatory Text 8 3 2_Rate Case Accrual Accounts" xfId="31944"/>
    <cellStyle name="Explanatory Text 8 3 3" xfId="44754"/>
    <cellStyle name="Explanatory Text 8 3_Rate Case Accrual Accounts" xfId="31945"/>
    <cellStyle name="Explanatory Text 8 4" xfId="15132"/>
    <cellStyle name="Explanatory Text 8 4 2" xfId="15133"/>
    <cellStyle name="Explanatory Text 8 4_Rate Case Accrual Accounts" xfId="31946"/>
    <cellStyle name="Explanatory Text 8 5" xfId="44755"/>
    <cellStyle name="Explanatory Text 8_Rate Case Accrual Accounts" xfId="31947"/>
    <cellStyle name="Explanatory Text 9" xfId="15134"/>
    <cellStyle name="Explanatory Text 9 2" xfId="15135"/>
    <cellStyle name="Explanatory Text 9 2 2" xfId="15136"/>
    <cellStyle name="Explanatory Text 9 2 2 2" xfId="15137"/>
    <cellStyle name="Explanatory Text 9 2 2_Rate Case Accrual Accounts" xfId="31948"/>
    <cellStyle name="Explanatory Text 9 2 3" xfId="44756"/>
    <cellStyle name="Explanatory Text 9 2_Rate Case Accrual Accounts" xfId="31949"/>
    <cellStyle name="Explanatory Text 9 3" xfId="15138"/>
    <cellStyle name="Explanatory Text 9 3 2" xfId="15139"/>
    <cellStyle name="Explanatory Text 9 3 2 2" xfId="15140"/>
    <cellStyle name="Explanatory Text 9 3 2_Rate Case Accrual Accounts" xfId="31950"/>
    <cellStyle name="Explanatory Text 9 3 3" xfId="44757"/>
    <cellStyle name="Explanatory Text 9 3_Rate Case Accrual Accounts" xfId="31951"/>
    <cellStyle name="Explanatory Text 9 4" xfId="15141"/>
    <cellStyle name="Explanatory Text 9 4 2" xfId="15142"/>
    <cellStyle name="Explanatory Text 9 4_Rate Case Accrual Accounts" xfId="31952"/>
    <cellStyle name="Explanatory Text 9 5" xfId="44758"/>
    <cellStyle name="Explanatory Text 9_Rate Case Accrual Accounts" xfId="31953"/>
    <cellStyle name="Fixed" xfId="106"/>
    <cellStyle name="Fixed 2" xfId="107"/>
    <cellStyle name="Fixed 2 2" xfId="108"/>
    <cellStyle name="Fixed 2 2 2" xfId="616"/>
    <cellStyle name="Fixed 2 2_09_2013" xfId="757"/>
    <cellStyle name="Fixed 2 3" xfId="109"/>
    <cellStyle name="Fixed 2 3 2" xfId="617"/>
    <cellStyle name="Fixed 2 3_09_2013" xfId="758"/>
    <cellStyle name="Fixed 2_New Accts FY13" xfId="15143"/>
    <cellStyle name="Fixed 3" xfId="110"/>
    <cellStyle name="Fixed 3 2" xfId="111"/>
    <cellStyle name="Fixed 3 2 2" xfId="619"/>
    <cellStyle name="Fixed 3 2_09_2013" xfId="759"/>
    <cellStyle name="Fixed 3 3" xfId="618"/>
    <cellStyle name="Fixed 3_06_2013" xfId="325"/>
    <cellStyle name="Fixed 4" xfId="112"/>
    <cellStyle name="Fixed 4 2" xfId="620"/>
    <cellStyle name="Fixed 4_09_2013" xfId="760"/>
    <cellStyle name="Fixed 5" xfId="49173"/>
    <cellStyle name="Fixed_03_2012" xfId="113"/>
    <cellStyle name="Good" xfId="49508" builtinId="26" customBuiltin="1"/>
    <cellStyle name="Good 10" xfId="15144"/>
    <cellStyle name="Good 10 2" xfId="15145"/>
    <cellStyle name="Good 10 2 2" xfId="15146"/>
    <cellStyle name="Good 10 2 2 2" xfId="15147"/>
    <cellStyle name="Good 10 2 2_Rate Case Accrual Accounts" xfId="31954"/>
    <cellStyle name="Good 10 2 3" xfId="44759"/>
    <cellStyle name="Good 10 2_Rate Case Accrual Accounts" xfId="31955"/>
    <cellStyle name="Good 10 3" xfId="15148"/>
    <cellStyle name="Good 10 3 2" xfId="15149"/>
    <cellStyle name="Good 10 3 2 2" xfId="15150"/>
    <cellStyle name="Good 10 3 2_Rate Case Accrual Accounts" xfId="31956"/>
    <cellStyle name="Good 10 3 3" xfId="44760"/>
    <cellStyle name="Good 10 3_Rate Case Accrual Accounts" xfId="31957"/>
    <cellStyle name="Good 10 4" xfId="15151"/>
    <cellStyle name="Good 10 4 2" xfId="15152"/>
    <cellStyle name="Good 10 4_Rate Case Accrual Accounts" xfId="31958"/>
    <cellStyle name="Good 10 5" xfId="44761"/>
    <cellStyle name="Good 10_Rate Case Accrual Accounts" xfId="31959"/>
    <cellStyle name="Good 11" xfId="15153"/>
    <cellStyle name="Good 11 2" xfId="15154"/>
    <cellStyle name="Good 11 2 2" xfId="15155"/>
    <cellStyle name="Good 11 2 2 2" xfId="15156"/>
    <cellStyle name="Good 11 2 2_Rate Case Accrual Accounts" xfId="31960"/>
    <cellStyle name="Good 11 2 3" xfId="44762"/>
    <cellStyle name="Good 11 2_Rate Case Accrual Accounts" xfId="31961"/>
    <cellStyle name="Good 11 3" xfId="15157"/>
    <cellStyle name="Good 11 3 2" xfId="15158"/>
    <cellStyle name="Good 11 3 2 2" xfId="15159"/>
    <cellStyle name="Good 11 3 2_Rate Case Accrual Accounts" xfId="31962"/>
    <cellStyle name="Good 11 3 3" xfId="44763"/>
    <cellStyle name="Good 11 3_Rate Case Accrual Accounts" xfId="31963"/>
    <cellStyle name="Good 11 4" xfId="15160"/>
    <cellStyle name="Good 11 4 2" xfId="15161"/>
    <cellStyle name="Good 11 4_Rate Case Accrual Accounts" xfId="31964"/>
    <cellStyle name="Good 11 5" xfId="44764"/>
    <cellStyle name="Good 11_Rate Case Accrual Accounts" xfId="31965"/>
    <cellStyle name="Good 12" xfId="15162"/>
    <cellStyle name="Good 12 2" xfId="15163"/>
    <cellStyle name="Good 12 2 2" xfId="15164"/>
    <cellStyle name="Good 12 2 2 2" xfId="15165"/>
    <cellStyle name="Good 12 2 2_Rate Case Accrual Accounts" xfId="31966"/>
    <cellStyle name="Good 12 2 3" xfId="44765"/>
    <cellStyle name="Good 12 2_Rate Case Accrual Accounts" xfId="31967"/>
    <cellStyle name="Good 12 3" xfId="15166"/>
    <cellStyle name="Good 12 3 2" xfId="15167"/>
    <cellStyle name="Good 12 3 2 2" xfId="15168"/>
    <cellStyle name="Good 12 3 2_Rate Case Accrual Accounts" xfId="31968"/>
    <cellStyle name="Good 12 3 3" xfId="44766"/>
    <cellStyle name="Good 12 3_Rate Case Accrual Accounts" xfId="31969"/>
    <cellStyle name="Good 12 4" xfId="15169"/>
    <cellStyle name="Good 12 4 2" xfId="15170"/>
    <cellStyle name="Good 12 4_Rate Case Accrual Accounts" xfId="31970"/>
    <cellStyle name="Good 12 5" xfId="44767"/>
    <cellStyle name="Good 12_Rate Case Accrual Accounts" xfId="31971"/>
    <cellStyle name="Good 13" xfId="15171"/>
    <cellStyle name="Good 13 2" xfId="15172"/>
    <cellStyle name="Good 13 2 2" xfId="15173"/>
    <cellStyle name="Good 13 2 2 2" xfId="15174"/>
    <cellStyle name="Good 13 2 2_Rate Case Accrual Accounts" xfId="31972"/>
    <cellStyle name="Good 13 2 3" xfId="44768"/>
    <cellStyle name="Good 13 2_Rate Case Accrual Accounts" xfId="31973"/>
    <cellStyle name="Good 13 3" xfId="15175"/>
    <cellStyle name="Good 13 3 2" xfId="15176"/>
    <cellStyle name="Good 13 3 2 2" xfId="15177"/>
    <cellStyle name="Good 13 3 2_Rate Case Accrual Accounts" xfId="31974"/>
    <cellStyle name="Good 13 3 3" xfId="44769"/>
    <cellStyle name="Good 13 3_Rate Case Accrual Accounts" xfId="31975"/>
    <cellStyle name="Good 13 4" xfId="15178"/>
    <cellStyle name="Good 13 4 2" xfId="15179"/>
    <cellStyle name="Good 13 4_Rate Case Accrual Accounts" xfId="31976"/>
    <cellStyle name="Good 13 5" xfId="44770"/>
    <cellStyle name="Good 13_Rate Case Accrual Accounts" xfId="31977"/>
    <cellStyle name="Good 14" xfId="15180"/>
    <cellStyle name="Good 14 2" xfId="15181"/>
    <cellStyle name="Good 14 2 2" xfId="15182"/>
    <cellStyle name="Good 14 2 2 2" xfId="15183"/>
    <cellStyle name="Good 14 2 2_Rate Case Accrual Accounts" xfId="31978"/>
    <cellStyle name="Good 14 2 3" xfId="44771"/>
    <cellStyle name="Good 14 2_Rate Case Accrual Accounts" xfId="31979"/>
    <cellStyle name="Good 14 3" xfId="15184"/>
    <cellStyle name="Good 14 3 2" xfId="15185"/>
    <cellStyle name="Good 14 3 2 2" xfId="15186"/>
    <cellStyle name="Good 14 3 2_Rate Case Accrual Accounts" xfId="31980"/>
    <cellStyle name="Good 14 3 3" xfId="44772"/>
    <cellStyle name="Good 14 3_Rate Case Accrual Accounts" xfId="31981"/>
    <cellStyle name="Good 14 4" xfId="15187"/>
    <cellStyle name="Good 14 4 2" xfId="15188"/>
    <cellStyle name="Good 14 4_Rate Case Accrual Accounts" xfId="31982"/>
    <cellStyle name="Good 14 5" xfId="44773"/>
    <cellStyle name="Good 14_Rate Case Accrual Accounts" xfId="31983"/>
    <cellStyle name="Good 15" xfId="15189"/>
    <cellStyle name="Good 15 2" xfId="15190"/>
    <cellStyle name="Good 15 2 2" xfId="15191"/>
    <cellStyle name="Good 15 2 2 2" xfId="15192"/>
    <cellStyle name="Good 15 2 2_Rate Case Accrual Accounts" xfId="31984"/>
    <cellStyle name="Good 15 2 3" xfId="44774"/>
    <cellStyle name="Good 15 2_Rate Case Accrual Accounts" xfId="31985"/>
    <cellStyle name="Good 15 3" xfId="15193"/>
    <cellStyle name="Good 15 3 2" xfId="15194"/>
    <cellStyle name="Good 15 3 2 2" xfId="15195"/>
    <cellStyle name="Good 15 3 2_Rate Case Accrual Accounts" xfId="31986"/>
    <cellStyle name="Good 15 3 3" xfId="44775"/>
    <cellStyle name="Good 15 3_Rate Case Accrual Accounts" xfId="31987"/>
    <cellStyle name="Good 15 4" xfId="15196"/>
    <cellStyle name="Good 15 4 2" xfId="15197"/>
    <cellStyle name="Good 15 4_Rate Case Accrual Accounts" xfId="31988"/>
    <cellStyle name="Good 15 5" xfId="44776"/>
    <cellStyle name="Good 15_Rate Case Accrual Accounts" xfId="31989"/>
    <cellStyle name="Good 16" xfId="15198"/>
    <cellStyle name="Good 16 2" xfId="15199"/>
    <cellStyle name="Good 16 2 2" xfId="15200"/>
    <cellStyle name="Good 16 2 2 2" xfId="15201"/>
    <cellStyle name="Good 16 2 2_Rate Case Accrual Accounts" xfId="31990"/>
    <cellStyle name="Good 16 2 3" xfId="44777"/>
    <cellStyle name="Good 16 2_Rate Case Accrual Accounts" xfId="31991"/>
    <cellStyle name="Good 16 3" xfId="15202"/>
    <cellStyle name="Good 16 3 2" xfId="15203"/>
    <cellStyle name="Good 16 3 2 2" xfId="15204"/>
    <cellStyle name="Good 16 3 2_Rate Case Accrual Accounts" xfId="31992"/>
    <cellStyle name="Good 16 3 3" xfId="44778"/>
    <cellStyle name="Good 16 3_Rate Case Accrual Accounts" xfId="31993"/>
    <cellStyle name="Good 16 4" xfId="15205"/>
    <cellStyle name="Good 16 4 2" xfId="15206"/>
    <cellStyle name="Good 16 4_Rate Case Accrual Accounts" xfId="31994"/>
    <cellStyle name="Good 16 5" xfId="44779"/>
    <cellStyle name="Good 16_Rate Case Accrual Accounts" xfId="31995"/>
    <cellStyle name="Good 17" xfId="15207"/>
    <cellStyle name="Good 17 2" xfId="15208"/>
    <cellStyle name="Good 17 2 2" xfId="15209"/>
    <cellStyle name="Good 17 2 2 2" xfId="15210"/>
    <cellStyle name="Good 17 2 2_Rate Case Accrual Accounts" xfId="31996"/>
    <cellStyle name="Good 17 2 3" xfId="44780"/>
    <cellStyle name="Good 17 2_Rate Case Accrual Accounts" xfId="31997"/>
    <cellStyle name="Good 17 3" xfId="15211"/>
    <cellStyle name="Good 17 3 2" xfId="15212"/>
    <cellStyle name="Good 17 3 2 2" xfId="15213"/>
    <cellStyle name="Good 17 3 2_Rate Case Accrual Accounts" xfId="31998"/>
    <cellStyle name="Good 17 3 3" xfId="44781"/>
    <cellStyle name="Good 17 3_Rate Case Accrual Accounts" xfId="31999"/>
    <cellStyle name="Good 17 4" xfId="15214"/>
    <cellStyle name="Good 17 4 2" xfId="15215"/>
    <cellStyle name="Good 17 4_Rate Case Accrual Accounts" xfId="32000"/>
    <cellStyle name="Good 17 5" xfId="44782"/>
    <cellStyle name="Good 17_Rate Case Accrual Accounts" xfId="32001"/>
    <cellStyle name="Good 18" xfId="15216"/>
    <cellStyle name="Good 18 2" xfId="15217"/>
    <cellStyle name="Good 18 2 2" xfId="15218"/>
    <cellStyle name="Good 18 2 2 2" xfId="15219"/>
    <cellStyle name="Good 18 2 2_Rate Case Accrual Accounts" xfId="32002"/>
    <cellStyle name="Good 18 2 3" xfId="44783"/>
    <cellStyle name="Good 18 2_Rate Case Accrual Accounts" xfId="32003"/>
    <cellStyle name="Good 18 3" xfId="15220"/>
    <cellStyle name="Good 18 3 2" xfId="15221"/>
    <cellStyle name="Good 18 3 2 2" xfId="15222"/>
    <cellStyle name="Good 18 3 2_Rate Case Accrual Accounts" xfId="32004"/>
    <cellStyle name="Good 18 3 3" xfId="44784"/>
    <cellStyle name="Good 18 3_Rate Case Accrual Accounts" xfId="32005"/>
    <cellStyle name="Good 18 4" xfId="15223"/>
    <cellStyle name="Good 18 4 2" xfId="15224"/>
    <cellStyle name="Good 18 4_Rate Case Accrual Accounts" xfId="32006"/>
    <cellStyle name="Good 18 5" xfId="44785"/>
    <cellStyle name="Good 18_Rate Case Accrual Accounts" xfId="32007"/>
    <cellStyle name="Good 19" xfId="15225"/>
    <cellStyle name="Good 19 2" xfId="15226"/>
    <cellStyle name="Good 19 2 2" xfId="15227"/>
    <cellStyle name="Good 19 2 2 2" xfId="15228"/>
    <cellStyle name="Good 19 2 2_Rate Case Accrual Accounts" xfId="32008"/>
    <cellStyle name="Good 19 2 3" xfId="44786"/>
    <cellStyle name="Good 19 2_Rate Case Accrual Accounts" xfId="32009"/>
    <cellStyle name="Good 19 3" xfId="15229"/>
    <cellStyle name="Good 19 3 2" xfId="15230"/>
    <cellStyle name="Good 19 3 2 2" xfId="15231"/>
    <cellStyle name="Good 19 3 2_Rate Case Accrual Accounts" xfId="32010"/>
    <cellStyle name="Good 19 3 3" xfId="44787"/>
    <cellStyle name="Good 19 3_Rate Case Accrual Accounts" xfId="32011"/>
    <cellStyle name="Good 19 4" xfId="15232"/>
    <cellStyle name="Good 19 4 2" xfId="15233"/>
    <cellStyle name="Good 19 4_Rate Case Accrual Accounts" xfId="32012"/>
    <cellStyle name="Good 19 5" xfId="44788"/>
    <cellStyle name="Good 19_Rate Case Accrual Accounts" xfId="32013"/>
    <cellStyle name="Good 2" xfId="115"/>
    <cellStyle name="Good 2 2" xfId="621"/>
    <cellStyle name="Good 2 2 10" xfId="49324"/>
    <cellStyle name="Good 2 2 2" xfId="15234"/>
    <cellStyle name="Good 2 2 2 2" xfId="15235"/>
    <cellStyle name="Good 2 2 2 2 2" xfId="15236"/>
    <cellStyle name="Good 2 2 2 2_Rate Case Accrual Accounts" xfId="32014"/>
    <cellStyle name="Good 2 2 2 3" xfId="44789"/>
    <cellStyle name="Good 2 2 2_Rate Case Accrual Accounts" xfId="32015"/>
    <cellStyle name="Good 2 2 3" xfId="15237"/>
    <cellStyle name="Good 2 2 3 2" xfId="15238"/>
    <cellStyle name="Good 2 2 3 2 2" xfId="15239"/>
    <cellStyle name="Good 2 2 3 2_Rate Case Accrual Accounts" xfId="32016"/>
    <cellStyle name="Good 2 2 3 3" xfId="44790"/>
    <cellStyle name="Good 2 2 3_Rate Case Accrual Accounts" xfId="32017"/>
    <cellStyle name="Good 2 2 4" xfId="15240"/>
    <cellStyle name="Good 2 2 4 2" xfId="15241"/>
    <cellStyle name="Good 2 2 4 2 2" xfId="15242"/>
    <cellStyle name="Good 2 2 4 2_Rate Case Accrual Accounts" xfId="32018"/>
    <cellStyle name="Good 2 2 4 3" xfId="44791"/>
    <cellStyle name="Good 2 2 4_Rate Case Accrual Accounts" xfId="32019"/>
    <cellStyle name="Good 2 2 5" xfId="15243"/>
    <cellStyle name="Good 2 2 5 2" xfId="15244"/>
    <cellStyle name="Good 2 2 5_Rate Case Accrual Accounts" xfId="32020"/>
    <cellStyle name="Good 2 2 6" xfId="44792"/>
    <cellStyle name="Good 2 2 7" xfId="49330"/>
    <cellStyle name="Good 2 2 8" xfId="49326"/>
    <cellStyle name="Good 2 2 9" xfId="49327"/>
    <cellStyle name="Good 2 2_Basis Info" xfId="15245"/>
    <cellStyle name="Good 2 3" xfId="464"/>
    <cellStyle name="Good 2 3 2" xfId="15246"/>
    <cellStyle name="Good 2 3 2 2" xfId="15247"/>
    <cellStyle name="Good 2 3 2 2 2" xfId="15248"/>
    <cellStyle name="Good 2 3 2 2_Rate Case Accrual Accounts" xfId="32021"/>
    <cellStyle name="Good 2 3 2 3" xfId="44793"/>
    <cellStyle name="Good 2 3 2_Rate Case Accrual Accounts" xfId="32022"/>
    <cellStyle name="Good 2 3 3" xfId="15249"/>
    <cellStyle name="Good 2 3 3 2" xfId="15250"/>
    <cellStyle name="Good 2 3 3 2 2" xfId="15251"/>
    <cellStyle name="Good 2 3 3 2_Rate Case Accrual Accounts" xfId="32023"/>
    <cellStyle name="Good 2 3 3 3" xfId="44794"/>
    <cellStyle name="Good 2 3 3_Rate Case Accrual Accounts" xfId="32024"/>
    <cellStyle name="Good 2 3 4" xfId="15252"/>
    <cellStyle name="Good 2 3 4 2" xfId="15253"/>
    <cellStyle name="Good 2 3 4 2 2" xfId="15254"/>
    <cellStyle name="Good 2 3 4 2_Rate Case Accrual Accounts" xfId="32025"/>
    <cellStyle name="Good 2 3 4 3" xfId="44795"/>
    <cellStyle name="Good 2 3 4_Rate Case Accrual Accounts" xfId="32026"/>
    <cellStyle name="Good 2 3 5" xfId="15255"/>
    <cellStyle name="Good 2 3 5 2" xfId="15256"/>
    <cellStyle name="Good 2 3 5_Rate Case Accrual Accounts" xfId="32027"/>
    <cellStyle name="Good 2 3 6" xfId="15257"/>
    <cellStyle name="Good 2 3 6 2" xfId="15258"/>
    <cellStyle name="Good 2 3 6_Rate Case Accrual Accounts" xfId="32028"/>
    <cellStyle name="Good 2 3_Basis Info" xfId="15259"/>
    <cellStyle name="Good 2 4" xfId="15260"/>
    <cellStyle name="Good 2 4 2" xfId="15261"/>
    <cellStyle name="Good 2 4 2 2" xfId="15262"/>
    <cellStyle name="Good 2 4 2_Rate Case Accrual Accounts" xfId="32029"/>
    <cellStyle name="Good 2 4 3" xfId="44796"/>
    <cellStyle name="Good 2 4_Rate Case Accrual Accounts" xfId="32030"/>
    <cellStyle name="Good 2 5" xfId="15263"/>
    <cellStyle name="Good 2 5 2" xfId="15264"/>
    <cellStyle name="Good 2 5_Rate Case Accrual Accounts" xfId="32031"/>
    <cellStyle name="Good 2 6" xfId="15265"/>
    <cellStyle name="Good 2 6 2" xfId="44797"/>
    <cellStyle name="Good 2 7" xfId="15266"/>
    <cellStyle name="Good 2 7 2" xfId="44798"/>
    <cellStyle name="Good 2 8" xfId="44799"/>
    <cellStyle name="Good 2_10-1 BS" xfId="15267"/>
    <cellStyle name="Good 20" xfId="15268"/>
    <cellStyle name="Good 20 2" xfId="15269"/>
    <cellStyle name="Good 20 2 2" xfId="15270"/>
    <cellStyle name="Good 20 2 2 2" xfId="15271"/>
    <cellStyle name="Good 20 2 2_Rate Case Accrual Accounts" xfId="32032"/>
    <cellStyle name="Good 20 2 3" xfId="44800"/>
    <cellStyle name="Good 20 2_Rate Case Accrual Accounts" xfId="32033"/>
    <cellStyle name="Good 20 3" xfId="15272"/>
    <cellStyle name="Good 20 3 2" xfId="15273"/>
    <cellStyle name="Good 20 3 2 2" xfId="15274"/>
    <cellStyle name="Good 20 3 2_Rate Case Accrual Accounts" xfId="32034"/>
    <cellStyle name="Good 20 3 3" xfId="44801"/>
    <cellStyle name="Good 20 3_Rate Case Accrual Accounts" xfId="32035"/>
    <cellStyle name="Good 20 4" xfId="15275"/>
    <cellStyle name="Good 20 4 2" xfId="15276"/>
    <cellStyle name="Good 20 4_Rate Case Accrual Accounts" xfId="32036"/>
    <cellStyle name="Good 20 5" xfId="44802"/>
    <cellStyle name="Good 20_Rate Case Accrual Accounts" xfId="32037"/>
    <cellStyle name="Good 21" xfId="15277"/>
    <cellStyle name="Good 21 2" xfId="15278"/>
    <cellStyle name="Good 21 2 2" xfId="15279"/>
    <cellStyle name="Good 21 2 2 2" xfId="15280"/>
    <cellStyle name="Good 21 2 2_Rate Case Accrual Accounts" xfId="32038"/>
    <cellStyle name="Good 21 2 3" xfId="44803"/>
    <cellStyle name="Good 21 2_Rate Case Accrual Accounts" xfId="32039"/>
    <cellStyle name="Good 21 3" xfId="15281"/>
    <cellStyle name="Good 21 3 2" xfId="15282"/>
    <cellStyle name="Good 21 3 2 2" xfId="15283"/>
    <cellStyle name="Good 21 3 2_Rate Case Accrual Accounts" xfId="32040"/>
    <cellStyle name="Good 21 3 3" xfId="44804"/>
    <cellStyle name="Good 21 3_Rate Case Accrual Accounts" xfId="32041"/>
    <cellStyle name="Good 21 4" xfId="15284"/>
    <cellStyle name="Good 21 4 2" xfId="15285"/>
    <cellStyle name="Good 21 4_Rate Case Accrual Accounts" xfId="32042"/>
    <cellStyle name="Good 21 5" xfId="44805"/>
    <cellStyle name="Good 21_Rate Case Accrual Accounts" xfId="32043"/>
    <cellStyle name="Good 22" xfId="15286"/>
    <cellStyle name="Good 22 2" xfId="15287"/>
    <cellStyle name="Good 22 2 2" xfId="15288"/>
    <cellStyle name="Good 22 2 2 2" xfId="15289"/>
    <cellStyle name="Good 22 2 2_Rate Case Accrual Accounts" xfId="32044"/>
    <cellStyle name="Good 22 2 3" xfId="44806"/>
    <cellStyle name="Good 22 2_Rate Case Accrual Accounts" xfId="32045"/>
    <cellStyle name="Good 22 3" xfId="15290"/>
    <cellStyle name="Good 22 3 2" xfId="15291"/>
    <cellStyle name="Good 22 3 2 2" xfId="15292"/>
    <cellStyle name="Good 22 3 2_Rate Case Accrual Accounts" xfId="32046"/>
    <cellStyle name="Good 22 3 3" xfId="44807"/>
    <cellStyle name="Good 22 3_Rate Case Accrual Accounts" xfId="32047"/>
    <cellStyle name="Good 22 4" xfId="15293"/>
    <cellStyle name="Good 22 4 2" xfId="15294"/>
    <cellStyle name="Good 22 4_Rate Case Accrual Accounts" xfId="32048"/>
    <cellStyle name="Good 22 5" xfId="44808"/>
    <cellStyle name="Good 22_Rate Case Accrual Accounts" xfId="32049"/>
    <cellStyle name="Good 23" xfId="15295"/>
    <cellStyle name="Good 23 2" xfId="15296"/>
    <cellStyle name="Good 23 2 2" xfId="15297"/>
    <cellStyle name="Good 23 2 2 2" xfId="15298"/>
    <cellStyle name="Good 23 2 2_Rate Case Accrual Accounts" xfId="32050"/>
    <cellStyle name="Good 23 2 3" xfId="44809"/>
    <cellStyle name="Good 23 2_Rate Case Accrual Accounts" xfId="32051"/>
    <cellStyle name="Good 23 3" xfId="15299"/>
    <cellStyle name="Good 23 3 2" xfId="15300"/>
    <cellStyle name="Good 23 3 2 2" xfId="15301"/>
    <cellStyle name="Good 23 3 2_Rate Case Accrual Accounts" xfId="32052"/>
    <cellStyle name="Good 23 3 3" xfId="44810"/>
    <cellStyle name="Good 23 3_Rate Case Accrual Accounts" xfId="32053"/>
    <cellStyle name="Good 23 4" xfId="15302"/>
    <cellStyle name="Good 23 4 2" xfId="15303"/>
    <cellStyle name="Good 23 4 2 2" xfId="15304"/>
    <cellStyle name="Good 23 4 2_Rate Case Accrual Accounts" xfId="32054"/>
    <cellStyle name="Good 23 4 3" xfId="44811"/>
    <cellStyle name="Good 23 4_Rate Case Accrual Accounts" xfId="32055"/>
    <cellStyle name="Good 23 5" xfId="15305"/>
    <cellStyle name="Good 23 5 2" xfId="15306"/>
    <cellStyle name="Good 23 5_Rate Case Accrual Accounts" xfId="32056"/>
    <cellStyle name="Good 23 6" xfId="44812"/>
    <cellStyle name="Good 23_Rate Case Accrual Accounts" xfId="32057"/>
    <cellStyle name="Good 24" xfId="15307"/>
    <cellStyle name="Good 24 2" xfId="15308"/>
    <cellStyle name="Good 24 2 2" xfId="15309"/>
    <cellStyle name="Good 24 2 2 2" xfId="15310"/>
    <cellStyle name="Good 24 2 2 2 2" xfId="15311"/>
    <cellStyle name="Good 24 2 2 2_Rate Case Accrual Accounts" xfId="32058"/>
    <cellStyle name="Good 24 2 2 3" xfId="44813"/>
    <cellStyle name="Good 24 2 2_Rate Case Accrual Accounts" xfId="32059"/>
    <cellStyle name="Good 24 2 3" xfId="15312"/>
    <cellStyle name="Good 24 2 3 2" xfId="15313"/>
    <cellStyle name="Good 24 2 3_Rate Case Accrual Accounts" xfId="32060"/>
    <cellStyle name="Good 24 2 4" xfId="15314"/>
    <cellStyle name="Good 24 2 4 2" xfId="44814"/>
    <cellStyle name="Good 24 2 5" xfId="44815"/>
    <cellStyle name="Good 24 2_Rate Case Accrual Accounts" xfId="32061"/>
    <cellStyle name="Good 24 3" xfId="15315"/>
    <cellStyle name="Good 24 3 2" xfId="15316"/>
    <cellStyle name="Good 24 3 2 2" xfId="15317"/>
    <cellStyle name="Good 24 3 2_Rate Case Accrual Accounts" xfId="32062"/>
    <cellStyle name="Good 24 3 3" xfId="44816"/>
    <cellStyle name="Good 24 3_Rate Case Accrual Accounts" xfId="32063"/>
    <cellStyle name="Good 24 4" xfId="15318"/>
    <cellStyle name="Good 24 4 2" xfId="15319"/>
    <cellStyle name="Good 24 4_Rate Case Accrual Accounts" xfId="32064"/>
    <cellStyle name="Good 24 5" xfId="15320"/>
    <cellStyle name="Good 24 5 2" xfId="15321"/>
    <cellStyle name="Good 24 5_Rate Case Accrual Accounts" xfId="32065"/>
    <cellStyle name="Good 24 6" xfId="44817"/>
    <cellStyle name="Good 24_Basis Detail" xfId="15322"/>
    <cellStyle name="Good 25" xfId="15323"/>
    <cellStyle name="Good 25 2" xfId="15324"/>
    <cellStyle name="Good 25 2 2" xfId="15325"/>
    <cellStyle name="Good 25 2 2 2" xfId="15326"/>
    <cellStyle name="Good 25 2 2_Rate Case Accrual Accounts" xfId="32066"/>
    <cellStyle name="Good 25 2 3" xfId="44818"/>
    <cellStyle name="Good 25 2_Rate Case Accrual Accounts" xfId="32067"/>
    <cellStyle name="Good 25 3" xfId="15327"/>
    <cellStyle name="Good 25 3 2" xfId="15328"/>
    <cellStyle name="Good 25 3 2 2" xfId="15329"/>
    <cellStyle name="Good 25 3 2_Rate Case Accrual Accounts" xfId="32068"/>
    <cellStyle name="Good 25 3 3" xfId="44819"/>
    <cellStyle name="Good 25 3_Rate Case Accrual Accounts" xfId="32069"/>
    <cellStyle name="Good 25 4" xfId="15330"/>
    <cellStyle name="Good 25 4 2" xfId="15331"/>
    <cellStyle name="Good 25 4_Rate Case Accrual Accounts" xfId="32070"/>
    <cellStyle name="Good 25 5" xfId="44820"/>
    <cellStyle name="Good 25_Rate Case Accrual Accounts" xfId="32071"/>
    <cellStyle name="Good 26" xfId="15332"/>
    <cellStyle name="Good 26 2" xfId="15333"/>
    <cellStyle name="Good 26 2 2" xfId="15334"/>
    <cellStyle name="Good 26 2 2 2" xfId="15335"/>
    <cellStyle name="Good 26 2 2_Rate Case Accrual Accounts" xfId="32072"/>
    <cellStyle name="Good 26 2 3" xfId="44821"/>
    <cellStyle name="Good 26 2_Rate Case Accrual Accounts" xfId="32073"/>
    <cellStyle name="Good 26 3" xfId="15336"/>
    <cellStyle name="Good 26 3 2" xfId="15337"/>
    <cellStyle name="Good 26 3_Rate Case Accrual Accounts" xfId="32074"/>
    <cellStyle name="Good 26 4" xfId="15338"/>
    <cellStyle name="Good 26 4 2" xfId="44822"/>
    <cellStyle name="Good 26 5" xfId="44823"/>
    <cellStyle name="Good 26_Rate Case Accrual Accounts" xfId="32075"/>
    <cellStyle name="Good 27" xfId="15339"/>
    <cellStyle name="Good 27 2" xfId="15340"/>
    <cellStyle name="Good 27 2 2" xfId="15341"/>
    <cellStyle name="Good 27 2 2 2" xfId="15342"/>
    <cellStyle name="Good 27 2 2_Rate Case Accrual Accounts" xfId="32076"/>
    <cellStyle name="Good 27 2 3" xfId="44824"/>
    <cellStyle name="Good 27 2_Rate Case Accrual Accounts" xfId="32077"/>
    <cellStyle name="Good 27 3" xfId="15343"/>
    <cellStyle name="Good 27 3 2" xfId="15344"/>
    <cellStyle name="Good 27 3_Rate Case Accrual Accounts" xfId="32078"/>
    <cellStyle name="Good 27 4" xfId="44825"/>
    <cellStyle name="Good 27_Rate Case Accrual Accounts" xfId="32079"/>
    <cellStyle name="Good 28" xfId="15345"/>
    <cellStyle name="Good 28 2" xfId="15346"/>
    <cellStyle name="Good 28 2 2" xfId="15347"/>
    <cellStyle name="Good 28 2_Rate Case Accrual Accounts" xfId="32080"/>
    <cellStyle name="Good 28 3" xfId="44826"/>
    <cellStyle name="Good 28_Rate Case Accrual Accounts" xfId="32081"/>
    <cellStyle name="Good 29" xfId="15348"/>
    <cellStyle name="Good 29 2" xfId="15349"/>
    <cellStyle name="Good 29 2 2" xfId="15350"/>
    <cellStyle name="Good 29 2_Rate Case Accrual Accounts" xfId="32082"/>
    <cellStyle name="Good 29 3" xfId="44827"/>
    <cellStyle name="Good 29_Rate Case Accrual Accounts" xfId="32083"/>
    <cellStyle name="Good 3" xfId="15351"/>
    <cellStyle name="Good 3 2" xfId="15352"/>
    <cellStyle name="Good 3 2 2" xfId="15353"/>
    <cellStyle name="Good 3 2 2 2" xfId="15354"/>
    <cellStyle name="Good 3 2 2 2 2" xfId="15355"/>
    <cellStyle name="Good 3 2 2 2_Rate Case Accrual Accounts" xfId="32084"/>
    <cellStyle name="Good 3 2 2 3" xfId="44828"/>
    <cellStyle name="Good 3 2 2_Rate Case Accrual Accounts" xfId="32085"/>
    <cellStyle name="Good 3 2 3" xfId="15356"/>
    <cellStyle name="Good 3 2 3 2" xfId="15357"/>
    <cellStyle name="Good 3 2 3 2 2" xfId="15358"/>
    <cellStyle name="Good 3 2 3 2_Rate Case Accrual Accounts" xfId="32086"/>
    <cellStyle name="Good 3 2 3 3" xfId="44829"/>
    <cellStyle name="Good 3 2 3_Rate Case Accrual Accounts" xfId="32087"/>
    <cellStyle name="Good 3 2 4" xfId="15359"/>
    <cellStyle name="Good 3 2 4 2" xfId="15360"/>
    <cellStyle name="Good 3 2 4_Rate Case Accrual Accounts" xfId="32088"/>
    <cellStyle name="Good 3 2 5" xfId="44830"/>
    <cellStyle name="Good 3 2_Rate Case Accrual Accounts" xfId="32089"/>
    <cellStyle name="Good 3 3" xfId="15361"/>
    <cellStyle name="Good 3 3 2" xfId="15362"/>
    <cellStyle name="Good 3 3 2 2" xfId="15363"/>
    <cellStyle name="Good 3 3 2_Rate Case Accrual Accounts" xfId="32090"/>
    <cellStyle name="Good 3 3 3" xfId="44831"/>
    <cellStyle name="Good 3 3_Rate Case Accrual Accounts" xfId="32091"/>
    <cellStyle name="Good 3 4" xfId="15364"/>
    <cellStyle name="Good 3 4 2" xfId="15365"/>
    <cellStyle name="Good 3 4_Rate Case Accrual Accounts" xfId="32092"/>
    <cellStyle name="Good 3 5" xfId="15366"/>
    <cellStyle name="Good 3 5 2" xfId="44832"/>
    <cellStyle name="Good 3_Rate Case Accrual Accounts" xfId="32093"/>
    <cellStyle name="Good 30" xfId="15367"/>
    <cellStyle name="Good 30 2" xfId="15368"/>
    <cellStyle name="Good 30 2 2" xfId="15369"/>
    <cellStyle name="Good 30 2_Rate Case Accrual Accounts" xfId="32094"/>
    <cellStyle name="Good 30 3" xfId="44833"/>
    <cellStyle name="Good 30_Rate Case Accrual Accounts" xfId="32095"/>
    <cellStyle name="Good 31" xfId="15370"/>
    <cellStyle name="Good 31 2" xfId="15371"/>
    <cellStyle name="Good 31 2 2" xfId="15372"/>
    <cellStyle name="Good 31 2_Rate Case Accrual Accounts" xfId="32096"/>
    <cellStyle name="Good 31 3" xfId="44834"/>
    <cellStyle name="Good 31_Rate Case Accrual Accounts" xfId="32097"/>
    <cellStyle name="Good 32" xfId="15373"/>
    <cellStyle name="Good 32 2" xfId="15374"/>
    <cellStyle name="Good 32 2 2" xfId="15375"/>
    <cellStyle name="Good 32 2_Rate Case Accrual Accounts" xfId="32098"/>
    <cellStyle name="Good 32 3" xfId="44835"/>
    <cellStyle name="Good 32_Rate Case Accrual Accounts" xfId="32099"/>
    <cellStyle name="Good 33" xfId="15376"/>
    <cellStyle name="Good 33 2" xfId="15377"/>
    <cellStyle name="Good 33 2 2" xfId="15378"/>
    <cellStyle name="Good 33 2_Rate Case Accrual Accounts" xfId="32100"/>
    <cellStyle name="Good 33 3" xfId="44836"/>
    <cellStyle name="Good 33_Rate Case Accrual Accounts" xfId="32101"/>
    <cellStyle name="Good 34" xfId="15379"/>
    <cellStyle name="Good 34 2" xfId="15380"/>
    <cellStyle name="Good 34 2 2" xfId="15381"/>
    <cellStyle name="Good 34 2_Rate Case Accrual Accounts" xfId="32102"/>
    <cellStyle name="Good 34 3" xfId="44837"/>
    <cellStyle name="Good 34_Rate Case Accrual Accounts" xfId="32103"/>
    <cellStyle name="Good 35" xfId="15382"/>
    <cellStyle name="Good 35 2" xfId="15383"/>
    <cellStyle name="Good 35 2 2" xfId="15384"/>
    <cellStyle name="Good 35 2_Rate Case Accrual Accounts" xfId="32104"/>
    <cellStyle name="Good 35 3" xfId="44838"/>
    <cellStyle name="Good 35_Rate Case Accrual Accounts" xfId="32105"/>
    <cellStyle name="Good 36" xfId="15385"/>
    <cellStyle name="Good 36 2" xfId="15386"/>
    <cellStyle name="Good 36 2 2" xfId="15387"/>
    <cellStyle name="Good 36 2_Rate Case Accrual Accounts" xfId="32106"/>
    <cellStyle name="Good 36 3" xfId="44839"/>
    <cellStyle name="Good 36_Rate Case Accrual Accounts" xfId="32107"/>
    <cellStyle name="Good 37" xfId="15388"/>
    <cellStyle name="Good 37 2" xfId="15389"/>
    <cellStyle name="Good 37 2 2" xfId="15390"/>
    <cellStyle name="Good 37 2_Rate Case Accrual Accounts" xfId="32108"/>
    <cellStyle name="Good 37 3" xfId="44840"/>
    <cellStyle name="Good 37_Rate Case Accrual Accounts" xfId="32109"/>
    <cellStyle name="Good 38" xfId="15391"/>
    <cellStyle name="Good 38 2" xfId="15392"/>
    <cellStyle name="Good 38 2 2" xfId="15393"/>
    <cellStyle name="Good 38 2_Rate Case Accrual Accounts" xfId="32110"/>
    <cellStyle name="Good 38 3" xfId="44841"/>
    <cellStyle name="Good 38_Rate Case Accrual Accounts" xfId="32111"/>
    <cellStyle name="Good 39" xfId="15394"/>
    <cellStyle name="Good 39 2" xfId="15395"/>
    <cellStyle name="Good 39 2 2" xfId="15396"/>
    <cellStyle name="Good 39 2_Rate Case Accrual Accounts" xfId="32112"/>
    <cellStyle name="Good 39 3" xfId="44842"/>
    <cellStyle name="Good 39_Rate Case Accrual Accounts" xfId="32113"/>
    <cellStyle name="Good 4" xfId="15397"/>
    <cellStyle name="Good 4 2" xfId="15398"/>
    <cellStyle name="Good 4 2 2" xfId="15399"/>
    <cellStyle name="Good 4 2 2 2" xfId="15400"/>
    <cellStyle name="Good 4 2 2 2 2" xfId="15401"/>
    <cellStyle name="Good 4 2 2 2_Rate Case Accrual Accounts" xfId="32114"/>
    <cellStyle name="Good 4 2 2 3" xfId="44843"/>
    <cellStyle name="Good 4 2 2_Rate Case Accrual Accounts" xfId="32115"/>
    <cellStyle name="Good 4 2 3" xfId="15402"/>
    <cellStyle name="Good 4 2 3 2" xfId="15403"/>
    <cellStyle name="Good 4 2 3 2 2" xfId="15404"/>
    <cellStyle name="Good 4 2 3 2_Rate Case Accrual Accounts" xfId="32116"/>
    <cellStyle name="Good 4 2 3 3" xfId="44844"/>
    <cellStyle name="Good 4 2 3_Rate Case Accrual Accounts" xfId="32117"/>
    <cellStyle name="Good 4 2 4" xfId="15405"/>
    <cellStyle name="Good 4 2 4 2" xfId="15406"/>
    <cellStyle name="Good 4 2 4_Rate Case Accrual Accounts" xfId="32118"/>
    <cellStyle name="Good 4 2 5" xfId="44845"/>
    <cellStyle name="Good 4 2_Rate Case Accrual Accounts" xfId="32119"/>
    <cellStyle name="Good 4 3" xfId="15407"/>
    <cellStyle name="Good 4 3 2" xfId="15408"/>
    <cellStyle name="Good 4 3 2 2" xfId="15409"/>
    <cellStyle name="Good 4 3 2_Rate Case Accrual Accounts" xfId="32120"/>
    <cellStyle name="Good 4 3 3" xfId="44846"/>
    <cellStyle name="Good 4 3_Rate Case Accrual Accounts" xfId="32121"/>
    <cellStyle name="Good 4 4" xfId="15410"/>
    <cellStyle name="Good 4 4 2" xfId="15411"/>
    <cellStyle name="Good 4 4_Rate Case Accrual Accounts" xfId="32122"/>
    <cellStyle name="Good 4 5" xfId="44847"/>
    <cellStyle name="Good 4_Rate Case Accrual Accounts" xfId="32123"/>
    <cellStyle name="Good 40" xfId="15412"/>
    <cellStyle name="Good 40 2" xfId="15413"/>
    <cellStyle name="Good 40 2 2" xfId="15414"/>
    <cellStyle name="Good 40 2_Rate Case Accrual Accounts" xfId="32124"/>
    <cellStyle name="Good 40 3" xfId="44848"/>
    <cellStyle name="Good 40_Rate Case Accrual Accounts" xfId="32125"/>
    <cellStyle name="Good 41" xfId="15415"/>
    <cellStyle name="Good 41 2" xfId="15416"/>
    <cellStyle name="Good 41 2 2" xfId="15417"/>
    <cellStyle name="Good 41 2_Rate Case Accrual Accounts" xfId="32126"/>
    <cellStyle name="Good 41 3" xfId="44849"/>
    <cellStyle name="Good 41_Rate Case Accrual Accounts" xfId="32127"/>
    <cellStyle name="Good 42" xfId="15418"/>
    <cellStyle name="Good 42 2" xfId="15419"/>
    <cellStyle name="Good 42 2 2" xfId="15420"/>
    <cellStyle name="Good 42 2_Rate Case Accrual Accounts" xfId="32128"/>
    <cellStyle name="Good 42 3" xfId="44850"/>
    <cellStyle name="Good 42_Rate Case Accrual Accounts" xfId="32129"/>
    <cellStyle name="Good 43" xfId="15421"/>
    <cellStyle name="Good 43 2" xfId="15422"/>
    <cellStyle name="Good 43 2 2" xfId="15423"/>
    <cellStyle name="Good 43 2_Rate Case Accrual Accounts" xfId="32130"/>
    <cellStyle name="Good 43 3" xfId="44851"/>
    <cellStyle name="Good 43_Rate Case Accrual Accounts" xfId="32131"/>
    <cellStyle name="Good 44" xfId="15424"/>
    <cellStyle name="Good 44 2" xfId="15425"/>
    <cellStyle name="Good 44 2 2" xfId="15426"/>
    <cellStyle name="Good 44 2_Rate Case Accrual Accounts" xfId="32132"/>
    <cellStyle name="Good 44 3" xfId="44852"/>
    <cellStyle name="Good 44_Rate Case Accrual Accounts" xfId="32133"/>
    <cellStyle name="Good 45" xfId="15427"/>
    <cellStyle name="Good 45 2" xfId="15428"/>
    <cellStyle name="Good 45 2 2" xfId="15429"/>
    <cellStyle name="Good 45 2_Rate Case Accrual Accounts" xfId="32134"/>
    <cellStyle name="Good 45 3" xfId="44853"/>
    <cellStyle name="Good 45_Rate Case Accrual Accounts" xfId="32135"/>
    <cellStyle name="Good 46" xfId="15430"/>
    <cellStyle name="Good 46 2" xfId="15431"/>
    <cellStyle name="Good 46 2 2" xfId="15432"/>
    <cellStyle name="Good 46 2_Rate Case Accrual Accounts" xfId="32136"/>
    <cellStyle name="Good 46 3" xfId="44854"/>
    <cellStyle name="Good 46_Rate Case Accrual Accounts" xfId="32137"/>
    <cellStyle name="Good 47" xfId="15433"/>
    <cellStyle name="Good 47 2" xfId="15434"/>
    <cellStyle name="Good 47 2 2" xfId="15435"/>
    <cellStyle name="Good 47 2_Rate Case Accrual Accounts" xfId="32138"/>
    <cellStyle name="Good 47 3" xfId="44855"/>
    <cellStyle name="Good 47_Rate Case Accrual Accounts" xfId="32139"/>
    <cellStyle name="Good 48" xfId="15436"/>
    <cellStyle name="Good 48 2" xfId="15437"/>
    <cellStyle name="Good 48 2 2" xfId="15438"/>
    <cellStyle name="Good 48 2_Rate Case Accrual Accounts" xfId="32140"/>
    <cellStyle name="Good 48 3" xfId="44856"/>
    <cellStyle name="Good 48_Rate Case Accrual Accounts" xfId="32141"/>
    <cellStyle name="Good 49" xfId="15439"/>
    <cellStyle name="Good 49 2" xfId="15440"/>
    <cellStyle name="Good 49 2 2" xfId="15441"/>
    <cellStyle name="Good 49 2_Rate Case Accrual Accounts" xfId="32142"/>
    <cellStyle name="Good 49 3" xfId="44857"/>
    <cellStyle name="Good 49_Rate Case Accrual Accounts" xfId="32143"/>
    <cellStyle name="Good 5" xfId="15442"/>
    <cellStyle name="Good 5 2" xfId="15443"/>
    <cellStyle name="Good 5 2 2" xfId="15444"/>
    <cellStyle name="Good 5 2 2 2" xfId="15445"/>
    <cellStyle name="Good 5 2 2 2 2" xfId="15446"/>
    <cellStyle name="Good 5 2 2 2_Rate Case Accrual Accounts" xfId="32144"/>
    <cellStyle name="Good 5 2 2 3" xfId="44858"/>
    <cellStyle name="Good 5 2 2_Rate Case Accrual Accounts" xfId="32145"/>
    <cellStyle name="Good 5 2 3" xfId="15447"/>
    <cellStyle name="Good 5 2 3 2" xfId="15448"/>
    <cellStyle name="Good 5 2 3 2 2" xfId="15449"/>
    <cellStyle name="Good 5 2 3 2_Rate Case Accrual Accounts" xfId="32146"/>
    <cellStyle name="Good 5 2 3 3" xfId="44859"/>
    <cellStyle name="Good 5 2 3_Rate Case Accrual Accounts" xfId="32147"/>
    <cellStyle name="Good 5 2 4" xfId="15450"/>
    <cellStyle name="Good 5 2 4 2" xfId="15451"/>
    <cellStyle name="Good 5 2 4_Rate Case Accrual Accounts" xfId="32148"/>
    <cellStyle name="Good 5 2 5" xfId="44860"/>
    <cellStyle name="Good 5 2_Rate Case Accrual Accounts" xfId="32149"/>
    <cellStyle name="Good 5 3" xfId="15452"/>
    <cellStyle name="Good 5 3 2" xfId="15453"/>
    <cellStyle name="Good 5 3 2 2" xfId="15454"/>
    <cellStyle name="Good 5 3 2_Rate Case Accrual Accounts" xfId="32150"/>
    <cellStyle name="Good 5 3 3" xfId="44861"/>
    <cellStyle name="Good 5 3_Rate Case Accrual Accounts" xfId="32151"/>
    <cellStyle name="Good 5 4" xfId="15455"/>
    <cellStyle name="Good 5 4 2" xfId="15456"/>
    <cellStyle name="Good 5 4_Rate Case Accrual Accounts" xfId="32152"/>
    <cellStyle name="Good 5 5" xfId="44862"/>
    <cellStyle name="Good 5_Rate Case Accrual Accounts" xfId="32153"/>
    <cellStyle name="Good 50" xfId="15457"/>
    <cellStyle name="Good 50 2" xfId="15458"/>
    <cellStyle name="Good 50 2 2" xfId="15459"/>
    <cellStyle name="Good 50 2_Rate Case Accrual Accounts" xfId="32154"/>
    <cellStyle name="Good 50 3" xfId="44863"/>
    <cellStyle name="Good 50_Rate Case Accrual Accounts" xfId="32155"/>
    <cellStyle name="Good 51" xfId="15460"/>
    <cellStyle name="Good 51 2" xfId="15461"/>
    <cellStyle name="Good 51 2 2" xfId="15462"/>
    <cellStyle name="Good 51 2_Rate Case Accrual Accounts" xfId="32156"/>
    <cellStyle name="Good 51 3" xfId="44864"/>
    <cellStyle name="Good 51_Rate Case Accrual Accounts" xfId="32157"/>
    <cellStyle name="Good 52" xfId="15463"/>
    <cellStyle name="Good 52 2" xfId="15464"/>
    <cellStyle name="Good 52 2 2" xfId="15465"/>
    <cellStyle name="Good 52 2_Rate Case Accrual Accounts" xfId="32158"/>
    <cellStyle name="Good 52 3" xfId="44865"/>
    <cellStyle name="Good 52_Rate Case Accrual Accounts" xfId="32159"/>
    <cellStyle name="Good 53" xfId="15466"/>
    <cellStyle name="Good 53 2" xfId="15467"/>
    <cellStyle name="Good 53 2 2" xfId="15468"/>
    <cellStyle name="Good 53 2_Rate Case Accrual Accounts" xfId="32160"/>
    <cellStyle name="Good 53 3" xfId="44866"/>
    <cellStyle name="Good 53_Rate Case Accrual Accounts" xfId="32161"/>
    <cellStyle name="Good 54" xfId="15469"/>
    <cellStyle name="Good 54 2" xfId="15470"/>
    <cellStyle name="Good 54 2 2" xfId="15471"/>
    <cellStyle name="Good 54 2_Rate Case Accrual Accounts" xfId="32162"/>
    <cellStyle name="Good 54 3" xfId="44867"/>
    <cellStyle name="Good 54_Rate Case Accrual Accounts" xfId="32163"/>
    <cellStyle name="Good 55" xfId="15472"/>
    <cellStyle name="Good 55 2" xfId="15473"/>
    <cellStyle name="Good 55 2 2" xfId="15474"/>
    <cellStyle name="Good 55 2_Rate Case Accrual Accounts" xfId="32164"/>
    <cellStyle name="Good 55 3" xfId="44868"/>
    <cellStyle name="Good 55_Rate Case Accrual Accounts" xfId="32165"/>
    <cellStyle name="Good 56" xfId="15475"/>
    <cellStyle name="Good 56 2" xfId="15476"/>
    <cellStyle name="Good 56 2 2" xfId="15477"/>
    <cellStyle name="Good 56 2_Rate Case Accrual Accounts" xfId="32166"/>
    <cellStyle name="Good 56 3" xfId="44869"/>
    <cellStyle name="Good 56_Rate Case Accrual Accounts" xfId="32167"/>
    <cellStyle name="Good 57" xfId="15478"/>
    <cellStyle name="Good 57 2" xfId="15479"/>
    <cellStyle name="Good 57 2 2" xfId="15480"/>
    <cellStyle name="Good 57 2_Rate Case Accrual Accounts" xfId="32168"/>
    <cellStyle name="Good 57 3" xfId="44870"/>
    <cellStyle name="Good 57_Rate Case Accrual Accounts" xfId="32169"/>
    <cellStyle name="Good 58" xfId="15481"/>
    <cellStyle name="Good 58 2" xfId="15482"/>
    <cellStyle name="Good 58 2 2" xfId="15483"/>
    <cellStyle name="Good 58 2_Rate Case Accrual Accounts" xfId="32170"/>
    <cellStyle name="Good 58 3" xfId="44871"/>
    <cellStyle name="Good 58_Rate Case Accrual Accounts" xfId="32171"/>
    <cellStyle name="Good 59" xfId="15484"/>
    <cellStyle name="Good 59 2" xfId="15485"/>
    <cellStyle name="Good 59 2 2" xfId="15486"/>
    <cellStyle name="Good 59 2_Rate Case Accrual Accounts" xfId="32172"/>
    <cellStyle name="Good 59 3" xfId="44872"/>
    <cellStyle name="Good 59_Rate Case Accrual Accounts" xfId="32173"/>
    <cellStyle name="Good 6" xfId="15487"/>
    <cellStyle name="Good 6 2" xfId="15488"/>
    <cellStyle name="Good 6 2 2" xfId="15489"/>
    <cellStyle name="Good 6 2 2 2" xfId="15490"/>
    <cellStyle name="Good 6 2 2_Rate Case Accrual Accounts" xfId="32174"/>
    <cellStyle name="Good 6 2 3" xfId="44873"/>
    <cellStyle name="Good 6 2_Rate Case Accrual Accounts" xfId="32175"/>
    <cellStyle name="Good 6 3" xfId="15491"/>
    <cellStyle name="Good 6 3 2" xfId="15492"/>
    <cellStyle name="Good 6 3 2 2" xfId="15493"/>
    <cellStyle name="Good 6 3 2_Rate Case Accrual Accounts" xfId="32176"/>
    <cellStyle name="Good 6 3 3" xfId="44874"/>
    <cellStyle name="Good 6 3_Rate Case Accrual Accounts" xfId="32177"/>
    <cellStyle name="Good 6 4" xfId="15494"/>
    <cellStyle name="Good 6 4 2" xfId="15495"/>
    <cellStyle name="Good 6 4_Rate Case Accrual Accounts" xfId="32178"/>
    <cellStyle name="Good 6 5" xfId="44875"/>
    <cellStyle name="Good 6_Rate Case Accrual Accounts" xfId="32179"/>
    <cellStyle name="Good 60" xfId="15496"/>
    <cellStyle name="Good 60 2" xfId="15497"/>
    <cellStyle name="Good 60 2 2" xfId="15498"/>
    <cellStyle name="Good 60 2_Rate Case Accrual Accounts" xfId="32180"/>
    <cellStyle name="Good 60 3" xfId="44876"/>
    <cellStyle name="Good 60_Rate Case Accrual Accounts" xfId="32181"/>
    <cellStyle name="Good 61" xfId="15499"/>
    <cellStyle name="Good 61 2" xfId="15500"/>
    <cellStyle name="Good 61_Rate Case Accrual Accounts" xfId="32182"/>
    <cellStyle name="Good 62" xfId="15501"/>
    <cellStyle name="Good 62 2" xfId="15502"/>
    <cellStyle name="Good 62_Rate Case Accrual Accounts" xfId="32183"/>
    <cellStyle name="Good 63" xfId="15503"/>
    <cellStyle name="Good 63 2" xfId="44877"/>
    <cellStyle name="Good 64" xfId="15504"/>
    <cellStyle name="Good 64 2" xfId="44878"/>
    <cellStyle name="Good 65" xfId="15505"/>
    <cellStyle name="Good 65 2" xfId="44879"/>
    <cellStyle name="Good 66" xfId="15506"/>
    <cellStyle name="Good 66 2" xfId="44880"/>
    <cellStyle name="Good 67" xfId="15507"/>
    <cellStyle name="Good 67 2" xfId="44881"/>
    <cellStyle name="Good 68" xfId="15508"/>
    <cellStyle name="Good 68 2" xfId="44882"/>
    <cellStyle name="Good 69" xfId="15509"/>
    <cellStyle name="Good 69 2" xfId="44883"/>
    <cellStyle name="Good 7" xfId="15510"/>
    <cellStyle name="Good 7 2" xfId="15511"/>
    <cellStyle name="Good 7 2 2" xfId="15512"/>
    <cellStyle name="Good 7 2 2 2" xfId="15513"/>
    <cellStyle name="Good 7 2 2_Rate Case Accrual Accounts" xfId="32184"/>
    <cellStyle name="Good 7 2 3" xfId="44884"/>
    <cellStyle name="Good 7 2_Rate Case Accrual Accounts" xfId="32185"/>
    <cellStyle name="Good 7 3" xfId="15514"/>
    <cellStyle name="Good 7 3 2" xfId="15515"/>
    <cellStyle name="Good 7 3 2 2" xfId="15516"/>
    <cellStyle name="Good 7 3 2_Rate Case Accrual Accounts" xfId="32186"/>
    <cellStyle name="Good 7 3 3" xfId="44885"/>
    <cellStyle name="Good 7 3_Rate Case Accrual Accounts" xfId="32187"/>
    <cellStyle name="Good 7 4" xfId="15517"/>
    <cellStyle name="Good 7 4 2" xfId="15518"/>
    <cellStyle name="Good 7 4_Rate Case Accrual Accounts" xfId="32188"/>
    <cellStyle name="Good 7 5" xfId="44886"/>
    <cellStyle name="Good 7_Rate Case Accrual Accounts" xfId="32189"/>
    <cellStyle name="Good 70" xfId="15519"/>
    <cellStyle name="Good 70 2" xfId="44887"/>
    <cellStyle name="Good 71" xfId="15520"/>
    <cellStyle name="Good 71 2" xfId="44888"/>
    <cellStyle name="Good 72" xfId="15521"/>
    <cellStyle name="Good 72 2" xfId="44889"/>
    <cellStyle name="Good 73" xfId="15522"/>
    <cellStyle name="Good 73 2" xfId="44890"/>
    <cellStyle name="Good 74" xfId="15523"/>
    <cellStyle name="Good 74 2" xfId="44891"/>
    <cellStyle name="Good 75" xfId="15524"/>
    <cellStyle name="Good 75 2" xfId="44892"/>
    <cellStyle name="Good 76" xfId="15525"/>
    <cellStyle name="Good 76 2" xfId="44893"/>
    <cellStyle name="Good 77" xfId="114"/>
    <cellStyle name="Good 78" xfId="49136"/>
    <cellStyle name="Good 79" xfId="49174"/>
    <cellStyle name="Good 8" xfId="15526"/>
    <cellStyle name="Good 8 2" xfId="15527"/>
    <cellStyle name="Good 8 2 2" xfId="15528"/>
    <cellStyle name="Good 8 2 2 2" xfId="15529"/>
    <cellStyle name="Good 8 2 2_Rate Case Accrual Accounts" xfId="32190"/>
    <cellStyle name="Good 8 2 3" xfId="44894"/>
    <cellStyle name="Good 8 2_Rate Case Accrual Accounts" xfId="32191"/>
    <cellStyle name="Good 8 3" xfId="15530"/>
    <cellStyle name="Good 8 3 2" xfId="15531"/>
    <cellStyle name="Good 8 3 2 2" xfId="15532"/>
    <cellStyle name="Good 8 3 2_Rate Case Accrual Accounts" xfId="32192"/>
    <cellStyle name="Good 8 3 3" xfId="44895"/>
    <cellStyle name="Good 8 3_Rate Case Accrual Accounts" xfId="32193"/>
    <cellStyle name="Good 8 4" xfId="15533"/>
    <cellStyle name="Good 8 4 2" xfId="15534"/>
    <cellStyle name="Good 8 4_Rate Case Accrual Accounts" xfId="32194"/>
    <cellStyle name="Good 8 5" xfId="44896"/>
    <cellStyle name="Good 8_Rate Case Accrual Accounts" xfId="32195"/>
    <cellStyle name="Good 9" xfId="15535"/>
    <cellStyle name="Good 9 2" xfId="15536"/>
    <cellStyle name="Good 9 2 2" xfId="15537"/>
    <cellStyle name="Good 9 2 2 2" xfId="15538"/>
    <cellStyle name="Good 9 2 2_Rate Case Accrual Accounts" xfId="32196"/>
    <cellStyle name="Good 9 2 3" xfId="44897"/>
    <cellStyle name="Good 9 2_Rate Case Accrual Accounts" xfId="32197"/>
    <cellStyle name="Good 9 3" xfId="15539"/>
    <cellStyle name="Good 9 3 2" xfId="15540"/>
    <cellStyle name="Good 9 3 2 2" xfId="15541"/>
    <cellStyle name="Good 9 3 2_Rate Case Accrual Accounts" xfId="32198"/>
    <cellStyle name="Good 9 3 3" xfId="44898"/>
    <cellStyle name="Good 9 3_Rate Case Accrual Accounts" xfId="32199"/>
    <cellStyle name="Good 9 4" xfId="15542"/>
    <cellStyle name="Good 9 4 2" xfId="15543"/>
    <cellStyle name="Good 9 4_Rate Case Accrual Accounts" xfId="32200"/>
    <cellStyle name="Good 9 5" xfId="44899"/>
    <cellStyle name="Good 9_Rate Case Accrual Accounts" xfId="32201"/>
    <cellStyle name="Grey" xfId="116"/>
    <cellStyle name="Grey 2" xfId="15544"/>
    <cellStyle name="Grey_ACC12" xfId="15545"/>
    <cellStyle name="HEADER" xfId="117"/>
    <cellStyle name="Header 2" xfId="49545"/>
    <cellStyle name="Header1" xfId="118"/>
    <cellStyle name="Header1 2" xfId="15546"/>
    <cellStyle name="Header1 2 2" xfId="15547"/>
    <cellStyle name="Header1 2 2 2" xfId="15548"/>
    <cellStyle name="Header1 2 2 2 2" xfId="15549"/>
    <cellStyle name="Header1 2 2 2_Rate Case Accrual Accounts" xfId="32202"/>
    <cellStyle name="Header1 2 2 3" xfId="44900"/>
    <cellStyle name="Header1 2 2_Rate Case Accrual Accounts" xfId="32203"/>
    <cellStyle name="Header1 2 3" xfId="15550"/>
    <cellStyle name="Header1 2 3 2" xfId="15551"/>
    <cellStyle name="Header1 2 3 2 2" xfId="15552"/>
    <cellStyle name="Header1 2 3 2_Rate Case Accrual Accounts" xfId="32204"/>
    <cellStyle name="Header1 2 3 3" xfId="44901"/>
    <cellStyle name="Header1 2 3_Rate Case Accrual Accounts" xfId="32205"/>
    <cellStyle name="Header1 2 4" xfId="15553"/>
    <cellStyle name="Header1 2 4 2" xfId="15554"/>
    <cellStyle name="Header1 2 4_Rate Case Accrual Accounts" xfId="32206"/>
    <cellStyle name="Header1 2 5" xfId="44902"/>
    <cellStyle name="Header1 2_Rate Case Accrual Accounts" xfId="32207"/>
    <cellStyle name="Header1 3" xfId="15555"/>
    <cellStyle name="Header1 3 2" xfId="15556"/>
    <cellStyle name="Header1 3 2 2" xfId="15557"/>
    <cellStyle name="Header1 3 2_Rate Case Accrual Accounts" xfId="32208"/>
    <cellStyle name="Header1 3 3" xfId="44903"/>
    <cellStyle name="Header1 3_Rate Case Accrual Accounts" xfId="32209"/>
    <cellStyle name="Header1 4" xfId="15558"/>
    <cellStyle name="Header1 4 2" xfId="15559"/>
    <cellStyle name="Header1 4 2 2" xfId="15560"/>
    <cellStyle name="Header1 4 2_Rate Case Accrual Accounts" xfId="32210"/>
    <cellStyle name="Header1 4 3" xfId="44904"/>
    <cellStyle name="Header1 4_Rate Case Accrual Accounts" xfId="32211"/>
    <cellStyle name="Header1 5" xfId="15561"/>
    <cellStyle name="Header1 5 2" xfId="15562"/>
    <cellStyle name="Header1 5 2 2" xfId="15563"/>
    <cellStyle name="Header1 5 2_Rate Case Accrual Accounts" xfId="32212"/>
    <cellStyle name="Header1 5 3" xfId="44905"/>
    <cellStyle name="Header1 5_Rate Case Accrual Accounts" xfId="32213"/>
    <cellStyle name="Header1 6" xfId="15564"/>
    <cellStyle name="Header1 6 2" xfId="44906"/>
    <cellStyle name="Header1 7" xfId="15565"/>
    <cellStyle name="Header1 7 2" xfId="15566"/>
    <cellStyle name="Header1 7_Rate Case Accrual Accounts" xfId="32214"/>
    <cellStyle name="Header1_Basis Adj AUT" xfId="15567"/>
    <cellStyle name="Header2" xfId="119"/>
    <cellStyle name="Header2 2" xfId="15568"/>
    <cellStyle name="Header2 2 2" xfId="15569"/>
    <cellStyle name="Header2 2 2 2" xfId="15570"/>
    <cellStyle name="Header2 2 2 2 2" xfId="15571"/>
    <cellStyle name="Header2 2 2 2_Rate Case Accrual Accounts" xfId="32215"/>
    <cellStyle name="Header2 2 2 3" xfId="44907"/>
    <cellStyle name="Header2 2 2_Rate Case Accrual Accounts" xfId="32216"/>
    <cellStyle name="Header2 2 3" xfId="15572"/>
    <cellStyle name="Header2 2 3 2" xfId="15573"/>
    <cellStyle name="Header2 2 3 2 2" xfId="15574"/>
    <cellStyle name="Header2 2 3 2_Rate Case Accrual Accounts" xfId="32217"/>
    <cellStyle name="Header2 2 3 3" xfId="44908"/>
    <cellStyle name="Header2 2 3_Rate Case Accrual Accounts" xfId="32218"/>
    <cellStyle name="Header2 2 4" xfId="15575"/>
    <cellStyle name="Header2 2 4 2" xfId="15576"/>
    <cellStyle name="Header2 2 4_Rate Case Accrual Accounts" xfId="32219"/>
    <cellStyle name="Header2 2 5" xfId="44909"/>
    <cellStyle name="Header2 2_Rate Case Accrual Accounts" xfId="32220"/>
    <cellStyle name="Header2 3" xfId="15577"/>
    <cellStyle name="Header2 3 2" xfId="15578"/>
    <cellStyle name="Header2 3 2 2" xfId="15579"/>
    <cellStyle name="Header2 3 2_Rate Case Accrual Accounts" xfId="32221"/>
    <cellStyle name="Header2 3 3" xfId="44910"/>
    <cellStyle name="Header2 3_Rate Case Accrual Accounts" xfId="32222"/>
    <cellStyle name="Header2 4" xfId="15580"/>
    <cellStyle name="Header2 4 2" xfId="15581"/>
    <cellStyle name="Header2 4 2 2" xfId="15582"/>
    <cellStyle name="Header2 4 2_Rate Case Accrual Accounts" xfId="32223"/>
    <cellStyle name="Header2 4 3" xfId="44911"/>
    <cellStyle name="Header2 4_Rate Case Accrual Accounts" xfId="32224"/>
    <cellStyle name="Header2 5" xfId="15583"/>
    <cellStyle name="Header2 5 2" xfId="15584"/>
    <cellStyle name="Header2 5 2 2" xfId="15585"/>
    <cellStyle name="Header2 5 2_Rate Case Accrual Accounts" xfId="32225"/>
    <cellStyle name="Header2 5 3" xfId="44912"/>
    <cellStyle name="Header2 5_Rate Case Accrual Accounts" xfId="32226"/>
    <cellStyle name="Header2 6" xfId="15586"/>
    <cellStyle name="Header2 6 2" xfId="44913"/>
    <cellStyle name="Header2 7" xfId="15587"/>
    <cellStyle name="Header2 7 2" xfId="15588"/>
    <cellStyle name="Header2 7_Rate Case Accrual Accounts" xfId="32227"/>
    <cellStyle name="Header2_Basis Adj AUT" xfId="15589"/>
    <cellStyle name="heading" xfId="120"/>
    <cellStyle name="Heading 1" xfId="49504" builtinId="16" customBuiltin="1"/>
    <cellStyle name="Heading 1 10" xfId="15590"/>
    <cellStyle name="Heading 1 10 2" xfId="15591"/>
    <cellStyle name="Heading 1 10 2 2" xfId="15592"/>
    <cellStyle name="Heading 1 10 2 2 2" xfId="15593"/>
    <cellStyle name="Heading 1 10 2 2_Rate Case Accrual Accounts" xfId="32228"/>
    <cellStyle name="Heading 1 10 2 3" xfId="44914"/>
    <cellStyle name="Heading 1 10 2_Rate Case Accrual Accounts" xfId="32229"/>
    <cellStyle name="Heading 1 10 3" xfId="15594"/>
    <cellStyle name="Heading 1 10 3 2" xfId="15595"/>
    <cellStyle name="Heading 1 10 3 2 2" xfId="15596"/>
    <cellStyle name="Heading 1 10 3 2_Rate Case Accrual Accounts" xfId="32230"/>
    <cellStyle name="Heading 1 10 3 3" xfId="44915"/>
    <cellStyle name="Heading 1 10 3_Rate Case Accrual Accounts" xfId="32231"/>
    <cellStyle name="Heading 1 10 4" xfId="15597"/>
    <cellStyle name="Heading 1 10 4 2" xfId="15598"/>
    <cellStyle name="Heading 1 10 4_Rate Case Accrual Accounts" xfId="32232"/>
    <cellStyle name="Heading 1 10 5" xfId="44916"/>
    <cellStyle name="Heading 1 10_Rate Case Accrual Accounts" xfId="32233"/>
    <cellStyle name="Heading 1 11" xfId="15599"/>
    <cellStyle name="Heading 1 11 2" xfId="15600"/>
    <cellStyle name="Heading 1 11 2 2" xfId="15601"/>
    <cellStyle name="Heading 1 11 2 2 2" xfId="15602"/>
    <cellStyle name="Heading 1 11 2 2_Rate Case Accrual Accounts" xfId="32234"/>
    <cellStyle name="Heading 1 11 2 3" xfId="44917"/>
    <cellStyle name="Heading 1 11 2_Rate Case Accrual Accounts" xfId="32235"/>
    <cellStyle name="Heading 1 11 3" xfId="15603"/>
    <cellStyle name="Heading 1 11 3 2" xfId="15604"/>
    <cellStyle name="Heading 1 11 3 2 2" xfId="15605"/>
    <cellStyle name="Heading 1 11 3 2_Rate Case Accrual Accounts" xfId="32236"/>
    <cellStyle name="Heading 1 11 3 3" xfId="44918"/>
    <cellStyle name="Heading 1 11 3_Rate Case Accrual Accounts" xfId="32237"/>
    <cellStyle name="Heading 1 11 4" xfId="15606"/>
    <cellStyle name="Heading 1 11 4 2" xfId="15607"/>
    <cellStyle name="Heading 1 11 4_Rate Case Accrual Accounts" xfId="32238"/>
    <cellStyle name="Heading 1 11 5" xfId="44919"/>
    <cellStyle name="Heading 1 11_Rate Case Accrual Accounts" xfId="32239"/>
    <cellStyle name="Heading 1 12" xfId="15608"/>
    <cellStyle name="Heading 1 12 2" xfId="15609"/>
    <cellStyle name="Heading 1 12 2 2" xfId="15610"/>
    <cellStyle name="Heading 1 12 2 2 2" xfId="15611"/>
    <cellStyle name="Heading 1 12 2 2_Rate Case Accrual Accounts" xfId="32240"/>
    <cellStyle name="Heading 1 12 2 3" xfId="44920"/>
    <cellStyle name="Heading 1 12 2_Rate Case Accrual Accounts" xfId="32241"/>
    <cellStyle name="Heading 1 12 3" xfId="15612"/>
    <cellStyle name="Heading 1 12 3 2" xfId="15613"/>
    <cellStyle name="Heading 1 12 3 2 2" xfId="15614"/>
    <cellStyle name="Heading 1 12 3 2_Rate Case Accrual Accounts" xfId="32242"/>
    <cellStyle name="Heading 1 12 3 3" xfId="44921"/>
    <cellStyle name="Heading 1 12 3_Rate Case Accrual Accounts" xfId="32243"/>
    <cellStyle name="Heading 1 12 4" xfId="15615"/>
    <cellStyle name="Heading 1 12 4 2" xfId="15616"/>
    <cellStyle name="Heading 1 12 4_Rate Case Accrual Accounts" xfId="32244"/>
    <cellStyle name="Heading 1 12 5" xfId="44922"/>
    <cellStyle name="Heading 1 12_Rate Case Accrual Accounts" xfId="32245"/>
    <cellStyle name="Heading 1 13" xfId="15617"/>
    <cellStyle name="Heading 1 13 2" xfId="15618"/>
    <cellStyle name="Heading 1 13 2 2" xfId="15619"/>
    <cellStyle name="Heading 1 13 2 2 2" xfId="15620"/>
    <cellStyle name="Heading 1 13 2 2_Rate Case Accrual Accounts" xfId="32246"/>
    <cellStyle name="Heading 1 13 2 3" xfId="44923"/>
    <cellStyle name="Heading 1 13 2_Rate Case Accrual Accounts" xfId="32247"/>
    <cellStyle name="Heading 1 13 3" xfId="15621"/>
    <cellStyle name="Heading 1 13 3 2" xfId="15622"/>
    <cellStyle name="Heading 1 13 3 2 2" xfId="15623"/>
    <cellStyle name="Heading 1 13 3 2_Rate Case Accrual Accounts" xfId="32248"/>
    <cellStyle name="Heading 1 13 3 3" xfId="44924"/>
    <cellStyle name="Heading 1 13 3_Rate Case Accrual Accounts" xfId="32249"/>
    <cellStyle name="Heading 1 13 4" xfId="15624"/>
    <cellStyle name="Heading 1 13 4 2" xfId="15625"/>
    <cellStyle name="Heading 1 13 4_Rate Case Accrual Accounts" xfId="32250"/>
    <cellStyle name="Heading 1 13 5" xfId="44925"/>
    <cellStyle name="Heading 1 13_Rate Case Accrual Accounts" xfId="32251"/>
    <cellStyle name="Heading 1 14" xfId="15626"/>
    <cellStyle name="Heading 1 14 2" xfId="15627"/>
    <cellStyle name="Heading 1 14 2 2" xfId="15628"/>
    <cellStyle name="Heading 1 14 2 2 2" xfId="15629"/>
    <cellStyle name="Heading 1 14 2 2_Rate Case Accrual Accounts" xfId="32252"/>
    <cellStyle name="Heading 1 14 2 3" xfId="44926"/>
    <cellStyle name="Heading 1 14 2_Rate Case Accrual Accounts" xfId="32253"/>
    <cellStyle name="Heading 1 14 3" xfId="15630"/>
    <cellStyle name="Heading 1 14 3 2" xfId="15631"/>
    <cellStyle name="Heading 1 14 3 2 2" xfId="15632"/>
    <cellStyle name="Heading 1 14 3 2_Rate Case Accrual Accounts" xfId="32254"/>
    <cellStyle name="Heading 1 14 3 3" xfId="44927"/>
    <cellStyle name="Heading 1 14 3_Rate Case Accrual Accounts" xfId="32255"/>
    <cellStyle name="Heading 1 14 4" xfId="15633"/>
    <cellStyle name="Heading 1 14 4 2" xfId="15634"/>
    <cellStyle name="Heading 1 14 4_Rate Case Accrual Accounts" xfId="32256"/>
    <cellStyle name="Heading 1 14 5" xfId="44928"/>
    <cellStyle name="Heading 1 14_Rate Case Accrual Accounts" xfId="32257"/>
    <cellStyle name="Heading 1 15" xfId="15635"/>
    <cellStyle name="Heading 1 15 2" xfId="15636"/>
    <cellStyle name="Heading 1 15 2 2" xfId="15637"/>
    <cellStyle name="Heading 1 15 2 2 2" xfId="15638"/>
    <cellStyle name="Heading 1 15 2 2_Rate Case Accrual Accounts" xfId="32258"/>
    <cellStyle name="Heading 1 15 2 3" xfId="44929"/>
    <cellStyle name="Heading 1 15 2_Rate Case Accrual Accounts" xfId="32259"/>
    <cellStyle name="Heading 1 15 3" xfId="15639"/>
    <cellStyle name="Heading 1 15 3 2" xfId="15640"/>
    <cellStyle name="Heading 1 15 3 2 2" xfId="15641"/>
    <cellStyle name="Heading 1 15 3 2_Rate Case Accrual Accounts" xfId="32260"/>
    <cellStyle name="Heading 1 15 3 3" xfId="44930"/>
    <cellStyle name="Heading 1 15 3_Rate Case Accrual Accounts" xfId="32261"/>
    <cellStyle name="Heading 1 15 4" xfId="15642"/>
    <cellStyle name="Heading 1 15 4 2" xfId="15643"/>
    <cellStyle name="Heading 1 15 4_Rate Case Accrual Accounts" xfId="32262"/>
    <cellStyle name="Heading 1 15 5" xfId="44931"/>
    <cellStyle name="Heading 1 15_Rate Case Accrual Accounts" xfId="32263"/>
    <cellStyle name="Heading 1 16" xfId="15644"/>
    <cellStyle name="Heading 1 16 2" xfId="15645"/>
    <cellStyle name="Heading 1 16 2 2" xfId="15646"/>
    <cellStyle name="Heading 1 16 2 2 2" xfId="15647"/>
    <cellStyle name="Heading 1 16 2 2_Rate Case Accrual Accounts" xfId="32264"/>
    <cellStyle name="Heading 1 16 2 3" xfId="44932"/>
    <cellStyle name="Heading 1 16 2_Rate Case Accrual Accounts" xfId="32265"/>
    <cellStyle name="Heading 1 16 3" xfId="15648"/>
    <cellStyle name="Heading 1 16 3 2" xfId="15649"/>
    <cellStyle name="Heading 1 16 3 2 2" xfId="15650"/>
    <cellStyle name="Heading 1 16 3 2_Rate Case Accrual Accounts" xfId="32266"/>
    <cellStyle name="Heading 1 16 3 3" xfId="44933"/>
    <cellStyle name="Heading 1 16 3_Rate Case Accrual Accounts" xfId="32267"/>
    <cellStyle name="Heading 1 16 4" xfId="15651"/>
    <cellStyle name="Heading 1 16 4 2" xfId="15652"/>
    <cellStyle name="Heading 1 16 4_Rate Case Accrual Accounts" xfId="32268"/>
    <cellStyle name="Heading 1 16 5" xfId="44934"/>
    <cellStyle name="Heading 1 16_Rate Case Accrual Accounts" xfId="32269"/>
    <cellStyle name="Heading 1 17" xfId="15653"/>
    <cellStyle name="Heading 1 17 2" xfId="15654"/>
    <cellStyle name="Heading 1 17 2 2" xfId="15655"/>
    <cellStyle name="Heading 1 17 2 2 2" xfId="15656"/>
    <cellStyle name="Heading 1 17 2 2_Rate Case Accrual Accounts" xfId="32270"/>
    <cellStyle name="Heading 1 17 2 3" xfId="44935"/>
    <cellStyle name="Heading 1 17 2_Rate Case Accrual Accounts" xfId="32271"/>
    <cellStyle name="Heading 1 17 3" xfId="15657"/>
    <cellStyle name="Heading 1 17 3 2" xfId="15658"/>
    <cellStyle name="Heading 1 17 3 2 2" xfId="15659"/>
    <cellStyle name="Heading 1 17 3 2_Rate Case Accrual Accounts" xfId="32272"/>
    <cellStyle name="Heading 1 17 3 3" xfId="44936"/>
    <cellStyle name="Heading 1 17 3_Rate Case Accrual Accounts" xfId="32273"/>
    <cellStyle name="Heading 1 17 4" xfId="15660"/>
    <cellStyle name="Heading 1 17 4 2" xfId="15661"/>
    <cellStyle name="Heading 1 17 4_Rate Case Accrual Accounts" xfId="32274"/>
    <cellStyle name="Heading 1 17 5" xfId="44937"/>
    <cellStyle name="Heading 1 17_Rate Case Accrual Accounts" xfId="32275"/>
    <cellStyle name="Heading 1 18" xfId="15662"/>
    <cellStyle name="Heading 1 18 2" xfId="15663"/>
    <cellStyle name="Heading 1 18 2 2" xfId="15664"/>
    <cellStyle name="Heading 1 18 2 2 2" xfId="15665"/>
    <cellStyle name="Heading 1 18 2 2_Rate Case Accrual Accounts" xfId="32276"/>
    <cellStyle name="Heading 1 18 2 3" xfId="44938"/>
    <cellStyle name="Heading 1 18 2_Rate Case Accrual Accounts" xfId="32277"/>
    <cellStyle name="Heading 1 18 3" xfId="15666"/>
    <cellStyle name="Heading 1 18 3 2" xfId="15667"/>
    <cellStyle name="Heading 1 18 3 2 2" xfId="15668"/>
    <cellStyle name="Heading 1 18 3 2_Rate Case Accrual Accounts" xfId="32278"/>
    <cellStyle name="Heading 1 18 3 3" xfId="44939"/>
    <cellStyle name="Heading 1 18 3_Rate Case Accrual Accounts" xfId="32279"/>
    <cellStyle name="Heading 1 18 4" xfId="15669"/>
    <cellStyle name="Heading 1 18 4 2" xfId="15670"/>
    <cellStyle name="Heading 1 18 4_Rate Case Accrual Accounts" xfId="32280"/>
    <cellStyle name="Heading 1 18 5" xfId="44940"/>
    <cellStyle name="Heading 1 18_Rate Case Accrual Accounts" xfId="32281"/>
    <cellStyle name="Heading 1 19" xfId="15671"/>
    <cellStyle name="Heading 1 19 2" xfId="15672"/>
    <cellStyle name="Heading 1 19 2 2" xfId="15673"/>
    <cellStyle name="Heading 1 19 2 2 2" xfId="15674"/>
    <cellStyle name="Heading 1 19 2 2_Rate Case Accrual Accounts" xfId="32282"/>
    <cellStyle name="Heading 1 19 2 3" xfId="44941"/>
    <cellStyle name="Heading 1 19 2_Rate Case Accrual Accounts" xfId="32283"/>
    <cellStyle name="Heading 1 19 3" xfId="15675"/>
    <cellStyle name="Heading 1 19 3 2" xfId="15676"/>
    <cellStyle name="Heading 1 19 3 2 2" xfId="15677"/>
    <cellStyle name="Heading 1 19 3 2_Rate Case Accrual Accounts" xfId="32284"/>
    <cellStyle name="Heading 1 19 3 3" xfId="44942"/>
    <cellStyle name="Heading 1 19 3_Rate Case Accrual Accounts" xfId="32285"/>
    <cellStyle name="Heading 1 19 4" xfId="15678"/>
    <cellStyle name="Heading 1 19 4 2" xfId="15679"/>
    <cellStyle name="Heading 1 19 4_Rate Case Accrual Accounts" xfId="32286"/>
    <cellStyle name="Heading 1 19 5" xfId="44943"/>
    <cellStyle name="Heading 1 19_Rate Case Accrual Accounts" xfId="32287"/>
    <cellStyle name="Heading 1 2" xfId="122"/>
    <cellStyle name="Heading 1 2 2" xfId="622"/>
    <cellStyle name="Heading 1 2 2 10" xfId="49320"/>
    <cellStyle name="Heading 1 2 2 2" xfId="15680"/>
    <cellStyle name="Heading 1 2 2 2 2" xfId="15681"/>
    <cellStyle name="Heading 1 2 2 2 2 2" xfId="15682"/>
    <cellStyle name="Heading 1 2 2 2 2_Rate Case Accrual Accounts" xfId="32288"/>
    <cellStyle name="Heading 1 2 2 2 3" xfId="44944"/>
    <cellStyle name="Heading 1 2 2 2_Rate Case Accrual Accounts" xfId="32289"/>
    <cellStyle name="Heading 1 2 2 3" xfId="15683"/>
    <cellStyle name="Heading 1 2 2 3 2" xfId="15684"/>
    <cellStyle name="Heading 1 2 2 3 2 2" xfId="15685"/>
    <cellStyle name="Heading 1 2 2 3 2_Rate Case Accrual Accounts" xfId="32290"/>
    <cellStyle name="Heading 1 2 2 3 3" xfId="44945"/>
    <cellStyle name="Heading 1 2 2 3_Rate Case Accrual Accounts" xfId="32291"/>
    <cellStyle name="Heading 1 2 2 4" xfId="15686"/>
    <cellStyle name="Heading 1 2 2 4 2" xfId="15687"/>
    <cellStyle name="Heading 1 2 2 4 2 2" xfId="15688"/>
    <cellStyle name="Heading 1 2 2 4 2_Rate Case Accrual Accounts" xfId="32292"/>
    <cellStyle name="Heading 1 2 2 4 3" xfId="44946"/>
    <cellStyle name="Heading 1 2 2 4_Rate Case Accrual Accounts" xfId="32293"/>
    <cellStyle name="Heading 1 2 2 5" xfId="15689"/>
    <cellStyle name="Heading 1 2 2 5 2" xfId="15690"/>
    <cellStyle name="Heading 1 2 2 5_Rate Case Accrual Accounts" xfId="32294"/>
    <cellStyle name="Heading 1 2 2 6" xfId="44947"/>
    <cellStyle name="Heading 1 2 2 7" xfId="49334"/>
    <cellStyle name="Heading 1 2 2 8" xfId="49321"/>
    <cellStyle name="Heading 1 2 2 9" xfId="49328"/>
    <cellStyle name="Heading 1 2 2_Basis Info" xfId="15691"/>
    <cellStyle name="Heading 1 2 3" xfId="465"/>
    <cellStyle name="Heading 1 2 3 2" xfId="15692"/>
    <cellStyle name="Heading 1 2 3 2 2" xfId="15693"/>
    <cellStyle name="Heading 1 2 3 2 2 2" xfId="15694"/>
    <cellStyle name="Heading 1 2 3 2 2_Rate Case Accrual Accounts" xfId="32295"/>
    <cellStyle name="Heading 1 2 3 2 3" xfId="44948"/>
    <cellStyle name="Heading 1 2 3 2_Rate Case Accrual Accounts" xfId="32296"/>
    <cellStyle name="Heading 1 2 3 3" xfId="15695"/>
    <cellStyle name="Heading 1 2 3 3 2" xfId="15696"/>
    <cellStyle name="Heading 1 2 3 3 2 2" xfId="15697"/>
    <cellStyle name="Heading 1 2 3 3 2_Rate Case Accrual Accounts" xfId="32297"/>
    <cellStyle name="Heading 1 2 3 3 3" xfId="44949"/>
    <cellStyle name="Heading 1 2 3 3_Rate Case Accrual Accounts" xfId="32298"/>
    <cellStyle name="Heading 1 2 3 4" xfId="15698"/>
    <cellStyle name="Heading 1 2 3 4 2" xfId="15699"/>
    <cellStyle name="Heading 1 2 3 4 2 2" xfId="15700"/>
    <cellStyle name="Heading 1 2 3 4 2_Rate Case Accrual Accounts" xfId="32299"/>
    <cellStyle name="Heading 1 2 3 4 3" xfId="44950"/>
    <cellStyle name="Heading 1 2 3 4_Rate Case Accrual Accounts" xfId="32300"/>
    <cellStyle name="Heading 1 2 3 5" xfId="15701"/>
    <cellStyle name="Heading 1 2 3 5 2" xfId="15702"/>
    <cellStyle name="Heading 1 2 3 5_Rate Case Accrual Accounts" xfId="32301"/>
    <cellStyle name="Heading 1 2 3 6" xfId="15703"/>
    <cellStyle name="Heading 1 2 3 6 2" xfId="15704"/>
    <cellStyle name="Heading 1 2 3 6_Rate Case Accrual Accounts" xfId="32302"/>
    <cellStyle name="Heading 1 2 3_Basis Info" xfId="15705"/>
    <cellStyle name="Heading 1 2 4" xfId="15706"/>
    <cellStyle name="Heading 1 2 4 2" xfId="15707"/>
    <cellStyle name="Heading 1 2 4 2 2" xfId="15708"/>
    <cellStyle name="Heading 1 2 4 2_Rate Case Accrual Accounts" xfId="32303"/>
    <cellStyle name="Heading 1 2 4 3" xfId="44951"/>
    <cellStyle name="Heading 1 2 4_Rate Case Accrual Accounts" xfId="32304"/>
    <cellStyle name="Heading 1 2 5" xfId="15709"/>
    <cellStyle name="Heading 1 2 5 2" xfId="15710"/>
    <cellStyle name="Heading 1 2 5_Rate Case Accrual Accounts" xfId="32305"/>
    <cellStyle name="Heading 1 2 6" xfId="15711"/>
    <cellStyle name="Heading 1 2 6 2" xfId="44952"/>
    <cellStyle name="Heading 1 2 7" xfId="15712"/>
    <cellStyle name="Heading 1 2 7 2" xfId="44953"/>
    <cellStyle name="Heading 1 2 8" xfId="44954"/>
    <cellStyle name="Heading 1 2_10-1 BS" xfId="15713"/>
    <cellStyle name="Heading 1 20" xfId="15714"/>
    <cellStyle name="Heading 1 20 2" xfId="15715"/>
    <cellStyle name="Heading 1 20 2 2" xfId="15716"/>
    <cellStyle name="Heading 1 20 2 2 2" xfId="15717"/>
    <cellStyle name="Heading 1 20 2 2_Rate Case Accrual Accounts" xfId="32306"/>
    <cellStyle name="Heading 1 20 2 3" xfId="44955"/>
    <cellStyle name="Heading 1 20 2_Rate Case Accrual Accounts" xfId="32307"/>
    <cellStyle name="Heading 1 20 3" xfId="15718"/>
    <cellStyle name="Heading 1 20 3 2" xfId="15719"/>
    <cellStyle name="Heading 1 20 3 2 2" xfId="15720"/>
    <cellStyle name="Heading 1 20 3 2_Rate Case Accrual Accounts" xfId="32308"/>
    <cellStyle name="Heading 1 20 3 3" xfId="44956"/>
    <cellStyle name="Heading 1 20 3_Rate Case Accrual Accounts" xfId="32309"/>
    <cellStyle name="Heading 1 20 4" xfId="15721"/>
    <cellStyle name="Heading 1 20 4 2" xfId="15722"/>
    <cellStyle name="Heading 1 20 4_Rate Case Accrual Accounts" xfId="32310"/>
    <cellStyle name="Heading 1 20 5" xfId="44957"/>
    <cellStyle name="Heading 1 20_Rate Case Accrual Accounts" xfId="32311"/>
    <cellStyle name="Heading 1 21" xfId="15723"/>
    <cellStyle name="Heading 1 21 2" xfId="15724"/>
    <cellStyle name="Heading 1 21 2 2" xfId="15725"/>
    <cellStyle name="Heading 1 21 2 2 2" xfId="15726"/>
    <cellStyle name="Heading 1 21 2 2_Rate Case Accrual Accounts" xfId="32312"/>
    <cellStyle name="Heading 1 21 2 3" xfId="44958"/>
    <cellStyle name="Heading 1 21 2_Rate Case Accrual Accounts" xfId="32313"/>
    <cellStyle name="Heading 1 21 3" xfId="15727"/>
    <cellStyle name="Heading 1 21 3 2" xfId="15728"/>
    <cellStyle name="Heading 1 21 3 2 2" xfId="15729"/>
    <cellStyle name="Heading 1 21 3 2_Rate Case Accrual Accounts" xfId="32314"/>
    <cellStyle name="Heading 1 21 3 3" xfId="44959"/>
    <cellStyle name="Heading 1 21 3_Rate Case Accrual Accounts" xfId="32315"/>
    <cellStyle name="Heading 1 21 4" xfId="15730"/>
    <cellStyle name="Heading 1 21 4 2" xfId="15731"/>
    <cellStyle name="Heading 1 21 4_Rate Case Accrual Accounts" xfId="32316"/>
    <cellStyle name="Heading 1 21 5" xfId="44960"/>
    <cellStyle name="Heading 1 21_Rate Case Accrual Accounts" xfId="32317"/>
    <cellStyle name="Heading 1 22" xfId="15732"/>
    <cellStyle name="Heading 1 22 2" xfId="15733"/>
    <cellStyle name="Heading 1 22 2 2" xfId="15734"/>
    <cellStyle name="Heading 1 22 2 2 2" xfId="15735"/>
    <cellStyle name="Heading 1 22 2 2_Rate Case Accrual Accounts" xfId="32318"/>
    <cellStyle name="Heading 1 22 2 3" xfId="44961"/>
    <cellStyle name="Heading 1 22 2_Rate Case Accrual Accounts" xfId="32319"/>
    <cellStyle name="Heading 1 22 3" xfId="15736"/>
    <cellStyle name="Heading 1 22 3 2" xfId="15737"/>
    <cellStyle name="Heading 1 22 3 2 2" xfId="15738"/>
    <cellStyle name="Heading 1 22 3 2_Rate Case Accrual Accounts" xfId="32320"/>
    <cellStyle name="Heading 1 22 3 3" xfId="44962"/>
    <cellStyle name="Heading 1 22 3_Rate Case Accrual Accounts" xfId="32321"/>
    <cellStyle name="Heading 1 22 4" xfId="15739"/>
    <cellStyle name="Heading 1 22 4 2" xfId="15740"/>
    <cellStyle name="Heading 1 22 4_Rate Case Accrual Accounts" xfId="32322"/>
    <cellStyle name="Heading 1 22 5" xfId="44963"/>
    <cellStyle name="Heading 1 22_Rate Case Accrual Accounts" xfId="32323"/>
    <cellStyle name="Heading 1 23" xfId="15741"/>
    <cellStyle name="Heading 1 23 2" xfId="15742"/>
    <cellStyle name="Heading 1 23 2 2" xfId="15743"/>
    <cellStyle name="Heading 1 23 2 2 2" xfId="15744"/>
    <cellStyle name="Heading 1 23 2 2_Rate Case Accrual Accounts" xfId="32324"/>
    <cellStyle name="Heading 1 23 2 3" xfId="44964"/>
    <cellStyle name="Heading 1 23 2_Rate Case Accrual Accounts" xfId="32325"/>
    <cellStyle name="Heading 1 23 3" xfId="15745"/>
    <cellStyle name="Heading 1 23 3 2" xfId="15746"/>
    <cellStyle name="Heading 1 23 3 2 2" xfId="15747"/>
    <cellStyle name="Heading 1 23 3 2_Rate Case Accrual Accounts" xfId="32326"/>
    <cellStyle name="Heading 1 23 3 3" xfId="44965"/>
    <cellStyle name="Heading 1 23 3_Rate Case Accrual Accounts" xfId="32327"/>
    <cellStyle name="Heading 1 23 4" xfId="15748"/>
    <cellStyle name="Heading 1 23 4 2" xfId="15749"/>
    <cellStyle name="Heading 1 23 4 2 2" xfId="15750"/>
    <cellStyle name="Heading 1 23 4 2_Rate Case Accrual Accounts" xfId="32328"/>
    <cellStyle name="Heading 1 23 4 3" xfId="44966"/>
    <cellStyle name="Heading 1 23 4_Rate Case Accrual Accounts" xfId="32329"/>
    <cellStyle name="Heading 1 23 5" xfId="15751"/>
    <cellStyle name="Heading 1 23 5 2" xfId="15752"/>
    <cellStyle name="Heading 1 23 5_Rate Case Accrual Accounts" xfId="32330"/>
    <cellStyle name="Heading 1 23 6" xfId="44967"/>
    <cellStyle name="Heading 1 23_Rate Case Accrual Accounts" xfId="32331"/>
    <cellStyle name="Heading 1 24" xfId="15753"/>
    <cellStyle name="Heading 1 24 2" xfId="15754"/>
    <cellStyle name="Heading 1 24 2 2" xfId="15755"/>
    <cellStyle name="Heading 1 24 2 2 2" xfId="15756"/>
    <cellStyle name="Heading 1 24 2 2 2 2" xfId="15757"/>
    <cellStyle name="Heading 1 24 2 2 2_Rate Case Accrual Accounts" xfId="32332"/>
    <cellStyle name="Heading 1 24 2 2 3" xfId="44968"/>
    <cellStyle name="Heading 1 24 2 2_Rate Case Accrual Accounts" xfId="32333"/>
    <cellStyle name="Heading 1 24 2 3" xfId="15758"/>
    <cellStyle name="Heading 1 24 2 3 2" xfId="15759"/>
    <cellStyle name="Heading 1 24 2 3_Rate Case Accrual Accounts" xfId="32334"/>
    <cellStyle name="Heading 1 24 2 4" xfId="15760"/>
    <cellStyle name="Heading 1 24 2 4 2" xfId="44969"/>
    <cellStyle name="Heading 1 24 2 5" xfId="44970"/>
    <cellStyle name="Heading 1 24 2_Rate Case Accrual Accounts" xfId="32335"/>
    <cellStyle name="Heading 1 24 3" xfId="15761"/>
    <cellStyle name="Heading 1 24 3 2" xfId="15762"/>
    <cellStyle name="Heading 1 24 3 2 2" xfId="15763"/>
    <cellStyle name="Heading 1 24 3 2_Rate Case Accrual Accounts" xfId="32336"/>
    <cellStyle name="Heading 1 24 3 3" xfId="44971"/>
    <cellStyle name="Heading 1 24 3_Rate Case Accrual Accounts" xfId="32337"/>
    <cellStyle name="Heading 1 24 4" xfId="15764"/>
    <cellStyle name="Heading 1 24 4 2" xfId="15765"/>
    <cellStyle name="Heading 1 24 4_Rate Case Accrual Accounts" xfId="32338"/>
    <cellStyle name="Heading 1 24 5" xfId="15766"/>
    <cellStyle name="Heading 1 24 5 2" xfId="15767"/>
    <cellStyle name="Heading 1 24 5_Rate Case Accrual Accounts" xfId="32339"/>
    <cellStyle name="Heading 1 24 6" xfId="44972"/>
    <cellStyle name="Heading 1 24_Basis Detail" xfId="15768"/>
    <cellStyle name="Heading 1 25" xfId="15769"/>
    <cellStyle name="Heading 1 25 2" xfId="15770"/>
    <cellStyle name="Heading 1 25 2 2" xfId="15771"/>
    <cellStyle name="Heading 1 25 2 2 2" xfId="15772"/>
    <cellStyle name="Heading 1 25 2 2_Rate Case Accrual Accounts" xfId="32340"/>
    <cellStyle name="Heading 1 25 2 3" xfId="44973"/>
    <cellStyle name="Heading 1 25 2_Rate Case Accrual Accounts" xfId="32341"/>
    <cellStyle name="Heading 1 25 3" xfId="15773"/>
    <cellStyle name="Heading 1 25 3 2" xfId="15774"/>
    <cellStyle name="Heading 1 25 3 2 2" xfId="15775"/>
    <cellStyle name="Heading 1 25 3 2_Rate Case Accrual Accounts" xfId="32342"/>
    <cellStyle name="Heading 1 25 3 3" xfId="44974"/>
    <cellStyle name="Heading 1 25 3_Rate Case Accrual Accounts" xfId="32343"/>
    <cellStyle name="Heading 1 25 4" xfId="15776"/>
    <cellStyle name="Heading 1 25 4 2" xfId="15777"/>
    <cellStyle name="Heading 1 25 4_Rate Case Accrual Accounts" xfId="32344"/>
    <cellStyle name="Heading 1 25 5" xfId="44975"/>
    <cellStyle name="Heading 1 25_Rate Case Accrual Accounts" xfId="32345"/>
    <cellStyle name="Heading 1 26" xfId="15778"/>
    <cellStyle name="Heading 1 26 2" xfId="15779"/>
    <cellStyle name="Heading 1 26 2 2" xfId="15780"/>
    <cellStyle name="Heading 1 26 2 2 2" xfId="15781"/>
    <cellStyle name="Heading 1 26 2 2_Rate Case Accrual Accounts" xfId="32346"/>
    <cellStyle name="Heading 1 26 2 3" xfId="44976"/>
    <cellStyle name="Heading 1 26 2_Rate Case Accrual Accounts" xfId="32347"/>
    <cellStyle name="Heading 1 26 3" xfId="15782"/>
    <cellStyle name="Heading 1 26 3 2" xfId="15783"/>
    <cellStyle name="Heading 1 26 3_Rate Case Accrual Accounts" xfId="32348"/>
    <cellStyle name="Heading 1 26 4" xfId="15784"/>
    <cellStyle name="Heading 1 26 4 2" xfId="44977"/>
    <cellStyle name="Heading 1 26 5" xfId="44978"/>
    <cellStyle name="Heading 1 26_Rate Case Accrual Accounts" xfId="32349"/>
    <cellStyle name="Heading 1 27" xfId="15785"/>
    <cellStyle name="Heading 1 27 2" xfId="15786"/>
    <cellStyle name="Heading 1 27 2 2" xfId="15787"/>
    <cellStyle name="Heading 1 27 2 2 2" xfId="15788"/>
    <cellStyle name="Heading 1 27 2 2_Rate Case Accrual Accounts" xfId="32350"/>
    <cellStyle name="Heading 1 27 2 3" xfId="44979"/>
    <cellStyle name="Heading 1 27 2_Rate Case Accrual Accounts" xfId="32351"/>
    <cellStyle name="Heading 1 27 3" xfId="15789"/>
    <cellStyle name="Heading 1 27 3 2" xfId="15790"/>
    <cellStyle name="Heading 1 27 3_Rate Case Accrual Accounts" xfId="32352"/>
    <cellStyle name="Heading 1 27 4" xfId="44980"/>
    <cellStyle name="Heading 1 27_Rate Case Accrual Accounts" xfId="32353"/>
    <cellStyle name="Heading 1 28" xfId="15791"/>
    <cellStyle name="Heading 1 28 2" xfId="15792"/>
    <cellStyle name="Heading 1 28 2 2" xfId="15793"/>
    <cellStyle name="Heading 1 28 2_Rate Case Accrual Accounts" xfId="32354"/>
    <cellStyle name="Heading 1 28 3" xfId="44981"/>
    <cellStyle name="Heading 1 28_Rate Case Accrual Accounts" xfId="32355"/>
    <cellStyle name="Heading 1 29" xfId="15794"/>
    <cellStyle name="Heading 1 29 2" xfId="15795"/>
    <cellStyle name="Heading 1 29 2 2" xfId="15796"/>
    <cellStyle name="Heading 1 29 2_Rate Case Accrual Accounts" xfId="32356"/>
    <cellStyle name="Heading 1 29 3" xfId="44982"/>
    <cellStyle name="Heading 1 29_Rate Case Accrual Accounts" xfId="32357"/>
    <cellStyle name="Heading 1 3" xfId="15797"/>
    <cellStyle name="Heading 1 3 2" xfId="15798"/>
    <cellStyle name="Heading 1 3 2 2" xfId="15799"/>
    <cellStyle name="Heading 1 3 2 2 2" xfId="15800"/>
    <cellStyle name="Heading 1 3 2 2 2 2" xfId="15801"/>
    <cellStyle name="Heading 1 3 2 2 2_Rate Case Accrual Accounts" xfId="32358"/>
    <cellStyle name="Heading 1 3 2 2 3" xfId="44983"/>
    <cellStyle name="Heading 1 3 2 2_Rate Case Accrual Accounts" xfId="32359"/>
    <cellStyle name="Heading 1 3 2 3" xfId="15802"/>
    <cellStyle name="Heading 1 3 2 3 2" xfId="15803"/>
    <cellStyle name="Heading 1 3 2 3 2 2" xfId="15804"/>
    <cellStyle name="Heading 1 3 2 3 2_Rate Case Accrual Accounts" xfId="32360"/>
    <cellStyle name="Heading 1 3 2 3 3" xfId="44984"/>
    <cellStyle name="Heading 1 3 2 3_Rate Case Accrual Accounts" xfId="32361"/>
    <cellStyle name="Heading 1 3 2 4" xfId="15805"/>
    <cellStyle name="Heading 1 3 2 4 2" xfId="15806"/>
    <cellStyle name="Heading 1 3 2 4_Rate Case Accrual Accounts" xfId="32362"/>
    <cellStyle name="Heading 1 3 2 5" xfId="44985"/>
    <cellStyle name="Heading 1 3 2_Rate Case Accrual Accounts" xfId="32363"/>
    <cellStyle name="Heading 1 3 3" xfId="15807"/>
    <cellStyle name="Heading 1 3 3 2" xfId="15808"/>
    <cellStyle name="Heading 1 3 3 2 2" xfId="15809"/>
    <cellStyle name="Heading 1 3 3 2_Rate Case Accrual Accounts" xfId="32364"/>
    <cellStyle name="Heading 1 3 3 3" xfId="44986"/>
    <cellStyle name="Heading 1 3 3_Rate Case Accrual Accounts" xfId="32365"/>
    <cellStyle name="Heading 1 3 4" xfId="15810"/>
    <cellStyle name="Heading 1 3 4 2" xfId="15811"/>
    <cellStyle name="Heading 1 3 4_Rate Case Accrual Accounts" xfId="32366"/>
    <cellStyle name="Heading 1 3 5" xfId="15812"/>
    <cellStyle name="Heading 1 3 5 2" xfId="44987"/>
    <cellStyle name="Heading 1 3_Rate Case Accrual Accounts" xfId="32367"/>
    <cellStyle name="Heading 1 30" xfId="15813"/>
    <cellStyle name="Heading 1 30 2" xfId="15814"/>
    <cellStyle name="Heading 1 30 2 2" xfId="15815"/>
    <cellStyle name="Heading 1 30 2_Rate Case Accrual Accounts" xfId="32368"/>
    <cellStyle name="Heading 1 30 3" xfId="44988"/>
    <cellStyle name="Heading 1 30_Rate Case Accrual Accounts" xfId="32369"/>
    <cellStyle name="Heading 1 31" xfId="15816"/>
    <cellStyle name="Heading 1 31 2" xfId="15817"/>
    <cellStyle name="Heading 1 31 2 2" xfId="15818"/>
    <cellStyle name="Heading 1 31 2_Rate Case Accrual Accounts" xfId="32370"/>
    <cellStyle name="Heading 1 31 3" xfId="44989"/>
    <cellStyle name="Heading 1 31_Rate Case Accrual Accounts" xfId="32371"/>
    <cellStyle name="Heading 1 32" xfId="15819"/>
    <cellStyle name="Heading 1 32 2" xfId="15820"/>
    <cellStyle name="Heading 1 32 2 2" xfId="15821"/>
    <cellStyle name="Heading 1 32 2_Rate Case Accrual Accounts" xfId="32372"/>
    <cellStyle name="Heading 1 32 3" xfId="44990"/>
    <cellStyle name="Heading 1 32_Rate Case Accrual Accounts" xfId="32373"/>
    <cellStyle name="Heading 1 33" xfId="15822"/>
    <cellStyle name="Heading 1 33 2" xfId="15823"/>
    <cellStyle name="Heading 1 33 2 2" xfId="15824"/>
    <cellStyle name="Heading 1 33 2_Rate Case Accrual Accounts" xfId="32374"/>
    <cellStyle name="Heading 1 33 3" xfId="44991"/>
    <cellStyle name="Heading 1 33_Rate Case Accrual Accounts" xfId="32375"/>
    <cellStyle name="Heading 1 34" xfId="15825"/>
    <cellStyle name="Heading 1 34 2" xfId="15826"/>
    <cellStyle name="Heading 1 34 2 2" xfId="15827"/>
    <cellStyle name="Heading 1 34 2_Rate Case Accrual Accounts" xfId="32376"/>
    <cellStyle name="Heading 1 34 3" xfId="44992"/>
    <cellStyle name="Heading 1 34_Rate Case Accrual Accounts" xfId="32377"/>
    <cellStyle name="Heading 1 35" xfId="15828"/>
    <cellStyle name="Heading 1 35 2" xfId="15829"/>
    <cellStyle name="Heading 1 35 2 2" xfId="15830"/>
    <cellStyle name="Heading 1 35 2_Rate Case Accrual Accounts" xfId="32378"/>
    <cellStyle name="Heading 1 35 3" xfId="44993"/>
    <cellStyle name="Heading 1 35_Rate Case Accrual Accounts" xfId="32379"/>
    <cellStyle name="Heading 1 36" xfId="15831"/>
    <cellStyle name="Heading 1 36 2" xfId="15832"/>
    <cellStyle name="Heading 1 36 2 2" xfId="15833"/>
    <cellStyle name="Heading 1 36 2_Rate Case Accrual Accounts" xfId="32380"/>
    <cellStyle name="Heading 1 36 3" xfId="44994"/>
    <cellStyle name="Heading 1 36_Rate Case Accrual Accounts" xfId="32381"/>
    <cellStyle name="Heading 1 37" xfId="15834"/>
    <cellStyle name="Heading 1 37 2" xfId="15835"/>
    <cellStyle name="Heading 1 37 2 2" xfId="15836"/>
    <cellStyle name="Heading 1 37 2_Rate Case Accrual Accounts" xfId="32382"/>
    <cellStyle name="Heading 1 37 3" xfId="44995"/>
    <cellStyle name="Heading 1 37_Rate Case Accrual Accounts" xfId="32383"/>
    <cellStyle name="Heading 1 38" xfId="15837"/>
    <cellStyle name="Heading 1 38 2" xfId="15838"/>
    <cellStyle name="Heading 1 38 2 2" xfId="15839"/>
    <cellStyle name="Heading 1 38 2_Rate Case Accrual Accounts" xfId="32384"/>
    <cellStyle name="Heading 1 38 3" xfId="44996"/>
    <cellStyle name="Heading 1 38_Rate Case Accrual Accounts" xfId="32385"/>
    <cellStyle name="Heading 1 39" xfId="15840"/>
    <cellStyle name="Heading 1 39 2" xfId="15841"/>
    <cellStyle name="Heading 1 39 2 2" xfId="15842"/>
    <cellStyle name="Heading 1 39 2_Rate Case Accrual Accounts" xfId="32386"/>
    <cellStyle name="Heading 1 39 3" xfId="44997"/>
    <cellStyle name="Heading 1 39_Rate Case Accrual Accounts" xfId="32387"/>
    <cellStyle name="Heading 1 4" xfId="15843"/>
    <cellStyle name="Heading 1 4 2" xfId="15844"/>
    <cellStyle name="Heading 1 4 2 2" xfId="15845"/>
    <cellStyle name="Heading 1 4 2 2 2" xfId="15846"/>
    <cellStyle name="Heading 1 4 2 2 2 2" xfId="15847"/>
    <cellStyle name="Heading 1 4 2 2 2_Rate Case Accrual Accounts" xfId="32388"/>
    <cellStyle name="Heading 1 4 2 2 3" xfId="44998"/>
    <cellStyle name="Heading 1 4 2 2_Rate Case Accrual Accounts" xfId="32389"/>
    <cellStyle name="Heading 1 4 2 3" xfId="15848"/>
    <cellStyle name="Heading 1 4 2 3 2" xfId="15849"/>
    <cellStyle name="Heading 1 4 2 3 2 2" xfId="15850"/>
    <cellStyle name="Heading 1 4 2 3 2_Rate Case Accrual Accounts" xfId="32390"/>
    <cellStyle name="Heading 1 4 2 3 3" xfId="44999"/>
    <cellStyle name="Heading 1 4 2 3_Rate Case Accrual Accounts" xfId="32391"/>
    <cellStyle name="Heading 1 4 2 4" xfId="15851"/>
    <cellStyle name="Heading 1 4 2 4 2" xfId="15852"/>
    <cellStyle name="Heading 1 4 2 4_Rate Case Accrual Accounts" xfId="32392"/>
    <cellStyle name="Heading 1 4 2 5" xfId="45000"/>
    <cellStyle name="Heading 1 4 2_Rate Case Accrual Accounts" xfId="32393"/>
    <cellStyle name="Heading 1 4 3" xfId="15853"/>
    <cellStyle name="Heading 1 4 3 2" xfId="15854"/>
    <cellStyle name="Heading 1 4 3 2 2" xfId="15855"/>
    <cellStyle name="Heading 1 4 3 2_Rate Case Accrual Accounts" xfId="32394"/>
    <cellStyle name="Heading 1 4 3 3" xfId="45001"/>
    <cellStyle name="Heading 1 4 3_Rate Case Accrual Accounts" xfId="32395"/>
    <cellStyle name="Heading 1 4 4" xfId="15856"/>
    <cellStyle name="Heading 1 4 4 2" xfId="15857"/>
    <cellStyle name="Heading 1 4 4_Rate Case Accrual Accounts" xfId="32396"/>
    <cellStyle name="Heading 1 4 5" xfId="45002"/>
    <cellStyle name="Heading 1 4_Rate Case Accrual Accounts" xfId="32397"/>
    <cellStyle name="Heading 1 40" xfId="15858"/>
    <cellStyle name="Heading 1 40 2" xfId="15859"/>
    <cellStyle name="Heading 1 40 2 2" xfId="15860"/>
    <cellStyle name="Heading 1 40 2_Rate Case Accrual Accounts" xfId="32398"/>
    <cellStyle name="Heading 1 40 3" xfId="45003"/>
    <cellStyle name="Heading 1 40_Rate Case Accrual Accounts" xfId="32399"/>
    <cellStyle name="Heading 1 41" xfId="15861"/>
    <cellStyle name="Heading 1 41 2" xfId="15862"/>
    <cellStyle name="Heading 1 41 2 2" xfId="15863"/>
    <cellStyle name="Heading 1 41 2_Rate Case Accrual Accounts" xfId="32400"/>
    <cellStyle name="Heading 1 41 3" xfId="45004"/>
    <cellStyle name="Heading 1 41_Rate Case Accrual Accounts" xfId="32401"/>
    <cellStyle name="Heading 1 42" xfId="15864"/>
    <cellStyle name="Heading 1 42 2" xfId="15865"/>
    <cellStyle name="Heading 1 42 2 2" xfId="15866"/>
    <cellStyle name="Heading 1 42 2_Rate Case Accrual Accounts" xfId="32402"/>
    <cellStyle name="Heading 1 42 3" xfId="45005"/>
    <cellStyle name="Heading 1 42_Rate Case Accrual Accounts" xfId="32403"/>
    <cellStyle name="Heading 1 43" xfId="15867"/>
    <cellStyle name="Heading 1 43 2" xfId="15868"/>
    <cellStyle name="Heading 1 43 2 2" xfId="15869"/>
    <cellStyle name="Heading 1 43 2_Rate Case Accrual Accounts" xfId="32404"/>
    <cellStyle name="Heading 1 43 3" xfId="45006"/>
    <cellStyle name="Heading 1 43_Rate Case Accrual Accounts" xfId="32405"/>
    <cellStyle name="Heading 1 44" xfId="15870"/>
    <cellStyle name="Heading 1 44 2" xfId="15871"/>
    <cellStyle name="Heading 1 44 2 2" xfId="15872"/>
    <cellStyle name="Heading 1 44 2_Rate Case Accrual Accounts" xfId="32406"/>
    <cellStyle name="Heading 1 44 3" xfId="45007"/>
    <cellStyle name="Heading 1 44_Rate Case Accrual Accounts" xfId="32407"/>
    <cellStyle name="Heading 1 45" xfId="15873"/>
    <cellStyle name="Heading 1 45 2" xfId="15874"/>
    <cellStyle name="Heading 1 45 2 2" xfId="15875"/>
    <cellStyle name="Heading 1 45 2_Rate Case Accrual Accounts" xfId="32408"/>
    <cellStyle name="Heading 1 45 3" xfId="45008"/>
    <cellStyle name="Heading 1 45_Rate Case Accrual Accounts" xfId="32409"/>
    <cellStyle name="Heading 1 46" xfId="15876"/>
    <cellStyle name="Heading 1 46 2" xfId="15877"/>
    <cellStyle name="Heading 1 46 2 2" xfId="15878"/>
    <cellStyle name="Heading 1 46 2_Rate Case Accrual Accounts" xfId="32410"/>
    <cellStyle name="Heading 1 46 3" xfId="45009"/>
    <cellStyle name="Heading 1 46_Rate Case Accrual Accounts" xfId="32411"/>
    <cellStyle name="Heading 1 47" xfId="15879"/>
    <cellStyle name="Heading 1 47 2" xfId="15880"/>
    <cellStyle name="Heading 1 47 2 2" xfId="15881"/>
    <cellStyle name="Heading 1 47 2_Rate Case Accrual Accounts" xfId="32412"/>
    <cellStyle name="Heading 1 47 3" xfId="45010"/>
    <cellStyle name="Heading 1 47_Rate Case Accrual Accounts" xfId="32413"/>
    <cellStyle name="Heading 1 48" xfId="15882"/>
    <cellStyle name="Heading 1 48 2" xfId="15883"/>
    <cellStyle name="Heading 1 48 2 2" xfId="15884"/>
    <cellStyle name="Heading 1 48 2_Rate Case Accrual Accounts" xfId="32414"/>
    <cellStyle name="Heading 1 48 3" xfId="45011"/>
    <cellStyle name="Heading 1 48_Rate Case Accrual Accounts" xfId="32415"/>
    <cellStyle name="Heading 1 49" xfId="15885"/>
    <cellStyle name="Heading 1 49 2" xfId="15886"/>
    <cellStyle name="Heading 1 49 2 2" xfId="15887"/>
    <cellStyle name="Heading 1 49 2_Rate Case Accrual Accounts" xfId="32416"/>
    <cellStyle name="Heading 1 49 3" xfId="45012"/>
    <cellStyle name="Heading 1 49_Rate Case Accrual Accounts" xfId="32417"/>
    <cellStyle name="Heading 1 5" xfId="15888"/>
    <cellStyle name="Heading 1 5 2" xfId="15889"/>
    <cellStyle name="Heading 1 5 2 2" xfId="15890"/>
    <cellStyle name="Heading 1 5 2 2 2" xfId="15891"/>
    <cellStyle name="Heading 1 5 2 2 2 2" xfId="15892"/>
    <cellStyle name="Heading 1 5 2 2 2_Rate Case Accrual Accounts" xfId="32418"/>
    <cellStyle name="Heading 1 5 2 2 3" xfId="45013"/>
    <cellStyle name="Heading 1 5 2 2_Rate Case Accrual Accounts" xfId="32419"/>
    <cellStyle name="Heading 1 5 2 3" xfId="15893"/>
    <cellStyle name="Heading 1 5 2 3 2" xfId="15894"/>
    <cellStyle name="Heading 1 5 2 3 2 2" xfId="15895"/>
    <cellStyle name="Heading 1 5 2 3 2_Rate Case Accrual Accounts" xfId="32420"/>
    <cellStyle name="Heading 1 5 2 3 3" xfId="45014"/>
    <cellStyle name="Heading 1 5 2 3_Rate Case Accrual Accounts" xfId="32421"/>
    <cellStyle name="Heading 1 5 2 4" xfId="15896"/>
    <cellStyle name="Heading 1 5 2 4 2" xfId="15897"/>
    <cellStyle name="Heading 1 5 2 4_Rate Case Accrual Accounts" xfId="32422"/>
    <cellStyle name="Heading 1 5 2 5" xfId="45015"/>
    <cellStyle name="Heading 1 5 2_Rate Case Accrual Accounts" xfId="32423"/>
    <cellStyle name="Heading 1 5 3" xfId="15898"/>
    <cellStyle name="Heading 1 5 3 2" xfId="15899"/>
    <cellStyle name="Heading 1 5 3 2 2" xfId="15900"/>
    <cellStyle name="Heading 1 5 3 2_Rate Case Accrual Accounts" xfId="32424"/>
    <cellStyle name="Heading 1 5 3 3" xfId="45016"/>
    <cellStyle name="Heading 1 5 3_Rate Case Accrual Accounts" xfId="32425"/>
    <cellStyle name="Heading 1 5 4" xfId="15901"/>
    <cellStyle name="Heading 1 5 4 2" xfId="15902"/>
    <cellStyle name="Heading 1 5 4_Rate Case Accrual Accounts" xfId="32426"/>
    <cellStyle name="Heading 1 5 5" xfId="45017"/>
    <cellStyle name="Heading 1 5_Rate Case Accrual Accounts" xfId="32427"/>
    <cellStyle name="Heading 1 50" xfId="15903"/>
    <cellStyle name="Heading 1 50 2" xfId="15904"/>
    <cellStyle name="Heading 1 50 2 2" xfId="15905"/>
    <cellStyle name="Heading 1 50 2_Rate Case Accrual Accounts" xfId="32428"/>
    <cellStyle name="Heading 1 50 3" xfId="45018"/>
    <cellStyle name="Heading 1 50_Rate Case Accrual Accounts" xfId="32429"/>
    <cellStyle name="Heading 1 51" xfId="15906"/>
    <cellStyle name="Heading 1 51 2" xfId="15907"/>
    <cellStyle name="Heading 1 51 2 2" xfId="15908"/>
    <cellStyle name="Heading 1 51 2_Rate Case Accrual Accounts" xfId="32430"/>
    <cellStyle name="Heading 1 51 3" xfId="45019"/>
    <cellStyle name="Heading 1 51_Rate Case Accrual Accounts" xfId="32431"/>
    <cellStyle name="Heading 1 52" xfId="15909"/>
    <cellStyle name="Heading 1 52 2" xfId="15910"/>
    <cellStyle name="Heading 1 52 2 2" xfId="15911"/>
    <cellStyle name="Heading 1 52 2_Rate Case Accrual Accounts" xfId="32432"/>
    <cellStyle name="Heading 1 52 3" xfId="45020"/>
    <cellStyle name="Heading 1 52_Rate Case Accrual Accounts" xfId="32433"/>
    <cellStyle name="Heading 1 53" xfId="15912"/>
    <cellStyle name="Heading 1 53 2" xfId="15913"/>
    <cellStyle name="Heading 1 53 2 2" xfId="15914"/>
    <cellStyle name="Heading 1 53 2_Rate Case Accrual Accounts" xfId="32434"/>
    <cellStyle name="Heading 1 53 3" xfId="45021"/>
    <cellStyle name="Heading 1 53_Rate Case Accrual Accounts" xfId="32435"/>
    <cellStyle name="Heading 1 54" xfId="15915"/>
    <cellStyle name="Heading 1 54 2" xfId="15916"/>
    <cellStyle name="Heading 1 54 2 2" xfId="15917"/>
    <cellStyle name="Heading 1 54 2_Rate Case Accrual Accounts" xfId="32436"/>
    <cellStyle name="Heading 1 54 3" xfId="45022"/>
    <cellStyle name="Heading 1 54_Rate Case Accrual Accounts" xfId="32437"/>
    <cellStyle name="Heading 1 55" xfId="15918"/>
    <cellStyle name="Heading 1 55 2" xfId="15919"/>
    <cellStyle name="Heading 1 55 2 2" xfId="15920"/>
    <cellStyle name="Heading 1 55 2_Rate Case Accrual Accounts" xfId="32438"/>
    <cellStyle name="Heading 1 55 3" xfId="45023"/>
    <cellStyle name="Heading 1 55_Rate Case Accrual Accounts" xfId="32439"/>
    <cellStyle name="Heading 1 56" xfId="15921"/>
    <cellStyle name="Heading 1 56 2" xfId="15922"/>
    <cellStyle name="Heading 1 56 2 2" xfId="15923"/>
    <cellStyle name="Heading 1 56 2_Rate Case Accrual Accounts" xfId="32440"/>
    <cellStyle name="Heading 1 56 3" xfId="45024"/>
    <cellStyle name="Heading 1 56_Rate Case Accrual Accounts" xfId="32441"/>
    <cellStyle name="Heading 1 57" xfId="15924"/>
    <cellStyle name="Heading 1 57 2" xfId="15925"/>
    <cellStyle name="Heading 1 57 2 2" xfId="15926"/>
    <cellStyle name="Heading 1 57 2_Rate Case Accrual Accounts" xfId="32442"/>
    <cellStyle name="Heading 1 57 3" xfId="45025"/>
    <cellStyle name="Heading 1 57_Rate Case Accrual Accounts" xfId="32443"/>
    <cellStyle name="Heading 1 58" xfId="15927"/>
    <cellStyle name="Heading 1 58 2" xfId="15928"/>
    <cellStyle name="Heading 1 58 2 2" xfId="15929"/>
    <cellStyle name="Heading 1 58 2_Rate Case Accrual Accounts" xfId="32444"/>
    <cellStyle name="Heading 1 58 3" xfId="45026"/>
    <cellStyle name="Heading 1 58_Rate Case Accrual Accounts" xfId="32445"/>
    <cellStyle name="Heading 1 59" xfId="15930"/>
    <cellStyle name="Heading 1 59 2" xfId="15931"/>
    <cellStyle name="Heading 1 59 2 2" xfId="15932"/>
    <cellStyle name="Heading 1 59 2_Rate Case Accrual Accounts" xfId="32446"/>
    <cellStyle name="Heading 1 59 3" xfId="45027"/>
    <cellStyle name="Heading 1 59_Rate Case Accrual Accounts" xfId="32447"/>
    <cellStyle name="Heading 1 6" xfId="15933"/>
    <cellStyle name="Heading 1 6 2" xfId="15934"/>
    <cellStyle name="Heading 1 6 2 2" xfId="15935"/>
    <cellStyle name="Heading 1 6 2 2 2" xfId="15936"/>
    <cellStyle name="Heading 1 6 2 2_Rate Case Accrual Accounts" xfId="32448"/>
    <cellStyle name="Heading 1 6 2 3" xfId="45028"/>
    <cellStyle name="Heading 1 6 2_Rate Case Accrual Accounts" xfId="32449"/>
    <cellStyle name="Heading 1 6 3" xfId="15937"/>
    <cellStyle name="Heading 1 6 3 2" xfId="15938"/>
    <cellStyle name="Heading 1 6 3 2 2" xfId="15939"/>
    <cellStyle name="Heading 1 6 3 2_Rate Case Accrual Accounts" xfId="32450"/>
    <cellStyle name="Heading 1 6 3 3" xfId="45029"/>
    <cellStyle name="Heading 1 6 3_Rate Case Accrual Accounts" xfId="32451"/>
    <cellStyle name="Heading 1 6 4" xfId="15940"/>
    <cellStyle name="Heading 1 6 4 2" xfId="15941"/>
    <cellStyle name="Heading 1 6 4_Rate Case Accrual Accounts" xfId="32452"/>
    <cellStyle name="Heading 1 6 5" xfId="45030"/>
    <cellStyle name="Heading 1 6_Rate Case Accrual Accounts" xfId="32453"/>
    <cellStyle name="Heading 1 60" xfId="15942"/>
    <cellStyle name="Heading 1 60 2" xfId="15943"/>
    <cellStyle name="Heading 1 60 2 2" xfId="15944"/>
    <cellStyle name="Heading 1 60 2_Rate Case Accrual Accounts" xfId="32454"/>
    <cellStyle name="Heading 1 60 3" xfId="45031"/>
    <cellStyle name="Heading 1 60_Rate Case Accrual Accounts" xfId="32455"/>
    <cellStyle name="Heading 1 61" xfId="15945"/>
    <cellStyle name="Heading 1 61 2" xfId="15946"/>
    <cellStyle name="Heading 1 61_Rate Case Accrual Accounts" xfId="32456"/>
    <cellStyle name="Heading 1 62" xfId="15947"/>
    <cellStyle name="Heading 1 62 2" xfId="15948"/>
    <cellStyle name="Heading 1 62_Rate Case Accrual Accounts" xfId="32457"/>
    <cellStyle name="Heading 1 63" xfId="15949"/>
    <cellStyle name="Heading 1 63 2" xfId="45032"/>
    <cellStyle name="Heading 1 64" xfId="15950"/>
    <cellStyle name="Heading 1 64 2" xfId="45033"/>
    <cellStyle name="Heading 1 65" xfId="15951"/>
    <cellStyle name="Heading 1 65 2" xfId="45034"/>
    <cellStyle name="Heading 1 66" xfId="15952"/>
    <cellStyle name="Heading 1 66 2" xfId="45035"/>
    <cellStyle name="Heading 1 67" xfId="15953"/>
    <cellStyle name="Heading 1 67 2" xfId="45036"/>
    <cellStyle name="Heading 1 68" xfId="15954"/>
    <cellStyle name="Heading 1 68 2" xfId="45037"/>
    <cellStyle name="Heading 1 69" xfId="15955"/>
    <cellStyle name="Heading 1 69 2" xfId="45038"/>
    <cellStyle name="Heading 1 7" xfId="15956"/>
    <cellStyle name="Heading 1 7 2" xfId="15957"/>
    <cellStyle name="Heading 1 7 2 2" xfId="15958"/>
    <cellStyle name="Heading 1 7 2 2 2" xfId="15959"/>
    <cellStyle name="Heading 1 7 2 2_Rate Case Accrual Accounts" xfId="32458"/>
    <cellStyle name="Heading 1 7 2 3" xfId="45039"/>
    <cellStyle name="Heading 1 7 2_Rate Case Accrual Accounts" xfId="32459"/>
    <cellStyle name="Heading 1 7 3" xfId="15960"/>
    <cellStyle name="Heading 1 7 3 2" xfId="15961"/>
    <cellStyle name="Heading 1 7 3 2 2" xfId="15962"/>
    <cellStyle name="Heading 1 7 3 2_Rate Case Accrual Accounts" xfId="32460"/>
    <cellStyle name="Heading 1 7 3 3" xfId="45040"/>
    <cellStyle name="Heading 1 7 3_Rate Case Accrual Accounts" xfId="32461"/>
    <cellStyle name="Heading 1 7 4" xfId="15963"/>
    <cellStyle name="Heading 1 7 4 2" xfId="15964"/>
    <cellStyle name="Heading 1 7 4_Rate Case Accrual Accounts" xfId="32462"/>
    <cellStyle name="Heading 1 7 5" xfId="45041"/>
    <cellStyle name="Heading 1 7_Rate Case Accrual Accounts" xfId="32463"/>
    <cellStyle name="Heading 1 70" xfId="15965"/>
    <cellStyle name="Heading 1 70 2" xfId="45042"/>
    <cellStyle name="Heading 1 71" xfId="15966"/>
    <cellStyle name="Heading 1 71 2" xfId="45043"/>
    <cellStyle name="Heading 1 72" xfId="15967"/>
    <cellStyle name="Heading 1 72 2" xfId="45044"/>
    <cellStyle name="Heading 1 73" xfId="15968"/>
    <cellStyle name="Heading 1 73 2" xfId="45045"/>
    <cellStyle name="Heading 1 74" xfId="15969"/>
    <cellStyle name="Heading 1 74 2" xfId="45046"/>
    <cellStyle name="Heading 1 75" xfId="15970"/>
    <cellStyle name="Heading 1 75 2" xfId="45047"/>
    <cellStyle name="Heading 1 76" xfId="15971"/>
    <cellStyle name="Heading 1 76 2" xfId="45048"/>
    <cellStyle name="Heading 1 77" xfId="121"/>
    <cellStyle name="Heading 1 78" xfId="49137"/>
    <cellStyle name="Heading 1 79" xfId="49176"/>
    <cellStyle name="Heading 1 8" xfId="15972"/>
    <cellStyle name="Heading 1 8 2" xfId="15973"/>
    <cellStyle name="Heading 1 8 2 2" xfId="15974"/>
    <cellStyle name="Heading 1 8 2 2 2" xfId="15975"/>
    <cellStyle name="Heading 1 8 2 2_Rate Case Accrual Accounts" xfId="32464"/>
    <cellStyle name="Heading 1 8 2 3" xfId="45049"/>
    <cellStyle name="Heading 1 8 2_Rate Case Accrual Accounts" xfId="32465"/>
    <cellStyle name="Heading 1 8 3" xfId="15976"/>
    <cellStyle name="Heading 1 8 3 2" xfId="15977"/>
    <cellStyle name="Heading 1 8 3 2 2" xfId="15978"/>
    <cellStyle name="Heading 1 8 3 2_Rate Case Accrual Accounts" xfId="32466"/>
    <cellStyle name="Heading 1 8 3 3" xfId="45050"/>
    <cellStyle name="Heading 1 8 3_Rate Case Accrual Accounts" xfId="32467"/>
    <cellStyle name="Heading 1 8 4" xfId="15979"/>
    <cellStyle name="Heading 1 8 4 2" xfId="15980"/>
    <cellStyle name="Heading 1 8 4_Rate Case Accrual Accounts" xfId="32468"/>
    <cellStyle name="Heading 1 8 5" xfId="45051"/>
    <cellStyle name="Heading 1 8_Rate Case Accrual Accounts" xfId="32469"/>
    <cellStyle name="Heading 1 9" xfId="15981"/>
    <cellStyle name="Heading 1 9 2" xfId="15982"/>
    <cellStyle name="Heading 1 9 2 2" xfId="15983"/>
    <cellStyle name="Heading 1 9 2 2 2" xfId="15984"/>
    <cellStyle name="Heading 1 9 2 2_Rate Case Accrual Accounts" xfId="32470"/>
    <cellStyle name="Heading 1 9 2 3" xfId="45052"/>
    <cellStyle name="Heading 1 9 2_Rate Case Accrual Accounts" xfId="32471"/>
    <cellStyle name="Heading 1 9 3" xfId="15985"/>
    <cellStyle name="Heading 1 9 3 2" xfId="15986"/>
    <cellStyle name="Heading 1 9 3 2 2" xfId="15987"/>
    <cellStyle name="Heading 1 9 3 2_Rate Case Accrual Accounts" xfId="32472"/>
    <cellStyle name="Heading 1 9 3 3" xfId="45053"/>
    <cellStyle name="Heading 1 9 3_Rate Case Accrual Accounts" xfId="32473"/>
    <cellStyle name="Heading 1 9 4" xfId="15988"/>
    <cellStyle name="Heading 1 9 4 2" xfId="15989"/>
    <cellStyle name="Heading 1 9 4_Rate Case Accrual Accounts" xfId="32474"/>
    <cellStyle name="Heading 1 9 5" xfId="45054"/>
    <cellStyle name="Heading 1 9_Rate Case Accrual Accounts" xfId="32475"/>
    <cellStyle name="Heading 2" xfId="49505" builtinId="17" customBuiltin="1"/>
    <cellStyle name="Heading 2 10" xfId="15990"/>
    <cellStyle name="Heading 2 10 2" xfId="15991"/>
    <cellStyle name="Heading 2 10 2 2" xfId="15992"/>
    <cellStyle name="Heading 2 10 2 2 2" xfId="15993"/>
    <cellStyle name="Heading 2 10 2 2_Rate Case Accrual Accounts" xfId="32476"/>
    <cellStyle name="Heading 2 10 2 3" xfId="45055"/>
    <cellStyle name="Heading 2 10 2_Rate Case Accrual Accounts" xfId="32477"/>
    <cellStyle name="Heading 2 10 3" xfId="15994"/>
    <cellStyle name="Heading 2 10 3 2" xfId="15995"/>
    <cellStyle name="Heading 2 10 3 2 2" xfId="15996"/>
    <cellStyle name="Heading 2 10 3 2_Rate Case Accrual Accounts" xfId="32478"/>
    <cellStyle name="Heading 2 10 3 3" xfId="45056"/>
    <cellStyle name="Heading 2 10 3_Rate Case Accrual Accounts" xfId="32479"/>
    <cellStyle name="Heading 2 10 4" xfId="15997"/>
    <cellStyle name="Heading 2 10 4 2" xfId="15998"/>
    <cellStyle name="Heading 2 10 4_Rate Case Accrual Accounts" xfId="32480"/>
    <cellStyle name="Heading 2 10 5" xfId="45057"/>
    <cellStyle name="Heading 2 10_Rate Case Accrual Accounts" xfId="32481"/>
    <cellStyle name="Heading 2 11" xfId="15999"/>
    <cellStyle name="Heading 2 11 2" xfId="16000"/>
    <cellStyle name="Heading 2 11 2 2" xfId="16001"/>
    <cellStyle name="Heading 2 11 2 2 2" xfId="16002"/>
    <cellStyle name="Heading 2 11 2 2_Rate Case Accrual Accounts" xfId="32482"/>
    <cellStyle name="Heading 2 11 2 3" xfId="45058"/>
    <cellStyle name="Heading 2 11 2_Rate Case Accrual Accounts" xfId="32483"/>
    <cellStyle name="Heading 2 11 3" xfId="16003"/>
    <cellStyle name="Heading 2 11 3 2" xfId="16004"/>
    <cellStyle name="Heading 2 11 3 2 2" xfId="16005"/>
    <cellStyle name="Heading 2 11 3 2_Rate Case Accrual Accounts" xfId="32484"/>
    <cellStyle name="Heading 2 11 3 3" xfId="45059"/>
    <cellStyle name="Heading 2 11 3_Rate Case Accrual Accounts" xfId="32485"/>
    <cellStyle name="Heading 2 11 4" xfId="16006"/>
    <cellStyle name="Heading 2 11 4 2" xfId="16007"/>
    <cellStyle name="Heading 2 11 4_Rate Case Accrual Accounts" xfId="32486"/>
    <cellStyle name="Heading 2 11 5" xfId="45060"/>
    <cellStyle name="Heading 2 11_Rate Case Accrual Accounts" xfId="32487"/>
    <cellStyle name="Heading 2 12" xfId="16008"/>
    <cellStyle name="Heading 2 12 2" xfId="16009"/>
    <cellStyle name="Heading 2 12 2 2" xfId="16010"/>
    <cellStyle name="Heading 2 12 2 2 2" xfId="16011"/>
    <cellStyle name="Heading 2 12 2 2_Rate Case Accrual Accounts" xfId="32488"/>
    <cellStyle name="Heading 2 12 2 3" xfId="45061"/>
    <cellStyle name="Heading 2 12 2_Rate Case Accrual Accounts" xfId="32489"/>
    <cellStyle name="Heading 2 12 3" xfId="16012"/>
    <cellStyle name="Heading 2 12 3 2" xfId="16013"/>
    <cellStyle name="Heading 2 12 3 2 2" xfId="16014"/>
    <cellStyle name="Heading 2 12 3 2_Rate Case Accrual Accounts" xfId="32490"/>
    <cellStyle name="Heading 2 12 3 3" xfId="45062"/>
    <cellStyle name="Heading 2 12 3_Rate Case Accrual Accounts" xfId="32491"/>
    <cellStyle name="Heading 2 12 4" xfId="16015"/>
    <cellStyle name="Heading 2 12 4 2" xfId="16016"/>
    <cellStyle name="Heading 2 12 4_Rate Case Accrual Accounts" xfId="32492"/>
    <cellStyle name="Heading 2 12 5" xfId="45063"/>
    <cellStyle name="Heading 2 12_Rate Case Accrual Accounts" xfId="32493"/>
    <cellStyle name="Heading 2 13" xfId="16017"/>
    <cellStyle name="Heading 2 13 2" xfId="16018"/>
    <cellStyle name="Heading 2 13 2 2" xfId="16019"/>
    <cellStyle name="Heading 2 13 2 2 2" xfId="16020"/>
    <cellStyle name="Heading 2 13 2 2_Rate Case Accrual Accounts" xfId="32494"/>
    <cellStyle name="Heading 2 13 2 3" xfId="45064"/>
    <cellStyle name="Heading 2 13 2_Rate Case Accrual Accounts" xfId="32495"/>
    <cellStyle name="Heading 2 13 3" xfId="16021"/>
    <cellStyle name="Heading 2 13 3 2" xfId="16022"/>
    <cellStyle name="Heading 2 13 3 2 2" xfId="16023"/>
    <cellStyle name="Heading 2 13 3 2_Rate Case Accrual Accounts" xfId="32496"/>
    <cellStyle name="Heading 2 13 3 3" xfId="45065"/>
    <cellStyle name="Heading 2 13 3_Rate Case Accrual Accounts" xfId="32497"/>
    <cellStyle name="Heading 2 13 4" xfId="16024"/>
    <cellStyle name="Heading 2 13 4 2" xfId="16025"/>
    <cellStyle name="Heading 2 13 4_Rate Case Accrual Accounts" xfId="32498"/>
    <cellStyle name="Heading 2 13 5" xfId="45066"/>
    <cellStyle name="Heading 2 13_Rate Case Accrual Accounts" xfId="32499"/>
    <cellStyle name="Heading 2 14" xfId="16026"/>
    <cellStyle name="Heading 2 14 2" xfId="16027"/>
    <cellStyle name="Heading 2 14 2 2" xfId="16028"/>
    <cellStyle name="Heading 2 14 2 2 2" xfId="16029"/>
    <cellStyle name="Heading 2 14 2 2_Rate Case Accrual Accounts" xfId="32500"/>
    <cellStyle name="Heading 2 14 2 3" xfId="45067"/>
    <cellStyle name="Heading 2 14 2_Rate Case Accrual Accounts" xfId="32501"/>
    <cellStyle name="Heading 2 14 3" xfId="16030"/>
    <cellStyle name="Heading 2 14 3 2" xfId="16031"/>
    <cellStyle name="Heading 2 14 3 2 2" xfId="16032"/>
    <cellStyle name="Heading 2 14 3 2_Rate Case Accrual Accounts" xfId="32502"/>
    <cellStyle name="Heading 2 14 3 3" xfId="45068"/>
    <cellStyle name="Heading 2 14 3_Rate Case Accrual Accounts" xfId="32503"/>
    <cellStyle name="Heading 2 14 4" xfId="16033"/>
    <cellStyle name="Heading 2 14 4 2" xfId="16034"/>
    <cellStyle name="Heading 2 14 4_Rate Case Accrual Accounts" xfId="32504"/>
    <cellStyle name="Heading 2 14 5" xfId="45069"/>
    <cellStyle name="Heading 2 14_Rate Case Accrual Accounts" xfId="32505"/>
    <cellStyle name="Heading 2 15" xfId="16035"/>
    <cellStyle name="Heading 2 15 2" xfId="16036"/>
    <cellStyle name="Heading 2 15 2 2" xfId="16037"/>
    <cellStyle name="Heading 2 15 2 2 2" xfId="16038"/>
    <cellStyle name="Heading 2 15 2 2_Rate Case Accrual Accounts" xfId="32506"/>
    <cellStyle name="Heading 2 15 2 3" xfId="45070"/>
    <cellStyle name="Heading 2 15 2_Rate Case Accrual Accounts" xfId="32507"/>
    <cellStyle name="Heading 2 15 3" xfId="16039"/>
    <cellStyle name="Heading 2 15 3 2" xfId="16040"/>
    <cellStyle name="Heading 2 15 3 2 2" xfId="16041"/>
    <cellStyle name="Heading 2 15 3 2_Rate Case Accrual Accounts" xfId="32508"/>
    <cellStyle name="Heading 2 15 3 3" xfId="45071"/>
    <cellStyle name="Heading 2 15 3_Rate Case Accrual Accounts" xfId="32509"/>
    <cellStyle name="Heading 2 15 4" xfId="16042"/>
    <cellStyle name="Heading 2 15 4 2" xfId="16043"/>
    <cellStyle name="Heading 2 15 4_Rate Case Accrual Accounts" xfId="32510"/>
    <cellStyle name="Heading 2 15 5" xfId="45072"/>
    <cellStyle name="Heading 2 15_Rate Case Accrual Accounts" xfId="32511"/>
    <cellStyle name="Heading 2 16" xfId="16044"/>
    <cellStyle name="Heading 2 16 2" xfId="16045"/>
    <cellStyle name="Heading 2 16 2 2" xfId="16046"/>
    <cellStyle name="Heading 2 16 2 2 2" xfId="16047"/>
    <cellStyle name="Heading 2 16 2 2_Rate Case Accrual Accounts" xfId="32512"/>
    <cellStyle name="Heading 2 16 2 3" xfId="45073"/>
    <cellStyle name="Heading 2 16 2_Rate Case Accrual Accounts" xfId="32513"/>
    <cellStyle name="Heading 2 16 3" xfId="16048"/>
    <cellStyle name="Heading 2 16 3 2" xfId="16049"/>
    <cellStyle name="Heading 2 16 3 2 2" xfId="16050"/>
    <cellStyle name="Heading 2 16 3 2_Rate Case Accrual Accounts" xfId="32514"/>
    <cellStyle name="Heading 2 16 3 3" xfId="45074"/>
    <cellStyle name="Heading 2 16 3_Rate Case Accrual Accounts" xfId="32515"/>
    <cellStyle name="Heading 2 16 4" xfId="16051"/>
    <cellStyle name="Heading 2 16 4 2" xfId="16052"/>
    <cellStyle name="Heading 2 16 4_Rate Case Accrual Accounts" xfId="32516"/>
    <cellStyle name="Heading 2 16 5" xfId="45075"/>
    <cellStyle name="Heading 2 16_Rate Case Accrual Accounts" xfId="32517"/>
    <cellStyle name="Heading 2 17" xfId="16053"/>
    <cellStyle name="Heading 2 17 2" xfId="16054"/>
    <cellStyle name="Heading 2 17 2 2" xfId="16055"/>
    <cellStyle name="Heading 2 17 2 2 2" xfId="16056"/>
    <cellStyle name="Heading 2 17 2 2_Rate Case Accrual Accounts" xfId="32518"/>
    <cellStyle name="Heading 2 17 2 3" xfId="45076"/>
    <cellStyle name="Heading 2 17 2_Rate Case Accrual Accounts" xfId="32519"/>
    <cellStyle name="Heading 2 17 3" xfId="16057"/>
    <cellStyle name="Heading 2 17 3 2" xfId="16058"/>
    <cellStyle name="Heading 2 17 3 2 2" xfId="16059"/>
    <cellStyle name="Heading 2 17 3 2_Rate Case Accrual Accounts" xfId="32520"/>
    <cellStyle name="Heading 2 17 3 3" xfId="45077"/>
    <cellStyle name="Heading 2 17 3_Rate Case Accrual Accounts" xfId="32521"/>
    <cellStyle name="Heading 2 17 4" xfId="16060"/>
    <cellStyle name="Heading 2 17 4 2" xfId="16061"/>
    <cellStyle name="Heading 2 17 4_Rate Case Accrual Accounts" xfId="32522"/>
    <cellStyle name="Heading 2 17 5" xfId="45078"/>
    <cellStyle name="Heading 2 17_Rate Case Accrual Accounts" xfId="32523"/>
    <cellStyle name="Heading 2 18" xfId="16062"/>
    <cellStyle name="Heading 2 18 2" xfId="16063"/>
    <cellStyle name="Heading 2 18 2 2" xfId="16064"/>
    <cellStyle name="Heading 2 18 2 2 2" xfId="16065"/>
    <cellStyle name="Heading 2 18 2 2_Rate Case Accrual Accounts" xfId="32524"/>
    <cellStyle name="Heading 2 18 2 3" xfId="45079"/>
    <cellStyle name="Heading 2 18 2_Rate Case Accrual Accounts" xfId="32525"/>
    <cellStyle name="Heading 2 18 3" xfId="16066"/>
    <cellStyle name="Heading 2 18 3 2" xfId="16067"/>
    <cellStyle name="Heading 2 18 3 2 2" xfId="16068"/>
    <cellStyle name="Heading 2 18 3 2_Rate Case Accrual Accounts" xfId="32526"/>
    <cellStyle name="Heading 2 18 3 3" xfId="45080"/>
    <cellStyle name="Heading 2 18 3_Rate Case Accrual Accounts" xfId="32527"/>
    <cellStyle name="Heading 2 18 4" xfId="16069"/>
    <cellStyle name="Heading 2 18 4 2" xfId="16070"/>
    <cellStyle name="Heading 2 18 4_Rate Case Accrual Accounts" xfId="32528"/>
    <cellStyle name="Heading 2 18 5" xfId="45081"/>
    <cellStyle name="Heading 2 18_Rate Case Accrual Accounts" xfId="32529"/>
    <cellStyle name="Heading 2 19" xfId="16071"/>
    <cellStyle name="Heading 2 19 2" xfId="16072"/>
    <cellStyle name="Heading 2 19 2 2" xfId="16073"/>
    <cellStyle name="Heading 2 19 2 2 2" xfId="16074"/>
    <cellStyle name="Heading 2 19 2 2_Rate Case Accrual Accounts" xfId="32530"/>
    <cellStyle name="Heading 2 19 2 3" xfId="45082"/>
    <cellStyle name="Heading 2 19 2_Rate Case Accrual Accounts" xfId="32531"/>
    <cellStyle name="Heading 2 19 3" xfId="16075"/>
    <cellStyle name="Heading 2 19 3 2" xfId="16076"/>
    <cellStyle name="Heading 2 19 3 2 2" xfId="16077"/>
    <cellStyle name="Heading 2 19 3 2_Rate Case Accrual Accounts" xfId="32532"/>
    <cellStyle name="Heading 2 19 3 3" xfId="45083"/>
    <cellStyle name="Heading 2 19 3_Rate Case Accrual Accounts" xfId="32533"/>
    <cellStyle name="Heading 2 19 4" xfId="16078"/>
    <cellStyle name="Heading 2 19 4 2" xfId="16079"/>
    <cellStyle name="Heading 2 19 4_Rate Case Accrual Accounts" xfId="32534"/>
    <cellStyle name="Heading 2 19 5" xfId="45084"/>
    <cellStyle name="Heading 2 19_Rate Case Accrual Accounts" xfId="32535"/>
    <cellStyle name="Heading 2 2" xfId="124"/>
    <cellStyle name="Heading 2 2 2" xfId="623"/>
    <cellStyle name="Heading 2 2 2 10" xfId="49318"/>
    <cellStyle name="Heading 2 2 2 2" xfId="16080"/>
    <cellStyle name="Heading 2 2 2 2 2" xfId="16081"/>
    <cellStyle name="Heading 2 2 2 2 2 2" xfId="16082"/>
    <cellStyle name="Heading 2 2 2 2 2_Rate Case Accrual Accounts" xfId="32536"/>
    <cellStyle name="Heading 2 2 2 2 3" xfId="45085"/>
    <cellStyle name="Heading 2 2 2 2_Rate Case Accrual Accounts" xfId="32537"/>
    <cellStyle name="Heading 2 2 2 3" xfId="16083"/>
    <cellStyle name="Heading 2 2 2 3 2" xfId="16084"/>
    <cellStyle name="Heading 2 2 2 3 2 2" xfId="16085"/>
    <cellStyle name="Heading 2 2 2 3 2_Rate Case Accrual Accounts" xfId="32538"/>
    <cellStyle name="Heading 2 2 2 3 3" xfId="45086"/>
    <cellStyle name="Heading 2 2 2 3_Rate Case Accrual Accounts" xfId="32539"/>
    <cellStyle name="Heading 2 2 2 4" xfId="16086"/>
    <cellStyle name="Heading 2 2 2 4 2" xfId="16087"/>
    <cellStyle name="Heading 2 2 2 4 2 2" xfId="16088"/>
    <cellStyle name="Heading 2 2 2 4 2_Rate Case Accrual Accounts" xfId="32540"/>
    <cellStyle name="Heading 2 2 2 4 3" xfId="45087"/>
    <cellStyle name="Heading 2 2 2 4_Rate Case Accrual Accounts" xfId="32541"/>
    <cellStyle name="Heading 2 2 2 5" xfId="16089"/>
    <cellStyle name="Heading 2 2 2 5 2" xfId="16090"/>
    <cellStyle name="Heading 2 2 2 5_Rate Case Accrual Accounts" xfId="32542"/>
    <cellStyle name="Heading 2 2 2 6" xfId="45088"/>
    <cellStyle name="Heading 2 2 2 7" xfId="49336"/>
    <cellStyle name="Heading 2 2 2 8" xfId="49319"/>
    <cellStyle name="Heading 2 2 2 9" xfId="49329"/>
    <cellStyle name="Heading 2 2 2_Basis Info" xfId="16091"/>
    <cellStyle name="Heading 2 2 3" xfId="466"/>
    <cellStyle name="Heading 2 2 3 2" xfId="16092"/>
    <cellStyle name="Heading 2 2 3 2 2" xfId="16093"/>
    <cellStyle name="Heading 2 2 3 2 2 2" xfId="16094"/>
    <cellStyle name="Heading 2 2 3 2 2_Rate Case Accrual Accounts" xfId="32543"/>
    <cellStyle name="Heading 2 2 3 2 3" xfId="45089"/>
    <cellStyle name="Heading 2 2 3 2_Rate Case Accrual Accounts" xfId="32544"/>
    <cellStyle name="Heading 2 2 3 3" xfId="16095"/>
    <cellStyle name="Heading 2 2 3 3 2" xfId="16096"/>
    <cellStyle name="Heading 2 2 3 3 2 2" xfId="16097"/>
    <cellStyle name="Heading 2 2 3 3 2_Rate Case Accrual Accounts" xfId="32545"/>
    <cellStyle name="Heading 2 2 3 3 3" xfId="45090"/>
    <cellStyle name="Heading 2 2 3 3_Rate Case Accrual Accounts" xfId="32546"/>
    <cellStyle name="Heading 2 2 3 4" xfId="16098"/>
    <cellStyle name="Heading 2 2 3 4 2" xfId="16099"/>
    <cellStyle name="Heading 2 2 3 4 2 2" xfId="16100"/>
    <cellStyle name="Heading 2 2 3 4 2_Rate Case Accrual Accounts" xfId="32547"/>
    <cellStyle name="Heading 2 2 3 4 3" xfId="45091"/>
    <cellStyle name="Heading 2 2 3 4_Rate Case Accrual Accounts" xfId="32548"/>
    <cellStyle name="Heading 2 2 3 5" xfId="16101"/>
    <cellStyle name="Heading 2 2 3 5 2" xfId="16102"/>
    <cellStyle name="Heading 2 2 3 5_Rate Case Accrual Accounts" xfId="32549"/>
    <cellStyle name="Heading 2 2 3 6" xfId="16103"/>
    <cellStyle name="Heading 2 2 3 6 2" xfId="16104"/>
    <cellStyle name="Heading 2 2 3 6_Rate Case Accrual Accounts" xfId="32550"/>
    <cellStyle name="Heading 2 2 3_Basis Info" xfId="16105"/>
    <cellStyle name="Heading 2 2 4" xfId="16106"/>
    <cellStyle name="Heading 2 2 4 2" xfId="16107"/>
    <cellStyle name="Heading 2 2 4 2 2" xfId="16108"/>
    <cellStyle name="Heading 2 2 4 2_Rate Case Accrual Accounts" xfId="32551"/>
    <cellStyle name="Heading 2 2 4 3" xfId="45092"/>
    <cellStyle name="Heading 2 2 4_Rate Case Accrual Accounts" xfId="32552"/>
    <cellStyle name="Heading 2 2 5" xfId="16109"/>
    <cellStyle name="Heading 2 2 5 2" xfId="16110"/>
    <cellStyle name="Heading 2 2 5_Rate Case Accrual Accounts" xfId="32553"/>
    <cellStyle name="Heading 2 2 6" xfId="16111"/>
    <cellStyle name="Heading 2 2 6 2" xfId="45093"/>
    <cellStyle name="Heading 2 2 7" xfId="16112"/>
    <cellStyle name="Heading 2 2 7 2" xfId="45094"/>
    <cellStyle name="Heading 2 2 8" xfId="45095"/>
    <cellStyle name="Heading 2 2_10-1 BS" xfId="16113"/>
    <cellStyle name="Heading 2 20" xfId="16114"/>
    <cellStyle name="Heading 2 20 2" xfId="16115"/>
    <cellStyle name="Heading 2 20 2 2" xfId="16116"/>
    <cellStyle name="Heading 2 20 2 2 2" xfId="16117"/>
    <cellStyle name="Heading 2 20 2 2_Rate Case Accrual Accounts" xfId="32554"/>
    <cellStyle name="Heading 2 20 2 3" xfId="45096"/>
    <cellStyle name="Heading 2 20 2_Rate Case Accrual Accounts" xfId="32555"/>
    <cellStyle name="Heading 2 20 3" xfId="16118"/>
    <cellStyle name="Heading 2 20 3 2" xfId="16119"/>
    <cellStyle name="Heading 2 20 3 2 2" xfId="16120"/>
    <cellStyle name="Heading 2 20 3 2_Rate Case Accrual Accounts" xfId="32556"/>
    <cellStyle name="Heading 2 20 3 3" xfId="45097"/>
    <cellStyle name="Heading 2 20 3_Rate Case Accrual Accounts" xfId="32557"/>
    <cellStyle name="Heading 2 20 4" xfId="16121"/>
    <cellStyle name="Heading 2 20 4 2" xfId="16122"/>
    <cellStyle name="Heading 2 20 4_Rate Case Accrual Accounts" xfId="32558"/>
    <cellStyle name="Heading 2 20 5" xfId="45098"/>
    <cellStyle name="Heading 2 20_Rate Case Accrual Accounts" xfId="32559"/>
    <cellStyle name="Heading 2 21" xfId="16123"/>
    <cellStyle name="Heading 2 21 2" xfId="16124"/>
    <cellStyle name="Heading 2 21 2 2" xfId="16125"/>
    <cellStyle name="Heading 2 21 2 2 2" xfId="16126"/>
    <cellStyle name="Heading 2 21 2 2_Rate Case Accrual Accounts" xfId="32560"/>
    <cellStyle name="Heading 2 21 2 3" xfId="45099"/>
    <cellStyle name="Heading 2 21 2_Rate Case Accrual Accounts" xfId="32561"/>
    <cellStyle name="Heading 2 21 3" xfId="16127"/>
    <cellStyle name="Heading 2 21 3 2" xfId="16128"/>
    <cellStyle name="Heading 2 21 3 2 2" xfId="16129"/>
    <cellStyle name="Heading 2 21 3 2_Rate Case Accrual Accounts" xfId="32562"/>
    <cellStyle name="Heading 2 21 3 3" xfId="45100"/>
    <cellStyle name="Heading 2 21 3_Rate Case Accrual Accounts" xfId="32563"/>
    <cellStyle name="Heading 2 21 4" xfId="16130"/>
    <cellStyle name="Heading 2 21 4 2" xfId="16131"/>
    <cellStyle name="Heading 2 21 4_Rate Case Accrual Accounts" xfId="32564"/>
    <cellStyle name="Heading 2 21 5" xfId="45101"/>
    <cellStyle name="Heading 2 21_Rate Case Accrual Accounts" xfId="32565"/>
    <cellStyle name="Heading 2 22" xfId="16132"/>
    <cellStyle name="Heading 2 22 2" xfId="16133"/>
    <cellStyle name="Heading 2 22 2 2" xfId="16134"/>
    <cellStyle name="Heading 2 22 2 2 2" xfId="16135"/>
    <cellStyle name="Heading 2 22 2 2_Rate Case Accrual Accounts" xfId="32566"/>
    <cellStyle name="Heading 2 22 2 3" xfId="45102"/>
    <cellStyle name="Heading 2 22 2_Rate Case Accrual Accounts" xfId="32567"/>
    <cellStyle name="Heading 2 22 3" xfId="16136"/>
    <cellStyle name="Heading 2 22 3 2" xfId="16137"/>
    <cellStyle name="Heading 2 22 3 2 2" xfId="16138"/>
    <cellStyle name="Heading 2 22 3 2_Rate Case Accrual Accounts" xfId="32568"/>
    <cellStyle name="Heading 2 22 3 3" xfId="45103"/>
    <cellStyle name="Heading 2 22 3_Rate Case Accrual Accounts" xfId="32569"/>
    <cellStyle name="Heading 2 22 4" xfId="16139"/>
    <cellStyle name="Heading 2 22 4 2" xfId="16140"/>
    <cellStyle name="Heading 2 22 4_Rate Case Accrual Accounts" xfId="32570"/>
    <cellStyle name="Heading 2 22 5" xfId="45104"/>
    <cellStyle name="Heading 2 22_Rate Case Accrual Accounts" xfId="32571"/>
    <cellStyle name="Heading 2 23" xfId="16141"/>
    <cellStyle name="Heading 2 23 2" xfId="16142"/>
    <cellStyle name="Heading 2 23 2 2" xfId="16143"/>
    <cellStyle name="Heading 2 23 2 2 2" xfId="16144"/>
    <cellStyle name="Heading 2 23 2 2_Rate Case Accrual Accounts" xfId="32572"/>
    <cellStyle name="Heading 2 23 2 3" xfId="45105"/>
    <cellStyle name="Heading 2 23 2_Rate Case Accrual Accounts" xfId="32573"/>
    <cellStyle name="Heading 2 23 3" xfId="16145"/>
    <cellStyle name="Heading 2 23 3 2" xfId="16146"/>
    <cellStyle name="Heading 2 23 3 2 2" xfId="16147"/>
    <cellStyle name="Heading 2 23 3 2_Rate Case Accrual Accounts" xfId="32574"/>
    <cellStyle name="Heading 2 23 3 3" xfId="45106"/>
    <cellStyle name="Heading 2 23 3_Rate Case Accrual Accounts" xfId="32575"/>
    <cellStyle name="Heading 2 23 4" xfId="16148"/>
    <cellStyle name="Heading 2 23 4 2" xfId="16149"/>
    <cellStyle name="Heading 2 23 4 2 2" xfId="16150"/>
    <cellStyle name="Heading 2 23 4 2_Rate Case Accrual Accounts" xfId="32576"/>
    <cellStyle name="Heading 2 23 4 3" xfId="45107"/>
    <cellStyle name="Heading 2 23 4_Rate Case Accrual Accounts" xfId="32577"/>
    <cellStyle name="Heading 2 23 5" xfId="16151"/>
    <cellStyle name="Heading 2 23 5 2" xfId="16152"/>
    <cellStyle name="Heading 2 23 5_Rate Case Accrual Accounts" xfId="32578"/>
    <cellStyle name="Heading 2 23 6" xfId="45108"/>
    <cellStyle name="Heading 2 23_Rate Case Accrual Accounts" xfId="32579"/>
    <cellStyle name="Heading 2 24" xfId="16153"/>
    <cellStyle name="Heading 2 24 2" xfId="16154"/>
    <cellStyle name="Heading 2 24 2 2" xfId="16155"/>
    <cellStyle name="Heading 2 24 2 2 2" xfId="16156"/>
    <cellStyle name="Heading 2 24 2 2 2 2" xfId="16157"/>
    <cellStyle name="Heading 2 24 2 2 2_Rate Case Accrual Accounts" xfId="32580"/>
    <cellStyle name="Heading 2 24 2 2 3" xfId="45109"/>
    <cellStyle name="Heading 2 24 2 2_Rate Case Accrual Accounts" xfId="32581"/>
    <cellStyle name="Heading 2 24 2 3" xfId="16158"/>
    <cellStyle name="Heading 2 24 2 3 2" xfId="16159"/>
    <cellStyle name="Heading 2 24 2 3_Rate Case Accrual Accounts" xfId="32582"/>
    <cellStyle name="Heading 2 24 2 4" xfId="16160"/>
    <cellStyle name="Heading 2 24 2 4 2" xfId="45110"/>
    <cellStyle name="Heading 2 24 2 5" xfId="45111"/>
    <cellStyle name="Heading 2 24 2_Rate Case Accrual Accounts" xfId="32583"/>
    <cellStyle name="Heading 2 24 3" xfId="16161"/>
    <cellStyle name="Heading 2 24 3 2" xfId="16162"/>
    <cellStyle name="Heading 2 24 3 2 2" xfId="16163"/>
    <cellStyle name="Heading 2 24 3 2_Rate Case Accrual Accounts" xfId="32584"/>
    <cellStyle name="Heading 2 24 3 3" xfId="45112"/>
    <cellStyle name="Heading 2 24 3_Rate Case Accrual Accounts" xfId="32585"/>
    <cellStyle name="Heading 2 24 4" xfId="16164"/>
    <cellStyle name="Heading 2 24 4 2" xfId="16165"/>
    <cellStyle name="Heading 2 24 4_Rate Case Accrual Accounts" xfId="32586"/>
    <cellStyle name="Heading 2 24 5" xfId="16166"/>
    <cellStyle name="Heading 2 24 5 2" xfId="16167"/>
    <cellStyle name="Heading 2 24 5_Rate Case Accrual Accounts" xfId="32587"/>
    <cellStyle name="Heading 2 24 6" xfId="45113"/>
    <cellStyle name="Heading 2 24_Basis Detail" xfId="16168"/>
    <cellStyle name="Heading 2 25" xfId="16169"/>
    <cellStyle name="Heading 2 25 2" xfId="16170"/>
    <cellStyle name="Heading 2 25 2 2" xfId="16171"/>
    <cellStyle name="Heading 2 25 2 2 2" xfId="16172"/>
    <cellStyle name="Heading 2 25 2 2_Rate Case Accrual Accounts" xfId="32588"/>
    <cellStyle name="Heading 2 25 2 3" xfId="45114"/>
    <cellStyle name="Heading 2 25 2_Rate Case Accrual Accounts" xfId="32589"/>
    <cellStyle name="Heading 2 25 3" xfId="16173"/>
    <cellStyle name="Heading 2 25 3 2" xfId="16174"/>
    <cellStyle name="Heading 2 25 3 2 2" xfId="16175"/>
    <cellStyle name="Heading 2 25 3 2_Rate Case Accrual Accounts" xfId="32590"/>
    <cellStyle name="Heading 2 25 3 3" xfId="45115"/>
    <cellStyle name="Heading 2 25 3_Rate Case Accrual Accounts" xfId="32591"/>
    <cellStyle name="Heading 2 25 4" xfId="16176"/>
    <cellStyle name="Heading 2 25 4 2" xfId="16177"/>
    <cellStyle name="Heading 2 25 4_Rate Case Accrual Accounts" xfId="32592"/>
    <cellStyle name="Heading 2 25 5" xfId="45116"/>
    <cellStyle name="Heading 2 25_Rate Case Accrual Accounts" xfId="32593"/>
    <cellStyle name="Heading 2 26" xfId="16178"/>
    <cellStyle name="Heading 2 26 2" xfId="16179"/>
    <cellStyle name="Heading 2 26 2 2" xfId="16180"/>
    <cellStyle name="Heading 2 26 2 2 2" xfId="16181"/>
    <cellStyle name="Heading 2 26 2 2_Rate Case Accrual Accounts" xfId="32594"/>
    <cellStyle name="Heading 2 26 2 3" xfId="45117"/>
    <cellStyle name="Heading 2 26 2_Rate Case Accrual Accounts" xfId="32595"/>
    <cellStyle name="Heading 2 26 3" xfId="16182"/>
    <cellStyle name="Heading 2 26 3 2" xfId="16183"/>
    <cellStyle name="Heading 2 26 3_Rate Case Accrual Accounts" xfId="32596"/>
    <cellStyle name="Heading 2 26 4" xfId="16184"/>
    <cellStyle name="Heading 2 26 4 2" xfId="45118"/>
    <cellStyle name="Heading 2 26 5" xfId="45119"/>
    <cellStyle name="Heading 2 26_Rate Case Accrual Accounts" xfId="32597"/>
    <cellStyle name="Heading 2 27" xfId="16185"/>
    <cellStyle name="Heading 2 27 2" xfId="16186"/>
    <cellStyle name="Heading 2 27 2 2" xfId="16187"/>
    <cellStyle name="Heading 2 27 2 2 2" xfId="16188"/>
    <cellStyle name="Heading 2 27 2 2_Rate Case Accrual Accounts" xfId="32598"/>
    <cellStyle name="Heading 2 27 2 3" xfId="45120"/>
    <cellStyle name="Heading 2 27 2_Rate Case Accrual Accounts" xfId="32599"/>
    <cellStyle name="Heading 2 27 3" xfId="16189"/>
    <cellStyle name="Heading 2 27 3 2" xfId="16190"/>
    <cellStyle name="Heading 2 27 3_Rate Case Accrual Accounts" xfId="32600"/>
    <cellStyle name="Heading 2 27 4" xfId="45121"/>
    <cellStyle name="Heading 2 27_Rate Case Accrual Accounts" xfId="32601"/>
    <cellStyle name="Heading 2 28" xfId="16191"/>
    <cellStyle name="Heading 2 28 2" xfId="16192"/>
    <cellStyle name="Heading 2 28 2 2" xfId="16193"/>
    <cellStyle name="Heading 2 28 2_Rate Case Accrual Accounts" xfId="32602"/>
    <cellStyle name="Heading 2 28 3" xfId="45122"/>
    <cellStyle name="Heading 2 28_Rate Case Accrual Accounts" xfId="32603"/>
    <cellStyle name="Heading 2 29" xfId="16194"/>
    <cellStyle name="Heading 2 29 2" xfId="16195"/>
    <cellStyle name="Heading 2 29 2 2" xfId="16196"/>
    <cellStyle name="Heading 2 29 2_Rate Case Accrual Accounts" xfId="32604"/>
    <cellStyle name="Heading 2 29 3" xfId="45123"/>
    <cellStyle name="Heading 2 29_Rate Case Accrual Accounts" xfId="32605"/>
    <cellStyle name="Heading 2 3" xfId="16197"/>
    <cellStyle name="Heading 2 3 2" xfId="16198"/>
    <cellStyle name="Heading 2 3 2 2" xfId="16199"/>
    <cellStyle name="Heading 2 3 2 2 2" xfId="16200"/>
    <cellStyle name="Heading 2 3 2 2 2 2" xfId="16201"/>
    <cellStyle name="Heading 2 3 2 2 2_Rate Case Accrual Accounts" xfId="32606"/>
    <cellStyle name="Heading 2 3 2 2 3" xfId="45124"/>
    <cellStyle name="Heading 2 3 2 2_Rate Case Accrual Accounts" xfId="32607"/>
    <cellStyle name="Heading 2 3 2 3" xfId="16202"/>
    <cellStyle name="Heading 2 3 2 3 2" xfId="16203"/>
    <cellStyle name="Heading 2 3 2 3 2 2" xfId="16204"/>
    <cellStyle name="Heading 2 3 2 3 2_Rate Case Accrual Accounts" xfId="32608"/>
    <cellStyle name="Heading 2 3 2 3 3" xfId="45125"/>
    <cellStyle name="Heading 2 3 2 3_Rate Case Accrual Accounts" xfId="32609"/>
    <cellStyle name="Heading 2 3 2 4" xfId="16205"/>
    <cellStyle name="Heading 2 3 2 4 2" xfId="16206"/>
    <cellStyle name="Heading 2 3 2 4_Rate Case Accrual Accounts" xfId="32610"/>
    <cellStyle name="Heading 2 3 2 5" xfId="45126"/>
    <cellStyle name="Heading 2 3 2_Rate Case Accrual Accounts" xfId="32611"/>
    <cellStyle name="Heading 2 3 3" xfId="16207"/>
    <cellStyle name="Heading 2 3 3 2" xfId="16208"/>
    <cellStyle name="Heading 2 3 3 2 2" xfId="16209"/>
    <cellStyle name="Heading 2 3 3 2_Rate Case Accrual Accounts" xfId="32612"/>
    <cellStyle name="Heading 2 3 3 3" xfId="45127"/>
    <cellStyle name="Heading 2 3 3_Rate Case Accrual Accounts" xfId="32613"/>
    <cellStyle name="Heading 2 3 4" xfId="16210"/>
    <cellStyle name="Heading 2 3 4 2" xfId="16211"/>
    <cellStyle name="Heading 2 3 4_Rate Case Accrual Accounts" xfId="32614"/>
    <cellStyle name="Heading 2 3 5" xfId="16212"/>
    <cellStyle name="Heading 2 3 5 2" xfId="45128"/>
    <cellStyle name="Heading 2 3_Rate Case Accrual Accounts" xfId="32615"/>
    <cellStyle name="Heading 2 30" xfId="16213"/>
    <cellStyle name="Heading 2 30 2" xfId="16214"/>
    <cellStyle name="Heading 2 30 2 2" xfId="16215"/>
    <cellStyle name="Heading 2 30 2_Rate Case Accrual Accounts" xfId="32616"/>
    <cellStyle name="Heading 2 30 3" xfId="45129"/>
    <cellStyle name="Heading 2 30_Rate Case Accrual Accounts" xfId="32617"/>
    <cellStyle name="Heading 2 31" xfId="16216"/>
    <cellStyle name="Heading 2 31 2" xfId="16217"/>
    <cellStyle name="Heading 2 31 2 2" xfId="16218"/>
    <cellStyle name="Heading 2 31 2_Rate Case Accrual Accounts" xfId="32618"/>
    <cellStyle name="Heading 2 31 3" xfId="45130"/>
    <cellStyle name="Heading 2 31_Rate Case Accrual Accounts" xfId="32619"/>
    <cellStyle name="Heading 2 32" xfId="16219"/>
    <cellStyle name="Heading 2 32 2" xfId="16220"/>
    <cellStyle name="Heading 2 32 2 2" xfId="16221"/>
    <cellStyle name="Heading 2 32 2_Rate Case Accrual Accounts" xfId="32620"/>
    <cellStyle name="Heading 2 32 3" xfId="45131"/>
    <cellStyle name="Heading 2 32_Rate Case Accrual Accounts" xfId="32621"/>
    <cellStyle name="Heading 2 33" xfId="16222"/>
    <cellStyle name="Heading 2 33 2" xfId="16223"/>
    <cellStyle name="Heading 2 33 2 2" xfId="16224"/>
    <cellStyle name="Heading 2 33 2_Rate Case Accrual Accounts" xfId="32622"/>
    <cellStyle name="Heading 2 33 3" xfId="45132"/>
    <cellStyle name="Heading 2 33_Rate Case Accrual Accounts" xfId="32623"/>
    <cellStyle name="Heading 2 34" xfId="16225"/>
    <cellStyle name="Heading 2 34 2" xfId="16226"/>
    <cellStyle name="Heading 2 34 2 2" xfId="16227"/>
    <cellStyle name="Heading 2 34 2_Rate Case Accrual Accounts" xfId="32624"/>
    <cellStyle name="Heading 2 34 3" xfId="45133"/>
    <cellStyle name="Heading 2 34_Rate Case Accrual Accounts" xfId="32625"/>
    <cellStyle name="Heading 2 35" xfId="16228"/>
    <cellStyle name="Heading 2 35 2" xfId="16229"/>
    <cellStyle name="Heading 2 35 2 2" xfId="16230"/>
    <cellStyle name="Heading 2 35 2_Rate Case Accrual Accounts" xfId="32626"/>
    <cellStyle name="Heading 2 35 3" xfId="45134"/>
    <cellStyle name="Heading 2 35_Rate Case Accrual Accounts" xfId="32627"/>
    <cellStyle name="Heading 2 36" xfId="16231"/>
    <cellStyle name="Heading 2 36 2" xfId="16232"/>
    <cellStyle name="Heading 2 36 2 2" xfId="16233"/>
    <cellStyle name="Heading 2 36 2_Rate Case Accrual Accounts" xfId="32628"/>
    <cellStyle name="Heading 2 36 3" xfId="45135"/>
    <cellStyle name="Heading 2 36_Rate Case Accrual Accounts" xfId="32629"/>
    <cellStyle name="Heading 2 37" xfId="16234"/>
    <cellStyle name="Heading 2 37 2" xfId="16235"/>
    <cellStyle name="Heading 2 37 2 2" xfId="16236"/>
    <cellStyle name="Heading 2 37 2_Rate Case Accrual Accounts" xfId="32630"/>
    <cellStyle name="Heading 2 37 3" xfId="45136"/>
    <cellStyle name="Heading 2 37_Rate Case Accrual Accounts" xfId="32631"/>
    <cellStyle name="Heading 2 38" xfId="16237"/>
    <cellStyle name="Heading 2 38 2" xfId="16238"/>
    <cellStyle name="Heading 2 38 2 2" xfId="16239"/>
    <cellStyle name="Heading 2 38 2_Rate Case Accrual Accounts" xfId="32632"/>
    <cellStyle name="Heading 2 38 3" xfId="45137"/>
    <cellStyle name="Heading 2 38_Rate Case Accrual Accounts" xfId="32633"/>
    <cellStyle name="Heading 2 39" xfId="16240"/>
    <cellStyle name="Heading 2 39 2" xfId="16241"/>
    <cellStyle name="Heading 2 39 2 2" xfId="16242"/>
    <cellStyle name="Heading 2 39 2_Rate Case Accrual Accounts" xfId="32634"/>
    <cellStyle name="Heading 2 39 3" xfId="45138"/>
    <cellStyle name="Heading 2 39_Rate Case Accrual Accounts" xfId="32635"/>
    <cellStyle name="Heading 2 4" xfId="16243"/>
    <cellStyle name="Heading 2 4 2" xfId="16244"/>
    <cellStyle name="Heading 2 4 2 2" xfId="16245"/>
    <cellStyle name="Heading 2 4 2 2 2" xfId="16246"/>
    <cellStyle name="Heading 2 4 2 2 2 2" xfId="16247"/>
    <cellStyle name="Heading 2 4 2 2 2_Rate Case Accrual Accounts" xfId="32636"/>
    <cellStyle name="Heading 2 4 2 2 3" xfId="45139"/>
    <cellStyle name="Heading 2 4 2 2_Rate Case Accrual Accounts" xfId="32637"/>
    <cellStyle name="Heading 2 4 2 3" xfId="16248"/>
    <cellStyle name="Heading 2 4 2 3 2" xfId="16249"/>
    <cellStyle name="Heading 2 4 2 3 2 2" xfId="16250"/>
    <cellStyle name="Heading 2 4 2 3 2_Rate Case Accrual Accounts" xfId="32638"/>
    <cellStyle name="Heading 2 4 2 3 3" xfId="45140"/>
    <cellStyle name="Heading 2 4 2 3_Rate Case Accrual Accounts" xfId="32639"/>
    <cellStyle name="Heading 2 4 2 4" xfId="16251"/>
    <cellStyle name="Heading 2 4 2 4 2" xfId="16252"/>
    <cellStyle name="Heading 2 4 2 4_Rate Case Accrual Accounts" xfId="32640"/>
    <cellStyle name="Heading 2 4 2 5" xfId="45141"/>
    <cellStyle name="Heading 2 4 2_Rate Case Accrual Accounts" xfId="32641"/>
    <cellStyle name="Heading 2 4 3" xfId="16253"/>
    <cellStyle name="Heading 2 4 3 2" xfId="16254"/>
    <cellStyle name="Heading 2 4 3 2 2" xfId="16255"/>
    <cellStyle name="Heading 2 4 3 2_Rate Case Accrual Accounts" xfId="32642"/>
    <cellStyle name="Heading 2 4 3 3" xfId="45142"/>
    <cellStyle name="Heading 2 4 3_Rate Case Accrual Accounts" xfId="32643"/>
    <cellStyle name="Heading 2 4 4" xfId="16256"/>
    <cellStyle name="Heading 2 4 4 2" xfId="16257"/>
    <cellStyle name="Heading 2 4 4_Rate Case Accrual Accounts" xfId="32644"/>
    <cellStyle name="Heading 2 4 5" xfId="45143"/>
    <cellStyle name="Heading 2 4_Rate Case Accrual Accounts" xfId="32645"/>
    <cellStyle name="Heading 2 40" xfId="16258"/>
    <cellStyle name="Heading 2 40 2" xfId="16259"/>
    <cellStyle name="Heading 2 40 2 2" xfId="16260"/>
    <cellStyle name="Heading 2 40 2_Rate Case Accrual Accounts" xfId="32646"/>
    <cellStyle name="Heading 2 40 3" xfId="45144"/>
    <cellStyle name="Heading 2 40_Rate Case Accrual Accounts" xfId="32647"/>
    <cellStyle name="Heading 2 41" xfId="16261"/>
    <cellStyle name="Heading 2 41 2" xfId="16262"/>
    <cellStyle name="Heading 2 41 2 2" xfId="16263"/>
    <cellStyle name="Heading 2 41 2_Rate Case Accrual Accounts" xfId="32648"/>
    <cellStyle name="Heading 2 41 3" xfId="45145"/>
    <cellStyle name="Heading 2 41_Rate Case Accrual Accounts" xfId="32649"/>
    <cellStyle name="Heading 2 42" xfId="16264"/>
    <cellStyle name="Heading 2 42 2" xfId="16265"/>
    <cellStyle name="Heading 2 42 2 2" xfId="16266"/>
    <cellStyle name="Heading 2 42 2_Rate Case Accrual Accounts" xfId="32650"/>
    <cellStyle name="Heading 2 42 3" xfId="45146"/>
    <cellStyle name="Heading 2 42_Rate Case Accrual Accounts" xfId="32651"/>
    <cellStyle name="Heading 2 43" xfId="16267"/>
    <cellStyle name="Heading 2 43 2" xfId="16268"/>
    <cellStyle name="Heading 2 43 2 2" xfId="16269"/>
    <cellStyle name="Heading 2 43 2_Rate Case Accrual Accounts" xfId="32652"/>
    <cellStyle name="Heading 2 43 3" xfId="45147"/>
    <cellStyle name="Heading 2 43_Rate Case Accrual Accounts" xfId="32653"/>
    <cellStyle name="Heading 2 44" xfId="16270"/>
    <cellStyle name="Heading 2 44 2" xfId="16271"/>
    <cellStyle name="Heading 2 44 2 2" xfId="16272"/>
    <cellStyle name="Heading 2 44 2_Rate Case Accrual Accounts" xfId="32654"/>
    <cellStyle name="Heading 2 44 3" xfId="45148"/>
    <cellStyle name="Heading 2 44_Rate Case Accrual Accounts" xfId="32655"/>
    <cellStyle name="Heading 2 45" xfId="16273"/>
    <cellStyle name="Heading 2 45 2" xfId="16274"/>
    <cellStyle name="Heading 2 45 2 2" xfId="16275"/>
    <cellStyle name="Heading 2 45 2_Rate Case Accrual Accounts" xfId="32656"/>
    <cellStyle name="Heading 2 45 3" xfId="45149"/>
    <cellStyle name="Heading 2 45_Rate Case Accrual Accounts" xfId="32657"/>
    <cellStyle name="Heading 2 46" xfId="16276"/>
    <cellStyle name="Heading 2 46 2" xfId="16277"/>
    <cellStyle name="Heading 2 46 2 2" xfId="16278"/>
    <cellStyle name="Heading 2 46 2_Rate Case Accrual Accounts" xfId="32658"/>
    <cellStyle name="Heading 2 46 3" xfId="45150"/>
    <cellStyle name="Heading 2 46_Rate Case Accrual Accounts" xfId="32659"/>
    <cellStyle name="Heading 2 47" xfId="16279"/>
    <cellStyle name="Heading 2 47 2" xfId="16280"/>
    <cellStyle name="Heading 2 47 2 2" xfId="16281"/>
    <cellStyle name="Heading 2 47 2_Rate Case Accrual Accounts" xfId="32660"/>
    <cellStyle name="Heading 2 47 3" xfId="45151"/>
    <cellStyle name="Heading 2 47_Rate Case Accrual Accounts" xfId="32661"/>
    <cellStyle name="Heading 2 48" xfId="16282"/>
    <cellStyle name="Heading 2 48 2" xfId="16283"/>
    <cellStyle name="Heading 2 48 2 2" xfId="16284"/>
    <cellStyle name="Heading 2 48 2_Rate Case Accrual Accounts" xfId="32662"/>
    <cellStyle name="Heading 2 48 3" xfId="45152"/>
    <cellStyle name="Heading 2 48_Rate Case Accrual Accounts" xfId="32663"/>
    <cellStyle name="Heading 2 49" xfId="16285"/>
    <cellStyle name="Heading 2 49 2" xfId="16286"/>
    <cellStyle name="Heading 2 49 2 2" xfId="16287"/>
    <cellStyle name="Heading 2 49 2_Rate Case Accrual Accounts" xfId="32664"/>
    <cellStyle name="Heading 2 49 3" xfId="45153"/>
    <cellStyle name="Heading 2 49_Rate Case Accrual Accounts" xfId="32665"/>
    <cellStyle name="Heading 2 5" xfId="16288"/>
    <cellStyle name="Heading 2 5 2" xfId="16289"/>
    <cellStyle name="Heading 2 5 2 2" xfId="16290"/>
    <cellStyle name="Heading 2 5 2 2 2" xfId="16291"/>
    <cellStyle name="Heading 2 5 2 2 2 2" xfId="16292"/>
    <cellStyle name="Heading 2 5 2 2 2_Rate Case Accrual Accounts" xfId="32666"/>
    <cellStyle name="Heading 2 5 2 2 3" xfId="45154"/>
    <cellStyle name="Heading 2 5 2 2_Rate Case Accrual Accounts" xfId="32667"/>
    <cellStyle name="Heading 2 5 2 3" xfId="16293"/>
    <cellStyle name="Heading 2 5 2 3 2" xfId="16294"/>
    <cellStyle name="Heading 2 5 2 3 2 2" xfId="16295"/>
    <cellStyle name="Heading 2 5 2 3 2_Rate Case Accrual Accounts" xfId="32668"/>
    <cellStyle name="Heading 2 5 2 3 3" xfId="45155"/>
    <cellStyle name="Heading 2 5 2 3_Rate Case Accrual Accounts" xfId="32669"/>
    <cellStyle name="Heading 2 5 2 4" xfId="16296"/>
    <cellStyle name="Heading 2 5 2 4 2" xfId="16297"/>
    <cellStyle name="Heading 2 5 2 4_Rate Case Accrual Accounts" xfId="32670"/>
    <cellStyle name="Heading 2 5 2 5" xfId="45156"/>
    <cellStyle name="Heading 2 5 2_Rate Case Accrual Accounts" xfId="32671"/>
    <cellStyle name="Heading 2 5 3" xfId="16298"/>
    <cellStyle name="Heading 2 5 3 2" xfId="16299"/>
    <cellStyle name="Heading 2 5 3 2 2" xfId="16300"/>
    <cellStyle name="Heading 2 5 3 2_Rate Case Accrual Accounts" xfId="32672"/>
    <cellStyle name="Heading 2 5 3 3" xfId="45157"/>
    <cellStyle name="Heading 2 5 3_Rate Case Accrual Accounts" xfId="32673"/>
    <cellStyle name="Heading 2 5 4" xfId="16301"/>
    <cellStyle name="Heading 2 5 4 2" xfId="16302"/>
    <cellStyle name="Heading 2 5 4_Rate Case Accrual Accounts" xfId="32674"/>
    <cellStyle name="Heading 2 5 5" xfId="45158"/>
    <cellStyle name="Heading 2 5_Rate Case Accrual Accounts" xfId="32675"/>
    <cellStyle name="Heading 2 50" xfId="16303"/>
    <cellStyle name="Heading 2 50 2" xfId="16304"/>
    <cellStyle name="Heading 2 50 2 2" xfId="16305"/>
    <cellStyle name="Heading 2 50 2_Rate Case Accrual Accounts" xfId="32676"/>
    <cellStyle name="Heading 2 50 3" xfId="45159"/>
    <cellStyle name="Heading 2 50_Rate Case Accrual Accounts" xfId="32677"/>
    <cellStyle name="Heading 2 51" xfId="16306"/>
    <cellStyle name="Heading 2 51 2" xfId="16307"/>
    <cellStyle name="Heading 2 51 2 2" xfId="16308"/>
    <cellStyle name="Heading 2 51 2_Rate Case Accrual Accounts" xfId="32678"/>
    <cellStyle name="Heading 2 51 3" xfId="45160"/>
    <cellStyle name="Heading 2 51_Rate Case Accrual Accounts" xfId="32679"/>
    <cellStyle name="Heading 2 52" xfId="16309"/>
    <cellStyle name="Heading 2 52 2" xfId="16310"/>
    <cellStyle name="Heading 2 52 2 2" xfId="16311"/>
    <cellStyle name="Heading 2 52 2_Rate Case Accrual Accounts" xfId="32680"/>
    <cellStyle name="Heading 2 52 3" xfId="45161"/>
    <cellStyle name="Heading 2 52_Rate Case Accrual Accounts" xfId="32681"/>
    <cellStyle name="Heading 2 53" xfId="16312"/>
    <cellStyle name="Heading 2 53 2" xfId="16313"/>
    <cellStyle name="Heading 2 53 2 2" xfId="16314"/>
    <cellStyle name="Heading 2 53 2_Rate Case Accrual Accounts" xfId="32682"/>
    <cellStyle name="Heading 2 53 3" xfId="45162"/>
    <cellStyle name="Heading 2 53_Rate Case Accrual Accounts" xfId="32683"/>
    <cellStyle name="Heading 2 54" xfId="16315"/>
    <cellStyle name="Heading 2 54 2" xfId="16316"/>
    <cellStyle name="Heading 2 54 2 2" xfId="16317"/>
    <cellStyle name="Heading 2 54 2_Rate Case Accrual Accounts" xfId="32684"/>
    <cellStyle name="Heading 2 54 3" xfId="45163"/>
    <cellStyle name="Heading 2 54_Rate Case Accrual Accounts" xfId="32685"/>
    <cellStyle name="Heading 2 55" xfId="16318"/>
    <cellStyle name="Heading 2 55 2" xfId="16319"/>
    <cellStyle name="Heading 2 55 2 2" xfId="16320"/>
    <cellStyle name="Heading 2 55 2_Rate Case Accrual Accounts" xfId="32686"/>
    <cellStyle name="Heading 2 55 3" xfId="45164"/>
    <cellStyle name="Heading 2 55_Rate Case Accrual Accounts" xfId="32687"/>
    <cellStyle name="Heading 2 56" xfId="16321"/>
    <cellStyle name="Heading 2 56 2" xfId="16322"/>
    <cellStyle name="Heading 2 56 2 2" xfId="16323"/>
    <cellStyle name="Heading 2 56 2_Rate Case Accrual Accounts" xfId="32688"/>
    <cellStyle name="Heading 2 56 3" xfId="45165"/>
    <cellStyle name="Heading 2 56_Rate Case Accrual Accounts" xfId="32689"/>
    <cellStyle name="Heading 2 57" xfId="16324"/>
    <cellStyle name="Heading 2 57 2" xfId="16325"/>
    <cellStyle name="Heading 2 57 2 2" xfId="16326"/>
    <cellStyle name="Heading 2 57 2_Rate Case Accrual Accounts" xfId="32690"/>
    <cellStyle name="Heading 2 57 3" xfId="45166"/>
    <cellStyle name="Heading 2 57_Rate Case Accrual Accounts" xfId="32691"/>
    <cellStyle name="Heading 2 58" xfId="16327"/>
    <cellStyle name="Heading 2 58 2" xfId="16328"/>
    <cellStyle name="Heading 2 58 2 2" xfId="16329"/>
    <cellStyle name="Heading 2 58 2_Rate Case Accrual Accounts" xfId="32692"/>
    <cellStyle name="Heading 2 58 3" xfId="45167"/>
    <cellStyle name="Heading 2 58_Rate Case Accrual Accounts" xfId="32693"/>
    <cellStyle name="Heading 2 59" xfId="16330"/>
    <cellStyle name="Heading 2 59 2" xfId="16331"/>
    <cellStyle name="Heading 2 59 2 2" xfId="16332"/>
    <cellStyle name="Heading 2 59 2_Rate Case Accrual Accounts" xfId="32694"/>
    <cellStyle name="Heading 2 59 3" xfId="45168"/>
    <cellStyle name="Heading 2 59_Rate Case Accrual Accounts" xfId="32695"/>
    <cellStyle name="Heading 2 6" xfId="16333"/>
    <cellStyle name="Heading 2 6 2" xfId="16334"/>
    <cellStyle name="Heading 2 6 2 2" xfId="16335"/>
    <cellStyle name="Heading 2 6 2 2 2" xfId="16336"/>
    <cellStyle name="Heading 2 6 2 2_Rate Case Accrual Accounts" xfId="32696"/>
    <cellStyle name="Heading 2 6 2 3" xfId="45169"/>
    <cellStyle name="Heading 2 6 2_Rate Case Accrual Accounts" xfId="32697"/>
    <cellStyle name="Heading 2 6 3" xfId="16337"/>
    <cellStyle name="Heading 2 6 3 2" xfId="16338"/>
    <cellStyle name="Heading 2 6 3 2 2" xfId="16339"/>
    <cellStyle name="Heading 2 6 3 2_Rate Case Accrual Accounts" xfId="32698"/>
    <cellStyle name="Heading 2 6 3 3" xfId="45170"/>
    <cellStyle name="Heading 2 6 3_Rate Case Accrual Accounts" xfId="32699"/>
    <cellStyle name="Heading 2 6 4" xfId="16340"/>
    <cellStyle name="Heading 2 6 4 2" xfId="16341"/>
    <cellStyle name="Heading 2 6 4_Rate Case Accrual Accounts" xfId="32700"/>
    <cellStyle name="Heading 2 6 5" xfId="45171"/>
    <cellStyle name="Heading 2 6_Rate Case Accrual Accounts" xfId="32701"/>
    <cellStyle name="Heading 2 60" xfId="16342"/>
    <cellStyle name="Heading 2 60 2" xfId="16343"/>
    <cellStyle name="Heading 2 60 2 2" xfId="16344"/>
    <cellStyle name="Heading 2 60 2_Rate Case Accrual Accounts" xfId="32702"/>
    <cellStyle name="Heading 2 60 3" xfId="45172"/>
    <cellStyle name="Heading 2 60_Rate Case Accrual Accounts" xfId="32703"/>
    <cellStyle name="Heading 2 61" xfId="16345"/>
    <cellStyle name="Heading 2 61 2" xfId="16346"/>
    <cellStyle name="Heading 2 61_Rate Case Accrual Accounts" xfId="32704"/>
    <cellStyle name="Heading 2 62" xfId="16347"/>
    <cellStyle name="Heading 2 62 2" xfId="16348"/>
    <cellStyle name="Heading 2 62_Rate Case Accrual Accounts" xfId="32705"/>
    <cellStyle name="Heading 2 63" xfId="16349"/>
    <cellStyle name="Heading 2 63 2" xfId="45173"/>
    <cellStyle name="Heading 2 64" xfId="16350"/>
    <cellStyle name="Heading 2 64 2" xfId="45174"/>
    <cellStyle name="Heading 2 65" xfId="16351"/>
    <cellStyle name="Heading 2 65 2" xfId="45175"/>
    <cellStyle name="Heading 2 66" xfId="16352"/>
    <cellStyle name="Heading 2 66 2" xfId="45176"/>
    <cellStyle name="Heading 2 67" xfId="16353"/>
    <cellStyle name="Heading 2 67 2" xfId="45177"/>
    <cellStyle name="Heading 2 68" xfId="16354"/>
    <cellStyle name="Heading 2 68 2" xfId="45178"/>
    <cellStyle name="Heading 2 69" xfId="16355"/>
    <cellStyle name="Heading 2 69 2" xfId="45179"/>
    <cellStyle name="Heading 2 7" xfId="16356"/>
    <cellStyle name="Heading 2 7 2" xfId="16357"/>
    <cellStyle name="Heading 2 7 2 2" xfId="16358"/>
    <cellStyle name="Heading 2 7 2 2 2" xfId="16359"/>
    <cellStyle name="Heading 2 7 2 2_Rate Case Accrual Accounts" xfId="32706"/>
    <cellStyle name="Heading 2 7 2 3" xfId="45180"/>
    <cellStyle name="Heading 2 7 2_Rate Case Accrual Accounts" xfId="32707"/>
    <cellStyle name="Heading 2 7 3" xfId="16360"/>
    <cellStyle name="Heading 2 7 3 2" xfId="16361"/>
    <cellStyle name="Heading 2 7 3 2 2" xfId="16362"/>
    <cellStyle name="Heading 2 7 3 2_Rate Case Accrual Accounts" xfId="32708"/>
    <cellStyle name="Heading 2 7 3 3" xfId="45181"/>
    <cellStyle name="Heading 2 7 3_Rate Case Accrual Accounts" xfId="32709"/>
    <cellStyle name="Heading 2 7 4" xfId="16363"/>
    <cellStyle name="Heading 2 7 4 2" xfId="16364"/>
    <cellStyle name="Heading 2 7 4_Rate Case Accrual Accounts" xfId="32710"/>
    <cellStyle name="Heading 2 7 5" xfId="45182"/>
    <cellStyle name="Heading 2 7_Rate Case Accrual Accounts" xfId="32711"/>
    <cellStyle name="Heading 2 70" xfId="16365"/>
    <cellStyle name="Heading 2 70 2" xfId="45183"/>
    <cellStyle name="Heading 2 71" xfId="16366"/>
    <cellStyle name="Heading 2 71 2" xfId="45184"/>
    <cellStyle name="Heading 2 72" xfId="16367"/>
    <cellStyle name="Heading 2 72 2" xfId="45185"/>
    <cellStyle name="Heading 2 73" xfId="16368"/>
    <cellStyle name="Heading 2 73 2" xfId="45186"/>
    <cellStyle name="Heading 2 74" xfId="16369"/>
    <cellStyle name="Heading 2 74 2" xfId="45187"/>
    <cellStyle name="Heading 2 75" xfId="16370"/>
    <cellStyle name="Heading 2 75 2" xfId="45188"/>
    <cellStyle name="Heading 2 76" xfId="16371"/>
    <cellStyle name="Heading 2 76 2" xfId="45189"/>
    <cellStyle name="Heading 2 77" xfId="123"/>
    <cellStyle name="Heading 2 78" xfId="49138"/>
    <cellStyle name="Heading 2 79" xfId="49177"/>
    <cellStyle name="Heading 2 8" xfId="16372"/>
    <cellStyle name="Heading 2 8 2" xfId="16373"/>
    <cellStyle name="Heading 2 8 2 2" xfId="16374"/>
    <cellStyle name="Heading 2 8 2 2 2" xfId="16375"/>
    <cellStyle name="Heading 2 8 2 2_Rate Case Accrual Accounts" xfId="32712"/>
    <cellStyle name="Heading 2 8 2 3" xfId="45190"/>
    <cellStyle name="Heading 2 8 2_Rate Case Accrual Accounts" xfId="32713"/>
    <cellStyle name="Heading 2 8 3" xfId="16376"/>
    <cellStyle name="Heading 2 8 3 2" xfId="16377"/>
    <cellStyle name="Heading 2 8 3 2 2" xfId="16378"/>
    <cellStyle name="Heading 2 8 3 2_Rate Case Accrual Accounts" xfId="32714"/>
    <cellStyle name="Heading 2 8 3 3" xfId="45191"/>
    <cellStyle name="Heading 2 8 3_Rate Case Accrual Accounts" xfId="32715"/>
    <cellStyle name="Heading 2 8 4" xfId="16379"/>
    <cellStyle name="Heading 2 8 4 2" xfId="16380"/>
    <cellStyle name="Heading 2 8 4_Rate Case Accrual Accounts" xfId="32716"/>
    <cellStyle name="Heading 2 8 5" xfId="45192"/>
    <cellStyle name="Heading 2 8_Rate Case Accrual Accounts" xfId="32717"/>
    <cellStyle name="Heading 2 9" xfId="16381"/>
    <cellStyle name="Heading 2 9 2" xfId="16382"/>
    <cellStyle name="Heading 2 9 2 2" xfId="16383"/>
    <cellStyle name="Heading 2 9 2 2 2" xfId="16384"/>
    <cellStyle name="Heading 2 9 2 2_Rate Case Accrual Accounts" xfId="32718"/>
    <cellStyle name="Heading 2 9 2 3" xfId="45193"/>
    <cellStyle name="Heading 2 9 2_Rate Case Accrual Accounts" xfId="32719"/>
    <cellStyle name="Heading 2 9 3" xfId="16385"/>
    <cellStyle name="Heading 2 9 3 2" xfId="16386"/>
    <cellStyle name="Heading 2 9 3 2 2" xfId="16387"/>
    <cellStyle name="Heading 2 9 3 2_Rate Case Accrual Accounts" xfId="32720"/>
    <cellStyle name="Heading 2 9 3 3" xfId="45194"/>
    <cellStyle name="Heading 2 9 3_Rate Case Accrual Accounts" xfId="32721"/>
    <cellStyle name="Heading 2 9 4" xfId="16388"/>
    <cellStyle name="Heading 2 9 4 2" xfId="16389"/>
    <cellStyle name="Heading 2 9 4_Rate Case Accrual Accounts" xfId="32722"/>
    <cellStyle name="Heading 2 9 5" xfId="45195"/>
    <cellStyle name="Heading 2 9_Rate Case Accrual Accounts" xfId="32723"/>
    <cellStyle name="Heading 3" xfId="49506" builtinId="18" customBuiltin="1"/>
    <cellStyle name="Heading 3 10" xfId="16390"/>
    <cellStyle name="Heading 3 10 2" xfId="16391"/>
    <cellStyle name="Heading 3 10 2 2" xfId="16392"/>
    <cellStyle name="Heading 3 10 2 2 2" xfId="16393"/>
    <cellStyle name="Heading 3 10 2 2_Rate Case Accrual Accounts" xfId="32724"/>
    <cellStyle name="Heading 3 10 2 3" xfId="45196"/>
    <cellStyle name="Heading 3 10 2_Rate Case Accrual Accounts" xfId="32725"/>
    <cellStyle name="Heading 3 10 3" xfId="16394"/>
    <cellStyle name="Heading 3 10 3 2" xfId="16395"/>
    <cellStyle name="Heading 3 10 3 2 2" xfId="16396"/>
    <cellStyle name="Heading 3 10 3 2_Rate Case Accrual Accounts" xfId="32726"/>
    <cellStyle name="Heading 3 10 3 3" xfId="45197"/>
    <cellStyle name="Heading 3 10 3_Rate Case Accrual Accounts" xfId="32727"/>
    <cellStyle name="Heading 3 10 4" xfId="16397"/>
    <cellStyle name="Heading 3 10 4 2" xfId="16398"/>
    <cellStyle name="Heading 3 10 4_Rate Case Accrual Accounts" xfId="32728"/>
    <cellStyle name="Heading 3 10 5" xfId="45198"/>
    <cellStyle name="Heading 3 10_Rate Case Accrual Accounts" xfId="32729"/>
    <cellStyle name="Heading 3 11" xfId="16399"/>
    <cellStyle name="Heading 3 11 2" xfId="16400"/>
    <cellStyle name="Heading 3 11 2 2" xfId="16401"/>
    <cellStyle name="Heading 3 11 2 2 2" xfId="16402"/>
    <cellStyle name="Heading 3 11 2 2_Rate Case Accrual Accounts" xfId="32730"/>
    <cellStyle name="Heading 3 11 2 3" xfId="45199"/>
    <cellStyle name="Heading 3 11 2_Rate Case Accrual Accounts" xfId="32731"/>
    <cellStyle name="Heading 3 11 3" xfId="16403"/>
    <cellStyle name="Heading 3 11 3 2" xfId="16404"/>
    <cellStyle name="Heading 3 11 3 2 2" xfId="16405"/>
    <cellStyle name="Heading 3 11 3 2_Rate Case Accrual Accounts" xfId="32732"/>
    <cellStyle name="Heading 3 11 3 3" xfId="45200"/>
    <cellStyle name="Heading 3 11 3_Rate Case Accrual Accounts" xfId="32733"/>
    <cellStyle name="Heading 3 11 4" xfId="16406"/>
    <cellStyle name="Heading 3 11 4 2" xfId="16407"/>
    <cellStyle name="Heading 3 11 4_Rate Case Accrual Accounts" xfId="32734"/>
    <cellStyle name="Heading 3 11 5" xfId="45201"/>
    <cellStyle name="Heading 3 11_Rate Case Accrual Accounts" xfId="32735"/>
    <cellStyle name="Heading 3 12" xfId="16408"/>
    <cellStyle name="Heading 3 12 2" xfId="16409"/>
    <cellStyle name="Heading 3 12 2 2" xfId="16410"/>
    <cellStyle name="Heading 3 12 2 2 2" xfId="16411"/>
    <cellStyle name="Heading 3 12 2 2_Rate Case Accrual Accounts" xfId="32736"/>
    <cellStyle name="Heading 3 12 2 3" xfId="45202"/>
    <cellStyle name="Heading 3 12 2_Rate Case Accrual Accounts" xfId="32737"/>
    <cellStyle name="Heading 3 12 3" xfId="16412"/>
    <cellStyle name="Heading 3 12 3 2" xfId="16413"/>
    <cellStyle name="Heading 3 12 3 2 2" xfId="16414"/>
    <cellStyle name="Heading 3 12 3 2_Rate Case Accrual Accounts" xfId="32738"/>
    <cellStyle name="Heading 3 12 3 3" xfId="45203"/>
    <cellStyle name="Heading 3 12 3_Rate Case Accrual Accounts" xfId="32739"/>
    <cellStyle name="Heading 3 12 4" xfId="16415"/>
    <cellStyle name="Heading 3 12 4 2" xfId="16416"/>
    <cellStyle name="Heading 3 12 4_Rate Case Accrual Accounts" xfId="32740"/>
    <cellStyle name="Heading 3 12 5" xfId="45204"/>
    <cellStyle name="Heading 3 12_Rate Case Accrual Accounts" xfId="32741"/>
    <cellStyle name="Heading 3 13" xfId="16417"/>
    <cellStyle name="Heading 3 13 2" xfId="16418"/>
    <cellStyle name="Heading 3 13 2 2" xfId="16419"/>
    <cellStyle name="Heading 3 13 2 2 2" xfId="16420"/>
    <cellStyle name="Heading 3 13 2 2_Rate Case Accrual Accounts" xfId="32742"/>
    <cellStyle name="Heading 3 13 2 3" xfId="45205"/>
    <cellStyle name="Heading 3 13 2_Rate Case Accrual Accounts" xfId="32743"/>
    <cellStyle name="Heading 3 13 3" xfId="16421"/>
    <cellStyle name="Heading 3 13 3 2" xfId="16422"/>
    <cellStyle name="Heading 3 13 3 2 2" xfId="16423"/>
    <cellStyle name="Heading 3 13 3 2_Rate Case Accrual Accounts" xfId="32744"/>
    <cellStyle name="Heading 3 13 3 3" xfId="45206"/>
    <cellStyle name="Heading 3 13 3_Rate Case Accrual Accounts" xfId="32745"/>
    <cellStyle name="Heading 3 13 4" xfId="16424"/>
    <cellStyle name="Heading 3 13 4 2" xfId="16425"/>
    <cellStyle name="Heading 3 13 4_Rate Case Accrual Accounts" xfId="32746"/>
    <cellStyle name="Heading 3 13 5" xfId="45207"/>
    <cellStyle name="Heading 3 13_Rate Case Accrual Accounts" xfId="32747"/>
    <cellStyle name="Heading 3 14" xfId="16426"/>
    <cellStyle name="Heading 3 14 2" xfId="16427"/>
    <cellStyle name="Heading 3 14 2 2" xfId="16428"/>
    <cellStyle name="Heading 3 14 2 2 2" xfId="16429"/>
    <cellStyle name="Heading 3 14 2 2_Rate Case Accrual Accounts" xfId="32748"/>
    <cellStyle name="Heading 3 14 2 3" xfId="45208"/>
    <cellStyle name="Heading 3 14 2_Rate Case Accrual Accounts" xfId="32749"/>
    <cellStyle name="Heading 3 14 3" xfId="16430"/>
    <cellStyle name="Heading 3 14 3 2" xfId="16431"/>
    <cellStyle name="Heading 3 14 3 2 2" xfId="16432"/>
    <cellStyle name="Heading 3 14 3 2_Rate Case Accrual Accounts" xfId="32750"/>
    <cellStyle name="Heading 3 14 3 3" xfId="45209"/>
    <cellStyle name="Heading 3 14 3_Rate Case Accrual Accounts" xfId="32751"/>
    <cellStyle name="Heading 3 14 4" xfId="16433"/>
    <cellStyle name="Heading 3 14 4 2" xfId="16434"/>
    <cellStyle name="Heading 3 14 4_Rate Case Accrual Accounts" xfId="32752"/>
    <cellStyle name="Heading 3 14 5" xfId="45210"/>
    <cellStyle name="Heading 3 14_Rate Case Accrual Accounts" xfId="32753"/>
    <cellStyle name="Heading 3 15" xfId="16435"/>
    <cellStyle name="Heading 3 15 2" xfId="16436"/>
    <cellStyle name="Heading 3 15 2 2" xfId="16437"/>
    <cellStyle name="Heading 3 15 2 2 2" xfId="16438"/>
    <cellStyle name="Heading 3 15 2 2_Rate Case Accrual Accounts" xfId="32754"/>
    <cellStyle name="Heading 3 15 2 3" xfId="45211"/>
    <cellStyle name="Heading 3 15 2_Rate Case Accrual Accounts" xfId="32755"/>
    <cellStyle name="Heading 3 15 3" xfId="16439"/>
    <cellStyle name="Heading 3 15 3 2" xfId="16440"/>
    <cellStyle name="Heading 3 15 3 2 2" xfId="16441"/>
    <cellStyle name="Heading 3 15 3 2_Rate Case Accrual Accounts" xfId="32756"/>
    <cellStyle name="Heading 3 15 3 3" xfId="45212"/>
    <cellStyle name="Heading 3 15 3_Rate Case Accrual Accounts" xfId="32757"/>
    <cellStyle name="Heading 3 15 4" xfId="16442"/>
    <cellStyle name="Heading 3 15 4 2" xfId="16443"/>
    <cellStyle name="Heading 3 15 4_Rate Case Accrual Accounts" xfId="32758"/>
    <cellStyle name="Heading 3 15 5" xfId="45213"/>
    <cellStyle name="Heading 3 15_Rate Case Accrual Accounts" xfId="32759"/>
    <cellStyle name="Heading 3 16" xfId="16444"/>
    <cellStyle name="Heading 3 16 2" xfId="16445"/>
    <cellStyle name="Heading 3 16 2 2" xfId="16446"/>
    <cellStyle name="Heading 3 16 2 2 2" xfId="16447"/>
    <cellStyle name="Heading 3 16 2 2_Rate Case Accrual Accounts" xfId="32760"/>
    <cellStyle name="Heading 3 16 2 3" xfId="45214"/>
    <cellStyle name="Heading 3 16 2_Rate Case Accrual Accounts" xfId="32761"/>
    <cellStyle name="Heading 3 16 3" xfId="16448"/>
    <cellStyle name="Heading 3 16 3 2" xfId="16449"/>
    <cellStyle name="Heading 3 16 3 2 2" xfId="16450"/>
    <cellStyle name="Heading 3 16 3 2_Rate Case Accrual Accounts" xfId="32762"/>
    <cellStyle name="Heading 3 16 3 3" xfId="45215"/>
    <cellStyle name="Heading 3 16 3_Rate Case Accrual Accounts" xfId="32763"/>
    <cellStyle name="Heading 3 16 4" xfId="16451"/>
    <cellStyle name="Heading 3 16 4 2" xfId="16452"/>
    <cellStyle name="Heading 3 16 4_Rate Case Accrual Accounts" xfId="32764"/>
    <cellStyle name="Heading 3 16 5" xfId="45216"/>
    <cellStyle name="Heading 3 16_Rate Case Accrual Accounts" xfId="32765"/>
    <cellStyle name="Heading 3 17" xfId="16453"/>
    <cellStyle name="Heading 3 17 2" xfId="16454"/>
    <cellStyle name="Heading 3 17 2 2" xfId="16455"/>
    <cellStyle name="Heading 3 17 2 2 2" xfId="16456"/>
    <cellStyle name="Heading 3 17 2 2_Rate Case Accrual Accounts" xfId="32766"/>
    <cellStyle name="Heading 3 17 2 3" xfId="45217"/>
    <cellStyle name="Heading 3 17 2_Rate Case Accrual Accounts" xfId="32767"/>
    <cellStyle name="Heading 3 17 3" xfId="16457"/>
    <cellStyle name="Heading 3 17 3 2" xfId="16458"/>
    <cellStyle name="Heading 3 17 3 2 2" xfId="16459"/>
    <cellStyle name="Heading 3 17 3 2_Rate Case Accrual Accounts" xfId="32768"/>
    <cellStyle name="Heading 3 17 3 3" xfId="45218"/>
    <cellStyle name="Heading 3 17 3_Rate Case Accrual Accounts" xfId="32769"/>
    <cellStyle name="Heading 3 17 4" xfId="16460"/>
    <cellStyle name="Heading 3 17 4 2" xfId="16461"/>
    <cellStyle name="Heading 3 17 4_Rate Case Accrual Accounts" xfId="32770"/>
    <cellStyle name="Heading 3 17 5" xfId="45219"/>
    <cellStyle name="Heading 3 17_Rate Case Accrual Accounts" xfId="32771"/>
    <cellStyle name="Heading 3 18" xfId="16462"/>
    <cellStyle name="Heading 3 18 2" xfId="16463"/>
    <cellStyle name="Heading 3 18 2 2" xfId="16464"/>
    <cellStyle name="Heading 3 18 2 2 2" xfId="16465"/>
    <cellStyle name="Heading 3 18 2 2_Rate Case Accrual Accounts" xfId="32772"/>
    <cellStyle name="Heading 3 18 2 3" xfId="45220"/>
    <cellStyle name="Heading 3 18 2_Rate Case Accrual Accounts" xfId="32773"/>
    <cellStyle name="Heading 3 18 3" xfId="16466"/>
    <cellStyle name="Heading 3 18 3 2" xfId="16467"/>
    <cellStyle name="Heading 3 18 3 2 2" xfId="16468"/>
    <cellStyle name="Heading 3 18 3 2_Rate Case Accrual Accounts" xfId="32774"/>
    <cellStyle name="Heading 3 18 3 3" xfId="45221"/>
    <cellStyle name="Heading 3 18 3_Rate Case Accrual Accounts" xfId="32775"/>
    <cellStyle name="Heading 3 18 4" xfId="16469"/>
    <cellStyle name="Heading 3 18 4 2" xfId="16470"/>
    <cellStyle name="Heading 3 18 4_Rate Case Accrual Accounts" xfId="32776"/>
    <cellStyle name="Heading 3 18 5" xfId="45222"/>
    <cellStyle name="Heading 3 18_Rate Case Accrual Accounts" xfId="32777"/>
    <cellStyle name="Heading 3 19" xfId="16471"/>
    <cellStyle name="Heading 3 19 2" xfId="16472"/>
    <cellStyle name="Heading 3 19 2 2" xfId="16473"/>
    <cellStyle name="Heading 3 19 2 2 2" xfId="16474"/>
    <cellStyle name="Heading 3 19 2 2_Rate Case Accrual Accounts" xfId="32778"/>
    <cellStyle name="Heading 3 19 2 3" xfId="45223"/>
    <cellStyle name="Heading 3 19 2_Rate Case Accrual Accounts" xfId="32779"/>
    <cellStyle name="Heading 3 19 3" xfId="16475"/>
    <cellStyle name="Heading 3 19 3 2" xfId="16476"/>
    <cellStyle name="Heading 3 19 3 2 2" xfId="16477"/>
    <cellStyle name="Heading 3 19 3 2_Rate Case Accrual Accounts" xfId="32780"/>
    <cellStyle name="Heading 3 19 3 3" xfId="45224"/>
    <cellStyle name="Heading 3 19 3_Rate Case Accrual Accounts" xfId="32781"/>
    <cellStyle name="Heading 3 19 4" xfId="16478"/>
    <cellStyle name="Heading 3 19 4 2" xfId="16479"/>
    <cellStyle name="Heading 3 19 4_Rate Case Accrual Accounts" xfId="32782"/>
    <cellStyle name="Heading 3 19 5" xfId="45225"/>
    <cellStyle name="Heading 3 19_Rate Case Accrual Accounts" xfId="32783"/>
    <cellStyle name="Heading 3 2" xfId="126"/>
    <cellStyle name="Heading 3 2 2" xfId="624"/>
    <cellStyle name="Heading 3 2 2 10" xfId="49316"/>
    <cellStyle name="Heading 3 2 2 2" xfId="16480"/>
    <cellStyle name="Heading 3 2 2 2 2" xfId="16481"/>
    <cellStyle name="Heading 3 2 2 2 2 2" xfId="16482"/>
    <cellStyle name="Heading 3 2 2 2 2_Rate Case Accrual Accounts" xfId="32784"/>
    <cellStyle name="Heading 3 2 2 2 3" xfId="45226"/>
    <cellStyle name="Heading 3 2 2 2_Rate Case Accrual Accounts" xfId="32785"/>
    <cellStyle name="Heading 3 2 2 3" xfId="16483"/>
    <cellStyle name="Heading 3 2 2 3 2" xfId="16484"/>
    <cellStyle name="Heading 3 2 2 3 2 2" xfId="16485"/>
    <cellStyle name="Heading 3 2 2 3 2_Rate Case Accrual Accounts" xfId="32786"/>
    <cellStyle name="Heading 3 2 2 3 3" xfId="45227"/>
    <cellStyle name="Heading 3 2 2 3_Rate Case Accrual Accounts" xfId="32787"/>
    <cellStyle name="Heading 3 2 2 4" xfId="16486"/>
    <cellStyle name="Heading 3 2 2 4 2" xfId="16487"/>
    <cellStyle name="Heading 3 2 2 4 2 2" xfId="16488"/>
    <cellStyle name="Heading 3 2 2 4 2_Rate Case Accrual Accounts" xfId="32788"/>
    <cellStyle name="Heading 3 2 2 4 3" xfId="45228"/>
    <cellStyle name="Heading 3 2 2 4_Rate Case Accrual Accounts" xfId="32789"/>
    <cellStyle name="Heading 3 2 2 5" xfId="16489"/>
    <cellStyle name="Heading 3 2 2 5 2" xfId="16490"/>
    <cellStyle name="Heading 3 2 2 5_Rate Case Accrual Accounts" xfId="32790"/>
    <cellStyle name="Heading 3 2 2 6" xfId="45229"/>
    <cellStyle name="Heading 3 2 2 7" xfId="49338"/>
    <cellStyle name="Heading 3 2 2 8" xfId="49317"/>
    <cellStyle name="Heading 3 2 2 9" xfId="49331"/>
    <cellStyle name="Heading 3 2 2_Basis Info" xfId="16491"/>
    <cellStyle name="Heading 3 2 3" xfId="467"/>
    <cellStyle name="Heading 3 2 3 2" xfId="16492"/>
    <cellStyle name="Heading 3 2 3 2 2" xfId="16493"/>
    <cellStyle name="Heading 3 2 3 2 2 2" xfId="16494"/>
    <cellStyle name="Heading 3 2 3 2 2_Rate Case Accrual Accounts" xfId="32791"/>
    <cellStyle name="Heading 3 2 3 2 3" xfId="45230"/>
    <cellStyle name="Heading 3 2 3 2_Rate Case Accrual Accounts" xfId="32792"/>
    <cellStyle name="Heading 3 2 3 3" xfId="16495"/>
    <cellStyle name="Heading 3 2 3 3 2" xfId="16496"/>
    <cellStyle name="Heading 3 2 3 3 2 2" xfId="16497"/>
    <cellStyle name="Heading 3 2 3 3 2_Rate Case Accrual Accounts" xfId="32793"/>
    <cellStyle name="Heading 3 2 3 3 3" xfId="45231"/>
    <cellStyle name="Heading 3 2 3 3_Rate Case Accrual Accounts" xfId="32794"/>
    <cellStyle name="Heading 3 2 3 4" xfId="16498"/>
    <cellStyle name="Heading 3 2 3 4 2" xfId="16499"/>
    <cellStyle name="Heading 3 2 3 4 2 2" xfId="16500"/>
    <cellStyle name="Heading 3 2 3 4 2_Rate Case Accrual Accounts" xfId="32795"/>
    <cellStyle name="Heading 3 2 3 4 3" xfId="45232"/>
    <cellStyle name="Heading 3 2 3 4_Rate Case Accrual Accounts" xfId="32796"/>
    <cellStyle name="Heading 3 2 3 5" xfId="16501"/>
    <cellStyle name="Heading 3 2 3 5 2" xfId="16502"/>
    <cellStyle name="Heading 3 2 3 5_Rate Case Accrual Accounts" xfId="32797"/>
    <cellStyle name="Heading 3 2 3 6" xfId="16503"/>
    <cellStyle name="Heading 3 2 3 6 2" xfId="16504"/>
    <cellStyle name="Heading 3 2 3 6_Rate Case Accrual Accounts" xfId="32798"/>
    <cellStyle name="Heading 3 2 3_Basis Info" xfId="16505"/>
    <cellStyle name="Heading 3 2 4" xfId="16506"/>
    <cellStyle name="Heading 3 2 4 2" xfId="16507"/>
    <cellStyle name="Heading 3 2 4 2 2" xfId="16508"/>
    <cellStyle name="Heading 3 2 4 2_Rate Case Accrual Accounts" xfId="32799"/>
    <cellStyle name="Heading 3 2 4 3" xfId="45233"/>
    <cellStyle name="Heading 3 2 4_Rate Case Accrual Accounts" xfId="32800"/>
    <cellStyle name="Heading 3 2 5" xfId="16509"/>
    <cellStyle name="Heading 3 2 5 2" xfId="16510"/>
    <cellStyle name="Heading 3 2 5_Rate Case Accrual Accounts" xfId="32801"/>
    <cellStyle name="Heading 3 2 6" xfId="16511"/>
    <cellStyle name="Heading 3 2 6 2" xfId="45234"/>
    <cellStyle name="Heading 3 2 7" xfId="16512"/>
    <cellStyle name="Heading 3 2 7 2" xfId="45235"/>
    <cellStyle name="Heading 3 2 8" xfId="45236"/>
    <cellStyle name="Heading 3 2_10-1 BS" xfId="16513"/>
    <cellStyle name="Heading 3 20" xfId="16514"/>
    <cellStyle name="Heading 3 20 2" xfId="16515"/>
    <cellStyle name="Heading 3 20 2 2" xfId="16516"/>
    <cellStyle name="Heading 3 20 2 2 2" xfId="16517"/>
    <cellStyle name="Heading 3 20 2 2_Rate Case Accrual Accounts" xfId="32802"/>
    <cellStyle name="Heading 3 20 2 3" xfId="45237"/>
    <cellStyle name="Heading 3 20 2_Rate Case Accrual Accounts" xfId="32803"/>
    <cellStyle name="Heading 3 20 3" xfId="16518"/>
    <cellStyle name="Heading 3 20 3 2" xfId="16519"/>
    <cellStyle name="Heading 3 20 3 2 2" xfId="16520"/>
    <cellStyle name="Heading 3 20 3 2_Rate Case Accrual Accounts" xfId="32804"/>
    <cellStyle name="Heading 3 20 3 3" xfId="45238"/>
    <cellStyle name="Heading 3 20 3_Rate Case Accrual Accounts" xfId="32805"/>
    <cellStyle name="Heading 3 20 4" xfId="16521"/>
    <cellStyle name="Heading 3 20 4 2" xfId="16522"/>
    <cellStyle name="Heading 3 20 4_Rate Case Accrual Accounts" xfId="32806"/>
    <cellStyle name="Heading 3 20 5" xfId="45239"/>
    <cellStyle name="Heading 3 20_Rate Case Accrual Accounts" xfId="32807"/>
    <cellStyle name="Heading 3 21" xfId="16523"/>
    <cellStyle name="Heading 3 21 2" xfId="16524"/>
    <cellStyle name="Heading 3 21 2 2" xfId="16525"/>
    <cellStyle name="Heading 3 21 2 2 2" xfId="16526"/>
    <cellStyle name="Heading 3 21 2 2_Rate Case Accrual Accounts" xfId="32808"/>
    <cellStyle name="Heading 3 21 2 3" xfId="45240"/>
    <cellStyle name="Heading 3 21 2_Rate Case Accrual Accounts" xfId="32809"/>
    <cellStyle name="Heading 3 21 3" xfId="16527"/>
    <cellStyle name="Heading 3 21 3 2" xfId="16528"/>
    <cellStyle name="Heading 3 21 3 2 2" xfId="16529"/>
    <cellStyle name="Heading 3 21 3 2_Rate Case Accrual Accounts" xfId="32810"/>
    <cellStyle name="Heading 3 21 3 3" xfId="45241"/>
    <cellStyle name="Heading 3 21 3_Rate Case Accrual Accounts" xfId="32811"/>
    <cellStyle name="Heading 3 21 4" xfId="16530"/>
    <cellStyle name="Heading 3 21 4 2" xfId="16531"/>
    <cellStyle name="Heading 3 21 4_Rate Case Accrual Accounts" xfId="32812"/>
    <cellStyle name="Heading 3 21 5" xfId="45242"/>
    <cellStyle name="Heading 3 21_Rate Case Accrual Accounts" xfId="32813"/>
    <cellStyle name="Heading 3 22" xfId="16532"/>
    <cellStyle name="Heading 3 22 2" xfId="16533"/>
    <cellStyle name="Heading 3 22 2 2" xfId="16534"/>
    <cellStyle name="Heading 3 22 2 2 2" xfId="16535"/>
    <cellStyle name="Heading 3 22 2 2_Rate Case Accrual Accounts" xfId="32814"/>
    <cellStyle name="Heading 3 22 2 3" xfId="45243"/>
    <cellStyle name="Heading 3 22 2_Rate Case Accrual Accounts" xfId="32815"/>
    <cellStyle name="Heading 3 22 3" xfId="16536"/>
    <cellStyle name="Heading 3 22 3 2" xfId="16537"/>
    <cellStyle name="Heading 3 22 3 2 2" xfId="16538"/>
    <cellStyle name="Heading 3 22 3 2_Rate Case Accrual Accounts" xfId="32816"/>
    <cellStyle name="Heading 3 22 3 3" xfId="45244"/>
    <cellStyle name="Heading 3 22 3_Rate Case Accrual Accounts" xfId="32817"/>
    <cellStyle name="Heading 3 22 4" xfId="16539"/>
    <cellStyle name="Heading 3 22 4 2" xfId="16540"/>
    <cellStyle name="Heading 3 22 4_Rate Case Accrual Accounts" xfId="32818"/>
    <cellStyle name="Heading 3 22 5" xfId="45245"/>
    <cellStyle name="Heading 3 22_Rate Case Accrual Accounts" xfId="32819"/>
    <cellStyle name="Heading 3 23" xfId="16541"/>
    <cellStyle name="Heading 3 23 2" xfId="16542"/>
    <cellStyle name="Heading 3 23 2 2" xfId="16543"/>
    <cellStyle name="Heading 3 23 2 2 2" xfId="16544"/>
    <cellStyle name="Heading 3 23 2 2_Rate Case Accrual Accounts" xfId="32820"/>
    <cellStyle name="Heading 3 23 2 3" xfId="45246"/>
    <cellStyle name="Heading 3 23 2_Rate Case Accrual Accounts" xfId="32821"/>
    <cellStyle name="Heading 3 23 3" xfId="16545"/>
    <cellStyle name="Heading 3 23 3 2" xfId="16546"/>
    <cellStyle name="Heading 3 23 3 2 2" xfId="16547"/>
    <cellStyle name="Heading 3 23 3 2_Rate Case Accrual Accounts" xfId="32822"/>
    <cellStyle name="Heading 3 23 3 3" xfId="45247"/>
    <cellStyle name="Heading 3 23 3_Rate Case Accrual Accounts" xfId="32823"/>
    <cellStyle name="Heading 3 23 4" xfId="16548"/>
    <cellStyle name="Heading 3 23 4 2" xfId="16549"/>
    <cellStyle name="Heading 3 23 4 2 2" xfId="16550"/>
    <cellStyle name="Heading 3 23 4 2_Rate Case Accrual Accounts" xfId="32824"/>
    <cellStyle name="Heading 3 23 4 3" xfId="45248"/>
    <cellStyle name="Heading 3 23 4_Rate Case Accrual Accounts" xfId="32825"/>
    <cellStyle name="Heading 3 23 5" xfId="16551"/>
    <cellStyle name="Heading 3 23 5 2" xfId="16552"/>
    <cellStyle name="Heading 3 23 5_Rate Case Accrual Accounts" xfId="32826"/>
    <cellStyle name="Heading 3 23 6" xfId="45249"/>
    <cellStyle name="Heading 3 23_Rate Case Accrual Accounts" xfId="32827"/>
    <cellStyle name="Heading 3 24" xfId="16553"/>
    <cellStyle name="Heading 3 24 2" xfId="16554"/>
    <cellStyle name="Heading 3 24 2 2" xfId="16555"/>
    <cellStyle name="Heading 3 24 2 2 2" xfId="16556"/>
    <cellStyle name="Heading 3 24 2 2 2 2" xfId="16557"/>
    <cellStyle name="Heading 3 24 2 2 2_Rate Case Accrual Accounts" xfId="32828"/>
    <cellStyle name="Heading 3 24 2 2 3" xfId="45250"/>
    <cellStyle name="Heading 3 24 2 2_Rate Case Accrual Accounts" xfId="32829"/>
    <cellStyle name="Heading 3 24 2 3" xfId="16558"/>
    <cellStyle name="Heading 3 24 2 3 2" xfId="16559"/>
    <cellStyle name="Heading 3 24 2 3_Rate Case Accrual Accounts" xfId="32830"/>
    <cellStyle name="Heading 3 24 2 4" xfId="16560"/>
    <cellStyle name="Heading 3 24 2 4 2" xfId="45251"/>
    <cellStyle name="Heading 3 24 2 5" xfId="45252"/>
    <cellStyle name="Heading 3 24 2_Rate Case Accrual Accounts" xfId="32831"/>
    <cellStyle name="Heading 3 24 3" xfId="16561"/>
    <cellStyle name="Heading 3 24 3 2" xfId="16562"/>
    <cellStyle name="Heading 3 24 3 2 2" xfId="16563"/>
    <cellStyle name="Heading 3 24 3 2_Rate Case Accrual Accounts" xfId="32832"/>
    <cellStyle name="Heading 3 24 3 3" xfId="45253"/>
    <cellStyle name="Heading 3 24 3_Rate Case Accrual Accounts" xfId="32833"/>
    <cellStyle name="Heading 3 24 4" xfId="16564"/>
    <cellStyle name="Heading 3 24 4 2" xfId="16565"/>
    <cellStyle name="Heading 3 24 4_Rate Case Accrual Accounts" xfId="32834"/>
    <cellStyle name="Heading 3 24 5" xfId="16566"/>
    <cellStyle name="Heading 3 24 5 2" xfId="16567"/>
    <cellStyle name="Heading 3 24 5_Rate Case Accrual Accounts" xfId="32835"/>
    <cellStyle name="Heading 3 24 6" xfId="45254"/>
    <cellStyle name="Heading 3 24_Basis Detail" xfId="16568"/>
    <cellStyle name="Heading 3 25" xfId="16569"/>
    <cellStyle name="Heading 3 25 2" xfId="16570"/>
    <cellStyle name="Heading 3 25 2 2" xfId="16571"/>
    <cellStyle name="Heading 3 25 2 2 2" xfId="16572"/>
    <cellStyle name="Heading 3 25 2 2_Rate Case Accrual Accounts" xfId="32836"/>
    <cellStyle name="Heading 3 25 2 3" xfId="45255"/>
    <cellStyle name="Heading 3 25 2_Rate Case Accrual Accounts" xfId="32837"/>
    <cellStyle name="Heading 3 25 3" xfId="16573"/>
    <cellStyle name="Heading 3 25 3 2" xfId="16574"/>
    <cellStyle name="Heading 3 25 3 2 2" xfId="16575"/>
    <cellStyle name="Heading 3 25 3 2_Rate Case Accrual Accounts" xfId="32838"/>
    <cellStyle name="Heading 3 25 3 3" xfId="45256"/>
    <cellStyle name="Heading 3 25 3_Rate Case Accrual Accounts" xfId="32839"/>
    <cellStyle name="Heading 3 25 4" xfId="16576"/>
    <cellStyle name="Heading 3 25 4 2" xfId="16577"/>
    <cellStyle name="Heading 3 25 4_Rate Case Accrual Accounts" xfId="32840"/>
    <cellStyle name="Heading 3 25 5" xfId="45257"/>
    <cellStyle name="Heading 3 25_Rate Case Accrual Accounts" xfId="32841"/>
    <cellStyle name="Heading 3 26" xfId="16578"/>
    <cellStyle name="Heading 3 26 2" xfId="16579"/>
    <cellStyle name="Heading 3 26 2 2" xfId="16580"/>
    <cellStyle name="Heading 3 26 2 2 2" xfId="16581"/>
    <cellStyle name="Heading 3 26 2 2_Rate Case Accrual Accounts" xfId="32842"/>
    <cellStyle name="Heading 3 26 2 3" xfId="45258"/>
    <cellStyle name="Heading 3 26 2_Rate Case Accrual Accounts" xfId="32843"/>
    <cellStyle name="Heading 3 26 3" xfId="16582"/>
    <cellStyle name="Heading 3 26 3 2" xfId="16583"/>
    <cellStyle name="Heading 3 26 3_Rate Case Accrual Accounts" xfId="32844"/>
    <cellStyle name="Heading 3 26 4" xfId="16584"/>
    <cellStyle name="Heading 3 26 4 2" xfId="45259"/>
    <cellStyle name="Heading 3 26 5" xfId="45260"/>
    <cellStyle name="Heading 3 26_Rate Case Accrual Accounts" xfId="32845"/>
    <cellStyle name="Heading 3 27" xfId="16585"/>
    <cellStyle name="Heading 3 27 2" xfId="16586"/>
    <cellStyle name="Heading 3 27 2 2" xfId="16587"/>
    <cellStyle name="Heading 3 27 2 2 2" xfId="16588"/>
    <cellStyle name="Heading 3 27 2 2_Rate Case Accrual Accounts" xfId="32846"/>
    <cellStyle name="Heading 3 27 2 3" xfId="45261"/>
    <cellStyle name="Heading 3 27 2_Rate Case Accrual Accounts" xfId="32847"/>
    <cellStyle name="Heading 3 27 3" xfId="16589"/>
    <cellStyle name="Heading 3 27 3 2" xfId="16590"/>
    <cellStyle name="Heading 3 27 3_Rate Case Accrual Accounts" xfId="32848"/>
    <cellStyle name="Heading 3 27 4" xfId="45262"/>
    <cellStyle name="Heading 3 27_Rate Case Accrual Accounts" xfId="32849"/>
    <cellStyle name="Heading 3 28" xfId="16591"/>
    <cellStyle name="Heading 3 28 2" xfId="16592"/>
    <cellStyle name="Heading 3 28 2 2" xfId="16593"/>
    <cellStyle name="Heading 3 28 2_Rate Case Accrual Accounts" xfId="32850"/>
    <cellStyle name="Heading 3 28 3" xfId="45263"/>
    <cellStyle name="Heading 3 28_Rate Case Accrual Accounts" xfId="32851"/>
    <cellStyle name="Heading 3 29" xfId="16594"/>
    <cellStyle name="Heading 3 29 2" xfId="16595"/>
    <cellStyle name="Heading 3 29 2 2" xfId="16596"/>
    <cellStyle name="Heading 3 29 2_Rate Case Accrual Accounts" xfId="32852"/>
    <cellStyle name="Heading 3 29 3" xfId="45264"/>
    <cellStyle name="Heading 3 29_Rate Case Accrual Accounts" xfId="32853"/>
    <cellStyle name="Heading 3 3" xfId="16597"/>
    <cellStyle name="Heading 3 3 2" xfId="16598"/>
    <cellStyle name="Heading 3 3 2 2" xfId="16599"/>
    <cellStyle name="Heading 3 3 2 2 2" xfId="16600"/>
    <cellStyle name="Heading 3 3 2 2 2 2" xfId="16601"/>
    <cellStyle name="Heading 3 3 2 2 2_Rate Case Accrual Accounts" xfId="32854"/>
    <cellStyle name="Heading 3 3 2 2 3" xfId="45265"/>
    <cellStyle name="Heading 3 3 2 2_Rate Case Accrual Accounts" xfId="32855"/>
    <cellStyle name="Heading 3 3 2 3" xfId="16602"/>
    <cellStyle name="Heading 3 3 2 3 2" xfId="16603"/>
    <cellStyle name="Heading 3 3 2 3 2 2" xfId="16604"/>
    <cellStyle name="Heading 3 3 2 3 2_Rate Case Accrual Accounts" xfId="32856"/>
    <cellStyle name="Heading 3 3 2 3 3" xfId="45266"/>
    <cellStyle name="Heading 3 3 2 3_Rate Case Accrual Accounts" xfId="32857"/>
    <cellStyle name="Heading 3 3 2 4" xfId="16605"/>
    <cellStyle name="Heading 3 3 2 4 2" xfId="16606"/>
    <cellStyle name="Heading 3 3 2 4_Rate Case Accrual Accounts" xfId="32858"/>
    <cellStyle name="Heading 3 3 2 5" xfId="45267"/>
    <cellStyle name="Heading 3 3 2_Rate Case Accrual Accounts" xfId="32859"/>
    <cellStyle name="Heading 3 3 3" xfId="16607"/>
    <cellStyle name="Heading 3 3 3 2" xfId="16608"/>
    <cellStyle name="Heading 3 3 3 2 2" xfId="16609"/>
    <cellStyle name="Heading 3 3 3 2_Rate Case Accrual Accounts" xfId="32860"/>
    <cellStyle name="Heading 3 3 3 3" xfId="45268"/>
    <cellStyle name="Heading 3 3 3_Rate Case Accrual Accounts" xfId="32861"/>
    <cellStyle name="Heading 3 3 4" xfId="16610"/>
    <cellStyle name="Heading 3 3 4 2" xfId="16611"/>
    <cellStyle name="Heading 3 3 4_Rate Case Accrual Accounts" xfId="32862"/>
    <cellStyle name="Heading 3 3 5" xfId="16612"/>
    <cellStyle name="Heading 3 3 5 2" xfId="45269"/>
    <cellStyle name="Heading 3 3_Rate Case Accrual Accounts" xfId="32863"/>
    <cellStyle name="Heading 3 30" xfId="16613"/>
    <cellStyle name="Heading 3 30 2" xfId="16614"/>
    <cellStyle name="Heading 3 30 2 2" xfId="16615"/>
    <cellStyle name="Heading 3 30 2_Rate Case Accrual Accounts" xfId="32864"/>
    <cellStyle name="Heading 3 30 3" xfId="45270"/>
    <cellStyle name="Heading 3 30_Rate Case Accrual Accounts" xfId="32865"/>
    <cellStyle name="Heading 3 31" xfId="16616"/>
    <cellStyle name="Heading 3 31 2" xfId="16617"/>
    <cellStyle name="Heading 3 31 2 2" xfId="16618"/>
    <cellStyle name="Heading 3 31 2_Rate Case Accrual Accounts" xfId="32866"/>
    <cellStyle name="Heading 3 31 3" xfId="45271"/>
    <cellStyle name="Heading 3 31_Rate Case Accrual Accounts" xfId="32867"/>
    <cellStyle name="Heading 3 32" xfId="16619"/>
    <cellStyle name="Heading 3 32 2" xfId="16620"/>
    <cellStyle name="Heading 3 32 2 2" xfId="16621"/>
    <cellStyle name="Heading 3 32 2_Rate Case Accrual Accounts" xfId="32868"/>
    <cellStyle name="Heading 3 32 3" xfId="45272"/>
    <cellStyle name="Heading 3 32_Rate Case Accrual Accounts" xfId="32869"/>
    <cellStyle name="Heading 3 33" xfId="16622"/>
    <cellStyle name="Heading 3 33 2" xfId="16623"/>
    <cellStyle name="Heading 3 33 2 2" xfId="16624"/>
    <cellStyle name="Heading 3 33 2_Rate Case Accrual Accounts" xfId="32870"/>
    <cellStyle name="Heading 3 33 3" xfId="45273"/>
    <cellStyle name="Heading 3 33_Rate Case Accrual Accounts" xfId="32871"/>
    <cellStyle name="Heading 3 34" xfId="16625"/>
    <cellStyle name="Heading 3 34 2" xfId="16626"/>
    <cellStyle name="Heading 3 34 2 2" xfId="16627"/>
    <cellStyle name="Heading 3 34 2_Rate Case Accrual Accounts" xfId="32872"/>
    <cellStyle name="Heading 3 34 3" xfId="45274"/>
    <cellStyle name="Heading 3 34_Rate Case Accrual Accounts" xfId="32873"/>
    <cellStyle name="Heading 3 35" xfId="16628"/>
    <cellStyle name="Heading 3 35 2" xfId="16629"/>
    <cellStyle name="Heading 3 35 2 2" xfId="16630"/>
    <cellStyle name="Heading 3 35 2_Rate Case Accrual Accounts" xfId="32874"/>
    <cellStyle name="Heading 3 35 3" xfId="45275"/>
    <cellStyle name="Heading 3 35_Rate Case Accrual Accounts" xfId="32875"/>
    <cellStyle name="Heading 3 36" xfId="16631"/>
    <cellStyle name="Heading 3 36 2" xfId="16632"/>
    <cellStyle name="Heading 3 36 2 2" xfId="16633"/>
    <cellStyle name="Heading 3 36 2_Rate Case Accrual Accounts" xfId="32876"/>
    <cellStyle name="Heading 3 36 3" xfId="45276"/>
    <cellStyle name="Heading 3 36_Rate Case Accrual Accounts" xfId="32877"/>
    <cellStyle name="Heading 3 37" xfId="16634"/>
    <cellStyle name="Heading 3 37 2" xfId="16635"/>
    <cellStyle name="Heading 3 37 2 2" xfId="16636"/>
    <cellStyle name="Heading 3 37 2_Rate Case Accrual Accounts" xfId="32878"/>
    <cellStyle name="Heading 3 37 3" xfId="45277"/>
    <cellStyle name="Heading 3 37_Rate Case Accrual Accounts" xfId="32879"/>
    <cellStyle name="Heading 3 38" xfId="16637"/>
    <cellStyle name="Heading 3 38 2" xfId="16638"/>
    <cellStyle name="Heading 3 38 2 2" xfId="16639"/>
    <cellStyle name="Heading 3 38 2_Rate Case Accrual Accounts" xfId="32880"/>
    <cellStyle name="Heading 3 38 3" xfId="45278"/>
    <cellStyle name="Heading 3 38_Rate Case Accrual Accounts" xfId="32881"/>
    <cellStyle name="Heading 3 39" xfId="16640"/>
    <cellStyle name="Heading 3 39 2" xfId="16641"/>
    <cellStyle name="Heading 3 39 2 2" xfId="16642"/>
    <cellStyle name="Heading 3 39 2_Rate Case Accrual Accounts" xfId="32882"/>
    <cellStyle name="Heading 3 39 3" xfId="45279"/>
    <cellStyle name="Heading 3 39_Rate Case Accrual Accounts" xfId="32883"/>
    <cellStyle name="Heading 3 4" xfId="16643"/>
    <cellStyle name="Heading 3 4 2" xfId="16644"/>
    <cellStyle name="Heading 3 4 2 2" xfId="16645"/>
    <cellStyle name="Heading 3 4 2 2 2" xfId="16646"/>
    <cellStyle name="Heading 3 4 2 2 2 2" xfId="16647"/>
    <cellStyle name="Heading 3 4 2 2 2_Rate Case Accrual Accounts" xfId="32884"/>
    <cellStyle name="Heading 3 4 2 2 3" xfId="45280"/>
    <cellStyle name="Heading 3 4 2 2_Rate Case Accrual Accounts" xfId="32885"/>
    <cellStyle name="Heading 3 4 2 3" xfId="16648"/>
    <cellStyle name="Heading 3 4 2 3 2" xfId="16649"/>
    <cellStyle name="Heading 3 4 2 3 2 2" xfId="16650"/>
    <cellStyle name="Heading 3 4 2 3 2_Rate Case Accrual Accounts" xfId="32886"/>
    <cellStyle name="Heading 3 4 2 3 3" xfId="45281"/>
    <cellStyle name="Heading 3 4 2 3_Rate Case Accrual Accounts" xfId="32887"/>
    <cellStyle name="Heading 3 4 2 4" xfId="16651"/>
    <cellStyle name="Heading 3 4 2 4 2" xfId="16652"/>
    <cellStyle name="Heading 3 4 2 4_Rate Case Accrual Accounts" xfId="32888"/>
    <cellStyle name="Heading 3 4 2 5" xfId="45282"/>
    <cellStyle name="Heading 3 4 2_Rate Case Accrual Accounts" xfId="32889"/>
    <cellStyle name="Heading 3 4 3" xfId="16653"/>
    <cellStyle name="Heading 3 4 3 2" xfId="16654"/>
    <cellStyle name="Heading 3 4 3 2 2" xfId="16655"/>
    <cellStyle name="Heading 3 4 3 2_Rate Case Accrual Accounts" xfId="32890"/>
    <cellStyle name="Heading 3 4 3 3" xfId="45283"/>
    <cellStyle name="Heading 3 4 3_Rate Case Accrual Accounts" xfId="32891"/>
    <cellStyle name="Heading 3 4 4" xfId="16656"/>
    <cellStyle name="Heading 3 4 4 2" xfId="16657"/>
    <cellStyle name="Heading 3 4 4_Rate Case Accrual Accounts" xfId="32892"/>
    <cellStyle name="Heading 3 4 5" xfId="45284"/>
    <cellStyle name="Heading 3 4_Rate Case Accrual Accounts" xfId="32893"/>
    <cellStyle name="Heading 3 40" xfId="16658"/>
    <cellStyle name="Heading 3 40 2" xfId="16659"/>
    <cellStyle name="Heading 3 40 2 2" xfId="16660"/>
    <cellStyle name="Heading 3 40 2_Rate Case Accrual Accounts" xfId="32894"/>
    <cellStyle name="Heading 3 40 3" xfId="45285"/>
    <cellStyle name="Heading 3 40_Rate Case Accrual Accounts" xfId="32895"/>
    <cellStyle name="Heading 3 41" xfId="16661"/>
    <cellStyle name="Heading 3 41 2" xfId="16662"/>
    <cellStyle name="Heading 3 41 2 2" xfId="16663"/>
    <cellStyle name="Heading 3 41 2_Rate Case Accrual Accounts" xfId="32896"/>
    <cellStyle name="Heading 3 41 3" xfId="45286"/>
    <cellStyle name="Heading 3 41_Rate Case Accrual Accounts" xfId="32897"/>
    <cellStyle name="Heading 3 42" xfId="16664"/>
    <cellStyle name="Heading 3 42 2" xfId="16665"/>
    <cellStyle name="Heading 3 42 2 2" xfId="16666"/>
    <cellStyle name="Heading 3 42 2_Rate Case Accrual Accounts" xfId="32898"/>
    <cellStyle name="Heading 3 42 3" xfId="45287"/>
    <cellStyle name="Heading 3 42_Rate Case Accrual Accounts" xfId="32899"/>
    <cellStyle name="Heading 3 43" xfId="16667"/>
    <cellStyle name="Heading 3 43 2" xfId="16668"/>
    <cellStyle name="Heading 3 43 2 2" xfId="16669"/>
    <cellStyle name="Heading 3 43 2_Rate Case Accrual Accounts" xfId="32900"/>
    <cellStyle name="Heading 3 43 3" xfId="45288"/>
    <cellStyle name="Heading 3 43_Rate Case Accrual Accounts" xfId="32901"/>
    <cellStyle name="Heading 3 44" xfId="16670"/>
    <cellStyle name="Heading 3 44 2" xfId="16671"/>
    <cellStyle name="Heading 3 44 2 2" xfId="16672"/>
    <cellStyle name="Heading 3 44 2_Rate Case Accrual Accounts" xfId="32902"/>
    <cellStyle name="Heading 3 44 3" xfId="45289"/>
    <cellStyle name="Heading 3 44_Rate Case Accrual Accounts" xfId="32903"/>
    <cellStyle name="Heading 3 45" xfId="16673"/>
    <cellStyle name="Heading 3 45 2" xfId="16674"/>
    <cellStyle name="Heading 3 45 2 2" xfId="16675"/>
    <cellStyle name="Heading 3 45 2_Rate Case Accrual Accounts" xfId="32904"/>
    <cellStyle name="Heading 3 45 3" xfId="45290"/>
    <cellStyle name="Heading 3 45_Rate Case Accrual Accounts" xfId="32905"/>
    <cellStyle name="Heading 3 46" xfId="16676"/>
    <cellStyle name="Heading 3 46 2" xfId="16677"/>
    <cellStyle name="Heading 3 46 2 2" xfId="16678"/>
    <cellStyle name="Heading 3 46 2_Rate Case Accrual Accounts" xfId="32906"/>
    <cellStyle name="Heading 3 46 3" xfId="45291"/>
    <cellStyle name="Heading 3 46_Rate Case Accrual Accounts" xfId="32907"/>
    <cellStyle name="Heading 3 47" xfId="16679"/>
    <cellStyle name="Heading 3 47 2" xfId="16680"/>
    <cellStyle name="Heading 3 47 2 2" xfId="16681"/>
    <cellStyle name="Heading 3 47 2_Rate Case Accrual Accounts" xfId="32908"/>
    <cellStyle name="Heading 3 47 3" xfId="45292"/>
    <cellStyle name="Heading 3 47_Rate Case Accrual Accounts" xfId="32909"/>
    <cellStyle name="Heading 3 48" xfId="16682"/>
    <cellStyle name="Heading 3 48 2" xfId="16683"/>
    <cellStyle name="Heading 3 48 2 2" xfId="16684"/>
    <cellStyle name="Heading 3 48 2_Rate Case Accrual Accounts" xfId="32910"/>
    <cellStyle name="Heading 3 48 3" xfId="45293"/>
    <cellStyle name="Heading 3 48_Rate Case Accrual Accounts" xfId="32911"/>
    <cellStyle name="Heading 3 49" xfId="16685"/>
    <cellStyle name="Heading 3 49 2" xfId="16686"/>
    <cellStyle name="Heading 3 49 2 2" xfId="16687"/>
    <cellStyle name="Heading 3 49 2_Rate Case Accrual Accounts" xfId="32912"/>
    <cellStyle name="Heading 3 49 3" xfId="45294"/>
    <cellStyle name="Heading 3 49_Rate Case Accrual Accounts" xfId="32913"/>
    <cellStyle name="Heading 3 5" xfId="16688"/>
    <cellStyle name="Heading 3 5 2" xfId="16689"/>
    <cellStyle name="Heading 3 5 2 2" xfId="16690"/>
    <cellStyle name="Heading 3 5 2 2 2" xfId="16691"/>
    <cellStyle name="Heading 3 5 2 2 2 2" xfId="16692"/>
    <cellStyle name="Heading 3 5 2 2 2_Rate Case Accrual Accounts" xfId="32914"/>
    <cellStyle name="Heading 3 5 2 2 3" xfId="45295"/>
    <cellStyle name="Heading 3 5 2 2_Rate Case Accrual Accounts" xfId="32915"/>
    <cellStyle name="Heading 3 5 2 3" xfId="16693"/>
    <cellStyle name="Heading 3 5 2 3 2" xfId="16694"/>
    <cellStyle name="Heading 3 5 2 3 2 2" xfId="16695"/>
    <cellStyle name="Heading 3 5 2 3 2_Rate Case Accrual Accounts" xfId="32916"/>
    <cellStyle name="Heading 3 5 2 3 3" xfId="45296"/>
    <cellStyle name="Heading 3 5 2 3_Rate Case Accrual Accounts" xfId="32917"/>
    <cellStyle name="Heading 3 5 2 4" xfId="16696"/>
    <cellStyle name="Heading 3 5 2 4 2" xfId="16697"/>
    <cellStyle name="Heading 3 5 2 4_Rate Case Accrual Accounts" xfId="32918"/>
    <cellStyle name="Heading 3 5 2 5" xfId="45297"/>
    <cellStyle name="Heading 3 5 2_Rate Case Accrual Accounts" xfId="32919"/>
    <cellStyle name="Heading 3 5 3" xfId="16698"/>
    <cellStyle name="Heading 3 5 3 2" xfId="16699"/>
    <cellStyle name="Heading 3 5 3 2 2" xfId="16700"/>
    <cellStyle name="Heading 3 5 3 2_Rate Case Accrual Accounts" xfId="32920"/>
    <cellStyle name="Heading 3 5 3 3" xfId="45298"/>
    <cellStyle name="Heading 3 5 3_Rate Case Accrual Accounts" xfId="32921"/>
    <cellStyle name="Heading 3 5 4" xfId="16701"/>
    <cellStyle name="Heading 3 5 4 2" xfId="16702"/>
    <cellStyle name="Heading 3 5 4_Rate Case Accrual Accounts" xfId="32922"/>
    <cellStyle name="Heading 3 5 5" xfId="45299"/>
    <cellStyle name="Heading 3 5_Rate Case Accrual Accounts" xfId="32923"/>
    <cellStyle name="Heading 3 50" xfId="16703"/>
    <cellStyle name="Heading 3 50 2" xfId="16704"/>
    <cellStyle name="Heading 3 50 2 2" xfId="16705"/>
    <cellStyle name="Heading 3 50 2_Rate Case Accrual Accounts" xfId="32924"/>
    <cellStyle name="Heading 3 50 3" xfId="45300"/>
    <cellStyle name="Heading 3 50_Rate Case Accrual Accounts" xfId="32925"/>
    <cellStyle name="Heading 3 51" xfId="16706"/>
    <cellStyle name="Heading 3 51 2" xfId="16707"/>
    <cellStyle name="Heading 3 51 2 2" xfId="16708"/>
    <cellStyle name="Heading 3 51 2_Rate Case Accrual Accounts" xfId="32926"/>
    <cellStyle name="Heading 3 51 3" xfId="45301"/>
    <cellStyle name="Heading 3 51_Rate Case Accrual Accounts" xfId="32927"/>
    <cellStyle name="Heading 3 52" xfId="16709"/>
    <cellStyle name="Heading 3 52 2" xfId="16710"/>
    <cellStyle name="Heading 3 52 2 2" xfId="16711"/>
    <cellStyle name="Heading 3 52 2_Rate Case Accrual Accounts" xfId="32928"/>
    <cellStyle name="Heading 3 52 3" xfId="45302"/>
    <cellStyle name="Heading 3 52_Rate Case Accrual Accounts" xfId="32929"/>
    <cellStyle name="Heading 3 53" xfId="16712"/>
    <cellStyle name="Heading 3 53 2" xfId="16713"/>
    <cellStyle name="Heading 3 53 2 2" xfId="16714"/>
    <cellStyle name="Heading 3 53 2_Rate Case Accrual Accounts" xfId="32930"/>
    <cellStyle name="Heading 3 53 3" xfId="45303"/>
    <cellStyle name="Heading 3 53_Rate Case Accrual Accounts" xfId="32931"/>
    <cellStyle name="Heading 3 54" xfId="16715"/>
    <cellStyle name="Heading 3 54 2" xfId="16716"/>
    <cellStyle name="Heading 3 54 2 2" xfId="16717"/>
    <cellStyle name="Heading 3 54 2_Rate Case Accrual Accounts" xfId="32932"/>
    <cellStyle name="Heading 3 54 3" xfId="45304"/>
    <cellStyle name="Heading 3 54_Rate Case Accrual Accounts" xfId="32933"/>
    <cellStyle name="Heading 3 55" xfId="16718"/>
    <cellStyle name="Heading 3 55 2" xfId="16719"/>
    <cellStyle name="Heading 3 55 2 2" xfId="16720"/>
    <cellStyle name="Heading 3 55 2_Rate Case Accrual Accounts" xfId="32934"/>
    <cellStyle name="Heading 3 55 3" xfId="45305"/>
    <cellStyle name="Heading 3 55_Rate Case Accrual Accounts" xfId="32935"/>
    <cellStyle name="Heading 3 56" xfId="16721"/>
    <cellStyle name="Heading 3 56 2" xfId="16722"/>
    <cellStyle name="Heading 3 56 2 2" xfId="16723"/>
    <cellStyle name="Heading 3 56 2_Rate Case Accrual Accounts" xfId="32936"/>
    <cellStyle name="Heading 3 56 3" xfId="45306"/>
    <cellStyle name="Heading 3 56_Rate Case Accrual Accounts" xfId="32937"/>
    <cellStyle name="Heading 3 57" xfId="16724"/>
    <cellStyle name="Heading 3 57 2" xfId="16725"/>
    <cellStyle name="Heading 3 57 2 2" xfId="16726"/>
    <cellStyle name="Heading 3 57 2_Rate Case Accrual Accounts" xfId="32938"/>
    <cellStyle name="Heading 3 57 3" xfId="45307"/>
    <cellStyle name="Heading 3 57_Rate Case Accrual Accounts" xfId="32939"/>
    <cellStyle name="Heading 3 58" xfId="16727"/>
    <cellStyle name="Heading 3 58 2" xfId="16728"/>
    <cellStyle name="Heading 3 58 2 2" xfId="16729"/>
    <cellStyle name="Heading 3 58 2_Rate Case Accrual Accounts" xfId="32940"/>
    <cellStyle name="Heading 3 58 3" xfId="45308"/>
    <cellStyle name="Heading 3 58_Rate Case Accrual Accounts" xfId="32941"/>
    <cellStyle name="Heading 3 59" xfId="16730"/>
    <cellStyle name="Heading 3 59 2" xfId="16731"/>
    <cellStyle name="Heading 3 59 2 2" xfId="16732"/>
    <cellStyle name="Heading 3 59 2_Rate Case Accrual Accounts" xfId="32942"/>
    <cellStyle name="Heading 3 59 3" xfId="45309"/>
    <cellStyle name="Heading 3 59_Rate Case Accrual Accounts" xfId="32943"/>
    <cellStyle name="Heading 3 6" xfId="16733"/>
    <cellStyle name="Heading 3 6 2" xfId="16734"/>
    <cellStyle name="Heading 3 6 2 2" xfId="16735"/>
    <cellStyle name="Heading 3 6 2 2 2" xfId="16736"/>
    <cellStyle name="Heading 3 6 2 2_Rate Case Accrual Accounts" xfId="32944"/>
    <cellStyle name="Heading 3 6 2 3" xfId="45310"/>
    <cellStyle name="Heading 3 6 2_Rate Case Accrual Accounts" xfId="32945"/>
    <cellStyle name="Heading 3 6 3" xfId="16737"/>
    <cellStyle name="Heading 3 6 3 2" xfId="16738"/>
    <cellStyle name="Heading 3 6 3 2 2" xfId="16739"/>
    <cellStyle name="Heading 3 6 3 2_Rate Case Accrual Accounts" xfId="32946"/>
    <cellStyle name="Heading 3 6 3 3" xfId="45311"/>
    <cellStyle name="Heading 3 6 3_Rate Case Accrual Accounts" xfId="32947"/>
    <cellStyle name="Heading 3 6 4" xfId="16740"/>
    <cellStyle name="Heading 3 6 4 2" xfId="16741"/>
    <cellStyle name="Heading 3 6 4_Rate Case Accrual Accounts" xfId="32948"/>
    <cellStyle name="Heading 3 6 5" xfId="45312"/>
    <cellStyle name="Heading 3 6_Rate Case Accrual Accounts" xfId="32949"/>
    <cellStyle name="Heading 3 60" xfId="16742"/>
    <cellStyle name="Heading 3 60 2" xfId="16743"/>
    <cellStyle name="Heading 3 60 2 2" xfId="16744"/>
    <cellStyle name="Heading 3 60 2_Rate Case Accrual Accounts" xfId="32950"/>
    <cellStyle name="Heading 3 60 3" xfId="45313"/>
    <cellStyle name="Heading 3 60_Rate Case Accrual Accounts" xfId="32951"/>
    <cellStyle name="Heading 3 61" xfId="16745"/>
    <cellStyle name="Heading 3 61 2" xfId="16746"/>
    <cellStyle name="Heading 3 61_Rate Case Accrual Accounts" xfId="32952"/>
    <cellStyle name="Heading 3 62" xfId="16747"/>
    <cellStyle name="Heading 3 62 2" xfId="16748"/>
    <cellStyle name="Heading 3 62_Rate Case Accrual Accounts" xfId="32953"/>
    <cellStyle name="Heading 3 63" xfId="16749"/>
    <cellStyle name="Heading 3 63 2" xfId="45314"/>
    <cellStyle name="Heading 3 64" xfId="16750"/>
    <cellStyle name="Heading 3 64 2" xfId="45315"/>
    <cellStyle name="Heading 3 65" xfId="16751"/>
    <cellStyle name="Heading 3 65 2" xfId="45316"/>
    <cellStyle name="Heading 3 66" xfId="16752"/>
    <cellStyle name="Heading 3 66 2" xfId="45317"/>
    <cellStyle name="Heading 3 67" xfId="16753"/>
    <cellStyle name="Heading 3 67 2" xfId="45318"/>
    <cellStyle name="Heading 3 68" xfId="16754"/>
    <cellStyle name="Heading 3 68 2" xfId="45319"/>
    <cellStyle name="Heading 3 69" xfId="16755"/>
    <cellStyle name="Heading 3 69 2" xfId="45320"/>
    <cellStyle name="Heading 3 7" xfId="16756"/>
    <cellStyle name="Heading 3 7 2" xfId="16757"/>
    <cellStyle name="Heading 3 7 2 2" xfId="16758"/>
    <cellStyle name="Heading 3 7 2 2 2" xfId="16759"/>
    <cellStyle name="Heading 3 7 2 2_Rate Case Accrual Accounts" xfId="32954"/>
    <cellStyle name="Heading 3 7 2 3" xfId="45321"/>
    <cellStyle name="Heading 3 7 2_Rate Case Accrual Accounts" xfId="32955"/>
    <cellStyle name="Heading 3 7 3" xfId="16760"/>
    <cellStyle name="Heading 3 7 3 2" xfId="16761"/>
    <cellStyle name="Heading 3 7 3 2 2" xfId="16762"/>
    <cellStyle name="Heading 3 7 3 2_Rate Case Accrual Accounts" xfId="32956"/>
    <cellStyle name="Heading 3 7 3 3" xfId="45322"/>
    <cellStyle name="Heading 3 7 3_Rate Case Accrual Accounts" xfId="32957"/>
    <cellStyle name="Heading 3 7 4" xfId="16763"/>
    <cellStyle name="Heading 3 7 4 2" xfId="16764"/>
    <cellStyle name="Heading 3 7 4_Rate Case Accrual Accounts" xfId="32958"/>
    <cellStyle name="Heading 3 7 5" xfId="45323"/>
    <cellStyle name="Heading 3 7_Rate Case Accrual Accounts" xfId="32959"/>
    <cellStyle name="Heading 3 70" xfId="16765"/>
    <cellStyle name="Heading 3 70 2" xfId="45324"/>
    <cellStyle name="Heading 3 71" xfId="16766"/>
    <cellStyle name="Heading 3 71 2" xfId="45325"/>
    <cellStyle name="Heading 3 72" xfId="16767"/>
    <cellStyle name="Heading 3 72 2" xfId="45326"/>
    <cellStyle name="Heading 3 73" xfId="16768"/>
    <cellStyle name="Heading 3 73 2" xfId="45327"/>
    <cellStyle name="Heading 3 74" xfId="16769"/>
    <cellStyle name="Heading 3 74 2" xfId="45328"/>
    <cellStyle name="Heading 3 75" xfId="16770"/>
    <cellStyle name="Heading 3 75 2" xfId="45329"/>
    <cellStyle name="Heading 3 76" xfId="16771"/>
    <cellStyle name="Heading 3 76 2" xfId="45330"/>
    <cellStyle name="Heading 3 77" xfId="125"/>
    <cellStyle name="Heading 3 78" xfId="49139"/>
    <cellStyle name="Heading 3 79" xfId="49178"/>
    <cellStyle name="Heading 3 8" xfId="16772"/>
    <cellStyle name="Heading 3 8 2" xfId="16773"/>
    <cellStyle name="Heading 3 8 2 2" xfId="16774"/>
    <cellStyle name="Heading 3 8 2 2 2" xfId="16775"/>
    <cellStyle name="Heading 3 8 2 2_Rate Case Accrual Accounts" xfId="32960"/>
    <cellStyle name="Heading 3 8 2 3" xfId="45331"/>
    <cellStyle name="Heading 3 8 2_Rate Case Accrual Accounts" xfId="32961"/>
    <cellStyle name="Heading 3 8 3" xfId="16776"/>
    <cellStyle name="Heading 3 8 3 2" xfId="16777"/>
    <cellStyle name="Heading 3 8 3 2 2" xfId="16778"/>
    <cellStyle name="Heading 3 8 3 2_Rate Case Accrual Accounts" xfId="32962"/>
    <cellStyle name="Heading 3 8 3 3" xfId="45332"/>
    <cellStyle name="Heading 3 8 3_Rate Case Accrual Accounts" xfId="32963"/>
    <cellStyle name="Heading 3 8 4" xfId="16779"/>
    <cellStyle name="Heading 3 8 4 2" xfId="16780"/>
    <cellStyle name="Heading 3 8 4_Rate Case Accrual Accounts" xfId="32964"/>
    <cellStyle name="Heading 3 8 5" xfId="45333"/>
    <cellStyle name="Heading 3 8_Rate Case Accrual Accounts" xfId="32965"/>
    <cellStyle name="Heading 3 9" xfId="16781"/>
    <cellStyle name="Heading 3 9 2" xfId="16782"/>
    <cellStyle name="Heading 3 9 2 2" xfId="16783"/>
    <cellStyle name="Heading 3 9 2 2 2" xfId="16784"/>
    <cellStyle name="Heading 3 9 2 2_Rate Case Accrual Accounts" xfId="32966"/>
    <cellStyle name="Heading 3 9 2 3" xfId="45334"/>
    <cellStyle name="Heading 3 9 2_Rate Case Accrual Accounts" xfId="32967"/>
    <cellStyle name="Heading 3 9 3" xfId="16785"/>
    <cellStyle name="Heading 3 9 3 2" xfId="16786"/>
    <cellStyle name="Heading 3 9 3 2 2" xfId="16787"/>
    <cellStyle name="Heading 3 9 3 2_Rate Case Accrual Accounts" xfId="32968"/>
    <cellStyle name="Heading 3 9 3 3" xfId="45335"/>
    <cellStyle name="Heading 3 9 3_Rate Case Accrual Accounts" xfId="32969"/>
    <cellStyle name="Heading 3 9 4" xfId="16788"/>
    <cellStyle name="Heading 3 9 4 2" xfId="16789"/>
    <cellStyle name="Heading 3 9 4_Rate Case Accrual Accounts" xfId="32970"/>
    <cellStyle name="Heading 3 9 5" xfId="45336"/>
    <cellStyle name="Heading 3 9_Rate Case Accrual Accounts" xfId="32971"/>
    <cellStyle name="Heading 4" xfId="49507" builtinId="19" customBuiltin="1"/>
    <cellStyle name="Heading 4 10" xfId="16790"/>
    <cellStyle name="Heading 4 10 2" xfId="16791"/>
    <cellStyle name="Heading 4 10 2 2" xfId="16792"/>
    <cellStyle name="Heading 4 10 2 2 2" xfId="16793"/>
    <cellStyle name="Heading 4 10 2 2_Rate Case Accrual Accounts" xfId="32972"/>
    <cellStyle name="Heading 4 10 2 3" xfId="45337"/>
    <cellStyle name="Heading 4 10 2_Rate Case Accrual Accounts" xfId="32973"/>
    <cellStyle name="Heading 4 10 3" xfId="16794"/>
    <cellStyle name="Heading 4 10 3 2" xfId="16795"/>
    <cellStyle name="Heading 4 10 3 2 2" xfId="16796"/>
    <cellStyle name="Heading 4 10 3 2_Rate Case Accrual Accounts" xfId="32974"/>
    <cellStyle name="Heading 4 10 3 3" xfId="45338"/>
    <cellStyle name="Heading 4 10 3_Rate Case Accrual Accounts" xfId="32975"/>
    <cellStyle name="Heading 4 10 4" xfId="16797"/>
    <cellStyle name="Heading 4 10 4 2" xfId="16798"/>
    <cellStyle name="Heading 4 10 4_Rate Case Accrual Accounts" xfId="32976"/>
    <cellStyle name="Heading 4 10 5" xfId="45339"/>
    <cellStyle name="Heading 4 10_Rate Case Accrual Accounts" xfId="32977"/>
    <cellStyle name="Heading 4 11" xfId="16799"/>
    <cellStyle name="Heading 4 11 2" xfId="16800"/>
    <cellStyle name="Heading 4 11 2 2" xfId="16801"/>
    <cellStyle name="Heading 4 11 2 2 2" xfId="16802"/>
    <cellStyle name="Heading 4 11 2 2_Rate Case Accrual Accounts" xfId="32978"/>
    <cellStyle name="Heading 4 11 2 3" xfId="45340"/>
    <cellStyle name="Heading 4 11 2_Rate Case Accrual Accounts" xfId="32979"/>
    <cellStyle name="Heading 4 11 3" xfId="16803"/>
    <cellStyle name="Heading 4 11 3 2" xfId="16804"/>
    <cellStyle name="Heading 4 11 3 2 2" xfId="16805"/>
    <cellStyle name="Heading 4 11 3 2_Rate Case Accrual Accounts" xfId="32980"/>
    <cellStyle name="Heading 4 11 3 3" xfId="45341"/>
    <cellStyle name="Heading 4 11 3_Rate Case Accrual Accounts" xfId="32981"/>
    <cellStyle name="Heading 4 11 4" xfId="16806"/>
    <cellStyle name="Heading 4 11 4 2" xfId="16807"/>
    <cellStyle name="Heading 4 11 4_Rate Case Accrual Accounts" xfId="32982"/>
    <cellStyle name="Heading 4 11 5" xfId="45342"/>
    <cellStyle name="Heading 4 11_Rate Case Accrual Accounts" xfId="32983"/>
    <cellStyle name="Heading 4 12" xfId="16808"/>
    <cellStyle name="Heading 4 12 2" xfId="16809"/>
    <cellStyle name="Heading 4 12 2 2" xfId="16810"/>
    <cellStyle name="Heading 4 12 2 2 2" xfId="16811"/>
    <cellStyle name="Heading 4 12 2 2_Rate Case Accrual Accounts" xfId="32984"/>
    <cellStyle name="Heading 4 12 2 3" xfId="45343"/>
    <cellStyle name="Heading 4 12 2_Rate Case Accrual Accounts" xfId="32985"/>
    <cellStyle name="Heading 4 12 3" xfId="16812"/>
    <cellStyle name="Heading 4 12 3 2" xfId="16813"/>
    <cellStyle name="Heading 4 12 3 2 2" xfId="16814"/>
    <cellStyle name="Heading 4 12 3 2_Rate Case Accrual Accounts" xfId="32986"/>
    <cellStyle name="Heading 4 12 3 3" xfId="45344"/>
    <cellStyle name="Heading 4 12 3_Rate Case Accrual Accounts" xfId="32987"/>
    <cellStyle name="Heading 4 12 4" xfId="16815"/>
    <cellStyle name="Heading 4 12 4 2" xfId="16816"/>
    <cellStyle name="Heading 4 12 4_Rate Case Accrual Accounts" xfId="32988"/>
    <cellStyle name="Heading 4 12 5" xfId="45345"/>
    <cellStyle name="Heading 4 12_Rate Case Accrual Accounts" xfId="32989"/>
    <cellStyle name="Heading 4 13" xfId="16817"/>
    <cellStyle name="Heading 4 13 2" xfId="16818"/>
    <cellStyle name="Heading 4 13 2 2" xfId="16819"/>
    <cellStyle name="Heading 4 13 2 2 2" xfId="16820"/>
    <cellStyle name="Heading 4 13 2 2_Rate Case Accrual Accounts" xfId="32990"/>
    <cellStyle name="Heading 4 13 2 3" xfId="45346"/>
    <cellStyle name="Heading 4 13 2_Rate Case Accrual Accounts" xfId="32991"/>
    <cellStyle name="Heading 4 13 3" xfId="16821"/>
    <cellStyle name="Heading 4 13 3 2" xfId="16822"/>
    <cellStyle name="Heading 4 13 3 2 2" xfId="16823"/>
    <cellStyle name="Heading 4 13 3 2_Rate Case Accrual Accounts" xfId="32992"/>
    <cellStyle name="Heading 4 13 3 3" xfId="45347"/>
    <cellStyle name="Heading 4 13 3_Rate Case Accrual Accounts" xfId="32993"/>
    <cellStyle name="Heading 4 13 4" xfId="16824"/>
    <cellStyle name="Heading 4 13 4 2" xfId="16825"/>
    <cellStyle name="Heading 4 13 4_Rate Case Accrual Accounts" xfId="32994"/>
    <cellStyle name="Heading 4 13 5" xfId="45348"/>
    <cellStyle name="Heading 4 13_Rate Case Accrual Accounts" xfId="32995"/>
    <cellStyle name="Heading 4 14" xfId="16826"/>
    <cellStyle name="Heading 4 14 2" xfId="16827"/>
    <cellStyle name="Heading 4 14 2 2" xfId="16828"/>
    <cellStyle name="Heading 4 14 2 2 2" xfId="16829"/>
    <cellStyle name="Heading 4 14 2 2_Rate Case Accrual Accounts" xfId="32996"/>
    <cellStyle name="Heading 4 14 2 3" xfId="45349"/>
    <cellStyle name="Heading 4 14 2_Rate Case Accrual Accounts" xfId="32997"/>
    <cellStyle name="Heading 4 14 3" xfId="16830"/>
    <cellStyle name="Heading 4 14 3 2" xfId="16831"/>
    <cellStyle name="Heading 4 14 3 2 2" xfId="16832"/>
    <cellStyle name="Heading 4 14 3 2_Rate Case Accrual Accounts" xfId="32998"/>
    <cellStyle name="Heading 4 14 3 3" xfId="45350"/>
    <cellStyle name="Heading 4 14 3_Rate Case Accrual Accounts" xfId="32999"/>
    <cellStyle name="Heading 4 14 4" xfId="16833"/>
    <cellStyle name="Heading 4 14 4 2" xfId="16834"/>
    <cellStyle name="Heading 4 14 4_Rate Case Accrual Accounts" xfId="33000"/>
    <cellStyle name="Heading 4 14 5" xfId="45351"/>
    <cellStyle name="Heading 4 14_Rate Case Accrual Accounts" xfId="33001"/>
    <cellStyle name="Heading 4 15" xfId="16835"/>
    <cellStyle name="Heading 4 15 2" xfId="16836"/>
    <cellStyle name="Heading 4 15 2 2" xfId="16837"/>
    <cellStyle name="Heading 4 15 2 2 2" xfId="16838"/>
    <cellStyle name="Heading 4 15 2 2_Rate Case Accrual Accounts" xfId="33002"/>
    <cellStyle name="Heading 4 15 2 3" xfId="45352"/>
    <cellStyle name="Heading 4 15 2_Rate Case Accrual Accounts" xfId="33003"/>
    <cellStyle name="Heading 4 15 3" xfId="16839"/>
    <cellStyle name="Heading 4 15 3 2" xfId="16840"/>
    <cellStyle name="Heading 4 15 3 2 2" xfId="16841"/>
    <cellStyle name="Heading 4 15 3 2_Rate Case Accrual Accounts" xfId="33004"/>
    <cellStyle name="Heading 4 15 3 3" xfId="45353"/>
    <cellStyle name="Heading 4 15 3_Rate Case Accrual Accounts" xfId="33005"/>
    <cellStyle name="Heading 4 15 4" xfId="16842"/>
    <cellStyle name="Heading 4 15 4 2" xfId="16843"/>
    <cellStyle name="Heading 4 15 4_Rate Case Accrual Accounts" xfId="33006"/>
    <cellStyle name="Heading 4 15 5" xfId="45354"/>
    <cellStyle name="Heading 4 15_Rate Case Accrual Accounts" xfId="33007"/>
    <cellStyle name="Heading 4 16" xfId="16844"/>
    <cellStyle name="Heading 4 16 2" xfId="16845"/>
    <cellStyle name="Heading 4 16 2 2" xfId="16846"/>
    <cellStyle name="Heading 4 16 2 2 2" xfId="16847"/>
    <cellStyle name="Heading 4 16 2 2_Rate Case Accrual Accounts" xfId="33008"/>
    <cellStyle name="Heading 4 16 2 3" xfId="45355"/>
    <cellStyle name="Heading 4 16 2_Rate Case Accrual Accounts" xfId="33009"/>
    <cellStyle name="Heading 4 16 3" xfId="16848"/>
    <cellStyle name="Heading 4 16 3 2" xfId="16849"/>
    <cellStyle name="Heading 4 16 3 2 2" xfId="16850"/>
    <cellStyle name="Heading 4 16 3 2_Rate Case Accrual Accounts" xfId="33010"/>
    <cellStyle name="Heading 4 16 3 3" xfId="45356"/>
    <cellStyle name="Heading 4 16 3_Rate Case Accrual Accounts" xfId="33011"/>
    <cellStyle name="Heading 4 16 4" xfId="16851"/>
    <cellStyle name="Heading 4 16 4 2" xfId="16852"/>
    <cellStyle name="Heading 4 16 4_Rate Case Accrual Accounts" xfId="33012"/>
    <cellStyle name="Heading 4 16 5" xfId="45357"/>
    <cellStyle name="Heading 4 16_Rate Case Accrual Accounts" xfId="33013"/>
    <cellStyle name="Heading 4 17" xfId="16853"/>
    <cellStyle name="Heading 4 17 2" xfId="16854"/>
    <cellStyle name="Heading 4 17 2 2" xfId="16855"/>
    <cellStyle name="Heading 4 17 2 2 2" xfId="16856"/>
    <cellStyle name="Heading 4 17 2 2_Rate Case Accrual Accounts" xfId="33014"/>
    <cellStyle name="Heading 4 17 2 3" xfId="45358"/>
    <cellStyle name="Heading 4 17 2_Rate Case Accrual Accounts" xfId="33015"/>
    <cellStyle name="Heading 4 17 3" xfId="16857"/>
    <cellStyle name="Heading 4 17 3 2" xfId="16858"/>
    <cellStyle name="Heading 4 17 3 2 2" xfId="16859"/>
    <cellStyle name="Heading 4 17 3 2_Rate Case Accrual Accounts" xfId="33016"/>
    <cellStyle name="Heading 4 17 3 3" xfId="45359"/>
    <cellStyle name="Heading 4 17 3_Rate Case Accrual Accounts" xfId="33017"/>
    <cellStyle name="Heading 4 17 4" xfId="16860"/>
    <cellStyle name="Heading 4 17 4 2" xfId="16861"/>
    <cellStyle name="Heading 4 17 4_Rate Case Accrual Accounts" xfId="33018"/>
    <cellStyle name="Heading 4 17 5" xfId="45360"/>
    <cellStyle name="Heading 4 17_Rate Case Accrual Accounts" xfId="33019"/>
    <cellStyle name="Heading 4 18" xfId="16862"/>
    <cellStyle name="Heading 4 18 2" xfId="16863"/>
    <cellStyle name="Heading 4 18 2 2" xfId="16864"/>
    <cellStyle name="Heading 4 18 2 2 2" xfId="16865"/>
    <cellStyle name="Heading 4 18 2 2_Rate Case Accrual Accounts" xfId="33020"/>
    <cellStyle name="Heading 4 18 2 3" xfId="45361"/>
    <cellStyle name="Heading 4 18 2_Rate Case Accrual Accounts" xfId="33021"/>
    <cellStyle name="Heading 4 18 3" xfId="16866"/>
    <cellStyle name="Heading 4 18 3 2" xfId="16867"/>
    <cellStyle name="Heading 4 18 3 2 2" xfId="16868"/>
    <cellStyle name="Heading 4 18 3 2_Rate Case Accrual Accounts" xfId="33022"/>
    <cellStyle name="Heading 4 18 3 3" xfId="45362"/>
    <cellStyle name="Heading 4 18 3_Rate Case Accrual Accounts" xfId="33023"/>
    <cellStyle name="Heading 4 18 4" xfId="16869"/>
    <cellStyle name="Heading 4 18 4 2" xfId="16870"/>
    <cellStyle name="Heading 4 18 4_Rate Case Accrual Accounts" xfId="33024"/>
    <cellStyle name="Heading 4 18 5" xfId="45363"/>
    <cellStyle name="Heading 4 18_Rate Case Accrual Accounts" xfId="33025"/>
    <cellStyle name="Heading 4 19" xfId="16871"/>
    <cellStyle name="Heading 4 19 2" xfId="16872"/>
    <cellStyle name="Heading 4 19 2 2" xfId="16873"/>
    <cellStyle name="Heading 4 19 2 2 2" xfId="16874"/>
    <cellStyle name="Heading 4 19 2 2_Rate Case Accrual Accounts" xfId="33026"/>
    <cellStyle name="Heading 4 19 2 3" xfId="45364"/>
    <cellStyle name="Heading 4 19 2_Rate Case Accrual Accounts" xfId="33027"/>
    <cellStyle name="Heading 4 19 3" xfId="16875"/>
    <cellStyle name="Heading 4 19 3 2" xfId="16876"/>
    <cellStyle name="Heading 4 19 3 2 2" xfId="16877"/>
    <cellStyle name="Heading 4 19 3 2_Rate Case Accrual Accounts" xfId="33028"/>
    <cellStyle name="Heading 4 19 3 3" xfId="45365"/>
    <cellStyle name="Heading 4 19 3_Rate Case Accrual Accounts" xfId="33029"/>
    <cellStyle name="Heading 4 19 4" xfId="16878"/>
    <cellStyle name="Heading 4 19 4 2" xfId="16879"/>
    <cellStyle name="Heading 4 19 4_Rate Case Accrual Accounts" xfId="33030"/>
    <cellStyle name="Heading 4 19 5" xfId="45366"/>
    <cellStyle name="Heading 4 19_Rate Case Accrual Accounts" xfId="33031"/>
    <cellStyle name="Heading 4 2" xfId="128"/>
    <cellStyle name="Heading 4 2 2" xfId="625"/>
    <cellStyle name="Heading 4 2 2 10" xfId="49313"/>
    <cellStyle name="Heading 4 2 2 2" xfId="16880"/>
    <cellStyle name="Heading 4 2 2 2 2" xfId="16881"/>
    <cellStyle name="Heading 4 2 2 2 2 2" xfId="16882"/>
    <cellStyle name="Heading 4 2 2 2 2_Rate Case Accrual Accounts" xfId="33032"/>
    <cellStyle name="Heading 4 2 2 2 3" xfId="45367"/>
    <cellStyle name="Heading 4 2 2 2_Rate Case Accrual Accounts" xfId="33033"/>
    <cellStyle name="Heading 4 2 2 3" xfId="16883"/>
    <cellStyle name="Heading 4 2 2 3 2" xfId="16884"/>
    <cellStyle name="Heading 4 2 2 3 2 2" xfId="16885"/>
    <cellStyle name="Heading 4 2 2 3 2_Rate Case Accrual Accounts" xfId="33034"/>
    <cellStyle name="Heading 4 2 2 3 3" xfId="45368"/>
    <cellStyle name="Heading 4 2 2 3_Rate Case Accrual Accounts" xfId="33035"/>
    <cellStyle name="Heading 4 2 2 4" xfId="16886"/>
    <cellStyle name="Heading 4 2 2 4 2" xfId="16887"/>
    <cellStyle name="Heading 4 2 2 4 2 2" xfId="16888"/>
    <cellStyle name="Heading 4 2 2 4 2_Rate Case Accrual Accounts" xfId="33036"/>
    <cellStyle name="Heading 4 2 2 4 3" xfId="45369"/>
    <cellStyle name="Heading 4 2 2 4_Rate Case Accrual Accounts" xfId="33037"/>
    <cellStyle name="Heading 4 2 2 5" xfId="16889"/>
    <cellStyle name="Heading 4 2 2 5 2" xfId="16890"/>
    <cellStyle name="Heading 4 2 2 5_Rate Case Accrual Accounts" xfId="33038"/>
    <cellStyle name="Heading 4 2 2 6" xfId="45370"/>
    <cellStyle name="Heading 4 2 2 7" xfId="49339"/>
    <cellStyle name="Heading 4 2 2 8" xfId="49315"/>
    <cellStyle name="Heading 4 2 2 9" xfId="49332"/>
    <cellStyle name="Heading 4 2 2_Basis Info" xfId="16891"/>
    <cellStyle name="Heading 4 2 3" xfId="468"/>
    <cellStyle name="Heading 4 2 3 2" xfId="16892"/>
    <cellStyle name="Heading 4 2 3 2 2" xfId="16893"/>
    <cellStyle name="Heading 4 2 3 2 2 2" xfId="16894"/>
    <cellStyle name="Heading 4 2 3 2 2_Rate Case Accrual Accounts" xfId="33039"/>
    <cellStyle name="Heading 4 2 3 2 3" xfId="45371"/>
    <cellStyle name="Heading 4 2 3 2_Rate Case Accrual Accounts" xfId="33040"/>
    <cellStyle name="Heading 4 2 3 3" xfId="16895"/>
    <cellStyle name="Heading 4 2 3 3 2" xfId="16896"/>
    <cellStyle name="Heading 4 2 3 3 2 2" xfId="16897"/>
    <cellStyle name="Heading 4 2 3 3 2_Rate Case Accrual Accounts" xfId="33041"/>
    <cellStyle name="Heading 4 2 3 3 3" xfId="45372"/>
    <cellStyle name="Heading 4 2 3 3_Rate Case Accrual Accounts" xfId="33042"/>
    <cellStyle name="Heading 4 2 3 4" xfId="16898"/>
    <cellStyle name="Heading 4 2 3 4 2" xfId="16899"/>
    <cellStyle name="Heading 4 2 3 4 2 2" xfId="16900"/>
    <cellStyle name="Heading 4 2 3 4 2_Rate Case Accrual Accounts" xfId="33043"/>
    <cellStyle name="Heading 4 2 3 4 3" xfId="45373"/>
    <cellStyle name="Heading 4 2 3 4_Rate Case Accrual Accounts" xfId="33044"/>
    <cellStyle name="Heading 4 2 3 5" xfId="16901"/>
    <cellStyle name="Heading 4 2 3 5 2" xfId="16902"/>
    <cellStyle name="Heading 4 2 3 5_Rate Case Accrual Accounts" xfId="33045"/>
    <cellStyle name="Heading 4 2 3 6" xfId="16903"/>
    <cellStyle name="Heading 4 2 3 6 2" xfId="16904"/>
    <cellStyle name="Heading 4 2 3 6_Rate Case Accrual Accounts" xfId="33046"/>
    <cellStyle name="Heading 4 2 3_Basis Info" xfId="16905"/>
    <cellStyle name="Heading 4 2 4" xfId="16906"/>
    <cellStyle name="Heading 4 2 4 2" xfId="16907"/>
    <cellStyle name="Heading 4 2 4 2 2" xfId="16908"/>
    <cellStyle name="Heading 4 2 4 2_Rate Case Accrual Accounts" xfId="33047"/>
    <cellStyle name="Heading 4 2 4 3" xfId="45374"/>
    <cellStyle name="Heading 4 2 4_Rate Case Accrual Accounts" xfId="33048"/>
    <cellStyle name="Heading 4 2 5" xfId="16909"/>
    <cellStyle name="Heading 4 2 5 2" xfId="16910"/>
    <cellStyle name="Heading 4 2 5_Rate Case Accrual Accounts" xfId="33049"/>
    <cellStyle name="Heading 4 2 6" xfId="16911"/>
    <cellStyle name="Heading 4 2 6 2" xfId="45375"/>
    <cellStyle name="Heading 4 2 7" xfId="16912"/>
    <cellStyle name="Heading 4 2 7 2" xfId="45376"/>
    <cellStyle name="Heading 4 2 8" xfId="45377"/>
    <cellStyle name="Heading 4 2_10-1 BS" xfId="16913"/>
    <cellStyle name="Heading 4 20" xfId="16914"/>
    <cellStyle name="Heading 4 20 2" xfId="16915"/>
    <cellStyle name="Heading 4 20 2 2" xfId="16916"/>
    <cellStyle name="Heading 4 20 2 2 2" xfId="16917"/>
    <cellStyle name="Heading 4 20 2 2_Rate Case Accrual Accounts" xfId="33050"/>
    <cellStyle name="Heading 4 20 2 3" xfId="45378"/>
    <cellStyle name="Heading 4 20 2_Rate Case Accrual Accounts" xfId="33051"/>
    <cellStyle name="Heading 4 20 3" xfId="16918"/>
    <cellStyle name="Heading 4 20 3 2" xfId="16919"/>
    <cellStyle name="Heading 4 20 3 2 2" xfId="16920"/>
    <cellStyle name="Heading 4 20 3 2_Rate Case Accrual Accounts" xfId="33052"/>
    <cellStyle name="Heading 4 20 3 3" xfId="45379"/>
    <cellStyle name="Heading 4 20 3_Rate Case Accrual Accounts" xfId="33053"/>
    <cellStyle name="Heading 4 20 4" xfId="16921"/>
    <cellStyle name="Heading 4 20 4 2" xfId="16922"/>
    <cellStyle name="Heading 4 20 4_Rate Case Accrual Accounts" xfId="33054"/>
    <cellStyle name="Heading 4 20 5" xfId="45380"/>
    <cellStyle name="Heading 4 20_Rate Case Accrual Accounts" xfId="33055"/>
    <cellStyle name="Heading 4 21" xfId="16923"/>
    <cellStyle name="Heading 4 21 2" xfId="16924"/>
    <cellStyle name="Heading 4 21 2 2" xfId="16925"/>
    <cellStyle name="Heading 4 21 2 2 2" xfId="16926"/>
    <cellStyle name="Heading 4 21 2 2_Rate Case Accrual Accounts" xfId="33056"/>
    <cellStyle name="Heading 4 21 2 3" xfId="45381"/>
    <cellStyle name="Heading 4 21 2_Rate Case Accrual Accounts" xfId="33057"/>
    <cellStyle name="Heading 4 21 3" xfId="16927"/>
    <cellStyle name="Heading 4 21 3 2" xfId="16928"/>
    <cellStyle name="Heading 4 21 3 2 2" xfId="16929"/>
    <cellStyle name="Heading 4 21 3 2_Rate Case Accrual Accounts" xfId="33058"/>
    <cellStyle name="Heading 4 21 3 3" xfId="45382"/>
    <cellStyle name="Heading 4 21 3_Rate Case Accrual Accounts" xfId="33059"/>
    <cellStyle name="Heading 4 21 4" xfId="16930"/>
    <cellStyle name="Heading 4 21 4 2" xfId="16931"/>
    <cellStyle name="Heading 4 21 4_Rate Case Accrual Accounts" xfId="33060"/>
    <cellStyle name="Heading 4 21 5" xfId="45383"/>
    <cellStyle name="Heading 4 21_Rate Case Accrual Accounts" xfId="33061"/>
    <cellStyle name="Heading 4 22" xfId="16932"/>
    <cellStyle name="Heading 4 22 2" xfId="16933"/>
    <cellStyle name="Heading 4 22 2 2" xfId="16934"/>
    <cellStyle name="Heading 4 22 2 2 2" xfId="16935"/>
    <cellStyle name="Heading 4 22 2 2_Rate Case Accrual Accounts" xfId="33062"/>
    <cellStyle name="Heading 4 22 2 3" xfId="45384"/>
    <cellStyle name="Heading 4 22 2_Rate Case Accrual Accounts" xfId="33063"/>
    <cellStyle name="Heading 4 22 3" xfId="16936"/>
    <cellStyle name="Heading 4 22 3 2" xfId="16937"/>
    <cellStyle name="Heading 4 22 3 2 2" xfId="16938"/>
    <cellStyle name="Heading 4 22 3 2_Rate Case Accrual Accounts" xfId="33064"/>
    <cellStyle name="Heading 4 22 3 3" xfId="45385"/>
    <cellStyle name="Heading 4 22 3_Rate Case Accrual Accounts" xfId="33065"/>
    <cellStyle name="Heading 4 22 4" xfId="16939"/>
    <cellStyle name="Heading 4 22 4 2" xfId="16940"/>
    <cellStyle name="Heading 4 22 4_Rate Case Accrual Accounts" xfId="33066"/>
    <cellStyle name="Heading 4 22 5" xfId="45386"/>
    <cellStyle name="Heading 4 22_Rate Case Accrual Accounts" xfId="33067"/>
    <cellStyle name="Heading 4 23" xfId="16941"/>
    <cellStyle name="Heading 4 23 2" xfId="16942"/>
    <cellStyle name="Heading 4 23 2 2" xfId="16943"/>
    <cellStyle name="Heading 4 23 2 2 2" xfId="16944"/>
    <cellStyle name="Heading 4 23 2 2_Rate Case Accrual Accounts" xfId="33068"/>
    <cellStyle name="Heading 4 23 2 3" xfId="45387"/>
    <cellStyle name="Heading 4 23 2_Rate Case Accrual Accounts" xfId="33069"/>
    <cellStyle name="Heading 4 23 3" xfId="16945"/>
    <cellStyle name="Heading 4 23 3 2" xfId="16946"/>
    <cellStyle name="Heading 4 23 3 2 2" xfId="16947"/>
    <cellStyle name="Heading 4 23 3 2_Rate Case Accrual Accounts" xfId="33070"/>
    <cellStyle name="Heading 4 23 3 3" xfId="45388"/>
    <cellStyle name="Heading 4 23 3_Rate Case Accrual Accounts" xfId="33071"/>
    <cellStyle name="Heading 4 23 4" xfId="16948"/>
    <cellStyle name="Heading 4 23 4 2" xfId="16949"/>
    <cellStyle name="Heading 4 23 4 2 2" xfId="16950"/>
    <cellStyle name="Heading 4 23 4 2_Rate Case Accrual Accounts" xfId="33072"/>
    <cellStyle name="Heading 4 23 4 3" xfId="45389"/>
    <cellStyle name="Heading 4 23 4_Rate Case Accrual Accounts" xfId="33073"/>
    <cellStyle name="Heading 4 23 5" xfId="16951"/>
    <cellStyle name="Heading 4 23 5 2" xfId="16952"/>
    <cellStyle name="Heading 4 23 5_Rate Case Accrual Accounts" xfId="33074"/>
    <cellStyle name="Heading 4 23 6" xfId="45390"/>
    <cellStyle name="Heading 4 23_Rate Case Accrual Accounts" xfId="33075"/>
    <cellStyle name="Heading 4 24" xfId="16953"/>
    <cellStyle name="Heading 4 24 2" xfId="16954"/>
    <cellStyle name="Heading 4 24 2 2" xfId="16955"/>
    <cellStyle name="Heading 4 24 2 2 2" xfId="16956"/>
    <cellStyle name="Heading 4 24 2 2 2 2" xfId="16957"/>
    <cellStyle name="Heading 4 24 2 2 2_Rate Case Accrual Accounts" xfId="33076"/>
    <cellStyle name="Heading 4 24 2 2 3" xfId="45391"/>
    <cellStyle name="Heading 4 24 2 2_Rate Case Accrual Accounts" xfId="33077"/>
    <cellStyle name="Heading 4 24 2 3" xfId="16958"/>
    <cellStyle name="Heading 4 24 2 3 2" xfId="16959"/>
    <cellStyle name="Heading 4 24 2 3_Rate Case Accrual Accounts" xfId="33078"/>
    <cellStyle name="Heading 4 24 2 4" xfId="16960"/>
    <cellStyle name="Heading 4 24 2 4 2" xfId="45392"/>
    <cellStyle name="Heading 4 24 2 5" xfId="45393"/>
    <cellStyle name="Heading 4 24 2_Rate Case Accrual Accounts" xfId="33079"/>
    <cellStyle name="Heading 4 24 3" xfId="16961"/>
    <cellStyle name="Heading 4 24 3 2" xfId="16962"/>
    <cellStyle name="Heading 4 24 3 2 2" xfId="16963"/>
    <cellStyle name="Heading 4 24 3 2_Rate Case Accrual Accounts" xfId="33080"/>
    <cellStyle name="Heading 4 24 3 3" xfId="45394"/>
    <cellStyle name="Heading 4 24 3_Rate Case Accrual Accounts" xfId="33081"/>
    <cellStyle name="Heading 4 24 4" xfId="16964"/>
    <cellStyle name="Heading 4 24 4 2" xfId="16965"/>
    <cellStyle name="Heading 4 24 4_Rate Case Accrual Accounts" xfId="33082"/>
    <cellStyle name="Heading 4 24 5" xfId="16966"/>
    <cellStyle name="Heading 4 24 5 2" xfId="16967"/>
    <cellStyle name="Heading 4 24 5_Rate Case Accrual Accounts" xfId="33083"/>
    <cellStyle name="Heading 4 24 6" xfId="45395"/>
    <cellStyle name="Heading 4 24_Basis Detail" xfId="16968"/>
    <cellStyle name="Heading 4 25" xfId="16969"/>
    <cellStyle name="Heading 4 25 2" xfId="16970"/>
    <cellStyle name="Heading 4 25 2 2" xfId="16971"/>
    <cellStyle name="Heading 4 25 2 2 2" xfId="16972"/>
    <cellStyle name="Heading 4 25 2 2_Rate Case Accrual Accounts" xfId="33084"/>
    <cellStyle name="Heading 4 25 2 3" xfId="45396"/>
    <cellStyle name="Heading 4 25 2_Rate Case Accrual Accounts" xfId="33085"/>
    <cellStyle name="Heading 4 25 3" xfId="16973"/>
    <cellStyle name="Heading 4 25 3 2" xfId="16974"/>
    <cellStyle name="Heading 4 25 3 2 2" xfId="16975"/>
    <cellStyle name="Heading 4 25 3 2_Rate Case Accrual Accounts" xfId="33086"/>
    <cellStyle name="Heading 4 25 3 3" xfId="45397"/>
    <cellStyle name="Heading 4 25 3_Rate Case Accrual Accounts" xfId="33087"/>
    <cellStyle name="Heading 4 25 4" xfId="16976"/>
    <cellStyle name="Heading 4 25 4 2" xfId="16977"/>
    <cellStyle name="Heading 4 25 4_Rate Case Accrual Accounts" xfId="33088"/>
    <cellStyle name="Heading 4 25 5" xfId="45398"/>
    <cellStyle name="Heading 4 25_Rate Case Accrual Accounts" xfId="33089"/>
    <cellStyle name="Heading 4 26" xfId="16978"/>
    <cellStyle name="Heading 4 26 2" xfId="16979"/>
    <cellStyle name="Heading 4 26 2 2" xfId="16980"/>
    <cellStyle name="Heading 4 26 2 2 2" xfId="16981"/>
    <cellStyle name="Heading 4 26 2 2_Rate Case Accrual Accounts" xfId="33090"/>
    <cellStyle name="Heading 4 26 2 3" xfId="45399"/>
    <cellStyle name="Heading 4 26 2_Rate Case Accrual Accounts" xfId="33091"/>
    <cellStyle name="Heading 4 26 3" xfId="16982"/>
    <cellStyle name="Heading 4 26 3 2" xfId="16983"/>
    <cellStyle name="Heading 4 26 3_Rate Case Accrual Accounts" xfId="33092"/>
    <cellStyle name="Heading 4 26 4" xfId="16984"/>
    <cellStyle name="Heading 4 26 4 2" xfId="45400"/>
    <cellStyle name="Heading 4 26 5" xfId="45401"/>
    <cellStyle name="Heading 4 26_Rate Case Accrual Accounts" xfId="33093"/>
    <cellStyle name="Heading 4 27" xfId="16985"/>
    <cellStyle name="Heading 4 27 2" xfId="16986"/>
    <cellStyle name="Heading 4 27 2 2" xfId="16987"/>
    <cellStyle name="Heading 4 27 2 2 2" xfId="16988"/>
    <cellStyle name="Heading 4 27 2 2_Rate Case Accrual Accounts" xfId="33094"/>
    <cellStyle name="Heading 4 27 2 3" xfId="45402"/>
    <cellStyle name="Heading 4 27 2_Rate Case Accrual Accounts" xfId="33095"/>
    <cellStyle name="Heading 4 27 3" xfId="16989"/>
    <cellStyle name="Heading 4 27 3 2" xfId="16990"/>
    <cellStyle name="Heading 4 27 3_Rate Case Accrual Accounts" xfId="33096"/>
    <cellStyle name="Heading 4 27 4" xfId="45403"/>
    <cellStyle name="Heading 4 27_Rate Case Accrual Accounts" xfId="33097"/>
    <cellStyle name="Heading 4 28" xfId="16991"/>
    <cellStyle name="Heading 4 28 2" xfId="16992"/>
    <cellStyle name="Heading 4 28 2 2" xfId="16993"/>
    <cellStyle name="Heading 4 28 2_Rate Case Accrual Accounts" xfId="33098"/>
    <cellStyle name="Heading 4 28 3" xfId="45404"/>
    <cellStyle name="Heading 4 28_Rate Case Accrual Accounts" xfId="33099"/>
    <cellStyle name="Heading 4 29" xfId="16994"/>
    <cellStyle name="Heading 4 29 2" xfId="16995"/>
    <cellStyle name="Heading 4 29 2 2" xfId="16996"/>
    <cellStyle name="Heading 4 29 2_Rate Case Accrual Accounts" xfId="33100"/>
    <cellStyle name="Heading 4 29 3" xfId="45405"/>
    <cellStyle name="Heading 4 29_Rate Case Accrual Accounts" xfId="33101"/>
    <cellStyle name="Heading 4 3" xfId="16997"/>
    <cellStyle name="Heading 4 3 2" xfId="16998"/>
    <cellStyle name="Heading 4 3 2 2" xfId="16999"/>
    <cellStyle name="Heading 4 3 2 2 2" xfId="17000"/>
    <cellStyle name="Heading 4 3 2 2 2 2" xfId="17001"/>
    <cellStyle name="Heading 4 3 2 2 2_Rate Case Accrual Accounts" xfId="33102"/>
    <cellStyle name="Heading 4 3 2 2 3" xfId="45406"/>
    <cellStyle name="Heading 4 3 2 2_Rate Case Accrual Accounts" xfId="33103"/>
    <cellStyle name="Heading 4 3 2 3" xfId="17002"/>
    <cellStyle name="Heading 4 3 2 3 2" xfId="17003"/>
    <cellStyle name="Heading 4 3 2 3 2 2" xfId="17004"/>
    <cellStyle name="Heading 4 3 2 3 2_Rate Case Accrual Accounts" xfId="33104"/>
    <cellStyle name="Heading 4 3 2 3 3" xfId="45407"/>
    <cellStyle name="Heading 4 3 2 3_Rate Case Accrual Accounts" xfId="33105"/>
    <cellStyle name="Heading 4 3 2 4" xfId="17005"/>
    <cellStyle name="Heading 4 3 2 4 2" xfId="17006"/>
    <cellStyle name="Heading 4 3 2 4_Rate Case Accrual Accounts" xfId="33106"/>
    <cellStyle name="Heading 4 3 2 5" xfId="45408"/>
    <cellStyle name="Heading 4 3 2_Rate Case Accrual Accounts" xfId="33107"/>
    <cellStyle name="Heading 4 3 3" xfId="17007"/>
    <cellStyle name="Heading 4 3 3 2" xfId="17008"/>
    <cellStyle name="Heading 4 3 3 2 2" xfId="17009"/>
    <cellStyle name="Heading 4 3 3 2_Rate Case Accrual Accounts" xfId="33108"/>
    <cellStyle name="Heading 4 3 3 3" xfId="45409"/>
    <cellStyle name="Heading 4 3 3_Rate Case Accrual Accounts" xfId="33109"/>
    <cellStyle name="Heading 4 3 4" xfId="17010"/>
    <cellStyle name="Heading 4 3 4 2" xfId="17011"/>
    <cellStyle name="Heading 4 3 4_Rate Case Accrual Accounts" xfId="33110"/>
    <cellStyle name="Heading 4 3 5" xfId="17012"/>
    <cellStyle name="Heading 4 3 5 2" xfId="45410"/>
    <cellStyle name="Heading 4 3_Rate Case Accrual Accounts" xfId="33111"/>
    <cellStyle name="Heading 4 30" xfId="17013"/>
    <cellStyle name="Heading 4 30 2" xfId="17014"/>
    <cellStyle name="Heading 4 30 2 2" xfId="17015"/>
    <cellStyle name="Heading 4 30 2_Rate Case Accrual Accounts" xfId="33112"/>
    <cellStyle name="Heading 4 30 3" xfId="45411"/>
    <cellStyle name="Heading 4 30_Rate Case Accrual Accounts" xfId="33113"/>
    <cellStyle name="Heading 4 31" xfId="17016"/>
    <cellStyle name="Heading 4 31 2" xfId="17017"/>
    <cellStyle name="Heading 4 31 2 2" xfId="17018"/>
    <cellStyle name="Heading 4 31 2_Rate Case Accrual Accounts" xfId="33114"/>
    <cellStyle name="Heading 4 31 3" xfId="45412"/>
    <cellStyle name="Heading 4 31_Rate Case Accrual Accounts" xfId="33115"/>
    <cellStyle name="Heading 4 32" xfId="17019"/>
    <cellStyle name="Heading 4 32 2" xfId="17020"/>
    <cellStyle name="Heading 4 32 2 2" xfId="17021"/>
    <cellStyle name="Heading 4 32 2_Rate Case Accrual Accounts" xfId="33116"/>
    <cellStyle name="Heading 4 32 3" xfId="45413"/>
    <cellStyle name="Heading 4 32_Rate Case Accrual Accounts" xfId="33117"/>
    <cellStyle name="Heading 4 33" xfId="17022"/>
    <cellStyle name="Heading 4 33 2" xfId="17023"/>
    <cellStyle name="Heading 4 33 2 2" xfId="17024"/>
    <cellStyle name="Heading 4 33 2_Rate Case Accrual Accounts" xfId="33118"/>
    <cellStyle name="Heading 4 33 3" xfId="45414"/>
    <cellStyle name="Heading 4 33_Rate Case Accrual Accounts" xfId="33119"/>
    <cellStyle name="Heading 4 34" xfId="17025"/>
    <cellStyle name="Heading 4 34 2" xfId="17026"/>
    <cellStyle name="Heading 4 34 2 2" xfId="17027"/>
    <cellStyle name="Heading 4 34 2_Rate Case Accrual Accounts" xfId="33120"/>
    <cellStyle name="Heading 4 34 3" xfId="45415"/>
    <cellStyle name="Heading 4 34_Rate Case Accrual Accounts" xfId="33121"/>
    <cellStyle name="Heading 4 35" xfId="17028"/>
    <cellStyle name="Heading 4 35 2" xfId="17029"/>
    <cellStyle name="Heading 4 35 2 2" xfId="17030"/>
    <cellStyle name="Heading 4 35 2_Rate Case Accrual Accounts" xfId="33122"/>
    <cellStyle name="Heading 4 35 3" xfId="45416"/>
    <cellStyle name="Heading 4 35_Rate Case Accrual Accounts" xfId="33123"/>
    <cellStyle name="Heading 4 36" xfId="17031"/>
    <cellStyle name="Heading 4 36 2" xfId="17032"/>
    <cellStyle name="Heading 4 36 2 2" xfId="17033"/>
    <cellStyle name="Heading 4 36 2_Rate Case Accrual Accounts" xfId="33124"/>
    <cellStyle name="Heading 4 36 3" xfId="45417"/>
    <cellStyle name="Heading 4 36_Rate Case Accrual Accounts" xfId="33125"/>
    <cellStyle name="Heading 4 37" xfId="17034"/>
    <cellStyle name="Heading 4 37 2" xfId="17035"/>
    <cellStyle name="Heading 4 37 2 2" xfId="17036"/>
    <cellStyle name="Heading 4 37 2_Rate Case Accrual Accounts" xfId="33126"/>
    <cellStyle name="Heading 4 37 3" xfId="45418"/>
    <cellStyle name="Heading 4 37_Rate Case Accrual Accounts" xfId="33127"/>
    <cellStyle name="Heading 4 38" xfId="17037"/>
    <cellStyle name="Heading 4 38 2" xfId="17038"/>
    <cellStyle name="Heading 4 38 2 2" xfId="17039"/>
    <cellStyle name="Heading 4 38 2_Rate Case Accrual Accounts" xfId="33128"/>
    <cellStyle name="Heading 4 38 3" xfId="45419"/>
    <cellStyle name="Heading 4 38_Rate Case Accrual Accounts" xfId="33129"/>
    <cellStyle name="Heading 4 39" xfId="17040"/>
    <cellStyle name="Heading 4 39 2" xfId="17041"/>
    <cellStyle name="Heading 4 39 2 2" xfId="17042"/>
    <cellStyle name="Heading 4 39 2_Rate Case Accrual Accounts" xfId="33130"/>
    <cellStyle name="Heading 4 39 3" xfId="45420"/>
    <cellStyle name="Heading 4 39_Rate Case Accrual Accounts" xfId="33131"/>
    <cellStyle name="Heading 4 4" xfId="17043"/>
    <cellStyle name="Heading 4 4 2" xfId="17044"/>
    <cellStyle name="Heading 4 4 2 2" xfId="17045"/>
    <cellStyle name="Heading 4 4 2 2 2" xfId="17046"/>
    <cellStyle name="Heading 4 4 2 2 2 2" xfId="17047"/>
    <cellStyle name="Heading 4 4 2 2 2_Rate Case Accrual Accounts" xfId="33132"/>
    <cellStyle name="Heading 4 4 2 2 3" xfId="45421"/>
    <cellStyle name="Heading 4 4 2 2_Rate Case Accrual Accounts" xfId="33133"/>
    <cellStyle name="Heading 4 4 2 3" xfId="17048"/>
    <cellStyle name="Heading 4 4 2 3 2" xfId="17049"/>
    <cellStyle name="Heading 4 4 2 3 2 2" xfId="17050"/>
    <cellStyle name="Heading 4 4 2 3 2_Rate Case Accrual Accounts" xfId="33134"/>
    <cellStyle name="Heading 4 4 2 3 3" xfId="45422"/>
    <cellStyle name="Heading 4 4 2 3_Rate Case Accrual Accounts" xfId="33135"/>
    <cellStyle name="Heading 4 4 2 4" xfId="17051"/>
    <cellStyle name="Heading 4 4 2 4 2" xfId="17052"/>
    <cellStyle name="Heading 4 4 2 4_Rate Case Accrual Accounts" xfId="33136"/>
    <cellStyle name="Heading 4 4 2 5" xfId="45423"/>
    <cellStyle name="Heading 4 4 2_Rate Case Accrual Accounts" xfId="33137"/>
    <cellStyle name="Heading 4 4 3" xfId="17053"/>
    <cellStyle name="Heading 4 4 3 2" xfId="17054"/>
    <cellStyle name="Heading 4 4 3 2 2" xfId="17055"/>
    <cellStyle name="Heading 4 4 3 2_Rate Case Accrual Accounts" xfId="33138"/>
    <cellStyle name="Heading 4 4 3 3" xfId="45424"/>
    <cellStyle name="Heading 4 4 3_Rate Case Accrual Accounts" xfId="33139"/>
    <cellStyle name="Heading 4 4 4" xfId="17056"/>
    <cellStyle name="Heading 4 4 4 2" xfId="17057"/>
    <cellStyle name="Heading 4 4 4_Rate Case Accrual Accounts" xfId="33140"/>
    <cellStyle name="Heading 4 4 5" xfId="45425"/>
    <cellStyle name="Heading 4 4_Rate Case Accrual Accounts" xfId="33141"/>
    <cellStyle name="Heading 4 40" xfId="17058"/>
    <cellStyle name="Heading 4 40 2" xfId="17059"/>
    <cellStyle name="Heading 4 40 2 2" xfId="17060"/>
    <cellStyle name="Heading 4 40 2_Rate Case Accrual Accounts" xfId="33142"/>
    <cellStyle name="Heading 4 40 3" xfId="45426"/>
    <cellStyle name="Heading 4 40_Rate Case Accrual Accounts" xfId="33143"/>
    <cellStyle name="Heading 4 41" xfId="17061"/>
    <cellStyle name="Heading 4 41 2" xfId="17062"/>
    <cellStyle name="Heading 4 41 2 2" xfId="17063"/>
    <cellStyle name="Heading 4 41 2_Rate Case Accrual Accounts" xfId="33144"/>
    <cellStyle name="Heading 4 41 3" xfId="45427"/>
    <cellStyle name="Heading 4 41_Rate Case Accrual Accounts" xfId="33145"/>
    <cellStyle name="Heading 4 42" xfId="17064"/>
    <cellStyle name="Heading 4 42 2" xfId="17065"/>
    <cellStyle name="Heading 4 42 2 2" xfId="17066"/>
    <cellStyle name="Heading 4 42 2_Rate Case Accrual Accounts" xfId="33146"/>
    <cellStyle name="Heading 4 42 3" xfId="45428"/>
    <cellStyle name="Heading 4 42_Rate Case Accrual Accounts" xfId="33147"/>
    <cellStyle name="Heading 4 43" xfId="17067"/>
    <cellStyle name="Heading 4 43 2" xfId="17068"/>
    <cellStyle name="Heading 4 43 2 2" xfId="17069"/>
    <cellStyle name="Heading 4 43 2_Rate Case Accrual Accounts" xfId="33148"/>
    <cellStyle name="Heading 4 43 3" xfId="45429"/>
    <cellStyle name="Heading 4 43_Rate Case Accrual Accounts" xfId="33149"/>
    <cellStyle name="Heading 4 44" xfId="17070"/>
    <cellStyle name="Heading 4 44 2" xfId="17071"/>
    <cellStyle name="Heading 4 44 2 2" xfId="17072"/>
    <cellStyle name="Heading 4 44 2_Rate Case Accrual Accounts" xfId="33150"/>
    <cellStyle name="Heading 4 44 3" xfId="45430"/>
    <cellStyle name="Heading 4 44_Rate Case Accrual Accounts" xfId="33151"/>
    <cellStyle name="Heading 4 45" xfId="17073"/>
    <cellStyle name="Heading 4 45 2" xfId="17074"/>
    <cellStyle name="Heading 4 45 2 2" xfId="17075"/>
    <cellStyle name="Heading 4 45 2_Rate Case Accrual Accounts" xfId="33152"/>
    <cellStyle name="Heading 4 45 3" xfId="45431"/>
    <cellStyle name="Heading 4 45_Rate Case Accrual Accounts" xfId="33153"/>
    <cellStyle name="Heading 4 46" xfId="17076"/>
    <cellStyle name="Heading 4 46 2" xfId="17077"/>
    <cellStyle name="Heading 4 46 2 2" xfId="17078"/>
    <cellStyle name="Heading 4 46 2_Rate Case Accrual Accounts" xfId="33154"/>
    <cellStyle name="Heading 4 46 3" xfId="45432"/>
    <cellStyle name="Heading 4 46_Rate Case Accrual Accounts" xfId="33155"/>
    <cellStyle name="Heading 4 47" xfId="17079"/>
    <cellStyle name="Heading 4 47 2" xfId="17080"/>
    <cellStyle name="Heading 4 47 2 2" xfId="17081"/>
    <cellStyle name="Heading 4 47 2_Rate Case Accrual Accounts" xfId="33156"/>
    <cellStyle name="Heading 4 47 3" xfId="45433"/>
    <cellStyle name="Heading 4 47_Rate Case Accrual Accounts" xfId="33157"/>
    <cellStyle name="Heading 4 48" xfId="17082"/>
    <cellStyle name="Heading 4 48 2" xfId="17083"/>
    <cellStyle name="Heading 4 48 2 2" xfId="17084"/>
    <cellStyle name="Heading 4 48 2_Rate Case Accrual Accounts" xfId="33158"/>
    <cellStyle name="Heading 4 48 3" xfId="45434"/>
    <cellStyle name="Heading 4 48_Rate Case Accrual Accounts" xfId="33159"/>
    <cellStyle name="Heading 4 49" xfId="17085"/>
    <cellStyle name="Heading 4 49 2" xfId="17086"/>
    <cellStyle name="Heading 4 49 2 2" xfId="17087"/>
    <cellStyle name="Heading 4 49 2_Rate Case Accrual Accounts" xfId="33160"/>
    <cellStyle name="Heading 4 49 3" xfId="45435"/>
    <cellStyle name="Heading 4 49_Rate Case Accrual Accounts" xfId="33161"/>
    <cellStyle name="Heading 4 5" xfId="17088"/>
    <cellStyle name="Heading 4 5 2" xfId="17089"/>
    <cellStyle name="Heading 4 5 2 2" xfId="17090"/>
    <cellStyle name="Heading 4 5 2 2 2" xfId="17091"/>
    <cellStyle name="Heading 4 5 2 2 2 2" xfId="17092"/>
    <cellStyle name="Heading 4 5 2 2 2_Rate Case Accrual Accounts" xfId="33162"/>
    <cellStyle name="Heading 4 5 2 2 3" xfId="45436"/>
    <cellStyle name="Heading 4 5 2 2_Rate Case Accrual Accounts" xfId="33163"/>
    <cellStyle name="Heading 4 5 2 3" xfId="17093"/>
    <cellStyle name="Heading 4 5 2 3 2" xfId="17094"/>
    <cellStyle name="Heading 4 5 2 3 2 2" xfId="17095"/>
    <cellStyle name="Heading 4 5 2 3 2_Rate Case Accrual Accounts" xfId="33164"/>
    <cellStyle name="Heading 4 5 2 3 3" xfId="45437"/>
    <cellStyle name="Heading 4 5 2 3_Rate Case Accrual Accounts" xfId="33165"/>
    <cellStyle name="Heading 4 5 2 4" xfId="17096"/>
    <cellStyle name="Heading 4 5 2 4 2" xfId="17097"/>
    <cellStyle name="Heading 4 5 2 4_Rate Case Accrual Accounts" xfId="33166"/>
    <cellStyle name="Heading 4 5 2 5" xfId="45438"/>
    <cellStyle name="Heading 4 5 2_Rate Case Accrual Accounts" xfId="33167"/>
    <cellStyle name="Heading 4 5 3" xfId="17098"/>
    <cellStyle name="Heading 4 5 3 2" xfId="17099"/>
    <cellStyle name="Heading 4 5 3 2 2" xfId="17100"/>
    <cellStyle name="Heading 4 5 3 2_Rate Case Accrual Accounts" xfId="33168"/>
    <cellStyle name="Heading 4 5 3 3" xfId="45439"/>
    <cellStyle name="Heading 4 5 3_Rate Case Accrual Accounts" xfId="33169"/>
    <cellStyle name="Heading 4 5 4" xfId="17101"/>
    <cellStyle name="Heading 4 5 4 2" xfId="17102"/>
    <cellStyle name="Heading 4 5 4_Rate Case Accrual Accounts" xfId="33170"/>
    <cellStyle name="Heading 4 5 5" xfId="45440"/>
    <cellStyle name="Heading 4 5_Rate Case Accrual Accounts" xfId="33171"/>
    <cellStyle name="Heading 4 50" xfId="17103"/>
    <cellStyle name="Heading 4 50 2" xfId="17104"/>
    <cellStyle name="Heading 4 50 2 2" xfId="17105"/>
    <cellStyle name="Heading 4 50 2_Rate Case Accrual Accounts" xfId="33172"/>
    <cellStyle name="Heading 4 50 3" xfId="45441"/>
    <cellStyle name="Heading 4 50_Rate Case Accrual Accounts" xfId="33173"/>
    <cellStyle name="Heading 4 51" xfId="17106"/>
    <cellStyle name="Heading 4 51 2" xfId="17107"/>
    <cellStyle name="Heading 4 51 2 2" xfId="17108"/>
    <cellStyle name="Heading 4 51 2_Rate Case Accrual Accounts" xfId="33174"/>
    <cellStyle name="Heading 4 51 3" xfId="45442"/>
    <cellStyle name="Heading 4 51_Rate Case Accrual Accounts" xfId="33175"/>
    <cellStyle name="Heading 4 52" xfId="17109"/>
    <cellStyle name="Heading 4 52 2" xfId="17110"/>
    <cellStyle name="Heading 4 52 2 2" xfId="17111"/>
    <cellStyle name="Heading 4 52 2_Rate Case Accrual Accounts" xfId="33176"/>
    <cellStyle name="Heading 4 52 3" xfId="45443"/>
    <cellStyle name="Heading 4 52_Rate Case Accrual Accounts" xfId="33177"/>
    <cellStyle name="Heading 4 53" xfId="17112"/>
    <cellStyle name="Heading 4 53 2" xfId="17113"/>
    <cellStyle name="Heading 4 53 2 2" xfId="17114"/>
    <cellStyle name="Heading 4 53 2_Rate Case Accrual Accounts" xfId="33178"/>
    <cellStyle name="Heading 4 53 3" xfId="45444"/>
    <cellStyle name="Heading 4 53_Rate Case Accrual Accounts" xfId="33179"/>
    <cellStyle name="Heading 4 54" xfId="17115"/>
    <cellStyle name="Heading 4 54 2" xfId="17116"/>
    <cellStyle name="Heading 4 54 2 2" xfId="17117"/>
    <cellStyle name="Heading 4 54 2_Rate Case Accrual Accounts" xfId="33180"/>
    <cellStyle name="Heading 4 54 3" xfId="45445"/>
    <cellStyle name="Heading 4 54_Rate Case Accrual Accounts" xfId="33181"/>
    <cellStyle name="Heading 4 55" xfId="17118"/>
    <cellStyle name="Heading 4 55 2" xfId="17119"/>
    <cellStyle name="Heading 4 55 2 2" xfId="17120"/>
    <cellStyle name="Heading 4 55 2_Rate Case Accrual Accounts" xfId="33182"/>
    <cellStyle name="Heading 4 55 3" xfId="45446"/>
    <cellStyle name="Heading 4 55_Rate Case Accrual Accounts" xfId="33183"/>
    <cellStyle name="Heading 4 56" xfId="17121"/>
    <cellStyle name="Heading 4 56 2" xfId="17122"/>
    <cellStyle name="Heading 4 56 2 2" xfId="17123"/>
    <cellStyle name="Heading 4 56 2_Rate Case Accrual Accounts" xfId="33184"/>
    <cellStyle name="Heading 4 56 3" xfId="45447"/>
    <cellStyle name="Heading 4 56_Rate Case Accrual Accounts" xfId="33185"/>
    <cellStyle name="Heading 4 57" xfId="17124"/>
    <cellStyle name="Heading 4 57 2" xfId="17125"/>
    <cellStyle name="Heading 4 57 2 2" xfId="17126"/>
    <cellStyle name="Heading 4 57 2_Rate Case Accrual Accounts" xfId="33186"/>
    <cellStyle name="Heading 4 57 3" xfId="45448"/>
    <cellStyle name="Heading 4 57_Rate Case Accrual Accounts" xfId="33187"/>
    <cellStyle name="Heading 4 58" xfId="17127"/>
    <cellStyle name="Heading 4 58 2" xfId="17128"/>
    <cellStyle name="Heading 4 58 2 2" xfId="17129"/>
    <cellStyle name="Heading 4 58 2_Rate Case Accrual Accounts" xfId="33188"/>
    <cellStyle name="Heading 4 58 3" xfId="45449"/>
    <cellStyle name="Heading 4 58_Rate Case Accrual Accounts" xfId="33189"/>
    <cellStyle name="Heading 4 59" xfId="17130"/>
    <cellStyle name="Heading 4 59 2" xfId="17131"/>
    <cellStyle name="Heading 4 59 2 2" xfId="17132"/>
    <cellStyle name="Heading 4 59 2_Rate Case Accrual Accounts" xfId="33190"/>
    <cellStyle name="Heading 4 59 3" xfId="45450"/>
    <cellStyle name="Heading 4 59_Rate Case Accrual Accounts" xfId="33191"/>
    <cellStyle name="Heading 4 6" xfId="17133"/>
    <cellStyle name="Heading 4 6 2" xfId="17134"/>
    <cellStyle name="Heading 4 6 2 2" xfId="17135"/>
    <cellStyle name="Heading 4 6 2 2 2" xfId="17136"/>
    <cellStyle name="Heading 4 6 2 2_Rate Case Accrual Accounts" xfId="33192"/>
    <cellStyle name="Heading 4 6 2 3" xfId="45451"/>
    <cellStyle name="Heading 4 6 2_Rate Case Accrual Accounts" xfId="33193"/>
    <cellStyle name="Heading 4 6 3" xfId="17137"/>
    <cellStyle name="Heading 4 6 3 2" xfId="17138"/>
    <cellStyle name="Heading 4 6 3 2 2" xfId="17139"/>
    <cellStyle name="Heading 4 6 3 2_Rate Case Accrual Accounts" xfId="33194"/>
    <cellStyle name="Heading 4 6 3 3" xfId="45452"/>
    <cellStyle name="Heading 4 6 3_Rate Case Accrual Accounts" xfId="33195"/>
    <cellStyle name="Heading 4 6 4" xfId="17140"/>
    <cellStyle name="Heading 4 6 4 2" xfId="17141"/>
    <cellStyle name="Heading 4 6 4_Rate Case Accrual Accounts" xfId="33196"/>
    <cellStyle name="Heading 4 6 5" xfId="45453"/>
    <cellStyle name="Heading 4 6_Rate Case Accrual Accounts" xfId="33197"/>
    <cellStyle name="Heading 4 60" xfId="17142"/>
    <cellStyle name="Heading 4 60 2" xfId="17143"/>
    <cellStyle name="Heading 4 60 2 2" xfId="17144"/>
    <cellStyle name="Heading 4 60 2_Rate Case Accrual Accounts" xfId="33198"/>
    <cellStyle name="Heading 4 60 3" xfId="45454"/>
    <cellStyle name="Heading 4 60_Rate Case Accrual Accounts" xfId="33199"/>
    <cellStyle name="Heading 4 61" xfId="17145"/>
    <cellStyle name="Heading 4 61 2" xfId="17146"/>
    <cellStyle name="Heading 4 61_Rate Case Accrual Accounts" xfId="33200"/>
    <cellStyle name="Heading 4 62" xfId="17147"/>
    <cellStyle name="Heading 4 62 2" xfId="17148"/>
    <cellStyle name="Heading 4 62_Rate Case Accrual Accounts" xfId="33201"/>
    <cellStyle name="Heading 4 63" xfId="17149"/>
    <cellStyle name="Heading 4 63 2" xfId="45455"/>
    <cellStyle name="Heading 4 64" xfId="17150"/>
    <cellStyle name="Heading 4 64 2" xfId="45456"/>
    <cellStyle name="Heading 4 65" xfId="17151"/>
    <cellStyle name="Heading 4 65 2" xfId="45457"/>
    <cellStyle name="Heading 4 66" xfId="17152"/>
    <cellStyle name="Heading 4 66 2" xfId="45458"/>
    <cellStyle name="Heading 4 67" xfId="17153"/>
    <cellStyle name="Heading 4 67 2" xfId="45459"/>
    <cellStyle name="Heading 4 68" xfId="17154"/>
    <cellStyle name="Heading 4 68 2" xfId="45460"/>
    <cellStyle name="Heading 4 69" xfId="17155"/>
    <cellStyle name="Heading 4 69 2" xfId="45461"/>
    <cellStyle name="Heading 4 7" xfId="17156"/>
    <cellStyle name="Heading 4 7 2" xfId="17157"/>
    <cellStyle name="Heading 4 7 2 2" xfId="17158"/>
    <cellStyle name="Heading 4 7 2 2 2" xfId="17159"/>
    <cellStyle name="Heading 4 7 2 2_Rate Case Accrual Accounts" xfId="33202"/>
    <cellStyle name="Heading 4 7 2 3" xfId="45462"/>
    <cellStyle name="Heading 4 7 2_Rate Case Accrual Accounts" xfId="33203"/>
    <cellStyle name="Heading 4 7 3" xfId="17160"/>
    <cellStyle name="Heading 4 7 3 2" xfId="17161"/>
    <cellStyle name="Heading 4 7 3 2 2" xfId="17162"/>
    <cellStyle name="Heading 4 7 3 2_Rate Case Accrual Accounts" xfId="33204"/>
    <cellStyle name="Heading 4 7 3 3" xfId="45463"/>
    <cellStyle name="Heading 4 7 3_Rate Case Accrual Accounts" xfId="33205"/>
    <cellStyle name="Heading 4 7 4" xfId="17163"/>
    <cellStyle name="Heading 4 7 4 2" xfId="17164"/>
    <cellStyle name="Heading 4 7 4_Rate Case Accrual Accounts" xfId="33206"/>
    <cellStyle name="Heading 4 7 5" xfId="45464"/>
    <cellStyle name="Heading 4 7_Rate Case Accrual Accounts" xfId="33207"/>
    <cellStyle name="Heading 4 70" xfId="17165"/>
    <cellStyle name="Heading 4 70 2" xfId="45465"/>
    <cellStyle name="Heading 4 71" xfId="17166"/>
    <cellStyle name="Heading 4 71 2" xfId="45466"/>
    <cellStyle name="Heading 4 72" xfId="17167"/>
    <cellStyle name="Heading 4 72 2" xfId="45467"/>
    <cellStyle name="Heading 4 73" xfId="17168"/>
    <cellStyle name="Heading 4 73 2" xfId="45468"/>
    <cellStyle name="Heading 4 74" xfId="17169"/>
    <cellStyle name="Heading 4 74 2" xfId="45469"/>
    <cellStyle name="Heading 4 75" xfId="17170"/>
    <cellStyle name="Heading 4 75 2" xfId="45470"/>
    <cellStyle name="Heading 4 76" xfId="17171"/>
    <cellStyle name="Heading 4 76 2" xfId="45471"/>
    <cellStyle name="Heading 4 77" xfId="127"/>
    <cellStyle name="Heading 4 78" xfId="49140"/>
    <cellStyle name="Heading 4 79" xfId="49179"/>
    <cellStyle name="Heading 4 8" xfId="17172"/>
    <cellStyle name="Heading 4 8 2" xfId="17173"/>
    <cellStyle name="Heading 4 8 2 2" xfId="17174"/>
    <cellStyle name="Heading 4 8 2 2 2" xfId="17175"/>
    <cellStyle name="Heading 4 8 2 2_Rate Case Accrual Accounts" xfId="33208"/>
    <cellStyle name="Heading 4 8 2 3" xfId="45472"/>
    <cellStyle name="Heading 4 8 2_Rate Case Accrual Accounts" xfId="33209"/>
    <cellStyle name="Heading 4 8 3" xfId="17176"/>
    <cellStyle name="Heading 4 8 3 2" xfId="17177"/>
    <cellStyle name="Heading 4 8 3 2 2" xfId="17178"/>
    <cellStyle name="Heading 4 8 3 2_Rate Case Accrual Accounts" xfId="33210"/>
    <cellStyle name="Heading 4 8 3 3" xfId="45473"/>
    <cellStyle name="Heading 4 8 3_Rate Case Accrual Accounts" xfId="33211"/>
    <cellStyle name="Heading 4 8 4" xfId="17179"/>
    <cellStyle name="Heading 4 8 4 2" xfId="17180"/>
    <cellStyle name="Heading 4 8 4_Rate Case Accrual Accounts" xfId="33212"/>
    <cellStyle name="Heading 4 8 5" xfId="45474"/>
    <cellStyle name="Heading 4 8_Rate Case Accrual Accounts" xfId="33213"/>
    <cellStyle name="Heading 4 9" xfId="17181"/>
    <cellStyle name="Heading 4 9 2" xfId="17182"/>
    <cellStyle name="Heading 4 9 2 2" xfId="17183"/>
    <cellStyle name="Heading 4 9 2 2 2" xfId="17184"/>
    <cellStyle name="Heading 4 9 2 2_Rate Case Accrual Accounts" xfId="33214"/>
    <cellStyle name="Heading 4 9 2 3" xfId="45475"/>
    <cellStyle name="Heading 4 9 2_Rate Case Accrual Accounts" xfId="33215"/>
    <cellStyle name="Heading 4 9 3" xfId="17185"/>
    <cellStyle name="Heading 4 9 3 2" xfId="17186"/>
    <cellStyle name="Heading 4 9 3 2 2" xfId="17187"/>
    <cellStyle name="Heading 4 9 3 2_Rate Case Accrual Accounts" xfId="33216"/>
    <cellStyle name="Heading 4 9 3 3" xfId="45476"/>
    <cellStyle name="Heading 4 9 3_Rate Case Accrual Accounts" xfId="33217"/>
    <cellStyle name="Heading 4 9 4" xfId="17188"/>
    <cellStyle name="Heading 4 9 4 2" xfId="17189"/>
    <cellStyle name="Heading 4 9 4_Rate Case Accrual Accounts" xfId="33218"/>
    <cellStyle name="Heading 4 9 5" xfId="45477"/>
    <cellStyle name="Heading 4 9_Rate Case Accrual Accounts" xfId="33219"/>
    <cellStyle name="heading 5" xfId="129"/>
    <cellStyle name="heading 5 2" xfId="326"/>
    <cellStyle name="heading 5_Rate Case Accrual Accounts" xfId="33220"/>
    <cellStyle name="heading 6" xfId="49175"/>
    <cellStyle name="Heading1" xfId="130"/>
    <cellStyle name="Heading1 2" xfId="131"/>
    <cellStyle name="Heading1 2 2" xfId="132"/>
    <cellStyle name="Heading1 2 2 2" xfId="626"/>
    <cellStyle name="Heading1 2 2_09_2013" xfId="761"/>
    <cellStyle name="Heading1 2 3" xfId="133"/>
    <cellStyle name="Heading1 2 3 2" xfId="627"/>
    <cellStyle name="Heading1 2 3_09_2013" xfId="762"/>
    <cellStyle name="Heading1 2_New Accts FY13" xfId="17190"/>
    <cellStyle name="Heading1 3" xfId="134"/>
    <cellStyle name="Heading1 3 2" xfId="135"/>
    <cellStyle name="Heading1 3 2 2" xfId="629"/>
    <cellStyle name="Heading1 3 2_09_2013" xfId="763"/>
    <cellStyle name="Heading1 3 3" xfId="628"/>
    <cellStyle name="Heading1 3_06_2013" xfId="327"/>
    <cellStyle name="Heading1 4" xfId="136"/>
    <cellStyle name="Heading1 4 2" xfId="630"/>
    <cellStyle name="Heading1 4_09_2013" xfId="764"/>
    <cellStyle name="Heading1 5" xfId="49180"/>
    <cellStyle name="Heading1_03_2012" xfId="137"/>
    <cellStyle name="Heading2" xfId="138"/>
    <cellStyle name="Heading2 2" xfId="139"/>
    <cellStyle name="Heading2 2 2" xfId="140"/>
    <cellStyle name="Heading2 2 2 2" xfId="631"/>
    <cellStyle name="Heading2 2 2_09_2013" xfId="765"/>
    <cellStyle name="Heading2 2 3" xfId="141"/>
    <cellStyle name="Heading2 2 3 2" xfId="632"/>
    <cellStyle name="Heading2 2 3_09_2013" xfId="766"/>
    <cellStyle name="Heading2 2_New Accts FY13" xfId="17191"/>
    <cellStyle name="Heading2 3" xfId="142"/>
    <cellStyle name="Heading2 3 2" xfId="143"/>
    <cellStyle name="Heading2 3 2 2" xfId="634"/>
    <cellStyle name="Heading2 3 2_09_2013" xfId="767"/>
    <cellStyle name="Heading2 3 3" xfId="633"/>
    <cellStyle name="Heading2 3_06_2013" xfId="328"/>
    <cellStyle name="Heading2 4" xfId="144"/>
    <cellStyle name="Heading2 4 2" xfId="635"/>
    <cellStyle name="Heading2 4_09_2013" xfId="768"/>
    <cellStyle name="Heading2 5" xfId="49181"/>
    <cellStyle name="Heading2_03_2012" xfId="145"/>
    <cellStyle name="HIGHLIGHT" xfId="146"/>
    <cellStyle name="Hyperlink 2" xfId="17192"/>
    <cellStyle name="Hyperlink 2 10" xfId="49232"/>
    <cellStyle name="Hyperlink 2 2" xfId="17193"/>
    <cellStyle name="Hyperlink 2 2 2" xfId="17194"/>
    <cellStyle name="Hyperlink 2 2 2 2" xfId="17195"/>
    <cellStyle name="Hyperlink 2 2 2_Rate Case Accrual Accounts" xfId="33221"/>
    <cellStyle name="Hyperlink 2 2 3" xfId="45478"/>
    <cellStyle name="Hyperlink 2 2_Rate Case Accrual Accounts" xfId="33222"/>
    <cellStyle name="Hyperlink 2 3" xfId="17196"/>
    <cellStyle name="Hyperlink 2 3 2" xfId="17197"/>
    <cellStyle name="Hyperlink 2 3_Rate Case Accrual Accounts" xfId="33223"/>
    <cellStyle name="Hyperlink 2 4" xfId="45479"/>
    <cellStyle name="Hyperlink 2 5" xfId="49233"/>
    <cellStyle name="Hyperlink 2 6" xfId="49234"/>
    <cellStyle name="Hyperlink 2 7" xfId="49235"/>
    <cellStyle name="Hyperlink 2 8" xfId="49236"/>
    <cellStyle name="Hyperlink 2 9" xfId="49237"/>
    <cellStyle name="Hyperlink 2_Rate Case Accrual Accounts" xfId="33224"/>
    <cellStyle name="Hyperlink 3" xfId="17198"/>
    <cellStyle name="Hyperlink 3 2" xfId="45480"/>
    <cellStyle name="Input" xfId="49511" builtinId="20" customBuiltin="1"/>
    <cellStyle name="Input [yellow]" xfId="148"/>
    <cellStyle name="Input [yellow] 2" xfId="17199"/>
    <cellStyle name="Input [yellow]_ACC12" xfId="17200"/>
    <cellStyle name="Input 10" xfId="469"/>
    <cellStyle name="Input 10 2" xfId="17201"/>
    <cellStyle name="Input 10 2 2" xfId="17202"/>
    <cellStyle name="Input 10 2 2 2" xfId="17203"/>
    <cellStyle name="Input 10 2 2_Rate Case Accrual Accounts" xfId="33225"/>
    <cellStyle name="Input 10 2 3" xfId="45481"/>
    <cellStyle name="Input 10 2_Rate Case Accrual Accounts" xfId="33226"/>
    <cellStyle name="Input 10 3" xfId="17204"/>
    <cellStyle name="Input 10 3 2" xfId="17205"/>
    <cellStyle name="Input 10 3 2 2" xfId="17206"/>
    <cellStyle name="Input 10 3 2_Rate Case Accrual Accounts" xfId="33227"/>
    <cellStyle name="Input 10 3 3" xfId="45482"/>
    <cellStyle name="Input 10 3_Rate Case Accrual Accounts" xfId="33228"/>
    <cellStyle name="Input 10 4" xfId="17207"/>
    <cellStyle name="Input 10 4 2" xfId="17208"/>
    <cellStyle name="Input 10 4_Rate Case Accrual Accounts" xfId="33229"/>
    <cellStyle name="Input 10 5" xfId="17209"/>
    <cellStyle name="Input 10 5 2" xfId="45483"/>
    <cellStyle name="Input 10_Rate Case Accrual Accounts" xfId="33230"/>
    <cellStyle name="Input 11" xfId="636"/>
    <cellStyle name="Input 11 2" xfId="17210"/>
    <cellStyle name="Input 11 2 2" xfId="17211"/>
    <cellStyle name="Input 11 2 2 2" xfId="17212"/>
    <cellStyle name="Input 11 2 2_Rate Case Accrual Accounts" xfId="33231"/>
    <cellStyle name="Input 11 2 3" xfId="45484"/>
    <cellStyle name="Input 11 2_Rate Case Accrual Accounts" xfId="33232"/>
    <cellStyle name="Input 11 3" xfId="17213"/>
    <cellStyle name="Input 11 3 2" xfId="17214"/>
    <cellStyle name="Input 11 3 2 2" xfId="17215"/>
    <cellStyle name="Input 11 3 2_Rate Case Accrual Accounts" xfId="33233"/>
    <cellStyle name="Input 11 3 3" xfId="45485"/>
    <cellStyle name="Input 11 3_Rate Case Accrual Accounts" xfId="33234"/>
    <cellStyle name="Input 11 4" xfId="17216"/>
    <cellStyle name="Input 11 4 2" xfId="17217"/>
    <cellStyle name="Input 11 4_Rate Case Accrual Accounts" xfId="33235"/>
    <cellStyle name="Input 11 5" xfId="17218"/>
    <cellStyle name="Input 11 5 2" xfId="45486"/>
    <cellStyle name="Input 11_Rate Case Accrual Accounts" xfId="33236"/>
    <cellStyle name="Input 12" xfId="584"/>
    <cellStyle name="Input 12 10" xfId="49342"/>
    <cellStyle name="Input 12 2" xfId="17219"/>
    <cellStyle name="Input 12 2 2" xfId="17220"/>
    <cellStyle name="Input 12 2 2 2" xfId="17221"/>
    <cellStyle name="Input 12 2 2_Rate Case Accrual Accounts" xfId="33237"/>
    <cellStyle name="Input 12 2 3" xfId="45487"/>
    <cellStyle name="Input 12 2_Rate Case Accrual Accounts" xfId="33238"/>
    <cellStyle name="Input 12 3" xfId="17222"/>
    <cellStyle name="Input 12 3 2" xfId="17223"/>
    <cellStyle name="Input 12 3 2 2" xfId="17224"/>
    <cellStyle name="Input 12 3 2_Rate Case Accrual Accounts" xfId="33239"/>
    <cellStyle name="Input 12 3 3" xfId="45488"/>
    <cellStyle name="Input 12 3_Rate Case Accrual Accounts" xfId="33240"/>
    <cellStyle name="Input 12 4" xfId="17225"/>
    <cellStyle name="Input 12 4 2" xfId="17226"/>
    <cellStyle name="Input 12 4_Rate Case Accrual Accounts" xfId="33241"/>
    <cellStyle name="Input 12 5" xfId="17227"/>
    <cellStyle name="Input 12 5 2" xfId="45489"/>
    <cellStyle name="Input 12 6" xfId="49347"/>
    <cellStyle name="Input 12 7" xfId="49307"/>
    <cellStyle name="Input 12 8" xfId="49341"/>
    <cellStyle name="Input 12 9" xfId="49304"/>
    <cellStyle name="Input 12_Rate Case Accrual Accounts" xfId="33242"/>
    <cellStyle name="Input 13" xfId="17228"/>
    <cellStyle name="Input 13 2" xfId="17229"/>
    <cellStyle name="Input 13 2 2" xfId="17230"/>
    <cellStyle name="Input 13 2 2 2" xfId="17231"/>
    <cellStyle name="Input 13 2 2_Rate Case Accrual Accounts" xfId="33243"/>
    <cellStyle name="Input 13 2 3" xfId="45490"/>
    <cellStyle name="Input 13 2_Rate Case Accrual Accounts" xfId="33244"/>
    <cellStyle name="Input 13 3" xfId="17232"/>
    <cellStyle name="Input 13 3 2" xfId="17233"/>
    <cellStyle name="Input 13 3 2 2" xfId="17234"/>
    <cellStyle name="Input 13 3 2_Rate Case Accrual Accounts" xfId="33245"/>
    <cellStyle name="Input 13 3 3" xfId="45491"/>
    <cellStyle name="Input 13 3_Rate Case Accrual Accounts" xfId="33246"/>
    <cellStyle name="Input 13 4" xfId="17235"/>
    <cellStyle name="Input 13 4 2" xfId="17236"/>
    <cellStyle name="Input 13 4_Rate Case Accrual Accounts" xfId="33247"/>
    <cellStyle name="Input 13 5" xfId="17237"/>
    <cellStyle name="Input 13 5 2" xfId="45492"/>
    <cellStyle name="Input 13 6" xfId="45493"/>
    <cellStyle name="Input 13_Rate Case Accrual Accounts" xfId="33248"/>
    <cellStyle name="Input 14" xfId="17238"/>
    <cellStyle name="Input 14 2" xfId="17239"/>
    <cellStyle name="Input 14 2 2" xfId="17240"/>
    <cellStyle name="Input 14 2 2 2" xfId="17241"/>
    <cellStyle name="Input 14 2 2_Rate Case Accrual Accounts" xfId="33249"/>
    <cellStyle name="Input 14 2 3" xfId="45494"/>
    <cellStyle name="Input 14 2_Rate Case Accrual Accounts" xfId="33250"/>
    <cellStyle name="Input 14 3" xfId="17242"/>
    <cellStyle name="Input 14 3 2" xfId="17243"/>
    <cellStyle name="Input 14 3 2 2" xfId="17244"/>
    <cellStyle name="Input 14 3 2_Rate Case Accrual Accounts" xfId="33251"/>
    <cellStyle name="Input 14 3 3" xfId="45495"/>
    <cellStyle name="Input 14 3_Rate Case Accrual Accounts" xfId="33252"/>
    <cellStyle name="Input 14 4" xfId="17245"/>
    <cellStyle name="Input 14 4 2" xfId="17246"/>
    <cellStyle name="Input 14 4_Rate Case Accrual Accounts" xfId="33253"/>
    <cellStyle name="Input 14 5" xfId="17247"/>
    <cellStyle name="Input 14 5 2" xfId="45496"/>
    <cellStyle name="Input 14 6" xfId="45497"/>
    <cellStyle name="Input 14_Rate Case Accrual Accounts" xfId="33254"/>
    <cellStyle name="Input 15" xfId="17248"/>
    <cellStyle name="Input 15 2" xfId="17249"/>
    <cellStyle name="Input 15 2 2" xfId="17250"/>
    <cellStyle name="Input 15 2 2 2" xfId="17251"/>
    <cellStyle name="Input 15 2 2_Rate Case Accrual Accounts" xfId="33255"/>
    <cellStyle name="Input 15 2 3" xfId="45498"/>
    <cellStyle name="Input 15 2_Rate Case Accrual Accounts" xfId="33256"/>
    <cellStyle name="Input 15 3" xfId="17252"/>
    <cellStyle name="Input 15 3 2" xfId="17253"/>
    <cellStyle name="Input 15 3 2 2" xfId="17254"/>
    <cellStyle name="Input 15 3 2_Rate Case Accrual Accounts" xfId="33257"/>
    <cellStyle name="Input 15 3 3" xfId="45499"/>
    <cellStyle name="Input 15 3_Rate Case Accrual Accounts" xfId="33258"/>
    <cellStyle name="Input 15 4" xfId="17255"/>
    <cellStyle name="Input 15 4 2" xfId="17256"/>
    <cellStyle name="Input 15 4_Rate Case Accrual Accounts" xfId="33259"/>
    <cellStyle name="Input 15 5" xfId="17257"/>
    <cellStyle name="Input 15 5 2" xfId="45500"/>
    <cellStyle name="Input 15 6" xfId="45501"/>
    <cellStyle name="Input 15_Rate Case Accrual Accounts" xfId="33260"/>
    <cellStyle name="Input 16" xfId="17258"/>
    <cellStyle name="Input 16 2" xfId="17259"/>
    <cellStyle name="Input 16 2 2" xfId="17260"/>
    <cellStyle name="Input 16 2 2 2" xfId="17261"/>
    <cellStyle name="Input 16 2 2_Rate Case Accrual Accounts" xfId="33261"/>
    <cellStyle name="Input 16 2 3" xfId="45502"/>
    <cellStyle name="Input 16 2_Rate Case Accrual Accounts" xfId="33262"/>
    <cellStyle name="Input 16 3" xfId="17262"/>
    <cellStyle name="Input 16 3 2" xfId="17263"/>
    <cellStyle name="Input 16 3 2 2" xfId="17264"/>
    <cellStyle name="Input 16 3 2_Rate Case Accrual Accounts" xfId="33263"/>
    <cellStyle name="Input 16 3 3" xfId="45503"/>
    <cellStyle name="Input 16 3_Rate Case Accrual Accounts" xfId="33264"/>
    <cellStyle name="Input 16 4" xfId="17265"/>
    <cellStyle name="Input 16 4 2" xfId="17266"/>
    <cellStyle name="Input 16 4_Rate Case Accrual Accounts" xfId="33265"/>
    <cellStyle name="Input 16 5" xfId="17267"/>
    <cellStyle name="Input 16 5 2" xfId="45504"/>
    <cellStyle name="Input 16_Rate Case Accrual Accounts" xfId="33266"/>
    <cellStyle name="Input 17" xfId="17268"/>
    <cellStyle name="Input 17 2" xfId="17269"/>
    <cellStyle name="Input 17 2 2" xfId="17270"/>
    <cellStyle name="Input 17 2 2 2" xfId="17271"/>
    <cellStyle name="Input 17 2 2_Rate Case Accrual Accounts" xfId="33267"/>
    <cellStyle name="Input 17 2 3" xfId="45505"/>
    <cellStyle name="Input 17 2_Rate Case Accrual Accounts" xfId="33268"/>
    <cellStyle name="Input 17 3" xfId="17272"/>
    <cellStyle name="Input 17 3 2" xfId="17273"/>
    <cellStyle name="Input 17 3 2 2" xfId="17274"/>
    <cellStyle name="Input 17 3 2_Rate Case Accrual Accounts" xfId="33269"/>
    <cellStyle name="Input 17 3 3" xfId="45506"/>
    <cellStyle name="Input 17 3_Rate Case Accrual Accounts" xfId="33270"/>
    <cellStyle name="Input 17 4" xfId="17275"/>
    <cellStyle name="Input 17 4 2" xfId="17276"/>
    <cellStyle name="Input 17 4_Rate Case Accrual Accounts" xfId="33271"/>
    <cellStyle name="Input 17 5" xfId="17277"/>
    <cellStyle name="Input 17 5 2" xfId="45507"/>
    <cellStyle name="Input 17 6" xfId="45508"/>
    <cellStyle name="Input 17_Rate Case Accrual Accounts" xfId="33272"/>
    <cellStyle name="Input 18" xfId="17278"/>
    <cellStyle name="Input 18 2" xfId="17279"/>
    <cellStyle name="Input 18 2 2" xfId="17280"/>
    <cellStyle name="Input 18 2 2 2" xfId="17281"/>
    <cellStyle name="Input 18 2 2_Rate Case Accrual Accounts" xfId="33273"/>
    <cellStyle name="Input 18 2 3" xfId="45509"/>
    <cellStyle name="Input 18 2_Rate Case Accrual Accounts" xfId="33274"/>
    <cellStyle name="Input 18 3" xfId="17282"/>
    <cellStyle name="Input 18 3 2" xfId="17283"/>
    <cellStyle name="Input 18 3 2 2" xfId="17284"/>
    <cellStyle name="Input 18 3 2_Rate Case Accrual Accounts" xfId="33275"/>
    <cellStyle name="Input 18 3 3" xfId="45510"/>
    <cellStyle name="Input 18 3_Rate Case Accrual Accounts" xfId="33276"/>
    <cellStyle name="Input 18 4" xfId="17285"/>
    <cellStyle name="Input 18 4 2" xfId="17286"/>
    <cellStyle name="Input 18 4_Rate Case Accrual Accounts" xfId="33277"/>
    <cellStyle name="Input 18 5" xfId="17287"/>
    <cellStyle name="Input 18 5 2" xfId="45511"/>
    <cellStyle name="Input 18 6" xfId="45512"/>
    <cellStyle name="Input 18_Rate Case Accrual Accounts" xfId="33278"/>
    <cellStyle name="Input 19" xfId="17288"/>
    <cellStyle name="Input 19 2" xfId="17289"/>
    <cellStyle name="Input 19 2 2" xfId="17290"/>
    <cellStyle name="Input 19 2 2 2" xfId="17291"/>
    <cellStyle name="Input 19 2 2_Rate Case Accrual Accounts" xfId="33279"/>
    <cellStyle name="Input 19 2 3" xfId="45513"/>
    <cellStyle name="Input 19 2_Rate Case Accrual Accounts" xfId="33280"/>
    <cellStyle name="Input 19 3" xfId="17292"/>
    <cellStyle name="Input 19 3 2" xfId="17293"/>
    <cellStyle name="Input 19 3 2 2" xfId="17294"/>
    <cellStyle name="Input 19 3 2_Rate Case Accrual Accounts" xfId="33281"/>
    <cellStyle name="Input 19 3 3" xfId="45514"/>
    <cellStyle name="Input 19 3_Rate Case Accrual Accounts" xfId="33282"/>
    <cellStyle name="Input 19 4" xfId="17295"/>
    <cellStyle name="Input 19 4 2" xfId="17296"/>
    <cellStyle name="Input 19 4_Rate Case Accrual Accounts" xfId="33283"/>
    <cellStyle name="Input 19 5" xfId="17297"/>
    <cellStyle name="Input 19 5 2" xfId="45515"/>
    <cellStyle name="Input 19 6" xfId="45516"/>
    <cellStyle name="Input 19_Rate Case Accrual Accounts" xfId="33284"/>
    <cellStyle name="Input 2" xfId="149"/>
    <cellStyle name="Input 2 2" xfId="637"/>
    <cellStyle name="Input 2 2 10" xfId="49291"/>
    <cellStyle name="Input 2 2 2" xfId="17298"/>
    <cellStyle name="Input 2 2 2 2" xfId="17299"/>
    <cellStyle name="Input 2 2 2 2 2" xfId="17300"/>
    <cellStyle name="Input 2 2 2 2_Rate Case Accrual Accounts" xfId="33285"/>
    <cellStyle name="Input 2 2 2 3" xfId="45517"/>
    <cellStyle name="Input 2 2 2_Rate Case Accrual Accounts" xfId="33286"/>
    <cellStyle name="Input 2 2 3" xfId="17301"/>
    <cellStyle name="Input 2 2 3 2" xfId="17302"/>
    <cellStyle name="Input 2 2 3 2 2" xfId="17303"/>
    <cellStyle name="Input 2 2 3 2_Rate Case Accrual Accounts" xfId="33287"/>
    <cellStyle name="Input 2 2 3 3" xfId="45518"/>
    <cellStyle name="Input 2 2 3_Rate Case Accrual Accounts" xfId="33288"/>
    <cellStyle name="Input 2 2 4" xfId="17304"/>
    <cellStyle name="Input 2 2 4 2" xfId="17305"/>
    <cellStyle name="Input 2 2 4 2 2" xfId="17306"/>
    <cellStyle name="Input 2 2 4 2_Rate Case Accrual Accounts" xfId="33289"/>
    <cellStyle name="Input 2 2 4 3" xfId="45519"/>
    <cellStyle name="Input 2 2 4_Rate Case Accrual Accounts" xfId="33290"/>
    <cellStyle name="Input 2 2 5" xfId="17307"/>
    <cellStyle name="Input 2 2 5 2" xfId="17308"/>
    <cellStyle name="Input 2 2 5_Rate Case Accrual Accounts" xfId="33291"/>
    <cellStyle name="Input 2 2 6" xfId="45520"/>
    <cellStyle name="Input 2 2 7" xfId="49354"/>
    <cellStyle name="Input 2 2 8" xfId="49302"/>
    <cellStyle name="Input 2 2 9" xfId="49345"/>
    <cellStyle name="Input 2 2_Basis Info" xfId="17309"/>
    <cellStyle name="Input 2 3" xfId="470"/>
    <cellStyle name="Input 2 3 2" xfId="17310"/>
    <cellStyle name="Input 2 3 2 2" xfId="17311"/>
    <cellStyle name="Input 2 3 2 2 2" xfId="17312"/>
    <cellStyle name="Input 2 3 2 2_Rate Case Accrual Accounts" xfId="33292"/>
    <cellStyle name="Input 2 3 2 3" xfId="45521"/>
    <cellStyle name="Input 2 3 2_Rate Case Accrual Accounts" xfId="33293"/>
    <cellStyle name="Input 2 3 3" xfId="17313"/>
    <cellStyle name="Input 2 3 3 2" xfId="17314"/>
    <cellStyle name="Input 2 3 3 2 2" xfId="17315"/>
    <cellStyle name="Input 2 3 3 2_Rate Case Accrual Accounts" xfId="33294"/>
    <cellStyle name="Input 2 3 3 3" xfId="45522"/>
    <cellStyle name="Input 2 3 3_Rate Case Accrual Accounts" xfId="33295"/>
    <cellStyle name="Input 2 3 4" xfId="17316"/>
    <cellStyle name="Input 2 3 4 2" xfId="17317"/>
    <cellStyle name="Input 2 3 4 2 2" xfId="17318"/>
    <cellStyle name="Input 2 3 4 2_Rate Case Accrual Accounts" xfId="33296"/>
    <cellStyle name="Input 2 3 4 3" xfId="45523"/>
    <cellStyle name="Input 2 3 4_Rate Case Accrual Accounts" xfId="33297"/>
    <cellStyle name="Input 2 3 5" xfId="17319"/>
    <cellStyle name="Input 2 3 5 2" xfId="17320"/>
    <cellStyle name="Input 2 3 5_Rate Case Accrual Accounts" xfId="33298"/>
    <cellStyle name="Input 2 3 6" xfId="17321"/>
    <cellStyle name="Input 2 3 6 2" xfId="17322"/>
    <cellStyle name="Input 2 3 6_Rate Case Accrual Accounts" xfId="33299"/>
    <cellStyle name="Input 2 3_Basis Info" xfId="17323"/>
    <cellStyle name="Input 2 4" xfId="17324"/>
    <cellStyle name="Input 2 4 2" xfId="17325"/>
    <cellStyle name="Input 2 4 2 2" xfId="17326"/>
    <cellStyle name="Input 2 4 2_Rate Case Accrual Accounts" xfId="33300"/>
    <cellStyle name="Input 2 4 3" xfId="45524"/>
    <cellStyle name="Input 2 4_Rate Case Accrual Accounts" xfId="33301"/>
    <cellStyle name="Input 2 5" xfId="17327"/>
    <cellStyle name="Input 2 5 2" xfId="17328"/>
    <cellStyle name="Input 2 5_Rate Case Accrual Accounts" xfId="33302"/>
    <cellStyle name="Input 2 6" xfId="17329"/>
    <cellStyle name="Input 2 6 2" xfId="45525"/>
    <cellStyle name="Input 2 7" xfId="17330"/>
    <cellStyle name="Input 2 7 2" xfId="45526"/>
    <cellStyle name="Input 2 8" xfId="45527"/>
    <cellStyle name="Input 2_10-1 BS" xfId="17331"/>
    <cellStyle name="Input 20" xfId="17332"/>
    <cellStyle name="Input 20 2" xfId="17333"/>
    <cellStyle name="Input 20 2 2" xfId="17334"/>
    <cellStyle name="Input 20 2 2 2" xfId="17335"/>
    <cellStyle name="Input 20 2 2_Rate Case Accrual Accounts" xfId="33303"/>
    <cellStyle name="Input 20 2 3" xfId="45528"/>
    <cellStyle name="Input 20 2_Rate Case Accrual Accounts" xfId="33304"/>
    <cellStyle name="Input 20 3" xfId="17336"/>
    <cellStyle name="Input 20 3 2" xfId="17337"/>
    <cellStyle name="Input 20 3 2 2" xfId="17338"/>
    <cellStyle name="Input 20 3 2_Rate Case Accrual Accounts" xfId="33305"/>
    <cellStyle name="Input 20 3 3" xfId="45529"/>
    <cellStyle name="Input 20 3_Rate Case Accrual Accounts" xfId="33306"/>
    <cellStyle name="Input 20 4" xfId="17339"/>
    <cellStyle name="Input 20 4 2" xfId="17340"/>
    <cellStyle name="Input 20 4_Rate Case Accrual Accounts" xfId="33307"/>
    <cellStyle name="Input 20 5" xfId="17341"/>
    <cellStyle name="Input 20 5 2" xfId="45530"/>
    <cellStyle name="Input 20 6" xfId="45531"/>
    <cellStyle name="Input 20_Rate Case Accrual Accounts" xfId="33308"/>
    <cellStyle name="Input 21" xfId="17342"/>
    <cellStyle name="Input 21 2" xfId="17343"/>
    <cellStyle name="Input 21 2 2" xfId="17344"/>
    <cellStyle name="Input 21 2 2 2" xfId="17345"/>
    <cellStyle name="Input 21 2 2_Rate Case Accrual Accounts" xfId="33309"/>
    <cellStyle name="Input 21 2 3" xfId="45532"/>
    <cellStyle name="Input 21 2_Rate Case Accrual Accounts" xfId="33310"/>
    <cellStyle name="Input 21 3" xfId="17346"/>
    <cellStyle name="Input 21 3 2" xfId="17347"/>
    <cellStyle name="Input 21 3 2 2" xfId="17348"/>
    <cellStyle name="Input 21 3 2_Rate Case Accrual Accounts" xfId="33311"/>
    <cellStyle name="Input 21 3 3" xfId="45533"/>
    <cellStyle name="Input 21 3_Rate Case Accrual Accounts" xfId="33312"/>
    <cellStyle name="Input 21 4" xfId="17349"/>
    <cellStyle name="Input 21 4 2" xfId="17350"/>
    <cellStyle name="Input 21 4_Rate Case Accrual Accounts" xfId="33313"/>
    <cellStyle name="Input 21 5" xfId="17351"/>
    <cellStyle name="Input 21 5 2" xfId="45534"/>
    <cellStyle name="Input 21 6" xfId="45535"/>
    <cellStyle name="Input 21_Rate Case Accrual Accounts" xfId="33314"/>
    <cellStyle name="Input 22" xfId="17352"/>
    <cellStyle name="Input 22 2" xfId="17353"/>
    <cellStyle name="Input 22 2 2" xfId="17354"/>
    <cellStyle name="Input 22 2 2 2" xfId="17355"/>
    <cellStyle name="Input 22 2 2_Rate Case Accrual Accounts" xfId="33315"/>
    <cellStyle name="Input 22 2 3" xfId="45536"/>
    <cellStyle name="Input 22 2_Rate Case Accrual Accounts" xfId="33316"/>
    <cellStyle name="Input 22 3" xfId="17356"/>
    <cellStyle name="Input 22 3 2" xfId="17357"/>
    <cellStyle name="Input 22 3 2 2" xfId="17358"/>
    <cellStyle name="Input 22 3 2_Rate Case Accrual Accounts" xfId="33317"/>
    <cellStyle name="Input 22 3 3" xfId="45537"/>
    <cellStyle name="Input 22 3_Rate Case Accrual Accounts" xfId="33318"/>
    <cellStyle name="Input 22 4" xfId="17359"/>
    <cellStyle name="Input 22 4 2" xfId="17360"/>
    <cellStyle name="Input 22 4_Rate Case Accrual Accounts" xfId="33319"/>
    <cellStyle name="Input 22 5" xfId="17361"/>
    <cellStyle name="Input 22 5 2" xfId="45538"/>
    <cellStyle name="Input 22 6" xfId="45539"/>
    <cellStyle name="Input 22_Rate Case Accrual Accounts" xfId="33320"/>
    <cellStyle name="Input 23" xfId="17362"/>
    <cellStyle name="Input 23 2" xfId="17363"/>
    <cellStyle name="Input 23 2 2" xfId="17364"/>
    <cellStyle name="Input 23 2 2 2" xfId="17365"/>
    <cellStyle name="Input 23 2 2_Rate Case Accrual Accounts" xfId="33321"/>
    <cellStyle name="Input 23 2 3" xfId="45540"/>
    <cellStyle name="Input 23 2_Rate Case Accrual Accounts" xfId="33322"/>
    <cellStyle name="Input 23 3" xfId="17366"/>
    <cellStyle name="Input 23 3 2" xfId="17367"/>
    <cellStyle name="Input 23 3 2 2" xfId="17368"/>
    <cellStyle name="Input 23 3 2_Rate Case Accrual Accounts" xfId="33323"/>
    <cellStyle name="Input 23 3 3" xfId="45541"/>
    <cellStyle name="Input 23 3_Rate Case Accrual Accounts" xfId="33324"/>
    <cellStyle name="Input 23 4" xfId="17369"/>
    <cellStyle name="Input 23 4 2" xfId="17370"/>
    <cellStyle name="Input 23 4 2 2" xfId="17371"/>
    <cellStyle name="Input 23 4 2_Rate Case Accrual Accounts" xfId="33325"/>
    <cellStyle name="Input 23 4 3" xfId="45542"/>
    <cellStyle name="Input 23 4_Rate Case Accrual Accounts" xfId="33326"/>
    <cellStyle name="Input 23 5" xfId="17372"/>
    <cellStyle name="Input 23 5 2" xfId="17373"/>
    <cellStyle name="Input 23 5_Rate Case Accrual Accounts" xfId="33327"/>
    <cellStyle name="Input 23 6" xfId="17374"/>
    <cellStyle name="Input 23 6 2" xfId="45543"/>
    <cellStyle name="Input 23 7" xfId="45544"/>
    <cellStyle name="Input 23_Rate Case Accrual Accounts" xfId="33328"/>
    <cellStyle name="Input 24" xfId="17375"/>
    <cellStyle name="Input 24 2" xfId="17376"/>
    <cellStyle name="Input 24 2 2" xfId="17377"/>
    <cellStyle name="Input 24 2 2 2" xfId="17378"/>
    <cellStyle name="Input 24 2 2 2 2" xfId="17379"/>
    <cellStyle name="Input 24 2 2 2_Rate Case Accrual Accounts" xfId="33329"/>
    <cellStyle name="Input 24 2 2 3" xfId="45545"/>
    <cellStyle name="Input 24 2 2_Rate Case Accrual Accounts" xfId="33330"/>
    <cellStyle name="Input 24 2 3" xfId="17380"/>
    <cellStyle name="Input 24 2 3 2" xfId="17381"/>
    <cellStyle name="Input 24 2 3_Rate Case Accrual Accounts" xfId="33331"/>
    <cellStyle name="Input 24 2 4" xfId="17382"/>
    <cellStyle name="Input 24 2 4 2" xfId="45546"/>
    <cellStyle name="Input 24 2 5" xfId="45547"/>
    <cellStyle name="Input 24 2_Rate Case Accrual Accounts" xfId="33332"/>
    <cellStyle name="Input 24 3" xfId="17383"/>
    <cellStyle name="Input 24 3 2" xfId="17384"/>
    <cellStyle name="Input 24 3 2 2" xfId="17385"/>
    <cellStyle name="Input 24 3 2_Rate Case Accrual Accounts" xfId="33333"/>
    <cellStyle name="Input 24 3 3" xfId="45548"/>
    <cellStyle name="Input 24 3_Rate Case Accrual Accounts" xfId="33334"/>
    <cellStyle name="Input 24 4" xfId="17386"/>
    <cellStyle name="Input 24 4 2" xfId="17387"/>
    <cellStyle name="Input 24 4_Rate Case Accrual Accounts" xfId="33335"/>
    <cellStyle name="Input 24 5" xfId="17388"/>
    <cellStyle name="Input 24 5 2" xfId="17389"/>
    <cellStyle name="Input 24 5_Rate Case Accrual Accounts" xfId="33336"/>
    <cellStyle name="Input 24 6" xfId="45549"/>
    <cellStyle name="Input 24_Basis Detail" xfId="17390"/>
    <cellStyle name="Input 25" xfId="17391"/>
    <cellStyle name="Input 25 2" xfId="17392"/>
    <cellStyle name="Input 25 2 2" xfId="17393"/>
    <cellStyle name="Input 25 2 2 2" xfId="17394"/>
    <cellStyle name="Input 25 2 2_Rate Case Accrual Accounts" xfId="33337"/>
    <cellStyle name="Input 25 2 3" xfId="45550"/>
    <cellStyle name="Input 25 2_Rate Case Accrual Accounts" xfId="33338"/>
    <cellStyle name="Input 25 3" xfId="17395"/>
    <cellStyle name="Input 25 3 2" xfId="17396"/>
    <cellStyle name="Input 25 3 2 2" xfId="17397"/>
    <cellStyle name="Input 25 3 2_Rate Case Accrual Accounts" xfId="33339"/>
    <cellStyle name="Input 25 3 3" xfId="45551"/>
    <cellStyle name="Input 25 3_Rate Case Accrual Accounts" xfId="33340"/>
    <cellStyle name="Input 25 4" xfId="17398"/>
    <cellStyle name="Input 25 4 2" xfId="17399"/>
    <cellStyle name="Input 25 4_Rate Case Accrual Accounts" xfId="33341"/>
    <cellStyle name="Input 25 5" xfId="45552"/>
    <cellStyle name="Input 25_Rate Case Accrual Accounts" xfId="33342"/>
    <cellStyle name="Input 26" xfId="17400"/>
    <cellStyle name="Input 26 2" xfId="17401"/>
    <cellStyle name="Input 26 2 2" xfId="17402"/>
    <cellStyle name="Input 26 2 2 2" xfId="17403"/>
    <cellStyle name="Input 26 2 2_Rate Case Accrual Accounts" xfId="33343"/>
    <cellStyle name="Input 26 2 3" xfId="45553"/>
    <cellStyle name="Input 26 2_Rate Case Accrual Accounts" xfId="33344"/>
    <cellStyle name="Input 26 3" xfId="17404"/>
    <cellStyle name="Input 26 3 2" xfId="17405"/>
    <cellStyle name="Input 26 3_Rate Case Accrual Accounts" xfId="33345"/>
    <cellStyle name="Input 26 4" xfId="17406"/>
    <cellStyle name="Input 26 4 2" xfId="45554"/>
    <cellStyle name="Input 26 5" xfId="45555"/>
    <cellStyle name="Input 26_Rate Case Accrual Accounts" xfId="33346"/>
    <cellStyle name="Input 27" xfId="17407"/>
    <cellStyle name="Input 27 2" xfId="17408"/>
    <cellStyle name="Input 27 2 2" xfId="17409"/>
    <cellStyle name="Input 27 2 2 2" xfId="17410"/>
    <cellStyle name="Input 27 2 2_Rate Case Accrual Accounts" xfId="33347"/>
    <cellStyle name="Input 27 2 3" xfId="45556"/>
    <cellStyle name="Input 27 2_Rate Case Accrual Accounts" xfId="33348"/>
    <cellStyle name="Input 27 3" xfId="17411"/>
    <cellStyle name="Input 27 3 2" xfId="17412"/>
    <cellStyle name="Input 27 3_Rate Case Accrual Accounts" xfId="33349"/>
    <cellStyle name="Input 27 4" xfId="45557"/>
    <cellStyle name="Input 27_Rate Case Accrual Accounts" xfId="33350"/>
    <cellStyle name="Input 28" xfId="17413"/>
    <cellStyle name="Input 28 2" xfId="17414"/>
    <cellStyle name="Input 28 2 2" xfId="17415"/>
    <cellStyle name="Input 28 2_Rate Case Accrual Accounts" xfId="33351"/>
    <cellStyle name="Input 28 3" xfId="17416"/>
    <cellStyle name="Input 28 3 2" xfId="45558"/>
    <cellStyle name="Input 28 4" xfId="45559"/>
    <cellStyle name="Input 28_Rate Case Accrual Accounts" xfId="33352"/>
    <cellStyle name="Input 29" xfId="17417"/>
    <cellStyle name="Input 29 2" xfId="17418"/>
    <cellStyle name="Input 29 2 2" xfId="17419"/>
    <cellStyle name="Input 29 2_Rate Case Accrual Accounts" xfId="33353"/>
    <cellStyle name="Input 29 3" xfId="17420"/>
    <cellStyle name="Input 29 3 2" xfId="45560"/>
    <cellStyle name="Input 29 4" xfId="45561"/>
    <cellStyle name="Input 29_Rate Case Accrual Accounts" xfId="33354"/>
    <cellStyle name="Input 3" xfId="471"/>
    <cellStyle name="Input 3 10" xfId="49290"/>
    <cellStyle name="Input 3 2" xfId="17421"/>
    <cellStyle name="Input 3 2 2" xfId="17422"/>
    <cellStyle name="Input 3 2 2 2" xfId="17423"/>
    <cellStyle name="Input 3 2 2 2 2" xfId="17424"/>
    <cellStyle name="Input 3 2 2 2_Rate Case Accrual Accounts" xfId="33355"/>
    <cellStyle name="Input 3 2 2 3" xfId="45562"/>
    <cellStyle name="Input 3 2 2_Rate Case Accrual Accounts" xfId="33356"/>
    <cellStyle name="Input 3 2 3" xfId="17425"/>
    <cellStyle name="Input 3 2 3 2" xfId="17426"/>
    <cellStyle name="Input 3 2 3 2 2" xfId="17427"/>
    <cellStyle name="Input 3 2 3 2_Rate Case Accrual Accounts" xfId="33357"/>
    <cellStyle name="Input 3 2 3 3" xfId="45563"/>
    <cellStyle name="Input 3 2 3_Rate Case Accrual Accounts" xfId="33358"/>
    <cellStyle name="Input 3 2 4" xfId="17428"/>
    <cellStyle name="Input 3 2 4 2" xfId="17429"/>
    <cellStyle name="Input 3 2 4_Rate Case Accrual Accounts" xfId="33359"/>
    <cellStyle name="Input 3 2_Rate Case Accrual Accounts" xfId="33360"/>
    <cellStyle name="Input 3 3" xfId="17430"/>
    <cellStyle name="Input 3 3 2" xfId="17431"/>
    <cellStyle name="Input 3 3 2 2" xfId="17432"/>
    <cellStyle name="Input 3 3 2_Rate Case Accrual Accounts" xfId="33361"/>
    <cellStyle name="Input 3 3 3" xfId="45564"/>
    <cellStyle name="Input 3 3_Rate Case Accrual Accounts" xfId="33362"/>
    <cellStyle name="Input 3 4" xfId="17433"/>
    <cellStyle name="Input 3 4 2" xfId="17434"/>
    <cellStyle name="Input 3 4_Rate Case Accrual Accounts" xfId="33363"/>
    <cellStyle name="Input 3 5" xfId="17435"/>
    <cellStyle name="Input 3 5 2" xfId="45565"/>
    <cellStyle name="Input 3 6" xfId="45566"/>
    <cellStyle name="Input 3 7" xfId="49355"/>
    <cellStyle name="Input 3 8" xfId="49301"/>
    <cellStyle name="Input 3 9" xfId="49346"/>
    <cellStyle name="Input 3_10-1 BS" xfId="17436"/>
    <cellStyle name="Input 30" xfId="17437"/>
    <cellStyle name="Input 30 2" xfId="17438"/>
    <cellStyle name="Input 30 2 2" xfId="17439"/>
    <cellStyle name="Input 30 2_Rate Case Accrual Accounts" xfId="33364"/>
    <cellStyle name="Input 30 3" xfId="17440"/>
    <cellStyle name="Input 30 3 2" xfId="45567"/>
    <cellStyle name="Input 30 4" xfId="45568"/>
    <cellStyle name="Input 30_Rate Case Accrual Accounts" xfId="33365"/>
    <cellStyle name="Input 31" xfId="17441"/>
    <cellStyle name="Input 31 2" xfId="17442"/>
    <cellStyle name="Input 31 2 2" xfId="17443"/>
    <cellStyle name="Input 31 2_Rate Case Accrual Accounts" xfId="33366"/>
    <cellStyle name="Input 31 3" xfId="17444"/>
    <cellStyle name="Input 31 3 2" xfId="45569"/>
    <cellStyle name="Input 31 4" xfId="45570"/>
    <cellStyle name="Input 31_Rate Case Accrual Accounts" xfId="33367"/>
    <cellStyle name="Input 32" xfId="17445"/>
    <cellStyle name="Input 32 2" xfId="17446"/>
    <cellStyle name="Input 32 2 2" xfId="17447"/>
    <cellStyle name="Input 32 2_Rate Case Accrual Accounts" xfId="33368"/>
    <cellStyle name="Input 32 3" xfId="17448"/>
    <cellStyle name="Input 32 3 2" xfId="45571"/>
    <cellStyle name="Input 32 4" xfId="45572"/>
    <cellStyle name="Input 32_Rate Case Accrual Accounts" xfId="33369"/>
    <cellStyle name="Input 33" xfId="17449"/>
    <cellStyle name="Input 33 2" xfId="17450"/>
    <cellStyle name="Input 33 2 2" xfId="17451"/>
    <cellStyle name="Input 33 2_Rate Case Accrual Accounts" xfId="33370"/>
    <cellStyle name="Input 33 3" xfId="17452"/>
    <cellStyle name="Input 33 3 2" xfId="45573"/>
    <cellStyle name="Input 33 4" xfId="45574"/>
    <cellStyle name="Input 33_Rate Case Accrual Accounts" xfId="33371"/>
    <cellStyle name="Input 34" xfId="17453"/>
    <cellStyle name="Input 34 2" xfId="17454"/>
    <cellStyle name="Input 34 2 2" xfId="17455"/>
    <cellStyle name="Input 34 2_Rate Case Accrual Accounts" xfId="33372"/>
    <cellStyle name="Input 34 3" xfId="17456"/>
    <cellStyle name="Input 34 3 2" xfId="45575"/>
    <cellStyle name="Input 34 4" xfId="45576"/>
    <cellStyle name="Input 34_Rate Case Accrual Accounts" xfId="33373"/>
    <cellStyle name="Input 35" xfId="17457"/>
    <cellStyle name="Input 35 2" xfId="17458"/>
    <cellStyle name="Input 35 2 2" xfId="17459"/>
    <cellStyle name="Input 35 2_Rate Case Accrual Accounts" xfId="33374"/>
    <cellStyle name="Input 35 3" xfId="17460"/>
    <cellStyle name="Input 35 3 2" xfId="45577"/>
    <cellStyle name="Input 35 4" xfId="45578"/>
    <cellStyle name="Input 35_Rate Case Accrual Accounts" xfId="33375"/>
    <cellStyle name="Input 36" xfId="17461"/>
    <cellStyle name="Input 36 2" xfId="17462"/>
    <cellStyle name="Input 36 2 2" xfId="17463"/>
    <cellStyle name="Input 36 2_Rate Case Accrual Accounts" xfId="33376"/>
    <cellStyle name="Input 36 3" xfId="17464"/>
    <cellStyle name="Input 36 3 2" xfId="45579"/>
    <cellStyle name="Input 36 4" xfId="45580"/>
    <cellStyle name="Input 36_Rate Case Accrual Accounts" xfId="33377"/>
    <cellStyle name="Input 37" xfId="17465"/>
    <cellStyle name="Input 37 2" xfId="17466"/>
    <cellStyle name="Input 37 2 2" xfId="17467"/>
    <cellStyle name="Input 37 2_Rate Case Accrual Accounts" xfId="33378"/>
    <cellStyle name="Input 37 3" xfId="17468"/>
    <cellStyle name="Input 37 3 2" xfId="45581"/>
    <cellStyle name="Input 37 4" xfId="45582"/>
    <cellStyle name="Input 37_Rate Case Accrual Accounts" xfId="33379"/>
    <cellStyle name="Input 38" xfId="17469"/>
    <cellStyle name="Input 38 2" xfId="17470"/>
    <cellStyle name="Input 38 2 2" xfId="17471"/>
    <cellStyle name="Input 38 2_Rate Case Accrual Accounts" xfId="33380"/>
    <cellStyle name="Input 38 3" xfId="17472"/>
    <cellStyle name="Input 38 3 2" xfId="45583"/>
    <cellStyle name="Input 38 4" xfId="45584"/>
    <cellStyle name="Input 38_Rate Case Accrual Accounts" xfId="33381"/>
    <cellStyle name="Input 39" xfId="17473"/>
    <cellStyle name="Input 39 2" xfId="17474"/>
    <cellStyle name="Input 39 2 2" xfId="17475"/>
    <cellStyle name="Input 39 2_Rate Case Accrual Accounts" xfId="33382"/>
    <cellStyle name="Input 39 3" xfId="17476"/>
    <cellStyle name="Input 39 3 2" xfId="45585"/>
    <cellStyle name="Input 39 4" xfId="45586"/>
    <cellStyle name="Input 39_Rate Case Accrual Accounts" xfId="33383"/>
    <cellStyle name="Input 4" xfId="472"/>
    <cellStyle name="Input 4 10" xfId="49363"/>
    <cellStyle name="Input 4 2" xfId="17477"/>
    <cellStyle name="Input 4 2 2" xfId="17478"/>
    <cellStyle name="Input 4 2 2 2" xfId="17479"/>
    <cellStyle name="Input 4 2 2 2 2" xfId="17480"/>
    <cellStyle name="Input 4 2 2 2_Rate Case Accrual Accounts" xfId="33384"/>
    <cellStyle name="Input 4 2 2 3" xfId="45587"/>
    <cellStyle name="Input 4 2 2_Rate Case Accrual Accounts" xfId="33385"/>
    <cellStyle name="Input 4 2 3" xfId="17481"/>
    <cellStyle name="Input 4 2 3 2" xfId="17482"/>
    <cellStyle name="Input 4 2 3 2 2" xfId="17483"/>
    <cellStyle name="Input 4 2 3 2_Rate Case Accrual Accounts" xfId="33386"/>
    <cellStyle name="Input 4 2 3 3" xfId="45588"/>
    <cellStyle name="Input 4 2 3_Rate Case Accrual Accounts" xfId="33387"/>
    <cellStyle name="Input 4 2 4" xfId="17484"/>
    <cellStyle name="Input 4 2 4 2" xfId="17485"/>
    <cellStyle name="Input 4 2 4_Rate Case Accrual Accounts" xfId="33388"/>
    <cellStyle name="Input 4 2 5" xfId="45589"/>
    <cellStyle name="Input 4 2_Rate Case Accrual Accounts" xfId="33389"/>
    <cellStyle name="Input 4 3" xfId="17486"/>
    <cellStyle name="Input 4 3 2" xfId="17487"/>
    <cellStyle name="Input 4 3 2 2" xfId="17488"/>
    <cellStyle name="Input 4 3 2_Rate Case Accrual Accounts" xfId="33390"/>
    <cellStyle name="Input 4 3 3" xfId="45590"/>
    <cellStyle name="Input 4 3_Rate Case Accrual Accounts" xfId="33391"/>
    <cellStyle name="Input 4 4" xfId="17489"/>
    <cellStyle name="Input 4 4 2" xfId="17490"/>
    <cellStyle name="Input 4 4_Rate Case Accrual Accounts" xfId="33392"/>
    <cellStyle name="Input 4 5" xfId="17491"/>
    <cellStyle name="Input 4 5 2" xfId="45591"/>
    <cellStyle name="Input 4 6" xfId="49357"/>
    <cellStyle name="Input 4 7" xfId="49299"/>
    <cellStyle name="Input 4 8" xfId="49348"/>
    <cellStyle name="Input 4 9" xfId="49287"/>
    <cellStyle name="Input 4_Rate Case Accrual Accounts" xfId="33393"/>
    <cellStyle name="Input 40" xfId="17492"/>
    <cellStyle name="Input 40 2" xfId="17493"/>
    <cellStyle name="Input 40 2 2" xfId="17494"/>
    <cellStyle name="Input 40 2_Rate Case Accrual Accounts" xfId="33394"/>
    <cellStyle name="Input 40 3" xfId="45592"/>
    <cellStyle name="Input 40_Rate Case Accrual Accounts" xfId="33395"/>
    <cellStyle name="Input 41" xfId="17495"/>
    <cellStyle name="Input 41 2" xfId="17496"/>
    <cellStyle name="Input 41 2 2" xfId="17497"/>
    <cellStyle name="Input 41 2_Rate Case Accrual Accounts" xfId="33396"/>
    <cellStyle name="Input 41 3" xfId="45593"/>
    <cellStyle name="Input 41_Rate Case Accrual Accounts" xfId="33397"/>
    <cellStyle name="Input 42" xfId="17498"/>
    <cellStyle name="Input 42 2" xfId="17499"/>
    <cellStyle name="Input 42 2 2" xfId="17500"/>
    <cellStyle name="Input 42 2_Rate Case Accrual Accounts" xfId="33398"/>
    <cellStyle name="Input 42 3" xfId="45594"/>
    <cellStyle name="Input 42_Rate Case Accrual Accounts" xfId="33399"/>
    <cellStyle name="Input 43" xfId="17501"/>
    <cellStyle name="Input 43 2" xfId="17502"/>
    <cellStyle name="Input 43 2 2" xfId="17503"/>
    <cellStyle name="Input 43 2_Rate Case Accrual Accounts" xfId="33400"/>
    <cellStyle name="Input 43 3" xfId="45595"/>
    <cellStyle name="Input 43_Rate Case Accrual Accounts" xfId="33401"/>
    <cellStyle name="Input 44" xfId="17504"/>
    <cellStyle name="Input 44 2" xfId="17505"/>
    <cellStyle name="Input 44 2 2" xfId="17506"/>
    <cellStyle name="Input 44 2_Rate Case Accrual Accounts" xfId="33402"/>
    <cellStyle name="Input 44 3" xfId="45596"/>
    <cellStyle name="Input 44_Rate Case Accrual Accounts" xfId="33403"/>
    <cellStyle name="Input 45" xfId="17507"/>
    <cellStyle name="Input 45 2" xfId="17508"/>
    <cellStyle name="Input 45 2 2" xfId="17509"/>
    <cellStyle name="Input 45 2_Rate Case Accrual Accounts" xfId="33404"/>
    <cellStyle name="Input 45 3" xfId="45597"/>
    <cellStyle name="Input 45_Rate Case Accrual Accounts" xfId="33405"/>
    <cellStyle name="Input 46" xfId="17510"/>
    <cellStyle name="Input 46 2" xfId="17511"/>
    <cellStyle name="Input 46 2 2" xfId="17512"/>
    <cellStyle name="Input 46 2_Rate Case Accrual Accounts" xfId="33406"/>
    <cellStyle name="Input 46 3" xfId="45598"/>
    <cellStyle name="Input 46_Rate Case Accrual Accounts" xfId="33407"/>
    <cellStyle name="Input 47" xfId="17513"/>
    <cellStyle name="Input 47 2" xfId="17514"/>
    <cellStyle name="Input 47 2 2" xfId="17515"/>
    <cellStyle name="Input 47 2_Rate Case Accrual Accounts" xfId="33408"/>
    <cellStyle name="Input 47 3" xfId="45599"/>
    <cellStyle name="Input 47_Rate Case Accrual Accounts" xfId="33409"/>
    <cellStyle name="Input 48" xfId="17516"/>
    <cellStyle name="Input 48 2" xfId="17517"/>
    <cellStyle name="Input 48 2 2" xfId="17518"/>
    <cellStyle name="Input 48 2_Rate Case Accrual Accounts" xfId="33410"/>
    <cellStyle name="Input 48 3" xfId="45600"/>
    <cellStyle name="Input 48_Rate Case Accrual Accounts" xfId="33411"/>
    <cellStyle name="Input 49" xfId="17519"/>
    <cellStyle name="Input 49 2" xfId="17520"/>
    <cellStyle name="Input 49 2 2" xfId="17521"/>
    <cellStyle name="Input 49 2_Rate Case Accrual Accounts" xfId="33412"/>
    <cellStyle name="Input 49 3" xfId="45601"/>
    <cellStyle name="Input 49_Rate Case Accrual Accounts" xfId="33413"/>
    <cellStyle name="Input 5" xfId="473"/>
    <cellStyle name="Input 5 10" xfId="49365"/>
    <cellStyle name="Input 5 2" xfId="17522"/>
    <cellStyle name="Input 5 2 2" xfId="17523"/>
    <cellStyle name="Input 5 2 2 2" xfId="17524"/>
    <cellStyle name="Input 5 2 2 2 2" xfId="17525"/>
    <cellStyle name="Input 5 2 2 2_Rate Case Accrual Accounts" xfId="33414"/>
    <cellStyle name="Input 5 2 2 3" xfId="45602"/>
    <cellStyle name="Input 5 2 2_Rate Case Accrual Accounts" xfId="33415"/>
    <cellStyle name="Input 5 2 3" xfId="17526"/>
    <cellStyle name="Input 5 2 3 2" xfId="17527"/>
    <cellStyle name="Input 5 2 3 2 2" xfId="17528"/>
    <cellStyle name="Input 5 2 3 2_Rate Case Accrual Accounts" xfId="33416"/>
    <cellStyle name="Input 5 2 3 3" xfId="45603"/>
    <cellStyle name="Input 5 2 3_Rate Case Accrual Accounts" xfId="33417"/>
    <cellStyle name="Input 5 2 4" xfId="17529"/>
    <cellStyle name="Input 5 2 4 2" xfId="17530"/>
    <cellStyle name="Input 5 2 4_Rate Case Accrual Accounts" xfId="33418"/>
    <cellStyle name="Input 5 2 5" xfId="45604"/>
    <cellStyle name="Input 5 2_Rate Case Accrual Accounts" xfId="33419"/>
    <cellStyle name="Input 5 3" xfId="17531"/>
    <cellStyle name="Input 5 3 2" xfId="17532"/>
    <cellStyle name="Input 5 3 2 2" xfId="17533"/>
    <cellStyle name="Input 5 3 2_Rate Case Accrual Accounts" xfId="33420"/>
    <cellStyle name="Input 5 3 3" xfId="45605"/>
    <cellStyle name="Input 5 3_Rate Case Accrual Accounts" xfId="33421"/>
    <cellStyle name="Input 5 4" xfId="17534"/>
    <cellStyle name="Input 5 4 2" xfId="17535"/>
    <cellStyle name="Input 5 4_Rate Case Accrual Accounts" xfId="33422"/>
    <cellStyle name="Input 5 5" xfId="17536"/>
    <cellStyle name="Input 5 5 2" xfId="45606"/>
    <cellStyle name="Input 5 6" xfId="49358"/>
    <cellStyle name="Input 5 7" xfId="49298"/>
    <cellStyle name="Input 5 8" xfId="49350"/>
    <cellStyle name="Input 5 9" xfId="49286"/>
    <cellStyle name="Input 5_Rate Case Accrual Accounts" xfId="33423"/>
    <cellStyle name="Input 50" xfId="17537"/>
    <cellStyle name="Input 50 2" xfId="17538"/>
    <cellStyle name="Input 50 2 2" xfId="17539"/>
    <cellStyle name="Input 50 2_Rate Case Accrual Accounts" xfId="33424"/>
    <cellStyle name="Input 50 3" xfId="45607"/>
    <cellStyle name="Input 50_Rate Case Accrual Accounts" xfId="33425"/>
    <cellStyle name="Input 51" xfId="17540"/>
    <cellStyle name="Input 51 2" xfId="17541"/>
    <cellStyle name="Input 51 2 2" xfId="17542"/>
    <cellStyle name="Input 51 2_Rate Case Accrual Accounts" xfId="33426"/>
    <cellStyle name="Input 51 3" xfId="45608"/>
    <cellStyle name="Input 51_Rate Case Accrual Accounts" xfId="33427"/>
    <cellStyle name="Input 52" xfId="17543"/>
    <cellStyle name="Input 52 2" xfId="17544"/>
    <cellStyle name="Input 52 2 2" xfId="17545"/>
    <cellStyle name="Input 52 2_Rate Case Accrual Accounts" xfId="33428"/>
    <cellStyle name="Input 52 3" xfId="45609"/>
    <cellStyle name="Input 52_Rate Case Accrual Accounts" xfId="33429"/>
    <cellStyle name="Input 53" xfId="17546"/>
    <cellStyle name="Input 53 2" xfId="17547"/>
    <cellStyle name="Input 53 2 2" xfId="17548"/>
    <cellStyle name="Input 53 2_Rate Case Accrual Accounts" xfId="33430"/>
    <cellStyle name="Input 53 3" xfId="45610"/>
    <cellStyle name="Input 53_Rate Case Accrual Accounts" xfId="33431"/>
    <cellStyle name="Input 54" xfId="17549"/>
    <cellStyle name="Input 54 2" xfId="17550"/>
    <cellStyle name="Input 54 2 2" xfId="17551"/>
    <cellStyle name="Input 54 2_Rate Case Accrual Accounts" xfId="33432"/>
    <cellStyle name="Input 54 3" xfId="45611"/>
    <cellStyle name="Input 54_Rate Case Accrual Accounts" xfId="33433"/>
    <cellStyle name="Input 55" xfId="17552"/>
    <cellStyle name="Input 55 2" xfId="17553"/>
    <cellStyle name="Input 55 2 2" xfId="17554"/>
    <cellStyle name="Input 55 2_Rate Case Accrual Accounts" xfId="33434"/>
    <cellStyle name="Input 55 3" xfId="45612"/>
    <cellStyle name="Input 55_Rate Case Accrual Accounts" xfId="33435"/>
    <cellStyle name="Input 56" xfId="17555"/>
    <cellStyle name="Input 56 2" xfId="17556"/>
    <cellStyle name="Input 56 2 2" xfId="17557"/>
    <cellStyle name="Input 56 2_Rate Case Accrual Accounts" xfId="33436"/>
    <cellStyle name="Input 56 3" xfId="45613"/>
    <cellStyle name="Input 56_Rate Case Accrual Accounts" xfId="33437"/>
    <cellStyle name="Input 57" xfId="17558"/>
    <cellStyle name="Input 57 2" xfId="17559"/>
    <cellStyle name="Input 57 2 2" xfId="17560"/>
    <cellStyle name="Input 57 2_Rate Case Accrual Accounts" xfId="33438"/>
    <cellStyle name="Input 57 3" xfId="45614"/>
    <cellStyle name="Input 57_Rate Case Accrual Accounts" xfId="33439"/>
    <cellStyle name="Input 58" xfId="17561"/>
    <cellStyle name="Input 58 2" xfId="17562"/>
    <cellStyle name="Input 58 2 2" xfId="17563"/>
    <cellStyle name="Input 58 2_Rate Case Accrual Accounts" xfId="33440"/>
    <cellStyle name="Input 58 3" xfId="45615"/>
    <cellStyle name="Input 58_Rate Case Accrual Accounts" xfId="33441"/>
    <cellStyle name="Input 59" xfId="17564"/>
    <cellStyle name="Input 59 2" xfId="17565"/>
    <cellStyle name="Input 59 2 2" xfId="17566"/>
    <cellStyle name="Input 59 2_Rate Case Accrual Accounts" xfId="33442"/>
    <cellStyle name="Input 59 3" xfId="45616"/>
    <cellStyle name="Input 59_Rate Case Accrual Accounts" xfId="33443"/>
    <cellStyle name="Input 6" xfId="474"/>
    <cellStyle name="Input 6 10" xfId="49367"/>
    <cellStyle name="Input 6 2" xfId="17567"/>
    <cellStyle name="Input 6 2 2" xfId="17568"/>
    <cellStyle name="Input 6 2 2 2" xfId="17569"/>
    <cellStyle name="Input 6 2 2_Rate Case Accrual Accounts" xfId="33444"/>
    <cellStyle name="Input 6 2 3" xfId="45617"/>
    <cellStyle name="Input 6 2_Rate Case Accrual Accounts" xfId="33445"/>
    <cellStyle name="Input 6 3" xfId="17570"/>
    <cellStyle name="Input 6 3 2" xfId="17571"/>
    <cellStyle name="Input 6 3 2 2" xfId="17572"/>
    <cellStyle name="Input 6 3 2_Rate Case Accrual Accounts" xfId="33446"/>
    <cellStyle name="Input 6 3 3" xfId="45618"/>
    <cellStyle name="Input 6 3_Rate Case Accrual Accounts" xfId="33447"/>
    <cellStyle name="Input 6 4" xfId="17573"/>
    <cellStyle name="Input 6 4 2" xfId="17574"/>
    <cellStyle name="Input 6 4_Rate Case Accrual Accounts" xfId="33448"/>
    <cellStyle name="Input 6 5" xfId="17575"/>
    <cellStyle name="Input 6 5 2" xfId="45619"/>
    <cellStyle name="Input 6 6" xfId="49359"/>
    <cellStyle name="Input 6 7" xfId="49297"/>
    <cellStyle name="Input 6 8" xfId="49351"/>
    <cellStyle name="Input 6 9" xfId="49282"/>
    <cellStyle name="Input 6_Rate Case Accrual Accounts" xfId="33449"/>
    <cellStyle name="Input 60" xfId="17576"/>
    <cellStyle name="Input 60 2" xfId="17577"/>
    <cellStyle name="Input 60 2 2" xfId="17578"/>
    <cellStyle name="Input 60 2_Rate Case Accrual Accounts" xfId="33450"/>
    <cellStyle name="Input 60 3" xfId="45620"/>
    <cellStyle name="Input 60_Rate Case Accrual Accounts" xfId="33451"/>
    <cellStyle name="Input 61" xfId="17579"/>
    <cellStyle name="Input 61 2" xfId="17580"/>
    <cellStyle name="Input 61_Rate Case Accrual Accounts" xfId="33452"/>
    <cellStyle name="Input 62" xfId="17581"/>
    <cellStyle name="Input 62 2" xfId="17582"/>
    <cellStyle name="Input 62_Rate Case Accrual Accounts" xfId="33453"/>
    <cellStyle name="Input 63" xfId="17583"/>
    <cellStyle name="Input 63 2" xfId="45621"/>
    <cellStyle name="Input 64" xfId="17584"/>
    <cellStyle name="Input 64 2" xfId="45622"/>
    <cellStyle name="Input 65" xfId="17585"/>
    <cellStyle name="Input 65 2" xfId="45623"/>
    <cellStyle name="Input 66" xfId="17586"/>
    <cellStyle name="Input 66 2" xfId="45624"/>
    <cellStyle name="Input 67" xfId="17587"/>
    <cellStyle name="Input 67 2" xfId="45625"/>
    <cellStyle name="Input 68" xfId="17588"/>
    <cellStyle name="Input 68 2" xfId="45626"/>
    <cellStyle name="Input 69" xfId="17589"/>
    <cellStyle name="Input 69 2" xfId="45627"/>
    <cellStyle name="Input 7" xfId="475"/>
    <cellStyle name="Input 7 10" xfId="49369"/>
    <cellStyle name="Input 7 2" xfId="17590"/>
    <cellStyle name="Input 7 2 2" xfId="17591"/>
    <cellStyle name="Input 7 2 2 2" xfId="17592"/>
    <cellStyle name="Input 7 2 2_Rate Case Accrual Accounts" xfId="33454"/>
    <cellStyle name="Input 7 2 3" xfId="45628"/>
    <cellStyle name="Input 7 2_Rate Case Accrual Accounts" xfId="33455"/>
    <cellStyle name="Input 7 3" xfId="17593"/>
    <cellStyle name="Input 7 3 2" xfId="17594"/>
    <cellStyle name="Input 7 3 2 2" xfId="17595"/>
    <cellStyle name="Input 7 3 2_Rate Case Accrual Accounts" xfId="33456"/>
    <cellStyle name="Input 7 3 3" xfId="45629"/>
    <cellStyle name="Input 7 3_Rate Case Accrual Accounts" xfId="33457"/>
    <cellStyle name="Input 7 4" xfId="17596"/>
    <cellStyle name="Input 7 4 2" xfId="17597"/>
    <cellStyle name="Input 7 4_Rate Case Accrual Accounts" xfId="33458"/>
    <cellStyle name="Input 7 5" xfId="17598"/>
    <cellStyle name="Input 7 5 2" xfId="45630"/>
    <cellStyle name="Input 7 6" xfId="49360"/>
    <cellStyle name="Input 7 7" xfId="49296"/>
    <cellStyle name="Input 7 8" xfId="49352"/>
    <cellStyle name="Input 7 9" xfId="49281"/>
    <cellStyle name="Input 7_Rate Case Accrual Accounts" xfId="33459"/>
    <cellStyle name="Input 70" xfId="17599"/>
    <cellStyle name="Input 70 2" xfId="45631"/>
    <cellStyle name="Input 71" xfId="17600"/>
    <cellStyle name="Input 71 2" xfId="45632"/>
    <cellStyle name="Input 72" xfId="17601"/>
    <cellStyle name="Input 72 2" xfId="45633"/>
    <cellStyle name="Input 73" xfId="17602"/>
    <cellStyle name="Input 73 2" xfId="45634"/>
    <cellStyle name="Input 74" xfId="17603"/>
    <cellStyle name="Input 74 2" xfId="45635"/>
    <cellStyle name="Input 75" xfId="17604"/>
    <cellStyle name="Input 75 2" xfId="45636"/>
    <cellStyle name="Input 76" xfId="17605"/>
    <cellStyle name="Input 76 2" xfId="45637"/>
    <cellStyle name="Input 77" xfId="147"/>
    <cellStyle name="Input 78" xfId="49141"/>
    <cellStyle name="Input 79" xfId="49182"/>
    <cellStyle name="Input 8" xfId="476"/>
    <cellStyle name="Input 8 10" xfId="49370"/>
    <cellStyle name="Input 8 2" xfId="17606"/>
    <cellStyle name="Input 8 2 2" xfId="17607"/>
    <cellStyle name="Input 8 2 2 2" xfId="17608"/>
    <cellStyle name="Input 8 2 2_Rate Case Accrual Accounts" xfId="33460"/>
    <cellStyle name="Input 8 2 3" xfId="45638"/>
    <cellStyle name="Input 8 2_Rate Case Accrual Accounts" xfId="33461"/>
    <cellStyle name="Input 8 3" xfId="17609"/>
    <cellStyle name="Input 8 3 2" xfId="17610"/>
    <cellStyle name="Input 8 3 2 2" xfId="17611"/>
    <cellStyle name="Input 8 3 2_Rate Case Accrual Accounts" xfId="33462"/>
    <cellStyle name="Input 8 3 3" xfId="45639"/>
    <cellStyle name="Input 8 3_Rate Case Accrual Accounts" xfId="33463"/>
    <cellStyle name="Input 8 4" xfId="17612"/>
    <cellStyle name="Input 8 4 2" xfId="17613"/>
    <cellStyle name="Input 8 4_Rate Case Accrual Accounts" xfId="33464"/>
    <cellStyle name="Input 8 5" xfId="17614"/>
    <cellStyle name="Input 8 5 2" xfId="45640"/>
    <cellStyle name="Input 8 6" xfId="49361"/>
    <cellStyle name="Input 8 7" xfId="49294"/>
    <cellStyle name="Input 8 8" xfId="49353"/>
    <cellStyle name="Input 8 9" xfId="49280"/>
    <cellStyle name="Input 8_Rate Case Accrual Accounts" xfId="33465"/>
    <cellStyle name="Input 9" xfId="477"/>
    <cellStyle name="Input 9 2" xfId="17615"/>
    <cellStyle name="Input 9 2 2" xfId="17616"/>
    <cellStyle name="Input 9 2 2 2" xfId="17617"/>
    <cellStyle name="Input 9 2 2_Rate Case Accrual Accounts" xfId="33466"/>
    <cellStyle name="Input 9 2 3" xfId="45641"/>
    <cellStyle name="Input 9 2_Rate Case Accrual Accounts" xfId="33467"/>
    <cellStyle name="Input 9 3" xfId="17618"/>
    <cellStyle name="Input 9 3 2" xfId="17619"/>
    <cellStyle name="Input 9 3 2 2" xfId="17620"/>
    <cellStyle name="Input 9 3 2_Rate Case Accrual Accounts" xfId="33468"/>
    <cellStyle name="Input 9 3 3" xfId="45642"/>
    <cellStyle name="Input 9 3_Rate Case Accrual Accounts" xfId="33469"/>
    <cellStyle name="Input 9 4" xfId="17621"/>
    <cellStyle name="Input 9 4 2" xfId="17622"/>
    <cellStyle name="Input 9 4_Rate Case Accrual Accounts" xfId="33470"/>
    <cellStyle name="Input 9 5" xfId="17623"/>
    <cellStyle name="Input 9 5 2" xfId="45643"/>
    <cellStyle name="Input 9_Rate Case Accrual Accounts" xfId="33471"/>
    <cellStyle name="InputEM" xfId="17624"/>
    <cellStyle name="InputEM 2" xfId="45644"/>
    <cellStyle name="ITALIC - Style2" xfId="150"/>
    <cellStyle name="ITALIC - Style2 2" xfId="17625"/>
    <cellStyle name="ITALIC - Style2 2 2" xfId="17626"/>
    <cellStyle name="ITALIC - Style2 2 2 2" xfId="17627"/>
    <cellStyle name="ITALIC - Style2 2 2_Rate Case Accrual Accounts" xfId="33472"/>
    <cellStyle name="ITALIC - Style2 2 3" xfId="45645"/>
    <cellStyle name="ITALIC - Style2 2_Rate Case Accrual Accounts" xfId="33473"/>
    <cellStyle name="ITALIC - Style2 3" xfId="17628"/>
    <cellStyle name="ITALIC - Style2 3 2" xfId="17629"/>
    <cellStyle name="ITALIC - Style2 3 2 2" xfId="17630"/>
    <cellStyle name="ITALIC - Style2 3 2_Rate Case Accrual Accounts" xfId="33474"/>
    <cellStyle name="ITALIC - Style2 3 3" xfId="45646"/>
    <cellStyle name="ITALIC - Style2 3_Rate Case Accrual Accounts" xfId="33475"/>
    <cellStyle name="ITALIC - Style2 4" xfId="17631"/>
    <cellStyle name="ITALIC - Style2 4 2" xfId="17632"/>
    <cellStyle name="ITALIC - Style2 4_Rate Case Accrual Accounts" xfId="33476"/>
    <cellStyle name="ITALIC - Style2_Rate Case Accrual Accounts" xfId="33477"/>
    <cellStyle name="kirkdollars" xfId="151"/>
    <cellStyle name="Labels - Style3" xfId="152"/>
    <cellStyle name="Large Page Heading" xfId="153"/>
    <cellStyle name="LineItemPrompt" xfId="154"/>
    <cellStyle name="LineItemPrompt 2" xfId="17633"/>
    <cellStyle name="LineItemPrompt 2 2" xfId="17634"/>
    <cellStyle name="LineItemPrompt 2 2 2" xfId="17635"/>
    <cellStyle name="LineItemPrompt 2 2_Rate Case Accrual Accounts" xfId="33478"/>
    <cellStyle name="LineItemPrompt 2 3" xfId="45647"/>
    <cellStyle name="LineItemPrompt 2_Rate Case Accrual Accounts" xfId="33479"/>
    <cellStyle name="LineItemPrompt 3" xfId="17636"/>
    <cellStyle name="LineItemPrompt 3 2" xfId="17637"/>
    <cellStyle name="LineItemPrompt 3 2 2" xfId="17638"/>
    <cellStyle name="LineItemPrompt 3 2_Rate Case Accrual Accounts" xfId="33480"/>
    <cellStyle name="LineItemPrompt 3 3" xfId="45648"/>
    <cellStyle name="LineItemPrompt 3_Rate Case Accrual Accounts" xfId="33481"/>
    <cellStyle name="LineItemPrompt 4" xfId="17639"/>
    <cellStyle name="LineItemPrompt 4 2" xfId="17640"/>
    <cellStyle name="LineItemPrompt 4_Rate Case Accrual Accounts" xfId="33482"/>
    <cellStyle name="LineItemPrompt_Rate Case Accrual Accounts" xfId="33483"/>
    <cellStyle name="LineItemValue" xfId="155"/>
    <cellStyle name="LineItemValue 2" xfId="17641"/>
    <cellStyle name="LineItemValue 2 2" xfId="17642"/>
    <cellStyle name="LineItemValue 2 2 2" xfId="17643"/>
    <cellStyle name="LineItemValue 2 2_Rate Case Accrual Accounts" xfId="33484"/>
    <cellStyle name="LineItemValue 2 3" xfId="45649"/>
    <cellStyle name="LineItemValue 2_Rate Case Accrual Accounts" xfId="33485"/>
    <cellStyle name="LineItemValue 3" xfId="17644"/>
    <cellStyle name="LineItemValue 3 2" xfId="17645"/>
    <cellStyle name="LineItemValue 3 2 2" xfId="17646"/>
    <cellStyle name="LineItemValue 3 2_Rate Case Accrual Accounts" xfId="33486"/>
    <cellStyle name="LineItemValue 3 3" xfId="45650"/>
    <cellStyle name="LineItemValue 3_Rate Case Accrual Accounts" xfId="33487"/>
    <cellStyle name="LineItemValue 4" xfId="17647"/>
    <cellStyle name="LineItemValue 4 2" xfId="17648"/>
    <cellStyle name="LineItemValue 4_Rate Case Accrual Accounts" xfId="33488"/>
    <cellStyle name="LineItemValue_Rate Case Accrual Accounts" xfId="33489"/>
    <cellStyle name="Lines" xfId="156"/>
    <cellStyle name="Linked Cell" xfId="49514" builtinId="24" customBuiltin="1"/>
    <cellStyle name="Linked Cell 10" xfId="17649"/>
    <cellStyle name="Linked Cell 10 2" xfId="17650"/>
    <cellStyle name="Linked Cell 10 2 2" xfId="17651"/>
    <cellStyle name="Linked Cell 10 2 2 2" xfId="17652"/>
    <cellStyle name="Linked Cell 10 2 2_Rate Case Accrual Accounts" xfId="33490"/>
    <cellStyle name="Linked Cell 10 2 3" xfId="45651"/>
    <cellStyle name="Linked Cell 10 2_Rate Case Accrual Accounts" xfId="33491"/>
    <cellStyle name="Linked Cell 10 3" xfId="17653"/>
    <cellStyle name="Linked Cell 10 3 2" xfId="17654"/>
    <cellStyle name="Linked Cell 10 3 2 2" xfId="17655"/>
    <cellStyle name="Linked Cell 10 3 2_Rate Case Accrual Accounts" xfId="33492"/>
    <cellStyle name="Linked Cell 10 3 3" xfId="45652"/>
    <cellStyle name="Linked Cell 10 3_Rate Case Accrual Accounts" xfId="33493"/>
    <cellStyle name="Linked Cell 10 4" xfId="17656"/>
    <cellStyle name="Linked Cell 10 4 2" xfId="17657"/>
    <cellStyle name="Linked Cell 10 4_Rate Case Accrual Accounts" xfId="33494"/>
    <cellStyle name="Linked Cell 10 5" xfId="45653"/>
    <cellStyle name="Linked Cell 10_Rate Case Accrual Accounts" xfId="33495"/>
    <cellStyle name="Linked Cell 11" xfId="17658"/>
    <cellStyle name="Linked Cell 11 2" xfId="17659"/>
    <cellStyle name="Linked Cell 11 2 2" xfId="17660"/>
    <cellStyle name="Linked Cell 11 2 2 2" xfId="17661"/>
    <cellStyle name="Linked Cell 11 2 2_Rate Case Accrual Accounts" xfId="33496"/>
    <cellStyle name="Linked Cell 11 2 3" xfId="45654"/>
    <cellStyle name="Linked Cell 11 2_Rate Case Accrual Accounts" xfId="33497"/>
    <cellStyle name="Linked Cell 11 3" xfId="17662"/>
    <cellStyle name="Linked Cell 11 3 2" xfId="17663"/>
    <cellStyle name="Linked Cell 11 3 2 2" xfId="17664"/>
    <cellStyle name="Linked Cell 11 3 2_Rate Case Accrual Accounts" xfId="33498"/>
    <cellStyle name="Linked Cell 11 3 3" xfId="45655"/>
    <cellStyle name="Linked Cell 11 3_Rate Case Accrual Accounts" xfId="33499"/>
    <cellStyle name="Linked Cell 11 4" xfId="17665"/>
    <cellStyle name="Linked Cell 11 4 2" xfId="17666"/>
    <cellStyle name="Linked Cell 11 4_Rate Case Accrual Accounts" xfId="33500"/>
    <cellStyle name="Linked Cell 11 5" xfId="45656"/>
    <cellStyle name="Linked Cell 11_Rate Case Accrual Accounts" xfId="33501"/>
    <cellStyle name="Linked Cell 12" xfId="17667"/>
    <cellStyle name="Linked Cell 12 2" xfId="17668"/>
    <cellStyle name="Linked Cell 12 2 2" xfId="17669"/>
    <cellStyle name="Linked Cell 12 2 2 2" xfId="17670"/>
    <cellStyle name="Linked Cell 12 2 2_Rate Case Accrual Accounts" xfId="33502"/>
    <cellStyle name="Linked Cell 12 2 3" xfId="45657"/>
    <cellStyle name="Linked Cell 12 2_Rate Case Accrual Accounts" xfId="33503"/>
    <cellStyle name="Linked Cell 12 3" xfId="17671"/>
    <cellStyle name="Linked Cell 12 3 2" xfId="17672"/>
    <cellStyle name="Linked Cell 12 3 2 2" xfId="17673"/>
    <cellStyle name="Linked Cell 12 3 2_Rate Case Accrual Accounts" xfId="33504"/>
    <cellStyle name="Linked Cell 12 3 3" xfId="45658"/>
    <cellStyle name="Linked Cell 12 3_Rate Case Accrual Accounts" xfId="33505"/>
    <cellStyle name="Linked Cell 12 4" xfId="17674"/>
    <cellStyle name="Linked Cell 12 4 2" xfId="17675"/>
    <cellStyle name="Linked Cell 12 4_Rate Case Accrual Accounts" xfId="33506"/>
    <cellStyle name="Linked Cell 12 5" xfId="45659"/>
    <cellStyle name="Linked Cell 12_Rate Case Accrual Accounts" xfId="33507"/>
    <cellStyle name="Linked Cell 13" xfId="17676"/>
    <cellStyle name="Linked Cell 13 2" xfId="17677"/>
    <cellStyle name="Linked Cell 13 2 2" xfId="17678"/>
    <cellStyle name="Linked Cell 13 2 2 2" xfId="17679"/>
    <cellStyle name="Linked Cell 13 2 2_Rate Case Accrual Accounts" xfId="33508"/>
    <cellStyle name="Linked Cell 13 2 3" xfId="45660"/>
    <cellStyle name="Linked Cell 13 2_Rate Case Accrual Accounts" xfId="33509"/>
    <cellStyle name="Linked Cell 13 3" xfId="17680"/>
    <cellStyle name="Linked Cell 13 3 2" xfId="17681"/>
    <cellStyle name="Linked Cell 13 3 2 2" xfId="17682"/>
    <cellStyle name="Linked Cell 13 3 2_Rate Case Accrual Accounts" xfId="33510"/>
    <cellStyle name="Linked Cell 13 3 3" xfId="45661"/>
    <cellStyle name="Linked Cell 13 3_Rate Case Accrual Accounts" xfId="33511"/>
    <cellStyle name="Linked Cell 13 4" xfId="17683"/>
    <cellStyle name="Linked Cell 13 4 2" xfId="17684"/>
    <cellStyle name="Linked Cell 13 4_Rate Case Accrual Accounts" xfId="33512"/>
    <cellStyle name="Linked Cell 13 5" xfId="45662"/>
    <cellStyle name="Linked Cell 13_Rate Case Accrual Accounts" xfId="33513"/>
    <cellStyle name="Linked Cell 14" xfId="17685"/>
    <cellStyle name="Linked Cell 14 2" xfId="17686"/>
    <cellStyle name="Linked Cell 14 2 2" xfId="17687"/>
    <cellStyle name="Linked Cell 14 2 2 2" xfId="17688"/>
    <cellStyle name="Linked Cell 14 2 2_Rate Case Accrual Accounts" xfId="33514"/>
    <cellStyle name="Linked Cell 14 2 3" xfId="45663"/>
    <cellStyle name="Linked Cell 14 2_Rate Case Accrual Accounts" xfId="33515"/>
    <cellStyle name="Linked Cell 14 3" xfId="17689"/>
    <cellStyle name="Linked Cell 14 3 2" xfId="17690"/>
    <cellStyle name="Linked Cell 14 3 2 2" xfId="17691"/>
    <cellStyle name="Linked Cell 14 3 2_Rate Case Accrual Accounts" xfId="33516"/>
    <cellStyle name="Linked Cell 14 3 3" xfId="45664"/>
    <cellStyle name="Linked Cell 14 3_Rate Case Accrual Accounts" xfId="33517"/>
    <cellStyle name="Linked Cell 14 4" xfId="17692"/>
    <cellStyle name="Linked Cell 14 4 2" xfId="17693"/>
    <cellStyle name="Linked Cell 14 4_Rate Case Accrual Accounts" xfId="33518"/>
    <cellStyle name="Linked Cell 14 5" xfId="45665"/>
    <cellStyle name="Linked Cell 14_Rate Case Accrual Accounts" xfId="33519"/>
    <cellStyle name="Linked Cell 15" xfId="17694"/>
    <cellStyle name="Linked Cell 15 2" xfId="17695"/>
    <cellStyle name="Linked Cell 15 2 2" xfId="17696"/>
    <cellStyle name="Linked Cell 15 2 2 2" xfId="17697"/>
    <cellStyle name="Linked Cell 15 2 2_Rate Case Accrual Accounts" xfId="33520"/>
    <cellStyle name="Linked Cell 15 2 3" xfId="45666"/>
    <cellStyle name="Linked Cell 15 2_Rate Case Accrual Accounts" xfId="33521"/>
    <cellStyle name="Linked Cell 15 3" xfId="17698"/>
    <cellStyle name="Linked Cell 15 3 2" xfId="17699"/>
    <cellStyle name="Linked Cell 15 3 2 2" xfId="17700"/>
    <cellStyle name="Linked Cell 15 3 2_Rate Case Accrual Accounts" xfId="33522"/>
    <cellStyle name="Linked Cell 15 3 3" xfId="45667"/>
    <cellStyle name="Linked Cell 15 3_Rate Case Accrual Accounts" xfId="33523"/>
    <cellStyle name="Linked Cell 15 4" xfId="17701"/>
    <cellStyle name="Linked Cell 15 4 2" xfId="17702"/>
    <cellStyle name="Linked Cell 15 4_Rate Case Accrual Accounts" xfId="33524"/>
    <cellStyle name="Linked Cell 15 5" xfId="45668"/>
    <cellStyle name="Linked Cell 15_Rate Case Accrual Accounts" xfId="33525"/>
    <cellStyle name="Linked Cell 16" xfId="17703"/>
    <cellStyle name="Linked Cell 16 2" xfId="17704"/>
    <cellStyle name="Linked Cell 16 2 2" xfId="17705"/>
    <cellStyle name="Linked Cell 16 2 2 2" xfId="17706"/>
    <cellStyle name="Linked Cell 16 2 2_Rate Case Accrual Accounts" xfId="33526"/>
    <cellStyle name="Linked Cell 16 2 3" xfId="45669"/>
    <cellStyle name="Linked Cell 16 2_Rate Case Accrual Accounts" xfId="33527"/>
    <cellStyle name="Linked Cell 16 3" xfId="17707"/>
    <cellStyle name="Linked Cell 16 3 2" xfId="17708"/>
    <cellStyle name="Linked Cell 16 3 2 2" xfId="17709"/>
    <cellStyle name="Linked Cell 16 3 2_Rate Case Accrual Accounts" xfId="33528"/>
    <cellStyle name="Linked Cell 16 3 3" xfId="45670"/>
    <cellStyle name="Linked Cell 16 3_Rate Case Accrual Accounts" xfId="33529"/>
    <cellStyle name="Linked Cell 16 4" xfId="17710"/>
    <cellStyle name="Linked Cell 16 4 2" xfId="17711"/>
    <cellStyle name="Linked Cell 16 4_Rate Case Accrual Accounts" xfId="33530"/>
    <cellStyle name="Linked Cell 16 5" xfId="45671"/>
    <cellStyle name="Linked Cell 16_Rate Case Accrual Accounts" xfId="33531"/>
    <cellStyle name="Linked Cell 17" xfId="17712"/>
    <cellStyle name="Linked Cell 17 2" xfId="17713"/>
    <cellStyle name="Linked Cell 17 2 2" xfId="17714"/>
    <cellStyle name="Linked Cell 17 2 2 2" xfId="17715"/>
    <cellStyle name="Linked Cell 17 2 2_Rate Case Accrual Accounts" xfId="33532"/>
    <cellStyle name="Linked Cell 17 2 3" xfId="45672"/>
    <cellStyle name="Linked Cell 17 2_Rate Case Accrual Accounts" xfId="33533"/>
    <cellStyle name="Linked Cell 17 3" xfId="17716"/>
    <cellStyle name="Linked Cell 17 3 2" xfId="17717"/>
    <cellStyle name="Linked Cell 17 3 2 2" xfId="17718"/>
    <cellStyle name="Linked Cell 17 3 2_Rate Case Accrual Accounts" xfId="33534"/>
    <cellStyle name="Linked Cell 17 3 3" xfId="45673"/>
    <cellStyle name="Linked Cell 17 3_Rate Case Accrual Accounts" xfId="33535"/>
    <cellStyle name="Linked Cell 17 4" xfId="17719"/>
    <cellStyle name="Linked Cell 17 4 2" xfId="17720"/>
    <cellStyle name="Linked Cell 17 4_Rate Case Accrual Accounts" xfId="33536"/>
    <cellStyle name="Linked Cell 17 5" xfId="45674"/>
    <cellStyle name="Linked Cell 17_Rate Case Accrual Accounts" xfId="33537"/>
    <cellStyle name="Linked Cell 18" xfId="17721"/>
    <cellStyle name="Linked Cell 18 2" xfId="17722"/>
    <cellStyle name="Linked Cell 18 2 2" xfId="17723"/>
    <cellStyle name="Linked Cell 18 2 2 2" xfId="17724"/>
    <cellStyle name="Linked Cell 18 2 2_Rate Case Accrual Accounts" xfId="33538"/>
    <cellStyle name="Linked Cell 18 2 3" xfId="45675"/>
    <cellStyle name="Linked Cell 18 2_Rate Case Accrual Accounts" xfId="33539"/>
    <cellStyle name="Linked Cell 18 3" xfId="17725"/>
    <cellStyle name="Linked Cell 18 3 2" xfId="17726"/>
    <cellStyle name="Linked Cell 18 3 2 2" xfId="17727"/>
    <cellStyle name="Linked Cell 18 3 2_Rate Case Accrual Accounts" xfId="33540"/>
    <cellStyle name="Linked Cell 18 3 3" xfId="45676"/>
    <cellStyle name="Linked Cell 18 3_Rate Case Accrual Accounts" xfId="33541"/>
    <cellStyle name="Linked Cell 18 4" xfId="17728"/>
    <cellStyle name="Linked Cell 18 4 2" xfId="17729"/>
    <cellStyle name="Linked Cell 18 4_Rate Case Accrual Accounts" xfId="33542"/>
    <cellStyle name="Linked Cell 18 5" xfId="45677"/>
    <cellStyle name="Linked Cell 18_Rate Case Accrual Accounts" xfId="33543"/>
    <cellStyle name="Linked Cell 19" xfId="17730"/>
    <cellStyle name="Linked Cell 19 2" xfId="17731"/>
    <cellStyle name="Linked Cell 19 2 2" xfId="17732"/>
    <cellStyle name="Linked Cell 19 2 2 2" xfId="17733"/>
    <cellStyle name="Linked Cell 19 2 2_Rate Case Accrual Accounts" xfId="33544"/>
    <cellStyle name="Linked Cell 19 2 3" xfId="45678"/>
    <cellStyle name="Linked Cell 19 2_Rate Case Accrual Accounts" xfId="33545"/>
    <cellStyle name="Linked Cell 19 3" xfId="17734"/>
    <cellStyle name="Linked Cell 19 3 2" xfId="17735"/>
    <cellStyle name="Linked Cell 19 3 2 2" xfId="17736"/>
    <cellStyle name="Linked Cell 19 3 2_Rate Case Accrual Accounts" xfId="33546"/>
    <cellStyle name="Linked Cell 19 3 3" xfId="45679"/>
    <cellStyle name="Linked Cell 19 3_Rate Case Accrual Accounts" xfId="33547"/>
    <cellStyle name="Linked Cell 19 4" xfId="17737"/>
    <cellStyle name="Linked Cell 19 4 2" xfId="17738"/>
    <cellStyle name="Linked Cell 19 4_Rate Case Accrual Accounts" xfId="33548"/>
    <cellStyle name="Linked Cell 19 5" xfId="45680"/>
    <cellStyle name="Linked Cell 19_Rate Case Accrual Accounts" xfId="33549"/>
    <cellStyle name="Linked Cell 2" xfId="158"/>
    <cellStyle name="Linked Cell 2 2" xfId="638"/>
    <cellStyle name="Linked Cell 2 2 10" xfId="49276"/>
    <cellStyle name="Linked Cell 2 2 2" xfId="17739"/>
    <cellStyle name="Linked Cell 2 2 2 2" xfId="17740"/>
    <cellStyle name="Linked Cell 2 2 2 2 2" xfId="17741"/>
    <cellStyle name="Linked Cell 2 2 2 2_Rate Case Accrual Accounts" xfId="33550"/>
    <cellStyle name="Linked Cell 2 2 2 3" xfId="45681"/>
    <cellStyle name="Linked Cell 2 2 2_Rate Case Accrual Accounts" xfId="33551"/>
    <cellStyle name="Linked Cell 2 2 3" xfId="17742"/>
    <cellStyle name="Linked Cell 2 2 3 2" xfId="17743"/>
    <cellStyle name="Linked Cell 2 2 3 2 2" xfId="17744"/>
    <cellStyle name="Linked Cell 2 2 3 2_Rate Case Accrual Accounts" xfId="33552"/>
    <cellStyle name="Linked Cell 2 2 3 3" xfId="45682"/>
    <cellStyle name="Linked Cell 2 2 3_Rate Case Accrual Accounts" xfId="33553"/>
    <cellStyle name="Linked Cell 2 2 4" xfId="17745"/>
    <cellStyle name="Linked Cell 2 2 4 2" xfId="17746"/>
    <cellStyle name="Linked Cell 2 2 4 2 2" xfId="17747"/>
    <cellStyle name="Linked Cell 2 2 4 2_Rate Case Accrual Accounts" xfId="33554"/>
    <cellStyle name="Linked Cell 2 2 4 3" xfId="45683"/>
    <cellStyle name="Linked Cell 2 2 4_Rate Case Accrual Accounts" xfId="33555"/>
    <cellStyle name="Linked Cell 2 2 5" xfId="17748"/>
    <cellStyle name="Linked Cell 2 2 5 2" xfId="17749"/>
    <cellStyle name="Linked Cell 2 2 5_Rate Case Accrual Accounts" xfId="33556"/>
    <cellStyle name="Linked Cell 2 2 6" xfId="45684"/>
    <cellStyle name="Linked Cell 2 2 7" xfId="49366"/>
    <cellStyle name="Linked Cell 2 2 8" xfId="49289"/>
    <cellStyle name="Linked Cell 2 2 9" xfId="49364"/>
    <cellStyle name="Linked Cell 2 2_Basis Info" xfId="17750"/>
    <cellStyle name="Linked Cell 2 3" xfId="478"/>
    <cellStyle name="Linked Cell 2 3 2" xfId="17751"/>
    <cellStyle name="Linked Cell 2 3 2 2" xfId="17752"/>
    <cellStyle name="Linked Cell 2 3 2 2 2" xfId="17753"/>
    <cellStyle name="Linked Cell 2 3 2 2_Rate Case Accrual Accounts" xfId="33557"/>
    <cellStyle name="Linked Cell 2 3 2 3" xfId="45685"/>
    <cellStyle name="Linked Cell 2 3 2_Rate Case Accrual Accounts" xfId="33558"/>
    <cellStyle name="Linked Cell 2 3 3" xfId="17754"/>
    <cellStyle name="Linked Cell 2 3 3 2" xfId="17755"/>
    <cellStyle name="Linked Cell 2 3 3 2 2" xfId="17756"/>
    <cellStyle name="Linked Cell 2 3 3 2_Rate Case Accrual Accounts" xfId="33559"/>
    <cellStyle name="Linked Cell 2 3 3 3" xfId="45686"/>
    <cellStyle name="Linked Cell 2 3 3_Rate Case Accrual Accounts" xfId="33560"/>
    <cellStyle name="Linked Cell 2 3 4" xfId="17757"/>
    <cellStyle name="Linked Cell 2 3 4 2" xfId="17758"/>
    <cellStyle name="Linked Cell 2 3 4 2 2" xfId="17759"/>
    <cellStyle name="Linked Cell 2 3 4 2_Rate Case Accrual Accounts" xfId="33561"/>
    <cellStyle name="Linked Cell 2 3 4 3" xfId="45687"/>
    <cellStyle name="Linked Cell 2 3 4_Rate Case Accrual Accounts" xfId="33562"/>
    <cellStyle name="Linked Cell 2 3 5" xfId="17760"/>
    <cellStyle name="Linked Cell 2 3 5 2" xfId="17761"/>
    <cellStyle name="Linked Cell 2 3 5_Rate Case Accrual Accounts" xfId="33563"/>
    <cellStyle name="Linked Cell 2 3 6" xfId="17762"/>
    <cellStyle name="Linked Cell 2 3 6 2" xfId="17763"/>
    <cellStyle name="Linked Cell 2 3 6_Rate Case Accrual Accounts" xfId="33564"/>
    <cellStyle name="Linked Cell 2 3_Basis Info" xfId="17764"/>
    <cellStyle name="Linked Cell 2 4" xfId="17765"/>
    <cellStyle name="Linked Cell 2 4 2" xfId="17766"/>
    <cellStyle name="Linked Cell 2 4 2 2" xfId="17767"/>
    <cellStyle name="Linked Cell 2 4 2_Rate Case Accrual Accounts" xfId="33565"/>
    <cellStyle name="Linked Cell 2 4 3" xfId="45688"/>
    <cellStyle name="Linked Cell 2 4_Rate Case Accrual Accounts" xfId="33566"/>
    <cellStyle name="Linked Cell 2 5" xfId="17768"/>
    <cellStyle name="Linked Cell 2 5 2" xfId="17769"/>
    <cellStyle name="Linked Cell 2 5_Rate Case Accrual Accounts" xfId="33567"/>
    <cellStyle name="Linked Cell 2 6" xfId="17770"/>
    <cellStyle name="Linked Cell 2 6 2" xfId="45689"/>
    <cellStyle name="Linked Cell 2 7" xfId="17771"/>
    <cellStyle name="Linked Cell 2 7 2" xfId="45690"/>
    <cellStyle name="Linked Cell 2 8" xfId="45691"/>
    <cellStyle name="Linked Cell 2_10-1 BS" xfId="17772"/>
    <cellStyle name="Linked Cell 20" xfId="17773"/>
    <cellStyle name="Linked Cell 20 2" xfId="17774"/>
    <cellStyle name="Linked Cell 20 2 2" xfId="17775"/>
    <cellStyle name="Linked Cell 20 2 2 2" xfId="17776"/>
    <cellStyle name="Linked Cell 20 2 2_Rate Case Accrual Accounts" xfId="33568"/>
    <cellStyle name="Linked Cell 20 2 3" xfId="45692"/>
    <cellStyle name="Linked Cell 20 2_Rate Case Accrual Accounts" xfId="33569"/>
    <cellStyle name="Linked Cell 20 3" xfId="17777"/>
    <cellStyle name="Linked Cell 20 3 2" xfId="17778"/>
    <cellStyle name="Linked Cell 20 3 2 2" xfId="17779"/>
    <cellStyle name="Linked Cell 20 3 2_Rate Case Accrual Accounts" xfId="33570"/>
    <cellStyle name="Linked Cell 20 3 3" xfId="45693"/>
    <cellStyle name="Linked Cell 20 3_Rate Case Accrual Accounts" xfId="33571"/>
    <cellStyle name="Linked Cell 20 4" xfId="17780"/>
    <cellStyle name="Linked Cell 20 4 2" xfId="17781"/>
    <cellStyle name="Linked Cell 20 4_Rate Case Accrual Accounts" xfId="33572"/>
    <cellStyle name="Linked Cell 20 5" xfId="45694"/>
    <cellStyle name="Linked Cell 20_Rate Case Accrual Accounts" xfId="33573"/>
    <cellStyle name="Linked Cell 21" xfId="17782"/>
    <cellStyle name="Linked Cell 21 2" xfId="17783"/>
    <cellStyle name="Linked Cell 21 2 2" xfId="17784"/>
    <cellStyle name="Linked Cell 21 2 2 2" xfId="17785"/>
    <cellStyle name="Linked Cell 21 2 2_Rate Case Accrual Accounts" xfId="33574"/>
    <cellStyle name="Linked Cell 21 2 3" xfId="45695"/>
    <cellStyle name="Linked Cell 21 2_Rate Case Accrual Accounts" xfId="33575"/>
    <cellStyle name="Linked Cell 21 3" xfId="17786"/>
    <cellStyle name="Linked Cell 21 3 2" xfId="17787"/>
    <cellStyle name="Linked Cell 21 3 2 2" xfId="17788"/>
    <cellStyle name="Linked Cell 21 3 2_Rate Case Accrual Accounts" xfId="33576"/>
    <cellStyle name="Linked Cell 21 3 3" xfId="45696"/>
    <cellStyle name="Linked Cell 21 3_Rate Case Accrual Accounts" xfId="33577"/>
    <cellStyle name="Linked Cell 21 4" xfId="17789"/>
    <cellStyle name="Linked Cell 21 4 2" xfId="17790"/>
    <cellStyle name="Linked Cell 21 4_Rate Case Accrual Accounts" xfId="33578"/>
    <cellStyle name="Linked Cell 21 5" xfId="45697"/>
    <cellStyle name="Linked Cell 21_Rate Case Accrual Accounts" xfId="33579"/>
    <cellStyle name="Linked Cell 22" xfId="17791"/>
    <cellStyle name="Linked Cell 22 2" xfId="17792"/>
    <cellStyle name="Linked Cell 22 2 2" xfId="17793"/>
    <cellStyle name="Linked Cell 22 2 2 2" xfId="17794"/>
    <cellStyle name="Linked Cell 22 2 2_Rate Case Accrual Accounts" xfId="33580"/>
    <cellStyle name="Linked Cell 22 2 3" xfId="45698"/>
    <cellStyle name="Linked Cell 22 2_Rate Case Accrual Accounts" xfId="33581"/>
    <cellStyle name="Linked Cell 22 3" xfId="17795"/>
    <cellStyle name="Linked Cell 22 3 2" xfId="17796"/>
    <cellStyle name="Linked Cell 22 3 2 2" xfId="17797"/>
    <cellStyle name="Linked Cell 22 3 2_Rate Case Accrual Accounts" xfId="33582"/>
    <cellStyle name="Linked Cell 22 3 3" xfId="45699"/>
    <cellStyle name="Linked Cell 22 3_Rate Case Accrual Accounts" xfId="33583"/>
    <cellStyle name="Linked Cell 22 4" xfId="17798"/>
    <cellStyle name="Linked Cell 22 4 2" xfId="17799"/>
    <cellStyle name="Linked Cell 22 4_Rate Case Accrual Accounts" xfId="33584"/>
    <cellStyle name="Linked Cell 22 5" xfId="45700"/>
    <cellStyle name="Linked Cell 22_Rate Case Accrual Accounts" xfId="33585"/>
    <cellStyle name="Linked Cell 23" xfId="17800"/>
    <cellStyle name="Linked Cell 23 2" xfId="17801"/>
    <cellStyle name="Linked Cell 23 2 2" xfId="17802"/>
    <cellStyle name="Linked Cell 23 2 2 2" xfId="17803"/>
    <cellStyle name="Linked Cell 23 2 2_Rate Case Accrual Accounts" xfId="33586"/>
    <cellStyle name="Linked Cell 23 2 3" xfId="45701"/>
    <cellStyle name="Linked Cell 23 2_Rate Case Accrual Accounts" xfId="33587"/>
    <cellStyle name="Linked Cell 23 3" xfId="17804"/>
    <cellStyle name="Linked Cell 23 3 2" xfId="17805"/>
    <cellStyle name="Linked Cell 23 3 2 2" xfId="17806"/>
    <cellStyle name="Linked Cell 23 3 2_Rate Case Accrual Accounts" xfId="33588"/>
    <cellStyle name="Linked Cell 23 3 3" xfId="45702"/>
    <cellStyle name="Linked Cell 23 3_Rate Case Accrual Accounts" xfId="33589"/>
    <cellStyle name="Linked Cell 23 4" xfId="17807"/>
    <cellStyle name="Linked Cell 23 4 2" xfId="17808"/>
    <cellStyle name="Linked Cell 23 4 2 2" xfId="17809"/>
    <cellStyle name="Linked Cell 23 4 2_Rate Case Accrual Accounts" xfId="33590"/>
    <cellStyle name="Linked Cell 23 4 3" xfId="45703"/>
    <cellStyle name="Linked Cell 23 4_Rate Case Accrual Accounts" xfId="33591"/>
    <cellStyle name="Linked Cell 23 5" xfId="17810"/>
    <cellStyle name="Linked Cell 23 5 2" xfId="17811"/>
    <cellStyle name="Linked Cell 23 5_Rate Case Accrual Accounts" xfId="33592"/>
    <cellStyle name="Linked Cell 23 6" xfId="45704"/>
    <cellStyle name="Linked Cell 23_Rate Case Accrual Accounts" xfId="33593"/>
    <cellStyle name="Linked Cell 24" xfId="17812"/>
    <cellStyle name="Linked Cell 24 2" xfId="17813"/>
    <cellStyle name="Linked Cell 24 2 2" xfId="17814"/>
    <cellStyle name="Linked Cell 24 2 2 2" xfId="17815"/>
    <cellStyle name="Linked Cell 24 2 2 2 2" xfId="17816"/>
    <cellStyle name="Linked Cell 24 2 2 2_Rate Case Accrual Accounts" xfId="33594"/>
    <cellStyle name="Linked Cell 24 2 2 3" xfId="45705"/>
    <cellStyle name="Linked Cell 24 2 2_Rate Case Accrual Accounts" xfId="33595"/>
    <cellStyle name="Linked Cell 24 2 3" xfId="17817"/>
    <cellStyle name="Linked Cell 24 2 3 2" xfId="17818"/>
    <cellStyle name="Linked Cell 24 2 3_Rate Case Accrual Accounts" xfId="33596"/>
    <cellStyle name="Linked Cell 24 2 4" xfId="17819"/>
    <cellStyle name="Linked Cell 24 2 4 2" xfId="45706"/>
    <cellStyle name="Linked Cell 24 2 5" xfId="45707"/>
    <cellStyle name="Linked Cell 24 2_Rate Case Accrual Accounts" xfId="33597"/>
    <cellStyle name="Linked Cell 24 3" xfId="17820"/>
    <cellStyle name="Linked Cell 24 3 2" xfId="17821"/>
    <cellStyle name="Linked Cell 24 3 2 2" xfId="17822"/>
    <cellStyle name="Linked Cell 24 3 2_Rate Case Accrual Accounts" xfId="33598"/>
    <cellStyle name="Linked Cell 24 3 3" xfId="45708"/>
    <cellStyle name="Linked Cell 24 3_Rate Case Accrual Accounts" xfId="33599"/>
    <cellStyle name="Linked Cell 24 4" xfId="17823"/>
    <cellStyle name="Linked Cell 24 4 2" xfId="17824"/>
    <cellStyle name="Linked Cell 24 4_Rate Case Accrual Accounts" xfId="33600"/>
    <cellStyle name="Linked Cell 24 5" xfId="17825"/>
    <cellStyle name="Linked Cell 24 5 2" xfId="17826"/>
    <cellStyle name="Linked Cell 24 5_Rate Case Accrual Accounts" xfId="33601"/>
    <cellStyle name="Linked Cell 24 6" xfId="45709"/>
    <cellStyle name="Linked Cell 24_Basis Detail" xfId="17827"/>
    <cellStyle name="Linked Cell 25" xfId="17828"/>
    <cellStyle name="Linked Cell 25 2" xfId="17829"/>
    <cellStyle name="Linked Cell 25 2 2" xfId="17830"/>
    <cellStyle name="Linked Cell 25 2 2 2" xfId="17831"/>
    <cellStyle name="Linked Cell 25 2 2_Rate Case Accrual Accounts" xfId="33602"/>
    <cellStyle name="Linked Cell 25 2 3" xfId="45710"/>
    <cellStyle name="Linked Cell 25 2_Rate Case Accrual Accounts" xfId="33603"/>
    <cellStyle name="Linked Cell 25 3" xfId="17832"/>
    <cellStyle name="Linked Cell 25 3 2" xfId="17833"/>
    <cellStyle name="Linked Cell 25 3 2 2" xfId="17834"/>
    <cellStyle name="Linked Cell 25 3 2_Rate Case Accrual Accounts" xfId="33604"/>
    <cellStyle name="Linked Cell 25 3 3" xfId="45711"/>
    <cellStyle name="Linked Cell 25 3_Rate Case Accrual Accounts" xfId="33605"/>
    <cellStyle name="Linked Cell 25 4" xfId="17835"/>
    <cellStyle name="Linked Cell 25 4 2" xfId="17836"/>
    <cellStyle name="Linked Cell 25 4_Rate Case Accrual Accounts" xfId="33606"/>
    <cellStyle name="Linked Cell 25 5" xfId="45712"/>
    <cellStyle name="Linked Cell 25_Rate Case Accrual Accounts" xfId="33607"/>
    <cellStyle name="Linked Cell 26" xfId="17837"/>
    <cellStyle name="Linked Cell 26 2" xfId="17838"/>
    <cellStyle name="Linked Cell 26 2 2" xfId="17839"/>
    <cellStyle name="Linked Cell 26 2 2 2" xfId="17840"/>
    <cellStyle name="Linked Cell 26 2 2_Rate Case Accrual Accounts" xfId="33608"/>
    <cellStyle name="Linked Cell 26 2 3" xfId="45713"/>
    <cellStyle name="Linked Cell 26 2_Rate Case Accrual Accounts" xfId="33609"/>
    <cellStyle name="Linked Cell 26 3" xfId="17841"/>
    <cellStyle name="Linked Cell 26 3 2" xfId="17842"/>
    <cellStyle name="Linked Cell 26 3_Rate Case Accrual Accounts" xfId="33610"/>
    <cellStyle name="Linked Cell 26 4" xfId="17843"/>
    <cellStyle name="Linked Cell 26 4 2" xfId="45714"/>
    <cellStyle name="Linked Cell 26 5" xfId="45715"/>
    <cellStyle name="Linked Cell 26_Rate Case Accrual Accounts" xfId="33611"/>
    <cellStyle name="Linked Cell 27" xfId="17844"/>
    <cellStyle name="Linked Cell 27 2" xfId="17845"/>
    <cellStyle name="Linked Cell 27 2 2" xfId="17846"/>
    <cellStyle name="Linked Cell 27 2 2 2" xfId="17847"/>
    <cellStyle name="Linked Cell 27 2 2_Rate Case Accrual Accounts" xfId="33612"/>
    <cellStyle name="Linked Cell 27 2 3" xfId="45716"/>
    <cellStyle name="Linked Cell 27 2_Rate Case Accrual Accounts" xfId="33613"/>
    <cellStyle name="Linked Cell 27 3" xfId="17848"/>
    <cellStyle name="Linked Cell 27 3 2" xfId="17849"/>
    <cellStyle name="Linked Cell 27 3_Rate Case Accrual Accounts" xfId="33614"/>
    <cellStyle name="Linked Cell 27 4" xfId="45717"/>
    <cellStyle name="Linked Cell 27_Rate Case Accrual Accounts" xfId="33615"/>
    <cellStyle name="Linked Cell 28" xfId="17850"/>
    <cellStyle name="Linked Cell 28 2" xfId="17851"/>
    <cellStyle name="Linked Cell 28 2 2" xfId="17852"/>
    <cellStyle name="Linked Cell 28 2_Rate Case Accrual Accounts" xfId="33616"/>
    <cellStyle name="Linked Cell 28 3" xfId="45718"/>
    <cellStyle name="Linked Cell 28_Rate Case Accrual Accounts" xfId="33617"/>
    <cellStyle name="Linked Cell 29" xfId="17853"/>
    <cellStyle name="Linked Cell 29 2" xfId="17854"/>
    <cellStyle name="Linked Cell 29 2 2" xfId="17855"/>
    <cellStyle name="Linked Cell 29 2_Rate Case Accrual Accounts" xfId="33618"/>
    <cellStyle name="Linked Cell 29 3" xfId="45719"/>
    <cellStyle name="Linked Cell 29_Rate Case Accrual Accounts" xfId="33619"/>
    <cellStyle name="Linked Cell 3" xfId="17856"/>
    <cellStyle name="Linked Cell 3 2" xfId="17857"/>
    <cellStyle name="Linked Cell 3 2 2" xfId="17858"/>
    <cellStyle name="Linked Cell 3 2 2 2" xfId="17859"/>
    <cellStyle name="Linked Cell 3 2 2 2 2" xfId="17860"/>
    <cellStyle name="Linked Cell 3 2 2 2_Rate Case Accrual Accounts" xfId="33620"/>
    <cellStyle name="Linked Cell 3 2 2 3" xfId="45720"/>
    <cellStyle name="Linked Cell 3 2 2_Rate Case Accrual Accounts" xfId="33621"/>
    <cellStyle name="Linked Cell 3 2 3" xfId="17861"/>
    <cellStyle name="Linked Cell 3 2 3 2" xfId="17862"/>
    <cellStyle name="Linked Cell 3 2 3 2 2" xfId="17863"/>
    <cellStyle name="Linked Cell 3 2 3 2_Rate Case Accrual Accounts" xfId="33622"/>
    <cellStyle name="Linked Cell 3 2 3 3" xfId="45721"/>
    <cellStyle name="Linked Cell 3 2 3_Rate Case Accrual Accounts" xfId="33623"/>
    <cellStyle name="Linked Cell 3 2 4" xfId="17864"/>
    <cellStyle name="Linked Cell 3 2 4 2" xfId="17865"/>
    <cellStyle name="Linked Cell 3 2 4_Rate Case Accrual Accounts" xfId="33624"/>
    <cellStyle name="Linked Cell 3 2 5" xfId="45722"/>
    <cellStyle name="Linked Cell 3 2_Rate Case Accrual Accounts" xfId="33625"/>
    <cellStyle name="Linked Cell 3 3" xfId="17866"/>
    <cellStyle name="Linked Cell 3 3 2" xfId="17867"/>
    <cellStyle name="Linked Cell 3 3 2 2" xfId="17868"/>
    <cellStyle name="Linked Cell 3 3 2_Rate Case Accrual Accounts" xfId="33626"/>
    <cellStyle name="Linked Cell 3 3 3" xfId="45723"/>
    <cellStyle name="Linked Cell 3 3_Rate Case Accrual Accounts" xfId="33627"/>
    <cellStyle name="Linked Cell 3 4" xfId="17869"/>
    <cellStyle name="Linked Cell 3 4 2" xfId="17870"/>
    <cellStyle name="Linked Cell 3 4_Rate Case Accrual Accounts" xfId="33628"/>
    <cellStyle name="Linked Cell 3 5" xfId="17871"/>
    <cellStyle name="Linked Cell 3 5 2" xfId="45724"/>
    <cellStyle name="Linked Cell 3 6" xfId="45725"/>
    <cellStyle name="Linked Cell 3 7" xfId="45726"/>
    <cellStyle name="Linked Cell 3_Rate Case Accrual Accounts" xfId="33629"/>
    <cellStyle name="Linked Cell 30" xfId="17872"/>
    <cellStyle name="Linked Cell 30 2" xfId="17873"/>
    <cellStyle name="Linked Cell 30 2 2" xfId="17874"/>
    <cellStyle name="Linked Cell 30 2_Rate Case Accrual Accounts" xfId="33630"/>
    <cellStyle name="Linked Cell 30 3" xfId="45727"/>
    <cellStyle name="Linked Cell 30_Rate Case Accrual Accounts" xfId="33631"/>
    <cellStyle name="Linked Cell 31" xfId="17875"/>
    <cellStyle name="Linked Cell 31 2" xfId="17876"/>
    <cellStyle name="Linked Cell 31 2 2" xfId="17877"/>
    <cellStyle name="Linked Cell 31 2_Rate Case Accrual Accounts" xfId="33632"/>
    <cellStyle name="Linked Cell 31 3" xfId="45728"/>
    <cellStyle name="Linked Cell 31_Rate Case Accrual Accounts" xfId="33633"/>
    <cellStyle name="Linked Cell 32" xfId="17878"/>
    <cellStyle name="Linked Cell 32 2" xfId="17879"/>
    <cellStyle name="Linked Cell 32 2 2" xfId="17880"/>
    <cellStyle name="Linked Cell 32 2_Rate Case Accrual Accounts" xfId="33634"/>
    <cellStyle name="Linked Cell 32 3" xfId="45729"/>
    <cellStyle name="Linked Cell 32_Rate Case Accrual Accounts" xfId="33635"/>
    <cellStyle name="Linked Cell 33" xfId="17881"/>
    <cellStyle name="Linked Cell 33 2" xfId="17882"/>
    <cellStyle name="Linked Cell 33 2 2" xfId="17883"/>
    <cellStyle name="Linked Cell 33 2_Rate Case Accrual Accounts" xfId="33636"/>
    <cellStyle name="Linked Cell 33 3" xfId="45730"/>
    <cellStyle name="Linked Cell 33_Rate Case Accrual Accounts" xfId="33637"/>
    <cellStyle name="Linked Cell 34" xfId="17884"/>
    <cellStyle name="Linked Cell 34 2" xfId="17885"/>
    <cellStyle name="Linked Cell 34 2 2" xfId="17886"/>
    <cellStyle name="Linked Cell 34 2_Rate Case Accrual Accounts" xfId="33638"/>
    <cellStyle name="Linked Cell 34 3" xfId="45731"/>
    <cellStyle name="Linked Cell 34_Rate Case Accrual Accounts" xfId="33639"/>
    <cellStyle name="Linked Cell 35" xfId="17887"/>
    <cellStyle name="Linked Cell 35 2" xfId="17888"/>
    <cellStyle name="Linked Cell 35 2 2" xfId="17889"/>
    <cellStyle name="Linked Cell 35 2_Rate Case Accrual Accounts" xfId="33640"/>
    <cellStyle name="Linked Cell 35 3" xfId="45732"/>
    <cellStyle name="Linked Cell 35_Rate Case Accrual Accounts" xfId="33641"/>
    <cellStyle name="Linked Cell 36" xfId="17890"/>
    <cellStyle name="Linked Cell 36 2" xfId="17891"/>
    <cellStyle name="Linked Cell 36 2 2" xfId="17892"/>
    <cellStyle name="Linked Cell 36 2_Rate Case Accrual Accounts" xfId="33642"/>
    <cellStyle name="Linked Cell 36 3" xfId="45733"/>
    <cellStyle name="Linked Cell 36_Rate Case Accrual Accounts" xfId="33643"/>
    <cellStyle name="Linked Cell 37" xfId="17893"/>
    <cellStyle name="Linked Cell 37 2" xfId="17894"/>
    <cellStyle name="Linked Cell 37 2 2" xfId="17895"/>
    <cellStyle name="Linked Cell 37 2_Rate Case Accrual Accounts" xfId="33644"/>
    <cellStyle name="Linked Cell 37 3" xfId="45734"/>
    <cellStyle name="Linked Cell 37_Rate Case Accrual Accounts" xfId="33645"/>
    <cellStyle name="Linked Cell 38" xfId="17896"/>
    <cellStyle name="Linked Cell 38 2" xfId="17897"/>
    <cellStyle name="Linked Cell 38 2 2" xfId="17898"/>
    <cellStyle name="Linked Cell 38 2_Rate Case Accrual Accounts" xfId="33646"/>
    <cellStyle name="Linked Cell 38 3" xfId="45735"/>
    <cellStyle name="Linked Cell 38_Rate Case Accrual Accounts" xfId="33647"/>
    <cellStyle name="Linked Cell 39" xfId="17899"/>
    <cellStyle name="Linked Cell 39 2" xfId="17900"/>
    <cellStyle name="Linked Cell 39 2 2" xfId="17901"/>
    <cellStyle name="Linked Cell 39 2_Rate Case Accrual Accounts" xfId="33648"/>
    <cellStyle name="Linked Cell 39 3" xfId="45736"/>
    <cellStyle name="Linked Cell 39_Rate Case Accrual Accounts" xfId="33649"/>
    <cellStyle name="Linked Cell 4" xfId="17902"/>
    <cellStyle name="Linked Cell 4 2" xfId="17903"/>
    <cellStyle name="Linked Cell 4 2 2" xfId="17904"/>
    <cellStyle name="Linked Cell 4 2 2 2" xfId="17905"/>
    <cellStyle name="Linked Cell 4 2 2 2 2" xfId="17906"/>
    <cellStyle name="Linked Cell 4 2 2 2_Rate Case Accrual Accounts" xfId="33650"/>
    <cellStyle name="Linked Cell 4 2 2 3" xfId="45737"/>
    <cellStyle name="Linked Cell 4 2 2_Rate Case Accrual Accounts" xfId="33651"/>
    <cellStyle name="Linked Cell 4 2 3" xfId="17907"/>
    <cellStyle name="Linked Cell 4 2 3 2" xfId="17908"/>
    <cellStyle name="Linked Cell 4 2 3 2 2" xfId="17909"/>
    <cellStyle name="Linked Cell 4 2 3 2_Rate Case Accrual Accounts" xfId="33652"/>
    <cellStyle name="Linked Cell 4 2 3 3" xfId="45738"/>
    <cellStyle name="Linked Cell 4 2 3_Rate Case Accrual Accounts" xfId="33653"/>
    <cellStyle name="Linked Cell 4 2 4" xfId="17910"/>
    <cellStyle name="Linked Cell 4 2 4 2" xfId="17911"/>
    <cellStyle name="Linked Cell 4 2 4_Rate Case Accrual Accounts" xfId="33654"/>
    <cellStyle name="Linked Cell 4 2 5" xfId="45739"/>
    <cellStyle name="Linked Cell 4 2_Rate Case Accrual Accounts" xfId="33655"/>
    <cellStyle name="Linked Cell 4 3" xfId="17912"/>
    <cellStyle name="Linked Cell 4 3 2" xfId="17913"/>
    <cellStyle name="Linked Cell 4 3 2 2" xfId="17914"/>
    <cellStyle name="Linked Cell 4 3 2_Rate Case Accrual Accounts" xfId="33656"/>
    <cellStyle name="Linked Cell 4 3 3" xfId="45740"/>
    <cellStyle name="Linked Cell 4 3_Rate Case Accrual Accounts" xfId="33657"/>
    <cellStyle name="Linked Cell 4 4" xfId="17915"/>
    <cellStyle name="Linked Cell 4 4 2" xfId="17916"/>
    <cellStyle name="Linked Cell 4 4_Rate Case Accrual Accounts" xfId="33658"/>
    <cellStyle name="Linked Cell 4 5" xfId="45741"/>
    <cellStyle name="Linked Cell 4_Rate Case Accrual Accounts" xfId="33659"/>
    <cellStyle name="Linked Cell 40" xfId="17917"/>
    <cellStyle name="Linked Cell 40 2" xfId="17918"/>
    <cellStyle name="Linked Cell 40 2 2" xfId="17919"/>
    <cellStyle name="Linked Cell 40 2_Rate Case Accrual Accounts" xfId="33660"/>
    <cellStyle name="Linked Cell 40 3" xfId="45742"/>
    <cellStyle name="Linked Cell 40_Rate Case Accrual Accounts" xfId="33661"/>
    <cellStyle name="Linked Cell 41" xfId="17920"/>
    <cellStyle name="Linked Cell 41 2" xfId="17921"/>
    <cellStyle name="Linked Cell 41 2 2" xfId="17922"/>
    <cellStyle name="Linked Cell 41 2_Rate Case Accrual Accounts" xfId="33662"/>
    <cellStyle name="Linked Cell 41 3" xfId="45743"/>
    <cellStyle name="Linked Cell 41_Rate Case Accrual Accounts" xfId="33663"/>
    <cellStyle name="Linked Cell 42" xfId="17923"/>
    <cellStyle name="Linked Cell 42 2" xfId="17924"/>
    <cellStyle name="Linked Cell 42 2 2" xfId="17925"/>
    <cellStyle name="Linked Cell 42 2_Rate Case Accrual Accounts" xfId="33664"/>
    <cellStyle name="Linked Cell 42 3" xfId="45744"/>
    <cellStyle name="Linked Cell 42_Rate Case Accrual Accounts" xfId="33665"/>
    <cellStyle name="Linked Cell 43" xfId="17926"/>
    <cellStyle name="Linked Cell 43 2" xfId="17927"/>
    <cellStyle name="Linked Cell 43 2 2" xfId="17928"/>
    <cellStyle name="Linked Cell 43 2_Rate Case Accrual Accounts" xfId="33666"/>
    <cellStyle name="Linked Cell 43 3" xfId="45745"/>
    <cellStyle name="Linked Cell 43_Rate Case Accrual Accounts" xfId="33667"/>
    <cellStyle name="Linked Cell 44" xfId="17929"/>
    <cellStyle name="Linked Cell 44 2" xfId="17930"/>
    <cellStyle name="Linked Cell 44 2 2" xfId="17931"/>
    <cellStyle name="Linked Cell 44 2_Rate Case Accrual Accounts" xfId="33668"/>
    <cellStyle name="Linked Cell 44 3" xfId="45746"/>
    <cellStyle name="Linked Cell 44_Rate Case Accrual Accounts" xfId="33669"/>
    <cellStyle name="Linked Cell 45" xfId="17932"/>
    <cellStyle name="Linked Cell 45 2" xfId="17933"/>
    <cellStyle name="Linked Cell 45 2 2" xfId="17934"/>
    <cellStyle name="Linked Cell 45 2_Rate Case Accrual Accounts" xfId="33670"/>
    <cellStyle name="Linked Cell 45 3" xfId="45747"/>
    <cellStyle name="Linked Cell 45_Rate Case Accrual Accounts" xfId="33671"/>
    <cellStyle name="Linked Cell 46" xfId="17935"/>
    <cellStyle name="Linked Cell 46 2" xfId="17936"/>
    <cellStyle name="Linked Cell 46 2 2" xfId="17937"/>
    <cellStyle name="Linked Cell 46 2_Rate Case Accrual Accounts" xfId="33672"/>
    <cellStyle name="Linked Cell 46 3" xfId="45748"/>
    <cellStyle name="Linked Cell 46_Rate Case Accrual Accounts" xfId="33673"/>
    <cellStyle name="Linked Cell 47" xfId="17938"/>
    <cellStyle name="Linked Cell 47 2" xfId="17939"/>
    <cellStyle name="Linked Cell 47 2 2" xfId="17940"/>
    <cellStyle name="Linked Cell 47 2_Rate Case Accrual Accounts" xfId="33674"/>
    <cellStyle name="Linked Cell 47 3" xfId="45749"/>
    <cellStyle name="Linked Cell 47_Rate Case Accrual Accounts" xfId="33675"/>
    <cellStyle name="Linked Cell 48" xfId="17941"/>
    <cellStyle name="Linked Cell 48 2" xfId="17942"/>
    <cellStyle name="Linked Cell 48 2 2" xfId="17943"/>
    <cellStyle name="Linked Cell 48 2_Rate Case Accrual Accounts" xfId="33676"/>
    <cellStyle name="Linked Cell 48 3" xfId="45750"/>
    <cellStyle name="Linked Cell 48_Rate Case Accrual Accounts" xfId="33677"/>
    <cellStyle name="Linked Cell 49" xfId="17944"/>
    <cellStyle name="Linked Cell 49 2" xfId="17945"/>
    <cellStyle name="Linked Cell 49 2 2" xfId="17946"/>
    <cellStyle name="Linked Cell 49 2_Rate Case Accrual Accounts" xfId="33678"/>
    <cellStyle name="Linked Cell 49 3" xfId="45751"/>
    <cellStyle name="Linked Cell 49_Rate Case Accrual Accounts" xfId="33679"/>
    <cellStyle name="Linked Cell 5" xfId="17947"/>
    <cellStyle name="Linked Cell 5 2" xfId="17948"/>
    <cellStyle name="Linked Cell 5 2 2" xfId="17949"/>
    <cellStyle name="Linked Cell 5 2 2 2" xfId="17950"/>
    <cellStyle name="Linked Cell 5 2 2 2 2" xfId="17951"/>
    <cellStyle name="Linked Cell 5 2 2 2_Rate Case Accrual Accounts" xfId="33680"/>
    <cellStyle name="Linked Cell 5 2 2 3" xfId="45752"/>
    <cellStyle name="Linked Cell 5 2 2_Rate Case Accrual Accounts" xfId="33681"/>
    <cellStyle name="Linked Cell 5 2 3" xfId="17952"/>
    <cellStyle name="Linked Cell 5 2 3 2" xfId="17953"/>
    <cellStyle name="Linked Cell 5 2 3 2 2" xfId="17954"/>
    <cellStyle name="Linked Cell 5 2 3 2_Rate Case Accrual Accounts" xfId="33682"/>
    <cellStyle name="Linked Cell 5 2 3 3" xfId="45753"/>
    <cellStyle name="Linked Cell 5 2 3_Rate Case Accrual Accounts" xfId="33683"/>
    <cellStyle name="Linked Cell 5 2 4" xfId="17955"/>
    <cellStyle name="Linked Cell 5 2 4 2" xfId="17956"/>
    <cellStyle name="Linked Cell 5 2 4_Rate Case Accrual Accounts" xfId="33684"/>
    <cellStyle name="Linked Cell 5 2 5" xfId="45754"/>
    <cellStyle name="Linked Cell 5 2_Rate Case Accrual Accounts" xfId="33685"/>
    <cellStyle name="Linked Cell 5 3" xfId="17957"/>
    <cellStyle name="Linked Cell 5 3 2" xfId="17958"/>
    <cellStyle name="Linked Cell 5 3 2 2" xfId="17959"/>
    <cellStyle name="Linked Cell 5 3 2_Rate Case Accrual Accounts" xfId="33686"/>
    <cellStyle name="Linked Cell 5 3 3" xfId="45755"/>
    <cellStyle name="Linked Cell 5 3_Rate Case Accrual Accounts" xfId="33687"/>
    <cellStyle name="Linked Cell 5 4" xfId="17960"/>
    <cellStyle name="Linked Cell 5 4 2" xfId="17961"/>
    <cellStyle name="Linked Cell 5 4_Rate Case Accrual Accounts" xfId="33688"/>
    <cellStyle name="Linked Cell 5 5" xfId="45756"/>
    <cellStyle name="Linked Cell 5_Rate Case Accrual Accounts" xfId="33689"/>
    <cellStyle name="Linked Cell 50" xfId="17962"/>
    <cellStyle name="Linked Cell 50 2" xfId="17963"/>
    <cellStyle name="Linked Cell 50 2 2" xfId="17964"/>
    <cellStyle name="Linked Cell 50 2_Rate Case Accrual Accounts" xfId="33690"/>
    <cellStyle name="Linked Cell 50 3" xfId="45757"/>
    <cellStyle name="Linked Cell 50_Rate Case Accrual Accounts" xfId="33691"/>
    <cellStyle name="Linked Cell 51" xfId="17965"/>
    <cellStyle name="Linked Cell 51 2" xfId="17966"/>
    <cellStyle name="Linked Cell 51 2 2" xfId="17967"/>
    <cellStyle name="Linked Cell 51 2_Rate Case Accrual Accounts" xfId="33692"/>
    <cellStyle name="Linked Cell 51 3" xfId="45758"/>
    <cellStyle name="Linked Cell 51_Rate Case Accrual Accounts" xfId="33693"/>
    <cellStyle name="Linked Cell 52" xfId="17968"/>
    <cellStyle name="Linked Cell 52 2" xfId="17969"/>
    <cellStyle name="Linked Cell 52 2 2" xfId="17970"/>
    <cellStyle name="Linked Cell 52 2_Rate Case Accrual Accounts" xfId="33694"/>
    <cellStyle name="Linked Cell 52 3" xfId="45759"/>
    <cellStyle name="Linked Cell 52_Rate Case Accrual Accounts" xfId="33695"/>
    <cellStyle name="Linked Cell 53" xfId="17971"/>
    <cellStyle name="Linked Cell 53 2" xfId="17972"/>
    <cellStyle name="Linked Cell 53 2 2" xfId="17973"/>
    <cellStyle name="Linked Cell 53 2_Rate Case Accrual Accounts" xfId="33696"/>
    <cellStyle name="Linked Cell 53 3" xfId="45760"/>
    <cellStyle name="Linked Cell 53_Rate Case Accrual Accounts" xfId="33697"/>
    <cellStyle name="Linked Cell 54" xfId="17974"/>
    <cellStyle name="Linked Cell 54 2" xfId="17975"/>
    <cellStyle name="Linked Cell 54 2 2" xfId="17976"/>
    <cellStyle name="Linked Cell 54 2_Rate Case Accrual Accounts" xfId="33698"/>
    <cellStyle name="Linked Cell 54 3" xfId="45761"/>
    <cellStyle name="Linked Cell 54_Rate Case Accrual Accounts" xfId="33699"/>
    <cellStyle name="Linked Cell 55" xfId="17977"/>
    <cellStyle name="Linked Cell 55 2" xfId="17978"/>
    <cellStyle name="Linked Cell 55 2 2" xfId="17979"/>
    <cellStyle name="Linked Cell 55 2_Rate Case Accrual Accounts" xfId="33700"/>
    <cellStyle name="Linked Cell 55 3" xfId="45762"/>
    <cellStyle name="Linked Cell 55_Rate Case Accrual Accounts" xfId="33701"/>
    <cellStyle name="Linked Cell 56" xfId="17980"/>
    <cellStyle name="Linked Cell 56 2" xfId="17981"/>
    <cellStyle name="Linked Cell 56 2 2" xfId="17982"/>
    <cellStyle name="Linked Cell 56 2_Rate Case Accrual Accounts" xfId="33702"/>
    <cellStyle name="Linked Cell 56 3" xfId="45763"/>
    <cellStyle name="Linked Cell 56_Rate Case Accrual Accounts" xfId="33703"/>
    <cellStyle name="Linked Cell 57" xfId="17983"/>
    <cellStyle name="Linked Cell 57 2" xfId="17984"/>
    <cellStyle name="Linked Cell 57 2 2" xfId="17985"/>
    <cellStyle name="Linked Cell 57 2_Rate Case Accrual Accounts" xfId="33704"/>
    <cellStyle name="Linked Cell 57 3" xfId="45764"/>
    <cellStyle name="Linked Cell 57_Rate Case Accrual Accounts" xfId="33705"/>
    <cellStyle name="Linked Cell 58" xfId="17986"/>
    <cellStyle name="Linked Cell 58 2" xfId="17987"/>
    <cellStyle name="Linked Cell 58 2 2" xfId="17988"/>
    <cellStyle name="Linked Cell 58 2_Rate Case Accrual Accounts" xfId="33706"/>
    <cellStyle name="Linked Cell 58 3" xfId="45765"/>
    <cellStyle name="Linked Cell 58_Rate Case Accrual Accounts" xfId="33707"/>
    <cellStyle name="Linked Cell 59" xfId="17989"/>
    <cellStyle name="Linked Cell 59 2" xfId="17990"/>
    <cellStyle name="Linked Cell 59 2 2" xfId="17991"/>
    <cellStyle name="Linked Cell 59 2_Rate Case Accrual Accounts" xfId="33708"/>
    <cellStyle name="Linked Cell 59 3" xfId="45766"/>
    <cellStyle name="Linked Cell 59_Rate Case Accrual Accounts" xfId="33709"/>
    <cellStyle name="Linked Cell 6" xfId="17992"/>
    <cellStyle name="Linked Cell 6 2" xfId="17993"/>
    <cellStyle name="Linked Cell 6 2 2" xfId="17994"/>
    <cellStyle name="Linked Cell 6 2 2 2" xfId="17995"/>
    <cellStyle name="Linked Cell 6 2 2_Rate Case Accrual Accounts" xfId="33710"/>
    <cellStyle name="Linked Cell 6 2 3" xfId="45767"/>
    <cellStyle name="Linked Cell 6 2_Rate Case Accrual Accounts" xfId="33711"/>
    <cellStyle name="Linked Cell 6 3" xfId="17996"/>
    <cellStyle name="Linked Cell 6 3 2" xfId="17997"/>
    <cellStyle name="Linked Cell 6 3 2 2" xfId="17998"/>
    <cellStyle name="Linked Cell 6 3 2_Rate Case Accrual Accounts" xfId="33712"/>
    <cellStyle name="Linked Cell 6 3 3" xfId="45768"/>
    <cellStyle name="Linked Cell 6 3_Rate Case Accrual Accounts" xfId="33713"/>
    <cellStyle name="Linked Cell 6 4" xfId="17999"/>
    <cellStyle name="Linked Cell 6 4 2" xfId="18000"/>
    <cellStyle name="Linked Cell 6 4_Rate Case Accrual Accounts" xfId="33714"/>
    <cellStyle name="Linked Cell 6 5" xfId="45769"/>
    <cellStyle name="Linked Cell 6_Rate Case Accrual Accounts" xfId="33715"/>
    <cellStyle name="Linked Cell 60" xfId="18001"/>
    <cellStyle name="Linked Cell 60 2" xfId="18002"/>
    <cellStyle name="Linked Cell 60 2 2" xfId="18003"/>
    <cellStyle name="Linked Cell 60 2_Rate Case Accrual Accounts" xfId="33716"/>
    <cellStyle name="Linked Cell 60 3" xfId="45770"/>
    <cellStyle name="Linked Cell 60_Rate Case Accrual Accounts" xfId="33717"/>
    <cellStyle name="Linked Cell 61" xfId="18004"/>
    <cellStyle name="Linked Cell 61 2" xfId="18005"/>
    <cellStyle name="Linked Cell 61_Rate Case Accrual Accounts" xfId="33718"/>
    <cellStyle name="Linked Cell 62" xfId="18006"/>
    <cellStyle name="Linked Cell 62 2" xfId="18007"/>
    <cellStyle name="Linked Cell 62_Rate Case Accrual Accounts" xfId="33719"/>
    <cellStyle name="Linked Cell 63" xfId="18008"/>
    <cellStyle name="Linked Cell 63 2" xfId="45771"/>
    <cellStyle name="Linked Cell 64" xfId="18009"/>
    <cellStyle name="Linked Cell 64 2" xfId="45772"/>
    <cellStyle name="Linked Cell 65" xfId="18010"/>
    <cellStyle name="Linked Cell 65 2" xfId="45773"/>
    <cellStyle name="Linked Cell 66" xfId="18011"/>
    <cellStyle name="Linked Cell 66 2" xfId="45774"/>
    <cellStyle name="Linked Cell 67" xfId="18012"/>
    <cellStyle name="Linked Cell 67 2" xfId="45775"/>
    <cellStyle name="Linked Cell 68" xfId="18013"/>
    <cellStyle name="Linked Cell 68 2" xfId="45776"/>
    <cellStyle name="Linked Cell 69" xfId="18014"/>
    <cellStyle name="Linked Cell 69 2" xfId="45777"/>
    <cellStyle name="Linked Cell 7" xfId="18015"/>
    <cellStyle name="Linked Cell 7 2" xfId="18016"/>
    <cellStyle name="Linked Cell 7 2 2" xfId="18017"/>
    <cellStyle name="Linked Cell 7 2 2 2" xfId="18018"/>
    <cellStyle name="Linked Cell 7 2 2_Rate Case Accrual Accounts" xfId="33720"/>
    <cellStyle name="Linked Cell 7 2 3" xfId="45778"/>
    <cellStyle name="Linked Cell 7 2_Rate Case Accrual Accounts" xfId="33721"/>
    <cellStyle name="Linked Cell 7 3" xfId="18019"/>
    <cellStyle name="Linked Cell 7 3 2" xfId="18020"/>
    <cellStyle name="Linked Cell 7 3 2 2" xfId="18021"/>
    <cellStyle name="Linked Cell 7 3 2_Rate Case Accrual Accounts" xfId="33722"/>
    <cellStyle name="Linked Cell 7 3 3" xfId="45779"/>
    <cellStyle name="Linked Cell 7 3_Rate Case Accrual Accounts" xfId="33723"/>
    <cellStyle name="Linked Cell 7 4" xfId="18022"/>
    <cellStyle name="Linked Cell 7 4 2" xfId="18023"/>
    <cellStyle name="Linked Cell 7 4_Rate Case Accrual Accounts" xfId="33724"/>
    <cellStyle name="Linked Cell 7 5" xfId="45780"/>
    <cellStyle name="Linked Cell 7_Rate Case Accrual Accounts" xfId="33725"/>
    <cellStyle name="Linked Cell 70" xfId="18024"/>
    <cellStyle name="Linked Cell 70 2" xfId="45781"/>
    <cellStyle name="Linked Cell 71" xfId="18025"/>
    <cellStyle name="Linked Cell 71 2" xfId="45782"/>
    <cellStyle name="Linked Cell 72" xfId="18026"/>
    <cellStyle name="Linked Cell 72 2" xfId="45783"/>
    <cellStyle name="Linked Cell 73" xfId="18027"/>
    <cellStyle name="Linked Cell 73 2" xfId="45784"/>
    <cellStyle name="Linked Cell 74" xfId="18028"/>
    <cellStyle name="Linked Cell 74 2" xfId="45785"/>
    <cellStyle name="Linked Cell 75" xfId="18029"/>
    <cellStyle name="Linked Cell 75 2" xfId="45786"/>
    <cellStyle name="Linked Cell 76" xfId="18030"/>
    <cellStyle name="Linked Cell 76 2" xfId="45787"/>
    <cellStyle name="Linked Cell 77" xfId="157"/>
    <cellStyle name="Linked Cell 78" xfId="49142"/>
    <cellStyle name="Linked Cell 79" xfId="49183"/>
    <cellStyle name="Linked Cell 8" xfId="18031"/>
    <cellStyle name="Linked Cell 8 2" xfId="18032"/>
    <cellStyle name="Linked Cell 8 2 2" xfId="18033"/>
    <cellStyle name="Linked Cell 8 2 2 2" xfId="18034"/>
    <cellStyle name="Linked Cell 8 2 2_Rate Case Accrual Accounts" xfId="33726"/>
    <cellStyle name="Linked Cell 8 2 3" xfId="45788"/>
    <cellStyle name="Linked Cell 8 2_Rate Case Accrual Accounts" xfId="33727"/>
    <cellStyle name="Linked Cell 8 3" xfId="18035"/>
    <cellStyle name="Linked Cell 8 3 2" xfId="18036"/>
    <cellStyle name="Linked Cell 8 3 2 2" xfId="18037"/>
    <cellStyle name="Linked Cell 8 3 2_Rate Case Accrual Accounts" xfId="33728"/>
    <cellStyle name="Linked Cell 8 3 3" xfId="45789"/>
    <cellStyle name="Linked Cell 8 3_Rate Case Accrual Accounts" xfId="33729"/>
    <cellStyle name="Linked Cell 8 4" xfId="18038"/>
    <cellStyle name="Linked Cell 8 4 2" xfId="18039"/>
    <cellStyle name="Linked Cell 8 4_Rate Case Accrual Accounts" xfId="33730"/>
    <cellStyle name="Linked Cell 8 5" xfId="45790"/>
    <cellStyle name="Linked Cell 8_Rate Case Accrual Accounts" xfId="33731"/>
    <cellStyle name="Linked Cell 9" xfId="18040"/>
    <cellStyle name="Linked Cell 9 2" xfId="18041"/>
    <cellStyle name="Linked Cell 9 2 2" xfId="18042"/>
    <cellStyle name="Linked Cell 9 2 2 2" xfId="18043"/>
    <cellStyle name="Linked Cell 9 2 2_Rate Case Accrual Accounts" xfId="33732"/>
    <cellStyle name="Linked Cell 9 2 3" xfId="45791"/>
    <cellStyle name="Linked Cell 9 2_Rate Case Accrual Accounts" xfId="33733"/>
    <cellStyle name="Linked Cell 9 3" xfId="18044"/>
    <cellStyle name="Linked Cell 9 3 2" xfId="18045"/>
    <cellStyle name="Linked Cell 9 3 2 2" xfId="18046"/>
    <cellStyle name="Linked Cell 9 3 2_Rate Case Accrual Accounts" xfId="33734"/>
    <cellStyle name="Linked Cell 9 3 3" xfId="45792"/>
    <cellStyle name="Linked Cell 9 3_Rate Case Accrual Accounts" xfId="33735"/>
    <cellStyle name="Linked Cell 9 4" xfId="18047"/>
    <cellStyle name="Linked Cell 9 4 2" xfId="18048"/>
    <cellStyle name="Linked Cell 9 4_Rate Case Accrual Accounts" xfId="33736"/>
    <cellStyle name="Linked Cell 9 5" xfId="45793"/>
    <cellStyle name="Linked Cell 9_Rate Case Accrual Accounts" xfId="33737"/>
    <cellStyle name="MCFMMBTU" xfId="18049"/>
    <cellStyle name="MCFMMBTU 2" xfId="45794"/>
    <cellStyle name="Neutral" xfId="49510" builtinId="28" customBuiltin="1"/>
    <cellStyle name="Neutral 10" xfId="18050"/>
    <cellStyle name="Neutral 10 2" xfId="18051"/>
    <cellStyle name="Neutral 10 2 2" xfId="18052"/>
    <cellStyle name="Neutral 10 2 2 2" xfId="18053"/>
    <cellStyle name="Neutral 10 2 2_Rate Case Accrual Accounts" xfId="33738"/>
    <cellStyle name="Neutral 10 2 3" xfId="45795"/>
    <cellStyle name="Neutral 10 2_Rate Case Accrual Accounts" xfId="33739"/>
    <cellStyle name="Neutral 10 3" xfId="18054"/>
    <cellStyle name="Neutral 10 3 2" xfId="18055"/>
    <cellStyle name="Neutral 10 3 2 2" xfId="18056"/>
    <cellStyle name="Neutral 10 3 2_Rate Case Accrual Accounts" xfId="33740"/>
    <cellStyle name="Neutral 10 3 3" xfId="45796"/>
    <cellStyle name="Neutral 10 3_Rate Case Accrual Accounts" xfId="33741"/>
    <cellStyle name="Neutral 10 4" xfId="18057"/>
    <cellStyle name="Neutral 10 4 2" xfId="18058"/>
    <cellStyle name="Neutral 10 4_Rate Case Accrual Accounts" xfId="33742"/>
    <cellStyle name="Neutral 10 5" xfId="45797"/>
    <cellStyle name="Neutral 10_Rate Case Accrual Accounts" xfId="33743"/>
    <cellStyle name="Neutral 11" xfId="18059"/>
    <cellStyle name="Neutral 11 2" xfId="18060"/>
    <cellStyle name="Neutral 11 2 2" xfId="18061"/>
    <cellStyle name="Neutral 11 2 2 2" xfId="18062"/>
    <cellStyle name="Neutral 11 2 2_Rate Case Accrual Accounts" xfId="33744"/>
    <cellStyle name="Neutral 11 2 3" xfId="45798"/>
    <cellStyle name="Neutral 11 2_Rate Case Accrual Accounts" xfId="33745"/>
    <cellStyle name="Neutral 11 3" xfId="18063"/>
    <cellStyle name="Neutral 11 3 2" xfId="18064"/>
    <cellStyle name="Neutral 11 3 2 2" xfId="18065"/>
    <cellStyle name="Neutral 11 3 2_Rate Case Accrual Accounts" xfId="33746"/>
    <cellStyle name="Neutral 11 3 3" xfId="45799"/>
    <cellStyle name="Neutral 11 3_Rate Case Accrual Accounts" xfId="33747"/>
    <cellStyle name="Neutral 11 4" xfId="18066"/>
    <cellStyle name="Neutral 11 4 2" xfId="18067"/>
    <cellStyle name="Neutral 11 4_Rate Case Accrual Accounts" xfId="33748"/>
    <cellStyle name="Neutral 11 5" xfId="45800"/>
    <cellStyle name="Neutral 11_Rate Case Accrual Accounts" xfId="33749"/>
    <cellStyle name="Neutral 12" xfId="18068"/>
    <cellStyle name="Neutral 12 2" xfId="18069"/>
    <cellStyle name="Neutral 12 2 2" xfId="18070"/>
    <cellStyle name="Neutral 12 2 2 2" xfId="18071"/>
    <cellStyle name="Neutral 12 2 2_Rate Case Accrual Accounts" xfId="33750"/>
    <cellStyle name="Neutral 12 2 3" xfId="45801"/>
    <cellStyle name="Neutral 12 2_Rate Case Accrual Accounts" xfId="33751"/>
    <cellStyle name="Neutral 12 3" xfId="18072"/>
    <cellStyle name="Neutral 12 3 2" xfId="18073"/>
    <cellStyle name="Neutral 12 3 2 2" xfId="18074"/>
    <cellStyle name="Neutral 12 3 2_Rate Case Accrual Accounts" xfId="33752"/>
    <cellStyle name="Neutral 12 3 3" xfId="45802"/>
    <cellStyle name="Neutral 12 3_Rate Case Accrual Accounts" xfId="33753"/>
    <cellStyle name="Neutral 12 4" xfId="18075"/>
    <cellStyle name="Neutral 12 4 2" xfId="18076"/>
    <cellStyle name="Neutral 12 4_Rate Case Accrual Accounts" xfId="33754"/>
    <cellStyle name="Neutral 12 5" xfId="45803"/>
    <cellStyle name="Neutral 12_Rate Case Accrual Accounts" xfId="33755"/>
    <cellStyle name="Neutral 13" xfId="18077"/>
    <cellStyle name="Neutral 13 2" xfId="18078"/>
    <cellStyle name="Neutral 13 2 2" xfId="18079"/>
    <cellStyle name="Neutral 13 2 2 2" xfId="18080"/>
    <cellStyle name="Neutral 13 2 2_Rate Case Accrual Accounts" xfId="33756"/>
    <cellStyle name="Neutral 13 2 3" xfId="45804"/>
    <cellStyle name="Neutral 13 2_Rate Case Accrual Accounts" xfId="33757"/>
    <cellStyle name="Neutral 13 3" xfId="18081"/>
    <cellStyle name="Neutral 13 3 2" xfId="18082"/>
    <cellStyle name="Neutral 13 3 2 2" xfId="18083"/>
    <cellStyle name="Neutral 13 3 2_Rate Case Accrual Accounts" xfId="33758"/>
    <cellStyle name="Neutral 13 3 3" xfId="45805"/>
    <cellStyle name="Neutral 13 3_Rate Case Accrual Accounts" xfId="33759"/>
    <cellStyle name="Neutral 13 4" xfId="18084"/>
    <cellStyle name="Neutral 13 4 2" xfId="18085"/>
    <cellStyle name="Neutral 13 4_Rate Case Accrual Accounts" xfId="33760"/>
    <cellStyle name="Neutral 13 5" xfId="45806"/>
    <cellStyle name="Neutral 13_Rate Case Accrual Accounts" xfId="33761"/>
    <cellStyle name="Neutral 14" xfId="18086"/>
    <cellStyle name="Neutral 14 2" xfId="18087"/>
    <cellStyle name="Neutral 14 2 2" xfId="18088"/>
    <cellStyle name="Neutral 14 2 2 2" xfId="18089"/>
    <cellStyle name="Neutral 14 2 2_Rate Case Accrual Accounts" xfId="33762"/>
    <cellStyle name="Neutral 14 2 3" xfId="45807"/>
    <cellStyle name="Neutral 14 2_Rate Case Accrual Accounts" xfId="33763"/>
    <cellStyle name="Neutral 14 3" xfId="18090"/>
    <cellStyle name="Neutral 14 3 2" xfId="18091"/>
    <cellStyle name="Neutral 14 3 2 2" xfId="18092"/>
    <cellStyle name="Neutral 14 3 2_Rate Case Accrual Accounts" xfId="33764"/>
    <cellStyle name="Neutral 14 3 3" xfId="45808"/>
    <cellStyle name="Neutral 14 3_Rate Case Accrual Accounts" xfId="33765"/>
    <cellStyle name="Neutral 14 4" xfId="18093"/>
    <cellStyle name="Neutral 14 4 2" xfId="18094"/>
    <cellStyle name="Neutral 14 4_Rate Case Accrual Accounts" xfId="33766"/>
    <cellStyle name="Neutral 14 5" xfId="45809"/>
    <cellStyle name="Neutral 14_Rate Case Accrual Accounts" xfId="33767"/>
    <cellStyle name="Neutral 15" xfId="18095"/>
    <cellStyle name="Neutral 15 2" xfId="18096"/>
    <cellStyle name="Neutral 15 2 2" xfId="18097"/>
    <cellStyle name="Neutral 15 2 2 2" xfId="18098"/>
    <cellStyle name="Neutral 15 2 2_Rate Case Accrual Accounts" xfId="33768"/>
    <cellStyle name="Neutral 15 2 3" xfId="45810"/>
    <cellStyle name="Neutral 15 2_Rate Case Accrual Accounts" xfId="33769"/>
    <cellStyle name="Neutral 15 3" xfId="18099"/>
    <cellStyle name="Neutral 15 3 2" xfId="18100"/>
    <cellStyle name="Neutral 15 3 2 2" xfId="18101"/>
    <cellStyle name="Neutral 15 3 2_Rate Case Accrual Accounts" xfId="33770"/>
    <cellStyle name="Neutral 15 3 3" xfId="45811"/>
    <cellStyle name="Neutral 15 3_Rate Case Accrual Accounts" xfId="33771"/>
    <cellStyle name="Neutral 15 4" xfId="18102"/>
    <cellStyle name="Neutral 15 4 2" xfId="18103"/>
    <cellStyle name="Neutral 15 4_Rate Case Accrual Accounts" xfId="33772"/>
    <cellStyle name="Neutral 15 5" xfId="45812"/>
    <cellStyle name="Neutral 15_Rate Case Accrual Accounts" xfId="33773"/>
    <cellStyle name="Neutral 16" xfId="18104"/>
    <cellStyle name="Neutral 16 2" xfId="18105"/>
    <cellStyle name="Neutral 16 2 2" xfId="18106"/>
    <cellStyle name="Neutral 16 2 2 2" xfId="18107"/>
    <cellStyle name="Neutral 16 2 2_Rate Case Accrual Accounts" xfId="33774"/>
    <cellStyle name="Neutral 16 2 3" xfId="45813"/>
    <cellStyle name="Neutral 16 2_Rate Case Accrual Accounts" xfId="33775"/>
    <cellStyle name="Neutral 16 3" xfId="18108"/>
    <cellStyle name="Neutral 16 3 2" xfId="18109"/>
    <cellStyle name="Neutral 16 3 2 2" xfId="18110"/>
    <cellStyle name="Neutral 16 3 2_Rate Case Accrual Accounts" xfId="33776"/>
    <cellStyle name="Neutral 16 3 3" xfId="45814"/>
    <cellStyle name="Neutral 16 3_Rate Case Accrual Accounts" xfId="33777"/>
    <cellStyle name="Neutral 16 4" xfId="18111"/>
    <cellStyle name="Neutral 16 4 2" xfId="18112"/>
    <cellStyle name="Neutral 16 4_Rate Case Accrual Accounts" xfId="33778"/>
    <cellStyle name="Neutral 16 5" xfId="45815"/>
    <cellStyle name="Neutral 16_Rate Case Accrual Accounts" xfId="33779"/>
    <cellStyle name="Neutral 17" xfId="18113"/>
    <cellStyle name="Neutral 17 2" xfId="18114"/>
    <cellStyle name="Neutral 17 2 2" xfId="18115"/>
    <cellStyle name="Neutral 17 2 2 2" xfId="18116"/>
    <cellStyle name="Neutral 17 2 2_Rate Case Accrual Accounts" xfId="33780"/>
    <cellStyle name="Neutral 17 2 3" xfId="45816"/>
    <cellStyle name="Neutral 17 2_Rate Case Accrual Accounts" xfId="33781"/>
    <cellStyle name="Neutral 17 3" xfId="18117"/>
    <cellStyle name="Neutral 17 3 2" xfId="18118"/>
    <cellStyle name="Neutral 17 3 2 2" xfId="18119"/>
    <cellStyle name="Neutral 17 3 2_Rate Case Accrual Accounts" xfId="33782"/>
    <cellStyle name="Neutral 17 3 3" xfId="45817"/>
    <cellStyle name="Neutral 17 3_Rate Case Accrual Accounts" xfId="33783"/>
    <cellStyle name="Neutral 17 4" xfId="18120"/>
    <cellStyle name="Neutral 17 4 2" xfId="18121"/>
    <cellStyle name="Neutral 17 4_Rate Case Accrual Accounts" xfId="33784"/>
    <cellStyle name="Neutral 17 5" xfId="45818"/>
    <cellStyle name="Neutral 17_Rate Case Accrual Accounts" xfId="33785"/>
    <cellStyle name="Neutral 18" xfId="18122"/>
    <cellStyle name="Neutral 18 2" xfId="18123"/>
    <cellStyle name="Neutral 18 2 2" xfId="18124"/>
    <cellStyle name="Neutral 18 2 2 2" xfId="18125"/>
    <cellStyle name="Neutral 18 2 2_Rate Case Accrual Accounts" xfId="33786"/>
    <cellStyle name="Neutral 18 2 3" xfId="45819"/>
    <cellStyle name="Neutral 18 2_Rate Case Accrual Accounts" xfId="33787"/>
    <cellStyle name="Neutral 18 3" xfId="18126"/>
    <cellStyle name="Neutral 18 3 2" xfId="18127"/>
    <cellStyle name="Neutral 18 3 2 2" xfId="18128"/>
    <cellStyle name="Neutral 18 3 2_Rate Case Accrual Accounts" xfId="33788"/>
    <cellStyle name="Neutral 18 3 3" xfId="45820"/>
    <cellStyle name="Neutral 18 3_Rate Case Accrual Accounts" xfId="33789"/>
    <cellStyle name="Neutral 18 4" xfId="18129"/>
    <cellStyle name="Neutral 18 4 2" xfId="18130"/>
    <cellStyle name="Neutral 18 4_Rate Case Accrual Accounts" xfId="33790"/>
    <cellStyle name="Neutral 18 5" xfId="45821"/>
    <cellStyle name="Neutral 18_Rate Case Accrual Accounts" xfId="33791"/>
    <cellStyle name="Neutral 19" xfId="18131"/>
    <cellStyle name="Neutral 19 2" xfId="18132"/>
    <cellStyle name="Neutral 19 2 2" xfId="18133"/>
    <cellStyle name="Neutral 19 2 2 2" xfId="18134"/>
    <cellStyle name="Neutral 19 2 2_Rate Case Accrual Accounts" xfId="33792"/>
    <cellStyle name="Neutral 19 2 3" xfId="45822"/>
    <cellStyle name="Neutral 19 2_Rate Case Accrual Accounts" xfId="33793"/>
    <cellStyle name="Neutral 19 3" xfId="18135"/>
    <cellStyle name="Neutral 19 3 2" xfId="18136"/>
    <cellStyle name="Neutral 19 3 2 2" xfId="18137"/>
    <cellStyle name="Neutral 19 3 2_Rate Case Accrual Accounts" xfId="33794"/>
    <cellStyle name="Neutral 19 3 3" xfId="45823"/>
    <cellStyle name="Neutral 19 3_Rate Case Accrual Accounts" xfId="33795"/>
    <cellStyle name="Neutral 19 4" xfId="18138"/>
    <cellStyle name="Neutral 19 4 2" xfId="18139"/>
    <cellStyle name="Neutral 19 4_Rate Case Accrual Accounts" xfId="33796"/>
    <cellStyle name="Neutral 19 5" xfId="45824"/>
    <cellStyle name="Neutral 19_Rate Case Accrual Accounts" xfId="33797"/>
    <cellStyle name="Neutral 2" xfId="160"/>
    <cellStyle name="Neutral 2 2" xfId="639"/>
    <cellStyle name="Neutral 2 2 10" xfId="49273"/>
    <cellStyle name="Neutral 2 2 2" xfId="18140"/>
    <cellStyle name="Neutral 2 2 2 2" xfId="18141"/>
    <cellStyle name="Neutral 2 2 2 2 2" xfId="18142"/>
    <cellStyle name="Neutral 2 2 2 2_Rate Case Accrual Accounts" xfId="33798"/>
    <cellStyle name="Neutral 2 2 2 3" xfId="45825"/>
    <cellStyle name="Neutral 2 2 2_Rate Case Accrual Accounts" xfId="33799"/>
    <cellStyle name="Neutral 2 2 3" xfId="18143"/>
    <cellStyle name="Neutral 2 2 3 2" xfId="18144"/>
    <cellStyle name="Neutral 2 2 3 2 2" xfId="18145"/>
    <cellStyle name="Neutral 2 2 3 2_Rate Case Accrual Accounts" xfId="33800"/>
    <cellStyle name="Neutral 2 2 3 3" xfId="45826"/>
    <cellStyle name="Neutral 2 2 3_Rate Case Accrual Accounts" xfId="33801"/>
    <cellStyle name="Neutral 2 2 4" xfId="18146"/>
    <cellStyle name="Neutral 2 2 4 2" xfId="18147"/>
    <cellStyle name="Neutral 2 2 4 2 2" xfId="18148"/>
    <cellStyle name="Neutral 2 2 4 2_Rate Case Accrual Accounts" xfId="33802"/>
    <cellStyle name="Neutral 2 2 4 3" xfId="45827"/>
    <cellStyle name="Neutral 2 2 4_Rate Case Accrual Accounts" xfId="33803"/>
    <cellStyle name="Neutral 2 2 5" xfId="18149"/>
    <cellStyle name="Neutral 2 2 5 2" xfId="18150"/>
    <cellStyle name="Neutral 2 2 5_Rate Case Accrual Accounts" xfId="33804"/>
    <cellStyle name="Neutral 2 2 6" xfId="45828"/>
    <cellStyle name="Neutral 2 2 7" xfId="49372"/>
    <cellStyle name="Neutral 2 2 8" xfId="49284"/>
    <cellStyle name="Neutral 2 2 9" xfId="49373"/>
    <cellStyle name="Neutral 2 2_Basis Info" xfId="18151"/>
    <cellStyle name="Neutral 2 3" xfId="479"/>
    <cellStyle name="Neutral 2 3 2" xfId="18152"/>
    <cellStyle name="Neutral 2 3 2 2" xfId="18153"/>
    <cellStyle name="Neutral 2 3 2 2 2" xfId="18154"/>
    <cellStyle name="Neutral 2 3 2 2_Rate Case Accrual Accounts" xfId="33805"/>
    <cellStyle name="Neutral 2 3 2 3" xfId="45829"/>
    <cellStyle name="Neutral 2 3 2_Rate Case Accrual Accounts" xfId="33806"/>
    <cellStyle name="Neutral 2 3 3" xfId="18155"/>
    <cellStyle name="Neutral 2 3 3 2" xfId="18156"/>
    <cellStyle name="Neutral 2 3 3 2 2" xfId="18157"/>
    <cellStyle name="Neutral 2 3 3 2_Rate Case Accrual Accounts" xfId="33807"/>
    <cellStyle name="Neutral 2 3 3 3" xfId="45830"/>
    <cellStyle name="Neutral 2 3 3_Rate Case Accrual Accounts" xfId="33808"/>
    <cellStyle name="Neutral 2 3 4" xfId="18158"/>
    <cellStyle name="Neutral 2 3 4 2" xfId="18159"/>
    <cellStyle name="Neutral 2 3 4 2 2" xfId="18160"/>
    <cellStyle name="Neutral 2 3 4 2_Rate Case Accrual Accounts" xfId="33809"/>
    <cellStyle name="Neutral 2 3 4 3" xfId="45831"/>
    <cellStyle name="Neutral 2 3 4_Rate Case Accrual Accounts" xfId="33810"/>
    <cellStyle name="Neutral 2 3 5" xfId="18161"/>
    <cellStyle name="Neutral 2 3 5 2" xfId="18162"/>
    <cellStyle name="Neutral 2 3 5_Rate Case Accrual Accounts" xfId="33811"/>
    <cellStyle name="Neutral 2 3 6" xfId="18163"/>
    <cellStyle name="Neutral 2 3 6 2" xfId="18164"/>
    <cellStyle name="Neutral 2 3 6_Rate Case Accrual Accounts" xfId="33812"/>
    <cellStyle name="Neutral 2 3_Basis Info" xfId="18165"/>
    <cellStyle name="Neutral 2 4" xfId="18166"/>
    <cellStyle name="Neutral 2 4 2" xfId="18167"/>
    <cellStyle name="Neutral 2 4 2 2" xfId="18168"/>
    <cellStyle name="Neutral 2 4 2_Rate Case Accrual Accounts" xfId="33813"/>
    <cellStyle name="Neutral 2 4 3" xfId="45832"/>
    <cellStyle name="Neutral 2 4_Rate Case Accrual Accounts" xfId="33814"/>
    <cellStyle name="Neutral 2 5" xfId="18169"/>
    <cellStyle name="Neutral 2 5 2" xfId="18170"/>
    <cellStyle name="Neutral 2 5_Rate Case Accrual Accounts" xfId="33815"/>
    <cellStyle name="Neutral 2 6" xfId="18171"/>
    <cellStyle name="Neutral 2 6 2" xfId="45833"/>
    <cellStyle name="Neutral 2 7" xfId="18172"/>
    <cellStyle name="Neutral 2 7 2" xfId="45834"/>
    <cellStyle name="Neutral 2 8" xfId="45835"/>
    <cellStyle name="Neutral 2_10-1 BS" xfId="18173"/>
    <cellStyle name="Neutral 20" xfId="18174"/>
    <cellStyle name="Neutral 20 2" xfId="18175"/>
    <cellStyle name="Neutral 20 2 2" xfId="18176"/>
    <cellStyle name="Neutral 20 2 2 2" xfId="18177"/>
    <cellStyle name="Neutral 20 2 2_Rate Case Accrual Accounts" xfId="33816"/>
    <cellStyle name="Neutral 20 2 3" xfId="45836"/>
    <cellStyle name="Neutral 20 2_Rate Case Accrual Accounts" xfId="33817"/>
    <cellStyle name="Neutral 20 3" xfId="18178"/>
    <cellStyle name="Neutral 20 3 2" xfId="18179"/>
    <cellStyle name="Neutral 20 3 2 2" xfId="18180"/>
    <cellStyle name="Neutral 20 3 2_Rate Case Accrual Accounts" xfId="33818"/>
    <cellStyle name="Neutral 20 3 3" xfId="45837"/>
    <cellStyle name="Neutral 20 3_Rate Case Accrual Accounts" xfId="33819"/>
    <cellStyle name="Neutral 20 4" xfId="18181"/>
    <cellStyle name="Neutral 20 4 2" xfId="18182"/>
    <cellStyle name="Neutral 20 4_Rate Case Accrual Accounts" xfId="33820"/>
    <cellStyle name="Neutral 20 5" xfId="45838"/>
    <cellStyle name="Neutral 20_Rate Case Accrual Accounts" xfId="33821"/>
    <cellStyle name="Neutral 21" xfId="18183"/>
    <cellStyle name="Neutral 21 2" xfId="18184"/>
    <cellStyle name="Neutral 21 2 2" xfId="18185"/>
    <cellStyle name="Neutral 21 2 2 2" xfId="18186"/>
    <cellStyle name="Neutral 21 2 2_Rate Case Accrual Accounts" xfId="33822"/>
    <cellStyle name="Neutral 21 2 3" xfId="45839"/>
    <cellStyle name="Neutral 21 2_Rate Case Accrual Accounts" xfId="33823"/>
    <cellStyle name="Neutral 21 3" xfId="18187"/>
    <cellStyle name="Neutral 21 3 2" xfId="18188"/>
    <cellStyle name="Neutral 21 3 2 2" xfId="18189"/>
    <cellStyle name="Neutral 21 3 2_Rate Case Accrual Accounts" xfId="33824"/>
    <cellStyle name="Neutral 21 3 3" xfId="45840"/>
    <cellStyle name="Neutral 21 3_Rate Case Accrual Accounts" xfId="33825"/>
    <cellStyle name="Neutral 21 4" xfId="18190"/>
    <cellStyle name="Neutral 21 4 2" xfId="18191"/>
    <cellStyle name="Neutral 21 4_Rate Case Accrual Accounts" xfId="33826"/>
    <cellStyle name="Neutral 21 5" xfId="45841"/>
    <cellStyle name="Neutral 21_Rate Case Accrual Accounts" xfId="33827"/>
    <cellStyle name="Neutral 22" xfId="18192"/>
    <cellStyle name="Neutral 22 2" xfId="18193"/>
    <cellStyle name="Neutral 22 2 2" xfId="18194"/>
    <cellStyle name="Neutral 22 2 2 2" xfId="18195"/>
    <cellStyle name="Neutral 22 2 2_Rate Case Accrual Accounts" xfId="33828"/>
    <cellStyle name="Neutral 22 2 3" xfId="45842"/>
    <cellStyle name="Neutral 22 2_Rate Case Accrual Accounts" xfId="33829"/>
    <cellStyle name="Neutral 22 3" xfId="18196"/>
    <cellStyle name="Neutral 22 3 2" xfId="18197"/>
    <cellStyle name="Neutral 22 3 2 2" xfId="18198"/>
    <cellStyle name="Neutral 22 3 2_Rate Case Accrual Accounts" xfId="33830"/>
    <cellStyle name="Neutral 22 3 3" xfId="45843"/>
    <cellStyle name="Neutral 22 3_Rate Case Accrual Accounts" xfId="33831"/>
    <cellStyle name="Neutral 22 4" xfId="18199"/>
    <cellStyle name="Neutral 22 4 2" xfId="18200"/>
    <cellStyle name="Neutral 22 4_Rate Case Accrual Accounts" xfId="33832"/>
    <cellStyle name="Neutral 22 5" xfId="45844"/>
    <cellStyle name="Neutral 22_Rate Case Accrual Accounts" xfId="33833"/>
    <cellStyle name="Neutral 23" xfId="18201"/>
    <cellStyle name="Neutral 23 2" xfId="18202"/>
    <cellStyle name="Neutral 23 2 2" xfId="18203"/>
    <cellStyle name="Neutral 23 2 2 2" xfId="18204"/>
    <cellStyle name="Neutral 23 2 2_Rate Case Accrual Accounts" xfId="33834"/>
    <cellStyle name="Neutral 23 2 3" xfId="45845"/>
    <cellStyle name="Neutral 23 2_Rate Case Accrual Accounts" xfId="33835"/>
    <cellStyle name="Neutral 23 3" xfId="18205"/>
    <cellStyle name="Neutral 23 3 2" xfId="18206"/>
    <cellStyle name="Neutral 23 3 2 2" xfId="18207"/>
    <cellStyle name="Neutral 23 3 2_Rate Case Accrual Accounts" xfId="33836"/>
    <cellStyle name="Neutral 23 3 3" xfId="45846"/>
    <cellStyle name="Neutral 23 3_Rate Case Accrual Accounts" xfId="33837"/>
    <cellStyle name="Neutral 23 4" xfId="18208"/>
    <cellStyle name="Neutral 23 4 2" xfId="18209"/>
    <cellStyle name="Neutral 23 4 2 2" xfId="18210"/>
    <cellStyle name="Neutral 23 4 2_Rate Case Accrual Accounts" xfId="33838"/>
    <cellStyle name="Neutral 23 4 3" xfId="45847"/>
    <cellStyle name="Neutral 23 4_Rate Case Accrual Accounts" xfId="33839"/>
    <cellStyle name="Neutral 23 5" xfId="18211"/>
    <cellStyle name="Neutral 23 5 2" xfId="18212"/>
    <cellStyle name="Neutral 23 5_Rate Case Accrual Accounts" xfId="33840"/>
    <cellStyle name="Neutral 23 6" xfId="45848"/>
    <cellStyle name="Neutral 23_Rate Case Accrual Accounts" xfId="33841"/>
    <cellStyle name="Neutral 24" xfId="18213"/>
    <cellStyle name="Neutral 24 2" xfId="18214"/>
    <cellStyle name="Neutral 24 2 2" xfId="18215"/>
    <cellStyle name="Neutral 24 2 2 2" xfId="18216"/>
    <cellStyle name="Neutral 24 2 2 2 2" xfId="18217"/>
    <cellStyle name="Neutral 24 2 2 2_Rate Case Accrual Accounts" xfId="33842"/>
    <cellStyle name="Neutral 24 2 2 3" xfId="45849"/>
    <cellStyle name="Neutral 24 2 2_Rate Case Accrual Accounts" xfId="33843"/>
    <cellStyle name="Neutral 24 2 3" xfId="18218"/>
    <cellStyle name="Neutral 24 2 3 2" xfId="18219"/>
    <cellStyle name="Neutral 24 2 3_Rate Case Accrual Accounts" xfId="33844"/>
    <cellStyle name="Neutral 24 2 4" xfId="18220"/>
    <cellStyle name="Neutral 24 2 4 2" xfId="45850"/>
    <cellStyle name="Neutral 24 2 5" xfId="45851"/>
    <cellStyle name="Neutral 24 2_Rate Case Accrual Accounts" xfId="33845"/>
    <cellStyle name="Neutral 24 3" xfId="18221"/>
    <cellStyle name="Neutral 24 3 2" xfId="18222"/>
    <cellStyle name="Neutral 24 3 2 2" xfId="18223"/>
    <cellStyle name="Neutral 24 3 2_Rate Case Accrual Accounts" xfId="33846"/>
    <cellStyle name="Neutral 24 3 3" xfId="45852"/>
    <cellStyle name="Neutral 24 3_Rate Case Accrual Accounts" xfId="33847"/>
    <cellStyle name="Neutral 24 4" xfId="18224"/>
    <cellStyle name="Neutral 24 4 2" xfId="18225"/>
    <cellStyle name="Neutral 24 4_Rate Case Accrual Accounts" xfId="33848"/>
    <cellStyle name="Neutral 24 5" xfId="18226"/>
    <cellStyle name="Neutral 24 5 2" xfId="18227"/>
    <cellStyle name="Neutral 24 5_Rate Case Accrual Accounts" xfId="33849"/>
    <cellStyle name="Neutral 24 6" xfId="45853"/>
    <cellStyle name="Neutral 24_Basis Detail" xfId="18228"/>
    <cellStyle name="Neutral 25" xfId="18229"/>
    <cellStyle name="Neutral 25 2" xfId="18230"/>
    <cellStyle name="Neutral 25 2 2" xfId="18231"/>
    <cellStyle name="Neutral 25 2 2 2" xfId="18232"/>
    <cellStyle name="Neutral 25 2 2_Rate Case Accrual Accounts" xfId="33850"/>
    <cellStyle name="Neutral 25 2 3" xfId="45854"/>
    <cellStyle name="Neutral 25 2_Rate Case Accrual Accounts" xfId="33851"/>
    <cellStyle name="Neutral 25 3" xfId="18233"/>
    <cellStyle name="Neutral 25 3 2" xfId="18234"/>
    <cellStyle name="Neutral 25 3 2 2" xfId="18235"/>
    <cellStyle name="Neutral 25 3 2_Rate Case Accrual Accounts" xfId="33852"/>
    <cellStyle name="Neutral 25 3 3" xfId="45855"/>
    <cellStyle name="Neutral 25 3_Rate Case Accrual Accounts" xfId="33853"/>
    <cellStyle name="Neutral 25 4" xfId="18236"/>
    <cellStyle name="Neutral 25 4 2" xfId="18237"/>
    <cellStyle name="Neutral 25 4_Rate Case Accrual Accounts" xfId="33854"/>
    <cellStyle name="Neutral 25 5" xfId="45856"/>
    <cellStyle name="Neutral 25_Rate Case Accrual Accounts" xfId="33855"/>
    <cellStyle name="Neutral 26" xfId="18238"/>
    <cellStyle name="Neutral 26 2" xfId="18239"/>
    <cellStyle name="Neutral 26 2 2" xfId="18240"/>
    <cellStyle name="Neutral 26 2 2 2" xfId="18241"/>
    <cellStyle name="Neutral 26 2 2_Rate Case Accrual Accounts" xfId="33856"/>
    <cellStyle name="Neutral 26 2 3" xfId="45857"/>
    <cellStyle name="Neutral 26 2_Rate Case Accrual Accounts" xfId="33857"/>
    <cellStyle name="Neutral 26 3" xfId="18242"/>
    <cellStyle name="Neutral 26 3 2" xfId="18243"/>
    <cellStyle name="Neutral 26 3_Rate Case Accrual Accounts" xfId="33858"/>
    <cellStyle name="Neutral 26 4" xfId="18244"/>
    <cellStyle name="Neutral 26 4 2" xfId="45858"/>
    <cellStyle name="Neutral 26 5" xfId="45859"/>
    <cellStyle name="Neutral 26_Rate Case Accrual Accounts" xfId="33859"/>
    <cellStyle name="Neutral 27" xfId="18245"/>
    <cellStyle name="Neutral 27 2" xfId="18246"/>
    <cellStyle name="Neutral 27 2 2" xfId="18247"/>
    <cellStyle name="Neutral 27 2 2 2" xfId="18248"/>
    <cellStyle name="Neutral 27 2 2_Rate Case Accrual Accounts" xfId="33860"/>
    <cellStyle name="Neutral 27 2 3" xfId="45860"/>
    <cellStyle name="Neutral 27 2_Rate Case Accrual Accounts" xfId="33861"/>
    <cellStyle name="Neutral 27 3" xfId="18249"/>
    <cellStyle name="Neutral 27 3 2" xfId="18250"/>
    <cellStyle name="Neutral 27 3_Rate Case Accrual Accounts" xfId="33862"/>
    <cellStyle name="Neutral 27 4" xfId="45861"/>
    <cellStyle name="Neutral 27_Rate Case Accrual Accounts" xfId="33863"/>
    <cellStyle name="Neutral 28" xfId="18251"/>
    <cellStyle name="Neutral 28 2" xfId="18252"/>
    <cellStyle name="Neutral 28 2 2" xfId="18253"/>
    <cellStyle name="Neutral 28 2_Rate Case Accrual Accounts" xfId="33864"/>
    <cellStyle name="Neutral 28 3" xfId="45862"/>
    <cellStyle name="Neutral 28_Rate Case Accrual Accounts" xfId="33865"/>
    <cellStyle name="Neutral 29" xfId="18254"/>
    <cellStyle name="Neutral 29 2" xfId="18255"/>
    <cellStyle name="Neutral 29 2 2" xfId="18256"/>
    <cellStyle name="Neutral 29 2_Rate Case Accrual Accounts" xfId="33866"/>
    <cellStyle name="Neutral 29 3" xfId="45863"/>
    <cellStyle name="Neutral 29_Rate Case Accrual Accounts" xfId="33867"/>
    <cellStyle name="Neutral 3" xfId="18257"/>
    <cellStyle name="Neutral 3 2" xfId="18258"/>
    <cellStyle name="Neutral 3 2 2" xfId="18259"/>
    <cellStyle name="Neutral 3 2 2 2" xfId="18260"/>
    <cellStyle name="Neutral 3 2 2 2 2" xfId="18261"/>
    <cellStyle name="Neutral 3 2 2 2_Rate Case Accrual Accounts" xfId="33868"/>
    <cellStyle name="Neutral 3 2 2 3" xfId="45864"/>
    <cellStyle name="Neutral 3 2 2_Rate Case Accrual Accounts" xfId="33869"/>
    <cellStyle name="Neutral 3 2 3" xfId="18262"/>
    <cellStyle name="Neutral 3 2 3 2" xfId="18263"/>
    <cellStyle name="Neutral 3 2 3 2 2" xfId="18264"/>
    <cellStyle name="Neutral 3 2 3 2_Rate Case Accrual Accounts" xfId="33870"/>
    <cellStyle name="Neutral 3 2 3 3" xfId="45865"/>
    <cellStyle name="Neutral 3 2 3_Rate Case Accrual Accounts" xfId="33871"/>
    <cellStyle name="Neutral 3 2 4" xfId="18265"/>
    <cellStyle name="Neutral 3 2 4 2" xfId="18266"/>
    <cellStyle name="Neutral 3 2 4_Rate Case Accrual Accounts" xfId="33872"/>
    <cellStyle name="Neutral 3 2 5" xfId="45866"/>
    <cellStyle name="Neutral 3 2_Rate Case Accrual Accounts" xfId="33873"/>
    <cellStyle name="Neutral 3 3" xfId="18267"/>
    <cellStyle name="Neutral 3 3 2" xfId="18268"/>
    <cellStyle name="Neutral 3 3 2 2" xfId="18269"/>
    <cellStyle name="Neutral 3 3 2_Rate Case Accrual Accounts" xfId="33874"/>
    <cellStyle name="Neutral 3 3 3" xfId="45867"/>
    <cellStyle name="Neutral 3 3_Rate Case Accrual Accounts" xfId="33875"/>
    <cellStyle name="Neutral 3 4" xfId="18270"/>
    <cellStyle name="Neutral 3 4 2" xfId="18271"/>
    <cellStyle name="Neutral 3 4_Rate Case Accrual Accounts" xfId="33876"/>
    <cellStyle name="Neutral 3 5" xfId="18272"/>
    <cellStyle name="Neutral 3 5 2" xfId="45868"/>
    <cellStyle name="Neutral 3_Rate Case Accrual Accounts" xfId="33877"/>
    <cellStyle name="Neutral 30" xfId="18273"/>
    <cellStyle name="Neutral 30 2" xfId="18274"/>
    <cellStyle name="Neutral 30 2 2" xfId="18275"/>
    <cellStyle name="Neutral 30 2_Rate Case Accrual Accounts" xfId="33878"/>
    <cellStyle name="Neutral 30 3" xfId="45869"/>
    <cellStyle name="Neutral 30_Rate Case Accrual Accounts" xfId="33879"/>
    <cellStyle name="Neutral 31" xfId="18276"/>
    <cellStyle name="Neutral 31 2" xfId="18277"/>
    <cellStyle name="Neutral 31 2 2" xfId="18278"/>
    <cellStyle name="Neutral 31 2_Rate Case Accrual Accounts" xfId="33880"/>
    <cellStyle name="Neutral 31 3" xfId="45870"/>
    <cellStyle name="Neutral 31_Rate Case Accrual Accounts" xfId="33881"/>
    <cellStyle name="Neutral 32" xfId="18279"/>
    <cellStyle name="Neutral 32 2" xfId="18280"/>
    <cellStyle name="Neutral 32 2 2" xfId="18281"/>
    <cellStyle name="Neutral 32 2_Rate Case Accrual Accounts" xfId="33882"/>
    <cellStyle name="Neutral 32 3" xfId="45871"/>
    <cellStyle name="Neutral 32_Rate Case Accrual Accounts" xfId="33883"/>
    <cellStyle name="Neutral 33" xfId="18282"/>
    <cellStyle name="Neutral 33 2" xfId="18283"/>
    <cellStyle name="Neutral 33 2 2" xfId="18284"/>
    <cellStyle name="Neutral 33 2_Rate Case Accrual Accounts" xfId="33884"/>
    <cellStyle name="Neutral 33 3" xfId="45872"/>
    <cellStyle name="Neutral 33_Rate Case Accrual Accounts" xfId="33885"/>
    <cellStyle name="Neutral 34" xfId="18285"/>
    <cellStyle name="Neutral 34 2" xfId="18286"/>
    <cellStyle name="Neutral 34 2 2" xfId="18287"/>
    <cellStyle name="Neutral 34 2_Rate Case Accrual Accounts" xfId="33886"/>
    <cellStyle name="Neutral 34 3" xfId="45873"/>
    <cellStyle name="Neutral 34_Rate Case Accrual Accounts" xfId="33887"/>
    <cellStyle name="Neutral 35" xfId="18288"/>
    <cellStyle name="Neutral 35 2" xfId="18289"/>
    <cellStyle name="Neutral 35 2 2" xfId="18290"/>
    <cellStyle name="Neutral 35 2_Rate Case Accrual Accounts" xfId="33888"/>
    <cellStyle name="Neutral 35 3" xfId="45874"/>
    <cellStyle name="Neutral 35_Rate Case Accrual Accounts" xfId="33889"/>
    <cellStyle name="Neutral 36" xfId="18291"/>
    <cellStyle name="Neutral 36 2" xfId="18292"/>
    <cellStyle name="Neutral 36 2 2" xfId="18293"/>
    <cellStyle name="Neutral 36 2_Rate Case Accrual Accounts" xfId="33890"/>
    <cellStyle name="Neutral 36 3" xfId="45875"/>
    <cellStyle name="Neutral 36_Rate Case Accrual Accounts" xfId="33891"/>
    <cellStyle name="Neutral 37" xfId="18294"/>
    <cellStyle name="Neutral 37 2" xfId="18295"/>
    <cellStyle name="Neutral 37 2 2" xfId="18296"/>
    <cellStyle name="Neutral 37 2_Rate Case Accrual Accounts" xfId="33892"/>
    <cellStyle name="Neutral 37 3" xfId="45876"/>
    <cellStyle name="Neutral 37_Rate Case Accrual Accounts" xfId="33893"/>
    <cellStyle name="Neutral 38" xfId="18297"/>
    <cellStyle name="Neutral 38 2" xfId="18298"/>
    <cellStyle name="Neutral 38 2 2" xfId="18299"/>
    <cellStyle name="Neutral 38 2_Rate Case Accrual Accounts" xfId="33894"/>
    <cellStyle name="Neutral 38 3" xfId="45877"/>
    <cellStyle name="Neutral 38_Rate Case Accrual Accounts" xfId="33895"/>
    <cellStyle name="Neutral 39" xfId="18300"/>
    <cellStyle name="Neutral 39 2" xfId="18301"/>
    <cellStyle name="Neutral 39 2 2" xfId="18302"/>
    <cellStyle name="Neutral 39 2_Rate Case Accrual Accounts" xfId="33896"/>
    <cellStyle name="Neutral 39 3" xfId="45878"/>
    <cellStyle name="Neutral 39_Rate Case Accrual Accounts" xfId="33897"/>
    <cellStyle name="Neutral 4" xfId="18303"/>
    <cellStyle name="Neutral 4 2" xfId="18304"/>
    <cellStyle name="Neutral 4 2 2" xfId="18305"/>
    <cellStyle name="Neutral 4 2 2 2" xfId="18306"/>
    <cellStyle name="Neutral 4 2 2 2 2" xfId="18307"/>
    <cellStyle name="Neutral 4 2 2 2_Rate Case Accrual Accounts" xfId="33898"/>
    <cellStyle name="Neutral 4 2 2 3" xfId="45879"/>
    <cellStyle name="Neutral 4 2 2_Rate Case Accrual Accounts" xfId="33899"/>
    <cellStyle name="Neutral 4 2 3" xfId="18308"/>
    <cellStyle name="Neutral 4 2 3 2" xfId="18309"/>
    <cellStyle name="Neutral 4 2 3 2 2" xfId="18310"/>
    <cellStyle name="Neutral 4 2 3 2_Rate Case Accrual Accounts" xfId="33900"/>
    <cellStyle name="Neutral 4 2 3 3" xfId="45880"/>
    <cellStyle name="Neutral 4 2 3_Rate Case Accrual Accounts" xfId="33901"/>
    <cellStyle name="Neutral 4 2 4" xfId="18311"/>
    <cellStyle name="Neutral 4 2 4 2" xfId="18312"/>
    <cellStyle name="Neutral 4 2 4_Rate Case Accrual Accounts" xfId="33902"/>
    <cellStyle name="Neutral 4 2 5" xfId="45881"/>
    <cellStyle name="Neutral 4 2_Rate Case Accrual Accounts" xfId="33903"/>
    <cellStyle name="Neutral 4 3" xfId="18313"/>
    <cellStyle name="Neutral 4 3 2" xfId="18314"/>
    <cellStyle name="Neutral 4 3 2 2" xfId="18315"/>
    <cellStyle name="Neutral 4 3 2_Rate Case Accrual Accounts" xfId="33904"/>
    <cellStyle name="Neutral 4 3 3" xfId="45882"/>
    <cellStyle name="Neutral 4 3_Rate Case Accrual Accounts" xfId="33905"/>
    <cellStyle name="Neutral 4 4" xfId="18316"/>
    <cellStyle name="Neutral 4 4 2" xfId="18317"/>
    <cellStyle name="Neutral 4 4_Rate Case Accrual Accounts" xfId="33906"/>
    <cellStyle name="Neutral 4 5" xfId="45883"/>
    <cellStyle name="Neutral 4_Rate Case Accrual Accounts" xfId="33907"/>
    <cellStyle name="Neutral 40" xfId="18318"/>
    <cellStyle name="Neutral 40 2" xfId="18319"/>
    <cellStyle name="Neutral 40 2 2" xfId="18320"/>
    <cellStyle name="Neutral 40 2_Rate Case Accrual Accounts" xfId="33908"/>
    <cellStyle name="Neutral 40 3" xfId="45884"/>
    <cellStyle name="Neutral 40_Rate Case Accrual Accounts" xfId="33909"/>
    <cellStyle name="Neutral 41" xfId="18321"/>
    <cellStyle name="Neutral 41 2" xfId="18322"/>
    <cellStyle name="Neutral 41 2 2" xfId="18323"/>
    <cellStyle name="Neutral 41 2_Rate Case Accrual Accounts" xfId="33910"/>
    <cellStyle name="Neutral 41 3" xfId="45885"/>
    <cellStyle name="Neutral 41_Rate Case Accrual Accounts" xfId="33911"/>
    <cellStyle name="Neutral 42" xfId="18324"/>
    <cellStyle name="Neutral 42 2" xfId="18325"/>
    <cellStyle name="Neutral 42 2 2" xfId="18326"/>
    <cellStyle name="Neutral 42 2_Rate Case Accrual Accounts" xfId="33912"/>
    <cellStyle name="Neutral 42 3" xfId="45886"/>
    <cellStyle name="Neutral 42_Rate Case Accrual Accounts" xfId="33913"/>
    <cellStyle name="Neutral 43" xfId="18327"/>
    <cellStyle name="Neutral 43 2" xfId="18328"/>
    <cellStyle name="Neutral 43 2 2" xfId="18329"/>
    <cellStyle name="Neutral 43 2_Rate Case Accrual Accounts" xfId="33914"/>
    <cellStyle name="Neutral 43 3" xfId="45887"/>
    <cellStyle name="Neutral 43_Rate Case Accrual Accounts" xfId="33915"/>
    <cellStyle name="Neutral 44" xfId="18330"/>
    <cellStyle name="Neutral 44 2" xfId="18331"/>
    <cellStyle name="Neutral 44 2 2" xfId="18332"/>
    <cellStyle name="Neutral 44 2_Rate Case Accrual Accounts" xfId="33916"/>
    <cellStyle name="Neutral 44 3" xfId="45888"/>
    <cellStyle name="Neutral 44_Rate Case Accrual Accounts" xfId="33917"/>
    <cellStyle name="Neutral 45" xfId="18333"/>
    <cellStyle name="Neutral 45 2" xfId="18334"/>
    <cellStyle name="Neutral 45 2 2" xfId="18335"/>
    <cellStyle name="Neutral 45 2_Rate Case Accrual Accounts" xfId="33918"/>
    <cellStyle name="Neutral 45 3" xfId="45889"/>
    <cellStyle name="Neutral 45_Rate Case Accrual Accounts" xfId="33919"/>
    <cellStyle name="Neutral 46" xfId="18336"/>
    <cellStyle name="Neutral 46 2" xfId="18337"/>
    <cellStyle name="Neutral 46 2 2" xfId="18338"/>
    <cellStyle name="Neutral 46 2_Rate Case Accrual Accounts" xfId="33920"/>
    <cellStyle name="Neutral 46 3" xfId="45890"/>
    <cellStyle name="Neutral 46_Rate Case Accrual Accounts" xfId="33921"/>
    <cellStyle name="Neutral 47" xfId="18339"/>
    <cellStyle name="Neutral 47 2" xfId="18340"/>
    <cellStyle name="Neutral 47 2 2" xfId="18341"/>
    <cellStyle name="Neutral 47 2_Rate Case Accrual Accounts" xfId="33922"/>
    <cellStyle name="Neutral 47 3" xfId="45891"/>
    <cellStyle name="Neutral 47_Rate Case Accrual Accounts" xfId="33923"/>
    <cellStyle name="Neutral 48" xfId="18342"/>
    <cellStyle name="Neutral 48 2" xfId="18343"/>
    <cellStyle name="Neutral 48 2 2" xfId="18344"/>
    <cellStyle name="Neutral 48 2_Rate Case Accrual Accounts" xfId="33924"/>
    <cellStyle name="Neutral 48 3" xfId="45892"/>
    <cellStyle name="Neutral 48_Rate Case Accrual Accounts" xfId="33925"/>
    <cellStyle name="Neutral 49" xfId="18345"/>
    <cellStyle name="Neutral 49 2" xfId="18346"/>
    <cellStyle name="Neutral 49 2 2" xfId="18347"/>
    <cellStyle name="Neutral 49 2_Rate Case Accrual Accounts" xfId="33926"/>
    <cellStyle name="Neutral 49 3" xfId="45893"/>
    <cellStyle name="Neutral 49_Rate Case Accrual Accounts" xfId="33927"/>
    <cellStyle name="Neutral 5" xfId="18348"/>
    <cellStyle name="Neutral 5 2" xfId="18349"/>
    <cellStyle name="Neutral 5 2 2" xfId="18350"/>
    <cellStyle name="Neutral 5 2 2 2" xfId="18351"/>
    <cellStyle name="Neutral 5 2 2 2 2" xfId="18352"/>
    <cellStyle name="Neutral 5 2 2 2_Rate Case Accrual Accounts" xfId="33928"/>
    <cellStyle name="Neutral 5 2 2 3" xfId="45894"/>
    <cellStyle name="Neutral 5 2 2_Rate Case Accrual Accounts" xfId="33929"/>
    <cellStyle name="Neutral 5 2 3" xfId="18353"/>
    <cellStyle name="Neutral 5 2 3 2" xfId="18354"/>
    <cellStyle name="Neutral 5 2 3 2 2" xfId="18355"/>
    <cellStyle name="Neutral 5 2 3 2_Rate Case Accrual Accounts" xfId="33930"/>
    <cellStyle name="Neutral 5 2 3 3" xfId="45895"/>
    <cellStyle name="Neutral 5 2 3_Rate Case Accrual Accounts" xfId="33931"/>
    <cellStyle name="Neutral 5 2 4" xfId="18356"/>
    <cellStyle name="Neutral 5 2 4 2" xfId="18357"/>
    <cellStyle name="Neutral 5 2 4_Rate Case Accrual Accounts" xfId="33932"/>
    <cellStyle name="Neutral 5 2 5" xfId="45896"/>
    <cellStyle name="Neutral 5 2_Rate Case Accrual Accounts" xfId="33933"/>
    <cellStyle name="Neutral 5 3" xfId="18358"/>
    <cellStyle name="Neutral 5 3 2" xfId="18359"/>
    <cellStyle name="Neutral 5 3 2 2" xfId="18360"/>
    <cellStyle name="Neutral 5 3 2_Rate Case Accrual Accounts" xfId="33934"/>
    <cellStyle name="Neutral 5 3 3" xfId="45897"/>
    <cellStyle name="Neutral 5 3_Rate Case Accrual Accounts" xfId="33935"/>
    <cellStyle name="Neutral 5 4" xfId="18361"/>
    <cellStyle name="Neutral 5 4 2" xfId="18362"/>
    <cellStyle name="Neutral 5 4_Rate Case Accrual Accounts" xfId="33936"/>
    <cellStyle name="Neutral 5 5" xfId="45898"/>
    <cellStyle name="Neutral 5_Rate Case Accrual Accounts" xfId="33937"/>
    <cellStyle name="Neutral 50" xfId="18363"/>
    <cellStyle name="Neutral 50 2" xfId="18364"/>
    <cellStyle name="Neutral 50 2 2" xfId="18365"/>
    <cellStyle name="Neutral 50 2_Rate Case Accrual Accounts" xfId="33938"/>
    <cellStyle name="Neutral 50 3" xfId="45899"/>
    <cellStyle name="Neutral 50_Rate Case Accrual Accounts" xfId="33939"/>
    <cellStyle name="Neutral 51" xfId="18366"/>
    <cellStyle name="Neutral 51 2" xfId="18367"/>
    <cellStyle name="Neutral 51 2 2" xfId="18368"/>
    <cellStyle name="Neutral 51 2_Rate Case Accrual Accounts" xfId="33940"/>
    <cellStyle name="Neutral 51 3" xfId="45900"/>
    <cellStyle name="Neutral 51_Rate Case Accrual Accounts" xfId="33941"/>
    <cellStyle name="Neutral 52" xfId="18369"/>
    <cellStyle name="Neutral 52 2" xfId="18370"/>
    <cellStyle name="Neutral 52 2 2" xfId="18371"/>
    <cellStyle name="Neutral 52 2_Rate Case Accrual Accounts" xfId="33942"/>
    <cellStyle name="Neutral 52 3" xfId="45901"/>
    <cellStyle name="Neutral 52_Rate Case Accrual Accounts" xfId="33943"/>
    <cellStyle name="Neutral 53" xfId="18372"/>
    <cellStyle name="Neutral 53 2" xfId="18373"/>
    <cellStyle name="Neutral 53 2 2" xfId="18374"/>
    <cellStyle name="Neutral 53 2_Rate Case Accrual Accounts" xfId="33944"/>
    <cellStyle name="Neutral 53 3" xfId="45902"/>
    <cellStyle name="Neutral 53_Rate Case Accrual Accounts" xfId="33945"/>
    <cellStyle name="Neutral 54" xfId="18375"/>
    <cellStyle name="Neutral 54 2" xfId="18376"/>
    <cellStyle name="Neutral 54 2 2" xfId="18377"/>
    <cellStyle name="Neutral 54 2_Rate Case Accrual Accounts" xfId="33946"/>
    <cellStyle name="Neutral 54 3" xfId="45903"/>
    <cellStyle name="Neutral 54_Rate Case Accrual Accounts" xfId="33947"/>
    <cellStyle name="Neutral 55" xfId="18378"/>
    <cellStyle name="Neutral 55 2" xfId="18379"/>
    <cellStyle name="Neutral 55 2 2" xfId="18380"/>
    <cellStyle name="Neutral 55 2_Rate Case Accrual Accounts" xfId="33948"/>
    <cellStyle name="Neutral 55 3" xfId="45904"/>
    <cellStyle name="Neutral 55_Rate Case Accrual Accounts" xfId="33949"/>
    <cellStyle name="Neutral 56" xfId="18381"/>
    <cellStyle name="Neutral 56 2" xfId="18382"/>
    <cellStyle name="Neutral 56 2 2" xfId="18383"/>
    <cellStyle name="Neutral 56 2_Rate Case Accrual Accounts" xfId="33950"/>
    <cellStyle name="Neutral 56 3" xfId="45905"/>
    <cellStyle name="Neutral 56_Rate Case Accrual Accounts" xfId="33951"/>
    <cellStyle name="Neutral 57" xfId="18384"/>
    <cellStyle name="Neutral 57 2" xfId="18385"/>
    <cellStyle name="Neutral 57 2 2" xfId="18386"/>
    <cellStyle name="Neutral 57 2_Rate Case Accrual Accounts" xfId="33952"/>
    <cellStyle name="Neutral 57 3" xfId="45906"/>
    <cellStyle name="Neutral 57_Rate Case Accrual Accounts" xfId="33953"/>
    <cellStyle name="Neutral 58" xfId="18387"/>
    <cellStyle name="Neutral 58 2" xfId="18388"/>
    <cellStyle name="Neutral 58 2 2" xfId="18389"/>
    <cellStyle name="Neutral 58 2_Rate Case Accrual Accounts" xfId="33954"/>
    <cellStyle name="Neutral 58 3" xfId="45907"/>
    <cellStyle name="Neutral 58_Rate Case Accrual Accounts" xfId="33955"/>
    <cellStyle name="Neutral 59" xfId="18390"/>
    <cellStyle name="Neutral 59 2" xfId="18391"/>
    <cellStyle name="Neutral 59 2 2" xfId="18392"/>
    <cellStyle name="Neutral 59 2_Rate Case Accrual Accounts" xfId="33956"/>
    <cellStyle name="Neutral 59 3" xfId="45908"/>
    <cellStyle name="Neutral 59_Rate Case Accrual Accounts" xfId="33957"/>
    <cellStyle name="Neutral 6" xfId="18393"/>
    <cellStyle name="Neutral 6 2" xfId="18394"/>
    <cellStyle name="Neutral 6 2 2" xfId="18395"/>
    <cellStyle name="Neutral 6 2 2 2" xfId="18396"/>
    <cellStyle name="Neutral 6 2 2_Rate Case Accrual Accounts" xfId="33958"/>
    <cellStyle name="Neutral 6 2 3" xfId="45909"/>
    <cellStyle name="Neutral 6 2_Rate Case Accrual Accounts" xfId="33959"/>
    <cellStyle name="Neutral 6 3" xfId="18397"/>
    <cellStyle name="Neutral 6 3 2" xfId="18398"/>
    <cellStyle name="Neutral 6 3 2 2" xfId="18399"/>
    <cellStyle name="Neutral 6 3 2_Rate Case Accrual Accounts" xfId="33960"/>
    <cellStyle name="Neutral 6 3 3" xfId="45910"/>
    <cellStyle name="Neutral 6 3_Rate Case Accrual Accounts" xfId="33961"/>
    <cellStyle name="Neutral 6 4" xfId="18400"/>
    <cellStyle name="Neutral 6 4 2" xfId="18401"/>
    <cellStyle name="Neutral 6 4_Rate Case Accrual Accounts" xfId="33962"/>
    <cellStyle name="Neutral 6 5" xfId="45911"/>
    <cellStyle name="Neutral 6_Rate Case Accrual Accounts" xfId="33963"/>
    <cellStyle name="Neutral 60" xfId="18402"/>
    <cellStyle name="Neutral 60 2" xfId="18403"/>
    <cellStyle name="Neutral 60 2 2" xfId="18404"/>
    <cellStyle name="Neutral 60 2_Rate Case Accrual Accounts" xfId="33964"/>
    <cellStyle name="Neutral 60 3" xfId="45912"/>
    <cellStyle name="Neutral 60_Rate Case Accrual Accounts" xfId="33965"/>
    <cellStyle name="Neutral 61" xfId="18405"/>
    <cellStyle name="Neutral 61 2" xfId="18406"/>
    <cellStyle name="Neutral 61_Rate Case Accrual Accounts" xfId="33966"/>
    <cellStyle name="Neutral 62" xfId="18407"/>
    <cellStyle name="Neutral 62 2" xfId="18408"/>
    <cellStyle name="Neutral 62_Rate Case Accrual Accounts" xfId="33967"/>
    <cellStyle name="Neutral 63" xfId="18409"/>
    <cellStyle name="Neutral 63 2" xfId="45913"/>
    <cellStyle name="Neutral 64" xfId="18410"/>
    <cellStyle name="Neutral 64 2" xfId="45914"/>
    <cellStyle name="Neutral 65" xfId="18411"/>
    <cellStyle name="Neutral 65 2" xfId="45915"/>
    <cellStyle name="Neutral 66" xfId="18412"/>
    <cellStyle name="Neutral 66 2" xfId="45916"/>
    <cellStyle name="Neutral 67" xfId="18413"/>
    <cellStyle name="Neutral 67 2" xfId="45917"/>
    <cellStyle name="Neutral 68" xfId="18414"/>
    <cellStyle name="Neutral 68 2" xfId="45918"/>
    <cellStyle name="Neutral 69" xfId="18415"/>
    <cellStyle name="Neutral 69 2" xfId="45919"/>
    <cellStyle name="Neutral 7" xfId="18416"/>
    <cellStyle name="Neutral 7 2" xfId="18417"/>
    <cellStyle name="Neutral 7 2 2" xfId="18418"/>
    <cellStyle name="Neutral 7 2 2 2" xfId="18419"/>
    <cellStyle name="Neutral 7 2 2_Rate Case Accrual Accounts" xfId="33968"/>
    <cellStyle name="Neutral 7 2 3" xfId="45920"/>
    <cellStyle name="Neutral 7 2_Rate Case Accrual Accounts" xfId="33969"/>
    <cellStyle name="Neutral 7 3" xfId="18420"/>
    <cellStyle name="Neutral 7 3 2" xfId="18421"/>
    <cellStyle name="Neutral 7 3 2 2" xfId="18422"/>
    <cellStyle name="Neutral 7 3 2_Rate Case Accrual Accounts" xfId="33970"/>
    <cellStyle name="Neutral 7 3 3" xfId="45921"/>
    <cellStyle name="Neutral 7 3_Rate Case Accrual Accounts" xfId="33971"/>
    <cellStyle name="Neutral 7 4" xfId="18423"/>
    <cellStyle name="Neutral 7 4 2" xfId="18424"/>
    <cellStyle name="Neutral 7 4_Rate Case Accrual Accounts" xfId="33972"/>
    <cellStyle name="Neutral 7 5" xfId="45922"/>
    <cellStyle name="Neutral 7_Rate Case Accrual Accounts" xfId="33973"/>
    <cellStyle name="Neutral 70" xfId="18425"/>
    <cellStyle name="Neutral 70 2" xfId="45923"/>
    <cellStyle name="Neutral 71" xfId="18426"/>
    <cellStyle name="Neutral 71 2" xfId="45924"/>
    <cellStyle name="Neutral 72" xfId="18427"/>
    <cellStyle name="Neutral 72 2" xfId="45925"/>
    <cellStyle name="Neutral 73" xfId="18428"/>
    <cellStyle name="Neutral 73 2" xfId="45926"/>
    <cellStyle name="Neutral 74" xfId="18429"/>
    <cellStyle name="Neutral 74 2" xfId="45927"/>
    <cellStyle name="Neutral 75" xfId="18430"/>
    <cellStyle name="Neutral 75 2" xfId="45928"/>
    <cellStyle name="Neutral 76" xfId="18431"/>
    <cellStyle name="Neutral 76 2" xfId="45929"/>
    <cellStyle name="Neutral 77" xfId="159"/>
    <cellStyle name="Neutral 78" xfId="49143"/>
    <cellStyle name="Neutral 79" xfId="49184"/>
    <cellStyle name="Neutral 8" xfId="18432"/>
    <cellStyle name="Neutral 8 2" xfId="18433"/>
    <cellStyle name="Neutral 8 2 2" xfId="18434"/>
    <cellStyle name="Neutral 8 2 2 2" xfId="18435"/>
    <cellStyle name="Neutral 8 2 2_Rate Case Accrual Accounts" xfId="33974"/>
    <cellStyle name="Neutral 8 2 3" xfId="45930"/>
    <cellStyle name="Neutral 8 2_Rate Case Accrual Accounts" xfId="33975"/>
    <cellStyle name="Neutral 8 3" xfId="18436"/>
    <cellStyle name="Neutral 8 3 2" xfId="18437"/>
    <cellStyle name="Neutral 8 3 2 2" xfId="18438"/>
    <cellStyle name="Neutral 8 3 2_Rate Case Accrual Accounts" xfId="33976"/>
    <cellStyle name="Neutral 8 3 3" xfId="45931"/>
    <cellStyle name="Neutral 8 3_Rate Case Accrual Accounts" xfId="33977"/>
    <cellStyle name="Neutral 8 4" xfId="18439"/>
    <cellStyle name="Neutral 8 4 2" xfId="18440"/>
    <cellStyle name="Neutral 8 4_Rate Case Accrual Accounts" xfId="33978"/>
    <cellStyle name="Neutral 8 5" xfId="45932"/>
    <cellStyle name="Neutral 8_Rate Case Accrual Accounts" xfId="33979"/>
    <cellStyle name="Neutral 9" xfId="18441"/>
    <cellStyle name="Neutral 9 2" xfId="18442"/>
    <cellStyle name="Neutral 9 2 2" xfId="18443"/>
    <cellStyle name="Neutral 9 2 2 2" xfId="18444"/>
    <cellStyle name="Neutral 9 2 2_Rate Case Accrual Accounts" xfId="33980"/>
    <cellStyle name="Neutral 9 2 3" xfId="45933"/>
    <cellStyle name="Neutral 9 2_Rate Case Accrual Accounts" xfId="33981"/>
    <cellStyle name="Neutral 9 3" xfId="18445"/>
    <cellStyle name="Neutral 9 3 2" xfId="18446"/>
    <cellStyle name="Neutral 9 3 2 2" xfId="18447"/>
    <cellStyle name="Neutral 9 3 2_Rate Case Accrual Accounts" xfId="33982"/>
    <cellStyle name="Neutral 9 3 3" xfId="45934"/>
    <cellStyle name="Neutral 9 3_Rate Case Accrual Accounts" xfId="33983"/>
    <cellStyle name="Neutral 9 4" xfId="18448"/>
    <cellStyle name="Neutral 9 4 2" xfId="18449"/>
    <cellStyle name="Neutral 9 4_Rate Case Accrual Accounts" xfId="33984"/>
    <cellStyle name="Neutral 9 5" xfId="45935"/>
    <cellStyle name="Neutral 9_Rate Case Accrual Accounts" xfId="33985"/>
    <cellStyle name="no dec" xfId="161"/>
    <cellStyle name="no dec 2" xfId="18450"/>
    <cellStyle name="no dec 2 2" xfId="18451"/>
    <cellStyle name="no dec 2_Rate Case Accrual Accounts" xfId="33986"/>
    <cellStyle name="no dec_Rate Case Accrual Accounts" xfId="33987"/>
    <cellStyle name="No Edit" xfId="162"/>
    <cellStyle name="No Edit 2" xfId="18452"/>
    <cellStyle name="No Edit 2 2" xfId="18453"/>
    <cellStyle name="No Edit 2 2 2" xfId="18454"/>
    <cellStyle name="No Edit 2 2 2 2" xfId="18455"/>
    <cellStyle name="No Edit 2 2 2_Rate Case Accrual Accounts" xfId="33988"/>
    <cellStyle name="No Edit 2 2 3" xfId="45936"/>
    <cellStyle name="No Edit 2 2_Rate Case Accrual Accounts" xfId="33989"/>
    <cellStyle name="No Edit 2 3" xfId="18456"/>
    <cellStyle name="No Edit 2 3 2" xfId="18457"/>
    <cellStyle name="No Edit 2 3_Rate Case Accrual Accounts" xfId="33990"/>
    <cellStyle name="No Edit 2_Basis Detail" xfId="18458"/>
    <cellStyle name="No Edit 3" xfId="18459"/>
    <cellStyle name="No Edit 3 2" xfId="18460"/>
    <cellStyle name="No Edit 3 2 2" xfId="18461"/>
    <cellStyle name="No Edit 3 2_Rate Case Accrual Accounts" xfId="33991"/>
    <cellStyle name="No Edit 3 3" xfId="45937"/>
    <cellStyle name="No Edit 3_Rate Case Accrual Accounts" xfId="33992"/>
    <cellStyle name="No Edit 4" xfId="18462"/>
    <cellStyle name="No Edit 4 2" xfId="18463"/>
    <cellStyle name="No Edit 4_Rate Case Accrual Accounts" xfId="33993"/>
    <cellStyle name="No Edit_ACC12" xfId="18464"/>
    <cellStyle name="Normal" xfId="0" builtinId="0"/>
    <cellStyle name="Normal - Style1" xfId="163"/>
    <cellStyle name="Normal - Style1 2" xfId="18465"/>
    <cellStyle name="Normal - Style1 2 2" xfId="18466"/>
    <cellStyle name="Normal - Style1 2 3" xfId="18467"/>
    <cellStyle name="Normal - Style1 2_Rate Case Accrual Accounts" xfId="33994"/>
    <cellStyle name="Normal - Style1_AEH-Highlights" xfId="18468"/>
    <cellStyle name="Normal - Style2" xfId="164"/>
    <cellStyle name="Normal - Style3" xfId="165"/>
    <cellStyle name="Normal - Style4" xfId="166"/>
    <cellStyle name="Normal - Style5" xfId="167"/>
    <cellStyle name="Normal - Style6" xfId="168"/>
    <cellStyle name="Normal - Style7" xfId="169"/>
    <cellStyle name="Normal - Style8" xfId="170"/>
    <cellStyle name="Normal 10" xfId="171"/>
    <cellStyle name="Normal 10 10" xfId="1037"/>
    <cellStyle name="Normal 10 11" xfId="18469"/>
    <cellStyle name="Normal 10 11 2" xfId="45938"/>
    <cellStyle name="Normal 10 12" xfId="18470"/>
    <cellStyle name="Normal 10 2" xfId="172"/>
    <cellStyle name="Normal 10 2 2" xfId="640"/>
    <cellStyle name="Normal 10 2 2 2" xfId="869"/>
    <cellStyle name="Normal 10 2 2 2 2" xfId="18471"/>
    <cellStyle name="Normal 10 2 2 2 2 2" xfId="18472"/>
    <cellStyle name="Normal 10 2 2 2 2_Rate Case Accrual Accounts" xfId="33995"/>
    <cellStyle name="Normal 10 2 2 2 3" xfId="18473"/>
    <cellStyle name="Normal 10 2 2 2 3 2" xfId="45939"/>
    <cellStyle name="Normal 10 2 2 2 4" xfId="45940"/>
    <cellStyle name="Normal 10 2 2 2_Rate Case Accrual Accounts" xfId="33996"/>
    <cellStyle name="Normal 10 2 2 3" xfId="18474"/>
    <cellStyle name="Normal 10 2 2 3 2" xfId="18475"/>
    <cellStyle name="Normal 10 2 2 3_Rate Case Accrual Accounts" xfId="33997"/>
    <cellStyle name="Normal 10 2 2 4" xfId="18476"/>
    <cellStyle name="Normal 10 2 2 4 2" xfId="45941"/>
    <cellStyle name="Normal 10 2 2 5" xfId="45942"/>
    <cellStyle name="Normal 10 2 2_Rate Case Accrual Accounts" xfId="33998"/>
    <cellStyle name="Normal 10 2 3" xfId="513"/>
    <cellStyle name="Normal 10 2 3 2" xfId="18477"/>
    <cellStyle name="Normal 10 2 3 2 2" xfId="18478"/>
    <cellStyle name="Normal 10 2 3 2_Rate Case Accrual Accounts" xfId="33999"/>
    <cellStyle name="Normal 10 2 3 3" xfId="18479"/>
    <cellStyle name="Normal 10 2 3 3 2" xfId="45943"/>
    <cellStyle name="Normal 10 2 3 4" xfId="45944"/>
    <cellStyle name="Normal 10 2 3_Rate Case Accrual Accounts" xfId="34000"/>
    <cellStyle name="Normal 10 2 4" xfId="870"/>
    <cellStyle name="Normal 10 2 4 2" xfId="18480"/>
    <cellStyle name="Normal 10 2 4 2 2" xfId="45945"/>
    <cellStyle name="Normal 10 2 4 3" xfId="18481"/>
    <cellStyle name="Normal 10 2 4_Rate Case Accrual Accounts" xfId="34001"/>
    <cellStyle name="Normal 10 2 5" xfId="18482"/>
    <cellStyle name="Normal 10 2 5 2" xfId="45946"/>
    <cellStyle name="Normal 10 2 6" xfId="18483"/>
    <cellStyle name="Normal 10 2 6 2" xfId="45947"/>
    <cellStyle name="Normal 10 2_09_2013" xfId="769"/>
    <cellStyle name="Normal 10 3" xfId="547"/>
    <cellStyle name="Normal 10 3 2" xfId="18484"/>
    <cellStyle name="Normal 10 3 2 2" xfId="18485"/>
    <cellStyle name="Normal 10 3 2_Rate Case Accrual Accounts" xfId="34002"/>
    <cellStyle name="Normal 10 3 3" xfId="18486"/>
    <cellStyle name="Normal 10 3 3 2" xfId="18487"/>
    <cellStyle name="Normal 10 3 3 2 2" xfId="18488"/>
    <cellStyle name="Normal 10 3 3 2_Rate Case Accrual Accounts" xfId="34003"/>
    <cellStyle name="Normal 10 3 3 3" xfId="18489"/>
    <cellStyle name="Normal 10 3 3 4" xfId="45948"/>
    <cellStyle name="Normal 10 3 3_Rate Case Accrual Accounts" xfId="34004"/>
    <cellStyle name="Normal 10 3 4" xfId="18490"/>
    <cellStyle name="Normal 10 3 5" xfId="18491"/>
    <cellStyle name="Normal 10 3 5 2" xfId="45949"/>
    <cellStyle name="Normal 10 3_Rate Case Accrual Accounts" xfId="34005"/>
    <cellStyle name="Normal 10 4" xfId="425"/>
    <cellStyle name="Normal 10 4 2" xfId="18492"/>
    <cellStyle name="Normal 10 4 2 2" xfId="18493"/>
    <cellStyle name="Normal 10 4 2 2 2" xfId="18494"/>
    <cellStyle name="Normal 10 4 2 2 2 2" xfId="45950"/>
    <cellStyle name="Normal 10 4 2 2 3" xfId="18495"/>
    <cellStyle name="Normal 10 4 2 2_Rate Case Accrual Accounts" xfId="34006"/>
    <cellStyle name="Normal 10 4 2 3" xfId="18496"/>
    <cellStyle name="Normal 10 4 2 3 2" xfId="45951"/>
    <cellStyle name="Normal 10 4 2 4" xfId="45952"/>
    <cellStyle name="Normal 10 4 2_Rate Case Accrual Accounts" xfId="34007"/>
    <cellStyle name="Normal 10 4 3" xfId="18497"/>
    <cellStyle name="Normal 10 4 3 2" xfId="18498"/>
    <cellStyle name="Normal 10 4 3 2 2" xfId="45953"/>
    <cellStyle name="Normal 10 4 3 3" xfId="45954"/>
    <cellStyle name="Normal 10 4 3_Rate Case Accrual Accounts" xfId="34008"/>
    <cellStyle name="Normal 10 4 4" xfId="18499"/>
    <cellStyle name="Normal 10 4 4 2" xfId="45955"/>
    <cellStyle name="Normal 10 4 5" xfId="18500"/>
    <cellStyle name="Normal 10 4_Basis Detail" xfId="18501"/>
    <cellStyle name="Normal 10 5" xfId="18502"/>
    <cellStyle name="Normal 10 5 2" xfId="18503"/>
    <cellStyle name="Normal 10 5 2 2" xfId="18504"/>
    <cellStyle name="Normal 10 5 2 2 2" xfId="45956"/>
    <cellStyle name="Normal 10 5 2 3" xfId="18505"/>
    <cellStyle name="Normal 10 5 2_Rate Case Accrual Accounts" xfId="34009"/>
    <cellStyle name="Normal 10 5 3" xfId="18506"/>
    <cellStyle name="Normal 10 5 3 2" xfId="45957"/>
    <cellStyle name="Normal 10 5 4" xfId="45958"/>
    <cellStyle name="Normal 10 5_Rate Case Accrual Accounts" xfId="34010"/>
    <cellStyle name="Normal 10 6" xfId="18507"/>
    <cellStyle name="Normal 10 6 2" xfId="18508"/>
    <cellStyle name="Normal 10 6 2 2" xfId="45959"/>
    <cellStyle name="Normal 10 6 3" xfId="18509"/>
    <cellStyle name="Normal 10 6_Rate Case Accrual Accounts" xfId="34011"/>
    <cellStyle name="Normal 10 7" xfId="18510"/>
    <cellStyle name="Normal 10 7 2" xfId="18511"/>
    <cellStyle name="Normal 10 7 3" xfId="45960"/>
    <cellStyle name="Normal 10 7_Rate Case Accrual Accounts" xfId="34012"/>
    <cellStyle name="Normal 10 8" xfId="18512"/>
    <cellStyle name="Normal 10 8 2" xfId="45961"/>
    <cellStyle name="Normal 10 9" xfId="18513"/>
    <cellStyle name="Normal 10_06_2013" xfId="329"/>
    <cellStyle name="Normal 100" xfId="18514"/>
    <cellStyle name="Normal 100 2" xfId="18515"/>
    <cellStyle name="Normal 100_Rate Case Accrual Accounts" xfId="34013"/>
    <cellStyle name="Normal 101" xfId="18516"/>
    <cellStyle name="Normal 101 2" xfId="18517"/>
    <cellStyle name="Normal 101_Rate Case Accrual Accounts" xfId="34014"/>
    <cellStyle name="Normal 102" xfId="18518"/>
    <cellStyle name="Normal 102 2" xfId="18519"/>
    <cellStyle name="Normal 102_Rate Case Accrual Accounts" xfId="34015"/>
    <cellStyle name="Normal 103" xfId="18520"/>
    <cellStyle name="Normal 103 2" xfId="18521"/>
    <cellStyle name="Normal 103_Rate Case Accrual Accounts" xfId="34016"/>
    <cellStyle name="Normal 104" xfId="18522"/>
    <cellStyle name="Normal 104 2" xfId="18523"/>
    <cellStyle name="Normal 104_Rate Case Accrual Accounts" xfId="34017"/>
    <cellStyle name="Normal 105" xfId="18524"/>
    <cellStyle name="Normal 105 2" xfId="18525"/>
    <cellStyle name="Normal 105_Rate Case Accrual Accounts" xfId="34018"/>
    <cellStyle name="Normal 106" xfId="18526"/>
    <cellStyle name="Normal 106 2" xfId="18527"/>
    <cellStyle name="Normal 106_Rate Case Accrual Accounts" xfId="34019"/>
    <cellStyle name="Normal 107" xfId="18528"/>
    <cellStyle name="Normal 107 2" xfId="18529"/>
    <cellStyle name="Normal 107_Rate Case Accrual Accounts" xfId="34020"/>
    <cellStyle name="Normal 108" xfId="18530"/>
    <cellStyle name="Normal 108 2" xfId="18531"/>
    <cellStyle name="Normal 108_Rate Case Accrual Accounts" xfId="34021"/>
    <cellStyle name="Normal 109" xfId="18532"/>
    <cellStyle name="Normal 109 2" xfId="18533"/>
    <cellStyle name="Normal 109_Rate Case Accrual Accounts" xfId="34022"/>
    <cellStyle name="Normal 11" xfId="173"/>
    <cellStyle name="Normal 11 10" xfId="18534"/>
    <cellStyle name="Normal 11 11" xfId="18535"/>
    <cellStyle name="Normal 11 11 2" xfId="45962"/>
    <cellStyle name="Normal 11 12" xfId="18536"/>
    <cellStyle name="Normal 11 2" xfId="174"/>
    <cellStyle name="Normal 11 2 2" xfId="641"/>
    <cellStyle name="Normal 11 2 2 2" xfId="871"/>
    <cellStyle name="Normal 11 2 2 2 2" xfId="18537"/>
    <cellStyle name="Normal 11 2 2 2 2 2" xfId="18538"/>
    <cellStyle name="Normal 11 2 2 2 2_Rate Case Accrual Accounts" xfId="34023"/>
    <cellStyle name="Normal 11 2 2 2 3" xfId="18539"/>
    <cellStyle name="Normal 11 2 2 2 3 2" xfId="45963"/>
    <cellStyle name="Normal 11 2 2 2 4" xfId="45964"/>
    <cellStyle name="Normal 11 2 2 2_Rate Case Accrual Accounts" xfId="34024"/>
    <cellStyle name="Normal 11 2 2 3" xfId="18540"/>
    <cellStyle name="Normal 11 2 2 3 2" xfId="18541"/>
    <cellStyle name="Normal 11 2 2 3_Rate Case Accrual Accounts" xfId="34025"/>
    <cellStyle name="Normal 11 2 2 4" xfId="18542"/>
    <cellStyle name="Normal 11 2 2 4 2" xfId="45965"/>
    <cellStyle name="Normal 11 2 2 5" xfId="45966"/>
    <cellStyle name="Normal 11 2 2_Rate Case Accrual Accounts" xfId="34026"/>
    <cellStyle name="Normal 11 2 3" xfId="872"/>
    <cellStyle name="Normal 11 2 3 2" xfId="18543"/>
    <cellStyle name="Normal 11 2 3 2 2" xfId="18544"/>
    <cellStyle name="Normal 11 2 3 2_Rate Case Accrual Accounts" xfId="34027"/>
    <cellStyle name="Normal 11 2 3 3" xfId="18545"/>
    <cellStyle name="Normal 11 2 3 3 2" xfId="45967"/>
    <cellStyle name="Normal 11 2 3 4" xfId="45968"/>
    <cellStyle name="Normal 11 2 3_Rate Case Accrual Accounts" xfId="34028"/>
    <cellStyle name="Normal 11 2 4" xfId="18546"/>
    <cellStyle name="Normal 11 2 4 2" xfId="18547"/>
    <cellStyle name="Normal 11 2 4 2 2" xfId="45969"/>
    <cellStyle name="Normal 11 2 4 3" xfId="18548"/>
    <cellStyle name="Normal 11 2 4_Rate Case Accrual Accounts" xfId="34029"/>
    <cellStyle name="Normal 11 2 5" xfId="18549"/>
    <cellStyle name="Normal 11 2 5 2" xfId="45970"/>
    <cellStyle name="Normal 11 2 6" xfId="45971"/>
    <cellStyle name="Normal 11 2_09_2013" xfId="770"/>
    <cellStyle name="Normal 11 3" xfId="481"/>
    <cellStyle name="Normal 11 3 2" xfId="18550"/>
    <cellStyle name="Normal 11 3 2 2" xfId="18551"/>
    <cellStyle name="Normal 11 3 2_Rate Case Accrual Accounts" xfId="34030"/>
    <cellStyle name="Normal 11 3 3" xfId="18552"/>
    <cellStyle name="Normal 11 3 3 2" xfId="18553"/>
    <cellStyle name="Normal 11 3 3 2 2" xfId="18554"/>
    <cellStyle name="Normal 11 3 3 2_Rate Case Accrual Accounts" xfId="34031"/>
    <cellStyle name="Normal 11 3 3 3" xfId="18555"/>
    <cellStyle name="Normal 11 3 3 4" xfId="45972"/>
    <cellStyle name="Normal 11 3 3_Rate Case Accrual Accounts" xfId="34032"/>
    <cellStyle name="Normal 11 3 4" xfId="18556"/>
    <cellStyle name="Normal 11 3 5" xfId="45973"/>
    <cellStyle name="Normal 11 3_Rate Case Accrual Accounts" xfId="34033"/>
    <cellStyle name="Normal 11 4" xfId="873"/>
    <cellStyle name="Normal 11 4 2" xfId="18557"/>
    <cellStyle name="Normal 11 4 2 2" xfId="18558"/>
    <cellStyle name="Normal 11 4 2 2 2" xfId="18559"/>
    <cellStyle name="Normal 11 4 2 2 2 2" xfId="45974"/>
    <cellStyle name="Normal 11 4 2 2 3" xfId="18560"/>
    <cellStyle name="Normal 11 4 2 2_Rate Case Accrual Accounts" xfId="34034"/>
    <cellStyle name="Normal 11 4 2 3" xfId="18561"/>
    <cellStyle name="Normal 11 4 2 3 2" xfId="45975"/>
    <cellStyle name="Normal 11 4 2 4" xfId="45976"/>
    <cellStyle name="Normal 11 4 2_Rate Case Accrual Accounts" xfId="34035"/>
    <cellStyle name="Normal 11 4 3" xfId="18562"/>
    <cellStyle name="Normal 11 4 3 2" xfId="18563"/>
    <cellStyle name="Normal 11 4 3 2 2" xfId="45977"/>
    <cellStyle name="Normal 11 4 3 3" xfId="45978"/>
    <cellStyle name="Normal 11 4 3_Rate Case Accrual Accounts" xfId="34036"/>
    <cellStyle name="Normal 11 4 4" xfId="18564"/>
    <cellStyle name="Normal 11 4 4 2" xfId="45979"/>
    <cellStyle name="Normal 11 4 5" xfId="18565"/>
    <cellStyle name="Normal 11 4_Basis Detail" xfId="18566"/>
    <cellStyle name="Normal 11 5" xfId="874"/>
    <cellStyle name="Normal 11 5 2" xfId="18567"/>
    <cellStyle name="Normal 11 5 2 2" xfId="18568"/>
    <cellStyle name="Normal 11 5 2 2 2" xfId="45980"/>
    <cellStyle name="Normal 11 5 2 3" xfId="18569"/>
    <cellStyle name="Normal 11 5 2_Rate Case Accrual Accounts" xfId="34037"/>
    <cellStyle name="Normal 11 5 3" xfId="18570"/>
    <cellStyle name="Normal 11 5 3 2" xfId="45981"/>
    <cellStyle name="Normal 11 5 4" xfId="45982"/>
    <cellStyle name="Normal 11 5_Rate Case Accrual Accounts" xfId="34038"/>
    <cellStyle name="Normal 11 6" xfId="875"/>
    <cellStyle name="Normal 11 6 2" xfId="18571"/>
    <cellStyle name="Normal 11 6 2 2" xfId="45983"/>
    <cellStyle name="Normal 11 6 3" xfId="18572"/>
    <cellStyle name="Normal 11 6_Rate Case Accrual Accounts" xfId="34039"/>
    <cellStyle name="Normal 11 7" xfId="876"/>
    <cellStyle name="Normal 11 8" xfId="877"/>
    <cellStyle name="Normal 11 9" xfId="18573"/>
    <cellStyle name="Normal 11_06_2013" xfId="330"/>
    <cellStyle name="Normal 110" xfId="18574"/>
    <cellStyle name="Normal 110 2" xfId="18575"/>
    <cellStyle name="Normal 110_Rate Case Accrual Accounts" xfId="34040"/>
    <cellStyle name="Normal 111" xfId="18576"/>
    <cellStyle name="Normal 111 2" xfId="18577"/>
    <cellStyle name="Normal 111_Rate Case Accrual Accounts" xfId="34041"/>
    <cellStyle name="Normal 112" xfId="18578"/>
    <cellStyle name="Normal 112 2" xfId="18579"/>
    <cellStyle name="Normal 112_Rate Case Accrual Accounts" xfId="34042"/>
    <cellStyle name="Normal 113" xfId="18580"/>
    <cellStyle name="Normal 113 2" xfId="18581"/>
    <cellStyle name="Normal 113_Rate Case Accrual Accounts" xfId="34043"/>
    <cellStyle name="Normal 114" xfId="18582"/>
    <cellStyle name="Normal 114 2" xfId="18583"/>
    <cellStyle name="Normal 114_Rate Case Accrual Accounts" xfId="34044"/>
    <cellStyle name="Normal 115" xfId="18584"/>
    <cellStyle name="Normal 115 2" xfId="18585"/>
    <cellStyle name="Normal 115_Rate Case Accrual Accounts" xfId="34045"/>
    <cellStyle name="Normal 116" xfId="18586"/>
    <cellStyle name="Normal 116 2" xfId="18587"/>
    <cellStyle name="Normal 116_Rate Case Accrual Accounts" xfId="34046"/>
    <cellStyle name="Normal 117" xfId="18588"/>
    <cellStyle name="Normal 117 2" xfId="18589"/>
    <cellStyle name="Normal 117_Rate Case Accrual Accounts" xfId="34047"/>
    <cellStyle name="Normal 118" xfId="18590"/>
    <cellStyle name="Normal 118 2" xfId="18591"/>
    <cellStyle name="Normal 118_Rate Case Accrual Accounts" xfId="34048"/>
    <cellStyle name="Normal 119" xfId="18592"/>
    <cellStyle name="Normal 119 2" xfId="18593"/>
    <cellStyle name="Normal 119_Rate Case Accrual Accounts" xfId="34049"/>
    <cellStyle name="Normal 12" xfId="175"/>
    <cellStyle name="Normal 12 10" xfId="18594"/>
    <cellStyle name="Normal 12 11" xfId="18595"/>
    <cellStyle name="Normal 12 11 2" xfId="45984"/>
    <cellStyle name="Normal 12 12" xfId="18596"/>
    <cellStyle name="Normal 12 2" xfId="642"/>
    <cellStyle name="Normal 12 2 2" xfId="878"/>
    <cellStyle name="Normal 12 2 2 2" xfId="18597"/>
    <cellStyle name="Normal 12 2 2 2 2" xfId="18598"/>
    <cellStyle name="Normal 12 2 2 2 2 2" xfId="45985"/>
    <cellStyle name="Normal 12 2 2 2 3" xfId="18599"/>
    <cellStyle name="Normal 12 2 2 2_Rate Case Accrual Accounts" xfId="34050"/>
    <cellStyle name="Normal 12 2 2 3" xfId="18600"/>
    <cellStyle name="Normal 12 2 2 3 2" xfId="45986"/>
    <cellStyle name="Normal 12 2 2 4" xfId="45987"/>
    <cellStyle name="Normal 12 2 2_Rate Case Accrual Accounts" xfId="34051"/>
    <cellStyle name="Normal 12 2 3" xfId="18601"/>
    <cellStyle name="Normal 12 2 3 2" xfId="18602"/>
    <cellStyle name="Normal 12 2 3 2 2" xfId="45988"/>
    <cellStyle name="Normal 12 2 3 3" xfId="18603"/>
    <cellStyle name="Normal 12 2 3_Rate Case Accrual Accounts" xfId="34052"/>
    <cellStyle name="Normal 12 2 4" xfId="18604"/>
    <cellStyle name="Normal 12 2 4 2" xfId="45989"/>
    <cellStyle name="Normal 12 2 5" xfId="45990"/>
    <cellStyle name="Normal 12 2_Basis Detail" xfId="18605"/>
    <cellStyle name="Normal 12 3" xfId="482"/>
    <cellStyle name="Normal 12 3 2" xfId="18606"/>
    <cellStyle name="Normal 12 3 2 2" xfId="18607"/>
    <cellStyle name="Normal 12 3 2 2 2" xfId="18608"/>
    <cellStyle name="Normal 12 3 2 2_Rate Case Accrual Accounts" xfId="34053"/>
    <cellStyle name="Normal 12 3 2 3" xfId="18609"/>
    <cellStyle name="Normal 12 3 2 4" xfId="18610"/>
    <cellStyle name="Normal 12 3 2 4 2" xfId="45991"/>
    <cellStyle name="Normal 12 3 2 5" xfId="45992"/>
    <cellStyle name="Normal 12 3 2_Rate Case Accrual Accounts" xfId="34054"/>
    <cellStyle name="Normal 12 3 3" xfId="18611"/>
    <cellStyle name="Normal 12 3 3 2" xfId="18612"/>
    <cellStyle name="Normal 12 3 3_Rate Case Accrual Accounts" xfId="34055"/>
    <cellStyle name="Normal 12 3 4" xfId="18613"/>
    <cellStyle name="Normal 12 3 4 2" xfId="18614"/>
    <cellStyle name="Normal 12 3 4 2 2" xfId="18615"/>
    <cellStyle name="Normal 12 3 4 2_Rate Case Accrual Accounts" xfId="34056"/>
    <cellStyle name="Normal 12 3 4 3" xfId="18616"/>
    <cellStyle name="Normal 12 3 4 4" xfId="18617"/>
    <cellStyle name="Normal 12 3 4 4 2" xfId="45993"/>
    <cellStyle name="Normal 12 3 4 5" xfId="45994"/>
    <cellStyle name="Normal 12 3 4_Rate Case Accrual Accounts" xfId="34057"/>
    <cellStyle name="Normal 12 3 5" xfId="18618"/>
    <cellStyle name="Normal 12 3_Basis Detail" xfId="18619"/>
    <cellStyle name="Normal 12 4" xfId="879"/>
    <cellStyle name="Normal 12 4 2" xfId="18620"/>
    <cellStyle name="Normal 12 4 2 2" xfId="18621"/>
    <cellStyle name="Normal 12 4 2 2 2" xfId="45995"/>
    <cellStyle name="Normal 12 4 2 3" xfId="18622"/>
    <cellStyle name="Normal 12 4 2_Rate Case Accrual Accounts" xfId="34058"/>
    <cellStyle name="Normal 12 4 3" xfId="18623"/>
    <cellStyle name="Normal 12 4 3 2" xfId="45996"/>
    <cellStyle name="Normal 12 4 4" xfId="18624"/>
    <cellStyle name="Normal 12 4 4 2" xfId="45997"/>
    <cellStyle name="Normal 12 4 5" xfId="45998"/>
    <cellStyle name="Normal 12 4_Rate Case Accrual Accounts" xfId="34059"/>
    <cellStyle name="Normal 12 5" xfId="18625"/>
    <cellStyle name="Normal 12 5 2" xfId="18626"/>
    <cellStyle name="Normal 12 5 2 2" xfId="45999"/>
    <cellStyle name="Normal 12 5 3" xfId="18627"/>
    <cellStyle name="Normal 12 5_Rate Case Accrual Accounts" xfId="34060"/>
    <cellStyle name="Normal 12 6" xfId="18628"/>
    <cellStyle name="Normal 12 6 2" xfId="46000"/>
    <cellStyle name="Normal 12 7" xfId="18629"/>
    <cellStyle name="Normal 12 8" xfId="18630"/>
    <cellStyle name="Normal 12 9" xfId="18631"/>
    <cellStyle name="Normal 12_09_2013" xfId="771"/>
    <cellStyle name="Normal 120" xfId="18632"/>
    <cellStyle name="Normal 120 2" xfId="18633"/>
    <cellStyle name="Normal 120_Rate Case Accrual Accounts" xfId="34061"/>
    <cellStyle name="Normal 121" xfId="18634"/>
    <cellStyle name="Normal 121 2" xfId="18635"/>
    <cellStyle name="Normal 121_Rate Case Accrual Accounts" xfId="34062"/>
    <cellStyle name="Normal 122" xfId="18636"/>
    <cellStyle name="Normal 122 2" xfId="46001"/>
    <cellStyle name="Normal 123" xfId="18637"/>
    <cellStyle name="Normal 123 2" xfId="46002"/>
    <cellStyle name="Normal 124" xfId="18638"/>
    <cellStyle name="Normal 124 2" xfId="46003"/>
    <cellStyle name="Normal 125" xfId="18639"/>
    <cellStyle name="Normal 125 2" xfId="46004"/>
    <cellStyle name="Normal 126" xfId="18640"/>
    <cellStyle name="Normal 126 2" xfId="46005"/>
    <cellStyle name="Normal 127" xfId="18641"/>
    <cellStyle name="Normal 127 2" xfId="46006"/>
    <cellStyle name="Normal 128" xfId="18642"/>
    <cellStyle name="Normal 128 2" xfId="18643"/>
    <cellStyle name="Normal 128 2 2" xfId="46007"/>
    <cellStyle name="Normal 128 3" xfId="46008"/>
    <cellStyle name="Normal 128_Rate Case Accrual Accounts" xfId="34063"/>
    <cellStyle name="Normal 129" xfId="18644"/>
    <cellStyle name="Normal 129 2" xfId="18645"/>
    <cellStyle name="Normal 129 2 2" xfId="46009"/>
    <cellStyle name="Normal 129 3" xfId="46010"/>
    <cellStyle name="Normal 129_Rate Case Accrual Accounts" xfId="34064"/>
    <cellStyle name="Normal 13" xfId="176"/>
    <cellStyle name="Normal 13 10" xfId="18646"/>
    <cellStyle name="Normal 13 11" xfId="18647"/>
    <cellStyle name="Normal 13 11 2" xfId="46011"/>
    <cellStyle name="Normal 13 12" xfId="18648"/>
    <cellStyle name="Normal 13 2" xfId="643"/>
    <cellStyle name="Normal 13 2 2" xfId="880"/>
    <cellStyle name="Normal 13 2 2 2" xfId="18649"/>
    <cellStyle name="Normal 13 2 2 2 2" xfId="18650"/>
    <cellStyle name="Normal 13 2 2 2 2 2" xfId="46012"/>
    <cellStyle name="Normal 13 2 2 2 3" xfId="18651"/>
    <cellStyle name="Normal 13 2 2 2_Rate Case Accrual Accounts" xfId="34065"/>
    <cellStyle name="Normal 13 2 2 3" xfId="18652"/>
    <cellStyle name="Normal 13 2 2 3 2" xfId="46013"/>
    <cellStyle name="Normal 13 2 2 4" xfId="46014"/>
    <cellStyle name="Normal 13 2 2_Rate Case Accrual Accounts" xfId="34066"/>
    <cellStyle name="Normal 13 2 3" xfId="18653"/>
    <cellStyle name="Normal 13 2 3 2" xfId="18654"/>
    <cellStyle name="Normal 13 2 3 2 2" xfId="46015"/>
    <cellStyle name="Normal 13 2 3 3" xfId="18655"/>
    <cellStyle name="Normal 13 2 3_Rate Case Accrual Accounts" xfId="34067"/>
    <cellStyle name="Normal 13 2 4" xfId="18656"/>
    <cellStyle name="Normal 13 2 4 2" xfId="46016"/>
    <cellStyle name="Normal 13 2 5" xfId="46017"/>
    <cellStyle name="Normal 13 2_Basis Detail" xfId="18657"/>
    <cellStyle name="Normal 13 3" xfId="483"/>
    <cellStyle name="Normal 13 3 2" xfId="18658"/>
    <cellStyle name="Normal 13 3 2 2" xfId="18659"/>
    <cellStyle name="Normal 13 3 2 2 2" xfId="18660"/>
    <cellStyle name="Normal 13 3 2 2_Rate Case Accrual Accounts" xfId="34068"/>
    <cellStyle name="Normal 13 3 2 3" xfId="18661"/>
    <cellStyle name="Normal 13 3 2 4" xfId="18662"/>
    <cellStyle name="Normal 13 3 2 4 2" xfId="46018"/>
    <cellStyle name="Normal 13 3 2 5" xfId="46019"/>
    <cellStyle name="Normal 13 3 2_Rate Case Accrual Accounts" xfId="34069"/>
    <cellStyle name="Normal 13 3 3" xfId="18663"/>
    <cellStyle name="Normal 13 3 3 2" xfId="18664"/>
    <cellStyle name="Normal 13 3 3_Rate Case Accrual Accounts" xfId="34070"/>
    <cellStyle name="Normal 13 3 4" xfId="18665"/>
    <cellStyle name="Normal 13 3 4 2" xfId="18666"/>
    <cellStyle name="Normal 13 3 4 2 2" xfId="18667"/>
    <cellStyle name="Normal 13 3 4 2_Rate Case Accrual Accounts" xfId="34071"/>
    <cellStyle name="Normal 13 3 4 3" xfId="18668"/>
    <cellStyle name="Normal 13 3 4 4" xfId="18669"/>
    <cellStyle name="Normal 13 3 4 4 2" xfId="46020"/>
    <cellStyle name="Normal 13 3 4 5" xfId="46021"/>
    <cellStyle name="Normal 13 3 4_Rate Case Accrual Accounts" xfId="34072"/>
    <cellStyle name="Normal 13 3 5" xfId="18670"/>
    <cellStyle name="Normal 13 3_Basis Detail" xfId="18671"/>
    <cellStyle name="Normal 13 4" xfId="881"/>
    <cellStyle name="Normal 13 4 2" xfId="18672"/>
    <cellStyle name="Normal 13 4 2 2" xfId="18673"/>
    <cellStyle name="Normal 13 4 2 2 2" xfId="46022"/>
    <cellStyle name="Normal 13 4 2 3" xfId="18674"/>
    <cellStyle name="Normal 13 4 2_Rate Case Accrual Accounts" xfId="34073"/>
    <cellStyle name="Normal 13 4 3" xfId="18675"/>
    <cellStyle name="Normal 13 4 3 2" xfId="46023"/>
    <cellStyle name="Normal 13 4 4" xfId="18676"/>
    <cellStyle name="Normal 13 4 4 2" xfId="46024"/>
    <cellStyle name="Normal 13 4 5" xfId="46025"/>
    <cellStyle name="Normal 13 4_Rate Case Accrual Accounts" xfId="34074"/>
    <cellStyle name="Normal 13 5" xfId="18677"/>
    <cellStyle name="Normal 13 5 2" xfId="18678"/>
    <cellStyle name="Normal 13 5 2 2" xfId="46026"/>
    <cellStyle name="Normal 13 5 3" xfId="18679"/>
    <cellStyle name="Normal 13 5_Rate Case Accrual Accounts" xfId="34075"/>
    <cellStyle name="Normal 13 6" xfId="18680"/>
    <cellStyle name="Normal 13 6 2" xfId="46027"/>
    <cellStyle name="Normal 13 7" xfId="18681"/>
    <cellStyle name="Normal 13 8" xfId="18682"/>
    <cellStyle name="Normal 13 9" xfId="18683"/>
    <cellStyle name="Normal 13_09_2013" xfId="772"/>
    <cellStyle name="Normal 130" xfId="18684"/>
    <cellStyle name="Normal 130 2" xfId="46028"/>
    <cellStyle name="Normal 131" xfId="18685"/>
    <cellStyle name="Normal 131 2" xfId="46029"/>
    <cellStyle name="Normal 132" xfId="18686"/>
    <cellStyle name="Normal 132 2" xfId="46030"/>
    <cellStyle name="Normal 133" xfId="18687"/>
    <cellStyle name="Normal 134" xfId="18688"/>
    <cellStyle name="Normal 135" xfId="18689"/>
    <cellStyle name="Normal 136" xfId="18690"/>
    <cellStyle name="Normal 137" xfId="18691"/>
    <cellStyle name="Normal 138" xfId="18692"/>
    <cellStyle name="Normal 139" xfId="18693"/>
    <cellStyle name="Normal 139 2" xfId="18694"/>
    <cellStyle name="Normal 139_Rate Case Accrual Accounts" xfId="34076"/>
    <cellStyle name="Normal 14" xfId="177"/>
    <cellStyle name="Normal 14 10" xfId="18695"/>
    <cellStyle name="Normal 14 11" xfId="18696"/>
    <cellStyle name="Normal 14 11 2" xfId="46031"/>
    <cellStyle name="Normal 14 12" xfId="18697"/>
    <cellStyle name="Normal 14 2" xfId="644"/>
    <cellStyle name="Normal 14 2 2" xfId="882"/>
    <cellStyle name="Normal 14 2 2 2" xfId="18698"/>
    <cellStyle name="Normal 14 2 2 2 2" xfId="18699"/>
    <cellStyle name="Normal 14 2 2 2 2 2" xfId="18700"/>
    <cellStyle name="Normal 14 2 2 2 2_Rate Case Accrual Accounts" xfId="34077"/>
    <cellStyle name="Normal 14 2 2 2 3" xfId="18701"/>
    <cellStyle name="Normal 14 2 2 2 3 2" xfId="46032"/>
    <cellStyle name="Normal 14 2 2 2 4" xfId="46033"/>
    <cellStyle name="Normal 14 2 2 2_Rate Case Accrual Accounts" xfId="34078"/>
    <cellStyle name="Normal 14 2 2 3" xfId="18702"/>
    <cellStyle name="Normal 14 2 2 3 2" xfId="18703"/>
    <cellStyle name="Normal 14 2 2 3 2 2" xfId="18704"/>
    <cellStyle name="Normal 14 2 2 3 2_Rate Case Accrual Accounts" xfId="34079"/>
    <cellStyle name="Normal 14 2 2 3 3" xfId="18705"/>
    <cellStyle name="Normal 14 2 2 3 3 2" xfId="46034"/>
    <cellStyle name="Normal 14 2 2 3 4" xfId="46035"/>
    <cellStyle name="Normal 14 2 2 3_Rate Case Accrual Accounts" xfId="34080"/>
    <cellStyle name="Normal 14 2 2 4" xfId="18706"/>
    <cellStyle name="Normal 14 2 2 4 2" xfId="46036"/>
    <cellStyle name="Normal 14 2 2 5" xfId="18707"/>
    <cellStyle name="Normal 14 2 2_Basis Detail" xfId="18708"/>
    <cellStyle name="Normal 14 2 3" xfId="18709"/>
    <cellStyle name="Normal 14 2 3 2" xfId="18710"/>
    <cellStyle name="Normal 14 2 3 2 2" xfId="18711"/>
    <cellStyle name="Normal 14 2 3 2_Rate Case Accrual Accounts" xfId="34081"/>
    <cellStyle name="Normal 14 2 3 3" xfId="18712"/>
    <cellStyle name="Normal 14 2 3 3 2" xfId="46037"/>
    <cellStyle name="Normal 14 2 3 4" xfId="46038"/>
    <cellStyle name="Normal 14 2 3_Rate Case Accrual Accounts" xfId="34082"/>
    <cellStyle name="Normal 14 2 4" xfId="18713"/>
    <cellStyle name="Normal 14 2 4 2" xfId="46039"/>
    <cellStyle name="Normal 14 2 5" xfId="46040"/>
    <cellStyle name="Normal 14 2_Basis Detail" xfId="18714"/>
    <cellStyle name="Normal 14 3" xfId="548"/>
    <cellStyle name="Normal 14 3 2" xfId="18715"/>
    <cellStyle name="Normal 14 3 2 2" xfId="18716"/>
    <cellStyle name="Normal 14 3 2_Rate Case Accrual Accounts" xfId="34083"/>
    <cellStyle name="Normal 14 3 3" xfId="18717"/>
    <cellStyle name="Normal 14 3 3 2" xfId="18718"/>
    <cellStyle name="Normal 14 3 3 2 2" xfId="18719"/>
    <cellStyle name="Normal 14 3 3 2_Rate Case Accrual Accounts" xfId="34084"/>
    <cellStyle name="Normal 14 3 3 3" xfId="18720"/>
    <cellStyle name="Normal 14 3 3 4" xfId="46041"/>
    <cellStyle name="Normal 14 3 3_Rate Case Accrual Accounts" xfId="34085"/>
    <cellStyle name="Normal 14 3 4" xfId="18721"/>
    <cellStyle name="Normal 14 3 5" xfId="46042"/>
    <cellStyle name="Normal 14 3_Rate Case Accrual Accounts" xfId="34086"/>
    <cellStyle name="Normal 14 4" xfId="883"/>
    <cellStyle name="Normal 14 4 2" xfId="18722"/>
    <cellStyle name="Normal 14 4 2 2" xfId="18723"/>
    <cellStyle name="Normal 14 4 2 2 2" xfId="46043"/>
    <cellStyle name="Normal 14 4 2 3" xfId="18724"/>
    <cellStyle name="Normal 14 4 2_Rate Case Accrual Accounts" xfId="34087"/>
    <cellStyle name="Normal 14 4 3" xfId="18725"/>
    <cellStyle name="Normal 14 4 3 2" xfId="46044"/>
    <cellStyle name="Normal 14 4 4" xfId="18726"/>
    <cellStyle name="Normal 14 4 4 2" xfId="46045"/>
    <cellStyle name="Normal 14 4 5" xfId="46046"/>
    <cellStyle name="Normal 14 4_Rate Case Accrual Accounts" xfId="34088"/>
    <cellStyle name="Normal 14 5" xfId="18727"/>
    <cellStyle name="Normal 14 5 2" xfId="18728"/>
    <cellStyle name="Normal 14 5 2 2" xfId="46047"/>
    <cellStyle name="Normal 14 5 3" xfId="46048"/>
    <cellStyle name="Normal 14 5_Rate Case Accrual Accounts" xfId="34089"/>
    <cellStyle name="Normal 14 6" xfId="18729"/>
    <cellStyle name="Normal 14 6 2" xfId="46049"/>
    <cellStyle name="Normal 14 7" xfId="18730"/>
    <cellStyle name="Normal 14 8" xfId="18731"/>
    <cellStyle name="Normal 14 9" xfId="18732"/>
    <cellStyle name="Normal 14_09_2013" xfId="773"/>
    <cellStyle name="Normal 140" xfId="18733"/>
    <cellStyle name="Normal 140 2" xfId="18734"/>
    <cellStyle name="Normal 140_Rate Case Accrual Accounts" xfId="34090"/>
    <cellStyle name="Normal 141" xfId="18735"/>
    <cellStyle name="Normal 142" xfId="18736"/>
    <cellStyle name="Normal 143" xfId="18737"/>
    <cellStyle name="Normal 144" xfId="18738"/>
    <cellStyle name="Normal 144 2" xfId="18739"/>
    <cellStyle name="Normal 144_Rate Case Accrual Accounts" xfId="34091"/>
    <cellStyle name="Normal 145" xfId="18740"/>
    <cellStyle name="Normal 145 2" xfId="18741"/>
    <cellStyle name="Normal 145_Rate Case Accrual Accounts" xfId="34092"/>
    <cellStyle name="Normal 146" xfId="18742"/>
    <cellStyle name="Normal 146 2" xfId="18743"/>
    <cellStyle name="Normal 146_Rate Case Accrual Accounts" xfId="34093"/>
    <cellStyle name="Normal 147" xfId="18744"/>
    <cellStyle name="Normal 147 2" xfId="18745"/>
    <cellStyle name="Normal 147_Rate Case Accrual Accounts" xfId="34094"/>
    <cellStyle name="Normal 148" xfId="18746"/>
    <cellStyle name="Normal 148 2" xfId="18747"/>
    <cellStyle name="Normal 148_Rate Case Accrual Accounts" xfId="34095"/>
    <cellStyle name="Normal 149" xfId="18748"/>
    <cellStyle name="Normal 149 2" xfId="18749"/>
    <cellStyle name="Normal 149_Rate Case Accrual Accounts" xfId="34096"/>
    <cellStyle name="Normal 15" xfId="178"/>
    <cellStyle name="Normal 15 10" xfId="18750"/>
    <cellStyle name="Normal 15 10 2" xfId="46050"/>
    <cellStyle name="Normal 15 11" xfId="18751"/>
    <cellStyle name="Normal 15 11 2" xfId="46051"/>
    <cellStyle name="Normal 15 12" xfId="18752"/>
    <cellStyle name="Normal 15 12 2" xfId="46052"/>
    <cellStyle name="Normal 15 13" xfId="18753"/>
    <cellStyle name="Normal 15 14" xfId="18754"/>
    <cellStyle name="Normal 15 14 2" xfId="46053"/>
    <cellStyle name="Normal 15 15" xfId="18755"/>
    <cellStyle name="Normal 15 2" xfId="645"/>
    <cellStyle name="Normal 15 2 10" xfId="18756"/>
    <cellStyle name="Normal 15 2 10 2" xfId="18757"/>
    <cellStyle name="Normal 15 2 10 2 2" xfId="18758"/>
    <cellStyle name="Normal 15 2 10 2_Rate Case Accrual Accounts" xfId="34097"/>
    <cellStyle name="Normal 15 2 10 3" xfId="18759"/>
    <cellStyle name="Normal 15 2 10 3 2" xfId="46054"/>
    <cellStyle name="Normal 15 2 10 4" xfId="46055"/>
    <cellStyle name="Normal 15 2 10_Rate Case Accrual Accounts" xfId="34098"/>
    <cellStyle name="Normal 15 2 11" xfId="18760"/>
    <cellStyle name="Normal 15 2 11 2" xfId="46056"/>
    <cellStyle name="Normal 15 2 12" xfId="18761"/>
    <cellStyle name="Normal 15 2 12 2" xfId="46057"/>
    <cellStyle name="Normal 15 2 13" xfId="18762"/>
    <cellStyle name="Normal 15 2 13 2" xfId="46058"/>
    <cellStyle name="Normal 15 2 14" xfId="18763"/>
    <cellStyle name="Normal 15 2 2" xfId="884"/>
    <cellStyle name="Normal 15 2 2 10" xfId="18764"/>
    <cellStyle name="Normal 15 2 2 10 2" xfId="46059"/>
    <cellStyle name="Normal 15 2 2 11" xfId="46060"/>
    <cellStyle name="Normal 15 2 2 2" xfId="18765"/>
    <cellStyle name="Normal 15 2 2 2 2" xfId="18766"/>
    <cellStyle name="Normal 15 2 2 2 2 2" xfId="18767"/>
    <cellStyle name="Normal 15 2 2 2 2 2 2" xfId="18768"/>
    <cellStyle name="Normal 15 2 2 2 2 2 2 2" xfId="18769"/>
    <cellStyle name="Normal 15 2 2 2 2 2 2_Rate Case Accrual Accounts" xfId="34099"/>
    <cellStyle name="Normal 15 2 2 2 2 2 3" xfId="46061"/>
    <cellStyle name="Normal 15 2 2 2 2 2_Rate Case Accrual Accounts" xfId="34100"/>
    <cellStyle name="Normal 15 2 2 2 2 3" xfId="18770"/>
    <cellStyle name="Normal 15 2 2 2 2 3 2" xfId="18771"/>
    <cellStyle name="Normal 15 2 2 2 2 3_Rate Case Accrual Accounts" xfId="34101"/>
    <cellStyle name="Normal 15 2 2 2 2 4" xfId="46062"/>
    <cellStyle name="Normal 15 2 2 2 2_Rate Case Accrual Accounts" xfId="34102"/>
    <cellStyle name="Normal 15 2 2 2 3" xfId="18772"/>
    <cellStyle name="Normal 15 2 2 2 3 2" xfId="18773"/>
    <cellStyle name="Normal 15 2 2 2 3 2 2" xfId="18774"/>
    <cellStyle name="Normal 15 2 2 2 3 2_Rate Case Accrual Accounts" xfId="34103"/>
    <cellStyle name="Normal 15 2 2 2 3 3" xfId="46063"/>
    <cellStyle name="Normal 15 2 2 2 3_Rate Case Accrual Accounts" xfId="34104"/>
    <cellStyle name="Normal 15 2 2 2 4" xfId="18775"/>
    <cellStyle name="Normal 15 2 2 2 4 2" xfId="46064"/>
    <cellStyle name="Normal 15 2 2 2 5" xfId="18776"/>
    <cellStyle name="Normal 15 2 2 2 5 2" xfId="18777"/>
    <cellStyle name="Normal 15 2 2 2 5_Rate Case Accrual Accounts" xfId="34105"/>
    <cellStyle name="Normal 15 2 2 2 6" xfId="18778"/>
    <cellStyle name="Normal 15 2 2 2 6 2" xfId="46065"/>
    <cellStyle name="Normal 15 2 2 2 7" xfId="18779"/>
    <cellStyle name="Normal 15 2 2 2 7 2" xfId="46066"/>
    <cellStyle name="Normal 15 2 2 2 8" xfId="18780"/>
    <cellStyle name="Normal 15 2 2 2 8 2" xfId="46067"/>
    <cellStyle name="Normal 15 2 2 2 9" xfId="46068"/>
    <cellStyle name="Normal 15 2 2 2_Rate Case Accrual Accounts" xfId="34106"/>
    <cellStyle name="Normal 15 2 2 3" xfId="18781"/>
    <cellStyle name="Normal 15 2 2 3 2" xfId="18782"/>
    <cellStyle name="Normal 15 2 2 3 2 2" xfId="18783"/>
    <cellStyle name="Normal 15 2 2 3 2 2 2" xfId="18784"/>
    <cellStyle name="Normal 15 2 2 3 2 2_Rate Case Accrual Accounts" xfId="34107"/>
    <cellStyle name="Normal 15 2 2 3 2 3" xfId="46069"/>
    <cellStyle name="Normal 15 2 2 3 2_Rate Case Accrual Accounts" xfId="34108"/>
    <cellStyle name="Normal 15 2 2 3 3" xfId="18785"/>
    <cellStyle name="Normal 15 2 2 3 3 2" xfId="18786"/>
    <cellStyle name="Normal 15 2 2 3 3_Rate Case Accrual Accounts" xfId="34109"/>
    <cellStyle name="Normal 15 2 2 3 4" xfId="46070"/>
    <cellStyle name="Normal 15 2 2 3_Rate Case Accrual Accounts" xfId="34110"/>
    <cellStyle name="Normal 15 2 2 4" xfId="18787"/>
    <cellStyle name="Normal 15 2 2 4 2" xfId="18788"/>
    <cellStyle name="Normal 15 2 2 4 2 2" xfId="18789"/>
    <cellStyle name="Normal 15 2 2 4 2_Rate Case Accrual Accounts" xfId="34111"/>
    <cellStyle name="Normal 15 2 2 4 3" xfId="46071"/>
    <cellStyle name="Normal 15 2 2 4_Rate Case Accrual Accounts" xfId="34112"/>
    <cellStyle name="Normal 15 2 2 5" xfId="18790"/>
    <cellStyle name="Normal 15 2 2 5 2" xfId="18791"/>
    <cellStyle name="Normal 15 2 2 5 2 2" xfId="18792"/>
    <cellStyle name="Normal 15 2 2 5 2_Rate Case Accrual Accounts" xfId="34113"/>
    <cellStyle name="Normal 15 2 2 5 3" xfId="46072"/>
    <cellStyle name="Normal 15 2 2 5_Rate Case Accrual Accounts" xfId="34114"/>
    <cellStyle name="Normal 15 2 2 6" xfId="18793"/>
    <cellStyle name="Normal 15 2 2 6 2" xfId="46073"/>
    <cellStyle name="Normal 15 2 2 7" xfId="18794"/>
    <cellStyle name="Normal 15 2 2 7 2" xfId="18795"/>
    <cellStyle name="Normal 15 2 2 7_Rate Case Accrual Accounts" xfId="34115"/>
    <cellStyle name="Normal 15 2 2 8" xfId="18796"/>
    <cellStyle name="Normal 15 2 2 8 2" xfId="46074"/>
    <cellStyle name="Normal 15 2 2 9" xfId="18797"/>
    <cellStyle name="Normal 15 2 2 9 2" xfId="46075"/>
    <cellStyle name="Normal 15 2 2_Basis Detail" xfId="18798"/>
    <cellStyle name="Normal 15 2 3" xfId="18799"/>
    <cellStyle name="Normal 15 2 3 10" xfId="46076"/>
    <cellStyle name="Normal 15 2 3 2" xfId="18800"/>
    <cellStyle name="Normal 15 2 3 2 2" xfId="18801"/>
    <cellStyle name="Normal 15 2 3 2 2 2" xfId="18802"/>
    <cellStyle name="Normal 15 2 3 2 2 2 2" xfId="18803"/>
    <cellStyle name="Normal 15 2 3 2 2 2_Rate Case Accrual Accounts" xfId="34116"/>
    <cellStyle name="Normal 15 2 3 2 2 3" xfId="46077"/>
    <cellStyle name="Normal 15 2 3 2 2_Rate Case Accrual Accounts" xfId="34117"/>
    <cellStyle name="Normal 15 2 3 2 3" xfId="18804"/>
    <cellStyle name="Normal 15 2 3 2 3 2" xfId="18805"/>
    <cellStyle name="Normal 15 2 3 2 3_Rate Case Accrual Accounts" xfId="34118"/>
    <cellStyle name="Normal 15 2 3 2 4" xfId="46078"/>
    <cellStyle name="Normal 15 2 3 2_Rate Case Accrual Accounts" xfId="34119"/>
    <cellStyle name="Normal 15 2 3 3" xfId="18806"/>
    <cellStyle name="Normal 15 2 3 3 2" xfId="18807"/>
    <cellStyle name="Normal 15 2 3 3 2 2" xfId="18808"/>
    <cellStyle name="Normal 15 2 3 3 2_Rate Case Accrual Accounts" xfId="34120"/>
    <cellStyle name="Normal 15 2 3 3 3" xfId="46079"/>
    <cellStyle name="Normal 15 2 3 3_Rate Case Accrual Accounts" xfId="34121"/>
    <cellStyle name="Normal 15 2 3 4" xfId="18809"/>
    <cellStyle name="Normal 15 2 3 4 2" xfId="18810"/>
    <cellStyle name="Normal 15 2 3 4 2 2" xfId="18811"/>
    <cellStyle name="Normal 15 2 3 4 2_Rate Case Accrual Accounts" xfId="34122"/>
    <cellStyle name="Normal 15 2 3 4 3" xfId="46080"/>
    <cellStyle name="Normal 15 2 3 4_Rate Case Accrual Accounts" xfId="34123"/>
    <cellStyle name="Normal 15 2 3 5" xfId="18812"/>
    <cellStyle name="Normal 15 2 3 5 2" xfId="18813"/>
    <cellStyle name="Normal 15 2 3 5_Rate Case Accrual Accounts" xfId="34124"/>
    <cellStyle name="Normal 15 2 3 6" xfId="18814"/>
    <cellStyle name="Normal 15 2 3 6 2" xfId="46081"/>
    <cellStyle name="Normal 15 2 3 7" xfId="18815"/>
    <cellStyle name="Normal 15 2 3 7 2" xfId="46082"/>
    <cellStyle name="Normal 15 2 3 8" xfId="18816"/>
    <cellStyle name="Normal 15 2 3 8 2" xfId="46083"/>
    <cellStyle name="Normal 15 2 3 9" xfId="18817"/>
    <cellStyle name="Normal 15 2 3 9 2" xfId="46084"/>
    <cellStyle name="Normal 15 2 3_Rate Case Accrual Accounts" xfId="34125"/>
    <cellStyle name="Normal 15 2 4" xfId="18818"/>
    <cellStyle name="Normal 15 2 4 2" xfId="18819"/>
    <cellStyle name="Normal 15 2 4 2 2" xfId="18820"/>
    <cellStyle name="Normal 15 2 4 2 2 2" xfId="18821"/>
    <cellStyle name="Normal 15 2 4 2 2_Rate Case Accrual Accounts" xfId="34126"/>
    <cellStyle name="Normal 15 2 4 2 3" xfId="46085"/>
    <cellStyle name="Normal 15 2 4 2_Rate Case Accrual Accounts" xfId="34127"/>
    <cellStyle name="Normal 15 2 4 3" xfId="18822"/>
    <cellStyle name="Normal 15 2 4 3 2" xfId="18823"/>
    <cellStyle name="Normal 15 2 4 3_Rate Case Accrual Accounts" xfId="34128"/>
    <cellStyle name="Normal 15 2 4 4" xfId="46086"/>
    <cellStyle name="Normal 15 2 4_Rate Case Accrual Accounts" xfId="34129"/>
    <cellStyle name="Normal 15 2 5" xfId="18824"/>
    <cellStyle name="Normal 15 2 5 2" xfId="18825"/>
    <cellStyle name="Normal 15 2 5 2 2" xfId="18826"/>
    <cellStyle name="Normal 15 2 5 2_Rate Case Accrual Accounts" xfId="34130"/>
    <cellStyle name="Normal 15 2 5 3" xfId="46087"/>
    <cellStyle name="Normal 15 2 5_Rate Case Accrual Accounts" xfId="34131"/>
    <cellStyle name="Normal 15 2 6" xfId="18827"/>
    <cellStyle name="Normal 15 2 6 2" xfId="18828"/>
    <cellStyle name="Normal 15 2 6 2 2" xfId="18829"/>
    <cellStyle name="Normal 15 2 6 2_Rate Case Accrual Accounts" xfId="34132"/>
    <cellStyle name="Normal 15 2 6 3" xfId="18830"/>
    <cellStyle name="Normal 15 2 6 3 2" xfId="46088"/>
    <cellStyle name="Normal 15 2 6 4" xfId="46089"/>
    <cellStyle name="Normal 15 2 6_Rate Case Accrual Accounts" xfId="34133"/>
    <cellStyle name="Normal 15 2 7" xfId="18831"/>
    <cellStyle name="Normal 15 2 7 2" xfId="18832"/>
    <cellStyle name="Normal 15 2 7 2 2" xfId="18833"/>
    <cellStyle name="Normal 15 2 7 2_Rate Case Accrual Accounts" xfId="34134"/>
    <cellStyle name="Normal 15 2 7 3" xfId="18834"/>
    <cellStyle name="Normal 15 2 7 3 2" xfId="46090"/>
    <cellStyle name="Normal 15 2 7 4" xfId="46091"/>
    <cellStyle name="Normal 15 2 7_Rate Case Accrual Accounts" xfId="34135"/>
    <cellStyle name="Normal 15 2 8" xfId="18835"/>
    <cellStyle name="Normal 15 2 8 2" xfId="18836"/>
    <cellStyle name="Normal 15 2 8 2 2" xfId="18837"/>
    <cellStyle name="Normal 15 2 8 2_Rate Case Accrual Accounts" xfId="34136"/>
    <cellStyle name="Normal 15 2 8 3" xfId="18838"/>
    <cellStyle name="Normal 15 2 8 3 2" xfId="46092"/>
    <cellStyle name="Normal 15 2 8 4" xfId="46093"/>
    <cellStyle name="Normal 15 2 8_Rate Case Accrual Accounts" xfId="34137"/>
    <cellStyle name="Normal 15 2 9" xfId="18839"/>
    <cellStyle name="Normal 15 2 9 2" xfId="18840"/>
    <cellStyle name="Normal 15 2 9 2 2" xfId="18841"/>
    <cellStyle name="Normal 15 2 9 2_Rate Case Accrual Accounts" xfId="34138"/>
    <cellStyle name="Normal 15 2 9 3" xfId="46094"/>
    <cellStyle name="Normal 15 2 9_Rate Case Accrual Accounts" xfId="34139"/>
    <cellStyle name="Normal 15 2_Basis Detail" xfId="18842"/>
    <cellStyle name="Normal 15 3" xfId="549"/>
    <cellStyle name="Normal 15 3 10" xfId="18843"/>
    <cellStyle name="Normal 15 3 2" xfId="18844"/>
    <cellStyle name="Normal 15 3 2 10" xfId="46095"/>
    <cellStyle name="Normal 15 3 2 2" xfId="18845"/>
    <cellStyle name="Normal 15 3 2 2 2" xfId="18846"/>
    <cellStyle name="Normal 15 3 2 2 2 2" xfId="18847"/>
    <cellStyle name="Normal 15 3 2 2 2 2 2" xfId="18848"/>
    <cellStyle name="Normal 15 3 2 2 2 2_Rate Case Accrual Accounts" xfId="34140"/>
    <cellStyle name="Normal 15 3 2 2 2 3" xfId="46096"/>
    <cellStyle name="Normal 15 3 2 2 2_Rate Case Accrual Accounts" xfId="34141"/>
    <cellStyle name="Normal 15 3 2 2 3" xfId="18849"/>
    <cellStyle name="Normal 15 3 2 2 3 2" xfId="18850"/>
    <cellStyle name="Normal 15 3 2 2 3_Rate Case Accrual Accounts" xfId="34142"/>
    <cellStyle name="Normal 15 3 2 2 4" xfId="46097"/>
    <cellStyle name="Normal 15 3 2 2_Rate Case Accrual Accounts" xfId="34143"/>
    <cellStyle name="Normal 15 3 2 3" xfId="18851"/>
    <cellStyle name="Normal 15 3 2 3 2" xfId="18852"/>
    <cellStyle name="Normal 15 3 2 3 2 2" xfId="18853"/>
    <cellStyle name="Normal 15 3 2 3 2_Rate Case Accrual Accounts" xfId="34144"/>
    <cellStyle name="Normal 15 3 2 3 3" xfId="46098"/>
    <cellStyle name="Normal 15 3 2 3_Rate Case Accrual Accounts" xfId="34145"/>
    <cellStyle name="Normal 15 3 2 4" xfId="18854"/>
    <cellStyle name="Normal 15 3 2 4 2" xfId="18855"/>
    <cellStyle name="Normal 15 3 2 4 2 2" xfId="18856"/>
    <cellStyle name="Normal 15 3 2 4 2_Rate Case Accrual Accounts" xfId="34146"/>
    <cellStyle name="Normal 15 3 2 4 3" xfId="46099"/>
    <cellStyle name="Normal 15 3 2 4_Rate Case Accrual Accounts" xfId="34147"/>
    <cellStyle name="Normal 15 3 2 5" xfId="18857"/>
    <cellStyle name="Normal 15 3 2 5 2" xfId="18858"/>
    <cellStyle name="Normal 15 3 2 5_Rate Case Accrual Accounts" xfId="34148"/>
    <cellStyle name="Normal 15 3 2 6" xfId="18859"/>
    <cellStyle name="Normal 15 3 2 6 2" xfId="46100"/>
    <cellStyle name="Normal 15 3 2 7" xfId="18860"/>
    <cellStyle name="Normal 15 3 2 7 2" xfId="46101"/>
    <cellStyle name="Normal 15 3 2 8" xfId="18861"/>
    <cellStyle name="Normal 15 3 2 8 2" xfId="46102"/>
    <cellStyle name="Normal 15 3 2 9" xfId="18862"/>
    <cellStyle name="Normal 15 3 2 9 2" xfId="46103"/>
    <cellStyle name="Normal 15 3 2_Rate Case Accrual Accounts" xfId="34149"/>
    <cellStyle name="Normal 15 3 3" xfId="18863"/>
    <cellStyle name="Normal 15 3 3 2" xfId="18864"/>
    <cellStyle name="Normal 15 3 3 2 2" xfId="18865"/>
    <cellStyle name="Normal 15 3 3 2 2 2" xfId="18866"/>
    <cellStyle name="Normal 15 3 3 2 2_Rate Case Accrual Accounts" xfId="34150"/>
    <cellStyle name="Normal 15 3 3 2 3" xfId="46104"/>
    <cellStyle name="Normal 15 3 3 2_Rate Case Accrual Accounts" xfId="34151"/>
    <cellStyle name="Normal 15 3 3 3" xfId="18867"/>
    <cellStyle name="Normal 15 3 3 3 2" xfId="18868"/>
    <cellStyle name="Normal 15 3 3 3_Rate Case Accrual Accounts" xfId="34152"/>
    <cellStyle name="Normal 15 3 3 4" xfId="46105"/>
    <cellStyle name="Normal 15 3 3_Rate Case Accrual Accounts" xfId="34153"/>
    <cellStyle name="Normal 15 3 4" xfId="18869"/>
    <cellStyle name="Normal 15 3 4 2" xfId="18870"/>
    <cellStyle name="Normal 15 3 4 2 2" xfId="18871"/>
    <cellStyle name="Normal 15 3 4 2_Rate Case Accrual Accounts" xfId="34154"/>
    <cellStyle name="Normal 15 3 4 3" xfId="46106"/>
    <cellStyle name="Normal 15 3 4_Rate Case Accrual Accounts" xfId="34155"/>
    <cellStyle name="Normal 15 3 5" xfId="18872"/>
    <cellStyle name="Normal 15 3 5 2" xfId="18873"/>
    <cellStyle name="Normal 15 3 5 2 2" xfId="18874"/>
    <cellStyle name="Normal 15 3 5 2_Rate Case Accrual Accounts" xfId="34156"/>
    <cellStyle name="Normal 15 3 5 3" xfId="46107"/>
    <cellStyle name="Normal 15 3 5_Rate Case Accrual Accounts" xfId="34157"/>
    <cellStyle name="Normal 15 3 6" xfId="18875"/>
    <cellStyle name="Normal 15 3 6 2" xfId="18876"/>
    <cellStyle name="Normal 15 3 6 2 2" xfId="46108"/>
    <cellStyle name="Normal 15 3 6 3" xfId="46109"/>
    <cellStyle name="Normal 15 3 6_Rate Case Accrual Accounts" xfId="34158"/>
    <cellStyle name="Normal 15 3 7" xfId="18877"/>
    <cellStyle name="Normal 15 3 7 2" xfId="46110"/>
    <cellStyle name="Normal 15 3 8" xfId="18878"/>
    <cellStyle name="Normal 15 3 8 2" xfId="46111"/>
    <cellStyle name="Normal 15 3 9" xfId="18879"/>
    <cellStyle name="Normal 15 3 9 2" xfId="46112"/>
    <cellStyle name="Normal 15 3_Basis Detail" xfId="18880"/>
    <cellStyle name="Normal 15 4" xfId="885"/>
    <cellStyle name="Normal 15 4 2" xfId="18881"/>
    <cellStyle name="Normal 15 4 2 2" xfId="18882"/>
    <cellStyle name="Normal 15 4 2 2 2" xfId="18883"/>
    <cellStyle name="Normal 15 4 2 2 2 2" xfId="18884"/>
    <cellStyle name="Normal 15 4 2 2 2_Rate Case Accrual Accounts" xfId="34159"/>
    <cellStyle name="Normal 15 4 2 2 3" xfId="46113"/>
    <cellStyle name="Normal 15 4 2 2_Rate Case Accrual Accounts" xfId="34160"/>
    <cellStyle name="Normal 15 4 2 3" xfId="18885"/>
    <cellStyle name="Normal 15 4 2 3 2" xfId="18886"/>
    <cellStyle name="Normal 15 4 2 3_Rate Case Accrual Accounts" xfId="34161"/>
    <cellStyle name="Normal 15 4 2 4" xfId="46114"/>
    <cellStyle name="Normal 15 4 2_Rate Case Accrual Accounts" xfId="34162"/>
    <cellStyle name="Normal 15 4 3" xfId="18887"/>
    <cellStyle name="Normal 15 4 3 2" xfId="18888"/>
    <cellStyle name="Normal 15 4 3 2 2" xfId="18889"/>
    <cellStyle name="Normal 15 4 3 2_Rate Case Accrual Accounts" xfId="34163"/>
    <cellStyle name="Normal 15 4 3 3" xfId="46115"/>
    <cellStyle name="Normal 15 4 3_Rate Case Accrual Accounts" xfId="34164"/>
    <cellStyle name="Normal 15 4 4" xfId="18890"/>
    <cellStyle name="Normal 15 4 4 2" xfId="46116"/>
    <cellStyle name="Normal 15 4 5" xfId="18891"/>
    <cellStyle name="Normal 15 4 5 2" xfId="18892"/>
    <cellStyle name="Normal 15 4 5_Rate Case Accrual Accounts" xfId="34165"/>
    <cellStyle name="Normal 15 4 6" xfId="18893"/>
    <cellStyle name="Normal 15 4 6 2" xfId="46117"/>
    <cellStyle name="Normal 15 4 7" xfId="18894"/>
    <cellStyle name="Normal 15 4 7 2" xfId="46118"/>
    <cellStyle name="Normal 15 4 8" xfId="18895"/>
    <cellStyle name="Normal 15 4 8 2" xfId="46119"/>
    <cellStyle name="Normal 15 4 9" xfId="46120"/>
    <cellStyle name="Normal 15 4_Rate Case Accrual Accounts" xfId="34166"/>
    <cellStyle name="Normal 15 5" xfId="18896"/>
    <cellStyle name="Normal 15 5 2" xfId="18897"/>
    <cellStyle name="Normal 15 5 2 2" xfId="18898"/>
    <cellStyle name="Normal 15 5 2_Rate Case Accrual Accounts" xfId="34167"/>
    <cellStyle name="Normal 15 5 3" xfId="18899"/>
    <cellStyle name="Normal 15 5_Rate Case Accrual Accounts" xfId="34168"/>
    <cellStyle name="Normal 15 6" xfId="18900"/>
    <cellStyle name="Normal 15 6 2" xfId="18901"/>
    <cellStyle name="Normal 15 6 2 2" xfId="18902"/>
    <cellStyle name="Normal 15 6 2 2 2" xfId="18903"/>
    <cellStyle name="Normal 15 6 2 2_Rate Case Accrual Accounts" xfId="34169"/>
    <cellStyle name="Normal 15 6 2 3" xfId="46121"/>
    <cellStyle name="Normal 15 6 2_Rate Case Accrual Accounts" xfId="34170"/>
    <cellStyle name="Normal 15 6 3" xfId="18904"/>
    <cellStyle name="Normal 15 6 3 2" xfId="18905"/>
    <cellStyle name="Normal 15 6 3_Rate Case Accrual Accounts" xfId="34171"/>
    <cellStyle name="Normal 15 6 4" xfId="18906"/>
    <cellStyle name="Normal 15 6 5" xfId="46122"/>
    <cellStyle name="Normal 15 6_Rate Case Accrual Accounts" xfId="34172"/>
    <cellStyle name="Normal 15 7" xfId="18907"/>
    <cellStyle name="Normal 15 7 2" xfId="18908"/>
    <cellStyle name="Normal 15 7 2 2" xfId="18909"/>
    <cellStyle name="Normal 15 7 2_Rate Case Accrual Accounts" xfId="34173"/>
    <cellStyle name="Normal 15 7 3" xfId="18910"/>
    <cellStyle name="Normal 15 7 4" xfId="46123"/>
    <cellStyle name="Normal 15 7_Rate Case Accrual Accounts" xfId="34174"/>
    <cellStyle name="Normal 15 8" xfId="18911"/>
    <cellStyle name="Normal 15 8 2" xfId="18912"/>
    <cellStyle name="Normal 15 8 2 2" xfId="18913"/>
    <cellStyle name="Normal 15 8 2_Rate Case Accrual Accounts" xfId="34175"/>
    <cellStyle name="Normal 15 8 3" xfId="46124"/>
    <cellStyle name="Normal 15 8_Rate Case Accrual Accounts" xfId="34176"/>
    <cellStyle name="Normal 15 9" xfId="18914"/>
    <cellStyle name="Normal 15 9 2" xfId="46125"/>
    <cellStyle name="Normal 15_09_2013" xfId="774"/>
    <cellStyle name="Normal 150" xfId="18915"/>
    <cellStyle name="Normal 150 2" xfId="18916"/>
    <cellStyle name="Normal 150_Rate Case Accrual Accounts" xfId="34177"/>
    <cellStyle name="Normal 151" xfId="18917"/>
    <cellStyle name="Normal 151 2" xfId="18918"/>
    <cellStyle name="Normal 151_Rate Case Accrual Accounts" xfId="34178"/>
    <cellStyle name="Normal 152" xfId="18919"/>
    <cellStyle name="Normal 152 2" xfId="18920"/>
    <cellStyle name="Normal 152_Rate Case Accrual Accounts" xfId="34179"/>
    <cellStyle name="Normal 153" xfId="18921"/>
    <cellStyle name="Normal 153 2" xfId="18922"/>
    <cellStyle name="Normal 153_Rate Case Accrual Accounts" xfId="34180"/>
    <cellStyle name="Normal 154" xfId="18923"/>
    <cellStyle name="Normal 155" xfId="18924"/>
    <cellStyle name="Normal 156" xfId="18925"/>
    <cellStyle name="Normal 157" xfId="18926"/>
    <cellStyle name="Normal 158" xfId="18927"/>
    <cellStyle name="Normal 159" xfId="18928"/>
    <cellStyle name="Normal 16" xfId="179"/>
    <cellStyle name="Normal 16 10" xfId="18929"/>
    <cellStyle name="Normal 16 11" xfId="18930"/>
    <cellStyle name="Normal 16 2" xfId="646"/>
    <cellStyle name="Normal 16 2 2" xfId="886"/>
    <cellStyle name="Normal 16 2 2 2" xfId="18931"/>
    <cellStyle name="Normal 16 2 2 2 2" xfId="18932"/>
    <cellStyle name="Normal 16 2 2 2 2 2" xfId="46126"/>
    <cellStyle name="Normal 16 2 2 2 3" xfId="18933"/>
    <cellStyle name="Normal 16 2 2 2_Rate Case Accrual Accounts" xfId="34181"/>
    <cellStyle name="Normal 16 2 2 3" xfId="18934"/>
    <cellStyle name="Normal 16 2 2 3 2" xfId="46127"/>
    <cellStyle name="Normal 16 2 2 4" xfId="46128"/>
    <cellStyle name="Normal 16 2 2_Rate Case Accrual Accounts" xfId="34182"/>
    <cellStyle name="Normal 16 2 3" xfId="18935"/>
    <cellStyle name="Normal 16 2 3 2" xfId="18936"/>
    <cellStyle name="Normal 16 2 3 2 2" xfId="46129"/>
    <cellStyle name="Normal 16 2 3 3" xfId="46130"/>
    <cellStyle name="Normal 16 2 3_Rate Case Accrual Accounts" xfId="34183"/>
    <cellStyle name="Normal 16 2 4" xfId="18937"/>
    <cellStyle name="Normal 16 2 4 2" xfId="46131"/>
    <cellStyle name="Normal 16 2 5" xfId="18938"/>
    <cellStyle name="Normal 16 2_Basis Detail" xfId="18939"/>
    <cellStyle name="Normal 16 3" xfId="550"/>
    <cellStyle name="Normal 16 3 2" xfId="18940"/>
    <cellStyle name="Normal 16 3 2 2" xfId="18941"/>
    <cellStyle name="Normal 16 3 2_Rate Case Accrual Accounts" xfId="34184"/>
    <cellStyle name="Normal 16 3 3" xfId="18942"/>
    <cellStyle name="Normal 16 3 3 2" xfId="18943"/>
    <cellStyle name="Normal 16 3 3_Rate Case Accrual Accounts" xfId="34185"/>
    <cellStyle name="Normal 16 3 4" xfId="18944"/>
    <cellStyle name="Normal 16 3 5" xfId="18945"/>
    <cellStyle name="Normal 16 3 5 2" xfId="46132"/>
    <cellStyle name="Normal 16 3 6" xfId="46133"/>
    <cellStyle name="Normal 16 3_Rate Case Accrual Accounts" xfId="34186"/>
    <cellStyle name="Normal 16 4" xfId="887"/>
    <cellStyle name="Normal 16 4 2" xfId="18946"/>
    <cellStyle name="Normal 16 4 2 2" xfId="18947"/>
    <cellStyle name="Normal 16 4 2 2 2" xfId="46134"/>
    <cellStyle name="Normal 16 4 2 3" xfId="18948"/>
    <cellStyle name="Normal 16 4 2_Rate Case Accrual Accounts" xfId="34187"/>
    <cellStyle name="Normal 16 4 3" xfId="18949"/>
    <cellStyle name="Normal 16 4 3 2" xfId="46135"/>
    <cellStyle name="Normal 16 4 4" xfId="46136"/>
    <cellStyle name="Normal 16 4_Rate Case Accrual Accounts" xfId="34188"/>
    <cellStyle name="Normal 16 5" xfId="18950"/>
    <cellStyle name="Normal 16 5 2" xfId="46137"/>
    <cellStyle name="Normal 16 6" xfId="18951"/>
    <cellStyle name="Normal 16 7" xfId="18952"/>
    <cellStyle name="Normal 16 8" xfId="18953"/>
    <cellStyle name="Normal 16 9" xfId="18954"/>
    <cellStyle name="Normal 16_09_2013" xfId="775"/>
    <cellStyle name="Normal 160" xfId="18955"/>
    <cellStyle name="Normal 161" xfId="46138"/>
    <cellStyle name="Normal 162" xfId="1"/>
    <cellStyle name="Normal 163" xfId="49117"/>
    <cellStyle name="Normal 164" xfId="49118"/>
    <cellStyle name="Normal 165" xfId="49155"/>
    <cellStyle name="Normal 166" xfId="49193"/>
    <cellStyle name="Normal 167" xfId="49199"/>
    <cellStyle name="Normal 168" xfId="49203"/>
    <cellStyle name="Normal 169" xfId="49209"/>
    <cellStyle name="Normal 17" xfId="180"/>
    <cellStyle name="Normal 17 10" xfId="18956"/>
    <cellStyle name="Normal 17 10 2" xfId="46139"/>
    <cellStyle name="Normal 17 11" xfId="18957"/>
    <cellStyle name="Normal 17 11 2" xfId="46140"/>
    <cellStyle name="Normal 17 12" xfId="18958"/>
    <cellStyle name="Normal 17 13" xfId="18959"/>
    <cellStyle name="Normal 17 2" xfId="551"/>
    <cellStyle name="Normal 17 2 10" xfId="18960"/>
    <cellStyle name="Normal 17 2 2" xfId="18961"/>
    <cellStyle name="Normal 17 2 2 10" xfId="46141"/>
    <cellStyle name="Normal 17 2 2 2" xfId="18962"/>
    <cellStyle name="Normal 17 2 2 2 2" xfId="18963"/>
    <cellStyle name="Normal 17 2 2 2 2 2" xfId="18964"/>
    <cellStyle name="Normal 17 2 2 2 2 2 2" xfId="18965"/>
    <cellStyle name="Normal 17 2 2 2 2 2_Rate Case Accrual Accounts" xfId="34189"/>
    <cellStyle name="Normal 17 2 2 2 2 3" xfId="46142"/>
    <cellStyle name="Normal 17 2 2 2 2_Rate Case Accrual Accounts" xfId="34190"/>
    <cellStyle name="Normal 17 2 2 2 3" xfId="18966"/>
    <cellStyle name="Normal 17 2 2 2 3 2" xfId="18967"/>
    <cellStyle name="Normal 17 2 2 2 3_Rate Case Accrual Accounts" xfId="34191"/>
    <cellStyle name="Normal 17 2 2 2 4" xfId="46143"/>
    <cellStyle name="Normal 17 2 2 2_Rate Case Accrual Accounts" xfId="34192"/>
    <cellStyle name="Normal 17 2 2 3" xfId="18968"/>
    <cellStyle name="Normal 17 2 2 3 2" xfId="18969"/>
    <cellStyle name="Normal 17 2 2 3 2 2" xfId="18970"/>
    <cellStyle name="Normal 17 2 2 3 2_Rate Case Accrual Accounts" xfId="34193"/>
    <cellStyle name="Normal 17 2 2 3 3" xfId="46144"/>
    <cellStyle name="Normal 17 2 2 3_Rate Case Accrual Accounts" xfId="34194"/>
    <cellStyle name="Normal 17 2 2 4" xfId="18971"/>
    <cellStyle name="Normal 17 2 2 4 2" xfId="18972"/>
    <cellStyle name="Normal 17 2 2 4 2 2" xfId="18973"/>
    <cellStyle name="Normal 17 2 2 4 2_Rate Case Accrual Accounts" xfId="34195"/>
    <cellStyle name="Normal 17 2 2 4 3" xfId="46145"/>
    <cellStyle name="Normal 17 2 2 4_Rate Case Accrual Accounts" xfId="34196"/>
    <cellStyle name="Normal 17 2 2 5" xfId="18974"/>
    <cellStyle name="Normal 17 2 2 5 2" xfId="18975"/>
    <cellStyle name="Normal 17 2 2 5_Rate Case Accrual Accounts" xfId="34197"/>
    <cellStyle name="Normal 17 2 2 6" xfId="18976"/>
    <cellStyle name="Normal 17 2 2 6 2" xfId="46146"/>
    <cellStyle name="Normal 17 2 2 7" xfId="18977"/>
    <cellStyle name="Normal 17 2 2 7 2" xfId="46147"/>
    <cellStyle name="Normal 17 2 2 8" xfId="18978"/>
    <cellStyle name="Normal 17 2 2 8 2" xfId="46148"/>
    <cellStyle name="Normal 17 2 2 9" xfId="18979"/>
    <cellStyle name="Normal 17 2 2 9 2" xfId="46149"/>
    <cellStyle name="Normal 17 2 2_Rate Case Accrual Accounts" xfId="34198"/>
    <cellStyle name="Normal 17 2 3" xfId="18980"/>
    <cellStyle name="Normal 17 2 3 2" xfId="18981"/>
    <cellStyle name="Normal 17 2 3 2 2" xfId="18982"/>
    <cellStyle name="Normal 17 2 3 2 2 2" xfId="18983"/>
    <cellStyle name="Normal 17 2 3 2 2_Rate Case Accrual Accounts" xfId="34199"/>
    <cellStyle name="Normal 17 2 3 2 3" xfId="46150"/>
    <cellStyle name="Normal 17 2 3 2_Rate Case Accrual Accounts" xfId="34200"/>
    <cellStyle name="Normal 17 2 3 3" xfId="18984"/>
    <cellStyle name="Normal 17 2 3 3 2" xfId="18985"/>
    <cellStyle name="Normal 17 2 3 3_Rate Case Accrual Accounts" xfId="34201"/>
    <cellStyle name="Normal 17 2 3 4" xfId="46151"/>
    <cellStyle name="Normal 17 2 3_Rate Case Accrual Accounts" xfId="34202"/>
    <cellStyle name="Normal 17 2 4" xfId="18986"/>
    <cellStyle name="Normal 17 2 4 2" xfId="18987"/>
    <cellStyle name="Normal 17 2 4 2 2" xfId="18988"/>
    <cellStyle name="Normal 17 2 4 2_Rate Case Accrual Accounts" xfId="34203"/>
    <cellStyle name="Normal 17 2 4 3" xfId="46152"/>
    <cellStyle name="Normal 17 2 4_Rate Case Accrual Accounts" xfId="34204"/>
    <cellStyle name="Normal 17 2 5" xfId="18989"/>
    <cellStyle name="Normal 17 2 5 2" xfId="18990"/>
    <cellStyle name="Normal 17 2 5 2 2" xfId="18991"/>
    <cellStyle name="Normal 17 2 5 2_Rate Case Accrual Accounts" xfId="34205"/>
    <cellStyle name="Normal 17 2 5 3" xfId="46153"/>
    <cellStyle name="Normal 17 2 5_Rate Case Accrual Accounts" xfId="34206"/>
    <cellStyle name="Normal 17 2 6" xfId="18992"/>
    <cellStyle name="Normal 17 2 6 2" xfId="18993"/>
    <cellStyle name="Normal 17 2 6 2 2" xfId="46154"/>
    <cellStyle name="Normal 17 2 6 3" xfId="46155"/>
    <cellStyle name="Normal 17 2 6_Rate Case Accrual Accounts" xfId="34207"/>
    <cellStyle name="Normal 17 2 7" xfId="18994"/>
    <cellStyle name="Normal 17 2 7 2" xfId="46156"/>
    <cellStyle name="Normal 17 2 8" xfId="18995"/>
    <cellStyle name="Normal 17 2 8 2" xfId="46157"/>
    <cellStyle name="Normal 17 2 9" xfId="18996"/>
    <cellStyle name="Normal 17 2 9 2" xfId="46158"/>
    <cellStyle name="Normal 17 2_Basis Detail" xfId="18997"/>
    <cellStyle name="Normal 17 3" xfId="18998"/>
    <cellStyle name="Normal 17 3 10" xfId="46159"/>
    <cellStyle name="Normal 17 3 2" xfId="18999"/>
    <cellStyle name="Normal 17 3 2 2" xfId="19000"/>
    <cellStyle name="Normal 17 3 2 2 2" xfId="19001"/>
    <cellStyle name="Normal 17 3 2 2 2 2" xfId="19002"/>
    <cellStyle name="Normal 17 3 2 2 2_Rate Case Accrual Accounts" xfId="34208"/>
    <cellStyle name="Normal 17 3 2 2 3" xfId="46160"/>
    <cellStyle name="Normal 17 3 2 2_Rate Case Accrual Accounts" xfId="34209"/>
    <cellStyle name="Normal 17 3 2 3" xfId="19003"/>
    <cellStyle name="Normal 17 3 2 3 2" xfId="19004"/>
    <cellStyle name="Normal 17 3 2 3_Rate Case Accrual Accounts" xfId="34210"/>
    <cellStyle name="Normal 17 3 2 4" xfId="46161"/>
    <cellStyle name="Normal 17 3 2_Rate Case Accrual Accounts" xfId="34211"/>
    <cellStyle name="Normal 17 3 3" xfId="19005"/>
    <cellStyle name="Normal 17 3 3 2" xfId="19006"/>
    <cellStyle name="Normal 17 3 3 2 2" xfId="19007"/>
    <cellStyle name="Normal 17 3 3 2_Rate Case Accrual Accounts" xfId="34212"/>
    <cellStyle name="Normal 17 3 3 3" xfId="46162"/>
    <cellStyle name="Normal 17 3 3_Rate Case Accrual Accounts" xfId="34213"/>
    <cellStyle name="Normal 17 3 4" xfId="19008"/>
    <cellStyle name="Normal 17 3 4 2" xfId="19009"/>
    <cellStyle name="Normal 17 3 4 2 2" xfId="19010"/>
    <cellStyle name="Normal 17 3 4 2_Rate Case Accrual Accounts" xfId="34214"/>
    <cellStyle name="Normal 17 3 4 3" xfId="46163"/>
    <cellStyle name="Normal 17 3 4_Rate Case Accrual Accounts" xfId="34215"/>
    <cellStyle name="Normal 17 3 5" xfId="19011"/>
    <cellStyle name="Normal 17 3 5 2" xfId="19012"/>
    <cellStyle name="Normal 17 3 5_Rate Case Accrual Accounts" xfId="34216"/>
    <cellStyle name="Normal 17 3 6" xfId="19013"/>
    <cellStyle name="Normal 17 3 6 2" xfId="46164"/>
    <cellStyle name="Normal 17 3 7" xfId="19014"/>
    <cellStyle name="Normal 17 3 7 2" xfId="46165"/>
    <cellStyle name="Normal 17 3 8" xfId="19015"/>
    <cellStyle name="Normal 17 3 8 2" xfId="46166"/>
    <cellStyle name="Normal 17 3 9" xfId="19016"/>
    <cellStyle name="Normal 17 3 9 2" xfId="46167"/>
    <cellStyle name="Normal 17 3_Rate Case Accrual Accounts" xfId="34217"/>
    <cellStyle name="Normal 17 4" xfId="19017"/>
    <cellStyle name="Normal 17 4 2" xfId="19018"/>
    <cellStyle name="Normal 17 4 2 2" xfId="19019"/>
    <cellStyle name="Normal 17 4 2_Rate Case Accrual Accounts" xfId="34218"/>
    <cellStyle name="Normal 17 4 3" xfId="19020"/>
    <cellStyle name="Normal 17 4_Rate Case Accrual Accounts" xfId="34219"/>
    <cellStyle name="Normal 17 5" xfId="19021"/>
    <cellStyle name="Normal 17 5 2" xfId="19022"/>
    <cellStyle name="Normal 17 5 2 2" xfId="19023"/>
    <cellStyle name="Normal 17 5 2 2 2" xfId="19024"/>
    <cellStyle name="Normal 17 5 2 2_Rate Case Accrual Accounts" xfId="34220"/>
    <cellStyle name="Normal 17 5 2 3" xfId="46168"/>
    <cellStyle name="Normal 17 5 2_Rate Case Accrual Accounts" xfId="34221"/>
    <cellStyle name="Normal 17 5 3" xfId="19025"/>
    <cellStyle name="Normal 17 5 3 2" xfId="19026"/>
    <cellStyle name="Normal 17 5 3_Rate Case Accrual Accounts" xfId="34222"/>
    <cellStyle name="Normal 17 5 4" xfId="19027"/>
    <cellStyle name="Normal 17 5 5" xfId="46169"/>
    <cellStyle name="Normal 17 5_Rate Case Accrual Accounts" xfId="34223"/>
    <cellStyle name="Normal 17 6" xfId="19028"/>
    <cellStyle name="Normal 17 6 2" xfId="19029"/>
    <cellStyle name="Normal 17 6 2 2" xfId="19030"/>
    <cellStyle name="Normal 17 6 2_Rate Case Accrual Accounts" xfId="34224"/>
    <cellStyle name="Normal 17 6 3" xfId="46170"/>
    <cellStyle name="Normal 17 6_Rate Case Accrual Accounts" xfId="34225"/>
    <cellStyle name="Normal 17 7" xfId="19031"/>
    <cellStyle name="Normal 17 7 2" xfId="19032"/>
    <cellStyle name="Normal 17 7 2 2" xfId="19033"/>
    <cellStyle name="Normal 17 7 2_Rate Case Accrual Accounts" xfId="34226"/>
    <cellStyle name="Normal 17 7 3" xfId="46171"/>
    <cellStyle name="Normal 17 7_Rate Case Accrual Accounts" xfId="34227"/>
    <cellStyle name="Normal 17 8" xfId="19034"/>
    <cellStyle name="Normal 17 8 2" xfId="19035"/>
    <cellStyle name="Normal 17 8 2 2" xfId="46172"/>
    <cellStyle name="Normal 17 8 3" xfId="46173"/>
    <cellStyle name="Normal 17 8_Rate Case Accrual Accounts" xfId="34228"/>
    <cellStyle name="Normal 17 9" xfId="19036"/>
    <cellStyle name="Normal 17 9 2" xfId="46174"/>
    <cellStyle name="Normal 17_09_2013" xfId="776"/>
    <cellStyle name="Normal 170" xfId="49214"/>
    <cellStyle name="Normal 171" xfId="49241"/>
    <cellStyle name="Normal 172" xfId="49242"/>
    <cellStyle name="Normal 173" xfId="49244"/>
    <cellStyle name="Normal 174" xfId="49246"/>
    <cellStyle name="Normal 175" xfId="49249"/>
    <cellStyle name="Normal 176" xfId="49435"/>
    <cellStyle name="Normal 177" xfId="49466"/>
    <cellStyle name="Normal 178" xfId="49480"/>
    <cellStyle name="Normal 179" xfId="49491"/>
    <cellStyle name="Normal 18" xfId="181"/>
    <cellStyle name="Normal 18 10" xfId="19037"/>
    <cellStyle name="Normal 18 10 2" xfId="46175"/>
    <cellStyle name="Normal 18 11" xfId="19038"/>
    <cellStyle name="Normal 18 11 2" xfId="46176"/>
    <cellStyle name="Normal 18 12" xfId="19039"/>
    <cellStyle name="Normal 18 13" xfId="19040"/>
    <cellStyle name="Normal 18 2" xfId="552"/>
    <cellStyle name="Normal 18 2 10" xfId="19041"/>
    <cellStyle name="Normal 18 2 2" xfId="19042"/>
    <cellStyle name="Normal 18 2 2 10" xfId="46177"/>
    <cellStyle name="Normal 18 2 2 2" xfId="19043"/>
    <cellStyle name="Normal 18 2 2 2 2" xfId="19044"/>
    <cellStyle name="Normal 18 2 2 2 2 2" xfId="19045"/>
    <cellStyle name="Normal 18 2 2 2 2 2 2" xfId="19046"/>
    <cellStyle name="Normal 18 2 2 2 2 2_Rate Case Accrual Accounts" xfId="34229"/>
    <cellStyle name="Normal 18 2 2 2 2 3" xfId="46178"/>
    <cellStyle name="Normal 18 2 2 2 2_Rate Case Accrual Accounts" xfId="34230"/>
    <cellStyle name="Normal 18 2 2 2 3" xfId="19047"/>
    <cellStyle name="Normal 18 2 2 2 3 2" xfId="19048"/>
    <cellStyle name="Normal 18 2 2 2 3_Rate Case Accrual Accounts" xfId="34231"/>
    <cellStyle name="Normal 18 2 2 2 4" xfId="46179"/>
    <cellStyle name="Normal 18 2 2 2_Rate Case Accrual Accounts" xfId="34232"/>
    <cellStyle name="Normal 18 2 2 3" xfId="19049"/>
    <cellStyle name="Normal 18 2 2 3 2" xfId="19050"/>
    <cellStyle name="Normal 18 2 2 3 2 2" xfId="19051"/>
    <cellStyle name="Normal 18 2 2 3 2_Rate Case Accrual Accounts" xfId="34233"/>
    <cellStyle name="Normal 18 2 2 3 3" xfId="46180"/>
    <cellStyle name="Normal 18 2 2 3_Rate Case Accrual Accounts" xfId="34234"/>
    <cellStyle name="Normal 18 2 2 4" xfId="19052"/>
    <cellStyle name="Normal 18 2 2 4 2" xfId="19053"/>
    <cellStyle name="Normal 18 2 2 4 2 2" xfId="19054"/>
    <cellStyle name="Normal 18 2 2 4 2_Rate Case Accrual Accounts" xfId="34235"/>
    <cellStyle name="Normal 18 2 2 4 3" xfId="46181"/>
    <cellStyle name="Normal 18 2 2 4_Rate Case Accrual Accounts" xfId="34236"/>
    <cellStyle name="Normal 18 2 2 5" xfId="19055"/>
    <cellStyle name="Normal 18 2 2 5 2" xfId="19056"/>
    <cellStyle name="Normal 18 2 2 5_Rate Case Accrual Accounts" xfId="34237"/>
    <cellStyle name="Normal 18 2 2 6" xfId="19057"/>
    <cellStyle name="Normal 18 2 2 6 2" xfId="46182"/>
    <cellStyle name="Normal 18 2 2 7" xfId="19058"/>
    <cellStyle name="Normal 18 2 2 7 2" xfId="46183"/>
    <cellStyle name="Normal 18 2 2 8" xfId="19059"/>
    <cellStyle name="Normal 18 2 2 8 2" xfId="46184"/>
    <cellStyle name="Normal 18 2 2 9" xfId="19060"/>
    <cellStyle name="Normal 18 2 2 9 2" xfId="46185"/>
    <cellStyle name="Normal 18 2 2_Rate Case Accrual Accounts" xfId="34238"/>
    <cellStyle name="Normal 18 2 3" xfId="19061"/>
    <cellStyle name="Normal 18 2 3 2" xfId="19062"/>
    <cellStyle name="Normal 18 2 3 2 2" xfId="19063"/>
    <cellStyle name="Normal 18 2 3 2 2 2" xfId="19064"/>
    <cellStyle name="Normal 18 2 3 2 2_Rate Case Accrual Accounts" xfId="34239"/>
    <cellStyle name="Normal 18 2 3 2 3" xfId="46186"/>
    <cellStyle name="Normal 18 2 3 2_Rate Case Accrual Accounts" xfId="34240"/>
    <cellStyle name="Normal 18 2 3 3" xfId="19065"/>
    <cellStyle name="Normal 18 2 3 3 2" xfId="19066"/>
    <cellStyle name="Normal 18 2 3 3_Rate Case Accrual Accounts" xfId="34241"/>
    <cellStyle name="Normal 18 2 3 4" xfId="46187"/>
    <cellStyle name="Normal 18 2 3_Rate Case Accrual Accounts" xfId="34242"/>
    <cellStyle name="Normal 18 2 4" xfId="19067"/>
    <cellStyle name="Normal 18 2 4 2" xfId="19068"/>
    <cellStyle name="Normal 18 2 4 2 2" xfId="19069"/>
    <cellStyle name="Normal 18 2 4 2_Rate Case Accrual Accounts" xfId="34243"/>
    <cellStyle name="Normal 18 2 4 3" xfId="46188"/>
    <cellStyle name="Normal 18 2 4_Rate Case Accrual Accounts" xfId="34244"/>
    <cellStyle name="Normal 18 2 5" xfId="19070"/>
    <cellStyle name="Normal 18 2 5 2" xfId="19071"/>
    <cellStyle name="Normal 18 2 5 2 2" xfId="19072"/>
    <cellStyle name="Normal 18 2 5 2_Rate Case Accrual Accounts" xfId="34245"/>
    <cellStyle name="Normal 18 2 5 3" xfId="46189"/>
    <cellStyle name="Normal 18 2 5_Rate Case Accrual Accounts" xfId="34246"/>
    <cellStyle name="Normal 18 2 6" xfId="19073"/>
    <cellStyle name="Normal 18 2 6 2" xfId="19074"/>
    <cellStyle name="Normal 18 2 6 2 2" xfId="46190"/>
    <cellStyle name="Normal 18 2 6 3" xfId="46191"/>
    <cellStyle name="Normal 18 2 6_Rate Case Accrual Accounts" xfId="34247"/>
    <cellStyle name="Normal 18 2 7" xfId="19075"/>
    <cellStyle name="Normal 18 2 7 2" xfId="46192"/>
    <cellStyle name="Normal 18 2 8" xfId="19076"/>
    <cellStyle name="Normal 18 2 8 2" xfId="46193"/>
    <cellStyle name="Normal 18 2 9" xfId="19077"/>
    <cellStyle name="Normal 18 2 9 2" xfId="46194"/>
    <cellStyle name="Normal 18 2_Basis Detail" xfId="19078"/>
    <cellStyle name="Normal 18 3" xfId="19079"/>
    <cellStyle name="Normal 18 3 10" xfId="46195"/>
    <cellStyle name="Normal 18 3 2" xfId="19080"/>
    <cellStyle name="Normal 18 3 2 2" xfId="19081"/>
    <cellStyle name="Normal 18 3 2 2 2" xfId="19082"/>
    <cellStyle name="Normal 18 3 2 2 2 2" xfId="19083"/>
    <cellStyle name="Normal 18 3 2 2 2_Rate Case Accrual Accounts" xfId="34248"/>
    <cellStyle name="Normal 18 3 2 2 3" xfId="46196"/>
    <cellStyle name="Normal 18 3 2 2_Rate Case Accrual Accounts" xfId="34249"/>
    <cellStyle name="Normal 18 3 2 3" xfId="19084"/>
    <cellStyle name="Normal 18 3 2 3 2" xfId="19085"/>
    <cellStyle name="Normal 18 3 2 3_Rate Case Accrual Accounts" xfId="34250"/>
    <cellStyle name="Normal 18 3 2 4" xfId="46197"/>
    <cellStyle name="Normal 18 3 2_Rate Case Accrual Accounts" xfId="34251"/>
    <cellStyle name="Normal 18 3 3" xfId="19086"/>
    <cellStyle name="Normal 18 3 3 2" xfId="19087"/>
    <cellStyle name="Normal 18 3 3 2 2" xfId="19088"/>
    <cellStyle name="Normal 18 3 3 2_Rate Case Accrual Accounts" xfId="34252"/>
    <cellStyle name="Normal 18 3 3 3" xfId="46198"/>
    <cellStyle name="Normal 18 3 3_Rate Case Accrual Accounts" xfId="34253"/>
    <cellStyle name="Normal 18 3 4" xfId="19089"/>
    <cellStyle name="Normal 18 3 4 2" xfId="19090"/>
    <cellStyle name="Normal 18 3 4 2 2" xfId="19091"/>
    <cellStyle name="Normal 18 3 4 2_Rate Case Accrual Accounts" xfId="34254"/>
    <cellStyle name="Normal 18 3 4 3" xfId="46199"/>
    <cellStyle name="Normal 18 3 4_Rate Case Accrual Accounts" xfId="34255"/>
    <cellStyle name="Normal 18 3 5" xfId="19092"/>
    <cellStyle name="Normal 18 3 5 2" xfId="46200"/>
    <cellStyle name="Normal 18 3 6" xfId="19093"/>
    <cellStyle name="Normal 18 3 6 2" xfId="19094"/>
    <cellStyle name="Normal 18 3 6_Rate Case Accrual Accounts" xfId="34256"/>
    <cellStyle name="Normal 18 3 7" xfId="19095"/>
    <cellStyle name="Normal 18 3 7 2" xfId="46201"/>
    <cellStyle name="Normal 18 3 8" xfId="19096"/>
    <cellStyle name="Normal 18 3 8 2" xfId="46202"/>
    <cellStyle name="Normal 18 3 9" xfId="19097"/>
    <cellStyle name="Normal 18 3 9 2" xfId="46203"/>
    <cellStyle name="Normal 18 3_Rate Case Accrual Accounts" xfId="34257"/>
    <cellStyle name="Normal 18 4" xfId="19098"/>
    <cellStyle name="Normal 18 4 2" xfId="19099"/>
    <cellStyle name="Normal 18 4 2 2" xfId="19100"/>
    <cellStyle name="Normal 18 4 2_Rate Case Accrual Accounts" xfId="34258"/>
    <cellStyle name="Normal 18 4 3" xfId="19101"/>
    <cellStyle name="Normal 18 4 3 2" xfId="19102"/>
    <cellStyle name="Normal 18 4 3_Rate Case Accrual Accounts" xfId="34259"/>
    <cellStyle name="Normal 18 4 4" xfId="19103"/>
    <cellStyle name="Normal 18 4 5" xfId="19104"/>
    <cellStyle name="Normal 18 4 5 2" xfId="46204"/>
    <cellStyle name="Normal 18 4 6" xfId="46205"/>
    <cellStyle name="Normal 18 4_Rate Case Accrual Accounts" xfId="34260"/>
    <cellStyle name="Normal 18 5" xfId="19105"/>
    <cellStyle name="Normal 18 5 2" xfId="19106"/>
    <cellStyle name="Normal 18 5 2 2" xfId="19107"/>
    <cellStyle name="Normal 18 5 2 2 2" xfId="19108"/>
    <cellStyle name="Normal 18 5 2 2_Rate Case Accrual Accounts" xfId="34261"/>
    <cellStyle name="Normal 18 5 2 3" xfId="46206"/>
    <cellStyle name="Normal 18 5 2_Rate Case Accrual Accounts" xfId="34262"/>
    <cellStyle name="Normal 18 5 3" xfId="19109"/>
    <cellStyle name="Normal 18 5 3 2" xfId="19110"/>
    <cellStyle name="Normal 18 5 3_Rate Case Accrual Accounts" xfId="34263"/>
    <cellStyle name="Normal 18 5 4" xfId="19111"/>
    <cellStyle name="Normal 18 5 5" xfId="46207"/>
    <cellStyle name="Normal 18 5_Rate Case Accrual Accounts" xfId="34264"/>
    <cellStyle name="Normal 18 6" xfId="19112"/>
    <cellStyle name="Normal 18 6 2" xfId="19113"/>
    <cellStyle name="Normal 18 6 2 2" xfId="19114"/>
    <cellStyle name="Normal 18 6 2_Rate Case Accrual Accounts" xfId="34265"/>
    <cellStyle name="Normal 18 6 3" xfId="46208"/>
    <cellStyle name="Normal 18 6_Rate Case Accrual Accounts" xfId="34266"/>
    <cellStyle name="Normal 18 7" xfId="19115"/>
    <cellStyle name="Normal 18 7 2" xfId="19116"/>
    <cellStyle name="Normal 18 7 2 2" xfId="19117"/>
    <cellStyle name="Normal 18 7 2_Rate Case Accrual Accounts" xfId="34267"/>
    <cellStyle name="Normal 18 7 3" xfId="46209"/>
    <cellStyle name="Normal 18 7_Rate Case Accrual Accounts" xfId="34268"/>
    <cellStyle name="Normal 18 8" xfId="19118"/>
    <cellStyle name="Normal 18 8 2" xfId="19119"/>
    <cellStyle name="Normal 18 8 2 2" xfId="46210"/>
    <cellStyle name="Normal 18 8 3" xfId="46211"/>
    <cellStyle name="Normal 18 8_Rate Case Accrual Accounts" xfId="34269"/>
    <cellStyle name="Normal 18 9" xfId="19120"/>
    <cellStyle name="Normal 18 9 2" xfId="46212"/>
    <cellStyle name="Normal 18_09_2013" xfId="777"/>
    <cellStyle name="Normal 180" xfId="49556"/>
    <cellStyle name="Normal 181" xfId="49557"/>
    <cellStyle name="Normal 182" xfId="49558"/>
    <cellStyle name="Normal 183" xfId="49559"/>
    <cellStyle name="Normal 184" xfId="49561"/>
    <cellStyle name="Normal 185" xfId="49562"/>
    <cellStyle name="Normal 186" xfId="49563"/>
    <cellStyle name="Normal 187" xfId="49565"/>
    <cellStyle name="Normal 188" xfId="49560"/>
    <cellStyle name="Normal 189" xfId="49564"/>
    <cellStyle name="Normal 19" xfId="182"/>
    <cellStyle name="Normal 19 10" xfId="19121"/>
    <cellStyle name="Normal 19 11" xfId="49380"/>
    <cellStyle name="Normal 19 2" xfId="553"/>
    <cellStyle name="Normal 19 2 2" xfId="19122"/>
    <cellStyle name="Normal 19 2 2 2" xfId="19123"/>
    <cellStyle name="Normal 19 2 2_Rate Case Accrual Accounts" xfId="34270"/>
    <cellStyle name="Normal 19 2 3" xfId="19124"/>
    <cellStyle name="Normal 19 2 3 2" xfId="19125"/>
    <cellStyle name="Normal 19 2 3 2 2" xfId="19126"/>
    <cellStyle name="Normal 19 2 3 2_Rate Case Accrual Accounts" xfId="34271"/>
    <cellStyle name="Normal 19 2 3 3" xfId="19127"/>
    <cellStyle name="Normal 19 2 3 4" xfId="46213"/>
    <cellStyle name="Normal 19 2 3_Rate Case Accrual Accounts" xfId="34272"/>
    <cellStyle name="Normal 19 2 4" xfId="19128"/>
    <cellStyle name="Normal 19 2_Rate Case Accrual Accounts" xfId="34273"/>
    <cellStyle name="Normal 19 3" xfId="19129"/>
    <cellStyle name="Normal 19 3 2" xfId="19130"/>
    <cellStyle name="Normal 19 3 2 2" xfId="19131"/>
    <cellStyle name="Normal 19 3 2_Rate Case Accrual Accounts" xfId="34274"/>
    <cellStyle name="Normal 19 3 3" xfId="19132"/>
    <cellStyle name="Normal 19 3 3 2" xfId="19133"/>
    <cellStyle name="Normal 19 3 3 2 2" xfId="19134"/>
    <cellStyle name="Normal 19 3 3 2_Rate Case Accrual Accounts" xfId="34275"/>
    <cellStyle name="Normal 19 3 3 3" xfId="19135"/>
    <cellStyle name="Normal 19 3 3 4" xfId="46214"/>
    <cellStyle name="Normal 19 3 3_Rate Case Accrual Accounts" xfId="34276"/>
    <cellStyle name="Normal 19 3 4" xfId="19136"/>
    <cellStyle name="Normal 19 3 5" xfId="46215"/>
    <cellStyle name="Normal 19 3_Rate Case Accrual Accounts" xfId="34277"/>
    <cellStyle name="Normal 19 4" xfId="19137"/>
    <cellStyle name="Normal 19 4 2" xfId="19138"/>
    <cellStyle name="Normal 19 4 2 2" xfId="19139"/>
    <cellStyle name="Normal 19 4 2 2 2" xfId="19140"/>
    <cellStyle name="Normal 19 4 2 2 2 2" xfId="19141"/>
    <cellStyle name="Normal 19 4 2 2 2_Rate Case Accrual Accounts" xfId="34278"/>
    <cellStyle name="Normal 19 4 2 2 3" xfId="46216"/>
    <cellStyle name="Normal 19 4 2 2_Rate Case Accrual Accounts" xfId="34279"/>
    <cellStyle name="Normal 19 4 2 3" xfId="19142"/>
    <cellStyle name="Normal 19 4 2 3 2" xfId="19143"/>
    <cellStyle name="Normal 19 4 2 3_Rate Case Accrual Accounts" xfId="34280"/>
    <cellStyle name="Normal 19 4 2 4" xfId="19144"/>
    <cellStyle name="Normal 19 4 2 5" xfId="46217"/>
    <cellStyle name="Normal 19 4 2_Rate Case Accrual Accounts" xfId="34281"/>
    <cellStyle name="Normal 19 4 3" xfId="19145"/>
    <cellStyle name="Normal 19 4 3 2" xfId="19146"/>
    <cellStyle name="Normal 19 4 3 2 2" xfId="19147"/>
    <cellStyle name="Normal 19 4 3 2_Rate Case Accrual Accounts" xfId="34282"/>
    <cellStyle name="Normal 19 4 3 3" xfId="46218"/>
    <cellStyle name="Normal 19 4 3_Rate Case Accrual Accounts" xfId="34283"/>
    <cellStyle name="Normal 19 4 4" xfId="19148"/>
    <cellStyle name="Normal 19 4 4 2" xfId="19149"/>
    <cellStyle name="Normal 19 4 4_Rate Case Accrual Accounts" xfId="34284"/>
    <cellStyle name="Normal 19 4 5" xfId="19150"/>
    <cellStyle name="Normal 19 4 6" xfId="46219"/>
    <cellStyle name="Normal 19 4_Rate Case Accrual Accounts" xfId="34285"/>
    <cellStyle name="Normal 19 5" xfId="19151"/>
    <cellStyle name="Normal 19 5 2" xfId="19152"/>
    <cellStyle name="Normal 19 5 2 2" xfId="19153"/>
    <cellStyle name="Normal 19 5 2 2 2" xfId="19154"/>
    <cellStyle name="Normal 19 5 2 2_Rate Case Accrual Accounts" xfId="34286"/>
    <cellStyle name="Normal 19 5 2 3" xfId="46220"/>
    <cellStyle name="Normal 19 5 2_Rate Case Accrual Accounts" xfId="34287"/>
    <cellStyle name="Normal 19 5 3" xfId="19155"/>
    <cellStyle name="Normal 19 5 3 2" xfId="19156"/>
    <cellStyle name="Normal 19 5 3_Rate Case Accrual Accounts" xfId="34288"/>
    <cellStyle name="Normal 19 5 4" xfId="19157"/>
    <cellStyle name="Normal 19 5 5" xfId="46221"/>
    <cellStyle name="Normal 19 5_Rate Case Accrual Accounts" xfId="34289"/>
    <cellStyle name="Normal 19 6" xfId="19158"/>
    <cellStyle name="Normal 19 6 2" xfId="19159"/>
    <cellStyle name="Normal 19 6_Rate Case Accrual Accounts" xfId="34290"/>
    <cellStyle name="Normal 19 7" xfId="19160"/>
    <cellStyle name="Normal 19 7 2" xfId="19161"/>
    <cellStyle name="Normal 19 7 2 2" xfId="19162"/>
    <cellStyle name="Normal 19 7 2_Rate Case Accrual Accounts" xfId="34291"/>
    <cellStyle name="Normal 19 7 3" xfId="46222"/>
    <cellStyle name="Normal 19 7_Rate Case Accrual Accounts" xfId="34292"/>
    <cellStyle name="Normal 19 8" xfId="19163"/>
    <cellStyle name="Normal 19 8 2" xfId="19164"/>
    <cellStyle name="Normal 19 8 2 2" xfId="19165"/>
    <cellStyle name="Normal 19 8 2_Rate Case Accrual Accounts" xfId="34293"/>
    <cellStyle name="Normal 19 8 3" xfId="46223"/>
    <cellStyle name="Normal 19 8_Rate Case Accrual Accounts" xfId="34294"/>
    <cellStyle name="Normal 19 9" xfId="19166"/>
    <cellStyle name="Normal 19_09_2013" xfId="778"/>
    <cellStyle name="Normal 191" xfId="49566"/>
    <cellStyle name="Normal 2" xfId="183"/>
    <cellStyle name="Normal 2 10" xfId="19167"/>
    <cellStyle name="Normal 2 10 10" xfId="19168"/>
    <cellStyle name="Normal 2 10 10 2" xfId="19169"/>
    <cellStyle name="Normal 2 10 10_Rate Case Accrual Accounts" xfId="34295"/>
    <cellStyle name="Normal 2 10 11" xfId="19170"/>
    <cellStyle name="Normal 2 10 11 2" xfId="19171"/>
    <cellStyle name="Normal 2 10 11 2 2" xfId="19172"/>
    <cellStyle name="Normal 2 10 11 2_Rate Case Accrual Accounts" xfId="34296"/>
    <cellStyle name="Normal 2 10 11 3" xfId="19173"/>
    <cellStyle name="Normal 2 10 11 3 2" xfId="46224"/>
    <cellStyle name="Normal 2 10 11 4" xfId="46225"/>
    <cellStyle name="Normal 2 10 11_Rate Case Accrual Accounts" xfId="34297"/>
    <cellStyle name="Normal 2 10 12" xfId="19174"/>
    <cellStyle name="Normal 2 10 2" xfId="19175"/>
    <cellStyle name="Normal 2 10 2 10" xfId="19176"/>
    <cellStyle name="Normal 2 10 2 10 2" xfId="19177"/>
    <cellStyle name="Normal 2 10 2 10_Rate Case Accrual Accounts" xfId="34298"/>
    <cellStyle name="Normal 2 10 2 11" xfId="19178"/>
    <cellStyle name="Normal 2 10 2 11 2" xfId="19179"/>
    <cellStyle name="Normal 2 10 2 11 2 2" xfId="19180"/>
    <cellStyle name="Normal 2 10 2 11 2_Rate Case Accrual Accounts" xfId="34299"/>
    <cellStyle name="Normal 2 10 2 11 3" xfId="19181"/>
    <cellStyle name="Normal 2 10 2 11 3 2" xfId="46226"/>
    <cellStyle name="Normal 2 10 2 11 4" xfId="46227"/>
    <cellStyle name="Normal 2 10 2 11_Rate Case Accrual Accounts" xfId="34300"/>
    <cellStyle name="Normal 2 10 2 12" xfId="19182"/>
    <cellStyle name="Normal 2 10 2 2" xfId="19183"/>
    <cellStyle name="Normal 2 10 2 2 2" xfId="19184"/>
    <cellStyle name="Normal 2 10 2 2 2 2" xfId="19185"/>
    <cellStyle name="Normal 2 10 2 2 2 2 2" xfId="19186"/>
    <cellStyle name="Normal 2 10 2 2 2 2_Rate Case Accrual Accounts" xfId="34301"/>
    <cellStyle name="Normal 2 10 2 2 2 3" xfId="19187"/>
    <cellStyle name="Normal 2 10 2 2 2 4" xfId="19188"/>
    <cellStyle name="Normal 2 10 2 2 2 4 2" xfId="46228"/>
    <cellStyle name="Normal 2 10 2 2 2 5" xfId="46229"/>
    <cellStyle name="Normal 2 10 2 2 2_Rate Case Accrual Accounts" xfId="34302"/>
    <cellStyle name="Normal 2 10 2 2 3" xfId="19189"/>
    <cellStyle name="Normal 2 10 2 2 3 2" xfId="19190"/>
    <cellStyle name="Normal 2 10 2 2 3 2 2" xfId="19191"/>
    <cellStyle name="Normal 2 10 2 2 3 2_Rate Case Accrual Accounts" xfId="34303"/>
    <cellStyle name="Normal 2 10 2 2 3 3" xfId="19192"/>
    <cellStyle name="Normal 2 10 2 2 3 3 2" xfId="46230"/>
    <cellStyle name="Normal 2 10 2 2 3 4" xfId="46231"/>
    <cellStyle name="Normal 2 10 2 2 3_Rate Case Accrual Accounts" xfId="34304"/>
    <cellStyle name="Normal 2 10 2 2 4" xfId="19193"/>
    <cellStyle name="Normal 2 10 2 2_Basis Detail" xfId="19194"/>
    <cellStyle name="Normal 2 10 2 3" xfId="19195"/>
    <cellStyle name="Normal 2 10 2 3 2" xfId="19196"/>
    <cellStyle name="Normal 2 10 2 3 2 2" xfId="19197"/>
    <cellStyle name="Normal 2 10 2 3 2_Rate Case Accrual Accounts" xfId="34305"/>
    <cellStyle name="Normal 2 10 2 3 3" xfId="19198"/>
    <cellStyle name="Normal 2 10 2 3 4" xfId="19199"/>
    <cellStyle name="Normal 2 10 2 3 4 2" xfId="46232"/>
    <cellStyle name="Normal 2 10 2 3 5" xfId="46233"/>
    <cellStyle name="Normal 2 10 2 3_Rate Case Accrual Accounts" xfId="34306"/>
    <cellStyle name="Normal 2 10 2 4" xfId="19200"/>
    <cellStyle name="Normal 2 10 2 4 2" xfId="19201"/>
    <cellStyle name="Normal 2 10 2 4_Rate Case Accrual Accounts" xfId="34307"/>
    <cellStyle name="Normal 2 10 2 5" xfId="19202"/>
    <cellStyle name="Normal 2 10 2 5 2" xfId="19203"/>
    <cellStyle name="Normal 2 10 2 5_Rate Case Accrual Accounts" xfId="34308"/>
    <cellStyle name="Normal 2 10 2 6" xfId="19204"/>
    <cellStyle name="Normal 2 10 2 6 2" xfId="19205"/>
    <cellStyle name="Normal 2 10 2 6_Rate Case Accrual Accounts" xfId="34309"/>
    <cellStyle name="Normal 2 10 2 7" xfId="19206"/>
    <cellStyle name="Normal 2 10 2 7 2" xfId="19207"/>
    <cellStyle name="Normal 2 10 2 7_Rate Case Accrual Accounts" xfId="34310"/>
    <cellStyle name="Normal 2 10 2 8" xfId="19208"/>
    <cellStyle name="Normal 2 10 2 8 2" xfId="19209"/>
    <cellStyle name="Normal 2 10 2 8_Rate Case Accrual Accounts" xfId="34311"/>
    <cellStyle name="Normal 2 10 2 9" xfId="19210"/>
    <cellStyle name="Normal 2 10 2 9 2" xfId="19211"/>
    <cellStyle name="Normal 2 10 2 9_Rate Case Accrual Accounts" xfId="34312"/>
    <cellStyle name="Normal 2 10 2_Basis Detail" xfId="19212"/>
    <cellStyle name="Normal 2 10 3" xfId="19213"/>
    <cellStyle name="Normal 2 10 3 2" xfId="19214"/>
    <cellStyle name="Normal 2 10 3 2 2" xfId="19215"/>
    <cellStyle name="Normal 2 10 3 2 2 2" xfId="19216"/>
    <cellStyle name="Normal 2 10 3 2 2_Rate Case Accrual Accounts" xfId="34313"/>
    <cellStyle name="Normal 2 10 3 2 3" xfId="19217"/>
    <cellStyle name="Normal 2 10 3 2 4" xfId="19218"/>
    <cellStyle name="Normal 2 10 3 2 4 2" xfId="46234"/>
    <cellStyle name="Normal 2 10 3 2 5" xfId="46235"/>
    <cellStyle name="Normal 2 10 3 2_Rate Case Accrual Accounts" xfId="34314"/>
    <cellStyle name="Normal 2 10 3 3" xfId="19219"/>
    <cellStyle name="Normal 2 10 3 3 2" xfId="19220"/>
    <cellStyle name="Normal 2 10 3 3 2 2" xfId="19221"/>
    <cellStyle name="Normal 2 10 3 3 2_Rate Case Accrual Accounts" xfId="34315"/>
    <cellStyle name="Normal 2 10 3 3 3" xfId="19222"/>
    <cellStyle name="Normal 2 10 3 3 3 2" xfId="46236"/>
    <cellStyle name="Normal 2 10 3 3 4" xfId="46237"/>
    <cellStyle name="Normal 2 10 3 3_Rate Case Accrual Accounts" xfId="34316"/>
    <cellStyle name="Normal 2 10 3 4" xfId="19223"/>
    <cellStyle name="Normal 2 10 3_Basis Detail" xfId="19224"/>
    <cellStyle name="Normal 2 10 4" xfId="19225"/>
    <cellStyle name="Normal 2 10 4 2" xfId="19226"/>
    <cellStyle name="Normal 2 10 4 2 2" xfId="19227"/>
    <cellStyle name="Normal 2 10 4 2_Rate Case Accrual Accounts" xfId="34317"/>
    <cellStyle name="Normal 2 10 4 3" xfId="19228"/>
    <cellStyle name="Normal 2 10 4 4" xfId="19229"/>
    <cellStyle name="Normal 2 10 4 4 2" xfId="46238"/>
    <cellStyle name="Normal 2 10 4 5" xfId="46239"/>
    <cellStyle name="Normal 2 10 4_Rate Case Accrual Accounts" xfId="34318"/>
    <cellStyle name="Normal 2 10 5" xfId="19230"/>
    <cellStyle name="Normal 2 10 5 2" xfId="19231"/>
    <cellStyle name="Normal 2 10 5_Rate Case Accrual Accounts" xfId="34319"/>
    <cellStyle name="Normal 2 10 6" xfId="19232"/>
    <cellStyle name="Normal 2 10 6 2" xfId="19233"/>
    <cellStyle name="Normal 2 10 6_Rate Case Accrual Accounts" xfId="34320"/>
    <cellStyle name="Normal 2 10 7" xfId="19234"/>
    <cellStyle name="Normal 2 10 7 2" xfId="19235"/>
    <cellStyle name="Normal 2 10 7_Rate Case Accrual Accounts" xfId="34321"/>
    <cellStyle name="Normal 2 10 8" xfId="19236"/>
    <cellStyle name="Normal 2 10 8 2" xfId="19237"/>
    <cellStyle name="Normal 2 10 8_Rate Case Accrual Accounts" xfId="34322"/>
    <cellStyle name="Normal 2 10 9" xfId="19238"/>
    <cellStyle name="Normal 2 10 9 2" xfId="19239"/>
    <cellStyle name="Normal 2 10 9_Rate Case Accrual Accounts" xfId="34323"/>
    <cellStyle name="Normal 2 10_Basis Detail" xfId="19240"/>
    <cellStyle name="Normal 2 11" xfId="19241"/>
    <cellStyle name="Normal 2 11 10" xfId="19242"/>
    <cellStyle name="Normal 2 11 10 2" xfId="19243"/>
    <cellStyle name="Normal 2 11 10_Rate Case Accrual Accounts" xfId="34324"/>
    <cellStyle name="Normal 2 11 11" xfId="19244"/>
    <cellStyle name="Normal 2 11 11 2" xfId="19245"/>
    <cellStyle name="Normal 2 11 11 2 2" xfId="19246"/>
    <cellStyle name="Normal 2 11 11 2_Rate Case Accrual Accounts" xfId="34325"/>
    <cellStyle name="Normal 2 11 11 3" xfId="19247"/>
    <cellStyle name="Normal 2 11 11 3 2" xfId="46240"/>
    <cellStyle name="Normal 2 11 11 4" xfId="46241"/>
    <cellStyle name="Normal 2 11 11_Rate Case Accrual Accounts" xfId="34326"/>
    <cellStyle name="Normal 2 11 12" xfId="19248"/>
    <cellStyle name="Normal 2 11 2" xfId="19249"/>
    <cellStyle name="Normal 2 11 2 10" xfId="19250"/>
    <cellStyle name="Normal 2 11 2 10 2" xfId="19251"/>
    <cellStyle name="Normal 2 11 2 10_Rate Case Accrual Accounts" xfId="34327"/>
    <cellStyle name="Normal 2 11 2 11" xfId="19252"/>
    <cellStyle name="Normal 2 11 2 11 2" xfId="19253"/>
    <cellStyle name="Normal 2 11 2 11 2 2" xfId="19254"/>
    <cellStyle name="Normal 2 11 2 11 2_Rate Case Accrual Accounts" xfId="34328"/>
    <cellStyle name="Normal 2 11 2 11 3" xfId="19255"/>
    <cellStyle name="Normal 2 11 2 11 3 2" xfId="46242"/>
    <cellStyle name="Normal 2 11 2 11 4" xfId="46243"/>
    <cellStyle name="Normal 2 11 2 11_Rate Case Accrual Accounts" xfId="34329"/>
    <cellStyle name="Normal 2 11 2 12" xfId="19256"/>
    <cellStyle name="Normal 2 11 2 2" xfId="19257"/>
    <cellStyle name="Normal 2 11 2 2 2" xfId="19258"/>
    <cellStyle name="Normal 2 11 2 2 2 2" xfId="19259"/>
    <cellStyle name="Normal 2 11 2 2 2 2 2" xfId="19260"/>
    <cellStyle name="Normal 2 11 2 2 2 2_Rate Case Accrual Accounts" xfId="34330"/>
    <cellStyle name="Normal 2 11 2 2 2 3" xfId="19261"/>
    <cellStyle name="Normal 2 11 2 2 2 4" xfId="19262"/>
    <cellStyle name="Normal 2 11 2 2 2 4 2" xfId="46244"/>
    <cellStyle name="Normal 2 11 2 2 2 5" xfId="46245"/>
    <cellStyle name="Normal 2 11 2 2 2_Rate Case Accrual Accounts" xfId="34331"/>
    <cellStyle name="Normal 2 11 2 2 3" xfId="19263"/>
    <cellStyle name="Normal 2 11 2 2 3 2" xfId="19264"/>
    <cellStyle name="Normal 2 11 2 2 3 2 2" xfId="19265"/>
    <cellStyle name="Normal 2 11 2 2 3 2_Rate Case Accrual Accounts" xfId="34332"/>
    <cellStyle name="Normal 2 11 2 2 3 3" xfId="19266"/>
    <cellStyle name="Normal 2 11 2 2 3 3 2" xfId="46246"/>
    <cellStyle name="Normal 2 11 2 2 3 4" xfId="46247"/>
    <cellStyle name="Normal 2 11 2 2 3_Rate Case Accrual Accounts" xfId="34333"/>
    <cellStyle name="Normal 2 11 2 2 4" xfId="19267"/>
    <cellStyle name="Normal 2 11 2 2_Basis Detail" xfId="19268"/>
    <cellStyle name="Normal 2 11 2 3" xfId="19269"/>
    <cellStyle name="Normal 2 11 2 3 2" xfId="19270"/>
    <cellStyle name="Normal 2 11 2 3 2 2" xfId="19271"/>
    <cellStyle name="Normal 2 11 2 3 2_Rate Case Accrual Accounts" xfId="34334"/>
    <cellStyle name="Normal 2 11 2 3 3" xfId="19272"/>
    <cellStyle name="Normal 2 11 2 3 4" xfId="19273"/>
    <cellStyle name="Normal 2 11 2 3 4 2" xfId="46248"/>
    <cellStyle name="Normal 2 11 2 3 5" xfId="46249"/>
    <cellStyle name="Normal 2 11 2 3_Rate Case Accrual Accounts" xfId="34335"/>
    <cellStyle name="Normal 2 11 2 4" xfId="19274"/>
    <cellStyle name="Normal 2 11 2 4 2" xfId="19275"/>
    <cellStyle name="Normal 2 11 2 4_Rate Case Accrual Accounts" xfId="34336"/>
    <cellStyle name="Normal 2 11 2 5" xfId="19276"/>
    <cellStyle name="Normal 2 11 2 5 2" xfId="19277"/>
    <cellStyle name="Normal 2 11 2 5_Rate Case Accrual Accounts" xfId="34337"/>
    <cellStyle name="Normal 2 11 2 6" xfId="19278"/>
    <cellStyle name="Normal 2 11 2 6 2" xfId="19279"/>
    <cellStyle name="Normal 2 11 2 6_Rate Case Accrual Accounts" xfId="34338"/>
    <cellStyle name="Normal 2 11 2 7" xfId="19280"/>
    <cellStyle name="Normal 2 11 2 7 2" xfId="19281"/>
    <cellStyle name="Normal 2 11 2 7_Rate Case Accrual Accounts" xfId="34339"/>
    <cellStyle name="Normal 2 11 2 8" xfId="19282"/>
    <cellStyle name="Normal 2 11 2 8 2" xfId="19283"/>
    <cellStyle name="Normal 2 11 2 8_Rate Case Accrual Accounts" xfId="34340"/>
    <cellStyle name="Normal 2 11 2 9" xfId="19284"/>
    <cellStyle name="Normal 2 11 2 9 2" xfId="19285"/>
    <cellStyle name="Normal 2 11 2 9_Rate Case Accrual Accounts" xfId="34341"/>
    <cellStyle name="Normal 2 11 2_Basis Detail" xfId="19286"/>
    <cellStyle name="Normal 2 11 3" xfId="19287"/>
    <cellStyle name="Normal 2 11 3 2" xfId="19288"/>
    <cellStyle name="Normal 2 11 3 2 2" xfId="19289"/>
    <cellStyle name="Normal 2 11 3 2 2 2" xfId="19290"/>
    <cellStyle name="Normal 2 11 3 2 2_Rate Case Accrual Accounts" xfId="34342"/>
    <cellStyle name="Normal 2 11 3 2 3" xfId="19291"/>
    <cellStyle name="Normal 2 11 3 2 4" xfId="19292"/>
    <cellStyle name="Normal 2 11 3 2 4 2" xfId="46250"/>
    <cellStyle name="Normal 2 11 3 2 5" xfId="46251"/>
    <cellStyle name="Normal 2 11 3 2_Rate Case Accrual Accounts" xfId="34343"/>
    <cellStyle name="Normal 2 11 3 3" xfId="19293"/>
    <cellStyle name="Normal 2 11 3 3 2" xfId="19294"/>
    <cellStyle name="Normal 2 11 3 3 2 2" xfId="19295"/>
    <cellStyle name="Normal 2 11 3 3 2_Rate Case Accrual Accounts" xfId="34344"/>
    <cellStyle name="Normal 2 11 3 3 3" xfId="19296"/>
    <cellStyle name="Normal 2 11 3 3 3 2" xfId="46252"/>
    <cellStyle name="Normal 2 11 3 3 4" xfId="46253"/>
    <cellStyle name="Normal 2 11 3 3_Rate Case Accrual Accounts" xfId="34345"/>
    <cellStyle name="Normal 2 11 3 4" xfId="19297"/>
    <cellStyle name="Normal 2 11 3_Basis Detail" xfId="19298"/>
    <cellStyle name="Normal 2 11 4" xfId="19299"/>
    <cellStyle name="Normal 2 11 4 2" xfId="19300"/>
    <cellStyle name="Normal 2 11 4 2 2" xfId="19301"/>
    <cellStyle name="Normal 2 11 4 2_Rate Case Accrual Accounts" xfId="34346"/>
    <cellStyle name="Normal 2 11 4 3" xfId="19302"/>
    <cellStyle name="Normal 2 11 4 4" xfId="19303"/>
    <cellStyle name="Normal 2 11 4 4 2" xfId="46254"/>
    <cellStyle name="Normal 2 11 4 5" xfId="46255"/>
    <cellStyle name="Normal 2 11 4_Rate Case Accrual Accounts" xfId="34347"/>
    <cellStyle name="Normal 2 11 5" xfId="19304"/>
    <cellStyle name="Normal 2 11 5 2" xfId="19305"/>
    <cellStyle name="Normal 2 11 5_Rate Case Accrual Accounts" xfId="34348"/>
    <cellStyle name="Normal 2 11 6" xfId="19306"/>
    <cellStyle name="Normal 2 11 6 2" xfId="19307"/>
    <cellStyle name="Normal 2 11 6_Rate Case Accrual Accounts" xfId="34349"/>
    <cellStyle name="Normal 2 11 7" xfId="19308"/>
    <cellStyle name="Normal 2 11 7 2" xfId="19309"/>
    <cellStyle name="Normal 2 11 7_Rate Case Accrual Accounts" xfId="34350"/>
    <cellStyle name="Normal 2 11 8" xfId="19310"/>
    <cellStyle name="Normal 2 11 8 2" xfId="19311"/>
    <cellStyle name="Normal 2 11 8_Rate Case Accrual Accounts" xfId="34351"/>
    <cellStyle name="Normal 2 11 9" xfId="19312"/>
    <cellStyle name="Normal 2 11 9 2" xfId="19313"/>
    <cellStyle name="Normal 2 11 9_Rate Case Accrual Accounts" xfId="34352"/>
    <cellStyle name="Normal 2 11_Basis Detail" xfId="19314"/>
    <cellStyle name="Normal 2 12" xfId="19315"/>
    <cellStyle name="Normal 2 12 10" xfId="19316"/>
    <cellStyle name="Normal 2 12 10 2" xfId="19317"/>
    <cellStyle name="Normal 2 12 10_Rate Case Accrual Accounts" xfId="34353"/>
    <cellStyle name="Normal 2 12 11" xfId="19318"/>
    <cellStyle name="Normal 2 12 11 2" xfId="19319"/>
    <cellStyle name="Normal 2 12 11 2 2" xfId="19320"/>
    <cellStyle name="Normal 2 12 11 2_Rate Case Accrual Accounts" xfId="34354"/>
    <cellStyle name="Normal 2 12 11 3" xfId="19321"/>
    <cellStyle name="Normal 2 12 11 3 2" xfId="46256"/>
    <cellStyle name="Normal 2 12 11 4" xfId="46257"/>
    <cellStyle name="Normal 2 12 11_Rate Case Accrual Accounts" xfId="34355"/>
    <cellStyle name="Normal 2 12 12" xfId="19322"/>
    <cellStyle name="Normal 2 12 2" xfId="19323"/>
    <cellStyle name="Normal 2 12 2 10" xfId="19324"/>
    <cellStyle name="Normal 2 12 2 10 2" xfId="19325"/>
    <cellStyle name="Normal 2 12 2 10_Rate Case Accrual Accounts" xfId="34356"/>
    <cellStyle name="Normal 2 12 2 11" xfId="19326"/>
    <cellStyle name="Normal 2 12 2 11 2" xfId="19327"/>
    <cellStyle name="Normal 2 12 2 11 2 2" xfId="19328"/>
    <cellStyle name="Normal 2 12 2 11 2_Rate Case Accrual Accounts" xfId="34357"/>
    <cellStyle name="Normal 2 12 2 11 3" xfId="19329"/>
    <cellStyle name="Normal 2 12 2 11 3 2" xfId="46258"/>
    <cellStyle name="Normal 2 12 2 11 4" xfId="46259"/>
    <cellStyle name="Normal 2 12 2 11_Rate Case Accrual Accounts" xfId="34358"/>
    <cellStyle name="Normal 2 12 2 12" xfId="19330"/>
    <cellStyle name="Normal 2 12 2 2" xfId="19331"/>
    <cellStyle name="Normal 2 12 2 2 2" xfId="19332"/>
    <cellStyle name="Normal 2 12 2 2 2 2" xfId="19333"/>
    <cellStyle name="Normal 2 12 2 2 2 2 2" xfId="19334"/>
    <cellStyle name="Normal 2 12 2 2 2 2_Rate Case Accrual Accounts" xfId="34359"/>
    <cellStyle name="Normal 2 12 2 2 2 3" xfId="19335"/>
    <cellStyle name="Normal 2 12 2 2 2 4" xfId="19336"/>
    <cellStyle name="Normal 2 12 2 2 2 4 2" xfId="46260"/>
    <cellStyle name="Normal 2 12 2 2 2 5" xfId="46261"/>
    <cellStyle name="Normal 2 12 2 2 2_Rate Case Accrual Accounts" xfId="34360"/>
    <cellStyle name="Normal 2 12 2 2 3" xfId="19337"/>
    <cellStyle name="Normal 2 12 2 2 3 2" xfId="19338"/>
    <cellStyle name="Normal 2 12 2 2 3 2 2" xfId="19339"/>
    <cellStyle name="Normal 2 12 2 2 3 2_Rate Case Accrual Accounts" xfId="34361"/>
    <cellStyle name="Normal 2 12 2 2 3 3" xfId="19340"/>
    <cellStyle name="Normal 2 12 2 2 3 3 2" xfId="46262"/>
    <cellStyle name="Normal 2 12 2 2 3 4" xfId="46263"/>
    <cellStyle name="Normal 2 12 2 2 3_Rate Case Accrual Accounts" xfId="34362"/>
    <cellStyle name="Normal 2 12 2 2 4" xfId="19341"/>
    <cellStyle name="Normal 2 12 2 2_Basis Detail" xfId="19342"/>
    <cellStyle name="Normal 2 12 2 3" xfId="19343"/>
    <cellStyle name="Normal 2 12 2 3 2" xfId="19344"/>
    <cellStyle name="Normal 2 12 2 3 2 2" xfId="19345"/>
    <cellStyle name="Normal 2 12 2 3 2_Rate Case Accrual Accounts" xfId="34363"/>
    <cellStyle name="Normal 2 12 2 3 3" xfId="19346"/>
    <cellStyle name="Normal 2 12 2 3 4" xfId="19347"/>
    <cellStyle name="Normal 2 12 2 3 4 2" xfId="46264"/>
    <cellStyle name="Normal 2 12 2 3 5" xfId="46265"/>
    <cellStyle name="Normal 2 12 2 3_Rate Case Accrual Accounts" xfId="34364"/>
    <cellStyle name="Normal 2 12 2 4" xfId="19348"/>
    <cellStyle name="Normal 2 12 2 4 2" xfId="19349"/>
    <cellStyle name="Normal 2 12 2 4_Rate Case Accrual Accounts" xfId="34365"/>
    <cellStyle name="Normal 2 12 2 5" xfId="19350"/>
    <cellStyle name="Normal 2 12 2 5 2" xfId="19351"/>
    <cellStyle name="Normal 2 12 2 5_Rate Case Accrual Accounts" xfId="34366"/>
    <cellStyle name="Normal 2 12 2 6" xfId="19352"/>
    <cellStyle name="Normal 2 12 2 6 2" xfId="19353"/>
    <cellStyle name="Normal 2 12 2 6_Rate Case Accrual Accounts" xfId="34367"/>
    <cellStyle name="Normal 2 12 2 7" xfId="19354"/>
    <cellStyle name="Normal 2 12 2 7 2" xfId="19355"/>
    <cellStyle name="Normal 2 12 2 7_Rate Case Accrual Accounts" xfId="34368"/>
    <cellStyle name="Normal 2 12 2 8" xfId="19356"/>
    <cellStyle name="Normal 2 12 2 8 2" xfId="19357"/>
    <cellStyle name="Normal 2 12 2 8_Rate Case Accrual Accounts" xfId="34369"/>
    <cellStyle name="Normal 2 12 2 9" xfId="19358"/>
    <cellStyle name="Normal 2 12 2 9 2" xfId="19359"/>
    <cellStyle name="Normal 2 12 2 9_Rate Case Accrual Accounts" xfId="34370"/>
    <cellStyle name="Normal 2 12 2_Basis Detail" xfId="19360"/>
    <cellStyle name="Normal 2 12 3" xfId="19361"/>
    <cellStyle name="Normal 2 12 3 2" xfId="19362"/>
    <cellStyle name="Normal 2 12 3 2 2" xfId="19363"/>
    <cellStyle name="Normal 2 12 3 2 2 2" xfId="19364"/>
    <cellStyle name="Normal 2 12 3 2 2_Rate Case Accrual Accounts" xfId="34371"/>
    <cellStyle name="Normal 2 12 3 2 3" xfId="19365"/>
    <cellStyle name="Normal 2 12 3 2 4" xfId="19366"/>
    <cellStyle name="Normal 2 12 3 2 4 2" xfId="46266"/>
    <cellStyle name="Normal 2 12 3 2 5" xfId="46267"/>
    <cellStyle name="Normal 2 12 3 2_Rate Case Accrual Accounts" xfId="34372"/>
    <cellStyle name="Normal 2 12 3 3" xfId="19367"/>
    <cellStyle name="Normal 2 12 3 3 2" xfId="19368"/>
    <cellStyle name="Normal 2 12 3 3 2 2" xfId="19369"/>
    <cellStyle name="Normal 2 12 3 3 2_Rate Case Accrual Accounts" xfId="34373"/>
    <cellStyle name="Normal 2 12 3 3 3" xfId="19370"/>
    <cellStyle name="Normal 2 12 3 3 3 2" xfId="46268"/>
    <cellStyle name="Normal 2 12 3 3 4" xfId="46269"/>
    <cellStyle name="Normal 2 12 3 3_Rate Case Accrual Accounts" xfId="34374"/>
    <cellStyle name="Normal 2 12 3 4" xfId="19371"/>
    <cellStyle name="Normal 2 12 3_Basis Detail" xfId="19372"/>
    <cellStyle name="Normal 2 12 4" xfId="19373"/>
    <cellStyle name="Normal 2 12 4 2" xfId="19374"/>
    <cellStyle name="Normal 2 12 4 2 2" xfId="19375"/>
    <cellStyle name="Normal 2 12 4 2_Rate Case Accrual Accounts" xfId="34375"/>
    <cellStyle name="Normal 2 12 4 3" xfId="19376"/>
    <cellStyle name="Normal 2 12 4 4" xfId="19377"/>
    <cellStyle name="Normal 2 12 4 4 2" xfId="46270"/>
    <cellStyle name="Normal 2 12 4 5" xfId="46271"/>
    <cellStyle name="Normal 2 12 4_Rate Case Accrual Accounts" xfId="34376"/>
    <cellStyle name="Normal 2 12 5" xfId="19378"/>
    <cellStyle name="Normal 2 12 5 2" xfId="19379"/>
    <cellStyle name="Normal 2 12 5_Rate Case Accrual Accounts" xfId="34377"/>
    <cellStyle name="Normal 2 12 6" xfId="19380"/>
    <cellStyle name="Normal 2 12 6 2" xfId="19381"/>
    <cellStyle name="Normal 2 12 6_Rate Case Accrual Accounts" xfId="34378"/>
    <cellStyle name="Normal 2 12 7" xfId="19382"/>
    <cellStyle name="Normal 2 12 7 2" xfId="19383"/>
    <cellStyle name="Normal 2 12 7_Rate Case Accrual Accounts" xfId="34379"/>
    <cellStyle name="Normal 2 12 8" xfId="19384"/>
    <cellStyle name="Normal 2 12 8 2" xfId="19385"/>
    <cellStyle name="Normal 2 12 8_Rate Case Accrual Accounts" xfId="34380"/>
    <cellStyle name="Normal 2 12 9" xfId="19386"/>
    <cellStyle name="Normal 2 12 9 2" xfId="19387"/>
    <cellStyle name="Normal 2 12 9_Rate Case Accrual Accounts" xfId="34381"/>
    <cellStyle name="Normal 2 12_Basis Detail" xfId="19388"/>
    <cellStyle name="Normal 2 13" xfId="19389"/>
    <cellStyle name="Normal 2 13 10" xfId="19390"/>
    <cellStyle name="Normal 2 13 10 2" xfId="19391"/>
    <cellStyle name="Normal 2 13 10_Rate Case Accrual Accounts" xfId="34382"/>
    <cellStyle name="Normal 2 13 11" xfId="19392"/>
    <cellStyle name="Normal 2 13 11 2" xfId="19393"/>
    <cellStyle name="Normal 2 13 11 2 2" xfId="19394"/>
    <cellStyle name="Normal 2 13 11 2_Rate Case Accrual Accounts" xfId="34383"/>
    <cellStyle name="Normal 2 13 11 3" xfId="19395"/>
    <cellStyle name="Normal 2 13 11 3 2" xfId="46272"/>
    <cellStyle name="Normal 2 13 11 4" xfId="46273"/>
    <cellStyle name="Normal 2 13 11_Rate Case Accrual Accounts" xfId="34384"/>
    <cellStyle name="Normal 2 13 12" xfId="19396"/>
    <cellStyle name="Normal 2 13 2" xfId="19397"/>
    <cellStyle name="Normal 2 13 2 10" xfId="19398"/>
    <cellStyle name="Normal 2 13 2 10 2" xfId="19399"/>
    <cellStyle name="Normal 2 13 2 10_Rate Case Accrual Accounts" xfId="34385"/>
    <cellStyle name="Normal 2 13 2 11" xfId="19400"/>
    <cellStyle name="Normal 2 13 2 11 2" xfId="19401"/>
    <cellStyle name="Normal 2 13 2 11 2 2" xfId="19402"/>
    <cellStyle name="Normal 2 13 2 11 2_Rate Case Accrual Accounts" xfId="34386"/>
    <cellStyle name="Normal 2 13 2 11 3" xfId="19403"/>
    <cellStyle name="Normal 2 13 2 11 3 2" xfId="46274"/>
    <cellStyle name="Normal 2 13 2 11 4" xfId="46275"/>
    <cellStyle name="Normal 2 13 2 11_Rate Case Accrual Accounts" xfId="34387"/>
    <cellStyle name="Normal 2 13 2 12" xfId="19404"/>
    <cellStyle name="Normal 2 13 2 2" xfId="19405"/>
    <cellStyle name="Normal 2 13 2 2 2" xfId="19406"/>
    <cellStyle name="Normal 2 13 2 2 2 2" xfId="19407"/>
    <cellStyle name="Normal 2 13 2 2 2 2 2" xfId="19408"/>
    <cellStyle name="Normal 2 13 2 2 2 2_Rate Case Accrual Accounts" xfId="34388"/>
    <cellStyle name="Normal 2 13 2 2 2 3" xfId="19409"/>
    <cellStyle name="Normal 2 13 2 2 2 4" xfId="19410"/>
    <cellStyle name="Normal 2 13 2 2 2 4 2" xfId="46276"/>
    <cellStyle name="Normal 2 13 2 2 2 5" xfId="46277"/>
    <cellStyle name="Normal 2 13 2 2 2_Rate Case Accrual Accounts" xfId="34389"/>
    <cellStyle name="Normal 2 13 2 2 3" xfId="19411"/>
    <cellStyle name="Normal 2 13 2 2 3 2" xfId="19412"/>
    <cellStyle name="Normal 2 13 2 2 3 2 2" xfId="19413"/>
    <cellStyle name="Normal 2 13 2 2 3 2_Rate Case Accrual Accounts" xfId="34390"/>
    <cellStyle name="Normal 2 13 2 2 3 3" xfId="19414"/>
    <cellStyle name="Normal 2 13 2 2 3 3 2" xfId="46278"/>
    <cellStyle name="Normal 2 13 2 2 3 4" xfId="46279"/>
    <cellStyle name="Normal 2 13 2 2 3_Rate Case Accrual Accounts" xfId="34391"/>
    <cellStyle name="Normal 2 13 2 2 4" xfId="19415"/>
    <cellStyle name="Normal 2 13 2 2_Basis Detail" xfId="19416"/>
    <cellStyle name="Normal 2 13 2 3" xfId="19417"/>
    <cellStyle name="Normal 2 13 2 3 2" xfId="19418"/>
    <cellStyle name="Normal 2 13 2 3 2 2" xfId="19419"/>
    <cellStyle name="Normal 2 13 2 3 2_Rate Case Accrual Accounts" xfId="34392"/>
    <cellStyle name="Normal 2 13 2 3 3" xfId="19420"/>
    <cellStyle name="Normal 2 13 2 3 4" xfId="19421"/>
    <cellStyle name="Normal 2 13 2 3 4 2" xfId="46280"/>
    <cellStyle name="Normal 2 13 2 3 5" xfId="46281"/>
    <cellStyle name="Normal 2 13 2 3_Rate Case Accrual Accounts" xfId="34393"/>
    <cellStyle name="Normal 2 13 2 4" xfId="19422"/>
    <cellStyle name="Normal 2 13 2 4 2" xfId="19423"/>
    <cellStyle name="Normal 2 13 2 4_Rate Case Accrual Accounts" xfId="34394"/>
    <cellStyle name="Normal 2 13 2 5" xfId="19424"/>
    <cellStyle name="Normal 2 13 2 5 2" xfId="19425"/>
    <cellStyle name="Normal 2 13 2 5_Rate Case Accrual Accounts" xfId="34395"/>
    <cellStyle name="Normal 2 13 2 6" xfId="19426"/>
    <cellStyle name="Normal 2 13 2 6 2" xfId="19427"/>
    <cellStyle name="Normal 2 13 2 6_Rate Case Accrual Accounts" xfId="34396"/>
    <cellStyle name="Normal 2 13 2 7" xfId="19428"/>
    <cellStyle name="Normal 2 13 2 7 2" xfId="19429"/>
    <cellStyle name="Normal 2 13 2 7_Rate Case Accrual Accounts" xfId="34397"/>
    <cellStyle name="Normal 2 13 2 8" xfId="19430"/>
    <cellStyle name="Normal 2 13 2 8 2" xfId="19431"/>
    <cellStyle name="Normal 2 13 2 8_Rate Case Accrual Accounts" xfId="34398"/>
    <cellStyle name="Normal 2 13 2 9" xfId="19432"/>
    <cellStyle name="Normal 2 13 2 9 2" xfId="19433"/>
    <cellStyle name="Normal 2 13 2 9_Rate Case Accrual Accounts" xfId="34399"/>
    <cellStyle name="Normal 2 13 2_Basis Detail" xfId="19434"/>
    <cellStyle name="Normal 2 13 3" xfId="19435"/>
    <cellStyle name="Normal 2 13 3 2" xfId="19436"/>
    <cellStyle name="Normal 2 13 3 2 2" xfId="19437"/>
    <cellStyle name="Normal 2 13 3 2 2 2" xfId="19438"/>
    <cellStyle name="Normal 2 13 3 2 2_Rate Case Accrual Accounts" xfId="34400"/>
    <cellStyle name="Normal 2 13 3 2 3" xfId="19439"/>
    <cellStyle name="Normal 2 13 3 2 4" xfId="19440"/>
    <cellStyle name="Normal 2 13 3 2 4 2" xfId="46282"/>
    <cellStyle name="Normal 2 13 3 2 5" xfId="46283"/>
    <cellStyle name="Normal 2 13 3 2_Rate Case Accrual Accounts" xfId="34401"/>
    <cellStyle name="Normal 2 13 3 3" xfId="19441"/>
    <cellStyle name="Normal 2 13 3 3 2" xfId="19442"/>
    <cellStyle name="Normal 2 13 3 3 2 2" xfId="19443"/>
    <cellStyle name="Normal 2 13 3 3 2_Rate Case Accrual Accounts" xfId="34402"/>
    <cellStyle name="Normal 2 13 3 3 3" xfId="19444"/>
    <cellStyle name="Normal 2 13 3 3 3 2" xfId="46284"/>
    <cellStyle name="Normal 2 13 3 3 4" xfId="46285"/>
    <cellStyle name="Normal 2 13 3 3_Rate Case Accrual Accounts" xfId="34403"/>
    <cellStyle name="Normal 2 13 3 4" xfId="19445"/>
    <cellStyle name="Normal 2 13 3_Basis Detail" xfId="19446"/>
    <cellStyle name="Normal 2 13 4" xfId="19447"/>
    <cellStyle name="Normal 2 13 4 2" xfId="19448"/>
    <cellStyle name="Normal 2 13 4 2 2" xfId="19449"/>
    <cellStyle name="Normal 2 13 4 2_Rate Case Accrual Accounts" xfId="34404"/>
    <cellStyle name="Normal 2 13 4 3" xfId="19450"/>
    <cellStyle name="Normal 2 13 4 4" xfId="19451"/>
    <cellStyle name="Normal 2 13 4 4 2" xfId="46286"/>
    <cellStyle name="Normal 2 13 4 5" xfId="46287"/>
    <cellStyle name="Normal 2 13 4_Rate Case Accrual Accounts" xfId="34405"/>
    <cellStyle name="Normal 2 13 5" xfId="19452"/>
    <cellStyle name="Normal 2 13 5 2" xfId="19453"/>
    <cellStyle name="Normal 2 13 5_Rate Case Accrual Accounts" xfId="34406"/>
    <cellStyle name="Normal 2 13 6" xfId="19454"/>
    <cellStyle name="Normal 2 13 6 2" xfId="19455"/>
    <cellStyle name="Normal 2 13 6_Rate Case Accrual Accounts" xfId="34407"/>
    <cellStyle name="Normal 2 13 7" xfId="19456"/>
    <cellStyle name="Normal 2 13 7 2" xfId="19457"/>
    <cellStyle name="Normal 2 13 7_Rate Case Accrual Accounts" xfId="34408"/>
    <cellStyle name="Normal 2 13 8" xfId="19458"/>
    <cellStyle name="Normal 2 13 8 2" xfId="19459"/>
    <cellStyle name="Normal 2 13 8_Rate Case Accrual Accounts" xfId="34409"/>
    <cellStyle name="Normal 2 13 9" xfId="19460"/>
    <cellStyle name="Normal 2 13 9 2" xfId="19461"/>
    <cellStyle name="Normal 2 13 9_Rate Case Accrual Accounts" xfId="34410"/>
    <cellStyle name="Normal 2 13_Basis Detail" xfId="19462"/>
    <cellStyle name="Normal 2 14" xfId="19463"/>
    <cellStyle name="Normal 2 14 10" xfId="19464"/>
    <cellStyle name="Normal 2 14 10 2" xfId="19465"/>
    <cellStyle name="Normal 2 14 10 2 2" xfId="19466"/>
    <cellStyle name="Normal 2 14 10 2_Rate Case Accrual Accounts" xfId="34411"/>
    <cellStyle name="Normal 2 14 10 3" xfId="19467"/>
    <cellStyle name="Normal 2 14 10 3 2" xfId="46288"/>
    <cellStyle name="Normal 2 14 10 4" xfId="46289"/>
    <cellStyle name="Normal 2 14 10_Rate Case Accrual Accounts" xfId="34412"/>
    <cellStyle name="Normal 2 14 11" xfId="19468"/>
    <cellStyle name="Normal 2 14 11 2" xfId="19469"/>
    <cellStyle name="Normal 2 14 11 2 2" xfId="19470"/>
    <cellStyle name="Normal 2 14 11 2_Rate Case Accrual Accounts" xfId="34413"/>
    <cellStyle name="Normal 2 14 11 3" xfId="46290"/>
    <cellStyle name="Normal 2 14 11_Rate Case Accrual Accounts" xfId="34414"/>
    <cellStyle name="Normal 2 14 12" xfId="19471"/>
    <cellStyle name="Normal 2 14 12 2" xfId="19472"/>
    <cellStyle name="Normal 2 14 12 2 2" xfId="19473"/>
    <cellStyle name="Normal 2 14 12 2_Rate Case Accrual Accounts" xfId="34415"/>
    <cellStyle name="Normal 2 14 12 3" xfId="46291"/>
    <cellStyle name="Normal 2 14 12_Rate Case Accrual Accounts" xfId="34416"/>
    <cellStyle name="Normal 2 14 13" xfId="19474"/>
    <cellStyle name="Normal 2 14 13 2" xfId="46292"/>
    <cellStyle name="Normal 2 14 2" xfId="19475"/>
    <cellStyle name="Normal 2 14 2 2" xfId="19476"/>
    <cellStyle name="Normal 2 14 2 2 2" xfId="19477"/>
    <cellStyle name="Normal 2 14 2 2_Rate Case Accrual Accounts" xfId="34417"/>
    <cellStyle name="Normal 2 14 2 3" xfId="19478"/>
    <cellStyle name="Normal 2 14 2 3 2" xfId="19479"/>
    <cellStyle name="Normal 2 14 2 3 2 2" xfId="19480"/>
    <cellStyle name="Normal 2 14 2 3 2_Rate Case Accrual Accounts" xfId="34418"/>
    <cellStyle name="Normal 2 14 2 3 3" xfId="19481"/>
    <cellStyle name="Normal 2 14 2 3 4" xfId="46293"/>
    <cellStyle name="Normal 2 14 2 3_Rate Case Accrual Accounts" xfId="34419"/>
    <cellStyle name="Normal 2 14 2 4" xfId="19482"/>
    <cellStyle name="Normal 2 14 2_Rate Case Accrual Accounts" xfId="34420"/>
    <cellStyle name="Normal 2 14 3" xfId="19483"/>
    <cellStyle name="Normal 2 14 3 2" xfId="19484"/>
    <cellStyle name="Normal 2 14 3 2 2" xfId="19485"/>
    <cellStyle name="Normal 2 14 3 2 2 2" xfId="19486"/>
    <cellStyle name="Normal 2 14 3 2 2_Rate Case Accrual Accounts" xfId="34421"/>
    <cellStyle name="Normal 2 14 3 2 3" xfId="19487"/>
    <cellStyle name="Normal 2 14 3 2 3 2" xfId="46294"/>
    <cellStyle name="Normal 2 14 3 2 4" xfId="46295"/>
    <cellStyle name="Normal 2 14 3 2_Rate Case Accrual Accounts" xfId="34422"/>
    <cellStyle name="Normal 2 14 3 3" xfId="19488"/>
    <cellStyle name="Normal 2 14 3 3 2" xfId="19489"/>
    <cellStyle name="Normal 2 14 3 3_Rate Case Accrual Accounts" xfId="34423"/>
    <cellStyle name="Normal 2 14 3 4" xfId="19490"/>
    <cellStyle name="Normal 2 14 3 4 2" xfId="46296"/>
    <cellStyle name="Normal 2 14 3 5" xfId="46297"/>
    <cellStyle name="Normal 2 14 3_Rate Case Accrual Accounts" xfId="34424"/>
    <cellStyle name="Normal 2 14 4" xfId="19491"/>
    <cellStyle name="Normal 2 14 4 2" xfId="19492"/>
    <cellStyle name="Normal 2 14 4 2 2" xfId="19493"/>
    <cellStyle name="Normal 2 14 4 2 2 2" xfId="19494"/>
    <cellStyle name="Normal 2 14 4 2 2 2 2" xfId="19495"/>
    <cellStyle name="Normal 2 14 4 2 2 2_Rate Case Accrual Accounts" xfId="34425"/>
    <cellStyle name="Normal 2 14 4 2 2 3" xfId="46298"/>
    <cellStyle name="Normal 2 14 4 2 2_Rate Case Accrual Accounts" xfId="34426"/>
    <cellStyle name="Normal 2 14 4 2 3" xfId="19496"/>
    <cellStyle name="Normal 2 14 4 2 3 2" xfId="19497"/>
    <cellStyle name="Normal 2 14 4 2 3_Rate Case Accrual Accounts" xfId="34427"/>
    <cellStyle name="Normal 2 14 4 2 4" xfId="46299"/>
    <cellStyle name="Normal 2 14 4 2_Rate Case Accrual Accounts" xfId="34428"/>
    <cellStyle name="Normal 2 14 4 3" xfId="19498"/>
    <cellStyle name="Normal 2 14 4 3 2" xfId="19499"/>
    <cellStyle name="Normal 2 14 4 3 2 2" xfId="19500"/>
    <cellStyle name="Normal 2 14 4 3 2_Rate Case Accrual Accounts" xfId="34429"/>
    <cellStyle name="Normal 2 14 4 3 3" xfId="46300"/>
    <cellStyle name="Normal 2 14 4 3_Rate Case Accrual Accounts" xfId="34430"/>
    <cellStyle name="Normal 2 14 4 4" xfId="19501"/>
    <cellStyle name="Normal 2 14 4 4 2" xfId="19502"/>
    <cellStyle name="Normal 2 14 4 4_Rate Case Accrual Accounts" xfId="34431"/>
    <cellStyle name="Normal 2 14 4 5" xfId="19503"/>
    <cellStyle name="Normal 2 14 4 5 2" xfId="19504"/>
    <cellStyle name="Normal 2 14 4 5_Rate Case Accrual Accounts" xfId="34432"/>
    <cellStyle name="Normal 2 14 4 6" xfId="19505"/>
    <cellStyle name="Normal 2 14 4 6 2" xfId="46301"/>
    <cellStyle name="Normal 2 14 4 7" xfId="46302"/>
    <cellStyle name="Normal 2 14 4_Rate Case Accrual Accounts" xfId="34433"/>
    <cellStyle name="Normal 2 14 5" xfId="19506"/>
    <cellStyle name="Normal 2 14 5 2" xfId="19507"/>
    <cellStyle name="Normal 2 14 5 2 2" xfId="19508"/>
    <cellStyle name="Normal 2 14 5 2 2 2" xfId="19509"/>
    <cellStyle name="Normal 2 14 5 2 2_Rate Case Accrual Accounts" xfId="34434"/>
    <cellStyle name="Normal 2 14 5 2 3" xfId="46303"/>
    <cellStyle name="Normal 2 14 5 2_Rate Case Accrual Accounts" xfId="34435"/>
    <cellStyle name="Normal 2 14 5 3" xfId="19510"/>
    <cellStyle name="Normal 2 14 5 3 2" xfId="19511"/>
    <cellStyle name="Normal 2 14 5 3_Rate Case Accrual Accounts" xfId="34436"/>
    <cellStyle name="Normal 2 14 5 4" xfId="19512"/>
    <cellStyle name="Normal 2 14 5 4 2" xfId="46304"/>
    <cellStyle name="Normal 2 14 5 5" xfId="46305"/>
    <cellStyle name="Normal 2 14 5_Rate Case Accrual Accounts" xfId="34437"/>
    <cellStyle name="Normal 2 14 6" xfId="19513"/>
    <cellStyle name="Normal 2 14 6 2" xfId="19514"/>
    <cellStyle name="Normal 2 14 6 2 2" xfId="19515"/>
    <cellStyle name="Normal 2 14 6 2_Rate Case Accrual Accounts" xfId="34438"/>
    <cellStyle name="Normal 2 14 6 3" xfId="19516"/>
    <cellStyle name="Normal 2 14 6 3 2" xfId="46306"/>
    <cellStyle name="Normal 2 14 6 4" xfId="46307"/>
    <cellStyle name="Normal 2 14 6_Rate Case Accrual Accounts" xfId="34439"/>
    <cellStyle name="Normal 2 14 7" xfId="19517"/>
    <cellStyle name="Normal 2 14 7 2" xfId="19518"/>
    <cellStyle name="Normal 2 14 7 2 2" xfId="19519"/>
    <cellStyle name="Normal 2 14 7 2_Rate Case Accrual Accounts" xfId="34440"/>
    <cellStyle name="Normal 2 14 7 3" xfId="19520"/>
    <cellStyle name="Normal 2 14 7 3 2" xfId="46308"/>
    <cellStyle name="Normal 2 14 7 4" xfId="46309"/>
    <cellStyle name="Normal 2 14 7_Rate Case Accrual Accounts" xfId="34441"/>
    <cellStyle name="Normal 2 14 8" xfId="19521"/>
    <cellStyle name="Normal 2 14 8 2" xfId="19522"/>
    <cellStyle name="Normal 2 14 8 2 2" xfId="19523"/>
    <cellStyle name="Normal 2 14 8 2_Rate Case Accrual Accounts" xfId="34442"/>
    <cellStyle name="Normal 2 14 8 3" xfId="19524"/>
    <cellStyle name="Normal 2 14 8 3 2" xfId="46310"/>
    <cellStyle name="Normal 2 14 8 4" xfId="46311"/>
    <cellStyle name="Normal 2 14 8_Rate Case Accrual Accounts" xfId="34443"/>
    <cellStyle name="Normal 2 14 9" xfId="19525"/>
    <cellStyle name="Normal 2 14 9 2" xfId="19526"/>
    <cellStyle name="Normal 2 14 9 2 2" xfId="19527"/>
    <cellStyle name="Normal 2 14 9 2_Rate Case Accrual Accounts" xfId="34444"/>
    <cellStyle name="Normal 2 14 9 3" xfId="19528"/>
    <cellStyle name="Normal 2 14 9 3 2" xfId="46312"/>
    <cellStyle name="Normal 2 14 9 4" xfId="46313"/>
    <cellStyle name="Normal 2 14 9_Rate Case Accrual Accounts" xfId="34445"/>
    <cellStyle name="Normal 2 14_Basis Detail" xfId="19529"/>
    <cellStyle name="Normal 2 15" xfId="19530"/>
    <cellStyle name="Normal 2 15 10" xfId="19531"/>
    <cellStyle name="Normal 2 15 10 2" xfId="19532"/>
    <cellStyle name="Normal 2 15 10 2 2" xfId="19533"/>
    <cellStyle name="Normal 2 15 10 2 2 2" xfId="19534"/>
    <cellStyle name="Normal 2 15 10 2 2_Rate Case Accrual Accounts" xfId="34446"/>
    <cellStyle name="Normal 2 15 10 2 3" xfId="46314"/>
    <cellStyle name="Normal 2 15 10 2_Rate Case Accrual Accounts" xfId="34447"/>
    <cellStyle name="Normal 2 15 10 3" xfId="19535"/>
    <cellStyle name="Normal 2 15 10 3 2" xfId="19536"/>
    <cellStyle name="Normal 2 15 10 3_Rate Case Accrual Accounts" xfId="34448"/>
    <cellStyle name="Normal 2 15 10 4" xfId="46315"/>
    <cellStyle name="Normal 2 15 10_Rate Case Accrual Accounts" xfId="34449"/>
    <cellStyle name="Normal 2 15 11" xfId="19537"/>
    <cellStyle name="Normal 2 15 11 2" xfId="19538"/>
    <cellStyle name="Normal 2 15 11 2 2" xfId="19539"/>
    <cellStyle name="Normal 2 15 11 2_Rate Case Accrual Accounts" xfId="34450"/>
    <cellStyle name="Normal 2 15 11 3" xfId="46316"/>
    <cellStyle name="Normal 2 15 11_Rate Case Accrual Accounts" xfId="34451"/>
    <cellStyle name="Normal 2 15 12" xfId="19540"/>
    <cellStyle name="Normal 2 15 12 2" xfId="19541"/>
    <cellStyle name="Normal 2 15 12 2 2" xfId="19542"/>
    <cellStyle name="Normal 2 15 12 2_Rate Case Accrual Accounts" xfId="34452"/>
    <cellStyle name="Normal 2 15 12 3" xfId="46317"/>
    <cellStyle name="Normal 2 15 12_Rate Case Accrual Accounts" xfId="34453"/>
    <cellStyle name="Normal 2 15 13" xfId="19543"/>
    <cellStyle name="Normal 2 15 13 2" xfId="19544"/>
    <cellStyle name="Normal 2 15 13 2 2" xfId="19545"/>
    <cellStyle name="Normal 2 15 13 2_Rate Case Accrual Accounts" xfId="34454"/>
    <cellStyle name="Normal 2 15 13 3" xfId="46318"/>
    <cellStyle name="Normal 2 15 13_Rate Case Accrual Accounts" xfId="34455"/>
    <cellStyle name="Normal 2 15 14" xfId="19546"/>
    <cellStyle name="Normal 2 15 14 2" xfId="46319"/>
    <cellStyle name="Normal 2 15 15" xfId="19547"/>
    <cellStyle name="Normal 2 15 15 2" xfId="19548"/>
    <cellStyle name="Normal 2 15 15_Rate Case Accrual Accounts" xfId="34456"/>
    <cellStyle name="Normal 2 15 16" xfId="19549"/>
    <cellStyle name="Normal 2 15 16 2" xfId="46320"/>
    <cellStyle name="Normal 2 15 17" xfId="19550"/>
    <cellStyle name="Normal 2 15 17 2" xfId="46321"/>
    <cellStyle name="Normal 2 15 18" xfId="19551"/>
    <cellStyle name="Normal 2 15 18 2" xfId="46322"/>
    <cellStyle name="Normal 2 15 19" xfId="46323"/>
    <cellStyle name="Normal 2 15 2" xfId="19552"/>
    <cellStyle name="Normal 2 15 2 2" xfId="19553"/>
    <cellStyle name="Normal 2 15 2 2 2" xfId="19554"/>
    <cellStyle name="Normal 2 15 2 2 2 2" xfId="19555"/>
    <cellStyle name="Normal 2 15 2 2 2 2 2" xfId="19556"/>
    <cellStyle name="Normal 2 15 2 2 2 2_Rate Case Accrual Accounts" xfId="34457"/>
    <cellStyle name="Normal 2 15 2 2 2 3" xfId="46324"/>
    <cellStyle name="Normal 2 15 2 2 2_Rate Case Accrual Accounts" xfId="34458"/>
    <cellStyle name="Normal 2 15 2 2 3" xfId="19557"/>
    <cellStyle name="Normal 2 15 2 2 3 2" xfId="19558"/>
    <cellStyle name="Normal 2 15 2 2 3_Rate Case Accrual Accounts" xfId="34459"/>
    <cellStyle name="Normal 2 15 2 2 4" xfId="46325"/>
    <cellStyle name="Normal 2 15 2 2_Rate Case Accrual Accounts" xfId="34460"/>
    <cellStyle name="Normal 2 15 2 3" xfId="19559"/>
    <cellStyle name="Normal 2 15 2 3 2" xfId="19560"/>
    <cellStyle name="Normal 2 15 2 3 2 2" xfId="19561"/>
    <cellStyle name="Normal 2 15 2 3 2_Rate Case Accrual Accounts" xfId="34461"/>
    <cellStyle name="Normal 2 15 2 3 3" xfId="46326"/>
    <cellStyle name="Normal 2 15 2 3_Rate Case Accrual Accounts" xfId="34462"/>
    <cellStyle name="Normal 2 15 2 4" xfId="19562"/>
    <cellStyle name="Normal 2 15 2 4 2" xfId="19563"/>
    <cellStyle name="Normal 2 15 2 4_Rate Case Accrual Accounts" xfId="34463"/>
    <cellStyle name="Normal 2 15 2 5" xfId="19564"/>
    <cellStyle name="Normal 2 15 2 5 2" xfId="19565"/>
    <cellStyle name="Normal 2 15 2 5_Rate Case Accrual Accounts" xfId="34464"/>
    <cellStyle name="Normal 2 15 2 6" xfId="46327"/>
    <cellStyle name="Normal 2 15 2_Rate Case Accrual Accounts" xfId="34465"/>
    <cellStyle name="Normal 2 15 3" xfId="19566"/>
    <cellStyle name="Normal 2 15 3 2" xfId="19567"/>
    <cellStyle name="Normal 2 15 3 2 2" xfId="19568"/>
    <cellStyle name="Normal 2 15 3 2 2 2" xfId="19569"/>
    <cellStyle name="Normal 2 15 3 2 2_Rate Case Accrual Accounts" xfId="34466"/>
    <cellStyle name="Normal 2 15 3 2 3" xfId="46328"/>
    <cellStyle name="Normal 2 15 3 2_Rate Case Accrual Accounts" xfId="34467"/>
    <cellStyle name="Normal 2 15 3 3" xfId="19570"/>
    <cellStyle name="Normal 2 15 3 3 2" xfId="19571"/>
    <cellStyle name="Normal 2 15 3 3_Rate Case Accrual Accounts" xfId="34468"/>
    <cellStyle name="Normal 2 15 3 4" xfId="46329"/>
    <cellStyle name="Normal 2 15 3_Rate Case Accrual Accounts" xfId="34469"/>
    <cellStyle name="Normal 2 15 4" xfId="19572"/>
    <cellStyle name="Normal 2 15 4 2" xfId="19573"/>
    <cellStyle name="Normal 2 15 4 2 2" xfId="19574"/>
    <cellStyle name="Normal 2 15 4 2 2 2" xfId="19575"/>
    <cellStyle name="Normal 2 15 4 2 2_Rate Case Accrual Accounts" xfId="34470"/>
    <cellStyle name="Normal 2 15 4 2 3" xfId="46330"/>
    <cellStyle name="Normal 2 15 4 2_Rate Case Accrual Accounts" xfId="34471"/>
    <cellStyle name="Normal 2 15 4 3" xfId="19576"/>
    <cellStyle name="Normal 2 15 4 3 2" xfId="19577"/>
    <cellStyle name="Normal 2 15 4 3_Rate Case Accrual Accounts" xfId="34472"/>
    <cellStyle name="Normal 2 15 4 4" xfId="46331"/>
    <cellStyle name="Normal 2 15 4_Rate Case Accrual Accounts" xfId="34473"/>
    <cellStyle name="Normal 2 15 5" xfId="19578"/>
    <cellStyle name="Normal 2 15 5 2" xfId="19579"/>
    <cellStyle name="Normal 2 15 5 2 2" xfId="19580"/>
    <cellStyle name="Normal 2 15 5 2 2 2" xfId="19581"/>
    <cellStyle name="Normal 2 15 5 2 2_Rate Case Accrual Accounts" xfId="34474"/>
    <cellStyle name="Normal 2 15 5 2 3" xfId="46332"/>
    <cellStyle name="Normal 2 15 5 2_Rate Case Accrual Accounts" xfId="34475"/>
    <cellStyle name="Normal 2 15 5 3" xfId="19582"/>
    <cellStyle name="Normal 2 15 5 3 2" xfId="19583"/>
    <cellStyle name="Normal 2 15 5 3_Rate Case Accrual Accounts" xfId="34476"/>
    <cellStyle name="Normal 2 15 5 4" xfId="46333"/>
    <cellStyle name="Normal 2 15 5_Rate Case Accrual Accounts" xfId="34477"/>
    <cellStyle name="Normal 2 15 6" xfId="19584"/>
    <cellStyle name="Normal 2 15 6 2" xfId="19585"/>
    <cellStyle name="Normal 2 15 6 2 2" xfId="19586"/>
    <cellStyle name="Normal 2 15 6 2 2 2" xfId="19587"/>
    <cellStyle name="Normal 2 15 6 2 2_Rate Case Accrual Accounts" xfId="34478"/>
    <cellStyle name="Normal 2 15 6 2 3" xfId="46334"/>
    <cellStyle name="Normal 2 15 6 2_Rate Case Accrual Accounts" xfId="34479"/>
    <cellStyle name="Normal 2 15 6 3" xfId="19588"/>
    <cellStyle name="Normal 2 15 6 3 2" xfId="19589"/>
    <cellStyle name="Normal 2 15 6 3_Rate Case Accrual Accounts" xfId="34480"/>
    <cellStyle name="Normal 2 15 6 4" xfId="46335"/>
    <cellStyle name="Normal 2 15 6_Rate Case Accrual Accounts" xfId="34481"/>
    <cellStyle name="Normal 2 15 7" xfId="19590"/>
    <cellStyle name="Normal 2 15 7 2" xfId="19591"/>
    <cellStyle name="Normal 2 15 7 2 2" xfId="19592"/>
    <cellStyle name="Normal 2 15 7 2 2 2" xfId="19593"/>
    <cellStyle name="Normal 2 15 7 2 2_Rate Case Accrual Accounts" xfId="34482"/>
    <cellStyle name="Normal 2 15 7 2 3" xfId="46336"/>
    <cellStyle name="Normal 2 15 7 2_Rate Case Accrual Accounts" xfId="34483"/>
    <cellStyle name="Normal 2 15 7 3" xfId="19594"/>
    <cellStyle name="Normal 2 15 7 3 2" xfId="19595"/>
    <cellStyle name="Normal 2 15 7 3_Rate Case Accrual Accounts" xfId="34484"/>
    <cellStyle name="Normal 2 15 7 4" xfId="46337"/>
    <cellStyle name="Normal 2 15 7_Rate Case Accrual Accounts" xfId="34485"/>
    <cellStyle name="Normal 2 15 8" xfId="19596"/>
    <cellStyle name="Normal 2 15 8 2" xfId="19597"/>
    <cellStyle name="Normal 2 15 8 2 2" xfId="19598"/>
    <cellStyle name="Normal 2 15 8 2 2 2" xfId="19599"/>
    <cellStyle name="Normal 2 15 8 2 2_Rate Case Accrual Accounts" xfId="34486"/>
    <cellStyle name="Normal 2 15 8 2 3" xfId="46338"/>
    <cellStyle name="Normal 2 15 8 2_Rate Case Accrual Accounts" xfId="34487"/>
    <cellStyle name="Normal 2 15 8 3" xfId="19600"/>
    <cellStyle name="Normal 2 15 8 3 2" xfId="19601"/>
    <cellStyle name="Normal 2 15 8 3_Rate Case Accrual Accounts" xfId="34488"/>
    <cellStyle name="Normal 2 15 8 4" xfId="46339"/>
    <cellStyle name="Normal 2 15 8_Rate Case Accrual Accounts" xfId="34489"/>
    <cellStyle name="Normal 2 15 9" xfId="19602"/>
    <cellStyle name="Normal 2 15 9 2" xfId="19603"/>
    <cellStyle name="Normal 2 15 9 2 2" xfId="19604"/>
    <cellStyle name="Normal 2 15 9 2 2 2" xfId="19605"/>
    <cellStyle name="Normal 2 15 9 2 2_Rate Case Accrual Accounts" xfId="34490"/>
    <cellStyle name="Normal 2 15 9 2 3" xfId="46340"/>
    <cellStyle name="Normal 2 15 9 2_Rate Case Accrual Accounts" xfId="34491"/>
    <cellStyle name="Normal 2 15 9 3" xfId="19606"/>
    <cellStyle name="Normal 2 15 9 3 2" xfId="19607"/>
    <cellStyle name="Normal 2 15 9 3_Rate Case Accrual Accounts" xfId="34492"/>
    <cellStyle name="Normal 2 15 9 4" xfId="46341"/>
    <cellStyle name="Normal 2 15 9_Rate Case Accrual Accounts" xfId="34493"/>
    <cellStyle name="Normal 2 15_Basis Detail" xfId="19608"/>
    <cellStyle name="Normal 2 16" xfId="19609"/>
    <cellStyle name="Normal 2 16 10" xfId="19610"/>
    <cellStyle name="Normal 2 16 10 2" xfId="19611"/>
    <cellStyle name="Normal 2 16 10 2 2" xfId="19612"/>
    <cellStyle name="Normal 2 16 10 2_Rate Case Accrual Accounts" xfId="34494"/>
    <cellStyle name="Normal 2 16 10 3" xfId="19613"/>
    <cellStyle name="Normal 2 16 10 3 2" xfId="46342"/>
    <cellStyle name="Normal 2 16 10 4" xfId="46343"/>
    <cellStyle name="Normal 2 16 10_Rate Case Accrual Accounts" xfId="34495"/>
    <cellStyle name="Normal 2 16 11" xfId="19614"/>
    <cellStyle name="Normal 2 16 11 2" xfId="19615"/>
    <cellStyle name="Normal 2 16 11 2 2" xfId="19616"/>
    <cellStyle name="Normal 2 16 11 2_Rate Case Accrual Accounts" xfId="34496"/>
    <cellStyle name="Normal 2 16 11 3" xfId="46344"/>
    <cellStyle name="Normal 2 16 11_Rate Case Accrual Accounts" xfId="34497"/>
    <cellStyle name="Normal 2 16 12" xfId="19617"/>
    <cellStyle name="Normal 2 16 12 2" xfId="19618"/>
    <cellStyle name="Normal 2 16 12 2 2" xfId="19619"/>
    <cellStyle name="Normal 2 16 12 2_Rate Case Accrual Accounts" xfId="34498"/>
    <cellStyle name="Normal 2 16 12 3" xfId="46345"/>
    <cellStyle name="Normal 2 16 12_Rate Case Accrual Accounts" xfId="34499"/>
    <cellStyle name="Normal 2 16 13" xfId="19620"/>
    <cellStyle name="Normal 2 16 13 2" xfId="19621"/>
    <cellStyle name="Normal 2 16 13_Rate Case Accrual Accounts" xfId="34500"/>
    <cellStyle name="Normal 2 16 14" xfId="19622"/>
    <cellStyle name="Normal 2 16 14 2" xfId="19623"/>
    <cellStyle name="Normal 2 16 14 2 2" xfId="46346"/>
    <cellStyle name="Normal 2 16 14 3" xfId="46347"/>
    <cellStyle name="Normal 2 16 14_Rate Case Accrual Accounts" xfId="34501"/>
    <cellStyle name="Normal 2 16 15" xfId="19624"/>
    <cellStyle name="Normal 2 16 15 2" xfId="46348"/>
    <cellStyle name="Normal 2 16 16" xfId="19625"/>
    <cellStyle name="Normal 2 16 16 2" xfId="46349"/>
    <cellStyle name="Normal 2 16 17" xfId="46350"/>
    <cellStyle name="Normal 2 16 2" xfId="19626"/>
    <cellStyle name="Normal 2 16 2 2" xfId="19627"/>
    <cellStyle name="Normal 2 16 2 2 2" xfId="19628"/>
    <cellStyle name="Normal 2 16 2 2 2 2" xfId="19629"/>
    <cellStyle name="Normal 2 16 2 2 2 2 2" xfId="19630"/>
    <cellStyle name="Normal 2 16 2 2 2 2_Rate Case Accrual Accounts" xfId="34502"/>
    <cellStyle name="Normal 2 16 2 2 2 3" xfId="46351"/>
    <cellStyle name="Normal 2 16 2 2 2_Rate Case Accrual Accounts" xfId="34503"/>
    <cellStyle name="Normal 2 16 2 2 3" xfId="19631"/>
    <cellStyle name="Normal 2 16 2 2 3 2" xfId="19632"/>
    <cellStyle name="Normal 2 16 2 2 3_Rate Case Accrual Accounts" xfId="34504"/>
    <cellStyle name="Normal 2 16 2 2 4" xfId="19633"/>
    <cellStyle name="Normal 2 16 2 2 5" xfId="46352"/>
    <cellStyle name="Normal 2 16 2 2_Rate Case Accrual Accounts" xfId="34505"/>
    <cellStyle name="Normal 2 16 2 3" xfId="19634"/>
    <cellStyle name="Normal 2 16 2 3 2" xfId="19635"/>
    <cellStyle name="Normal 2 16 2 3 2 2" xfId="19636"/>
    <cellStyle name="Normal 2 16 2 3 2_Rate Case Accrual Accounts" xfId="34506"/>
    <cellStyle name="Normal 2 16 2 3 3" xfId="46353"/>
    <cellStyle name="Normal 2 16 2 3_Rate Case Accrual Accounts" xfId="34507"/>
    <cellStyle name="Normal 2 16 2 4" xfId="19637"/>
    <cellStyle name="Normal 2 16 2 4 2" xfId="19638"/>
    <cellStyle name="Normal 2 16 2 4_Rate Case Accrual Accounts" xfId="34508"/>
    <cellStyle name="Normal 2 16 2 5" xfId="19639"/>
    <cellStyle name="Normal 2 16 2 5 2" xfId="19640"/>
    <cellStyle name="Normal 2 16 2 5_Rate Case Accrual Accounts" xfId="34509"/>
    <cellStyle name="Normal 2 16 2 6" xfId="19641"/>
    <cellStyle name="Normal 2 16 2 7" xfId="46354"/>
    <cellStyle name="Normal 2 16 2_Rate Case Accrual Accounts" xfId="34510"/>
    <cellStyle name="Normal 2 16 3" xfId="19642"/>
    <cellStyle name="Normal 2 16 3 2" xfId="19643"/>
    <cellStyle name="Normal 2 16 3 2 2" xfId="19644"/>
    <cellStyle name="Normal 2 16 3 2 2 2" xfId="19645"/>
    <cellStyle name="Normal 2 16 3 2 2_Rate Case Accrual Accounts" xfId="34511"/>
    <cellStyle name="Normal 2 16 3 2 3" xfId="46355"/>
    <cellStyle name="Normal 2 16 3 2_Rate Case Accrual Accounts" xfId="34512"/>
    <cellStyle name="Normal 2 16 3 3" xfId="19646"/>
    <cellStyle name="Normal 2 16 3 3 2" xfId="19647"/>
    <cellStyle name="Normal 2 16 3 3_Rate Case Accrual Accounts" xfId="34513"/>
    <cellStyle name="Normal 2 16 3 4" xfId="19648"/>
    <cellStyle name="Normal 2 16 3 5" xfId="46356"/>
    <cellStyle name="Normal 2 16 3_Rate Case Accrual Accounts" xfId="34514"/>
    <cellStyle name="Normal 2 16 4" xfId="19649"/>
    <cellStyle name="Normal 2 16 4 2" xfId="19650"/>
    <cellStyle name="Normal 2 16 4 2 2" xfId="19651"/>
    <cellStyle name="Normal 2 16 4 2_Rate Case Accrual Accounts" xfId="34515"/>
    <cellStyle name="Normal 2 16 4 3" xfId="19652"/>
    <cellStyle name="Normal 2 16 4 3 2" xfId="46357"/>
    <cellStyle name="Normal 2 16 4 4" xfId="46358"/>
    <cellStyle name="Normal 2 16 4_Rate Case Accrual Accounts" xfId="34516"/>
    <cellStyle name="Normal 2 16 5" xfId="19653"/>
    <cellStyle name="Normal 2 16 5 2" xfId="19654"/>
    <cellStyle name="Normal 2 16 5 2 2" xfId="19655"/>
    <cellStyle name="Normal 2 16 5 2_Rate Case Accrual Accounts" xfId="34517"/>
    <cellStyle name="Normal 2 16 5 3" xfId="19656"/>
    <cellStyle name="Normal 2 16 5 3 2" xfId="46359"/>
    <cellStyle name="Normal 2 16 5 4" xfId="46360"/>
    <cellStyle name="Normal 2 16 5_Rate Case Accrual Accounts" xfId="34518"/>
    <cellStyle name="Normal 2 16 6" xfId="19657"/>
    <cellStyle name="Normal 2 16 6 2" xfId="19658"/>
    <cellStyle name="Normal 2 16 6 2 2" xfId="19659"/>
    <cellStyle name="Normal 2 16 6 2_Rate Case Accrual Accounts" xfId="34519"/>
    <cellStyle name="Normal 2 16 6 3" xfId="19660"/>
    <cellStyle name="Normal 2 16 6 3 2" xfId="46361"/>
    <cellStyle name="Normal 2 16 6 4" xfId="46362"/>
    <cellStyle name="Normal 2 16 6_Rate Case Accrual Accounts" xfId="34520"/>
    <cellStyle name="Normal 2 16 7" xfId="19661"/>
    <cellStyle name="Normal 2 16 7 2" xfId="19662"/>
    <cellStyle name="Normal 2 16 7 2 2" xfId="19663"/>
    <cellStyle name="Normal 2 16 7 2_Rate Case Accrual Accounts" xfId="34521"/>
    <cellStyle name="Normal 2 16 7 3" xfId="19664"/>
    <cellStyle name="Normal 2 16 7 3 2" xfId="46363"/>
    <cellStyle name="Normal 2 16 7 4" xfId="46364"/>
    <cellStyle name="Normal 2 16 7_Rate Case Accrual Accounts" xfId="34522"/>
    <cellStyle name="Normal 2 16 8" xfId="19665"/>
    <cellStyle name="Normal 2 16 8 2" xfId="19666"/>
    <cellStyle name="Normal 2 16 8 2 2" xfId="19667"/>
    <cellStyle name="Normal 2 16 8 2_Rate Case Accrual Accounts" xfId="34523"/>
    <cellStyle name="Normal 2 16 8 3" xfId="19668"/>
    <cellStyle name="Normal 2 16 8 3 2" xfId="46365"/>
    <cellStyle name="Normal 2 16 8 4" xfId="46366"/>
    <cellStyle name="Normal 2 16 8_Rate Case Accrual Accounts" xfId="34524"/>
    <cellStyle name="Normal 2 16 9" xfId="19669"/>
    <cellStyle name="Normal 2 16 9 2" xfId="19670"/>
    <cellStyle name="Normal 2 16 9 2 2" xfId="19671"/>
    <cellStyle name="Normal 2 16 9 2_Rate Case Accrual Accounts" xfId="34525"/>
    <cellStyle name="Normal 2 16 9 3" xfId="19672"/>
    <cellStyle name="Normal 2 16 9 3 2" xfId="46367"/>
    <cellStyle name="Normal 2 16 9 4" xfId="46368"/>
    <cellStyle name="Normal 2 16 9_Rate Case Accrual Accounts" xfId="34526"/>
    <cellStyle name="Normal 2 16_Basis Detail" xfId="19673"/>
    <cellStyle name="Normal 2 17" xfId="19674"/>
    <cellStyle name="Normal 2 17 10" xfId="19675"/>
    <cellStyle name="Normal 2 17 10 2" xfId="46369"/>
    <cellStyle name="Normal 2 17 11" xfId="19676"/>
    <cellStyle name="Normal 2 17 11 2" xfId="46370"/>
    <cellStyle name="Normal 2 17 12" xfId="46371"/>
    <cellStyle name="Normal 2 17 2" xfId="19677"/>
    <cellStyle name="Normal 2 17 2 2" xfId="19678"/>
    <cellStyle name="Normal 2 17 2 2 2" xfId="19679"/>
    <cellStyle name="Normal 2 17 2 2 2 2" xfId="19680"/>
    <cellStyle name="Normal 2 17 2 2 2 2 2" xfId="19681"/>
    <cellStyle name="Normal 2 17 2 2 2 2_Rate Case Accrual Accounts" xfId="34527"/>
    <cellStyle name="Normal 2 17 2 2 2 3" xfId="46372"/>
    <cellStyle name="Normal 2 17 2 2 2_Rate Case Accrual Accounts" xfId="34528"/>
    <cellStyle name="Normal 2 17 2 2 3" xfId="19682"/>
    <cellStyle name="Normal 2 17 2 2 3 2" xfId="19683"/>
    <cellStyle name="Normal 2 17 2 2 3_Rate Case Accrual Accounts" xfId="34529"/>
    <cellStyle name="Normal 2 17 2 2 4" xfId="46373"/>
    <cellStyle name="Normal 2 17 2 2_Rate Case Accrual Accounts" xfId="34530"/>
    <cellStyle name="Normal 2 17 2 3" xfId="19684"/>
    <cellStyle name="Normal 2 17 2 3 2" xfId="19685"/>
    <cellStyle name="Normal 2 17 2 3 2 2" xfId="19686"/>
    <cellStyle name="Normal 2 17 2 3 2_Rate Case Accrual Accounts" xfId="34531"/>
    <cellStyle name="Normal 2 17 2 3 3" xfId="46374"/>
    <cellStyle name="Normal 2 17 2 3_Rate Case Accrual Accounts" xfId="34532"/>
    <cellStyle name="Normal 2 17 2 4" xfId="19687"/>
    <cellStyle name="Normal 2 17 2 4 2" xfId="19688"/>
    <cellStyle name="Normal 2 17 2 4_Rate Case Accrual Accounts" xfId="34533"/>
    <cellStyle name="Normal 2 17 2 5" xfId="19689"/>
    <cellStyle name="Normal 2 17 2 5 2" xfId="46375"/>
    <cellStyle name="Normal 2 17 2 6" xfId="46376"/>
    <cellStyle name="Normal 2 17 2_Rate Case Accrual Accounts" xfId="34534"/>
    <cellStyle name="Normal 2 17 3" xfId="19690"/>
    <cellStyle name="Normal 2 17 3 2" xfId="19691"/>
    <cellStyle name="Normal 2 17 3 2 2" xfId="19692"/>
    <cellStyle name="Normal 2 17 3 2 2 2" xfId="19693"/>
    <cellStyle name="Normal 2 17 3 2 2_Rate Case Accrual Accounts" xfId="34535"/>
    <cellStyle name="Normal 2 17 3 2 3" xfId="46377"/>
    <cellStyle name="Normal 2 17 3 2_Rate Case Accrual Accounts" xfId="34536"/>
    <cellStyle name="Normal 2 17 3 3" xfId="19694"/>
    <cellStyle name="Normal 2 17 3 3 2" xfId="19695"/>
    <cellStyle name="Normal 2 17 3 3_Rate Case Accrual Accounts" xfId="34537"/>
    <cellStyle name="Normal 2 17 3 4" xfId="46378"/>
    <cellStyle name="Normal 2 17 3_Rate Case Accrual Accounts" xfId="34538"/>
    <cellStyle name="Normal 2 17 4" xfId="19696"/>
    <cellStyle name="Normal 2 17 4 2" xfId="19697"/>
    <cellStyle name="Normal 2 17 4 2 2" xfId="19698"/>
    <cellStyle name="Normal 2 17 4 2_Rate Case Accrual Accounts" xfId="34539"/>
    <cellStyle name="Normal 2 17 4 3" xfId="46379"/>
    <cellStyle name="Normal 2 17 4_Rate Case Accrual Accounts" xfId="34540"/>
    <cellStyle name="Normal 2 17 5" xfId="19699"/>
    <cellStyle name="Normal 2 17 5 2" xfId="19700"/>
    <cellStyle name="Normal 2 17 5 2 2" xfId="19701"/>
    <cellStyle name="Normal 2 17 5 2_Rate Case Accrual Accounts" xfId="34541"/>
    <cellStyle name="Normal 2 17 5 3" xfId="46380"/>
    <cellStyle name="Normal 2 17 5_Rate Case Accrual Accounts" xfId="34542"/>
    <cellStyle name="Normal 2 17 6" xfId="19702"/>
    <cellStyle name="Normal 2 17 6 2" xfId="19703"/>
    <cellStyle name="Normal 2 17 6_Rate Case Accrual Accounts" xfId="34543"/>
    <cellStyle name="Normal 2 17 7" xfId="19704"/>
    <cellStyle name="Normal 2 17 7 2" xfId="19705"/>
    <cellStyle name="Normal 2 17 7 2 2" xfId="46381"/>
    <cellStyle name="Normal 2 17 7 3" xfId="46382"/>
    <cellStyle name="Normal 2 17 7_Rate Case Accrual Accounts" xfId="34544"/>
    <cellStyle name="Normal 2 17 8" xfId="19706"/>
    <cellStyle name="Normal 2 17 8 2" xfId="19707"/>
    <cellStyle name="Normal 2 17 8 2 2" xfId="46383"/>
    <cellStyle name="Normal 2 17 8 3" xfId="46384"/>
    <cellStyle name="Normal 2 17 8_Rate Case Accrual Accounts" xfId="34545"/>
    <cellStyle name="Normal 2 17 9" xfId="19708"/>
    <cellStyle name="Normal 2 17 9 2" xfId="46385"/>
    <cellStyle name="Normal 2 17_Basis Detail" xfId="19709"/>
    <cellStyle name="Normal 2 18" xfId="19710"/>
    <cellStyle name="Normal 2 18 2" xfId="19711"/>
    <cellStyle name="Normal 2 18 2 2" xfId="19712"/>
    <cellStyle name="Normal 2 18 2 2 2" xfId="19713"/>
    <cellStyle name="Normal 2 18 2 2 2 2" xfId="19714"/>
    <cellStyle name="Normal 2 18 2 2 2 2 2" xfId="19715"/>
    <cellStyle name="Normal 2 18 2 2 2 2_Rate Case Accrual Accounts" xfId="34546"/>
    <cellStyle name="Normal 2 18 2 2 2 3" xfId="46386"/>
    <cellStyle name="Normal 2 18 2 2 2_Rate Case Accrual Accounts" xfId="34547"/>
    <cellStyle name="Normal 2 18 2 2 3" xfId="19716"/>
    <cellStyle name="Normal 2 18 2 2 3 2" xfId="19717"/>
    <cellStyle name="Normal 2 18 2 2 3_Rate Case Accrual Accounts" xfId="34548"/>
    <cellStyle name="Normal 2 18 2 2 4" xfId="46387"/>
    <cellStyle name="Normal 2 18 2 2_Rate Case Accrual Accounts" xfId="34549"/>
    <cellStyle name="Normal 2 18 2 3" xfId="19718"/>
    <cellStyle name="Normal 2 18 2 3 2" xfId="19719"/>
    <cellStyle name="Normal 2 18 2 3 2 2" xfId="19720"/>
    <cellStyle name="Normal 2 18 2 3 2_Rate Case Accrual Accounts" xfId="34550"/>
    <cellStyle name="Normal 2 18 2 3 3" xfId="46388"/>
    <cellStyle name="Normal 2 18 2 3_Rate Case Accrual Accounts" xfId="34551"/>
    <cellStyle name="Normal 2 18 2 4" xfId="19721"/>
    <cellStyle name="Normal 2 18 2 4 2" xfId="19722"/>
    <cellStyle name="Normal 2 18 2 4_Rate Case Accrual Accounts" xfId="34552"/>
    <cellStyle name="Normal 2 18 2 5" xfId="46389"/>
    <cellStyle name="Normal 2 18 2_Rate Case Accrual Accounts" xfId="34553"/>
    <cellStyle name="Normal 2 18 3" xfId="19723"/>
    <cellStyle name="Normal 2 18 3 2" xfId="19724"/>
    <cellStyle name="Normal 2 18 3 2 2" xfId="19725"/>
    <cellStyle name="Normal 2 18 3 2 2 2" xfId="19726"/>
    <cellStyle name="Normal 2 18 3 2 2_Rate Case Accrual Accounts" xfId="34554"/>
    <cellStyle name="Normal 2 18 3 2 3" xfId="46390"/>
    <cellStyle name="Normal 2 18 3 2_Rate Case Accrual Accounts" xfId="34555"/>
    <cellStyle name="Normal 2 18 3 3" xfId="19727"/>
    <cellStyle name="Normal 2 18 3 3 2" xfId="19728"/>
    <cellStyle name="Normal 2 18 3 3_Rate Case Accrual Accounts" xfId="34556"/>
    <cellStyle name="Normal 2 18 3 4" xfId="46391"/>
    <cellStyle name="Normal 2 18 3_Rate Case Accrual Accounts" xfId="34557"/>
    <cellStyle name="Normal 2 18 4" xfId="19729"/>
    <cellStyle name="Normal 2 18 4 2" xfId="19730"/>
    <cellStyle name="Normal 2 18 4 2 2" xfId="19731"/>
    <cellStyle name="Normal 2 18 4 2_Rate Case Accrual Accounts" xfId="34558"/>
    <cellStyle name="Normal 2 18 4 3" xfId="46392"/>
    <cellStyle name="Normal 2 18 4_Rate Case Accrual Accounts" xfId="34559"/>
    <cellStyle name="Normal 2 18 5" xfId="19732"/>
    <cellStyle name="Normal 2 18 5 2" xfId="19733"/>
    <cellStyle name="Normal 2 18 5_Rate Case Accrual Accounts" xfId="34560"/>
    <cellStyle name="Normal 2 18 6" xfId="19734"/>
    <cellStyle name="Normal 2 18 6 2" xfId="46393"/>
    <cellStyle name="Normal 2 18 7" xfId="19735"/>
    <cellStyle name="Normal 2 18 7 2" xfId="46394"/>
    <cellStyle name="Normal 2 18 8" xfId="19736"/>
    <cellStyle name="Normal 2 18 8 2" xfId="46395"/>
    <cellStyle name="Normal 2 18 9" xfId="46396"/>
    <cellStyle name="Normal 2 18_Rate Case Accrual Accounts" xfId="34561"/>
    <cellStyle name="Normal 2 19" xfId="19737"/>
    <cellStyle name="Normal 2 19 2" xfId="19738"/>
    <cellStyle name="Normal 2 19 2 2" xfId="19739"/>
    <cellStyle name="Normal 2 19 2 2 2" xfId="19740"/>
    <cellStyle name="Normal 2 19 2 2 2 2" xfId="19741"/>
    <cellStyle name="Normal 2 19 2 2 2 2 2" xfId="19742"/>
    <cellStyle name="Normal 2 19 2 2 2 2_Rate Case Accrual Accounts" xfId="34562"/>
    <cellStyle name="Normal 2 19 2 2 2 3" xfId="46397"/>
    <cellStyle name="Normal 2 19 2 2 2_Rate Case Accrual Accounts" xfId="34563"/>
    <cellStyle name="Normal 2 19 2 2 3" xfId="19743"/>
    <cellStyle name="Normal 2 19 2 2 3 2" xfId="19744"/>
    <cellStyle name="Normal 2 19 2 2 3_Rate Case Accrual Accounts" xfId="34564"/>
    <cellStyle name="Normal 2 19 2 2 4" xfId="46398"/>
    <cellStyle name="Normal 2 19 2 2_Rate Case Accrual Accounts" xfId="34565"/>
    <cellStyle name="Normal 2 19 2 3" xfId="19745"/>
    <cellStyle name="Normal 2 19 2 3 2" xfId="19746"/>
    <cellStyle name="Normal 2 19 2 3 2 2" xfId="19747"/>
    <cellStyle name="Normal 2 19 2 3 2_Rate Case Accrual Accounts" xfId="34566"/>
    <cellStyle name="Normal 2 19 2 3 3" xfId="46399"/>
    <cellStyle name="Normal 2 19 2 3_Rate Case Accrual Accounts" xfId="34567"/>
    <cellStyle name="Normal 2 19 2 4" xfId="19748"/>
    <cellStyle name="Normal 2 19 2 4 2" xfId="19749"/>
    <cellStyle name="Normal 2 19 2 4_Rate Case Accrual Accounts" xfId="34568"/>
    <cellStyle name="Normal 2 19 2 5" xfId="46400"/>
    <cellStyle name="Normal 2 19 2_Rate Case Accrual Accounts" xfId="34569"/>
    <cellStyle name="Normal 2 19 3" xfId="19750"/>
    <cellStyle name="Normal 2 19 3 2" xfId="19751"/>
    <cellStyle name="Normal 2 19 3 2 2" xfId="19752"/>
    <cellStyle name="Normal 2 19 3 2 2 2" xfId="19753"/>
    <cellStyle name="Normal 2 19 3 2 2_Rate Case Accrual Accounts" xfId="34570"/>
    <cellStyle name="Normal 2 19 3 2 3" xfId="46401"/>
    <cellStyle name="Normal 2 19 3 2_Rate Case Accrual Accounts" xfId="34571"/>
    <cellStyle name="Normal 2 19 3 3" xfId="19754"/>
    <cellStyle name="Normal 2 19 3 3 2" xfId="19755"/>
    <cellStyle name="Normal 2 19 3 3_Rate Case Accrual Accounts" xfId="34572"/>
    <cellStyle name="Normal 2 19 3 4" xfId="46402"/>
    <cellStyle name="Normal 2 19 3_Rate Case Accrual Accounts" xfId="34573"/>
    <cellStyle name="Normal 2 19 4" xfId="19756"/>
    <cellStyle name="Normal 2 19 4 2" xfId="19757"/>
    <cellStyle name="Normal 2 19 4 2 2" xfId="19758"/>
    <cellStyle name="Normal 2 19 4 2_Rate Case Accrual Accounts" xfId="34574"/>
    <cellStyle name="Normal 2 19 4 3" xfId="46403"/>
    <cellStyle name="Normal 2 19 4_Rate Case Accrual Accounts" xfId="34575"/>
    <cellStyle name="Normal 2 19 5" xfId="19759"/>
    <cellStyle name="Normal 2 19 5 2" xfId="19760"/>
    <cellStyle name="Normal 2 19 5_Rate Case Accrual Accounts" xfId="34576"/>
    <cellStyle name="Normal 2 19 6" xfId="46404"/>
    <cellStyle name="Normal 2 19_Rate Case Accrual Accounts" xfId="34577"/>
    <cellStyle name="Normal 2 2" xfId="184"/>
    <cellStyle name="Normal 2 2 10" xfId="19761"/>
    <cellStyle name="Normal 2 2 10 2" xfId="19762"/>
    <cellStyle name="Normal 2 2 10_Rate Case Accrual Accounts" xfId="34578"/>
    <cellStyle name="Normal 2 2 11" xfId="19763"/>
    <cellStyle name="Normal 2 2 11 2" xfId="19764"/>
    <cellStyle name="Normal 2 2 11 2 2" xfId="19765"/>
    <cellStyle name="Normal 2 2 11 2_Rate Case Accrual Accounts" xfId="34579"/>
    <cellStyle name="Normal 2 2 11 3" xfId="19766"/>
    <cellStyle name="Normal 2 2 11 3 2" xfId="46405"/>
    <cellStyle name="Normal 2 2 11 4" xfId="46406"/>
    <cellStyle name="Normal 2 2 11_Rate Case Accrual Accounts" xfId="34580"/>
    <cellStyle name="Normal 2 2 12" xfId="19767"/>
    <cellStyle name="Normal 2 2 12 2" xfId="46407"/>
    <cellStyle name="Normal 2 2 13" xfId="19768"/>
    <cellStyle name="Normal 2 2 14" xfId="19769"/>
    <cellStyle name="Normal 2 2 15" xfId="46408"/>
    <cellStyle name="Normal 2 2 16" xfId="49381"/>
    <cellStyle name="Normal 2 2 17" xfId="49269"/>
    <cellStyle name="Normal 2 2 18" xfId="49386"/>
    <cellStyle name="Normal 2 2 19" xfId="49260"/>
    <cellStyle name="Normal 2 2 2" xfId="333"/>
    <cellStyle name="Normal 2 2 2 10" xfId="19770"/>
    <cellStyle name="Normal 2 2 2 10 2" xfId="19771"/>
    <cellStyle name="Normal 2 2 2 10_Rate Case Accrual Accounts" xfId="34581"/>
    <cellStyle name="Normal 2 2 2 11" xfId="19772"/>
    <cellStyle name="Normal 2 2 2 11 2" xfId="19773"/>
    <cellStyle name="Normal 2 2 2 11 2 2" xfId="19774"/>
    <cellStyle name="Normal 2 2 2 11 2_Rate Case Accrual Accounts" xfId="34582"/>
    <cellStyle name="Normal 2 2 2 11 3" xfId="19775"/>
    <cellStyle name="Normal 2 2 2 11 3 2" xfId="46409"/>
    <cellStyle name="Normal 2 2 2 11 4" xfId="46410"/>
    <cellStyle name="Normal 2 2 2 11_Rate Case Accrual Accounts" xfId="34583"/>
    <cellStyle name="Normal 2 2 2 12" xfId="19776"/>
    <cellStyle name="Normal 2 2 2 12 2" xfId="46411"/>
    <cellStyle name="Normal 2 2 2 13" xfId="19777"/>
    <cellStyle name="Normal 2 2 2 14" xfId="19778"/>
    <cellStyle name="Normal 2 2 2 2" xfId="19779"/>
    <cellStyle name="Normal 2 2 2 2 2" xfId="19780"/>
    <cellStyle name="Normal 2 2 2 2 2 2" xfId="19781"/>
    <cellStyle name="Normal 2 2 2 2 2 2 2" xfId="19782"/>
    <cellStyle name="Normal 2 2 2 2 2 2_Rate Case Accrual Accounts" xfId="34584"/>
    <cellStyle name="Normal 2 2 2 2 2 3" xfId="19783"/>
    <cellStyle name="Normal 2 2 2 2 2 4" xfId="19784"/>
    <cellStyle name="Normal 2 2 2 2 2 4 2" xfId="46412"/>
    <cellStyle name="Normal 2 2 2 2 2 5" xfId="46413"/>
    <cellStyle name="Normal 2 2 2 2 2_Rate Case Accrual Accounts" xfId="34585"/>
    <cellStyle name="Normal 2 2 2 2 3" xfId="19785"/>
    <cellStyle name="Normal 2 2 2 2 3 2" xfId="19786"/>
    <cellStyle name="Normal 2 2 2 2 3 2 2" xfId="19787"/>
    <cellStyle name="Normal 2 2 2 2 3 2_Rate Case Accrual Accounts" xfId="34586"/>
    <cellStyle name="Normal 2 2 2 2 3 3" xfId="19788"/>
    <cellStyle name="Normal 2 2 2 2 3 3 2" xfId="46414"/>
    <cellStyle name="Normal 2 2 2 2 3 4" xfId="46415"/>
    <cellStyle name="Normal 2 2 2 2 3_Rate Case Accrual Accounts" xfId="34587"/>
    <cellStyle name="Normal 2 2 2 2 4" xfId="19789"/>
    <cellStyle name="Normal 2 2 2 2_Basis Detail" xfId="19790"/>
    <cellStyle name="Normal 2 2 2 3" xfId="19791"/>
    <cellStyle name="Normal 2 2 2 3 2" xfId="19792"/>
    <cellStyle name="Normal 2 2 2 3 2 2" xfId="19793"/>
    <cellStyle name="Normal 2 2 2 3 2_Rate Case Accrual Accounts" xfId="34588"/>
    <cellStyle name="Normal 2 2 2 3 3" xfId="19794"/>
    <cellStyle name="Normal 2 2 2 3 4" xfId="19795"/>
    <cellStyle name="Normal 2 2 2 3 4 2" xfId="46416"/>
    <cellStyle name="Normal 2 2 2 3 5" xfId="46417"/>
    <cellStyle name="Normal 2 2 2 3_Rate Case Accrual Accounts" xfId="34589"/>
    <cellStyle name="Normal 2 2 2 4" xfId="19796"/>
    <cellStyle name="Normal 2 2 2 4 2" xfId="19797"/>
    <cellStyle name="Normal 2 2 2 4_Rate Case Accrual Accounts" xfId="34590"/>
    <cellStyle name="Normal 2 2 2 5" xfId="19798"/>
    <cellStyle name="Normal 2 2 2 5 2" xfId="19799"/>
    <cellStyle name="Normal 2 2 2 5_Rate Case Accrual Accounts" xfId="34591"/>
    <cellStyle name="Normal 2 2 2 6" xfId="19800"/>
    <cellStyle name="Normal 2 2 2 6 2" xfId="19801"/>
    <cellStyle name="Normal 2 2 2 6_Rate Case Accrual Accounts" xfId="34592"/>
    <cellStyle name="Normal 2 2 2 7" xfId="19802"/>
    <cellStyle name="Normal 2 2 2 7 2" xfId="19803"/>
    <cellStyle name="Normal 2 2 2 7_Rate Case Accrual Accounts" xfId="34593"/>
    <cellStyle name="Normal 2 2 2 8" xfId="19804"/>
    <cellStyle name="Normal 2 2 2 8 2" xfId="19805"/>
    <cellStyle name="Normal 2 2 2 8_Rate Case Accrual Accounts" xfId="34594"/>
    <cellStyle name="Normal 2 2 2 9" xfId="19806"/>
    <cellStyle name="Normal 2 2 2 9 2" xfId="19807"/>
    <cellStyle name="Normal 2 2 2 9_Rate Case Accrual Accounts" xfId="34595"/>
    <cellStyle name="Normal 2 2 2_Basis Detail" xfId="19808"/>
    <cellStyle name="Normal 2 2 20" xfId="49396"/>
    <cellStyle name="Normal 2 2 3" xfId="19809"/>
    <cellStyle name="Normal 2 2 3 2" xfId="19810"/>
    <cellStyle name="Normal 2 2 3 2 2" xfId="19811"/>
    <cellStyle name="Normal 2 2 3 2 2 2" xfId="19812"/>
    <cellStyle name="Normal 2 2 3 2 2_Rate Case Accrual Accounts" xfId="34596"/>
    <cellStyle name="Normal 2 2 3 2 3" xfId="19813"/>
    <cellStyle name="Normal 2 2 3 2 4" xfId="19814"/>
    <cellStyle name="Normal 2 2 3 2 4 2" xfId="46418"/>
    <cellStyle name="Normal 2 2 3 2 5" xfId="46419"/>
    <cellStyle name="Normal 2 2 3 2_Rate Case Accrual Accounts" xfId="34597"/>
    <cellStyle name="Normal 2 2 3 3" xfId="19815"/>
    <cellStyle name="Normal 2 2 3 3 2" xfId="19816"/>
    <cellStyle name="Normal 2 2 3 3 2 2" xfId="19817"/>
    <cellStyle name="Normal 2 2 3 3 2_Rate Case Accrual Accounts" xfId="34598"/>
    <cellStyle name="Normal 2 2 3 3 3" xfId="19818"/>
    <cellStyle name="Normal 2 2 3 3 3 2" xfId="46420"/>
    <cellStyle name="Normal 2 2 3 3 4" xfId="46421"/>
    <cellStyle name="Normal 2 2 3 3_Rate Case Accrual Accounts" xfId="34599"/>
    <cellStyle name="Normal 2 2 3 4" xfId="19819"/>
    <cellStyle name="Normal 2 2 3_Basis Detail" xfId="19820"/>
    <cellStyle name="Normal 2 2 4" xfId="19821"/>
    <cellStyle name="Normal 2 2 4 2" xfId="19822"/>
    <cellStyle name="Normal 2 2 4 2 2" xfId="19823"/>
    <cellStyle name="Normal 2 2 4 2 2 2" xfId="19824"/>
    <cellStyle name="Normal 2 2 4 2 2_Rate Case Accrual Accounts" xfId="34600"/>
    <cellStyle name="Normal 2 2 4 2 3" xfId="19825"/>
    <cellStyle name="Normal 2 2 4 2 3 2" xfId="46422"/>
    <cellStyle name="Normal 2 2 4 2 4" xfId="46423"/>
    <cellStyle name="Normal 2 2 4 2_Rate Case Accrual Accounts" xfId="34601"/>
    <cellStyle name="Normal 2 2 4 3" xfId="19826"/>
    <cellStyle name="Normal 2 2 4 3 2" xfId="19827"/>
    <cellStyle name="Normal 2 2 4 3 2 2" xfId="19828"/>
    <cellStyle name="Normal 2 2 4 3 2_Rate Case Accrual Accounts" xfId="34602"/>
    <cellStyle name="Normal 2 2 4 3 3" xfId="19829"/>
    <cellStyle name="Normal 2 2 4 3 3 2" xfId="46424"/>
    <cellStyle name="Normal 2 2 4 3 4" xfId="46425"/>
    <cellStyle name="Normal 2 2 4 3_Rate Case Accrual Accounts" xfId="34603"/>
    <cellStyle name="Normal 2 2 4 4" xfId="19830"/>
    <cellStyle name="Normal 2 2 4_Basis Detail" xfId="19831"/>
    <cellStyle name="Normal 2 2 5" xfId="19832"/>
    <cellStyle name="Normal 2 2 5 2" xfId="19833"/>
    <cellStyle name="Normal 2 2 5 2 2" xfId="19834"/>
    <cellStyle name="Normal 2 2 5 2_Rate Case Accrual Accounts" xfId="34604"/>
    <cellStyle name="Normal 2 2 5 3" xfId="19835"/>
    <cellStyle name="Normal 2 2 5 4" xfId="19836"/>
    <cellStyle name="Normal 2 2 5 4 2" xfId="46426"/>
    <cellStyle name="Normal 2 2 5 5" xfId="46427"/>
    <cellStyle name="Normal 2 2 5_Rate Case Accrual Accounts" xfId="34605"/>
    <cellStyle name="Normal 2 2 6" xfId="19837"/>
    <cellStyle name="Normal 2 2 6 2" xfId="19838"/>
    <cellStyle name="Normal 2 2 6_Rate Case Accrual Accounts" xfId="34606"/>
    <cellStyle name="Normal 2 2 7" xfId="19839"/>
    <cellStyle name="Normal 2 2 7 2" xfId="19840"/>
    <cellStyle name="Normal 2 2 7_Rate Case Accrual Accounts" xfId="34607"/>
    <cellStyle name="Normal 2 2 8" xfId="19841"/>
    <cellStyle name="Normal 2 2 8 2" xfId="19842"/>
    <cellStyle name="Normal 2 2 8_Rate Case Accrual Accounts" xfId="34608"/>
    <cellStyle name="Normal 2 2 9" xfId="19843"/>
    <cellStyle name="Normal 2 2 9 2" xfId="19844"/>
    <cellStyle name="Normal 2 2 9_Rate Case Accrual Accounts" xfId="34609"/>
    <cellStyle name="Normal 2 2_06_2013" xfId="332"/>
    <cellStyle name="Normal 2 20" xfId="19845"/>
    <cellStyle name="Normal 2 20 2" xfId="19846"/>
    <cellStyle name="Normal 2 20 2 2" xfId="19847"/>
    <cellStyle name="Normal 2 20 2 2 2" xfId="19848"/>
    <cellStyle name="Normal 2 20 2 2 2 2" xfId="19849"/>
    <cellStyle name="Normal 2 20 2 2 2 2 2" xfId="19850"/>
    <cellStyle name="Normal 2 20 2 2 2 2_Rate Case Accrual Accounts" xfId="34610"/>
    <cellStyle name="Normal 2 20 2 2 2 3" xfId="46428"/>
    <cellStyle name="Normal 2 20 2 2 2_Rate Case Accrual Accounts" xfId="34611"/>
    <cellStyle name="Normal 2 20 2 2 3" xfId="19851"/>
    <cellStyle name="Normal 2 20 2 2 3 2" xfId="19852"/>
    <cellStyle name="Normal 2 20 2 2 3_Rate Case Accrual Accounts" xfId="34612"/>
    <cellStyle name="Normal 2 20 2 2 4" xfId="46429"/>
    <cellStyle name="Normal 2 20 2 2_Rate Case Accrual Accounts" xfId="34613"/>
    <cellStyle name="Normal 2 20 2 3" xfId="19853"/>
    <cellStyle name="Normal 2 20 2 3 2" xfId="19854"/>
    <cellStyle name="Normal 2 20 2 3 2 2" xfId="19855"/>
    <cellStyle name="Normal 2 20 2 3 2_Rate Case Accrual Accounts" xfId="34614"/>
    <cellStyle name="Normal 2 20 2 3 3" xfId="46430"/>
    <cellStyle name="Normal 2 20 2 3_Rate Case Accrual Accounts" xfId="34615"/>
    <cellStyle name="Normal 2 20 2 4" xfId="19856"/>
    <cellStyle name="Normal 2 20 2 4 2" xfId="19857"/>
    <cellStyle name="Normal 2 20 2 4_Rate Case Accrual Accounts" xfId="34616"/>
    <cellStyle name="Normal 2 20 2 5" xfId="46431"/>
    <cellStyle name="Normal 2 20 2_Rate Case Accrual Accounts" xfId="34617"/>
    <cellStyle name="Normal 2 20 3" xfId="19858"/>
    <cellStyle name="Normal 2 20 3 2" xfId="19859"/>
    <cellStyle name="Normal 2 20 3 2 2" xfId="19860"/>
    <cellStyle name="Normal 2 20 3 2 2 2" xfId="19861"/>
    <cellStyle name="Normal 2 20 3 2 2_Rate Case Accrual Accounts" xfId="34618"/>
    <cellStyle name="Normal 2 20 3 2 3" xfId="46432"/>
    <cellStyle name="Normal 2 20 3 2_Rate Case Accrual Accounts" xfId="34619"/>
    <cellStyle name="Normal 2 20 3 3" xfId="19862"/>
    <cellStyle name="Normal 2 20 3 3 2" xfId="19863"/>
    <cellStyle name="Normal 2 20 3 3_Rate Case Accrual Accounts" xfId="34620"/>
    <cellStyle name="Normal 2 20 3 4" xfId="46433"/>
    <cellStyle name="Normal 2 20 3_Rate Case Accrual Accounts" xfId="34621"/>
    <cellStyle name="Normal 2 20 4" xfId="19864"/>
    <cellStyle name="Normal 2 20 4 2" xfId="19865"/>
    <cellStyle name="Normal 2 20 4 2 2" xfId="19866"/>
    <cellStyle name="Normal 2 20 4 2_Rate Case Accrual Accounts" xfId="34622"/>
    <cellStyle name="Normal 2 20 4 3" xfId="46434"/>
    <cellStyle name="Normal 2 20 4_Rate Case Accrual Accounts" xfId="34623"/>
    <cellStyle name="Normal 2 20 5" xfId="19867"/>
    <cellStyle name="Normal 2 20 5 2" xfId="19868"/>
    <cellStyle name="Normal 2 20 5_Rate Case Accrual Accounts" xfId="34624"/>
    <cellStyle name="Normal 2 20 6" xfId="46435"/>
    <cellStyle name="Normal 2 20_Rate Case Accrual Accounts" xfId="34625"/>
    <cellStyle name="Normal 2 21" xfId="19869"/>
    <cellStyle name="Normal 2 21 2" xfId="19870"/>
    <cellStyle name="Normal 2 21 2 2" xfId="19871"/>
    <cellStyle name="Normal 2 21 2 2 2" xfId="19872"/>
    <cellStyle name="Normal 2 21 2 2_Rate Case Accrual Accounts" xfId="34626"/>
    <cellStyle name="Normal 2 21 2 3" xfId="46436"/>
    <cellStyle name="Normal 2 21 2_Rate Case Accrual Accounts" xfId="34627"/>
    <cellStyle name="Normal 2 21 3" xfId="19873"/>
    <cellStyle name="Normal 2 21 3 2" xfId="19874"/>
    <cellStyle name="Normal 2 21 3_Rate Case Accrual Accounts" xfId="34628"/>
    <cellStyle name="Normal 2 21 4" xfId="46437"/>
    <cellStyle name="Normal 2 21_Rate Case Accrual Accounts" xfId="34629"/>
    <cellStyle name="Normal 2 22" xfId="19875"/>
    <cellStyle name="Normal 2 22 2" xfId="19876"/>
    <cellStyle name="Normal 2 22 2 2" xfId="19877"/>
    <cellStyle name="Normal 2 22 2 2 2" xfId="19878"/>
    <cellStyle name="Normal 2 22 2 2_Rate Case Accrual Accounts" xfId="34630"/>
    <cellStyle name="Normal 2 22 2 3" xfId="46438"/>
    <cellStyle name="Normal 2 22 2_Rate Case Accrual Accounts" xfId="34631"/>
    <cellStyle name="Normal 2 22 3" xfId="19879"/>
    <cellStyle name="Normal 2 22 3 2" xfId="19880"/>
    <cellStyle name="Normal 2 22 3_Rate Case Accrual Accounts" xfId="34632"/>
    <cellStyle name="Normal 2 22 4" xfId="46439"/>
    <cellStyle name="Normal 2 22_Rate Case Accrual Accounts" xfId="34633"/>
    <cellStyle name="Normal 2 23" xfId="19881"/>
    <cellStyle name="Normal 2 23 2" xfId="19882"/>
    <cellStyle name="Normal 2 23 2 2" xfId="19883"/>
    <cellStyle name="Normal 2 23 2 2 2" xfId="19884"/>
    <cellStyle name="Normal 2 23 2 2_Rate Case Accrual Accounts" xfId="34634"/>
    <cellStyle name="Normal 2 23 2 3" xfId="46440"/>
    <cellStyle name="Normal 2 23 2_Rate Case Accrual Accounts" xfId="34635"/>
    <cellStyle name="Normal 2 23 3" xfId="19885"/>
    <cellStyle name="Normal 2 23 3 2" xfId="19886"/>
    <cellStyle name="Normal 2 23 3_Rate Case Accrual Accounts" xfId="34636"/>
    <cellStyle name="Normal 2 23 4" xfId="46441"/>
    <cellStyle name="Normal 2 23_Rate Case Accrual Accounts" xfId="34637"/>
    <cellStyle name="Normal 2 24" xfId="19887"/>
    <cellStyle name="Normal 2 24 2" xfId="19888"/>
    <cellStyle name="Normal 2 24 2 2" xfId="19889"/>
    <cellStyle name="Normal 2 24 2 2 2" xfId="19890"/>
    <cellStyle name="Normal 2 24 2 2_Rate Case Accrual Accounts" xfId="34638"/>
    <cellStyle name="Normal 2 24 2 3" xfId="46442"/>
    <cellStyle name="Normal 2 24 2_Rate Case Accrual Accounts" xfId="34639"/>
    <cellStyle name="Normal 2 24 3" xfId="19891"/>
    <cellStyle name="Normal 2 24 3 2" xfId="19892"/>
    <cellStyle name="Normal 2 24 3_Rate Case Accrual Accounts" xfId="34640"/>
    <cellStyle name="Normal 2 24 4" xfId="46443"/>
    <cellStyle name="Normal 2 24_Rate Case Accrual Accounts" xfId="34641"/>
    <cellStyle name="Normal 2 25" xfId="19893"/>
    <cellStyle name="Normal 2 25 2" xfId="19894"/>
    <cellStyle name="Normal 2 25 2 2" xfId="19895"/>
    <cellStyle name="Normal 2 25 2 2 2" xfId="19896"/>
    <cellStyle name="Normal 2 25 2 2_Rate Case Accrual Accounts" xfId="34642"/>
    <cellStyle name="Normal 2 25 2 3" xfId="46444"/>
    <cellStyle name="Normal 2 25 2_Rate Case Accrual Accounts" xfId="34643"/>
    <cellStyle name="Normal 2 25 3" xfId="19897"/>
    <cellStyle name="Normal 2 25 3 2" xfId="19898"/>
    <cellStyle name="Normal 2 25 3_Rate Case Accrual Accounts" xfId="34644"/>
    <cellStyle name="Normal 2 25 4" xfId="46445"/>
    <cellStyle name="Normal 2 25_Rate Case Accrual Accounts" xfId="34645"/>
    <cellStyle name="Normal 2 26" xfId="19899"/>
    <cellStyle name="Normal 2 26 2" xfId="19900"/>
    <cellStyle name="Normal 2 26 2 2" xfId="19901"/>
    <cellStyle name="Normal 2 26 2 2 2" xfId="19902"/>
    <cellStyle name="Normal 2 26 2 2_Rate Case Accrual Accounts" xfId="34646"/>
    <cellStyle name="Normal 2 26 2 3" xfId="46446"/>
    <cellStyle name="Normal 2 26 2_Rate Case Accrual Accounts" xfId="34647"/>
    <cellStyle name="Normal 2 26 3" xfId="19903"/>
    <cellStyle name="Normal 2 26 3 2" xfId="19904"/>
    <cellStyle name="Normal 2 26 3_Rate Case Accrual Accounts" xfId="34648"/>
    <cellStyle name="Normal 2 26 4" xfId="46447"/>
    <cellStyle name="Normal 2 26_Rate Case Accrual Accounts" xfId="34649"/>
    <cellStyle name="Normal 2 27" xfId="19905"/>
    <cellStyle name="Normal 2 27 2" xfId="19906"/>
    <cellStyle name="Normal 2 27 2 2" xfId="19907"/>
    <cellStyle name="Normal 2 27 2 2 2" xfId="19908"/>
    <cellStyle name="Normal 2 27 2 2_Rate Case Accrual Accounts" xfId="34650"/>
    <cellStyle name="Normal 2 27 2 3" xfId="46448"/>
    <cellStyle name="Normal 2 27 2_Rate Case Accrual Accounts" xfId="34651"/>
    <cellStyle name="Normal 2 27 3" xfId="19909"/>
    <cellStyle name="Normal 2 27 3 2" xfId="19910"/>
    <cellStyle name="Normal 2 27 3_Rate Case Accrual Accounts" xfId="34652"/>
    <cellStyle name="Normal 2 27 4" xfId="46449"/>
    <cellStyle name="Normal 2 27_Rate Case Accrual Accounts" xfId="34653"/>
    <cellStyle name="Normal 2 28" xfId="19911"/>
    <cellStyle name="Normal 2 28 2" xfId="19912"/>
    <cellStyle name="Normal 2 28 2 2" xfId="19913"/>
    <cellStyle name="Normal 2 28 2 2 2" xfId="19914"/>
    <cellStyle name="Normal 2 28 2 2_Rate Case Accrual Accounts" xfId="34654"/>
    <cellStyle name="Normal 2 28 2 3" xfId="46450"/>
    <cellStyle name="Normal 2 28 2_Rate Case Accrual Accounts" xfId="34655"/>
    <cellStyle name="Normal 2 28 3" xfId="19915"/>
    <cellStyle name="Normal 2 28 3 2" xfId="19916"/>
    <cellStyle name="Normal 2 28 3_Rate Case Accrual Accounts" xfId="34656"/>
    <cellStyle name="Normal 2 28 4" xfId="46451"/>
    <cellStyle name="Normal 2 28_Rate Case Accrual Accounts" xfId="34657"/>
    <cellStyle name="Normal 2 29" xfId="19917"/>
    <cellStyle name="Normal 2 29 2" xfId="19918"/>
    <cellStyle name="Normal 2 29 2 2" xfId="19919"/>
    <cellStyle name="Normal 2 29 2 2 2" xfId="19920"/>
    <cellStyle name="Normal 2 29 2 2_Rate Case Accrual Accounts" xfId="34658"/>
    <cellStyle name="Normal 2 29 2 3" xfId="46452"/>
    <cellStyle name="Normal 2 29 2_Rate Case Accrual Accounts" xfId="34659"/>
    <cellStyle name="Normal 2 29 3" xfId="19921"/>
    <cellStyle name="Normal 2 29 3 2" xfId="19922"/>
    <cellStyle name="Normal 2 29 3_Rate Case Accrual Accounts" xfId="34660"/>
    <cellStyle name="Normal 2 29 4" xfId="46453"/>
    <cellStyle name="Normal 2 29_Rate Case Accrual Accounts" xfId="34661"/>
    <cellStyle name="Normal 2 3" xfId="185"/>
    <cellStyle name="Normal 2 3 10" xfId="19923"/>
    <cellStyle name="Normal 2 3 10 2" xfId="19924"/>
    <cellStyle name="Normal 2 3 10_Rate Case Accrual Accounts" xfId="34662"/>
    <cellStyle name="Normal 2 3 11" xfId="19925"/>
    <cellStyle name="Normal 2 3 11 2" xfId="19926"/>
    <cellStyle name="Normal 2 3 11 2 2" xfId="19927"/>
    <cellStyle name="Normal 2 3 11 2_Rate Case Accrual Accounts" xfId="34663"/>
    <cellStyle name="Normal 2 3 11 3" xfId="19928"/>
    <cellStyle name="Normal 2 3 11 3 2" xfId="46454"/>
    <cellStyle name="Normal 2 3 11 4" xfId="46455"/>
    <cellStyle name="Normal 2 3 11_Rate Case Accrual Accounts" xfId="34664"/>
    <cellStyle name="Normal 2 3 12" xfId="19929"/>
    <cellStyle name="Normal 2 3 12 2" xfId="46456"/>
    <cellStyle name="Normal 2 3 13" xfId="19930"/>
    <cellStyle name="Normal 2 3 14" xfId="19931"/>
    <cellStyle name="Normal 2 3 2" xfId="648"/>
    <cellStyle name="Normal 2 3 2 10" xfId="19932"/>
    <cellStyle name="Normal 2 3 2 10 2" xfId="19933"/>
    <cellStyle name="Normal 2 3 2 10_Rate Case Accrual Accounts" xfId="34665"/>
    <cellStyle name="Normal 2 3 2 11" xfId="19934"/>
    <cellStyle name="Normal 2 3 2 11 2" xfId="19935"/>
    <cellStyle name="Normal 2 3 2 11 2 2" xfId="19936"/>
    <cellStyle name="Normal 2 3 2 11 2_Rate Case Accrual Accounts" xfId="34666"/>
    <cellStyle name="Normal 2 3 2 11 3" xfId="19937"/>
    <cellStyle name="Normal 2 3 2 11 3 2" xfId="46457"/>
    <cellStyle name="Normal 2 3 2 11 4" xfId="46458"/>
    <cellStyle name="Normal 2 3 2 11_Rate Case Accrual Accounts" xfId="34667"/>
    <cellStyle name="Normal 2 3 2 12" xfId="19938"/>
    <cellStyle name="Normal 2 3 2 2" xfId="888"/>
    <cellStyle name="Normal 2 3 2 2 2" xfId="19939"/>
    <cellStyle name="Normal 2 3 2 2 2 2" xfId="19940"/>
    <cellStyle name="Normal 2 3 2 2 2 2 2" xfId="19941"/>
    <cellStyle name="Normal 2 3 2 2 2 2_Rate Case Accrual Accounts" xfId="34668"/>
    <cellStyle name="Normal 2 3 2 2 2 3" xfId="19942"/>
    <cellStyle name="Normal 2 3 2 2 2 4" xfId="19943"/>
    <cellStyle name="Normal 2 3 2 2 2 4 2" xfId="46459"/>
    <cellStyle name="Normal 2 3 2 2 2 5" xfId="46460"/>
    <cellStyle name="Normal 2 3 2 2 2_Rate Case Accrual Accounts" xfId="34669"/>
    <cellStyle name="Normal 2 3 2 2 3" xfId="19944"/>
    <cellStyle name="Normal 2 3 2 2 3 2" xfId="19945"/>
    <cellStyle name="Normal 2 3 2 2 3 2 2" xfId="19946"/>
    <cellStyle name="Normal 2 3 2 2 3 2_Rate Case Accrual Accounts" xfId="34670"/>
    <cellStyle name="Normal 2 3 2 2 3 3" xfId="19947"/>
    <cellStyle name="Normal 2 3 2 2 3 3 2" xfId="46461"/>
    <cellStyle name="Normal 2 3 2 2 3 4" xfId="46462"/>
    <cellStyle name="Normal 2 3 2 2 3_Rate Case Accrual Accounts" xfId="34671"/>
    <cellStyle name="Normal 2 3 2 2 4" xfId="19948"/>
    <cellStyle name="Normal 2 3 2 2_Basis Detail" xfId="19949"/>
    <cellStyle name="Normal 2 3 2 3" xfId="19950"/>
    <cellStyle name="Normal 2 3 2 3 2" xfId="19951"/>
    <cellStyle name="Normal 2 3 2 3 2 2" xfId="19952"/>
    <cellStyle name="Normal 2 3 2 3 2_Rate Case Accrual Accounts" xfId="34672"/>
    <cellStyle name="Normal 2 3 2 3 3" xfId="19953"/>
    <cellStyle name="Normal 2 3 2 3 4" xfId="19954"/>
    <cellStyle name="Normal 2 3 2 3 4 2" xfId="46463"/>
    <cellStyle name="Normal 2 3 2 3 5" xfId="46464"/>
    <cellStyle name="Normal 2 3 2 3_Rate Case Accrual Accounts" xfId="34673"/>
    <cellStyle name="Normal 2 3 2 4" xfId="19955"/>
    <cellStyle name="Normal 2 3 2 4 2" xfId="19956"/>
    <cellStyle name="Normal 2 3 2 4_Rate Case Accrual Accounts" xfId="34674"/>
    <cellStyle name="Normal 2 3 2 5" xfId="19957"/>
    <cellStyle name="Normal 2 3 2 5 2" xfId="19958"/>
    <cellStyle name="Normal 2 3 2 5_Rate Case Accrual Accounts" xfId="34675"/>
    <cellStyle name="Normal 2 3 2 6" xfId="19959"/>
    <cellStyle name="Normal 2 3 2 6 2" xfId="19960"/>
    <cellStyle name="Normal 2 3 2 6_Rate Case Accrual Accounts" xfId="34676"/>
    <cellStyle name="Normal 2 3 2 7" xfId="19961"/>
    <cellStyle name="Normal 2 3 2 7 2" xfId="19962"/>
    <cellStyle name="Normal 2 3 2 7_Rate Case Accrual Accounts" xfId="34677"/>
    <cellStyle name="Normal 2 3 2 8" xfId="19963"/>
    <cellStyle name="Normal 2 3 2 8 2" xfId="19964"/>
    <cellStyle name="Normal 2 3 2 8_Rate Case Accrual Accounts" xfId="34678"/>
    <cellStyle name="Normal 2 3 2 9" xfId="19965"/>
    <cellStyle name="Normal 2 3 2 9 2" xfId="19966"/>
    <cellStyle name="Normal 2 3 2 9_Rate Case Accrual Accounts" xfId="34679"/>
    <cellStyle name="Normal 2 3 2_Basis Detail" xfId="19967"/>
    <cellStyle name="Normal 2 3 3" xfId="889"/>
    <cellStyle name="Normal 2 3 3 2" xfId="19968"/>
    <cellStyle name="Normal 2 3 3 2 2" xfId="19969"/>
    <cellStyle name="Normal 2 3 3 2 2 2" xfId="19970"/>
    <cellStyle name="Normal 2 3 3 2 2_Rate Case Accrual Accounts" xfId="34680"/>
    <cellStyle name="Normal 2 3 3 2 3" xfId="19971"/>
    <cellStyle name="Normal 2 3 3 2 4" xfId="19972"/>
    <cellStyle name="Normal 2 3 3 2 4 2" xfId="46465"/>
    <cellStyle name="Normal 2 3 3 2 5" xfId="46466"/>
    <cellStyle name="Normal 2 3 3 2_Rate Case Accrual Accounts" xfId="34681"/>
    <cellStyle name="Normal 2 3 3 3" xfId="19973"/>
    <cellStyle name="Normal 2 3 3 3 2" xfId="19974"/>
    <cellStyle name="Normal 2 3 3 3 2 2" xfId="19975"/>
    <cellStyle name="Normal 2 3 3 3 2_Rate Case Accrual Accounts" xfId="34682"/>
    <cellStyle name="Normal 2 3 3 3 3" xfId="19976"/>
    <cellStyle name="Normal 2 3 3 3 3 2" xfId="46467"/>
    <cellStyle name="Normal 2 3 3 3 4" xfId="46468"/>
    <cellStyle name="Normal 2 3 3 3_Rate Case Accrual Accounts" xfId="34683"/>
    <cellStyle name="Normal 2 3 3 4" xfId="19977"/>
    <cellStyle name="Normal 2 3 3_Basis Detail" xfId="19978"/>
    <cellStyle name="Normal 2 3 4" xfId="19979"/>
    <cellStyle name="Normal 2 3 4 2" xfId="19980"/>
    <cellStyle name="Normal 2 3 4 2 2" xfId="19981"/>
    <cellStyle name="Normal 2 3 4 2_Rate Case Accrual Accounts" xfId="34684"/>
    <cellStyle name="Normal 2 3 4 3" xfId="19982"/>
    <cellStyle name="Normal 2 3 4 4" xfId="19983"/>
    <cellStyle name="Normal 2 3 4 4 2" xfId="46469"/>
    <cellStyle name="Normal 2 3 4 5" xfId="46470"/>
    <cellStyle name="Normal 2 3 4_Rate Case Accrual Accounts" xfId="34685"/>
    <cellStyle name="Normal 2 3 5" xfId="19984"/>
    <cellStyle name="Normal 2 3 5 2" xfId="19985"/>
    <cellStyle name="Normal 2 3 5_Rate Case Accrual Accounts" xfId="34686"/>
    <cellStyle name="Normal 2 3 6" xfId="19986"/>
    <cellStyle name="Normal 2 3 6 2" xfId="19987"/>
    <cellStyle name="Normal 2 3 6_Rate Case Accrual Accounts" xfId="34687"/>
    <cellStyle name="Normal 2 3 7" xfId="19988"/>
    <cellStyle name="Normal 2 3 7 2" xfId="19989"/>
    <cellStyle name="Normal 2 3 7_Rate Case Accrual Accounts" xfId="34688"/>
    <cellStyle name="Normal 2 3 8" xfId="19990"/>
    <cellStyle name="Normal 2 3 8 2" xfId="19991"/>
    <cellStyle name="Normal 2 3 8_Rate Case Accrual Accounts" xfId="34689"/>
    <cellStyle name="Normal 2 3 9" xfId="19992"/>
    <cellStyle name="Normal 2 3 9 2" xfId="19993"/>
    <cellStyle name="Normal 2 3 9_Rate Case Accrual Accounts" xfId="34690"/>
    <cellStyle name="Normal 2 3_09_2013" xfId="779"/>
    <cellStyle name="Normal 2 30" xfId="19994"/>
    <cellStyle name="Normal 2 30 2" xfId="19995"/>
    <cellStyle name="Normal 2 30_Rate Case Accrual Accounts" xfId="34691"/>
    <cellStyle name="Normal 2 31" xfId="19996"/>
    <cellStyle name="Normal 2 31 2" xfId="19997"/>
    <cellStyle name="Normal 2 31_Rate Case Accrual Accounts" xfId="34692"/>
    <cellStyle name="Normal 2 32" xfId="19998"/>
    <cellStyle name="Normal 2 32 2" xfId="19999"/>
    <cellStyle name="Normal 2 32_Rate Case Accrual Accounts" xfId="34693"/>
    <cellStyle name="Normal 2 33" xfId="20000"/>
    <cellStyle name="Normal 2 33 2" xfId="20001"/>
    <cellStyle name="Normal 2 33_Rate Case Accrual Accounts" xfId="34694"/>
    <cellStyle name="Normal 2 34" xfId="20002"/>
    <cellStyle name="Normal 2 34 2" xfId="20003"/>
    <cellStyle name="Normal 2 34_Rate Case Accrual Accounts" xfId="34695"/>
    <cellStyle name="Normal 2 35" xfId="20004"/>
    <cellStyle name="Normal 2 35 2" xfId="20005"/>
    <cellStyle name="Normal 2 35_Rate Case Accrual Accounts" xfId="34696"/>
    <cellStyle name="Normal 2 36" xfId="20006"/>
    <cellStyle name="Normal 2 36 2" xfId="20007"/>
    <cellStyle name="Normal 2 36 2 2" xfId="20008"/>
    <cellStyle name="Normal 2 36 2_Rate Case Accrual Accounts" xfId="34697"/>
    <cellStyle name="Normal 2 36 3" xfId="46471"/>
    <cellStyle name="Normal 2 36_Rate Case Accrual Accounts" xfId="34698"/>
    <cellStyle name="Normal 2 37" xfId="20009"/>
    <cellStyle name="Normal 2 37 2" xfId="20010"/>
    <cellStyle name="Normal 2 37 2 2" xfId="20011"/>
    <cellStyle name="Normal 2 37 2_Rate Case Accrual Accounts" xfId="34699"/>
    <cellStyle name="Normal 2 37 3" xfId="46472"/>
    <cellStyle name="Normal 2 37_Rate Case Accrual Accounts" xfId="34700"/>
    <cellStyle name="Normal 2 38" xfId="20012"/>
    <cellStyle name="Normal 2 38 2" xfId="20013"/>
    <cellStyle name="Normal 2 38 2 2" xfId="20014"/>
    <cellStyle name="Normal 2 38 2_Rate Case Accrual Accounts" xfId="34701"/>
    <cellStyle name="Normal 2 38 3" xfId="46473"/>
    <cellStyle name="Normal 2 38_Rate Case Accrual Accounts" xfId="34702"/>
    <cellStyle name="Normal 2 39" xfId="20015"/>
    <cellStyle name="Normal 2 39 2" xfId="20016"/>
    <cellStyle name="Normal 2 39 2 2" xfId="20017"/>
    <cellStyle name="Normal 2 39 2_Rate Case Accrual Accounts" xfId="34703"/>
    <cellStyle name="Normal 2 39 3" xfId="46474"/>
    <cellStyle name="Normal 2 39_Rate Case Accrual Accounts" xfId="34704"/>
    <cellStyle name="Normal 2 4" xfId="647"/>
    <cellStyle name="Normal 2 4 10" xfId="20018"/>
    <cellStyle name="Normal 2 4 10 2" xfId="20019"/>
    <cellStyle name="Normal 2 4 10_Rate Case Accrual Accounts" xfId="34705"/>
    <cellStyle name="Normal 2 4 11" xfId="20020"/>
    <cellStyle name="Normal 2 4 11 2" xfId="20021"/>
    <cellStyle name="Normal 2 4 11 2 2" xfId="20022"/>
    <cellStyle name="Normal 2 4 11 2_Rate Case Accrual Accounts" xfId="34706"/>
    <cellStyle name="Normal 2 4 11 3" xfId="20023"/>
    <cellStyle name="Normal 2 4 11 3 2" xfId="46475"/>
    <cellStyle name="Normal 2 4 11 4" xfId="46476"/>
    <cellStyle name="Normal 2 4 11_Rate Case Accrual Accounts" xfId="34707"/>
    <cellStyle name="Normal 2 4 12" xfId="20024"/>
    <cellStyle name="Normal 2 4 2" xfId="20025"/>
    <cellStyle name="Normal 2 4 2 10" xfId="20026"/>
    <cellStyle name="Normal 2 4 2 10 2" xfId="20027"/>
    <cellStyle name="Normal 2 4 2 10_Rate Case Accrual Accounts" xfId="34708"/>
    <cellStyle name="Normal 2 4 2 11" xfId="20028"/>
    <cellStyle name="Normal 2 4 2 11 2" xfId="20029"/>
    <cellStyle name="Normal 2 4 2 11 2 2" xfId="20030"/>
    <cellStyle name="Normal 2 4 2 11 2_Rate Case Accrual Accounts" xfId="34709"/>
    <cellStyle name="Normal 2 4 2 11 3" xfId="20031"/>
    <cellStyle name="Normal 2 4 2 11 3 2" xfId="46477"/>
    <cellStyle name="Normal 2 4 2 11 4" xfId="46478"/>
    <cellStyle name="Normal 2 4 2 11_Rate Case Accrual Accounts" xfId="34710"/>
    <cellStyle name="Normal 2 4 2 12" xfId="20032"/>
    <cellStyle name="Normal 2 4 2 2" xfId="20033"/>
    <cellStyle name="Normal 2 4 2 2 2" xfId="20034"/>
    <cellStyle name="Normal 2 4 2 2 2 2" xfId="20035"/>
    <cellStyle name="Normal 2 4 2 2 2 2 2" xfId="20036"/>
    <cellStyle name="Normal 2 4 2 2 2 2_Rate Case Accrual Accounts" xfId="34711"/>
    <cellStyle name="Normal 2 4 2 2 2 3" xfId="20037"/>
    <cellStyle name="Normal 2 4 2 2 2 4" xfId="20038"/>
    <cellStyle name="Normal 2 4 2 2 2 4 2" xfId="46479"/>
    <cellStyle name="Normal 2 4 2 2 2 5" xfId="46480"/>
    <cellStyle name="Normal 2 4 2 2 2_Rate Case Accrual Accounts" xfId="34712"/>
    <cellStyle name="Normal 2 4 2 2 3" xfId="20039"/>
    <cellStyle name="Normal 2 4 2 2 3 2" xfId="20040"/>
    <cellStyle name="Normal 2 4 2 2 3 2 2" xfId="20041"/>
    <cellStyle name="Normal 2 4 2 2 3 2_Rate Case Accrual Accounts" xfId="34713"/>
    <cellStyle name="Normal 2 4 2 2 3 3" xfId="20042"/>
    <cellStyle name="Normal 2 4 2 2 3 3 2" xfId="46481"/>
    <cellStyle name="Normal 2 4 2 2 3 4" xfId="46482"/>
    <cellStyle name="Normal 2 4 2 2 3_Rate Case Accrual Accounts" xfId="34714"/>
    <cellStyle name="Normal 2 4 2 2 4" xfId="20043"/>
    <cellStyle name="Normal 2 4 2 2_Basis Detail" xfId="20044"/>
    <cellStyle name="Normal 2 4 2 3" xfId="20045"/>
    <cellStyle name="Normal 2 4 2 3 2" xfId="20046"/>
    <cellStyle name="Normal 2 4 2 3 2 2" xfId="20047"/>
    <cellStyle name="Normal 2 4 2 3 2_Rate Case Accrual Accounts" xfId="34715"/>
    <cellStyle name="Normal 2 4 2 3 3" xfId="20048"/>
    <cellStyle name="Normal 2 4 2 3 4" xfId="20049"/>
    <cellStyle name="Normal 2 4 2 3 4 2" xfId="46483"/>
    <cellStyle name="Normal 2 4 2 3 5" xfId="46484"/>
    <cellStyle name="Normal 2 4 2 3_Rate Case Accrual Accounts" xfId="34716"/>
    <cellStyle name="Normal 2 4 2 4" xfId="20050"/>
    <cellStyle name="Normal 2 4 2 4 2" xfId="20051"/>
    <cellStyle name="Normal 2 4 2 4_Rate Case Accrual Accounts" xfId="34717"/>
    <cellStyle name="Normal 2 4 2 5" xfId="20052"/>
    <cellStyle name="Normal 2 4 2 5 2" xfId="20053"/>
    <cellStyle name="Normal 2 4 2 5_Rate Case Accrual Accounts" xfId="34718"/>
    <cellStyle name="Normal 2 4 2 6" xfId="20054"/>
    <cellStyle name="Normal 2 4 2 6 2" xfId="20055"/>
    <cellStyle name="Normal 2 4 2 6_Rate Case Accrual Accounts" xfId="34719"/>
    <cellStyle name="Normal 2 4 2 7" xfId="20056"/>
    <cellStyle name="Normal 2 4 2 7 2" xfId="20057"/>
    <cellStyle name="Normal 2 4 2 7_Rate Case Accrual Accounts" xfId="34720"/>
    <cellStyle name="Normal 2 4 2 8" xfId="20058"/>
    <cellStyle name="Normal 2 4 2 8 2" xfId="20059"/>
    <cellStyle name="Normal 2 4 2 8_Rate Case Accrual Accounts" xfId="34721"/>
    <cellStyle name="Normal 2 4 2 9" xfId="20060"/>
    <cellStyle name="Normal 2 4 2 9 2" xfId="20061"/>
    <cellStyle name="Normal 2 4 2 9_Rate Case Accrual Accounts" xfId="34722"/>
    <cellStyle name="Normal 2 4 2_Basis Detail" xfId="20062"/>
    <cellStyle name="Normal 2 4 3" xfId="20063"/>
    <cellStyle name="Normal 2 4 3 2" xfId="20064"/>
    <cellStyle name="Normal 2 4 3 2 2" xfId="20065"/>
    <cellStyle name="Normal 2 4 3 2 2 2" xfId="20066"/>
    <cellStyle name="Normal 2 4 3 2 2_Rate Case Accrual Accounts" xfId="34723"/>
    <cellStyle name="Normal 2 4 3 2 3" xfId="20067"/>
    <cellStyle name="Normal 2 4 3 2 4" xfId="20068"/>
    <cellStyle name="Normal 2 4 3 2 4 2" xfId="46485"/>
    <cellStyle name="Normal 2 4 3 2 5" xfId="46486"/>
    <cellStyle name="Normal 2 4 3 2_Rate Case Accrual Accounts" xfId="34724"/>
    <cellStyle name="Normal 2 4 3 3" xfId="20069"/>
    <cellStyle name="Normal 2 4 3 3 2" xfId="20070"/>
    <cellStyle name="Normal 2 4 3 3 2 2" xfId="20071"/>
    <cellStyle name="Normal 2 4 3 3 2_Rate Case Accrual Accounts" xfId="34725"/>
    <cellStyle name="Normal 2 4 3 3 3" xfId="20072"/>
    <cellStyle name="Normal 2 4 3 3 3 2" xfId="46487"/>
    <cellStyle name="Normal 2 4 3 3 4" xfId="46488"/>
    <cellStyle name="Normal 2 4 3 3_Rate Case Accrual Accounts" xfId="34726"/>
    <cellStyle name="Normal 2 4 3 4" xfId="20073"/>
    <cellStyle name="Normal 2 4 3_Basis Detail" xfId="20074"/>
    <cellStyle name="Normal 2 4 4" xfId="20075"/>
    <cellStyle name="Normal 2 4 4 2" xfId="20076"/>
    <cellStyle name="Normal 2 4 4 2 2" xfId="20077"/>
    <cellStyle name="Normal 2 4 4 2_Rate Case Accrual Accounts" xfId="34727"/>
    <cellStyle name="Normal 2 4 4 3" xfId="20078"/>
    <cellStyle name="Normal 2 4 4 4" xfId="20079"/>
    <cellStyle name="Normal 2 4 4 4 2" xfId="46489"/>
    <cellStyle name="Normal 2 4 4 5" xfId="46490"/>
    <cellStyle name="Normal 2 4 4_Rate Case Accrual Accounts" xfId="34728"/>
    <cellStyle name="Normal 2 4 5" xfId="20080"/>
    <cellStyle name="Normal 2 4 5 2" xfId="20081"/>
    <cellStyle name="Normal 2 4 5_Rate Case Accrual Accounts" xfId="34729"/>
    <cellStyle name="Normal 2 4 6" xfId="20082"/>
    <cellStyle name="Normal 2 4 6 2" xfId="20083"/>
    <cellStyle name="Normal 2 4 6_Rate Case Accrual Accounts" xfId="34730"/>
    <cellStyle name="Normal 2 4 7" xfId="20084"/>
    <cellStyle name="Normal 2 4 7 2" xfId="20085"/>
    <cellStyle name="Normal 2 4 7_Rate Case Accrual Accounts" xfId="34731"/>
    <cellStyle name="Normal 2 4 8" xfId="20086"/>
    <cellStyle name="Normal 2 4 8 2" xfId="20087"/>
    <cellStyle name="Normal 2 4 8_Rate Case Accrual Accounts" xfId="34732"/>
    <cellStyle name="Normal 2 4 9" xfId="20088"/>
    <cellStyle name="Normal 2 4 9 2" xfId="20089"/>
    <cellStyle name="Normal 2 4 9_Rate Case Accrual Accounts" xfId="34733"/>
    <cellStyle name="Normal 2 4_Basis Detail" xfId="20090"/>
    <cellStyle name="Normal 2 40" xfId="20091"/>
    <cellStyle name="Normal 2 40 2" xfId="20092"/>
    <cellStyle name="Normal 2 40 2 2" xfId="20093"/>
    <cellStyle name="Normal 2 40 2_Rate Case Accrual Accounts" xfId="34734"/>
    <cellStyle name="Normal 2 40 3" xfId="46491"/>
    <cellStyle name="Normal 2 40_Rate Case Accrual Accounts" xfId="34735"/>
    <cellStyle name="Normal 2 41" xfId="20094"/>
    <cellStyle name="Normal 2 41 2" xfId="20095"/>
    <cellStyle name="Normal 2 41 2 2" xfId="20096"/>
    <cellStyle name="Normal 2 41 2_Rate Case Accrual Accounts" xfId="34736"/>
    <cellStyle name="Normal 2 41 3" xfId="46492"/>
    <cellStyle name="Normal 2 41_Rate Case Accrual Accounts" xfId="34737"/>
    <cellStyle name="Normal 2 42" xfId="20097"/>
    <cellStyle name="Normal 2 42 2" xfId="20098"/>
    <cellStyle name="Normal 2 42 2 2" xfId="20099"/>
    <cellStyle name="Normal 2 42 2_Rate Case Accrual Accounts" xfId="34738"/>
    <cellStyle name="Normal 2 42 3" xfId="20100"/>
    <cellStyle name="Normal 2 42 3 2" xfId="46493"/>
    <cellStyle name="Normal 2 42 4" xfId="46494"/>
    <cellStyle name="Normal 2 42_Rate Case Accrual Accounts" xfId="34739"/>
    <cellStyle name="Normal 2 43" xfId="20101"/>
    <cellStyle name="Normal 2 43 2" xfId="46495"/>
    <cellStyle name="Normal 2 44" xfId="20102"/>
    <cellStyle name="Normal 2 44 2" xfId="46496"/>
    <cellStyle name="Normal 2 45" xfId="20103"/>
    <cellStyle name="Normal 2 45 2" xfId="46497"/>
    <cellStyle name="Normal 2 46" xfId="20104"/>
    <cellStyle name="Normal 2 46 2" xfId="46498"/>
    <cellStyle name="Normal 2 47" xfId="20105"/>
    <cellStyle name="Normal 2 47 2" xfId="20106"/>
    <cellStyle name="Normal 2 47_Rate Case Accrual Accounts" xfId="34740"/>
    <cellStyle name="Normal 2 48" xfId="20107"/>
    <cellStyle name="Normal 2 49" xfId="20108"/>
    <cellStyle name="Normal 2 5" xfId="484"/>
    <cellStyle name="Normal 2 5 10" xfId="20109"/>
    <cellStyle name="Normal 2 5 10 2" xfId="20110"/>
    <cellStyle name="Normal 2 5 10_Rate Case Accrual Accounts" xfId="34741"/>
    <cellStyle name="Normal 2 5 11" xfId="20111"/>
    <cellStyle name="Normal 2 5 11 2" xfId="20112"/>
    <cellStyle name="Normal 2 5 11 2 2" xfId="20113"/>
    <cellStyle name="Normal 2 5 11 2_Rate Case Accrual Accounts" xfId="34742"/>
    <cellStyle name="Normal 2 5 11 3" xfId="20114"/>
    <cellStyle name="Normal 2 5 11 3 2" xfId="46499"/>
    <cellStyle name="Normal 2 5 11 4" xfId="46500"/>
    <cellStyle name="Normal 2 5 11_Rate Case Accrual Accounts" xfId="34743"/>
    <cellStyle name="Normal 2 5 12" xfId="20115"/>
    <cellStyle name="Normal 2 5 2" xfId="890"/>
    <cellStyle name="Normal 2 5 2 10" xfId="20116"/>
    <cellStyle name="Normal 2 5 2 10 2" xfId="20117"/>
    <cellStyle name="Normal 2 5 2 10_Rate Case Accrual Accounts" xfId="34744"/>
    <cellStyle name="Normal 2 5 2 11" xfId="20118"/>
    <cellStyle name="Normal 2 5 2 11 2" xfId="20119"/>
    <cellStyle name="Normal 2 5 2 11 2 2" xfId="20120"/>
    <cellStyle name="Normal 2 5 2 11 2_Rate Case Accrual Accounts" xfId="34745"/>
    <cellStyle name="Normal 2 5 2 11 3" xfId="20121"/>
    <cellStyle name="Normal 2 5 2 11 3 2" xfId="46501"/>
    <cellStyle name="Normal 2 5 2 11 4" xfId="46502"/>
    <cellStyle name="Normal 2 5 2 11_Rate Case Accrual Accounts" xfId="34746"/>
    <cellStyle name="Normal 2 5 2 12" xfId="20122"/>
    <cellStyle name="Normal 2 5 2 2" xfId="20123"/>
    <cellStyle name="Normal 2 5 2 2 2" xfId="20124"/>
    <cellStyle name="Normal 2 5 2 2 2 2" xfId="20125"/>
    <cellStyle name="Normal 2 5 2 2 2 2 2" xfId="20126"/>
    <cellStyle name="Normal 2 5 2 2 2 2_Rate Case Accrual Accounts" xfId="34747"/>
    <cellStyle name="Normal 2 5 2 2 2 3" xfId="20127"/>
    <cellStyle name="Normal 2 5 2 2 2 4" xfId="20128"/>
    <cellStyle name="Normal 2 5 2 2 2 4 2" xfId="46503"/>
    <cellStyle name="Normal 2 5 2 2 2 5" xfId="46504"/>
    <cellStyle name="Normal 2 5 2 2 2_Rate Case Accrual Accounts" xfId="34748"/>
    <cellStyle name="Normal 2 5 2 2 3" xfId="20129"/>
    <cellStyle name="Normal 2 5 2 2 3 2" xfId="20130"/>
    <cellStyle name="Normal 2 5 2 2 3 2 2" xfId="20131"/>
    <cellStyle name="Normal 2 5 2 2 3 2_Rate Case Accrual Accounts" xfId="34749"/>
    <cellStyle name="Normal 2 5 2 2 3 3" xfId="20132"/>
    <cellStyle name="Normal 2 5 2 2 3 3 2" xfId="46505"/>
    <cellStyle name="Normal 2 5 2 2 3 4" xfId="46506"/>
    <cellStyle name="Normal 2 5 2 2 3_Rate Case Accrual Accounts" xfId="34750"/>
    <cellStyle name="Normal 2 5 2 2 4" xfId="20133"/>
    <cellStyle name="Normal 2 5 2 2_Basis Detail" xfId="20134"/>
    <cellStyle name="Normal 2 5 2 3" xfId="20135"/>
    <cellStyle name="Normal 2 5 2 3 2" xfId="20136"/>
    <cellStyle name="Normal 2 5 2 3 2 2" xfId="20137"/>
    <cellStyle name="Normal 2 5 2 3 2_Rate Case Accrual Accounts" xfId="34751"/>
    <cellStyle name="Normal 2 5 2 3 3" xfId="20138"/>
    <cellStyle name="Normal 2 5 2 3 4" xfId="20139"/>
    <cellStyle name="Normal 2 5 2 3 4 2" xfId="46507"/>
    <cellStyle name="Normal 2 5 2 3 5" xfId="46508"/>
    <cellStyle name="Normal 2 5 2 3_Rate Case Accrual Accounts" xfId="34752"/>
    <cellStyle name="Normal 2 5 2 4" xfId="20140"/>
    <cellStyle name="Normal 2 5 2 4 2" xfId="20141"/>
    <cellStyle name="Normal 2 5 2 4_Rate Case Accrual Accounts" xfId="34753"/>
    <cellStyle name="Normal 2 5 2 5" xfId="20142"/>
    <cellStyle name="Normal 2 5 2 5 2" xfId="20143"/>
    <cellStyle name="Normal 2 5 2 5_Rate Case Accrual Accounts" xfId="34754"/>
    <cellStyle name="Normal 2 5 2 6" xfId="20144"/>
    <cellStyle name="Normal 2 5 2 6 2" xfId="20145"/>
    <cellStyle name="Normal 2 5 2 6_Rate Case Accrual Accounts" xfId="34755"/>
    <cellStyle name="Normal 2 5 2 7" xfId="20146"/>
    <cellStyle name="Normal 2 5 2 7 2" xfId="20147"/>
    <cellStyle name="Normal 2 5 2 7_Rate Case Accrual Accounts" xfId="34756"/>
    <cellStyle name="Normal 2 5 2 8" xfId="20148"/>
    <cellStyle name="Normal 2 5 2 8 2" xfId="20149"/>
    <cellStyle name="Normal 2 5 2 8_Rate Case Accrual Accounts" xfId="34757"/>
    <cellStyle name="Normal 2 5 2 9" xfId="20150"/>
    <cellStyle name="Normal 2 5 2 9 2" xfId="20151"/>
    <cellStyle name="Normal 2 5 2 9_Rate Case Accrual Accounts" xfId="34758"/>
    <cellStyle name="Normal 2 5 2_Basis Detail" xfId="20152"/>
    <cellStyle name="Normal 2 5 3" xfId="20153"/>
    <cellStyle name="Normal 2 5 3 2" xfId="20154"/>
    <cellStyle name="Normal 2 5 3 2 2" xfId="20155"/>
    <cellStyle name="Normal 2 5 3 2 2 2" xfId="20156"/>
    <cellStyle name="Normal 2 5 3 2 2_Rate Case Accrual Accounts" xfId="34759"/>
    <cellStyle name="Normal 2 5 3 2 3" xfId="20157"/>
    <cellStyle name="Normal 2 5 3 2 4" xfId="20158"/>
    <cellStyle name="Normal 2 5 3 2 4 2" xfId="46509"/>
    <cellStyle name="Normal 2 5 3 2 5" xfId="46510"/>
    <cellStyle name="Normal 2 5 3 2_Rate Case Accrual Accounts" xfId="34760"/>
    <cellStyle name="Normal 2 5 3 3" xfId="20159"/>
    <cellStyle name="Normal 2 5 3 3 2" xfId="20160"/>
    <cellStyle name="Normal 2 5 3 3 2 2" xfId="20161"/>
    <cellStyle name="Normal 2 5 3 3 2_Rate Case Accrual Accounts" xfId="34761"/>
    <cellStyle name="Normal 2 5 3 3 3" xfId="20162"/>
    <cellStyle name="Normal 2 5 3 3 3 2" xfId="46511"/>
    <cellStyle name="Normal 2 5 3 3 4" xfId="46512"/>
    <cellStyle name="Normal 2 5 3 3_Rate Case Accrual Accounts" xfId="34762"/>
    <cellStyle name="Normal 2 5 3 4" xfId="20163"/>
    <cellStyle name="Normal 2 5 3_Basis Detail" xfId="20164"/>
    <cellStyle name="Normal 2 5 4" xfId="20165"/>
    <cellStyle name="Normal 2 5 4 2" xfId="20166"/>
    <cellStyle name="Normal 2 5 4 2 2" xfId="20167"/>
    <cellStyle name="Normal 2 5 4 2_Rate Case Accrual Accounts" xfId="34763"/>
    <cellStyle name="Normal 2 5 4 3" xfId="20168"/>
    <cellStyle name="Normal 2 5 4 4" xfId="20169"/>
    <cellStyle name="Normal 2 5 4 4 2" xfId="46513"/>
    <cellStyle name="Normal 2 5 4 5" xfId="46514"/>
    <cellStyle name="Normal 2 5 4_Rate Case Accrual Accounts" xfId="34764"/>
    <cellStyle name="Normal 2 5 5" xfId="20170"/>
    <cellStyle name="Normal 2 5 5 2" xfId="20171"/>
    <cellStyle name="Normal 2 5 5_Rate Case Accrual Accounts" xfId="34765"/>
    <cellStyle name="Normal 2 5 6" xfId="20172"/>
    <cellStyle name="Normal 2 5 6 2" xfId="20173"/>
    <cellStyle name="Normal 2 5 6_Rate Case Accrual Accounts" xfId="34766"/>
    <cellStyle name="Normal 2 5 7" xfId="20174"/>
    <cellStyle name="Normal 2 5 7 2" xfId="20175"/>
    <cellStyle name="Normal 2 5 7_Rate Case Accrual Accounts" xfId="34767"/>
    <cellStyle name="Normal 2 5 8" xfId="20176"/>
    <cellStyle name="Normal 2 5 8 2" xfId="20177"/>
    <cellStyle name="Normal 2 5 8_Rate Case Accrual Accounts" xfId="34768"/>
    <cellStyle name="Normal 2 5 9" xfId="20178"/>
    <cellStyle name="Normal 2 5 9 2" xfId="20179"/>
    <cellStyle name="Normal 2 5 9_Rate Case Accrual Accounts" xfId="34769"/>
    <cellStyle name="Normal 2 5_Basis Detail" xfId="20180"/>
    <cellStyle name="Normal 2 50" xfId="20181"/>
    <cellStyle name="Normal 2 51" xfId="20182"/>
    <cellStyle name="Normal 2 52" xfId="20183"/>
    <cellStyle name="Normal 2 52 2" xfId="46515"/>
    <cellStyle name="Normal 2 53" xfId="20184"/>
    <cellStyle name="Normal 2 53 2" xfId="46516"/>
    <cellStyle name="Normal 2 54" xfId="20185"/>
    <cellStyle name="Normal 2 54 2" xfId="46517"/>
    <cellStyle name="Normal 2 55" xfId="20186"/>
    <cellStyle name="Normal 2 55 2" xfId="46518"/>
    <cellStyle name="Normal 2 56" xfId="46519"/>
    <cellStyle name="Normal 2 57" xfId="46520"/>
    <cellStyle name="Normal 2 58" xfId="46521"/>
    <cellStyle name="Normal 2 59" xfId="46522"/>
    <cellStyle name="Normal 2 6" xfId="480"/>
    <cellStyle name="Normal 2 6 10" xfId="20187"/>
    <cellStyle name="Normal 2 6 10 2" xfId="20188"/>
    <cellStyle name="Normal 2 6 10_Rate Case Accrual Accounts" xfId="34770"/>
    <cellStyle name="Normal 2 6 11" xfId="20189"/>
    <cellStyle name="Normal 2 6 11 2" xfId="20190"/>
    <cellStyle name="Normal 2 6 11 2 2" xfId="20191"/>
    <cellStyle name="Normal 2 6 11 2_Rate Case Accrual Accounts" xfId="34771"/>
    <cellStyle name="Normal 2 6 11 3" xfId="20192"/>
    <cellStyle name="Normal 2 6 11 3 2" xfId="46523"/>
    <cellStyle name="Normal 2 6 11 4" xfId="46524"/>
    <cellStyle name="Normal 2 6 11_Rate Case Accrual Accounts" xfId="34772"/>
    <cellStyle name="Normal 2 6 12" xfId="20193"/>
    <cellStyle name="Normal 2 6 2" xfId="891"/>
    <cellStyle name="Normal 2 6 2 10" xfId="20194"/>
    <cellStyle name="Normal 2 6 2 10 2" xfId="20195"/>
    <cellStyle name="Normal 2 6 2 10_Rate Case Accrual Accounts" xfId="34773"/>
    <cellStyle name="Normal 2 6 2 11" xfId="20196"/>
    <cellStyle name="Normal 2 6 2 11 2" xfId="20197"/>
    <cellStyle name="Normal 2 6 2 11 2 2" xfId="20198"/>
    <cellStyle name="Normal 2 6 2 11 2_Rate Case Accrual Accounts" xfId="34774"/>
    <cellStyle name="Normal 2 6 2 11 3" xfId="20199"/>
    <cellStyle name="Normal 2 6 2 11 3 2" xfId="46525"/>
    <cellStyle name="Normal 2 6 2 11 4" xfId="46526"/>
    <cellStyle name="Normal 2 6 2 11_Rate Case Accrual Accounts" xfId="34775"/>
    <cellStyle name="Normal 2 6 2 12" xfId="20200"/>
    <cellStyle name="Normal 2 6 2 2" xfId="20201"/>
    <cellStyle name="Normal 2 6 2 2 2" xfId="20202"/>
    <cellStyle name="Normal 2 6 2 2 2 2" xfId="20203"/>
    <cellStyle name="Normal 2 6 2 2 2 2 2" xfId="20204"/>
    <cellStyle name="Normal 2 6 2 2 2 2_Rate Case Accrual Accounts" xfId="34776"/>
    <cellStyle name="Normal 2 6 2 2 2 3" xfId="20205"/>
    <cellStyle name="Normal 2 6 2 2 2 4" xfId="20206"/>
    <cellStyle name="Normal 2 6 2 2 2 4 2" xfId="46527"/>
    <cellStyle name="Normal 2 6 2 2 2 5" xfId="46528"/>
    <cellStyle name="Normal 2 6 2 2 2_Rate Case Accrual Accounts" xfId="34777"/>
    <cellStyle name="Normal 2 6 2 2 3" xfId="20207"/>
    <cellStyle name="Normal 2 6 2 2 3 2" xfId="20208"/>
    <cellStyle name="Normal 2 6 2 2 3 2 2" xfId="20209"/>
    <cellStyle name="Normal 2 6 2 2 3 2_Rate Case Accrual Accounts" xfId="34778"/>
    <cellStyle name="Normal 2 6 2 2 3 3" xfId="20210"/>
    <cellStyle name="Normal 2 6 2 2 3 3 2" xfId="46529"/>
    <cellStyle name="Normal 2 6 2 2 3 4" xfId="46530"/>
    <cellStyle name="Normal 2 6 2 2 3_Rate Case Accrual Accounts" xfId="34779"/>
    <cellStyle name="Normal 2 6 2 2 4" xfId="20211"/>
    <cellStyle name="Normal 2 6 2 2_Basis Detail" xfId="20212"/>
    <cellStyle name="Normal 2 6 2 3" xfId="20213"/>
    <cellStyle name="Normal 2 6 2 3 2" xfId="20214"/>
    <cellStyle name="Normal 2 6 2 3 2 2" xfId="20215"/>
    <cellStyle name="Normal 2 6 2 3 2_Rate Case Accrual Accounts" xfId="34780"/>
    <cellStyle name="Normal 2 6 2 3 3" xfId="20216"/>
    <cellStyle name="Normal 2 6 2 3 4" xfId="20217"/>
    <cellStyle name="Normal 2 6 2 3 4 2" xfId="46531"/>
    <cellStyle name="Normal 2 6 2 3 5" xfId="46532"/>
    <cellStyle name="Normal 2 6 2 3_Rate Case Accrual Accounts" xfId="34781"/>
    <cellStyle name="Normal 2 6 2 4" xfId="20218"/>
    <cellStyle name="Normal 2 6 2 4 2" xfId="20219"/>
    <cellStyle name="Normal 2 6 2 4_Rate Case Accrual Accounts" xfId="34782"/>
    <cellStyle name="Normal 2 6 2 5" xfId="20220"/>
    <cellStyle name="Normal 2 6 2 5 2" xfId="20221"/>
    <cellStyle name="Normal 2 6 2 5_Rate Case Accrual Accounts" xfId="34783"/>
    <cellStyle name="Normal 2 6 2 6" xfId="20222"/>
    <cellStyle name="Normal 2 6 2 6 2" xfId="20223"/>
    <cellStyle name="Normal 2 6 2 6_Rate Case Accrual Accounts" xfId="34784"/>
    <cellStyle name="Normal 2 6 2 7" xfId="20224"/>
    <cellStyle name="Normal 2 6 2 7 2" xfId="20225"/>
    <cellStyle name="Normal 2 6 2 7_Rate Case Accrual Accounts" xfId="34785"/>
    <cellStyle name="Normal 2 6 2 8" xfId="20226"/>
    <cellStyle name="Normal 2 6 2 8 2" xfId="20227"/>
    <cellStyle name="Normal 2 6 2 8_Rate Case Accrual Accounts" xfId="34786"/>
    <cellStyle name="Normal 2 6 2 9" xfId="20228"/>
    <cellStyle name="Normal 2 6 2 9 2" xfId="20229"/>
    <cellStyle name="Normal 2 6 2 9_Rate Case Accrual Accounts" xfId="34787"/>
    <cellStyle name="Normal 2 6 2_Basis Detail" xfId="20230"/>
    <cellStyle name="Normal 2 6 3" xfId="20231"/>
    <cellStyle name="Normal 2 6 3 2" xfId="20232"/>
    <cellStyle name="Normal 2 6 3 2 2" xfId="20233"/>
    <cellStyle name="Normal 2 6 3 2 2 2" xfId="20234"/>
    <cellStyle name="Normal 2 6 3 2 2_Rate Case Accrual Accounts" xfId="34788"/>
    <cellStyle name="Normal 2 6 3 2 3" xfId="20235"/>
    <cellStyle name="Normal 2 6 3 2 4" xfId="20236"/>
    <cellStyle name="Normal 2 6 3 2 4 2" xfId="46533"/>
    <cellStyle name="Normal 2 6 3 2 5" xfId="46534"/>
    <cellStyle name="Normal 2 6 3 2_Rate Case Accrual Accounts" xfId="34789"/>
    <cellStyle name="Normal 2 6 3 3" xfId="20237"/>
    <cellStyle name="Normal 2 6 3 3 2" xfId="20238"/>
    <cellStyle name="Normal 2 6 3 3 2 2" xfId="20239"/>
    <cellStyle name="Normal 2 6 3 3 2_Rate Case Accrual Accounts" xfId="34790"/>
    <cellStyle name="Normal 2 6 3 3 3" xfId="20240"/>
    <cellStyle name="Normal 2 6 3 3 3 2" xfId="46535"/>
    <cellStyle name="Normal 2 6 3 3 4" xfId="46536"/>
    <cellStyle name="Normal 2 6 3 3_Rate Case Accrual Accounts" xfId="34791"/>
    <cellStyle name="Normal 2 6 3 4" xfId="20241"/>
    <cellStyle name="Normal 2 6 3_Basis Detail" xfId="20242"/>
    <cellStyle name="Normal 2 6 4" xfId="20243"/>
    <cellStyle name="Normal 2 6 4 2" xfId="20244"/>
    <cellStyle name="Normal 2 6 4 2 2" xfId="20245"/>
    <cellStyle name="Normal 2 6 4 2_Rate Case Accrual Accounts" xfId="34792"/>
    <cellStyle name="Normal 2 6 4 3" xfId="20246"/>
    <cellStyle name="Normal 2 6 4 4" xfId="20247"/>
    <cellStyle name="Normal 2 6 4 4 2" xfId="46537"/>
    <cellStyle name="Normal 2 6 4 5" xfId="46538"/>
    <cellStyle name="Normal 2 6 4_Rate Case Accrual Accounts" xfId="34793"/>
    <cellStyle name="Normal 2 6 5" xfId="20248"/>
    <cellStyle name="Normal 2 6 5 2" xfId="20249"/>
    <cellStyle name="Normal 2 6 5_Rate Case Accrual Accounts" xfId="34794"/>
    <cellStyle name="Normal 2 6 6" xfId="20250"/>
    <cellStyle name="Normal 2 6 6 2" xfId="20251"/>
    <cellStyle name="Normal 2 6 6_Rate Case Accrual Accounts" xfId="34795"/>
    <cellStyle name="Normal 2 6 7" xfId="20252"/>
    <cellStyle name="Normal 2 6 7 2" xfId="20253"/>
    <cellStyle name="Normal 2 6 7_Rate Case Accrual Accounts" xfId="34796"/>
    <cellStyle name="Normal 2 6 8" xfId="20254"/>
    <cellStyle name="Normal 2 6 8 2" xfId="20255"/>
    <cellStyle name="Normal 2 6 8_Rate Case Accrual Accounts" xfId="34797"/>
    <cellStyle name="Normal 2 6 9" xfId="20256"/>
    <cellStyle name="Normal 2 6 9 2" xfId="20257"/>
    <cellStyle name="Normal 2 6 9_Rate Case Accrual Accounts" xfId="34798"/>
    <cellStyle name="Normal 2 6_Basis Detail" xfId="20258"/>
    <cellStyle name="Normal 2 60" xfId="46539"/>
    <cellStyle name="Normal 2 61" xfId="46540"/>
    <cellStyle name="Normal 2 62" xfId="46541"/>
    <cellStyle name="Normal 2 63" xfId="46542"/>
    <cellStyle name="Normal 2 64" xfId="46543"/>
    <cellStyle name="Normal 2 65" xfId="46544"/>
    <cellStyle name="Normal 2 66" xfId="46545"/>
    <cellStyle name="Normal 2 67" xfId="46546"/>
    <cellStyle name="Normal 2 68" xfId="46547"/>
    <cellStyle name="Normal 2 69" xfId="46548"/>
    <cellStyle name="Normal 2 7" xfId="743"/>
    <cellStyle name="Normal 2 7 10" xfId="20259"/>
    <cellStyle name="Normal 2 7 10 2" xfId="20260"/>
    <cellStyle name="Normal 2 7 10_Rate Case Accrual Accounts" xfId="34799"/>
    <cellStyle name="Normal 2 7 11" xfId="20261"/>
    <cellStyle name="Normal 2 7 11 2" xfId="20262"/>
    <cellStyle name="Normal 2 7 11 2 2" xfId="20263"/>
    <cellStyle name="Normal 2 7 11 2_Rate Case Accrual Accounts" xfId="34800"/>
    <cellStyle name="Normal 2 7 11 3" xfId="20264"/>
    <cellStyle name="Normal 2 7 11 3 2" xfId="46549"/>
    <cellStyle name="Normal 2 7 11 4" xfId="46550"/>
    <cellStyle name="Normal 2 7 11_Rate Case Accrual Accounts" xfId="34801"/>
    <cellStyle name="Normal 2 7 12" xfId="20265"/>
    <cellStyle name="Normal 2 7 2" xfId="892"/>
    <cellStyle name="Normal 2 7 2 10" xfId="20266"/>
    <cellStyle name="Normal 2 7 2 10 2" xfId="20267"/>
    <cellStyle name="Normal 2 7 2 10_Rate Case Accrual Accounts" xfId="34802"/>
    <cellStyle name="Normal 2 7 2 11" xfId="20268"/>
    <cellStyle name="Normal 2 7 2 11 2" xfId="20269"/>
    <cellStyle name="Normal 2 7 2 11 2 2" xfId="20270"/>
    <cellStyle name="Normal 2 7 2 11 2_Rate Case Accrual Accounts" xfId="34803"/>
    <cellStyle name="Normal 2 7 2 11 3" xfId="20271"/>
    <cellStyle name="Normal 2 7 2 11 3 2" xfId="46551"/>
    <cellStyle name="Normal 2 7 2 11 4" xfId="46552"/>
    <cellStyle name="Normal 2 7 2 11_Rate Case Accrual Accounts" xfId="34804"/>
    <cellStyle name="Normal 2 7 2 12" xfId="20272"/>
    <cellStyle name="Normal 2 7 2 2" xfId="20273"/>
    <cellStyle name="Normal 2 7 2 2 2" xfId="20274"/>
    <cellStyle name="Normal 2 7 2 2 2 2" xfId="20275"/>
    <cellStyle name="Normal 2 7 2 2 2 2 2" xfId="20276"/>
    <cellStyle name="Normal 2 7 2 2 2 2_Rate Case Accrual Accounts" xfId="34805"/>
    <cellStyle name="Normal 2 7 2 2 2 3" xfId="20277"/>
    <cellStyle name="Normal 2 7 2 2 2 4" xfId="20278"/>
    <cellStyle name="Normal 2 7 2 2 2 4 2" xfId="46553"/>
    <cellStyle name="Normal 2 7 2 2 2 5" xfId="46554"/>
    <cellStyle name="Normal 2 7 2 2 2_Rate Case Accrual Accounts" xfId="34806"/>
    <cellStyle name="Normal 2 7 2 2 3" xfId="20279"/>
    <cellStyle name="Normal 2 7 2 2 3 2" xfId="20280"/>
    <cellStyle name="Normal 2 7 2 2 3 2 2" xfId="20281"/>
    <cellStyle name="Normal 2 7 2 2 3 2_Rate Case Accrual Accounts" xfId="34807"/>
    <cellStyle name="Normal 2 7 2 2 3 3" xfId="20282"/>
    <cellStyle name="Normal 2 7 2 2 3 3 2" xfId="46555"/>
    <cellStyle name="Normal 2 7 2 2 3 4" xfId="46556"/>
    <cellStyle name="Normal 2 7 2 2 3_Rate Case Accrual Accounts" xfId="34808"/>
    <cellStyle name="Normal 2 7 2 2 4" xfId="20283"/>
    <cellStyle name="Normal 2 7 2 2_Basis Detail" xfId="20284"/>
    <cellStyle name="Normal 2 7 2 3" xfId="20285"/>
    <cellStyle name="Normal 2 7 2 3 2" xfId="20286"/>
    <cellStyle name="Normal 2 7 2 3 2 2" xfId="20287"/>
    <cellStyle name="Normal 2 7 2 3 2_Rate Case Accrual Accounts" xfId="34809"/>
    <cellStyle name="Normal 2 7 2 3 3" xfId="20288"/>
    <cellStyle name="Normal 2 7 2 3 4" xfId="20289"/>
    <cellStyle name="Normal 2 7 2 3 4 2" xfId="46557"/>
    <cellStyle name="Normal 2 7 2 3 5" xfId="46558"/>
    <cellStyle name="Normal 2 7 2 3_Rate Case Accrual Accounts" xfId="34810"/>
    <cellStyle name="Normal 2 7 2 4" xfId="20290"/>
    <cellStyle name="Normal 2 7 2 4 2" xfId="20291"/>
    <cellStyle name="Normal 2 7 2 4_Rate Case Accrual Accounts" xfId="34811"/>
    <cellStyle name="Normal 2 7 2 5" xfId="20292"/>
    <cellStyle name="Normal 2 7 2 5 2" xfId="20293"/>
    <cellStyle name="Normal 2 7 2 5_Rate Case Accrual Accounts" xfId="34812"/>
    <cellStyle name="Normal 2 7 2 6" xfId="20294"/>
    <cellStyle name="Normal 2 7 2 6 2" xfId="20295"/>
    <cellStyle name="Normal 2 7 2 6_Rate Case Accrual Accounts" xfId="34813"/>
    <cellStyle name="Normal 2 7 2 7" xfId="20296"/>
    <cellStyle name="Normal 2 7 2 7 2" xfId="20297"/>
    <cellStyle name="Normal 2 7 2 7_Rate Case Accrual Accounts" xfId="34814"/>
    <cellStyle name="Normal 2 7 2 8" xfId="20298"/>
    <cellStyle name="Normal 2 7 2 8 2" xfId="20299"/>
    <cellStyle name="Normal 2 7 2 8_Rate Case Accrual Accounts" xfId="34815"/>
    <cellStyle name="Normal 2 7 2 9" xfId="20300"/>
    <cellStyle name="Normal 2 7 2 9 2" xfId="20301"/>
    <cellStyle name="Normal 2 7 2 9_Rate Case Accrual Accounts" xfId="34816"/>
    <cellStyle name="Normal 2 7 2_Basis Detail" xfId="20302"/>
    <cellStyle name="Normal 2 7 3" xfId="20303"/>
    <cellStyle name="Normal 2 7 3 2" xfId="20304"/>
    <cellStyle name="Normal 2 7 3 2 2" xfId="20305"/>
    <cellStyle name="Normal 2 7 3 2 2 2" xfId="20306"/>
    <cellStyle name="Normal 2 7 3 2 2_Rate Case Accrual Accounts" xfId="34817"/>
    <cellStyle name="Normal 2 7 3 2 3" xfId="20307"/>
    <cellStyle name="Normal 2 7 3 2 4" xfId="20308"/>
    <cellStyle name="Normal 2 7 3 2 4 2" xfId="46559"/>
    <cellStyle name="Normal 2 7 3 2 5" xfId="46560"/>
    <cellStyle name="Normal 2 7 3 2_Rate Case Accrual Accounts" xfId="34818"/>
    <cellStyle name="Normal 2 7 3 3" xfId="20309"/>
    <cellStyle name="Normal 2 7 3 3 2" xfId="20310"/>
    <cellStyle name="Normal 2 7 3 3 2 2" xfId="20311"/>
    <cellStyle name="Normal 2 7 3 3 2_Rate Case Accrual Accounts" xfId="34819"/>
    <cellStyle name="Normal 2 7 3 3 3" xfId="20312"/>
    <cellStyle name="Normal 2 7 3 3 3 2" xfId="46561"/>
    <cellStyle name="Normal 2 7 3 3 4" xfId="46562"/>
    <cellStyle name="Normal 2 7 3 3_Rate Case Accrual Accounts" xfId="34820"/>
    <cellStyle name="Normal 2 7 3 4" xfId="20313"/>
    <cellStyle name="Normal 2 7 3_Basis Detail" xfId="20314"/>
    <cellStyle name="Normal 2 7 4" xfId="20315"/>
    <cellStyle name="Normal 2 7 4 2" xfId="20316"/>
    <cellStyle name="Normal 2 7 4 2 2" xfId="20317"/>
    <cellStyle name="Normal 2 7 4 2_Rate Case Accrual Accounts" xfId="34821"/>
    <cellStyle name="Normal 2 7 4 3" xfId="20318"/>
    <cellStyle name="Normal 2 7 4 4" xfId="20319"/>
    <cellStyle name="Normal 2 7 4 4 2" xfId="46563"/>
    <cellStyle name="Normal 2 7 4 5" xfId="46564"/>
    <cellStyle name="Normal 2 7 4_Rate Case Accrual Accounts" xfId="34822"/>
    <cellStyle name="Normal 2 7 5" xfId="20320"/>
    <cellStyle name="Normal 2 7 5 2" xfId="20321"/>
    <cellStyle name="Normal 2 7 5_Rate Case Accrual Accounts" xfId="34823"/>
    <cellStyle name="Normal 2 7 6" xfId="20322"/>
    <cellStyle name="Normal 2 7 6 2" xfId="20323"/>
    <cellStyle name="Normal 2 7 6_Rate Case Accrual Accounts" xfId="34824"/>
    <cellStyle name="Normal 2 7 7" xfId="20324"/>
    <cellStyle name="Normal 2 7 7 2" xfId="20325"/>
    <cellStyle name="Normal 2 7 7_Rate Case Accrual Accounts" xfId="34825"/>
    <cellStyle name="Normal 2 7 8" xfId="20326"/>
    <cellStyle name="Normal 2 7 8 2" xfId="20327"/>
    <cellStyle name="Normal 2 7 8_Rate Case Accrual Accounts" xfId="34826"/>
    <cellStyle name="Normal 2 7 9" xfId="20328"/>
    <cellStyle name="Normal 2 7 9 2" xfId="20329"/>
    <cellStyle name="Normal 2 7 9_Rate Case Accrual Accounts" xfId="34827"/>
    <cellStyle name="Normal 2 7_Basis Detail" xfId="20330"/>
    <cellStyle name="Normal 2 70" xfId="46565"/>
    <cellStyle name="Normal 2 71" xfId="46566"/>
    <cellStyle name="Normal 2 72" xfId="46567"/>
    <cellStyle name="Normal 2 73" xfId="46568"/>
    <cellStyle name="Normal 2 74" xfId="46569"/>
    <cellStyle name="Normal 2 8" xfId="740"/>
    <cellStyle name="Normal 2 8 10" xfId="20331"/>
    <cellStyle name="Normal 2 8 10 2" xfId="20332"/>
    <cellStyle name="Normal 2 8 10_Rate Case Accrual Accounts" xfId="34828"/>
    <cellStyle name="Normal 2 8 11" xfId="20333"/>
    <cellStyle name="Normal 2 8 11 2" xfId="20334"/>
    <cellStyle name="Normal 2 8 11 2 2" xfId="20335"/>
    <cellStyle name="Normal 2 8 11 2_Rate Case Accrual Accounts" xfId="34829"/>
    <cellStyle name="Normal 2 8 11 3" xfId="20336"/>
    <cellStyle name="Normal 2 8 11 3 2" xfId="46570"/>
    <cellStyle name="Normal 2 8 11 4" xfId="46571"/>
    <cellStyle name="Normal 2 8 11_Rate Case Accrual Accounts" xfId="34830"/>
    <cellStyle name="Normal 2 8 12" xfId="20337"/>
    <cellStyle name="Normal 2 8 2" xfId="893"/>
    <cellStyle name="Normal 2 8 2 10" xfId="20338"/>
    <cellStyle name="Normal 2 8 2 10 2" xfId="20339"/>
    <cellStyle name="Normal 2 8 2 10_Rate Case Accrual Accounts" xfId="34831"/>
    <cellStyle name="Normal 2 8 2 11" xfId="20340"/>
    <cellStyle name="Normal 2 8 2 11 2" xfId="20341"/>
    <cellStyle name="Normal 2 8 2 11 2 2" xfId="20342"/>
    <cellStyle name="Normal 2 8 2 11 2_Rate Case Accrual Accounts" xfId="34832"/>
    <cellStyle name="Normal 2 8 2 11 3" xfId="20343"/>
    <cellStyle name="Normal 2 8 2 11 3 2" xfId="46572"/>
    <cellStyle name="Normal 2 8 2 11 4" xfId="46573"/>
    <cellStyle name="Normal 2 8 2 11_Rate Case Accrual Accounts" xfId="34833"/>
    <cellStyle name="Normal 2 8 2 12" xfId="20344"/>
    <cellStyle name="Normal 2 8 2 2" xfId="20345"/>
    <cellStyle name="Normal 2 8 2 2 2" xfId="20346"/>
    <cellStyle name="Normal 2 8 2 2 2 2" xfId="20347"/>
    <cellStyle name="Normal 2 8 2 2 2 2 2" xfId="20348"/>
    <cellStyle name="Normal 2 8 2 2 2 2_Rate Case Accrual Accounts" xfId="34834"/>
    <cellStyle name="Normal 2 8 2 2 2 3" xfId="20349"/>
    <cellStyle name="Normal 2 8 2 2 2 4" xfId="20350"/>
    <cellStyle name="Normal 2 8 2 2 2 4 2" xfId="46574"/>
    <cellStyle name="Normal 2 8 2 2 2 5" xfId="46575"/>
    <cellStyle name="Normal 2 8 2 2 2_Rate Case Accrual Accounts" xfId="34835"/>
    <cellStyle name="Normal 2 8 2 2 3" xfId="20351"/>
    <cellStyle name="Normal 2 8 2 2 3 2" xfId="20352"/>
    <cellStyle name="Normal 2 8 2 2 3 2 2" xfId="20353"/>
    <cellStyle name="Normal 2 8 2 2 3 2_Rate Case Accrual Accounts" xfId="34836"/>
    <cellStyle name="Normal 2 8 2 2 3 3" xfId="20354"/>
    <cellStyle name="Normal 2 8 2 2 3 3 2" xfId="46576"/>
    <cellStyle name="Normal 2 8 2 2 3 4" xfId="46577"/>
    <cellStyle name="Normal 2 8 2 2 3_Rate Case Accrual Accounts" xfId="34837"/>
    <cellStyle name="Normal 2 8 2 2 4" xfId="20355"/>
    <cellStyle name="Normal 2 8 2 2_Basis Detail" xfId="20356"/>
    <cellStyle name="Normal 2 8 2 3" xfId="20357"/>
    <cellStyle name="Normal 2 8 2 3 2" xfId="20358"/>
    <cellStyle name="Normal 2 8 2 3 2 2" xfId="20359"/>
    <cellStyle name="Normal 2 8 2 3 2_Rate Case Accrual Accounts" xfId="34838"/>
    <cellStyle name="Normal 2 8 2 3 3" xfId="20360"/>
    <cellStyle name="Normal 2 8 2 3 4" xfId="20361"/>
    <cellStyle name="Normal 2 8 2 3 4 2" xfId="46578"/>
    <cellStyle name="Normal 2 8 2 3 5" xfId="46579"/>
    <cellStyle name="Normal 2 8 2 3_Rate Case Accrual Accounts" xfId="34839"/>
    <cellStyle name="Normal 2 8 2 4" xfId="20362"/>
    <cellStyle name="Normal 2 8 2 4 2" xfId="20363"/>
    <cellStyle name="Normal 2 8 2 4_Rate Case Accrual Accounts" xfId="34840"/>
    <cellStyle name="Normal 2 8 2 5" xfId="20364"/>
    <cellStyle name="Normal 2 8 2 5 2" xfId="20365"/>
    <cellStyle name="Normal 2 8 2 5_Rate Case Accrual Accounts" xfId="34841"/>
    <cellStyle name="Normal 2 8 2 6" xfId="20366"/>
    <cellStyle name="Normal 2 8 2 6 2" xfId="20367"/>
    <cellStyle name="Normal 2 8 2 6_Rate Case Accrual Accounts" xfId="34842"/>
    <cellStyle name="Normal 2 8 2 7" xfId="20368"/>
    <cellStyle name="Normal 2 8 2 7 2" xfId="20369"/>
    <cellStyle name="Normal 2 8 2 7_Rate Case Accrual Accounts" xfId="34843"/>
    <cellStyle name="Normal 2 8 2 8" xfId="20370"/>
    <cellStyle name="Normal 2 8 2 8 2" xfId="20371"/>
    <cellStyle name="Normal 2 8 2 8_Rate Case Accrual Accounts" xfId="34844"/>
    <cellStyle name="Normal 2 8 2 9" xfId="20372"/>
    <cellStyle name="Normal 2 8 2 9 2" xfId="20373"/>
    <cellStyle name="Normal 2 8 2 9_Rate Case Accrual Accounts" xfId="34845"/>
    <cellStyle name="Normal 2 8 2_Basis Detail" xfId="20374"/>
    <cellStyle name="Normal 2 8 3" xfId="20375"/>
    <cellStyle name="Normal 2 8 3 2" xfId="20376"/>
    <cellStyle name="Normal 2 8 3 2 2" xfId="20377"/>
    <cellStyle name="Normal 2 8 3 2 2 2" xfId="20378"/>
    <cellStyle name="Normal 2 8 3 2 2_Rate Case Accrual Accounts" xfId="34846"/>
    <cellStyle name="Normal 2 8 3 2 3" xfId="20379"/>
    <cellStyle name="Normal 2 8 3 2 4" xfId="20380"/>
    <cellStyle name="Normal 2 8 3 2 4 2" xfId="46580"/>
    <cellStyle name="Normal 2 8 3 2 5" xfId="46581"/>
    <cellStyle name="Normal 2 8 3 2_Rate Case Accrual Accounts" xfId="34847"/>
    <cellStyle name="Normal 2 8 3 3" xfId="20381"/>
    <cellStyle name="Normal 2 8 3 3 2" xfId="20382"/>
    <cellStyle name="Normal 2 8 3 3 2 2" xfId="20383"/>
    <cellStyle name="Normal 2 8 3 3 2_Rate Case Accrual Accounts" xfId="34848"/>
    <cellStyle name="Normal 2 8 3 3 3" xfId="20384"/>
    <cellStyle name="Normal 2 8 3 3 3 2" xfId="46582"/>
    <cellStyle name="Normal 2 8 3 3 4" xfId="46583"/>
    <cellStyle name="Normal 2 8 3 3_Rate Case Accrual Accounts" xfId="34849"/>
    <cellStyle name="Normal 2 8 3 4" xfId="20385"/>
    <cellStyle name="Normal 2 8 3_Basis Detail" xfId="20386"/>
    <cellStyle name="Normal 2 8 4" xfId="20387"/>
    <cellStyle name="Normal 2 8 4 2" xfId="20388"/>
    <cellStyle name="Normal 2 8 4 2 2" xfId="20389"/>
    <cellStyle name="Normal 2 8 4 2_Rate Case Accrual Accounts" xfId="34850"/>
    <cellStyle name="Normal 2 8 4 3" xfId="20390"/>
    <cellStyle name="Normal 2 8 4 4" xfId="20391"/>
    <cellStyle name="Normal 2 8 4 4 2" xfId="46584"/>
    <cellStyle name="Normal 2 8 4 5" xfId="46585"/>
    <cellStyle name="Normal 2 8 4_Rate Case Accrual Accounts" xfId="34851"/>
    <cellStyle name="Normal 2 8 5" xfId="20392"/>
    <cellStyle name="Normal 2 8 5 2" xfId="20393"/>
    <cellStyle name="Normal 2 8 5_Rate Case Accrual Accounts" xfId="34852"/>
    <cellStyle name="Normal 2 8 6" xfId="20394"/>
    <cellStyle name="Normal 2 8 6 2" xfId="20395"/>
    <cellStyle name="Normal 2 8 6_Rate Case Accrual Accounts" xfId="34853"/>
    <cellStyle name="Normal 2 8 7" xfId="20396"/>
    <cellStyle name="Normal 2 8 7 2" xfId="20397"/>
    <cellStyle name="Normal 2 8 7_Rate Case Accrual Accounts" xfId="34854"/>
    <cellStyle name="Normal 2 8 8" xfId="20398"/>
    <cellStyle name="Normal 2 8 8 2" xfId="20399"/>
    <cellStyle name="Normal 2 8 8_Rate Case Accrual Accounts" xfId="34855"/>
    <cellStyle name="Normal 2 8 9" xfId="20400"/>
    <cellStyle name="Normal 2 8 9 2" xfId="20401"/>
    <cellStyle name="Normal 2 8 9_Rate Case Accrual Accounts" xfId="34856"/>
    <cellStyle name="Normal 2 8_Basis Detail" xfId="20402"/>
    <cellStyle name="Normal 2 9" xfId="20403"/>
    <cellStyle name="Normal 2 9 10" xfId="20404"/>
    <cellStyle name="Normal 2 9 10 2" xfId="20405"/>
    <cellStyle name="Normal 2 9 10_Rate Case Accrual Accounts" xfId="34857"/>
    <cellStyle name="Normal 2 9 11" xfId="20406"/>
    <cellStyle name="Normal 2 9 11 2" xfId="20407"/>
    <cellStyle name="Normal 2 9 11 2 2" xfId="20408"/>
    <cellStyle name="Normal 2 9 11 2_Rate Case Accrual Accounts" xfId="34858"/>
    <cellStyle name="Normal 2 9 11 3" xfId="20409"/>
    <cellStyle name="Normal 2 9 11 3 2" xfId="46586"/>
    <cellStyle name="Normal 2 9 11 4" xfId="46587"/>
    <cellStyle name="Normal 2 9 11_Rate Case Accrual Accounts" xfId="34859"/>
    <cellStyle name="Normal 2 9 12" xfId="20410"/>
    <cellStyle name="Normal 2 9 2" xfId="20411"/>
    <cellStyle name="Normal 2 9 2 10" xfId="20412"/>
    <cellStyle name="Normal 2 9 2 10 2" xfId="20413"/>
    <cellStyle name="Normal 2 9 2 10_Rate Case Accrual Accounts" xfId="34860"/>
    <cellStyle name="Normal 2 9 2 11" xfId="20414"/>
    <cellStyle name="Normal 2 9 2 11 2" xfId="20415"/>
    <cellStyle name="Normal 2 9 2 11 2 2" xfId="20416"/>
    <cellStyle name="Normal 2 9 2 11 2_Rate Case Accrual Accounts" xfId="34861"/>
    <cellStyle name="Normal 2 9 2 11 3" xfId="20417"/>
    <cellStyle name="Normal 2 9 2 11 3 2" xfId="46588"/>
    <cellStyle name="Normal 2 9 2 11 4" xfId="46589"/>
    <cellStyle name="Normal 2 9 2 11_Rate Case Accrual Accounts" xfId="34862"/>
    <cellStyle name="Normal 2 9 2 12" xfId="20418"/>
    <cellStyle name="Normal 2 9 2 2" xfId="20419"/>
    <cellStyle name="Normal 2 9 2 2 2" xfId="20420"/>
    <cellStyle name="Normal 2 9 2 2 2 2" xfId="20421"/>
    <cellStyle name="Normal 2 9 2 2 2 2 2" xfId="20422"/>
    <cellStyle name="Normal 2 9 2 2 2 2_Rate Case Accrual Accounts" xfId="34863"/>
    <cellStyle name="Normal 2 9 2 2 2 3" xfId="20423"/>
    <cellStyle name="Normal 2 9 2 2 2 4" xfId="20424"/>
    <cellStyle name="Normal 2 9 2 2 2 4 2" xfId="46590"/>
    <cellStyle name="Normal 2 9 2 2 2 5" xfId="46591"/>
    <cellStyle name="Normal 2 9 2 2 2_Rate Case Accrual Accounts" xfId="34864"/>
    <cellStyle name="Normal 2 9 2 2 3" xfId="20425"/>
    <cellStyle name="Normal 2 9 2 2 3 2" xfId="20426"/>
    <cellStyle name="Normal 2 9 2 2 3 2 2" xfId="20427"/>
    <cellStyle name="Normal 2 9 2 2 3 2_Rate Case Accrual Accounts" xfId="34865"/>
    <cellStyle name="Normal 2 9 2 2 3 3" xfId="20428"/>
    <cellStyle name="Normal 2 9 2 2 3 3 2" xfId="46592"/>
    <cellStyle name="Normal 2 9 2 2 3 4" xfId="46593"/>
    <cellStyle name="Normal 2 9 2 2 3_Rate Case Accrual Accounts" xfId="34866"/>
    <cellStyle name="Normal 2 9 2 2 4" xfId="20429"/>
    <cellStyle name="Normal 2 9 2 2_Basis Detail" xfId="20430"/>
    <cellStyle name="Normal 2 9 2 3" xfId="20431"/>
    <cellStyle name="Normal 2 9 2 3 2" xfId="20432"/>
    <cellStyle name="Normal 2 9 2 3 2 2" xfId="20433"/>
    <cellStyle name="Normal 2 9 2 3 2_Rate Case Accrual Accounts" xfId="34867"/>
    <cellStyle name="Normal 2 9 2 3 3" xfId="20434"/>
    <cellStyle name="Normal 2 9 2 3 4" xfId="20435"/>
    <cellStyle name="Normal 2 9 2 3 4 2" xfId="46594"/>
    <cellStyle name="Normal 2 9 2 3 5" xfId="46595"/>
    <cellStyle name="Normal 2 9 2 3_Rate Case Accrual Accounts" xfId="34868"/>
    <cellStyle name="Normal 2 9 2 4" xfId="20436"/>
    <cellStyle name="Normal 2 9 2 4 2" xfId="20437"/>
    <cellStyle name="Normal 2 9 2 4_Rate Case Accrual Accounts" xfId="34869"/>
    <cellStyle name="Normal 2 9 2 5" xfId="20438"/>
    <cellStyle name="Normal 2 9 2 5 2" xfId="20439"/>
    <cellStyle name="Normal 2 9 2 5_Rate Case Accrual Accounts" xfId="34870"/>
    <cellStyle name="Normal 2 9 2 6" xfId="20440"/>
    <cellStyle name="Normal 2 9 2 6 2" xfId="20441"/>
    <cellStyle name="Normal 2 9 2 6_Rate Case Accrual Accounts" xfId="34871"/>
    <cellStyle name="Normal 2 9 2 7" xfId="20442"/>
    <cellStyle name="Normal 2 9 2 7 2" xfId="20443"/>
    <cellStyle name="Normal 2 9 2 7_Rate Case Accrual Accounts" xfId="34872"/>
    <cellStyle name="Normal 2 9 2 8" xfId="20444"/>
    <cellStyle name="Normal 2 9 2 8 2" xfId="20445"/>
    <cellStyle name="Normal 2 9 2 8_Rate Case Accrual Accounts" xfId="34873"/>
    <cellStyle name="Normal 2 9 2 9" xfId="20446"/>
    <cellStyle name="Normal 2 9 2 9 2" xfId="20447"/>
    <cellStyle name="Normal 2 9 2 9_Rate Case Accrual Accounts" xfId="34874"/>
    <cellStyle name="Normal 2 9 2_Basis Detail" xfId="20448"/>
    <cellStyle name="Normal 2 9 3" xfId="20449"/>
    <cellStyle name="Normal 2 9 3 2" xfId="20450"/>
    <cellStyle name="Normal 2 9 3 2 2" xfId="20451"/>
    <cellStyle name="Normal 2 9 3 2 2 2" xfId="20452"/>
    <cellStyle name="Normal 2 9 3 2 2_Rate Case Accrual Accounts" xfId="34875"/>
    <cellStyle name="Normal 2 9 3 2 3" xfId="20453"/>
    <cellStyle name="Normal 2 9 3 2 4" xfId="20454"/>
    <cellStyle name="Normal 2 9 3 2 4 2" xfId="46596"/>
    <cellStyle name="Normal 2 9 3 2 5" xfId="46597"/>
    <cellStyle name="Normal 2 9 3 2_Rate Case Accrual Accounts" xfId="34876"/>
    <cellStyle name="Normal 2 9 3 3" xfId="20455"/>
    <cellStyle name="Normal 2 9 3 3 2" xfId="20456"/>
    <cellStyle name="Normal 2 9 3 3 2 2" xfId="20457"/>
    <cellStyle name="Normal 2 9 3 3 2_Rate Case Accrual Accounts" xfId="34877"/>
    <cellStyle name="Normal 2 9 3 3 3" xfId="20458"/>
    <cellStyle name="Normal 2 9 3 3 3 2" xfId="46598"/>
    <cellStyle name="Normal 2 9 3 3 4" xfId="46599"/>
    <cellStyle name="Normal 2 9 3 3_Rate Case Accrual Accounts" xfId="34878"/>
    <cellStyle name="Normal 2 9 3 4" xfId="20459"/>
    <cellStyle name="Normal 2 9 3_Basis Detail" xfId="20460"/>
    <cellStyle name="Normal 2 9 4" xfId="20461"/>
    <cellStyle name="Normal 2 9 4 2" xfId="20462"/>
    <cellStyle name="Normal 2 9 4 2 2" xfId="20463"/>
    <cellStyle name="Normal 2 9 4 2_Rate Case Accrual Accounts" xfId="34879"/>
    <cellStyle name="Normal 2 9 4 3" xfId="20464"/>
    <cellStyle name="Normal 2 9 4 4" xfId="20465"/>
    <cellStyle name="Normal 2 9 4 4 2" xfId="46600"/>
    <cellStyle name="Normal 2 9 4 5" xfId="46601"/>
    <cellStyle name="Normal 2 9 4_Rate Case Accrual Accounts" xfId="34880"/>
    <cellStyle name="Normal 2 9 5" xfId="20466"/>
    <cellStyle name="Normal 2 9 5 2" xfId="20467"/>
    <cellStyle name="Normal 2 9 5_Rate Case Accrual Accounts" xfId="34881"/>
    <cellStyle name="Normal 2 9 6" xfId="20468"/>
    <cellStyle name="Normal 2 9 6 2" xfId="20469"/>
    <cellStyle name="Normal 2 9 6_Rate Case Accrual Accounts" xfId="34882"/>
    <cellStyle name="Normal 2 9 7" xfId="20470"/>
    <cellStyle name="Normal 2 9 7 2" xfId="20471"/>
    <cellStyle name="Normal 2 9 7_Rate Case Accrual Accounts" xfId="34883"/>
    <cellStyle name="Normal 2 9 8" xfId="20472"/>
    <cellStyle name="Normal 2 9 8 2" xfId="20473"/>
    <cellStyle name="Normal 2 9 8_Rate Case Accrual Accounts" xfId="34884"/>
    <cellStyle name="Normal 2 9 9" xfId="20474"/>
    <cellStyle name="Normal 2 9 9 2" xfId="20475"/>
    <cellStyle name="Normal 2 9 9_Rate Case Accrual Accounts" xfId="34885"/>
    <cellStyle name="Normal 2 9_Basis Detail" xfId="20476"/>
    <cellStyle name="Normal 2_06_2013" xfId="331"/>
    <cellStyle name="Normal 20" xfId="186"/>
    <cellStyle name="Normal 20 10" xfId="20477"/>
    <cellStyle name="Normal 20 2" xfId="554"/>
    <cellStyle name="Normal 20 2 2" xfId="20478"/>
    <cellStyle name="Normal 20 2 2 2" xfId="20479"/>
    <cellStyle name="Normal 20 2 2_Rate Case Accrual Accounts" xfId="34886"/>
    <cellStyle name="Normal 20 2 3" xfId="20480"/>
    <cellStyle name="Normal 20 2 3 2" xfId="20481"/>
    <cellStyle name="Normal 20 2 3 2 2" xfId="20482"/>
    <cellStyle name="Normal 20 2 3 2_Rate Case Accrual Accounts" xfId="34887"/>
    <cellStyle name="Normal 20 2 3 3" xfId="20483"/>
    <cellStyle name="Normal 20 2 3 4" xfId="46602"/>
    <cellStyle name="Normal 20 2 3_Rate Case Accrual Accounts" xfId="34888"/>
    <cellStyle name="Normal 20 2 4" xfId="20484"/>
    <cellStyle name="Normal 20 2_Rate Case Accrual Accounts" xfId="34889"/>
    <cellStyle name="Normal 20 3" xfId="20485"/>
    <cellStyle name="Normal 20 3 2" xfId="20486"/>
    <cellStyle name="Normal 20 3 2 2" xfId="20487"/>
    <cellStyle name="Normal 20 3 2_Rate Case Accrual Accounts" xfId="34890"/>
    <cellStyle name="Normal 20 3 3" xfId="20488"/>
    <cellStyle name="Normal 20 3 3 2" xfId="20489"/>
    <cellStyle name="Normal 20 3 3 2 2" xfId="20490"/>
    <cellStyle name="Normal 20 3 3 2_Rate Case Accrual Accounts" xfId="34891"/>
    <cellStyle name="Normal 20 3 3 3" xfId="20491"/>
    <cellStyle name="Normal 20 3 3 4" xfId="46603"/>
    <cellStyle name="Normal 20 3 3_Rate Case Accrual Accounts" xfId="34892"/>
    <cellStyle name="Normal 20 3 4" xfId="20492"/>
    <cellStyle name="Normal 20 3 5" xfId="46604"/>
    <cellStyle name="Normal 20 3_Rate Case Accrual Accounts" xfId="34893"/>
    <cellStyle name="Normal 20 4" xfId="20493"/>
    <cellStyle name="Normal 20 4 2" xfId="20494"/>
    <cellStyle name="Normal 20 4 2 2" xfId="20495"/>
    <cellStyle name="Normal 20 4 2 2 2" xfId="20496"/>
    <cellStyle name="Normal 20 4 2 2 2 2" xfId="20497"/>
    <cellStyle name="Normal 20 4 2 2 2_Rate Case Accrual Accounts" xfId="34894"/>
    <cellStyle name="Normal 20 4 2 2 3" xfId="46605"/>
    <cellStyle name="Normal 20 4 2 2_Rate Case Accrual Accounts" xfId="34895"/>
    <cellStyle name="Normal 20 4 2 3" xfId="20498"/>
    <cellStyle name="Normal 20 4 2 3 2" xfId="20499"/>
    <cellStyle name="Normal 20 4 2 3_Rate Case Accrual Accounts" xfId="34896"/>
    <cellStyle name="Normal 20 4 2 4" xfId="20500"/>
    <cellStyle name="Normal 20 4 2 5" xfId="46606"/>
    <cellStyle name="Normal 20 4 2_Rate Case Accrual Accounts" xfId="34897"/>
    <cellStyle name="Normal 20 4 3" xfId="20501"/>
    <cellStyle name="Normal 20 4 3 2" xfId="20502"/>
    <cellStyle name="Normal 20 4 3 2 2" xfId="20503"/>
    <cellStyle name="Normal 20 4 3 2_Rate Case Accrual Accounts" xfId="34898"/>
    <cellStyle name="Normal 20 4 3 3" xfId="46607"/>
    <cellStyle name="Normal 20 4 3_Rate Case Accrual Accounts" xfId="34899"/>
    <cellStyle name="Normal 20 4 4" xfId="20504"/>
    <cellStyle name="Normal 20 4 4 2" xfId="20505"/>
    <cellStyle name="Normal 20 4 4_Rate Case Accrual Accounts" xfId="34900"/>
    <cellStyle name="Normal 20 4 5" xfId="20506"/>
    <cellStyle name="Normal 20 4 6" xfId="46608"/>
    <cellStyle name="Normal 20 4_Rate Case Accrual Accounts" xfId="34901"/>
    <cellStyle name="Normal 20 5" xfId="20507"/>
    <cellStyle name="Normal 20 5 2" xfId="20508"/>
    <cellStyle name="Normal 20 5 2 2" xfId="20509"/>
    <cellStyle name="Normal 20 5 2 2 2" xfId="20510"/>
    <cellStyle name="Normal 20 5 2 2_Rate Case Accrual Accounts" xfId="34902"/>
    <cellStyle name="Normal 20 5 2 3" xfId="46609"/>
    <cellStyle name="Normal 20 5 2_Rate Case Accrual Accounts" xfId="34903"/>
    <cellStyle name="Normal 20 5 3" xfId="20511"/>
    <cellStyle name="Normal 20 5 3 2" xfId="20512"/>
    <cellStyle name="Normal 20 5 3_Rate Case Accrual Accounts" xfId="34904"/>
    <cellStyle name="Normal 20 5 4" xfId="20513"/>
    <cellStyle name="Normal 20 5 5" xfId="46610"/>
    <cellStyle name="Normal 20 5_Rate Case Accrual Accounts" xfId="34905"/>
    <cellStyle name="Normal 20 6" xfId="20514"/>
    <cellStyle name="Normal 20 6 2" xfId="20515"/>
    <cellStyle name="Normal 20 6_Rate Case Accrual Accounts" xfId="34906"/>
    <cellStyle name="Normal 20 7" xfId="20516"/>
    <cellStyle name="Normal 20 7 2" xfId="20517"/>
    <cellStyle name="Normal 20 7 2 2" xfId="20518"/>
    <cellStyle name="Normal 20 7 2_Rate Case Accrual Accounts" xfId="34907"/>
    <cellStyle name="Normal 20 7 3" xfId="46611"/>
    <cellStyle name="Normal 20 7_Rate Case Accrual Accounts" xfId="34908"/>
    <cellStyle name="Normal 20 8" xfId="20519"/>
    <cellStyle name="Normal 20 8 2" xfId="20520"/>
    <cellStyle name="Normal 20 8 2 2" xfId="20521"/>
    <cellStyle name="Normal 20 8 2_Rate Case Accrual Accounts" xfId="34909"/>
    <cellStyle name="Normal 20 8 3" xfId="46612"/>
    <cellStyle name="Normal 20 8_Rate Case Accrual Accounts" xfId="34910"/>
    <cellStyle name="Normal 20 9" xfId="20522"/>
    <cellStyle name="Normal 20_09_2013" xfId="780"/>
    <cellStyle name="Normal 21" xfId="187"/>
    <cellStyle name="Normal 21 10" xfId="20523"/>
    <cellStyle name="Normal 21 10 2" xfId="20524"/>
    <cellStyle name="Normal 21 10 2 2" xfId="20525"/>
    <cellStyle name="Normal 21 10 2 2 2" xfId="20526"/>
    <cellStyle name="Normal 21 10 2 2_Rate Case Accrual Accounts" xfId="34911"/>
    <cellStyle name="Normal 21 10 2 3" xfId="46613"/>
    <cellStyle name="Normal 21 10 2_Rate Case Accrual Accounts" xfId="34912"/>
    <cellStyle name="Normal 21 10 3" xfId="20527"/>
    <cellStyle name="Normal 21 10 3 2" xfId="20528"/>
    <cellStyle name="Normal 21 10 3_Rate Case Accrual Accounts" xfId="34913"/>
    <cellStyle name="Normal 21 10 4" xfId="46614"/>
    <cellStyle name="Normal 21 10_Rate Case Accrual Accounts" xfId="34914"/>
    <cellStyle name="Normal 21 11" xfId="20529"/>
    <cellStyle name="Normal 21 11 2" xfId="20530"/>
    <cellStyle name="Normal 21 11 2 2" xfId="20531"/>
    <cellStyle name="Normal 21 11 2_Rate Case Accrual Accounts" xfId="34915"/>
    <cellStyle name="Normal 21 11 3" xfId="46615"/>
    <cellStyle name="Normal 21 11_Rate Case Accrual Accounts" xfId="34916"/>
    <cellStyle name="Normal 21 12" xfId="20532"/>
    <cellStyle name="Normal 21 12 2" xfId="20533"/>
    <cellStyle name="Normal 21 12 2 2" xfId="20534"/>
    <cellStyle name="Normal 21 12 2_Rate Case Accrual Accounts" xfId="34917"/>
    <cellStyle name="Normal 21 12 3" xfId="46616"/>
    <cellStyle name="Normal 21 12_Rate Case Accrual Accounts" xfId="34918"/>
    <cellStyle name="Normal 21 13" xfId="20535"/>
    <cellStyle name="Normal 21 13 2" xfId="20536"/>
    <cellStyle name="Normal 21 13 2 2" xfId="20537"/>
    <cellStyle name="Normal 21 13 2_Rate Case Accrual Accounts" xfId="34919"/>
    <cellStyle name="Normal 21 13 3" xfId="46617"/>
    <cellStyle name="Normal 21 13_Rate Case Accrual Accounts" xfId="34920"/>
    <cellStyle name="Normal 21 14" xfId="20538"/>
    <cellStyle name="Normal 21 14 2" xfId="46618"/>
    <cellStyle name="Normal 21 15" xfId="20539"/>
    <cellStyle name="Normal 21 15 2" xfId="46619"/>
    <cellStyle name="Normal 21 16" xfId="20540"/>
    <cellStyle name="Normal 21 16 2" xfId="46620"/>
    <cellStyle name="Normal 21 17" xfId="20541"/>
    <cellStyle name="Normal 21 17 2" xfId="46621"/>
    <cellStyle name="Normal 21 18" xfId="20542"/>
    <cellStyle name="Normal 21 19" xfId="20543"/>
    <cellStyle name="Normal 21 2" xfId="555"/>
    <cellStyle name="Normal 21 2 10" xfId="20544"/>
    <cellStyle name="Normal 21 2 10 2" xfId="20545"/>
    <cellStyle name="Normal 21 2 10_Rate Case Accrual Accounts" xfId="34921"/>
    <cellStyle name="Normal 21 2 11" xfId="20546"/>
    <cellStyle name="Normal 21 2 11 2" xfId="20547"/>
    <cellStyle name="Normal 21 2 11 2 2" xfId="20548"/>
    <cellStyle name="Normal 21 2 11 2_Rate Case Accrual Accounts" xfId="34922"/>
    <cellStyle name="Normal 21 2 11 3" xfId="46622"/>
    <cellStyle name="Normal 21 2 11_Rate Case Accrual Accounts" xfId="34923"/>
    <cellStyle name="Normal 21 2 12" xfId="20549"/>
    <cellStyle name="Normal 21 2 12 2" xfId="20550"/>
    <cellStyle name="Normal 21 2 12 2 2" xfId="20551"/>
    <cellStyle name="Normal 21 2 12 2_Rate Case Accrual Accounts" xfId="34924"/>
    <cellStyle name="Normal 21 2 12 3" xfId="46623"/>
    <cellStyle name="Normal 21 2 12_Rate Case Accrual Accounts" xfId="34925"/>
    <cellStyle name="Normal 21 2 13" xfId="20552"/>
    <cellStyle name="Normal 21 2 2" xfId="20553"/>
    <cellStyle name="Normal 21 2 2 2" xfId="20554"/>
    <cellStyle name="Normal 21 2 2 2 2" xfId="20555"/>
    <cellStyle name="Normal 21 2 2 2 2 2" xfId="20556"/>
    <cellStyle name="Normal 21 2 2 2 2_Rate Case Accrual Accounts" xfId="34926"/>
    <cellStyle name="Normal 21 2 2 2 3" xfId="20557"/>
    <cellStyle name="Normal 21 2 2 2 4" xfId="46624"/>
    <cellStyle name="Normal 21 2 2 2_Rate Case Accrual Accounts" xfId="34927"/>
    <cellStyle name="Normal 21 2 2 3" xfId="20558"/>
    <cellStyle name="Normal 21 2 2 3 2" xfId="20559"/>
    <cellStyle name="Normal 21 2 2 3_Rate Case Accrual Accounts" xfId="34928"/>
    <cellStyle name="Normal 21 2 2 4" xfId="20560"/>
    <cellStyle name="Normal 21 2 2 4 2" xfId="46625"/>
    <cellStyle name="Normal 21 2 2 5" xfId="20561"/>
    <cellStyle name="Normal 21 2 2 6" xfId="46626"/>
    <cellStyle name="Normal 21 2 2_Rate Case Accrual Accounts" xfId="34929"/>
    <cellStyle name="Normal 21 2 3" xfId="20562"/>
    <cellStyle name="Normal 21 2 3 2" xfId="20563"/>
    <cellStyle name="Normal 21 2 3 2 2" xfId="20564"/>
    <cellStyle name="Normal 21 2 3 2 2 2" xfId="20565"/>
    <cellStyle name="Normal 21 2 3 2 2 2 2" xfId="20566"/>
    <cellStyle name="Normal 21 2 3 2 2 2_Rate Case Accrual Accounts" xfId="34930"/>
    <cellStyle name="Normal 21 2 3 2 2 3" xfId="46627"/>
    <cellStyle name="Normal 21 2 3 2 2_Rate Case Accrual Accounts" xfId="34931"/>
    <cellStyle name="Normal 21 2 3 2 3" xfId="20567"/>
    <cellStyle name="Normal 21 2 3 2 3 2" xfId="20568"/>
    <cellStyle name="Normal 21 2 3 2 3_Rate Case Accrual Accounts" xfId="34932"/>
    <cellStyle name="Normal 21 2 3 2 4" xfId="46628"/>
    <cellStyle name="Normal 21 2 3 2_Rate Case Accrual Accounts" xfId="34933"/>
    <cellStyle name="Normal 21 2 3 3" xfId="20569"/>
    <cellStyle name="Normal 21 2 3 3 2" xfId="20570"/>
    <cellStyle name="Normal 21 2 3 3 2 2" xfId="20571"/>
    <cellStyle name="Normal 21 2 3 3 2_Rate Case Accrual Accounts" xfId="34934"/>
    <cellStyle name="Normal 21 2 3 3 3" xfId="46629"/>
    <cellStyle name="Normal 21 2 3 3_Rate Case Accrual Accounts" xfId="34935"/>
    <cellStyle name="Normal 21 2 3 4" xfId="20572"/>
    <cellStyle name="Normal 21 2 3 4 2" xfId="20573"/>
    <cellStyle name="Normal 21 2 3 4_Rate Case Accrual Accounts" xfId="34936"/>
    <cellStyle name="Normal 21 2 3 5" xfId="20574"/>
    <cellStyle name="Normal 21 2 3 6" xfId="46630"/>
    <cellStyle name="Normal 21 2 3_Rate Case Accrual Accounts" xfId="34937"/>
    <cellStyle name="Normal 21 2 4" xfId="20575"/>
    <cellStyle name="Normal 21 2 4 2" xfId="20576"/>
    <cellStyle name="Normal 21 2 4 2 2" xfId="20577"/>
    <cellStyle name="Normal 21 2 4 2 2 2" xfId="20578"/>
    <cellStyle name="Normal 21 2 4 2 2_Rate Case Accrual Accounts" xfId="34938"/>
    <cellStyle name="Normal 21 2 4 2 3" xfId="46631"/>
    <cellStyle name="Normal 21 2 4 2_Rate Case Accrual Accounts" xfId="34939"/>
    <cellStyle name="Normal 21 2 4 3" xfId="20579"/>
    <cellStyle name="Normal 21 2 4 3 2" xfId="20580"/>
    <cellStyle name="Normal 21 2 4 3_Rate Case Accrual Accounts" xfId="34940"/>
    <cellStyle name="Normal 21 2 4 4" xfId="20581"/>
    <cellStyle name="Normal 21 2 4 5" xfId="46632"/>
    <cellStyle name="Normal 21 2 4_Rate Case Accrual Accounts" xfId="34941"/>
    <cellStyle name="Normal 21 2 5" xfId="20582"/>
    <cellStyle name="Normal 21 2 5 2" xfId="20583"/>
    <cellStyle name="Normal 21 2 5_Rate Case Accrual Accounts" xfId="34942"/>
    <cellStyle name="Normal 21 2 6" xfId="20584"/>
    <cellStyle name="Normal 21 2 6 2" xfId="20585"/>
    <cellStyle name="Normal 21 2 6_Rate Case Accrual Accounts" xfId="34943"/>
    <cellStyle name="Normal 21 2 7" xfId="20586"/>
    <cellStyle name="Normal 21 2 7 2" xfId="20587"/>
    <cellStyle name="Normal 21 2 7_Rate Case Accrual Accounts" xfId="34944"/>
    <cellStyle name="Normal 21 2 8" xfId="20588"/>
    <cellStyle name="Normal 21 2 8 2" xfId="20589"/>
    <cellStyle name="Normal 21 2 8_Rate Case Accrual Accounts" xfId="34945"/>
    <cellStyle name="Normal 21 2 9" xfId="20590"/>
    <cellStyle name="Normal 21 2 9 2" xfId="20591"/>
    <cellStyle name="Normal 21 2 9_Rate Case Accrual Accounts" xfId="34946"/>
    <cellStyle name="Normal 21 2_Basis Detail" xfId="20592"/>
    <cellStyle name="Normal 21 20" xfId="49384"/>
    <cellStyle name="Normal 21 21" xfId="49266"/>
    <cellStyle name="Normal 21 22" xfId="49388"/>
    <cellStyle name="Normal 21 23" xfId="49257"/>
    <cellStyle name="Normal 21 24" xfId="49402"/>
    <cellStyle name="Normal 21 3" xfId="20593"/>
    <cellStyle name="Normal 21 3 2" xfId="20594"/>
    <cellStyle name="Normal 21 3 2 2" xfId="20595"/>
    <cellStyle name="Normal 21 3 2_Rate Case Accrual Accounts" xfId="34947"/>
    <cellStyle name="Normal 21 3 3" xfId="20596"/>
    <cellStyle name="Normal 21 3 3 2" xfId="20597"/>
    <cellStyle name="Normal 21 3 3 2 2" xfId="20598"/>
    <cellStyle name="Normal 21 3 3 2_Rate Case Accrual Accounts" xfId="34948"/>
    <cellStyle name="Normal 21 3 3 3" xfId="20599"/>
    <cellStyle name="Normal 21 3 3 4" xfId="46633"/>
    <cellStyle name="Normal 21 3 3_Rate Case Accrual Accounts" xfId="34949"/>
    <cellStyle name="Normal 21 3 4" xfId="20600"/>
    <cellStyle name="Normal 21 3 5" xfId="46634"/>
    <cellStyle name="Normal 21 3_Rate Case Accrual Accounts" xfId="34950"/>
    <cellStyle name="Normal 21 4" xfId="20601"/>
    <cellStyle name="Normal 21 4 2" xfId="20602"/>
    <cellStyle name="Normal 21 4 2 2" xfId="20603"/>
    <cellStyle name="Normal 21 4 2 2 2" xfId="20604"/>
    <cellStyle name="Normal 21 4 2 2 2 2" xfId="20605"/>
    <cellStyle name="Normal 21 4 2 2 2_Rate Case Accrual Accounts" xfId="34951"/>
    <cellStyle name="Normal 21 4 2 2 3" xfId="46635"/>
    <cellStyle name="Normal 21 4 2 2_Rate Case Accrual Accounts" xfId="34952"/>
    <cellStyle name="Normal 21 4 2 3" xfId="20606"/>
    <cellStyle name="Normal 21 4 2 3 2" xfId="20607"/>
    <cellStyle name="Normal 21 4 2 3_Rate Case Accrual Accounts" xfId="34953"/>
    <cellStyle name="Normal 21 4 2 4" xfId="20608"/>
    <cellStyle name="Normal 21 4 2 5" xfId="46636"/>
    <cellStyle name="Normal 21 4 2_Rate Case Accrual Accounts" xfId="34954"/>
    <cellStyle name="Normal 21 4 3" xfId="20609"/>
    <cellStyle name="Normal 21 4 3 2" xfId="20610"/>
    <cellStyle name="Normal 21 4 3_Rate Case Accrual Accounts" xfId="34955"/>
    <cellStyle name="Normal 21 4 4" xfId="20611"/>
    <cellStyle name="Normal 21 4 4 2" xfId="20612"/>
    <cellStyle name="Normal 21 4 4 2 2" xfId="20613"/>
    <cellStyle name="Normal 21 4 4 2_Rate Case Accrual Accounts" xfId="34956"/>
    <cellStyle name="Normal 21 4 4 3" xfId="46637"/>
    <cellStyle name="Normal 21 4 4_Rate Case Accrual Accounts" xfId="34957"/>
    <cellStyle name="Normal 21 4 5" xfId="20614"/>
    <cellStyle name="Normal 21 4 5 2" xfId="20615"/>
    <cellStyle name="Normal 21 4 5_Rate Case Accrual Accounts" xfId="34958"/>
    <cellStyle name="Normal 21 4 6" xfId="20616"/>
    <cellStyle name="Normal 21 4 7" xfId="46638"/>
    <cellStyle name="Normal 21 4_Basis Info" xfId="20617"/>
    <cellStyle name="Normal 21 5" xfId="20618"/>
    <cellStyle name="Normal 21 5 2" xfId="20619"/>
    <cellStyle name="Normal 21 5 2 2" xfId="20620"/>
    <cellStyle name="Normal 21 5 2 2 2" xfId="20621"/>
    <cellStyle name="Normal 21 5 2 2_Rate Case Accrual Accounts" xfId="34959"/>
    <cellStyle name="Normal 21 5 2 3" xfId="46639"/>
    <cellStyle name="Normal 21 5 2_Rate Case Accrual Accounts" xfId="34960"/>
    <cellStyle name="Normal 21 5 3" xfId="20622"/>
    <cellStyle name="Normal 21 5 3 2" xfId="20623"/>
    <cellStyle name="Normal 21 5 3_Rate Case Accrual Accounts" xfId="34961"/>
    <cellStyle name="Normal 21 5 4" xfId="20624"/>
    <cellStyle name="Normal 21 5 4 2" xfId="20625"/>
    <cellStyle name="Normal 21 5 4_Rate Case Accrual Accounts" xfId="34962"/>
    <cellStyle name="Normal 21 5 5" xfId="20626"/>
    <cellStyle name="Normal 21 5 5 2" xfId="46640"/>
    <cellStyle name="Normal 21 5 6" xfId="46641"/>
    <cellStyle name="Normal 21 5_Rate Case Accrual Accounts" xfId="34963"/>
    <cellStyle name="Normal 21 6" xfId="20627"/>
    <cellStyle name="Normal 21 6 2" xfId="20628"/>
    <cellStyle name="Normal 21 6 2 2" xfId="20629"/>
    <cellStyle name="Normal 21 6 2 2 2" xfId="20630"/>
    <cellStyle name="Normal 21 6 2 2_Rate Case Accrual Accounts" xfId="34964"/>
    <cellStyle name="Normal 21 6 2 3" xfId="46642"/>
    <cellStyle name="Normal 21 6 2_Rate Case Accrual Accounts" xfId="34965"/>
    <cellStyle name="Normal 21 6 3" xfId="20631"/>
    <cellStyle name="Normal 21 6 3 2" xfId="20632"/>
    <cellStyle name="Normal 21 6 3_Rate Case Accrual Accounts" xfId="34966"/>
    <cellStyle name="Normal 21 6 4" xfId="20633"/>
    <cellStyle name="Normal 21 6 5" xfId="46643"/>
    <cellStyle name="Normal 21 6_Rate Case Accrual Accounts" xfId="34967"/>
    <cellStyle name="Normal 21 7" xfId="20634"/>
    <cellStyle name="Normal 21 7 2" xfId="20635"/>
    <cellStyle name="Normal 21 7 2 2" xfId="20636"/>
    <cellStyle name="Normal 21 7 2 2 2" xfId="20637"/>
    <cellStyle name="Normal 21 7 2 2_Rate Case Accrual Accounts" xfId="34968"/>
    <cellStyle name="Normal 21 7 2 3" xfId="46644"/>
    <cellStyle name="Normal 21 7 2_Rate Case Accrual Accounts" xfId="34969"/>
    <cellStyle name="Normal 21 7 3" xfId="20638"/>
    <cellStyle name="Normal 21 7 3 2" xfId="20639"/>
    <cellStyle name="Normal 21 7 3_Rate Case Accrual Accounts" xfId="34970"/>
    <cellStyle name="Normal 21 7 4" xfId="46645"/>
    <cellStyle name="Normal 21 7_Rate Case Accrual Accounts" xfId="34971"/>
    <cellStyle name="Normal 21 8" xfId="20640"/>
    <cellStyle name="Normal 21 8 2" xfId="20641"/>
    <cellStyle name="Normal 21 8 2 2" xfId="20642"/>
    <cellStyle name="Normal 21 8 2 2 2" xfId="20643"/>
    <cellStyle name="Normal 21 8 2 2_Rate Case Accrual Accounts" xfId="34972"/>
    <cellStyle name="Normal 21 8 2 3" xfId="46646"/>
    <cellStyle name="Normal 21 8 2_Rate Case Accrual Accounts" xfId="34973"/>
    <cellStyle name="Normal 21 8 3" xfId="20644"/>
    <cellStyle name="Normal 21 8 3 2" xfId="20645"/>
    <cellStyle name="Normal 21 8 3_Rate Case Accrual Accounts" xfId="34974"/>
    <cellStyle name="Normal 21 8 4" xfId="46647"/>
    <cellStyle name="Normal 21 8_Rate Case Accrual Accounts" xfId="34975"/>
    <cellStyle name="Normal 21 9" xfId="20646"/>
    <cellStyle name="Normal 21 9 2" xfId="20647"/>
    <cellStyle name="Normal 21 9 2 2" xfId="20648"/>
    <cellStyle name="Normal 21 9 2 2 2" xfId="20649"/>
    <cellStyle name="Normal 21 9 2 2_Rate Case Accrual Accounts" xfId="34976"/>
    <cellStyle name="Normal 21 9 2 3" xfId="46648"/>
    <cellStyle name="Normal 21 9 2_Rate Case Accrual Accounts" xfId="34977"/>
    <cellStyle name="Normal 21 9 3" xfId="20650"/>
    <cellStyle name="Normal 21 9 3 2" xfId="20651"/>
    <cellStyle name="Normal 21 9 3_Rate Case Accrual Accounts" xfId="34978"/>
    <cellStyle name="Normal 21 9 4" xfId="46649"/>
    <cellStyle name="Normal 21 9_Rate Case Accrual Accounts" xfId="34979"/>
    <cellStyle name="Normal 21_09_2013" xfId="781"/>
    <cellStyle name="Normal 22" xfId="188"/>
    <cellStyle name="Normal 22 2" xfId="649"/>
    <cellStyle name="Normal 22 2 2" xfId="894"/>
    <cellStyle name="Normal 22 2 2 2" xfId="20652"/>
    <cellStyle name="Normal 22 2 2_Rate Case Accrual Accounts" xfId="34980"/>
    <cellStyle name="Normal 22 2 3" xfId="20653"/>
    <cellStyle name="Normal 22 2 3 2" xfId="20654"/>
    <cellStyle name="Normal 22 2 3 2 2" xfId="20655"/>
    <cellStyle name="Normal 22 2 3 2_Rate Case Accrual Accounts" xfId="34981"/>
    <cellStyle name="Normal 22 2 3 3" xfId="20656"/>
    <cellStyle name="Normal 22 2 3 4" xfId="46650"/>
    <cellStyle name="Normal 22 2 3_Rate Case Accrual Accounts" xfId="34982"/>
    <cellStyle name="Normal 22 2 4" xfId="20657"/>
    <cellStyle name="Normal 22 2 5" xfId="46651"/>
    <cellStyle name="Normal 22 2_Rate Case Accrual Accounts" xfId="34983"/>
    <cellStyle name="Normal 22 3" xfId="556"/>
    <cellStyle name="Normal 22 3 2" xfId="20658"/>
    <cellStyle name="Normal 22 3 2 2" xfId="20659"/>
    <cellStyle name="Normal 22 3 2 2 2" xfId="20660"/>
    <cellStyle name="Normal 22 3 2 2 2 2" xfId="20661"/>
    <cellStyle name="Normal 22 3 2 2 2_Rate Case Accrual Accounts" xfId="34984"/>
    <cellStyle name="Normal 22 3 2 2 3" xfId="46652"/>
    <cellStyle name="Normal 22 3 2 2_Rate Case Accrual Accounts" xfId="34985"/>
    <cellStyle name="Normal 22 3 2 3" xfId="20662"/>
    <cellStyle name="Normal 22 3 2 3 2" xfId="20663"/>
    <cellStyle name="Normal 22 3 2 3_Rate Case Accrual Accounts" xfId="34986"/>
    <cellStyle name="Normal 22 3 2 4" xfId="20664"/>
    <cellStyle name="Normal 22 3 2 5" xfId="46653"/>
    <cellStyle name="Normal 22 3 2_Rate Case Accrual Accounts" xfId="34987"/>
    <cellStyle name="Normal 22 3 3" xfId="20665"/>
    <cellStyle name="Normal 22 3 3 2" xfId="20666"/>
    <cellStyle name="Normal 22 3 3 2 2" xfId="20667"/>
    <cellStyle name="Normal 22 3 3 2_Rate Case Accrual Accounts" xfId="34988"/>
    <cellStyle name="Normal 22 3 3 3" xfId="46654"/>
    <cellStyle name="Normal 22 3 3_Rate Case Accrual Accounts" xfId="34989"/>
    <cellStyle name="Normal 22 3 4" xfId="20668"/>
    <cellStyle name="Normal 22 3 4 2" xfId="20669"/>
    <cellStyle name="Normal 22 3 4_Rate Case Accrual Accounts" xfId="34990"/>
    <cellStyle name="Normal 22 3 5" xfId="20670"/>
    <cellStyle name="Normal 22 3 6" xfId="46655"/>
    <cellStyle name="Normal 22 3_Rate Case Accrual Accounts" xfId="34991"/>
    <cellStyle name="Normal 22 4" xfId="895"/>
    <cellStyle name="Normal 22 4 2" xfId="20671"/>
    <cellStyle name="Normal 22 4 2 2" xfId="20672"/>
    <cellStyle name="Normal 22 4 2 2 2" xfId="20673"/>
    <cellStyle name="Normal 22 4 2 2_Rate Case Accrual Accounts" xfId="34992"/>
    <cellStyle name="Normal 22 4 2 3" xfId="46656"/>
    <cellStyle name="Normal 22 4 2_Rate Case Accrual Accounts" xfId="34993"/>
    <cellStyle name="Normal 22 4 3" xfId="20674"/>
    <cellStyle name="Normal 22 4 3 2" xfId="20675"/>
    <cellStyle name="Normal 22 4 3_Rate Case Accrual Accounts" xfId="34994"/>
    <cellStyle name="Normal 22 4 4" xfId="20676"/>
    <cellStyle name="Normal 22 4 5" xfId="46657"/>
    <cellStyle name="Normal 22 4_Rate Case Accrual Accounts" xfId="34995"/>
    <cellStyle name="Normal 22 5" xfId="20677"/>
    <cellStyle name="Normal 22 5 2" xfId="20678"/>
    <cellStyle name="Normal 22 5_Rate Case Accrual Accounts" xfId="34996"/>
    <cellStyle name="Normal 22 6" xfId="20679"/>
    <cellStyle name="Normal 22 6 2" xfId="20680"/>
    <cellStyle name="Normal 22 6 2 2" xfId="20681"/>
    <cellStyle name="Normal 22 6 2_Rate Case Accrual Accounts" xfId="34997"/>
    <cellStyle name="Normal 22 6 3" xfId="46658"/>
    <cellStyle name="Normal 22 6_Rate Case Accrual Accounts" xfId="34998"/>
    <cellStyle name="Normal 22 7" xfId="20682"/>
    <cellStyle name="Normal 22 7 2" xfId="20683"/>
    <cellStyle name="Normal 22 7 2 2" xfId="20684"/>
    <cellStyle name="Normal 22 7 2_Rate Case Accrual Accounts" xfId="34999"/>
    <cellStyle name="Normal 22 7 3" xfId="46659"/>
    <cellStyle name="Normal 22 7_Rate Case Accrual Accounts" xfId="35000"/>
    <cellStyle name="Normal 22 8" xfId="20685"/>
    <cellStyle name="Normal 22 9" xfId="20686"/>
    <cellStyle name="Normal 22_09_2013" xfId="782"/>
    <cellStyle name="Normal 23" xfId="189"/>
    <cellStyle name="Normal 23 10" xfId="20687"/>
    <cellStyle name="Normal 23 2" xfId="650"/>
    <cellStyle name="Normal 23 2 2" xfId="896"/>
    <cellStyle name="Normal 23 2 2 2" xfId="20688"/>
    <cellStyle name="Normal 23 2 2_Rate Case Accrual Accounts" xfId="35001"/>
    <cellStyle name="Normal 23 2 3" xfId="20689"/>
    <cellStyle name="Normal 23 2 3 2" xfId="20690"/>
    <cellStyle name="Normal 23 2 3 2 2" xfId="20691"/>
    <cellStyle name="Normal 23 2 3 2_Rate Case Accrual Accounts" xfId="35002"/>
    <cellStyle name="Normal 23 2 3 3" xfId="20692"/>
    <cellStyle name="Normal 23 2 3 4" xfId="46660"/>
    <cellStyle name="Normal 23 2 3_Rate Case Accrual Accounts" xfId="35003"/>
    <cellStyle name="Normal 23 2 4" xfId="20693"/>
    <cellStyle name="Normal 23 2_Rate Case Accrual Accounts" xfId="35004"/>
    <cellStyle name="Normal 23 3" xfId="557"/>
    <cellStyle name="Normal 23 3 2" xfId="20694"/>
    <cellStyle name="Normal 23 3 2 2" xfId="20695"/>
    <cellStyle name="Normal 23 3 2 2 2" xfId="20696"/>
    <cellStyle name="Normal 23 3 2 2_Rate Case Accrual Accounts" xfId="35005"/>
    <cellStyle name="Normal 23 3 2 3" xfId="20697"/>
    <cellStyle name="Normal 23 3 2 4" xfId="46661"/>
    <cellStyle name="Normal 23 3 2_Rate Case Accrual Accounts" xfId="35006"/>
    <cellStyle name="Normal 23 3 3" xfId="20698"/>
    <cellStyle name="Normal 23 3 3 2" xfId="20699"/>
    <cellStyle name="Normal 23 3 3_Rate Case Accrual Accounts" xfId="35007"/>
    <cellStyle name="Normal 23 3 4" xfId="20700"/>
    <cellStyle name="Normal 23 3 5" xfId="46662"/>
    <cellStyle name="Normal 23 3_Rate Case Accrual Accounts" xfId="35008"/>
    <cellStyle name="Normal 23 4" xfId="897"/>
    <cellStyle name="Normal 23 4 2" xfId="20701"/>
    <cellStyle name="Normal 23 4 2 2" xfId="20702"/>
    <cellStyle name="Normal 23 4 2 2 2" xfId="20703"/>
    <cellStyle name="Normal 23 4 2 2 2 2" xfId="20704"/>
    <cellStyle name="Normal 23 4 2 2 2_Rate Case Accrual Accounts" xfId="35009"/>
    <cellStyle name="Normal 23 4 2 2 3" xfId="46663"/>
    <cellStyle name="Normal 23 4 2 2_Rate Case Accrual Accounts" xfId="35010"/>
    <cellStyle name="Normal 23 4 2 3" xfId="20705"/>
    <cellStyle name="Normal 23 4 2 3 2" xfId="20706"/>
    <cellStyle name="Normal 23 4 2 3_Rate Case Accrual Accounts" xfId="35011"/>
    <cellStyle name="Normal 23 4 2 4" xfId="46664"/>
    <cellStyle name="Normal 23 4 2_Rate Case Accrual Accounts" xfId="35012"/>
    <cellStyle name="Normal 23 4 3" xfId="20707"/>
    <cellStyle name="Normal 23 4 3 2" xfId="20708"/>
    <cellStyle name="Normal 23 4 3 2 2" xfId="20709"/>
    <cellStyle name="Normal 23 4 3 2_Rate Case Accrual Accounts" xfId="35013"/>
    <cellStyle name="Normal 23 4 3 3" xfId="46665"/>
    <cellStyle name="Normal 23 4 3_Rate Case Accrual Accounts" xfId="35014"/>
    <cellStyle name="Normal 23 4 4" xfId="20710"/>
    <cellStyle name="Normal 23 4 4 2" xfId="20711"/>
    <cellStyle name="Normal 23 4 4_Rate Case Accrual Accounts" xfId="35015"/>
    <cellStyle name="Normal 23 4 5" xfId="20712"/>
    <cellStyle name="Normal 23 4 6" xfId="46666"/>
    <cellStyle name="Normal 23 4_Rate Case Accrual Accounts" xfId="35016"/>
    <cellStyle name="Normal 23 5" xfId="20713"/>
    <cellStyle name="Normal 23 5 2" xfId="20714"/>
    <cellStyle name="Normal 23 5 2 2" xfId="20715"/>
    <cellStyle name="Normal 23 5 2 2 2" xfId="20716"/>
    <cellStyle name="Normal 23 5 2 2_Rate Case Accrual Accounts" xfId="35017"/>
    <cellStyle name="Normal 23 5 2 3" xfId="46667"/>
    <cellStyle name="Normal 23 5 2_Rate Case Accrual Accounts" xfId="35018"/>
    <cellStyle name="Normal 23 5 3" xfId="20717"/>
    <cellStyle name="Normal 23 5 3 2" xfId="20718"/>
    <cellStyle name="Normal 23 5 3_Rate Case Accrual Accounts" xfId="35019"/>
    <cellStyle name="Normal 23 5 4" xfId="20719"/>
    <cellStyle name="Normal 23 5 5" xfId="46668"/>
    <cellStyle name="Normal 23 5_Rate Case Accrual Accounts" xfId="35020"/>
    <cellStyle name="Normal 23 6" xfId="20720"/>
    <cellStyle name="Normal 23 6 2" xfId="20721"/>
    <cellStyle name="Normal 23 6_Rate Case Accrual Accounts" xfId="35021"/>
    <cellStyle name="Normal 23 7" xfId="20722"/>
    <cellStyle name="Normal 23 7 2" xfId="20723"/>
    <cellStyle name="Normal 23 7 2 2" xfId="20724"/>
    <cellStyle name="Normal 23 7 2_Rate Case Accrual Accounts" xfId="35022"/>
    <cellStyle name="Normal 23 7 3" xfId="46669"/>
    <cellStyle name="Normal 23 7_Rate Case Accrual Accounts" xfId="35023"/>
    <cellStyle name="Normal 23 8" xfId="20725"/>
    <cellStyle name="Normal 23 8 2" xfId="20726"/>
    <cellStyle name="Normal 23 8 2 2" xfId="20727"/>
    <cellStyle name="Normal 23 8 2_Rate Case Accrual Accounts" xfId="35024"/>
    <cellStyle name="Normal 23 8 3" xfId="46670"/>
    <cellStyle name="Normal 23 8_Rate Case Accrual Accounts" xfId="35025"/>
    <cellStyle name="Normal 23 9" xfId="20728"/>
    <cellStyle name="Normal 23_09_2013" xfId="783"/>
    <cellStyle name="Normal 24" xfId="190"/>
    <cellStyle name="Normal 24 10" xfId="20729"/>
    <cellStyle name="Normal 24 10 2" xfId="20730"/>
    <cellStyle name="Normal 24 10_Rate Case Accrual Accounts" xfId="35026"/>
    <cellStyle name="Normal 24 11" xfId="20731"/>
    <cellStyle name="Normal 24 11 2" xfId="20732"/>
    <cellStyle name="Normal 24 11 2 2" xfId="20733"/>
    <cellStyle name="Normal 24 11 2_Rate Case Accrual Accounts" xfId="35027"/>
    <cellStyle name="Normal 24 11 3" xfId="46671"/>
    <cellStyle name="Normal 24 11_Rate Case Accrual Accounts" xfId="35028"/>
    <cellStyle name="Normal 24 12" xfId="20734"/>
    <cellStyle name="Normal 24 12 2" xfId="20735"/>
    <cellStyle name="Normal 24 12 2 2" xfId="20736"/>
    <cellStyle name="Normal 24 12 2_Rate Case Accrual Accounts" xfId="35029"/>
    <cellStyle name="Normal 24 12 3" xfId="46672"/>
    <cellStyle name="Normal 24 12_Rate Case Accrual Accounts" xfId="35030"/>
    <cellStyle name="Normal 24 13" xfId="20737"/>
    <cellStyle name="Normal 24 14" xfId="20738"/>
    <cellStyle name="Normal 24 2" xfId="651"/>
    <cellStyle name="Normal 24 2 2" xfId="898"/>
    <cellStyle name="Normal 24 2 2 2" xfId="20739"/>
    <cellStyle name="Normal 24 2 2 2 2" xfId="20740"/>
    <cellStyle name="Normal 24 2 2 2_Rate Case Accrual Accounts" xfId="35031"/>
    <cellStyle name="Normal 24 2 2 3" xfId="20741"/>
    <cellStyle name="Normal 24 2 2 4" xfId="46673"/>
    <cellStyle name="Normal 24 2 2_Rate Case Accrual Accounts" xfId="35032"/>
    <cellStyle name="Normal 24 2 3" xfId="20742"/>
    <cellStyle name="Normal 24 2 3 2" xfId="20743"/>
    <cellStyle name="Normal 24 2 3_Rate Case Accrual Accounts" xfId="35033"/>
    <cellStyle name="Normal 24 2 4" xfId="20744"/>
    <cellStyle name="Normal 24 2 5" xfId="46674"/>
    <cellStyle name="Normal 24 2_Rate Case Accrual Accounts" xfId="35034"/>
    <cellStyle name="Normal 24 3" xfId="558"/>
    <cellStyle name="Normal 24 3 2" xfId="20745"/>
    <cellStyle name="Normal 24 3 2 2" xfId="20746"/>
    <cellStyle name="Normal 24 3 2 2 2" xfId="20747"/>
    <cellStyle name="Normal 24 3 2 2 2 2" xfId="20748"/>
    <cellStyle name="Normal 24 3 2 2 2_Rate Case Accrual Accounts" xfId="35035"/>
    <cellStyle name="Normal 24 3 2 2 3" xfId="46675"/>
    <cellStyle name="Normal 24 3 2 2_Rate Case Accrual Accounts" xfId="35036"/>
    <cellStyle name="Normal 24 3 2 3" xfId="20749"/>
    <cellStyle name="Normal 24 3 2 3 2" xfId="20750"/>
    <cellStyle name="Normal 24 3 2 3_Rate Case Accrual Accounts" xfId="35037"/>
    <cellStyle name="Normal 24 3 2 4" xfId="46676"/>
    <cellStyle name="Normal 24 3 2_Rate Case Accrual Accounts" xfId="35038"/>
    <cellStyle name="Normal 24 3 3" xfId="20751"/>
    <cellStyle name="Normal 24 3 3 2" xfId="20752"/>
    <cellStyle name="Normal 24 3 3 2 2" xfId="20753"/>
    <cellStyle name="Normal 24 3 3 2_Rate Case Accrual Accounts" xfId="35039"/>
    <cellStyle name="Normal 24 3 3 3" xfId="46677"/>
    <cellStyle name="Normal 24 3 3_Rate Case Accrual Accounts" xfId="35040"/>
    <cellStyle name="Normal 24 3 4" xfId="20754"/>
    <cellStyle name="Normal 24 3 4 2" xfId="20755"/>
    <cellStyle name="Normal 24 3 4_Rate Case Accrual Accounts" xfId="35041"/>
    <cellStyle name="Normal 24 3 5" xfId="20756"/>
    <cellStyle name="Normal 24 3 6" xfId="46678"/>
    <cellStyle name="Normal 24 3_Rate Case Accrual Accounts" xfId="35042"/>
    <cellStyle name="Normal 24 4" xfId="899"/>
    <cellStyle name="Normal 24 4 2" xfId="20757"/>
    <cellStyle name="Normal 24 4 2 2" xfId="20758"/>
    <cellStyle name="Normal 24 4 2 2 2" xfId="20759"/>
    <cellStyle name="Normal 24 4 2 2_Rate Case Accrual Accounts" xfId="35043"/>
    <cellStyle name="Normal 24 4 2 3" xfId="46679"/>
    <cellStyle name="Normal 24 4 2_Rate Case Accrual Accounts" xfId="35044"/>
    <cellStyle name="Normal 24 4 3" xfId="20760"/>
    <cellStyle name="Normal 24 4 3 2" xfId="20761"/>
    <cellStyle name="Normal 24 4 3_Rate Case Accrual Accounts" xfId="35045"/>
    <cellStyle name="Normal 24 4 4" xfId="20762"/>
    <cellStyle name="Normal 24 4 5" xfId="46680"/>
    <cellStyle name="Normal 24 4_Rate Case Accrual Accounts" xfId="35046"/>
    <cellStyle name="Normal 24 5" xfId="20763"/>
    <cellStyle name="Normal 24 5 2" xfId="20764"/>
    <cellStyle name="Normal 24 5_Rate Case Accrual Accounts" xfId="35047"/>
    <cellStyle name="Normal 24 6" xfId="20765"/>
    <cellStyle name="Normal 24 6 2" xfId="20766"/>
    <cellStyle name="Normal 24 6_Rate Case Accrual Accounts" xfId="35048"/>
    <cellStyle name="Normal 24 7" xfId="20767"/>
    <cellStyle name="Normal 24 7 2" xfId="20768"/>
    <cellStyle name="Normal 24 7_Rate Case Accrual Accounts" xfId="35049"/>
    <cellStyle name="Normal 24 8" xfId="20769"/>
    <cellStyle name="Normal 24 8 2" xfId="20770"/>
    <cellStyle name="Normal 24 8_Rate Case Accrual Accounts" xfId="35050"/>
    <cellStyle name="Normal 24 9" xfId="20771"/>
    <cellStyle name="Normal 24 9 2" xfId="20772"/>
    <cellStyle name="Normal 24 9_Rate Case Accrual Accounts" xfId="35051"/>
    <cellStyle name="Normal 24_09_2013" xfId="784"/>
    <cellStyle name="Normal 25" xfId="191"/>
    <cellStyle name="Normal 25 10" xfId="20773"/>
    <cellStyle name="Normal 25 10 2" xfId="20774"/>
    <cellStyle name="Normal 25 10_Rate Case Accrual Accounts" xfId="35052"/>
    <cellStyle name="Normal 25 11" xfId="20775"/>
    <cellStyle name="Normal 25 11 2" xfId="20776"/>
    <cellStyle name="Normal 25 11 2 2" xfId="20777"/>
    <cellStyle name="Normal 25 11 2_Rate Case Accrual Accounts" xfId="35053"/>
    <cellStyle name="Normal 25 11 3" xfId="46681"/>
    <cellStyle name="Normal 25 11_Rate Case Accrual Accounts" xfId="35054"/>
    <cellStyle name="Normal 25 12" xfId="20778"/>
    <cellStyle name="Normal 25 12 2" xfId="20779"/>
    <cellStyle name="Normal 25 12 2 2" xfId="20780"/>
    <cellStyle name="Normal 25 12 2_Rate Case Accrual Accounts" xfId="35055"/>
    <cellStyle name="Normal 25 12 3" xfId="46682"/>
    <cellStyle name="Normal 25 12_Rate Case Accrual Accounts" xfId="35056"/>
    <cellStyle name="Normal 25 13" xfId="20781"/>
    <cellStyle name="Normal 25 14" xfId="20782"/>
    <cellStyle name="Normal 25 14 2" xfId="46683"/>
    <cellStyle name="Normal 25 15" xfId="20783"/>
    <cellStyle name="Normal 25 2" xfId="652"/>
    <cellStyle name="Normal 25 2 2" xfId="900"/>
    <cellStyle name="Normal 25 2 2 2" xfId="20784"/>
    <cellStyle name="Normal 25 2 2 2 2" xfId="20785"/>
    <cellStyle name="Normal 25 2 2 2_Rate Case Accrual Accounts" xfId="35057"/>
    <cellStyle name="Normal 25 2 2 3" xfId="20786"/>
    <cellStyle name="Normal 25 2 2 4" xfId="46684"/>
    <cellStyle name="Normal 25 2 2_Rate Case Accrual Accounts" xfId="35058"/>
    <cellStyle name="Normal 25 2 3" xfId="20787"/>
    <cellStyle name="Normal 25 2_Rate Case Accrual Accounts" xfId="35059"/>
    <cellStyle name="Normal 25 3" xfId="559"/>
    <cellStyle name="Normal 25 3 2" xfId="20788"/>
    <cellStyle name="Normal 25 3 2 2" xfId="20789"/>
    <cellStyle name="Normal 25 3 2 2 2" xfId="20790"/>
    <cellStyle name="Normal 25 3 2 2 2 2" xfId="20791"/>
    <cellStyle name="Normal 25 3 2 2 2_Rate Case Accrual Accounts" xfId="35060"/>
    <cellStyle name="Normal 25 3 2 2 3" xfId="46685"/>
    <cellStyle name="Normal 25 3 2 2_Rate Case Accrual Accounts" xfId="35061"/>
    <cellStyle name="Normal 25 3 2 3" xfId="20792"/>
    <cellStyle name="Normal 25 3 2 3 2" xfId="20793"/>
    <cellStyle name="Normal 25 3 2 3_Rate Case Accrual Accounts" xfId="35062"/>
    <cellStyle name="Normal 25 3 2 4" xfId="46686"/>
    <cellStyle name="Normal 25 3 2_Rate Case Accrual Accounts" xfId="35063"/>
    <cellStyle name="Normal 25 3 3" xfId="20794"/>
    <cellStyle name="Normal 25 3 3 2" xfId="20795"/>
    <cellStyle name="Normal 25 3 3 2 2" xfId="20796"/>
    <cellStyle name="Normal 25 3 3 2_Rate Case Accrual Accounts" xfId="35064"/>
    <cellStyle name="Normal 25 3 3 3" xfId="46687"/>
    <cellStyle name="Normal 25 3 3_Rate Case Accrual Accounts" xfId="35065"/>
    <cellStyle name="Normal 25 3 4" xfId="20797"/>
    <cellStyle name="Normal 25 3 4 2" xfId="20798"/>
    <cellStyle name="Normal 25 3 4_Rate Case Accrual Accounts" xfId="35066"/>
    <cellStyle name="Normal 25 3 5" xfId="20799"/>
    <cellStyle name="Normal 25 3 6" xfId="46688"/>
    <cellStyle name="Normal 25 3_Rate Case Accrual Accounts" xfId="35067"/>
    <cellStyle name="Normal 25 4" xfId="901"/>
    <cellStyle name="Normal 25 4 2" xfId="20800"/>
    <cellStyle name="Normal 25 4 2 2" xfId="20801"/>
    <cellStyle name="Normal 25 4 2 2 2" xfId="20802"/>
    <cellStyle name="Normal 25 4 2 2_Rate Case Accrual Accounts" xfId="35068"/>
    <cellStyle name="Normal 25 4 2 3" xfId="46689"/>
    <cellStyle name="Normal 25 4 2_Rate Case Accrual Accounts" xfId="35069"/>
    <cellStyle name="Normal 25 4 3" xfId="20803"/>
    <cellStyle name="Normal 25 4 3 2" xfId="20804"/>
    <cellStyle name="Normal 25 4 3_Rate Case Accrual Accounts" xfId="35070"/>
    <cellStyle name="Normal 25 4 4" xfId="20805"/>
    <cellStyle name="Normal 25 4 5" xfId="46690"/>
    <cellStyle name="Normal 25 4_Rate Case Accrual Accounts" xfId="35071"/>
    <cellStyle name="Normal 25 5" xfId="20806"/>
    <cellStyle name="Normal 25 5 2" xfId="20807"/>
    <cellStyle name="Normal 25 5_Rate Case Accrual Accounts" xfId="35072"/>
    <cellStyle name="Normal 25 6" xfId="20808"/>
    <cellStyle name="Normal 25 6 2" xfId="20809"/>
    <cellStyle name="Normal 25 6_Rate Case Accrual Accounts" xfId="35073"/>
    <cellStyle name="Normal 25 7" xfId="20810"/>
    <cellStyle name="Normal 25 7 2" xfId="20811"/>
    <cellStyle name="Normal 25 7_Rate Case Accrual Accounts" xfId="35074"/>
    <cellStyle name="Normal 25 8" xfId="20812"/>
    <cellStyle name="Normal 25 8 2" xfId="20813"/>
    <cellStyle name="Normal 25 8_Rate Case Accrual Accounts" xfId="35075"/>
    <cellStyle name="Normal 25 9" xfId="20814"/>
    <cellStyle name="Normal 25 9 2" xfId="20815"/>
    <cellStyle name="Normal 25 9_Rate Case Accrual Accounts" xfId="35076"/>
    <cellStyle name="Normal 25_09_2013" xfId="785"/>
    <cellStyle name="Normal 26" xfId="334"/>
    <cellStyle name="Normal 26 10" xfId="20816"/>
    <cellStyle name="Normal 26 10 2" xfId="20817"/>
    <cellStyle name="Normal 26 10_Rate Case Accrual Accounts" xfId="35077"/>
    <cellStyle name="Normal 26 11" xfId="20818"/>
    <cellStyle name="Normal 26 11 2" xfId="20819"/>
    <cellStyle name="Normal 26 11 2 2" xfId="20820"/>
    <cellStyle name="Normal 26 11 2_Rate Case Accrual Accounts" xfId="35078"/>
    <cellStyle name="Normal 26 11 3" xfId="46691"/>
    <cellStyle name="Normal 26 11_Rate Case Accrual Accounts" xfId="35079"/>
    <cellStyle name="Normal 26 12" xfId="20821"/>
    <cellStyle name="Normal 26 12 2" xfId="20822"/>
    <cellStyle name="Normal 26 12 2 2" xfId="20823"/>
    <cellStyle name="Normal 26 12 2_Rate Case Accrual Accounts" xfId="35080"/>
    <cellStyle name="Normal 26 12 3" xfId="46692"/>
    <cellStyle name="Normal 26 12_Rate Case Accrual Accounts" xfId="35081"/>
    <cellStyle name="Normal 26 13" xfId="20824"/>
    <cellStyle name="Normal 26 14" xfId="20825"/>
    <cellStyle name="Normal 26 14 2" xfId="46693"/>
    <cellStyle name="Normal 26 15" xfId="20826"/>
    <cellStyle name="Normal 26 2" xfId="690"/>
    <cellStyle name="Normal 26 2 2" xfId="902"/>
    <cellStyle name="Normal 26 2 2 2" xfId="20827"/>
    <cellStyle name="Normal 26 2 2 2 2" xfId="20828"/>
    <cellStyle name="Normal 26 2 2 2_Rate Case Accrual Accounts" xfId="35082"/>
    <cellStyle name="Normal 26 2 2 3" xfId="20829"/>
    <cellStyle name="Normal 26 2 2 4" xfId="46694"/>
    <cellStyle name="Normal 26 2 2_Rate Case Accrual Accounts" xfId="35083"/>
    <cellStyle name="Normal 26 2 3" xfId="20830"/>
    <cellStyle name="Normal 26 2_Rate Case Accrual Accounts" xfId="35084"/>
    <cellStyle name="Normal 26 3" xfId="560"/>
    <cellStyle name="Normal 26 3 2" xfId="20831"/>
    <cellStyle name="Normal 26 3 2 2" xfId="20832"/>
    <cellStyle name="Normal 26 3 2 2 2" xfId="20833"/>
    <cellStyle name="Normal 26 3 2 2 2 2" xfId="20834"/>
    <cellStyle name="Normal 26 3 2 2 2_Rate Case Accrual Accounts" xfId="35085"/>
    <cellStyle name="Normal 26 3 2 2 3" xfId="46695"/>
    <cellStyle name="Normal 26 3 2 2_Rate Case Accrual Accounts" xfId="35086"/>
    <cellStyle name="Normal 26 3 2 3" xfId="20835"/>
    <cellStyle name="Normal 26 3 2 3 2" xfId="20836"/>
    <cellStyle name="Normal 26 3 2 3_Rate Case Accrual Accounts" xfId="35087"/>
    <cellStyle name="Normal 26 3 2 4" xfId="46696"/>
    <cellStyle name="Normal 26 3 2_Rate Case Accrual Accounts" xfId="35088"/>
    <cellStyle name="Normal 26 3 3" xfId="20837"/>
    <cellStyle name="Normal 26 3 3 2" xfId="20838"/>
    <cellStyle name="Normal 26 3 3 2 2" xfId="20839"/>
    <cellStyle name="Normal 26 3 3 2_Rate Case Accrual Accounts" xfId="35089"/>
    <cellStyle name="Normal 26 3 3 3" xfId="46697"/>
    <cellStyle name="Normal 26 3 3_Rate Case Accrual Accounts" xfId="35090"/>
    <cellStyle name="Normal 26 3 4" xfId="20840"/>
    <cellStyle name="Normal 26 3 4 2" xfId="20841"/>
    <cellStyle name="Normal 26 3 4_Rate Case Accrual Accounts" xfId="35091"/>
    <cellStyle name="Normal 26 3 5" xfId="20842"/>
    <cellStyle name="Normal 26 3 6" xfId="46698"/>
    <cellStyle name="Normal 26 3_Rate Case Accrual Accounts" xfId="35092"/>
    <cellStyle name="Normal 26 4" xfId="903"/>
    <cellStyle name="Normal 26 4 2" xfId="20843"/>
    <cellStyle name="Normal 26 4 2 2" xfId="20844"/>
    <cellStyle name="Normal 26 4 2 2 2" xfId="20845"/>
    <cellStyle name="Normal 26 4 2 2_Rate Case Accrual Accounts" xfId="35093"/>
    <cellStyle name="Normal 26 4 2 3" xfId="46699"/>
    <cellStyle name="Normal 26 4 2_Rate Case Accrual Accounts" xfId="35094"/>
    <cellStyle name="Normal 26 4 3" xfId="20846"/>
    <cellStyle name="Normal 26 4 3 2" xfId="20847"/>
    <cellStyle name="Normal 26 4 3_Rate Case Accrual Accounts" xfId="35095"/>
    <cellStyle name="Normal 26 4 4" xfId="20848"/>
    <cellStyle name="Normal 26 4 5" xfId="46700"/>
    <cellStyle name="Normal 26 4_Rate Case Accrual Accounts" xfId="35096"/>
    <cellStyle name="Normal 26 5" xfId="20849"/>
    <cellStyle name="Normal 26 5 2" xfId="20850"/>
    <cellStyle name="Normal 26 5_Rate Case Accrual Accounts" xfId="35097"/>
    <cellStyle name="Normal 26 6" xfId="20851"/>
    <cellStyle name="Normal 26 6 2" xfId="20852"/>
    <cellStyle name="Normal 26 6_Rate Case Accrual Accounts" xfId="35098"/>
    <cellStyle name="Normal 26 7" xfId="20853"/>
    <cellStyle name="Normal 26 7 2" xfId="20854"/>
    <cellStyle name="Normal 26 7_Rate Case Accrual Accounts" xfId="35099"/>
    <cellStyle name="Normal 26 8" xfId="20855"/>
    <cellStyle name="Normal 26 8 2" xfId="20856"/>
    <cellStyle name="Normal 26 8_Rate Case Accrual Accounts" xfId="35100"/>
    <cellStyle name="Normal 26 9" xfId="20857"/>
    <cellStyle name="Normal 26 9 2" xfId="20858"/>
    <cellStyle name="Normal 26 9_Rate Case Accrual Accounts" xfId="35101"/>
    <cellStyle name="Normal 26_09_2013" xfId="786"/>
    <cellStyle name="Normal 27" xfId="335"/>
    <cellStyle name="Normal 27 10" xfId="20859"/>
    <cellStyle name="Normal 27 10 2" xfId="20860"/>
    <cellStyle name="Normal 27 10_Rate Case Accrual Accounts" xfId="35102"/>
    <cellStyle name="Normal 27 11" xfId="20861"/>
    <cellStyle name="Normal 27 11 2" xfId="20862"/>
    <cellStyle name="Normal 27 11 2 2" xfId="20863"/>
    <cellStyle name="Normal 27 11 2_Rate Case Accrual Accounts" xfId="35103"/>
    <cellStyle name="Normal 27 11 3" xfId="46701"/>
    <cellStyle name="Normal 27 11_Rate Case Accrual Accounts" xfId="35104"/>
    <cellStyle name="Normal 27 12" xfId="20864"/>
    <cellStyle name="Normal 27 12 2" xfId="20865"/>
    <cellStyle name="Normal 27 12 2 2" xfId="20866"/>
    <cellStyle name="Normal 27 12 2_Rate Case Accrual Accounts" xfId="35105"/>
    <cellStyle name="Normal 27 12 3" xfId="46702"/>
    <cellStyle name="Normal 27 12_Rate Case Accrual Accounts" xfId="35106"/>
    <cellStyle name="Normal 27 13" xfId="20867"/>
    <cellStyle name="Normal 27 14" xfId="20868"/>
    <cellStyle name="Normal 27 2" xfId="691"/>
    <cellStyle name="Normal 27 2 2" xfId="904"/>
    <cellStyle name="Normal 27 2 2 2" xfId="20869"/>
    <cellStyle name="Normal 27 2 2 2 2" xfId="20870"/>
    <cellStyle name="Normal 27 2 2 2_Rate Case Accrual Accounts" xfId="35107"/>
    <cellStyle name="Normal 27 2 2 3" xfId="20871"/>
    <cellStyle name="Normal 27 2 2 4" xfId="46703"/>
    <cellStyle name="Normal 27 2 2_Rate Case Accrual Accounts" xfId="35108"/>
    <cellStyle name="Normal 27 2 3" xfId="20872"/>
    <cellStyle name="Normal 27 2_Rate Case Accrual Accounts" xfId="35109"/>
    <cellStyle name="Normal 27 3" xfId="561"/>
    <cellStyle name="Normal 27 3 2" xfId="20873"/>
    <cellStyle name="Normal 27 3 2 2" xfId="20874"/>
    <cellStyle name="Normal 27 3 2 2 2" xfId="20875"/>
    <cellStyle name="Normal 27 3 2 2_Rate Case Accrual Accounts" xfId="35110"/>
    <cellStyle name="Normal 27 3 2 3" xfId="46704"/>
    <cellStyle name="Normal 27 3 2_Rate Case Accrual Accounts" xfId="35111"/>
    <cellStyle name="Normal 27 3 3" xfId="20876"/>
    <cellStyle name="Normal 27 3 3 2" xfId="20877"/>
    <cellStyle name="Normal 27 3 3_Rate Case Accrual Accounts" xfId="35112"/>
    <cellStyle name="Normal 27 3 4" xfId="20878"/>
    <cellStyle name="Normal 27 3 5" xfId="46705"/>
    <cellStyle name="Normal 27 3_Rate Case Accrual Accounts" xfId="35113"/>
    <cellStyle name="Normal 27 4" xfId="905"/>
    <cellStyle name="Normal 27 4 2" xfId="20879"/>
    <cellStyle name="Normal 27 4 2 2" xfId="20880"/>
    <cellStyle name="Normal 27 4 2 2 2" xfId="20881"/>
    <cellStyle name="Normal 27 4 2 2 2 2" xfId="20882"/>
    <cellStyle name="Normal 27 4 2 2 2_Rate Case Accrual Accounts" xfId="35114"/>
    <cellStyle name="Normal 27 4 2 2 3" xfId="46706"/>
    <cellStyle name="Normal 27 4 2 2_Rate Case Accrual Accounts" xfId="35115"/>
    <cellStyle name="Normal 27 4 2 3" xfId="20883"/>
    <cellStyle name="Normal 27 4 2 3 2" xfId="20884"/>
    <cellStyle name="Normal 27 4 2 3_Rate Case Accrual Accounts" xfId="35116"/>
    <cellStyle name="Normal 27 4 2 4" xfId="46707"/>
    <cellStyle name="Normal 27 4 2_Rate Case Accrual Accounts" xfId="35117"/>
    <cellStyle name="Normal 27 4 3" xfId="20885"/>
    <cellStyle name="Normal 27 4 3 2" xfId="20886"/>
    <cellStyle name="Normal 27 4 3 2 2" xfId="20887"/>
    <cellStyle name="Normal 27 4 3 2_Rate Case Accrual Accounts" xfId="35118"/>
    <cellStyle name="Normal 27 4 3 3" xfId="46708"/>
    <cellStyle name="Normal 27 4 3_Rate Case Accrual Accounts" xfId="35119"/>
    <cellStyle name="Normal 27 4 4" xfId="20888"/>
    <cellStyle name="Normal 27 4 4 2" xfId="20889"/>
    <cellStyle name="Normal 27 4 4_Rate Case Accrual Accounts" xfId="35120"/>
    <cellStyle name="Normal 27 4 5" xfId="20890"/>
    <cellStyle name="Normal 27 4 6" xfId="46709"/>
    <cellStyle name="Normal 27 4_Rate Case Accrual Accounts" xfId="35121"/>
    <cellStyle name="Normal 27 5" xfId="20891"/>
    <cellStyle name="Normal 27 5 2" xfId="20892"/>
    <cellStyle name="Normal 27 5 2 2" xfId="20893"/>
    <cellStyle name="Normal 27 5 2 2 2" xfId="20894"/>
    <cellStyle name="Normal 27 5 2 2_Rate Case Accrual Accounts" xfId="35122"/>
    <cellStyle name="Normal 27 5 2 3" xfId="46710"/>
    <cellStyle name="Normal 27 5 2_Rate Case Accrual Accounts" xfId="35123"/>
    <cellStyle name="Normal 27 5 3" xfId="20895"/>
    <cellStyle name="Normal 27 5 3 2" xfId="20896"/>
    <cellStyle name="Normal 27 5 3_Rate Case Accrual Accounts" xfId="35124"/>
    <cellStyle name="Normal 27 5 4" xfId="46711"/>
    <cellStyle name="Normal 27 5_Rate Case Accrual Accounts" xfId="35125"/>
    <cellStyle name="Normal 27 6" xfId="20897"/>
    <cellStyle name="Normal 27 6 2" xfId="20898"/>
    <cellStyle name="Normal 27 6_Rate Case Accrual Accounts" xfId="35126"/>
    <cellStyle name="Normal 27 7" xfId="20899"/>
    <cellStyle name="Normal 27 7 2" xfId="20900"/>
    <cellStyle name="Normal 27 7_Rate Case Accrual Accounts" xfId="35127"/>
    <cellStyle name="Normal 27 8" xfId="20901"/>
    <cellStyle name="Normal 27 8 2" xfId="20902"/>
    <cellStyle name="Normal 27 8_Rate Case Accrual Accounts" xfId="35128"/>
    <cellStyle name="Normal 27 9" xfId="20903"/>
    <cellStyle name="Normal 27 9 2" xfId="20904"/>
    <cellStyle name="Normal 27 9_Rate Case Accrual Accounts" xfId="35129"/>
    <cellStyle name="Normal 27_09_2013" xfId="787"/>
    <cellStyle name="Normal 28" xfId="336"/>
    <cellStyle name="Normal 28 10" xfId="20905"/>
    <cellStyle name="Normal 28 10 2" xfId="20906"/>
    <cellStyle name="Normal 28 10_Rate Case Accrual Accounts" xfId="35130"/>
    <cellStyle name="Normal 28 11" xfId="20907"/>
    <cellStyle name="Normal 28 11 2" xfId="20908"/>
    <cellStyle name="Normal 28 11 2 2" xfId="20909"/>
    <cellStyle name="Normal 28 11 2_Rate Case Accrual Accounts" xfId="35131"/>
    <cellStyle name="Normal 28 11 3" xfId="46712"/>
    <cellStyle name="Normal 28 11_Rate Case Accrual Accounts" xfId="35132"/>
    <cellStyle name="Normal 28 12" xfId="20910"/>
    <cellStyle name="Normal 28 12 2" xfId="20911"/>
    <cellStyle name="Normal 28 12 2 2" xfId="20912"/>
    <cellStyle name="Normal 28 12 2_Rate Case Accrual Accounts" xfId="35133"/>
    <cellStyle name="Normal 28 12 3" xfId="46713"/>
    <cellStyle name="Normal 28 12_Rate Case Accrual Accounts" xfId="35134"/>
    <cellStyle name="Normal 28 13" xfId="20913"/>
    <cellStyle name="Normal 28 14" xfId="20914"/>
    <cellStyle name="Normal 28 14 2" xfId="46714"/>
    <cellStyle name="Normal 28 15" xfId="20915"/>
    <cellStyle name="Normal 28 2" xfId="692"/>
    <cellStyle name="Normal 28 2 2" xfId="906"/>
    <cellStyle name="Normal 28 2 2 2" xfId="20916"/>
    <cellStyle name="Normal 28 2 2 2 2" xfId="20917"/>
    <cellStyle name="Normal 28 2 2 2_Rate Case Accrual Accounts" xfId="35135"/>
    <cellStyle name="Normal 28 2 2 3" xfId="20918"/>
    <cellStyle name="Normal 28 2 2 4" xfId="46715"/>
    <cellStyle name="Normal 28 2 2_Rate Case Accrual Accounts" xfId="35136"/>
    <cellStyle name="Normal 28 2 3" xfId="20919"/>
    <cellStyle name="Normal 28 2_Rate Case Accrual Accounts" xfId="35137"/>
    <cellStyle name="Normal 28 3" xfId="572"/>
    <cellStyle name="Normal 28 3 2" xfId="907"/>
    <cellStyle name="Normal 28 3 2 2" xfId="20920"/>
    <cellStyle name="Normal 28 3 2 2 2" xfId="20921"/>
    <cellStyle name="Normal 28 3 2 2_Rate Case Accrual Accounts" xfId="35138"/>
    <cellStyle name="Normal 28 3 2 3" xfId="20922"/>
    <cellStyle name="Normal 28 3 2 3 2" xfId="46716"/>
    <cellStyle name="Normal 28 3 2 4" xfId="46717"/>
    <cellStyle name="Normal 28 3 2_Rate Case Accrual Accounts" xfId="35139"/>
    <cellStyle name="Normal 28 3 3" xfId="20923"/>
    <cellStyle name="Normal 28 3 3 2" xfId="20924"/>
    <cellStyle name="Normal 28 3 3 2 2" xfId="20925"/>
    <cellStyle name="Normal 28 3 3 2_Rate Case Accrual Accounts" xfId="35140"/>
    <cellStyle name="Normal 28 3 3 3" xfId="20926"/>
    <cellStyle name="Normal 28 3 3 3 2" xfId="46718"/>
    <cellStyle name="Normal 28 3 3 4" xfId="46719"/>
    <cellStyle name="Normal 28 3 3_Rate Case Accrual Accounts" xfId="35141"/>
    <cellStyle name="Normal 28 3 4" xfId="20927"/>
    <cellStyle name="Normal 28 3_Basis Detail" xfId="20928"/>
    <cellStyle name="Normal 28 4" xfId="908"/>
    <cellStyle name="Normal 28 4 2" xfId="20929"/>
    <cellStyle name="Normal 28 4 2 2" xfId="20930"/>
    <cellStyle name="Normal 28 4 2 2 2" xfId="20931"/>
    <cellStyle name="Normal 28 4 2 2 2 2" xfId="20932"/>
    <cellStyle name="Normal 28 4 2 2 2_Rate Case Accrual Accounts" xfId="35142"/>
    <cellStyle name="Normal 28 4 2 2 3" xfId="46720"/>
    <cellStyle name="Normal 28 4 2 2_Rate Case Accrual Accounts" xfId="35143"/>
    <cellStyle name="Normal 28 4 2 3" xfId="20933"/>
    <cellStyle name="Normal 28 4 2 3 2" xfId="20934"/>
    <cellStyle name="Normal 28 4 2 3_Rate Case Accrual Accounts" xfId="35144"/>
    <cellStyle name="Normal 28 4 2 4" xfId="46721"/>
    <cellStyle name="Normal 28 4 2_Rate Case Accrual Accounts" xfId="35145"/>
    <cellStyle name="Normal 28 4 3" xfId="20935"/>
    <cellStyle name="Normal 28 4 3 2" xfId="20936"/>
    <cellStyle name="Normal 28 4 3 2 2" xfId="20937"/>
    <cellStyle name="Normal 28 4 3 2_Rate Case Accrual Accounts" xfId="35146"/>
    <cellStyle name="Normal 28 4 3 3" xfId="46722"/>
    <cellStyle name="Normal 28 4 3_Rate Case Accrual Accounts" xfId="35147"/>
    <cellStyle name="Normal 28 4 4" xfId="20938"/>
    <cellStyle name="Normal 28 4 4 2" xfId="20939"/>
    <cellStyle name="Normal 28 4 4_Rate Case Accrual Accounts" xfId="35148"/>
    <cellStyle name="Normal 28 4 5" xfId="20940"/>
    <cellStyle name="Normal 28 4 6" xfId="46723"/>
    <cellStyle name="Normal 28 4_Rate Case Accrual Accounts" xfId="35149"/>
    <cellStyle name="Normal 28 5" xfId="20941"/>
    <cellStyle name="Normal 28 5 2" xfId="20942"/>
    <cellStyle name="Normal 28 5 2 2" xfId="20943"/>
    <cellStyle name="Normal 28 5 2 2 2" xfId="20944"/>
    <cellStyle name="Normal 28 5 2 2_Rate Case Accrual Accounts" xfId="35150"/>
    <cellStyle name="Normal 28 5 2 3" xfId="46724"/>
    <cellStyle name="Normal 28 5 2_Rate Case Accrual Accounts" xfId="35151"/>
    <cellStyle name="Normal 28 5 3" xfId="20945"/>
    <cellStyle name="Normal 28 5 3 2" xfId="20946"/>
    <cellStyle name="Normal 28 5 3_Rate Case Accrual Accounts" xfId="35152"/>
    <cellStyle name="Normal 28 5 4" xfId="46725"/>
    <cellStyle name="Normal 28 5_Rate Case Accrual Accounts" xfId="35153"/>
    <cellStyle name="Normal 28 6" xfId="20947"/>
    <cellStyle name="Normal 28 6 2" xfId="20948"/>
    <cellStyle name="Normal 28 6_Rate Case Accrual Accounts" xfId="35154"/>
    <cellStyle name="Normal 28 7" xfId="20949"/>
    <cellStyle name="Normal 28 7 2" xfId="20950"/>
    <cellStyle name="Normal 28 7_Rate Case Accrual Accounts" xfId="35155"/>
    <cellStyle name="Normal 28 8" xfId="20951"/>
    <cellStyle name="Normal 28 8 2" xfId="20952"/>
    <cellStyle name="Normal 28 8_Rate Case Accrual Accounts" xfId="35156"/>
    <cellStyle name="Normal 28 9" xfId="20953"/>
    <cellStyle name="Normal 28 9 2" xfId="20954"/>
    <cellStyle name="Normal 28 9_Rate Case Accrual Accounts" xfId="35157"/>
    <cellStyle name="Normal 28_09_2013" xfId="788"/>
    <cellStyle name="Normal 29" xfId="337"/>
    <cellStyle name="Normal 29 10" xfId="20955"/>
    <cellStyle name="Normal 29 10 2" xfId="20956"/>
    <cellStyle name="Normal 29 10_Rate Case Accrual Accounts" xfId="35158"/>
    <cellStyle name="Normal 29 11" xfId="20957"/>
    <cellStyle name="Normal 29 11 2" xfId="20958"/>
    <cellStyle name="Normal 29 11 2 2" xfId="20959"/>
    <cellStyle name="Normal 29 11 2_Rate Case Accrual Accounts" xfId="35159"/>
    <cellStyle name="Normal 29 11 3" xfId="46726"/>
    <cellStyle name="Normal 29 11_Rate Case Accrual Accounts" xfId="35160"/>
    <cellStyle name="Normal 29 12" xfId="20960"/>
    <cellStyle name="Normal 29 12 2" xfId="20961"/>
    <cellStyle name="Normal 29 12 2 2" xfId="20962"/>
    <cellStyle name="Normal 29 12 2_Rate Case Accrual Accounts" xfId="35161"/>
    <cellStyle name="Normal 29 12 3" xfId="46727"/>
    <cellStyle name="Normal 29 12_Rate Case Accrual Accounts" xfId="35162"/>
    <cellStyle name="Normal 29 13" xfId="20963"/>
    <cellStyle name="Normal 29 14" xfId="20964"/>
    <cellStyle name="Normal 29 2" xfId="693"/>
    <cellStyle name="Normal 29 2 2" xfId="909"/>
    <cellStyle name="Normal 29 2 2 2" xfId="20965"/>
    <cellStyle name="Normal 29 2 2 2 2" xfId="20966"/>
    <cellStyle name="Normal 29 2 2 2_Rate Case Accrual Accounts" xfId="35163"/>
    <cellStyle name="Normal 29 2 2 3" xfId="20967"/>
    <cellStyle name="Normal 29 2 2 4" xfId="46728"/>
    <cellStyle name="Normal 29 2 2_Rate Case Accrual Accounts" xfId="35164"/>
    <cellStyle name="Normal 29 2 3" xfId="20968"/>
    <cellStyle name="Normal 29 2 3 2" xfId="20969"/>
    <cellStyle name="Normal 29 2 3_Rate Case Accrual Accounts" xfId="35165"/>
    <cellStyle name="Normal 29 2 4" xfId="20970"/>
    <cellStyle name="Normal 29 2 5" xfId="20971"/>
    <cellStyle name="Normal 29 2 5 2" xfId="46729"/>
    <cellStyle name="Normal 29 2_Rate Case Accrual Accounts" xfId="35166"/>
    <cellStyle name="Normal 29 3" xfId="910"/>
    <cellStyle name="Normal 29 3 2" xfId="20972"/>
    <cellStyle name="Normal 29 3 2 2" xfId="20973"/>
    <cellStyle name="Normal 29 3 2 2 2" xfId="20974"/>
    <cellStyle name="Normal 29 3 2 2 2 2" xfId="20975"/>
    <cellStyle name="Normal 29 3 2 2 2_Rate Case Accrual Accounts" xfId="35167"/>
    <cellStyle name="Normal 29 3 2 2 3" xfId="46730"/>
    <cellStyle name="Normal 29 3 2 2_Rate Case Accrual Accounts" xfId="35168"/>
    <cellStyle name="Normal 29 3 2 3" xfId="20976"/>
    <cellStyle name="Normal 29 3 2 3 2" xfId="20977"/>
    <cellStyle name="Normal 29 3 2 3_Rate Case Accrual Accounts" xfId="35169"/>
    <cellStyle name="Normal 29 3 2 4" xfId="46731"/>
    <cellStyle name="Normal 29 3 2_Rate Case Accrual Accounts" xfId="35170"/>
    <cellStyle name="Normal 29 3 3" xfId="20978"/>
    <cellStyle name="Normal 29 3 3 2" xfId="20979"/>
    <cellStyle name="Normal 29 3 3 2 2" xfId="20980"/>
    <cellStyle name="Normal 29 3 3 2_Rate Case Accrual Accounts" xfId="35171"/>
    <cellStyle name="Normal 29 3 3 3" xfId="46732"/>
    <cellStyle name="Normal 29 3 3_Rate Case Accrual Accounts" xfId="35172"/>
    <cellStyle name="Normal 29 3 4" xfId="20981"/>
    <cellStyle name="Normal 29 3 4 2" xfId="20982"/>
    <cellStyle name="Normal 29 3 4_Rate Case Accrual Accounts" xfId="35173"/>
    <cellStyle name="Normal 29 3 5" xfId="20983"/>
    <cellStyle name="Normal 29 3 6" xfId="46733"/>
    <cellStyle name="Normal 29 3_Rate Case Accrual Accounts" xfId="35174"/>
    <cellStyle name="Normal 29 4" xfId="20984"/>
    <cellStyle name="Normal 29 4 2" xfId="20985"/>
    <cellStyle name="Normal 29 4 2 2" xfId="20986"/>
    <cellStyle name="Normal 29 4 2 2 2" xfId="20987"/>
    <cellStyle name="Normal 29 4 2 2_Rate Case Accrual Accounts" xfId="35175"/>
    <cellStyle name="Normal 29 4 2 3" xfId="46734"/>
    <cellStyle name="Normal 29 4 2_Rate Case Accrual Accounts" xfId="35176"/>
    <cellStyle name="Normal 29 4 3" xfId="20988"/>
    <cellStyle name="Normal 29 4 3 2" xfId="20989"/>
    <cellStyle name="Normal 29 4 3_Rate Case Accrual Accounts" xfId="35177"/>
    <cellStyle name="Normal 29 4 4" xfId="20990"/>
    <cellStyle name="Normal 29 4 5" xfId="46735"/>
    <cellStyle name="Normal 29 4_Rate Case Accrual Accounts" xfId="35178"/>
    <cellStyle name="Normal 29 5" xfId="20991"/>
    <cellStyle name="Normal 29 5 2" xfId="20992"/>
    <cellStyle name="Normal 29 5_Rate Case Accrual Accounts" xfId="35179"/>
    <cellStyle name="Normal 29 6" xfId="20993"/>
    <cellStyle name="Normal 29 6 2" xfId="20994"/>
    <cellStyle name="Normal 29 6_Rate Case Accrual Accounts" xfId="35180"/>
    <cellStyle name="Normal 29 7" xfId="20995"/>
    <cellStyle name="Normal 29 7 2" xfId="20996"/>
    <cellStyle name="Normal 29 7_Rate Case Accrual Accounts" xfId="35181"/>
    <cellStyle name="Normal 29 8" xfId="20997"/>
    <cellStyle name="Normal 29 8 2" xfId="20998"/>
    <cellStyle name="Normal 29 8_Rate Case Accrual Accounts" xfId="35182"/>
    <cellStyle name="Normal 29 9" xfId="20999"/>
    <cellStyle name="Normal 29 9 2" xfId="21000"/>
    <cellStyle name="Normal 29 9_Rate Case Accrual Accounts" xfId="35183"/>
    <cellStyle name="Normal 29_09_2013" xfId="789"/>
    <cellStyle name="Normal 3" xfId="192"/>
    <cellStyle name="Normal 3 10" xfId="21001"/>
    <cellStyle name="Normal 3 10 2" xfId="21002"/>
    <cellStyle name="Normal 3 10 2 2" xfId="21003"/>
    <cellStyle name="Normal 3 10 2_Rate Case Accrual Accounts" xfId="35184"/>
    <cellStyle name="Normal 3 10 3" xfId="46736"/>
    <cellStyle name="Normal 3 10_Rate Case Accrual Accounts" xfId="35185"/>
    <cellStyle name="Normal 3 11" xfId="21004"/>
    <cellStyle name="Normal 3 11 2" xfId="21005"/>
    <cellStyle name="Normal 3 11 2 2" xfId="21006"/>
    <cellStyle name="Normal 3 11 2_Rate Case Accrual Accounts" xfId="35186"/>
    <cellStyle name="Normal 3 11 3" xfId="21007"/>
    <cellStyle name="Normal 3 11 3 2" xfId="46737"/>
    <cellStyle name="Normal 3 11 4" xfId="46738"/>
    <cellStyle name="Normal 3 11_Rate Case Accrual Accounts" xfId="35187"/>
    <cellStyle name="Normal 3 12" xfId="21008"/>
    <cellStyle name="Normal 3 12 2" xfId="46739"/>
    <cellStyle name="Normal 3 13" xfId="21009"/>
    <cellStyle name="Normal 3 13 2" xfId="46740"/>
    <cellStyle name="Normal 3 14" xfId="21010"/>
    <cellStyle name="Normal 3 14 2" xfId="21011"/>
    <cellStyle name="Normal 3 14_Rate Case Accrual Accounts" xfId="35188"/>
    <cellStyle name="Normal 3 15" xfId="21012"/>
    <cellStyle name="Normal 3 16" xfId="21013"/>
    <cellStyle name="Normal 3 16 2" xfId="46741"/>
    <cellStyle name="Normal 3 17" xfId="21014"/>
    <cellStyle name="Normal 3 2" xfId="193"/>
    <cellStyle name="Normal 3 2 2" xfId="653"/>
    <cellStyle name="Normal 3 2 2 2" xfId="911"/>
    <cellStyle name="Normal 3 2 2 2 2" xfId="21015"/>
    <cellStyle name="Normal 3 2 2 2 2 2" xfId="21016"/>
    <cellStyle name="Normal 3 2 2 2 2_Rate Case Accrual Accounts" xfId="35189"/>
    <cellStyle name="Normal 3 2 2 2 3" xfId="21017"/>
    <cellStyle name="Normal 3 2 2 2 4" xfId="21018"/>
    <cellStyle name="Normal 3 2 2 2 4 2" xfId="46742"/>
    <cellStyle name="Normal 3 2 2 2 5" xfId="46743"/>
    <cellStyle name="Normal 3 2 2 2_Rate Case Accrual Accounts" xfId="35190"/>
    <cellStyle name="Normal 3 2 2 3" xfId="21019"/>
    <cellStyle name="Normal 3 2 2 3 2" xfId="21020"/>
    <cellStyle name="Normal 3 2 2 3_Rate Case Accrual Accounts" xfId="35191"/>
    <cellStyle name="Normal 3 2 2 4" xfId="21021"/>
    <cellStyle name="Normal 3 2 2 4 2" xfId="21022"/>
    <cellStyle name="Normal 3 2 2 4 2 2" xfId="21023"/>
    <cellStyle name="Normal 3 2 2 4 2_Rate Case Accrual Accounts" xfId="35192"/>
    <cellStyle name="Normal 3 2 2 4 3" xfId="21024"/>
    <cellStyle name="Normal 3 2 2 4 3 2" xfId="46744"/>
    <cellStyle name="Normal 3 2 2 4 4" xfId="46745"/>
    <cellStyle name="Normal 3 2 2 4_Rate Case Accrual Accounts" xfId="35193"/>
    <cellStyle name="Normal 3 2 2 5" xfId="21025"/>
    <cellStyle name="Normal 3 2 2 5 2" xfId="46746"/>
    <cellStyle name="Normal 3 2 2 6" xfId="21026"/>
    <cellStyle name="Normal 3 2 2_Basis Detail" xfId="21027"/>
    <cellStyle name="Normal 3 2 3" xfId="912"/>
    <cellStyle name="Normal 3 2 3 2" xfId="21028"/>
    <cellStyle name="Normal 3 2 3 2 2" xfId="21029"/>
    <cellStyle name="Normal 3 2 3 2_Rate Case Accrual Accounts" xfId="35194"/>
    <cellStyle name="Normal 3 2 3 3" xfId="21030"/>
    <cellStyle name="Normal 3 2 3 4" xfId="21031"/>
    <cellStyle name="Normal 3 2 3 4 2" xfId="46747"/>
    <cellStyle name="Normal 3 2 3 5" xfId="46748"/>
    <cellStyle name="Normal 3 2 3_Rate Case Accrual Accounts" xfId="35195"/>
    <cellStyle name="Normal 3 2 4" xfId="21032"/>
    <cellStyle name="Normal 3 2 4 2" xfId="21033"/>
    <cellStyle name="Normal 3 2 4_Rate Case Accrual Accounts" xfId="35196"/>
    <cellStyle name="Normal 3 2 5" xfId="21034"/>
    <cellStyle name="Normal 3 2 5 2" xfId="21035"/>
    <cellStyle name="Normal 3 2 5 2 2" xfId="21036"/>
    <cellStyle name="Normal 3 2 5 2_Rate Case Accrual Accounts" xfId="35197"/>
    <cellStyle name="Normal 3 2 5 3" xfId="21037"/>
    <cellStyle name="Normal 3 2 5 3 2" xfId="46749"/>
    <cellStyle name="Normal 3 2 5 4" xfId="46750"/>
    <cellStyle name="Normal 3 2 5_Rate Case Accrual Accounts" xfId="35198"/>
    <cellStyle name="Normal 3 2 6" xfId="21038"/>
    <cellStyle name="Normal 3 2 6 2" xfId="46751"/>
    <cellStyle name="Normal 3 2 7" xfId="21039"/>
    <cellStyle name="Normal 3 2_09_2013" xfId="790"/>
    <cellStyle name="Normal 3 3" xfId="485"/>
    <cellStyle name="Normal 3 3 2" xfId="21040"/>
    <cellStyle name="Normal 3 3 2 2" xfId="21041"/>
    <cellStyle name="Normal 3 3 2 2 2" xfId="21042"/>
    <cellStyle name="Normal 3 3 2 2 2 2" xfId="46752"/>
    <cellStyle name="Normal 3 3 2 2 3" xfId="21043"/>
    <cellStyle name="Normal 3 3 2 2_Rate Case Accrual Accounts" xfId="35199"/>
    <cellStyle name="Normal 3 3 2 3" xfId="21044"/>
    <cellStyle name="Normal 3 3 2 3 2" xfId="46753"/>
    <cellStyle name="Normal 3 3 2 4" xfId="46754"/>
    <cellStyle name="Normal 3 3 2_Rate Case Accrual Accounts" xfId="35200"/>
    <cellStyle name="Normal 3 3 3" xfId="21045"/>
    <cellStyle name="Normal 3 3 3 2" xfId="21046"/>
    <cellStyle name="Normal 3 3 3 2 2" xfId="46755"/>
    <cellStyle name="Normal 3 3 3 3" xfId="46756"/>
    <cellStyle name="Normal 3 3 3_Rate Case Accrual Accounts" xfId="35201"/>
    <cellStyle name="Normal 3 3 4" xfId="21047"/>
    <cellStyle name="Normal 3 3 4 2" xfId="21048"/>
    <cellStyle name="Normal 3 3 4 2 2" xfId="46757"/>
    <cellStyle name="Normal 3 3 4 3" xfId="46758"/>
    <cellStyle name="Normal 3 3 4_Rate Case Accrual Accounts" xfId="35202"/>
    <cellStyle name="Normal 3 3 5" xfId="21049"/>
    <cellStyle name="Normal 3 3 5 2" xfId="46759"/>
    <cellStyle name="Normal 3 3 6" xfId="21050"/>
    <cellStyle name="Normal 3 3_Basis Detail" xfId="21051"/>
    <cellStyle name="Normal 3 4" xfId="913"/>
    <cellStyle name="Normal 3 4 2" xfId="21052"/>
    <cellStyle name="Normal 3 4 2 2" xfId="21053"/>
    <cellStyle name="Normal 3 4 2 2 2" xfId="21054"/>
    <cellStyle name="Normal 3 4 2 2_Rate Case Accrual Accounts" xfId="35203"/>
    <cellStyle name="Normal 3 4 2 3" xfId="21055"/>
    <cellStyle name="Normal 3 4 2 4" xfId="21056"/>
    <cellStyle name="Normal 3 4 2 4 2" xfId="46760"/>
    <cellStyle name="Normal 3 4 2 5" xfId="46761"/>
    <cellStyle name="Normal 3 4 2_Rate Case Accrual Accounts" xfId="35204"/>
    <cellStyle name="Normal 3 4 3" xfId="21057"/>
    <cellStyle name="Normal 3 4 3 2" xfId="21058"/>
    <cellStyle name="Normal 3 4 3 3" xfId="21059"/>
    <cellStyle name="Normal 3 4 3 3 2" xfId="46762"/>
    <cellStyle name="Normal 3 4 3 4" xfId="46763"/>
    <cellStyle name="Normal 3 4 3_Rate Case Accrual Accounts" xfId="35205"/>
    <cellStyle name="Normal 3 4 4" xfId="21060"/>
    <cellStyle name="Normal 3 4 4 2" xfId="46764"/>
    <cellStyle name="Normal 3 4 5" xfId="21061"/>
    <cellStyle name="Normal 3 4 5 2" xfId="46765"/>
    <cellStyle name="Normal 3 4_Basis Detail" xfId="21062"/>
    <cellStyle name="Normal 3 5" xfId="914"/>
    <cellStyle name="Normal 3 5 2" xfId="21063"/>
    <cellStyle name="Normal 3 5 2 2" xfId="21064"/>
    <cellStyle name="Normal 3 5 2 2 2" xfId="21065"/>
    <cellStyle name="Normal 3 5 2 2_Rate Case Accrual Accounts" xfId="35206"/>
    <cellStyle name="Normal 3 5 2 3" xfId="21066"/>
    <cellStyle name="Normal 3 5 2 3 2" xfId="46766"/>
    <cellStyle name="Normal 3 5 2 4" xfId="46767"/>
    <cellStyle name="Normal 3 5 2_Rate Case Accrual Accounts" xfId="35207"/>
    <cellStyle name="Normal 3 5 3" xfId="21067"/>
    <cellStyle name="Normal 3 5 3 2" xfId="21068"/>
    <cellStyle name="Normal 3 5 3_Rate Case Accrual Accounts" xfId="35208"/>
    <cellStyle name="Normal 3 5 4" xfId="21069"/>
    <cellStyle name="Normal 3 5 4 2" xfId="46768"/>
    <cellStyle name="Normal 3 5 5" xfId="46769"/>
    <cellStyle name="Normal 3 5_Rate Case Accrual Accounts" xfId="35209"/>
    <cellStyle name="Normal 3 6" xfId="915"/>
    <cellStyle name="Normal 3 6 2" xfId="21070"/>
    <cellStyle name="Normal 3 6 2 2" xfId="21071"/>
    <cellStyle name="Normal 3 6 2 3" xfId="46770"/>
    <cellStyle name="Normal 3 6 2_Rate Case Accrual Accounts" xfId="35210"/>
    <cellStyle name="Normal 3 6 3" xfId="21072"/>
    <cellStyle name="Normal 3 6 4" xfId="21073"/>
    <cellStyle name="Normal 3 6 4 2" xfId="46771"/>
    <cellStyle name="Normal 3 6_Rate Case Accrual Accounts" xfId="35211"/>
    <cellStyle name="Normal 3 7" xfId="916"/>
    <cellStyle name="Normal 3 7 2" xfId="21074"/>
    <cellStyle name="Normal 3 7 2 2" xfId="21075"/>
    <cellStyle name="Normal 3 7 2_Rate Case Accrual Accounts" xfId="35212"/>
    <cellStyle name="Normal 3 7 3" xfId="46772"/>
    <cellStyle name="Normal 3 7_Rate Case Accrual Accounts" xfId="35213"/>
    <cellStyle name="Normal 3 8" xfId="917"/>
    <cellStyle name="Normal 3 8 2" xfId="21076"/>
    <cellStyle name="Normal 3 8 2 2" xfId="21077"/>
    <cellStyle name="Normal 3 8 2_Rate Case Accrual Accounts" xfId="35214"/>
    <cellStyle name="Normal 3 8 3" xfId="46773"/>
    <cellStyle name="Normal 3 8_Rate Case Accrual Accounts" xfId="35215"/>
    <cellStyle name="Normal 3 9" xfId="21078"/>
    <cellStyle name="Normal 3 9 2" xfId="21079"/>
    <cellStyle name="Normal 3 9 2 2" xfId="21080"/>
    <cellStyle name="Normal 3 9 2_Rate Case Accrual Accounts" xfId="35216"/>
    <cellStyle name="Normal 3 9 3" xfId="46774"/>
    <cellStyle name="Normal 3 9_Rate Case Accrual Accounts" xfId="35217"/>
    <cellStyle name="Normal 3_06_2013" xfId="338"/>
    <cellStyle name="Normal 30" xfId="339"/>
    <cellStyle name="Normal 30 10" xfId="21081"/>
    <cellStyle name="Normal 30 10 2" xfId="21082"/>
    <cellStyle name="Normal 30 10_Rate Case Accrual Accounts" xfId="35218"/>
    <cellStyle name="Normal 30 11" xfId="21083"/>
    <cellStyle name="Normal 30 11 2" xfId="21084"/>
    <cellStyle name="Normal 30 11 2 2" xfId="21085"/>
    <cellStyle name="Normal 30 11 2_Rate Case Accrual Accounts" xfId="35219"/>
    <cellStyle name="Normal 30 11 3" xfId="46775"/>
    <cellStyle name="Normal 30 11_Rate Case Accrual Accounts" xfId="35220"/>
    <cellStyle name="Normal 30 12" xfId="21086"/>
    <cellStyle name="Normal 30 12 2" xfId="21087"/>
    <cellStyle name="Normal 30 12 2 2" xfId="21088"/>
    <cellStyle name="Normal 30 12 2_Rate Case Accrual Accounts" xfId="35221"/>
    <cellStyle name="Normal 30 12 3" xfId="46776"/>
    <cellStyle name="Normal 30 12_Rate Case Accrual Accounts" xfId="35222"/>
    <cellStyle name="Normal 30 13" xfId="21089"/>
    <cellStyle name="Normal 30 14" xfId="21090"/>
    <cellStyle name="Normal 30 2" xfId="694"/>
    <cellStyle name="Normal 30 2 2" xfId="918"/>
    <cellStyle name="Normal 30 2 2 2" xfId="21091"/>
    <cellStyle name="Normal 30 2 2 2 2" xfId="21092"/>
    <cellStyle name="Normal 30 2 2 2_Rate Case Accrual Accounts" xfId="35223"/>
    <cellStyle name="Normal 30 2 2 3" xfId="21093"/>
    <cellStyle name="Normal 30 2 2 4" xfId="46777"/>
    <cellStyle name="Normal 30 2 2_Rate Case Accrual Accounts" xfId="35224"/>
    <cellStyle name="Normal 30 2 3" xfId="21094"/>
    <cellStyle name="Normal 30 2 3 2" xfId="21095"/>
    <cellStyle name="Normal 30 2 3_Rate Case Accrual Accounts" xfId="35225"/>
    <cellStyle name="Normal 30 2 4" xfId="21096"/>
    <cellStyle name="Normal 30 2 5" xfId="21097"/>
    <cellStyle name="Normal 30 2 5 2" xfId="46778"/>
    <cellStyle name="Normal 30 2_Rate Case Accrual Accounts" xfId="35226"/>
    <cellStyle name="Normal 30 3" xfId="919"/>
    <cellStyle name="Normal 30 3 2" xfId="21098"/>
    <cellStyle name="Normal 30 3 2 2" xfId="21099"/>
    <cellStyle name="Normal 30 3 2 2 2" xfId="21100"/>
    <cellStyle name="Normal 30 3 2 2 2 2" xfId="21101"/>
    <cellStyle name="Normal 30 3 2 2 2_Rate Case Accrual Accounts" xfId="35227"/>
    <cellStyle name="Normal 30 3 2 2 3" xfId="46779"/>
    <cellStyle name="Normal 30 3 2 2_Rate Case Accrual Accounts" xfId="35228"/>
    <cellStyle name="Normal 30 3 2 3" xfId="21102"/>
    <cellStyle name="Normal 30 3 2 3 2" xfId="21103"/>
    <cellStyle name="Normal 30 3 2 3_Rate Case Accrual Accounts" xfId="35229"/>
    <cellStyle name="Normal 30 3 2 4" xfId="46780"/>
    <cellStyle name="Normal 30 3 2_Rate Case Accrual Accounts" xfId="35230"/>
    <cellStyle name="Normal 30 3 3" xfId="21104"/>
    <cellStyle name="Normal 30 3 3 2" xfId="21105"/>
    <cellStyle name="Normal 30 3 3 2 2" xfId="21106"/>
    <cellStyle name="Normal 30 3 3 2_Rate Case Accrual Accounts" xfId="35231"/>
    <cellStyle name="Normal 30 3 3 3" xfId="46781"/>
    <cellStyle name="Normal 30 3 3_Rate Case Accrual Accounts" xfId="35232"/>
    <cellStyle name="Normal 30 3 4" xfId="21107"/>
    <cellStyle name="Normal 30 3 4 2" xfId="21108"/>
    <cellStyle name="Normal 30 3 4_Rate Case Accrual Accounts" xfId="35233"/>
    <cellStyle name="Normal 30 3 5" xfId="21109"/>
    <cellStyle name="Normal 30 3 6" xfId="46782"/>
    <cellStyle name="Normal 30 3_Rate Case Accrual Accounts" xfId="35234"/>
    <cellStyle name="Normal 30 4" xfId="21110"/>
    <cellStyle name="Normal 30 4 2" xfId="21111"/>
    <cellStyle name="Normal 30 4 2 2" xfId="21112"/>
    <cellStyle name="Normal 30 4 2 2 2" xfId="21113"/>
    <cellStyle name="Normal 30 4 2 2_Rate Case Accrual Accounts" xfId="35235"/>
    <cellStyle name="Normal 30 4 2 3" xfId="46783"/>
    <cellStyle name="Normal 30 4 2_Rate Case Accrual Accounts" xfId="35236"/>
    <cellStyle name="Normal 30 4 3" xfId="21114"/>
    <cellStyle name="Normal 30 4 3 2" xfId="21115"/>
    <cellStyle name="Normal 30 4 3_Rate Case Accrual Accounts" xfId="35237"/>
    <cellStyle name="Normal 30 4 4" xfId="21116"/>
    <cellStyle name="Normal 30 4 5" xfId="46784"/>
    <cellStyle name="Normal 30 4_Rate Case Accrual Accounts" xfId="35238"/>
    <cellStyle name="Normal 30 5" xfId="21117"/>
    <cellStyle name="Normal 30 5 2" xfId="21118"/>
    <cellStyle name="Normal 30 5_Rate Case Accrual Accounts" xfId="35239"/>
    <cellStyle name="Normal 30 6" xfId="21119"/>
    <cellStyle name="Normal 30 6 2" xfId="21120"/>
    <cellStyle name="Normal 30 6_Rate Case Accrual Accounts" xfId="35240"/>
    <cellStyle name="Normal 30 7" xfId="21121"/>
    <cellStyle name="Normal 30 7 2" xfId="21122"/>
    <cellStyle name="Normal 30 7_Rate Case Accrual Accounts" xfId="35241"/>
    <cellStyle name="Normal 30 8" xfId="21123"/>
    <cellStyle name="Normal 30 8 2" xfId="21124"/>
    <cellStyle name="Normal 30 8_Rate Case Accrual Accounts" xfId="35242"/>
    <cellStyle name="Normal 30 9" xfId="21125"/>
    <cellStyle name="Normal 30 9 2" xfId="21126"/>
    <cellStyle name="Normal 30 9_Rate Case Accrual Accounts" xfId="35243"/>
    <cellStyle name="Normal 30_09_2013" xfId="791"/>
    <cellStyle name="Normal 31" xfId="340"/>
    <cellStyle name="Normal 31 10" xfId="21127"/>
    <cellStyle name="Normal 31 10 2" xfId="21128"/>
    <cellStyle name="Normal 31 10_Rate Case Accrual Accounts" xfId="35244"/>
    <cellStyle name="Normal 31 11" xfId="21129"/>
    <cellStyle name="Normal 31 11 2" xfId="21130"/>
    <cellStyle name="Normal 31 11 2 2" xfId="21131"/>
    <cellStyle name="Normal 31 11 2_Rate Case Accrual Accounts" xfId="35245"/>
    <cellStyle name="Normal 31 11 3" xfId="46785"/>
    <cellStyle name="Normal 31 11_Rate Case Accrual Accounts" xfId="35246"/>
    <cellStyle name="Normal 31 12" xfId="21132"/>
    <cellStyle name="Normal 31 12 2" xfId="21133"/>
    <cellStyle name="Normal 31 12 2 2" xfId="21134"/>
    <cellStyle name="Normal 31 12 2_Rate Case Accrual Accounts" xfId="35247"/>
    <cellStyle name="Normal 31 12 3" xfId="46786"/>
    <cellStyle name="Normal 31 12_Rate Case Accrual Accounts" xfId="35248"/>
    <cellStyle name="Normal 31 13" xfId="21135"/>
    <cellStyle name="Normal 31 14" xfId="21136"/>
    <cellStyle name="Normal 31 2" xfId="695"/>
    <cellStyle name="Normal 31 2 2" xfId="920"/>
    <cellStyle name="Normal 31 2 2 2" xfId="21137"/>
    <cellStyle name="Normal 31 2 2 2 2" xfId="21138"/>
    <cellStyle name="Normal 31 2 2 2_Rate Case Accrual Accounts" xfId="35249"/>
    <cellStyle name="Normal 31 2 2 3" xfId="21139"/>
    <cellStyle name="Normal 31 2 2 4" xfId="46787"/>
    <cellStyle name="Normal 31 2 2_Rate Case Accrual Accounts" xfId="35250"/>
    <cellStyle name="Normal 31 2 3" xfId="21140"/>
    <cellStyle name="Normal 31 2 3 2" xfId="21141"/>
    <cellStyle name="Normal 31 2 3_Rate Case Accrual Accounts" xfId="35251"/>
    <cellStyle name="Normal 31 2 4" xfId="21142"/>
    <cellStyle name="Normal 31 2 5" xfId="21143"/>
    <cellStyle name="Normal 31 2 5 2" xfId="46788"/>
    <cellStyle name="Normal 31 2_Rate Case Accrual Accounts" xfId="35252"/>
    <cellStyle name="Normal 31 3" xfId="921"/>
    <cellStyle name="Normal 31 3 2" xfId="21144"/>
    <cellStyle name="Normal 31 3 2 2" xfId="21145"/>
    <cellStyle name="Normal 31 3 2 2 2" xfId="21146"/>
    <cellStyle name="Normal 31 3 2 2 2 2" xfId="21147"/>
    <cellStyle name="Normal 31 3 2 2 2_Rate Case Accrual Accounts" xfId="35253"/>
    <cellStyle name="Normal 31 3 2 2 3" xfId="46789"/>
    <cellStyle name="Normal 31 3 2 2_Rate Case Accrual Accounts" xfId="35254"/>
    <cellStyle name="Normal 31 3 2 3" xfId="21148"/>
    <cellStyle name="Normal 31 3 2 3 2" xfId="21149"/>
    <cellStyle name="Normal 31 3 2 3_Rate Case Accrual Accounts" xfId="35255"/>
    <cellStyle name="Normal 31 3 2 4" xfId="46790"/>
    <cellStyle name="Normal 31 3 2_Rate Case Accrual Accounts" xfId="35256"/>
    <cellStyle name="Normal 31 3 3" xfId="21150"/>
    <cellStyle name="Normal 31 3 3 2" xfId="21151"/>
    <cellStyle name="Normal 31 3 3 2 2" xfId="21152"/>
    <cellStyle name="Normal 31 3 3 2_Rate Case Accrual Accounts" xfId="35257"/>
    <cellStyle name="Normal 31 3 3 3" xfId="46791"/>
    <cellStyle name="Normal 31 3 3_Rate Case Accrual Accounts" xfId="35258"/>
    <cellStyle name="Normal 31 3 4" xfId="21153"/>
    <cellStyle name="Normal 31 3 4 2" xfId="21154"/>
    <cellStyle name="Normal 31 3 4_Rate Case Accrual Accounts" xfId="35259"/>
    <cellStyle name="Normal 31 3 5" xfId="21155"/>
    <cellStyle name="Normal 31 3 6" xfId="46792"/>
    <cellStyle name="Normal 31 3_Rate Case Accrual Accounts" xfId="35260"/>
    <cellStyle name="Normal 31 4" xfId="21156"/>
    <cellStyle name="Normal 31 4 2" xfId="21157"/>
    <cellStyle name="Normal 31 4 2 2" xfId="21158"/>
    <cellStyle name="Normal 31 4 2 2 2" xfId="21159"/>
    <cellStyle name="Normal 31 4 2 2_Rate Case Accrual Accounts" xfId="35261"/>
    <cellStyle name="Normal 31 4 2 3" xfId="46793"/>
    <cellStyle name="Normal 31 4 2_Rate Case Accrual Accounts" xfId="35262"/>
    <cellStyle name="Normal 31 4 3" xfId="21160"/>
    <cellStyle name="Normal 31 4 3 2" xfId="21161"/>
    <cellStyle name="Normal 31 4 3_Rate Case Accrual Accounts" xfId="35263"/>
    <cellStyle name="Normal 31 4 4" xfId="21162"/>
    <cellStyle name="Normal 31 4 5" xfId="46794"/>
    <cellStyle name="Normal 31 4_Rate Case Accrual Accounts" xfId="35264"/>
    <cellStyle name="Normal 31 5" xfId="21163"/>
    <cellStyle name="Normal 31 5 2" xfId="21164"/>
    <cellStyle name="Normal 31 5_Rate Case Accrual Accounts" xfId="35265"/>
    <cellStyle name="Normal 31 6" xfId="21165"/>
    <cellStyle name="Normal 31 6 2" xfId="21166"/>
    <cellStyle name="Normal 31 6_Rate Case Accrual Accounts" xfId="35266"/>
    <cellStyle name="Normal 31 7" xfId="21167"/>
    <cellStyle name="Normal 31 7 2" xfId="21168"/>
    <cellStyle name="Normal 31 7_Rate Case Accrual Accounts" xfId="35267"/>
    <cellStyle name="Normal 31 8" xfId="21169"/>
    <cellStyle name="Normal 31 8 2" xfId="21170"/>
    <cellStyle name="Normal 31 8_Rate Case Accrual Accounts" xfId="35268"/>
    <cellStyle name="Normal 31 9" xfId="21171"/>
    <cellStyle name="Normal 31 9 2" xfId="21172"/>
    <cellStyle name="Normal 31 9_Rate Case Accrual Accounts" xfId="35269"/>
    <cellStyle name="Normal 31_09_2013" xfId="792"/>
    <cellStyle name="Normal 32" xfId="341"/>
    <cellStyle name="Normal 32 10" xfId="21173"/>
    <cellStyle name="Normal 32 10 2" xfId="21174"/>
    <cellStyle name="Normal 32 10_Rate Case Accrual Accounts" xfId="35270"/>
    <cellStyle name="Normal 32 11" xfId="21175"/>
    <cellStyle name="Normal 32 11 2" xfId="21176"/>
    <cellStyle name="Normal 32 11 2 2" xfId="21177"/>
    <cellStyle name="Normal 32 11 2_Rate Case Accrual Accounts" xfId="35271"/>
    <cellStyle name="Normal 32 11 3" xfId="46795"/>
    <cellStyle name="Normal 32 11_Rate Case Accrual Accounts" xfId="35272"/>
    <cellStyle name="Normal 32 12" xfId="21178"/>
    <cellStyle name="Normal 32 12 2" xfId="21179"/>
    <cellStyle name="Normal 32 12 2 2" xfId="21180"/>
    <cellStyle name="Normal 32 12 2_Rate Case Accrual Accounts" xfId="35273"/>
    <cellStyle name="Normal 32 12 3" xfId="46796"/>
    <cellStyle name="Normal 32 12_Rate Case Accrual Accounts" xfId="35274"/>
    <cellStyle name="Normal 32 13" xfId="21181"/>
    <cellStyle name="Normal 32 14" xfId="21182"/>
    <cellStyle name="Normal 32 2" xfId="696"/>
    <cellStyle name="Normal 32 2 2" xfId="922"/>
    <cellStyle name="Normal 32 2 2 2" xfId="21183"/>
    <cellStyle name="Normal 32 2 2 2 2" xfId="21184"/>
    <cellStyle name="Normal 32 2 2 2_Rate Case Accrual Accounts" xfId="35275"/>
    <cellStyle name="Normal 32 2 2 3" xfId="21185"/>
    <cellStyle name="Normal 32 2 2 4" xfId="46797"/>
    <cellStyle name="Normal 32 2 2_Rate Case Accrual Accounts" xfId="35276"/>
    <cellStyle name="Normal 32 2 3" xfId="21186"/>
    <cellStyle name="Normal 32 2 3 2" xfId="21187"/>
    <cellStyle name="Normal 32 2 3_Rate Case Accrual Accounts" xfId="35277"/>
    <cellStyle name="Normal 32 2 4" xfId="21188"/>
    <cellStyle name="Normal 32 2 5" xfId="21189"/>
    <cellStyle name="Normal 32 2 5 2" xfId="46798"/>
    <cellStyle name="Normal 32 2_Rate Case Accrual Accounts" xfId="35278"/>
    <cellStyle name="Normal 32 3" xfId="923"/>
    <cellStyle name="Normal 32 3 2" xfId="21190"/>
    <cellStyle name="Normal 32 3 2 2" xfId="21191"/>
    <cellStyle name="Normal 32 3 2 2 2" xfId="21192"/>
    <cellStyle name="Normal 32 3 2 2 2 2" xfId="21193"/>
    <cellStyle name="Normal 32 3 2 2 2_Rate Case Accrual Accounts" xfId="35279"/>
    <cellStyle name="Normal 32 3 2 2 3" xfId="46799"/>
    <cellStyle name="Normal 32 3 2 2_Rate Case Accrual Accounts" xfId="35280"/>
    <cellStyle name="Normal 32 3 2 3" xfId="21194"/>
    <cellStyle name="Normal 32 3 2 3 2" xfId="21195"/>
    <cellStyle name="Normal 32 3 2 3_Rate Case Accrual Accounts" xfId="35281"/>
    <cellStyle name="Normal 32 3 2 4" xfId="46800"/>
    <cellStyle name="Normal 32 3 2_Rate Case Accrual Accounts" xfId="35282"/>
    <cellStyle name="Normal 32 3 3" xfId="21196"/>
    <cellStyle name="Normal 32 3 3 2" xfId="21197"/>
    <cellStyle name="Normal 32 3 3 2 2" xfId="21198"/>
    <cellStyle name="Normal 32 3 3 2_Rate Case Accrual Accounts" xfId="35283"/>
    <cellStyle name="Normal 32 3 3 3" xfId="46801"/>
    <cellStyle name="Normal 32 3 3_Rate Case Accrual Accounts" xfId="35284"/>
    <cellStyle name="Normal 32 3 4" xfId="21199"/>
    <cellStyle name="Normal 32 3 4 2" xfId="21200"/>
    <cellStyle name="Normal 32 3 4_Rate Case Accrual Accounts" xfId="35285"/>
    <cellStyle name="Normal 32 3 5" xfId="21201"/>
    <cellStyle name="Normal 32 3 6" xfId="46802"/>
    <cellStyle name="Normal 32 3_Rate Case Accrual Accounts" xfId="35286"/>
    <cellStyle name="Normal 32 4" xfId="21202"/>
    <cellStyle name="Normal 32 4 2" xfId="21203"/>
    <cellStyle name="Normal 32 4 2 2" xfId="21204"/>
    <cellStyle name="Normal 32 4 2 2 2" xfId="21205"/>
    <cellStyle name="Normal 32 4 2 2_Rate Case Accrual Accounts" xfId="35287"/>
    <cellStyle name="Normal 32 4 2 3" xfId="46803"/>
    <cellStyle name="Normal 32 4 2_Rate Case Accrual Accounts" xfId="35288"/>
    <cellStyle name="Normal 32 4 3" xfId="21206"/>
    <cellStyle name="Normal 32 4 3 2" xfId="21207"/>
    <cellStyle name="Normal 32 4 3_Rate Case Accrual Accounts" xfId="35289"/>
    <cellStyle name="Normal 32 4 4" xfId="21208"/>
    <cellStyle name="Normal 32 4 5" xfId="46804"/>
    <cellStyle name="Normal 32 4_Rate Case Accrual Accounts" xfId="35290"/>
    <cellStyle name="Normal 32 5" xfId="21209"/>
    <cellStyle name="Normal 32 5 2" xfId="21210"/>
    <cellStyle name="Normal 32 5_Rate Case Accrual Accounts" xfId="35291"/>
    <cellStyle name="Normal 32 6" xfId="21211"/>
    <cellStyle name="Normal 32 6 2" xfId="21212"/>
    <cellStyle name="Normal 32 6_Rate Case Accrual Accounts" xfId="35292"/>
    <cellStyle name="Normal 32 7" xfId="21213"/>
    <cellStyle name="Normal 32 7 2" xfId="21214"/>
    <cellStyle name="Normal 32 7_Rate Case Accrual Accounts" xfId="35293"/>
    <cellStyle name="Normal 32 8" xfId="21215"/>
    <cellStyle name="Normal 32 8 2" xfId="21216"/>
    <cellStyle name="Normal 32 8_Rate Case Accrual Accounts" xfId="35294"/>
    <cellStyle name="Normal 32 9" xfId="21217"/>
    <cellStyle name="Normal 32 9 2" xfId="21218"/>
    <cellStyle name="Normal 32 9_Rate Case Accrual Accounts" xfId="35295"/>
    <cellStyle name="Normal 32_09_2013" xfId="793"/>
    <cellStyle name="Normal 33" xfId="342"/>
    <cellStyle name="Normal 33 10" xfId="21219"/>
    <cellStyle name="Normal 33 10 2" xfId="21220"/>
    <cellStyle name="Normal 33 10_Rate Case Accrual Accounts" xfId="35296"/>
    <cellStyle name="Normal 33 11" xfId="21221"/>
    <cellStyle name="Normal 33 11 2" xfId="21222"/>
    <cellStyle name="Normal 33 11 2 2" xfId="21223"/>
    <cellStyle name="Normal 33 11 2_Rate Case Accrual Accounts" xfId="35297"/>
    <cellStyle name="Normal 33 11 3" xfId="46805"/>
    <cellStyle name="Normal 33 11_Rate Case Accrual Accounts" xfId="35298"/>
    <cellStyle name="Normal 33 12" xfId="21224"/>
    <cellStyle name="Normal 33 12 2" xfId="21225"/>
    <cellStyle name="Normal 33 12 2 2" xfId="21226"/>
    <cellStyle name="Normal 33 12 2_Rate Case Accrual Accounts" xfId="35299"/>
    <cellStyle name="Normal 33 12 3" xfId="46806"/>
    <cellStyle name="Normal 33 12_Rate Case Accrual Accounts" xfId="35300"/>
    <cellStyle name="Normal 33 13" xfId="21227"/>
    <cellStyle name="Normal 33 14" xfId="21228"/>
    <cellStyle name="Normal 33 2" xfId="697"/>
    <cellStyle name="Normal 33 2 2" xfId="924"/>
    <cellStyle name="Normal 33 2 2 2" xfId="21229"/>
    <cellStyle name="Normal 33 2 2 2 2" xfId="21230"/>
    <cellStyle name="Normal 33 2 2 2_Rate Case Accrual Accounts" xfId="35301"/>
    <cellStyle name="Normal 33 2 2 3" xfId="21231"/>
    <cellStyle name="Normal 33 2 2 4" xfId="46807"/>
    <cellStyle name="Normal 33 2 2_Rate Case Accrual Accounts" xfId="35302"/>
    <cellStyle name="Normal 33 2 3" xfId="21232"/>
    <cellStyle name="Normal 33 2 3 2" xfId="21233"/>
    <cellStyle name="Normal 33 2 3_Rate Case Accrual Accounts" xfId="35303"/>
    <cellStyle name="Normal 33 2 4" xfId="21234"/>
    <cellStyle name="Normal 33 2 5" xfId="21235"/>
    <cellStyle name="Normal 33 2 5 2" xfId="46808"/>
    <cellStyle name="Normal 33 2_Rate Case Accrual Accounts" xfId="35304"/>
    <cellStyle name="Normal 33 3" xfId="925"/>
    <cellStyle name="Normal 33 3 2" xfId="21236"/>
    <cellStyle name="Normal 33 3 2 2" xfId="21237"/>
    <cellStyle name="Normal 33 3 2 2 2" xfId="21238"/>
    <cellStyle name="Normal 33 3 2 2 2 2" xfId="21239"/>
    <cellStyle name="Normal 33 3 2 2 2_Rate Case Accrual Accounts" xfId="35305"/>
    <cellStyle name="Normal 33 3 2 2 3" xfId="46809"/>
    <cellStyle name="Normal 33 3 2 2_Rate Case Accrual Accounts" xfId="35306"/>
    <cellStyle name="Normal 33 3 2 3" xfId="21240"/>
    <cellStyle name="Normal 33 3 2 3 2" xfId="21241"/>
    <cellStyle name="Normal 33 3 2 3_Rate Case Accrual Accounts" xfId="35307"/>
    <cellStyle name="Normal 33 3 2 4" xfId="46810"/>
    <cellStyle name="Normal 33 3 2_Rate Case Accrual Accounts" xfId="35308"/>
    <cellStyle name="Normal 33 3 3" xfId="21242"/>
    <cellStyle name="Normal 33 3 3 2" xfId="21243"/>
    <cellStyle name="Normal 33 3 3 2 2" xfId="21244"/>
    <cellStyle name="Normal 33 3 3 2_Rate Case Accrual Accounts" xfId="35309"/>
    <cellStyle name="Normal 33 3 3 3" xfId="46811"/>
    <cellStyle name="Normal 33 3 3_Rate Case Accrual Accounts" xfId="35310"/>
    <cellStyle name="Normal 33 3 4" xfId="21245"/>
    <cellStyle name="Normal 33 3 4 2" xfId="21246"/>
    <cellStyle name="Normal 33 3 4_Rate Case Accrual Accounts" xfId="35311"/>
    <cellStyle name="Normal 33 3 5" xfId="21247"/>
    <cellStyle name="Normal 33 3 6" xfId="46812"/>
    <cellStyle name="Normal 33 3_Rate Case Accrual Accounts" xfId="35312"/>
    <cellStyle name="Normal 33 4" xfId="21248"/>
    <cellStyle name="Normal 33 4 2" xfId="21249"/>
    <cellStyle name="Normal 33 4 2 2" xfId="21250"/>
    <cellStyle name="Normal 33 4 2 2 2" xfId="21251"/>
    <cellStyle name="Normal 33 4 2 2_Rate Case Accrual Accounts" xfId="35313"/>
    <cellStyle name="Normal 33 4 2 3" xfId="46813"/>
    <cellStyle name="Normal 33 4 2_Rate Case Accrual Accounts" xfId="35314"/>
    <cellStyle name="Normal 33 4 3" xfId="21252"/>
    <cellStyle name="Normal 33 4 3 2" xfId="21253"/>
    <cellStyle name="Normal 33 4 3_Rate Case Accrual Accounts" xfId="35315"/>
    <cellStyle name="Normal 33 4 4" xfId="21254"/>
    <cellStyle name="Normal 33 4 5" xfId="46814"/>
    <cellStyle name="Normal 33 4_Rate Case Accrual Accounts" xfId="35316"/>
    <cellStyle name="Normal 33 5" xfId="21255"/>
    <cellStyle name="Normal 33 5 2" xfId="21256"/>
    <cellStyle name="Normal 33 5_Rate Case Accrual Accounts" xfId="35317"/>
    <cellStyle name="Normal 33 6" xfId="21257"/>
    <cellStyle name="Normal 33 6 2" xfId="21258"/>
    <cellStyle name="Normal 33 6_Rate Case Accrual Accounts" xfId="35318"/>
    <cellStyle name="Normal 33 7" xfId="21259"/>
    <cellStyle name="Normal 33 7 2" xfId="21260"/>
    <cellStyle name="Normal 33 7_Rate Case Accrual Accounts" xfId="35319"/>
    <cellStyle name="Normal 33 8" xfId="21261"/>
    <cellStyle name="Normal 33 8 2" xfId="21262"/>
    <cellStyle name="Normal 33 8_Rate Case Accrual Accounts" xfId="35320"/>
    <cellStyle name="Normal 33 9" xfId="21263"/>
    <cellStyle name="Normal 33 9 2" xfId="21264"/>
    <cellStyle name="Normal 33 9_Rate Case Accrual Accounts" xfId="35321"/>
    <cellStyle name="Normal 33_09_2013" xfId="794"/>
    <cellStyle name="Normal 34" xfId="343"/>
    <cellStyle name="Normal 34 10" xfId="21265"/>
    <cellStyle name="Normal 34 10 2" xfId="21266"/>
    <cellStyle name="Normal 34 10 2 2" xfId="21267"/>
    <cellStyle name="Normal 34 10 2_Rate Case Accrual Accounts" xfId="35322"/>
    <cellStyle name="Normal 34 10 3" xfId="21268"/>
    <cellStyle name="Normal 34 10 3 2" xfId="46815"/>
    <cellStyle name="Normal 34 10 4" xfId="46816"/>
    <cellStyle name="Normal 34 10_Rate Case Accrual Accounts" xfId="35323"/>
    <cellStyle name="Normal 34 11" xfId="21269"/>
    <cellStyle name="Normal 34 11 2" xfId="21270"/>
    <cellStyle name="Normal 34 11 2 2" xfId="21271"/>
    <cellStyle name="Normal 34 11 2_Rate Case Accrual Accounts" xfId="35324"/>
    <cellStyle name="Normal 34 11 3" xfId="46817"/>
    <cellStyle name="Normal 34 11_Rate Case Accrual Accounts" xfId="35325"/>
    <cellStyle name="Normal 34 12" xfId="21272"/>
    <cellStyle name="Normal 34 12 2" xfId="21273"/>
    <cellStyle name="Normal 34 12 2 2" xfId="21274"/>
    <cellStyle name="Normal 34 12 2_Rate Case Accrual Accounts" xfId="35326"/>
    <cellStyle name="Normal 34 12 3" xfId="46818"/>
    <cellStyle name="Normal 34 12_Rate Case Accrual Accounts" xfId="35327"/>
    <cellStyle name="Normal 34 13" xfId="21275"/>
    <cellStyle name="Normal 34 14" xfId="21276"/>
    <cellStyle name="Normal 34 14 2" xfId="46819"/>
    <cellStyle name="Normal 34 15" xfId="21277"/>
    <cellStyle name="Normal 34 15 2" xfId="46820"/>
    <cellStyle name="Normal 34 16" xfId="21278"/>
    <cellStyle name="Normal 34 2" xfId="698"/>
    <cellStyle name="Normal 34 2 2" xfId="926"/>
    <cellStyle name="Normal 34 2 2 2" xfId="21279"/>
    <cellStyle name="Normal 34 2 2 2 2" xfId="21280"/>
    <cellStyle name="Normal 34 2 2 2_Rate Case Accrual Accounts" xfId="35328"/>
    <cellStyle name="Normal 34 2 2 3" xfId="21281"/>
    <cellStyle name="Normal 34 2 2_Rate Case Accrual Accounts" xfId="35329"/>
    <cellStyle name="Normal 34 2 3" xfId="21282"/>
    <cellStyle name="Normal 34 2 3 2" xfId="21283"/>
    <cellStyle name="Normal 34 2 3 2 2" xfId="21284"/>
    <cellStyle name="Normal 34 2 3 2_Rate Case Accrual Accounts" xfId="35330"/>
    <cellStyle name="Normal 34 2 3 3" xfId="21285"/>
    <cellStyle name="Normal 34 2 3 4" xfId="21286"/>
    <cellStyle name="Normal 34 2 3 5" xfId="21287"/>
    <cellStyle name="Normal 34 2 3 6" xfId="46821"/>
    <cellStyle name="Normal 34 2 3_Rate Case Accrual Accounts" xfId="35331"/>
    <cellStyle name="Normal 34 2 4" xfId="21288"/>
    <cellStyle name="Normal 34 2_Basis Detail" xfId="21289"/>
    <cellStyle name="Normal 34 3" xfId="927"/>
    <cellStyle name="Normal 34 3 2" xfId="21290"/>
    <cellStyle name="Normal 34 3 2 2" xfId="21291"/>
    <cellStyle name="Normal 34 3 2 2 2" xfId="21292"/>
    <cellStyle name="Normal 34 3 2 2 2 2" xfId="21293"/>
    <cellStyle name="Normal 34 3 2 2 2 2 2" xfId="46822"/>
    <cellStyle name="Normal 34 3 2 2 2 3" xfId="21294"/>
    <cellStyle name="Normal 34 3 2 2 2_Rate Case Accrual Accounts" xfId="35332"/>
    <cellStyle name="Normal 34 3 2 2 3" xfId="21295"/>
    <cellStyle name="Normal 34 3 2 2 3 2" xfId="46823"/>
    <cellStyle name="Normal 34 3 2 2 4" xfId="46824"/>
    <cellStyle name="Normal 34 3 2 2_Rate Case Accrual Accounts" xfId="35333"/>
    <cellStyle name="Normal 34 3 2 3" xfId="21296"/>
    <cellStyle name="Normal 34 3 2 3 2" xfId="21297"/>
    <cellStyle name="Normal 34 3 2 3 2 2" xfId="21298"/>
    <cellStyle name="Normal 34 3 2 3 2_Rate Case Accrual Accounts" xfId="35334"/>
    <cellStyle name="Normal 34 3 2 3 3" xfId="21299"/>
    <cellStyle name="Normal 34 3 2 3 3 2" xfId="46825"/>
    <cellStyle name="Normal 34 3 2 3 4" xfId="46826"/>
    <cellStyle name="Normal 34 3 2 3_Rate Case Accrual Accounts" xfId="35335"/>
    <cellStyle name="Normal 34 3 2 4" xfId="21300"/>
    <cellStyle name="Normal 34 3 2 4 2" xfId="21301"/>
    <cellStyle name="Normal 34 3 2 4_Rate Case Accrual Accounts" xfId="35336"/>
    <cellStyle name="Normal 34 3 2 5" xfId="21302"/>
    <cellStyle name="Normal 34 3 2 5 2" xfId="21303"/>
    <cellStyle name="Normal 34 3 2 5_Rate Case Accrual Accounts" xfId="35337"/>
    <cellStyle name="Normal 34 3 2 6" xfId="21304"/>
    <cellStyle name="Normal 34 3 2 6 2" xfId="46827"/>
    <cellStyle name="Normal 34 3 2 7" xfId="46828"/>
    <cellStyle name="Normal 34 3 2_Rate Case Accrual Accounts" xfId="35338"/>
    <cellStyle name="Normal 34 3 3" xfId="21305"/>
    <cellStyle name="Normal 34 3 3 2" xfId="21306"/>
    <cellStyle name="Normal 34 3 3 2 2" xfId="21307"/>
    <cellStyle name="Normal 34 3 3 2 2 2" xfId="46829"/>
    <cellStyle name="Normal 34 3 3 2 3" xfId="21308"/>
    <cellStyle name="Normal 34 3 3 2_Rate Case Accrual Accounts" xfId="35339"/>
    <cellStyle name="Normal 34 3 3 3" xfId="21309"/>
    <cellStyle name="Normal 34 3 3 3 2" xfId="46830"/>
    <cellStyle name="Normal 34 3 3 4" xfId="46831"/>
    <cellStyle name="Normal 34 3 3_Rate Case Accrual Accounts" xfId="35340"/>
    <cellStyle name="Normal 34 3 4" xfId="21310"/>
    <cellStyle name="Normal 34 3 4 2" xfId="21311"/>
    <cellStyle name="Normal 34 3 4 2 2" xfId="21312"/>
    <cellStyle name="Normal 34 3 4 2_Rate Case Accrual Accounts" xfId="35341"/>
    <cellStyle name="Normal 34 3 4 3" xfId="46832"/>
    <cellStyle name="Normal 34 3 4_Rate Case Accrual Accounts" xfId="35342"/>
    <cellStyle name="Normal 34 3 5" xfId="21313"/>
    <cellStyle name="Normal 34 3 5 2" xfId="21314"/>
    <cellStyle name="Normal 34 3 5_Rate Case Accrual Accounts" xfId="35343"/>
    <cellStyle name="Normal 34 3 6" xfId="21315"/>
    <cellStyle name="Normal 34 3 6 2" xfId="21316"/>
    <cellStyle name="Normal 34 3 6_Rate Case Accrual Accounts" xfId="35344"/>
    <cellStyle name="Normal 34 3 7" xfId="21317"/>
    <cellStyle name="Normal 34 3 7 2" xfId="46833"/>
    <cellStyle name="Normal 34 3 8" xfId="46834"/>
    <cellStyle name="Normal 34 3_Basis Info" xfId="21318"/>
    <cellStyle name="Normal 34 4" xfId="21319"/>
    <cellStyle name="Normal 34 4 2" xfId="21320"/>
    <cellStyle name="Normal 34 4 2 2" xfId="21321"/>
    <cellStyle name="Normal 34 4 2_Rate Case Accrual Accounts" xfId="35345"/>
    <cellStyle name="Normal 34 4 3" xfId="21322"/>
    <cellStyle name="Normal 34 4 3 2" xfId="21323"/>
    <cellStyle name="Normal 34 4 3 2 2" xfId="21324"/>
    <cellStyle name="Normal 34 4 3 2_Rate Case Accrual Accounts" xfId="35346"/>
    <cellStyle name="Normal 34 4 3 3" xfId="21325"/>
    <cellStyle name="Normal 34 4 3 4" xfId="46835"/>
    <cellStyle name="Normal 34 4 3_Rate Case Accrual Accounts" xfId="35347"/>
    <cellStyle name="Normal 34 4 4" xfId="21326"/>
    <cellStyle name="Normal 34 4 4 2" xfId="21327"/>
    <cellStyle name="Normal 34 4 4_Rate Case Accrual Accounts" xfId="35348"/>
    <cellStyle name="Normal 34 4 5" xfId="21328"/>
    <cellStyle name="Normal 34 4 6" xfId="46836"/>
    <cellStyle name="Normal 34 4_Rate Case Accrual Accounts" xfId="35349"/>
    <cellStyle name="Normal 34 5" xfId="21329"/>
    <cellStyle name="Normal 34 5 2" xfId="21330"/>
    <cellStyle name="Normal 34 5 2 2" xfId="21331"/>
    <cellStyle name="Normal 34 5 2 2 2" xfId="21332"/>
    <cellStyle name="Normal 34 5 2 2_Rate Case Accrual Accounts" xfId="35350"/>
    <cellStyle name="Normal 34 5 2 3" xfId="21333"/>
    <cellStyle name="Normal 34 5 2_Rate Case Accrual Accounts" xfId="35351"/>
    <cellStyle name="Normal 34 5 3" xfId="21334"/>
    <cellStyle name="Normal 34 5 4" xfId="21335"/>
    <cellStyle name="Normal 34 5 5" xfId="21336"/>
    <cellStyle name="Normal 34 5_Rate Case Accrual Accounts" xfId="35352"/>
    <cellStyle name="Normal 34 6" xfId="21337"/>
    <cellStyle name="Normal 34 6 2" xfId="21338"/>
    <cellStyle name="Normal 34 6 2 2" xfId="21339"/>
    <cellStyle name="Normal 34 6 2_Rate Case Accrual Accounts" xfId="35353"/>
    <cellStyle name="Normal 34 6 3" xfId="21340"/>
    <cellStyle name="Normal 34 6 3 2" xfId="46837"/>
    <cellStyle name="Normal 34 6 4" xfId="46838"/>
    <cellStyle name="Normal 34 6_Rate Case Accrual Accounts" xfId="35354"/>
    <cellStyle name="Normal 34 7" xfId="21341"/>
    <cellStyle name="Normal 34 7 2" xfId="21342"/>
    <cellStyle name="Normal 34 7 2 2" xfId="21343"/>
    <cellStyle name="Normal 34 7 2_Rate Case Accrual Accounts" xfId="35355"/>
    <cellStyle name="Normal 34 7 3" xfId="21344"/>
    <cellStyle name="Normal 34 7 3 2" xfId="46839"/>
    <cellStyle name="Normal 34 7 4" xfId="46840"/>
    <cellStyle name="Normal 34 7_Rate Case Accrual Accounts" xfId="35356"/>
    <cellStyle name="Normal 34 8" xfId="21345"/>
    <cellStyle name="Normal 34 8 2" xfId="21346"/>
    <cellStyle name="Normal 34 8 2 2" xfId="21347"/>
    <cellStyle name="Normal 34 8 2_Rate Case Accrual Accounts" xfId="35357"/>
    <cellStyle name="Normal 34 8 3" xfId="21348"/>
    <cellStyle name="Normal 34 8 3 2" xfId="46841"/>
    <cellStyle name="Normal 34 8 4" xfId="46842"/>
    <cellStyle name="Normal 34 8_Rate Case Accrual Accounts" xfId="35358"/>
    <cellStyle name="Normal 34 9" xfId="21349"/>
    <cellStyle name="Normal 34 9 2" xfId="21350"/>
    <cellStyle name="Normal 34 9 2 2" xfId="21351"/>
    <cellStyle name="Normal 34 9 2_Rate Case Accrual Accounts" xfId="35359"/>
    <cellStyle name="Normal 34 9 3" xfId="21352"/>
    <cellStyle name="Normal 34 9 3 2" xfId="46843"/>
    <cellStyle name="Normal 34 9 4" xfId="46844"/>
    <cellStyle name="Normal 34 9_Rate Case Accrual Accounts" xfId="35360"/>
    <cellStyle name="Normal 34_09_2013" xfId="795"/>
    <cellStyle name="Normal 35" xfId="344"/>
    <cellStyle name="Normal 35 10" xfId="21353"/>
    <cellStyle name="Normal 35 10 2" xfId="21354"/>
    <cellStyle name="Normal 35 10 2 2" xfId="21355"/>
    <cellStyle name="Normal 35 10 2_Rate Case Accrual Accounts" xfId="35361"/>
    <cellStyle name="Normal 35 10 3" xfId="21356"/>
    <cellStyle name="Normal 35 10 3 2" xfId="46845"/>
    <cellStyle name="Normal 35 10 4" xfId="46846"/>
    <cellStyle name="Normal 35 10_Rate Case Accrual Accounts" xfId="35362"/>
    <cellStyle name="Normal 35 11" xfId="21357"/>
    <cellStyle name="Normal 35 11 2" xfId="21358"/>
    <cellStyle name="Normal 35 11 2 2" xfId="21359"/>
    <cellStyle name="Normal 35 11 2_Rate Case Accrual Accounts" xfId="35363"/>
    <cellStyle name="Normal 35 11 3" xfId="46847"/>
    <cellStyle name="Normal 35 11_Rate Case Accrual Accounts" xfId="35364"/>
    <cellStyle name="Normal 35 12" xfId="21360"/>
    <cellStyle name="Normal 35 12 2" xfId="21361"/>
    <cellStyle name="Normal 35 12 2 2" xfId="21362"/>
    <cellStyle name="Normal 35 12 2_Rate Case Accrual Accounts" xfId="35365"/>
    <cellStyle name="Normal 35 12 3" xfId="46848"/>
    <cellStyle name="Normal 35 12_Rate Case Accrual Accounts" xfId="35366"/>
    <cellStyle name="Normal 35 13" xfId="21363"/>
    <cellStyle name="Normal 35 14" xfId="21364"/>
    <cellStyle name="Normal 35 14 2" xfId="46849"/>
    <cellStyle name="Normal 35 15" xfId="21365"/>
    <cellStyle name="Normal 35 2" xfId="699"/>
    <cellStyle name="Normal 35 2 2" xfId="928"/>
    <cellStyle name="Normal 35 2 2 2" xfId="21366"/>
    <cellStyle name="Normal 35 2 2 2 2" xfId="21367"/>
    <cellStyle name="Normal 35 2 2 2_Rate Case Accrual Accounts" xfId="35367"/>
    <cellStyle name="Normal 35 2 2 3" xfId="21368"/>
    <cellStyle name="Normal 35 2 2_Rate Case Accrual Accounts" xfId="35368"/>
    <cellStyle name="Normal 35 2 3" xfId="21369"/>
    <cellStyle name="Normal 35 2 3 2" xfId="21370"/>
    <cellStyle name="Normal 35 2 3 2 2" xfId="21371"/>
    <cellStyle name="Normal 35 2 3 2_Rate Case Accrual Accounts" xfId="35369"/>
    <cellStyle name="Normal 35 2 3 3" xfId="21372"/>
    <cellStyle name="Normal 35 2 3 4" xfId="21373"/>
    <cellStyle name="Normal 35 2 3 5" xfId="21374"/>
    <cellStyle name="Normal 35 2 3 6" xfId="46850"/>
    <cellStyle name="Normal 35 2 3_Rate Case Accrual Accounts" xfId="35370"/>
    <cellStyle name="Normal 35 2 4" xfId="21375"/>
    <cellStyle name="Normal 35 2 4 2" xfId="21376"/>
    <cellStyle name="Normal 35 2 4_Rate Case Accrual Accounts" xfId="35371"/>
    <cellStyle name="Normal 35 2 5" xfId="21377"/>
    <cellStyle name="Normal 35 2 6" xfId="21378"/>
    <cellStyle name="Normal 35 2 6 2" xfId="46851"/>
    <cellStyle name="Normal 35 2_Basis Detail" xfId="21379"/>
    <cellStyle name="Normal 35 3" xfId="929"/>
    <cellStyle name="Normal 35 3 2" xfId="21380"/>
    <cellStyle name="Normal 35 3 2 2" xfId="21381"/>
    <cellStyle name="Normal 35 3 2 2 2" xfId="21382"/>
    <cellStyle name="Normal 35 3 2 2 2 2" xfId="21383"/>
    <cellStyle name="Normal 35 3 2 2 2 2 2" xfId="46852"/>
    <cellStyle name="Normal 35 3 2 2 2 3" xfId="21384"/>
    <cellStyle name="Normal 35 3 2 2 2_Rate Case Accrual Accounts" xfId="35372"/>
    <cellStyle name="Normal 35 3 2 2 3" xfId="21385"/>
    <cellStyle name="Normal 35 3 2 2 3 2" xfId="46853"/>
    <cellStyle name="Normal 35 3 2 2 4" xfId="46854"/>
    <cellStyle name="Normal 35 3 2 2_Rate Case Accrual Accounts" xfId="35373"/>
    <cellStyle name="Normal 35 3 2 3" xfId="21386"/>
    <cellStyle name="Normal 35 3 2 3 2" xfId="21387"/>
    <cellStyle name="Normal 35 3 2 3 2 2" xfId="21388"/>
    <cellStyle name="Normal 35 3 2 3 2_Rate Case Accrual Accounts" xfId="35374"/>
    <cellStyle name="Normal 35 3 2 3 3" xfId="21389"/>
    <cellStyle name="Normal 35 3 2 3 3 2" xfId="46855"/>
    <cellStyle name="Normal 35 3 2 3 4" xfId="46856"/>
    <cellStyle name="Normal 35 3 2 3_Rate Case Accrual Accounts" xfId="35375"/>
    <cellStyle name="Normal 35 3 2 4" xfId="21390"/>
    <cellStyle name="Normal 35 3 2 4 2" xfId="21391"/>
    <cellStyle name="Normal 35 3 2 4_Rate Case Accrual Accounts" xfId="35376"/>
    <cellStyle name="Normal 35 3 2 5" xfId="21392"/>
    <cellStyle name="Normal 35 3 2 5 2" xfId="21393"/>
    <cellStyle name="Normal 35 3 2 5_Rate Case Accrual Accounts" xfId="35377"/>
    <cellStyle name="Normal 35 3 2 6" xfId="21394"/>
    <cellStyle name="Normal 35 3 2 6 2" xfId="46857"/>
    <cellStyle name="Normal 35 3 2 7" xfId="46858"/>
    <cellStyle name="Normal 35 3 2_Rate Case Accrual Accounts" xfId="35378"/>
    <cellStyle name="Normal 35 3 3" xfId="21395"/>
    <cellStyle name="Normal 35 3 3 2" xfId="21396"/>
    <cellStyle name="Normal 35 3 3 2 2" xfId="21397"/>
    <cellStyle name="Normal 35 3 3 2 2 2" xfId="46859"/>
    <cellStyle name="Normal 35 3 3 2 3" xfId="21398"/>
    <cellStyle name="Normal 35 3 3 2_Rate Case Accrual Accounts" xfId="35379"/>
    <cellStyle name="Normal 35 3 3 3" xfId="21399"/>
    <cellStyle name="Normal 35 3 3 3 2" xfId="46860"/>
    <cellStyle name="Normal 35 3 3 4" xfId="46861"/>
    <cellStyle name="Normal 35 3 3_Rate Case Accrual Accounts" xfId="35380"/>
    <cellStyle name="Normal 35 3 4" xfId="21400"/>
    <cellStyle name="Normal 35 3 4 2" xfId="21401"/>
    <cellStyle name="Normal 35 3 4 2 2" xfId="21402"/>
    <cellStyle name="Normal 35 3 4 2_Rate Case Accrual Accounts" xfId="35381"/>
    <cellStyle name="Normal 35 3 4 3" xfId="46862"/>
    <cellStyle name="Normal 35 3 4_Rate Case Accrual Accounts" xfId="35382"/>
    <cellStyle name="Normal 35 3 5" xfId="21403"/>
    <cellStyle name="Normal 35 3 5 2" xfId="21404"/>
    <cellStyle name="Normal 35 3 5_Rate Case Accrual Accounts" xfId="35383"/>
    <cellStyle name="Normal 35 3 6" xfId="21405"/>
    <cellStyle name="Normal 35 3 6 2" xfId="21406"/>
    <cellStyle name="Normal 35 3 6_Rate Case Accrual Accounts" xfId="35384"/>
    <cellStyle name="Normal 35 3 7" xfId="21407"/>
    <cellStyle name="Normal 35 3 7 2" xfId="46863"/>
    <cellStyle name="Normal 35 3 8" xfId="46864"/>
    <cellStyle name="Normal 35 3_Basis Info" xfId="21408"/>
    <cellStyle name="Normal 35 4" xfId="21409"/>
    <cellStyle name="Normal 35 4 2" xfId="21410"/>
    <cellStyle name="Normal 35 4 2 2" xfId="21411"/>
    <cellStyle name="Normal 35 4 2_Rate Case Accrual Accounts" xfId="35385"/>
    <cellStyle name="Normal 35 4 3" xfId="21412"/>
    <cellStyle name="Normal 35 4 3 2" xfId="21413"/>
    <cellStyle name="Normal 35 4 3 2 2" xfId="21414"/>
    <cellStyle name="Normal 35 4 3 2_Rate Case Accrual Accounts" xfId="35386"/>
    <cellStyle name="Normal 35 4 3 3" xfId="21415"/>
    <cellStyle name="Normal 35 4 3 4" xfId="46865"/>
    <cellStyle name="Normal 35 4 3_Rate Case Accrual Accounts" xfId="35387"/>
    <cellStyle name="Normal 35 4 4" xfId="21416"/>
    <cellStyle name="Normal 35 4 4 2" xfId="21417"/>
    <cellStyle name="Normal 35 4 4_Rate Case Accrual Accounts" xfId="35388"/>
    <cellStyle name="Normal 35 4 5" xfId="21418"/>
    <cellStyle name="Normal 35 4 6" xfId="46866"/>
    <cellStyle name="Normal 35 4_Rate Case Accrual Accounts" xfId="35389"/>
    <cellStyle name="Normal 35 5" xfId="21419"/>
    <cellStyle name="Normal 35 5 2" xfId="21420"/>
    <cellStyle name="Normal 35 5 2 2" xfId="21421"/>
    <cellStyle name="Normal 35 5 2 2 2" xfId="21422"/>
    <cellStyle name="Normal 35 5 2 2_Rate Case Accrual Accounts" xfId="35390"/>
    <cellStyle name="Normal 35 5 2 3" xfId="21423"/>
    <cellStyle name="Normal 35 5 2_Rate Case Accrual Accounts" xfId="35391"/>
    <cellStyle name="Normal 35 5 3" xfId="21424"/>
    <cellStyle name="Normal 35 5 4" xfId="21425"/>
    <cellStyle name="Normal 35 5 5" xfId="21426"/>
    <cellStyle name="Normal 35 5_Rate Case Accrual Accounts" xfId="35392"/>
    <cellStyle name="Normal 35 6" xfId="21427"/>
    <cellStyle name="Normal 35 6 2" xfId="21428"/>
    <cellStyle name="Normal 35 6 2 2" xfId="21429"/>
    <cellStyle name="Normal 35 6 2_Rate Case Accrual Accounts" xfId="35393"/>
    <cellStyle name="Normal 35 6 3" xfId="21430"/>
    <cellStyle name="Normal 35 6 3 2" xfId="46867"/>
    <cellStyle name="Normal 35 6 4" xfId="46868"/>
    <cellStyle name="Normal 35 6_Rate Case Accrual Accounts" xfId="35394"/>
    <cellStyle name="Normal 35 7" xfId="21431"/>
    <cellStyle name="Normal 35 7 2" xfId="21432"/>
    <cellStyle name="Normal 35 7 2 2" xfId="21433"/>
    <cellStyle name="Normal 35 7 2_Rate Case Accrual Accounts" xfId="35395"/>
    <cellStyle name="Normal 35 7 3" xfId="21434"/>
    <cellStyle name="Normal 35 7 3 2" xfId="46869"/>
    <cellStyle name="Normal 35 7 4" xfId="46870"/>
    <cellStyle name="Normal 35 7_Rate Case Accrual Accounts" xfId="35396"/>
    <cellStyle name="Normal 35 8" xfId="21435"/>
    <cellStyle name="Normal 35 8 2" xfId="21436"/>
    <cellStyle name="Normal 35 8 2 2" xfId="21437"/>
    <cellStyle name="Normal 35 8 2_Rate Case Accrual Accounts" xfId="35397"/>
    <cellStyle name="Normal 35 8 3" xfId="21438"/>
    <cellStyle name="Normal 35 8 3 2" xfId="46871"/>
    <cellStyle name="Normal 35 8 4" xfId="46872"/>
    <cellStyle name="Normal 35 8_Rate Case Accrual Accounts" xfId="35398"/>
    <cellStyle name="Normal 35 9" xfId="21439"/>
    <cellStyle name="Normal 35 9 2" xfId="21440"/>
    <cellStyle name="Normal 35 9 2 2" xfId="21441"/>
    <cellStyle name="Normal 35 9 2_Rate Case Accrual Accounts" xfId="35399"/>
    <cellStyle name="Normal 35 9 3" xfId="21442"/>
    <cellStyle name="Normal 35 9 3 2" xfId="46873"/>
    <cellStyle name="Normal 35 9 4" xfId="46874"/>
    <cellStyle name="Normal 35 9_Rate Case Accrual Accounts" xfId="35400"/>
    <cellStyle name="Normal 35_09_2013" xfId="796"/>
    <cellStyle name="Normal 36" xfId="345"/>
    <cellStyle name="Normal 36 10" xfId="21443"/>
    <cellStyle name="Normal 36 2" xfId="700"/>
    <cellStyle name="Normal 36 2 2" xfId="930"/>
    <cellStyle name="Normal 36 2 2 2" xfId="21444"/>
    <cellStyle name="Normal 36 2 2 2 2" xfId="21445"/>
    <cellStyle name="Normal 36 2 2 2 2 2" xfId="46875"/>
    <cellStyle name="Normal 36 2 2 2 3" xfId="21446"/>
    <cellStyle name="Normal 36 2 2 2_Rate Case Accrual Accounts" xfId="35401"/>
    <cellStyle name="Normal 36 2 2 3" xfId="21447"/>
    <cellStyle name="Normal 36 2 2 3 2" xfId="46876"/>
    <cellStyle name="Normal 36 2 2 4" xfId="46877"/>
    <cellStyle name="Normal 36 2 2_Rate Case Accrual Accounts" xfId="35402"/>
    <cellStyle name="Normal 36 2 3" xfId="21448"/>
    <cellStyle name="Normal 36 2 3 2" xfId="21449"/>
    <cellStyle name="Normal 36 2 3 2 2" xfId="21450"/>
    <cellStyle name="Normal 36 2 3 2_Rate Case Accrual Accounts" xfId="35403"/>
    <cellStyle name="Normal 36 2 3 3" xfId="21451"/>
    <cellStyle name="Normal 36 2 3 3 2" xfId="46878"/>
    <cellStyle name="Normal 36 2 3 4" xfId="46879"/>
    <cellStyle name="Normal 36 2 3_Rate Case Accrual Accounts" xfId="35404"/>
    <cellStyle name="Normal 36 2 4" xfId="21452"/>
    <cellStyle name="Normal 36 2 4 2" xfId="21453"/>
    <cellStyle name="Normal 36 2 4_Rate Case Accrual Accounts" xfId="35405"/>
    <cellStyle name="Normal 36 2 5" xfId="21454"/>
    <cellStyle name="Normal 36 2 5 2" xfId="46880"/>
    <cellStyle name="Normal 36 2 6" xfId="21455"/>
    <cellStyle name="Normal 36 2 6 2" xfId="46881"/>
    <cellStyle name="Normal 36 2_Rate Case Accrual Accounts" xfId="35406"/>
    <cellStyle name="Normal 36 3" xfId="931"/>
    <cellStyle name="Normal 36 3 2" xfId="21456"/>
    <cellStyle name="Normal 36 3 2 2" xfId="21457"/>
    <cellStyle name="Normal 36 3 2 2 2" xfId="21458"/>
    <cellStyle name="Normal 36 3 2 2 2 2" xfId="21459"/>
    <cellStyle name="Normal 36 3 2 2 2_Rate Case Accrual Accounts" xfId="35407"/>
    <cellStyle name="Normal 36 3 2 2 3" xfId="21460"/>
    <cellStyle name="Normal 36 3 2 2 3 2" xfId="46882"/>
    <cellStyle name="Normal 36 3 2 2 4" xfId="46883"/>
    <cellStyle name="Normal 36 3 2 2_Rate Case Accrual Accounts" xfId="35408"/>
    <cellStyle name="Normal 36 3 2 3" xfId="21461"/>
    <cellStyle name="Normal 36 3 2 3 2" xfId="21462"/>
    <cellStyle name="Normal 36 3 2 3_Rate Case Accrual Accounts" xfId="35409"/>
    <cellStyle name="Normal 36 3 2 4" xfId="21463"/>
    <cellStyle name="Normal 36 3 2 4 2" xfId="46884"/>
    <cellStyle name="Normal 36 3 2 5" xfId="46885"/>
    <cellStyle name="Normal 36 3 2_Rate Case Accrual Accounts" xfId="35410"/>
    <cellStyle name="Normal 36 3 3" xfId="21464"/>
    <cellStyle name="Normal 36 3 3 2" xfId="21465"/>
    <cellStyle name="Normal 36 3 3 2 2" xfId="21466"/>
    <cellStyle name="Normal 36 3 3 2_Rate Case Accrual Accounts" xfId="35411"/>
    <cellStyle name="Normal 36 3 3 3" xfId="21467"/>
    <cellStyle name="Normal 36 3 3 3 2" xfId="46886"/>
    <cellStyle name="Normal 36 3 3 4" xfId="46887"/>
    <cellStyle name="Normal 36 3 3_Rate Case Accrual Accounts" xfId="35412"/>
    <cellStyle name="Normal 36 3 4" xfId="21468"/>
    <cellStyle name="Normal 36 3 4 2" xfId="21469"/>
    <cellStyle name="Normal 36 3 4 2 2" xfId="46888"/>
    <cellStyle name="Normal 36 3 4 3" xfId="21470"/>
    <cellStyle name="Normal 36 3 4_Rate Case Accrual Accounts" xfId="35413"/>
    <cellStyle name="Normal 36 3 5" xfId="21471"/>
    <cellStyle name="Normal 36 3 5 2" xfId="21472"/>
    <cellStyle name="Normal 36 3 5_Rate Case Accrual Accounts" xfId="35414"/>
    <cellStyle name="Normal 36 3 6" xfId="21473"/>
    <cellStyle name="Normal 36 3 6 2" xfId="46889"/>
    <cellStyle name="Normal 36 3 7" xfId="46890"/>
    <cellStyle name="Normal 36 3_Rate Case Accrual Accounts" xfId="35415"/>
    <cellStyle name="Normal 36 4" xfId="21474"/>
    <cellStyle name="Normal 36 4 2" xfId="21475"/>
    <cellStyle name="Normal 36 4 2 2" xfId="21476"/>
    <cellStyle name="Normal 36 4 2 2 2" xfId="21477"/>
    <cellStyle name="Normal 36 4 2 2_Rate Case Accrual Accounts" xfId="35416"/>
    <cellStyle name="Normal 36 4 2 3" xfId="46891"/>
    <cellStyle name="Normal 36 4 2_Rate Case Accrual Accounts" xfId="35417"/>
    <cellStyle name="Normal 36 4 3" xfId="21478"/>
    <cellStyle name="Normal 36 4 3 2" xfId="21479"/>
    <cellStyle name="Normal 36 4 3_Rate Case Accrual Accounts" xfId="35418"/>
    <cellStyle name="Normal 36 4 4" xfId="21480"/>
    <cellStyle name="Normal 36 4 4 2" xfId="46892"/>
    <cellStyle name="Normal 36 4 5" xfId="46893"/>
    <cellStyle name="Normal 36 4_Rate Case Accrual Accounts" xfId="35419"/>
    <cellStyle name="Normal 36 5" xfId="21481"/>
    <cellStyle name="Normal 36 5 2" xfId="21482"/>
    <cellStyle name="Normal 36 5 2 2" xfId="21483"/>
    <cellStyle name="Normal 36 5 2_Rate Case Accrual Accounts" xfId="35420"/>
    <cellStyle name="Normal 36 5 3" xfId="21484"/>
    <cellStyle name="Normal 36 5 3 2" xfId="46894"/>
    <cellStyle name="Normal 36 5 4" xfId="46895"/>
    <cellStyle name="Normal 36 5_Rate Case Accrual Accounts" xfId="35421"/>
    <cellStyle name="Normal 36 6" xfId="21485"/>
    <cellStyle name="Normal 36 6 2" xfId="21486"/>
    <cellStyle name="Normal 36 6 2 2" xfId="21487"/>
    <cellStyle name="Normal 36 6 2_Rate Case Accrual Accounts" xfId="35422"/>
    <cellStyle name="Normal 36 6 3" xfId="46896"/>
    <cellStyle name="Normal 36 6_Rate Case Accrual Accounts" xfId="35423"/>
    <cellStyle name="Normal 36 7" xfId="21488"/>
    <cellStyle name="Normal 36 7 2" xfId="21489"/>
    <cellStyle name="Normal 36 7 2 2" xfId="21490"/>
    <cellStyle name="Normal 36 7 2_Rate Case Accrual Accounts" xfId="35424"/>
    <cellStyle name="Normal 36 7 3" xfId="46897"/>
    <cellStyle name="Normal 36 7_Rate Case Accrual Accounts" xfId="35425"/>
    <cellStyle name="Normal 36 8" xfId="21491"/>
    <cellStyle name="Normal 36 8 2" xfId="46898"/>
    <cellStyle name="Normal 36 9" xfId="21492"/>
    <cellStyle name="Normal 36_09_2013" xfId="797"/>
    <cellStyle name="Normal 37" xfId="346"/>
    <cellStyle name="Normal 37 10" xfId="21493"/>
    <cellStyle name="Normal 37 10 2" xfId="21494"/>
    <cellStyle name="Normal 37 10 2 2" xfId="21495"/>
    <cellStyle name="Normal 37 10 2_Rate Case Accrual Accounts" xfId="35426"/>
    <cellStyle name="Normal 37 10 3" xfId="46899"/>
    <cellStyle name="Normal 37 10_Rate Case Accrual Accounts" xfId="35427"/>
    <cellStyle name="Normal 37 11" xfId="21496"/>
    <cellStyle name="Normal 37 11 2" xfId="21497"/>
    <cellStyle name="Normal 37 11 2 2" xfId="21498"/>
    <cellStyle name="Normal 37 11 2_Rate Case Accrual Accounts" xfId="35428"/>
    <cellStyle name="Normal 37 11 3" xfId="46900"/>
    <cellStyle name="Normal 37 11_Rate Case Accrual Accounts" xfId="35429"/>
    <cellStyle name="Normal 37 12" xfId="21499"/>
    <cellStyle name="Normal 37 12 2" xfId="21500"/>
    <cellStyle name="Normal 37 12 2 2" xfId="21501"/>
    <cellStyle name="Normal 37 12 2_Rate Case Accrual Accounts" xfId="35430"/>
    <cellStyle name="Normal 37 12 3" xfId="46901"/>
    <cellStyle name="Normal 37 12_Rate Case Accrual Accounts" xfId="35431"/>
    <cellStyle name="Normal 37 13" xfId="21502"/>
    <cellStyle name="Normal 37 13 2" xfId="46902"/>
    <cellStyle name="Normal 37 14" xfId="21503"/>
    <cellStyle name="Normal 37 15" xfId="21504"/>
    <cellStyle name="Normal 37 2" xfId="701"/>
    <cellStyle name="Normal 37 2 2" xfId="932"/>
    <cellStyle name="Normal 37 2 2 2" xfId="21505"/>
    <cellStyle name="Normal 37 2 2 2 2" xfId="21506"/>
    <cellStyle name="Normal 37 2 2 2 2 2" xfId="46903"/>
    <cellStyle name="Normal 37 2 2 2 3" xfId="21507"/>
    <cellStyle name="Normal 37 2 2 2_Rate Case Accrual Accounts" xfId="35432"/>
    <cellStyle name="Normal 37 2 2 3" xfId="21508"/>
    <cellStyle name="Normal 37 2 2 3 2" xfId="46904"/>
    <cellStyle name="Normal 37 2 2 4" xfId="46905"/>
    <cellStyle name="Normal 37 2 2_Rate Case Accrual Accounts" xfId="35433"/>
    <cellStyle name="Normal 37 2 3" xfId="21509"/>
    <cellStyle name="Normal 37 2 3 2" xfId="21510"/>
    <cellStyle name="Normal 37 2 3 2 2" xfId="21511"/>
    <cellStyle name="Normal 37 2 3 2_Rate Case Accrual Accounts" xfId="35434"/>
    <cellStyle name="Normal 37 2 3 3" xfId="21512"/>
    <cellStyle name="Normal 37 2 3 3 2" xfId="46906"/>
    <cellStyle name="Normal 37 2 3 4" xfId="46907"/>
    <cellStyle name="Normal 37 2 3_Rate Case Accrual Accounts" xfId="35435"/>
    <cellStyle name="Normal 37 2 4" xfId="21513"/>
    <cellStyle name="Normal 37 2 4 2" xfId="21514"/>
    <cellStyle name="Normal 37 2 4_Rate Case Accrual Accounts" xfId="35436"/>
    <cellStyle name="Normal 37 2 5" xfId="21515"/>
    <cellStyle name="Normal 37 2 5 2" xfId="46908"/>
    <cellStyle name="Normal 37 2 6" xfId="21516"/>
    <cellStyle name="Normal 37 2 6 2" xfId="46909"/>
    <cellStyle name="Normal 37 2_Rate Case Accrual Accounts" xfId="35437"/>
    <cellStyle name="Normal 37 3" xfId="933"/>
    <cellStyle name="Normal 37 3 2" xfId="21517"/>
    <cellStyle name="Normal 37 3 2 2" xfId="21518"/>
    <cellStyle name="Normal 37 3 2 2 2" xfId="21519"/>
    <cellStyle name="Normal 37 3 2 2 2 2" xfId="21520"/>
    <cellStyle name="Normal 37 3 2 2 2 2 2" xfId="46910"/>
    <cellStyle name="Normal 37 3 2 2 2 3" xfId="21521"/>
    <cellStyle name="Normal 37 3 2 2 2_Rate Case Accrual Accounts" xfId="35438"/>
    <cellStyle name="Normal 37 3 2 2 3" xfId="21522"/>
    <cellStyle name="Normal 37 3 2 2 3 2" xfId="46911"/>
    <cellStyle name="Normal 37 3 2 2 4" xfId="46912"/>
    <cellStyle name="Normal 37 3 2 2_Rate Case Accrual Accounts" xfId="35439"/>
    <cellStyle name="Normal 37 3 2 3" xfId="21523"/>
    <cellStyle name="Normal 37 3 2 3 2" xfId="21524"/>
    <cellStyle name="Normal 37 3 2 3 2 2" xfId="21525"/>
    <cellStyle name="Normal 37 3 2 3 2_Rate Case Accrual Accounts" xfId="35440"/>
    <cellStyle name="Normal 37 3 2 3 3" xfId="21526"/>
    <cellStyle name="Normal 37 3 2 3 3 2" xfId="46913"/>
    <cellStyle name="Normal 37 3 2 3 4" xfId="46914"/>
    <cellStyle name="Normal 37 3 2 3_Rate Case Accrual Accounts" xfId="35441"/>
    <cellStyle name="Normal 37 3 2 4" xfId="21527"/>
    <cellStyle name="Normal 37 3 2 4 2" xfId="21528"/>
    <cellStyle name="Normal 37 3 2 4_Rate Case Accrual Accounts" xfId="35442"/>
    <cellStyle name="Normal 37 3 2 5" xfId="21529"/>
    <cellStyle name="Normal 37 3 2 5 2" xfId="21530"/>
    <cellStyle name="Normal 37 3 2 5_Rate Case Accrual Accounts" xfId="35443"/>
    <cellStyle name="Normal 37 3 2 6" xfId="21531"/>
    <cellStyle name="Normal 37 3 2 6 2" xfId="46915"/>
    <cellStyle name="Normal 37 3 2 7" xfId="46916"/>
    <cellStyle name="Normal 37 3 2_Rate Case Accrual Accounts" xfId="35444"/>
    <cellStyle name="Normal 37 3 3" xfId="21532"/>
    <cellStyle name="Normal 37 3 3 2" xfId="21533"/>
    <cellStyle name="Normal 37 3 3 2 2" xfId="21534"/>
    <cellStyle name="Normal 37 3 3 2_Rate Case Accrual Accounts" xfId="35445"/>
    <cellStyle name="Normal 37 3 3 3" xfId="21535"/>
    <cellStyle name="Normal 37 3 3 3 2" xfId="46917"/>
    <cellStyle name="Normal 37 3 3 4" xfId="46918"/>
    <cellStyle name="Normal 37 3 3_Rate Case Accrual Accounts" xfId="35446"/>
    <cellStyle name="Normal 37 3 4" xfId="21536"/>
    <cellStyle name="Normal 37 3 4 2" xfId="21537"/>
    <cellStyle name="Normal 37 3 4 2 2" xfId="21538"/>
    <cellStyle name="Normal 37 3 4 2_Rate Case Accrual Accounts" xfId="35447"/>
    <cellStyle name="Normal 37 3 4 3" xfId="21539"/>
    <cellStyle name="Normal 37 3 4 3 2" xfId="46919"/>
    <cellStyle name="Normal 37 3 4 4" xfId="46920"/>
    <cellStyle name="Normal 37 3 4_Rate Case Accrual Accounts" xfId="35448"/>
    <cellStyle name="Normal 37 3 5" xfId="21540"/>
    <cellStyle name="Normal 37 3 5 2" xfId="21541"/>
    <cellStyle name="Normal 37 3 5_Rate Case Accrual Accounts" xfId="35449"/>
    <cellStyle name="Normal 37 3 6" xfId="21542"/>
    <cellStyle name="Normal 37 3 6 2" xfId="21543"/>
    <cellStyle name="Normal 37 3 6_Rate Case Accrual Accounts" xfId="35450"/>
    <cellStyle name="Normal 37 3 7" xfId="21544"/>
    <cellStyle name="Normal 37 3 7 2" xfId="46921"/>
    <cellStyle name="Normal 37 3 8" xfId="46922"/>
    <cellStyle name="Normal 37 3_Basis Info" xfId="21545"/>
    <cellStyle name="Normal 37 4" xfId="21546"/>
    <cellStyle name="Normal 37 4 2" xfId="21547"/>
    <cellStyle name="Normal 37 4 2 2" xfId="21548"/>
    <cellStyle name="Normal 37 4 2 2 2" xfId="21549"/>
    <cellStyle name="Normal 37 4 2 2_Rate Case Accrual Accounts" xfId="35451"/>
    <cellStyle name="Normal 37 4 2 3" xfId="46923"/>
    <cellStyle name="Normal 37 4 2_Rate Case Accrual Accounts" xfId="35452"/>
    <cellStyle name="Normal 37 4 3" xfId="21550"/>
    <cellStyle name="Normal 37 4 3 2" xfId="21551"/>
    <cellStyle name="Normal 37 4 3_Rate Case Accrual Accounts" xfId="35453"/>
    <cellStyle name="Normal 37 4 4" xfId="21552"/>
    <cellStyle name="Normal 37 4 4 2" xfId="21553"/>
    <cellStyle name="Normal 37 4 4_Rate Case Accrual Accounts" xfId="35454"/>
    <cellStyle name="Normal 37 4 5" xfId="21554"/>
    <cellStyle name="Normal 37 4 5 2" xfId="46924"/>
    <cellStyle name="Normal 37 4 6" xfId="46925"/>
    <cellStyle name="Normal 37 4_Rate Case Accrual Accounts" xfId="35455"/>
    <cellStyle name="Normal 37 5" xfId="21555"/>
    <cellStyle name="Normal 37 5 2" xfId="21556"/>
    <cellStyle name="Normal 37 5 2 2" xfId="21557"/>
    <cellStyle name="Normal 37 5 2_Rate Case Accrual Accounts" xfId="35456"/>
    <cellStyle name="Normal 37 5 3" xfId="46926"/>
    <cellStyle name="Normal 37 5_Rate Case Accrual Accounts" xfId="35457"/>
    <cellStyle name="Normal 37 6" xfId="21558"/>
    <cellStyle name="Normal 37 6 2" xfId="21559"/>
    <cellStyle name="Normal 37 6 2 2" xfId="21560"/>
    <cellStyle name="Normal 37 6 2_Rate Case Accrual Accounts" xfId="35458"/>
    <cellStyle name="Normal 37 6 3" xfId="46927"/>
    <cellStyle name="Normal 37 6_Rate Case Accrual Accounts" xfId="35459"/>
    <cellStyle name="Normal 37 7" xfId="21561"/>
    <cellStyle name="Normal 37 7 2" xfId="21562"/>
    <cellStyle name="Normal 37 7 2 2" xfId="21563"/>
    <cellStyle name="Normal 37 7 2_Rate Case Accrual Accounts" xfId="35460"/>
    <cellStyle name="Normal 37 7 3" xfId="46928"/>
    <cellStyle name="Normal 37 7_Rate Case Accrual Accounts" xfId="35461"/>
    <cellStyle name="Normal 37 8" xfId="21564"/>
    <cellStyle name="Normal 37 8 2" xfId="21565"/>
    <cellStyle name="Normal 37 8 2 2" xfId="21566"/>
    <cellStyle name="Normal 37 8 2_Rate Case Accrual Accounts" xfId="35462"/>
    <cellStyle name="Normal 37 8 3" xfId="46929"/>
    <cellStyle name="Normal 37 8_Rate Case Accrual Accounts" xfId="35463"/>
    <cellStyle name="Normal 37 9" xfId="21567"/>
    <cellStyle name="Normal 37 9 2" xfId="21568"/>
    <cellStyle name="Normal 37 9 2 2" xfId="21569"/>
    <cellStyle name="Normal 37 9 2_Rate Case Accrual Accounts" xfId="35464"/>
    <cellStyle name="Normal 37 9 3" xfId="46930"/>
    <cellStyle name="Normal 37 9_Rate Case Accrual Accounts" xfId="35465"/>
    <cellStyle name="Normal 37_09_2013" xfId="798"/>
    <cellStyle name="Normal 38" xfId="347"/>
    <cellStyle name="Normal 38 10" xfId="21570"/>
    <cellStyle name="Normal 38 10 2" xfId="21571"/>
    <cellStyle name="Normal 38 10_Rate Case Accrual Accounts" xfId="35466"/>
    <cellStyle name="Normal 38 11" xfId="21572"/>
    <cellStyle name="Normal 38 11 2" xfId="21573"/>
    <cellStyle name="Normal 38 11 2 2" xfId="21574"/>
    <cellStyle name="Normal 38 11 2_Rate Case Accrual Accounts" xfId="35467"/>
    <cellStyle name="Normal 38 11 3" xfId="46931"/>
    <cellStyle name="Normal 38 11_Rate Case Accrual Accounts" xfId="35468"/>
    <cellStyle name="Normal 38 12" xfId="21575"/>
    <cellStyle name="Normal 38 12 2" xfId="21576"/>
    <cellStyle name="Normal 38 12 2 2" xfId="21577"/>
    <cellStyle name="Normal 38 12 2_Rate Case Accrual Accounts" xfId="35469"/>
    <cellStyle name="Normal 38 12 3" xfId="46932"/>
    <cellStyle name="Normal 38 12_Rate Case Accrual Accounts" xfId="35470"/>
    <cellStyle name="Normal 38 13" xfId="21578"/>
    <cellStyle name="Normal 38 13 2" xfId="46933"/>
    <cellStyle name="Normal 38 14" xfId="21579"/>
    <cellStyle name="Normal 38 15" xfId="21580"/>
    <cellStyle name="Normal 38 2" xfId="702"/>
    <cellStyle name="Normal 38 2 2" xfId="934"/>
    <cellStyle name="Normal 38 2 2 2" xfId="21581"/>
    <cellStyle name="Normal 38 2 2 2 2" xfId="21582"/>
    <cellStyle name="Normal 38 2 2 2 2 2" xfId="46934"/>
    <cellStyle name="Normal 38 2 2 2 3" xfId="21583"/>
    <cellStyle name="Normal 38 2 2 2_Rate Case Accrual Accounts" xfId="35471"/>
    <cellStyle name="Normal 38 2 2 3" xfId="21584"/>
    <cellStyle name="Normal 38 2 2 3 2" xfId="46935"/>
    <cellStyle name="Normal 38 2 2 4" xfId="46936"/>
    <cellStyle name="Normal 38 2 2_Rate Case Accrual Accounts" xfId="35472"/>
    <cellStyle name="Normal 38 2 3" xfId="21585"/>
    <cellStyle name="Normal 38 2 3 2" xfId="21586"/>
    <cellStyle name="Normal 38 2 3 2 2" xfId="21587"/>
    <cellStyle name="Normal 38 2 3 2_Rate Case Accrual Accounts" xfId="35473"/>
    <cellStyle name="Normal 38 2 3 3" xfId="21588"/>
    <cellStyle name="Normal 38 2 3 3 2" xfId="46937"/>
    <cellStyle name="Normal 38 2 3 4" xfId="46938"/>
    <cellStyle name="Normal 38 2 3_Rate Case Accrual Accounts" xfId="35474"/>
    <cellStyle name="Normal 38 2 4" xfId="21589"/>
    <cellStyle name="Normal 38 2 4 2" xfId="21590"/>
    <cellStyle name="Normal 38 2 4_Rate Case Accrual Accounts" xfId="35475"/>
    <cellStyle name="Normal 38 2 5" xfId="21591"/>
    <cellStyle name="Normal 38 2 5 2" xfId="46939"/>
    <cellStyle name="Normal 38 2 6" xfId="21592"/>
    <cellStyle name="Normal 38 2 6 2" xfId="46940"/>
    <cellStyle name="Normal 38 2_Rate Case Accrual Accounts" xfId="35476"/>
    <cellStyle name="Normal 38 3" xfId="935"/>
    <cellStyle name="Normal 38 3 2" xfId="21593"/>
    <cellStyle name="Normal 38 3 2 2" xfId="21594"/>
    <cellStyle name="Normal 38 3 2 2 2" xfId="21595"/>
    <cellStyle name="Normal 38 3 2 2 2 2" xfId="21596"/>
    <cellStyle name="Normal 38 3 2 2 2 2 2" xfId="46941"/>
    <cellStyle name="Normal 38 3 2 2 2 3" xfId="21597"/>
    <cellStyle name="Normal 38 3 2 2 2_Rate Case Accrual Accounts" xfId="35477"/>
    <cellStyle name="Normal 38 3 2 2 3" xfId="21598"/>
    <cellStyle name="Normal 38 3 2 2 3 2" xfId="46942"/>
    <cellStyle name="Normal 38 3 2 2 4" xfId="46943"/>
    <cellStyle name="Normal 38 3 2 2_Rate Case Accrual Accounts" xfId="35478"/>
    <cellStyle name="Normal 38 3 2 3" xfId="21599"/>
    <cellStyle name="Normal 38 3 2 3 2" xfId="21600"/>
    <cellStyle name="Normal 38 3 2 3 2 2" xfId="21601"/>
    <cellStyle name="Normal 38 3 2 3 2_Rate Case Accrual Accounts" xfId="35479"/>
    <cellStyle name="Normal 38 3 2 3 3" xfId="21602"/>
    <cellStyle name="Normal 38 3 2 3 3 2" xfId="46944"/>
    <cellStyle name="Normal 38 3 2 3 4" xfId="46945"/>
    <cellStyle name="Normal 38 3 2 3_Rate Case Accrual Accounts" xfId="35480"/>
    <cellStyle name="Normal 38 3 2 4" xfId="21603"/>
    <cellStyle name="Normal 38 3 2 4 2" xfId="21604"/>
    <cellStyle name="Normal 38 3 2 4_Rate Case Accrual Accounts" xfId="35481"/>
    <cellStyle name="Normal 38 3 2 5" xfId="21605"/>
    <cellStyle name="Normal 38 3 2 5 2" xfId="21606"/>
    <cellStyle name="Normal 38 3 2 5_Rate Case Accrual Accounts" xfId="35482"/>
    <cellStyle name="Normal 38 3 2 6" xfId="21607"/>
    <cellStyle name="Normal 38 3 2 6 2" xfId="46946"/>
    <cellStyle name="Normal 38 3 2 7" xfId="46947"/>
    <cellStyle name="Normal 38 3 2_Rate Case Accrual Accounts" xfId="35483"/>
    <cellStyle name="Normal 38 3 3" xfId="21608"/>
    <cellStyle name="Normal 38 3 3 2" xfId="21609"/>
    <cellStyle name="Normal 38 3 3 2 2" xfId="21610"/>
    <cellStyle name="Normal 38 3 3 2_Rate Case Accrual Accounts" xfId="35484"/>
    <cellStyle name="Normal 38 3 3 3" xfId="21611"/>
    <cellStyle name="Normal 38 3 3 3 2" xfId="46948"/>
    <cellStyle name="Normal 38 3 3 4" xfId="46949"/>
    <cellStyle name="Normal 38 3 3_Rate Case Accrual Accounts" xfId="35485"/>
    <cellStyle name="Normal 38 3 4" xfId="21612"/>
    <cellStyle name="Normal 38 3 4 2" xfId="21613"/>
    <cellStyle name="Normal 38 3 4 2 2" xfId="21614"/>
    <cellStyle name="Normal 38 3 4 2_Rate Case Accrual Accounts" xfId="35486"/>
    <cellStyle name="Normal 38 3 4 3" xfId="21615"/>
    <cellStyle name="Normal 38 3 4 3 2" xfId="46950"/>
    <cellStyle name="Normal 38 3 4 4" xfId="46951"/>
    <cellStyle name="Normal 38 3 4_Rate Case Accrual Accounts" xfId="35487"/>
    <cellStyle name="Normal 38 3 5" xfId="21616"/>
    <cellStyle name="Normal 38 3 5 2" xfId="21617"/>
    <cellStyle name="Normal 38 3 5_Rate Case Accrual Accounts" xfId="35488"/>
    <cellStyle name="Normal 38 3 6" xfId="21618"/>
    <cellStyle name="Normal 38 3 6 2" xfId="21619"/>
    <cellStyle name="Normal 38 3 6_Rate Case Accrual Accounts" xfId="35489"/>
    <cellStyle name="Normal 38 3 7" xfId="21620"/>
    <cellStyle name="Normal 38 3 7 2" xfId="46952"/>
    <cellStyle name="Normal 38 3 8" xfId="46953"/>
    <cellStyle name="Normal 38 3_Basis Info" xfId="21621"/>
    <cellStyle name="Normal 38 4" xfId="21622"/>
    <cellStyle name="Normal 38 4 2" xfId="21623"/>
    <cellStyle name="Normal 38 4 2 2" xfId="21624"/>
    <cellStyle name="Normal 38 4 2 2 2" xfId="21625"/>
    <cellStyle name="Normal 38 4 2 2_Rate Case Accrual Accounts" xfId="35490"/>
    <cellStyle name="Normal 38 4 2 3" xfId="21626"/>
    <cellStyle name="Normal 38 4 2 4" xfId="46954"/>
    <cellStyle name="Normal 38 4 2_Rate Case Accrual Accounts" xfId="35491"/>
    <cellStyle name="Normal 38 4 3" xfId="21627"/>
    <cellStyle name="Normal 38 4 3 2" xfId="21628"/>
    <cellStyle name="Normal 38 4 3_Rate Case Accrual Accounts" xfId="35492"/>
    <cellStyle name="Normal 38 4 4" xfId="21629"/>
    <cellStyle name="Normal 38 4 5" xfId="46955"/>
    <cellStyle name="Normal 38 4_Rate Case Accrual Accounts" xfId="35493"/>
    <cellStyle name="Normal 38 5" xfId="21630"/>
    <cellStyle name="Normal 38 5 2" xfId="21631"/>
    <cellStyle name="Normal 38 5_Rate Case Accrual Accounts" xfId="35494"/>
    <cellStyle name="Normal 38 6" xfId="21632"/>
    <cellStyle name="Normal 38 6 2" xfId="21633"/>
    <cellStyle name="Normal 38 6_Rate Case Accrual Accounts" xfId="35495"/>
    <cellStyle name="Normal 38 7" xfId="21634"/>
    <cellStyle name="Normal 38 7 2" xfId="21635"/>
    <cellStyle name="Normal 38 7_Rate Case Accrual Accounts" xfId="35496"/>
    <cellStyle name="Normal 38 8" xfId="21636"/>
    <cellStyle name="Normal 38 8 2" xfId="21637"/>
    <cellStyle name="Normal 38 8_Rate Case Accrual Accounts" xfId="35497"/>
    <cellStyle name="Normal 38 9" xfId="21638"/>
    <cellStyle name="Normal 38 9 2" xfId="21639"/>
    <cellStyle name="Normal 38 9_Rate Case Accrual Accounts" xfId="35498"/>
    <cellStyle name="Normal 38_09_2013" xfId="799"/>
    <cellStyle name="Normal 39" xfId="348"/>
    <cellStyle name="Normal 39 10" xfId="21640"/>
    <cellStyle name="Normal 39 10 2" xfId="21641"/>
    <cellStyle name="Normal 39 10_Rate Case Accrual Accounts" xfId="35499"/>
    <cellStyle name="Normal 39 11" xfId="21642"/>
    <cellStyle name="Normal 39 11 2" xfId="21643"/>
    <cellStyle name="Normal 39 11 2 2" xfId="21644"/>
    <cellStyle name="Normal 39 11 2_Rate Case Accrual Accounts" xfId="35500"/>
    <cellStyle name="Normal 39 11 3" xfId="46956"/>
    <cellStyle name="Normal 39 11_Rate Case Accrual Accounts" xfId="35501"/>
    <cellStyle name="Normal 39 12" xfId="21645"/>
    <cellStyle name="Normal 39 12 2" xfId="21646"/>
    <cellStyle name="Normal 39 12 2 2" xfId="21647"/>
    <cellStyle name="Normal 39 12 2_Rate Case Accrual Accounts" xfId="35502"/>
    <cellStyle name="Normal 39 12 3" xfId="46957"/>
    <cellStyle name="Normal 39 12_Rate Case Accrual Accounts" xfId="35503"/>
    <cellStyle name="Normal 39 13" xfId="21648"/>
    <cellStyle name="Normal 39 13 2" xfId="46958"/>
    <cellStyle name="Normal 39 14" xfId="21649"/>
    <cellStyle name="Normal 39 15" xfId="21650"/>
    <cellStyle name="Normal 39 2" xfId="703"/>
    <cellStyle name="Normal 39 2 2" xfId="936"/>
    <cellStyle name="Normal 39 2 2 2" xfId="21651"/>
    <cellStyle name="Normal 39 2 2 2 2" xfId="21652"/>
    <cellStyle name="Normal 39 2 2 2 2 2" xfId="46959"/>
    <cellStyle name="Normal 39 2 2 2 3" xfId="21653"/>
    <cellStyle name="Normal 39 2 2 2_Rate Case Accrual Accounts" xfId="35504"/>
    <cellStyle name="Normal 39 2 2 3" xfId="21654"/>
    <cellStyle name="Normal 39 2 2 3 2" xfId="46960"/>
    <cellStyle name="Normal 39 2 2 4" xfId="46961"/>
    <cellStyle name="Normal 39 2 2_Rate Case Accrual Accounts" xfId="35505"/>
    <cellStyle name="Normal 39 2 3" xfId="21655"/>
    <cellStyle name="Normal 39 2 3 2" xfId="21656"/>
    <cellStyle name="Normal 39 2 3 2 2" xfId="21657"/>
    <cellStyle name="Normal 39 2 3 2_Rate Case Accrual Accounts" xfId="35506"/>
    <cellStyle name="Normal 39 2 3 3" xfId="21658"/>
    <cellStyle name="Normal 39 2 3 3 2" xfId="46962"/>
    <cellStyle name="Normal 39 2 3 4" xfId="46963"/>
    <cellStyle name="Normal 39 2 3_Rate Case Accrual Accounts" xfId="35507"/>
    <cellStyle name="Normal 39 2 4" xfId="21659"/>
    <cellStyle name="Normal 39 2 4 2" xfId="21660"/>
    <cellStyle name="Normal 39 2 4_Rate Case Accrual Accounts" xfId="35508"/>
    <cellStyle name="Normal 39 2 5" xfId="21661"/>
    <cellStyle name="Normal 39 2 5 2" xfId="46964"/>
    <cellStyle name="Normal 39 2 6" xfId="21662"/>
    <cellStyle name="Normal 39 2 6 2" xfId="46965"/>
    <cellStyle name="Normal 39 2 7" xfId="21663"/>
    <cellStyle name="Normal 39 2 7 2" xfId="46966"/>
    <cellStyle name="Normal 39 2_Rate Case Accrual Accounts" xfId="35509"/>
    <cellStyle name="Normal 39 3" xfId="937"/>
    <cellStyle name="Normal 39 3 2" xfId="21664"/>
    <cellStyle name="Normal 39 3 2 2" xfId="21665"/>
    <cellStyle name="Normal 39 3 2 2 2" xfId="21666"/>
    <cellStyle name="Normal 39 3 2 2 2 2" xfId="21667"/>
    <cellStyle name="Normal 39 3 2 2 2 2 2" xfId="46967"/>
    <cellStyle name="Normal 39 3 2 2 2 3" xfId="21668"/>
    <cellStyle name="Normal 39 3 2 2 2_Rate Case Accrual Accounts" xfId="35510"/>
    <cellStyle name="Normal 39 3 2 2 3" xfId="21669"/>
    <cellStyle name="Normal 39 3 2 2 3 2" xfId="46968"/>
    <cellStyle name="Normal 39 3 2 2 4" xfId="46969"/>
    <cellStyle name="Normal 39 3 2 2_Rate Case Accrual Accounts" xfId="35511"/>
    <cellStyle name="Normal 39 3 2 3" xfId="21670"/>
    <cellStyle name="Normal 39 3 2 3 2" xfId="21671"/>
    <cellStyle name="Normal 39 3 2 3 2 2" xfId="21672"/>
    <cellStyle name="Normal 39 3 2 3 2_Rate Case Accrual Accounts" xfId="35512"/>
    <cellStyle name="Normal 39 3 2 3 3" xfId="21673"/>
    <cellStyle name="Normal 39 3 2 3 3 2" xfId="46970"/>
    <cellStyle name="Normal 39 3 2 3 4" xfId="46971"/>
    <cellStyle name="Normal 39 3 2 3_Rate Case Accrual Accounts" xfId="35513"/>
    <cellStyle name="Normal 39 3 2 4" xfId="21674"/>
    <cellStyle name="Normal 39 3 2 4 2" xfId="21675"/>
    <cellStyle name="Normal 39 3 2 4_Rate Case Accrual Accounts" xfId="35514"/>
    <cellStyle name="Normal 39 3 2 5" xfId="21676"/>
    <cellStyle name="Normal 39 3 2 5 2" xfId="21677"/>
    <cellStyle name="Normal 39 3 2 5_Rate Case Accrual Accounts" xfId="35515"/>
    <cellStyle name="Normal 39 3 2 6" xfId="21678"/>
    <cellStyle name="Normal 39 3 2 6 2" xfId="46972"/>
    <cellStyle name="Normal 39 3 2 7" xfId="46973"/>
    <cellStyle name="Normal 39 3 2_Rate Case Accrual Accounts" xfId="35516"/>
    <cellStyle name="Normal 39 3 3" xfId="21679"/>
    <cellStyle name="Normal 39 3 3 2" xfId="21680"/>
    <cellStyle name="Normal 39 3 3 2 2" xfId="21681"/>
    <cellStyle name="Normal 39 3 3 2_Rate Case Accrual Accounts" xfId="35517"/>
    <cellStyle name="Normal 39 3 3 3" xfId="21682"/>
    <cellStyle name="Normal 39 3 3 3 2" xfId="46974"/>
    <cellStyle name="Normal 39 3 3 4" xfId="46975"/>
    <cellStyle name="Normal 39 3 3_Rate Case Accrual Accounts" xfId="35518"/>
    <cellStyle name="Normal 39 3 4" xfId="21683"/>
    <cellStyle name="Normal 39 3 4 2" xfId="21684"/>
    <cellStyle name="Normal 39 3 4 2 2" xfId="21685"/>
    <cellStyle name="Normal 39 3 4 2_Rate Case Accrual Accounts" xfId="35519"/>
    <cellStyle name="Normal 39 3 4 3" xfId="21686"/>
    <cellStyle name="Normal 39 3 4 3 2" xfId="46976"/>
    <cellStyle name="Normal 39 3 4 4" xfId="46977"/>
    <cellStyle name="Normal 39 3 4_Rate Case Accrual Accounts" xfId="35520"/>
    <cellStyle name="Normal 39 3 5" xfId="21687"/>
    <cellStyle name="Normal 39 3 5 2" xfId="21688"/>
    <cellStyle name="Normal 39 3 5_Rate Case Accrual Accounts" xfId="35521"/>
    <cellStyle name="Normal 39 3 6" xfId="21689"/>
    <cellStyle name="Normal 39 3 6 2" xfId="21690"/>
    <cellStyle name="Normal 39 3 6_Rate Case Accrual Accounts" xfId="35522"/>
    <cellStyle name="Normal 39 3 7" xfId="21691"/>
    <cellStyle name="Normal 39 3 7 2" xfId="46978"/>
    <cellStyle name="Normal 39 3 8" xfId="46979"/>
    <cellStyle name="Normal 39 3_Basis Info" xfId="21692"/>
    <cellStyle name="Normal 39 4" xfId="21693"/>
    <cellStyle name="Normal 39 4 2" xfId="21694"/>
    <cellStyle name="Normal 39 4 2 2" xfId="21695"/>
    <cellStyle name="Normal 39 4 2_Rate Case Accrual Accounts" xfId="35523"/>
    <cellStyle name="Normal 39 4 3" xfId="21696"/>
    <cellStyle name="Normal 39 4 3 2" xfId="21697"/>
    <cellStyle name="Normal 39 4 3 2 2" xfId="21698"/>
    <cellStyle name="Normal 39 4 3 2_Rate Case Accrual Accounts" xfId="35524"/>
    <cellStyle name="Normal 39 4 3 3" xfId="21699"/>
    <cellStyle name="Normal 39 4 3 4" xfId="46980"/>
    <cellStyle name="Normal 39 4 3_Rate Case Accrual Accounts" xfId="35525"/>
    <cellStyle name="Normal 39 4 4" xfId="21700"/>
    <cellStyle name="Normal 39 4 4 2" xfId="21701"/>
    <cellStyle name="Normal 39 4 4_Rate Case Accrual Accounts" xfId="35526"/>
    <cellStyle name="Normal 39 4 5" xfId="21702"/>
    <cellStyle name="Normal 39 4 6" xfId="46981"/>
    <cellStyle name="Normal 39 4_Rate Case Accrual Accounts" xfId="35527"/>
    <cellStyle name="Normal 39 5" xfId="21703"/>
    <cellStyle name="Normal 39 5 2" xfId="21704"/>
    <cellStyle name="Normal 39 5_Rate Case Accrual Accounts" xfId="35528"/>
    <cellStyle name="Normal 39 6" xfId="21705"/>
    <cellStyle name="Normal 39 6 2" xfId="21706"/>
    <cellStyle name="Normal 39 6_Rate Case Accrual Accounts" xfId="35529"/>
    <cellStyle name="Normal 39 7" xfId="21707"/>
    <cellStyle name="Normal 39 7 2" xfId="21708"/>
    <cellStyle name="Normal 39 7_Rate Case Accrual Accounts" xfId="35530"/>
    <cellStyle name="Normal 39 8" xfId="21709"/>
    <cellStyle name="Normal 39 8 2" xfId="21710"/>
    <cellStyle name="Normal 39 8_Rate Case Accrual Accounts" xfId="35531"/>
    <cellStyle name="Normal 39 9" xfId="21711"/>
    <cellStyle name="Normal 39 9 2" xfId="21712"/>
    <cellStyle name="Normal 39 9_Rate Case Accrual Accounts" xfId="35532"/>
    <cellStyle name="Normal 39_09_2013" xfId="800"/>
    <cellStyle name="Normal 4" xfId="194"/>
    <cellStyle name="Normal 4 10" xfId="21713"/>
    <cellStyle name="Normal 4 10 2" xfId="21714"/>
    <cellStyle name="Normal 4 10_Rate Case Accrual Accounts" xfId="35533"/>
    <cellStyle name="Normal 4 11" xfId="21715"/>
    <cellStyle name="Normal 4 2" xfId="195"/>
    <cellStyle name="Normal 4 2 2" xfId="654"/>
    <cellStyle name="Normal 4 2 2 2" xfId="938"/>
    <cellStyle name="Normal 4 2 2 2 2" xfId="21716"/>
    <cellStyle name="Normal 4 2 2 2 2 2" xfId="21717"/>
    <cellStyle name="Normal 4 2 2 2 2_Rate Case Accrual Accounts" xfId="35534"/>
    <cellStyle name="Normal 4 2 2 2 3" xfId="21718"/>
    <cellStyle name="Normal 4 2 2 2 4" xfId="21719"/>
    <cellStyle name="Normal 4 2 2 2 4 2" xfId="46982"/>
    <cellStyle name="Normal 4 2 2 2 5" xfId="46983"/>
    <cellStyle name="Normal 4 2 2 2_Rate Case Accrual Accounts" xfId="35535"/>
    <cellStyle name="Normal 4 2 2 3" xfId="21720"/>
    <cellStyle name="Normal 4 2 2 3 2" xfId="21721"/>
    <cellStyle name="Normal 4 2 2 3_Rate Case Accrual Accounts" xfId="35536"/>
    <cellStyle name="Normal 4 2 2 4" xfId="21722"/>
    <cellStyle name="Normal 4 2 2 4 2" xfId="21723"/>
    <cellStyle name="Normal 4 2 2 4 2 2" xfId="21724"/>
    <cellStyle name="Normal 4 2 2 4 2_Rate Case Accrual Accounts" xfId="35537"/>
    <cellStyle name="Normal 4 2 2 4 3" xfId="21725"/>
    <cellStyle name="Normal 4 2 2 4 3 2" xfId="46984"/>
    <cellStyle name="Normal 4 2 2 4 4" xfId="46985"/>
    <cellStyle name="Normal 4 2 2 4_Rate Case Accrual Accounts" xfId="35538"/>
    <cellStyle name="Normal 4 2 2 5" xfId="21726"/>
    <cellStyle name="Normal 4 2 2_Basis Detail" xfId="21727"/>
    <cellStyle name="Normal 4 2 3" xfId="939"/>
    <cellStyle name="Normal 4 2 3 2" xfId="21728"/>
    <cellStyle name="Normal 4 2 3 2 2" xfId="21729"/>
    <cellStyle name="Normal 4 2 3 2_Rate Case Accrual Accounts" xfId="35539"/>
    <cellStyle name="Normal 4 2 3 3" xfId="21730"/>
    <cellStyle name="Normal 4 2 3 4" xfId="21731"/>
    <cellStyle name="Normal 4 2 3 4 2" xfId="46986"/>
    <cellStyle name="Normal 4 2 3 5" xfId="46987"/>
    <cellStyle name="Normal 4 2 3_Rate Case Accrual Accounts" xfId="35540"/>
    <cellStyle name="Normal 4 2 4" xfId="21732"/>
    <cellStyle name="Normal 4 2 4 2" xfId="21733"/>
    <cellStyle name="Normal 4 2 4_Rate Case Accrual Accounts" xfId="35541"/>
    <cellStyle name="Normal 4 2 5" xfId="21734"/>
    <cellStyle name="Normal 4 2 5 2" xfId="21735"/>
    <cellStyle name="Normal 4 2 5 2 2" xfId="21736"/>
    <cellStyle name="Normal 4 2 5 2_Rate Case Accrual Accounts" xfId="35542"/>
    <cellStyle name="Normal 4 2 5 3" xfId="21737"/>
    <cellStyle name="Normal 4 2 5 3 2" xfId="46988"/>
    <cellStyle name="Normal 4 2 5 4" xfId="46989"/>
    <cellStyle name="Normal 4 2 5_Rate Case Accrual Accounts" xfId="35543"/>
    <cellStyle name="Normal 4 2 6" xfId="21738"/>
    <cellStyle name="Normal 4 2 7" xfId="21739"/>
    <cellStyle name="Normal 4 2_09_2013" xfId="801"/>
    <cellStyle name="Normal 4 3" xfId="486"/>
    <cellStyle name="Normal 4 3 2" xfId="21740"/>
    <cellStyle name="Normal 4 3 2 2" xfId="21741"/>
    <cellStyle name="Normal 4 3 2 2 2" xfId="21742"/>
    <cellStyle name="Normal 4 3 2 2 2 2" xfId="46990"/>
    <cellStyle name="Normal 4 3 2 2 3" xfId="21743"/>
    <cellStyle name="Normal 4 3 2 2_Rate Case Accrual Accounts" xfId="35544"/>
    <cellStyle name="Normal 4 3 2 3" xfId="21744"/>
    <cellStyle name="Normal 4 3 2 3 2" xfId="46991"/>
    <cellStyle name="Normal 4 3 2 4" xfId="46992"/>
    <cellStyle name="Normal 4 3 2_Rate Case Accrual Accounts" xfId="35545"/>
    <cellStyle name="Normal 4 3 3" xfId="21745"/>
    <cellStyle name="Normal 4 3 3 2" xfId="21746"/>
    <cellStyle name="Normal 4 3 3 2 2" xfId="46993"/>
    <cellStyle name="Normal 4 3 3 3" xfId="46994"/>
    <cellStyle name="Normal 4 3 3_Rate Case Accrual Accounts" xfId="35546"/>
    <cellStyle name="Normal 4 3 4" xfId="21747"/>
    <cellStyle name="Normal 4 3 4 2" xfId="46995"/>
    <cellStyle name="Normal 4 3 5" xfId="21748"/>
    <cellStyle name="Normal 4 3_Basis Detail" xfId="21749"/>
    <cellStyle name="Normal 4 4" xfId="940"/>
    <cellStyle name="Normal 4 4 2" xfId="21750"/>
    <cellStyle name="Normal 4 4 2 2" xfId="21751"/>
    <cellStyle name="Normal 4 4 2 2 2" xfId="21752"/>
    <cellStyle name="Normal 4 4 2 2_Rate Case Accrual Accounts" xfId="35547"/>
    <cellStyle name="Normal 4 4 2 3" xfId="21753"/>
    <cellStyle name="Normal 4 4 2 4" xfId="21754"/>
    <cellStyle name="Normal 4 4 2 4 2" xfId="46996"/>
    <cellStyle name="Normal 4 4 2 5" xfId="46997"/>
    <cellStyle name="Normal 4 4 2_Rate Case Accrual Accounts" xfId="35548"/>
    <cellStyle name="Normal 4 4 3" xfId="21755"/>
    <cellStyle name="Normal 4 4 3 2" xfId="21756"/>
    <cellStyle name="Normal 4 4 3 3" xfId="21757"/>
    <cellStyle name="Normal 4 4 3 3 2" xfId="46998"/>
    <cellStyle name="Normal 4 4 3 4" xfId="46999"/>
    <cellStyle name="Normal 4 4 3_Rate Case Accrual Accounts" xfId="35549"/>
    <cellStyle name="Normal 4 4 4" xfId="21758"/>
    <cellStyle name="Normal 4 4 4 2" xfId="47000"/>
    <cellStyle name="Normal 4 4_Basis Detail" xfId="21759"/>
    <cellStyle name="Normal 4 5" xfId="941"/>
    <cellStyle name="Normal 4 5 2" xfId="21760"/>
    <cellStyle name="Normal 4 5 2 2" xfId="21761"/>
    <cellStyle name="Normal 4 5 2 2 2" xfId="21762"/>
    <cellStyle name="Normal 4 5 2 2_Rate Case Accrual Accounts" xfId="35550"/>
    <cellStyle name="Normal 4 5 2 3" xfId="21763"/>
    <cellStyle name="Normal 4 5 2 3 2" xfId="47001"/>
    <cellStyle name="Normal 4 5 2 4" xfId="47002"/>
    <cellStyle name="Normal 4 5 2_Rate Case Accrual Accounts" xfId="35551"/>
    <cellStyle name="Normal 4 5 3" xfId="21764"/>
    <cellStyle name="Normal 4 5 3 2" xfId="21765"/>
    <cellStyle name="Normal 4 5 3_Rate Case Accrual Accounts" xfId="35552"/>
    <cellStyle name="Normal 4 5 4" xfId="21766"/>
    <cellStyle name="Normal 4 5 4 2" xfId="47003"/>
    <cellStyle name="Normal 4 5 5" xfId="21767"/>
    <cellStyle name="Normal 4 5 5 2" xfId="47004"/>
    <cellStyle name="Normal 4 5 6" xfId="47005"/>
    <cellStyle name="Normal 4 5_Rate Case Accrual Accounts" xfId="35553"/>
    <cellStyle name="Normal 4 6" xfId="942"/>
    <cellStyle name="Normal 4 6 2" xfId="21768"/>
    <cellStyle name="Normal 4 6 3" xfId="21769"/>
    <cellStyle name="Normal 4 6 3 2" xfId="47006"/>
    <cellStyle name="Normal 4 6_Rate Case Accrual Accounts" xfId="35554"/>
    <cellStyle name="Normal 4 7" xfId="943"/>
    <cellStyle name="Normal 4 7 2" xfId="21770"/>
    <cellStyle name="Normal 4 7 2 2" xfId="21771"/>
    <cellStyle name="Normal 4 7 2_Rate Case Accrual Accounts" xfId="35555"/>
    <cellStyle name="Normal 4 7 3" xfId="21772"/>
    <cellStyle name="Normal 4 7 3 2" xfId="47007"/>
    <cellStyle name="Normal 4 7 4" xfId="47008"/>
    <cellStyle name="Normal 4 7_Rate Case Accrual Accounts" xfId="35556"/>
    <cellStyle name="Normal 4 8" xfId="944"/>
    <cellStyle name="Normal 4 8 2" xfId="47009"/>
    <cellStyle name="Normal 4 9" xfId="21773"/>
    <cellStyle name="Normal 4 9 2" xfId="47010"/>
    <cellStyle name="Normal 4_06_2013" xfId="349"/>
    <cellStyle name="Normal 40" xfId="350"/>
    <cellStyle name="Normal 40 10" xfId="21774"/>
    <cellStyle name="Normal 40 10 2" xfId="21775"/>
    <cellStyle name="Normal 40 10_Rate Case Accrual Accounts" xfId="35557"/>
    <cellStyle name="Normal 40 11" xfId="21776"/>
    <cellStyle name="Normal 40 11 2" xfId="21777"/>
    <cellStyle name="Normal 40 11 2 2" xfId="21778"/>
    <cellStyle name="Normal 40 11 2_Rate Case Accrual Accounts" xfId="35558"/>
    <cellStyle name="Normal 40 11 3" xfId="47011"/>
    <cellStyle name="Normal 40 11_Rate Case Accrual Accounts" xfId="35559"/>
    <cellStyle name="Normal 40 12" xfId="21779"/>
    <cellStyle name="Normal 40 12 2" xfId="21780"/>
    <cellStyle name="Normal 40 12 2 2" xfId="21781"/>
    <cellStyle name="Normal 40 12 2_Rate Case Accrual Accounts" xfId="35560"/>
    <cellStyle name="Normal 40 12 3" xfId="47012"/>
    <cellStyle name="Normal 40 12_Rate Case Accrual Accounts" xfId="35561"/>
    <cellStyle name="Normal 40 13" xfId="21782"/>
    <cellStyle name="Normal 40 13 2" xfId="47013"/>
    <cellStyle name="Normal 40 14" xfId="21783"/>
    <cellStyle name="Normal 40 15" xfId="21784"/>
    <cellStyle name="Normal 40 2" xfId="704"/>
    <cellStyle name="Normal 40 2 2" xfId="945"/>
    <cellStyle name="Normal 40 2 2 2" xfId="21785"/>
    <cellStyle name="Normal 40 2 2 2 2" xfId="21786"/>
    <cellStyle name="Normal 40 2 2 2 2 2" xfId="47014"/>
    <cellStyle name="Normal 40 2 2 2 3" xfId="21787"/>
    <cellStyle name="Normal 40 2 2 2_Rate Case Accrual Accounts" xfId="35562"/>
    <cellStyle name="Normal 40 2 2 3" xfId="21788"/>
    <cellStyle name="Normal 40 2 2 3 2" xfId="47015"/>
    <cellStyle name="Normal 40 2 2 4" xfId="47016"/>
    <cellStyle name="Normal 40 2 2_Rate Case Accrual Accounts" xfId="35563"/>
    <cellStyle name="Normal 40 2 3" xfId="21789"/>
    <cellStyle name="Normal 40 2 3 2" xfId="21790"/>
    <cellStyle name="Normal 40 2 3 2 2" xfId="21791"/>
    <cellStyle name="Normal 40 2 3 2_Rate Case Accrual Accounts" xfId="35564"/>
    <cellStyle name="Normal 40 2 3 3" xfId="21792"/>
    <cellStyle name="Normal 40 2 3 3 2" xfId="47017"/>
    <cellStyle name="Normal 40 2 3 4" xfId="47018"/>
    <cellStyle name="Normal 40 2 3_Rate Case Accrual Accounts" xfId="35565"/>
    <cellStyle name="Normal 40 2 4" xfId="21793"/>
    <cellStyle name="Normal 40 2 4 2" xfId="21794"/>
    <cellStyle name="Normal 40 2 4_Rate Case Accrual Accounts" xfId="35566"/>
    <cellStyle name="Normal 40 2 5" xfId="21795"/>
    <cellStyle name="Normal 40 2 5 2" xfId="47019"/>
    <cellStyle name="Normal 40 2 6" xfId="21796"/>
    <cellStyle name="Normal 40 2 6 2" xfId="47020"/>
    <cellStyle name="Normal 40 2 7" xfId="21797"/>
    <cellStyle name="Normal 40 2 7 2" xfId="47021"/>
    <cellStyle name="Normal 40 2_Rate Case Accrual Accounts" xfId="35567"/>
    <cellStyle name="Normal 40 3" xfId="946"/>
    <cellStyle name="Normal 40 3 2" xfId="21798"/>
    <cellStyle name="Normal 40 3 2 2" xfId="21799"/>
    <cellStyle name="Normal 40 3 2 2 2" xfId="21800"/>
    <cellStyle name="Normal 40 3 2 2 2 2" xfId="21801"/>
    <cellStyle name="Normal 40 3 2 2 2 2 2" xfId="47022"/>
    <cellStyle name="Normal 40 3 2 2 2 3" xfId="21802"/>
    <cellStyle name="Normal 40 3 2 2 2_Rate Case Accrual Accounts" xfId="35568"/>
    <cellStyle name="Normal 40 3 2 2 3" xfId="21803"/>
    <cellStyle name="Normal 40 3 2 2 3 2" xfId="47023"/>
    <cellStyle name="Normal 40 3 2 2 4" xfId="47024"/>
    <cellStyle name="Normal 40 3 2 2_Rate Case Accrual Accounts" xfId="35569"/>
    <cellStyle name="Normal 40 3 2 3" xfId="21804"/>
    <cellStyle name="Normal 40 3 2 3 2" xfId="21805"/>
    <cellStyle name="Normal 40 3 2 3 2 2" xfId="21806"/>
    <cellStyle name="Normal 40 3 2 3 2_Rate Case Accrual Accounts" xfId="35570"/>
    <cellStyle name="Normal 40 3 2 3 3" xfId="21807"/>
    <cellStyle name="Normal 40 3 2 3 3 2" xfId="47025"/>
    <cellStyle name="Normal 40 3 2 3 4" xfId="47026"/>
    <cellStyle name="Normal 40 3 2 3_Rate Case Accrual Accounts" xfId="35571"/>
    <cellStyle name="Normal 40 3 2 4" xfId="21808"/>
    <cellStyle name="Normal 40 3 2 4 2" xfId="21809"/>
    <cellStyle name="Normal 40 3 2 4_Rate Case Accrual Accounts" xfId="35572"/>
    <cellStyle name="Normal 40 3 2 5" xfId="21810"/>
    <cellStyle name="Normal 40 3 2 5 2" xfId="21811"/>
    <cellStyle name="Normal 40 3 2 5_Rate Case Accrual Accounts" xfId="35573"/>
    <cellStyle name="Normal 40 3 2 6" xfId="21812"/>
    <cellStyle name="Normal 40 3 2 6 2" xfId="47027"/>
    <cellStyle name="Normal 40 3 2 7" xfId="47028"/>
    <cellStyle name="Normal 40 3 2_Rate Case Accrual Accounts" xfId="35574"/>
    <cellStyle name="Normal 40 3 3" xfId="21813"/>
    <cellStyle name="Normal 40 3 3 2" xfId="21814"/>
    <cellStyle name="Normal 40 3 3 2 2" xfId="21815"/>
    <cellStyle name="Normal 40 3 3 2_Rate Case Accrual Accounts" xfId="35575"/>
    <cellStyle name="Normal 40 3 3 3" xfId="21816"/>
    <cellStyle name="Normal 40 3 3 3 2" xfId="47029"/>
    <cellStyle name="Normal 40 3 3 4" xfId="47030"/>
    <cellStyle name="Normal 40 3 3_Rate Case Accrual Accounts" xfId="35576"/>
    <cellStyle name="Normal 40 3 4" xfId="21817"/>
    <cellStyle name="Normal 40 3 4 2" xfId="21818"/>
    <cellStyle name="Normal 40 3 4 2 2" xfId="21819"/>
    <cellStyle name="Normal 40 3 4 2_Rate Case Accrual Accounts" xfId="35577"/>
    <cellStyle name="Normal 40 3 4 3" xfId="21820"/>
    <cellStyle name="Normal 40 3 4 3 2" xfId="47031"/>
    <cellStyle name="Normal 40 3 4 4" xfId="47032"/>
    <cellStyle name="Normal 40 3 4_Rate Case Accrual Accounts" xfId="35578"/>
    <cellStyle name="Normal 40 3 5" xfId="21821"/>
    <cellStyle name="Normal 40 3 5 2" xfId="21822"/>
    <cellStyle name="Normal 40 3 5_Rate Case Accrual Accounts" xfId="35579"/>
    <cellStyle name="Normal 40 3 6" xfId="21823"/>
    <cellStyle name="Normal 40 3 6 2" xfId="21824"/>
    <cellStyle name="Normal 40 3 6_Rate Case Accrual Accounts" xfId="35580"/>
    <cellStyle name="Normal 40 3 7" xfId="21825"/>
    <cellStyle name="Normal 40 3 7 2" xfId="47033"/>
    <cellStyle name="Normal 40 3 8" xfId="47034"/>
    <cellStyle name="Normal 40 3_Basis Info" xfId="21826"/>
    <cellStyle name="Normal 40 4" xfId="21827"/>
    <cellStyle name="Normal 40 4 2" xfId="21828"/>
    <cellStyle name="Normal 40 4 2 2" xfId="21829"/>
    <cellStyle name="Normal 40 4 2_Rate Case Accrual Accounts" xfId="35581"/>
    <cellStyle name="Normal 40 4 3" xfId="21830"/>
    <cellStyle name="Normal 40 4 3 2" xfId="21831"/>
    <cellStyle name="Normal 40 4 3 2 2" xfId="21832"/>
    <cellStyle name="Normal 40 4 3 2_Rate Case Accrual Accounts" xfId="35582"/>
    <cellStyle name="Normal 40 4 3 3" xfId="21833"/>
    <cellStyle name="Normal 40 4 3 4" xfId="47035"/>
    <cellStyle name="Normal 40 4 3_Rate Case Accrual Accounts" xfId="35583"/>
    <cellStyle name="Normal 40 4 4" xfId="21834"/>
    <cellStyle name="Normal 40 4 4 2" xfId="21835"/>
    <cellStyle name="Normal 40 4 4_Rate Case Accrual Accounts" xfId="35584"/>
    <cellStyle name="Normal 40 4 5" xfId="21836"/>
    <cellStyle name="Normal 40 4 6" xfId="47036"/>
    <cellStyle name="Normal 40 4_Rate Case Accrual Accounts" xfId="35585"/>
    <cellStyle name="Normal 40 5" xfId="21837"/>
    <cellStyle name="Normal 40 5 2" xfId="21838"/>
    <cellStyle name="Normal 40 5_Rate Case Accrual Accounts" xfId="35586"/>
    <cellStyle name="Normal 40 6" xfId="21839"/>
    <cellStyle name="Normal 40 6 2" xfId="21840"/>
    <cellStyle name="Normal 40 6_Rate Case Accrual Accounts" xfId="35587"/>
    <cellStyle name="Normal 40 7" xfId="21841"/>
    <cellStyle name="Normal 40 7 2" xfId="21842"/>
    <cellStyle name="Normal 40 7_Rate Case Accrual Accounts" xfId="35588"/>
    <cellStyle name="Normal 40 8" xfId="21843"/>
    <cellStyle name="Normal 40 8 2" xfId="21844"/>
    <cellStyle name="Normal 40 8_Rate Case Accrual Accounts" xfId="35589"/>
    <cellStyle name="Normal 40 9" xfId="21845"/>
    <cellStyle name="Normal 40 9 2" xfId="21846"/>
    <cellStyle name="Normal 40 9_Rate Case Accrual Accounts" xfId="35590"/>
    <cellStyle name="Normal 40_09_2013" xfId="802"/>
    <cellStyle name="Normal 41" xfId="351"/>
    <cellStyle name="Normal 41 10" xfId="21847"/>
    <cellStyle name="Normal 41 10 2" xfId="21848"/>
    <cellStyle name="Normal 41 10_Rate Case Accrual Accounts" xfId="35591"/>
    <cellStyle name="Normal 41 11" xfId="21849"/>
    <cellStyle name="Normal 41 11 2" xfId="21850"/>
    <cellStyle name="Normal 41 11 2 2" xfId="21851"/>
    <cellStyle name="Normal 41 11 2_Rate Case Accrual Accounts" xfId="35592"/>
    <cellStyle name="Normal 41 11 3" xfId="47037"/>
    <cellStyle name="Normal 41 11_Rate Case Accrual Accounts" xfId="35593"/>
    <cellStyle name="Normal 41 12" xfId="21852"/>
    <cellStyle name="Normal 41 12 2" xfId="21853"/>
    <cellStyle name="Normal 41 12 2 2" xfId="21854"/>
    <cellStyle name="Normal 41 12 2_Rate Case Accrual Accounts" xfId="35594"/>
    <cellStyle name="Normal 41 12 3" xfId="47038"/>
    <cellStyle name="Normal 41 12_Rate Case Accrual Accounts" xfId="35595"/>
    <cellStyle name="Normal 41 13" xfId="21855"/>
    <cellStyle name="Normal 41 14" xfId="21856"/>
    <cellStyle name="Normal 41 2" xfId="705"/>
    <cellStyle name="Normal 41 2 10" xfId="21857"/>
    <cellStyle name="Normal 41 2 10 2" xfId="47039"/>
    <cellStyle name="Normal 41 2 11" xfId="21858"/>
    <cellStyle name="Normal 41 2 11 2" xfId="47040"/>
    <cellStyle name="Normal 41 2 2" xfId="947"/>
    <cellStyle name="Normal 41 2 2 2" xfId="21859"/>
    <cellStyle name="Normal 41 2 2 2 2" xfId="21860"/>
    <cellStyle name="Normal 41 2 2 2 2 2" xfId="21861"/>
    <cellStyle name="Normal 41 2 2 2 2_Rate Case Accrual Accounts" xfId="35596"/>
    <cellStyle name="Normal 41 2 2 2 3" xfId="47041"/>
    <cellStyle name="Normal 41 2 2 2_Rate Case Accrual Accounts" xfId="35597"/>
    <cellStyle name="Normal 41 2 2 3" xfId="21862"/>
    <cellStyle name="Normal 41 2 2 3 2" xfId="21863"/>
    <cellStyle name="Normal 41 2 2 3_Rate Case Accrual Accounts" xfId="35598"/>
    <cellStyle name="Normal 41 2 2 4" xfId="47042"/>
    <cellStyle name="Normal 41 2 2_Rate Case Accrual Accounts" xfId="35599"/>
    <cellStyle name="Normal 41 2 3" xfId="21864"/>
    <cellStyle name="Normal 41 2 3 2" xfId="21865"/>
    <cellStyle name="Normal 41 2 3 2 2" xfId="21866"/>
    <cellStyle name="Normal 41 2 3 2 2 2" xfId="21867"/>
    <cellStyle name="Normal 41 2 3 2 2_Rate Case Accrual Accounts" xfId="35600"/>
    <cellStyle name="Normal 41 2 3 2 3" xfId="47043"/>
    <cellStyle name="Normal 41 2 3 2_Rate Case Accrual Accounts" xfId="35601"/>
    <cellStyle name="Normal 41 2 3 3" xfId="21868"/>
    <cellStyle name="Normal 41 2 3 3 2" xfId="21869"/>
    <cellStyle name="Normal 41 2 3 3_Rate Case Accrual Accounts" xfId="35602"/>
    <cellStyle name="Normal 41 2 3 4" xfId="47044"/>
    <cellStyle name="Normal 41 2 3_Rate Case Accrual Accounts" xfId="35603"/>
    <cellStyle name="Normal 41 2 4" xfId="21870"/>
    <cellStyle name="Normal 41 2 4 2" xfId="21871"/>
    <cellStyle name="Normal 41 2 4 2 2" xfId="21872"/>
    <cellStyle name="Normal 41 2 4 2_Rate Case Accrual Accounts" xfId="35604"/>
    <cellStyle name="Normal 41 2 4 3" xfId="47045"/>
    <cellStyle name="Normal 41 2 4_Rate Case Accrual Accounts" xfId="35605"/>
    <cellStyle name="Normal 41 2 5" xfId="21873"/>
    <cellStyle name="Normal 41 2 5 2" xfId="21874"/>
    <cellStyle name="Normal 41 2 5 2 2" xfId="21875"/>
    <cellStyle name="Normal 41 2 5 2_Rate Case Accrual Accounts" xfId="35606"/>
    <cellStyle name="Normal 41 2 5 3" xfId="47046"/>
    <cellStyle name="Normal 41 2 5_Rate Case Accrual Accounts" xfId="35607"/>
    <cellStyle name="Normal 41 2 6" xfId="21876"/>
    <cellStyle name="Normal 41 2 6 2" xfId="21877"/>
    <cellStyle name="Normal 41 2 6 2 2" xfId="21878"/>
    <cellStyle name="Normal 41 2 6 2_Rate Case Accrual Accounts" xfId="35608"/>
    <cellStyle name="Normal 41 2 6 3" xfId="47047"/>
    <cellStyle name="Normal 41 2 6_Rate Case Accrual Accounts" xfId="35609"/>
    <cellStyle name="Normal 41 2 7" xfId="21879"/>
    <cellStyle name="Normal 41 2 7 2" xfId="21880"/>
    <cellStyle name="Normal 41 2 7_Rate Case Accrual Accounts" xfId="35610"/>
    <cellStyle name="Normal 41 2 8" xfId="21881"/>
    <cellStyle name="Normal 41 2 8 2" xfId="47048"/>
    <cellStyle name="Normal 41 2 9" xfId="21882"/>
    <cellStyle name="Normal 41 2 9 2" xfId="47049"/>
    <cellStyle name="Normal 41 2_Basis Info" xfId="21883"/>
    <cellStyle name="Normal 41 3" xfId="948"/>
    <cellStyle name="Normal 41 3 10" xfId="47050"/>
    <cellStyle name="Normal 41 3 2" xfId="21884"/>
    <cellStyle name="Normal 41 3 2 2" xfId="21885"/>
    <cellStyle name="Normal 41 3 2 2 2" xfId="21886"/>
    <cellStyle name="Normal 41 3 2 2 2 2" xfId="21887"/>
    <cellStyle name="Normal 41 3 2 2 2_Rate Case Accrual Accounts" xfId="35611"/>
    <cellStyle name="Normal 41 3 2 2 3" xfId="47051"/>
    <cellStyle name="Normal 41 3 2 2_Rate Case Accrual Accounts" xfId="35612"/>
    <cellStyle name="Normal 41 3 2 3" xfId="21888"/>
    <cellStyle name="Normal 41 3 2 3 2" xfId="21889"/>
    <cellStyle name="Normal 41 3 2 3_Rate Case Accrual Accounts" xfId="35613"/>
    <cellStyle name="Normal 41 3 2 4" xfId="47052"/>
    <cellStyle name="Normal 41 3 2_Rate Case Accrual Accounts" xfId="35614"/>
    <cellStyle name="Normal 41 3 3" xfId="21890"/>
    <cellStyle name="Normal 41 3 3 2" xfId="21891"/>
    <cellStyle name="Normal 41 3 3 2 2" xfId="21892"/>
    <cellStyle name="Normal 41 3 3 2_Rate Case Accrual Accounts" xfId="35615"/>
    <cellStyle name="Normal 41 3 3 3" xfId="47053"/>
    <cellStyle name="Normal 41 3 3_Rate Case Accrual Accounts" xfId="35616"/>
    <cellStyle name="Normal 41 3 4" xfId="21893"/>
    <cellStyle name="Normal 41 3 4 2" xfId="21894"/>
    <cellStyle name="Normal 41 3 4 2 2" xfId="21895"/>
    <cellStyle name="Normal 41 3 4 2_Rate Case Accrual Accounts" xfId="35617"/>
    <cellStyle name="Normal 41 3 4 3" xfId="47054"/>
    <cellStyle name="Normal 41 3 4_Rate Case Accrual Accounts" xfId="35618"/>
    <cellStyle name="Normal 41 3 5" xfId="21896"/>
    <cellStyle name="Normal 41 3 5 2" xfId="21897"/>
    <cellStyle name="Normal 41 3 5 2 2" xfId="21898"/>
    <cellStyle name="Normal 41 3 5 2_Rate Case Accrual Accounts" xfId="35619"/>
    <cellStyle name="Normal 41 3 5 3" xfId="47055"/>
    <cellStyle name="Normal 41 3 5_Rate Case Accrual Accounts" xfId="35620"/>
    <cellStyle name="Normal 41 3 6" xfId="21899"/>
    <cellStyle name="Normal 41 3 6 2" xfId="21900"/>
    <cellStyle name="Normal 41 3 6_Rate Case Accrual Accounts" xfId="35621"/>
    <cellStyle name="Normal 41 3 7" xfId="21901"/>
    <cellStyle name="Normal 41 3 7 2" xfId="47056"/>
    <cellStyle name="Normal 41 3 8" xfId="21902"/>
    <cellStyle name="Normal 41 3 8 2" xfId="47057"/>
    <cellStyle name="Normal 41 3 9" xfId="21903"/>
    <cellStyle name="Normal 41 3 9 2" xfId="47058"/>
    <cellStyle name="Normal 41 3_Rate Case Accrual Accounts" xfId="35622"/>
    <cellStyle name="Normal 41 4" xfId="21904"/>
    <cellStyle name="Normal 41 4 2" xfId="21905"/>
    <cellStyle name="Normal 41 4 2 2" xfId="21906"/>
    <cellStyle name="Normal 41 4 2_Rate Case Accrual Accounts" xfId="35623"/>
    <cellStyle name="Normal 41 4 3" xfId="21907"/>
    <cellStyle name="Normal 41 4_Rate Case Accrual Accounts" xfId="35624"/>
    <cellStyle name="Normal 41 5" xfId="21908"/>
    <cellStyle name="Normal 41 5 2" xfId="21909"/>
    <cellStyle name="Normal 41 5_Rate Case Accrual Accounts" xfId="35625"/>
    <cellStyle name="Normal 41 6" xfId="21910"/>
    <cellStyle name="Normal 41 6 2" xfId="21911"/>
    <cellStyle name="Normal 41 6_Rate Case Accrual Accounts" xfId="35626"/>
    <cellStyle name="Normal 41 7" xfId="21912"/>
    <cellStyle name="Normal 41 7 2" xfId="21913"/>
    <cellStyle name="Normal 41 7_Rate Case Accrual Accounts" xfId="35627"/>
    <cellStyle name="Normal 41 8" xfId="21914"/>
    <cellStyle name="Normal 41 8 2" xfId="21915"/>
    <cellStyle name="Normal 41 8_Rate Case Accrual Accounts" xfId="35628"/>
    <cellStyle name="Normal 41 9" xfId="21916"/>
    <cellStyle name="Normal 41 9 2" xfId="21917"/>
    <cellStyle name="Normal 41 9_Rate Case Accrual Accounts" xfId="35629"/>
    <cellStyle name="Normal 41_09_2013" xfId="803"/>
    <cellStyle name="Normal 42" xfId="352"/>
    <cellStyle name="Normal 42 10" xfId="21918"/>
    <cellStyle name="Normal 42 10 2" xfId="47059"/>
    <cellStyle name="Normal 42 11" xfId="21919"/>
    <cellStyle name="Normal 42 11 2" xfId="47060"/>
    <cellStyle name="Normal 42 12" xfId="21920"/>
    <cellStyle name="Normal 42 13" xfId="21921"/>
    <cellStyle name="Normal 42 2" xfId="706"/>
    <cellStyle name="Normal 42 2 10" xfId="21922"/>
    <cellStyle name="Normal 42 2 10 2" xfId="47061"/>
    <cellStyle name="Normal 42 2 11" xfId="21923"/>
    <cellStyle name="Normal 42 2 11 2" xfId="47062"/>
    <cellStyle name="Normal 42 2 2" xfId="949"/>
    <cellStyle name="Normal 42 2 2 2" xfId="21924"/>
    <cellStyle name="Normal 42 2 2 2 2" xfId="21925"/>
    <cellStyle name="Normal 42 2 2 2 2 2" xfId="21926"/>
    <cellStyle name="Normal 42 2 2 2 2_Rate Case Accrual Accounts" xfId="35630"/>
    <cellStyle name="Normal 42 2 2 2 3" xfId="47063"/>
    <cellStyle name="Normal 42 2 2 2_Rate Case Accrual Accounts" xfId="35631"/>
    <cellStyle name="Normal 42 2 2 3" xfId="21927"/>
    <cellStyle name="Normal 42 2 2 3 2" xfId="21928"/>
    <cellStyle name="Normal 42 2 2 3_Rate Case Accrual Accounts" xfId="35632"/>
    <cellStyle name="Normal 42 2 2 4" xfId="47064"/>
    <cellStyle name="Normal 42 2 2_Rate Case Accrual Accounts" xfId="35633"/>
    <cellStyle name="Normal 42 2 3" xfId="21929"/>
    <cellStyle name="Normal 42 2 3 2" xfId="21930"/>
    <cellStyle name="Normal 42 2 3 2 2" xfId="21931"/>
    <cellStyle name="Normal 42 2 3 2 2 2" xfId="21932"/>
    <cellStyle name="Normal 42 2 3 2 2_Rate Case Accrual Accounts" xfId="35634"/>
    <cellStyle name="Normal 42 2 3 2 3" xfId="47065"/>
    <cellStyle name="Normal 42 2 3 2_Rate Case Accrual Accounts" xfId="35635"/>
    <cellStyle name="Normal 42 2 3 3" xfId="21933"/>
    <cellStyle name="Normal 42 2 3 3 2" xfId="21934"/>
    <cellStyle name="Normal 42 2 3 3_Rate Case Accrual Accounts" xfId="35636"/>
    <cellStyle name="Normal 42 2 3 4" xfId="47066"/>
    <cellStyle name="Normal 42 2 3_Rate Case Accrual Accounts" xfId="35637"/>
    <cellStyle name="Normal 42 2 4" xfId="21935"/>
    <cellStyle name="Normal 42 2 4 2" xfId="21936"/>
    <cellStyle name="Normal 42 2 4 2 2" xfId="21937"/>
    <cellStyle name="Normal 42 2 4 2_Rate Case Accrual Accounts" xfId="35638"/>
    <cellStyle name="Normal 42 2 4 3" xfId="47067"/>
    <cellStyle name="Normal 42 2 4_Rate Case Accrual Accounts" xfId="35639"/>
    <cellStyle name="Normal 42 2 5" xfId="21938"/>
    <cellStyle name="Normal 42 2 5 2" xfId="21939"/>
    <cellStyle name="Normal 42 2 5 2 2" xfId="21940"/>
    <cellStyle name="Normal 42 2 5 2_Rate Case Accrual Accounts" xfId="35640"/>
    <cellStyle name="Normal 42 2 5 3" xfId="47068"/>
    <cellStyle name="Normal 42 2 5_Rate Case Accrual Accounts" xfId="35641"/>
    <cellStyle name="Normal 42 2 6" xfId="21941"/>
    <cellStyle name="Normal 42 2 6 2" xfId="21942"/>
    <cellStyle name="Normal 42 2 6 2 2" xfId="21943"/>
    <cellStyle name="Normal 42 2 6 2_Rate Case Accrual Accounts" xfId="35642"/>
    <cellStyle name="Normal 42 2 6 3" xfId="47069"/>
    <cellStyle name="Normal 42 2 6_Rate Case Accrual Accounts" xfId="35643"/>
    <cellStyle name="Normal 42 2 7" xfId="21944"/>
    <cellStyle name="Normal 42 2 7 2" xfId="21945"/>
    <cellStyle name="Normal 42 2 7_Rate Case Accrual Accounts" xfId="35644"/>
    <cellStyle name="Normal 42 2 8" xfId="21946"/>
    <cellStyle name="Normal 42 2 8 2" xfId="47070"/>
    <cellStyle name="Normal 42 2 9" xfId="21947"/>
    <cellStyle name="Normal 42 2 9 2" xfId="47071"/>
    <cellStyle name="Normal 42 2_Basis Info" xfId="21948"/>
    <cellStyle name="Normal 42 3" xfId="950"/>
    <cellStyle name="Normal 42 3 2" xfId="21949"/>
    <cellStyle name="Normal 42 3 2 2" xfId="21950"/>
    <cellStyle name="Normal 42 3 2 2 2" xfId="21951"/>
    <cellStyle name="Normal 42 3 2 2_Rate Case Accrual Accounts" xfId="35645"/>
    <cellStyle name="Normal 42 3 2 3" xfId="47072"/>
    <cellStyle name="Normal 42 3 2_Rate Case Accrual Accounts" xfId="35646"/>
    <cellStyle name="Normal 42 3 3" xfId="21952"/>
    <cellStyle name="Normal 42 3 3 2" xfId="21953"/>
    <cellStyle name="Normal 42 3 3_Rate Case Accrual Accounts" xfId="35647"/>
    <cellStyle name="Normal 42 3 4" xfId="21954"/>
    <cellStyle name="Normal 42 3 4 2" xfId="21955"/>
    <cellStyle name="Normal 42 3 4_Rate Case Accrual Accounts" xfId="35648"/>
    <cellStyle name="Normal 42 3 5" xfId="47073"/>
    <cellStyle name="Normal 42 3_Rate Case Accrual Accounts" xfId="35649"/>
    <cellStyle name="Normal 42 4" xfId="21956"/>
    <cellStyle name="Normal 42 4 2" xfId="21957"/>
    <cellStyle name="Normal 42 4 2 2" xfId="21958"/>
    <cellStyle name="Normal 42 4 2 2 2" xfId="21959"/>
    <cellStyle name="Normal 42 4 2 2_Rate Case Accrual Accounts" xfId="35650"/>
    <cellStyle name="Normal 42 4 2 3" xfId="47074"/>
    <cellStyle name="Normal 42 4 2_Rate Case Accrual Accounts" xfId="35651"/>
    <cellStyle name="Normal 42 4 3" xfId="21960"/>
    <cellStyle name="Normal 42 4 3 2" xfId="21961"/>
    <cellStyle name="Normal 42 4 3_Rate Case Accrual Accounts" xfId="35652"/>
    <cellStyle name="Normal 42 4 4" xfId="47075"/>
    <cellStyle name="Normal 42 4_Rate Case Accrual Accounts" xfId="35653"/>
    <cellStyle name="Normal 42 5" xfId="21962"/>
    <cellStyle name="Normal 42 5 2" xfId="21963"/>
    <cellStyle name="Normal 42 5 2 2" xfId="21964"/>
    <cellStyle name="Normal 42 5 2_Rate Case Accrual Accounts" xfId="35654"/>
    <cellStyle name="Normal 42 5 3" xfId="47076"/>
    <cellStyle name="Normal 42 5_Rate Case Accrual Accounts" xfId="35655"/>
    <cellStyle name="Normal 42 6" xfId="21965"/>
    <cellStyle name="Normal 42 6 2" xfId="21966"/>
    <cellStyle name="Normal 42 6 2 2" xfId="21967"/>
    <cellStyle name="Normal 42 6 2_Rate Case Accrual Accounts" xfId="35656"/>
    <cellStyle name="Normal 42 6 3" xfId="47077"/>
    <cellStyle name="Normal 42 6_Rate Case Accrual Accounts" xfId="35657"/>
    <cellStyle name="Normal 42 7" xfId="21968"/>
    <cellStyle name="Normal 42 7 2" xfId="21969"/>
    <cellStyle name="Normal 42 7 2 2" xfId="21970"/>
    <cellStyle name="Normal 42 7 2_Rate Case Accrual Accounts" xfId="35658"/>
    <cellStyle name="Normal 42 7 3" xfId="47078"/>
    <cellStyle name="Normal 42 7_Rate Case Accrual Accounts" xfId="35659"/>
    <cellStyle name="Normal 42 8" xfId="21971"/>
    <cellStyle name="Normal 42 8 2" xfId="47079"/>
    <cellStyle name="Normal 42 9" xfId="21972"/>
    <cellStyle name="Normal 42 9 2" xfId="47080"/>
    <cellStyle name="Normal 42_09_2013" xfId="804"/>
    <cellStyle name="Normal 43" xfId="353"/>
    <cellStyle name="Normal 43 10" xfId="21973"/>
    <cellStyle name="Normal 43 10 2" xfId="47081"/>
    <cellStyle name="Normal 43 11" xfId="21974"/>
    <cellStyle name="Normal 43 11 2" xfId="47082"/>
    <cellStyle name="Normal 43 12" xfId="21975"/>
    <cellStyle name="Normal 43 13" xfId="21976"/>
    <cellStyle name="Normal 43 2" xfId="707"/>
    <cellStyle name="Normal 43 2 10" xfId="21977"/>
    <cellStyle name="Normal 43 2 10 2" xfId="47083"/>
    <cellStyle name="Normal 43 2 11" xfId="21978"/>
    <cellStyle name="Normal 43 2 11 2" xfId="47084"/>
    <cellStyle name="Normal 43 2 2" xfId="951"/>
    <cellStyle name="Normal 43 2 2 2" xfId="21979"/>
    <cellStyle name="Normal 43 2 2 2 2" xfId="21980"/>
    <cellStyle name="Normal 43 2 2 2 2 2" xfId="21981"/>
    <cellStyle name="Normal 43 2 2 2 2_Rate Case Accrual Accounts" xfId="35660"/>
    <cellStyle name="Normal 43 2 2 2 3" xfId="47085"/>
    <cellStyle name="Normal 43 2 2 2_Rate Case Accrual Accounts" xfId="35661"/>
    <cellStyle name="Normal 43 2 2 3" xfId="21982"/>
    <cellStyle name="Normal 43 2 2 3 2" xfId="21983"/>
    <cellStyle name="Normal 43 2 2 3_Rate Case Accrual Accounts" xfId="35662"/>
    <cellStyle name="Normal 43 2 2 4" xfId="47086"/>
    <cellStyle name="Normal 43 2 2_Rate Case Accrual Accounts" xfId="35663"/>
    <cellStyle name="Normal 43 2 3" xfId="21984"/>
    <cellStyle name="Normal 43 2 3 2" xfId="21985"/>
    <cellStyle name="Normal 43 2 3 2 2" xfId="21986"/>
    <cellStyle name="Normal 43 2 3 2 2 2" xfId="21987"/>
    <cellStyle name="Normal 43 2 3 2 2_Rate Case Accrual Accounts" xfId="35664"/>
    <cellStyle name="Normal 43 2 3 2 3" xfId="47087"/>
    <cellStyle name="Normal 43 2 3 2_Rate Case Accrual Accounts" xfId="35665"/>
    <cellStyle name="Normal 43 2 3 3" xfId="21988"/>
    <cellStyle name="Normal 43 2 3 3 2" xfId="21989"/>
    <cellStyle name="Normal 43 2 3 3_Rate Case Accrual Accounts" xfId="35666"/>
    <cellStyle name="Normal 43 2 3 4" xfId="47088"/>
    <cellStyle name="Normal 43 2 3_Rate Case Accrual Accounts" xfId="35667"/>
    <cellStyle name="Normal 43 2 4" xfId="21990"/>
    <cellStyle name="Normal 43 2 4 2" xfId="21991"/>
    <cellStyle name="Normal 43 2 4 2 2" xfId="21992"/>
    <cellStyle name="Normal 43 2 4 2_Rate Case Accrual Accounts" xfId="35668"/>
    <cellStyle name="Normal 43 2 4 3" xfId="47089"/>
    <cellStyle name="Normal 43 2 4_Rate Case Accrual Accounts" xfId="35669"/>
    <cellStyle name="Normal 43 2 5" xfId="21993"/>
    <cellStyle name="Normal 43 2 5 2" xfId="21994"/>
    <cellStyle name="Normal 43 2 5 2 2" xfId="21995"/>
    <cellStyle name="Normal 43 2 5 2_Rate Case Accrual Accounts" xfId="35670"/>
    <cellStyle name="Normal 43 2 5 3" xfId="47090"/>
    <cellStyle name="Normal 43 2 5_Rate Case Accrual Accounts" xfId="35671"/>
    <cellStyle name="Normal 43 2 6" xfId="21996"/>
    <cellStyle name="Normal 43 2 6 2" xfId="21997"/>
    <cellStyle name="Normal 43 2 6 2 2" xfId="21998"/>
    <cellStyle name="Normal 43 2 6 2_Rate Case Accrual Accounts" xfId="35672"/>
    <cellStyle name="Normal 43 2 6 3" xfId="47091"/>
    <cellStyle name="Normal 43 2 6_Rate Case Accrual Accounts" xfId="35673"/>
    <cellStyle name="Normal 43 2 7" xfId="21999"/>
    <cellStyle name="Normal 43 2 7 2" xfId="22000"/>
    <cellStyle name="Normal 43 2 7_Rate Case Accrual Accounts" xfId="35674"/>
    <cellStyle name="Normal 43 2 8" xfId="22001"/>
    <cellStyle name="Normal 43 2 8 2" xfId="47092"/>
    <cellStyle name="Normal 43 2 9" xfId="22002"/>
    <cellStyle name="Normal 43 2 9 2" xfId="47093"/>
    <cellStyle name="Normal 43 2_Basis Info" xfId="22003"/>
    <cellStyle name="Normal 43 3" xfId="952"/>
    <cellStyle name="Normal 43 3 2" xfId="22004"/>
    <cellStyle name="Normal 43 3 2 2" xfId="22005"/>
    <cellStyle name="Normal 43 3 2 2 2" xfId="22006"/>
    <cellStyle name="Normal 43 3 2 2_Rate Case Accrual Accounts" xfId="35675"/>
    <cellStyle name="Normal 43 3 2 3" xfId="47094"/>
    <cellStyle name="Normal 43 3 2_Rate Case Accrual Accounts" xfId="35676"/>
    <cellStyle name="Normal 43 3 3" xfId="22007"/>
    <cellStyle name="Normal 43 3 3 2" xfId="22008"/>
    <cellStyle name="Normal 43 3 3_Rate Case Accrual Accounts" xfId="35677"/>
    <cellStyle name="Normal 43 3 4" xfId="22009"/>
    <cellStyle name="Normal 43 3 4 2" xfId="22010"/>
    <cellStyle name="Normal 43 3 4_Rate Case Accrual Accounts" xfId="35678"/>
    <cellStyle name="Normal 43 3 5" xfId="47095"/>
    <cellStyle name="Normal 43 3_Rate Case Accrual Accounts" xfId="35679"/>
    <cellStyle name="Normal 43 4" xfId="22011"/>
    <cellStyle name="Normal 43 4 2" xfId="22012"/>
    <cellStyle name="Normal 43 4 2 2" xfId="22013"/>
    <cellStyle name="Normal 43 4 2 2 2" xfId="22014"/>
    <cellStyle name="Normal 43 4 2 2_Rate Case Accrual Accounts" xfId="35680"/>
    <cellStyle name="Normal 43 4 2 3" xfId="47096"/>
    <cellStyle name="Normal 43 4 2_Rate Case Accrual Accounts" xfId="35681"/>
    <cellStyle name="Normal 43 4 3" xfId="22015"/>
    <cellStyle name="Normal 43 4 3 2" xfId="22016"/>
    <cellStyle name="Normal 43 4 3_Rate Case Accrual Accounts" xfId="35682"/>
    <cellStyle name="Normal 43 4 4" xfId="47097"/>
    <cellStyle name="Normal 43 4_Rate Case Accrual Accounts" xfId="35683"/>
    <cellStyle name="Normal 43 5" xfId="22017"/>
    <cellStyle name="Normal 43 5 2" xfId="22018"/>
    <cellStyle name="Normal 43 5 2 2" xfId="22019"/>
    <cellStyle name="Normal 43 5 2_Rate Case Accrual Accounts" xfId="35684"/>
    <cellStyle name="Normal 43 5 3" xfId="47098"/>
    <cellStyle name="Normal 43 5_Rate Case Accrual Accounts" xfId="35685"/>
    <cellStyle name="Normal 43 6" xfId="22020"/>
    <cellStyle name="Normal 43 6 2" xfId="22021"/>
    <cellStyle name="Normal 43 6 2 2" xfId="22022"/>
    <cellStyle name="Normal 43 6 2_Rate Case Accrual Accounts" xfId="35686"/>
    <cellStyle name="Normal 43 6 3" xfId="47099"/>
    <cellStyle name="Normal 43 6_Rate Case Accrual Accounts" xfId="35687"/>
    <cellStyle name="Normal 43 7" xfId="22023"/>
    <cellStyle name="Normal 43 7 2" xfId="22024"/>
    <cellStyle name="Normal 43 7 2 2" xfId="22025"/>
    <cellStyle name="Normal 43 7 2_Rate Case Accrual Accounts" xfId="35688"/>
    <cellStyle name="Normal 43 7 3" xfId="47100"/>
    <cellStyle name="Normal 43 7_Rate Case Accrual Accounts" xfId="35689"/>
    <cellStyle name="Normal 43 8" xfId="22026"/>
    <cellStyle name="Normal 43 8 2" xfId="47101"/>
    <cellStyle name="Normal 43 9" xfId="22027"/>
    <cellStyle name="Normal 43 9 2" xfId="47102"/>
    <cellStyle name="Normal 43_09_2013" xfId="805"/>
    <cellStyle name="Normal 44" xfId="354"/>
    <cellStyle name="Normal 44 10" xfId="22028"/>
    <cellStyle name="Normal 44 10 2" xfId="47103"/>
    <cellStyle name="Normal 44 11" xfId="22029"/>
    <cellStyle name="Normal 44 11 2" xfId="47104"/>
    <cellStyle name="Normal 44 12" xfId="22030"/>
    <cellStyle name="Normal 44 13" xfId="22031"/>
    <cellStyle name="Normal 44 2" xfId="708"/>
    <cellStyle name="Normal 44 2 10" xfId="22032"/>
    <cellStyle name="Normal 44 2 10 2" xfId="47105"/>
    <cellStyle name="Normal 44 2 11" xfId="22033"/>
    <cellStyle name="Normal 44 2 11 2" xfId="47106"/>
    <cellStyle name="Normal 44 2 2" xfId="953"/>
    <cellStyle name="Normal 44 2 2 2" xfId="22034"/>
    <cellStyle name="Normal 44 2 2 2 2" xfId="22035"/>
    <cellStyle name="Normal 44 2 2 2 2 2" xfId="22036"/>
    <cellStyle name="Normal 44 2 2 2 2_Rate Case Accrual Accounts" xfId="35690"/>
    <cellStyle name="Normal 44 2 2 2 3" xfId="47107"/>
    <cellStyle name="Normal 44 2 2 2_Rate Case Accrual Accounts" xfId="35691"/>
    <cellStyle name="Normal 44 2 2 3" xfId="22037"/>
    <cellStyle name="Normal 44 2 2 3 2" xfId="22038"/>
    <cellStyle name="Normal 44 2 2 3_Rate Case Accrual Accounts" xfId="35692"/>
    <cellStyle name="Normal 44 2 2 4" xfId="47108"/>
    <cellStyle name="Normal 44 2 2_Rate Case Accrual Accounts" xfId="35693"/>
    <cellStyle name="Normal 44 2 3" xfId="22039"/>
    <cellStyle name="Normal 44 2 3 2" xfId="22040"/>
    <cellStyle name="Normal 44 2 3 2 2" xfId="22041"/>
    <cellStyle name="Normal 44 2 3 2 2 2" xfId="22042"/>
    <cellStyle name="Normal 44 2 3 2 2_Rate Case Accrual Accounts" xfId="35694"/>
    <cellStyle name="Normal 44 2 3 2 3" xfId="47109"/>
    <cellStyle name="Normal 44 2 3 2_Rate Case Accrual Accounts" xfId="35695"/>
    <cellStyle name="Normal 44 2 3 3" xfId="22043"/>
    <cellStyle name="Normal 44 2 3 3 2" xfId="22044"/>
    <cellStyle name="Normal 44 2 3 3_Rate Case Accrual Accounts" xfId="35696"/>
    <cellStyle name="Normal 44 2 3 4" xfId="47110"/>
    <cellStyle name="Normal 44 2 3_Rate Case Accrual Accounts" xfId="35697"/>
    <cellStyle name="Normal 44 2 4" xfId="22045"/>
    <cellStyle name="Normal 44 2 4 2" xfId="22046"/>
    <cellStyle name="Normal 44 2 4 2 2" xfId="22047"/>
    <cellStyle name="Normal 44 2 4 2_Rate Case Accrual Accounts" xfId="35698"/>
    <cellStyle name="Normal 44 2 4 3" xfId="47111"/>
    <cellStyle name="Normal 44 2 4_Rate Case Accrual Accounts" xfId="35699"/>
    <cellStyle name="Normal 44 2 5" xfId="22048"/>
    <cellStyle name="Normal 44 2 5 2" xfId="22049"/>
    <cellStyle name="Normal 44 2 5 2 2" xfId="22050"/>
    <cellStyle name="Normal 44 2 5 2_Rate Case Accrual Accounts" xfId="35700"/>
    <cellStyle name="Normal 44 2 5 3" xfId="47112"/>
    <cellStyle name="Normal 44 2 5_Rate Case Accrual Accounts" xfId="35701"/>
    <cellStyle name="Normal 44 2 6" xfId="22051"/>
    <cellStyle name="Normal 44 2 6 2" xfId="22052"/>
    <cellStyle name="Normal 44 2 6 2 2" xfId="22053"/>
    <cellStyle name="Normal 44 2 6 2_Rate Case Accrual Accounts" xfId="35702"/>
    <cellStyle name="Normal 44 2 6 3" xfId="47113"/>
    <cellStyle name="Normal 44 2 6_Rate Case Accrual Accounts" xfId="35703"/>
    <cellStyle name="Normal 44 2 7" xfId="22054"/>
    <cellStyle name="Normal 44 2 7 2" xfId="22055"/>
    <cellStyle name="Normal 44 2 7_Rate Case Accrual Accounts" xfId="35704"/>
    <cellStyle name="Normal 44 2 8" xfId="22056"/>
    <cellStyle name="Normal 44 2 8 2" xfId="47114"/>
    <cellStyle name="Normal 44 2 9" xfId="22057"/>
    <cellStyle name="Normal 44 2 9 2" xfId="47115"/>
    <cellStyle name="Normal 44 2_Basis Info" xfId="22058"/>
    <cellStyle name="Normal 44 3" xfId="954"/>
    <cellStyle name="Normal 44 3 2" xfId="22059"/>
    <cellStyle name="Normal 44 3 2 2" xfId="22060"/>
    <cellStyle name="Normal 44 3 2 2 2" xfId="22061"/>
    <cellStyle name="Normal 44 3 2 2_Rate Case Accrual Accounts" xfId="35705"/>
    <cellStyle name="Normal 44 3 2 3" xfId="47116"/>
    <cellStyle name="Normal 44 3 2_Rate Case Accrual Accounts" xfId="35706"/>
    <cellStyle name="Normal 44 3 3" xfId="22062"/>
    <cellStyle name="Normal 44 3 3 2" xfId="22063"/>
    <cellStyle name="Normal 44 3 3_Rate Case Accrual Accounts" xfId="35707"/>
    <cellStyle name="Normal 44 3 4" xfId="22064"/>
    <cellStyle name="Normal 44 3 4 2" xfId="22065"/>
    <cellStyle name="Normal 44 3 4_Rate Case Accrual Accounts" xfId="35708"/>
    <cellStyle name="Normal 44 3 5" xfId="47117"/>
    <cellStyle name="Normal 44 3_Rate Case Accrual Accounts" xfId="35709"/>
    <cellStyle name="Normal 44 4" xfId="22066"/>
    <cellStyle name="Normal 44 4 2" xfId="22067"/>
    <cellStyle name="Normal 44 4 2 2" xfId="22068"/>
    <cellStyle name="Normal 44 4 2 2 2" xfId="22069"/>
    <cellStyle name="Normal 44 4 2 2_Rate Case Accrual Accounts" xfId="35710"/>
    <cellStyle name="Normal 44 4 2 3" xfId="47118"/>
    <cellStyle name="Normal 44 4 2_Rate Case Accrual Accounts" xfId="35711"/>
    <cellStyle name="Normal 44 4 3" xfId="22070"/>
    <cellStyle name="Normal 44 4 3 2" xfId="22071"/>
    <cellStyle name="Normal 44 4 3_Rate Case Accrual Accounts" xfId="35712"/>
    <cellStyle name="Normal 44 4 4" xfId="47119"/>
    <cellStyle name="Normal 44 4_Rate Case Accrual Accounts" xfId="35713"/>
    <cellStyle name="Normal 44 5" xfId="22072"/>
    <cellStyle name="Normal 44 5 2" xfId="22073"/>
    <cellStyle name="Normal 44 5 2 2" xfId="22074"/>
    <cellStyle name="Normal 44 5 2_Rate Case Accrual Accounts" xfId="35714"/>
    <cellStyle name="Normal 44 5 3" xfId="47120"/>
    <cellStyle name="Normal 44 5_Rate Case Accrual Accounts" xfId="35715"/>
    <cellStyle name="Normal 44 6" xfId="22075"/>
    <cellStyle name="Normal 44 6 2" xfId="22076"/>
    <cellStyle name="Normal 44 6 2 2" xfId="22077"/>
    <cellStyle name="Normal 44 6 2_Rate Case Accrual Accounts" xfId="35716"/>
    <cellStyle name="Normal 44 6 3" xfId="47121"/>
    <cellStyle name="Normal 44 6_Rate Case Accrual Accounts" xfId="35717"/>
    <cellStyle name="Normal 44 7" xfId="22078"/>
    <cellStyle name="Normal 44 7 2" xfId="22079"/>
    <cellStyle name="Normal 44 7 2 2" xfId="22080"/>
    <cellStyle name="Normal 44 7 2_Rate Case Accrual Accounts" xfId="35718"/>
    <cellStyle name="Normal 44 7 3" xfId="47122"/>
    <cellStyle name="Normal 44 7_Rate Case Accrual Accounts" xfId="35719"/>
    <cellStyle name="Normal 44 8" xfId="22081"/>
    <cellStyle name="Normal 44 8 2" xfId="47123"/>
    <cellStyle name="Normal 44 9" xfId="22082"/>
    <cellStyle name="Normal 44 9 2" xfId="47124"/>
    <cellStyle name="Normal 44_09_2013" xfId="806"/>
    <cellStyle name="Normal 45" xfId="355"/>
    <cellStyle name="Normal 45 10" xfId="22083"/>
    <cellStyle name="Normal 45 10 2" xfId="47125"/>
    <cellStyle name="Normal 45 11" xfId="22084"/>
    <cellStyle name="Normal 45 2" xfId="709"/>
    <cellStyle name="Normal 45 2 2" xfId="955"/>
    <cellStyle name="Normal 45 2 2 2" xfId="22085"/>
    <cellStyle name="Normal 45 2 2 2 2" xfId="22086"/>
    <cellStyle name="Normal 45 2 2 2 2 2" xfId="22087"/>
    <cellStyle name="Normal 45 2 2 2 2_Rate Case Accrual Accounts" xfId="35720"/>
    <cellStyle name="Normal 45 2 2 2 3" xfId="22088"/>
    <cellStyle name="Normal 45 2 2 2 4" xfId="47126"/>
    <cellStyle name="Normal 45 2 2 2_Rate Case Accrual Accounts" xfId="35721"/>
    <cellStyle name="Normal 45 2 2 3" xfId="22089"/>
    <cellStyle name="Normal 45 2 2 3 2" xfId="22090"/>
    <cellStyle name="Normal 45 2 2 3_Rate Case Accrual Accounts" xfId="35722"/>
    <cellStyle name="Normal 45 2 2 4" xfId="22091"/>
    <cellStyle name="Normal 45 2 2 5" xfId="47127"/>
    <cellStyle name="Normal 45 2 2_Rate Case Accrual Accounts" xfId="35723"/>
    <cellStyle name="Normal 45 2 3" xfId="22092"/>
    <cellStyle name="Normal 45 2 3 2" xfId="22093"/>
    <cellStyle name="Normal 45 2 3_Rate Case Accrual Accounts" xfId="35724"/>
    <cellStyle name="Normal 45 2 4" xfId="22094"/>
    <cellStyle name="Normal 45 2 4 2" xfId="22095"/>
    <cellStyle name="Normal 45 2 4 2 2" xfId="22096"/>
    <cellStyle name="Normal 45 2 4 2_Rate Case Accrual Accounts" xfId="35725"/>
    <cellStyle name="Normal 45 2 4 3" xfId="22097"/>
    <cellStyle name="Normal 45 2 4 4" xfId="47128"/>
    <cellStyle name="Normal 45 2 4_Rate Case Accrual Accounts" xfId="35726"/>
    <cellStyle name="Normal 45 2 5" xfId="22098"/>
    <cellStyle name="Normal 45 2 5 2" xfId="22099"/>
    <cellStyle name="Normal 45 2 5_Rate Case Accrual Accounts" xfId="35727"/>
    <cellStyle name="Normal 45 2 6" xfId="22100"/>
    <cellStyle name="Normal 45 2 7" xfId="22101"/>
    <cellStyle name="Normal 45 2 7 2" xfId="47129"/>
    <cellStyle name="Normal 45 2_Basis Info" xfId="22102"/>
    <cellStyle name="Normal 45 3" xfId="956"/>
    <cellStyle name="Normal 45 3 2" xfId="22103"/>
    <cellStyle name="Normal 45 3 2 2" xfId="22104"/>
    <cellStyle name="Normal 45 3 2 2 2" xfId="22105"/>
    <cellStyle name="Normal 45 3 2 2 2 2" xfId="47130"/>
    <cellStyle name="Normal 45 3 2 2 3" xfId="22106"/>
    <cellStyle name="Normal 45 3 2 2_Rate Case Accrual Accounts" xfId="35728"/>
    <cellStyle name="Normal 45 3 2 3" xfId="22107"/>
    <cellStyle name="Normal 45 3 2 3 2" xfId="47131"/>
    <cellStyle name="Normal 45 3 2 4" xfId="47132"/>
    <cellStyle name="Normal 45 3 2_Rate Case Accrual Accounts" xfId="35729"/>
    <cellStyle name="Normal 45 3 3" xfId="22108"/>
    <cellStyle name="Normal 45 3 3 2" xfId="22109"/>
    <cellStyle name="Normal 45 3 3 2 2" xfId="22110"/>
    <cellStyle name="Normal 45 3 3 2_Rate Case Accrual Accounts" xfId="35730"/>
    <cellStyle name="Normal 45 3 3 3" xfId="22111"/>
    <cellStyle name="Normal 45 3 3 3 2" xfId="47133"/>
    <cellStyle name="Normal 45 3 3 4" xfId="47134"/>
    <cellStyle name="Normal 45 3 3_Rate Case Accrual Accounts" xfId="35731"/>
    <cellStyle name="Normal 45 3 4" xfId="22112"/>
    <cellStyle name="Normal 45 3 4 2" xfId="22113"/>
    <cellStyle name="Normal 45 3 4_Rate Case Accrual Accounts" xfId="35732"/>
    <cellStyle name="Normal 45 3 5" xfId="22114"/>
    <cellStyle name="Normal 45 3 5 2" xfId="22115"/>
    <cellStyle name="Normal 45 3 5_Rate Case Accrual Accounts" xfId="35733"/>
    <cellStyle name="Normal 45 3 6" xfId="22116"/>
    <cellStyle name="Normal 45 3 6 2" xfId="47135"/>
    <cellStyle name="Normal 45 3 7" xfId="47136"/>
    <cellStyle name="Normal 45 3_Rate Case Accrual Accounts" xfId="35734"/>
    <cellStyle name="Normal 45 4" xfId="22117"/>
    <cellStyle name="Normal 45 4 2" xfId="22118"/>
    <cellStyle name="Normal 45 4_Rate Case Accrual Accounts" xfId="35735"/>
    <cellStyle name="Normal 45 5" xfId="22119"/>
    <cellStyle name="Normal 45 5 2" xfId="22120"/>
    <cellStyle name="Normal 45 5 2 2" xfId="22121"/>
    <cellStyle name="Normal 45 5 2_Rate Case Accrual Accounts" xfId="35736"/>
    <cellStyle name="Normal 45 5 3" xfId="22122"/>
    <cellStyle name="Normal 45 5 4" xfId="47137"/>
    <cellStyle name="Normal 45 5_Rate Case Accrual Accounts" xfId="35737"/>
    <cellStyle name="Normal 45 6" xfId="22123"/>
    <cellStyle name="Normal 45 6 2" xfId="22124"/>
    <cellStyle name="Normal 45 6 2 2" xfId="22125"/>
    <cellStyle name="Normal 45 6 2_Rate Case Accrual Accounts" xfId="35738"/>
    <cellStyle name="Normal 45 6 3" xfId="22126"/>
    <cellStyle name="Normal 45 6 3 2" xfId="47138"/>
    <cellStyle name="Normal 45 6 4" xfId="47139"/>
    <cellStyle name="Normal 45 6_Rate Case Accrual Accounts" xfId="35739"/>
    <cellStyle name="Normal 45 7" xfId="22127"/>
    <cellStyle name="Normal 45 7 2" xfId="47140"/>
    <cellStyle name="Normal 45 8" xfId="22128"/>
    <cellStyle name="Normal 45 8 2" xfId="47141"/>
    <cellStyle name="Normal 45 9" xfId="22129"/>
    <cellStyle name="Normal 45 9 2" xfId="47142"/>
    <cellStyle name="Normal 45_09_2013" xfId="807"/>
    <cellStyle name="Normal 46" xfId="356"/>
    <cellStyle name="Normal 46 10" xfId="22130"/>
    <cellStyle name="Normal 46 10 2" xfId="47143"/>
    <cellStyle name="Normal 46 11" xfId="22131"/>
    <cellStyle name="Normal 46 2" xfId="710"/>
    <cellStyle name="Normal 46 2 2" xfId="957"/>
    <cellStyle name="Normal 46 2 2 2" xfId="22132"/>
    <cellStyle name="Normal 46 2 2 2 2" xfId="22133"/>
    <cellStyle name="Normal 46 2 2 2 2 2" xfId="22134"/>
    <cellStyle name="Normal 46 2 2 2 2_Rate Case Accrual Accounts" xfId="35740"/>
    <cellStyle name="Normal 46 2 2 2 3" xfId="22135"/>
    <cellStyle name="Normal 46 2 2 2 4" xfId="47144"/>
    <cellStyle name="Normal 46 2 2 2_Rate Case Accrual Accounts" xfId="35741"/>
    <cellStyle name="Normal 46 2 2 3" xfId="22136"/>
    <cellStyle name="Normal 46 2 2 3 2" xfId="22137"/>
    <cellStyle name="Normal 46 2 2 3_Rate Case Accrual Accounts" xfId="35742"/>
    <cellStyle name="Normal 46 2 2 4" xfId="22138"/>
    <cellStyle name="Normal 46 2 2 5" xfId="47145"/>
    <cellStyle name="Normal 46 2 2_Rate Case Accrual Accounts" xfId="35743"/>
    <cellStyle name="Normal 46 2 3" xfId="22139"/>
    <cellStyle name="Normal 46 2 3 2" xfId="22140"/>
    <cellStyle name="Normal 46 2 3_Rate Case Accrual Accounts" xfId="35744"/>
    <cellStyle name="Normal 46 2 4" xfId="22141"/>
    <cellStyle name="Normal 46 2 4 2" xfId="22142"/>
    <cellStyle name="Normal 46 2 4 2 2" xfId="22143"/>
    <cellStyle name="Normal 46 2 4 2_Rate Case Accrual Accounts" xfId="35745"/>
    <cellStyle name="Normal 46 2 4 3" xfId="22144"/>
    <cellStyle name="Normal 46 2 4 4" xfId="47146"/>
    <cellStyle name="Normal 46 2 4_Rate Case Accrual Accounts" xfId="35746"/>
    <cellStyle name="Normal 46 2 5" xfId="22145"/>
    <cellStyle name="Normal 46 2 5 2" xfId="22146"/>
    <cellStyle name="Normal 46 2 5_Rate Case Accrual Accounts" xfId="35747"/>
    <cellStyle name="Normal 46 2 6" xfId="22147"/>
    <cellStyle name="Normal 46 2 7" xfId="22148"/>
    <cellStyle name="Normal 46 2 7 2" xfId="47147"/>
    <cellStyle name="Normal 46 2_Basis Info" xfId="22149"/>
    <cellStyle name="Normal 46 3" xfId="958"/>
    <cellStyle name="Normal 46 3 2" xfId="22150"/>
    <cellStyle name="Normal 46 3 2 2" xfId="22151"/>
    <cellStyle name="Normal 46 3 2 2 2" xfId="22152"/>
    <cellStyle name="Normal 46 3 2 2 2 2" xfId="47148"/>
    <cellStyle name="Normal 46 3 2 2 3" xfId="22153"/>
    <cellStyle name="Normal 46 3 2 2_Rate Case Accrual Accounts" xfId="35748"/>
    <cellStyle name="Normal 46 3 2 3" xfId="22154"/>
    <cellStyle name="Normal 46 3 2 3 2" xfId="47149"/>
    <cellStyle name="Normal 46 3 2 4" xfId="47150"/>
    <cellStyle name="Normal 46 3 2_Rate Case Accrual Accounts" xfId="35749"/>
    <cellStyle name="Normal 46 3 3" xfId="22155"/>
    <cellStyle name="Normal 46 3 3 2" xfId="22156"/>
    <cellStyle name="Normal 46 3 3 2 2" xfId="22157"/>
    <cellStyle name="Normal 46 3 3 2_Rate Case Accrual Accounts" xfId="35750"/>
    <cellStyle name="Normal 46 3 3 3" xfId="22158"/>
    <cellStyle name="Normal 46 3 3 3 2" xfId="47151"/>
    <cellStyle name="Normal 46 3 3 4" xfId="47152"/>
    <cellStyle name="Normal 46 3 3_Rate Case Accrual Accounts" xfId="35751"/>
    <cellStyle name="Normal 46 3 4" xfId="22159"/>
    <cellStyle name="Normal 46 3 4 2" xfId="22160"/>
    <cellStyle name="Normal 46 3 4_Rate Case Accrual Accounts" xfId="35752"/>
    <cellStyle name="Normal 46 3 5" xfId="22161"/>
    <cellStyle name="Normal 46 3 5 2" xfId="22162"/>
    <cellStyle name="Normal 46 3 5_Rate Case Accrual Accounts" xfId="35753"/>
    <cellStyle name="Normal 46 3 6" xfId="22163"/>
    <cellStyle name="Normal 46 3 6 2" xfId="47153"/>
    <cellStyle name="Normal 46 3 7" xfId="47154"/>
    <cellStyle name="Normal 46 3_Rate Case Accrual Accounts" xfId="35754"/>
    <cellStyle name="Normal 46 4" xfId="22164"/>
    <cellStyle name="Normal 46 4 2" xfId="22165"/>
    <cellStyle name="Normal 46 4_Rate Case Accrual Accounts" xfId="35755"/>
    <cellStyle name="Normal 46 5" xfId="22166"/>
    <cellStyle name="Normal 46 5 2" xfId="22167"/>
    <cellStyle name="Normal 46 5 2 2" xfId="22168"/>
    <cellStyle name="Normal 46 5 2_Rate Case Accrual Accounts" xfId="35756"/>
    <cellStyle name="Normal 46 5 3" xfId="22169"/>
    <cellStyle name="Normal 46 5 4" xfId="47155"/>
    <cellStyle name="Normal 46 5_Rate Case Accrual Accounts" xfId="35757"/>
    <cellStyle name="Normal 46 6" xfId="22170"/>
    <cellStyle name="Normal 46 6 2" xfId="22171"/>
    <cellStyle name="Normal 46 6 2 2" xfId="22172"/>
    <cellStyle name="Normal 46 6 2_Rate Case Accrual Accounts" xfId="35758"/>
    <cellStyle name="Normal 46 6 3" xfId="22173"/>
    <cellStyle name="Normal 46 6 3 2" xfId="47156"/>
    <cellStyle name="Normal 46 6 4" xfId="47157"/>
    <cellStyle name="Normal 46 6_Rate Case Accrual Accounts" xfId="35759"/>
    <cellStyle name="Normal 46 7" xfId="22174"/>
    <cellStyle name="Normal 46 7 2" xfId="47158"/>
    <cellStyle name="Normal 46 8" xfId="22175"/>
    <cellStyle name="Normal 46 8 2" xfId="47159"/>
    <cellStyle name="Normal 46 9" xfId="22176"/>
    <cellStyle name="Normal 46 9 2" xfId="47160"/>
    <cellStyle name="Normal 46_09_2013" xfId="808"/>
    <cellStyle name="Normal 47" xfId="357"/>
    <cellStyle name="Normal 47 2" xfId="711"/>
    <cellStyle name="Normal 47 2 2" xfId="959"/>
    <cellStyle name="Normal 47 2 2 2" xfId="22177"/>
    <cellStyle name="Normal 47 2 2_Rate Case Accrual Accounts" xfId="35760"/>
    <cellStyle name="Normal 47 2 3" xfId="22178"/>
    <cellStyle name="Normal 47 2 4" xfId="22179"/>
    <cellStyle name="Normal 47 2_Rate Case Accrual Accounts" xfId="35761"/>
    <cellStyle name="Normal 47 3" xfId="960"/>
    <cellStyle name="Normal 47 3 2" xfId="22180"/>
    <cellStyle name="Normal 47 3 2 2" xfId="22181"/>
    <cellStyle name="Normal 47 3 2_Rate Case Accrual Accounts" xfId="35762"/>
    <cellStyle name="Normal 47 3 3" xfId="22182"/>
    <cellStyle name="Normal 47 3 4" xfId="47161"/>
    <cellStyle name="Normal 47 3_Rate Case Accrual Accounts" xfId="35763"/>
    <cellStyle name="Normal 47 4" xfId="22183"/>
    <cellStyle name="Normal 47 4 2" xfId="22184"/>
    <cellStyle name="Normal 47 4_Rate Case Accrual Accounts" xfId="35764"/>
    <cellStyle name="Normal 47 5" xfId="22185"/>
    <cellStyle name="Normal 47 5 2" xfId="47162"/>
    <cellStyle name="Normal 47 6" xfId="22186"/>
    <cellStyle name="Normal 47 7" xfId="22187"/>
    <cellStyle name="Normal 47 7 2" xfId="47163"/>
    <cellStyle name="Normal 47 8" xfId="22188"/>
    <cellStyle name="Normal 47_09_2013" xfId="809"/>
    <cellStyle name="Normal 48" xfId="358"/>
    <cellStyle name="Normal 48 2" xfId="712"/>
    <cellStyle name="Normal 48 2 2" xfId="961"/>
    <cellStyle name="Normal 48 2 2 2" xfId="22189"/>
    <cellStyle name="Normal 48 2 2_Rate Case Accrual Accounts" xfId="35765"/>
    <cellStyle name="Normal 48 2 3" xfId="22190"/>
    <cellStyle name="Normal 48 2 4" xfId="22191"/>
    <cellStyle name="Normal 48 2_Rate Case Accrual Accounts" xfId="35766"/>
    <cellStyle name="Normal 48 3" xfId="962"/>
    <cellStyle name="Normal 48 3 2" xfId="22192"/>
    <cellStyle name="Normal 48 3 2 2" xfId="22193"/>
    <cellStyle name="Normal 48 3 2_Rate Case Accrual Accounts" xfId="35767"/>
    <cellStyle name="Normal 48 3 3" xfId="22194"/>
    <cellStyle name="Normal 48 3 4" xfId="47164"/>
    <cellStyle name="Normal 48 3_Rate Case Accrual Accounts" xfId="35768"/>
    <cellStyle name="Normal 48 4" xfId="22195"/>
    <cellStyle name="Normal 48 4 2" xfId="22196"/>
    <cellStyle name="Normal 48 4_Rate Case Accrual Accounts" xfId="35769"/>
    <cellStyle name="Normal 48 5" xfId="22197"/>
    <cellStyle name="Normal 48 5 2" xfId="47165"/>
    <cellStyle name="Normal 48 6" xfId="22198"/>
    <cellStyle name="Normal 48 7" xfId="22199"/>
    <cellStyle name="Normal 48 7 2" xfId="47166"/>
    <cellStyle name="Normal 48 8" xfId="22200"/>
    <cellStyle name="Normal 48_09_2013" xfId="810"/>
    <cellStyle name="Normal 49" xfId="359"/>
    <cellStyle name="Normal 49 2" xfId="713"/>
    <cellStyle name="Normal 49 2 2" xfId="963"/>
    <cellStyle name="Normal 49 2 2 2" xfId="47167"/>
    <cellStyle name="Normal 49 2 3" xfId="47168"/>
    <cellStyle name="Normal 49 2_Rate Case Accrual Accounts" xfId="35770"/>
    <cellStyle name="Normal 49 3" xfId="964"/>
    <cellStyle name="Normal 49 3 2" xfId="22201"/>
    <cellStyle name="Normal 49 3 2 2" xfId="22202"/>
    <cellStyle name="Normal 49 3 2_Rate Case Accrual Accounts" xfId="35771"/>
    <cellStyle name="Normal 49 3 3" xfId="22203"/>
    <cellStyle name="Normal 49 3 4" xfId="22204"/>
    <cellStyle name="Normal 49 3 4 2" xfId="47169"/>
    <cellStyle name="Normal 49 3 5" xfId="47170"/>
    <cellStyle name="Normal 49 3_Rate Case Accrual Accounts" xfId="35772"/>
    <cellStyle name="Normal 49 4" xfId="22205"/>
    <cellStyle name="Normal 49 4 2" xfId="22206"/>
    <cellStyle name="Normal 49 4_Rate Case Accrual Accounts" xfId="35773"/>
    <cellStyle name="Normal 49 5" xfId="22207"/>
    <cellStyle name="Normal 49 6" xfId="22208"/>
    <cellStyle name="Normal 49 6 2" xfId="47171"/>
    <cellStyle name="Normal 49 7" xfId="22209"/>
    <cellStyle name="Normal 49 7 2" xfId="47172"/>
    <cellStyle name="Normal 49 8" xfId="22210"/>
    <cellStyle name="Normal 49 9" xfId="47173"/>
    <cellStyle name="Normal 49_09_2013" xfId="811"/>
    <cellStyle name="Normal 5" xfId="196"/>
    <cellStyle name="Normal 5 10" xfId="22211"/>
    <cellStyle name="Normal 5 10 2" xfId="22212"/>
    <cellStyle name="Normal 5 10 2 2" xfId="22213"/>
    <cellStyle name="Normal 5 10 2 2 2" xfId="47174"/>
    <cellStyle name="Normal 5 10 2 3" xfId="22214"/>
    <cellStyle name="Normal 5 10 2_Rate Case Accrual Accounts" xfId="35774"/>
    <cellStyle name="Normal 5 10 3" xfId="22215"/>
    <cellStyle name="Normal 5 10 3 2" xfId="47175"/>
    <cellStyle name="Normal 5 10 4" xfId="47176"/>
    <cellStyle name="Normal 5 10_Rate Case Accrual Accounts" xfId="35775"/>
    <cellStyle name="Normal 5 11" xfId="22216"/>
    <cellStyle name="Normal 5 11 2" xfId="22217"/>
    <cellStyle name="Normal 5 11 2 2" xfId="47177"/>
    <cellStyle name="Normal 5 11 3" xfId="22218"/>
    <cellStyle name="Normal 5 11_Rate Case Accrual Accounts" xfId="35776"/>
    <cellStyle name="Normal 5 12" xfId="22219"/>
    <cellStyle name="Normal 5 12 2" xfId="47178"/>
    <cellStyle name="Normal 5 13" xfId="22220"/>
    <cellStyle name="Normal 5 13 2" xfId="47179"/>
    <cellStyle name="Normal 5 14" xfId="22221"/>
    <cellStyle name="Normal 5 14 2" xfId="47180"/>
    <cellStyle name="Normal 5 15" xfId="22222"/>
    <cellStyle name="Normal 5 2" xfId="197"/>
    <cellStyle name="Normal 5 2 2" xfId="655"/>
    <cellStyle name="Normal 5 2 2 2" xfId="965"/>
    <cellStyle name="Normal 5 2 2 2 2" xfId="22223"/>
    <cellStyle name="Normal 5 2 2 2 2 2" xfId="22224"/>
    <cellStyle name="Normal 5 2 2 2 2_Rate Case Accrual Accounts" xfId="35777"/>
    <cellStyle name="Normal 5 2 2 2 3" xfId="47181"/>
    <cellStyle name="Normal 5 2 2 2_Rate Case Accrual Accounts" xfId="35778"/>
    <cellStyle name="Normal 5 2 2 3" xfId="22225"/>
    <cellStyle name="Normal 5 2 2 3 2" xfId="22226"/>
    <cellStyle name="Normal 5 2 2 3 2 2" xfId="22227"/>
    <cellStyle name="Normal 5 2 2 3 2_Rate Case Accrual Accounts" xfId="35779"/>
    <cellStyle name="Normal 5 2 2 3 3" xfId="47182"/>
    <cellStyle name="Normal 5 2 2 3_Rate Case Accrual Accounts" xfId="35780"/>
    <cellStyle name="Normal 5 2 2 4" xfId="22228"/>
    <cellStyle name="Normal 5 2 2 4 2" xfId="22229"/>
    <cellStyle name="Normal 5 2 2 4_Rate Case Accrual Accounts" xfId="35781"/>
    <cellStyle name="Normal 5 2 2 5" xfId="47183"/>
    <cellStyle name="Normal 5 2 2_Rate Case Accrual Accounts" xfId="35782"/>
    <cellStyle name="Normal 5 2 3" xfId="562"/>
    <cellStyle name="Normal 5 2 3 2" xfId="22230"/>
    <cellStyle name="Normal 5 2 3 2 2" xfId="22231"/>
    <cellStyle name="Normal 5 2 3 2_Rate Case Accrual Accounts" xfId="35783"/>
    <cellStyle name="Normal 5 2 3 3" xfId="47184"/>
    <cellStyle name="Normal 5 2 3_Rate Case Accrual Accounts" xfId="35784"/>
    <cellStyle name="Normal 5 2 4" xfId="966"/>
    <cellStyle name="Normal 5 2 4 2" xfId="22232"/>
    <cellStyle name="Normal 5 2 4 2 2" xfId="47185"/>
    <cellStyle name="Normal 5 2 4 3" xfId="22233"/>
    <cellStyle name="Normal 5 2 4_Rate Case Accrual Accounts" xfId="35785"/>
    <cellStyle name="Normal 5 2 5" xfId="22234"/>
    <cellStyle name="Normal 5 2 5 2" xfId="47186"/>
    <cellStyle name="Normal 5 2 6" xfId="22235"/>
    <cellStyle name="Normal 5 2 6 2" xfId="47187"/>
    <cellStyle name="Normal 5 2_09_2013" xfId="812"/>
    <cellStyle name="Normal 5 3" xfId="563"/>
    <cellStyle name="Normal 5 3 10" xfId="22236"/>
    <cellStyle name="Normal 5 3 10 2" xfId="47188"/>
    <cellStyle name="Normal 5 3 11" xfId="22237"/>
    <cellStyle name="Normal 5 3 11 2" xfId="47189"/>
    <cellStyle name="Normal 5 3 12" xfId="22238"/>
    <cellStyle name="Normal 5 3 12 2" xfId="47190"/>
    <cellStyle name="Normal 5 3 13" xfId="22239"/>
    <cellStyle name="Normal 5 3 13 2" xfId="47191"/>
    <cellStyle name="Normal 5 3 14" xfId="22240"/>
    <cellStyle name="Normal 5 3 14 2" xfId="47192"/>
    <cellStyle name="Normal 5 3 2" xfId="22241"/>
    <cellStyle name="Normal 5 3 2 10" xfId="22242"/>
    <cellStyle name="Normal 5 3 2 2" xfId="22243"/>
    <cellStyle name="Normal 5 3 2 2 10" xfId="47193"/>
    <cellStyle name="Normal 5 3 2 2 2" xfId="22244"/>
    <cellStyle name="Normal 5 3 2 2 2 2" xfId="22245"/>
    <cellStyle name="Normal 5 3 2 2 2 2 2" xfId="22246"/>
    <cellStyle name="Normal 5 3 2 2 2 2 2 2" xfId="22247"/>
    <cellStyle name="Normal 5 3 2 2 2 2 2_Rate Case Accrual Accounts" xfId="35786"/>
    <cellStyle name="Normal 5 3 2 2 2 2 3" xfId="47194"/>
    <cellStyle name="Normal 5 3 2 2 2 2_Rate Case Accrual Accounts" xfId="35787"/>
    <cellStyle name="Normal 5 3 2 2 2 3" xfId="22248"/>
    <cellStyle name="Normal 5 3 2 2 2 3 2" xfId="22249"/>
    <cellStyle name="Normal 5 3 2 2 2 3_Rate Case Accrual Accounts" xfId="35788"/>
    <cellStyle name="Normal 5 3 2 2 2 4" xfId="47195"/>
    <cellStyle name="Normal 5 3 2 2 2_Rate Case Accrual Accounts" xfId="35789"/>
    <cellStyle name="Normal 5 3 2 2 3" xfId="22250"/>
    <cellStyle name="Normal 5 3 2 2 3 2" xfId="22251"/>
    <cellStyle name="Normal 5 3 2 2 3 2 2" xfId="22252"/>
    <cellStyle name="Normal 5 3 2 2 3 2_Rate Case Accrual Accounts" xfId="35790"/>
    <cellStyle name="Normal 5 3 2 2 3 3" xfId="47196"/>
    <cellStyle name="Normal 5 3 2 2 3_Rate Case Accrual Accounts" xfId="35791"/>
    <cellStyle name="Normal 5 3 2 2 4" xfId="22253"/>
    <cellStyle name="Normal 5 3 2 2 4 2" xfId="22254"/>
    <cellStyle name="Normal 5 3 2 2 4 2 2" xfId="22255"/>
    <cellStyle name="Normal 5 3 2 2 4 2_Rate Case Accrual Accounts" xfId="35792"/>
    <cellStyle name="Normal 5 3 2 2 4 3" xfId="47197"/>
    <cellStyle name="Normal 5 3 2 2 4_Rate Case Accrual Accounts" xfId="35793"/>
    <cellStyle name="Normal 5 3 2 2 5" xfId="22256"/>
    <cellStyle name="Normal 5 3 2 2 5 2" xfId="22257"/>
    <cellStyle name="Normal 5 3 2 2 5_Rate Case Accrual Accounts" xfId="35794"/>
    <cellStyle name="Normal 5 3 2 2 6" xfId="22258"/>
    <cellStyle name="Normal 5 3 2 2 6 2" xfId="47198"/>
    <cellStyle name="Normal 5 3 2 2 7" xfId="22259"/>
    <cellStyle name="Normal 5 3 2 2 7 2" xfId="47199"/>
    <cellStyle name="Normal 5 3 2 2 8" xfId="22260"/>
    <cellStyle name="Normal 5 3 2 2 8 2" xfId="47200"/>
    <cellStyle name="Normal 5 3 2 2 9" xfId="22261"/>
    <cellStyle name="Normal 5 3 2 2 9 2" xfId="47201"/>
    <cellStyle name="Normal 5 3 2 2_Rate Case Accrual Accounts" xfId="35795"/>
    <cellStyle name="Normal 5 3 2 3" xfId="22262"/>
    <cellStyle name="Normal 5 3 2 3 2" xfId="22263"/>
    <cellStyle name="Normal 5 3 2 3 2 2" xfId="22264"/>
    <cellStyle name="Normal 5 3 2 3 2 2 2" xfId="22265"/>
    <cellStyle name="Normal 5 3 2 3 2 2_Rate Case Accrual Accounts" xfId="35796"/>
    <cellStyle name="Normal 5 3 2 3 2 3" xfId="47202"/>
    <cellStyle name="Normal 5 3 2 3 2_Rate Case Accrual Accounts" xfId="35797"/>
    <cellStyle name="Normal 5 3 2 3 3" xfId="22266"/>
    <cellStyle name="Normal 5 3 2 3 3 2" xfId="22267"/>
    <cellStyle name="Normal 5 3 2 3 3_Rate Case Accrual Accounts" xfId="35798"/>
    <cellStyle name="Normal 5 3 2 3 4" xfId="47203"/>
    <cellStyle name="Normal 5 3 2 3_Rate Case Accrual Accounts" xfId="35799"/>
    <cellStyle name="Normal 5 3 2 4" xfId="22268"/>
    <cellStyle name="Normal 5 3 2 4 2" xfId="22269"/>
    <cellStyle name="Normal 5 3 2 4 2 2" xfId="22270"/>
    <cellStyle name="Normal 5 3 2 4 2_Rate Case Accrual Accounts" xfId="35800"/>
    <cellStyle name="Normal 5 3 2 4 3" xfId="47204"/>
    <cellStyle name="Normal 5 3 2 4_Rate Case Accrual Accounts" xfId="35801"/>
    <cellStyle name="Normal 5 3 2 5" xfId="22271"/>
    <cellStyle name="Normal 5 3 2 5 2" xfId="22272"/>
    <cellStyle name="Normal 5 3 2 5 2 2" xfId="22273"/>
    <cellStyle name="Normal 5 3 2 5 2_Rate Case Accrual Accounts" xfId="35802"/>
    <cellStyle name="Normal 5 3 2 5 3" xfId="47205"/>
    <cellStyle name="Normal 5 3 2 5_Rate Case Accrual Accounts" xfId="35803"/>
    <cellStyle name="Normal 5 3 2 6" xfId="22274"/>
    <cellStyle name="Normal 5 3 2 6 2" xfId="22275"/>
    <cellStyle name="Normal 5 3 2 6 2 2" xfId="47206"/>
    <cellStyle name="Normal 5 3 2 6 3" xfId="47207"/>
    <cellStyle name="Normal 5 3 2 6_Rate Case Accrual Accounts" xfId="35804"/>
    <cellStyle name="Normal 5 3 2 7" xfId="22276"/>
    <cellStyle name="Normal 5 3 2 7 2" xfId="47208"/>
    <cellStyle name="Normal 5 3 2 8" xfId="22277"/>
    <cellStyle name="Normal 5 3 2 8 2" xfId="47209"/>
    <cellStyle name="Normal 5 3 2 9" xfId="22278"/>
    <cellStyle name="Normal 5 3 2 9 2" xfId="47210"/>
    <cellStyle name="Normal 5 3 2_Basis Detail" xfId="22279"/>
    <cellStyle name="Normal 5 3 3" xfId="22280"/>
    <cellStyle name="Normal 5 3 3 10" xfId="47211"/>
    <cellStyle name="Normal 5 3 3 2" xfId="22281"/>
    <cellStyle name="Normal 5 3 3 2 2" xfId="22282"/>
    <cellStyle name="Normal 5 3 3 2 2 2" xfId="22283"/>
    <cellStyle name="Normal 5 3 3 2 2 2 2" xfId="22284"/>
    <cellStyle name="Normal 5 3 3 2 2 2_Rate Case Accrual Accounts" xfId="35805"/>
    <cellStyle name="Normal 5 3 3 2 2 3" xfId="47212"/>
    <cellStyle name="Normal 5 3 3 2 2_Rate Case Accrual Accounts" xfId="35806"/>
    <cellStyle name="Normal 5 3 3 2 3" xfId="22285"/>
    <cellStyle name="Normal 5 3 3 2 3 2" xfId="22286"/>
    <cellStyle name="Normal 5 3 3 2 3_Rate Case Accrual Accounts" xfId="35807"/>
    <cellStyle name="Normal 5 3 3 2 4" xfId="47213"/>
    <cellStyle name="Normal 5 3 3 2_Rate Case Accrual Accounts" xfId="35808"/>
    <cellStyle name="Normal 5 3 3 3" xfId="22287"/>
    <cellStyle name="Normal 5 3 3 3 2" xfId="22288"/>
    <cellStyle name="Normal 5 3 3 3 2 2" xfId="22289"/>
    <cellStyle name="Normal 5 3 3 3 2_Rate Case Accrual Accounts" xfId="35809"/>
    <cellStyle name="Normal 5 3 3 3 3" xfId="47214"/>
    <cellStyle name="Normal 5 3 3 3_Rate Case Accrual Accounts" xfId="35810"/>
    <cellStyle name="Normal 5 3 3 4" xfId="22290"/>
    <cellStyle name="Normal 5 3 3 4 2" xfId="22291"/>
    <cellStyle name="Normal 5 3 3 4 2 2" xfId="22292"/>
    <cellStyle name="Normal 5 3 3 4 2_Rate Case Accrual Accounts" xfId="35811"/>
    <cellStyle name="Normal 5 3 3 4 3" xfId="47215"/>
    <cellStyle name="Normal 5 3 3 4_Rate Case Accrual Accounts" xfId="35812"/>
    <cellStyle name="Normal 5 3 3 5" xfId="22293"/>
    <cellStyle name="Normal 5 3 3 5 2" xfId="47216"/>
    <cellStyle name="Normal 5 3 3 6" xfId="22294"/>
    <cellStyle name="Normal 5 3 3 6 2" xfId="22295"/>
    <cellStyle name="Normal 5 3 3 6_Rate Case Accrual Accounts" xfId="35813"/>
    <cellStyle name="Normal 5 3 3 7" xfId="22296"/>
    <cellStyle name="Normal 5 3 3 7 2" xfId="47217"/>
    <cellStyle name="Normal 5 3 3 8" xfId="22297"/>
    <cellStyle name="Normal 5 3 3 8 2" xfId="47218"/>
    <cellStyle name="Normal 5 3 3 9" xfId="22298"/>
    <cellStyle name="Normal 5 3 3 9 2" xfId="47219"/>
    <cellStyle name="Normal 5 3 3_Rate Case Accrual Accounts" xfId="35814"/>
    <cellStyle name="Normal 5 3 4" xfId="22299"/>
    <cellStyle name="Normal 5 3 4 2" xfId="22300"/>
    <cellStyle name="Normal 5 3 4 2 2" xfId="22301"/>
    <cellStyle name="Normal 5 3 4 2 2 2" xfId="22302"/>
    <cellStyle name="Normal 5 3 4 2 2_Rate Case Accrual Accounts" xfId="35815"/>
    <cellStyle name="Normal 5 3 4 2 3" xfId="47220"/>
    <cellStyle name="Normal 5 3 4 2_Rate Case Accrual Accounts" xfId="35816"/>
    <cellStyle name="Normal 5 3 4 3" xfId="22303"/>
    <cellStyle name="Normal 5 3 4 3 2" xfId="22304"/>
    <cellStyle name="Normal 5 3 4 3_Rate Case Accrual Accounts" xfId="35817"/>
    <cellStyle name="Normal 5 3 4 4" xfId="22305"/>
    <cellStyle name="Normal 5 3 4 4 2" xfId="47221"/>
    <cellStyle name="Normal 5 3 4 5" xfId="47222"/>
    <cellStyle name="Normal 5 3 4_Rate Case Accrual Accounts" xfId="35818"/>
    <cellStyle name="Normal 5 3 5" xfId="22306"/>
    <cellStyle name="Normal 5 3 5 2" xfId="22307"/>
    <cellStyle name="Normal 5 3 5 2 2" xfId="22308"/>
    <cellStyle name="Normal 5 3 5 2_Rate Case Accrual Accounts" xfId="35819"/>
    <cellStyle name="Normal 5 3 5 3" xfId="47223"/>
    <cellStyle name="Normal 5 3 5_Rate Case Accrual Accounts" xfId="35820"/>
    <cellStyle name="Normal 5 3 6" xfId="22309"/>
    <cellStyle name="Normal 5 3 6 2" xfId="22310"/>
    <cellStyle name="Normal 5 3 6 2 2" xfId="22311"/>
    <cellStyle name="Normal 5 3 6 2_Rate Case Accrual Accounts" xfId="35821"/>
    <cellStyle name="Normal 5 3 6 3" xfId="47224"/>
    <cellStyle name="Normal 5 3 6_Rate Case Accrual Accounts" xfId="35822"/>
    <cellStyle name="Normal 5 3 7" xfId="22312"/>
    <cellStyle name="Normal 5 3 7 2" xfId="22313"/>
    <cellStyle name="Normal 5 3 7 2 2" xfId="22314"/>
    <cellStyle name="Normal 5 3 7 2_Rate Case Accrual Accounts" xfId="35823"/>
    <cellStyle name="Normal 5 3 7 3" xfId="47225"/>
    <cellStyle name="Normal 5 3 7_Rate Case Accrual Accounts" xfId="35824"/>
    <cellStyle name="Normal 5 3 8" xfId="22315"/>
    <cellStyle name="Normal 5 3 8 2" xfId="22316"/>
    <cellStyle name="Normal 5 3 8_Rate Case Accrual Accounts" xfId="35825"/>
    <cellStyle name="Normal 5 3 9" xfId="22317"/>
    <cellStyle name="Normal 5 3 9 2" xfId="22318"/>
    <cellStyle name="Normal 5 3 9_Rate Case Accrual Accounts" xfId="35826"/>
    <cellStyle name="Normal 5 3_Basis Detail" xfId="22319"/>
    <cellStyle name="Normal 5 4" xfId="424"/>
    <cellStyle name="Normal 5 4 10" xfId="22320"/>
    <cellStyle name="Normal 5 4 10 2" xfId="22321"/>
    <cellStyle name="Normal 5 4 10_Rate Case Accrual Accounts" xfId="35827"/>
    <cellStyle name="Normal 5 4 11" xfId="22322"/>
    <cellStyle name="Normal 5 4 11 2" xfId="47226"/>
    <cellStyle name="Normal 5 4 12" xfId="22323"/>
    <cellStyle name="Normal 5 4 12 2" xfId="47227"/>
    <cellStyle name="Normal 5 4 13" xfId="22324"/>
    <cellStyle name="Normal 5 4 13 2" xfId="47228"/>
    <cellStyle name="Normal 5 4 14" xfId="47229"/>
    <cellStyle name="Normal 5 4 2" xfId="22325"/>
    <cellStyle name="Normal 5 4 2 10" xfId="47230"/>
    <cellStyle name="Normal 5 4 2 2" xfId="22326"/>
    <cellStyle name="Normal 5 4 2 2 2" xfId="22327"/>
    <cellStyle name="Normal 5 4 2 2 2 2" xfId="22328"/>
    <cellStyle name="Normal 5 4 2 2 2 2 2" xfId="22329"/>
    <cellStyle name="Normal 5 4 2 2 2 2 2 2" xfId="22330"/>
    <cellStyle name="Normal 5 4 2 2 2 2 2_Rate Case Accrual Accounts" xfId="35828"/>
    <cellStyle name="Normal 5 4 2 2 2 2 3" xfId="47231"/>
    <cellStyle name="Normal 5 4 2 2 2 2_Rate Case Accrual Accounts" xfId="35829"/>
    <cellStyle name="Normal 5 4 2 2 2 3" xfId="22331"/>
    <cellStyle name="Normal 5 4 2 2 2 3 2" xfId="22332"/>
    <cellStyle name="Normal 5 4 2 2 2 3_Rate Case Accrual Accounts" xfId="35830"/>
    <cellStyle name="Normal 5 4 2 2 2 4" xfId="47232"/>
    <cellStyle name="Normal 5 4 2 2 2_Rate Case Accrual Accounts" xfId="35831"/>
    <cellStyle name="Normal 5 4 2 2 3" xfId="22333"/>
    <cellStyle name="Normal 5 4 2 2 3 2" xfId="22334"/>
    <cellStyle name="Normal 5 4 2 2 3 2 2" xfId="22335"/>
    <cellStyle name="Normal 5 4 2 2 3 2_Rate Case Accrual Accounts" xfId="35832"/>
    <cellStyle name="Normal 5 4 2 2 3 3" xfId="47233"/>
    <cellStyle name="Normal 5 4 2 2 3_Rate Case Accrual Accounts" xfId="35833"/>
    <cellStyle name="Normal 5 4 2 2 4" xfId="22336"/>
    <cellStyle name="Normal 5 4 2 2 4 2" xfId="47234"/>
    <cellStyle name="Normal 5 4 2 2 5" xfId="22337"/>
    <cellStyle name="Normal 5 4 2 2 5 2" xfId="22338"/>
    <cellStyle name="Normal 5 4 2 2 5_Rate Case Accrual Accounts" xfId="35834"/>
    <cellStyle name="Normal 5 4 2 2 6" xfId="22339"/>
    <cellStyle name="Normal 5 4 2 2 6 2" xfId="47235"/>
    <cellStyle name="Normal 5 4 2 2 7" xfId="22340"/>
    <cellStyle name="Normal 5 4 2 2 7 2" xfId="47236"/>
    <cellStyle name="Normal 5 4 2 2 8" xfId="22341"/>
    <cellStyle name="Normal 5 4 2 2 8 2" xfId="47237"/>
    <cellStyle name="Normal 5 4 2 2 9" xfId="47238"/>
    <cellStyle name="Normal 5 4 2 2_Rate Case Accrual Accounts" xfId="35835"/>
    <cellStyle name="Normal 5 4 2 3" xfId="22342"/>
    <cellStyle name="Normal 5 4 2 3 2" xfId="22343"/>
    <cellStyle name="Normal 5 4 2 3 2 2" xfId="22344"/>
    <cellStyle name="Normal 5 4 2 3 2 2 2" xfId="22345"/>
    <cellStyle name="Normal 5 4 2 3 2 2_Rate Case Accrual Accounts" xfId="35836"/>
    <cellStyle name="Normal 5 4 2 3 2 3" xfId="47239"/>
    <cellStyle name="Normal 5 4 2 3 2_Rate Case Accrual Accounts" xfId="35837"/>
    <cellStyle name="Normal 5 4 2 3 3" xfId="22346"/>
    <cellStyle name="Normal 5 4 2 3 3 2" xfId="22347"/>
    <cellStyle name="Normal 5 4 2 3 3_Rate Case Accrual Accounts" xfId="35838"/>
    <cellStyle name="Normal 5 4 2 3 4" xfId="47240"/>
    <cellStyle name="Normal 5 4 2 3_Rate Case Accrual Accounts" xfId="35839"/>
    <cellStyle name="Normal 5 4 2 4" xfId="22348"/>
    <cellStyle name="Normal 5 4 2 4 2" xfId="22349"/>
    <cellStyle name="Normal 5 4 2 4 2 2" xfId="22350"/>
    <cellStyle name="Normal 5 4 2 4 2_Rate Case Accrual Accounts" xfId="35840"/>
    <cellStyle name="Normal 5 4 2 4 3" xfId="47241"/>
    <cellStyle name="Normal 5 4 2 4_Rate Case Accrual Accounts" xfId="35841"/>
    <cellStyle name="Normal 5 4 2 5" xfId="22351"/>
    <cellStyle name="Normal 5 4 2 5 2" xfId="47242"/>
    <cellStyle name="Normal 5 4 2 6" xfId="22352"/>
    <cellStyle name="Normal 5 4 2 6 2" xfId="22353"/>
    <cellStyle name="Normal 5 4 2 6_Rate Case Accrual Accounts" xfId="35842"/>
    <cellStyle name="Normal 5 4 2 7" xfId="22354"/>
    <cellStyle name="Normal 5 4 2 7 2" xfId="47243"/>
    <cellStyle name="Normal 5 4 2 8" xfId="22355"/>
    <cellStyle name="Normal 5 4 2 8 2" xfId="47244"/>
    <cellStyle name="Normal 5 4 2 9" xfId="22356"/>
    <cellStyle name="Normal 5 4 2 9 2" xfId="47245"/>
    <cellStyle name="Normal 5 4 2_Rate Case Accrual Accounts" xfId="35843"/>
    <cellStyle name="Normal 5 4 3" xfId="22357"/>
    <cellStyle name="Normal 5 4 3 2" xfId="22358"/>
    <cellStyle name="Normal 5 4 3 2 2" xfId="22359"/>
    <cellStyle name="Normal 5 4 3 2 2 2" xfId="22360"/>
    <cellStyle name="Normal 5 4 3 2 2 2 2" xfId="22361"/>
    <cellStyle name="Normal 5 4 3 2 2 2_Rate Case Accrual Accounts" xfId="35844"/>
    <cellStyle name="Normal 5 4 3 2 2 3" xfId="47246"/>
    <cellStyle name="Normal 5 4 3 2 2_Rate Case Accrual Accounts" xfId="35845"/>
    <cellStyle name="Normal 5 4 3 2 3" xfId="22362"/>
    <cellStyle name="Normal 5 4 3 2 3 2" xfId="22363"/>
    <cellStyle name="Normal 5 4 3 2 3_Rate Case Accrual Accounts" xfId="35846"/>
    <cellStyle name="Normal 5 4 3 2 4" xfId="47247"/>
    <cellStyle name="Normal 5 4 3 2_Rate Case Accrual Accounts" xfId="35847"/>
    <cellStyle name="Normal 5 4 3 3" xfId="22364"/>
    <cellStyle name="Normal 5 4 3 3 2" xfId="22365"/>
    <cellStyle name="Normal 5 4 3 3 2 2" xfId="22366"/>
    <cellStyle name="Normal 5 4 3 3 2_Rate Case Accrual Accounts" xfId="35848"/>
    <cellStyle name="Normal 5 4 3 3 3" xfId="47248"/>
    <cellStyle name="Normal 5 4 3 3_Rate Case Accrual Accounts" xfId="35849"/>
    <cellStyle name="Normal 5 4 3 4" xfId="22367"/>
    <cellStyle name="Normal 5 4 3 4 2" xfId="47249"/>
    <cellStyle name="Normal 5 4 3 5" xfId="22368"/>
    <cellStyle name="Normal 5 4 3 5 2" xfId="22369"/>
    <cellStyle name="Normal 5 4 3 5_Rate Case Accrual Accounts" xfId="35850"/>
    <cellStyle name="Normal 5 4 3 6" xfId="22370"/>
    <cellStyle name="Normal 5 4 3 6 2" xfId="47250"/>
    <cellStyle name="Normal 5 4 3 7" xfId="22371"/>
    <cellStyle name="Normal 5 4 3 7 2" xfId="47251"/>
    <cellStyle name="Normal 5 4 3 8" xfId="22372"/>
    <cellStyle name="Normal 5 4 3 8 2" xfId="47252"/>
    <cellStyle name="Normal 5 4 3 9" xfId="47253"/>
    <cellStyle name="Normal 5 4 3_Rate Case Accrual Accounts" xfId="35851"/>
    <cellStyle name="Normal 5 4 4" xfId="22373"/>
    <cellStyle name="Normal 5 4 4 2" xfId="22374"/>
    <cellStyle name="Normal 5 4 4 2 2" xfId="22375"/>
    <cellStyle name="Normal 5 4 4 2 2 2" xfId="22376"/>
    <cellStyle name="Normal 5 4 4 2 2_Rate Case Accrual Accounts" xfId="35852"/>
    <cellStyle name="Normal 5 4 4 2 3" xfId="47254"/>
    <cellStyle name="Normal 5 4 4 2_Rate Case Accrual Accounts" xfId="35853"/>
    <cellStyle name="Normal 5 4 4 3" xfId="22377"/>
    <cellStyle name="Normal 5 4 4 3 2" xfId="22378"/>
    <cellStyle name="Normal 5 4 4 3_Rate Case Accrual Accounts" xfId="35854"/>
    <cellStyle name="Normal 5 4 4 4" xfId="47255"/>
    <cellStyle name="Normal 5 4 4_Rate Case Accrual Accounts" xfId="35855"/>
    <cellStyle name="Normal 5 4 5" xfId="22379"/>
    <cellStyle name="Normal 5 4 5 2" xfId="22380"/>
    <cellStyle name="Normal 5 4 5 2 2" xfId="22381"/>
    <cellStyle name="Normal 5 4 5 2_Rate Case Accrual Accounts" xfId="35856"/>
    <cellStyle name="Normal 5 4 5 3" xfId="47256"/>
    <cellStyle name="Normal 5 4 5_Rate Case Accrual Accounts" xfId="35857"/>
    <cellStyle name="Normal 5 4 6" xfId="22382"/>
    <cellStyle name="Normal 5 4 6 2" xfId="22383"/>
    <cellStyle name="Normal 5 4 6 2 2" xfId="22384"/>
    <cellStyle name="Normal 5 4 6 2_Rate Case Accrual Accounts" xfId="35858"/>
    <cellStyle name="Normal 5 4 6 3" xfId="47257"/>
    <cellStyle name="Normal 5 4 6_Rate Case Accrual Accounts" xfId="35859"/>
    <cellStyle name="Normal 5 4 7" xfId="22385"/>
    <cellStyle name="Normal 5 4 7 2" xfId="22386"/>
    <cellStyle name="Normal 5 4 7 2 2" xfId="22387"/>
    <cellStyle name="Normal 5 4 7 2_Rate Case Accrual Accounts" xfId="35860"/>
    <cellStyle name="Normal 5 4 7 3" xfId="47258"/>
    <cellStyle name="Normal 5 4 7_Rate Case Accrual Accounts" xfId="35861"/>
    <cellStyle name="Normal 5 4 8" xfId="22388"/>
    <cellStyle name="Normal 5 4 8 2" xfId="22389"/>
    <cellStyle name="Normal 5 4 8_Rate Case Accrual Accounts" xfId="35862"/>
    <cellStyle name="Normal 5 4 9" xfId="22390"/>
    <cellStyle name="Normal 5 4 9 2" xfId="22391"/>
    <cellStyle name="Normal 5 4 9_Rate Case Accrual Accounts" xfId="35863"/>
    <cellStyle name="Normal 5 4_Basis Detail" xfId="22392"/>
    <cellStyle name="Normal 5 5" xfId="22393"/>
    <cellStyle name="Normal 5 5 2" xfId="22394"/>
    <cellStyle name="Normal 5 5 2 2" xfId="22395"/>
    <cellStyle name="Normal 5 5 2 2 2" xfId="22396"/>
    <cellStyle name="Normal 5 5 2 2_Rate Case Accrual Accounts" xfId="35864"/>
    <cellStyle name="Normal 5 5 2 3" xfId="47259"/>
    <cellStyle name="Normal 5 5 2_Rate Case Accrual Accounts" xfId="35865"/>
    <cellStyle name="Normal 5 5 3" xfId="22397"/>
    <cellStyle name="Normal 5 5 3 2" xfId="22398"/>
    <cellStyle name="Normal 5 5 3_Rate Case Accrual Accounts" xfId="35866"/>
    <cellStyle name="Normal 5 5 4" xfId="47260"/>
    <cellStyle name="Normal 5 5_Rate Case Accrual Accounts" xfId="35867"/>
    <cellStyle name="Normal 5 6" xfId="22399"/>
    <cellStyle name="Normal 5 6 2" xfId="22400"/>
    <cellStyle name="Normal 5 6 2 2" xfId="22401"/>
    <cellStyle name="Normal 5 6 2_Rate Case Accrual Accounts" xfId="35868"/>
    <cellStyle name="Normal 5 6 3" xfId="47261"/>
    <cellStyle name="Normal 5 6_Rate Case Accrual Accounts" xfId="35869"/>
    <cellStyle name="Normal 5 7" xfId="22402"/>
    <cellStyle name="Normal 5 7 2" xfId="22403"/>
    <cellStyle name="Normal 5 7 2 2" xfId="22404"/>
    <cellStyle name="Normal 5 7 2_Rate Case Accrual Accounts" xfId="35870"/>
    <cellStyle name="Normal 5 7 3" xfId="47262"/>
    <cellStyle name="Normal 5 7_Rate Case Accrual Accounts" xfId="35871"/>
    <cellStyle name="Normal 5 8" xfId="22405"/>
    <cellStyle name="Normal 5 8 2" xfId="22406"/>
    <cellStyle name="Normal 5 8 2 2" xfId="22407"/>
    <cellStyle name="Normal 5 8 2 2 2" xfId="47263"/>
    <cellStyle name="Normal 5 8 2 3" xfId="22408"/>
    <cellStyle name="Normal 5 8 2_Rate Case Accrual Accounts" xfId="35872"/>
    <cellStyle name="Normal 5 8 3" xfId="22409"/>
    <cellStyle name="Normal 5 8 3 2" xfId="47264"/>
    <cellStyle name="Normal 5 8 4" xfId="22410"/>
    <cellStyle name="Normal 5 8 4 2" xfId="47265"/>
    <cellStyle name="Normal 5 8 5" xfId="47266"/>
    <cellStyle name="Normal 5 8_Rate Case Accrual Accounts" xfId="35873"/>
    <cellStyle name="Normal 5 9" xfId="22411"/>
    <cellStyle name="Normal 5 9 2" xfId="22412"/>
    <cellStyle name="Normal 5 9 2 2" xfId="22413"/>
    <cellStyle name="Normal 5 9 2 2 2" xfId="47267"/>
    <cellStyle name="Normal 5 9 2 3" xfId="22414"/>
    <cellStyle name="Normal 5 9 2_Rate Case Accrual Accounts" xfId="35874"/>
    <cellStyle name="Normal 5 9 3" xfId="22415"/>
    <cellStyle name="Normal 5 9 3 2" xfId="47268"/>
    <cellStyle name="Normal 5 9 4" xfId="22416"/>
    <cellStyle name="Normal 5 9 4 2" xfId="47269"/>
    <cellStyle name="Normal 5 9 5" xfId="47270"/>
    <cellStyle name="Normal 5 9_Rate Case Accrual Accounts" xfId="35875"/>
    <cellStyle name="Normal 5_06_2013" xfId="360"/>
    <cellStyle name="Normal 50" xfId="361"/>
    <cellStyle name="Normal 50 2" xfId="714"/>
    <cellStyle name="Normal 50 2 2" xfId="967"/>
    <cellStyle name="Normal 50 2 2 2" xfId="22417"/>
    <cellStyle name="Normal 50 2 2 2 2" xfId="22418"/>
    <cellStyle name="Normal 50 2 2 2_Rate Case Accrual Accounts" xfId="35876"/>
    <cellStyle name="Normal 50 2 2 3" xfId="22419"/>
    <cellStyle name="Normal 50 2 2 4" xfId="47271"/>
    <cellStyle name="Normal 50 2 2_Rate Case Accrual Accounts" xfId="35877"/>
    <cellStyle name="Normal 50 2 3" xfId="22420"/>
    <cellStyle name="Normal 50 2 3 2" xfId="22421"/>
    <cellStyle name="Normal 50 2 3_Rate Case Accrual Accounts" xfId="35878"/>
    <cellStyle name="Normal 50 2 4" xfId="22422"/>
    <cellStyle name="Normal 50 2 5" xfId="47272"/>
    <cellStyle name="Normal 50 2_Rate Case Accrual Accounts" xfId="35879"/>
    <cellStyle name="Normal 50 3" xfId="968"/>
    <cellStyle name="Normal 50 3 2" xfId="22423"/>
    <cellStyle name="Normal 50 3_Rate Case Accrual Accounts" xfId="35880"/>
    <cellStyle name="Normal 50 4" xfId="22424"/>
    <cellStyle name="Normal 50 4 2" xfId="22425"/>
    <cellStyle name="Normal 50 4 2 2" xfId="22426"/>
    <cellStyle name="Normal 50 4 2_Rate Case Accrual Accounts" xfId="35881"/>
    <cellStyle name="Normal 50 4 3" xfId="22427"/>
    <cellStyle name="Normal 50 4 4" xfId="47273"/>
    <cellStyle name="Normal 50 4_Rate Case Accrual Accounts" xfId="35882"/>
    <cellStyle name="Normal 50 5" xfId="22428"/>
    <cellStyle name="Normal 50 5 2" xfId="22429"/>
    <cellStyle name="Normal 50 5_Rate Case Accrual Accounts" xfId="35883"/>
    <cellStyle name="Normal 50 6" xfId="22430"/>
    <cellStyle name="Normal 50 7" xfId="22431"/>
    <cellStyle name="Normal 50 7 2" xfId="47274"/>
    <cellStyle name="Normal 50 8" xfId="22432"/>
    <cellStyle name="Normal 50_09_2013" xfId="813"/>
    <cellStyle name="Normal 51" xfId="362"/>
    <cellStyle name="Normal 51 2" xfId="715"/>
    <cellStyle name="Normal 51 2 2" xfId="969"/>
    <cellStyle name="Normal 51 2 2 2" xfId="22433"/>
    <cellStyle name="Normal 51 2 2 2 2" xfId="22434"/>
    <cellStyle name="Normal 51 2 2 2_Rate Case Accrual Accounts" xfId="35884"/>
    <cellStyle name="Normal 51 2 2 3" xfId="22435"/>
    <cellStyle name="Normal 51 2 2 4" xfId="47275"/>
    <cellStyle name="Normal 51 2 2_Rate Case Accrual Accounts" xfId="35885"/>
    <cellStyle name="Normal 51 2 3" xfId="22436"/>
    <cellStyle name="Normal 51 2 3 2" xfId="22437"/>
    <cellStyle name="Normal 51 2 3_Rate Case Accrual Accounts" xfId="35886"/>
    <cellStyle name="Normal 51 2 4" xfId="22438"/>
    <cellStyle name="Normal 51 2 5" xfId="47276"/>
    <cellStyle name="Normal 51 2_Rate Case Accrual Accounts" xfId="35887"/>
    <cellStyle name="Normal 51 3" xfId="970"/>
    <cellStyle name="Normal 51 3 2" xfId="22439"/>
    <cellStyle name="Normal 51 3_Rate Case Accrual Accounts" xfId="35888"/>
    <cellStyle name="Normal 51 4" xfId="22440"/>
    <cellStyle name="Normal 51 4 2" xfId="22441"/>
    <cellStyle name="Normal 51 4 2 2" xfId="22442"/>
    <cellStyle name="Normal 51 4 2_Rate Case Accrual Accounts" xfId="35889"/>
    <cellStyle name="Normal 51 4 3" xfId="22443"/>
    <cellStyle name="Normal 51 4 4" xfId="47277"/>
    <cellStyle name="Normal 51 4_Rate Case Accrual Accounts" xfId="35890"/>
    <cellStyle name="Normal 51 5" xfId="22444"/>
    <cellStyle name="Normal 51 5 2" xfId="22445"/>
    <cellStyle name="Normal 51 5_Rate Case Accrual Accounts" xfId="35891"/>
    <cellStyle name="Normal 51 6" xfId="22446"/>
    <cellStyle name="Normal 51 7" xfId="22447"/>
    <cellStyle name="Normal 51 7 2" xfId="47278"/>
    <cellStyle name="Normal 51 8" xfId="22448"/>
    <cellStyle name="Normal 51_09_2013" xfId="814"/>
    <cellStyle name="Normal 52" xfId="363"/>
    <cellStyle name="Normal 52 2" xfId="716"/>
    <cellStyle name="Normal 52 2 2" xfId="971"/>
    <cellStyle name="Normal 52 2 2 2" xfId="22449"/>
    <cellStyle name="Normal 52 2 2 2 2" xfId="22450"/>
    <cellStyle name="Normal 52 2 2 2_Rate Case Accrual Accounts" xfId="35892"/>
    <cellStyle name="Normal 52 2 2 3" xfId="22451"/>
    <cellStyle name="Normal 52 2 2 4" xfId="47279"/>
    <cellStyle name="Normal 52 2 2_Rate Case Accrual Accounts" xfId="35893"/>
    <cellStyle name="Normal 52 2 3" xfId="22452"/>
    <cellStyle name="Normal 52 2 3 2" xfId="22453"/>
    <cellStyle name="Normal 52 2 3_Rate Case Accrual Accounts" xfId="35894"/>
    <cellStyle name="Normal 52 2 4" xfId="22454"/>
    <cellStyle name="Normal 52 2 5" xfId="47280"/>
    <cellStyle name="Normal 52 2_Rate Case Accrual Accounts" xfId="35895"/>
    <cellStyle name="Normal 52 3" xfId="972"/>
    <cellStyle name="Normal 52 3 2" xfId="22455"/>
    <cellStyle name="Normal 52 3_Rate Case Accrual Accounts" xfId="35896"/>
    <cellStyle name="Normal 52 4" xfId="22456"/>
    <cellStyle name="Normal 52 4 2" xfId="22457"/>
    <cellStyle name="Normal 52 4 2 2" xfId="22458"/>
    <cellStyle name="Normal 52 4 2_Rate Case Accrual Accounts" xfId="35897"/>
    <cellStyle name="Normal 52 4 3" xfId="22459"/>
    <cellStyle name="Normal 52 4 4" xfId="47281"/>
    <cellStyle name="Normal 52 4_Rate Case Accrual Accounts" xfId="35898"/>
    <cellStyle name="Normal 52 5" xfId="22460"/>
    <cellStyle name="Normal 52 5 2" xfId="22461"/>
    <cellStyle name="Normal 52 5_Rate Case Accrual Accounts" xfId="35899"/>
    <cellStyle name="Normal 52 6" xfId="22462"/>
    <cellStyle name="Normal 52 7" xfId="22463"/>
    <cellStyle name="Normal 52 7 2" xfId="47282"/>
    <cellStyle name="Normal 52 8" xfId="22464"/>
    <cellStyle name="Normal 52_09_2013" xfId="815"/>
    <cellStyle name="Normal 53" xfId="364"/>
    <cellStyle name="Normal 53 2" xfId="717"/>
    <cellStyle name="Normal 53 2 2" xfId="973"/>
    <cellStyle name="Normal 53 2 2 2" xfId="22465"/>
    <cellStyle name="Normal 53 2 2 2 2" xfId="47283"/>
    <cellStyle name="Normal 53 2 2 3" xfId="22466"/>
    <cellStyle name="Normal 53 2 2_Rate Case Accrual Accounts" xfId="35900"/>
    <cellStyle name="Normal 53 2 3" xfId="22467"/>
    <cellStyle name="Normal 53 2 3 2" xfId="47284"/>
    <cellStyle name="Normal 53 2 4" xfId="47285"/>
    <cellStyle name="Normal 53 2_Rate Case Accrual Accounts" xfId="35901"/>
    <cellStyle name="Normal 53 3" xfId="974"/>
    <cellStyle name="Normal 53 3 2" xfId="22468"/>
    <cellStyle name="Normal 53 3 2 2" xfId="47286"/>
    <cellStyle name="Normal 53 3 3" xfId="22469"/>
    <cellStyle name="Normal 53 3_Rate Case Accrual Accounts" xfId="35902"/>
    <cellStyle name="Normal 53 4" xfId="22470"/>
    <cellStyle name="Normal 53 4 2" xfId="47287"/>
    <cellStyle name="Normal 53 5" xfId="22471"/>
    <cellStyle name="Normal 53 5 2" xfId="47288"/>
    <cellStyle name="Normal 53 6" xfId="22472"/>
    <cellStyle name="Normal 53_09_2013" xfId="816"/>
    <cellStyle name="Normal 54" xfId="365"/>
    <cellStyle name="Normal 54 2" xfId="718"/>
    <cellStyle name="Normal 54 2 2" xfId="975"/>
    <cellStyle name="Normal 54 2 2 2" xfId="22473"/>
    <cellStyle name="Normal 54 2 2 2 2" xfId="47289"/>
    <cellStyle name="Normal 54 2 2 3" xfId="22474"/>
    <cellStyle name="Normal 54 2 2_Rate Case Accrual Accounts" xfId="35903"/>
    <cellStyle name="Normal 54 2 3" xfId="22475"/>
    <cellStyle name="Normal 54 2 3 2" xfId="47290"/>
    <cellStyle name="Normal 54 2 4" xfId="47291"/>
    <cellStyle name="Normal 54 2_Rate Case Accrual Accounts" xfId="35904"/>
    <cellStyle name="Normal 54 3" xfId="976"/>
    <cellStyle name="Normal 54 3 2" xfId="22476"/>
    <cellStyle name="Normal 54 3 2 2" xfId="22477"/>
    <cellStyle name="Normal 54 3 2_Rate Case Accrual Accounts" xfId="35905"/>
    <cellStyle name="Normal 54 3 3" xfId="22478"/>
    <cellStyle name="Normal 54 3 3 2" xfId="47292"/>
    <cellStyle name="Normal 54 3 4" xfId="47293"/>
    <cellStyle name="Normal 54 3_Rate Case Accrual Accounts" xfId="35906"/>
    <cellStyle name="Normal 54 4" xfId="22479"/>
    <cellStyle name="Normal 54 4 2" xfId="22480"/>
    <cellStyle name="Normal 54 4_Rate Case Accrual Accounts" xfId="35907"/>
    <cellStyle name="Normal 54 5" xfId="22481"/>
    <cellStyle name="Normal 54 5 2" xfId="22482"/>
    <cellStyle name="Normal 54 5_Rate Case Accrual Accounts" xfId="35908"/>
    <cellStyle name="Normal 54 6" xfId="22483"/>
    <cellStyle name="Normal 54 6 2" xfId="47294"/>
    <cellStyle name="Normal 54 7" xfId="22484"/>
    <cellStyle name="Normal 54 7 2" xfId="47295"/>
    <cellStyle name="Normal 54 8" xfId="22485"/>
    <cellStyle name="Normal 54_09_2013" xfId="817"/>
    <cellStyle name="Normal 55" xfId="366"/>
    <cellStyle name="Normal 55 10" xfId="22486"/>
    <cellStyle name="Normal 55 10 2" xfId="47296"/>
    <cellStyle name="Normal 55 11" xfId="1034"/>
    <cellStyle name="Normal 55 2" xfId="719"/>
    <cellStyle name="Normal 55 2 2" xfId="977"/>
    <cellStyle name="Normal 55 2 2 2" xfId="22487"/>
    <cellStyle name="Normal 55 2 2 2 2" xfId="22488"/>
    <cellStyle name="Normal 55 2 2 2_Rate Case Accrual Accounts" xfId="35909"/>
    <cellStyle name="Normal 55 2 2 3" xfId="47297"/>
    <cellStyle name="Normal 55 2 2_Rate Case Accrual Accounts" xfId="35910"/>
    <cellStyle name="Normal 55 2 3" xfId="22489"/>
    <cellStyle name="Normal 55 2 3 2" xfId="22490"/>
    <cellStyle name="Normal 55 2 3_Rate Case Accrual Accounts" xfId="35911"/>
    <cellStyle name="Normal 55 2 4" xfId="47298"/>
    <cellStyle name="Normal 55 2_Rate Case Accrual Accounts" xfId="35912"/>
    <cellStyle name="Normal 55 3" xfId="978"/>
    <cellStyle name="Normal 55 3 2" xfId="22491"/>
    <cellStyle name="Normal 55 3 2 2" xfId="22492"/>
    <cellStyle name="Normal 55 3 2_Rate Case Accrual Accounts" xfId="35913"/>
    <cellStyle name="Normal 55 3 3" xfId="47299"/>
    <cellStyle name="Normal 55 3_Rate Case Accrual Accounts" xfId="35914"/>
    <cellStyle name="Normal 55 4" xfId="22493"/>
    <cellStyle name="Normal 55 4 2" xfId="22494"/>
    <cellStyle name="Normal 55 4 2 2" xfId="22495"/>
    <cellStyle name="Normal 55 4 2_Rate Case Accrual Accounts" xfId="35915"/>
    <cellStyle name="Normal 55 4 3" xfId="47300"/>
    <cellStyle name="Normal 55 4_Rate Case Accrual Accounts" xfId="35916"/>
    <cellStyle name="Normal 55 5" xfId="22496"/>
    <cellStyle name="Normal 55 5 2" xfId="22497"/>
    <cellStyle name="Normal 55 5 2 2" xfId="22498"/>
    <cellStyle name="Normal 55 5 2_Rate Case Accrual Accounts" xfId="35917"/>
    <cellStyle name="Normal 55 5 3" xfId="47301"/>
    <cellStyle name="Normal 55 5_Rate Case Accrual Accounts" xfId="35918"/>
    <cellStyle name="Normal 55 6" xfId="22499"/>
    <cellStyle name="Normal 55 6 2" xfId="22500"/>
    <cellStyle name="Normal 55 6_Rate Case Accrual Accounts" xfId="35919"/>
    <cellStyle name="Normal 55 7" xfId="22501"/>
    <cellStyle name="Normal 55 7 2" xfId="47302"/>
    <cellStyle name="Normal 55 8" xfId="22502"/>
    <cellStyle name="Normal 55 8 2" xfId="47303"/>
    <cellStyle name="Normal 55 9" xfId="22503"/>
    <cellStyle name="Normal 55 9 2" xfId="47304"/>
    <cellStyle name="Normal 55_09_2013" xfId="818"/>
    <cellStyle name="Normal 56" xfId="367"/>
    <cellStyle name="Normal 56 2" xfId="720"/>
    <cellStyle name="Normal 56 2 2" xfId="979"/>
    <cellStyle name="Normal 56 2 2 2" xfId="22504"/>
    <cellStyle name="Normal 56 2 2 2 2" xfId="47305"/>
    <cellStyle name="Normal 56 2 2 3" xfId="22505"/>
    <cellStyle name="Normal 56 2 2_Rate Case Accrual Accounts" xfId="35920"/>
    <cellStyle name="Normal 56 2 3" xfId="22506"/>
    <cellStyle name="Normal 56 2 3 2" xfId="47306"/>
    <cellStyle name="Normal 56 2 4" xfId="47307"/>
    <cellStyle name="Normal 56 2_Rate Case Accrual Accounts" xfId="35921"/>
    <cellStyle name="Normal 56 3" xfId="980"/>
    <cellStyle name="Normal 56 3 2" xfId="22507"/>
    <cellStyle name="Normal 56 3 2 2" xfId="22508"/>
    <cellStyle name="Normal 56 3 2_Rate Case Accrual Accounts" xfId="35922"/>
    <cellStyle name="Normal 56 3 3" xfId="22509"/>
    <cellStyle name="Normal 56 3 3 2" xfId="47308"/>
    <cellStyle name="Normal 56 3 4" xfId="47309"/>
    <cellStyle name="Normal 56 3_Rate Case Accrual Accounts" xfId="35923"/>
    <cellStyle name="Normal 56 4" xfId="22510"/>
    <cellStyle name="Normal 56 4 2" xfId="22511"/>
    <cellStyle name="Normal 56 4_Rate Case Accrual Accounts" xfId="35924"/>
    <cellStyle name="Normal 56 5" xfId="22512"/>
    <cellStyle name="Normal 56 5 2" xfId="22513"/>
    <cellStyle name="Normal 56 5_Rate Case Accrual Accounts" xfId="35925"/>
    <cellStyle name="Normal 56 6" xfId="22514"/>
    <cellStyle name="Normal 56 6 2" xfId="47310"/>
    <cellStyle name="Normal 56 7" xfId="22515"/>
    <cellStyle name="Normal 56 7 2" xfId="47311"/>
    <cellStyle name="Normal 56 8" xfId="1035"/>
    <cellStyle name="Normal 56_09_2013" xfId="819"/>
    <cellStyle name="Normal 57" xfId="368"/>
    <cellStyle name="Normal 57 2" xfId="721"/>
    <cellStyle name="Normal 57 2 2" xfId="981"/>
    <cellStyle name="Normal 57 2 2 2" xfId="22516"/>
    <cellStyle name="Normal 57 2 2_Rate Case Accrual Accounts" xfId="35926"/>
    <cellStyle name="Normal 57 2 3" xfId="22517"/>
    <cellStyle name="Normal 57 2 4" xfId="22518"/>
    <cellStyle name="Normal 57 2 4 2" xfId="47312"/>
    <cellStyle name="Normal 57 2 5" xfId="47313"/>
    <cellStyle name="Normal 57 2_Rate Case Accrual Accounts" xfId="35927"/>
    <cellStyle name="Normal 57 3" xfId="982"/>
    <cellStyle name="Normal 57 3 2" xfId="22519"/>
    <cellStyle name="Normal 57 3 2 2" xfId="22520"/>
    <cellStyle name="Normal 57 3 2 2 2" xfId="47314"/>
    <cellStyle name="Normal 57 3 2 3" xfId="47315"/>
    <cellStyle name="Normal 57 3 2_Rate Case Accrual Accounts" xfId="35928"/>
    <cellStyle name="Normal 57 3 3" xfId="22521"/>
    <cellStyle name="Normal 57 3 3 2" xfId="47316"/>
    <cellStyle name="Normal 57 3 4" xfId="22522"/>
    <cellStyle name="Normal 57 3_Rate Case Accrual Accounts" xfId="35929"/>
    <cellStyle name="Normal 57 4" xfId="22523"/>
    <cellStyle name="Normal 57 4 2" xfId="47317"/>
    <cellStyle name="Normal 57 5" xfId="22524"/>
    <cellStyle name="Normal 57 5 2" xfId="47318"/>
    <cellStyle name="Normal 57 6" xfId="1036"/>
    <cellStyle name="Normal 57_09_2013" xfId="820"/>
    <cellStyle name="Normal 58" xfId="369"/>
    <cellStyle name="Normal 58 2" xfId="722"/>
    <cellStyle name="Normal 58 2 2" xfId="983"/>
    <cellStyle name="Normal 58 2 2 2" xfId="22525"/>
    <cellStyle name="Normal 58 2 2_Rate Case Accrual Accounts" xfId="35930"/>
    <cellStyle name="Normal 58 2 3" xfId="22526"/>
    <cellStyle name="Normal 58 2_Rate Case Accrual Accounts" xfId="35931"/>
    <cellStyle name="Normal 58 3" xfId="984"/>
    <cellStyle name="Normal 58 3 2" xfId="47319"/>
    <cellStyle name="Normal 58 4" xfId="22527"/>
    <cellStyle name="Normal 58_09_2013" xfId="821"/>
    <cellStyle name="Normal 59" xfId="370"/>
    <cellStyle name="Normal 59 2" xfId="723"/>
    <cellStyle name="Normal 59 2 2" xfId="985"/>
    <cellStyle name="Normal 59 2 2 2" xfId="47320"/>
    <cellStyle name="Normal 59 2 3" xfId="47321"/>
    <cellStyle name="Normal 59 2_Rate Case Accrual Accounts" xfId="35932"/>
    <cellStyle name="Normal 59 3" xfId="986"/>
    <cellStyle name="Normal 59 3 2" xfId="22528"/>
    <cellStyle name="Normal 59 3_Rate Case Accrual Accounts" xfId="35933"/>
    <cellStyle name="Normal 59 4" xfId="22529"/>
    <cellStyle name="Normal 59 4 2" xfId="47322"/>
    <cellStyle name="Normal 59 5" xfId="22530"/>
    <cellStyle name="Normal 59 6" xfId="22531"/>
    <cellStyle name="Normal 59 7" xfId="47323"/>
    <cellStyle name="Normal 59_09_2013" xfId="822"/>
    <cellStyle name="Normal 6" xfId="198"/>
    <cellStyle name="Normal 6 10" xfId="22532"/>
    <cellStyle name="Normal 6 10 2" xfId="47324"/>
    <cellStyle name="Normal 6 11" xfId="22533"/>
    <cellStyle name="Normal 6 12" xfId="22534"/>
    <cellStyle name="Normal 6 12 2" xfId="47325"/>
    <cellStyle name="Normal 6 13" xfId="22535"/>
    <cellStyle name="Normal 6 2" xfId="199"/>
    <cellStyle name="Normal 6 2 2" xfId="656"/>
    <cellStyle name="Normal 6 2 2 2" xfId="987"/>
    <cellStyle name="Normal 6 2 2 2 2" xfId="22536"/>
    <cellStyle name="Normal 6 2 2 2 2 2" xfId="47326"/>
    <cellStyle name="Normal 6 2 2 2 3" xfId="22537"/>
    <cellStyle name="Normal 6 2 2 2_Rate Case Accrual Accounts" xfId="35934"/>
    <cellStyle name="Normal 6 2 2 3" xfId="22538"/>
    <cellStyle name="Normal 6 2 2 3 2" xfId="47327"/>
    <cellStyle name="Normal 6 2 2 4" xfId="47328"/>
    <cellStyle name="Normal 6 2 2_Rate Case Accrual Accounts" xfId="35935"/>
    <cellStyle name="Normal 6 2 3" xfId="564"/>
    <cellStyle name="Normal 6 2 3 2" xfId="22539"/>
    <cellStyle name="Normal 6 2 3 2 2" xfId="47329"/>
    <cellStyle name="Normal 6 2 3 3" xfId="22540"/>
    <cellStyle name="Normal 6 2 3_Rate Case Accrual Accounts" xfId="35936"/>
    <cellStyle name="Normal 6 2 4" xfId="988"/>
    <cellStyle name="Normal 6 2 4 2" xfId="47330"/>
    <cellStyle name="Normal 6 2 5" xfId="22541"/>
    <cellStyle name="Normal 6 2 5 2" xfId="47331"/>
    <cellStyle name="Normal 6 2_09_2013" xfId="823"/>
    <cellStyle name="Normal 6 3" xfId="565"/>
    <cellStyle name="Normal 6 3 2" xfId="22542"/>
    <cellStyle name="Normal 6 3 2 2" xfId="22543"/>
    <cellStyle name="Normal 6 3 2 2 2" xfId="22544"/>
    <cellStyle name="Normal 6 3 2 2_Rate Case Accrual Accounts" xfId="35937"/>
    <cellStyle name="Normal 6 3 2 3" xfId="22545"/>
    <cellStyle name="Normal 6 3 2 4" xfId="22546"/>
    <cellStyle name="Normal 6 3 2 4 2" xfId="47332"/>
    <cellStyle name="Normal 6 3 2 5" xfId="47333"/>
    <cellStyle name="Normal 6 3 2_Rate Case Accrual Accounts" xfId="35938"/>
    <cellStyle name="Normal 6 3 3" xfId="22547"/>
    <cellStyle name="Normal 6 3 3 2" xfId="22548"/>
    <cellStyle name="Normal 6 3 3_Rate Case Accrual Accounts" xfId="35939"/>
    <cellStyle name="Normal 6 3 4" xfId="22549"/>
    <cellStyle name="Normal 6 3 4 2" xfId="22550"/>
    <cellStyle name="Normal 6 3 4 2 2" xfId="22551"/>
    <cellStyle name="Normal 6 3 4 2_Rate Case Accrual Accounts" xfId="35940"/>
    <cellStyle name="Normal 6 3 4 3" xfId="22552"/>
    <cellStyle name="Normal 6 3 4 4" xfId="22553"/>
    <cellStyle name="Normal 6 3 4 4 2" xfId="47334"/>
    <cellStyle name="Normal 6 3 4 5" xfId="47335"/>
    <cellStyle name="Normal 6 3 4_Rate Case Accrual Accounts" xfId="35941"/>
    <cellStyle name="Normal 6 3 5" xfId="22554"/>
    <cellStyle name="Normal 6 3_Basis Detail" xfId="22555"/>
    <cellStyle name="Normal 6 4" xfId="487"/>
    <cellStyle name="Normal 6 4 10" xfId="22556"/>
    <cellStyle name="Normal 6 4 10 2" xfId="47336"/>
    <cellStyle name="Normal 6 4 11" xfId="22557"/>
    <cellStyle name="Normal 6 4 11 2" xfId="47337"/>
    <cellStyle name="Normal 6 4 12" xfId="22558"/>
    <cellStyle name="Normal 6 4 12 2" xfId="47338"/>
    <cellStyle name="Normal 6 4 13" xfId="47339"/>
    <cellStyle name="Normal 6 4 2" xfId="22559"/>
    <cellStyle name="Normal 6 4 2 2" xfId="22560"/>
    <cellStyle name="Normal 6 4 2 2 2" xfId="22561"/>
    <cellStyle name="Normal 6 4 2 2 2 2" xfId="22562"/>
    <cellStyle name="Normal 6 4 2 2 2 2 2" xfId="22563"/>
    <cellStyle name="Normal 6 4 2 2 2 2_Rate Case Accrual Accounts" xfId="35942"/>
    <cellStyle name="Normal 6 4 2 2 2 3" xfId="47340"/>
    <cellStyle name="Normal 6 4 2 2 2_Rate Case Accrual Accounts" xfId="35943"/>
    <cellStyle name="Normal 6 4 2 2 3" xfId="22564"/>
    <cellStyle name="Normal 6 4 2 2 3 2" xfId="22565"/>
    <cellStyle name="Normal 6 4 2 2 3_Rate Case Accrual Accounts" xfId="35944"/>
    <cellStyle name="Normal 6 4 2 2 4" xfId="47341"/>
    <cellStyle name="Normal 6 4 2 2_Rate Case Accrual Accounts" xfId="35945"/>
    <cellStyle name="Normal 6 4 2 3" xfId="22566"/>
    <cellStyle name="Normal 6 4 2 3 2" xfId="22567"/>
    <cellStyle name="Normal 6 4 2 3 2 2" xfId="22568"/>
    <cellStyle name="Normal 6 4 2 3 2_Rate Case Accrual Accounts" xfId="35946"/>
    <cellStyle name="Normal 6 4 2 3 3" xfId="47342"/>
    <cellStyle name="Normal 6 4 2 3_Rate Case Accrual Accounts" xfId="35947"/>
    <cellStyle name="Normal 6 4 2 4" xfId="22569"/>
    <cellStyle name="Normal 6 4 2 4 2" xfId="47343"/>
    <cellStyle name="Normal 6 4 2 5" xfId="22570"/>
    <cellStyle name="Normal 6 4 2 5 2" xfId="22571"/>
    <cellStyle name="Normal 6 4 2 5_Rate Case Accrual Accounts" xfId="35948"/>
    <cellStyle name="Normal 6 4 2 6" xfId="22572"/>
    <cellStyle name="Normal 6 4 2 6 2" xfId="47344"/>
    <cellStyle name="Normal 6 4 2 7" xfId="22573"/>
    <cellStyle name="Normal 6 4 2 7 2" xfId="47345"/>
    <cellStyle name="Normal 6 4 2 8" xfId="22574"/>
    <cellStyle name="Normal 6 4 2 8 2" xfId="47346"/>
    <cellStyle name="Normal 6 4 2 9" xfId="47347"/>
    <cellStyle name="Normal 6 4 2_Rate Case Accrual Accounts" xfId="35949"/>
    <cellStyle name="Normal 6 4 3" xfId="22575"/>
    <cellStyle name="Normal 6 4 3 2" xfId="22576"/>
    <cellStyle name="Normal 6 4 3 2 2" xfId="22577"/>
    <cellStyle name="Normal 6 4 3 2 2 2" xfId="47348"/>
    <cellStyle name="Normal 6 4 3 2 3" xfId="22578"/>
    <cellStyle name="Normal 6 4 3 2_Rate Case Accrual Accounts" xfId="35950"/>
    <cellStyle name="Normal 6 4 3 3" xfId="22579"/>
    <cellStyle name="Normal 6 4 3 3 2" xfId="47349"/>
    <cellStyle name="Normal 6 4 3 4" xfId="47350"/>
    <cellStyle name="Normal 6 4 3_Rate Case Accrual Accounts" xfId="35951"/>
    <cellStyle name="Normal 6 4 4" xfId="22580"/>
    <cellStyle name="Normal 6 4 4 2" xfId="22581"/>
    <cellStyle name="Normal 6 4 4 2 2" xfId="22582"/>
    <cellStyle name="Normal 6 4 4 2 2 2" xfId="22583"/>
    <cellStyle name="Normal 6 4 4 2 2_Rate Case Accrual Accounts" xfId="35952"/>
    <cellStyle name="Normal 6 4 4 2 3" xfId="47351"/>
    <cellStyle name="Normal 6 4 4 2_Rate Case Accrual Accounts" xfId="35953"/>
    <cellStyle name="Normal 6 4 4 3" xfId="22584"/>
    <cellStyle name="Normal 6 4 4 3 2" xfId="22585"/>
    <cellStyle name="Normal 6 4 4 3_Rate Case Accrual Accounts" xfId="35954"/>
    <cellStyle name="Normal 6 4 4 4" xfId="22586"/>
    <cellStyle name="Normal 6 4 4 4 2" xfId="47352"/>
    <cellStyle name="Normal 6 4 4 5" xfId="47353"/>
    <cellStyle name="Normal 6 4 4_Rate Case Accrual Accounts" xfId="35955"/>
    <cellStyle name="Normal 6 4 5" xfId="22587"/>
    <cellStyle name="Normal 6 4 5 2" xfId="22588"/>
    <cellStyle name="Normal 6 4 5 2 2" xfId="22589"/>
    <cellStyle name="Normal 6 4 5 2_Rate Case Accrual Accounts" xfId="35956"/>
    <cellStyle name="Normal 6 4 5 3" xfId="47354"/>
    <cellStyle name="Normal 6 4 5_Rate Case Accrual Accounts" xfId="35957"/>
    <cellStyle name="Normal 6 4 6" xfId="22590"/>
    <cellStyle name="Normal 6 4 6 2" xfId="22591"/>
    <cellStyle name="Normal 6 4 6 2 2" xfId="22592"/>
    <cellStyle name="Normal 6 4 6 2_Rate Case Accrual Accounts" xfId="35958"/>
    <cellStyle name="Normal 6 4 6 3" xfId="47355"/>
    <cellStyle name="Normal 6 4 6_Rate Case Accrual Accounts" xfId="35959"/>
    <cellStyle name="Normal 6 4 7" xfId="22593"/>
    <cellStyle name="Normal 6 4 7 2" xfId="47356"/>
    <cellStyle name="Normal 6 4 8" xfId="22594"/>
    <cellStyle name="Normal 6 4 8 2" xfId="22595"/>
    <cellStyle name="Normal 6 4 8_Rate Case Accrual Accounts" xfId="35960"/>
    <cellStyle name="Normal 6 4 9" xfId="22596"/>
    <cellStyle name="Normal 6 4 9 2" xfId="47357"/>
    <cellStyle name="Normal 6 4_Basis Detail" xfId="22597"/>
    <cellStyle name="Normal 6 5" xfId="22598"/>
    <cellStyle name="Normal 6 5 2" xfId="22599"/>
    <cellStyle name="Normal 6 5 2 2" xfId="22600"/>
    <cellStyle name="Normal 6 5 2 2 2" xfId="22601"/>
    <cellStyle name="Normal 6 5 2 2_Rate Case Accrual Accounts" xfId="35961"/>
    <cellStyle name="Normal 6 5 2 3" xfId="22602"/>
    <cellStyle name="Normal 6 5 2 3 2" xfId="47358"/>
    <cellStyle name="Normal 6 5 2 4" xfId="47359"/>
    <cellStyle name="Normal 6 5 2_Rate Case Accrual Accounts" xfId="35962"/>
    <cellStyle name="Normal 6 5 3" xfId="22603"/>
    <cellStyle name="Normal 6 5 3 2" xfId="22604"/>
    <cellStyle name="Normal 6 5 3_Rate Case Accrual Accounts" xfId="35963"/>
    <cellStyle name="Normal 6 5 4" xfId="22605"/>
    <cellStyle name="Normal 6 5 4 2" xfId="47360"/>
    <cellStyle name="Normal 6 5 5" xfId="47361"/>
    <cellStyle name="Normal 6 5_Basis Detail" xfId="22606"/>
    <cellStyle name="Normal 6 6" xfId="22607"/>
    <cellStyle name="Normal 6 6 2" xfId="22608"/>
    <cellStyle name="Normal 6 6 2 2" xfId="22609"/>
    <cellStyle name="Normal 6 6 2 2 2" xfId="47362"/>
    <cellStyle name="Normal 6 6 2 3" xfId="22610"/>
    <cellStyle name="Normal 6 6 2_Rate Case Accrual Accounts" xfId="35964"/>
    <cellStyle name="Normal 6 6 3" xfId="22611"/>
    <cellStyle name="Normal 6 6 3 2" xfId="47363"/>
    <cellStyle name="Normal 6 6 4" xfId="47364"/>
    <cellStyle name="Normal 6 6_Rate Case Accrual Accounts" xfId="35965"/>
    <cellStyle name="Normal 6 7" xfId="22612"/>
    <cellStyle name="Normal 6 7 2" xfId="22613"/>
    <cellStyle name="Normal 6 7_Rate Case Accrual Accounts" xfId="35966"/>
    <cellStyle name="Normal 6 8" xfId="22614"/>
    <cellStyle name="Normal 6 8 2" xfId="47365"/>
    <cellStyle name="Normal 6 9" xfId="22615"/>
    <cellStyle name="Normal 6 9 2" xfId="47366"/>
    <cellStyle name="Normal 6_06_2013" xfId="371"/>
    <cellStyle name="Normal 60" xfId="372"/>
    <cellStyle name="Normal 60 2" xfId="724"/>
    <cellStyle name="Normal 60 2 2" xfId="989"/>
    <cellStyle name="Normal 60 2 2 2" xfId="47367"/>
    <cellStyle name="Normal 60 2 3" xfId="47368"/>
    <cellStyle name="Normal 60 2_Rate Case Accrual Accounts" xfId="35967"/>
    <cellStyle name="Normal 60 3" xfId="990"/>
    <cellStyle name="Normal 60 3 2" xfId="22616"/>
    <cellStyle name="Normal 60 3 2 2" xfId="47369"/>
    <cellStyle name="Normal 60 3 3" xfId="22617"/>
    <cellStyle name="Normal 60 3_Rate Case Accrual Accounts" xfId="35968"/>
    <cellStyle name="Normal 60 4" xfId="22618"/>
    <cellStyle name="Normal 60 4 2" xfId="22619"/>
    <cellStyle name="Normal 60 4 3" xfId="47370"/>
    <cellStyle name="Normal 60 4_Rate Case Accrual Accounts" xfId="35969"/>
    <cellStyle name="Normal 60 5" xfId="22620"/>
    <cellStyle name="Normal 60 6" xfId="22621"/>
    <cellStyle name="Normal 60 7" xfId="47371"/>
    <cellStyle name="Normal 60_09_2013" xfId="824"/>
    <cellStyle name="Normal 61" xfId="373"/>
    <cellStyle name="Normal 61 2" xfId="725"/>
    <cellStyle name="Normal 61 2 2" xfId="991"/>
    <cellStyle name="Normal 61 2 2 2" xfId="47372"/>
    <cellStyle name="Normal 61 2 3" xfId="47373"/>
    <cellStyle name="Normal 61 2_Rate Case Accrual Accounts" xfId="35970"/>
    <cellStyle name="Normal 61 3" xfId="992"/>
    <cellStyle name="Normal 61 3 2" xfId="22622"/>
    <cellStyle name="Normal 61 3 2 2" xfId="47374"/>
    <cellStyle name="Normal 61 3 3" xfId="22623"/>
    <cellStyle name="Normal 61 3_Rate Case Accrual Accounts" xfId="35971"/>
    <cellStyle name="Normal 61 4" xfId="22624"/>
    <cellStyle name="Normal 61 4 2" xfId="22625"/>
    <cellStyle name="Normal 61 4 3" xfId="47375"/>
    <cellStyle name="Normal 61 4_Rate Case Accrual Accounts" xfId="35972"/>
    <cellStyle name="Normal 61 5" xfId="22626"/>
    <cellStyle name="Normal 61 6" xfId="22627"/>
    <cellStyle name="Normal 61 7" xfId="47376"/>
    <cellStyle name="Normal 61_09_2013" xfId="825"/>
    <cellStyle name="Normal 62" xfId="374"/>
    <cellStyle name="Normal 62 2" xfId="726"/>
    <cellStyle name="Normal 62 2 2" xfId="993"/>
    <cellStyle name="Normal 62 2 2 2" xfId="47377"/>
    <cellStyle name="Normal 62 2 3" xfId="47378"/>
    <cellStyle name="Normal 62 2_Rate Case Accrual Accounts" xfId="35973"/>
    <cellStyle name="Normal 62 3" xfId="994"/>
    <cellStyle name="Normal 62 3 2" xfId="47379"/>
    <cellStyle name="Normal 62 4" xfId="22628"/>
    <cellStyle name="Normal 62 5" xfId="47380"/>
    <cellStyle name="Normal 62_09_2013" xfId="826"/>
    <cellStyle name="Normal 63" xfId="375"/>
    <cellStyle name="Normal 63 2" xfId="727"/>
    <cellStyle name="Normal 63 2 2" xfId="995"/>
    <cellStyle name="Normal 63 2 2 2" xfId="47381"/>
    <cellStyle name="Normal 63 2 3" xfId="47382"/>
    <cellStyle name="Normal 63 2_Rate Case Accrual Accounts" xfId="35974"/>
    <cellStyle name="Normal 63 3" xfId="996"/>
    <cellStyle name="Normal 63 3 2" xfId="47383"/>
    <cellStyle name="Normal 63 4" xfId="22629"/>
    <cellStyle name="Normal 63 5" xfId="47384"/>
    <cellStyle name="Normal 63_09_2013" xfId="827"/>
    <cellStyle name="Normal 64" xfId="376"/>
    <cellStyle name="Normal 64 2" xfId="728"/>
    <cellStyle name="Normal 64 2 2" xfId="997"/>
    <cellStyle name="Normal 64 2 2 2" xfId="47385"/>
    <cellStyle name="Normal 64 2 3" xfId="22630"/>
    <cellStyle name="Normal 64 2_Rate Case Accrual Accounts" xfId="35975"/>
    <cellStyle name="Normal 64 3" xfId="998"/>
    <cellStyle name="Normal 64 3 2" xfId="47386"/>
    <cellStyle name="Normal 64 4" xfId="22631"/>
    <cellStyle name="Normal 64 5" xfId="22632"/>
    <cellStyle name="Normal 64_09_2013" xfId="828"/>
    <cellStyle name="Normal 65" xfId="377"/>
    <cellStyle name="Normal 65 2" xfId="729"/>
    <cellStyle name="Normal 65 2 2" xfId="999"/>
    <cellStyle name="Normal 65 2 2 2" xfId="47387"/>
    <cellStyle name="Normal 65 2 3" xfId="47388"/>
    <cellStyle name="Normal 65 2_Rate Case Accrual Accounts" xfId="35976"/>
    <cellStyle name="Normal 65 3" xfId="1000"/>
    <cellStyle name="Normal 65 3 2" xfId="47389"/>
    <cellStyle name="Normal 65 4" xfId="22633"/>
    <cellStyle name="Normal 65 5" xfId="47390"/>
    <cellStyle name="Normal 65_09_2013" xfId="829"/>
    <cellStyle name="Normal 66" xfId="378"/>
    <cellStyle name="Normal 66 2" xfId="730"/>
    <cellStyle name="Normal 66 2 2" xfId="1001"/>
    <cellStyle name="Normal 66 2 2 2" xfId="47391"/>
    <cellStyle name="Normal 66 2 3" xfId="47392"/>
    <cellStyle name="Normal 66 2_Rate Case Accrual Accounts" xfId="35977"/>
    <cellStyle name="Normal 66 3" xfId="1002"/>
    <cellStyle name="Normal 66 3 2" xfId="47393"/>
    <cellStyle name="Normal 66 4" xfId="22634"/>
    <cellStyle name="Normal 66 5" xfId="47394"/>
    <cellStyle name="Normal 66_09_2013" xfId="830"/>
    <cellStyle name="Normal 67" xfId="379"/>
    <cellStyle name="Normal 67 2" xfId="731"/>
    <cellStyle name="Normal 67 2 2" xfId="1003"/>
    <cellStyle name="Normal 67 2 2 2" xfId="47395"/>
    <cellStyle name="Normal 67 2 3" xfId="47396"/>
    <cellStyle name="Normal 67 2_Rate Case Accrual Accounts" xfId="35978"/>
    <cellStyle name="Normal 67 3" xfId="1004"/>
    <cellStyle name="Normal 67 3 2" xfId="47397"/>
    <cellStyle name="Normal 67 4" xfId="22635"/>
    <cellStyle name="Normal 67 5" xfId="47398"/>
    <cellStyle name="Normal 67_09_2013" xfId="831"/>
    <cellStyle name="Normal 68" xfId="380"/>
    <cellStyle name="Normal 68 2" xfId="732"/>
    <cellStyle name="Normal 68 2 2" xfId="1005"/>
    <cellStyle name="Normal 68 2 2 2" xfId="22636"/>
    <cellStyle name="Normal 68 2 2_Rate Case Accrual Accounts" xfId="35979"/>
    <cellStyle name="Normal 68 2 3" xfId="47399"/>
    <cellStyle name="Normal 68 2_Rate Case Accrual Accounts" xfId="35980"/>
    <cellStyle name="Normal 68 3" xfId="1006"/>
    <cellStyle name="Normal 68 3 2" xfId="22637"/>
    <cellStyle name="Normal 68 3_Rate Case Accrual Accounts" xfId="35981"/>
    <cellStyle name="Normal 68 4" xfId="22638"/>
    <cellStyle name="Normal 68 5" xfId="22639"/>
    <cellStyle name="Normal 68 5 2" xfId="47400"/>
    <cellStyle name="Normal 68_09_2013" xfId="832"/>
    <cellStyle name="Normal 69" xfId="381"/>
    <cellStyle name="Normal 69 2" xfId="22640"/>
    <cellStyle name="Normal 69 2 2" xfId="22641"/>
    <cellStyle name="Normal 69 2 2 2" xfId="22642"/>
    <cellStyle name="Normal 69 2 2_Rate Case Accrual Accounts" xfId="35982"/>
    <cellStyle name="Normal 69 2 3" xfId="47401"/>
    <cellStyle name="Normal 69 2_Rate Case Accrual Accounts" xfId="35983"/>
    <cellStyle name="Normal 69 3" xfId="22643"/>
    <cellStyle name="Normal 69 3 2" xfId="22644"/>
    <cellStyle name="Normal 69 3_Rate Case Accrual Accounts" xfId="35984"/>
    <cellStyle name="Normal 69 4" xfId="22645"/>
    <cellStyle name="Normal 69 5" xfId="22646"/>
    <cellStyle name="Normal 69 5 2" xfId="47402"/>
    <cellStyle name="Normal 69_Rate Case Accrual Accounts" xfId="35985"/>
    <cellStyle name="Normal 7" xfId="200"/>
    <cellStyle name="Normal 7 10" xfId="22647"/>
    <cellStyle name="Normal 7 10 2" xfId="47403"/>
    <cellStyle name="Normal 7 11" xfId="22648"/>
    <cellStyle name="Normal 7 12" xfId="22649"/>
    <cellStyle name="Normal 7 12 2" xfId="47404"/>
    <cellStyle name="Normal 7 13" xfId="22650"/>
    <cellStyle name="Normal 7 2" xfId="201"/>
    <cellStyle name="Normal 7 2 2" xfId="657"/>
    <cellStyle name="Normal 7 2 2 2" xfId="1007"/>
    <cellStyle name="Normal 7 2 2 2 2" xfId="22651"/>
    <cellStyle name="Normal 7 2 2 2 2 2" xfId="22652"/>
    <cellStyle name="Normal 7 2 2 2 2_Rate Case Accrual Accounts" xfId="35986"/>
    <cellStyle name="Normal 7 2 2 2 3" xfId="22653"/>
    <cellStyle name="Normal 7 2 2 2 3 2" xfId="47405"/>
    <cellStyle name="Normal 7 2 2 2 4" xfId="47406"/>
    <cellStyle name="Normal 7 2 2 2_Rate Case Accrual Accounts" xfId="35987"/>
    <cellStyle name="Normal 7 2 2 3" xfId="22654"/>
    <cellStyle name="Normal 7 2 2 3 2" xfId="22655"/>
    <cellStyle name="Normal 7 2 2 3_Rate Case Accrual Accounts" xfId="35988"/>
    <cellStyle name="Normal 7 2 2 4" xfId="22656"/>
    <cellStyle name="Normal 7 2 2 4 2" xfId="47407"/>
    <cellStyle name="Normal 7 2 2 5" xfId="47408"/>
    <cellStyle name="Normal 7 2 2_Rate Case Accrual Accounts" xfId="35989"/>
    <cellStyle name="Normal 7 2 3" xfId="566"/>
    <cellStyle name="Normal 7 2 3 2" xfId="22657"/>
    <cellStyle name="Normal 7 2 3 2 2" xfId="22658"/>
    <cellStyle name="Normal 7 2 3 2_Rate Case Accrual Accounts" xfId="35990"/>
    <cellStyle name="Normal 7 2 3 3" xfId="22659"/>
    <cellStyle name="Normal 7 2 3 3 2" xfId="47409"/>
    <cellStyle name="Normal 7 2 3 4" xfId="47410"/>
    <cellStyle name="Normal 7 2 3_Rate Case Accrual Accounts" xfId="35991"/>
    <cellStyle name="Normal 7 2 4" xfId="1008"/>
    <cellStyle name="Normal 7 2 4 2" xfId="22660"/>
    <cellStyle name="Normal 7 2 4 2 2" xfId="47411"/>
    <cellStyle name="Normal 7 2 4 3" xfId="22661"/>
    <cellStyle name="Normal 7 2 4_Rate Case Accrual Accounts" xfId="35992"/>
    <cellStyle name="Normal 7 2 5" xfId="22662"/>
    <cellStyle name="Normal 7 2 5 2" xfId="47412"/>
    <cellStyle name="Normal 7 2 6" xfId="22663"/>
    <cellStyle name="Normal 7 2 6 2" xfId="47413"/>
    <cellStyle name="Normal 7 2_09_2013" xfId="833"/>
    <cellStyle name="Normal 7 3" xfId="567"/>
    <cellStyle name="Normal 7 3 2" xfId="22664"/>
    <cellStyle name="Normal 7 3 2 2" xfId="22665"/>
    <cellStyle name="Normal 7 3 2_Rate Case Accrual Accounts" xfId="35993"/>
    <cellStyle name="Normal 7 3 3" xfId="22666"/>
    <cellStyle name="Normal 7 3 3 2" xfId="22667"/>
    <cellStyle name="Normal 7 3 3 2 2" xfId="22668"/>
    <cellStyle name="Normal 7 3 3 2_Rate Case Accrual Accounts" xfId="35994"/>
    <cellStyle name="Normal 7 3 3 3" xfId="22669"/>
    <cellStyle name="Normal 7 3 3 4" xfId="47414"/>
    <cellStyle name="Normal 7 3 3_Rate Case Accrual Accounts" xfId="35995"/>
    <cellStyle name="Normal 7 3 4" xfId="22670"/>
    <cellStyle name="Normal 7 3 5" xfId="22671"/>
    <cellStyle name="Normal 7 3 5 2" xfId="47415"/>
    <cellStyle name="Normal 7 3_Sheet1" xfId="22672"/>
    <cellStyle name="Normal 7 4" xfId="488"/>
    <cellStyle name="Normal 7 4 10" xfId="22673"/>
    <cellStyle name="Normal 7 4 10 2" xfId="47416"/>
    <cellStyle name="Normal 7 4 11" xfId="22674"/>
    <cellStyle name="Normal 7 4 11 2" xfId="47417"/>
    <cellStyle name="Normal 7 4 12" xfId="22675"/>
    <cellStyle name="Normal 7 4 2" xfId="22676"/>
    <cellStyle name="Normal 7 4 2 10" xfId="47418"/>
    <cellStyle name="Normal 7 4 2 2" xfId="22677"/>
    <cellStyle name="Normal 7 4 2 2 2" xfId="22678"/>
    <cellStyle name="Normal 7 4 2 2 2 2" xfId="22679"/>
    <cellStyle name="Normal 7 4 2 2 2 2 2" xfId="22680"/>
    <cellStyle name="Normal 7 4 2 2 2 2_Rate Case Accrual Accounts" xfId="35996"/>
    <cellStyle name="Normal 7 4 2 2 2 3" xfId="47419"/>
    <cellStyle name="Normal 7 4 2 2 2_Rate Case Accrual Accounts" xfId="35997"/>
    <cellStyle name="Normal 7 4 2 2 3" xfId="22681"/>
    <cellStyle name="Normal 7 4 2 2 3 2" xfId="22682"/>
    <cellStyle name="Normal 7 4 2 2 3_Rate Case Accrual Accounts" xfId="35998"/>
    <cellStyle name="Normal 7 4 2 2 4" xfId="47420"/>
    <cellStyle name="Normal 7 4 2 2_Rate Case Accrual Accounts" xfId="35999"/>
    <cellStyle name="Normal 7 4 2 3" xfId="22683"/>
    <cellStyle name="Normal 7 4 2 3 2" xfId="22684"/>
    <cellStyle name="Normal 7 4 2 3 2 2" xfId="22685"/>
    <cellStyle name="Normal 7 4 2 3 2_Rate Case Accrual Accounts" xfId="36000"/>
    <cellStyle name="Normal 7 4 2 3 3" xfId="47421"/>
    <cellStyle name="Normal 7 4 2 3_Rate Case Accrual Accounts" xfId="36001"/>
    <cellStyle name="Normal 7 4 2 4" xfId="22686"/>
    <cellStyle name="Normal 7 4 2 4 2" xfId="22687"/>
    <cellStyle name="Normal 7 4 2 4 2 2" xfId="22688"/>
    <cellStyle name="Normal 7 4 2 4 2_Rate Case Accrual Accounts" xfId="36002"/>
    <cellStyle name="Normal 7 4 2 4 3" xfId="47422"/>
    <cellStyle name="Normal 7 4 2 4_Rate Case Accrual Accounts" xfId="36003"/>
    <cellStyle name="Normal 7 4 2 5" xfId="22689"/>
    <cellStyle name="Normal 7 4 2 5 2" xfId="22690"/>
    <cellStyle name="Normal 7 4 2 5_Rate Case Accrual Accounts" xfId="36004"/>
    <cellStyle name="Normal 7 4 2 6" xfId="22691"/>
    <cellStyle name="Normal 7 4 2 6 2" xfId="47423"/>
    <cellStyle name="Normal 7 4 2 7" xfId="22692"/>
    <cellStyle name="Normal 7 4 2 7 2" xfId="47424"/>
    <cellStyle name="Normal 7 4 2 8" xfId="22693"/>
    <cellStyle name="Normal 7 4 2 8 2" xfId="47425"/>
    <cellStyle name="Normal 7 4 2 9" xfId="22694"/>
    <cellStyle name="Normal 7 4 2 9 2" xfId="47426"/>
    <cellStyle name="Normal 7 4 2_Rate Case Accrual Accounts" xfId="36005"/>
    <cellStyle name="Normal 7 4 3" xfId="22695"/>
    <cellStyle name="Normal 7 4 3 2" xfId="22696"/>
    <cellStyle name="Normal 7 4 3 2 2" xfId="22697"/>
    <cellStyle name="Normal 7 4 3 2 2 2" xfId="47427"/>
    <cellStyle name="Normal 7 4 3 2 3" xfId="22698"/>
    <cellStyle name="Normal 7 4 3 2_Rate Case Accrual Accounts" xfId="36006"/>
    <cellStyle name="Normal 7 4 3 3" xfId="22699"/>
    <cellStyle name="Normal 7 4 3 3 2" xfId="47428"/>
    <cellStyle name="Normal 7 4 3 4" xfId="47429"/>
    <cellStyle name="Normal 7 4 3_Rate Case Accrual Accounts" xfId="36007"/>
    <cellStyle name="Normal 7 4 4" xfId="22700"/>
    <cellStyle name="Normal 7 4 4 2" xfId="22701"/>
    <cellStyle name="Normal 7 4 4 2 2" xfId="22702"/>
    <cellStyle name="Normal 7 4 4 2 2 2" xfId="22703"/>
    <cellStyle name="Normal 7 4 4 2 2_Rate Case Accrual Accounts" xfId="36008"/>
    <cellStyle name="Normal 7 4 4 2 3" xfId="47430"/>
    <cellStyle name="Normal 7 4 4 2_Rate Case Accrual Accounts" xfId="36009"/>
    <cellStyle name="Normal 7 4 4 3" xfId="22704"/>
    <cellStyle name="Normal 7 4 4 3 2" xfId="22705"/>
    <cellStyle name="Normal 7 4 4 3_Rate Case Accrual Accounts" xfId="36010"/>
    <cellStyle name="Normal 7 4 4 4" xfId="22706"/>
    <cellStyle name="Normal 7 4 4 4 2" xfId="47431"/>
    <cellStyle name="Normal 7 4 4 5" xfId="47432"/>
    <cellStyle name="Normal 7 4 4_Rate Case Accrual Accounts" xfId="36011"/>
    <cellStyle name="Normal 7 4 5" xfId="22707"/>
    <cellStyle name="Normal 7 4 5 2" xfId="22708"/>
    <cellStyle name="Normal 7 4 5 2 2" xfId="22709"/>
    <cellStyle name="Normal 7 4 5 2_Rate Case Accrual Accounts" xfId="36012"/>
    <cellStyle name="Normal 7 4 5 3" xfId="47433"/>
    <cellStyle name="Normal 7 4 5_Rate Case Accrual Accounts" xfId="36013"/>
    <cellStyle name="Normal 7 4 6" xfId="22710"/>
    <cellStyle name="Normal 7 4 6 2" xfId="47434"/>
    <cellStyle name="Normal 7 4 7" xfId="22711"/>
    <cellStyle name="Normal 7 4 7 2" xfId="22712"/>
    <cellStyle name="Normal 7 4 7 2 2" xfId="47435"/>
    <cellStyle name="Normal 7 4 7 3" xfId="47436"/>
    <cellStyle name="Normal 7 4 7_Rate Case Accrual Accounts" xfId="36014"/>
    <cellStyle name="Normal 7 4 8" xfId="22713"/>
    <cellStyle name="Normal 7 4 8 2" xfId="47437"/>
    <cellStyle name="Normal 7 4 9" xfId="22714"/>
    <cellStyle name="Normal 7 4 9 2" xfId="47438"/>
    <cellStyle name="Normal 7 4_Basis Detail" xfId="22715"/>
    <cellStyle name="Normal 7 5" xfId="22716"/>
    <cellStyle name="Normal 7 5 2" xfId="22717"/>
    <cellStyle name="Normal 7 5 2 2" xfId="22718"/>
    <cellStyle name="Normal 7 5 2 2 2" xfId="22719"/>
    <cellStyle name="Normal 7 5 2 2_Rate Case Accrual Accounts" xfId="36015"/>
    <cellStyle name="Normal 7 5 2 3" xfId="22720"/>
    <cellStyle name="Normal 7 5 2 3 2" xfId="47439"/>
    <cellStyle name="Normal 7 5 2 4" xfId="47440"/>
    <cellStyle name="Normal 7 5 2_Rate Case Accrual Accounts" xfId="36016"/>
    <cellStyle name="Normal 7 5 3" xfId="22721"/>
    <cellStyle name="Normal 7 5 3 2" xfId="22722"/>
    <cellStyle name="Normal 7 5 3_Rate Case Accrual Accounts" xfId="36017"/>
    <cellStyle name="Normal 7 5 4" xfId="22723"/>
    <cellStyle name="Normal 7 5 4 2" xfId="47441"/>
    <cellStyle name="Normal 7 5 5" xfId="47442"/>
    <cellStyle name="Normal 7 5_Rate Case Accrual Accounts" xfId="36018"/>
    <cellStyle name="Normal 7 6" xfId="22724"/>
    <cellStyle name="Normal 7 6 2" xfId="22725"/>
    <cellStyle name="Normal 7 6 2 2" xfId="22726"/>
    <cellStyle name="Normal 7 6 2 2 2" xfId="22727"/>
    <cellStyle name="Normal 7 6 2 2_Rate Case Accrual Accounts" xfId="36019"/>
    <cellStyle name="Normal 7 6 2 3" xfId="22728"/>
    <cellStyle name="Normal 7 6 2 3 2" xfId="47443"/>
    <cellStyle name="Normal 7 6 2 4" xfId="47444"/>
    <cellStyle name="Normal 7 6 2_Rate Case Accrual Accounts" xfId="36020"/>
    <cellStyle name="Normal 7 6 3" xfId="22729"/>
    <cellStyle name="Normal 7 6 3 2" xfId="22730"/>
    <cellStyle name="Normal 7 6 3_Rate Case Accrual Accounts" xfId="36021"/>
    <cellStyle name="Normal 7 6 4" xfId="22731"/>
    <cellStyle name="Normal 7 6 4 2" xfId="47445"/>
    <cellStyle name="Normal 7 6 5" xfId="47446"/>
    <cellStyle name="Normal 7 6_Basis Detail" xfId="22732"/>
    <cellStyle name="Normal 7 7" xfId="22733"/>
    <cellStyle name="Normal 7 7 2" xfId="22734"/>
    <cellStyle name="Normal 7 7 2 2" xfId="22735"/>
    <cellStyle name="Normal 7 7 2_Rate Case Accrual Accounts" xfId="36022"/>
    <cellStyle name="Normal 7 7 3" xfId="22736"/>
    <cellStyle name="Normal 7 7 4" xfId="22737"/>
    <cellStyle name="Normal 7 7 4 2" xfId="47447"/>
    <cellStyle name="Normal 7 7 5" xfId="47448"/>
    <cellStyle name="Normal 7 7_Rate Case Accrual Accounts" xfId="36023"/>
    <cellStyle name="Normal 7 8" xfId="22738"/>
    <cellStyle name="Normal 7 8 2" xfId="22739"/>
    <cellStyle name="Normal 7 8_Rate Case Accrual Accounts" xfId="36024"/>
    <cellStyle name="Normal 7 9" xfId="22740"/>
    <cellStyle name="Normal 7 9 2" xfId="47449"/>
    <cellStyle name="Normal 7_06_2013" xfId="382"/>
    <cellStyle name="Normal 70" xfId="383"/>
    <cellStyle name="Normal 70 2" xfId="733"/>
    <cellStyle name="Normal 70 2 2" xfId="1009"/>
    <cellStyle name="Normal 70 2 2 2" xfId="22741"/>
    <cellStyle name="Normal 70 2 2_Rate Case Accrual Accounts" xfId="36025"/>
    <cellStyle name="Normal 70 2 3" xfId="22742"/>
    <cellStyle name="Normal 70 2 3 2" xfId="47450"/>
    <cellStyle name="Normal 70 2 4" xfId="47451"/>
    <cellStyle name="Normal 70 2_Rate Case Accrual Accounts" xfId="36026"/>
    <cellStyle name="Normal 70 3" xfId="1010"/>
    <cellStyle name="Normal 70 3 2" xfId="22743"/>
    <cellStyle name="Normal 70 3_Rate Case Accrual Accounts" xfId="36027"/>
    <cellStyle name="Normal 70 4" xfId="22744"/>
    <cellStyle name="Normal 70 4 2" xfId="47452"/>
    <cellStyle name="Normal 70 5" xfId="22745"/>
    <cellStyle name="Normal 70 5 2" xfId="47453"/>
    <cellStyle name="Normal 70_09_2013" xfId="834"/>
    <cellStyle name="Normal 71" xfId="384"/>
    <cellStyle name="Normal 71 2" xfId="734"/>
    <cellStyle name="Normal 71 2 2" xfId="1011"/>
    <cellStyle name="Normal 71 2 2 2" xfId="22746"/>
    <cellStyle name="Normal 71 2 2_Rate Case Accrual Accounts" xfId="36028"/>
    <cellStyle name="Normal 71 2 3" xfId="22747"/>
    <cellStyle name="Normal 71 2 3 2" xfId="47454"/>
    <cellStyle name="Normal 71 2 4" xfId="47455"/>
    <cellStyle name="Normal 71 2_Rate Case Accrual Accounts" xfId="36029"/>
    <cellStyle name="Normal 71 3" xfId="1012"/>
    <cellStyle name="Normal 71 3 2" xfId="22748"/>
    <cellStyle name="Normal 71 3_Rate Case Accrual Accounts" xfId="36030"/>
    <cellStyle name="Normal 71 4" xfId="22749"/>
    <cellStyle name="Normal 71 4 2" xfId="47456"/>
    <cellStyle name="Normal 71 5" xfId="22750"/>
    <cellStyle name="Normal 71 5 2" xfId="47457"/>
    <cellStyle name="Normal 71_09_2013" xfId="835"/>
    <cellStyle name="Normal 72" xfId="385"/>
    <cellStyle name="Normal 72 2" xfId="735"/>
    <cellStyle name="Normal 72 2 2" xfId="1013"/>
    <cellStyle name="Normal 72 2 2 2" xfId="22751"/>
    <cellStyle name="Normal 72 2 2_Rate Case Accrual Accounts" xfId="36031"/>
    <cellStyle name="Normal 72 2 3" xfId="22752"/>
    <cellStyle name="Normal 72 2 3 2" xfId="47458"/>
    <cellStyle name="Normal 72 2 4" xfId="47459"/>
    <cellStyle name="Normal 72 2_Rate Case Accrual Accounts" xfId="36032"/>
    <cellStyle name="Normal 72 3" xfId="1014"/>
    <cellStyle name="Normal 72 3 2" xfId="22753"/>
    <cellStyle name="Normal 72 3_Rate Case Accrual Accounts" xfId="36033"/>
    <cellStyle name="Normal 72 4" xfId="22754"/>
    <cellStyle name="Normal 72 4 2" xfId="47460"/>
    <cellStyle name="Normal 72 5" xfId="22755"/>
    <cellStyle name="Normal 72 5 2" xfId="47461"/>
    <cellStyle name="Normal 72_09_2013" xfId="836"/>
    <cellStyle name="Normal 73" xfId="386"/>
    <cellStyle name="Normal 73 2" xfId="736"/>
    <cellStyle name="Normal 73 2 2" xfId="1015"/>
    <cellStyle name="Normal 73 2 2 2" xfId="22756"/>
    <cellStyle name="Normal 73 2 2_Rate Case Accrual Accounts" xfId="36034"/>
    <cellStyle name="Normal 73 2 3" xfId="22757"/>
    <cellStyle name="Normal 73 2 3 2" xfId="47462"/>
    <cellStyle name="Normal 73 2 4" xfId="47463"/>
    <cellStyle name="Normal 73 2_Rate Case Accrual Accounts" xfId="36035"/>
    <cellStyle name="Normal 73 3" xfId="1016"/>
    <cellStyle name="Normal 73 3 2" xfId="22758"/>
    <cellStyle name="Normal 73 3_Rate Case Accrual Accounts" xfId="36036"/>
    <cellStyle name="Normal 73 4" xfId="22759"/>
    <cellStyle name="Normal 73 4 2" xfId="47464"/>
    <cellStyle name="Normal 73 5" xfId="22760"/>
    <cellStyle name="Normal 73 5 2" xfId="47465"/>
    <cellStyle name="Normal 73_09_2013" xfId="837"/>
    <cellStyle name="Normal 74" xfId="387"/>
    <cellStyle name="Normal 74 2" xfId="22761"/>
    <cellStyle name="Normal 74 2 2" xfId="22762"/>
    <cellStyle name="Normal 74 2 2 2" xfId="22763"/>
    <cellStyle name="Normal 74 2 2_Rate Case Accrual Accounts" xfId="36037"/>
    <cellStyle name="Normal 74 2 3" xfId="22764"/>
    <cellStyle name="Normal 74 2 3 2" xfId="47466"/>
    <cellStyle name="Normal 74 2 4" xfId="47467"/>
    <cellStyle name="Normal 74 2_Rate Case Accrual Accounts" xfId="36038"/>
    <cellStyle name="Normal 74 3" xfId="22765"/>
    <cellStyle name="Normal 74 3 2" xfId="22766"/>
    <cellStyle name="Normal 74 3_Rate Case Accrual Accounts" xfId="36039"/>
    <cellStyle name="Normal 74 4" xfId="22767"/>
    <cellStyle name="Normal 74 4 2" xfId="47468"/>
    <cellStyle name="Normal 74 5" xfId="22768"/>
    <cellStyle name="Normal 74 5 2" xfId="47469"/>
    <cellStyle name="Normal 74_Rate Case Accrual Accounts" xfId="36040"/>
    <cellStyle name="Normal 75" xfId="202"/>
    <cellStyle name="Normal 75 2" xfId="658"/>
    <cellStyle name="Normal 75 2 2" xfId="22769"/>
    <cellStyle name="Normal 75 2 2 2" xfId="22770"/>
    <cellStyle name="Normal 75 2 2_Rate Case Accrual Accounts" xfId="36041"/>
    <cellStyle name="Normal 75 2 3" xfId="47470"/>
    <cellStyle name="Normal 75 2_Rate Case Accrual Accounts" xfId="36042"/>
    <cellStyle name="Normal 75 3" xfId="22771"/>
    <cellStyle name="Normal 75 3 2" xfId="22772"/>
    <cellStyle name="Normal 75 3_Rate Case Accrual Accounts" xfId="36043"/>
    <cellStyle name="Normal 75 4" xfId="22773"/>
    <cellStyle name="Normal 75 4 2" xfId="47471"/>
    <cellStyle name="Normal 75 5" xfId="22774"/>
    <cellStyle name="Normal 75 5 2" xfId="47472"/>
    <cellStyle name="Normal 75_09_2013" xfId="838"/>
    <cellStyle name="Normal 76" xfId="388"/>
    <cellStyle name="Normal 76 2" xfId="22775"/>
    <cellStyle name="Normal 76 2 2" xfId="22776"/>
    <cellStyle name="Normal 76 2 2 2" xfId="22777"/>
    <cellStyle name="Normal 76 2 2_Rate Case Accrual Accounts" xfId="36044"/>
    <cellStyle name="Normal 76 2 3" xfId="47473"/>
    <cellStyle name="Normal 76 2_Rate Case Accrual Accounts" xfId="36045"/>
    <cellStyle name="Normal 76 3" xfId="22778"/>
    <cellStyle name="Normal 76 3 2" xfId="22779"/>
    <cellStyle name="Normal 76 3_Rate Case Accrual Accounts" xfId="36046"/>
    <cellStyle name="Normal 76 4" xfId="22780"/>
    <cellStyle name="Normal 76 4 2" xfId="47474"/>
    <cellStyle name="Normal 76 5" xfId="22781"/>
    <cellStyle name="Normal 76 5 2" xfId="47475"/>
    <cellStyle name="Normal 76_Rate Case Accrual Accounts" xfId="36047"/>
    <cellStyle name="Normal 77" xfId="389"/>
    <cellStyle name="Normal 77 2" xfId="22782"/>
    <cellStyle name="Normal 77 2 2" xfId="22783"/>
    <cellStyle name="Normal 77 2 2 2" xfId="22784"/>
    <cellStyle name="Normal 77 2 2_Rate Case Accrual Accounts" xfId="36048"/>
    <cellStyle name="Normal 77 2 3" xfId="47476"/>
    <cellStyle name="Normal 77 2_Rate Case Accrual Accounts" xfId="36049"/>
    <cellStyle name="Normal 77 3" xfId="22785"/>
    <cellStyle name="Normal 77 3 2" xfId="22786"/>
    <cellStyle name="Normal 77 3_Rate Case Accrual Accounts" xfId="36050"/>
    <cellStyle name="Normal 77 4" xfId="22787"/>
    <cellStyle name="Normal 77 4 2" xfId="47477"/>
    <cellStyle name="Normal 77 5" xfId="22788"/>
    <cellStyle name="Normal 77 5 2" xfId="47478"/>
    <cellStyle name="Normal 77_Rate Case Accrual Accounts" xfId="36051"/>
    <cellStyle name="Normal 78" xfId="390"/>
    <cellStyle name="Normal 78 2" xfId="22789"/>
    <cellStyle name="Normal 78 2 2" xfId="22790"/>
    <cellStyle name="Normal 78 2 2 2" xfId="22791"/>
    <cellStyle name="Normal 78 2 2_Rate Case Accrual Accounts" xfId="36052"/>
    <cellStyle name="Normal 78 2 3" xfId="47479"/>
    <cellStyle name="Normal 78 2_Rate Case Accrual Accounts" xfId="36053"/>
    <cellStyle name="Normal 78 3" xfId="22792"/>
    <cellStyle name="Normal 78 3 2" xfId="22793"/>
    <cellStyle name="Normal 78 3_Rate Case Accrual Accounts" xfId="36054"/>
    <cellStyle name="Normal 78 4" xfId="22794"/>
    <cellStyle name="Normal 78 4 2" xfId="47480"/>
    <cellStyle name="Normal 78 5" xfId="22795"/>
    <cellStyle name="Normal 78 5 2" xfId="47481"/>
    <cellStyle name="Normal 78_Rate Case Accrual Accounts" xfId="36055"/>
    <cellStyle name="Normal 79" xfId="391"/>
    <cellStyle name="Normal 79 2" xfId="22796"/>
    <cellStyle name="Normal 79 2 2" xfId="22797"/>
    <cellStyle name="Normal 79 2 2 2" xfId="22798"/>
    <cellStyle name="Normal 79 2 2_Rate Case Accrual Accounts" xfId="36056"/>
    <cellStyle name="Normal 79 2 3" xfId="47482"/>
    <cellStyle name="Normal 79 2_Rate Case Accrual Accounts" xfId="36057"/>
    <cellStyle name="Normal 79 3" xfId="22799"/>
    <cellStyle name="Normal 79 3 2" xfId="22800"/>
    <cellStyle name="Normal 79 3_Rate Case Accrual Accounts" xfId="36058"/>
    <cellStyle name="Normal 79 4" xfId="22801"/>
    <cellStyle name="Normal 79 4 2" xfId="47483"/>
    <cellStyle name="Normal 79 5" xfId="22802"/>
    <cellStyle name="Normal 79 5 2" xfId="47484"/>
    <cellStyle name="Normal 79_Rate Case Accrual Accounts" xfId="36059"/>
    <cellStyle name="Normal 8" xfId="203"/>
    <cellStyle name="Normal 8 10" xfId="22803"/>
    <cellStyle name="Normal 8 10 2" xfId="47485"/>
    <cellStyle name="Normal 8 11" xfId="22804"/>
    <cellStyle name="Normal 8 12" xfId="22805"/>
    <cellStyle name="Normal 8 12 2" xfId="47486"/>
    <cellStyle name="Normal 8 13" xfId="22806"/>
    <cellStyle name="Normal 8 2" xfId="204"/>
    <cellStyle name="Normal 8 2 2" xfId="659"/>
    <cellStyle name="Normal 8 2 2 2" xfId="1017"/>
    <cellStyle name="Normal 8 2 2 2 2" xfId="22807"/>
    <cellStyle name="Normal 8 2 2 2 2 2" xfId="22808"/>
    <cellStyle name="Normal 8 2 2 2 2_Rate Case Accrual Accounts" xfId="36060"/>
    <cellStyle name="Normal 8 2 2 2 3" xfId="22809"/>
    <cellStyle name="Normal 8 2 2 2 3 2" xfId="47487"/>
    <cellStyle name="Normal 8 2 2 2 4" xfId="47488"/>
    <cellStyle name="Normal 8 2 2 2_Rate Case Accrual Accounts" xfId="36061"/>
    <cellStyle name="Normal 8 2 2 3" xfId="22810"/>
    <cellStyle name="Normal 8 2 2 3 2" xfId="22811"/>
    <cellStyle name="Normal 8 2 2 3_Rate Case Accrual Accounts" xfId="36062"/>
    <cellStyle name="Normal 8 2 2 4" xfId="22812"/>
    <cellStyle name="Normal 8 2 2 4 2" xfId="47489"/>
    <cellStyle name="Normal 8 2 2 5" xfId="47490"/>
    <cellStyle name="Normal 8 2 2_Rate Case Accrual Accounts" xfId="36063"/>
    <cellStyle name="Normal 8 2 3" xfId="568"/>
    <cellStyle name="Normal 8 2 3 2" xfId="22813"/>
    <cellStyle name="Normal 8 2 3 2 2" xfId="22814"/>
    <cellStyle name="Normal 8 2 3 2_Rate Case Accrual Accounts" xfId="36064"/>
    <cellStyle name="Normal 8 2 3 3" xfId="22815"/>
    <cellStyle name="Normal 8 2 3 3 2" xfId="47491"/>
    <cellStyle name="Normal 8 2 3 4" xfId="47492"/>
    <cellStyle name="Normal 8 2 3_Rate Case Accrual Accounts" xfId="36065"/>
    <cellStyle name="Normal 8 2 4" xfId="1018"/>
    <cellStyle name="Normal 8 2 4 2" xfId="22816"/>
    <cellStyle name="Normal 8 2 4 2 2" xfId="47493"/>
    <cellStyle name="Normal 8 2 4 3" xfId="22817"/>
    <cellStyle name="Normal 8 2 4_Rate Case Accrual Accounts" xfId="36066"/>
    <cellStyle name="Normal 8 2 5" xfId="22818"/>
    <cellStyle name="Normal 8 2 5 2" xfId="47494"/>
    <cellStyle name="Normal 8 2 6" xfId="22819"/>
    <cellStyle name="Normal 8 2 6 2" xfId="47495"/>
    <cellStyle name="Normal 8 2_09_2013" xfId="839"/>
    <cellStyle name="Normal 8 3" xfId="569"/>
    <cellStyle name="Normal 8 3 2" xfId="22820"/>
    <cellStyle name="Normal 8 3 2 2" xfId="22821"/>
    <cellStyle name="Normal 8 3 2_Rate Case Accrual Accounts" xfId="36067"/>
    <cellStyle name="Normal 8 3 3" xfId="22822"/>
    <cellStyle name="Normal 8 3 3 2" xfId="22823"/>
    <cellStyle name="Normal 8 3 3 2 2" xfId="22824"/>
    <cellStyle name="Normal 8 3 3 2_Rate Case Accrual Accounts" xfId="36068"/>
    <cellStyle name="Normal 8 3 3 3" xfId="22825"/>
    <cellStyle name="Normal 8 3 3 4" xfId="47496"/>
    <cellStyle name="Normal 8 3 3_Rate Case Accrual Accounts" xfId="36069"/>
    <cellStyle name="Normal 8 3 4" xfId="22826"/>
    <cellStyle name="Normal 8 3 5" xfId="22827"/>
    <cellStyle name="Normal 8 3 5 2" xfId="47497"/>
    <cellStyle name="Normal 8 3_Sheet1" xfId="22828"/>
    <cellStyle name="Normal 8 4" xfId="489"/>
    <cellStyle name="Normal 8 4 2" xfId="22829"/>
    <cellStyle name="Normal 8 4 2 2" xfId="22830"/>
    <cellStyle name="Normal 8 4 2 2 2" xfId="22831"/>
    <cellStyle name="Normal 8 4 2 2 2 2" xfId="47498"/>
    <cellStyle name="Normal 8 4 2 2 3" xfId="22832"/>
    <cellStyle name="Normal 8 4 2 2_Rate Case Accrual Accounts" xfId="36070"/>
    <cellStyle name="Normal 8 4 2 3" xfId="22833"/>
    <cellStyle name="Normal 8 4 2 3 2" xfId="47499"/>
    <cellStyle name="Normal 8 4 2 4" xfId="47500"/>
    <cellStyle name="Normal 8 4 2_Rate Case Accrual Accounts" xfId="36071"/>
    <cellStyle name="Normal 8 4 3" xfId="22834"/>
    <cellStyle name="Normal 8 4 3 2" xfId="22835"/>
    <cellStyle name="Normal 8 4 3 2 2" xfId="47501"/>
    <cellStyle name="Normal 8 4 3 3" xfId="47502"/>
    <cellStyle name="Normal 8 4 3_Rate Case Accrual Accounts" xfId="36072"/>
    <cellStyle name="Normal 8 4 4" xfId="22836"/>
    <cellStyle name="Normal 8 4 4 2" xfId="47503"/>
    <cellStyle name="Normal 8 4 5" xfId="22837"/>
    <cellStyle name="Normal 8 4_Basis Detail" xfId="22838"/>
    <cellStyle name="Normal 8 5" xfId="22839"/>
    <cellStyle name="Normal 8 5 2" xfId="22840"/>
    <cellStyle name="Normal 8 5 2 2" xfId="22841"/>
    <cellStyle name="Normal 8 5 2 2 2" xfId="22842"/>
    <cellStyle name="Normal 8 5 2 2_Rate Case Accrual Accounts" xfId="36073"/>
    <cellStyle name="Normal 8 5 2 3" xfId="22843"/>
    <cellStyle name="Normal 8 5 2 3 2" xfId="47504"/>
    <cellStyle name="Normal 8 5 2 4" xfId="47505"/>
    <cellStyle name="Normal 8 5 2_Rate Case Accrual Accounts" xfId="36074"/>
    <cellStyle name="Normal 8 5 3" xfId="22844"/>
    <cellStyle name="Normal 8 5 3 2" xfId="22845"/>
    <cellStyle name="Normal 8 5 3_Rate Case Accrual Accounts" xfId="36075"/>
    <cellStyle name="Normal 8 5 4" xfId="22846"/>
    <cellStyle name="Normal 8 5 4 2" xfId="47506"/>
    <cellStyle name="Normal 8 5 5" xfId="47507"/>
    <cellStyle name="Normal 8 5_Rate Case Accrual Accounts" xfId="36076"/>
    <cellStyle name="Normal 8 6" xfId="22847"/>
    <cellStyle name="Normal 8 6 2" xfId="22848"/>
    <cellStyle name="Normal 8 6 2 2" xfId="22849"/>
    <cellStyle name="Normal 8 6 2 2 2" xfId="22850"/>
    <cellStyle name="Normal 8 6 2 2_Rate Case Accrual Accounts" xfId="36077"/>
    <cellStyle name="Normal 8 6 2 3" xfId="22851"/>
    <cellStyle name="Normal 8 6 2 3 2" xfId="47508"/>
    <cellStyle name="Normal 8 6 2 4" xfId="47509"/>
    <cellStyle name="Normal 8 6 2_Rate Case Accrual Accounts" xfId="36078"/>
    <cellStyle name="Normal 8 6 3" xfId="22852"/>
    <cellStyle name="Normal 8 6 3 2" xfId="22853"/>
    <cellStyle name="Normal 8 6 3_Rate Case Accrual Accounts" xfId="36079"/>
    <cellStyle name="Normal 8 6 4" xfId="22854"/>
    <cellStyle name="Normal 8 6 4 2" xfId="47510"/>
    <cellStyle name="Normal 8 6 5" xfId="47511"/>
    <cellStyle name="Normal 8 6_Basis Detail" xfId="22855"/>
    <cellStyle name="Normal 8 7" xfId="22856"/>
    <cellStyle name="Normal 8 7 2" xfId="22857"/>
    <cellStyle name="Normal 8 7 2 2" xfId="22858"/>
    <cellStyle name="Normal 8 7 2_Rate Case Accrual Accounts" xfId="36080"/>
    <cellStyle name="Normal 8 7 3" xfId="22859"/>
    <cellStyle name="Normal 8 7 4" xfId="22860"/>
    <cellStyle name="Normal 8 7 4 2" xfId="47512"/>
    <cellStyle name="Normal 8 7 5" xfId="47513"/>
    <cellStyle name="Normal 8 7_Rate Case Accrual Accounts" xfId="36081"/>
    <cellStyle name="Normal 8 8" xfId="22861"/>
    <cellStyle name="Normal 8 8 2" xfId="22862"/>
    <cellStyle name="Normal 8 8_Rate Case Accrual Accounts" xfId="36082"/>
    <cellStyle name="Normal 8 9" xfId="22863"/>
    <cellStyle name="Normal 8 9 2" xfId="47514"/>
    <cellStyle name="Normal 8_06_2013" xfId="392"/>
    <cellStyle name="Normal 80" xfId="393"/>
    <cellStyle name="Normal 80 2" xfId="22864"/>
    <cellStyle name="Normal 80 2 2" xfId="22865"/>
    <cellStyle name="Normal 80 2 2 2" xfId="22866"/>
    <cellStyle name="Normal 80 2 2_Rate Case Accrual Accounts" xfId="36083"/>
    <cellStyle name="Normal 80 2 3" xfId="47515"/>
    <cellStyle name="Normal 80 2_Rate Case Accrual Accounts" xfId="36084"/>
    <cellStyle name="Normal 80 3" xfId="22867"/>
    <cellStyle name="Normal 80 3 2" xfId="22868"/>
    <cellStyle name="Normal 80 3_Rate Case Accrual Accounts" xfId="36085"/>
    <cellStyle name="Normal 80 4" xfId="22869"/>
    <cellStyle name="Normal 80 4 2" xfId="47516"/>
    <cellStyle name="Normal 80 5" xfId="22870"/>
    <cellStyle name="Normal 80 5 2" xfId="47517"/>
    <cellStyle name="Normal 80_Rate Case Accrual Accounts" xfId="36086"/>
    <cellStyle name="Normal 81" xfId="394"/>
    <cellStyle name="Normal 81 2" xfId="22871"/>
    <cellStyle name="Normal 81 2 2" xfId="22872"/>
    <cellStyle name="Normal 81 2_Rate Case Accrual Accounts" xfId="36087"/>
    <cellStyle name="Normal 81 3" xfId="22873"/>
    <cellStyle name="Normal 81 3 2" xfId="47518"/>
    <cellStyle name="Normal 81 4" xfId="22874"/>
    <cellStyle name="Normal 81 5" xfId="22875"/>
    <cellStyle name="Normal 81_Rate Case Accrual Accounts" xfId="36088"/>
    <cellStyle name="Normal 82" xfId="395"/>
    <cellStyle name="Normal 82 2" xfId="737"/>
    <cellStyle name="Normal 82 2 2" xfId="1019"/>
    <cellStyle name="Normal 82 2 2 2" xfId="47519"/>
    <cellStyle name="Normal 82 2 3" xfId="47520"/>
    <cellStyle name="Normal 82 2_Rate Case Accrual Accounts" xfId="36089"/>
    <cellStyle name="Normal 82 3" xfId="1020"/>
    <cellStyle name="Normal 82 3 2" xfId="47521"/>
    <cellStyle name="Normal 82 4" xfId="22876"/>
    <cellStyle name="Normal 82 5" xfId="47522"/>
    <cellStyle name="Normal 82_09_2013" xfId="840"/>
    <cellStyle name="Normal 83" xfId="396"/>
    <cellStyle name="Normal 83 2" xfId="738"/>
    <cellStyle name="Normal 83 2 2" xfId="1021"/>
    <cellStyle name="Normal 83 2 2 2" xfId="47523"/>
    <cellStyle name="Normal 83 2 3" xfId="47524"/>
    <cellStyle name="Normal 83 2_Rate Case Accrual Accounts" xfId="36090"/>
    <cellStyle name="Normal 83 3" xfId="1022"/>
    <cellStyle name="Normal 83 3 2" xfId="47525"/>
    <cellStyle name="Normal 83 4" xfId="22877"/>
    <cellStyle name="Normal 83 5" xfId="47526"/>
    <cellStyle name="Normal 83_09_2013" xfId="841"/>
    <cellStyle name="Normal 84" xfId="397"/>
    <cellStyle name="Normal 84 2" xfId="739"/>
    <cellStyle name="Normal 84 2 2" xfId="1023"/>
    <cellStyle name="Normal 84 2 2 2" xfId="47527"/>
    <cellStyle name="Normal 84 2 3" xfId="47528"/>
    <cellStyle name="Normal 84 2_Rate Case Accrual Accounts" xfId="36091"/>
    <cellStyle name="Normal 84 3" xfId="1024"/>
    <cellStyle name="Normal 84 3 2" xfId="47529"/>
    <cellStyle name="Normal 84 4" xfId="22878"/>
    <cellStyle name="Normal 84 5" xfId="47530"/>
    <cellStyle name="Normal 84_09_2013" xfId="842"/>
    <cellStyle name="Normal 85" xfId="573"/>
    <cellStyle name="Normal 85 2" xfId="1025"/>
    <cellStyle name="Normal 85 2 2" xfId="22879"/>
    <cellStyle name="Normal 85 2_Rate Case Accrual Accounts" xfId="36092"/>
    <cellStyle name="Normal 85 3" xfId="22880"/>
    <cellStyle name="Normal 85 3 2" xfId="47531"/>
    <cellStyle name="Normal 85 4" xfId="22881"/>
    <cellStyle name="Normal 85_Rate Case Accrual Accounts" xfId="36093"/>
    <cellStyle name="Normal 86" xfId="688"/>
    <cellStyle name="Normal 86 2" xfId="1026"/>
    <cellStyle name="Normal 86 2 2" xfId="22882"/>
    <cellStyle name="Normal 86 2_Rate Case Accrual Accounts" xfId="36094"/>
    <cellStyle name="Normal 86 3" xfId="22883"/>
    <cellStyle name="Normal 86 3 2" xfId="47532"/>
    <cellStyle name="Normal 86 4" xfId="22884"/>
    <cellStyle name="Normal 86_Rate Case Accrual Accounts" xfId="36095"/>
    <cellStyle name="Normal 87" xfId="423"/>
    <cellStyle name="Normal 87 2" xfId="22885"/>
    <cellStyle name="Normal 87 2 2" xfId="22886"/>
    <cellStyle name="Normal 87 2_Rate Case Accrual Accounts" xfId="36096"/>
    <cellStyle name="Normal 87 3" xfId="22887"/>
    <cellStyle name="Normal 87 3 2" xfId="47533"/>
    <cellStyle name="Normal 87 4" xfId="22888"/>
    <cellStyle name="Normal 87_Rate Case Accrual Accounts" xfId="36097"/>
    <cellStyle name="Normal 88" xfId="512"/>
    <cellStyle name="Normal 88 2" xfId="22889"/>
    <cellStyle name="Normal 88 2 2" xfId="22890"/>
    <cellStyle name="Normal 88 2_Rate Case Accrual Accounts" xfId="36098"/>
    <cellStyle name="Normal 88 3" xfId="22891"/>
    <cellStyle name="Normal 88 3 2" xfId="47534"/>
    <cellStyle name="Normal 88 4" xfId="22892"/>
    <cellStyle name="Normal 88_Rate Case Accrual Accounts" xfId="36099"/>
    <cellStyle name="Normal 89" xfId="450"/>
    <cellStyle name="Normal 89 2" xfId="22893"/>
    <cellStyle name="Normal 89 2 2" xfId="22894"/>
    <cellStyle name="Normal 89 2_Rate Case Accrual Accounts" xfId="36100"/>
    <cellStyle name="Normal 89 3" xfId="22895"/>
    <cellStyle name="Normal 89 3 2" xfId="47535"/>
    <cellStyle name="Normal 89 4" xfId="22896"/>
    <cellStyle name="Normal 89_Rate Case Accrual Accounts" xfId="36101"/>
    <cellStyle name="Normal 9" xfId="205"/>
    <cellStyle name="Normal 9 10" xfId="22897"/>
    <cellStyle name="Normal 9 11" xfId="22898"/>
    <cellStyle name="Normal 9 11 2" xfId="47536"/>
    <cellStyle name="Normal 9 12" xfId="22899"/>
    <cellStyle name="Normal 9 2" xfId="206"/>
    <cellStyle name="Normal 9 2 2" xfId="660"/>
    <cellStyle name="Normal 9 2 2 2" xfId="1027"/>
    <cellStyle name="Normal 9 2 2 2 2" xfId="22900"/>
    <cellStyle name="Normal 9 2 2 2 2 2" xfId="22901"/>
    <cellStyle name="Normal 9 2 2 2 2_Rate Case Accrual Accounts" xfId="36102"/>
    <cellStyle name="Normal 9 2 2 2 3" xfId="22902"/>
    <cellStyle name="Normal 9 2 2 2 3 2" xfId="47537"/>
    <cellStyle name="Normal 9 2 2 2 4" xfId="47538"/>
    <cellStyle name="Normal 9 2 2 2_Rate Case Accrual Accounts" xfId="36103"/>
    <cellStyle name="Normal 9 2 2 3" xfId="22903"/>
    <cellStyle name="Normal 9 2 2 3 2" xfId="22904"/>
    <cellStyle name="Normal 9 2 2 3_Rate Case Accrual Accounts" xfId="36104"/>
    <cellStyle name="Normal 9 2 2 4" xfId="22905"/>
    <cellStyle name="Normal 9 2 2 4 2" xfId="47539"/>
    <cellStyle name="Normal 9 2 2 5" xfId="47540"/>
    <cellStyle name="Normal 9 2 2_Rate Case Accrual Accounts" xfId="36105"/>
    <cellStyle name="Normal 9 2 3" xfId="570"/>
    <cellStyle name="Normal 9 2 3 2" xfId="22906"/>
    <cellStyle name="Normal 9 2 3 2 2" xfId="22907"/>
    <cellStyle name="Normal 9 2 3 2_Rate Case Accrual Accounts" xfId="36106"/>
    <cellStyle name="Normal 9 2 3 3" xfId="22908"/>
    <cellStyle name="Normal 9 2 3 3 2" xfId="47541"/>
    <cellStyle name="Normal 9 2 3 4" xfId="47542"/>
    <cellStyle name="Normal 9 2 3_Rate Case Accrual Accounts" xfId="36107"/>
    <cellStyle name="Normal 9 2 4" xfId="1028"/>
    <cellStyle name="Normal 9 2 4 2" xfId="22909"/>
    <cellStyle name="Normal 9 2 4 2 2" xfId="47543"/>
    <cellStyle name="Normal 9 2 4 3" xfId="22910"/>
    <cellStyle name="Normal 9 2 4_Rate Case Accrual Accounts" xfId="36108"/>
    <cellStyle name="Normal 9 2 5" xfId="22911"/>
    <cellStyle name="Normal 9 2 5 2" xfId="47544"/>
    <cellStyle name="Normal 9 2 6" xfId="22912"/>
    <cellStyle name="Normal 9 2 6 2" xfId="47545"/>
    <cellStyle name="Normal 9 2_09_2013" xfId="843"/>
    <cellStyle name="Normal 9 3" xfId="571"/>
    <cellStyle name="Normal 9 3 2" xfId="22913"/>
    <cellStyle name="Normal 9 3 2 2" xfId="22914"/>
    <cellStyle name="Normal 9 3 2_Rate Case Accrual Accounts" xfId="36109"/>
    <cellStyle name="Normal 9 3 3" xfId="22915"/>
    <cellStyle name="Normal 9 3 3 2" xfId="22916"/>
    <cellStyle name="Normal 9 3 3 2 2" xfId="22917"/>
    <cellStyle name="Normal 9 3 3 2_Rate Case Accrual Accounts" xfId="36110"/>
    <cellStyle name="Normal 9 3 3 3" xfId="22918"/>
    <cellStyle name="Normal 9 3 3 4" xfId="47546"/>
    <cellStyle name="Normal 9 3 3_Rate Case Accrual Accounts" xfId="36111"/>
    <cellStyle name="Normal 9 3 4" xfId="22919"/>
    <cellStyle name="Normal 9 3 5" xfId="22920"/>
    <cellStyle name="Normal 9 3 5 2" xfId="47547"/>
    <cellStyle name="Normal 9 3_Rate Case Accrual Accounts" xfId="36112"/>
    <cellStyle name="Normal 9 4" xfId="490"/>
    <cellStyle name="Normal 9 4 2" xfId="22921"/>
    <cellStyle name="Normal 9 4 2 2" xfId="22922"/>
    <cellStyle name="Normal 9 4 2 2 2" xfId="22923"/>
    <cellStyle name="Normal 9 4 2 2 2 2" xfId="47548"/>
    <cellStyle name="Normal 9 4 2 2 3" xfId="22924"/>
    <cellStyle name="Normal 9 4 2 2_Rate Case Accrual Accounts" xfId="36113"/>
    <cellStyle name="Normal 9 4 2 3" xfId="22925"/>
    <cellStyle name="Normal 9 4 2 3 2" xfId="47549"/>
    <cellStyle name="Normal 9 4 2 4" xfId="47550"/>
    <cellStyle name="Normal 9 4 2_Rate Case Accrual Accounts" xfId="36114"/>
    <cellStyle name="Normal 9 4 3" xfId="22926"/>
    <cellStyle name="Normal 9 4 3 2" xfId="22927"/>
    <cellStyle name="Normal 9 4 3 2 2" xfId="47551"/>
    <cellStyle name="Normal 9 4 3 3" xfId="47552"/>
    <cellStyle name="Normal 9 4 3_Rate Case Accrual Accounts" xfId="36115"/>
    <cellStyle name="Normal 9 4 4" xfId="22928"/>
    <cellStyle name="Normal 9 4 4 2" xfId="47553"/>
    <cellStyle name="Normal 9 4 5" xfId="22929"/>
    <cellStyle name="Normal 9 4_Basis Detail" xfId="22930"/>
    <cellStyle name="Normal 9 5" xfId="22931"/>
    <cellStyle name="Normal 9 5 2" xfId="22932"/>
    <cellStyle name="Normal 9 5 2 2" xfId="22933"/>
    <cellStyle name="Normal 9 5 2 2 2" xfId="22934"/>
    <cellStyle name="Normal 9 5 2 2_Rate Case Accrual Accounts" xfId="36116"/>
    <cellStyle name="Normal 9 5 2 3" xfId="22935"/>
    <cellStyle name="Normal 9 5 2 3 2" xfId="47554"/>
    <cellStyle name="Normal 9 5 2 4" xfId="47555"/>
    <cellStyle name="Normal 9 5 2_Rate Case Accrual Accounts" xfId="36117"/>
    <cellStyle name="Normal 9 5 3" xfId="22936"/>
    <cellStyle name="Normal 9 5 3 2" xfId="22937"/>
    <cellStyle name="Normal 9 5 3_Rate Case Accrual Accounts" xfId="36118"/>
    <cellStyle name="Normal 9 5 4" xfId="22938"/>
    <cellStyle name="Normal 9 5 4 2" xfId="47556"/>
    <cellStyle name="Normal 9 5 5" xfId="47557"/>
    <cellStyle name="Normal 9 5_Rate Case Accrual Accounts" xfId="36119"/>
    <cellStyle name="Normal 9 6" xfId="22939"/>
    <cellStyle name="Normal 9 6 2" xfId="22940"/>
    <cellStyle name="Normal 9 6 2 2" xfId="22941"/>
    <cellStyle name="Normal 9 6 2_Rate Case Accrual Accounts" xfId="36120"/>
    <cellStyle name="Normal 9 6 3" xfId="22942"/>
    <cellStyle name="Normal 9 6 3 2" xfId="47558"/>
    <cellStyle name="Normal 9 6 4" xfId="47559"/>
    <cellStyle name="Normal 9 6_Rate Case Accrual Accounts" xfId="36121"/>
    <cellStyle name="Normal 9 7" xfId="22943"/>
    <cellStyle name="Normal 9 7 2" xfId="22944"/>
    <cellStyle name="Normal 9 7_Rate Case Accrual Accounts" xfId="36122"/>
    <cellStyle name="Normal 9 8" xfId="22945"/>
    <cellStyle name="Normal 9 8 2" xfId="47560"/>
    <cellStyle name="Normal 9 9" xfId="22946"/>
    <cellStyle name="Normal 9 9 2" xfId="47561"/>
    <cellStyle name="Normal 9_06_2013" xfId="398"/>
    <cellStyle name="Normal 90" xfId="742"/>
    <cellStyle name="Normal 90 2" xfId="22947"/>
    <cellStyle name="Normal 90 2 2" xfId="22948"/>
    <cellStyle name="Normal 90 2_Rate Case Accrual Accounts" xfId="36123"/>
    <cellStyle name="Normal 90 3" xfId="22949"/>
    <cellStyle name="Normal 90 3 2" xfId="47562"/>
    <cellStyle name="Normal 90 4" xfId="47563"/>
    <cellStyle name="Normal 90_Rate Case Accrual Accounts" xfId="36124"/>
    <cellStyle name="Normal 91" xfId="1029"/>
    <cellStyle name="Normal 91 2" xfId="22950"/>
    <cellStyle name="Normal 91 2 2" xfId="22951"/>
    <cellStyle name="Normal 91 2_Rate Case Accrual Accounts" xfId="36125"/>
    <cellStyle name="Normal 91 3" xfId="22952"/>
    <cellStyle name="Normal 91 3 2" xfId="47564"/>
    <cellStyle name="Normal 91 4" xfId="47565"/>
    <cellStyle name="Normal 91_Rate Case Accrual Accounts" xfId="36126"/>
    <cellStyle name="Normal 92" xfId="1030"/>
    <cellStyle name="Normal 92 2" xfId="22953"/>
    <cellStyle name="Normal 92 2 2" xfId="22954"/>
    <cellStyle name="Normal 92 2_Rate Case Accrual Accounts" xfId="36127"/>
    <cellStyle name="Normal 92 3" xfId="22955"/>
    <cellStyle name="Normal 92 3 2" xfId="47566"/>
    <cellStyle name="Normal 92 4" xfId="47567"/>
    <cellStyle name="Normal 92_Rate Case Accrual Accounts" xfId="36128"/>
    <cellStyle name="Normal 93" xfId="1031"/>
    <cellStyle name="Normal 93 2" xfId="22956"/>
    <cellStyle name="Normal 93 2 2" xfId="22957"/>
    <cellStyle name="Normal 93 2_Rate Case Accrual Accounts" xfId="36129"/>
    <cellStyle name="Normal 93 3" xfId="22958"/>
    <cellStyle name="Normal 93 3 2" xfId="47568"/>
    <cellStyle name="Normal 93 4" xfId="47569"/>
    <cellStyle name="Normal 93_Rate Case Accrual Accounts" xfId="36130"/>
    <cellStyle name="Normal 94" xfId="1032"/>
    <cellStyle name="Normal 94 2" xfId="22959"/>
    <cellStyle name="Normal 94 2 2" xfId="22960"/>
    <cellStyle name="Normal 94 2_Rate Case Accrual Accounts" xfId="36131"/>
    <cellStyle name="Normal 94 3" xfId="47570"/>
    <cellStyle name="Normal 94_Rate Case Accrual Accounts" xfId="36132"/>
    <cellStyle name="Normal 95" xfId="1033"/>
    <cellStyle name="Normal 95 2" xfId="22961"/>
    <cellStyle name="Normal 95 2 2" xfId="22962"/>
    <cellStyle name="Normal 95 2_Rate Case Accrual Accounts" xfId="36133"/>
    <cellStyle name="Normal 95 3" xfId="47571"/>
    <cellStyle name="Normal 95_Rate Case Accrual Accounts" xfId="36134"/>
    <cellStyle name="Normal 96" xfId="1038"/>
    <cellStyle name="Normal 96 2" xfId="22963"/>
    <cellStyle name="Normal 96 2 2" xfId="22964"/>
    <cellStyle name="Normal 96 2_Rate Case Accrual Accounts" xfId="36135"/>
    <cellStyle name="Normal 96 3" xfId="22965"/>
    <cellStyle name="Normal 96 3 2" xfId="47572"/>
    <cellStyle name="Normal 96 4" xfId="47573"/>
    <cellStyle name="Normal 96_Rate Case Accrual Accounts" xfId="36136"/>
    <cellStyle name="Normal 97" xfId="22966"/>
    <cellStyle name="Normal 97 2" xfId="22967"/>
    <cellStyle name="Normal 97_Rate Case Accrual Accounts" xfId="36137"/>
    <cellStyle name="Normal 98" xfId="22968"/>
    <cellStyle name="Normal 98 2" xfId="22969"/>
    <cellStyle name="Normal 98_Rate Case Accrual Accounts" xfId="36138"/>
    <cellStyle name="Normal 99" xfId="22970"/>
    <cellStyle name="Normal 99 2" xfId="22971"/>
    <cellStyle name="Normal 99_Rate Case Accrual Accounts" xfId="36139"/>
    <cellStyle name="Normal_06_2013" xfId="49151"/>
    <cellStyle name="Normal_08_2013" xfId="49152"/>
    <cellStyle name="Normal_09_2013" xfId="49154"/>
    <cellStyle name="Normal_C-NC Split (FinRep) - 2Q FY12" xfId="49149"/>
    <cellStyle name="Normal_NO POST FY13 Provision AU Rate" xfId="49153"/>
    <cellStyle name="Note" xfId="49517" builtinId="10" customBuiltin="1"/>
    <cellStyle name="Note 10" xfId="22972"/>
    <cellStyle name="Note 10 10" xfId="22973"/>
    <cellStyle name="Note 10 10 2" xfId="47574"/>
    <cellStyle name="Note 10 11" xfId="47575"/>
    <cellStyle name="Note 10 2" xfId="22974"/>
    <cellStyle name="Note 10 2 2" xfId="22975"/>
    <cellStyle name="Note 10 2 2 2" xfId="22976"/>
    <cellStyle name="Note 10 2 2 2 2" xfId="22977"/>
    <cellStyle name="Note 10 2 2 2 2 2" xfId="47576"/>
    <cellStyle name="Note 10 2 2 2 3" xfId="22978"/>
    <cellStyle name="Note 10 2 2 2_Rate Case Accrual Accounts" xfId="36140"/>
    <cellStyle name="Note 10 2 2 3" xfId="22979"/>
    <cellStyle name="Note 10 2 2 3 2" xfId="47577"/>
    <cellStyle name="Note 10 2 2 4" xfId="47578"/>
    <cellStyle name="Note 10 2 2_Rate Case Accrual Accounts" xfId="36141"/>
    <cellStyle name="Note 10 2 3" xfId="22980"/>
    <cellStyle name="Note 10 2 3 2" xfId="22981"/>
    <cellStyle name="Note 10 2 3 2 2" xfId="47579"/>
    <cellStyle name="Note 10 2 3 3" xfId="22982"/>
    <cellStyle name="Note 10 2 3_Rate Case Accrual Accounts" xfId="36142"/>
    <cellStyle name="Note 10 2 4" xfId="22983"/>
    <cellStyle name="Note 10 2 4 2" xfId="47580"/>
    <cellStyle name="Note 10 2 5" xfId="47581"/>
    <cellStyle name="Note 10 2_Rate Case Accrual Accounts" xfId="36143"/>
    <cellStyle name="Note 10 3" xfId="22984"/>
    <cellStyle name="Note 10 3 2" xfId="22985"/>
    <cellStyle name="Note 10 3 2 2" xfId="22986"/>
    <cellStyle name="Note 10 3 2 2 2" xfId="22987"/>
    <cellStyle name="Note 10 3 2 2 2 2" xfId="47582"/>
    <cellStyle name="Note 10 3 2 2 3" xfId="22988"/>
    <cellStyle name="Note 10 3 2 2_Rate Case Accrual Accounts" xfId="36144"/>
    <cellStyle name="Note 10 3 2 3" xfId="22989"/>
    <cellStyle name="Note 10 3 2 3 2" xfId="47583"/>
    <cellStyle name="Note 10 3 2 4" xfId="47584"/>
    <cellStyle name="Note 10 3 2_Rate Case Accrual Accounts" xfId="36145"/>
    <cellStyle name="Note 10 3 3" xfId="22990"/>
    <cellStyle name="Note 10 3 3 2" xfId="22991"/>
    <cellStyle name="Note 10 3 3 2 2" xfId="47585"/>
    <cellStyle name="Note 10 3 3 3" xfId="22992"/>
    <cellStyle name="Note 10 3 3_Rate Case Accrual Accounts" xfId="36146"/>
    <cellStyle name="Note 10 3 4" xfId="22993"/>
    <cellStyle name="Note 10 3 4 2" xfId="22994"/>
    <cellStyle name="Note 10 3 4 2 2" xfId="47586"/>
    <cellStyle name="Note 10 3 4 3" xfId="22995"/>
    <cellStyle name="Note 10 3 4_Rate Case Accrual Accounts" xfId="36147"/>
    <cellStyle name="Note 10 3 5" xfId="22996"/>
    <cellStyle name="Note 10 3 5 2" xfId="47587"/>
    <cellStyle name="Note 10 3 6" xfId="22997"/>
    <cellStyle name="Note 10 3 6 2" xfId="47588"/>
    <cellStyle name="Note 10 3 7" xfId="47589"/>
    <cellStyle name="Note 10 3_Rate Case Accrual Accounts" xfId="36148"/>
    <cellStyle name="Note 10 4" xfId="22998"/>
    <cellStyle name="Note 10 4 2" xfId="22999"/>
    <cellStyle name="Note 10 4 2 2" xfId="23000"/>
    <cellStyle name="Note 10 4 2 2 2" xfId="47590"/>
    <cellStyle name="Note 10 4 2 3" xfId="23001"/>
    <cellStyle name="Note 10 4 2_Rate Case Accrual Accounts" xfId="36149"/>
    <cellStyle name="Note 10 4 3" xfId="23002"/>
    <cellStyle name="Note 10 4 3 2" xfId="47591"/>
    <cellStyle name="Note 10 4 4" xfId="23003"/>
    <cellStyle name="Note 10 4 4 2" xfId="47592"/>
    <cellStyle name="Note 10 4 5" xfId="47593"/>
    <cellStyle name="Note 10 4_Rate Case Accrual Accounts" xfId="36150"/>
    <cellStyle name="Note 10 5" xfId="23004"/>
    <cellStyle name="Note 10 5 2" xfId="23005"/>
    <cellStyle name="Note 10 5 2 2" xfId="47594"/>
    <cellStyle name="Note 10 5 3" xfId="23006"/>
    <cellStyle name="Note 10 5_Rate Case Accrual Accounts" xfId="36151"/>
    <cellStyle name="Note 10 6" xfId="23007"/>
    <cellStyle name="Note 10 6 2" xfId="23008"/>
    <cellStyle name="Note 10 6 2 2" xfId="47595"/>
    <cellStyle name="Note 10 6 3" xfId="47596"/>
    <cellStyle name="Note 10 6_Rate Case Accrual Accounts" xfId="36152"/>
    <cellStyle name="Note 10 7" xfId="23009"/>
    <cellStyle name="Note 10 7 2" xfId="23010"/>
    <cellStyle name="Note 10 7 2 2" xfId="47597"/>
    <cellStyle name="Note 10 7 3" xfId="47598"/>
    <cellStyle name="Note 10 7_Rate Case Accrual Accounts" xfId="36153"/>
    <cellStyle name="Note 10 8" xfId="23011"/>
    <cellStyle name="Note 10 8 2" xfId="47599"/>
    <cellStyle name="Note 10 9" xfId="23012"/>
    <cellStyle name="Note 10 9 2" xfId="47600"/>
    <cellStyle name="Note 10_Rate Case Accrual Accounts" xfId="36154"/>
    <cellStyle name="Note 11" xfId="23013"/>
    <cellStyle name="Note 11 10" xfId="23014"/>
    <cellStyle name="Note 11 10 2" xfId="47601"/>
    <cellStyle name="Note 11 11" xfId="47602"/>
    <cellStyle name="Note 11 2" xfId="23015"/>
    <cellStyle name="Note 11 2 2" xfId="23016"/>
    <cellStyle name="Note 11 2 2 2" xfId="23017"/>
    <cellStyle name="Note 11 2 2 2 2" xfId="23018"/>
    <cellStyle name="Note 11 2 2 2 2 2" xfId="47603"/>
    <cellStyle name="Note 11 2 2 2 3" xfId="23019"/>
    <cellStyle name="Note 11 2 2 2_Rate Case Accrual Accounts" xfId="36155"/>
    <cellStyle name="Note 11 2 2 3" xfId="23020"/>
    <cellStyle name="Note 11 2 2 3 2" xfId="47604"/>
    <cellStyle name="Note 11 2 2 4" xfId="47605"/>
    <cellStyle name="Note 11 2 2_Rate Case Accrual Accounts" xfId="36156"/>
    <cellStyle name="Note 11 2 3" xfId="23021"/>
    <cellStyle name="Note 11 2 3 2" xfId="23022"/>
    <cellStyle name="Note 11 2 3 2 2" xfId="47606"/>
    <cellStyle name="Note 11 2 3 3" xfId="23023"/>
    <cellStyle name="Note 11 2 3_Rate Case Accrual Accounts" xfId="36157"/>
    <cellStyle name="Note 11 2 4" xfId="23024"/>
    <cellStyle name="Note 11 2 4 2" xfId="47607"/>
    <cellStyle name="Note 11 2 5" xfId="47608"/>
    <cellStyle name="Note 11 2_Rate Case Accrual Accounts" xfId="36158"/>
    <cellStyle name="Note 11 3" xfId="23025"/>
    <cellStyle name="Note 11 3 2" xfId="23026"/>
    <cellStyle name="Note 11 3 2 2" xfId="23027"/>
    <cellStyle name="Note 11 3 2 2 2" xfId="23028"/>
    <cellStyle name="Note 11 3 2 2 2 2" xfId="47609"/>
    <cellStyle name="Note 11 3 2 2 3" xfId="23029"/>
    <cellStyle name="Note 11 3 2 2_Rate Case Accrual Accounts" xfId="36159"/>
    <cellStyle name="Note 11 3 2 3" xfId="23030"/>
    <cellStyle name="Note 11 3 2 3 2" xfId="47610"/>
    <cellStyle name="Note 11 3 2 4" xfId="47611"/>
    <cellStyle name="Note 11 3 2_Rate Case Accrual Accounts" xfId="36160"/>
    <cellStyle name="Note 11 3 3" xfId="23031"/>
    <cellStyle name="Note 11 3 3 2" xfId="23032"/>
    <cellStyle name="Note 11 3 3 2 2" xfId="47612"/>
    <cellStyle name="Note 11 3 3 3" xfId="23033"/>
    <cellStyle name="Note 11 3 3_Rate Case Accrual Accounts" xfId="36161"/>
    <cellStyle name="Note 11 3 4" xfId="23034"/>
    <cellStyle name="Note 11 3 4 2" xfId="23035"/>
    <cellStyle name="Note 11 3 4 2 2" xfId="47613"/>
    <cellStyle name="Note 11 3 4 3" xfId="23036"/>
    <cellStyle name="Note 11 3 4_Rate Case Accrual Accounts" xfId="36162"/>
    <cellStyle name="Note 11 3 5" xfId="23037"/>
    <cellStyle name="Note 11 3 5 2" xfId="47614"/>
    <cellStyle name="Note 11 3 6" xfId="23038"/>
    <cellStyle name="Note 11 3 6 2" xfId="47615"/>
    <cellStyle name="Note 11 3 7" xfId="47616"/>
    <cellStyle name="Note 11 3_Rate Case Accrual Accounts" xfId="36163"/>
    <cellStyle name="Note 11 4" xfId="23039"/>
    <cellStyle name="Note 11 4 2" xfId="23040"/>
    <cellStyle name="Note 11 4 2 2" xfId="23041"/>
    <cellStyle name="Note 11 4 2 2 2" xfId="47617"/>
    <cellStyle name="Note 11 4 2 3" xfId="23042"/>
    <cellStyle name="Note 11 4 2_Rate Case Accrual Accounts" xfId="36164"/>
    <cellStyle name="Note 11 4 3" xfId="23043"/>
    <cellStyle name="Note 11 4 3 2" xfId="47618"/>
    <cellStyle name="Note 11 4 4" xfId="23044"/>
    <cellStyle name="Note 11 4 4 2" xfId="47619"/>
    <cellStyle name="Note 11 4 5" xfId="47620"/>
    <cellStyle name="Note 11 4_Rate Case Accrual Accounts" xfId="36165"/>
    <cellStyle name="Note 11 5" xfId="23045"/>
    <cellStyle name="Note 11 5 2" xfId="23046"/>
    <cellStyle name="Note 11 5 2 2" xfId="47621"/>
    <cellStyle name="Note 11 5 3" xfId="23047"/>
    <cellStyle name="Note 11 5_Rate Case Accrual Accounts" xfId="36166"/>
    <cellStyle name="Note 11 6" xfId="23048"/>
    <cellStyle name="Note 11 6 2" xfId="47622"/>
    <cellStyle name="Note 11 7" xfId="23049"/>
    <cellStyle name="Note 11 7 2" xfId="47623"/>
    <cellStyle name="Note 11 8" xfId="23050"/>
    <cellStyle name="Note 11 8 2" xfId="47624"/>
    <cellStyle name="Note 11 9" xfId="23051"/>
    <cellStyle name="Note 11 9 2" xfId="47625"/>
    <cellStyle name="Note 11_Rate Case Accrual Accounts" xfId="36167"/>
    <cellStyle name="Note 12" xfId="23052"/>
    <cellStyle name="Note 12 10" xfId="23053"/>
    <cellStyle name="Note 12 10 2" xfId="47626"/>
    <cellStyle name="Note 12 11" xfId="47627"/>
    <cellStyle name="Note 12 2" xfId="23054"/>
    <cellStyle name="Note 12 2 2" xfId="23055"/>
    <cellStyle name="Note 12 2 2 2" xfId="23056"/>
    <cellStyle name="Note 12 2 2 2 2" xfId="23057"/>
    <cellStyle name="Note 12 2 2 2 2 2" xfId="47628"/>
    <cellStyle name="Note 12 2 2 2 3" xfId="23058"/>
    <cellStyle name="Note 12 2 2 2_Rate Case Accrual Accounts" xfId="36168"/>
    <cellStyle name="Note 12 2 2 3" xfId="23059"/>
    <cellStyle name="Note 12 2 2 3 2" xfId="47629"/>
    <cellStyle name="Note 12 2 2 4" xfId="47630"/>
    <cellStyle name="Note 12 2 2_Rate Case Accrual Accounts" xfId="36169"/>
    <cellStyle name="Note 12 2 3" xfId="23060"/>
    <cellStyle name="Note 12 2 3 2" xfId="23061"/>
    <cellStyle name="Note 12 2 3 2 2" xfId="47631"/>
    <cellStyle name="Note 12 2 3 3" xfId="23062"/>
    <cellStyle name="Note 12 2 3_Rate Case Accrual Accounts" xfId="36170"/>
    <cellStyle name="Note 12 2 4" xfId="23063"/>
    <cellStyle name="Note 12 2 4 2" xfId="47632"/>
    <cellStyle name="Note 12 2 5" xfId="47633"/>
    <cellStyle name="Note 12 2_Rate Case Accrual Accounts" xfId="36171"/>
    <cellStyle name="Note 12 3" xfId="23064"/>
    <cellStyle name="Note 12 3 2" xfId="23065"/>
    <cellStyle name="Note 12 3 2 2" xfId="23066"/>
    <cellStyle name="Note 12 3 2 2 2" xfId="23067"/>
    <cellStyle name="Note 12 3 2 2 2 2" xfId="47634"/>
    <cellStyle name="Note 12 3 2 2 3" xfId="23068"/>
    <cellStyle name="Note 12 3 2 2_Rate Case Accrual Accounts" xfId="36172"/>
    <cellStyle name="Note 12 3 2 3" xfId="23069"/>
    <cellStyle name="Note 12 3 2 3 2" xfId="47635"/>
    <cellStyle name="Note 12 3 2 4" xfId="47636"/>
    <cellStyle name="Note 12 3 2_Rate Case Accrual Accounts" xfId="36173"/>
    <cellStyle name="Note 12 3 3" xfId="23070"/>
    <cellStyle name="Note 12 3 3 2" xfId="23071"/>
    <cellStyle name="Note 12 3 3 2 2" xfId="47637"/>
    <cellStyle name="Note 12 3 3 3" xfId="23072"/>
    <cellStyle name="Note 12 3 3_Rate Case Accrual Accounts" xfId="36174"/>
    <cellStyle name="Note 12 3 4" xfId="23073"/>
    <cellStyle name="Note 12 3 4 2" xfId="23074"/>
    <cellStyle name="Note 12 3 4 2 2" xfId="47638"/>
    <cellStyle name="Note 12 3 4 3" xfId="23075"/>
    <cellStyle name="Note 12 3 4_Rate Case Accrual Accounts" xfId="36175"/>
    <cellStyle name="Note 12 3 5" xfId="23076"/>
    <cellStyle name="Note 12 3 5 2" xfId="47639"/>
    <cellStyle name="Note 12 3 6" xfId="23077"/>
    <cellStyle name="Note 12 3 6 2" xfId="47640"/>
    <cellStyle name="Note 12 3 7" xfId="47641"/>
    <cellStyle name="Note 12 3_Rate Case Accrual Accounts" xfId="36176"/>
    <cellStyle name="Note 12 4" xfId="23078"/>
    <cellStyle name="Note 12 4 2" xfId="23079"/>
    <cellStyle name="Note 12 4 2 2" xfId="23080"/>
    <cellStyle name="Note 12 4 2 2 2" xfId="47642"/>
    <cellStyle name="Note 12 4 2 3" xfId="23081"/>
    <cellStyle name="Note 12 4 2_Rate Case Accrual Accounts" xfId="36177"/>
    <cellStyle name="Note 12 4 3" xfId="23082"/>
    <cellStyle name="Note 12 4 3 2" xfId="47643"/>
    <cellStyle name="Note 12 4 4" xfId="23083"/>
    <cellStyle name="Note 12 4 4 2" xfId="47644"/>
    <cellStyle name="Note 12 4 5" xfId="47645"/>
    <cellStyle name="Note 12 4_Rate Case Accrual Accounts" xfId="36178"/>
    <cellStyle name="Note 12 5" xfId="23084"/>
    <cellStyle name="Note 12 5 2" xfId="23085"/>
    <cellStyle name="Note 12 5 2 2" xfId="47646"/>
    <cellStyle name="Note 12 5 3" xfId="23086"/>
    <cellStyle name="Note 12 5_Rate Case Accrual Accounts" xfId="36179"/>
    <cellStyle name="Note 12 6" xfId="23087"/>
    <cellStyle name="Note 12 6 2" xfId="47647"/>
    <cellStyle name="Note 12 7" xfId="23088"/>
    <cellStyle name="Note 12 7 2" xfId="47648"/>
    <cellStyle name="Note 12 8" xfId="23089"/>
    <cellStyle name="Note 12 8 2" xfId="47649"/>
    <cellStyle name="Note 12 9" xfId="23090"/>
    <cellStyle name="Note 12 9 2" xfId="47650"/>
    <cellStyle name="Note 12_Rate Case Accrual Accounts" xfId="36180"/>
    <cellStyle name="Note 13" xfId="23091"/>
    <cellStyle name="Note 13 10" xfId="23092"/>
    <cellStyle name="Note 13 10 2" xfId="47651"/>
    <cellStyle name="Note 13 11" xfId="47652"/>
    <cellStyle name="Note 13 2" xfId="23093"/>
    <cellStyle name="Note 13 2 2" xfId="23094"/>
    <cellStyle name="Note 13 2 2 2" xfId="23095"/>
    <cellStyle name="Note 13 2 2 2 2" xfId="23096"/>
    <cellStyle name="Note 13 2 2 2 2 2" xfId="47653"/>
    <cellStyle name="Note 13 2 2 2 3" xfId="23097"/>
    <cellStyle name="Note 13 2 2 2_Rate Case Accrual Accounts" xfId="36181"/>
    <cellStyle name="Note 13 2 2 3" xfId="23098"/>
    <cellStyle name="Note 13 2 2 3 2" xfId="47654"/>
    <cellStyle name="Note 13 2 2 4" xfId="47655"/>
    <cellStyle name="Note 13 2 2_Rate Case Accrual Accounts" xfId="36182"/>
    <cellStyle name="Note 13 2 3" xfId="23099"/>
    <cellStyle name="Note 13 2 3 2" xfId="23100"/>
    <cellStyle name="Note 13 2 3 2 2" xfId="47656"/>
    <cellStyle name="Note 13 2 3 3" xfId="23101"/>
    <cellStyle name="Note 13 2 3_Rate Case Accrual Accounts" xfId="36183"/>
    <cellStyle name="Note 13 2 4" xfId="23102"/>
    <cellStyle name="Note 13 2 4 2" xfId="47657"/>
    <cellStyle name="Note 13 2 5" xfId="47658"/>
    <cellStyle name="Note 13 2_Rate Case Accrual Accounts" xfId="36184"/>
    <cellStyle name="Note 13 3" xfId="23103"/>
    <cellStyle name="Note 13 3 2" xfId="23104"/>
    <cellStyle name="Note 13 3 2 2" xfId="23105"/>
    <cellStyle name="Note 13 3 2 2 2" xfId="23106"/>
    <cellStyle name="Note 13 3 2 2 2 2" xfId="47659"/>
    <cellStyle name="Note 13 3 2 2 3" xfId="23107"/>
    <cellStyle name="Note 13 3 2 2_Rate Case Accrual Accounts" xfId="36185"/>
    <cellStyle name="Note 13 3 2 3" xfId="23108"/>
    <cellStyle name="Note 13 3 2 3 2" xfId="47660"/>
    <cellStyle name="Note 13 3 2 4" xfId="47661"/>
    <cellStyle name="Note 13 3 2_Rate Case Accrual Accounts" xfId="36186"/>
    <cellStyle name="Note 13 3 3" xfId="23109"/>
    <cellStyle name="Note 13 3 3 2" xfId="23110"/>
    <cellStyle name="Note 13 3 3 2 2" xfId="47662"/>
    <cellStyle name="Note 13 3 3 3" xfId="23111"/>
    <cellStyle name="Note 13 3 3_Rate Case Accrual Accounts" xfId="36187"/>
    <cellStyle name="Note 13 3 4" xfId="23112"/>
    <cellStyle name="Note 13 3 4 2" xfId="23113"/>
    <cellStyle name="Note 13 3 4 2 2" xfId="47663"/>
    <cellStyle name="Note 13 3 4 3" xfId="23114"/>
    <cellStyle name="Note 13 3 4_Rate Case Accrual Accounts" xfId="36188"/>
    <cellStyle name="Note 13 3 5" xfId="23115"/>
    <cellStyle name="Note 13 3 5 2" xfId="47664"/>
    <cellStyle name="Note 13 3 6" xfId="23116"/>
    <cellStyle name="Note 13 3 6 2" xfId="47665"/>
    <cellStyle name="Note 13 3 7" xfId="47666"/>
    <cellStyle name="Note 13 3_Rate Case Accrual Accounts" xfId="36189"/>
    <cellStyle name="Note 13 4" xfId="23117"/>
    <cellStyle name="Note 13 4 2" xfId="23118"/>
    <cellStyle name="Note 13 4 2 2" xfId="23119"/>
    <cellStyle name="Note 13 4 2 2 2" xfId="47667"/>
    <cellStyle name="Note 13 4 2 3" xfId="23120"/>
    <cellStyle name="Note 13 4 2_Rate Case Accrual Accounts" xfId="36190"/>
    <cellStyle name="Note 13 4 3" xfId="23121"/>
    <cellStyle name="Note 13 4 3 2" xfId="47668"/>
    <cellStyle name="Note 13 4 4" xfId="23122"/>
    <cellStyle name="Note 13 4 4 2" xfId="47669"/>
    <cellStyle name="Note 13 4 5" xfId="47670"/>
    <cellStyle name="Note 13 4_Rate Case Accrual Accounts" xfId="36191"/>
    <cellStyle name="Note 13 5" xfId="23123"/>
    <cellStyle name="Note 13 5 2" xfId="23124"/>
    <cellStyle name="Note 13 5 2 2" xfId="47671"/>
    <cellStyle name="Note 13 5 3" xfId="23125"/>
    <cellStyle name="Note 13 5_Rate Case Accrual Accounts" xfId="36192"/>
    <cellStyle name="Note 13 6" xfId="23126"/>
    <cellStyle name="Note 13 6 2" xfId="47672"/>
    <cellStyle name="Note 13 7" xfId="23127"/>
    <cellStyle name="Note 13 7 2" xfId="47673"/>
    <cellStyle name="Note 13 8" xfId="23128"/>
    <cellStyle name="Note 13 8 2" xfId="47674"/>
    <cellStyle name="Note 13 9" xfId="23129"/>
    <cellStyle name="Note 13 9 2" xfId="47675"/>
    <cellStyle name="Note 13_Rate Case Accrual Accounts" xfId="36193"/>
    <cellStyle name="Note 14" xfId="23130"/>
    <cellStyle name="Note 14 10" xfId="23131"/>
    <cellStyle name="Note 14 10 2" xfId="47676"/>
    <cellStyle name="Note 14 11" xfId="47677"/>
    <cellStyle name="Note 14 2" xfId="23132"/>
    <cellStyle name="Note 14 2 2" xfId="23133"/>
    <cellStyle name="Note 14 2 2 2" xfId="23134"/>
    <cellStyle name="Note 14 2 2 2 2" xfId="23135"/>
    <cellStyle name="Note 14 2 2 2 2 2" xfId="47678"/>
    <cellStyle name="Note 14 2 2 2 3" xfId="23136"/>
    <cellStyle name="Note 14 2 2 2_Rate Case Accrual Accounts" xfId="36194"/>
    <cellStyle name="Note 14 2 2 3" xfId="23137"/>
    <cellStyle name="Note 14 2 2 3 2" xfId="47679"/>
    <cellStyle name="Note 14 2 2 4" xfId="47680"/>
    <cellStyle name="Note 14 2 2_Rate Case Accrual Accounts" xfId="36195"/>
    <cellStyle name="Note 14 2 3" xfId="23138"/>
    <cellStyle name="Note 14 2 3 2" xfId="23139"/>
    <cellStyle name="Note 14 2 3 2 2" xfId="47681"/>
    <cellStyle name="Note 14 2 3 3" xfId="23140"/>
    <cellStyle name="Note 14 2 3_Rate Case Accrual Accounts" xfId="36196"/>
    <cellStyle name="Note 14 2 4" xfId="23141"/>
    <cellStyle name="Note 14 2 4 2" xfId="47682"/>
    <cellStyle name="Note 14 2 5" xfId="47683"/>
    <cellStyle name="Note 14 2_Rate Case Accrual Accounts" xfId="36197"/>
    <cellStyle name="Note 14 3" xfId="23142"/>
    <cellStyle name="Note 14 3 2" xfId="23143"/>
    <cellStyle name="Note 14 3 2 2" xfId="23144"/>
    <cellStyle name="Note 14 3 2 2 2" xfId="23145"/>
    <cellStyle name="Note 14 3 2 2 2 2" xfId="47684"/>
    <cellStyle name="Note 14 3 2 2 3" xfId="23146"/>
    <cellStyle name="Note 14 3 2 2_Rate Case Accrual Accounts" xfId="36198"/>
    <cellStyle name="Note 14 3 2 3" xfId="23147"/>
    <cellStyle name="Note 14 3 2 3 2" xfId="47685"/>
    <cellStyle name="Note 14 3 2 4" xfId="47686"/>
    <cellStyle name="Note 14 3 2_Rate Case Accrual Accounts" xfId="36199"/>
    <cellStyle name="Note 14 3 3" xfId="23148"/>
    <cellStyle name="Note 14 3 3 2" xfId="23149"/>
    <cellStyle name="Note 14 3 3 2 2" xfId="47687"/>
    <cellStyle name="Note 14 3 3 3" xfId="23150"/>
    <cellStyle name="Note 14 3 3_Rate Case Accrual Accounts" xfId="36200"/>
    <cellStyle name="Note 14 3 4" xfId="23151"/>
    <cellStyle name="Note 14 3 4 2" xfId="23152"/>
    <cellStyle name="Note 14 3 4 2 2" xfId="47688"/>
    <cellStyle name="Note 14 3 4 3" xfId="23153"/>
    <cellStyle name="Note 14 3 4_Rate Case Accrual Accounts" xfId="36201"/>
    <cellStyle name="Note 14 3 5" xfId="23154"/>
    <cellStyle name="Note 14 3 5 2" xfId="47689"/>
    <cellStyle name="Note 14 3 6" xfId="23155"/>
    <cellStyle name="Note 14 3 6 2" xfId="47690"/>
    <cellStyle name="Note 14 3 7" xfId="47691"/>
    <cellStyle name="Note 14 3_Rate Case Accrual Accounts" xfId="36202"/>
    <cellStyle name="Note 14 4" xfId="23156"/>
    <cellStyle name="Note 14 4 2" xfId="23157"/>
    <cellStyle name="Note 14 4 2 2" xfId="23158"/>
    <cellStyle name="Note 14 4 2 2 2" xfId="47692"/>
    <cellStyle name="Note 14 4 2 3" xfId="23159"/>
    <cellStyle name="Note 14 4 2_Rate Case Accrual Accounts" xfId="36203"/>
    <cellStyle name="Note 14 4 3" xfId="23160"/>
    <cellStyle name="Note 14 4 3 2" xfId="47693"/>
    <cellStyle name="Note 14 4 4" xfId="23161"/>
    <cellStyle name="Note 14 4 4 2" xfId="47694"/>
    <cellStyle name="Note 14 4 5" xfId="47695"/>
    <cellStyle name="Note 14 4_Rate Case Accrual Accounts" xfId="36204"/>
    <cellStyle name="Note 14 5" xfId="23162"/>
    <cellStyle name="Note 14 5 2" xfId="23163"/>
    <cellStyle name="Note 14 5 2 2" xfId="47696"/>
    <cellStyle name="Note 14 5 3" xfId="23164"/>
    <cellStyle name="Note 14 5_Rate Case Accrual Accounts" xfId="36205"/>
    <cellStyle name="Note 14 6" xfId="23165"/>
    <cellStyle name="Note 14 6 2" xfId="47697"/>
    <cellStyle name="Note 14 7" xfId="23166"/>
    <cellStyle name="Note 14 7 2" xfId="47698"/>
    <cellStyle name="Note 14 8" xfId="23167"/>
    <cellStyle name="Note 14 8 2" xfId="47699"/>
    <cellStyle name="Note 14 9" xfId="23168"/>
    <cellStyle name="Note 14 9 2" xfId="47700"/>
    <cellStyle name="Note 14_Rate Case Accrual Accounts" xfId="36206"/>
    <cellStyle name="Note 15" xfId="23169"/>
    <cellStyle name="Note 15 10" xfId="23170"/>
    <cellStyle name="Note 15 10 2" xfId="47701"/>
    <cellStyle name="Note 15 11" xfId="47702"/>
    <cellStyle name="Note 15 2" xfId="23171"/>
    <cellStyle name="Note 15 2 2" xfId="23172"/>
    <cellStyle name="Note 15 2 2 2" xfId="23173"/>
    <cellStyle name="Note 15 2 2 2 2" xfId="23174"/>
    <cellStyle name="Note 15 2 2 2 2 2" xfId="47703"/>
    <cellStyle name="Note 15 2 2 2 3" xfId="23175"/>
    <cellStyle name="Note 15 2 2 2_Rate Case Accrual Accounts" xfId="36207"/>
    <cellStyle name="Note 15 2 2 3" xfId="23176"/>
    <cellStyle name="Note 15 2 2 3 2" xfId="47704"/>
    <cellStyle name="Note 15 2 2 4" xfId="47705"/>
    <cellStyle name="Note 15 2 2_Rate Case Accrual Accounts" xfId="36208"/>
    <cellStyle name="Note 15 2 3" xfId="23177"/>
    <cellStyle name="Note 15 2 3 2" xfId="23178"/>
    <cellStyle name="Note 15 2 3 2 2" xfId="47706"/>
    <cellStyle name="Note 15 2 3 3" xfId="23179"/>
    <cellStyle name="Note 15 2 3_Rate Case Accrual Accounts" xfId="36209"/>
    <cellStyle name="Note 15 2 4" xfId="23180"/>
    <cellStyle name="Note 15 2 4 2" xfId="47707"/>
    <cellStyle name="Note 15 2 5" xfId="47708"/>
    <cellStyle name="Note 15 2_Rate Case Accrual Accounts" xfId="36210"/>
    <cellStyle name="Note 15 3" xfId="23181"/>
    <cellStyle name="Note 15 3 2" xfId="23182"/>
    <cellStyle name="Note 15 3 2 2" xfId="23183"/>
    <cellStyle name="Note 15 3 2 2 2" xfId="23184"/>
    <cellStyle name="Note 15 3 2 2 2 2" xfId="47709"/>
    <cellStyle name="Note 15 3 2 2 3" xfId="23185"/>
    <cellStyle name="Note 15 3 2 2_Rate Case Accrual Accounts" xfId="36211"/>
    <cellStyle name="Note 15 3 2 3" xfId="23186"/>
    <cellStyle name="Note 15 3 2 3 2" xfId="47710"/>
    <cellStyle name="Note 15 3 2 4" xfId="47711"/>
    <cellStyle name="Note 15 3 2_Rate Case Accrual Accounts" xfId="36212"/>
    <cellStyle name="Note 15 3 3" xfId="23187"/>
    <cellStyle name="Note 15 3 3 2" xfId="23188"/>
    <cellStyle name="Note 15 3 3 2 2" xfId="47712"/>
    <cellStyle name="Note 15 3 3 3" xfId="23189"/>
    <cellStyle name="Note 15 3 3_Rate Case Accrual Accounts" xfId="36213"/>
    <cellStyle name="Note 15 3 4" xfId="23190"/>
    <cellStyle name="Note 15 3 4 2" xfId="23191"/>
    <cellStyle name="Note 15 3 4 2 2" xfId="47713"/>
    <cellStyle name="Note 15 3 4 3" xfId="23192"/>
    <cellStyle name="Note 15 3 4_Rate Case Accrual Accounts" xfId="36214"/>
    <cellStyle name="Note 15 3 5" xfId="23193"/>
    <cellStyle name="Note 15 3 5 2" xfId="47714"/>
    <cellStyle name="Note 15 3 6" xfId="23194"/>
    <cellStyle name="Note 15 3 6 2" xfId="47715"/>
    <cellStyle name="Note 15 3 7" xfId="47716"/>
    <cellStyle name="Note 15 3_Rate Case Accrual Accounts" xfId="36215"/>
    <cellStyle name="Note 15 4" xfId="23195"/>
    <cellStyle name="Note 15 4 2" xfId="23196"/>
    <cellStyle name="Note 15 4 2 2" xfId="23197"/>
    <cellStyle name="Note 15 4 2 2 2" xfId="47717"/>
    <cellStyle name="Note 15 4 2 3" xfId="23198"/>
    <cellStyle name="Note 15 4 2_Rate Case Accrual Accounts" xfId="36216"/>
    <cellStyle name="Note 15 4 3" xfId="23199"/>
    <cellStyle name="Note 15 4 3 2" xfId="47718"/>
    <cellStyle name="Note 15 4 4" xfId="23200"/>
    <cellStyle name="Note 15 4 4 2" xfId="47719"/>
    <cellStyle name="Note 15 4 5" xfId="47720"/>
    <cellStyle name="Note 15 4_Rate Case Accrual Accounts" xfId="36217"/>
    <cellStyle name="Note 15 5" xfId="23201"/>
    <cellStyle name="Note 15 5 2" xfId="23202"/>
    <cellStyle name="Note 15 5 2 2" xfId="47721"/>
    <cellStyle name="Note 15 5 3" xfId="23203"/>
    <cellStyle name="Note 15 5_Rate Case Accrual Accounts" xfId="36218"/>
    <cellStyle name="Note 15 6" xfId="23204"/>
    <cellStyle name="Note 15 6 2" xfId="47722"/>
    <cellStyle name="Note 15 7" xfId="23205"/>
    <cellStyle name="Note 15 7 2" xfId="47723"/>
    <cellStyle name="Note 15 8" xfId="23206"/>
    <cellStyle name="Note 15 8 2" xfId="47724"/>
    <cellStyle name="Note 15 9" xfId="23207"/>
    <cellStyle name="Note 15 9 2" xfId="47725"/>
    <cellStyle name="Note 15_Rate Case Accrual Accounts" xfId="36219"/>
    <cellStyle name="Note 16" xfId="23208"/>
    <cellStyle name="Note 16 10" xfId="23209"/>
    <cellStyle name="Note 16 10 2" xfId="47726"/>
    <cellStyle name="Note 16 11" xfId="47727"/>
    <cellStyle name="Note 16 2" xfId="23210"/>
    <cellStyle name="Note 16 2 2" xfId="23211"/>
    <cellStyle name="Note 16 2 2 2" xfId="23212"/>
    <cellStyle name="Note 16 2 2 2 2" xfId="23213"/>
    <cellStyle name="Note 16 2 2 2 2 2" xfId="47728"/>
    <cellStyle name="Note 16 2 2 2 3" xfId="23214"/>
    <cellStyle name="Note 16 2 2 2_Rate Case Accrual Accounts" xfId="36220"/>
    <cellStyle name="Note 16 2 2 3" xfId="23215"/>
    <cellStyle name="Note 16 2 2 3 2" xfId="47729"/>
    <cellStyle name="Note 16 2 2 4" xfId="47730"/>
    <cellStyle name="Note 16 2 2_Rate Case Accrual Accounts" xfId="36221"/>
    <cellStyle name="Note 16 2 3" xfId="23216"/>
    <cellStyle name="Note 16 2 3 2" xfId="23217"/>
    <cellStyle name="Note 16 2 3 2 2" xfId="47731"/>
    <cellStyle name="Note 16 2 3 3" xfId="23218"/>
    <cellStyle name="Note 16 2 3_Rate Case Accrual Accounts" xfId="36222"/>
    <cellStyle name="Note 16 2 4" xfId="23219"/>
    <cellStyle name="Note 16 2 4 2" xfId="47732"/>
    <cellStyle name="Note 16 2 5" xfId="47733"/>
    <cellStyle name="Note 16 2_Rate Case Accrual Accounts" xfId="36223"/>
    <cellStyle name="Note 16 3" xfId="23220"/>
    <cellStyle name="Note 16 3 2" xfId="23221"/>
    <cellStyle name="Note 16 3 2 2" xfId="23222"/>
    <cellStyle name="Note 16 3 2 2 2" xfId="23223"/>
    <cellStyle name="Note 16 3 2 2 2 2" xfId="47734"/>
    <cellStyle name="Note 16 3 2 2 3" xfId="23224"/>
    <cellStyle name="Note 16 3 2 2_Rate Case Accrual Accounts" xfId="36224"/>
    <cellStyle name="Note 16 3 2 3" xfId="23225"/>
    <cellStyle name="Note 16 3 2 3 2" xfId="47735"/>
    <cellStyle name="Note 16 3 2 4" xfId="47736"/>
    <cellStyle name="Note 16 3 2_Rate Case Accrual Accounts" xfId="36225"/>
    <cellStyle name="Note 16 3 3" xfId="23226"/>
    <cellStyle name="Note 16 3 3 2" xfId="23227"/>
    <cellStyle name="Note 16 3 3 2 2" xfId="47737"/>
    <cellStyle name="Note 16 3 3 3" xfId="23228"/>
    <cellStyle name="Note 16 3 3_Rate Case Accrual Accounts" xfId="36226"/>
    <cellStyle name="Note 16 3 4" xfId="23229"/>
    <cellStyle name="Note 16 3 4 2" xfId="23230"/>
    <cellStyle name="Note 16 3 4 2 2" xfId="47738"/>
    <cellStyle name="Note 16 3 4 3" xfId="23231"/>
    <cellStyle name="Note 16 3 4_Rate Case Accrual Accounts" xfId="36227"/>
    <cellStyle name="Note 16 3 5" xfId="23232"/>
    <cellStyle name="Note 16 3 5 2" xfId="47739"/>
    <cellStyle name="Note 16 3 6" xfId="23233"/>
    <cellStyle name="Note 16 3 6 2" xfId="47740"/>
    <cellStyle name="Note 16 3 7" xfId="47741"/>
    <cellStyle name="Note 16 3_Rate Case Accrual Accounts" xfId="36228"/>
    <cellStyle name="Note 16 4" xfId="23234"/>
    <cellStyle name="Note 16 4 2" xfId="23235"/>
    <cellStyle name="Note 16 4 2 2" xfId="23236"/>
    <cellStyle name="Note 16 4 2 2 2" xfId="47742"/>
    <cellStyle name="Note 16 4 2 3" xfId="23237"/>
    <cellStyle name="Note 16 4 2_Rate Case Accrual Accounts" xfId="36229"/>
    <cellStyle name="Note 16 4 3" xfId="23238"/>
    <cellStyle name="Note 16 4 3 2" xfId="47743"/>
    <cellStyle name="Note 16 4 4" xfId="23239"/>
    <cellStyle name="Note 16 4 4 2" xfId="47744"/>
    <cellStyle name="Note 16 4 5" xfId="47745"/>
    <cellStyle name="Note 16 4_Rate Case Accrual Accounts" xfId="36230"/>
    <cellStyle name="Note 16 5" xfId="23240"/>
    <cellStyle name="Note 16 5 2" xfId="23241"/>
    <cellStyle name="Note 16 5 2 2" xfId="47746"/>
    <cellStyle name="Note 16 5 3" xfId="23242"/>
    <cellStyle name="Note 16 5_Rate Case Accrual Accounts" xfId="36231"/>
    <cellStyle name="Note 16 6" xfId="23243"/>
    <cellStyle name="Note 16 6 2" xfId="47747"/>
    <cellStyle name="Note 16 7" xfId="23244"/>
    <cellStyle name="Note 16 7 2" xfId="47748"/>
    <cellStyle name="Note 16 8" xfId="23245"/>
    <cellStyle name="Note 16 8 2" xfId="47749"/>
    <cellStyle name="Note 16 9" xfId="23246"/>
    <cellStyle name="Note 16 9 2" xfId="47750"/>
    <cellStyle name="Note 16_Rate Case Accrual Accounts" xfId="36232"/>
    <cellStyle name="Note 17" xfId="23247"/>
    <cellStyle name="Note 17 10" xfId="23248"/>
    <cellStyle name="Note 17 10 2" xfId="47751"/>
    <cellStyle name="Note 17 11" xfId="47752"/>
    <cellStyle name="Note 17 2" xfId="23249"/>
    <cellStyle name="Note 17 2 2" xfId="23250"/>
    <cellStyle name="Note 17 2 2 2" xfId="23251"/>
    <cellStyle name="Note 17 2 2 2 2" xfId="23252"/>
    <cellStyle name="Note 17 2 2 2 2 2" xfId="47753"/>
    <cellStyle name="Note 17 2 2 2 3" xfId="23253"/>
    <cellStyle name="Note 17 2 2 2_Rate Case Accrual Accounts" xfId="36233"/>
    <cellStyle name="Note 17 2 2 3" xfId="23254"/>
    <cellStyle name="Note 17 2 2 3 2" xfId="47754"/>
    <cellStyle name="Note 17 2 2 4" xfId="47755"/>
    <cellStyle name="Note 17 2 2_Rate Case Accrual Accounts" xfId="36234"/>
    <cellStyle name="Note 17 2 3" xfId="23255"/>
    <cellStyle name="Note 17 2 3 2" xfId="23256"/>
    <cellStyle name="Note 17 2 3 2 2" xfId="47756"/>
    <cellStyle name="Note 17 2 3 3" xfId="23257"/>
    <cellStyle name="Note 17 2 3_Rate Case Accrual Accounts" xfId="36235"/>
    <cellStyle name="Note 17 2 4" xfId="23258"/>
    <cellStyle name="Note 17 2 4 2" xfId="47757"/>
    <cellStyle name="Note 17 2 5" xfId="47758"/>
    <cellStyle name="Note 17 2_Rate Case Accrual Accounts" xfId="36236"/>
    <cellStyle name="Note 17 3" xfId="23259"/>
    <cellStyle name="Note 17 3 2" xfId="23260"/>
    <cellStyle name="Note 17 3 2 2" xfId="23261"/>
    <cellStyle name="Note 17 3 2 2 2" xfId="23262"/>
    <cellStyle name="Note 17 3 2 2 2 2" xfId="47759"/>
    <cellStyle name="Note 17 3 2 2 3" xfId="23263"/>
    <cellStyle name="Note 17 3 2 2_Rate Case Accrual Accounts" xfId="36237"/>
    <cellStyle name="Note 17 3 2 3" xfId="23264"/>
    <cellStyle name="Note 17 3 2 3 2" xfId="47760"/>
    <cellStyle name="Note 17 3 2 4" xfId="47761"/>
    <cellStyle name="Note 17 3 2_Rate Case Accrual Accounts" xfId="36238"/>
    <cellStyle name="Note 17 3 3" xfId="23265"/>
    <cellStyle name="Note 17 3 3 2" xfId="23266"/>
    <cellStyle name="Note 17 3 3 2 2" xfId="47762"/>
    <cellStyle name="Note 17 3 3 3" xfId="23267"/>
    <cellStyle name="Note 17 3 3_Rate Case Accrual Accounts" xfId="36239"/>
    <cellStyle name="Note 17 3 4" xfId="23268"/>
    <cellStyle name="Note 17 3 4 2" xfId="23269"/>
    <cellStyle name="Note 17 3 4 2 2" xfId="47763"/>
    <cellStyle name="Note 17 3 4 3" xfId="23270"/>
    <cellStyle name="Note 17 3 4_Rate Case Accrual Accounts" xfId="36240"/>
    <cellStyle name="Note 17 3 5" xfId="23271"/>
    <cellStyle name="Note 17 3 5 2" xfId="47764"/>
    <cellStyle name="Note 17 3 6" xfId="23272"/>
    <cellStyle name="Note 17 3 6 2" xfId="47765"/>
    <cellStyle name="Note 17 3 7" xfId="47766"/>
    <cellStyle name="Note 17 3_Rate Case Accrual Accounts" xfId="36241"/>
    <cellStyle name="Note 17 4" xfId="23273"/>
    <cellStyle name="Note 17 4 2" xfId="23274"/>
    <cellStyle name="Note 17 4 2 2" xfId="23275"/>
    <cellStyle name="Note 17 4 2 2 2" xfId="47767"/>
    <cellStyle name="Note 17 4 2 3" xfId="23276"/>
    <cellStyle name="Note 17 4 2_Rate Case Accrual Accounts" xfId="36242"/>
    <cellStyle name="Note 17 4 3" xfId="23277"/>
    <cellStyle name="Note 17 4 3 2" xfId="47768"/>
    <cellStyle name="Note 17 4 4" xfId="23278"/>
    <cellStyle name="Note 17 4 4 2" xfId="47769"/>
    <cellStyle name="Note 17 4 5" xfId="47770"/>
    <cellStyle name="Note 17 4_Rate Case Accrual Accounts" xfId="36243"/>
    <cellStyle name="Note 17 5" xfId="23279"/>
    <cellStyle name="Note 17 5 2" xfId="23280"/>
    <cellStyle name="Note 17 5 2 2" xfId="47771"/>
    <cellStyle name="Note 17 5 3" xfId="23281"/>
    <cellStyle name="Note 17 5_Rate Case Accrual Accounts" xfId="36244"/>
    <cellStyle name="Note 17 6" xfId="23282"/>
    <cellStyle name="Note 17 6 2" xfId="47772"/>
    <cellStyle name="Note 17 7" xfId="23283"/>
    <cellStyle name="Note 17 7 2" xfId="47773"/>
    <cellStyle name="Note 17 8" xfId="23284"/>
    <cellStyle name="Note 17 8 2" xfId="47774"/>
    <cellStyle name="Note 17 9" xfId="23285"/>
    <cellStyle name="Note 17 9 2" xfId="47775"/>
    <cellStyle name="Note 17_Rate Case Accrual Accounts" xfId="36245"/>
    <cellStyle name="Note 18" xfId="23286"/>
    <cellStyle name="Note 18 10" xfId="23287"/>
    <cellStyle name="Note 18 10 2" xfId="47776"/>
    <cellStyle name="Note 18 11" xfId="47777"/>
    <cellStyle name="Note 18 2" xfId="23288"/>
    <cellStyle name="Note 18 2 2" xfId="23289"/>
    <cellStyle name="Note 18 2 2 2" xfId="23290"/>
    <cellStyle name="Note 18 2 2 2 2" xfId="23291"/>
    <cellStyle name="Note 18 2 2 2 2 2" xfId="47778"/>
    <cellStyle name="Note 18 2 2 2 3" xfId="23292"/>
    <cellStyle name="Note 18 2 2 2_Rate Case Accrual Accounts" xfId="36246"/>
    <cellStyle name="Note 18 2 2 3" xfId="23293"/>
    <cellStyle name="Note 18 2 2 3 2" xfId="47779"/>
    <cellStyle name="Note 18 2 2 4" xfId="47780"/>
    <cellStyle name="Note 18 2 2_Rate Case Accrual Accounts" xfId="36247"/>
    <cellStyle name="Note 18 2 3" xfId="23294"/>
    <cellStyle name="Note 18 2 3 2" xfId="23295"/>
    <cellStyle name="Note 18 2 3 2 2" xfId="47781"/>
    <cellStyle name="Note 18 2 3 3" xfId="23296"/>
    <cellStyle name="Note 18 2 3_Rate Case Accrual Accounts" xfId="36248"/>
    <cellStyle name="Note 18 2 4" xfId="23297"/>
    <cellStyle name="Note 18 2 4 2" xfId="47782"/>
    <cellStyle name="Note 18 2 5" xfId="47783"/>
    <cellStyle name="Note 18 2_Rate Case Accrual Accounts" xfId="36249"/>
    <cellStyle name="Note 18 3" xfId="23298"/>
    <cellStyle name="Note 18 3 2" xfId="23299"/>
    <cellStyle name="Note 18 3 2 2" xfId="23300"/>
    <cellStyle name="Note 18 3 2 2 2" xfId="23301"/>
    <cellStyle name="Note 18 3 2 2 2 2" xfId="47784"/>
    <cellStyle name="Note 18 3 2 2 3" xfId="23302"/>
    <cellStyle name="Note 18 3 2 2_Rate Case Accrual Accounts" xfId="36250"/>
    <cellStyle name="Note 18 3 2 3" xfId="23303"/>
    <cellStyle name="Note 18 3 2 3 2" xfId="47785"/>
    <cellStyle name="Note 18 3 2 4" xfId="47786"/>
    <cellStyle name="Note 18 3 2_Rate Case Accrual Accounts" xfId="36251"/>
    <cellStyle name="Note 18 3 3" xfId="23304"/>
    <cellStyle name="Note 18 3 3 2" xfId="23305"/>
    <cellStyle name="Note 18 3 3 2 2" xfId="47787"/>
    <cellStyle name="Note 18 3 3 3" xfId="23306"/>
    <cellStyle name="Note 18 3 3_Rate Case Accrual Accounts" xfId="36252"/>
    <cellStyle name="Note 18 3 4" xfId="23307"/>
    <cellStyle name="Note 18 3 4 2" xfId="23308"/>
    <cellStyle name="Note 18 3 4 2 2" xfId="47788"/>
    <cellStyle name="Note 18 3 4 3" xfId="23309"/>
    <cellStyle name="Note 18 3 4_Rate Case Accrual Accounts" xfId="36253"/>
    <cellStyle name="Note 18 3 5" xfId="23310"/>
    <cellStyle name="Note 18 3 5 2" xfId="47789"/>
    <cellStyle name="Note 18 3 6" xfId="23311"/>
    <cellStyle name="Note 18 3 6 2" xfId="47790"/>
    <cellStyle name="Note 18 3 7" xfId="47791"/>
    <cellStyle name="Note 18 3_Rate Case Accrual Accounts" xfId="36254"/>
    <cellStyle name="Note 18 4" xfId="23312"/>
    <cellStyle name="Note 18 4 2" xfId="23313"/>
    <cellStyle name="Note 18 4 2 2" xfId="23314"/>
    <cellStyle name="Note 18 4 2 2 2" xfId="47792"/>
    <cellStyle name="Note 18 4 2 3" xfId="23315"/>
    <cellStyle name="Note 18 4 2_Rate Case Accrual Accounts" xfId="36255"/>
    <cellStyle name="Note 18 4 3" xfId="23316"/>
    <cellStyle name="Note 18 4 3 2" xfId="47793"/>
    <cellStyle name="Note 18 4 4" xfId="23317"/>
    <cellStyle name="Note 18 4 4 2" xfId="47794"/>
    <cellStyle name="Note 18 4 5" xfId="47795"/>
    <cellStyle name="Note 18 4_Rate Case Accrual Accounts" xfId="36256"/>
    <cellStyle name="Note 18 5" xfId="23318"/>
    <cellStyle name="Note 18 5 2" xfId="23319"/>
    <cellStyle name="Note 18 5 2 2" xfId="47796"/>
    <cellStyle name="Note 18 5 3" xfId="23320"/>
    <cellStyle name="Note 18 5_Rate Case Accrual Accounts" xfId="36257"/>
    <cellStyle name="Note 18 6" xfId="23321"/>
    <cellStyle name="Note 18 6 2" xfId="47797"/>
    <cellStyle name="Note 18 7" xfId="23322"/>
    <cellStyle name="Note 18 7 2" xfId="47798"/>
    <cellStyle name="Note 18 8" xfId="23323"/>
    <cellStyle name="Note 18 8 2" xfId="47799"/>
    <cellStyle name="Note 18 9" xfId="23324"/>
    <cellStyle name="Note 18 9 2" xfId="47800"/>
    <cellStyle name="Note 18_Rate Case Accrual Accounts" xfId="36258"/>
    <cellStyle name="Note 19" xfId="23325"/>
    <cellStyle name="Note 19 10" xfId="23326"/>
    <cellStyle name="Note 19 10 2" xfId="47801"/>
    <cellStyle name="Note 19 11" xfId="47802"/>
    <cellStyle name="Note 19 2" xfId="23327"/>
    <cellStyle name="Note 19 2 2" xfId="23328"/>
    <cellStyle name="Note 19 2 2 2" xfId="23329"/>
    <cellStyle name="Note 19 2 2 2 2" xfId="23330"/>
    <cellStyle name="Note 19 2 2 2 2 2" xfId="47803"/>
    <cellStyle name="Note 19 2 2 2 3" xfId="23331"/>
    <cellStyle name="Note 19 2 2 2_Rate Case Accrual Accounts" xfId="36259"/>
    <cellStyle name="Note 19 2 2 3" xfId="23332"/>
    <cellStyle name="Note 19 2 2 3 2" xfId="47804"/>
    <cellStyle name="Note 19 2 2 4" xfId="47805"/>
    <cellStyle name="Note 19 2 2_Rate Case Accrual Accounts" xfId="36260"/>
    <cellStyle name="Note 19 2 3" xfId="23333"/>
    <cellStyle name="Note 19 2 3 2" xfId="23334"/>
    <cellStyle name="Note 19 2 3 2 2" xfId="47806"/>
    <cellStyle name="Note 19 2 3 3" xfId="23335"/>
    <cellStyle name="Note 19 2 3_Rate Case Accrual Accounts" xfId="36261"/>
    <cellStyle name="Note 19 2 4" xfId="23336"/>
    <cellStyle name="Note 19 2 4 2" xfId="47807"/>
    <cellStyle name="Note 19 2 5" xfId="47808"/>
    <cellStyle name="Note 19 2_Rate Case Accrual Accounts" xfId="36262"/>
    <cellStyle name="Note 19 3" xfId="23337"/>
    <cellStyle name="Note 19 3 2" xfId="23338"/>
    <cellStyle name="Note 19 3 2 2" xfId="23339"/>
    <cellStyle name="Note 19 3 2 2 2" xfId="23340"/>
    <cellStyle name="Note 19 3 2 2 2 2" xfId="47809"/>
    <cellStyle name="Note 19 3 2 2 3" xfId="23341"/>
    <cellStyle name="Note 19 3 2 2_Rate Case Accrual Accounts" xfId="36263"/>
    <cellStyle name="Note 19 3 2 3" xfId="23342"/>
    <cellStyle name="Note 19 3 2 3 2" xfId="47810"/>
    <cellStyle name="Note 19 3 2 4" xfId="47811"/>
    <cellStyle name="Note 19 3 2_Rate Case Accrual Accounts" xfId="36264"/>
    <cellStyle name="Note 19 3 3" xfId="23343"/>
    <cellStyle name="Note 19 3 3 2" xfId="23344"/>
    <cellStyle name="Note 19 3 3 2 2" xfId="47812"/>
    <cellStyle name="Note 19 3 3 3" xfId="23345"/>
    <cellStyle name="Note 19 3 3_Rate Case Accrual Accounts" xfId="36265"/>
    <cellStyle name="Note 19 3 4" xfId="23346"/>
    <cellStyle name="Note 19 3 4 2" xfId="23347"/>
    <cellStyle name="Note 19 3 4 2 2" xfId="47813"/>
    <cellStyle name="Note 19 3 4 3" xfId="23348"/>
    <cellStyle name="Note 19 3 4_Rate Case Accrual Accounts" xfId="36266"/>
    <cellStyle name="Note 19 3 5" xfId="23349"/>
    <cellStyle name="Note 19 3 5 2" xfId="47814"/>
    <cellStyle name="Note 19 3 6" xfId="23350"/>
    <cellStyle name="Note 19 3 6 2" xfId="47815"/>
    <cellStyle name="Note 19 3 7" xfId="47816"/>
    <cellStyle name="Note 19 3_Rate Case Accrual Accounts" xfId="36267"/>
    <cellStyle name="Note 19 4" xfId="23351"/>
    <cellStyle name="Note 19 4 2" xfId="23352"/>
    <cellStyle name="Note 19 4 2 2" xfId="23353"/>
    <cellStyle name="Note 19 4 2 2 2" xfId="47817"/>
    <cellStyle name="Note 19 4 2 3" xfId="23354"/>
    <cellStyle name="Note 19 4 2_Rate Case Accrual Accounts" xfId="36268"/>
    <cellStyle name="Note 19 4 3" xfId="23355"/>
    <cellStyle name="Note 19 4 3 2" xfId="47818"/>
    <cellStyle name="Note 19 4 4" xfId="23356"/>
    <cellStyle name="Note 19 4 4 2" xfId="47819"/>
    <cellStyle name="Note 19 4 5" xfId="47820"/>
    <cellStyle name="Note 19 4_Rate Case Accrual Accounts" xfId="36269"/>
    <cellStyle name="Note 19 5" xfId="23357"/>
    <cellStyle name="Note 19 5 2" xfId="23358"/>
    <cellStyle name="Note 19 5 2 2" xfId="47821"/>
    <cellStyle name="Note 19 5 3" xfId="23359"/>
    <cellStyle name="Note 19 5_Rate Case Accrual Accounts" xfId="36270"/>
    <cellStyle name="Note 19 6" xfId="23360"/>
    <cellStyle name="Note 19 6 2" xfId="47822"/>
    <cellStyle name="Note 19 7" xfId="23361"/>
    <cellStyle name="Note 19 7 2" xfId="47823"/>
    <cellStyle name="Note 19 8" xfId="23362"/>
    <cellStyle name="Note 19 8 2" xfId="47824"/>
    <cellStyle name="Note 19 9" xfId="23363"/>
    <cellStyle name="Note 19 9 2" xfId="47825"/>
    <cellStyle name="Note 19_Rate Case Accrual Accounts" xfId="36271"/>
    <cellStyle name="Note 2" xfId="208"/>
    <cellStyle name="Note 2 10" xfId="23364"/>
    <cellStyle name="Note 2 10 2" xfId="23365"/>
    <cellStyle name="Note 2 10 2 2" xfId="23366"/>
    <cellStyle name="Note 2 10 2_Rate Case Accrual Accounts" xfId="36272"/>
    <cellStyle name="Note 2 10 3" xfId="47826"/>
    <cellStyle name="Note 2 10_Rate Case Accrual Accounts" xfId="36273"/>
    <cellStyle name="Note 2 11" xfId="23367"/>
    <cellStyle name="Note 2 11 2" xfId="23368"/>
    <cellStyle name="Note 2 11 2 2" xfId="23369"/>
    <cellStyle name="Note 2 11 2_Rate Case Accrual Accounts" xfId="36274"/>
    <cellStyle name="Note 2 11 3" xfId="23370"/>
    <cellStyle name="Note 2 11 3 2" xfId="47827"/>
    <cellStyle name="Note 2 11 4" xfId="47828"/>
    <cellStyle name="Note 2 11_Rate Case Accrual Accounts" xfId="36275"/>
    <cellStyle name="Note 2 12" xfId="23371"/>
    <cellStyle name="Note 2 12 2" xfId="23372"/>
    <cellStyle name="Note 2 12 2 2" xfId="23373"/>
    <cellStyle name="Note 2 12 2_Rate Case Accrual Accounts" xfId="36276"/>
    <cellStyle name="Note 2 12 3" xfId="47829"/>
    <cellStyle name="Note 2 12_Rate Case Accrual Accounts" xfId="36277"/>
    <cellStyle name="Note 2 13" xfId="23374"/>
    <cellStyle name="Note 2 13 2" xfId="23375"/>
    <cellStyle name="Note 2 13 2 2" xfId="23376"/>
    <cellStyle name="Note 2 13 2_Rate Case Accrual Accounts" xfId="36278"/>
    <cellStyle name="Note 2 13 3" xfId="47830"/>
    <cellStyle name="Note 2 13_Rate Case Accrual Accounts" xfId="36279"/>
    <cellStyle name="Note 2 14" xfId="23377"/>
    <cellStyle name="Note 2 14 2" xfId="23378"/>
    <cellStyle name="Note 2 14_Rate Case Accrual Accounts" xfId="36280"/>
    <cellStyle name="Note 2 15" xfId="23379"/>
    <cellStyle name="Note 2 15 2" xfId="47831"/>
    <cellStyle name="Note 2 16" xfId="23380"/>
    <cellStyle name="Note 2 16 2" xfId="47832"/>
    <cellStyle name="Note 2 17" xfId="23381"/>
    <cellStyle name="Note 2 17 2" xfId="47833"/>
    <cellStyle name="Note 2 18" xfId="23382"/>
    <cellStyle name="Note 2 18 2" xfId="47834"/>
    <cellStyle name="Note 2 19" xfId="23383"/>
    <cellStyle name="Note 2 2" xfId="209"/>
    <cellStyle name="Note 2 2 10" xfId="23384"/>
    <cellStyle name="Note 2 2 10 2" xfId="23385"/>
    <cellStyle name="Note 2 2 10 2 2" xfId="23386"/>
    <cellStyle name="Note 2 2 10 2_Rate Case Accrual Accounts" xfId="36281"/>
    <cellStyle name="Note 2 2 10 3" xfId="23387"/>
    <cellStyle name="Note 2 2 10 3 2" xfId="47835"/>
    <cellStyle name="Note 2 2 10 4" xfId="47836"/>
    <cellStyle name="Note 2 2 10_Rate Case Accrual Accounts" xfId="36282"/>
    <cellStyle name="Note 2 2 11" xfId="23388"/>
    <cellStyle name="Note 2 2 11 2" xfId="23389"/>
    <cellStyle name="Note 2 2 11 2 2" xfId="23390"/>
    <cellStyle name="Note 2 2 11 2_Rate Case Accrual Accounts" xfId="36283"/>
    <cellStyle name="Note 2 2 11 3" xfId="47837"/>
    <cellStyle name="Note 2 2 11_Rate Case Accrual Accounts" xfId="36284"/>
    <cellStyle name="Note 2 2 12" xfId="23391"/>
    <cellStyle name="Note 2 2 12 2" xfId="23392"/>
    <cellStyle name="Note 2 2 12 2 2" xfId="23393"/>
    <cellStyle name="Note 2 2 12 2_Rate Case Accrual Accounts" xfId="36285"/>
    <cellStyle name="Note 2 2 12 3" xfId="47838"/>
    <cellStyle name="Note 2 2 12_Rate Case Accrual Accounts" xfId="36286"/>
    <cellStyle name="Note 2 2 13" xfId="23394"/>
    <cellStyle name="Note 2 2 13 2" xfId="23395"/>
    <cellStyle name="Note 2 2 13_Rate Case Accrual Accounts" xfId="36287"/>
    <cellStyle name="Note 2 2 14" xfId="23396"/>
    <cellStyle name="Note 2 2 14 2" xfId="47839"/>
    <cellStyle name="Note 2 2 15" xfId="23397"/>
    <cellStyle name="Note 2 2 15 2" xfId="47840"/>
    <cellStyle name="Note 2 2 16" xfId="47841"/>
    <cellStyle name="Note 2 2 17" xfId="49394"/>
    <cellStyle name="Note 2 2 18" xfId="49253"/>
    <cellStyle name="Note 2 2 19" xfId="49410"/>
    <cellStyle name="Note 2 2 2" xfId="661"/>
    <cellStyle name="Note 2 2 2 2" xfId="23398"/>
    <cellStyle name="Note 2 2 2 2 2" xfId="23399"/>
    <cellStyle name="Note 2 2 2 2 2 2" xfId="23400"/>
    <cellStyle name="Note 2 2 2 2 2_Rate Case Accrual Accounts" xfId="36288"/>
    <cellStyle name="Note 2 2 2 2 3" xfId="23401"/>
    <cellStyle name="Note 2 2 2 2 3 2" xfId="47842"/>
    <cellStyle name="Note 2 2 2 2 4" xfId="47843"/>
    <cellStyle name="Note 2 2 2 2_Rate Case Accrual Accounts" xfId="36289"/>
    <cellStyle name="Note 2 2 2 3" xfId="23402"/>
    <cellStyle name="Note 2 2 2 3 2" xfId="23403"/>
    <cellStyle name="Note 2 2 2 3_Rate Case Accrual Accounts" xfId="36290"/>
    <cellStyle name="Note 2 2 2 4" xfId="23404"/>
    <cellStyle name="Note 2 2 2 4 2" xfId="47844"/>
    <cellStyle name="Note 2 2 2 5" xfId="47845"/>
    <cellStyle name="Note 2 2 2_Rate Case Accrual Accounts" xfId="36291"/>
    <cellStyle name="Note 2 2 20" xfId="49446"/>
    <cellStyle name="Note 2 2 21" xfId="49423"/>
    <cellStyle name="Note 2 2 3" xfId="23405"/>
    <cellStyle name="Note 2 2 3 2" xfId="23406"/>
    <cellStyle name="Note 2 2 3 2 2" xfId="23407"/>
    <cellStyle name="Note 2 2 3 2 2 2" xfId="23408"/>
    <cellStyle name="Note 2 2 3 2 2 2 2" xfId="23409"/>
    <cellStyle name="Note 2 2 3 2 2 2_Rate Case Accrual Accounts" xfId="36292"/>
    <cellStyle name="Note 2 2 3 2 2 3" xfId="47846"/>
    <cellStyle name="Note 2 2 3 2 2_Rate Case Accrual Accounts" xfId="36293"/>
    <cellStyle name="Note 2 2 3 2 3" xfId="23410"/>
    <cellStyle name="Note 2 2 3 2 3 2" xfId="23411"/>
    <cellStyle name="Note 2 2 3 2 3_Rate Case Accrual Accounts" xfId="36294"/>
    <cellStyle name="Note 2 2 3 2 4" xfId="47847"/>
    <cellStyle name="Note 2 2 3 2_Rate Case Accrual Accounts" xfId="36295"/>
    <cellStyle name="Note 2 2 3 3" xfId="23412"/>
    <cellStyle name="Note 2 2 3 3 2" xfId="23413"/>
    <cellStyle name="Note 2 2 3 3 2 2" xfId="23414"/>
    <cellStyle name="Note 2 2 3 3 2_Rate Case Accrual Accounts" xfId="36296"/>
    <cellStyle name="Note 2 2 3 3 3" xfId="47848"/>
    <cellStyle name="Note 2 2 3 3_Rate Case Accrual Accounts" xfId="36297"/>
    <cellStyle name="Note 2 2 3 4" xfId="23415"/>
    <cellStyle name="Note 2 2 3 4 2" xfId="23416"/>
    <cellStyle name="Note 2 2 3 4_Rate Case Accrual Accounts" xfId="36298"/>
    <cellStyle name="Note 2 2 3 5" xfId="23417"/>
    <cellStyle name="Note 2 2 3 5 2" xfId="23418"/>
    <cellStyle name="Note 2 2 3 5_Rate Case Accrual Accounts" xfId="36299"/>
    <cellStyle name="Note 2 2 3 6" xfId="23419"/>
    <cellStyle name="Note 2 2 3 6 2" xfId="47849"/>
    <cellStyle name="Note 2 2 3 7" xfId="47850"/>
    <cellStyle name="Note 2 2 3_Rate Case Accrual Accounts" xfId="36300"/>
    <cellStyle name="Note 2 2 4" xfId="23420"/>
    <cellStyle name="Note 2 2 4 2" xfId="23421"/>
    <cellStyle name="Note 2 2 4 2 2" xfId="23422"/>
    <cellStyle name="Note 2 2 4 2 2 2" xfId="23423"/>
    <cellStyle name="Note 2 2 4 2 2_Rate Case Accrual Accounts" xfId="36301"/>
    <cellStyle name="Note 2 2 4 2 3" xfId="47851"/>
    <cellStyle name="Note 2 2 4 2_Rate Case Accrual Accounts" xfId="36302"/>
    <cellStyle name="Note 2 2 4 3" xfId="23424"/>
    <cellStyle name="Note 2 2 4 3 2" xfId="23425"/>
    <cellStyle name="Note 2 2 4 3_Rate Case Accrual Accounts" xfId="36303"/>
    <cellStyle name="Note 2 2 4 4" xfId="23426"/>
    <cellStyle name="Note 2 2 4 4 2" xfId="47852"/>
    <cellStyle name="Note 2 2 4 5" xfId="47853"/>
    <cellStyle name="Note 2 2 4_Rate Case Accrual Accounts" xfId="36304"/>
    <cellStyle name="Note 2 2 5" xfId="23427"/>
    <cellStyle name="Note 2 2 5 2" xfId="23428"/>
    <cellStyle name="Note 2 2 5 2 2" xfId="23429"/>
    <cellStyle name="Note 2 2 5 2_Rate Case Accrual Accounts" xfId="36305"/>
    <cellStyle name="Note 2 2 5 3" xfId="23430"/>
    <cellStyle name="Note 2 2 5 3 2" xfId="47854"/>
    <cellStyle name="Note 2 2 5 4" xfId="47855"/>
    <cellStyle name="Note 2 2 5_Rate Case Accrual Accounts" xfId="36306"/>
    <cellStyle name="Note 2 2 6" xfId="23431"/>
    <cellStyle name="Note 2 2 6 2" xfId="23432"/>
    <cellStyle name="Note 2 2 6 2 2" xfId="23433"/>
    <cellStyle name="Note 2 2 6 2_Rate Case Accrual Accounts" xfId="36307"/>
    <cellStyle name="Note 2 2 6 3" xfId="23434"/>
    <cellStyle name="Note 2 2 6 3 2" xfId="47856"/>
    <cellStyle name="Note 2 2 6 4" xfId="47857"/>
    <cellStyle name="Note 2 2 6_Rate Case Accrual Accounts" xfId="36308"/>
    <cellStyle name="Note 2 2 7" xfId="23435"/>
    <cellStyle name="Note 2 2 7 2" xfId="23436"/>
    <cellStyle name="Note 2 2 7 2 2" xfId="23437"/>
    <cellStyle name="Note 2 2 7 2_Rate Case Accrual Accounts" xfId="36309"/>
    <cellStyle name="Note 2 2 7 3" xfId="23438"/>
    <cellStyle name="Note 2 2 7 3 2" xfId="47858"/>
    <cellStyle name="Note 2 2 7 4" xfId="47859"/>
    <cellStyle name="Note 2 2 7_Rate Case Accrual Accounts" xfId="36310"/>
    <cellStyle name="Note 2 2 8" xfId="23439"/>
    <cellStyle name="Note 2 2 8 2" xfId="23440"/>
    <cellStyle name="Note 2 2 8 2 2" xfId="23441"/>
    <cellStyle name="Note 2 2 8 2_Rate Case Accrual Accounts" xfId="36311"/>
    <cellStyle name="Note 2 2 8 3" xfId="23442"/>
    <cellStyle name="Note 2 2 8 3 2" xfId="47860"/>
    <cellStyle name="Note 2 2 8 4" xfId="47861"/>
    <cellStyle name="Note 2 2 8_Rate Case Accrual Accounts" xfId="36312"/>
    <cellStyle name="Note 2 2 9" xfId="23443"/>
    <cellStyle name="Note 2 2 9 2" xfId="23444"/>
    <cellStyle name="Note 2 2 9 2 2" xfId="23445"/>
    <cellStyle name="Note 2 2 9 2_Rate Case Accrual Accounts" xfId="36313"/>
    <cellStyle name="Note 2 2 9 3" xfId="23446"/>
    <cellStyle name="Note 2 2 9 3 2" xfId="47862"/>
    <cellStyle name="Note 2 2 9 4" xfId="47863"/>
    <cellStyle name="Note 2 2 9_Rate Case Accrual Accounts" xfId="36314"/>
    <cellStyle name="Note 2 2_Basis Detail" xfId="23447"/>
    <cellStyle name="Note 2 20" xfId="47864"/>
    <cellStyle name="Note 2 3" xfId="491"/>
    <cellStyle name="Note 2 3 10" xfId="23448"/>
    <cellStyle name="Note 2 3 10 2" xfId="23449"/>
    <cellStyle name="Note 2 3 10 2 2" xfId="23450"/>
    <cellStyle name="Note 2 3 10 2_Rate Case Accrual Accounts" xfId="36315"/>
    <cellStyle name="Note 2 3 10 3" xfId="23451"/>
    <cellStyle name="Note 2 3 10 3 2" xfId="47865"/>
    <cellStyle name="Note 2 3 10 4" xfId="47866"/>
    <cellStyle name="Note 2 3 10_Rate Case Accrual Accounts" xfId="36316"/>
    <cellStyle name="Note 2 3 11" xfId="23452"/>
    <cellStyle name="Note 2 3 11 2" xfId="23453"/>
    <cellStyle name="Note 2 3 11 2 2" xfId="23454"/>
    <cellStyle name="Note 2 3 11 2_Rate Case Accrual Accounts" xfId="36317"/>
    <cellStyle name="Note 2 3 11 3" xfId="47867"/>
    <cellStyle name="Note 2 3 11_Rate Case Accrual Accounts" xfId="36318"/>
    <cellStyle name="Note 2 3 12" xfId="23455"/>
    <cellStyle name="Note 2 3 12 2" xfId="23456"/>
    <cellStyle name="Note 2 3 12 2 2" xfId="23457"/>
    <cellStyle name="Note 2 3 12 2_Rate Case Accrual Accounts" xfId="36319"/>
    <cellStyle name="Note 2 3 12 3" xfId="47868"/>
    <cellStyle name="Note 2 3 12_Rate Case Accrual Accounts" xfId="36320"/>
    <cellStyle name="Note 2 3 13" xfId="23458"/>
    <cellStyle name="Note 2 3 13 2" xfId="23459"/>
    <cellStyle name="Note 2 3 13_Rate Case Accrual Accounts" xfId="36321"/>
    <cellStyle name="Note 2 3 14" xfId="23460"/>
    <cellStyle name="Note 2 3 14 2" xfId="47869"/>
    <cellStyle name="Note 2 3 15" xfId="47870"/>
    <cellStyle name="Note 2 3 16" xfId="49395"/>
    <cellStyle name="Note 2 3 17" xfId="49251"/>
    <cellStyle name="Note 2 3 18" xfId="49411"/>
    <cellStyle name="Note 2 3 19" xfId="49447"/>
    <cellStyle name="Note 2 3 2" xfId="23461"/>
    <cellStyle name="Note 2 3 2 2" xfId="23462"/>
    <cellStyle name="Note 2 3 2 2 2" xfId="23463"/>
    <cellStyle name="Note 2 3 2 2 2 2" xfId="23464"/>
    <cellStyle name="Note 2 3 2 2 2 2 2" xfId="23465"/>
    <cellStyle name="Note 2 3 2 2 2 2_Rate Case Accrual Accounts" xfId="36322"/>
    <cellStyle name="Note 2 3 2 2 2 3" xfId="47871"/>
    <cellStyle name="Note 2 3 2 2 2_Rate Case Accrual Accounts" xfId="36323"/>
    <cellStyle name="Note 2 3 2 2 3" xfId="23466"/>
    <cellStyle name="Note 2 3 2 2 3 2" xfId="23467"/>
    <cellStyle name="Note 2 3 2 2 3_Rate Case Accrual Accounts" xfId="36324"/>
    <cellStyle name="Note 2 3 2 2 4" xfId="23468"/>
    <cellStyle name="Note 2 3 2 2 4 2" xfId="47872"/>
    <cellStyle name="Note 2 3 2 2 5" xfId="47873"/>
    <cellStyle name="Note 2 3 2 2_Rate Case Accrual Accounts" xfId="36325"/>
    <cellStyle name="Note 2 3 2 3" xfId="23469"/>
    <cellStyle name="Note 2 3 2 3 2" xfId="23470"/>
    <cellStyle name="Note 2 3 2 3 2 2" xfId="23471"/>
    <cellStyle name="Note 2 3 2 3 2_Rate Case Accrual Accounts" xfId="36326"/>
    <cellStyle name="Note 2 3 2 3 3" xfId="47874"/>
    <cellStyle name="Note 2 3 2 3_Rate Case Accrual Accounts" xfId="36327"/>
    <cellStyle name="Note 2 3 2 4" xfId="23472"/>
    <cellStyle name="Note 2 3 2 4 2" xfId="23473"/>
    <cellStyle name="Note 2 3 2 4_Rate Case Accrual Accounts" xfId="36328"/>
    <cellStyle name="Note 2 3 2 5" xfId="23474"/>
    <cellStyle name="Note 2 3 2 5 2" xfId="23475"/>
    <cellStyle name="Note 2 3 2 5_Rate Case Accrual Accounts" xfId="36329"/>
    <cellStyle name="Note 2 3 2 6" xfId="23476"/>
    <cellStyle name="Note 2 3 2 6 2" xfId="47875"/>
    <cellStyle name="Note 2 3 2 7" xfId="47876"/>
    <cellStyle name="Note 2 3 2_Rate Case Accrual Accounts" xfId="36330"/>
    <cellStyle name="Note 2 3 20" xfId="49424"/>
    <cellStyle name="Note 2 3 3" xfId="23477"/>
    <cellStyle name="Note 2 3 3 2" xfId="23478"/>
    <cellStyle name="Note 2 3 3 2 2" xfId="23479"/>
    <cellStyle name="Note 2 3 3 2 2 2" xfId="23480"/>
    <cellStyle name="Note 2 3 3 2 2_Rate Case Accrual Accounts" xfId="36331"/>
    <cellStyle name="Note 2 3 3 2 3" xfId="47877"/>
    <cellStyle name="Note 2 3 3 2_Rate Case Accrual Accounts" xfId="36332"/>
    <cellStyle name="Note 2 3 3 3" xfId="23481"/>
    <cellStyle name="Note 2 3 3 3 2" xfId="23482"/>
    <cellStyle name="Note 2 3 3 3_Rate Case Accrual Accounts" xfId="36333"/>
    <cellStyle name="Note 2 3 3 4" xfId="23483"/>
    <cellStyle name="Note 2 3 3 4 2" xfId="47878"/>
    <cellStyle name="Note 2 3 3 5" xfId="47879"/>
    <cellStyle name="Note 2 3 3_Rate Case Accrual Accounts" xfId="36334"/>
    <cellStyle name="Note 2 3 4" xfId="23484"/>
    <cellStyle name="Note 2 3 4 2" xfId="23485"/>
    <cellStyle name="Note 2 3 4 2 2" xfId="23486"/>
    <cellStyle name="Note 2 3 4 2_Rate Case Accrual Accounts" xfId="36335"/>
    <cellStyle name="Note 2 3 4 3" xfId="23487"/>
    <cellStyle name="Note 2 3 4 3 2" xfId="47880"/>
    <cellStyle name="Note 2 3 4 4" xfId="47881"/>
    <cellStyle name="Note 2 3 4_Rate Case Accrual Accounts" xfId="36336"/>
    <cellStyle name="Note 2 3 5" xfId="23488"/>
    <cellStyle name="Note 2 3 5 2" xfId="23489"/>
    <cellStyle name="Note 2 3 5 2 2" xfId="23490"/>
    <cellStyle name="Note 2 3 5 2_Rate Case Accrual Accounts" xfId="36337"/>
    <cellStyle name="Note 2 3 5 3" xfId="23491"/>
    <cellStyle name="Note 2 3 5 3 2" xfId="47882"/>
    <cellStyle name="Note 2 3 5 4" xfId="47883"/>
    <cellStyle name="Note 2 3 5_Rate Case Accrual Accounts" xfId="36338"/>
    <cellStyle name="Note 2 3 6" xfId="23492"/>
    <cellStyle name="Note 2 3 6 2" xfId="23493"/>
    <cellStyle name="Note 2 3 6 2 2" xfId="23494"/>
    <cellStyle name="Note 2 3 6 2_Rate Case Accrual Accounts" xfId="36339"/>
    <cellStyle name="Note 2 3 6 3" xfId="23495"/>
    <cellStyle name="Note 2 3 6 3 2" xfId="47884"/>
    <cellStyle name="Note 2 3 6 4" xfId="47885"/>
    <cellStyle name="Note 2 3 6_Rate Case Accrual Accounts" xfId="36340"/>
    <cellStyle name="Note 2 3 7" xfId="23496"/>
    <cellStyle name="Note 2 3 7 2" xfId="23497"/>
    <cellStyle name="Note 2 3 7 2 2" xfId="23498"/>
    <cellStyle name="Note 2 3 7 2_Rate Case Accrual Accounts" xfId="36341"/>
    <cellStyle name="Note 2 3 7 3" xfId="23499"/>
    <cellStyle name="Note 2 3 7 3 2" xfId="47886"/>
    <cellStyle name="Note 2 3 7 4" xfId="47887"/>
    <cellStyle name="Note 2 3 7_Rate Case Accrual Accounts" xfId="36342"/>
    <cellStyle name="Note 2 3 8" xfId="23500"/>
    <cellStyle name="Note 2 3 8 2" xfId="23501"/>
    <cellStyle name="Note 2 3 8 2 2" xfId="23502"/>
    <cellStyle name="Note 2 3 8 2_Rate Case Accrual Accounts" xfId="36343"/>
    <cellStyle name="Note 2 3 8 3" xfId="23503"/>
    <cellStyle name="Note 2 3 8 3 2" xfId="47888"/>
    <cellStyle name="Note 2 3 8 4" xfId="47889"/>
    <cellStyle name="Note 2 3 8_Rate Case Accrual Accounts" xfId="36344"/>
    <cellStyle name="Note 2 3 9" xfId="23504"/>
    <cellStyle name="Note 2 3 9 2" xfId="23505"/>
    <cellStyle name="Note 2 3 9 2 2" xfId="23506"/>
    <cellStyle name="Note 2 3 9 2_Rate Case Accrual Accounts" xfId="36345"/>
    <cellStyle name="Note 2 3 9 3" xfId="23507"/>
    <cellStyle name="Note 2 3 9 3 2" xfId="47890"/>
    <cellStyle name="Note 2 3 9 4" xfId="47891"/>
    <cellStyle name="Note 2 3 9_Rate Case Accrual Accounts" xfId="36346"/>
    <cellStyle name="Note 2 3_Basis Detail" xfId="23508"/>
    <cellStyle name="Note 2 4" xfId="23509"/>
    <cellStyle name="Note 2 4 10" xfId="23510"/>
    <cellStyle name="Note 2 4 10 2" xfId="47892"/>
    <cellStyle name="Note 2 4 11" xfId="23511"/>
    <cellStyle name="Note 2 4 11 2" xfId="47893"/>
    <cellStyle name="Note 2 4 12" xfId="23512"/>
    <cellStyle name="Note 2 4 12 2" xfId="47894"/>
    <cellStyle name="Note 2 4 13" xfId="47895"/>
    <cellStyle name="Note 2 4 2" xfId="23513"/>
    <cellStyle name="Note 2 4 2 2" xfId="23514"/>
    <cellStyle name="Note 2 4 2 2 2" xfId="23515"/>
    <cellStyle name="Note 2 4 2 2 2 2" xfId="23516"/>
    <cellStyle name="Note 2 4 2 2 2 2 2" xfId="23517"/>
    <cellStyle name="Note 2 4 2 2 2 2_Rate Case Accrual Accounts" xfId="36347"/>
    <cellStyle name="Note 2 4 2 2 2 3" xfId="47896"/>
    <cellStyle name="Note 2 4 2 2 2_Rate Case Accrual Accounts" xfId="36348"/>
    <cellStyle name="Note 2 4 2 2 3" xfId="23518"/>
    <cellStyle name="Note 2 4 2 2 3 2" xfId="23519"/>
    <cellStyle name="Note 2 4 2 2 3_Rate Case Accrual Accounts" xfId="36349"/>
    <cellStyle name="Note 2 4 2 2 4" xfId="23520"/>
    <cellStyle name="Note 2 4 2 2 4 2" xfId="47897"/>
    <cellStyle name="Note 2 4 2 2 5" xfId="47898"/>
    <cellStyle name="Note 2 4 2 2_Rate Case Accrual Accounts" xfId="36350"/>
    <cellStyle name="Note 2 4 2 3" xfId="23521"/>
    <cellStyle name="Note 2 4 2 3 2" xfId="23522"/>
    <cellStyle name="Note 2 4 2 3 2 2" xfId="23523"/>
    <cellStyle name="Note 2 4 2 3 2_Rate Case Accrual Accounts" xfId="36351"/>
    <cellStyle name="Note 2 4 2 3 3" xfId="47899"/>
    <cellStyle name="Note 2 4 2 3_Rate Case Accrual Accounts" xfId="36352"/>
    <cellStyle name="Note 2 4 2 4" xfId="23524"/>
    <cellStyle name="Note 2 4 2 4 2" xfId="47900"/>
    <cellStyle name="Note 2 4 2 5" xfId="23525"/>
    <cellStyle name="Note 2 4 2 5 2" xfId="23526"/>
    <cellStyle name="Note 2 4 2 5_Rate Case Accrual Accounts" xfId="36353"/>
    <cellStyle name="Note 2 4 2 6" xfId="23527"/>
    <cellStyle name="Note 2 4 2 6 2" xfId="47901"/>
    <cellStyle name="Note 2 4 2 7" xfId="23528"/>
    <cellStyle name="Note 2 4 2 7 2" xfId="47902"/>
    <cellStyle name="Note 2 4 2 8" xfId="23529"/>
    <cellStyle name="Note 2 4 2 8 2" xfId="47903"/>
    <cellStyle name="Note 2 4 2 9" xfId="47904"/>
    <cellStyle name="Note 2 4 2_Rate Case Accrual Accounts" xfId="36354"/>
    <cellStyle name="Note 2 4 3" xfId="23530"/>
    <cellStyle name="Note 2 4 3 2" xfId="23531"/>
    <cellStyle name="Note 2 4 3 2 2" xfId="23532"/>
    <cellStyle name="Note 2 4 3 2 2 2" xfId="47905"/>
    <cellStyle name="Note 2 4 3 2 3" xfId="23533"/>
    <cellStyle name="Note 2 4 3 2_Rate Case Accrual Accounts" xfId="36355"/>
    <cellStyle name="Note 2 4 3 3" xfId="23534"/>
    <cellStyle name="Note 2 4 3 3 2" xfId="47906"/>
    <cellStyle name="Note 2 4 3 4" xfId="47907"/>
    <cellStyle name="Note 2 4 3_Rate Case Accrual Accounts" xfId="36356"/>
    <cellStyle name="Note 2 4 4" xfId="23535"/>
    <cellStyle name="Note 2 4 4 2" xfId="23536"/>
    <cellStyle name="Note 2 4 4 2 2" xfId="23537"/>
    <cellStyle name="Note 2 4 4 2 2 2" xfId="23538"/>
    <cellStyle name="Note 2 4 4 2 2_Rate Case Accrual Accounts" xfId="36357"/>
    <cellStyle name="Note 2 4 4 2 3" xfId="47908"/>
    <cellStyle name="Note 2 4 4 2_Rate Case Accrual Accounts" xfId="36358"/>
    <cellStyle name="Note 2 4 4 3" xfId="23539"/>
    <cellStyle name="Note 2 4 4 3 2" xfId="23540"/>
    <cellStyle name="Note 2 4 4 3_Rate Case Accrual Accounts" xfId="36359"/>
    <cellStyle name="Note 2 4 4 4" xfId="23541"/>
    <cellStyle name="Note 2 4 4 4 2" xfId="47909"/>
    <cellStyle name="Note 2 4 4 5" xfId="47910"/>
    <cellStyle name="Note 2 4 4_Rate Case Accrual Accounts" xfId="36360"/>
    <cellStyle name="Note 2 4 5" xfId="23542"/>
    <cellStyle name="Note 2 4 5 2" xfId="23543"/>
    <cellStyle name="Note 2 4 5 2 2" xfId="23544"/>
    <cellStyle name="Note 2 4 5 2_Rate Case Accrual Accounts" xfId="36361"/>
    <cellStyle name="Note 2 4 5 3" xfId="23545"/>
    <cellStyle name="Note 2 4 5 3 2" xfId="47911"/>
    <cellStyle name="Note 2 4 5 4" xfId="47912"/>
    <cellStyle name="Note 2 4 5_Rate Case Accrual Accounts" xfId="36362"/>
    <cellStyle name="Note 2 4 6" xfId="23546"/>
    <cellStyle name="Note 2 4 6 2" xfId="23547"/>
    <cellStyle name="Note 2 4 6 2 2" xfId="23548"/>
    <cellStyle name="Note 2 4 6 2_Rate Case Accrual Accounts" xfId="36363"/>
    <cellStyle name="Note 2 4 6 3" xfId="47913"/>
    <cellStyle name="Note 2 4 6_Rate Case Accrual Accounts" xfId="36364"/>
    <cellStyle name="Note 2 4 7" xfId="23549"/>
    <cellStyle name="Note 2 4 7 2" xfId="47914"/>
    <cellStyle name="Note 2 4 8" xfId="23550"/>
    <cellStyle name="Note 2 4 8 2" xfId="23551"/>
    <cellStyle name="Note 2 4 8_Rate Case Accrual Accounts" xfId="36365"/>
    <cellStyle name="Note 2 4 9" xfId="23552"/>
    <cellStyle name="Note 2 4 9 2" xfId="47915"/>
    <cellStyle name="Note 2 4_Basis Info" xfId="23553"/>
    <cellStyle name="Note 2 5" xfId="23554"/>
    <cellStyle name="Note 2 5 2" xfId="23555"/>
    <cellStyle name="Note 2 5 2 2" xfId="23556"/>
    <cellStyle name="Note 2 5 2 2 2" xfId="23557"/>
    <cellStyle name="Note 2 5 2 2 2 2" xfId="23558"/>
    <cellStyle name="Note 2 5 2 2 2_Rate Case Accrual Accounts" xfId="36366"/>
    <cellStyle name="Note 2 5 2 2 3" xfId="47916"/>
    <cellStyle name="Note 2 5 2 2_Rate Case Accrual Accounts" xfId="36367"/>
    <cellStyle name="Note 2 5 2 3" xfId="23559"/>
    <cellStyle name="Note 2 5 2 3 2" xfId="23560"/>
    <cellStyle name="Note 2 5 2 3_Rate Case Accrual Accounts" xfId="36368"/>
    <cellStyle name="Note 2 5 2 4" xfId="23561"/>
    <cellStyle name="Note 2 5 2 4 2" xfId="47917"/>
    <cellStyle name="Note 2 5 2 5" xfId="47918"/>
    <cellStyle name="Note 2 5 2_Rate Case Accrual Accounts" xfId="36369"/>
    <cellStyle name="Note 2 5 3" xfId="23562"/>
    <cellStyle name="Note 2 5 3 2" xfId="23563"/>
    <cellStyle name="Note 2 5 3 2 2" xfId="23564"/>
    <cellStyle name="Note 2 5 3 2_Rate Case Accrual Accounts" xfId="36370"/>
    <cellStyle name="Note 2 5 3 3" xfId="47919"/>
    <cellStyle name="Note 2 5 3_Rate Case Accrual Accounts" xfId="36371"/>
    <cellStyle name="Note 2 5 4" xfId="23565"/>
    <cellStyle name="Note 2 5 4 2" xfId="47920"/>
    <cellStyle name="Note 2 5 5" xfId="23566"/>
    <cellStyle name="Note 2 5 5 2" xfId="23567"/>
    <cellStyle name="Note 2 5 5_Rate Case Accrual Accounts" xfId="36372"/>
    <cellStyle name="Note 2 5 6" xfId="23568"/>
    <cellStyle name="Note 2 5 6 2" xfId="47921"/>
    <cellStyle name="Note 2 5 7" xfId="23569"/>
    <cellStyle name="Note 2 5 7 2" xfId="47922"/>
    <cellStyle name="Note 2 5 8" xfId="23570"/>
    <cellStyle name="Note 2 5 8 2" xfId="47923"/>
    <cellStyle name="Note 2 5 9" xfId="47924"/>
    <cellStyle name="Note 2 5_Rate Case Accrual Accounts" xfId="36373"/>
    <cellStyle name="Note 2 6" xfId="23571"/>
    <cellStyle name="Note 2 6 2" xfId="23572"/>
    <cellStyle name="Note 2 6 2 2" xfId="23573"/>
    <cellStyle name="Note 2 6 2 2 2" xfId="47925"/>
    <cellStyle name="Note 2 6 2 3" xfId="23574"/>
    <cellStyle name="Note 2 6 2_Rate Case Accrual Accounts" xfId="36374"/>
    <cellStyle name="Note 2 6 3" xfId="23575"/>
    <cellStyle name="Note 2 6 3 2" xfId="23576"/>
    <cellStyle name="Note 2 6 3_Rate Case Accrual Accounts" xfId="36375"/>
    <cellStyle name="Note 2 6 4" xfId="23577"/>
    <cellStyle name="Note 2 6 4 2" xfId="23578"/>
    <cellStyle name="Note 2 6 4 2 2" xfId="47926"/>
    <cellStyle name="Note 2 6 4 3" xfId="47927"/>
    <cellStyle name="Note 2 6 4_Rate Case Accrual Accounts" xfId="36376"/>
    <cellStyle name="Note 2 6 5" xfId="23579"/>
    <cellStyle name="Note 2 6 5 2" xfId="47928"/>
    <cellStyle name="Note 2 6 6" xfId="47929"/>
    <cellStyle name="Note 2 6_Rate Case Accrual Accounts" xfId="36377"/>
    <cellStyle name="Note 2 7" xfId="23580"/>
    <cellStyle name="Note 2 7 2" xfId="23581"/>
    <cellStyle name="Note 2 7 2 2" xfId="23582"/>
    <cellStyle name="Note 2 7 2 2 2" xfId="47930"/>
    <cellStyle name="Note 2 7 2 3" xfId="23583"/>
    <cellStyle name="Note 2 7 2_Rate Case Accrual Accounts" xfId="36378"/>
    <cellStyle name="Note 2 7 3" xfId="23584"/>
    <cellStyle name="Note 2 7 3 2" xfId="47931"/>
    <cellStyle name="Note 2 7 4" xfId="23585"/>
    <cellStyle name="Note 2 7 4 2" xfId="47932"/>
    <cellStyle name="Note 2 7 5" xfId="47933"/>
    <cellStyle name="Note 2 7_Rate Case Accrual Accounts" xfId="36379"/>
    <cellStyle name="Note 2 8" xfId="23586"/>
    <cellStyle name="Note 2 8 2" xfId="23587"/>
    <cellStyle name="Note 2 8 2 2" xfId="23588"/>
    <cellStyle name="Note 2 8 2_Rate Case Accrual Accounts" xfId="36380"/>
    <cellStyle name="Note 2 8 3" xfId="23589"/>
    <cellStyle name="Note 2 8 3 2" xfId="47934"/>
    <cellStyle name="Note 2 8 4" xfId="47935"/>
    <cellStyle name="Note 2 8_Rate Case Accrual Accounts" xfId="36381"/>
    <cellStyle name="Note 2 9" xfId="23590"/>
    <cellStyle name="Note 2 9 2" xfId="23591"/>
    <cellStyle name="Note 2 9 2 2" xfId="23592"/>
    <cellStyle name="Note 2 9 2_Rate Case Accrual Accounts" xfId="36382"/>
    <cellStyle name="Note 2 9 3" xfId="47936"/>
    <cellStyle name="Note 2 9_Rate Case Accrual Accounts" xfId="36383"/>
    <cellStyle name="Note 2_06_2013" xfId="399"/>
    <cellStyle name="Note 20" xfId="23593"/>
    <cellStyle name="Note 20 10" xfId="23594"/>
    <cellStyle name="Note 20 10 2" xfId="47937"/>
    <cellStyle name="Note 20 11" xfId="47938"/>
    <cellStyle name="Note 20 2" xfId="23595"/>
    <cellStyle name="Note 20 2 2" xfId="23596"/>
    <cellStyle name="Note 20 2 2 2" xfId="23597"/>
    <cellStyle name="Note 20 2 2 2 2" xfId="23598"/>
    <cellStyle name="Note 20 2 2 2 2 2" xfId="47939"/>
    <cellStyle name="Note 20 2 2 2 3" xfId="23599"/>
    <cellStyle name="Note 20 2 2 2_Rate Case Accrual Accounts" xfId="36384"/>
    <cellStyle name="Note 20 2 2 3" xfId="23600"/>
    <cellStyle name="Note 20 2 2 3 2" xfId="47940"/>
    <cellStyle name="Note 20 2 2 4" xfId="47941"/>
    <cellStyle name="Note 20 2 2_Rate Case Accrual Accounts" xfId="36385"/>
    <cellStyle name="Note 20 2 3" xfId="23601"/>
    <cellStyle name="Note 20 2 3 2" xfId="23602"/>
    <cellStyle name="Note 20 2 3 2 2" xfId="47942"/>
    <cellStyle name="Note 20 2 3 3" xfId="23603"/>
    <cellStyle name="Note 20 2 3_Rate Case Accrual Accounts" xfId="36386"/>
    <cellStyle name="Note 20 2 4" xfId="23604"/>
    <cellStyle name="Note 20 2 4 2" xfId="47943"/>
    <cellStyle name="Note 20 2 5" xfId="47944"/>
    <cellStyle name="Note 20 2_Rate Case Accrual Accounts" xfId="36387"/>
    <cellStyle name="Note 20 3" xfId="23605"/>
    <cellStyle name="Note 20 3 2" xfId="23606"/>
    <cellStyle name="Note 20 3 2 2" xfId="23607"/>
    <cellStyle name="Note 20 3 2 2 2" xfId="23608"/>
    <cellStyle name="Note 20 3 2 2 2 2" xfId="47945"/>
    <cellStyle name="Note 20 3 2 2 3" xfId="23609"/>
    <cellStyle name="Note 20 3 2 2_Rate Case Accrual Accounts" xfId="36388"/>
    <cellStyle name="Note 20 3 2 3" xfId="23610"/>
    <cellStyle name="Note 20 3 2 3 2" xfId="47946"/>
    <cellStyle name="Note 20 3 2 4" xfId="47947"/>
    <cellStyle name="Note 20 3 2_Rate Case Accrual Accounts" xfId="36389"/>
    <cellStyle name="Note 20 3 3" xfId="23611"/>
    <cellStyle name="Note 20 3 3 2" xfId="23612"/>
    <cellStyle name="Note 20 3 3 2 2" xfId="47948"/>
    <cellStyle name="Note 20 3 3 3" xfId="23613"/>
    <cellStyle name="Note 20 3 3_Rate Case Accrual Accounts" xfId="36390"/>
    <cellStyle name="Note 20 3 4" xfId="23614"/>
    <cellStyle name="Note 20 3 4 2" xfId="23615"/>
    <cellStyle name="Note 20 3 4 2 2" xfId="47949"/>
    <cellStyle name="Note 20 3 4 3" xfId="23616"/>
    <cellStyle name="Note 20 3 4_Rate Case Accrual Accounts" xfId="36391"/>
    <cellStyle name="Note 20 3 5" xfId="23617"/>
    <cellStyle name="Note 20 3 5 2" xfId="47950"/>
    <cellStyle name="Note 20 3 6" xfId="23618"/>
    <cellStyle name="Note 20 3 6 2" xfId="47951"/>
    <cellStyle name="Note 20 3 7" xfId="47952"/>
    <cellStyle name="Note 20 3_Rate Case Accrual Accounts" xfId="36392"/>
    <cellStyle name="Note 20 4" xfId="23619"/>
    <cellStyle name="Note 20 4 2" xfId="23620"/>
    <cellStyle name="Note 20 4 2 2" xfId="23621"/>
    <cellStyle name="Note 20 4 2 2 2" xfId="47953"/>
    <cellStyle name="Note 20 4 2 3" xfId="23622"/>
    <cellStyle name="Note 20 4 2_Rate Case Accrual Accounts" xfId="36393"/>
    <cellStyle name="Note 20 4 3" xfId="23623"/>
    <cellStyle name="Note 20 4 3 2" xfId="47954"/>
    <cellStyle name="Note 20 4 4" xfId="23624"/>
    <cellStyle name="Note 20 4 4 2" xfId="47955"/>
    <cellStyle name="Note 20 4 5" xfId="47956"/>
    <cellStyle name="Note 20 4_Rate Case Accrual Accounts" xfId="36394"/>
    <cellStyle name="Note 20 5" xfId="23625"/>
    <cellStyle name="Note 20 5 2" xfId="23626"/>
    <cellStyle name="Note 20 5 2 2" xfId="47957"/>
    <cellStyle name="Note 20 5 3" xfId="23627"/>
    <cellStyle name="Note 20 5_Rate Case Accrual Accounts" xfId="36395"/>
    <cellStyle name="Note 20 6" xfId="23628"/>
    <cellStyle name="Note 20 6 2" xfId="47958"/>
    <cellStyle name="Note 20 7" xfId="23629"/>
    <cellStyle name="Note 20 7 2" xfId="47959"/>
    <cellStyle name="Note 20 8" xfId="23630"/>
    <cellStyle name="Note 20 8 2" xfId="47960"/>
    <cellStyle name="Note 20 9" xfId="23631"/>
    <cellStyle name="Note 20 9 2" xfId="47961"/>
    <cellStyle name="Note 20_Rate Case Accrual Accounts" xfId="36396"/>
    <cellStyle name="Note 21" xfId="23632"/>
    <cellStyle name="Note 21 10" xfId="23633"/>
    <cellStyle name="Note 21 10 2" xfId="47962"/>
    <cellStyle name="Note 21 11" xfId="47963"/>
    <cellStyle name="Note 21 2" xfId="23634"/>
    <cellStyle name="Note 21 2 2" xfId="23635"/>
    <cellStyle name="Note 21 2 2 2" xfId="23636"/>
    <cellStyle name="Note 21 2 2 2 2" xfId="23637"/>
    <cellStyle name="Note 21 2 2 2 2 2" xfId="47964"/>
    <cellStyle name="Note 21 2 2 2 3" xfId="23638"/>
    <cellStyle name="Note 21 2 2 2_Rate Case Accrual Accounts" xfId="36397"/>
    <cellStyle name="Note 21 2 2 3" xfId="23639"/>
    <cellStyle name="Note 21 2 2 3 2" xfId="47965"/>
    <cellStyle name="Note 21 2 2 4" xfId="47966"/>
    <cellStyle name="Note 21 2 2_Rate Case Accrual Accounts" xfId="36398"/>
    <cellStyle name="Note 21 2 3" xfId="23640"/>
    <cellStyle name="Note 21 2 3 2" xfId="23641"/>
    <cellStyle name="Note 21 2 3 2 2" xfId="47967"/>
    <cellStyle name="Note 21 2 3 3" xfId="23642"/>
    <cellStyle name="Note 21 2 3_Rate Case Accrual Accounts" xfId="36399"/>
    <cellStyle name="Note 21 2 4" xfId="23643"/>
    <cellStyle name="Note 21 2 4 2" xfId="47968"/>
    <cellStyle name="Note 21 2 5" xfId="47969"/>
    <cellStyle name="Note 21 2_Rate Case Accrual Accounts" xfId="36400"/>
    <cellStyle name="Note 21 3" xfId="23644"/>
    <cellStyle name="Note 21 3 2" xfId="23645"/>
    <cellStyle name="Note 21 3 2 2" xfId="23646"/>
    <cellStyle name="Note 21 3 2 2 2" xfId="23647"/>
    <cellStyle name="Note 21 3 2 2 2 2" xfId="47970"/>
    <cellStyle name="Note 21 3 2 2 3" xfId="23648"/>
    <cellStyle name="Note 21 3 2 2_Rate Case Accrual Accounts" xfId="36401"/>
    <cellStyle name="Note 21 3 2 3" xfId="23649"/>
    <cellStyle name="Note 21 3 2 3 2" xfId="47971"/>
    <cellStyle name="Note 21 3 2 4" xfId="47972"/>
    <cellStyle name="Note 21 3 2_Rate Case Accrual Accounts" xfId="36402"/>
    <cellStyle name="Note 21 3 3" xfId="23650"/>
    <cellStyle name="Note 21 3 3 2" xfId="23651"/>
    <cellStyle name="Note 21 3 3 2 2" xfId="47973"/>
    <cellStyle name="Note 21 3 3 3" xfId="23652"/>
    <cellStyle name="Note 21 3 3_Rate Case Accrual Accounts" xfId="36403"/>
    <cellStyle name="Note 21 3 4" xfId="23653"/>
    <cellStyle name="Note 21 3 4 2" xfId="23654"/>
    <cellStyle name="Note 21 3 4 2 2" xfId="47974"/>
    <cellStyle name="Note 21 3 4 3" xfId="23655"/>
    <cellStyle name="Note 21 3 4_Rate Case Accrual Accounts" xfId="36404"/>
    <cellStyle name="Note 21 3 5" xfId="23656"/>
    <cellStyle name="Note 21 3 5 2" xfId="47975"/>
    <cellStyle name="Note 21 3 6" xfId="23657"/>
    <cellStyle name="Note 21 3 6 2" xfId="47976"/>
    <cellStyle name="Note 21 3 7" xfId="47977"/>
    <cellStyle name="Note 21 3_Rate Case Accrual Accounts" xfId="36405"/>
    <cellStyle name="Note 21 4" xfId="23658"/>
    <cellStyle name="Note 21 4 2" xfId="23659"/>
    <cellStyle name="Note 21 4 2 2" xfId="23660"/>
    <cellStyle name="Note 21 4 2 2 2" xfId="47978"/>
    <cellStyle name="Note 21 4 2 3" xfId="23661"/>
    <cellStyle name="Note 21 4 2_Rate Case Accrual Accounts" xfId="36406"/>
    <cellStyle name="Note 21 4 3" xfId="23662"/>
    <cellStyle name="Note 21 4 3 2" xfId="47979"/>
    <cellStyle name="Note 21 4 4" xfId="23663"/>
    <cellStyle name="Note 21 4 4 2" xfId="47980"/>
    <cellStyle name="Note 21 4 5" xfId="47981"/>
    <cellStyle name="Note 21 4_Rate Case Accrual Accounts" xfId="36407"/>
    <cellStyle name="Note 21 5" xfId="23664"/>
    <cellStyle name="Note 21 5 2" xfId="23665"/>
    <cellStyle name="Note 21 5 2 2" xfId="47982"/>
    <cellStyle name="Note 21 5 3" xfId="23666"/>
    <cellStyle name="Note 21 5_Rate Case Accrual Accounts" xfId="36408"/>
    <cellStyle name="Note 21 6" xfId="23667"/>
    <cellStyle name="Note 21 6 2" xfId="47983"/>
    <cellStyle name="Note 21 7" xfId="23668"/>
    <cellStyle name="Note 21 7 2" xfId="47984"/>
    <cellStyle name="Note 21 8" xfId="23669"/>
    <cellStyle name="Note 21 8 2" xfId="47985"/>
    <cellStyle name="Note 21 9" xfId="23670"/>
    <cellStyle name="Note 21 9 2" xfId="47986"/>
    <cellStyle name="Note 21_Rate Case Accrual Accounts" xfId="36409"/>
    <cellStyle name="Note 22" xfId="23671"/>
    <cellStyle name="Note 22 10" xfId="23672"/>
    <cellStyle name="Note 22 10 2" xfId="47987"/>
    <cellStyle name="Note 22 11" xfId="47988"/>
    <cellStyle name="Note 22 2" xfId="23673"/>
    <cellStyle name="Note 22 2 2" xfId="23674"/>
    <cellStyle name="Note 22 2 2 2" xfId="23675"/>
    <cellStyle name="Note 22 2 2 2 2" xfId="23676"/>
    <cellStyle name="Note 22 2 2 2 2 2" xfId="47989"/>
    <cellStyle name="Note 22 2 2 2 3" xfId="23677"/>
    <cellStyle name="Note 22 2 2 2_Rate Case Accrual Accounts" xfId="36410"/>
    <cellStyle name="Note 22 2 2 3" xfId="23678"/>
    <cellStyle name="Note 22 2 2 3 2" xfId="47990"/>
    <cellStyle name="Note 22 2 2 4" xfId="47991"/>
    <cellStyle name="Note 22 2 2_Rate Case Accrual Accounts" xfId="36411"/>
    <cellStyle name="Note 22 2 3" xfId="23679"/>
    <cellStyle name="Note 22 2 3 2" xfId="23680"/>
    <cellStyle name="Note 22 2 3 2 2" xfId="47992"/>
    <cellStyle name="Note 22 2 3 3" xfId="23681"/>
    <cellStyle name="Note 22 2 3_Rate Case Accrual Accounts" xfId="36412"/>
    <cellStyle name="Note 22 2 4" xfId="23682"/>
    <cellStyle name="Note 22 2 4 2" xfId="47993"/>
    <cellStyle name="Note 22 2 5" xfId="47994"/>
    <cellStyle name="Note 22 2_Rate Case Accrual Accounts" xfId="36413"/>
    <cellStyle name="Note 22 3" xfId="23683"/>
    <cellStyle name="Note 22 3 2" xfId="23684"/>
    <cellStyle name="Note 22 3 2 2" xfId="23685"/>
    <cellStyle name="Note 22 3 2 2 2" xfId="23686"/>
    <cellStyle name="Note 22 3 2 2 2 2" xfId="47995"/>
    <cellStyle name="Note 22 3 2 2 3" xfId="23687"/>
    <cellStyle name="Note 22 3 2 2_Rate Case Accrual Accounts" xfId="36414"/>
    <cellStyle name="Note 22 3 2 3" xfId="23688"/>
    <cellStyle name="Note 22 3 2 3 2" xfId="47996"/>
    <cellStyle name="Note 22 3 2 4" xfId="47997"/>
    <cellStyle name="Note 22 3 2_Rate Case Accrual Accounts" xfId="36415"/>
    <cellStyle name="Note 22 3 3" xfId="23689"/>
    <cellStyle name="Note 22 3 3 2" xfId="23690"/>
    <cellStyle name="Note 22 3 3 2 2" xfId="47998"/>
    <cellStyle name="Note 22 3 3 3" xfId="23691"/>
    <cellStyle name="Note 22 3 3_Rate Case Accrual Accounts" xfId="36416"/>
    <cellStyle name="Note 22 3 4" xfId="23692"/>
    <cellStyle name="Note 22 3 4 2" xfId="23693"/>
    <cellStyle name="Note 22 3 4 2 2" xfId="47999"/>
    <cellStyle name="Note 22 3 4 3" xfId="23694"/>
    <cellStyle name="Note 22 3 4_Rate Case Accrual Accounts" xfId="36417"/>
    <cellStyle name="Note 22 3 5" xfId="23695"/>
    <cellStyle name="Note 22 3 5 2" xfId="48000"/>
    <cellStyle name="Note 22 3 6" xfId="23696"/>
    <cellStyle name="Note 22 3 6 2" xfId="48001"/>
    <cellStyle name="Note 22 3 7" xfId="48002"/>
    <cellStyle name="Note 22 3_Rate Case Accrual Accounts" xfId="36418"/>
    <cellStyle name="Note 22 4" xfId="23697"/>
    <cellStyle name="Note 22 4 2" xfId="23698"/>
    <cellStyle name="Note 22 4 2 2" xfId="23699"/>
    <cellStyle name="Note 22 4 2 2 2" xfId="48003"/>
    <cellStyle name="Note 22 4 2 3" xfId="23700"/>
    <cellStyle name="Note 22 4 2_Rate Case Accrual Accounts" xfId="36419"/>
    <cellStyle name="Note 22 4 3" xfId="23701"/>
    <cellStyle name="Note 22 4 3 2" xfId="48004"/>
    <cellStyle name="Note 22 4 4" xfId="23702"/>
    <cellStyle name="Note 22 4 4 2" xfId="48005"/>
    <cellStyle name="Note 22 4 5" xfId="48006"/>
    <cellStyle name="Note 22 4_Rate Case Accrual Accounts" xfId="36420"/>
    <cellStyle name="Note 22 5" xfId="23703"/>
    <cellStyle name="Note 22 5 2" xfId="23704"/>
    <cellStyle name="Note 22 5 2 2" xfId="48007"/>
    <cellStyle name="Note 22 5 3" xfId="23705"/>
    <cellStyle name="Note 22 5_Rate Case Accrual Accounts" xfId="36421"/>
    <cellStyle name="Note 22 6" xfId="23706"/>
    <cellStyle name="Note 22 6 2" xfId="48008"/>
    <cellStyle name="Note 22 7" xfId="23707"/>
    <cellStyle name="Note 22 7 2" xfId="48009"/>
    <cellStyle name="Note 22 8" xfId="23708"/>
    <cellStyle name="Note 22 8 2" xfId="48010"/>
    <cellStyle name="Note 22 9" xfId="23709"/>
    <cellStyle name="Note 22 9 2" xfId="48011"/>
    <cellStyle name="Note 22_Rate Case Accrual Accounts" xfId="36422"/>
    <cellStyle name="Note 23" xfId="23710"/>
    <cellStyle name="Note 23 10" xfId="23711"/>
    <cellStyle name="Note 23 10 2" xfId="48012"/>
    <cellStyle name="Note 23 11" xfId="48013"/>
    <cellStyle name="Note 23 2" xfId="23712"/>
    <cellStyle name="Note 23 2 2" xfId="23713"/>
    <cellStyle name="Note 23 2 2 2" xfId="23714"/>
    <cellStyle name="Note 23 2 2 2 2" xfId="23715"/>
    <cellStyle name="Note 23 2 2 2 2 2" xfId="48014"/>
    <cellStyle name="Note 23 2 2 2 3" xfId="23716"/>
    <cellStyle name="Note 23 2 2 2_Rate Case Accrual Accounts" xfId="36423"/>
    <cellStyle name="Note 23 2 2 3" xfId="23717"/>
    <cellStyle name="Note 23 2 2 3 2" xfId="48015"/>
    <cellStyle name="Note 23 2 2 4" xfId="48016"/>
    <cellStyle name="Note 23 2 2_Rate Case Accrual Accounts" xfId="36424"/>
    <cellStyle name="Note 23 2 3" xfId="23718"/>
    <cellStyle name="Note 23 2 3 2" xfId="23719"/>
    <cellStyle name="Note 23 2 3 2 2" xfId="48017"/>
    <cellStyle name="Note 23 2 3 3" xfId="48018"/>
    <cellStyle name="Note 23 2 3_Rate Case Accrual Accounts" xfId="36425"/>
    <cellStyle name="Note 23 2 4" xfId="23720"/>
    <cellStyle name="Note 23 2 4 2" xfId="23721"/>
    <cellStyle name="Note 23 2 4 2 2" xfId="48019"/>
    <cellStyle name="Note 23 2 4 3" xfId="23722"/>
    <cellStyle name="Note 23 2 4_Rate Case Accrual Accounts" xfId="36426"/>
    <cellStyle name="Note 23 2 5" xfId="23723"/>
    <cellStyle name="Note 23 2 5 2" xfId="48020"/>
    <cellStyle name="Note 23 2 6" xfId="23724"/>
    <cellStyle name="Note 23 2 6 2" xfId="48021"/>
    <cellStyle name="Note 23 2 7" xfId="48022"/>
    <cellStyle name="Note 23 2_Rate Case Accrual Accounts" xfId="36427"/>
    <cellStyle name="Note 23 3" xfId="23725"/>
    <cellStyle name="Note 23 3 2" xfId="23726"/>
    <cellStyle name="Note 23 3 2 2" xfId="23727"/>
    <cellStyle name="Note 23 3 2 2 2" xfId="23728"/>
    <cellStyle name="Note 23 3 2 2 2 2" xfId="48023"/>
    <cellStyle name="Note 23 3 2 2 3" xfId="23729"/>
    <cellStyle name="Note 23 3 2 2_Rate Case Accrual Accounts" xfId="36428"/>
    <cellStyle name="Note 23 3 2 3" xfId="23730"/>
    <cellStyle name="Note 23 3 2 3 2" xfId="48024"/>
    <cellStyle name="Note 23 3 2 4" xfId="48025"/>
    <cellStyle name="Note 23 3 2_Rate Case Accrual Accounts" xfId="36429"/>
    <cellStyle name="Note 23 3 3" xfId="23731"/>
    <cellStyle name="Note 23 3 3 2" xfId="23732"/>
    <cellStyle name="Note 23 3 3 2 2" xfId="48026"/>
    <cellStyle name="Note 23 3 3 3" xfId="23733"/>
    <cellStyle name="Note 23 3 3_Rate Case Accrual Accounts" xfId="36430"/>
    <cellStyle name="Note 23 3 4" xfId="23734"/>
    <cellStyle name="Note 23 3 4 2" xfId="23735"/>
    <cellStyle name="Note 23 3 4_Rate Case Accrual Accounts" xfId="36431"/>
    <cellStyle name="Note 23 3 5" xfId="23736"/>
    <cellStyle name="Note 23 3 5 2" xfId="48027"/>
    <cellStyle name="Note 23 3 6" xfId="23737"/>
    <cellStyle name="Note 23 3 6 2" xfId="48028"/>
    <cellStyle name="Note 23 3 7" xfId="48029"/>
    <cellStyle name="Note 23 3_Rate Case Accrual Accounts" xfId="36432"/>
    <cellStyle name="Note 23 4" xfId="23738"/>
    <cellStyle name="Note 23 4 2" xfId="23739"/>
    <cellStyle name="Note 23 4 2 2" xfId="23740"/>
    <cellStyle name="Note 23 4 2 2 2" xfId="48030"/>
    <cellStyle name="Note 23 4 2 3" xfId="23741"/>
    <cellStyle name="Note 23 4 2_Rate Case Accrual Accounts" xfId="36433"/>
    <cellStyle name="Note 23 4 3" xfId="23742"/>
    <cellStyle name="Note 23 4 3 2" xfId="48031"/>
    <cellStyle name="Note 23 4 4" xfId="48032"/>
    <cellStyle name="Note 23 4_Rate Case Accrual Accounts" xfId="36434"/>
    <cellStyle name="Note 23 5" xfId="23743"/>
    <cellStyle name="Note 23 5 2" xfId="23744"/>
    <cellStyle name="Note 23 5 2 2" xfId="48033"/>
    <cellStyle name="Note 23 5 3" xfId="23745"/>
    <cellStyle name="Note 23 5_Rate Case Accrual Accounts" xfId="36435"/>
    <cellStyle name="Note 23 6" xfId="23746"/>
    <cellStyle name="Note 23 6 2" xfId="48034"/>
    <cellStyle name="Note 23 7" xfId="23747"/>
    <cellStyle name="Note 23 7 2" xfId="48035"/>
    <cellStyle name="Note 23 8" xfId="23748"/>
    <cellStyle name="Note 23 8 2" xfId="48036"/>
    <cellStyle name="Note 23 9" xfId="23749"/>
    <cellStyle name="Note 23 9 2" xfId="48037"/>
    <cellStyle name="Note 23_Rate Case Accrual Accounts" xfId="36436"/>
    <cellStyle name="Note 24" xfId="23750"/>
    <cellStyle name="Note 24 10" xfId="23751"/>
    <cellStyle name="Note 24 10 2" xfId="23752"/>
    <cellStyle name="Note 24 10 2 2" xfId="23753"/>
    <cellStyle name="Note 24 10 2_Rate Case Accrual Accounts" xfId="36437"/>
    <cellStyle name="Note 24 10 3" xfId="23754"/>
    <cellStyle name="Note 24 10 3 2" xfId="48038"/>
    <cellStyle name="Note 24 10 4" xfId="48039"/>
    <cellStyle name="Note 24 10_Rate Case Accrual Accounts" xfId="36438"/>
    <cellStyle name="Note 24 11" xfId="23755"/>
    <cellStyle name="Note 24 11 2" xfId="23756"/>
    <cellStyle name="Note 24 11 2 2" xfId="23757"/>
    <cellStyle name="Note 24 11 2_Rate Case Accrual Accounts" xfId="36439"/>
    <cellStyle name="Note 24 11 3" xfId="48040"/>
    <cellStyle name="Note 24 11_Rate Case Accrual Accounts" xfId="36440"/>
    <cellStyle name="Note 24 12" xfId="23758"/>
    <cellStyle name="Note 24 12 2" xfId="23759"/>
    <cellStyle name="Note 24 12 2 2" xfId="23760"/>
    <cellStyle name="Note 24 12 2_Rate Case Accrual Accounts" xfId="36441"/>
    <cellStyle name="Note 24 12 3" xfId="48041"/>
    <cellStyle name="Note 24 12_Rate Case Accrual Accounts" xfId="36442"/>
    <cellStyle name="Note 24 13" xfId="23761"/>
    <cellStyle name="Note 24 13 2" xfId="23762"/>
    <cellStyle name="Note 24 13_Rate Case Accrual Accounts" xfId="36443"/>
    <cellStyle name="Note 24 14" xfId="23763"/>
    <cellStyle name="Note 24 14 2" xfId="48042"/>
    <cellStyle name="Note 24 15" xfId="23764"/>
    <cellStyle name="Note 24 15 2" xfId="48043"/>
    <cellStyle name="Note 24 16" xfId="48044"/>
    <cellStyle name="Note 24 2" xfId="23765"/>
    <cellStyle name="Note 24 2 2" xfId="23766"/>
    <cellStyle name="Note 24 2 2 2" xfId="23767"/>
    <cellStyle name="Note 24 2 2 2 2" xfId="23768"/>
    <cellStyle name="Note 24 2 2 2_Rate Case Accrual Accounts" xfId="36444"/>
    <cellStyle name="Note 24 2 2 3" xfId="23769"/>
    <cellStyle name="Note 24 2 2 3 2" xfId="48045"/>
    <cellStyle name="Note 24 2 2 4" xfId="48046"/>
    <cellStyle name="Note 24 2 2_Rate Case Accrual Accounts" xfId="36445"/>
    <cellStyle name="Note 24 2 3" xfId="23770"/>
    <cellStyle name="Note 24 2 3 2" xfId="23771"/>
    <cellStyle name="Note 24 2 3_Rate Case Accrual Accounts" xfId="36446"/>
    <cellStyle name="Note 24 2 4" xfId="23772"/>
    <cellStyle name="Note 24 2 4 2" xfId="48047"/>
    <cellStyle name="Note 24 2 5" xfId="48048"/>
    <cellStyle name="Note 24 2_Rate Case Accrual Accounts" xfId="36447"/>
    <cellStyle name="Note 24 3" xfId="23773"/>
    <cellStyle name="Note 24 3 2" xfId="23774"/>
    <cellStyle name="Note 24 3 2 2" xfId="23775"/>
    <cellStyle name="Note 24 3 2 2 2" xfId="23776"/>
    <cellStyle name="Note 24 3 2 2 2 2" xfId="23777"/>
    <cellStyle name="Note 24 3 2 2 2_Rate Case Accrual Accounts" xfId="36448"/>
    <cellStyle name="Note 24 3 2 2 3" xfId="48049"/>
    <cellStyle name="Note 24 3 2 2_Rate Case Accrual Accounts" xfId="36449"/>
    <cellStyle name="Note 24 3 2 3" xfId="23778"/>
    <cellStyle name="Note 24 3 2 3 2" xfId="23779"/>
    <cellStyle name="Note 24 3 2 3_Rate Case Accrual Accounts" xfId="36450"/>
    <cellStyle name="Note 24 3 2 4" xfId="48050"/>
    <cellStyle name="Note 24 3 2_Rate Case Accrual Accounts" xfId="36451"/>
    <cellStyle name="Note 24 3 3" xfId="23780"/>
    <cellStyle name="Note 24 3 3 2" xfId="23781"/>
    <cellStyle name="Note 24 3 3 2 2" xfId="23782"/>
    <cellStyle name="Note 24 3 3 2_Rate Case Accrual Accounts" xfId="36452"/>
    <cellStyle name="Note 24 3 3 3" xfId="48051"/>
    <cellStyle name="Note 24 3 3_Rate Case Accrual Accounts" xfId="36453"/>
    <cellStyle name="Note 24 3 4" xfId="23783"/>
    <cellStyle name="Note 24 3 4 2" xfId="23784"/>
    <cellStyle name="Note 24 3 4_Rate Case Accrual Accounts" xfId="36454"/>
    <cellStyle name="Note 24 3 5" xfId="23785"/>
    <cellStyle name="Note 24 3 5 2" xfId="23786"/>
    <cellStyle name="Note 24 3 5_Rate Case Accrual Accounts" xfId="36455"/>
    <cellStyle name="Note 24 3 6" xfId="23787"/>
    <cellStyle name="Note 24 3 6 2" xfId="48052"/>
    <cellStyle name="Note 24 3 7" xfId="48053"/>
    <cellStyle name="Note 24 3_Rate Case Accrual Accounts" xfId="36456"/>
    <cellStyle name="Note 24 4" xfId="23788"/>
    <cellStyle name="Note 24 4 2" xfId="23789"/>
    <cellStyle name="Note 24 4 2 2" xfId="23790"/>
    <cellStyle name="Note 24 4 2 2 2" xfId="23791"/>
    <cellStyle name="Note 24 4 2 2_Rate Case Accrual Accounts" xfId="36457"/>
    <cellStyle name="Note 24 4 2 3" xfId="48054"/>
    <cellStyle name="Note 24 4 2_Rate Case Accrual Accounts" xfId="36458"/>
    <cellStyle name="Note 24 4 3" xfId="23792"/>
    <cellStyle name="Note 24 4 3 2" xfId="23793"/>
    <cellStyle name="Note 24 4 3_Rate Case Accrual Accounts" xfId="36459"/>
    <cellStyle name="Note 24 4 4" xfId="23794"/>
    <cellStyle name="Note 24 4 4 2" xfId="48055"/>
    <cellStyle name="Note 24 4 5" xfId="48056"/>
    <cellStyle name="Note 24 4_Rate Case Accrual Accounts" xfId="36460"/>
    <cellStyle name="Note 24 5" xfId="23795"/>
    <cellStyle name="Note 24 5 2" xfId="23796"/>
    <cellStyle name="Note 24 5 2 2" xfId="23797"/>
    <cellStyle name="Note 24 5 2_Rate Case Accrual Accounts" xfId="36461"/>
    <cellStyle name="Note 24 5 3" xfId="23798"/>
    <cellStyle name="Note 24 5 3 2" xfId="48057"/>
    <cellStyle name="Note 24 5 4" xfId="48058"/>
    <cellStyle name="Note 24 5_Rate Case Accrual Accounts" xfId="36462"/>
    <cellStyle name="Note 24 6" xfId="23799"/>
    <cellStyle name="Note 24 6 2" xfId="23800"/>
    <cellStyle name="Note 24 6 2 2" xfId="23801"/>
    <cellStyle name="Note 24 6 2_Rate Case Accrual Accounts" xfId="36463"/>
    <cellStyle name="Note 24 6 3" xfId="23802"/>
    <cellStyle name="Note 24 6 3 2" xfId="48059"/>
    <cellStyle name="Note 24 6 4" xfId="48060"/>
    <cellStyle name="Note 24 6_Rate Case Accrual Accounts" xfId="36464"/>
    <cellStyle name="Note 24 7" xfId="23803"/>
    <cellStyle name="Note 24 7 2" xfId="23804"/>
    <cellStyle name="Note 24 7 2 2" xfId="23805"/>
    <cellStyle name="Note 24 7 2_Rate Case Accrual Accounts" xfId="36465"/>
    <cellStyle name="Note 24 7 3" xfId="23806"/>
    <cellStyle name="Note 24 7 3 2" xfId="48061"/>
    <cellStyle name="Note 24 7 4" xfId="48062"/>
    <cellStyle name="Note 24 7_Rate Case Accrual Accounts" xfId="36466"/>
    <cellStyle name="Note 24 8" xfId="23807"/>
    <cellStyle name="Note 24 8 2" xfId="23808"/>
    <cellStyle name="Note 24 8 2 2" xfId="23809"/>
    <cellStyle name="Note 24 8 2_Rate Case Accrual Accounts" xfId="36467"/>
    <cellStyle name="Note 24 8 3" xfId="23810"/>
    <cellStyle name="Note 24 8 3 2" xfId="48063"/>
    <cellStyle name="Note 24 8 4" xfId="48064"/>
    <cellStyle name="Note 24 8_Rate Case Accrual Accounts" xfId="36468"/>
    <cellStyle name="Note 24 9" xfId="23811"/>
    <cellStyle name="Note 24 9 2" xfId="23812"/>
    <cellStyle name="Note 24 9 2 2" xfId="23813"/>
    <cellStyle name="Note 24 9 2_Rate Case Accrual Accounts" xfId="36469"/>
    <cellStyle name="Note 24 9 3" xfId="23814"/>
    <cellStyle name="Note 24 9 3 2" xfId="48065"/>
    <cellStyle name="Note 24 9 4" xfId="48066"/>
    <cellStyle name="Note 24 9_Rate Case Accrual Accounts" xfId="36470"/>
    <cellStyle name="Note 24_Basis Detail" xfId="23815"/>
    <cellStyle name="Note 25" xfId="23816"/>
    <cellStyle name="Note 25 2" xfId="23817"/>
    <cellStyle name="Note 25 2 2" xfId="23818"/>
    <cellStyle name="Note 25 2 2 2" xfId="23819"/>
    <cellStyle name="Note 25 2 2 2 2" xfId="23820"/>
    <cellStyle name="Note 25 2 2 2_Rate Case Accrual Accounts" xfId="36471"/>
    <cellStyle name="Note 25 2 2 3" xfId="23821"/>
    <cellStyle name="Note 25 2 2 3 2" xfId="48067"/>
    <cellStyle name="Note 25 2 2 4" xfId="48068"/>
    <cellStyle name="Note 25 2 2_Rate Case Accrual Accounts" xfId="36472"/>
    <cellStyle name="Note 25 2 3" xfId="23822"/>
    <cellStyle name="Note 25 2 3 2" xfId="23823"/>
    <cellStyle name="Note 25 2 3_Rate Case Accrual Accounts" xfId="36473"/>
    <cellStyle name="Note 25 2 4" xfId="23824"/>
    <cellStyle name="Note 25 2 4 2" xfId="48069"/>
    <cellStyle name="Note 25 2 5" xfId="48070"/>
    <cellStyle name="Note 25 2_Rate Case Accrual Accounts" xfId="36474"/>
    <cellStyle name="Note 25 3" xfId="23825"/>
    <cellStyle name="Note 25 3 2" xfId="23826"/>
    <cellStyle name="Note 25 3 2 2" xfId="23827"/>
    <cellStyle name="Note 25 3 2_Rate Case Accrual Accounts" xfId="36475"/>
    <cellStyle name="Note 25 3 3" xfId="23828"/>
    <cellStyle name="Note 25 3 3 2" xfId="48071"/>
    <cellStyle name="Note 25 3 4" xfId="48072"/>
    <cellStyle name="Note 25 3_Rate Case Accrual Accounts" xfId="36476"/>
    <cellStyle name="Note 25 4" xfId="23829"/>
    <cellStyle name="Note 25 4 2" xfId="23830"/>
    <cellStyle name="Note 25 4 2 2" xfId="23831"/>
    <cellStyle name="Note 25 4 2_Rate Case Accrual Accounts" xfId="36477"/>
    <cellStyle name="Note 25 4 3" xfId="23832"/>
    <cellStyle name="Note 25 4 3 2" xfId="48073"/>
    <cellStyle name="Note 25 4 4" xfId="48074"/>
    <cellStyle name="Note 25 4_Rate Case Accrual Accounts" xfId="36478"/>
    <cellStyle name="Note 25 5" xfId="23833"/>
    <cellStyle name="Note 25 5 2" xfId="23834"/>
    <cellStyle name="Note 25 5_Rate Case Accrual Accounts" xfId="36479"/>
    <cellStyle name="Note 25 6" xfId="23835"/>
    <cellStyle name="Note 25 6 2" xfId="48075"/>
    <cellStyle name="Note 25 7" xfId="48076"/>
    <cellStyle name="Note 25_Basis Detail" xfId="23836"/>
    <cellStyle name="Note 26" xfId="23837"/>
    <cellStyle name="Note 26 2" xfId="23838"/>
    <cellStyle name="Note 26 2 2" xfId="23839"/>
    <cellStyle name="Note 26 2 2 2" xfId="23840"/>
    <cellStyle name="Note 26 2 2 2 2" xfId="48077"/>
    <cellStyle name="Note 26 2 2 3" xfId="23841"/>
    <cellStyle name="Note 26 2 2_Rate Case Accrual Accounts" xfId="36480"/>
    <cellStyle name="Note 26 2 3" xfId="23842"/>
    <cellStyle name="Note 26 2 3 2" xfId="48078"/>
    <cellStyle name="Note 26 2 4" xfId="23843"/>
    <cellStyle name="Note 26 2 4 2" xfId="48079"/>
    <cellStyle name="Note 26 2 5" xfId="48080"/>
    <cellStyle name="Note 26 2_Rate Case Accrual Accounts" xfId="36481"/>
    <cellStyle name="Note 26 3" xfId="23844"/>
    <cellStyle name="Note 26 3 2" xfId="23845"/>
    <cellStyle name="Note 26 3 2 2" xfId="23846"/>
    <cellStyle name="Note 26 3 2_Rate Case Accrual Accounts" xfId="36482"/>
    <cellStyle name="Note 26 3 3" xfId="23847"/>
    <cellStyle name="Note 26 3 3 2" xfId="48081"/>
    <cellStyle name="Note 26 3 4" xfId="23848"/>
    <cellStyle name="Note 26 3 4 2" xfId="48082"/>
    <cellStyle name="Note 26 3 5" xfId="48083"/>
    <cellStyle name="Note 26 3_Rate Case Accrual Accounts" xfId="36483"/>
    <cellStyle name="Note 26 4" xfId="23849"/>
    <cellStyle name="Note 26 4 2" xfId="23850"/>
    <cellStyle name="Note 26 4 2 2" xfId="48084"/>
    <cellStyle name="Note 26 4 3" xfId="23851"/>
    <cellStyle name="Note 26 4_Rate Case Accrual Accounts" xfId="36484"/>
    <cellStyle name="Note 26 5" xfId="23852"/>
    <cellStyle name="Note 26 5 2" xfId="48085"/>
    <cellStyle name="Note 26 6" xfId="23853"/>
    <cellStyle name="Note 26 6 2" xfId="48086"/>
    <cellStyle name="Note 26 7" xfId="48087"/>
    <cellStyle name="Note 26_Rate Case Accrual Accounts" xfId="36485"/>
    <cellStyle name="Note 27" xfId="23854"/>
    <cellStyle name="Note 27 2" xfId="23855"/>
    <cellStyle name="Note 27 2 2" xfId="23856"/>
    <cellStyle name="Note 27 2 2 2" xfId="23857"/>
    <cellStyle name="Note 27 2 2 2 2" xfId="48088"/>
    <cellStyle name="Note 27 2 2 3" xfId="23858"/>
    <cellStyle name="Note 27 2 2_Rate Case Accrual Accounts" xfId="36486"/>
    <cellStyle name="Note 27 2 3" xfId="23859"/>
    <cellStyle name="Note 27 2 3 2" xfId="48089"/>
    <cellStyle name="Note 27 2 4" xfId="23860"/>
    <cellStyle name="Note 27 2 4 2" xfId="48090"/>
    <cellStyle name="Note 27 2 5" xfId="48091"/>
    <cellStyle name="Note 27 2_Rate Case Accrual Accounts" xfId="36487"/>
    <cellStyle name="Note 27 3" xfId="23861"/>
    <cellStyle name="Note 27 3 2" xfId="23862"/>
    <cellStyle name="Note 27 3 2 2" xfId="23863"/>
    <cellStyle name="Note 27 3 2_Rate Case Accrual Accounts" xfId="36488"/>
    <cellStyle name="Note 27 3 3" xfId="23864"/>
    <cellStyle name="Note 27 3 3 2" xfId="48092"/>
    <cellStyle name="Note 27 3 4" xfId="48093"/>
    <cellStyle name="Note 27 3_Rate Case Accrual Accounts" xfId="36489"/>
    <cellStyle name="Note 27 4" xfId="23865"/>
    <cellStyle name="Note 27 4 2" xfId="23866"/>
    <cellStyle name="Note 27 4 2 2" xfId="48094"/>
    <cellStyle name="Note 27 4 3" xfId="23867"/>
    <cellStyle name="Note 27 4_Rate Case Accrual Accounts" xfId="36490"/>
    <cellStyle name="Note 27 5" xfId="23868"/>
    <cellStyle name="Note 27 5 2" xfId="48095"/>
    <cellStyle name="Note 27 6" xfId="48096"/>
    <cellStyle name="Note 27_Rate Case Accrual Accounts" xfId="36491"/>
    <cellStyle name="Note 28" xfId="23869"/>
    <cellStyle name="Note 28 2" xfId="23870"/>
    <cellStyle name="Note 28 2 2" xfId="23871"/>
    <cellStyle name="Note 28 2 2 2" xfId="23872"/>
    <cellStyle name="Note 28 2 2_Rate Case Accrual Accounts" xfId="36492"/>
    <cellStyle name="Note 28 2 3" xfId="48097"/>
    <cellStyle name="Note 28 2_Rate Case Accrual Accounts" xfId="36493"/>
    <cellStyle name="Note 28 3" xfId="23873"/>
    <cellStyle name="Note 28 3 2" xfId="23874"/>
    <cellStyle name="Note 28 3_Rate Case Accrual Accounts" xfId="36494"/>
    <cellStyle name="Note 28 4" xfId="23875"/>
    <cellStyle name="Note 28 4 2" xfId="48098"/>
    <cellStyle name="Note 28 5" xfId="48099"/>
    <cellStyle name="Note 28_Rate Case Accrual Accounts" xfId="36495"/>
    <cellStyle name="Note 29" xfId="23876"/>
    <cellStyle name="Note 29 2" xfId="23877"/>
    <cellStyle name="Note 29 2 2" xfId="23878"/>
    <cellStyle name="Note 29 2 2 2" xfId="23879"/>
    <cellStyle name="Note 29 2 2_Rate Case Accrual Accounts" xfId="36496"/>
    <cellStyle name="Note 29 2 3" xfId="48100"/>
    <cellStyle name="Note 29 2_Rate Case Accrual Accounts" xfId="36497"/>
    <cellStyle name="Note 29 3" xfId="23880"/>
    <cellStyle name="Note 29 3 2" xfId="23881"/>
    <cellStyle name="Note 29 3_Rate Case Accrual Accounts" xfId="36498"/>
    <cellStyle name="Note 29 4" xfId="48101"/>
    <cellStyle name="Note 29_Rate Case Accrual Accounts" xfId="36499"/>
    <cellStyle name="Note 3" xfId="210"/>
    <cellStyle name="Note 3 10" xfId="23882"/>
    <cellStyle name="Note 3 10 2" xfId="23883"/>
    <cellStyle name="Note 3 10 2 2" xfId="23884"/>
    <cellStyle name="Note 3 10 2 2 2" xfId="23885"/>
    <cellStyle name="Note 3 10 2 2_Rate Case Accrual Accounts" xfId="36500"/>
    <cellStyle name="Note 3 10 2 3" xfId="48102"/>
    <cellStyle name="Note 3 10 2_Rate Case Accrual Accounts" xfId="36501"/>
    <cellStyle name="Note 3 10 3" xfId="23886"/>
    <cellStyle name="Note 3 10 3 2" xfId="23887"/>
    <cellStyle name="Note 3 10 3_Rate Case Accrual Accounts" xfId="36502"/>
    <cellStyle name="Note 3 10 4" xfId="48103"/>
    <cellStyle name="Note 3 10_Rate Case Accrual Accounts" xfId="36503"/>
    <cellStyle name="Note 3 11" xfId="23888"/>
    <cellStyle name="Note 3 11 2" xfId="23889"/>
    <cellStyle name="Note 3 11 2 2" xfId="23890"/>
    <cellStyle name="Note 3 11 2_Rate Case Accrual Accounts" xfId="36504"/>
    <cellStyle name="Note 3 11 3" xfId="48104"/>
    <cellStyle name="Note 3 11_Rate Case Accrual Accounts" xfId="36505"/>
    <cellStyle name="Note 3 12" xfId="23891"/>
    <cellStyle name="Note 3 12 2" xfId="23892"/>
    <cellStyle name="Note 3 12_Rate Case Accrual Accounts" xfId="36506"/>
    <cellStyle name="Note 3 13" xfId="23893"/>
    <cellStyle name="Note 3 13 2" xfId="48105"/>
    <cellStyle name="Note 3 14" xfId="23894"/>
    <cellStyle name="Note 3 14 2" xfId="48106"/>
    <cellStyle name="Note 3 15" xfId="23895"/>
    <cellStyle name="Note 3 15 2" xfId="23896"/>
    <cellStyle name="Note 3 15 2 2" xfId="48107"/>
    <cellStyle name="Note 3 15 3" xfId="48108"/>
    <cellStyle name="Note 3 15_Rate Case Accrual Accounts" xfId="36507"/>
    <cellStyle name="Note 3 16" xfId="23897"/>
    <cellStyle name="Note 3 16 2" xfId="48109"/>
    <cellStyle name="Note 3 17" xfId="23898"/>
    <cellStyle name="Note 3 17 2" xfId="48110"/>
    <cellStyle name="Note 3 18" xfId="48111"/>
    <cellStyle name="Note 3 2" xfId="211"/>
    <cellStyle name="Note 3 2 10" xfId="49436"/>
    <cellStyle name="Note 3 2 2" xfId="663"/>
    <cellStyle name="Note 3 2 2 2" xfId="23899"/>
    <cellStyle name="Note 3 2 2 2 2" xfId="23900"/>
    <cellStyle name="Note 3 2 2 2 2 2" xfId="23901"/>
    <cellStyle name="Note 3 2 2 2 2_Rate Case Accrual Accounts" xfId="36508"/>
    <cellStyle name="Note 3 2 2 2 3" xfId="23902"/>
    <cellStyle name="Note 3 2 2 2 3 2" xfId="48112"/>
    <cellStyle name="Note 3 2 2 2 4" xfId="48113"/>
    <cellStyle name="Note 3 2 2 2_Rate Case Accrual Accounts" xfId="36509"/>
    <cellStyle name="Note 3 2 2 3" xfId="23903"/>
    <cellStyle name="Note 3 2 2 3 2" xfId="23904"/>
    <cellStyle name="Note 3 2 2 3_Rate Case Accrual Accounts" xfId="36510"/>
    <cellStyle name="Note 3 2 2 4" xfId="23905"/>
    <cellStyle name="Note 3 2 2 4 2" xfId="48114"/>
    <cellStyle name="Note 3 2 2 5" xfId="23906"/>
    <cellStyle name="Note 3 2 2 5 2" xfId="48115"/>
    <cellStyle name="Note 3 2 2 6" xfId="48116"/>
    <cellStyle name="Note 3 2 2_Rate Case Accrual Accounts" xfId="36511"/>
    <cellStyle name="Note 3 2 3" xfId="23907"/>
    <cellStyle name="Note 3 2 3 2" xfId="23908"/>
    <cellStyle name="Note 3 2 3 2 2" xfId="23909"/>
    <cellStyle name="Note 3 2 3 2_Rate Case Accrual Accounts" xfId="36512"/>
    <cellStyle name="Note 3 2 3 3" xfId="23910"/>
    <cellStyle name="Note 3 2 3 3 2" xfId="48117"/>
    <cellStyle name="Note 3 2 3 4" xfId="48118"/>
    <cellStyle name="Note 3 2 3_Rate Case Accrual Accounts" xfId="36513"/>
    <cellStyle name="Note 3 2 4" xfId="23911"/>
    <cellStyle name="Note 3 2 4 2" xfId="23912"/>
    <cellStyle name="Note 3 2 4 2 2" xfId="48119"/>
    <cellStyle name="Note 3 2 4 3" xfId="23913"/>
    <cellStyle name="Note 3 2 4_Rate Case Accrual Accounts" xfId="36514"/>
    <cellStyle name="Note 3 2 5" xfId="23914"/>
    <cellStyle name="Note 3 2 5 2" xfId="48120"/>
    <cellStyle name="Note 3 2 6" xfId="23915"/>
    <cellStyle name="Note 3 2 6 2" xfId="48121"/>
    <cellStyle name="Note 3 2 7" xfId="23916"/>
    <cellStyle name="Note 3 2 8" xfId="48122"/>
    <cellStyle name="Note 3 2 9" xfId="49397"/>
    <cellStyle name="Note 3 2_Rate Case Accrual Accounts" xfId="36515"/>
    <cellStyle name="Note 3 3" xfId="662"/>
    <cellStyle name="Note 3 3 2" xfId="23917"/>
    <cellStyle name="Note 3 3 2 2" xfId="23918"/>
    <cellStyle name="Note 3 3 2 2 2" xfId="23919"/>
    <cellStyle name="Note 3 3 2 2 2 2" xfId="48123"/>
    <cellStyle name="Note 3 3 2 2 3" xfId="23920"/>
    <cellStyle name="Note 3 3 2 2_Rate Case Accrual Accounts" xfId="36516"/>
    <cellStyle name="Note 3 3 2 3" xfId="23921"/>
    <cellStyle name="Note 3 3 2 3 2" xfId="48124"/>
    <cellStyle name="Note 3 3 2 4" xfId="48125"/>
    <cellStyle name="Note 3 3 2_Rate Case Accrual Accounts" xfId="36517"/>
    <cellStyle name="Note 3 3 3" xfId="23922"/>
    <cellStyle name="Note 3 3 3 2" xfId="23923"/>
    <cellStyle name="Note 3 3 3 2 2" xfId="23924"/>
    <cellStyle name="Note 3 3 3 2_Rate Case Accrual Accounts" xfId="36518"/>
    <cellStyle name="Note 3 3 3 3" xfId="23925"/>
    <cellStyle name="Note 3 3 3 3 2" xfId="48126"/>
    <cellStyle name="Note 3 3 3 4" xfId="48127"/>
    <cellStyle name="Note 3 3 3_Rate Case Accrual Accounts" xfId="36519"/>
    <cellStyle name="Note 3 3 4" xfId="23926"/>
    <cellStyle name="Note 3 3 4 2" xfId="23927"/>
    <cellStyle name="Note 3 3 4 2 2" xfId="48128"/>
    <cellStyle name="Note 3 3 4 3" xfId="23928"/>
    <cellStyle name="Note 3 3 4_Rate Case Accrual Accounts" xfId="36520"/>
    <cellStyle name="Note 3 3 5" xfId="23929"/>
    <cellStyle name="Note 3 3 5 2" xfId="48129"/>
    <cellStyle name="Note 3 3 6" xfId="23930"/>
    <cellStyle name="Note 3 3 6 2" xfId="48130"/>
    <cellStyle name="Note 3 3 7" xfId="48131"/>
    <cellStyle name="Note 3 3_Rate Case Accrual Accounts" xfId="36521"/>
    <cellStyle name="Note 3 4" xfId="23931"/>
    <cellStyle name="Note 3 4 2" xfId="23932"/>
    <cellStyle name="Note 3 4 2 2" xfId="23933"/>
    <cellStyle name="Note 3 4 2 2 2" xfId="23934"/>
    <cellStyle name="Note 3 4 2 2 2 2" xfId="48132"/>
    <cellStyle name="Note 3 4 2 2 3" xfId="23935"/>
    <cellStyle name="Note 3 4 2 2_Rate Case Accrual Accounts" xfId="36522"/>
    <cellStyle name="Note 3 4 2 3" xfId="23936"/>
    <cellStyle name="Note 3 4 2 3 2" xfId="48133"/>
    <cellStyle name="Note 3 4 2 4" xfId="48134"/>
    <cellStyle name="Note 3 4 2_Rate Case Accrual Accounts" xfId="36523"/>
    <cellStyle name="Note 3 4 3" xfId="23937"/>
    <cellStyle name="Note 3 4 3 2" xfId="23938"/>
    <cellStyle name="Note 3 4 3 2 2" xfId="23939"/>
    <cellStyle name="Note 3 4 3 2_Rate Case Accrual Accounts" xfId="36524"/>
    <cellStyle name="Note 3 4 3 3" xfId="23940"/>
    <cellStyle name="Note 3 4 3 3 2" xfId="48135"/>
    <cellStyle name="Note 3 4 3 4" xfId="48136"/>
    <cellStyle name="Note 3 4 3_Rate Case Accrual Accounts" xfId="36525"/>
    <cellStyle name="Note 3 4 4" xfId="23941"/>
    <cellStyle name="Note 3 4 4 2" xfId="23942"/>
    <cellStyle name="Note 3 4 4 2 2" xfId="48137"/>
    <cellStyle name="Note 3 4 4 3" xfId="23943"/>
    <cellStyle name="Note 3 4 4_Rate Case Accrual Accounts" xfId="36526"/>
    <cellStyle name="Note 3 4 5" xfId="23944"/>
    <cellStyle name="Note 3 4 5 2" xfId="48138"/>
    <cellStyle name="Note 3 4 6" xfId="48139"/>
    <cellStyle name="Note 3 4_Rate Case Accrual Accounts" xfId="36527"/>
    <cellStyle name="Note 3 5" xfId="23945"/>
    <cellStyle name="Note 3 5 2" xfId="23946"/>
    <cellStyle name="Note 3 5 2 2" xfId="23947"/>
    <cellStyle name="Note 3 5 2 2 2" xfId="23948"/>
    <cellStyle name="Note 3 5 2 2 2 2" xfId="48140"/>
    <cellStyle name="Note 3 5 2 2 3" xfId="23949"/>
    <cellStyle name="Note 3 5 2 2_Rate Case Accrual Accounts" xfId="36528"/>
    <cellStyle name="Note 3 5 2 3" xfId="23950"/>
    <cellStyle name="Note 3 5 2 3 2" xfId="48141"/>
    <cellStyle name="Note 3 5 2 4" xfId="23951"/>
    <cellStyle name="Note 3 5 2 4 2" xfId="48142"/>
    <cellStyle name="Note 3 5 2 5" xfId="48143"/>
    <cellStyle name="Note 3 5 2_Rate Case Accrual Accounts" xfId="36529"/>
    <cellStyle name="Note 3 5 3" xfId="23952"/>
    <cellStyle name="Note 3 5 3 2" xfId="23953"/>
    <cellStyle name="Note 3 5 3 2 2" xfId="23954"/>
    <cellStyle name="Note 3 5 3 2_Rate Case Accrual Accounts" xfId="36530"/>
    <cellStyle name="Note 3 5 3 3" xfId="23955"/>
    <cellStyle name="Note 3 5 3 3 2" xfId="48144"/>
    <cellStyle name="Note 3 5 3 4" xfId="48145"/>
    <cellStyle name="Note 3 5 3_Rate Case Accrual Accounts" xfId="36531"/>
    <cellStyle name="Note 3 5 4" xfId="23956"/>
    <cellStyle name="Note 3 5 4 2" xfId="23957"/>
    <cellStyle name="Note 3 5 4 2 2" xfId="23958"/>
    <cellStyle name="Note 3 5 4 2_Rate Case Accrual Accounts" xfId="36532"/>
    <cellStyle name="Note 3 5 4 3" xfId="23959"/>
    <cellStyle name="Note 3 5 4 3 2" xfId="48146"/>
    <cellStyle name="Note 3 5 4 4" xfId="48147"/>
    <cellStyle name="Note 3 5 4_Rate Case Accrual Accounts" xfId="36533"/>
    <cellStyle name="Note 3 5 5" xfId="23960"/>
    <cellStyle name="Note 3 5 5 2" xfId="23961"/>
    <cellStyle name="Note 3 5 5_Rate Case Accrual Accounts" xfId="36534"/>
    <cellStyle name="Note 3 5 6" xfId="23962"/>
    <cellStyle name="Note 3 5 6 2" xfId="48148"/>
    <cellStyle name="Note 3 5 7" xfId="48149"/>
    <cellStyle name="Note 3 5_Rate Case Accrual Accounts" xfId="36535"/>
    <cellStyle name="Note 3 6" xfId="23963"/>
    <cellStyle name="Note 3 6 2" xfId="23964"/>
    <cellStyle name="Note 3 6 2 2" xfId="23965"/>
    <cellStyle name="Note 3 6 2 2 2" xfId="48150"/>
    <cellStyle name="Note 3 6 2 3" xfId="23966"/>
    <cellStyle name="Note 3 6 2_Rate Case Accrual Accounts" xfId="36536"/>
    <cellStyle name="Note 3 6 3" xfId="23967"/>
    <cellStyle name="Note 3 6 3 2" xfId="48151"/>
    <cellStyle name="Note 3 6 4" xfId="23968"/>
    <cellStyle name="Note 3 6 4 2" xfId="48152"/>
    <cellStyle name="Note 3 6 5" xfId="48153"/>
    <cellStyle name="Note 3 6_Rate Case Accrual Accounts" xfId="36537"/>
    <cellStyle name="Note 3 7" xfId="23969"/>
    <cellStyle name="Note 3 7 2" xfId="23970"/>
    <cellStyle name="Note 3 7 2 2" xfId="23971"/>
    <cellStyle name="Note 3 7 2 2 2" xfId="23972"/>
    <cellStyle name="Note 3 7 2 2_Rate Case Accrual Accounts" xfId="36538"/>
    <cellStyle name="Note 3 7 2 3" xfId="23973"/>
    <cellStyle name="Note 3 7 2 3 2" xfId="48154"/>
    <cellStyle name="Note 3 7 2 4" xfId="48155"/>
    <cellStyle name="Note 3 7 2_Rate Case Accrual Accounts" xfId="36539"/>
    <cellStyle name="Note 3 7 3" xfId="23974"/>
    <cellStyle name="Note 3 7 3 2" xfId="23975"/>
    <cellStyle name="Note 3 7 3_Rate Case Accrual Accounts" xfId="36540"/>
    <cellStyle name="Note 3 7 4" xfId="23976"/>
    <cellStyle name="Note 3 7 4 2" xfId="48156"/>
    <cellStyle name="Note 3 7 5" xfId="23977"/>
    <cellStyle name="Note 3 7 5 2" xfId="48157"/>
    <cellStyle name="Note 3 7 6" xfId="48158"/>
    <cellStyle name="Note 3 7_Rate Case Accrual Accounts" xfId="36541"/>
    <cellStyle name="Note 3 8" xfId="23978"/>
    <cellStyle name="Note 3 8 2" xfId="23979"/>
    <cellStyle name="Note 3 8 2 2" xfId="23980"/>
    <cellStyle name="Note 3 8 2 2 2" xfId="23981"/>
    <cellStyle name="Note 3 8 2 2_Rate Case Accrual Accounts" xfId="36542"/>
    <cellStyle name="Note 3 8 2 3" xfId="48159"/>
    <cellStyle name="Note 3 8 2_Rate Case Accrual Accounts" xfId="36543"/>
    <cellStyle name="Note 3 8 3" xfId="23982"/>
    <cellStyle name="Note 3 8 3 2" xfId="23983"/>
    <cellStyle name="Note 3 8 3_Rate Case Accrual Accounts" xfId="36544"/>
    <cellStyle name="Note 3 8 4" xfId="23984"/>
    <cellStyle name="Note 3 8 4 2" xfId="48160"/>
    <cellStyle name="Note 3 8 5" xfId="48161"/>
    <cellStyle name="Note 3 8_Rate Case Accrual Accounts" xfId="36545"/>
    <cellStyle name="Note 3 9" xfId="23985"/>
    <cellStyle name="Note 3 9 2" xfId="23986"/>
    <cellStyle name="Note 3 9 2 2" xfId="23987"/>
    <cellStyle name="Note 3 9 2 2 2" xfId="23988"/>
    <cellStyle name="Note 3 9 2 2_Rate Case Accrual Accounts" xfId="36546"/>
    <cellStyle name="Note 3 9 2 3" xfId="48162"/>
    <cellStyle name="Note 3 9 2_Rate Case Accrual Accounts" xfId="36547"/>
    <cellStyle name="Note 3 9 3" xfId="23989"/>
    <cellStyle name="Note 3 9 3 2" xfId="23990"/>
    <cellStyle name="Note 3 9 3_Rate Case Accrual Accounts" xfId="36548"/>
    <cellStyle name="Note 3 9 4" xfId="48163"/>
    <cellStyle name="Note 3 9_Rate Case Accrual Accounts" xfId="36549"/>
    <cellStyle name="Note 3_06_2013" xfId="400"/>
    <cellStyle name="Note 30" xfId="23991"/>
    <cellStyle name="Note 30 2" xfId="23992"/>
    <cellStyle name="Note 30 2 2" xfId="23993"/>
    <cellStyle name="Note 30 2 2 2" xfId="23994"/>
    <cellStyle name="Note 30 2 2_Rate Case Accrual Accounts" xfId="36550"/>
    <cellStyle name="Note 30 2 3" xfId="48164"/>
    <cellStyle name="Note 30 2_Rate Case Accrual Accounts" xfId="36551"/>
    <cellStyle name="Note 30 3" xfId="23995"/>
    <cellStyle name="Note 30 3 2" xfId="23996"/>
    <cellStyle name="Note 30 3_Rate Case Accrual Accounts" xfId="36552"/>
    <cellStyle name="Note 30 4" xfId="48165"/>
    <cellStyle name="Note 30_Rate Case Accrual Accounts" xfId="36553"/>
    <cellStyle name="Note 31" xfId="23997"/>
    <cellStyle name="Note 31 2" xfId="23998"/>
    <cellStyle name="Note 31 2 2" xfId="23999"/>
    <cellStyle name="Note 31 2 2 2" xfId="24000"/>
    <cellStyle name="Note 31 2 2_Rate Case Accrual Accounts" xfId="36554"/>
    <cellStyle name="Note 31 2 3" xfId="48166"/>
    <cellStyle name="Note 31 2_Rate Case Accrual Accounts" xfId="36555"/>
    <cellStyle name="Note 31 3" xfId="24001"/>
    <cellStyle name="Note 31 3 2" xfId="24002"/>
    <cellStyle name="Note 31 3_Rate Case Accrual Accounts" xfId="36556"/>
    <cellStyle name="Note 31 4" xfId="48167"/>
    <cellStyle name="Note 31_Rate Case Accrual Accounts" xfId="36557"/>
    <cellStyle name="Note 32" xfId="24003"/>
    <cellStyle name="Note 32 2" xfId="24004"/>
    <cellStyle name="Note 32 2 2" xfId="24005"/>
    <cellStyle name="Note 32 2 2 2" xfId="24006"/>
    <cellStyle name="Note 32 2 2_Rate Case Accrual Accounts" xfId="36558"/>
    <cellStyle name="Note 32 2 3" xfId="48168"/>
    <cellStyle name="Note 32 2_Rate Case Accrual Accounts" xfId="36559"/>
    <cellStyle name="Note 32 3" xfId="24007"/>
    <cellStyle name="Note 32 3 2" xfId="24008"/>
    <cellStyle name="Note 32 3_Rate Case Accrual Accounts" xfId="36560"/>
    <cellStyle name="Note 32 4" xfId="48169"/>
    <cellStyle name="Note 32_Rate Case Accrual Accounts" xfId="36561"/>
    <cellStyle name="Note 33" xfId="24009"/>
    <cellStyle name="Note 33 2" xfId="24010"/>
    <cellStyle name="Note 33 2 2" xfId="24011"/>
    <cellStyle name="Note 33 2 2 2" xfId="24012"/>
    <cellStyle name="Note 33 2 2_Rate Case Accrual Accounts" xfId="36562"/>
    <cellStyle name="Note 33 2 3" xfId="48170"/>
    <cellStyle name="Note 33 2_Rate Case Accrual Accounts" xfId="36563"/>
    <cellStyle name="Note 33 3" xfId="24013"/>
    <cellStyle name="Note 33 3 2" xfId="24014"/>
    <cellStyle name="Note 33 3_Rate Case Accrual Accounts" xfId="36564"/>
    <cellStyle name="Note 33 4" xfId="48171"/>
    <cellStyle name="Note 33_Rate Case Accrual Accounts" xfId="36565"/>
    <cellStyle name="Note 34" xfId="24015"/>
    <cellStyle name="Note 34 2" xfId="24016"/>
    <cellStyle name="Note 34 2 2" xfId="24017"/>
    <cellStyle name="Note 34 2 2 2" xfId="24018"/>
    <cellStyle name="Note 34 2 2_Rate Case Accrual Accounts" xfId="36566"/>
    <cellStyle name="Note 34 2 3" xfId="48172"/>
    <cellStyle name="Note 34 2_Rate Case Accrual Accounts" xfId="36567"/>
    <cellStyle name="Note 34 3" xfId="24019"/>
    <cellStyle name="Note 34 3 2" xfId="24020"/>
    <cellStyle name="Note 34 3_Rate Case Accrual Accounts" xfId="36568"/>
    <cellStyle name="Note 34 4" xfId="48173"/>
    <cellStyle name="Note 34_Rate Case Accrual Accounts" xfId="36569"/>
    <cellStyle name="Note 35" xfId="24021"/>
    <cellStyle name="Note 35 2" xfId="24022"/>
    <cellStyle name="Note 35 2 2" xfId="24023"/>
    <cellStyle name="Note 35 2 2 2" xfId="24024"/>
    <cellStyle name="Note 35 2 2_Rate Case Accrual Accounts" xfId="36570"/>
    <cellStyle name="Note 35 2 3" xfId="48174"/>
    <cellStyle name="Note 35 2_Rate Case Accrual Accounts" xfId="36571"/>
    <cellStyle name="Note 35 3" xfId="24025"/>
    <cellStyle name="Note 35 3 2" xfId="24026"/>
    <cellStyle name="Note 35 3_Rate Case Accrual Accounts" xfId="36572"/>
    <cellStyle name="Note 35 4" xfId="48175"/>
    <cellStyle name="Note 35_Rate Case Accrual Accounts" xfId="36573"/>
    <cellStyle name="Note 36" xfId="24027"/>
    <cellStyle name="Note 36 2" xfId="24028"/>
    <cellStyle name="Note 36 2 2" xfId="24029"/>
    <cellStyle name="Note 36 2 2 2" xfId="24030"/>
    <cellStyle name="Note 36 2 2_Rate Case Accrual Accounts" xfId="36574"/>
    <cellStyle name="Note 36 2 3" xfId="48176"/>
    <cellStyle name="Note 36 2_Rate Case Accrual Accounts" xfId="36575"/>
    <cellStyle name="Note 36 3" xfId="24031"/>
    <cellStyle name="Note 36 3 2" xfId="24032"/>
    <cellStyle name="Note 36 3_Rate Case Accrual Accounts" xfId="36576"/>
    <cellStyle name="Note 36 4" xfId="48177"/>
    <cellStyle name="Note 36_Rate Case Accrual Accounts" xfId="36577"/>
    <cellStyle name="Note 37" xfId="24033"/>
    <cellStyle name="Note 37 2" xfId="24034"/>
    <cellStyle name="Note 37 2 2" xfId="24035"/>
    <cellStyle name="Note 37 2 2 2" xfId="24036"/>
    <cellStyle name="Note 37 2 2_Rate Case Accrual Accounts" xfId="36578"/>
    <cellStyle name="Note 37 2 3" xfId="48178"/>
    <cellStyle name="Note 37 2_Rate Case Accrual Accounts" xfId="36579"/>
    <cellStyle name="Note 37 3" xfId="24037"/>
    <cellStyle name="Note 37 3 2" xfId="24038"/>
    <cellStyle name="Note 37 3_Rate Case Accrual Accounts" xfId="36580"/>
    <cellStyle name="Note 37 4" xfId="48179"/>
    <cellStyle name="Note 37_Rate Case Accrual Accounts" xfId="36581"/>
    <cellStyle name="Note 38" xfId="24039"/>
    <cellStyle name="Note 38 2" xfId="24040"/>
    <cellStyle name="Note 38 2 2" xfId="24041"/>
    <cellStyle name="Note 38 2 2 2" xfId="24042"/>
    <cellStyle name="Note 38 2 2_Rate Case Accrual Accounts" xfId="36582"/>
    <cellStyle name="Note 38 2 3" xfId="48180"/>
    <cellStyle name="Note 38 2_Rate Case Accrual Accounts" xfId="36583"/>
    <cellStyle name="Note 38 3" xfId="24043"/>
    <cellStyle name="Note 38 3 2" xfId="24044"/>
    <cellStyle name="Note 38 3_Rate Case Accrual Accounts" xfId="36584"/>
    <cellStyle name="Note 38 4" xfId="48181"/>
    <cellStyle name="Note 38_Rate Case Accrual Accounts" xfId="36585"/>
    <cellStyle name="Note 39" xfId="24045"/>
    <cellStyle name="Note 39 2" xfId="24046"/>
    <cellStyle name="Note 39 2 2" xfId="24047"/>
    <cellStyle name="Note 39 2_Rate Case Accrual Accounts" xfId="36586"/>
    <cellStyle name="Note 39 3" xfId="48182"/>
    <cellStyle name="Note 39_Rate Case Accrual Accounts" xfId="36587"/>
    <cellStyle name="Note 4" xfId="401"/>
    <cellStyle name="Note 4 10" xfId="24048"/>
    <cellStyle name="Note 4 10 2" xfId="24049"/>
    <cellStyle name="Note 4 10_Rate Case Accrual Accounts" xfId="36588"/>
    <cellStyle name="Note 4 11" xfId="24050"/>
    <cellStyle name="Note 4 11 2" xfId="48183"/>
    <cellStyle name="Note 4 12" xfId="24051"/>
    <cellStyle name="Note 4 12 2" xfId="48184"/>
    <cellStyle name="Note 4 13" xfId="24052"/>
    <cellStyle name="Note 4 13 2" xfId="48185"/>
    <cellStyle name="Note 4 14" xfId="24053"/>
    <cellStyle name="Note 4 15" xfId="48186"/>
    <cellStyle name="Note 4 16" xfId="49398"/>
    <cellStyle name="Note 4 17" xfId="49437"/>
    <cellStyle name="Note 4 18" xfId="49412"/>
    <cellStyle name="Note 4 19" xfId="49448"/>
    <cellStyle name="Note 4 2" xfId="402"/>
    <cellStyle name="Note 4 2 10" xfId="49414"/>
    <cellStyle name="Note 4 2 2" xfId="24054"/>
    <cellStyle name="Note 4 2 2 2" xfId="24055"/>
    <cellStyle name="Note 4 2 2 2 2" xfId="24056"/>
    <cellStyle name="Note 4 2 2 2 2 2" xfId="48187"/>
    <cellStyle name="Note 4 2 2 2 3" xfId="24057"/>
    <cellStyle name="Note 4 2 2 2_Rate Case Accrual Accounts" xfId="36589"/>
    <cellStyle name="Note 4 2 2 3" xfId="24058"/>
    <cellStyle name="Note 4 2 2 3 2" xfId="48188"/>
    <cellStyle name="Note 4 2 2 4" xfId="24059"/>
    <cellStyle name="Note 4 2 2 4 2" xfId="48189"/>
    <cellStyle name="Note 4 2 2 5" xfId="48190"/>
    <cellStyle name="Note 4 2 2_Rate Case Accrual Accounts" xfId="36590"/>
    <cellStyle name="Note 4 2 3" xfId="24060"/>
    <cellStyle name="Note 4 2 3 2" xfId="24061"/>
    <cellStyle name="Note 4 2 3 2 2" xfId="24062"/>
    <cellStyle name="Note 4 2 3 2 2 2" xfId="48191"/>
    <cellStyle name="Note 4 2 3 2 3" xfId="48192"/>
    <cellStyle name="Note 4 2 3 2_Rate Case Accrual Accounts" xfId="36591"/>
    <cellStyle name="Note 4 2 3 3" xfId="24063"/>
    <cellStyle name="Note 4 2 3 3 2" xfId="48193"/>
    <cellStyle name="Note 4 2 3 4" xfId="24064"/>
    <cellStyle name="Note 4 2 3_Rate Case Accrual Accounts" xfId="36592"/>
    <cellStyle name="Note 4 2 4" xfId="24065"/>
    <cellStyle name="Note 4 2 4 2" xfId="24066"/>
    <cellStyle name="Note 4 2 4 2 2" xfId="48194"/>
    <cellStyle name="Note 4 2 4 3" xfId="48195"/>
    <cellStyle name="Note 4 2 4_Rate Case Accrual Accounts" xfId="36593"/>
    <cellStyle name="Note 4 2 5" xfId="24067"/>
    <cellStyle name="Note 4 2 5 2" xfId="48196"/>
    <cellStyle name="Note 4 2 6" xfId="24068"/>
    <cellStyle name="Note 4 2 7" xfId="48197"/>
    <cellStyle name="Note 4 2 8" xfId="49399"/>
    <cellStyle name="Note 4 2 9" xfId="49438"/>
    <cellStyle name="Note 4 2_Rate Case Accrual Accounts" xfId="36594"/>
    <cellStyle name="Note 4 20" xfId="49426"/>
    <cellStyle name="Note 4 3" xfId="24069"/>
    <cellStyle name="Note 4 3 2" xfId="24070"/>
    <cellStyle name="Note 4 3 2 2" xfId="24071"/>
    <cellStyle name="Note 4 3 2 2 2" xfId="24072"/>
    <cellStyle name="Note 4 3 2 2 2 2" xfId="48198"/>
    <cellStyle name="Note 4 3 2 2 3" xfId="24073"/>
    <cellStyle name="Note 4 3 2 2_Rate Case Accrual Accounts" xfId="36595"/>
    <cellStyle name="Note 4 3 2 3" xfId="24074"/>
    <cellStyle name="Note 4 3 2 3 2" xfId="24075"/>
    <cellStyle name="Note 4 3 2 3 2 2" xfId="48199"/>
    <cellStyle name="Note 4 3 2 3 3" xfId="48200"/>
    <cellStyle name="Note 4 3 2 3_Rate Case Accrual Accounts" xfId="36596"/>
    <cellStyle name="Note 4 3 2 4" xfId="24076"/>
    <cellStyle name="Note 4 3 2 4 2" xfId="48201"/>
    <cellStyle name="Note 4 3 2 5" xfId="24077"/>
    <cellStyle name="Note 4 3 2 5 2" xfId="48202"/>
    <cellStyle name="Note 4 3 2 6" xfId="48203"/>
    <cellStyle name="Note 4 3 2_Rate Case Accrual Accounts" xfId="36597"/>
    <cellStyle name="Note 4 3 3" xfId="24078"/>
    <cellStyle name="Note 4 3 3 2" xfId="24079"/>
    <cellStyle name="Note 4 3 3 2 2" xfId="24080"/>
    <cellStyle name="Note 4 3 3 2_Rate Case Accrual Accounts" xfId="36598"/>
    <cellStyle name="Note 4 3 3 3" xfId="24081"/>
    <cellStyle name="Note 4 3 3 3 2" xfId="48204"/>
    <cellStyle name="Note 4 3 3 4" xfId="48205"/>
    <cellStyle name="Note 4 3 3_Rate Case Accrual Accounts" xfId="36599"/>
    <cellStyle name="Note 4 3 4" xfId="24082"/>
    <cellStyle name="Note 4 3 4 2" xfId="24083"/>
    <cellStyle name="Note 4 3 4 2 2" xfId="24084"/>
    <cellStyle name="Note 4 3 4 2_Rate Case Accrual Accounts" xfId="36600"/>
    <cellStyle name="Note 4 3 4 3" xfId="24085"/>
    <cellStyle name="Note 4 3 4 3 2" xfId="48206"/>
    <cellStyle name="Note 4 3 4 4" xfId="24086"/>
    <cellStyle name="Note 4 3 4 4 2" xfId="48207"/>
    <cellStyle name="Note 4 3 4 5" xfId="48208"/>
    <cellStyle name="Note 4 3 4_Rate Case Accrual Accounts" xfId="36601"/>
    <cellStyle name="Note 4 3 5" xfId="24087"/>
    <cellStyle name="Note 4 3 5 2" xfId="24088"/>
    <cellStyle name="Note 4 3 5_Rate Case Accrual Accounts" xfId="36602"/>
    <cellStyle name="Note 4 3 6" xfId="24089"/>
    <cellStyle name="Note 4 3 6 2" xfId="48209"/>
    <cellStyle name="Note 4 3 7" xfId="24090"/>
    <cellStyle name="Note 4 3 7 2" xfId="48210"/>
    <cellStyle name="Note 4 3 8" xfId="48211"/>
    <cellStyle name="Note 4 3_Rate Case Accrual Accounts" xfId="36603"/>
    <cellStyle name="Note 4 4" xfId="24091"/>
    <cellStyle name="Note 4 4 2" xfId="24092"/>
    <cellStyle name="Note 4 4 2 2" xfId="24093"/>
    <cellStyle name="Note 4 4 2 2 2" xfId="48212"/>
    <cellStyle name="Note 4 4 2 3" xfId="24094"/>
    <cellStyle name="Note 4 4 2_Rate Case Accrual Accounts" xfId="36604"/>
    <cellStyle name="Note 4 4 3" xfId="24095"/>
    <cellStyle name="Note 4 4 3 2" xfId="48213"/>
    <cellStyle name="Note 4 4 4" xfId="24096"/>
    <cellStyle name="Note 4 4 4 2" xfId="48214"/>
    <cellStyle name="Note 4 4 5" xfId="48215"/>
    <cellStyle name="Note 4 4_Rate Case Accrual Accounts" xfId="36605"/>
    <cellStyle name="Note 4 5" xfId="24097"/>
    <cellStyle name="Note 4 5 2" xfId="24098"/>
    <cellStyle name="Note 4 5 2 2" xfId="24099"/>
    <cellStyle name="Note 4 5 2 2 2" xfId="48216"/>
    <cellStyle name="Note 4 5 2 3" xfId="24100"/>
    <cellStyle name="Note 4 5 2_Rate Case Accrual Accounts" xfId="36606"/>
    <cellStyle name="Note 4 5 3" xfId="24101"/>
    <cellStyle name="Note 4 5 3 2" xfId="24102"/>
    <cellStyle name="Note 4 5 3 2 2" xfId="48217"/>
    <cellStyle name="Note 4 5 3 3" xfId="48218"/>
    <cellStyle name="Note 4 5 3_Rate Case Accrual Accounts" xfId="36607"/>
    <cellStyle name="Note 4 5 4" xfId="24103"/>
    <cellStyle name="Note 4 5 4 2" xfId="48219"/>
    <cellStyle name="Note 4 5 5" xfId="48220"/>
    <cellStyle name="Note 4 5_Rate Case Accrual Accounts" xfId="36608"/>
    <cellStyle name="Note 4 6" xfId="24104"/>
    <cellStyle name="Note 4 6 2" xfId="24105"/>
    <cellStyle name="Note 4 6 2 2" xfId="24106"/>
    <cellStyle name="Note 4 6 2 2 2" xfId="48221"/>
    <cellStyle name="Note 4 6 2 3" xfId="24107"/>
    <cellStyle name="Note 4 6 2_Rate Case Accrual Accounts" xfId="36609"/>
    <cellStyle name="Note 4 6 3" xfId="24108"/>
    <cellStyle name="Note 4 6 3 2" xfId="48222"/>
    <cellStyle name="Note 4 6 4" xfId="24109"/>
    <cellStyle name="Note 4 6 4 2" xfId="48223"/>
    <cellStyle name="Note 4 6 5" xfId="48224"/>
    <cellStyle name="Note 4 6_Rate Case Accrual Accounts" xfId="36610"/>
    <cellStyle name="Note 4 7" xfId="24110"/>
    <cellStyle name="Note 4 7 2" xfId="24111"/>
    <cellStyle name="Note 4 7 2 2" xfId="24112"/>
    <cellStyle name="Note 4 7 2_Rate Case Accrual Accounts" xfId="36611"/>
    <cellStyle name="Note 4 7 3" xfId="24113"/>
    <cellStyle name="Note 4 7 3 2" xfId="48225"/>
    <cellStyle name="Note 4 7 4" xfId="48226"/>
    <cellStyle name="Note 4 7_Rate Case Accrual Accounts" xfId="36612"/>
    <cellStyle name="Note 4 8" xfId="24114"/>
    <cellStyle name="Note 4 8 2" xfId="24115"/>
    <cellStyle name="Note 4 8 2 2" xfId="24116"/>
    <cellStyle name="Note 4 8 2_Rate Case Accrual Accounts" xfId="36613"/>
    <cellStyle name="Note 4 8 3" xfId="48227"/>
    <cellStyle name="Note 4 8_Rate Case Accrual Accounts" xfId="36614"/>
    <cellStyle name="Note 4 9" xfId="24117"/>
    <cellStyle name="Note 4 9 2" xfId="24118"/>
    <cellStyle name="Note 4 9 2 2" xfId="24119"/>
    <cellStyle name="Note 4 9 2_Rate Case Accrual Accounts" xfId="36615"/>
    <cellStyle name="Note 4 9 3" xfId="48228"/>
    <cellStyle name="Note 4 9_Rate Case Accrual Accounts" xfId="36616"/>
    <cellStyle name="Note 4_Rate Case Accrual Accounts" xfId="36617"/>
    <cellStyle name="Note 40" xfId="24120"/>
    <cellStyle name="Note 40 2" xfId="24121"/>
    <cellStyle name="Note 40 2 2" xfId="24122"/>
    <cellStyle name="Note 40 2_Rate Case Accrual Accounts" xfId="36618"/>
    <cellStyle name="Note 40 3" xfId="48229"/>
    <cellStyle name="Note 40_Rate Case Accrual Accounts" xfId="36619"/>
    <cellStyle name="Note 41" xfId="24123"/>
    <cellStyle name="Note 41 2" xfId="24124"/>
    <cellStyle name="Note 41 2 2" xfId="24125"/>
    <cellStyle name="Note 41 2_Rate Case Accrual Accounts" xfId="36620"/>
    <cellStyle name="Note 41 3" xfId="48230"/>
    <cellStyle name="Note 41_Rate Case Accrual Accounts" xfId="36621"/>
    <cellStyle name="Note 42" xfId="24126"/>
    <cellStyle name="Note 42 2" xfId="48231"/>
    <cellStyle name="Note 43" xfId="24127"/>
    <cellStyle name="Note 43 2" xfId="48232"/>
    <cellStyle name="Note 44" xfId="24128"/>
    <cellStyle name="Note 44 2" xfId="24129"/>
    <cellStyle name="Note 44_Rate Case Accrual Accounts" xfId="36622"/>
    <cellStyle name="Note 45" xfId="24130"/>
    <cellStyle name="Note 45 2" xfId="48233"/>
    <cellStyle name="Note 46" xfId="24131"/>
    <cellStyle name="Note 46 2" xfId="48234"/>
    <cellStyle name="Note 47" xfId="24132"/>
    <cellStyle name="Note 47 2" xfId="48235"/>
    <cellStyle name="Note 48" xfId="24133"/>
    <cellStyle name="Note 48 2" xfId="48236"/>
    <cellStyle name="Note 49" xfId="24134"/>
    <cellStyle name="Note 49 2" xfId="48237"/>
    <cellStyle name="Note 5" xfId="403"/>
    <cellStyle name="Note 5 10" xfId="24135"/>
    <cellStyle name="Note 5 10 2" xfId="48238"/>
    <cellStyle name="Note 5 11" xfId="24136"/>
    <cellStyle name="Note 5 11 2" xfId="48239"/>
    <cellStyle name="Note 5 12" xfId="24137"/>
    <cellStyle name="Note 5 13" xfId="48240"/>
    <cellStyle name="Note 5 2" xfId="24138"/>
    <cellStyle name="Note 5 2 2" xfId="24139"/>
    <cellStyle name="Note 5 2 2 2" xfId="24140"/>
    <cellStyle name="Note 5 2 2 2 2" xfId="24141"/>
    <cellStyle name="Note 5 2 2 2 2 2" xfId="48241"/>
    <cellStyle name="Note 5 2 2 2 3" xfId="24142"/>
    <cellStyle name="Note 5 2 2 2_Rate Case Accrual Accounts" xfId="36623"/>
    <cellStyle name="Note 5 2 2 3" xfId="24143"/>
    <cellStyle name="Note 5 2 2 3 2" xfId="48242"/>
    <cellStyle name="Note 5 2 2 4" xfId="48243"/>
    <cellStyle name="Note 5 2 2_Rate Case Accrual Accounts" xfId="36624"/>
    <cellStyle name="Note 5 2 3" xfId="24144"/>
    <cellStyle name="Note 5 2 3 2" xfId="24145"/>
    <cellStyle name="Note 5 2 3 2 2" xfId="48244"/>
    <cellStyle name="Note 5 2 3 3" xfId="24146"/>
    <cellStyle name="Note 5 2 3_Rate Case Accrual Accounts" xfId="36625"/>
    <cellStyle name="Note 5 2 4" xfId="24147"/>
    <cellStyle name="Note 5 2 4 2" xfId="48245"/>
    <cellStyle name="Note 5 2 5" xfId="48246"/>
    <cellStyle name="Note 5 2_Rate Case Accrual Accounts" xfId="36626"/>
    <cellStyle name="Note 5 3" xfId="24148"/>
    <cellStyle name="Note 5 3 2" xfId="24149"/>
    <cellStyle name="Note 5 3 2 2" xfId="24150"/>
    <cellStyle name="Note 5 3 2 2 2" xfId="24151"/>
    <cellStyle name="Note 5 3 2 2 2 2" xfId="48247"/>
    <cellStyle name="Note 5 3 2 2 3" xfId="24152"/>
    <cellStyle name="Note 5 3 2 2_Rate Case Accrual Accounts" xfId="36627"/>
    <cellStyle name="Note 5 3 2 3" xfId="24153"/>
    <cellStyle name="Note 5 3 2 3 2" xfId="48248"/>
    <cellStyle name="Note 5 3 2 4" xfId="24154"/>
    <cellStyle name="Note 5 3 2 4 2" xfId="48249"/>
    <cellStyle name="Note 5 3 2 5" xfId="48250"/>
    <cellStyle name="Note 5 3 2_Rate Case Accrual Accounts" xfId="36628"/>
    <cellStyle name="Note 5 3 3" xfId="24155"/>
    <cellStyle name="Note 5 3 3 2" xfId="24156"/>
    <cellStyle name="Note 5 3 3 2 2" xfId="24157"/>
    <cellStyle name="Note 5 3 3 2_Rate Case Accrual Accounts" xfId="36629"/>
    <cellStyle name="Note 5 3 3 3" xfId="24158"/>
    <cellStyle name="Note 5 3 3 3 2" xfId="48251"/>
    <cellStyle name="Note 5 3 3 4" xfId="48252"/>
    <cellStyle name="Note 5 3 3_Rate Case Accrual Accounts" xfId="36630"/>
    <cellStyle name="Note 5 3 4" xfId="24159"/>
    <cellStyle name="Note 5 3 4 2" xfId="24160"/>
    <cellStyle name="Note 5 3 4 2 2" xfId="24161"/>
    <cellStyle name="Note 5 3 4 2_Rate Case Accrual Accounts" xfId="36631"/>
    <cellStyle name="Note 5 3 4 3" xfId="24162"/>
    <cellStyle name="Note 5 3 4 3 2" xfId="48253"/>
    <cellStyle name="Note 5 3 4 4" xfId="24163"/>
    <cellStyle name="Note 5 3 4 4 2" xfId="48254"/>
    <cellStyle name="Note 5 3 4 5" xfId="48255"/>
    <cellStyle name="Note 5 3 4_Rate Case Accrual Accounts" xfId="36632"/>
    <cellStyle name="Note 5 3 5" xfId="24164"/>
    <cellStyle name="Note 5 3 5 2" xfId="24165"/>
    <cellStyle name="Note 5 3 5_Rate Case Accrual Accounts" xfId="36633"/>
    <cellStyle name="Note 5 3 6" xfId="24166"/>
    <cellStyle name="Note 5 3 6 2" xfId="48256"/>
    <cellStyle name="Note 5 3 7" xfId="48257"/>
    <cellStyle name="Note 5 3_Rate Case Accrual Accounts" xfId="36634"/>
    <cellStyle name="Note 5 4" xfId="24167"/>
    <cellStyle name="Note 5 4 2" xfId="24168"/>
    <cellStyle name="Note 5 4 2 2" xfId="24169"/>
    <cellStyle name="Note 5 4 2 2 2" xfId="48258"/>
    <cellStyle name="Note 5 4 2 3" xfId="24170"/>
    <cellStyle name="Note 5 4 2_Rate Case Accrual Accounts" xfId="36635"/>
    <cellStyle name="Note 5 4 3" xfId="24171"/>
    <cellStyle name="Note 5 4 3 2" xfId="48259"/>
    <cellStyle name="Note 5 4 4" xfId="24172"/>
    <cellStyle name="Note 5 4 4 2" xfId="48260"/>
    <cellStyle name="Note 5 4 5" xfId="48261"/>
    <cellStyle name="Note 5 4_Rate Case Accrual Accounts" xfId="36636"/>
    <cellStyle name="Note 5 5" xfId="24173"/>
    <cellStyle name="Note 5 5 2" xfId="24174"/>
    <cellStyle name="Note 5 5 2 2" xfId="24175"/>
    <cellStyle name="Note 5 5 2 2 2" xfId="48262"/>
    <cellStyle name="Note 5 5 2 3" xfId="48263"/>
    <cellStyle name="Note 5 5 2_Rate Case Accrual Accounts" xfId="36637"/>
    <cellStyle name="Note 5 5 3" xfId="24176"/>
    <cellStyle name="Note 5 5 3 2" xfId="48264"/>
    <cellStyle name="Note 5 5 4" xfId="24177"/>
    <cellStyle name="Note 5 5_Rate Case Accrual Accounts" xfId="36638"/>
    <cellStyle name="Note 5 6" xfId="24178"/>
    <cellStyle name="Note 5 6 2" xfId="24179"/>
    <cellStyle name="Note 5 6 2 2" xfId="48265"/>
    <cellStyle name="Note 5 6 3" xfId="48266"/>
    <cellStyle name="Note 5 6_Rate Case Accrual Accounts" xfId="36639"/>
    <cellStyle name="Note 5 7" xfId="24180"/>
    <cellStyle name="Note 5 7 2" xfId="24181"/>
    <cellStyle name="Note 5 7 2 2" xfId="48267"/>
    <cellStyle name="Note 5 7 3" xfId="48268"/>
    <cellStyle name="Note 5 7_Rate Case Accrual Accounts" xfId="36640"/>
    <cellStyle name="Note 5 8" xfId="24182"/>
    <cellStyle name="Note 5 8 2" xfId="48269"/>
    <cellStyle name="Note 5 9" xfId="24183"/>
    <cellStyle name="Note 5 9 2" xfId="48270"/>
    <cellStyle name="Note 5_Rate Case Accrual Accounts" xfId="36641"/>
    <cellStyle name="Note 50" xfId="24184"/>
    <cellStyle name="Note 50 2" xfId="48271"/>
    <cellStyle name="Note 51" xfId="24185"/>
    <cellStyle name="Note 51 2" xfId="48272"/>
    <cellStyle name="Note 52" xfId="24186"/>
    <cellStyle name="Note 52 2" xfId="48273"/>
    <cellStyle name="Note 53" xfId="24187"/>
    <cellStyle name="Note 53 2" xfId="48274"/>
    <cellStyle name="Note 54" xfId="24188"/>
    <cellStyle name="Note 54 2" xfId="24189"/>
    <cellStyle name="Note 54 2 2" xfId="48275"/>
    <cellStyle name="Note 54 3" xfId="48276"/>
    <cellStyle name="Note 54_Rate Case Accrual Accounts" xfId="36642"/>
    <cellStyle name="Note 55" xfId="207"/>
    <cellStyle name="Note 56" xfId="49185"/>
    <cellStyle name="Note 6" xfId="24190"/>
    <cellStyle name="Note 6 10" xfId="24191"/>
    <cellStyle name="Note 6 10 2" xfId="48277"/>
    <cellStyle name="Note 6 11" xfId="48278"/>
    <cellStyle name="Note 6 2" xfId="24192"/>
    <cellStyle name="Note 6 2 2" xfId="24193"/>
    <cellStyle name="Note 6 2 2 2" xfId="24194"/>
    <cellStyle name="Note 6 2 2 2 2" xfId="24195"/>
    <cellStyle name="Note 6 2 2 2 2 2" xfId="48279"/>
    <cellStyle name="Note 6 2 2 2 3" xfId="24196"/>
    <cellStyle name="Note 6 2 2 2_Rate Case Accrual Accounts" xfId="36643"/>
    <cellStyle name="Note 6 2 2 3" xfId="24197"/>
    <cellStyle name="Note 6 2 2 3 2" xfId="48280"/>
    <cellStyle name="Note 6 2 2 4" xfId="48281"/>
    <cellStyle name="Note 6 2 2_Rate Case Accrual Accounts" xfId="36644"/>
    <cellStyle name="Note 6 2 3" xfId="24198"/>
    <cellStyle name="Note 6 2 3 2" xfId="24199"/>
    <cellStyle name="Note 6 2 3 2 2" xfId="48282"/>
    <cellStyle name="Note 6 2 3 3" xfId="24200"/>
    <cellStyle name="Note 6 2 3_Rate Case Accrual Accounts" xfId="36645"/>
    <cellStyle name="Note 6 2 4" xfId="24201"/>
    <cellStyle name="Note 6 2 4 2" xfId="48283"/>
    <cellStyle name="Note 6 2 5" xfId="48284"/>
    <cellStyle name="Note 6 2_Rate Case Accrual Accounts" xfId="36646"/>
    <cellStyle name="Note 6 3" xfId="24202"/>
    <cellStyle name="Note 6 3 2" xfId="24203"/>
    <cellStyle name="Note 6 3 2 2" xfId="24204"/>
    <cellStyle name="Note 6 3 2 2 2" xfId="24205"/>
    <cellStyle name="Note 6 3 2 2 2 2" xfId="48285"/>
    <cellStyle name="Note 6 3 2 2 3" xfId="24206"/>
    <cellStyle name="Note 6 3 2 2_Rate Case Accrual Accounts" xfId="36647"/>
    <cellStyle name="Note 6 3 2 3" xfId="24207"/>
    <cellStyle name="Note 6 3 2 3 2" xfId="48286"/>
    <cellStyle name="Note 6 3 2 4" xfId="48287"/>
    <cellStyle name="Note 6 3 2_Rate Case Accrual Accounts" xfId="36648"/>
    <cellStyle name="Note 6 3 3" xfId="24208"/>
    <cellStyle name="Note 6 3 3 2" xfId="24209"/>
    <cellStyle name="Note 6 3 3 2 2" xfId="48288"/>
    <cellStyle name="Note 6 3 3 3" xfId="24210"/>
    <cellStyle name="Note 6 3 3_Rate Case Accrual Accounts" xfId="36649"/>
    <cellStyle name="Note 6 3 4" xfId="24211"/>
    <cellStyle name="Note 6 3 4 2" xfId="24212"/>
    <cellStyle name="Note 6 3 4 2 2" xfId="48289"/>
    <cellStyle name="Note 6 3 4 3" xfId="24213"/>
    <cellStyle name="Note 6 3 4_Rate Case Accrual Accounts" xfId="36650"/>
    <cellStyle name="Note 6 3 5" xfId="24214"/>
    <cellStyle name="Note 6 3 5 2" xfId="48290"/>
    <cellStyle name="Note 6 3 6" xfId="24215"/>
    <cellStyle name="Note 6 3 6 2" xfId="48291"/>
    <cellStyle name="Note 6 3 7" xfId="48292"/>
    <cellStyle name="Note 6 3_Rate Case Accrual Accounts" xfId="36651"/>
    <cellStyle name="Note 6 4" xfId="24216"/>
    <cellStyle name="Note 6 4 2" xfId="24217"/>
    <cellStyle name="Note 6 4 2 2" xfId="24218"/>
    <cellStyle name="Note 6 4 2 2 2" xfId="48293"/>
    <cellStyle name="Note 6 4 2 3" xfId="24219"/>
    <cellStyle name="Note 6 4 2_Rate Case Accrual Accounts" xfId="36652"/>
    <cellStyle name="Note 6 4 3" xfId="24220"/>
    <cellStyle name="Note 6 4 3 2" xfId="48294"/>
    <cellStyle name="Note 6 4 4" xfId="24221"/>
    <cellStyle name="Note 6 4 4 2" xfId="48295"/>
    <cellStyle name="Note 6 4 5" xfId="48296"/>
    <cellStyle name="Note 6 4_Rate Case Accrual Accounts" xfId="36653"/>
    <cellStyle name="Note 6 5" xfId="24222"/>
    <cellStyle name="Note 6 5 2" xfId="24223"/>
    <cellStyle name="Note 6 5 2 2" xfId="48297"/>
    <cellStyle name="Note 6 5 3" xfId="24224"/>
    <cellStyle name="Note 6 5_Rate Case Accrual Accounts" xfId="36654"/>
    <cellStyle name="Note 6 6" xfId="24225"/>
    <cellStyle name="Note 6 6 2" xfId="24226"/>
    <cellStyle name="Note 6 6 2 2" xfId="48298"/>
    <cellStyle name="Note 6 6 3" xfId="48299"/>
    <cellStyle name="Note 6 6_Rate Case Accrual Accounts" xfId="36655"/>
    <cellStyle name="Note 6 7" xfId="24227"/>
    <cellStyle name="Note 6 7 2" xfId="24228"/>
    <cellStyle name="Note 6 7 2 2" xfId="48300"/>
    <cellStyle name="Note 6 7 3" xfId="48301"/>
    <cellStyle name="Note 6 7_Rate Case Accrual Accounts" xfId="36656"/>
    <cellStyle name="Note 6 8" xfId="24229"/>
    <cellStyle name="Note 6 8 2" xfId="48302"/>
    <cellStyle name="Note 6 9" xfId="24230"/>
    <cellStyle name="Note 6 9 2" xfId="48303"/>
    <cellStyle name="Note 6_Rate Case Accrual Accounts" xfId="36657"/>
    <cellStyle name="Note 7" xfId="24231"/>
    <cellStyle name="Note 7 10" xfId="24232"/>
    <cellStyle name="Note 7 10 2" xfId="48304"/>
    <cellStyle name="Note 7 11" xfId="48305"/>
    <cellStyle name="Note 7 2" xfId="24233"/>
    <cellStyle name="Note 7 2 2" xfId="24234"/>
    <cellStyle name="Note 7 2 2 2" xfId="24235"/>
    <cellStyle name="Note 7 2 2 2 2" xfId="24236"/>
    <cellStyle name="Note 7 2 2 2 2 2" xfId="48306"/>
    <cellStyle name="Note 7 2 2 2 3" xfId="24237"/>
    <cellStyle name="Note 7 2 2 2_Rate Case Accrual Accounts" xfId="36658"/>
    <cellStyle name="Note 7 2 2 3" xfId="24238"/>
    <cellStyle name="Note 7 2 2 3 2" xfId="48307"/>
    <cellStyle name="Note 7 2 2 4" xfId="48308"/>
    <cellStyle name="Note 7 2 2_Rate Case Accrual Accounts" xfId="36659"/>
    <cellStyle name="Note 7 2 3" xfId="24239"/>
    <cellStyle name="Note 7 2 3 2" xfId="24240"/>
    <cellStyle name="Note 7 2 3 2 2" xfId="48309"/>
    <cellStyle name="Note 7 2 3 3" xfId="24241"/>
    <cellStyle name="Note 7 2 3_Rate Case Accrual Accounts" xfId="36660"/>
    <cellStyle name="Note 7 2 4" xfId="24242"/>
    <cellStyle name="Note 7 2 4 2" xfId="48310"/>
    <cellStyle name="Note 7 2 5" xfId="48311"/>
    <cellStyle name="Note 7 2_Rate Case Accrual Accounts" xfId="36661"/>
    <cellStyle name="Note 7 3" xfId="24243"/>
    <cellStyle name="Note 7 3 2" xfId="24244"/>
    <cellStyle name="Note 7 3 2 2" xfId="24245"/>
    <cellStyle name="Note 7 3 2 2 2" xfId="24246"/>
    <cellStyle name="Note 7 3 2 2 2 2" xfId="48312"/>
    <cellStyle name="Note 7 3 2 2 3" xfId="24247"/>
    <cellStyle name="Note 7 3 2 2_Rate Case Accrual Accounts" xfId="36662"/>
    <cellStyle name="Note 7 3 2 3" xfId="24248"/>
    <cellStyle name="Note 7 3 2 3 2" xfId="48313"/>
    <cellStyle name="Note 7 3 2 4" xfId="48314"/>
    <cellStyle name="Note 7 3 2_Rate Case Accrual Accounts" xfId="36663"/>
    <cellStyle name="Note 7 3 3" xfId="24249"/>
    <cellStyle name="Note 7 3 3 2" xfId="24250"/>
    <cellStyle name="Note 7 3 3 2 2" xfId="48315"/>
    <cellStyle name="Note 7 3 3 3" xfId="24251"/>
    <cellStyle name="Note 7 3 3_Rate Case Accrual Accounts" xfId="36664"/>
    <cellStyle name="Note 7 3 4" xfId="24252"/>
    <cellStyle name="Note 7 3 4 2" xfId="24253"/>
    <cellStyle name="Note 7 3 4 2 2" xfId="48316"/>
    <cellStyle name="Note 7 3 4 3" xfId="24254"/>
    <cellStyle name="Note 7 3 4_Rate Case Accrual Accounts" xfId="36665"/>
    <cellStyle name="Note 7 3 5" xfId="24255"/>
    <cellStyle name="Note 7 3 5 2" xfId="48317"/>
    <cellStyle name="Note 7 3 6" xfId="24256"/>
    <cellStyle name="Note 7 3 6 2" xfId="48318"/>
    <cellStyle name="Note 7 3 7" xfId="48319"/>
    <cellStyle name="Note 7 3_Rate Case Accrual Accounts" xfId="36666"/>
    <cellStyle name="Note 7 4" xfId="24257"/>
    <cellStyle name="Note 7 4 2" xfId="24258"/>
    <cellStyle name="Note 7 4 2 2" xfId="24259"/>
    <cellStyle name="Note 7 4 2 2 2" xfId="48320"/>
    <cellStyle name="Note 7 4 2 3" xfId="24260"/>
    <cellStyle name="Note 7 4 2_Rate Case Accrual Accounts" xfId="36667"/>
    <cellStyle name="Note 7 4 3" xfId="24261"/>
    <cellStyle name="Note 7 4 3 2" xfId="48321"/>
    <cellStyle name="Note 7 4 4" xfId="24262"/>
    <cellStyle name="Note 7 4 4 2" xfId="48322"/>
    <cellStyle name="Note 7 4 5" xfId="48323"/>
    <cellStyle name="Note 7 4_Rate Case Accrual Accounts" xfId="36668"/>
    <cellStyle name="Note 7 5" xfId="24263"/>
    <cellStyle name="Note 7 5 2" xfId="24264"/>
    <cellStyle name="Note 7 5 2 2" xfId="48324"/>
    <cellStyle name="Note 7 5 3" xfId="24265"/>
    <cellStyle name="Note 7 5_Rate Case Accrual Accounts" xfId="36669"/>
    <cellStyle name="Note 7 6" xfId="24266"/>
    <cellStyle name="Note 7 6 2" xfId="24267"/>
    <cellStyle name="Note 7 6 2 2" xfId="48325"/>
    <cellStyle name="Note 7 6 3" xfId="48326"/>
    <cellStyle name="Note 7 6_Rate Case Accrual Accounts" xfId="36670"/>
    <cellStyle name="Note 7 7" xfId="24268"/>
    <cellStyle name="Note 7 7 2" xfId="24269"/>
    <cellStyle name="Note 7 7 2 2" xfId="48327"/>
    <cellStyle name="Note 7 7 3" xfId="48328"/>
    <cellStyle name="Note 7 7_Rate Case Accrual Accounts" xfId="36671"/>
    <cellStyle name="Note 7 8" xfId="24270"/>
    <cellStyle name="Note 7 8 2" xfId="48329"/>
    <cellStyle name="Note 7 9" xfId="24271"/>
    <cellStyle name="Note 7 9 2" xfId="48330"/>
    <cellStyle name="Note 7_Rate Case Accrual Accounts" xfId="36672"/>
    <cellStyle name="Note 8" xfId="24272"/>
    <cellStyle name="Note 8 10" xfId="24273"/>
    <cellStyle name="Note 8 10 2" xfId="48331"/>
    <cellStyle name="Note 8 11" xfId="48332"/>
    <cellStyle name="Note 8 2" xfId="24274"/>
    <cellStyle name="Note 8 2 2" xfId="24275"/>
    <cellStyle name="Note 8 2 2 2" xfId="24276"/>
    <cellStyle name="Note 8 2 2 2 2" xfId="24277"/>
    <cellStyle name="Note 8 2 2 2 2 2" xfId="48333"/>
    <cellStyle name="Note 8 2 2 2 3" xfId="24278"/>
    <cellStyle name="Note 8 2 2 2_Rate Case Accrual Accounts" xfId="36673"/>
    <cellStyle name="Note 8 2 2 3" xfId="24279"/>
    <cellStyle name="Note 8 2 2 3 2" xfId="48334"/>
    <cellStyle name="Note 8 2 2 4" xfId="48335"/>
    <cellStyle name="Note 8 2 2_Rate Case Accrual Accounts" xfId="36674"/>
    <cellStyle name="Note 8 2 3" xfId="24280"/>
    <cellStyle name="Note 8 2 3 2" xfId="24281"/>
    <cellStyle name="Note 8 2 3 2 2" xfId="48336"/>
    <cellStyle name="Note 8 2 3 3" xfId="24282"/>
    <cellStyle name="Note 8 2 3_Rate Case Accrual Accounts" xfId="36675"/>
    <cellStyle name="Note 8 2 4" xfId="24283"/>
    <cellStyle name="Note 8 2 4 2" xfId="48337"/>
    <cellStyle name="Note 8 2 5" xfId="48338"/>
    <cellStyle name="Note 8 2_Rate Case Accrual Accounts" xfId="36676"/>
    <cellStyle name="Note 8 3" xfId="24284"/>
    <cellStyle name="Note 8 3 2" xfId="24285"/>
    <cellStyle name="Note 8 3 2 2" xfId="24286"/>
    <cellStyle name="Note 8 3 2 2 2" xfId="24287"/>
    <cellStyle name="Note 8 3 2 2 2 2" xfId="48339"/>
    <cellStyle name="Note 8 3 2 2 3" xfId="24288"/>
    <cellStyle name="Note 8 3 2 2_Rate Case Accrual Accounts" xfId="36677"/>
    <cellStyle name="Note 8 3 2 3" xfId="24289"/>
    <cellStyle name="Note 8 3 2 3 2" xfId="48340"/>
    <cellStyle name="Note 8 3 2 4" xfId="48341"/>
    <cellStyle name="Note 8 3 2_Rate Case Accrual Accounts" xfId="36678"/>
    <cellStyle name="Note 8 3 3" xfId="24290"/>
    <cellStyle name="Note 8 3 3 2" xfId="24291"/>
    <cellStyle name="Note 8 3 3 2 2" xfId="48342"/>
    <cellStyle name="Note 8 3 3 3" xfId="24292"/>
    <cellStyle name="Note 8 3 3_Rate Case Accrual Accounts" xfId="36679"/>
    <cellStyle name="Note 8 3 4" xfId="24293"/>
    <cellStyle name="Note 8 3 4 2" xfId="24294"/>
    <cellStyle name="Note 8 3 4 2 2" xfId="48343"/>
    <cellStyle name="Note 8 3 4 3" xfId="24295"/>
    <cellStyle name="Note 8 3 4_Rate Case Accrual Accounts" xfId="36680"/>
    <cellStyle name="Note 8 3 5" xfId="24296"/>
    <cellStyle name="Note 8 3 5 2" xfId="48344"/>
    <cellStyle name="Note 8 3 6" xfId="24297"/>
    <cellStyle name="Note 8 3 6 2" xfId="48345"/>
    <cellStyle name="Note 8 3 7" xfId="48346"/>
    <cellStyle name="Note 8 3_Rate Case Accrual Accounts" xfId="36681"/>
    <cellStyle name="Note 8 4" xfId="24298"/>
    <cellStyle name="Note 8 4 2" xfId="24299"/>
    <cellStyle name="Note 8 4 2 2" xfId="24300"/>
    <cellStyle name="Note 8 4 2 2 2" xfId="48347"/>
    <cellStyle name="Note 8 4 2 3" xfId="24301"/>
    <cellStyle name="Note 8 4 2_Rate Case Accrual Accounts" xfId="36682"/>
    <cellStyle name="Note 8 4 3" xfId="24302"/>
    <cellStyle name="Note 8 4 3 2" xfId="48348"/>
    <cellStyle name="Note 8 4 4" xfId="24303"/>
    <cellStyle name="Note 8 4 4 2" xfId="48349"/>
    <cellStyle name="Note 8 4 5" xfId="48350"/>
    <cellStyle name="Note 8 4_Rate Case Accrual Accounts" xfId="36683"/>
    <cellStyle name="Note 8 5" xfId="24304"/>
    <cellStyle name="Note 8 5 2" xfId="24305"/>
    <cellStyle name="Note 8 5 2 2" xfId="48351"/>
    <cellStyle name="Note 8 5 3" xfId="24306"/>
    <cellStyle name="Note 8 5_Rate Case Accrual Accounts" xfId="36684"/>
    <cellStyle name="Note 8 6" xfId="24307"/>
    <cellStyle name="Note 8 6 2" xfId="24308"/>
    <cellStyle name="Note 8 6 2 2" xfId="48352"/>
    <cellStyle name="Note 8 6 3" xfId="48353"/>
    <cellStyle name="Note 8 6_Rate Case Accrual Accounts" xfId="36685"/>
    <cellStyle name="Note 8 7" xfId="24309"/>
    <cellStyle name="Note 8 7 2" xfId="24310"/>
    <cellStyle name="Note 8 7 2 2" xfId="48354"/>
    <cellStyle name="Note 8 7 3" xfId="48355"/>
    <cellStyle name="Note 8 7_Rate Case Accrual Accounts" xfId="36686"/>
    <cellStyle name="Note 8 8" xfId="24311"/>
    <cellStyle name="Note 8 8 2" xfId="48356"/>
    <cellStyle name="Note 8 9" xfId="24312"/>
    <cellStyle name="Note 8 9 2" xfId="48357"/>
    <cellStyle name="Note 8_Rate Case Accrual Accounts" xfId="36687"/>
    <cellStyle name="Note 9" xfId="24313"/>
    <cellStyle name="Note 9 10" xfId="24314"/>
    <cellStyle name="Note 9 10 2" xfId="48358"/>
    <cellStyle name="Note 9 11" xfId="48359"/>
    <cellStyle name="Note 9 2" xfId="24315"/>
    <cellStyle name="Note 9 2 2" xfId="24316"/>
    <cellStyle name="Note 9 2 2 2" xfId="24317"/>
    <cellStyle name="Note 9 2 2 2 2" xfId="24318"/>
    <cellStyle name="Note 9 2 2 2 2 2" xfId="48360"/>
    <cellStyle name="Note 9 2 2 2 3" xfId="24319"/>
    <cellStyle name="Note 9 2 2 2_Rate Case Accrual Accounts" xfId="36688"/>
    <cellStyle name="Note 9 2 2 3" xfId="24320"/>
    <cellStyle name="Note 9 2 2 3 2" xfId="48361"/>
    <cellStyle name="Note 9 2 2 4" xfId="48362"/>
    <cellStyle name="Note 9 2 2_Rate Case Accrual Accounts" xfId="36689"/>
    <cellStyle name="Note 9 2 3" xfId="24321"/>
    <cellStyle name="Note 9 2 3 2" xfId="24322"/>
    <cellStyle name="Note 9 2 3 2 2" xfId="48363"/>
    <cellStyle name="Note 9 2 3 3" xfId="24323"/>
    <cellStyle name="Note 9 2 3_Rate Case Accrual Accounts" xfId="36690"/>
    <cellStyle name="Note 9 2 4" xfId="24324"/>
    <cellStyle name="Note 9 2 4 2" xfId="48364"/>
    <cellStyle name="Note 9 2 5" xfId="48365"/>
    <cellStyle name="Note 9 2_Rate Case Accrual Accounts" xfId="36691"/>
    <cellStyle name="Note 9 3" xfId="24325"/>
    <cellStyle name="Note 9 3 2" xfId="24326"/>
    <cellStyle name="Note 9 3 2 2" xfId="24327"/>
    <cellStyle name="Note 9 3 2 2 2" xfId="24328"/>
    <cellStyle name="Note 9 3 2 2 2 2" xfId="48366"/>
    <cellStyle name="Note 9 3 2 2 3" xfId="24329"/>
    <cellStyle name="Note 9 3 2 2_Rate Case Accrual Accounts" xfId="36692"/>
    <cellStyle name="Note 9 3 2 3" xfId="24330"/>
    <cellStyle name="Note 9 3 2 3 2" xfId="48367"/>
    <cellStyle name="Note 9 3 2 4" xfId="48368"/>
    <cellStyle name="Note 9 3 2_Rate Case Accrual Accounts" xfId="36693"/>
    <cellStyle name="Note 9 3 3" xfId="24331"/>
    <cellStyle name="Note 9 3 3 2" xfId="24332"/>
    <cellStyle name="Note 9 3 3 2 2" xfId="48369"/>
    <cellStyle name="Note 9 3 3 3" xfId="24333"/>
    <cellStyle name="Note 9 3 3_Rate Case Accrual Accounts" xfId="36694"/>
    <cellStyle name="Note 9 3 4" xfId="24334"/>
    <cellStyle name="Note 9 3 4 2" xfId="24335"/>
    <cellStyle name="Note 9 3 4 2 2" xfId="48370"/>
    <cellStyle name="Note 9 3 4 3" xfId="24336"/>
    <cellStyle name="Note 9 3 4_Rate Case Accrual Accounts" xfId="36695"/>
    <cellStyle name="Note 9 3 5" xfId="24337"/>
    <cellStyle name="Note 9 3 5 2" xfId="48371"/>
    <cellStyle name="Note 9 3 6" xfId="24338"/>
    <cellStyle name="Note 9 3 6 2" xfId="48372"/>
    <cellStyle name="Note 9 3 7" xfId="48373"/>
    <cellStyle name="Note 9 3_Rate Case Accrual Accounts" xfId="36696"/>
    <cellStyle name="Note 9 4" xfId="24339"/>
    <cellStyle name="Note 9 4 2" xfId="24340"/>
    <cellStyle name="Note 9 4 2 2" xfId="24341"/>
    <cellStyle name="Note 9 4 2 2 2" xfId="48374"/>
    <cellStyle name="Note 9 4 2 3" xfId="24342"/>
    <cellStyle name="Note 9 4 2_Rate Case Accrual Accounts" xfId="36697"/>
    <cellStyle name="Note 9 4 3" xfId="24343"/>
    <cellStyle name="Note 9 4 3 2" xfId="48375"/>
    <cellStyle name="Note 9 4 4" xfId="24344"/>
    <cellStyle name="Note 9 4 4 2" xfId="48376"/>
    <cellStyle name="Note 9 4 5" xfId="48377"/>
    <cellStyle name="Note 9 4_Rate Case Accrual Accounts" xfId="36698"/>
    <cellStyle name="Note 9 5" xfId="24345"/>
    <cellStyle name="Note 9 5 2" xfId="24346"/>
    <cellStyle name="Note 9 5 2 2" xfId="48378"/>
    <cellStyle name="Note 9 5 3" xfId="24347"/>
    <cellStyle name="Note 9 5_Rate Case Accrual Accounts" xfId="36699"/>
    <cellStyle name="Note 9 6" xfId="24348"/>
    <cellStyle name="Note 9 6 2" xfId="24349"/>
    <cellStyle name="Note 9 6 2 2" xfId="48379"/>
    <cellStyle name="Note 9 6 3" xfId="48380"/>
    <cellStyle name="Note 9 6_Rate Case Accrual Accounts" xfId="36700"/>
    <cellStyle name="Note 9 7" xfId="24350"/>
    <cellStyle name="Note 9 7 2" xfId="24351"/>
    <cellStyle name="Note 9 7 2 2" xfId="48381"/>
    <cellStyle name="Note 9 7 3" xfId="48382"/>
    <cellStyle name="Note 9 7_Rate Case Accrual Accounts" xfId="36701"/>
    <cellStyle name="Note 9 8" xfId="24352"/>
    <cellStyle name="Note 9 8 2" xfId="48383"/>
    <cellStyle name="Note 9 9" xfId="24353"/>
    <cellStyle name="Note 9 9 2" xfId="48384"/>
    <cellStyle name="Note 9_Rate Case Accrual Accounts" xfId="36702"/>
    <cellStyle name="nPlosion" xfId="212"/>
    <cellStyle name="nPlosion 2" xfId="213"/>
    <cellStyle name="nPlosion 2 2" xfId="24354"/>
    <cellStyle name="nPlosion 2 3" xfId="48385"/>
    <cellStyle name="nPlosion 2_Rate Case Accrual Accounts" xfId="36703"/>
    <cellStyle name="nPlosion 3" xfId="214"/>
    <cellStyle name="nPlosion_06_2013" xfId="404"/>
    <cellStyle name="nvision" xfId="215"/>
    <cellStyle name="nvision 2" xfId="48386"/>
    <cellStyle name="Output" xfId="49512" builtinId="21" customBuiltin="1"/>
    <cellStyle name="Output 10" xfId="24355"/>
    <cellStyle name="Output 10 2" xfId="24356"/>
    <cellStyle name="Output 10 2 2" xfId="24357"/>
    <cellStyle name="Output 10 2 2 2" xfId="24358"/>
    <cellStyle name="Output 10 2 2_Rate Case Accrual Accounts" xfId="36704"/>
    <cellStyle name="Output 10 2 3" xfId="48387"/>
    <cellStyle name="Output 10 2_Rate Case Accrual Accounts" xfId="36705"/>
    <cellStyle name="Output 10 3" xfId="24359"/>
    <cellStyle name="Output 10 3 2" xfId="24360"/>
    <cellStyle name="Output 10 3 2 2" xfId="24361"/>
    <cellStyle name="Output 10 3 2_Rate Case Accrual Accounts" xfId="36706"/>
    <cellStyle name="Output 10 3 3" xfId="48388"/>
    <cellStyle name="Output 10 3_Rate Case Accrual Accounts" xfId="36707"/>
    <cellStyle name="Output 10 4" xfId="24362"/>
    <cellStyle name="Output 10 4 2" xfId="24363"/>
    <cellStyle name="Output 10 4_Rate Case Accrual Accounts" xfId="36708"/>
    <cellStyle name="Output 10 5" xfId="48389"/>
    <cellStyle name="Output 10_Rate Case Accrual Accounts" xfId="36709"/>
    <cellStyle name="Output 11" xfId="24364"/>
    <cellStyle name="Output 11 2" xfId="24365"/>
    <cellStyle name="Output 11 2 2" xfId="24366"/>
    <cellStyle name="Output 11 2 2 2" xfId="24367"/>
    <cellStyle name="Output 11 2 2_Rate Case Accrual Accounts" xfId="36710"/>
    <cellStyle name="Output 11 2 3" xfId="48390"/>
    <cellStyle name="Output 11 2_Rate Case Accrual Accounts" xfId="36711"/>
    <cellStyle name="Output 11 3" xfId="24368"/>
    <cellStyle name="Output 11 3 2" xfId="24369"/>
    <cellStyle name="Output 11 3 2 2" xfId="24370"/>
    <cellStyle name="Output 11 3 2_Rate Case Accrual Accounts" xfId="36712"/>
    <cellStyle name="Output 11 3 3" xfId="48391"/>
    <cellStyle name="Output 11 3_Rate Case Accrual Accounts" xfId="36713"/>
    <cellStyle name="Output 11 4" xfId="24371"/>
    <cellStyle name="Output 11 4 2" xfId="24372"/>
    <cellStyle name="Output 11 4_Rate Case Accrual Accounts" xfId="36714"/>
    <cellStyle name="Output 11 5" xfId="48392"/>
    <cellStyle name="Output 11_Rate Case Accrual Accounts" xfId="36715"/>
    <cellStyle name="Output 12" xfId="24373"/>
    <cellStyle name="Output 12 2" xfId="24374"/>
    <cellStyle name="Output 12 2 2" xfId="24375"/>
    <cellStyle name="Output 12 2 2 2" xfId="24376"/>
    <cellStyle name="Output 12 2 2_Rate Case Accrual Accounts" xfId="36716"/>
    <cellStyle name="Output 12 2 3" xfId="48393"/>
    <cellStyle name="Output 12 2_Rate Case Accrual Accounts" xfId="36717"/>
    <cellStyle name="Output 12 3" xfId="24377"/>
    <cellStyle name="Output 12 3 2" xfId="24378"/>
    <cellStyle name="Output 12 3 2 2" xfId="24379"/>
    <cellStyle name="Output 12 3 2_Rate Case Accrual Accounts" xfId="36718"/>
    <cellStyle name="Output 12 3 3" xfId="48394"/>
    <cellStyle name="Output 12 3_Rate Case Accrual Accounts" xfId="36719"/>
    <cellStyle name="Output 12 4" xfId="24380"/>
    <cellStyle name="Output 12 4 2" xfId="24381"/>
    <cellStyle name="Output 12 4_Rate Case Accrual Accounts" xfId="36720"/>
    <cellStyle name="Output 12 5" xfId="48395"/>
    <cellStyle name="Output 12_Rate Case Accrual Accounts" xfId="36721"/>
    <cellStyle name="Output 13" xfId="24382"/>
    <cellStyle name="Output 13 2" xfId="24383"/>
    <cellStyle name="Output 13 2 2" xfId="24384"/>
    <cellStyle name="Output 13 2 2 2" xfId="24385"/>
    <cellStyle name="Output 13 2 2_Rate Case Accrual Accounts" xfId="36722"/>
    <cellStyle name="Output 13 2 3" xfId="48396"/>
    <cellStyle name="Output 13 2_Rate Case Accrual Accounts" xfId="36723"/>
    <cellStyle name="Output 13 3" xfId="24386"/>
    <cellStyle name="Output 13 3 2" xfId="24387"/>
    <cellStyle name="Output 13 3 2 2" xfId="24388"/>
    <cellStyle name="Output 13 3 2_Rate Case Accrual Accounts" xfId="36724"/>
    <cellStyle name="Output 13 3 3" xfId="48397"/>
    <cellStyle name="Output 13 3_Rate Case Accrual Accounts" xfId="36725"/>
    <cellStyle name="Output 13 4" xfId="24389"/>
    <cellStyle name="Output 13 4 2" xfId="24390"/>
    <cellStyle name="Output 13 4_Rate Case Accrual Accounts" xfId="36726"/>
    <cellStyle name="Output 13 5" xfId="48398"/>
    <cellStyle name="Output 13_Rate Case Accrual Accounts" xfId="36727"/>
    <cellStyle name="Output 14" xfId="24391"/>
    <cellStyle name="Output 14 2" xfId="24392"/>
    <cellStyle name="Output 14 2 2" xfId="24393"/>
    <cellStyle name="Output 14 2 2 2" xfId="24394"/>
    <cellStyle name="Output 14 2 2_Rate Case Accrual Accounts" xfId="36728"/>
    <cellStyle name="Output 14 2 3" xfId="48399"/>
    <cellStyle name="Output 14 2_Rate Case Accrual Accounts" xfId="36729"/>
    <cellStyle name="Output 14 3" xfId="24395"/>
    <cellStyle name="Output 14 3 2" xfId="24396"/>
    <cellStyle name="Output 14 3 2 2" xfId="24397"/>
    <cellStyle name="Output 14 3 2_Rate Case Accrual Accounts" xfId="36730"/>
    <cellStyle name="Output 14 3 3" xfId="48400"/>
    <cellStyle name="Output 14 3_Rate Case Accrual Accounts" xfId="36731"/>
    <cellStyle name="Output 14 4" xfId="24398"/>
    <cellStyle name="Output 14 4 2" xfId="24399"/>
    <cellStyle name="Output 14 4_Rate Case Accrual Accounts" xfId="36732"/>
    <cellStyle name="Output 14 5" xfId="48401"/>
    <cellStyle name="Output 14_Rate Case Accrual Accounts" xfId="36733"/>
    <cellStyle name="Output 15" xfId="24400"/>
    <cellStyle name="Output 15 2" xfId="24401"/>
    <cellStyle name="Output 15 2 2" xfId="24402"/>
    <cellStyle name="Output 15 2 2 2" xfId="24403"/>
    <cellStyle name="Output 15 2 2_Rate Case Accrual Accounts" xfId="36734"/>
    <cellStyle name="Output 15 2 3" xfId="48402"/>
    <cellStyle name="Output 15 2_Rate Case Accrual Accounts" xfId="36735"/>
    <cellStyle name="Output 15 3" xfId="24404"/>
    <cellStyle name="Output 15 3 2" xfId="24405"/>
    <cellStyle name="Output 15 3 2 2" xfId="24406"/>
    <cellStyle name="Output 15 3 2_Rate Case Accrual Accounts" xfId="36736"/>
    <cellStyle name="Output 15 3 3" xfId="48403"/>
    <cellStyle name="Output 15 3_Rate Case Accrual Accounts" xfId="36737"/>
    <cellStyle name="Output 15 4" xfId="24407"/>
    <cellStyle name="Output 15 4 2" xfId="24408"/>
    <cellStyle name="Output 15 4_Rate Case Accrual Accounts" xfId="36738"/>
    <cellStyle name="Output 15 5" xfId="48404"/>
    <cellStyle name="Output 15_Rate Case Accrual Accounts" xfId="36739"/>
    <cellStyle name="Output 16" xfId="24409"/>
    <cellStyle name="Output 16 2" xfId="24410"/>
    <cellStyle name="Output 16 2 2" xfId="24411"/>
    <cellStyle name="Output 16 2 2 2" xfId="24412"/>
    <cellStyle name="Output 16 2 2_Rate Case Accrual Accounts" xfId="36740"/>
    <cellStyle name="Output 16 2 3" xfId="48405"/>
    <cellStyle name="Output 16 2_Rate Case Accrual Accounts" xfId="36741"/>
    <cellStyle name="Output 16 3" xfId="24413"/>
    <cellStyle name="Output 16 3 2" xfId="24414"/>
    <cellStyle name="Output 16 3 2 2" xfId="24415"/>
    <cellStyle name="Output 16 3 2_Rate Case Accrual Accounts" xfId="36742"/>
    <cellStyle name="Output 16 3 3" xfId="48406"/>
    <cellStyle name="Output 16 3_Rate Case Accrual Accounts" xfId="36743"/>
    <cellStyle name="Output 16 4" xfId="24416"/>
    <cellStyle name="Output 16 4 2" xfId="24417"/>
    <cellStyle name="Output 16 4_Rate Case Accrual Accounts" xfId="36744"/>
    <cellStyle name="Output 16 5" xfId="48407"/>
    <cellStyle name="Output 16_Rate Case Accrual Accounts" xfId="36745"/>
    <cellStyle name="Output 17" xfId="24418"/>
    <cellStyle name="Output 17 2" xfId="24419"/>
    <cellStyle name="Output 17 2 2" xfId="24420"/>
    <cellStyle name="Output 17 2 2 2" xfId="24421"/>
    <cellStyle name="Output 17 2 2_Rate Case Accrual Accounts" xfId="36746"/>
    <cellStyle name="Output 17 2 3" xfId="48408"/>
    <cellStyle name="Output 17 2_Rate Case Accrual Accounts" xfId="36747"/>
    <cellStyle name="Output 17 3" xfId="24422"/>
    <cellStyle name="Output 17 3 2" xfId="24423"/>
    <cellStyle name="Output 17 3 2 2" xfId="24424"/>
    <cellStyle name="Output 17 3 2_Rate Case Accrual Accounts" xfId="36748"/>
    <cellStyle name="Output 17 3 3" xfId="48409"/>
    <cellStyle name="Output 17 3_Rate Case Accrual Accounts" xfId="36749"/>
    <cellStyle name="Output 17 4" xfId="24425"/>
    <cellStyle name="Output 17 4 2" xfId="24426"/>
    <cellStyle name="Output 17 4_Rate Case Accrual Accounts" xfId="36750"/>
    <cellStyle name="Output 17 5" xfId="48410"/>
    <cellStyle name="Output 17_Rate Case Accrual Accounts" xfId="36751"/>
    <cellStyle name="Output 18" xfId="24427"/>
    <cellStyle name="Output 18 2" xfId="24428"/>
    <cellStyle name="Output 18 2 2" xfId="24429"/>
    <cellStyle name="Output 18 2 2 2" xfId="24430"/>
    <cellStyle name="Output 18 2 2_Rate Case Accrual Accounts" xfId="36752"/>
    <cellStyle name="Output 18 2 3" xfId="48411"/>
    <cellStyle name="Output 18 2_Rate Case Accrual Accounts" xfId="36753"/>
    <cellStyle name="Output 18 3" xfId="24431"/>
    <cellStyle name="Output 18 3 2" xfId="24432"/>
    <cellStyle name="Output 18 3 2 2" xfId="24433"/>
    <cellStyle name="Output 18 3 2_Rate Case Accrual Accounts" xfId="36754"/>
    <cellStyle name="Output 18 3 3" xfId="48412"/>
    <cellStyle name="Output 18 3_Rate Case Accrual Accounts" xfId="36755"/>
    <cellStyle name="Output 18 4" xfId="24434"/>
    <cellStyle name="Output 18 4 2" xfId="24435"/>
    <cellStyle name="Output 18 4_Rate Case Accrual Accounts" xfId="36756"/>
    <cellStyle name="Output 18 5" xfId="48413"/>
    <cellStyle name="Output 18_Rate Case Accrual Accounts" xfId="36757"/>
    <cellStyle name="Output 19" xfId="24436"/>
    <cellStyle name="Output 19 2" xfId="24437"/>
    <cellStyle name="Output 19 2 2" xfId="24438"/>
    <cellStyle name="Output 19 2 2 2" xfId="24439"/>
    <cellStyle name="Output 19 2 2_Rate Case Accrual Accounts" xfId="36758"/>
    <cellStyle name="Output 19 2 3" xfId="48414"/>
    <cellStyle name="Output 19 2_Rate Case Accrual Accounts" xfId="36759"/>
    <cellStyle name="Output 19 3" xfId="24440"/>
    <cellStyle name="Output 19 3 2" xfId="24441"/>
    <cellStyle name="Output 19 3 2 2" xfId="24442"/>
    <cellStyle name="Output 19 3 2_Rate Case Accrual Accounts" xfId="36760"/>
    <cellStyle name="Output 19 3 3" xfId="48415"/>
    <cellStyle name="Output 19 3_Rate Case Accrual Accounts" xfId="36761"/>
    <cellStyle name="Output 19 4" xfId="24443"/>
    <cellStyle name="Output 19 4 2" xfId="24444"/>
    <cellStyle name="Output 19 4_Rate Case Accrual Accounts" xfId="36762"/>
    <cellStyle name="Output 19 5" xfId="48416"/>
    <cellStyle name="Output 19_Rate Case Accrual Accounts" xfId="36763"/>
    <cellStyle name="Output 2" xfId="217"/>
    <cellStyle name="Output 2 2" xfId="664"/>
    <cellStyle name="Output 2 2 10" xfId="49449"/>
    <cellStyle name="Output 2 2 2" xfId="24445"/>
    <cellStyle name="Output 2 2 2 2" xfId="24446"/>
    <cellStyle name="Output 2 2 2 2 2" xfId="24447"/>
    <cellStyle name="Output 2 2 2 2_Rate Case Accrual Accounts" xfId="36764"/>
    <cellStyle name="Output 2 2 2 3" xfId="48417"/>
    <cellStyle name="Output 2 2 2_Rate Case Accrual Accounts" xfId="36765"/>
    <cellStyle name="Output 2 2 3" xfId="24448"/>
    <cellStyle name="Output 2 2 3 2" xfId="24449"/>
    <cellStyle name="Output 2 2 3 2 2" xfId="24450"/>
    <cellStyle name="Output 2 2 3 2_Rate Case Accrual Accounts" xfId="36766"/>
    <cellStyle name="Output 2 2 3 3" xfId="48418"/>
    <cellStyle name="Output 2 2 3_Rate Case Accrual Accounts" xfId="36767"/>
    <cellStyle name="Output 2 2 4" xfId="24451"/>
    <cellStyle name="Output 2 2 4 2" xfId="24452"/>
    <cellStyle name="Output 2 2 4 2 2" xfId="24453"/>
    <cellStyle name="Output 2 2 4 2_Rate Case Accrual Accounts" xfId="36768"/>
    <cellStyle name="Output 2 2 4 3" xfId="48419"/>
    <cellStyle name="Output 2 2 4_Rate Case Accrual Accounts" xfId="36769"/>
    <cellStyle name="Output 2 2 5" xfId="24454"/>
    <cellStyle name="Output 2 2 5 2" xfId="24455"/>
    <cellStyle name="Output 2 2 5_Rate Case Accrual Accounts" xfId="36770"/>
    <cellStyle name="Output 2 2 6" xfId="48420"/>
    <cellStyle name="Output 2 2 7" xfId="49400"/>
    <cellStyle name="Output 2 2 8" xfId="49439"/>
    <cellStyle name="Output 2 2 9" xfId="49415"/>
    <cellStyle name="Output 2 2_Basis Info" xfId="24456"/>
    <cellStyle name="Output 2 3" xfId="492"/>
    <cellStyle name="Output 2 3 2" xfId="24457"/>
    <cellStyle name="Output 2 3 2 2" xfId="24458"/>
    <cellStyle name="Output 2 3 2 2 2" xfId="24459"/>
    <cellStyle name="Output 2 3 2 2_Rate Case Accrual Accounts" xfId="36771"/>
    <cellStyle name="Output 2 3 2 3" xfId="48421"/>
    <cellStyle name="Output 2 3 2_Rate Case Accrual Accounts" xfId="36772"/>
    <cellStyle name="Output 2 3 3" xfId="24460"/>
    <cellStyle name="Output 2 3 3 2" xfId="24461"/>
    <cellStyle name="Output 2 3 3 2 2" xfId="24462"/>
    <cellStyle name="Output 2 3 3 2_Rate Case Accrual Accounts" xfId="36773"/>
    <cellStyle name="Output 2 3 3 3" xfId="48422"/>
    <cellStyle name="Output 2 3 3_Rate Case Accrual Accounts" xfId="36774"/>
    <cellStyle name="Output 2 3 4" xfId="24463"/>
    <cellStyle name="Output 2 3 4 2" xfId="24464"/>
    <cellStyle name="Output 2 3 4 2 2" xfId="24465"/>
    <cellStyle name="Output 2 3 4 2_Rate Case Accrual Accounts" xfId="36775"/>
    <cellStyle name="Output 2 3 4 3" xfId="48423"/>
    <cellStyle name="Output 2 3 4_Rate Case Accrual Accounts" xfId="36776"/>
    <cellStyle name="Output 2 3 5" xfId="24466"/>
    <cellStyle name="Output 2 3 5 2" xfId="24467"/>
    <cellStyle name="Output 2 3 5_Rate Case Accrual Accounts" xfId="36777"/>
    <cellStyle name="Output 2 3 6" xfId="24468"/>
    <cellStyle name="Output 2 3 6 2" xfId="24469"/>
    <cellStyle name="Output 2 3 6_Rate Case Accrual Accounts" xfId="36778"/>
    <cellStyle name="Output 2 3_Basis Info" xfId="24470"/>
    <cellStyle name="Output 2 4" xfId="24471"/>
    <cellStyle name="Output 2 4 2" xfId="24472"/>
    <cellStyle name="Output 2 4 2 2" xfId="24473"/>
    <cellStyle name="Output 2 4 2_Rate Case Accrual Accounts" xfId="36779"/>
    <cellStyle name="Output 2 4 3" xfId="48424"/>
    <cellStyle name="Output 2 4_Rate Case Accrual Accounts" xfId="36780"/>
    <cellStyle name="Output 2 5" xfId="24474"/>
    <cellStyle name="Output 2 5 2" xfId="24475"/>
    <cellStyle name="Output 2 5_Rate Case Accrual Accounts" xfId="36781"/>
    <cellStyle name="Output 2 6" xfId="24476"/>
    <cellStyle name="Output 2 6 2" xfId="48425"/>
    <cellStyle name="Output 2 7" xfId="24477"/>
    <cellStyle name="Output 2 7 2" xfId="48426"/>
    <cellStyle name="Output 2 8" xfId="48427"/>
    <cellStyle name="Output 2_10-1 BS" xfId="24478"/>
    <cellStyle name="Output 20" xfId="24479"/>
    <cellStyle name="Output 20 2" xfId="24480"/>
    <cellStyle name="Output 20 2 2" xfId="24481"/>
    <cellStyle name="Output 20 2 2 2" xfId="24482"/>
    <cellStyle name="Output 20 2 2_Rate Case Accrual Accounts" xfId="36782"/>
    <cellStyle name="Output 20 2 3" xfId="48428"/>
    <cellStyle name="Output 20 2_Rate Case Accrual Accounts" xfId="36783"/>
    <cellStyle name="Output 20 3" xfId="24483"/>
    <cellStyle name="Output 20 3 2" xfId="24484"/>
    <cellStyle name="Output 20 3 2 2" xfId="24485"/>
    <cellStyle name="Output 20 3 2_Rate Case Accrual Accounts" xfId="36784"/>
    <cellStyle name="Output 20 3 3" xfId="48429"/>
    <cellStyle name="Output 20 3_Rate Case Accrual Accounts" xfId="36785"/>
    <cellStyle name="Output 20 4" xfId="24486"/>
    <cellStyle name="Output 20 4 2" xfId="24487"/>
    <cellStyle name="Output 20 4_Rate Case Accrual Accounts" xfId="36786"/>
    <cellStyle name="Output 20 5" xfId="48430"/>
    <cellStyle name="Output 20_Rate Case Accrual Accounts" xfId="36787"/>
    <cellStyle name="Output 21" xfId="24488"/>
    <cellStyle name="Output 21 2" xfId="24489"/>
    <cellStyle name="Output 21 2 2" xfId="24490"/>
    <cellStyle name="Output 21 2 2 2" xfId="24491"/>
    <cellStyle name="Output 21 2 2_Rate Case Accrual Accounts" xfId="36788"/>
    <cellStyle name="Output 21 2 3" xfId="48431"/>
    <cellStyle name="Output 21 2_Rate Case Accrual Accounts" xfId="36789"/>
    <cellStyle name="Output 21 3" xfId="24492"/>
    <cellStyle name="Output 21 3 2" xfId="24493"/>
    <cellStyle name="Output 21 3 2 2" xfId="24494"/>
    <cellStyle name="Output 21 3 2_Rate Case Accrual Accounts" xfId="36790"/>
    <cellStyle name="Output 21 3 3" xfId="48432"/>
    <cellStyle name="Output 21 3_Rate Case Accrual Accounts" xfId="36791"/>
    <cellStyle name="Output 21 4" xfId="24495"/>
    <cellStyle name="Output 21 4 2" xfId="24496"/>
    <cellStyle name="Output 21 4_Rate Case Accrual Accounts" xfId="36792"/>
    <cellStyle name="Output 21 5" xfId="48433"/>
    <cellStyle name="Output 21_Rate Case Accrual Accounts" xfId="36793"/>
    <cellStyle name="Output 22" xfId="24497"/>
    <cellStyle name="Output 22 2" xfId="24498"/>
    <cellStyle name="Output 22 2 2" xfId="24499"/>
    <cellStyle name="Output 22 2 2 2" xfId="24500"/>
    <cellStyle name="Output 22 2 2_Rate Case Accrual Accounts" xfId="36794"/>
    <cellStyle name="Output 22 2 3" xfId="48434"/>
    <cellStyle name="Output 22 2_Rate Case Accrual Accounts" xfId="36795"/>
    <cellStyle name="Output 22 3" xfId="24501"/>
    <cellStyle name="Output 22 3 2" xfId="24502"/>
    <cellStyle name="Output 22 3 2 2" xfId="24503"/>
    <cellStyle name="Output 22 3 2_Rate Case Accrual Accounts" xfId="36796"/>
    <cellStyle name="Output 22 3 3" xfId="48435"/>
    <cellStyle name="Output 22 3_Rate Case Accrual Accounts" xfId="36797"/>
    <cellStyle name="Output 22 4" xfId="24504"/>
    <cellStyle name="Output 22 4 2" xfId="24505"/>
    <cellStyle name="Output 22 4_Rate Case Accrual Accounts" xfId="36798"/>
    <cellStyle name="Output 22 5" xfId="48436"/>
    <cellStyle name="Output 22_Rate Case Accrual Accounts" xfId="36799"/>
    <cellStyle name="Output 23" xfId="24506"/>
    <cellStyle name="Output 23 2" xfId="24507"/>
    <cellStyle name="Output 23 2 2" xfId="24508"/>
    <cellStyle name="Output 23 2 2 2" xfId="24509"/>
    <cellStyle name="Output 23 2 2_Rate Case Accrual Accounts" xfId="36800"/>
    <cellStyle name="Output 23 2 3" xfId="48437"/>
    <cellStyle name="Output 23 2_Rate Case Accrual Accounts" xfId="36801"/>
    <cellStyle name="Output 23 3" xfId="24510"/>
    <cellStyle name="Output 23 3 2" xfId="24511"/>
    <cellStyle name="Output 23 3 2 2" xfId="24512"/>
    <cellStyle name="Output 23 3 2_Rate Case Accrual Accounts" xfId="36802"/>
    <cellStyle name="Output 23 3 3" xfId="48438"/>
    <cellStyle name="Output 23 3_Rate Case Accrual Accounts" xfId="36803"/>
    <cellStyle name="Output 23 4" xfId="24513"/>
    <cellStyle name="Output 23 4 2" xfId="24514"/>
    <cellStyle name="Output 23 4 2 2" xfId="24515"/>
    <cellStyle name="Output 23 4 2_Rate Case Accrual Accounts" xfId="36804"/>
    <cellStyle name="Output 23 4 3" xfId="48439"/>
    <cellStyle name="Output 23 4_Rate Case Accrual Accounts" xfId="36805"/>
    <cellStyle name="Output 23 5" xfId="24516"/>
    <cellStyle name="Output 23 5 2" xfId="24517"/>
    <cellStyle name="Output 23 5_Rate Case Accrual Accounts" xfId="36806"/>
    <cellStyle name="Output 23 6" xfId="48440"/>
    <cellStyle name="Output 23_Rate Case Accrual Accounts" xfId="36807"/>
    <cellStyle name="Output 24" xfId="24518"/>
    <cellStyle name="Output 24 2" xfId="24519"/>
    <cellStyle name="Output 24 2 2" xfId="24520"/>
    <cellStyle name="Output 24 2 2 2" xfId="24521"/>
    <cellStyle name="Output 24 2 2 2 2" xfId="24522"/>
    <cellStyle name="Output 24 2 2 2_Rate Case Accrual Accounts" xfId="36808"/>
    <cellStyle name="Output 24 2 2 3" xfId="48441"/>
    <cellStyle name="Output 24 2 2_Rate Case Accrual Accounts" xfId="36809"/>
    <cellStyle name="Output 24 2 3" xfId="24523"/>
    <cellStyle name="Output 24 2 3 2" xfId="24524"/>
    <cellStyle name="Output 24 2 3_Rate Case Accrual Accounts" xfId="36810"/>
    <cellStyle name="Output 24 2 4" xfId="24525"/>
    <cellStyle name="Output 24 2 4 2" xfId="48442"/>
    <cellStyle name="Output 24 2 5" xfId="48443"/>
    <cellStyle name="Output 24 2_Rate Case Accrual Accounts" xfId="36811"/>
    <cellStyle name="Output 24 3" xfId="24526"/>
    <cellStyle name="Output 24 3 2" xfId="24527"/>
    <cellStyle name="Output 24 3 2 2" xfId="24528"/>
    <cellStyle name="Output 24 3 2_Rate Case Accrual Accounts" xfId="36812"/>
    <cellStyle name="Output 24 3 3" xfId="48444"/>
    <cellStyle name="Output 24 3_Rate Case Accrual Accounts" xfId="36813"/>
    <cellStyle name="Output 24 4" xfId="24529"/>
    <cellStyle name="Output 24 4 2" xfId="24530"/>
    <cellStyle name="Output 24 4_Rate Case Accrual Accounts" xfId="36814"/>
    <cellStyle name="Output 24 5" xfId="24531"/>
    <cellStyle name="Output 24 5 2" xfId="24532"/>
    <cellStyle name="Output 24 5_Rate Case Accrual Accounts" xfId="36815"/>
    <cellStyle name="Output 24 6" xfId="48445"/>
    <cellStyle name="Output 24_Basis Detail" xfId="24533"/>
    <cellStyle name="Output 25" xfId="24534"/>
    <cellStyle name="Output 25 2" xfId="24535"/>
    <cellStyle name="Output 25 2 2" xfId="24536"/>
    <cellStyle name="Output 25 2 2 2" xfId="24537"/>
    <cellStyle name="Output 25 2 2_Rate Case Accrual Accounts" xfId="36816"/>
    <cellStyle name="Output 25 2 3" xfId="48446"/>
    <cellStyle name="Output 25 2_Rate Case Accrual Accounts" xfId="36817"/>
    <cellStyle name="Output 25 3" xfId="24538"/>
    <cellStyle name="Output 25 3 2" xfId="24539"/>
    <cellStyle name="Output 25 3 2 2" xfId="24540"/>
    <cellStyle name="Output 25 3 2_Rate Case Accrual Accounts" xfId="36818"/>
    <cellStyle name="Output 25 3 3" xfId="48447"/>
    <cellStyle name="Output 25 3_Rate Case Accrual Accounts" xfId="36819"/>
    <cellStyle name="Output 25 4" xfId="24541"/>
    <cellStyle name="Output 25 4 2" xfId="24542"/>
    <cellStyle name="Output 25 4_Rate Case Accrual Accounts" xfId="36820"/>
    <cellStyle name="Output 25 5" xfId="48448"/>
    <cellStyle name="Output 25_Rate Case Accrual Accounts" xfId="36821"/>
    <cellStyle name="Output 26" xfId="24543"/>
    <cellStyle name="Output 26 2" xfId="24544"/>
    <cellStyle name="Output 26 2 2" xfId="24545"/>
    <cellStyle name="Output 26 2 2 2" xfId="24546"/>
    <cellStyle name="Output 26 2 2_Rate Case Accrual Accounts" xfId="36822"/>
    <cellStyle name="Output 26 2 3" xfId="48449"/>
    <cellStyle name="Output 26 2_Rate Case Accrual Accounts" xfId="36823"/>
    <cellStyle name="Output 26 3" xfId="24547"/>
    <cellStyle name="Output 26 3 2" xfId="24548"/>
    <cellStyle name="Output 26 3_Rate Case Accrual Accounts" xfId="36824"/>
    <cellStyle name="Output 26 4" xfId="24549"/>
    <cellStyle name="Output 26 4 2" xfId="48450"/>
    <cellStyle name="Output 26 5" xfId="48451"/>
    <cellStyle name="Output 26_Rate Case Accrual Accounts" xfId="36825"/>
    <cellStyle name="Output 27" xfId="24550"/>
    <cellStyle name="Output 27 2" xfId="24551"/>
    <cellStyle name="Output 27 2 2" xfId="24552"/>
    <cellStyle name="Output 27 2 2 2" xfId="24553"/>
    <cellStyle name="Output 27 2 2_Rate Case Accrual Accounts" xfId="36826"/>
    <cellStyle name="Output 27 2 3" xfId="48452"/>
    <cellStyle name="Output 27 2_Rate Case Accrual Accounts" xfId="36827"/>
    <cellStyle name="Output 27 3" xfId="24554"/>
    <cellStyle name="Output 27 3 2" xfId="24555"/>
    <cellStyle name="Output 27 3_Rate Case Accrual Accounts" xfId="36828"/>
    <cellStyle name="Output 27 4" xfId="48453"/>
    <cellStyle name="Output 27_Rate Case Accrual Accounts" xfId="36829"/>
    <cellStyle name="Output 28" xfId="24556"/>
    <cellStyle name="Output 28 2" xfId="24557"/>
    <cellStyle name="Output 28 2 2" xfId="24558"/>
    <cellStyle name="Output 28 2_Rate Case Accrual Accounts" xfId="36830"/>
    <cellStyle name="Output 28 3" xfId="48454"/>
    <cellStyle name="Output 28_Rate Case Accrual Accounts" xfId="36831"/>
    <cellStyle name="Output 29" xfId="24559"/>
    <cellStyle name="Output 29 2" xfId="24560"/>
    <cellStyle name="Output 29 2 2" xfId="24561"/>
    <cellStyle name="Output 29 2_Rate Case Accrual Accounts" xfId="36832"/>
    <cellStyle name="Output 29 3" xfId="48455"/>
    <cellStyle name="Output 29_Rate Case Accrual Accounts" xfId="36833"/>
    <cellStyle name="Output 3" xfId="24562"/>
    <cellStyle name="Output 3 2" xfId="24563"/>
    <cellStyle name="Output 3 2 2" xfId="24564"/>
    <cellStyle name="Output 3 2 2 2" xfId="24565"/>
    <cellStyle name="Output 3 2 2 2 2" xfId="24566"/>
    <cellStyle name="Output 3 2 2 2_Rate Case Accrual Accounts" xfId="36834"/>
    <cellStyle name="Output 3 2 2 3" xfId="48456"/>
    <cellStyle name="Output 3 2 2_Rate Case Accrual Accounts" xfId="36835"/>
    <cellStyle name="Output 3 2 3" xfId="24567"/>
    <cellStyle name="Output 3 2 3 2" xfId="24568"/>
    <cellStyle name="Output 3 2 3 2 2" xfId="24569"/>
    <cellStyle name="Output 3 2 3 2_Rate Case Accrual Accounts" xfId="36836"/>
    <cellStyle name="Output 3 2 3 3" xfId="48457"/>
    <cellStyle name="Output 3 2 3_Rate Case Accrual Accounts" xfId="36837"/>
    <cellStyle name="Output 3 2 4" xfId="24570"/>
    <cellStyle name="Output 3 2 4 2" xfId="24571"/>
    <cellStyle name="Output 3 2 4_Rate Case Accrual Accounts" xfId="36838"/>
    <cellStyle name="Output 3 2 5" xfId="48458"/>
    <cellStyle name="Output 3 2_Rate Case Accrual Accounts" xfId="36839"/>
    <cellStyle name="Output 3 3" xfId="24572"/>
    <cellStyle name="Output 3 3 2" xfId="24573"/>
    <cellStyle name="Output 3 3 2 2" xfId="24574"/>
    <cellStyle name="Output 3 3 2_Rate Case Accrual Accounts" xfId="36840"/>
    <cellStyle name="Output 3 3 3" xfId="48459"/>
    <cellStyle name="Output 3 3_Rate Case Accrual Accounts" xfId="36841"/>
    <cellStyle name="Output 3 4" xfId="24575"/>
    <cellStyle name="Output 3 4 2" xfId="24576"/>
    <cellStyle name="Output 3 4_Rate Case Accrual Accounts" xfId="36842"/>
    <cellStyle name="Output 3 5" xfId="24577"/>
    <cellStyle name="Output 3 5 2" xfId="48460"/>
    <cellStyle name="Output 3_Rate Case Accrual Accounts" xfId="36843"/>
    <cellStyle name="Output 30" xfId="24578"/>
    <cellStyle name="Output 30 2" xfId="24579"/>
    <cellStyle name="Output 30 2 2" xfId="24580"/>
    <cellStyle name="Output 30 2_Rate Case Accrual Accounts" xfId="36844"/>
    <cellStyle name="Output 30 3" xfId="48461"/>
    <cellStyle name="Output 30_Rate Case Accrual Accounts" xfId="36845"/>
    <cellStyle name="Output 31" xfId="24581"/>
    <cellStyle name="Output 31 2" xfId="24582"/>
    <cellStyle name="Output 31 2 2" xfId="24583"/>
    <cellStyle name="Output 31 2_Rate Case Accrual Accounts" xfId="36846"/>
    <cellStyle name="Output 31 3" xfId="48462"/>
    <cellStyle name="Output 31_Rate Case Accrual Accounts" xfId="36847"/>
    <cellStyle name="Output 32" xfId="24584"/>
    <cellStyle name="Output 32 2" xfId="24585"/>
    <cellStyle name="Output 32 2 2" xfId="24586"/>
    <cellStyle name="Output 32 2_Rate Case Accrual Accounts" xfId="36848"/>
    <cellStyle name="Output 32 3" xfId="48463"/>
    <cellStyle name="Output 32_Rate Case Accrual Accounts" xfId="36849"/>
    <cellStyle name="Output 33" xfId="24587"/>
    <cellStyle name="Output 33 2" xfId="24588"/>
    <cellStyle name="Output 33 2 2" xfId="24589"/>
    <cellStyle name="Output 33 2_Rate Case Accrual Accounts" xfId="36850"/>
    <cellStyle name="Output 33 3" xfId="48464"/>
    <cellStyle name="Output 33_Rate Case Accrual Accounts" xfId="36851"/>
    <cellStyle name="Output 34" xfId="24590"/>
    <cellStyle name="Output 34 2" xfId="24591"/>
    <cellStyle name="Output 34 2 2" xfId="24592"/>
    <cellStyle name="Output 34 2_Rate Case Accrual Accounts" xfId="36852"/>
    <cellStyle name="Output 34 3" xfId="48465"/>
    <cellStyle name="Output 34_Rate Case Accrual Accounts" xfId="36853"/>
    <cellStyle name="Output 35" xfId="24593"/>
    <cellStyle name="Output 35 2" xfId="24594"/>
    <cellStyle name="Output 35 2 2" xfId="24595"/>
    <cellStyle name="Output 35 2_Rate Case Accrual Accounts" xfId="36854"/>
    <cellStyle name="Output 35 3" xfId="48466"/>
    <cellStyle name="Output 35_Rate Case Accrual Accounts" xfId="36855"/>
    <cellStyle name="Output 36" xfId="24596"/>
    <cellStyle name="Output 36 2" xfId="24597"/>
    <cellStyle name="Output 36 2 2" xfId="24598"/>
    <cellStyle name="Output 36 2_Rate Case Accrual Accounts" xfId="36856"/>
    <cellStyle name="Output 36 3" xfId="48467"/>
    <cellStyle name="Output 36_Rate Case Accrual Accounts" xfId="36857"/>
    <cellStyle name="Output 37" xfId="24599"/>
    <cellStyle name="Output 37 2" xfId="24600"/>
    <cellStyle name="Output 37 2 2" xfId="24601"/>
    <cellStyle name="Output 37 2_Rate Case Accrual Accounts" xfId="36858"/>
    <cellStyle name="Output 37 3" xfId="48468"/>
    <cellStyle name="Output 37_Rate Case Accrual Accounts" xfId="36859"/>
    <cellStyle name="Output 38" xfId="24602"/>
    <cellStyle name="Output 38 2" xfId="24603"/>
    <cellStyle name="Output 38 2 2" xfId="24604"/>
    <cellStyle name="Output 38 2_Rate Case Accrual Accounts" xfId="36860"/>
    <cellStyle name="Output 38 3" xfId="48469"/>
    <cellStyle name="Output 38_Rate Case Accrual Accounts" xfId="36861"/>
    <cellStyle name="Output 39" xfId="24605"/>
    <cellStyle name="Output 39 2" xfId="24606"/>
    <cellStyle name="Output 39 2 2" xfId="24607"/>
    <cellStyle name="Output 39 2_Rate Case Accrual Accounts" xfId="36862"/>
    <cellStyle name="Output 39 3" xfId="48470"/>
    <cellStyle name="Output 39_Rate Case Accrual Accounts" xfId="36863"/>
    <cellStyle name="Output 4" xfId="24608"/>
    <cellStyle name="Output 4 2" xfId="24609"/>
    <cellStyle name="Output 4 2 2" xfId="24610"/>
    <cellStyle name="Output 4 2 2 2" xfId="24611"/>
    <cellStyle name="Output 4 2 2 2 2" xfId="24612"/>
    <cellStyle name="Output 4 2 2 2_Rate Case Accrual Accounts" xfId="36864"/>
    <cellStyle name="Output 4 2 2 3" xfId="48471"/>
    <cellStyle name="Output 4 2 2_Rate Case Accrual Accounts" xfId="36865"/>
    <cellStyle name="Output 4 2 3" xfId="24613"/>
    <cellStyle name="Output 4 2 3 2" xfId="24614"/>
    <cellStyle name="Output 4 2 3 2 2" xfId="24615"/>
    <cellStyle name="Output 4 2 3 2_Rate Case Accrual Accounts" xfId="36866"/>
    <cellStyle name="Output 4 2 3 3" xfId="48472"/>
    <cellStyle name="Output 4 2 3_Rate Case Accrual Accounts" xfId="36867"/>
    <cellStyle name="Output 4 2 4" xfId="24616"/>
    <cellStyle name="Output 4 2 4 2" xfId="24617"/>
    <cellStyle name="Output 4 2 4_Rate Case Accrual Accounts" xfId="36868"/>
    <cellStyle name="Output 4 2 5" xfId="48473"/>
    <cellStyle name="Output 4 2_Rate Case Accrual Accounts" xfId="36869"/>
    <cellStyle name="Output 4 3" xfId="24618"/>
    <cellStyle name="Output 4 3 2" xfId="24619"/>
    <cellStyle name="Output 4 3 2 2" xfId="24620"/>
    <cellStyle name="Output 4 3 2_Rate Case Accrual Accounts" xfId="36870"/>
    <cellStyle name="Output 4 3 3" xfId="48474"/>
    <cellStyle name="Output 4 3_Rate Case Accrual Accounts" xfId="36871"/>
    <cellStyle name="Output 4 4" xfId="24621"/>
    <cellStyle name="Output 4 4 2" xfId="24622"/>
    <cellStyle name="Output 4 4_Rate Case Accrual Accounts" xfId="36872"/>
    <cellStyle name="Output 4 5" xfId="48475"/>
    <cellStyle name="Output 4_Rate Case Accrual Accounts" xfId="36873"/>
    <cellStyle name="Output 40" xfId="24623"/>
    <cellStyle name="Output 40 2" xfId="24624"/>
    <cellStyle name="Output 40 2 2" xfId="24625"/>
    <cellStyle name="Output 40 2_Rate Case Accrual Accounts" xfId="36874"/>
    <cellStyle name="Output 40 3" xfId="48476"/>
    <cellStyle name="Output 40_Rate Case Accrual Accounts" xfId="36875"/>
    <cellStyle name="Output 41" xfId="24626"/>
    <cellStyle name="Output 41 2" xfId="24627"/>
    <cellStyle name="Output 41 2 2" xfId="24628"/>
    <cellStyle name="Output 41 2_Rate Case Accrual Accounts" xfId="36876"/>
    <cellStyle name="Output 41 3" xfId="48477"/>
    <cellStyle name="Output 41_Rate Case Accrual Accounts" xfId="36877"/>
    <cellStyle name="Output 42" xfId="24629"/>
    <cellStyle name="Output 42 2" xfId="24630"/>
    <cellStyle name="Output 42 2 2" xfId="24631"/>
    <cellStyle name="Output 42 2_Rate Case Accrual Accounts" xfId="36878"/>
    <cellStyle name="Output 42 3" xfId="48478"/>
    <cellStyle name="Output 42_Rate Case Accrual Accounts" xfId="36879"/>
    <cellStyle name="Output 43" xfId="24632"/>
    <cellStyle name="Output 43 2" xfId="24633"/>
    <cellStyle name="Output 43 2 2" xfId="24634"/>
    <cellStyle name="Output 43 2_Rate Case Accrual Accounts" xfId="36880"/>
    <cellStyle name="Output 43 3" xfId="48479"/>
    <cellStyle name="Output 43_Rate Case Accrual Accounts" xfId="36881"/>
    <cellStyle name="Output 44" xfId="24635"/>
    <cellStyle name="Output 44 2" xfId="24636"/>
    <cellStyle name="Output 44 2 2" xfId="24637"/>
    <cellStyle name="Output 44 2_Rate Case Accrual Accounts" xfId="36882"/>
    <cellStyle name="Output 44 3" xfId="48480"/>
    <cellStyle name="Output 44_Rate Case Accrual Accounts" xfId="36883"/>
    <cellStyle name="Output 45" xfId="24638"/>
    <cellStyle name="Output 45 2" xfId="24639"/>
    <cellStyle name="Output 45 2 2" xfId="24640"/>
    <cellStyle name="Output 45 2_Rate Case Accrual Accounts" xfId="36884"/>
    <cellStyle name="Output 45 3" xfId="48481"/>
    <cellStyle name="Output 45_Rate Case Accrual Accounts" xfId="36885"/>
    <cellStyle name="Output 46" xfId="24641"/>
    <cellStyle name="Output 46 2" xfId="24642"/>
    <cellStyle name="Output 46 2 2" xfId="24643"/>
    <cellStyle name="Output 46 2_Rate Case Accrual Accounts" xfId="36886"/>
    <cellStyle name="Output 46 3" xfId="48482"/>
    <cellStyle name="Output 46_Rate Case Accrual Accounts" xfId="36887"/>
    <cellStyle name="Output 47" xfId="24644"/>
    <cellStyle name="Output 47 2" xfId="24645"/>
    <cellStyle name="Output 47 2 2" xfId="24646"/>
    <cellStyle name="Output 47 2_Rate Case Accrual Accounts" xfId="36888"/>
    <cellStyle name="Output 47 3" xfId="48483"/>
    <cellStyle name="Output 47_Rate Case Accrual Accounts" xfId="36889"/>
    <cellStyle name="Output 48" xfId="24647"/>
    <cellStyle name="Output 48 2" xfId="24648"/>
    <cellStyle name="Output 48 2 2" xfId="24649"/>
    <cellStyle name="Output 48 2_Rate Case Accrual Accounts" xfId="36890"/>
    <cellStyle name="Output 48 3" xfId="48484"/>
    <cellStyle name="Output 48_Rate Case Accrual Accounts" xfId="36891"/>
    <cellStyle name="Output 49" xfId="24650"/>
    <cellStyle name="Output 49 2" xfId="24651"/>
    <cellStyle name="Output 49 2 2" xfId="24652"/>
    <cellStyle name="Output 49 2_Rate Case Accrual Accounts" xfId="36892"/>
    <cellStyle name="Output 49 3" xfId="48485"/>
    <cellStyle name="Output 49_Rate Case Accrual Accounts" xfId="36893"/>
    <cellStyle name="Output 5" xfId="24653"/>
    <cellStyle name="Output 5 2" xfId="24654"/>
    <cellStyle name="Output 5 2 2" xfId="24655"/>
    <cellStyle name="Output 5 2 2 2" xfId="24656"/>
    <cellStyle name="Output 5 2 2 2 2" xfId="24657"/>
    <cellStyle name="Output 5 2 2 2_Rate Case Accrual Accounts" xfId="36894"/>
    <cellStyle name="Output 5 2 2 3" xfId="48486"/>
    <cellStyle name="Output 5 2 2_Rate Case Accrual Accounts" xfId="36895"/>
    <cellStyle name="Output 5 2 3" xfId="24658"/>
    <cellStyle name="Output 5 2 3 2" xfId="24659"/>
    <cellStyle name="Output 5 2 3 2 2" xfId="24660"/>
    <cellStyle name="Output 5 2 3 2_Rate Case Accrual Accounts" xfId="36896"/>
    <cellStyle name="Output 5 2 3 3" xfId="48487"/>
    <cellStyle name="Output 5 2 3_Rate Case Accrual Accounts" xfId="36897"/>
    <cellStyle name="Output 5 2 4" xfId="24661"/>
    <cellStyle name="Output 5 2 4 2" xfId="24662"/>
    <cellStyle name="Output 5 2 4_Rate Case Accrual Accounts" xfId="36898"/>
    <cellStyle name="Output 5 2 5" xfId="48488"/>
    <cellStyle name="Output 5 2_Rate Case Accrual Accounts" xfId="36899"/>
    <cellStyle name="Output 5 3" xfId="24663"/>
    <cellStyle name="Output 5 3 2" xfId="24664"/>
    <cellStyle name="Output 5 3 2 2" xfId="24665"/>
    <cellStyle name="Output 5 3 2_Rate Case Accrual Accounts" xfId="36900"/>
    <cellStyle name="Output 5 3 3" xfId="48489"/>
    <cellStyle name="Output 5 3_Rate Case Accrual Accounts" xfId="36901"/>
    <cellStyle name="Output 5 4" xfId="24666"/>
    <cellStyle name="Output 5 4 2" xfId="24667"/>
    <cellStyle name="Output 5 4_Rate Case Accrual Accounts" xfId="36902"/>
    <cellStyle name="Output 5 5" xfId="48490"/>
    <cellStyle name="Output 5_Rate Case Accrual Accounts" xfId="36903"/>
    <cellStyle name="Output 50" xfId="24668"/>
    <cellStyle name="Output 50 2" xfId="24669"/>
    <cellStyle name="Output 50 2 2" xfId="24670"/>
    <cellStyle name="Output 50 2_Rate Case Accrual Accounts" xfId="36904"/>
    <cellStyle name="Output 50 3" xfId="48491"/>
    <cellStyle name="Output 50_Rate Case Accrual Accounts" xfId="36905"/>
    <cellStyle name="Output 51" xfId="24671"/>
    <cellStyle name="Output 51 2" xfId="24672"/>
    <cellStyle name="Output 51 2 2" xfId="24673"/>
    <cellStyle name="Output 51 2_Rate Case Accrual Accounts" xfId="36906"/>
    <cellStyle name="Output 51 3" xfId="48492"/>
    <cellStyle name="Output 51_Rate Case Accrual Accounts" xfId="36907"/>
    <cellStyle name="Output 52" xfId="24674"/>
    <cellStyle name="Output 52 2" xfId="24675"/>
    <cellStyle name="Output 52 2 2" xfId="24676"/>
    <cellStyle name="Output 52 2_Rate Case Accrual Accounts" xfId="36908"/>
    <cellStyle name="Output 52 3" xfId="48493"/>
    <cellStyle name="Output 52_Rate Case Accrual Accounts" xfId="36909"/>
    <cellStyle name="Output 53" xfId="24677"/>
    <cellStyle name="Output 53 2" xfId="24678"/>
    <cellStyle name="Output 53 2 2" xfId="24679"/>
    <cellStyle name="Output 53 2_Rate Case Accrual Accounts" xfId="36910"/>
    <cellStyle name="Output 53 3" xfId="48494"/>
    <cellStyle name="Output 53_Rate Case Accrual Accounts" xfId="36911"/>
    <cellStyle name="Output 54" xfId="24680"/>
    <cellStyle name="Output 54 2" xfId="24681"/>
    <cellStyle name="Output 54 2 2" xfId="24682"/>
    <cellStyle name="Output 54 2_Rate Case Accrual Accounts" xfId="36912"/>
    <cellStyle name="Output 54 3" xfId="48495"/>
    <cellStyle name="Output 54_Rate Case Accrual Accounts" xfId="36913"/>
    <cellStyle name="Output 55" xfId="24683"/>
    <cellStyle name="Output 55 2" xfId="24684"/>
    <cellStyle name="Output 55 2 2" xfId="24685"/>
    <cellStyle name="Output 55 2_Rate Case Accrual Accounts" xfId="36914"/>
    <cellStyle name="Output 55 3" xfId="48496"/>
    <cellStyle name="Output 55_Rate Case Accrual Accounts" xfId="36915"/>
    <cellStyle name="Output 56" xfId="24686"/>
    <cellStyle name="Output 56 2" xfId="24687"/>
    <cellStyle name="Output 56 2 2" xfId="24688"/>
    <cellStyle name="Output 56 2_Rate Case Accrual Accounts" xfId="36916"/>
    <cellStyle name="Output 56 3" xfId="48497"/>
    <cellStyle name="Output 56_Rate Case Accrual Accounts" xfId="36917"/>
    <cellStyle name="Output 57" xfId="24689"/>
    <cellStyle name="Output 57 2" xfId="24690"/>
    <cellStyle name="Output 57 2 2" xfId="24691"/>
    <cellStyle name="Output 57 2_Rate Case Accrual Accounts" xfId="36918"/>
    <cellStyle name="Output 57 3" xfId="48498"/>
    <cellStyle name="Output 57_Rate Case Accrual Accounts" xfId="36919"/>
    <cellStyle name="Output 58" xfId="24692"/>
    <cellStyle name="Output 58 2" xfId="24693"/>
    <cellStyle name="Output 58 2 2" xfId="24694"/>
    <cellStyle name="Output 58 2_Rate Case Accrual Accounts" xfId="36920"/>
    <cellStyle name="Output 58 3" xfId="48499"/>
    <cellStyle name="Output 58_Rate Case Accrual Accounts" xfId="36921"/>
    <cellStyle name="Output 59" xfId="24695"/>
    <cellStyle name="Output 59 2" xfId="24696"/>
    <cellStyle name="Output 59 2 2" xfId="24697"/>
    <cellStyle name="Output 59 2_Rate Case Accrual Accounts" xfId="36922"/>
    <cellStyle name="Output 59 3" xfId="48500"/>
    <cellStyle name="Output 59_Rate Case Accrual Accounts" xfId="36923"/>
    <cellStyle name="Output 6" xfId="24698"/>
    <cellStyle name="Output 6 2" xfId="24699"/>
    <cellStyle name="Output 6 2 2" xfId="24700"/>
    <cellStyle name="Output 6 2 2 2" xfId="24701"/>
    <cellStyle name="Output 6 2 2_Rate Case Accrual Accounts" xfId="36924"/>
    <cellStyle name="Output 6 2 3" xfId="48501"/>
    <cellStyle name="Output 6 2_Rate Case Accrual Accounts" xfId="36925"/>
    <cellStyle name="Output 6 3" xfId="24702"/>
    <cellStyle name="Output 6 3 2" xfId="24703"/>
    <cellStyle name="Output 6 3 2 2" xfId="24704"/>
    <cellStyle name="Output 6 3 2_Rate Case Accrual Accounts" xfId="36926"/>
    <cellStyle name="Output 6 3 3" xfId="48502"/>
    <cellStyle name="Output 6 3_Rate Case Accrual Accounts" xfId="36927"/>
    <cellStyle name="Output 6 4" xfId="24705"/>
    <cellStyle name="Output 6 4 2" xfId="24706"/>
    <cellStyle name="Output 6 4_Rate Case Accrual Accounts" xfId="36928"/>
    <cellStyle name="Output 6 5" xfId="48503"/>
    <cellStyle name="Output 6_Rate Case Accrual Accounts" xfId="36929"/>
    <cellStyle name="Output 60" xfId="24707"/>
    <cellStyle name="Output 60 2" xfId="24708"/>
    <cellStyle name="Output 60 2 2" xfId="24709"/>
    <cellStyle name="Output 60 2_Rate Case Accrual Accounts" xfId="36930"/>
    <cellStyle name="Output 60 3" xfId="48504"/>
    <cellStyle name="Output 60_Rate Case Accrual Accounts" xfId="36931"/>
    <cellStyle name="Output 61" xfId="24710"/>
    <cellStyle name="Output 61 2" xfId="24711"/>
    <cellStyle name="Output 61_Rate Case Accrual Accounts" xfId="36932"/>
    <cellStyle name="Output 62" xfId="24712"/>
    <cellStyle name="Output 62 2" xfId="24713"/>
    <cellStyle name="Output 62_Rate Case Accrual Accounts" xfId="36933"/>
    <cellStyle name="Output 63" xfId="24714"/>
    <cellStyle name="Output 63 2" xfId="48505"/>
    <cellStyle name="Output 64" xfId="24715"/>
    <cellStyle name="Output 64 2" xfId="48506"/>
    <cellStyle name="Output 65" xfId="24716"/>
    <cellStyle name="Output 65 2" xfId="48507"/>
    <cellStyle name="Output 66" xfId="24717"/>
    <cellStyle name="Output 66 2" xfId="48508"/>
    <cellStyle name="Output 67" xfId="24718"/>
    <cellStyle name="Output 67 2" xfId="48509"/>
    <cellStyle name="Output 68" xfId="24719"/>
    <cellStyle name="Output 68 2" xfId="48510"/>
    <cellStyle name="Output 69" xfId="24720"/>
    <cellStyle name="Output 69 2" xfId="48511"/>
    <cellStyle name="Output 7" xfId="24721"/>
    <cellStyle name="Output 7 2" xfId="24722"/>
    <cellStyle name="Output 7 2 2" xfId="24723"/>
    <cellStyle name="Output 7 2 2 2" xfId="24724"/>
    <cellStyle name="Output 7 2 2_Rate Case Accrual Accounts" xfId="36934"/>
    <cellStyle name="Output 7 2 3" xfId="48512"/>
    <cellStyle name="Output 7 2_Rate Case Accrual Accounts" xfId="36935"/>
    <cellStyle name="Output 7 3" xfId="24725"/>
    <cellStyle name="Output 7 3 2" xfId="24726"/>
    <cellStyle name="Output 7 3 2 2" xfId="24727"/>
    <cellStyle name="Output 7 3 2_Rate Case Accrual Accounts" xfId="36936"/>
    <cellStyle name="Output 7 3 3" xfId="48513"/>
    <cellStyle name="Output 7 3_Rate Case Accrual Accounts" xfId="36937"/>
    <cellStyle name="Output 7 4" xfId="24728"/>
    <cellStyle name="Output 7 4 2" xfId="24729"/>
    <cellStyle name="Output 7 4_Rate Case Accrual Accounts" xfId="36938"/>
    <cellStyle name="Output 7 5" xfId="48514"/>
    <cellStyle name="Output 7_Rate Case Accrual Accounts" xfId="36939"/>
    <cellStyle name="Output 70" xfId="24730"/>
    <cellStyle name="Output 70 2" xfId="48515"/>
    <cellStyle name="Output 71" xfId="24731"/>
    <cellStyle name="Output 71 2" xfId="48516"/>
    <cellStyle name="Output 72" xfId="24732"/>
    <cellStyle name="Output 72 2" xfId="48517"/>
    <cellStyle name="Output 73" xfId="24733"/>
    <cellStyle name="Output 73 2" xfId="48518"/>
    <cellStyle name="Output 74" xfId="24734"/>
    <cellStyle name="Output 74 2" xfId="48519"/>
    <cellStyle name="Output 75" xfId="24735"/>
    <cellStyle name="Output 75 2" xfId="48520"/>
    <cellStyle name="Output 76" xfId="24736"/>
    <cellStyle name="Output 76 2" xfId="48521"/>
    <cellStyle name="Output 77" xfId="216"/>
    <cellStyle name="Output 78" xfId="49144"/>
    <cellStyle name="Output 79" xfId="49186"/>
    <cellStyle name="Output 8" xfId="24737"/>
    <cellStyle name="Output 8 2" xfId="24738"/>
    <cellStyle name="Output 8 2 2" xfId="24739"/>
    <cellStyle name="Output 8 2 2 2" xfId="24740"/>
    <cellStyle name="Output 8 2 2_Rate Case Accrual Accounts" xfId="36940"/>
    <cellStyle name="Output 8 2 3" xfId="48522"/>
    <cellStyle name="Output 8 2_Rate Case Accrual Accounts" xfId="36941"/>
    <cellStyle name="Output 8 3" xfId="24741"/>
    <cellStyle name="Output 8 3 2" xfId="24742"/>
    <cellStyle name="Output 8 3 2 2" xfId="24743"/>
    <cellStyle name="Output 8 3 2_Rate Case Accrual Accounts" xfId="36942"/>
    <cellStyle name="Output 8 3 3" xfId="48523"/>
    <cellStyle name="Output 8 3_Rate Case Accrual Accounts" xfId="36943"/>
    <cellStyle name="Output 8 4" xfId="24744"/>
    <cellStyle name="Output 8 4 2" xfId="24745"/>
    <cellStyle name="Output 8 4_Rate Case Accrual Accounts" xfId="36944"/>
    <cellStyle name="Output 8 5" xfId="48524"/>
    <cellStyle name="Output 8_Rate Case Accrual Accounts" xfId="36945"/>
    <cellStyle name="Output 9" xfId="24746"/>
    <cellStyle name="Output 9 2" xfId="24747"/>
    <cellStyle name="Output 9 2 2" xfId="24748"/>
    <cellStyle name="Output 9 2 2 2" xfId="24749"/>
    <cellStyle name="Output 9 2 2_Rate Case Accrual Accounts" xfId="36946"/>
    <cellStyle name="Output 9 2 3" xfId="48525"/>
    <cellStyle name="Output 9 2_Rate Case Accrual Accounts" xfId="36947"/>
    <cellStyle name="Output 9 3" xfId="24750"/>
    <cellStyle name="Output 9 3 2" xfId="24751"/>
    <cellStyle name="Output 9 3 2 2" xfId="24752"/>
    <cellStyle name="Output 9 3 2_Rate Case Accrual Accounts" xfId="36948"/>
    <cellStyle name="Output 9 3 3" xfId="48526"/>
    <cellStyle name="Output 9 3_Rate Case Accrual Accounts" xfId="36949"/>
    <cellStyle name="Output 9 4" xfId="24753"/>
    <cellStyle name="Output 9 4 2" xfId="24754"/>
    <cellStyle name="Output 9 4_Rate Case Accrual Accounts" xfId="36950"/>
    <cellStyle name="Output 9 5" xfId="48527"/>
    <cellStyle name="Output 9_Rate Case Accrual Accounts" xfId="36951"/>
    <cellStyle name="Output Amounts" xfId="218"/>
    <cellStyle name="Output Amounts 2" xfId="24755"/>
    <cellStyle name="Output Amounts 2 2" xfId="24756"/>
    <cellStyle name="Output Amounts 2 2 2" xfId="24757"/>
    <cellStyle name="Output Amounts 2 2 2 2" xfId="24758"/>
    <cellStyle name="Output Amounts 2 2 2 2 2" xfId="24759"/>
    <cellStyle name="Output Amounts 2 2 2 2_Rate Case Accrual Accounts" xfId="36952"/>
    <cellStyle name="Output Amounts 2 2 2 3" xfId="48528"/>
    <cellStyle name="Output Amounts 2 2 2_Rate Case Accrual Accounts" xfId="36953"/>
    <cellStyle name="Output Amounts 2 2 3" xfId="24760"/>
    <cellStyle name="Output Amounts 2 2 3 2" xfId="24761"/>
    <cellStyle name="Output Amounts 2 2 3_Rate Case Accrual Accounts" xfId="36954"/>
    <cellStyle name="Output Amounts 2 2 4" xfId="48529"/>
    <cellStyle name="Output Amounts 2 2_Rate Case Accrual Accounts" xfId="36955"/>
    <cellStyle name="Output Amounts 2 3" xfId="24762"/>
    <cellStyle name="Output Amounts 2 3 2" xfId="24763"/>
    <cellStyle name="Output Amounts 2 3 2 2" xfId="48530"/>
    <cellStyle name="Output Amounts 2 3 3" xfId="24764"/>
    <cellStyle name="Output Amounts 2 3_Rate Case Accrual Accounts" xfId="36956"/>
    <cellStyle name="Output Amounts 2 4" xfId="48531"/>
    <cellStyle name="Output Amounts 2_Basis Detail" xfId="24765"/>
    <cellStyle name="Output Amounts 3" xfId="24766"/>
    <cellStyle name="Output Amounts 3 2" xfId="24767"/>
    <cellStyle name="Output Amounts 3 2 2" xfId="24768"/>
    <cellStyle name="Output Amounts 3 2 2 2" xfId="24769"/>
    <cellStyle name="Output Amounts 3 2 2_Rate Case Accrual Accounts" xfId="36957"/>
    <cellStyle name="Output Amounts 3 2 3" xfId="48532"/>
    <cellStyle name="Output Amounts 3 2_Rate Case Accrual Accounts" xfId="36958"/>
    <cellStyle name="Output Amounts 3 3" xfId="24770"/>
    <cellStyle name="Output Amounts 3 3 2" xfId="24771"/>
    <cellStyle name="Output Amounts 3 3_Rate Case Accrual Accounts" xfId="36959"/>
    <cellStyle name="Output Amounts 3 4" xfId="48533"/>
    <cellStyle name="Output Amounts 3_Rate Case Accrual Accounts" xfId="36960"/>
    <cellStyle name="Output Amounts 4" xfId="24772"/>
    <cellStyle name="Output Amounts 4 2" xfId="24773"/>
    <cellStyle name="Output Amounts 4_Rate Case Accrual Accounts" xfId="36961"/>
    <cellStyle name="Output Amounts 5" xfId="24774"/>
    <cellStyle name="Output Amounts 5 2" xfId="48534"/>
    <cellStyle name="Output Amounts_Basis Detail" xfId="24775"/>
    <cellStyle name="Output Column Headings" xfId="219"/>
    <cellStyle name="Output Column Headings 10" xfId="49208"/>
    <cellStyle name="Output Column Headings 2" xfId="220"/>
    <cellStyle name="Output Column Headings 2 2" xfId="24776"/>
    <cellStyle name="Output Column Headings 2 2 2" xfId="24777"/>
    <cellStyle name="Output Column Headings 2 2 2 2" xfId="24778"/>
    <cellStyle name="Output Column Headings 2 2 2_Rate Case Accrual Accounts" xfId="36962"/>
    <cellStyle name="Output Column Headings 2 2 3" xfId="48535"/>
    <cellStyle name="Output Column Headings 2 2_Rate Case Accrual Accounts" xfId="36963"/>
    <cellStyle name="Output Column Headings 2 3" xfId="24779"/>
    <cellStyle name="Output Column Headings 2 3 2" xfId="24780"/>
    <cellStyle name="Output Column Headings 2 3 2 2" xfId="24781"/>
    <cellStyle name="Output Column Headings 2 3 2_Rate Case Accrual Accounts" xfId="36964"/>
    <cellStyle name="Output Column Headings 2 3 3" xfId="48536"/>
    <cellStyle name="Output Column Headings 2 3_Rate Case Accrual Accounts" xfId="36965"/>
    <cellStyle name="Output Column Headings 2 4" xfId="24782"/>
    <cellStyle name="Output Column Headings 2 4 2" xfId="24783"/>
    <cellStyle name="Output Column Headings 2 4_Rate Case Accrual Accounts" xfId="36966"/>
    <cellStyle name="Output Column Headings 2 5" xfId="49404"/>
    <cellStyle name="Output Column Headings 2 6" xfId="49440"/>
    <cellStyle name="Output Column Headings 2 7" xfId="49416"/>
    <cellStyle name="Output Column Headings 2 8" xfId="49450"/>
    <cellStyle name="Output Column Headings 2 9" xfId="49467"/>
    <cellStyle name="Output Column Headings 2_Rate Case Accrual Accounts" xfId="36967"/>
    <cellStyle name="Output Column Headings 3" xfId="221"/>
    <cellStyle name="Output Column Headings 3 10" xfId="49451"/>
    <cellStyle name="Output Column Headings 3 2" xfId="24784"/>
    <cellStyle name="Output Column Headings 3 2 2" xfId="24785"/>
    <cellStyle name="Output Column Headings 3 2 2 2" xfId="24786"/>
    <cellStyle name="Output Column Headings 3 2 2 2 2" xfId="24787"/>
    <cellStyle name="Output Column Headings 3 2 2 2_Rate Case Accrual Accounts" xfId="36968"/>
    <cellStyle name="Output Column Headings 3 2 2 3" xfId="48537"/>
    <cellStyle name="Output Column Headings 3 2 2_Rate Case Accrual Accounts" xfId="36969"/>
    <cellStyle name="Output Column Headings 3 2 3" xfId="24788"/>
    <cellStyle name="Output Column Headings 3 2 3 2" xfId="24789"/>
    <cellStyle name="Output Column Headings 3 2 3 2 2" xfId="24790"/>
    <cellStyle name="Output Column Headings 3 2 3 2_Rate Case Accrual Accounts" xfId="36970"/>
    <cellStyle name="Output Column Headings 3 2 3 3" xfId="48538"/>
    <cellStyle name="Output Column Headings 3 2 3_Rate Case Accrual Accounts" xfId="36971"/>
    <cellStyle name="Output Column Headings 3 2 4" xfId="24791"/>
    <cellStyle name="Output Column Headings 3 2 4 2" xfId="24792"/>
    <cellStyle name="Output Column Headings 3 2 4_Rate Case Accrual Accounts" xfId="36972"/>
    <cellStyle name="Output Column Headings 3 2 5" xfId="48539"/>
    <cellStyle name="Output Column Headings 3 2_Rate Case Accrual Accounts" xfId="36973"/>
    <cellStyle name="Output Column Headings 3 3" xfId="24793"/>
    <cellStyle name="Output Column Headings 3 3 2" xfId="24794"/>
    <cellStyle name="Output Column Headings 3 3 2 2" xfId="24795"/>
    <cellStyle name="Output Column Headings 3 3 2_Rate Case Accrual Accounts" xfId="36974"/>
    <cellStyle name="Output Column Headings 3 3 3" xfId="48540"/>
    <cellStyle name="Output Column Headings 3 3_Rate Case Accrual Accounts" xfId="36975"/>
    <cellStyle name="Output Column Headings 3 4" xfId="24796"/>
    <cellStyle name="Output Column Headings 3 4 2" xfId="24797"/>
    <cellStyle name="Output Column Headings 3 4 2 2" xfId="24798"/>
    <cellStyle name="Output Column Headings 3 4 2_Rate Case Accrual Accounts" xfId="36976"/>
    <cellStyle name="Output Column Headings 3 4 3" xfId="48541"/>
    <cellStyle name="Output Column Headings 3 4_Rate Case Accrual Accounts" xfId="36977"/>
    <cellStyle name="Output Column Headings 3 5" xfId="24799"/>
    <cellStyle name="Output Column Headings 3 5 2" xfId="24800"/>
    <cellStyle name="Output Column Headings 3 5_Rate Case Accrual Accounts" xfId="36978"/>
    <cellStyle name="Output Column Headings 3 6" xfId="48542"/>
    <cellStyle name="Output Column Headings 3 7" xfId="49405"/>
    <cellStyle name="Output Column Headings 3 8" xfId="49441"/>
    <cellStyle name="Output Column Headings 3 9" xfId="49417"/>
    <cellStyle name="Output Column Headings 3_Basis Detail" xfId="24801"/>
    <cellStyle name="Output Column Headings 4" xfId="24802"/>
    <cellStyle name="Output Column Headings 4 2" xfId="24803"/>
    <cellStyle name="Output Column Headings 4 2 2" xfId="24804"/>
    <cellStyle name="Output Column Headings 4 2_Rate Case Accrual Accounts" xfId="36979"/>
    <cellStyle name="Output Column Headings 4 3" xfId="48543"/>
    <cellStyle name="Output Column Headings 4_Rate Case Accrual Accounts" xfId="36980"/>
    <cellStyle name="Output Column Headings 5" xfId="24805"/>
    <cellStyle name="Output Column Headings 5 2" xfId="24806"/>
    <cellStyle name="Output Column Headings 5 2 2" xfId="24807"/>
    <cellStyle name="Output Column Headings 5 2_Rate Case Accrual Accounts" xfId="36981"/>
    <cellStyle name="Output Column Headings 5 3" xfId="48544"/>
    <cellStyle name="Output Column Headings 5_Rate Case Accrual Accounts" xfId="36982"/>
    <cellStyle name="Output Column Headings 6" xfId="24808"/>
    <cellStyle name="Output Column Headings 6 2" xfId="48545"/>
    <cellStyle name="Output Column Headings 7" xfId="24809"/>
    <cellStyle name="Output Column Headings 7 2" xfId="24810"/>
    <cellStyle name="Output Column Headings 7_Rate Case Accrual Accounts" xfId="36983"/>
    <cellStyle name="Output Column Headings 8" xfId="49195"/>
    <cellStyle name="Output Column Headings 9" xfId="49202"/>
    <cellStyle name="Output Column Headings_06_2013" xfId="405"/>
    <cellStyle name="Output Line Items" xfId="222"/>
    <cellStyle name="Output Line Items 2" xfId="223"/>
    <cellStyle name="Output Line Items 2 2" xfId="665"/>
    <cellStyle name="Output Line Items 2 2 2" xfId="24811"/>
    <cellStyle name="Output Line Items 2 2 2 2" xfId="24812"/>
    <cellStyle name="Output Line Items 2 2 2_Rate Case Accrual Accounts" xfId="36984"/>
    <cellStyle name="Output Line Items 2 2 3" xfId="48546"/>
    <cellStyle name="Output Line Items 2 2_Rate Case Accrual Accounts" xfId="36985"/>
    <cellStyle name="Output Line Items 2 3" xfId="493"/>
    <cellStyle name="Output Line Items 2 3 2" xfId="24813"/>
    <cellStyle name="Output Line Items 2 3 2 2" xfId="24814"/>
    <cellStyle name="Output Line Items 2 3 2_Rate Case Accrual Accounts" xfId="36986"/>
    <cellStyle name="Output Line Items 2 3 3" xfId="48547"/>
    <cellStyle name="Output Line Items 2 3_Rate Case Accrual Accounts" xfId="36987"/>
    <cellStyle name="Output Line Items 2 4" xfId="24815"/>
    <cellStyle name="Output Line Items 2 4 2" xfId="24816"/>
    <cellStyle name="Output Line Items 2 4_Rate Case Accrual Accounts" xfId="36988"/>
    <cellStyle name="Output Line Items 2 5" xfId="24817"/>
    <cellStyle name="Output Line Items 2 6" xfId="48548"/>
    <cellStyle name="Output Line Items 2_Rate Case Accrual Accounts" xfId="36989"/>
    <cellStyle name="Output Line Items 3" xfId="24818"/>
    <cellStyle name="Output Line Items 3 2" xfId="24819"/>
    <cellStyle name="Output Line Items 3 2 2" xfId="24820"/>
    <cellStyle name="Output Line Items 3 2 2 2" xfId="24821"/>
    <cellStyle name="Output Line Items 3 2 2_Rate Case Accrual Accounts" xfId="36990"/>
    <cellStyle name="Output Line Items 3 2 3" xfId="48549"/>
    <cellStyle name="Output Line Items 3 2_Rate Case Accrual Accounts" xfId="36991"/>
    <cellStyle name="Output Line Items 3 3" xfId="24822"/>
    <cellStyle name="Output Line Items 3 3 2" xfId="24823"/>
    <cellStyle name="Output Line Items 3 3 2 2" xfId="24824"/>
    <cellStyle name="Output Line Items 3 3 2_Rate Case Accrual Accounts" xfId="36992"/>
    <cellStyle name="Output Line Items 3 3 3" xfId="48550"/>
    <cellStyle name="Output Line Items 3 3_Rate Case Accrual Accounts" xfId="36993"/>
    <cellStyle name="Output Line Items 3 4" xfId="24825"/>
    <cellStyle name="Output Line Items 3 4 2" xfId="24826"/>
    <cellStyle name="Output Line Items 3 4 2 2" xfId="24827"/>
    <cellStyle name="Output Line Items 3 4 2_Rate Case Accrual Accounts" xfId="36994"/>
    <cellStyle name="Output Line Items 3 4 3" xfId="48551"/>
    <cellStyle name="Output Line Items 3 4_Rate Case Accrual Accounts" xfId="36995"/>
    <cellStyle name="Output Line Items 3 5" xfId="24828"/>
    <cellStyle name="Output Line Items 3 5 2" xfId="24829"/>
    <cellStyle name="Output Line Items 3 5_Rate Case Accrual Accounts" xfId="36996"/>
    <cellStyle name="Output Line Items 3 6" xfId="48552"/>
    <cellStyle name="Output Line Items 3_Basis Detail" xfId="24830"/>
    <cellStyle name="Output Line Items 4" xfId="24831"/>
    <cellStyle name="Output Line Items 4 2" xfId="24832"/>
    <cellStyle name="Output Line Items 4 2 2" xfId="24833"/>
    <cellStyle name="Output Line Items 4 2_Rate Case Accrual Accounts" xfId="36997"/>
    <cellStyle name="Output Line Items 4 3" xfId="48553"/>
    <cellStyle name="Output Line Items 4_Rate Case Accrual Accounts" xfId="36998"/>
    <cellStyle name="Output Line Items 5" xfId="24834"/>
    <cellStyle name="Output Line Items 5 2" xfId="24835"/>
    <cellStyle name="Output Line Items 5 2 2" xfId="24836"/>
    <cellStyle name="Output Line Items 5 2_Rate Case Accrual Accounts" xfId="36999"/>
    <cellStyle name="Output Line Items 5 3" xfId="48554"/>
    <cellStyle name="Output Line Items 5_Rate Case Accrual Accounts" xfId="37000"/>
    <cellStyle name="Output Line Items 6" xfId="24837"/>
    <cellStyle name="Output Line Items 6 2" xfId="24838"/>
    <cellStyle name="Output Line Items 6 2 2" xfId="24839"/>
    <cellStyle name="Output Line Items 6 2_Rate Case Accrual Accounts" xfId="37001"/>
    <cellStyle name="Output Line Items 6 3" xfId="48555"/>
    <cellStyle name="Output Line Items 6_Rate Case Accrual Accounts" xfId="37002"/>
    <cellStyle name="Output Line Items 7" xfId="24840"/>
    <cellStyle name="Output Line Items 7 2" xfId="48556"/>
    <cellStyle name="Output Line Items 8" xfId="24841"/>
    <cellStyle name="Output Line Items 8 2" xfId="24842"/>
    <cellStyle name="Output Line Items 8_Rate Case Accrual Accounts" xfId="37003"/>
    <cellStyle name="Output Line Items_06_2013" xfId="406"/>
    <cellStyle name="Output Report Heading" xfId="224"/>
    <cellStyle name="Output Report Heading 10" xfId="49210"/>
    <cellStyle name="Output Report Heading 2" xfId="225"/>
    <cellStyle name="Output Report Heading 2 2" xfId="24843"/>
    <cellStyle name="Output Report Heading 2 2 2" xfId="24844"/>
    <cellStyle name="Output Report Heading 2 2 2 2" xfId="24845"/>
    <cellStyle name="Output Report Heading 2 2 2_Rate Case Accrual Accounts" xfId="37004"/>
    <cellStyle name="Output Report Heading 2 2 3" xfId="48557"/>
    <cellStyle name="Output Report Heading 2 2_Rate Case Accrual Accounts" xfId="37005"/>
    <cellStyle name="Output Report Heading 2 3" xfId="24846"/>
    <cellStyle name="Output Report Heading 2 3 2" xfId="24847"/>
    <cellStyle name="Output Report Heading 2 3 2 2" xfId="24848"/>
    <cellStyle name="Output Report Heading 2 3 2_Rate Case Accrual Accounts" xfId="37006"/>
    <cellStyle name="Output Report Heading 2 3 3" xfId="48558"/>
    <cellStyle name="Output Report Heading 2 3_Rate Case Accrual Accounts" xfId="37007"/>
    <cellStyle name="Output Report Heading 2 4" xfId="24849"/>
    <cellStyle name="Output Report Heading 2 4 2" xfId="24850"/>
    <cellStyle name="Output Report Heading 2 4_Rate Case Accrual Accounts" xfId="37008"/>
    <cellStyle name="Output Report Heading 2 5" xfId="49406"/>
    <cellStyle name="Output Report Heading 2 6" xfId="49442"/>
    <cellStyle name="Output Report Heading 2 7" xfId="49418"/>
    <cellStyle name="Output Report Heading 2 8" xfId="49452"/>
    <cellStyle name="Output Report Heading 2 9" xfId="49468"/>
    <cellStyle name="Output Report Heading 2_Rate Case Accrual Accounts" xfId="37009"/>
    <cellStyle name="Output Report Heading 3" xfId="226"/>
    <cellStyle name="Output Report Heading 3 10" xfId="49453"/>
    <cellStyle name="Output Report Heading 3 2" xfId="24851"/>
    <cellStyle name="Output Report Heading 3 2 2" xfId="24852"/>
    <cellStyle name="Output Report Heading 3 2 2 2" xfId="24853"/>
    <cellStyle name="Output Report Heading 3 2 2 2 2" xfId="24854"/>
    <cellStyle name="Output Report Heading 3 2 2 2_Rate Case Accrual Accounts" xfId="37010"/>
    <cellStyle name="Output Report Heading 3 2 2 3" xfId="48559"/>
    <cellStyle name="Output Report Heading 3 2 2_Rate Case Accrual Accounts" xfId="37011"/>
    <cellStyle name="Output Report Heading 3 2 3" xfId="24855"/>
    <cellStyle name="Output Report Heading 3 2 3 2" xfId="24856"/>
    <cellStyle name="Output Report Heading 3 2 3 2 2" xfId="24857"/>
    <cellStyle name="Output Report Heading 3 2 3 2_Rate Case Accrual Accounts" xfId="37012"/>
    <cellStyle name="Output Report Heading 3 2 3 3" xfId="48560"/>
    <cellStyle name="Output Report Heading 3 2 3_Rate Case Accrual Accounts" xfId="37013"/>
    <cellStyle name="Output Report Heading 3 2 4" xfId="24858"/>
    <cellStyle name="Output Report Heading 3 2 4 2" xfId="24859"/>
    <cellStyle name="Output Report Heading 3 2 4_Rate Case Accrual Accounts" xfId="37014"/>
    <cellStyle name="Output Report Heading 3 2 5" xfId="48561"/>
    <cellStyle name="Output Report Heading 3 2_Rate Case Accrual Accounts" xfId="37015"/>
    <cellStyle name="Output Report Heading 3 3" xfId="24860"/>
    <cellStyle name="Output Report Heading 3 3 2" xfId="24861"/>
    <cellStyle name="Output Report Heading 3 3 2 2" xfId="24862"/>
    <cellStyle name="Output Report Heading 3 3 2_Rate Case Accrual Accounts" xfId="37016"/>
    <cellStyle name="Output Report Heading 3 3 3" xfId="48562"/>
    <cellStyle name="Output Report Heading 3 3_Rate Case Accrual Accounts" xfId="37017"/>
    <cellStyle name="Output Report Heading 3 4" xfId="24863"/>
    <cellStyle name="Output Report Heading 3 4 2" xfId="24864"/>
    <cellStyle name="Output Report Heading 3 4 2 2" xfId="24865"/>
    <cellStyle name="Output Report Heading 3 4 2_Rate Case Accrual Accounts" xfId="37018"/>
    <cellStyle name="Output Report Heading 3 4 3" xfId="48563"/>
    <cellStyle name="Output Report Heading 3 4_Rate Case Accrual Accounts" xfId="37019"/>
    <cellStyle name="Output Report Heading 3 5" xfId="24866"/>
    <cellStyle name="Output Report Heading 3 5 2" xfId="24867"/>
    <cellStyle name="Output Report Heading 3 5_Rate Case Accrual Accounts" xfId="37020"/>
    <cellStyle name="Output Report Heading 3 6" xfId="48564"/>
    <cellStyle name="Output Report Heading 3 7" xfId="49407"/>
    <cellStyle name="Output Report Heading 3 8" xfId="49443"/>
    <cellStyle name="Output Report Heading 3 9" xfId="49419"/>
    <cellStyle name="Output Report Heading 3_Basis Detail" xfId="24868"/>
    <cellStyle name="Output Report Heading 4" xfId="24869"/>
    <cellStyle name="Output Report Heading 4 2" xfId="24870"/>
    <cellStyle name="Output Report Heading 4 2 2" xfId="24871"/>
    <cellStyle name="Output Report Heading 4 2_Rate Case Accrual Accounts" xfId="37021"/>
    <cellStyle name="Output Report Heading 4 3" xfId="48565"/>
    <cellStyle name="Output Report Heading 4_Rate Case Accrual Accounts" xfId="37022"/>
    <cellStyle name="Output Report Heading 5" xfId="24872"/>
    <cellStyle name="Output Report Heading 5 2" xfId="24873"/>
    <cellStyle name="Output Report Heading 5 2 2" xfId="24874"/>
    <cellStyle name="Output Report Heading 5 2_Rate Case Accrual Accounts" xfId="37023"/>
    <cellStyle name="Output Report Heading 5 3" xfId="48566"/>
    <cellStyle name="Output Report Heading 5_Rate Case Accrual Accounts" xfId="37024"/>
    <cellStyle name="Output Report Heading 6" xfId="24875"/>
    <cellStyle name="Output Report Heading 6 2" xfId="48567"/>
    <cellStyle name="Output Report Heading 7" xfId="24876"/>
    <cellStyle name="Output Report Heading 7 2" xfId="24877"/>
    <cellStyle name="Output Report Heading 7_Rate Case Accrual Accounts" xfId="37025"/>
    <cellStyle name="Output Report Heading 8" xfId="49196"/>
    <cellStyle name="Output Report Heading 9" xfId="49204"/>
    <cellStyle name="Output Report Heading_06_2013" xfId="407"/>
    <cellStyle name="Output Report Title" xfId="227"/>
    <cellStyle name="Output Report Title 10" xfId="49211"/>
    <cellStyle name="Output Report Title 2" xfId="228"/>
    <cellStyle name="Output Report Title 2 2" xfId="24878"/>
    <cellStyle name="Output Report Title 2 2 2" xfId="24879"/>
    <cellStyle name="Output Report Title 2 2 2 2" xfId="24880"/>
    <cellStyle name="Output Report Title 2 2 2_Rate Case Accrual Accounts" xfId="37026"/>
    <cellStyle name="Output Report Title 2 2 3" xfId="48568"/>
    <cellStyle name="Output Report Title 2 2_Rate Case Accrual Accounts" xfId="37027"/>
    <cellStyle name="Output Report Title 2 3" xfId="24881"/>
    <cellStyle name="Output Report Title 2 3 2" xfId="24882"/>
    <cellStyle name="Output Report Title 2 3 2 2" xfId="24883"/>
    <cellStyle name="Output Report Title 2 3 2_Rate Case Accrual Accounts" xfId="37028"/>
    <cellStyle name="Output Report Title 2 3 3" xfId="48569"/>
    <cellStyle name="Output Report Title 2 3_Rate Case Accrual Accounts" xfId="37029"/>
    <cellStyle name="Output Report Title 2 4" xfId="24884"/>
    <cellStyle name="Output Report Title 2 4 2" xfId="24885"/>
    <cellStyle name="Output Report Title 2 4_Rate Case Accrual Accounts" xfId="37030"/>
    <cellStyle name="Output Report Title 2 5" xfId="49408"/>
    <cellStyle name="Output Report Title 2 6" xfId="49444"/>
    <cellStyle name="Output Report Title 2 7" xfId="49421"/>
    <cellStyle name="Output Report Title 2 8" xfId="49454"/>
    <cellStyle name="Output Report Title 2 9" xfId="49469"/>
    <cellStyle name="Output Report Title 2_Rate Case Accrual Accounts" xfId="37031"/>
    <cellStyle name="Output Report Title 3" xfId="229"/>
    <cellStyle name="Output Report Title 3 10" xfId="49456"/>
    <cellStyle name="Output Report Title 3 2" xfId="24886"/>
    <cellStyle name="Output Report Title 3 2 2" xfId="24887"/>
    <cellStyle name="Output Report Title 3 2 2 2" xfId="24888"/>
    <cellStyle name="Output Report Title 3 2 2 2 2" xfId="24889"/>
    <cellStyle name="Output Report Title 3 2 2 2_Rate Case Accrual Accounts" xfId="37032"/>
    <cellStyle name="Output Report Title 3 2 2 3" xfId="48570"/>
    <cellStyle name="Output Report Title 3 2 2_Rate Case Accrual Accounts" xfId="37033"/>
    <cellStyle name="Output Report Title 3 2 3" xfId="24890"/>
    <cellStyle name="Output Report Title 3 2 3 2" xfId="24891"/>
    <cellStyle name="Output Report Title 3 2 3 2 2" xfId="24892"/>
    <cellStyle name="Output Report Title 3 2 3 2_Rate Case Accrual Accounts" xfId="37034"/>
    <cellStyle name="Output Report Title 3 2 3 3" xfId="48571"/>
    <cellStyle name="Output Report Title 3 2 3_Rate Case Accrual Accounts" xfId="37035"/>
    <cellStyle name="Output Report Title 3 2 4" xfId="24893"/>
    <cellStyle name="Output Report Title 3 2 4 2" xfId="24894"/>
    <cellStyle name="Output Report Title 3 2 4_Rate Case Accrual Accounts" xfId="37036"/>
    <cellStyle name="Output Report Title 3 2 5" xfId="48572"/>
    <cellStyle name="Output Report Title 3 2_Rate Case Accrual Accounts" xfId="37037"/>
    <cellStyle name="Output Report Title 3 3" xfId="24895"/>
    <cellStyle name="Output Report Title 3 3 2" xfId="24896"/>
    <cellStyle name="Output Report Title 3 3 2 2" xfId="24897"/>
    <cellStyle name="Output Report Title 3 3 2_Rate Case Accrual Accounts" xfId="37038"/>
    <cellStyle name="Output Report Title 3 3 3" xfId="48573"/>
    <cellStyle name="Output Report Title 3 3_Rate Case Accrual Accounts" xfId="37039"/>
    <cellStyle name="Output Report Title 3 4" xfId="24898"/>
    <cellStyle name="Output Report Title 3 4 2" xfId="24899"/>
    <cellStyle name="Output Report Title 3 4 2 2" xfId="24900"/>
    <cellStyle name="Output Report Title 3 4 2_Rate Case Accrual Accounts" xfId="37040"/>
    <cellStyle name="Output Report Title 3 4 3" xfId="48574"/>
    <cellStyle name="Output Report Title 3 4_Rate Case Accrual Accounts" xfId="37041"/>
    <cellStyle name="Output Report Title 3 5" xfId="24901"/>
    <cellStyle name="Output Report Title 3 5 2" xfId="24902"/>
    <cellStyle name="Output Report Title 3 5_Rate Case Accrual Accounts" xfId="37042"/>
    <cellStyle name="Output Report Title 3 6" xfId="48575"/>
    <cellStyle name="Output Report Title 3 7" xfId="49409"/>
    <cellStyle name="Output Report Title 3 8" xfId="49445"/>
    <cellStyle name="Output Report Title 3 9" xfId="49422"/>
    <cellStyle name="Output Report Title 3_Basis Detail" xfId="24903"/>
    <cellStyle name="Output Report Title 4" xfId="24904"/>
    <cellStyle name="Output Report Title 4 2" xfId="24905"/>
    <cellStyle name="Output Report Title 4 2 2" xfId="24906"/>
    <cellStyle name="Output Report Title 4 2_Rate Case Accrual Accounts" xfId="37043"/>
    <cellStyle name="Output Report Title 4 3" xfId="48576"/>
    <cellStyle name="Output Report Title 4_Rate Case Accrual Accounts" xfId="37044"/>
    <cellStyle name="Output Report Title 5" xfId="24907"/>
    <cellStyle name="Output Report Title 5 2" xfId="24908"/>
    <cellStyle name="Output Report Title 5 2 2" xfId="24909"/>
    <cellStyle name="Output Report Title 5 2_Rate Case Accrual Accounts" xfId="37045"/>
    <cellStyle name="Output Report Title 5 3" xfId="48577"/>
    <cellStyle name="Output Report Title 5_Rate Case Accrual Accounts" xfId="37046"/>
    <cellStyle name="Output Report Title 6" xfId="24910"/>
    <cellStyle name="Output Report Title 6 2" xfId="48578"/>
    <cellStyle name="Output Report Title 7" xfId="24911"/>
    <cellStyle name="Output Report Title 7 2" xfId="24912"/>
    <cellStyle name="Output Report Title 7_Rate Case Accrual Accounts" xfId="37047"/>
    <cellStyle name="Output Report Title 8" xfId="49197"/>
    <cellStyle name="Output Report Title 9" xfId="49205"/>
    <cellStyle name="Output Report Title_06_2013" xfId="408"/>
    <cellStyle name="PB Table Heading" xfId="230"/>
    <cellStyle name="PB Table Highlight1" xfId="231"/>
    <cellStyle name="PB Table Highlight2" xfId="232"/>
    <cellStyle name="PB Table Highlight3" xfId="233"/>
    <cellStyle name="PB Table Standard Row" xfId="234"/>
    <cellStyle name="PB Table Subtotal Row" xfId="235"/>
    <cellStyle name="PB Table Total Row" xfId="236"/>
    <cellStyle name="Percent" xfId="49544" builtinId="5"/>
    <cellStyle name="Percent [2]" xfId="238"/>
    <cellStyle name="Percent [2] 2" xfId="239"/>
    <cellStyle name="Percent [2] 2 2" xfId="240"/>
    <cellStyle name="Percent [2] 2 2 2" xfId="666"/>
    <cellStyle name="Percent [2] 2 2_Rate Case Accrual Accounts" xfId="37048"/>
    <cellStyle name="Percent [2] 2 3" xfId="241"/>
    <cellStyle name="Percent [2] 2 3 2" xfId="667"/>
    <cellStyle name="Percent [2] 2 3_Rate Case Accrual Accounts" xfId="37049"/>
    <cellStyle name="Percent [2] 2_Rate Case Accrual Accounts" xfId="37050"/>
    <cellStyle name="Percent [2] 3" xfId="242"/>
    <cellStyle name="Percent [2] 3 2" xfId="243"/>
    <cellStyle name="Percent [2] 3 2 2" xfId="669"/>
    <cellStyle name="Percent [2] 3 2_Rate Case Accrual Accounts" xfId="37051"/>
    <cellStyle name="Percent [2] 3 3" xfId="668"/>
    <cellStyle name="Percent [2] 3_Rate Case Accrual Accounts" xfId="37052"/>
    <cellStyle name="Percent [2] 4" xfId="244"/>
    <cellStyle name="Percent [2] 4 2" xfId="670"/>
    <cellStyle name="Percent [2] 4_Rate Case Accrual Accounts" xfId="37053"/>
    <cellStyle name="Percent [2] 5" xfId="49188"/>
    <cellStyle name="Percent [2]_Rate Case Accrual Accounts" xfId="37054"/>
    <cellStyle name="Percent 10" xfId="245"/>
    <cellStyle name="Percent 10 2" xfId="409"/>
    <cellStyle name="Percent 10 3" xfId="671"/>
    <cellStyle name="Percent 10 4" xfId="494"/>
    <cellStyle name="Percent 10_Rate Case Accrual Accounts" xfId="37055"/>
    <cellStyle name="Percent 11" xfId="246"/>
    <cellStyle name="Percent 11 2" xfId="410"/>
    <cellStyle name="Percent 11 3" xfId="672"/>
    <cellStyle name="Percent 11 4" xfId="495"/>
    <cellStyle name="Percent 11_Rate Case Accrual Accounts" xfId="37056"/>
    <cellStyle name="Percent 12" xfId="247"/>
    <cellStyle name="Percent 12 2" xfId="411"/>
    <cellStyle name="Percent 12 3" xfId="673"/>
    <cellStyle name="Percent 12 4" xfId="496"/>
    <cellStyle name="Percent 12_Rate Case Accrual Accounts" xfId="37057"/>
    <cellStyle name="Percent 13" xfId="248"/>
    <cellStyle name="Percent 13 2" xfId="674"/>
    <cellStyle name="Percent 13_Rate Case Accrual Accounts" xfId="37058"/>
    <cellStyle name="Percent 14" xfId="412"/>
    <cellStyle name="Percent 14 2" xfId="24913"/>
    <cellStyle name="Percent 14_Rate Case Accrual Accounts" xfId="37059"/>
    <cellStyle name="Percent 15" xfId="413"/>
    <cellStyle name="Percent 15 2" xfId="24914"/>
    <cellStyle name="Percent 15_Rate Case Accrual Accounts" xfId="37060"/>
    <cellStyle name="Percent 16" xfId="414"/>
    <cellStyle name="Percent 16 2" xfId="24915"/>
    <cellStyle name="Percent 16_Rate Case Accrual Accounts" xfId="37061"/>
    <cellStyle name="Percent 17" xfId="415"/>
    <cellStyle name="Percent 17 2" xfId="24916"/>
    <cellStyle name="Percent 17_Rate Case Accrual Accounts" xfId="37062"/>
    <cellStyle name="Percent 18" xfId="416"/>
    <cellStyle name="Percent 18 2" xfId="24917"/>
    <cellStyle name="Percent 18_Rate Case Accrual Accounts" xfId="37063"/>
    <cellStyle name="Percent 19" xfId="417"/>
    <cellStyle name="Percent 19 2" xfId="24918"/>
    <cellStyle name="Percent 19_Rate Case Accrual Accounts" xfId="37064"/>
    <cellStyle name="Percent 2" xfId="249"/>
    <cellStyle name="Percent 2 2" xfId="418"/>
    <cellStyle name="Percent 2 2 2" xfId="24919"/>
    <cellStyle name="Percent 2 2 2 2" xfId="24920"/>
    <cellStyle name="Percent 2 2 2 2 2" xfId="24921"/>
    <cellStyle name="Percent 2 2 2 2_Rate Case Accrual Accounts" xfId="37065"/>
    <cellStyle name="Percent 2 2 2 3" xfId="24922"/>
    <cellStyle name="Percent 2 2 2 3 2" xfId="48579"/>
    <cellStyle name="Percent 2 2 2 4" xfId="48580"/>
    <cellStyle name="Percent 2 2 2_Rate Case Accrual Accounts" xfId="37066"/>
    <cellStyle name="Percent 2 2 3" xfId="24923"/>
    <cellStyle name="Percent 2 2 3 2" xfId="24924"/>
    <cellStyle name="Percent 2 2 3_Rate Case Accrual Accounts" xfId="37067"/>
    <cellStyle name="Percent 2 2 4" xfId="24925"/>
    <cellStyle name="Percent 2 2 4 2" xfId="48581"/>
    <cellStyle name="Percent 2 2 5" xfId="24926"/>
    <cellStyle name="Percent 2 2_Rate Case Accrual Accounts" xfId="37068"/>
    <cellStyle name="Percent 2 3" xfId="24927"/>
    <cellStyle name="Percent 2 3 2" xfId="24928"/>
    <cellStyle name="Percent 2 3 2 2" xfId="24929"/>
    <cellStyle name="Percent 2 3 2_Rate Case Accrual Accounts" xfId="37069"/>
    <cellStyle name="Percent 2 3 3" xfId="24930"/>
    <cellStyle name="Percent 2 3 3 2" xfId="48582"/>
    <cellStyle name="Percent 2 3 4" xfId="48583"/>
    <cellStyle name="Percent 2 3_Rate Case Accrual Accounts" xfId="37070"/>
    <cellStyle name="Percent 2 4" xfId="24931"/>
    <cellStyle name="Percent 2 4 2" xfId="24932"/>
    <cellStyle name="Percent 2 4 2 2" xfId="48584"/>
    <cellStyle name="Percent 2 4 3" xfId="24933"/>
    <cellStyle name="Percent 2 4_Rate Case Accrual Accounts" xfId="37071"/>
    <cellStyle name="Percent 2 5" xfId="24934"/>
    <cellStyle name="Percent 2 5 2" xfId="48585"/>
    <cellStyle name="Percent 2 6" xfId="24935"/>
    <cellStyle name="Percent 2_Rate Case Accrual Accounts" xfId="37072"/>
    <cellStyle name="Percent 20" xfId="419"/>
    <cellStyle name="Percent 20 2" xfId="24936"/>
    <cellStyle name="Percent 20_Rate Case Accrual Accounts" xfId="37073"/>
    <cellStyle name="Percent 21" xfId="24937"/>
    <cellStyle name="Percent 21 2" xfId="48586"/>
    <cellStyle name="Percent 22" xfId="24938"/>
    <cellStyle name="Percent 22 2" xfId="48587"/>
    <cellStyle name="Percent 23" xfId="24939"/>
    <cellStyle name="Percent 23 2" xfId="48588"/>
    <cellStyle name="Percent 24" xfId="24940"/>
    <cellStyle name="Percent 24 2" xfId="48589"/>
    <cellStyle name="Percent 25" xfId="24941"/>
    <cellStyle name="Percent 25 2" xfId="48590"/>
    <cellStyle name="Percent 26" xfId="24942"/>
    <cellStyle name="Percent 26 2" xfId="48591"/>
    <cellStyle name="Percent 27" xfId="24943"/>
    <cellStyle name="Percent 27 2" xfId="48592"/>
    <cellStyle name="Percent 28" xfId="24944"/>
    <cellStyle name="Percent 28 2" xfId="48593"/>
    <cellStyle name="Percent 29" xfId="24945"/>
    <cellStyle name="Percent 29 2" xfId="48594"/>
    <cellStyle name="Percent 3" xfId="250"/>
    <cellStyle name="Percent 3 10" xfId="49238"/>
    <cellStyle name="Percent 3 11" xfId="49413"/>
    <cellStyle name="Percent 3 2" xfId="251"/>
    <cellStyle name="Percent 3 2 2" xfId="675"/>
    <cellStyle name="Percent 3 2 2 2" xfId="24946"/>
    <cellStyle name="Percent 3 2 2 2 2" xfId="24947"/>
    <cellStyle name="Percent 3 2 2 2_Rate Case Accrual Accounts" xfId="37074"/>
    <cellStyle name="Percent 3 2 2 3" xfId="24948"/>
    <cellStyle name="Percent 3 2 2 3 2" xfId="48595"/>
    <cellStyle name="Percent 3 2 2_Rate Case Accrual Accounts" xfId="37075"/>
    <cellStyle name="Percent 3 2 3" xfId="24949"/>
    <cellStyle name="Percent 3 2 3 2" xfId="24950"/>
    <cellStyle name="Percent 3 2 3_Rate Case Accrual Accounts" xfId="37076"/>
    <cellStyle name="Percent 3 2 4" xfId="24951"/>
    <cellStyle name="Percent 3 2 4 2" xfId="48596"/>
    <cellStyle name="Percent 3 2 5" xfId="24952"/>
    <cellStyle name="Percent 3 2_Rate Case Accrual Accounts" xfId="37077"/>
    <cellStyle name="Percent 3 3" xfId="252"/>
    <cellStyle name="Percent 3 3 2" xfId="676"/>
    <cellStyle name="Percent 3 3 2 2" xfId="24953"/>
    <cellStyle name="Percent 3 3 2_Rate Case Accrual Accounts" xfId="37078"/>
    <cellStyle name="Percent 3 3 3" xfId="24954"/>
    <cellStyle name="Percent 3 3 3 2" xfId="48597"/>
    <cellStyle name="Percent 3 3_Rate Case Accrual Accounts" xfId="37079"/>
    <cellStyle name="Percent 3 4" xfId="24955"/>
    <cellStyle name="Percent 3 4 2" xfId="24956"/>
    <cellStyle name="Percent 3 4_Rate Case Accrual Accounts" xfId="37080"/>
    <cellStyle name="Percent 3 5" xfId="24957"/>
    <cellStyle name="Percent 3 5 2" xfId="48598"/>
    <cellStyle name="Percent 3 6" xfId="24958"/>
    <cellStyle name="Percent 3 6 2" xfId="48599"/>
    <cellStyle name="Percent 3 7" xfId="24959"/>
    <cellStyle name="Percent 3 8" xfId="49239"/>
    <cellStyle name="Percent 3 9" xfId="49240"/>
    <cellStyle name="Percent 3_Rate Case Accrual Accounts" xfId="37081"/>
    <cellStyle name="Percent 30" xfId="24960"/>
    <cellStyle name="Percent 30 2" xfId="48600"/>
    <cellStyle name="Percent 31" xfId="24961"/>
    <cellStyle name="Percent 31 2" xfId="48601"/>
    <cellStyle name="Percent 32" xfId="24962"/>
    <cellStyle name="Percent 32 2" xfId="48602"/>
    <cellStyle name="Percent 33" xfId="24963"/>
    <cellStyle name="Percent 33 2" xfId="48603"/>
    <cellStyle name="Percent 34" xfId="24964"/>
    <cellStyle name="Percent 34 2" xfId="48604"/>
    <cellStyle name="Percent 35" xfId="24965"/>
    <cellStyle name="Percent 35 2" xfId="48605"/>
    <cellStyle name="Percent 36" xfId="24966"/>
    <cellStyle name="Percent 36 2" xfId="48606"/>
    <cellStyle name="Percent 37" xfId="24967"/>
    <cellStyle name="Percent 37 2" xfId="48607"/>
    <cellStyle name="Percent 38" xfId="24968"/>
    <cellStyle name="Percent 38 2" xfId="48608"/>
    <cellStyle name="Percent 39" xfId="24969"/>
    <cellStyle name="Percent 39 2" xfId="48609"/>
    <cellStyle name="Percent 4" xfId="253"/>
    <cellStyle name="Percent 4 2" xfId="254"/>
    <cellStyle name="Percent 4 2 2" xfId="677"/>
    <cellStyle name="Percent 4 2 2 2" xfId="24970"/>
    <cellStyle name="Percent 4 2 2_Rate Case Accrual Accounts" xfId="37082"/>
    <cellStyle name="Percent 4 2 3" xfId="24971"/>
    <cellStyle name="Percent 4 2 3 2" xfId="48610"/>
    <cellStyle name="Percent 4 2 4" xfId="24972"/>
    <cellStyle name="Percent 4 2_Rate Case Accrual Accounts" xfId="37083"/>
    <cellStyle name="Percent 4 3" xfId="255"/>
    <cellStyle name="Percent 4 3 2" xfId="678"/>
    <cellStyle name="Percent 4 3 2 2" xfId="48611"/>
    <cellStyle name="Percent 4 3 3" xfId="48612"/>
    <cellStyle name="Percent 4 3_Rate Case Accrual Accounts" xfId="37084"/>
    <cellStyle name="Percent 4 4" xfId="24973"/>
    <cellStyle name="Percent 4 4 2" xfId="48613"/>
    <cellStyle name="Percent 4 5" xfId="24974"/>
    <cellStyle name="Percent 4_Rate Case Accrual Accounts" xfId="37085"/>
    <cellStyle name="Percent 40" xfId="24975"/>
    <cellStyle name="Percent 40 2" xfId="48614"/>
    <cellStyle name="Percent 41" xfId="24976"/>
    <cellStyle name="Percent 41 2" xfId="48615"/>
    <cellStyle name="Percent 42" xfId="24977"/>
    <cellStyle name="Percent 42 2" xfId="48616"/>
    <cellStyle name="Percent 43" xfId="24978"/>
    <cellStyle name="Percent 43 2" xfId="48617"/>
    <cellStyle name="Percent 44" xfId="48618"/>
    <cellStyle name="Percent 45" xfId="48619"/>
    <cellStyle name="Percent 46" xfId="48620"/>
    <cellStyle name="Percent 47" xfId="48621"/>
    <cellStyle name="Percent 48" xfId="48622"/>
    <cellStyle name="Percent 49" xfId="48623"/>
    <cellStyle name="Percent 5" xfId="256"/>
    <cellStyle name="Percent 5 2" xfId="257"/>
    <cellStyle name="Percent 5 2 2" xfId="679"/>
    <cellStyle name="Percent 5 2 2 2" xfId="24979"/>
    <cellStyle name="Percent 5 2 2 2 2" xfId="24980"/>
    <cellStyle name="Percent 5 2 2 2 2 2" xfId="24981"/>
    <cellStyle name="Percent 5 2 2 2 2_Rate Case Accrual Accounts" xfId="37086"/>
    <cellStyle name="Percent 5 2 2 2 3" xfId="24982"/>
    <cellStyle name="Percent 5 2 2 2_Rate Case Accrual Accounts" xfId="37087"/>
    <cellStyle name="Percent 5 2 2 3" xfId="24983"/>
    <cellStyle name="Percent 5 2 2_Rate Case Accrual Accounts" xfId="37088"/>
    <cellStyle name="Percent 5 2 3" xfId="24984"/>
    <cellStyle name="Percent 5 2 3 2" xfId="48624"/>
    <cellStyle name="Percent 5 2 4" xfId="24985"/>
    <cellStyle name="Percent 5 2_Rate Case Accrual Accounts" xfId="37089"/>
    <cellStyle name="Percent 5 3" xfId="258"/>
    <cellStyle name="Percent 5 3 2" xfId="680"/>
    <cellStyle name="Percent 5 3 2 2" xfId="48625"/>
    <cellStyle name="Percent 5 3 3" xfId="48626"/>
    <cellStyle name="Percent 5 3_Rate Case Accrual Accounts" xfId="37090"/>
    <cellStyle name="Percent 5 4" xfId="24986"/>
    <cellStyle name="Percent 5 4 2" xfId="48627"/>
    <cellStyle name="Percent 5 5" xfId="24987"/>
    <cellStyle name="Percent 5_Rate Case Accrual Accounts" xfId="37091"/>
    <cellStyle name="Percent 50" xfId="48628"/>
    <cellStyle name="Percent 51" xfId="48629"/>
    <cellStyle name="Percent 52" xfId="48630"/>
    <cellStyle name="Percent 53" xfId="48631"/>
    <cellStyle name="Percent 54" xfId="48632"/>
    <cellStyle name="Percent 55" xfId="48633"/>
    <cellStyle name="Percent 56" xfId="48634"/>
    <cellStyle name="Percent 57" xfId="48635"/>
    <cellStyle name="Percent 58" xfId="48636"/>
    <cellStyle name="Percent 59" xfId="48637"/>
    <cellStyle name="Percent 6" xfId="259"/>
    <cellStyle name="Percent 6 2" xfId="260"/>
    <cellStyle name="Percent 6 2 2" xfId="681"/>
    <cellStyle name="Percent 6 2 3" xfId="48638"/>
    <cellStyle name="Percent 6 2_Rate Case Accrual Accounts" xfId="37092"/>
    <cellStyle name="Percent 6 3" xfId="497"/>
    <cellStyle name="Percent 6 4" xfId="48639"/>
    <cellStyle name="Percent 6_Rate Case Accrual Accounts" xfId="37093"/>
    <cellStyle name="Percent 60" xfId="48640"/>
    <cellStyle name="Percent 61" xfId="48641"/>
    <cellStyle name="Percent 62" xfId="48642"/>
    <cellStyle name="Percent 63" xfId="48643"/>
    <cellStyle name="Percent 64" xfId="48644"/>
    <cellStyle name="Percent 65" xfId="48645"/>
    <cellStyle name="Percent 66" xfId="237"/>
    <cellStyle name="Percent 67" xfId="49145"/>
    <cellStyle name="Percent 68" xfId="49187"/>
    <cellStyle name="Percent 69" xfId="49198"/>
    <cellStyle name="Percent 7" xfId="261"/>
    <cellStyle name="Percent 7 2" xfId="262"/>
    <cellStyle name="Percent 7 2 2" xfId="682"/>
    <cellStyle name="Percent 7 2_Rate Case Accrual Accounts" xfId="37094"/>
    <cellStyle name="Percent 7 3" xfId="498"/>
    <cellStyle name="Percent 7 4" xfId="48646"/>
    <cellStyle name="Percent 7 5" xfId="49493"/>
    <cellStyle name="Percent 7 6" xfId="49502"/>
    <cellStyle name="Percent 7_Rate Case Accrual Accounts" xfId="37095"/>
    <cellStyle name="Percent 70" xfId="49206"/>
    <cellStyle name="Percent 71" xfId="49212"/>
    <cellStyle name="Percent 72" xfId="49213"/>
    <cellStyle name="Percent 73" xfId="49216"/>
    <cellStyle name="Percent 74" xfId="49243"/>
    <cellStyle name="Percent 75" xfId="49245"/>
    <cellStyle name="Percent 76" xfId="49247"/>
    <cellStyle name="Percent 77" xfId="49248"/>
    <cellStyle name="Percent 8" xfId="263"/>
    <cellStyle name="Percent 8 2" xfId="264"/>
    <cellStyle name="Percent 8 2 2" xfId="683"/>
    <cellStyle name="Percent 8 2_Rate Case Accrual Accounts" xfId="37096"/>
    <cellStyle name="Percent 8 3" xfId="499"/>
    <cellStyle name="Percent 8 4" xfId="48647"/>
    <cellStyle name="Percent 8_Rate Case Accrual Accounts" xfId="37097"/>
    <cellStyle name="Percent 9" xfId="265"/>
    <cellStyle name="Percent 9 2" xfId="420"/>
    <cellStyle name="Percent 9 3" xfId="684"/>
    <cellStyle name="Percent 9 4" xfId="500"/>
    <cellStyle name="Percent 9_Rate Case Accrual Accounts" xfId="37098"/>
    <cellStyle name="PSChar" xfId="266"/>
    <cellStyle name="PSDate" xfId="267"/>
    <cellStyle name="PSDec" xfId="268"/>
    <cellStyle name="PSHeading" xfId="269"/>
    <cellStyle name="PSInt" xfId="270"/>
    <cellStyle name="PSSpacer" xfId="271"/>
    <cellStyle name="ReportTitlePrompt" xfId="272"/>
    <cellStyle name="ReportTitlePrompt 2" xfId="24988"/>
    <cellStyle name="ReportTitlePrompt 2 2" xfId="24989"/>
    <cellStyle name="ReportTitlePrompt 2 2 2" xfId="24990"/>
    <cellStyle name="ReportTitlePrompt 2 2_Rate Case Accrual Accounts" xfId="37099"/>
    <cellStyle name="ReportTitlePrompt 2 3" xfId="48648"/>
    <cellStyle name="ReportTitlePrompt 2_Rate Case Accrual Accounts" xfId="37100"/>
    <cellStyle name="ReportTitlePrompt 3" xfId="24991"/>
    <cellStyle name="ReportTitlePrompt 3 2" xfId="24992"/>
    <cellStyle name="ReportTitlePrompt 3 2 2" xfId="24993"/>
    <cellStyle name="ReportTitlePrompt 3 2_Rate Case Accrual Accounts" xfId="37101"/>
    <cellStyle name="ReportTitlePrompt 3 3" xfId="48649"/>
    <cellStyle name="ReportTitlePrompt 3_Rate Case Accrual Accounts" xfId="37102"/>
    <cellStyle name="ReportTitlePrompt 4" xfId="24994"/>
    <cellStyle name="ReportTitlePrompt 4 2" xfId="24995"/>
    <cellStyle name="ReportTitlePrompt 4_Rate Case Accrual Accounts" xfId="37103"/>
    <cellStyle name="ReportTitlePrompt_Rate Case Accrual Accounts" xfId="37104"/>
    <cellStyle name="ReportTitleValue" xfId="273"/>
    <cellStyle name="ReportTitleValue 2" xfId="24996"/>
    <cellStyle name="ReportTitleValue 2 2" xfId="24997"/>
    <cellStyle name="ReportTitleValue 2_Rate Case Accrual Accounts" xfId="37105"/>
    <cellStyle name="ReportTitleValue_Rate Case Accrual Accounts" xfId="37106"/>
    <cellStyle name="Reset  - Style4" xfId="274"/>
    <cellStyle name="Reset  - Style7" xfId="24998"/>
    <cellStyle name="RowAcctAbovePrompt" xfId="275"/>
    <cellStyle name="RowAcctAbovePrompt 2" xfId="24999"/>
    <cellStyle name="RowAcctAbovePrompt 2 2" xfId="25000"/>
    <cellStyle name="RowAcctAbovePrompt 2 2 2" xfId="25001"/>
    <cellStyle name="RowAcctAbovePrompt 2 2_Rate Case Accrual Accounts" xfId="37107"/>
    <cellStyle name="RowAcctAbovePrompt 2 3" xfId="48650"/>
    <cellStyle name="RowAcctAbovePrompt 2_Rate Case Accrual Accounts" xfId="37108"/>
    <cellStyle name="RowAcctAbovePrompt 3" xfId="25002"/>
    <cellStyle name="RowAcctAbovePrompt 3 2" xfId="25003"/>
    <cellStyle name="RowAcctAbovePrompt 3 2 2" xfId="25004"/>
    <cellStyle name="RowAcctAbovePrompt 3 2_Rate Case Accrual Accounts" xfId="37109"/>
    <cellStyle name="RowAcctAbovePrompt 3 3" xfId="48651"/>
    <cellStyle name="RowAcctAbovePrompt 3_Rate Case Accrual Accounts" xfId="37110"/>
    <cellStyle name="RowAcctAbovePrompt 4" xfId="25005"/>
    <cellStyle name="RowAcctAbovePrompt 4 2" xfId="25006"/>
    <cellStyle name="RowAcctAbovePrompt 4_Rate Case Accrual Accounts" xfId="37111"/>
    <cellStyle name="RowAcctAbovePrompt_Rate Case Accrual Accounts" xfId="37112"/>
    <cellStyle name="RowAcctSOBAbovePrompt" xfId="276"/>
    <cellStyle name="RowAcctSOBAbovePrompt 2" xfId="25007"/>
    <cellStyle name="RowAcctSOBAbovePrompt 2 2" xfId="25008"/>
    <cellStyle name="RowAcctSOBAbovePrompt 2 2 2" xfId="25009"/>
    <cellStyle name="RowAcctSOBAbovePrompt 2 2_Rate Case Accrual Accounts" xfId="37113"/>
    <cellStyle name="RowAcctSOBAbovePrompt 2 3" xfId="48652"/>
    <cellStyle name="RowAcctSOBAbovePrompt 2_Rate Case Accrual Accounts" xfId="37114"/>
    <cellStyle name="RowAcctSOBAbovePrompt 3" xfId="25010"/>
    <cellStyle name="RowAcctSOBAbovePrompt 3 2" xfId="25011"/>
    <cellStyle name="RowAcctSOBAbovePrompt 3 2 2" xfId="25012"/>
    <cellStyle name="RowAcctSOBAbovePrompt 3 2_Rate Case Accrual Accounts" xfId="37115"/>
    <cellStyle name="RowAcctSOBAbovePrompt 3 3" xfId="48653"/>
    <cellStyle name="RowAcctSOBAbovePrompt 3_Rate Case Accrual Accounts" xfId="37116"/>
    <cellStyle name="RowAcctSOBAbovePrompt 4" xfId="25013"/>
    <cellStyle name="RowAcctSOBAbovePrompt 4 2" xfId="25014"/>
    <cellStyle name="RowAcctSOBAbovePrompt 4_Rate Case Accrual Accounts" xfId="37117"/>
    <cellStyle name="RowAcctSOBAbovePrompt_Rate Case Accrual Accounts" xfId="37118"/>
    <cellStyle name="RowAcctSOBValue" xfId="277"/>
    <cellStyle name="RowAcctSOBValue 2" xfId="25015"/>
    <cellStyle name="RowAcctSOBValue 2 2" xfId="25016"/>
    <cellStyle name="RowAcctSOBValue 2 2 2" xfId="25017"/>
    <cellStyle name="RowAcctSOBValue 2 2_Rate Case Accrual Accounts" xfId="37119"/>
    <cellStyle name="RowAcctSOBValue 2 3" xfId="48654"/>
    <cellStyle name="RowAcctSOBValue 2_Rate Case Accrual Accounts" xfId="37120"/>
    <cellStyle name="RowAcctSOBValue 3" xfId="25018"/>
    <cellStyle name="RowAcctSOBValue 3 2" xfId="25019"/>
    <cellStyle name="RowAcctSOBValue 3 2 2" xfId="25020"/>
    <cellStyle name="RowAcctSOBValue 3 2_Rate Case Accrual Accounts" xfId="37121"/>
    <cellStyle name="RowAcctSOBValue 3 3" xfId="48655"/>
    <cellStyle name="RowAcctSOBValue 3_Rate Case Accrual Accounts" xfId="37122"/>
    <cellStyle name="RowAcctSOBValue 4" xfId="25021"/>
    <cellStyle name="RowAcctSOBValue 4 2" xfId="25022"/>
    <cellStyle name="RowAcctSOBValue 4_Rate Case Accrual Accounts" xfId="37123"/>
    <cellStyle name="RowAcctSOBValue_Rate Case Accrual Accounts" xfId="37124"/>
    <cellStyle name="RowAcctValue" xfId="278"/>
    <cellStyle name="RowAcctValue 2" xfId="25023"/>
    <cellStyle name="RowAcctValue 2 2" xfId="25024"/>
    <cellStyle name="RowAcctValue 2_Rate Case Accrual Accounts" xfId="37125"/>
    <cellStyle name="RowAcctValue_Rate Case Accrual Accounts" xfId="37126"/>
    <cellStyle name="RowAttrAbovePrompt" xfId="279"/>
    <cellStyle name="RowAttrAbovePrompt 2" xfId="25025"/>
    <cellStyle name="RowAttrAbovePrompt 2 2" xfId="25026"/>
    <cellStyle name="RowAttrAbovePrompt 2 2 2" xfId="25027"/>
    <cellStyle name="RowAttrAbovePrompt 2 2_Rate Case Accrual Accounts" xfId="37127"/>
    <cellStyle name="RowAttrAbovePrompt 2 3" xfId="48656"/>
    <cellStyle name="RowAttrAbovePrompt 2_Rate Case Accrual Accounts" xfId="37128"/>
    <cellStyle name="RowAttrAbovePrompt 3" xfId="25028"/>
    <cellStyle name="RowAttrAbovePrompt 3 2" xfId="25029"/>
    <cellStyle name="RowAttrAbovePrompt 3 2 2" xfId="25030"/>
    <cellStyle name="RowAttrAbovePrompt 3 2_Rate Case Accrual Accounts" xfId="37129"/>
    <cellStyle name="RowAttrAbovePrompt 3 3" xfId="48657"/>
    <cellStyle name="RowAttrAbovePrompt 3_Rate Case Accrual Accounts" xfId="37130"/>
    <cellStyle name="RowAttrAbovePrompt 4" xfId="25031"/>
    <cellStyle name="RowAttrAbovePrompt 4 2" xfId="25032"/>
    <cellStyle name="RowAttrAbovePrompt 4_Rate Case Accrual Accounts" xfId="37131"/>
    <cellStyle name="RowAttrAbovePrompt_Rate Case Accrual Accounts" xfId="37132"/>
    <cellStyle name="RowAttrValue" xfId="280"/>
    <cellStyle name="RowAttrValue 2" xfId="25033"/>
    <cellStyle name="RowAttrValue 2 2" xfId="25034"/>
    <cellStyle name="RowAttrValue 2_Rate Case Accrual Accounts" xfId="37133"/>
    <cellStyle name="RowAttrValue_Rate Case Accrual Accounts" xfId="37134"/>
    <cellStyle name="RowColSetAbovePrompt" xfId="281"/>
    <cellStyle name="RowColSetAbovePrompt 2" xfId="25035"/>
    <cellStyle name="RowColSetAbovePrompt 2 2" xfId="25036"/>
    <cellStyle name="RowColSetAbovePrompt 2 2 2" xfId="25037"/>
    <cellStyle name="RowColSetAbovePrompt 2 2_Rate Case Accrual Accounts" xfId="37135"/>
    <cellStyle name="RowColSetAbovePrompt 2 3" xfId="48658"/>
    <cellStyle name="RowColSetAbovePrompt 2_Rate Case Accrual Accounts" xfId="37136"/>
    <cellStyle name="RowColSetAbovePrompt 3" xfId="25038"/>
    <cellStyle name="RowColSetAbovePrompt 3 2" xfId="25039"/>
    <cellStyle name="RowColSetAbovePrompt 3 2 2" xfId="25040"/>
    <cellStyle name="RowColSetAbovePrompt 3 2_Rate Case Accrual Accounts" xfId="37137"/>
    <cellStyle name="RowColSetAbovePrompt 3 3" xfId="48659"/>
    <cellStyle name="RowColSetAbovePrompt 3_Rate Case Accrual Accounts" xfId="37138"/>
    <cellStyle name="RowColSetAbovePrompt 4" xfId="25041"/>
    <cellStyle name="RowColSetAbovePrompt 4 2" xfId="25042"/>
    <cellStyle name="RowColSetAbovePrompt 4_Rate Case Accrual Accounts" xfId="37139"/>
    <cellStyle name="RowColSetAbovePrompt_Rate Case Accrual Accounts" xfId="37140"/>
    <cellStyle name="RowColSetLeftPrompt" xfId="282"/>
    <cellStyle name="RowColSetLeftPrompt 2" xfId="25043"/>
    <cellStyle name="RowColSetLeftPrompt 2 2" xfId="25044"/>
    <cellStyle name="RowColSetLeftPrompt 2 2 2" xfId="25045"/>
    <cellStyle name="RowColSetLeftPrompt 2 2_Rate Case Accrual Accounts" xfId="37141"/>
    <cellStyle name="RowColSetLeftPrompt 2 3" xfId="48660"/>
    <cellStyle name="RowColSetLeftPrompt 2_Rate Case Accrual Accounts" xfId="37142"/>
    <cellStyle name="RowColSetLeftPrompt 3" xfId="25046"/>
    <cellStyle name="RowColSetLeftPrompt 3 2" xfId="25047"/>
    <cellStyle name="RowColSetLeftPrompt 3 2 2" xfId="25048"/>
    <cellStyle name="RowColSetLeftPrompt 3 2_Rate Case Accrual Accounts" xfId="37143"/>
    <cellStyle name="RowColSetLeftPrompt 3 3" xfId="48661"/>
    <cellStyle name="RowColSetLeftPrompt 3_Rate Case Accrual Accounts" xfId="37144"/>
    <cellStyle name="RowColSetLeftPrompt 4" xfId="25049"/>
    <cellStyle name="RowColSetLeftPrompt 4 2" xfId="25050"/>
    <cellStyle name="RowColSetLeftPrompt 4_Rate Case Accrual Accounts" xfId="37145"/>
    <cellStyle name="RowColSetLeftPrompt_Rate Case Accrual Accounts" xfId="37146"/>
    <cellStyle name="RowColSetValue" xfId="283"/>
    <cellStyle name="RowColSetValue 2" xfId="25051"/>
    <cellStyle name="RowColSetValue 2 2" xfId="25052"/>
    <cellStyle name="RowColSetValue 2_Rate Case Accrual Accounts" xfId="37147"/>
    <cellStyle name="RowColSetValue_Rate Case Accrual Accounts" xfId="37148"/>
    <cellStyle name="RowLeftPrompt" xfId="284"/>
    <cellStyle name="RowLeftPrompt 2" xfId="25053"/>
    <cellStyle name="RowLeftPrompt 2 2" xfId="25054"/>
    <cellStyle name="RowLeftPrompt 2 2 2" xfId="25055"/>
    <cellStyle name="RowLeftPrompt 2 2_Rate Case Accrual Accounts" xfId="37149"/>
    <cellStyle name="RowLeftPrompt 2 3" xfId="48662"/>
    <cellStyle name="RowLeftPrompt 2_Rate Case Accrual Accounts" xfId="37150"/>
    <cellStyle name="RowLeftPrompt 3" xfId="25056"/>
    <cellStyle name="RowLeftPrompt 3 2" xfId="25057"/>
    <cellStyle name="RowLeftPrompt 3 2 2" xfId="25058"/>
    <cellStyle name="RowLeftPrompt 3 2_Rate Case Accrual Accounts" xfId="37151"/>
    <cellStyle name="RowLeftPrompt 3 3" xfId="48663"/>
    <cellStyle name="RowLeftPrompt 3_Rate Case Accrual Accounts" xfId="37152"/>
    <cellStyle name="RowLeftPrompt 4" xfId="25059"/>
    <cellStyle name="RowLeftPrompt 4 2" xfId="25060"/>
    <cellStyle name="RowLeftPrompt 4_Rate Case Accrual Accounts" xfId="37153"/>
    <cellStyle name="RowLeftPrompt_Rate Case Accrual Accounts" xfId="37154"/>
    <cellStyle name="SampleUsingFormatMask" xfId="285"/>
    <cellStyle name="SampleUsingFormatMask 2" xfId="25061"/>
    <cellStyle name="SampleUsingFormatMask 2 2" xfId="25062"/>
    <cellStyle name="SampleUsingFormatMask 2 2 2" xfId="25063"/>
    <cellStyle name="SampleUsingFormatMask 2 2_Rate Case Accrual Accounts" xfId="37155"/>
    <cellStyle name="SampleUsingFormatMask 2 3" xfId="48664"/>
    <cellStyle name="SampleUsingFormatMask 2_Rate Case Accrual Accounts" xfId="37156"/>
    <cellStyle name="SampleUsingFormatMask 3" xfId="25064"/>
    <cellStyle name="SampleUsingFormatMask 3 2" xfId="25065"/>
    <cellStyle name="SampleUsingFormatMask 3 2 2" xfId="25066"/>
    <cellStyle name="SampleUsingFormatMask 3 2_Rate Case Accrual Accounts" xfId="37157"/>
    <cellStyle name="SampleUsingFormatMask 3 3" xfId="48665"/>
    <cellStyle name="SampleUsingFormatMask 3_Rate Case Accrual Accounts" xfId="37158"/>
    <cellStyle name="SampleUsingFormatMask 4" xfId="25067"/>
    <cellStyle name="SampleUsingFormatMask 4 2" xfId="25068"/>
    <cellStyle name="SampleUsingFormatMask 4_Rate Case Accrual Accounts" xfId="37159"/>
    <cellStyle name="SampleUsingFormatMask_Rate Case Accrual Accounts" xfId="37160"/>
    <cellStyle name="SampleWithNoFormatMask" xfId="286"/>
    <cellStyle name="SampleWithNoFormatMask 2" xfId="25069"/>
    <cellStyle name="SampleWithNoFormatMask 2 2" xfId="25070"/>
    <cellStyle name="SampleWithNoFormatMask 2 2 2" xfId="25071"/>
    <cellStyle name="SampleWithNoFormatMask 2 2_Rate Case Accrual Accounts" xfId="37161"/>
    <cellStyle name="SampleWithNoFormatMask 2 3" xfId="48666"/>
    <cellStyle name="SampleWithNoFormatMask 2_Rate Case Accrual Accounts" xfId="37162"/>
    <cellStyle name="SampleWithNoFormatMask 3" xfId="25072"/>
    <cellStyle name="SampleWithNoFormatMask 3 2" xfId="25073"/>
    <cellStyle name="SampleWithNoFormatMask 3 2 2" xfId="25074"/>
    <cellStyle name="SampleWithNoFormatMask 3 2_Rate Case Accrual Accounts" xfId="37163"/>
    <cellStyle name="SampleWithNoFormatMask 3 3" xfId="48667"/>
    <cellStyle name="SampleWithNoFormatMask 3_Rate Case Accrual Accounts" xfId="37164"/>
    <cellStyle name="SampleWithNoFormatMask 4" xfId="25075"/>
    <cellStyle name="SampleWithNoFormatMask 4 2" xfId="25076"/>
    <cellStyle name="SampleWithNoFormatMask 4_Rate Case Accrual Accounts" xfId="37165"/>
    <cellStyle name="SampleWithNoFormatMask_Rate Case Accrual Accounts" xfId="37166"/>
    <cellStyle name="SAPBorder" xfId="37936"/>
    <cellStyle name="SAPDataCell" xfId="37918"/>
    <cellStyle name="SAPDataTotalCell" xfId="37919"/>
    <cellStyle name="SAPDimensionCell" xfId="37917"/>
    <cellStyle name="SAPEditableDataCell" xfId="37921"/>
    <cellStyle name="SAPEditableDataTotalCell" xfId="37924"/>
    <cellStyle name="SAPEmphasized" xfId="37920"/>
    <cellStyle name="SAPExceptionLevel1" xfId="37927"/>
    <cellStyle name="SAPExceptionLevel2" xfId="37928"/>
    <cellStyle name="SAPExceptionLevel3" xfId="37929"/>
    <cellStyle name="SAPExceptionLevel4" xfId="37930"/>
    <cellStyle name="SAPExceptionLevel5" xfId="37931"/>
    <cellStyle name="SAPExceptionLevel6" xfId="37932"/>
    <cellStyle name="SAPExceptionLevel7" xfId="37933"/>
    <cellStyle name="SAPExceptionLevel8" xfId="37934"/>
    <cellStyle name="SAPExceptionLevel9" xfId="37935"/>
    <cellStyle name="SAPHierarchyCell0" xfId="37939"/>
    <cellStyle name="SAPHierarchyCell1" xfId="37940"/>
    <cellStyle name="SAPHierarchyCell2" xfId="37941"/>
    <cellStyle name="SAPHierarchyCell3" xfId="37942"/>
    <cellStyle name="SAPHierarchyCell4" xfId="37943"/>
    <cellStyle name="SAPLockedDataCell" xfId="37923"/>
    <cellStyle name="SAPLockedDataTotalCell" xfId="37926"/>
    <cellStyle name="SAPMemberCell" xfId="37937"/>
    <cellStyle name="SAPMemberTotalCell" xfId="37938"/>
    <cellStyle name="SAPReadonlyDataCell" xfId="37922"/>
    <cellStyle name="SAPReadonlyDataTotalCell" xfId="37925"/>
    <cellStyle name="shade - Style1" xfId="287"/>
    <cellStyle name="shade - Style1 2" xfId="25077"/>
    <cellStyle name="shade - Style1 2 2" xfId="25078"/>
    <cellStyle name="shade - Style1 2 2 2" xfId="25079"/>
    <cellStyle name="shade - Style1 2 2_Rate Case Accrual Accounts" xfId="37167"/>
    <cellStyle name="shade - Style1 2 3" xfId="48668"/>
    <cellStyle name="shade - Style1 2_Rate Case Accrual Accounts" xfId="37168"/>
    <cellStyle name="shade - Style1 3" xfId="25080"/>
    <cellStyle name="shade - Style1 3 2" xfId="25081"/>
    <cellStyle name="shade - Style1 3 2 2" xfId="25082"/>
    <cellStyle name="shade - Style1 3 2_Rate Case Accrual Accounts" xfId="37169"/>
    <cellStyle name="shade - Style1 3 3" xfId="48669"/>
    <cellStyle name="shade - Style1 3_Rate Case Accrual Accounts" xfId="37170"/>
    <cellStyle name="shade - Style1 4" xfId="25083"/>
    <cellStyle name="shade - Style1 4 2" xfId="25084"/>
    <cellStyle name="shade - Style1 4_Rate Case Accrual Accounts" xfId="37171"/>
    <cellStyle name="shade - Style1_Rate Case Accrual Accounts" xfId="37172"/>
    <cellStyle name="Small Page Heading" xfId="288"/>
    <cellStyle name="SubHeader" xfId="49546"/>
    <cellStyle name="Table  - Style5" xfId="289"/>
    <cellStyle name="Table  - Style6" xfId="25085"/>
    <cellStyle name="TextNumber" xfId="49549"/>
    <cellStyle name="Title" xfId="49503" builtinId="15" customBuiltin="1"/>
    <cellStyle name="Title  - Style1" xfId="25086"/>
    <cellStyle name="Title  - Style6" xfId="291"/>
    <cellStyle name="Title 10" xfId="501"/>
    <cellStyle name="Title 10 2" xfId="25087"/>
    <cellStyle name="Title 10 2 2" xfId="25088"/>
    <cellStyle name="Title 10 2 2 2" xfId="25089"/>
    <cellStyle name="Title 10 2 2_Rate Case Accrual Accounts" xfId="37173"/>
    <cellStyle name="Title 10 2 3" xfId="48670"/>
    <cellStyle name="Title 10 2_Rate Case Accrual Accounts" xfId="37174"/>
    <cellStyle name="Title 10 3" xfId="25090"/>
    <cellStyle name="Title 10 3 2" xfId="25091"/>
    <cellStyle name="Title 10 3 2 2" xfId="25092"/>
    <cellStyle name="Title 10 3 2_Rate Case Accrual Accounts" xfId="37175"/>
    <cellStyle name="Title 10 3 3" xfId="48671"/>
    <cellStyle name="Title 10 3_Rate Case Accrual Accounts" xfId="37176"/>
    <cellStyle name="Title 10 4" xfId="25093"/>
    <cellStyle name="Title 10 4 2" xfId="25094"/>
    <cellStyle name="Title 10 4_Rate Case Accrual Accounts" xfId="37177"/>
    <cellStyle name="Title 10 5" xfId="25095"/>
    <cellStyle name="Title 10 5 2" xfId="48672"/>
    <cellStyle name="Title 10_Rate Case Accrual Accounts" xfId="37178"/>
    <cellStyle name="Title 11" xfId="685"/>
    <cellStyle name="Title 11 2" xfId="25096"/>
    <cellStyle name="Title 11 2 2" xfId="25097"/>
    <cellStyle name="Title 11 2 2 2" xfId="25098"/>
    <cellStyle name="Title 11 2 2_Rate Case Accrual Accounts" xfId="37179"/>
    <cellStyle name="Title 11 2 3" xfId="48673"/>
    <cellStyle name="Title 11 2_Rate Case Accrual Accounts" xfId="37180"/>
    <cellStyle name="Title 11 3" xfId="25099"/>
    <cellStyle name="Title 11 3 2" xfId="25100"/>
    <cellStyle name="Title 11 3 2 2" xfId="25101"/>
    <cellStyle name="Title 11 3 2_Rate Case Accrual Accounts" xfId="37181"/>
    <cellStyle name="Title 11 3 3" xfId="48674"/>
    <cellStyle name="Title 11 3_Rate Case Accrual Accounts" xfId="37182"/>
    <cellStyle name="Title 11 4" xfId="25102"/>
    <cellStyle name="Title 11 4 2" xfId="25103"/>
    <cellStyle name="Title 11 4_Rate Case Accrual Accounts" xfId="37183"/>
    <cellStyle name="Title 11 5" xfId="25104"/>
    <cellStyle name="Title 11 5 2" xfId="48675"/>
    <cellStyle name="Title 11_Rate Case Accrual Accounts" xfId="37184"/>
    <cellStyle name="Title 12" xfId="741"/>
    <cellStyle name="Title 12 10" xfId="49494"/>
    <cellStyle name="Title 12 2" xfId="25105"/>
    <cellStyle name="Title 12 2 2" xfId="25106"/>
    <cellStyle name="Title 12 2 2 2" xfId="25107"/>
    <cellStyle name="Title 12 2 2_Rate Case Accrual Accounts" xfId="37185"/>
    <cellStyle name="Title 12 2 3" xfId="48676"/>
    <cellStyle name="Title 12 2_Rate Case Accrual Accounts" xfId="37186"/>
    <cellStyle name="Title 12 3" xfId="25108"/>
    <cellStyle name="Title 12 3 2" xfId="25109"/>
    <cellStyle name="Title 12 3 2 2" xfId="25110"/>
    <cellStyle name="Title 12 3 2_Rate Case Accrual Accounts" xfId="37187"/>
    <cellStyle name="Title 12 3 3" xfId="48677"/>
    <cellStyle name="Title 12 3_Rate Case Accrual Accounts" xfId="37188"/>
    <cellStyle name="Title 12 4" xfId="25111"/>
    <cellStyle name="Title 12 4 2" xfId="25112"/>
    <cellStyle name="Title 12 4_Rate Case Accrual Accounts" xfId="37189"/>
    <cellStyle name="Title 12 5" xfId="25113"/>
    <cellStyle name="Title 12 5 2" xfId="48678"/>
    <cellStyle name="Title 12 6" xfId="49420"/>
    <cellStyle name="Title 12 7" xfId="49455"/>
    <cellStyle name="Title 12 8" xfId="49470"/>
    <cellStyle name="Title 12 9" xfId="49481"/>
    <cellStyle name="Title 12_Rate Case Accrual Accounts" xfId="37190"/>
    <cellStyle name="Title 13" xfId="25114"/>
    <cellStyle name="Title 13 2" xfId="25115"/>
    <cellStyle name="Title 13 2 2" xfId="25116"/>
    <cellStyle name="Title 13 2 2 2" xfId="25117"/>
    <cellStyle name="Title 13 2 2_Rate Case Accrual Accounts" xfId="37191"/>
    <cellStyle name="Title 13 2 3" xfId="48679"/>
    <cellStyle name="Title 13 2_Rate Case Accrual Accounts" xfId="37192"/>
    <cellStyle name="Title 13 3" xfId="25118"/>
    <cellStyle name="Title 13 3 2" xfId="25119"/>
    <cellStyle name="Title 13 3 2 2" xfId="25120"/>
    <cellStyle name="Title 13 3 2_Rate Case Accrual Accounts" xfId="37193"/>
    <cellStyle name="Title 13 3 3" xfId="48680"/>
    <cellStyle name="Title 13 3_Rate Case Accrual Accounts" xfId="37194"/>
    <cellStyle name="Title 13 4" xfId="25121"/>
    <cellStyle name="Title 13 4 2" xfId="25122"/>
    <cellStyle name="Title 13 4_Rate Case Accrual Accounts" xfId="37195"/>
    <cellStyle name="Title 13 5" xfId="25123"/>
    <cellStyle name="Title 13 5 2" xfId="48681"/>
    <cellStyle name="Title 13 6" xfId="48682"/>
    <cellStyle name="Title 13_Rate Case Accrual Accounts" xfId="37196"/>
    <cellStyle name="Title 14" xfId="25124"/>
    <cellStyle name="Title 14 2" xfId="25125"/>
    <cellStyle name="Title 14 2 2" xfId="25126"/>
    <cellStyle name="Title 14 2 2 2" xfId="25127"/>
    <cellStyle name="Title 14 2 2_Rate Case Accrual Accounts" xfId="37197"/>
    <cellStyle name="Title 14 2 3" xfId="48683"/>
    <cellStyle name="Title 14 2_Rate Case Accrual Accounts" xfId="37198"/>
    <cellStyle name="Title 14 3" xfId="25128"/>
    <cellStyle name="Title 14 3 2" xfId="25129"/>
    <cellStyle name="Title 14 3 2 2" xfId="25130"/>
    <cellStyle name="Title 14 3 2_Rate Case Accrual Accounts" xfId="37199"/>
    <cellStyle name="Title 14 3 3" xfId="48684"/>
    <cellStyle name="Title 14 3_Rate Case Accrual Accounts" xfId="37200"/>
    <cellStyle name="Title 14 4" xfId="25131"/>
    <cellStyle name="Title 14 4 2" xfId="25132"/>
    <cellStyle name="Title 14 4_Rate Case Accrual Accounts" xfId="37201"/>
    <cellStyle name="Title 14 5" xfId="25133"/>
    <cellStyle name="Title 14 5 2" xfId="48685"/>
    <cellStyle name="Title 14 6" xfId="48686"/>
    <cellStyle name="Title 14_Rate Case Accrual Accounts" xfId="37202"/>
    <cellStyle name="Title 15" xfId="25134"/>
    <cellStyle name="Title 15 2" xfId="25135"/>
    <cellStyle name="Title 15 2 2" xfId="25136"/>
    <cellStyle name="Title 15 2 2 2" xfId="25137"/>
    <cellStyle name="Title 15 2 2_Rate Case Accrual Accounts" xfId="37203"/>
    <cellStyle name="Title 15 2 3" xfId="48687"/>
    <cellStyle name="Title 15 2_Rate Case Accrual Accounts" xfId="37204"/>
    <cellStyle name="Title 15 3" xfId="25138"/>
    <cellStyle name="Title 15 3 2" xfId="25139"/>
    <cellStyle name="Title 15 3 2 2" xfId="25140"/>
    <cellStyle name="Title 15 3 2_Rate Case Accrual Accounts" xfId="37205"/>
    <cellStyle name="Title 15 3 3" xfId="48688"/>
    <cellStyle name="Title 15 3_Rate Case Accrual Accounts" xfId="37206"/>
    <cellStyle name="Title 15 4" xfId="25141"/>
    <cellStyle name="Title 15 4 2" xfId="25142"/>
    <cellStyle name="Title 15 4_Rate Case Accrual Accounts" xfId="37207"/>
    <cellStyle name="Title 15 5" xfId="25143"/>
    <cellStyle name="Title 15 5 2" xfId="48689"/>
    <cellStyle name="Title 15 6" xfId="48690"/>
    <cellStyle name="Title 15_Rate Case Accrual Accounts" xfId="37208"/>
    <cellStyle name="Title 16" xfId="25144"/>
    <cellStyle name="Title 16 2" xfId="25145"/>
    <cellStyle name="Title 16 2 2" xfId="25146"/>
    <cellStyle name="Title 16 2 2 2" xfId="25147"/>
    <cellStyle name="Title 16 2 2_Rate Case Accrual Accounts" xfId="37209"/>
    <cellStyle name="Title 16 2 3" xfId="48691"/>
    <cellStyle name="Title 16 2_Rate Case Accrual Accounts" xfId="37210"/>
    <cellStyle name="Title 16 3" xfId="25148"/>
    <cellStyle name="Title 16 3 2" xfId="25149"/>
    <cellStyle name="Title 16 3 2 2" xfId="25150"/>
    <cellStyle name="Title 16 3 2_Rate Case Accrual Accounts" xfId="37211"/>
    <cellStyle name="Title 16 3 3" xfId="48692"/>
    <cellStyle name="Title 16 3_Rate Case Accrual Accounts" xfId="37212"/>
    <cellStyle name="Title 16 4" xfId="25151"/>
    <cellStyle name="Title 16 4 2" xfId="25152"/>
    <cellStyle name="Title 16 4_Rate Case Accrual Accounts" xfId="37213"/>
    <cellStyle name="Title 16 5" xfId="25153"/>
    <cellStyle name="Title 16 5 2" xfId="48693"/>
    <cellStyle name="Title 16_Rate Case Accrual Accounts" xfId="37214"/>
    <cellStyle name="Title 17" xfId="25154"/>
    <cellStyle name="Title 17 2" xfId="25155"/>
    <cellStyle name="Title 17 2 2" xfId="25156"/>
    <cellStyle name="Title 17 2 2 2" xfId="25157"/>
    <cellStyle name="Title 17 2 2_Rate Case Accrual Accounts" xfId="37215"/>
    <cellStyle name="Title 17 2 3" xfId="48694"/>
    <cellStyle name="Title 17 2_Rate Case Accrual Accounts" xfId="37216"/>
    <cellStyle name="Title 17 3" xfId="25158"/>
    <cellStyle name="Title 17 3 2" xfId="25159"/>
    <cellStyle name="Title 17 3 2 2" xfId="25160"/>
    <cellStyle name="Title 17 3 2_Rate Case Accrual Accounts" xfId="37217"/>
    <cellStyle name="Title 17 3 3" xfId="48695"/>
    <cellStyle name="Title 17 3_Rate Case Accrual Accounts" xfId="37218"/>
    <cellStyle name="Title 17 4" xfId="25161"/>
    <cellStyle name="Title 17 4 2" xfId="25162"/>
    <cellStyle name="Title 17 4_Rate Case Accrual Accounts" xfId="37219"/>
    <cellStyle name="Title 17 5" xfId="25163"/>
    <cellStyle name="Title 17 5 2" xfId="48696"/>
    <cellStyle name="Title 17 6" xfId="48697"/>
    <cellStyle name="Title 17_Rate Case Accrual Accounts" xfId="37220"/>
    <cellStyle name="Title 18" xfId="25164"/>
    <cellStyle name="Title 18 2" xfId="25165"/>
    <cellStyle name="Title 18 2 2" xfId="25166"/>
    <cellStyle name="Title 18 2 2 2" xfId="25167"/>
    <cellStyle name="Title 18 2 2_Rate Case Accrual Accounts" xfId="37221"/>
    <cellStyle name="Title 18 2 3" xfId="48698"/>
    <cellStyle name="Title 18 2_Rate Case Accrual Accounts" xfId="37222"/>
    <cellStyle name="Title 18 3" xfId="25168"/>
    <cellStyle name="Title 18 3 2" xfId="25169"/>
    <cellStyle name="Title 18 3 2 2" xfId="25170"/>
    <cellStyle name="Title 18 3 2_Rate Case Accrual Accounts" xfId="37223"/>
    <cellStyle name="Title 18 3 3" xfId="48699"/>
    <cellStyle name="Title 18 3_Rate Case Accrual Accounts" xfId="37224"/>
    <cellStyle name="Title 18 4" xfId="25171"/>
    <cellStyle name="Title 18 4 2" xfId="25172"/>
    <cellStyle name="Title 18 4_Rate Case Accrual Accounts" xfId="37225"/>
    <cellStyle name="Title 18 5" xfId="25173"/>
    <cellStyle name="Title 18 5 2" xfId="48700"/>
    <cellStyle name="Title 18 6" xfId="48701"/>
    <cellStyle name="Title 18_Rate Case Accrual Accounts" xfId="37226"/>
    <cellStyle name="Title 19" xfId="25174"/>
    <cellStyle name="Title 19 2" xfId="25175"/>
    <cellStyle name="Title 19 2 2" xfId="25176"/>
    <cellStyle name="Title 19 2 2 2" xfId="25177"/>
    <cellStyle name="Title 19 2 2_Rate Case Accrual Accounts" xfId="37227"/>
    <cellStyle name="Title 19 2 3" xfId="48702"/>
    <cellStyle name="Title 19 2_Rate Case Accrual Accounts" xfId="37228"/>
    <cellStyle name="Title 19 3" xfId="25178"/>
    <cellStyle name="Title 19 3 2" xfId="25179"/>
    <cellStyle name="Title 19 3 2 2" xfId="25180"/>
    <cellStyle name="Title 19 3 2_Rate Case Accrual Accounts" xfId="37229"/>
    <cellStyle name="Title 19 3 3" xfId="48703"/>
    <cellStyle name="Title 19 3_Rate Case Accrual Accounts" xfId="37230"/>
    <cellStyle name="Title 19 4" xfId="25181"/>
    <cellStyle name="Title 19 4 2" xfId="25182"/>
    <cellStyle name="Title 19 4_Rate Case Accrual Accounts" xfId="37231"/>
    <cellStyle name="Title 19 5" xfId="25183"/>
    <cellStyle name="Title 19 5 2" xfId="48704"/>
    <cellStyle name="Title 19 6" xfId="48705"/>
    <cellStyle name="Title 19_Rate Case Accrual Accounts" xfId="37232"/>
    <cellStyle name="Title 2" xfId="292"/>
    <cellStyle name="Title 2 2" xfId="686"/>
    <cellStyle name="Title 2 2 10" xfId="49482"/>
    <cellStyle name="Title 2 2 2" xfId="25184"/>
    <cellStyle name="Title 2 2 2 2" xfId="25185"/>
    <cellStyle name="Title 2 2 2 2 2" xfId="25186"/>
    <cellStyle name="Title 2 2 2 2_Rate Case Accrual Accounts" xfId="37233"/>
    <cellStyle name="Title 2 2 2 3" xfId="48706"/>
    <cellStyle name="Title 2 2 2_Rate Case Accrual Accounts" xfId="37234"/>
    <cellStyle name="Title 2 2 3" xfId="25187"/>
    <cellStyle name="Title 2 2 3 2" xfId="25188"/>
    <cellStyle name="Title 2 2 3 2 2" xfId="25189"/>
    <cellStyle name="Title 2 2 3 2_Rate Case Accrual Accounts" xfId="37235"/>
    <cellStyle name="Title 2 2 3 3" xfId="48707"/>
    <cellStyle name="Title 2 2 3_Rate Case Accrual Accounts" xfId="37236"/>
    <cellStyle name="Title 2 2 4" xfId="25190"/>
    <cellStyle name="Title 2 2 4 2" xfId="25191"/>
    <cellStyle name="Title 2 2 4 2 2" xfId="25192"/>
    <cellStyle name="Title 2 2 4 2_Rate Case Accrual Accounts" xfId="37237"/>
    <cellStyle name="Title 2 2 4 3" xfId="48708"/>
    <cellStyle name="Title 2 2 4_Rate Case Accrual Accounts" xfId="37238"/>
    <cellStyle name="Title 2 2 5" xfId="25193"/>
    <cellStyle name="Title 2 2 5 2" xfId="25194"/>
    <cellStyle name="Title 2 2 5_Rate Case Accrual Accounts" xfId="37239"/>
    <cellStyle name="Title 2 2 6" xfId="48709"/>
    <cellStyle name="Title 2 2 7" xfId="49425"/>
    <cellStyle name="Title 2 2 8" xfId="49457"/>
    <cellStyle name="Title 2 2 9" xfId="49471"/>
    <cellStyle name="Title 2 2_Basis Info" xfId="25195"/>
    <cellStyle name="Title 2 3" xfId="502"/>
    <cellStyle name="Title 2 3 2" xfId="25196"/>
    <cellStyle name="Title 2 3 2 2" xfId="25197"/>
    <cellStyle name="Title 2 3 2 2 2" xfId="25198"/>
    <cellStyle name="Title 2 3 2 2_Rate Case Accrual Accounts" xfId="37240"/>
    <cellStyle name="Title 2 3 2 3" xfId="48710"/>
    <cellStyle name="Title 2 3 2_Rate Case Accrual Accounts" xfId="37241"/>
    <cellStyle name="Title 2 3 3" xfId="25199"/>
    <cellStyle name="Title 2 3 3 2" xfId="25200"/>
    <cellStyle name="Title 2 3 3 2 2" xfId="25201"/>
    <cellStyle name="Title 2 3 3 2_Rate Case Accrual Accounts" xfId="37242"/>
    <cellStyle name="Title 2 3 3 3" xfId="48711"/>
    <cellStyle name="Title 2 3 3_Rate Case Accrual Accounts" xfId="37243"/>
    <cellStyle name="Title 2 3 4" xfId="25202"/>
    <cellStyle name="Title 2 3 4 2" xfId="25203"/>
    <cellStyle name="Title 2 3 4 2 2" xfId="25204"/>
    <cellStyle name="Title 2 3 4 2_Rate Case Accrual Accounts" xfId="37244"/>
    <cellStyle name="Title 2 3 4 3" xfId="48712"/>
    <cellStyle name="Title 2 3 4_Rate Case Accrual Accounts" xfId="37245"/>
    <cellStyle name="Title 2 3 5" xfId="25205"/>
    <cellStyle name="Title 2 3 5 2" xfId="25206"/>
    <cellStyle name="Title 2 3 5_Rate Case Accrual Accounts" xfId="37246"/>
    <cellStyle name="Title 2 3 6" xfId="25207"/>
    <cellStyle name="Title 2 3 6 2" xfId="25208"/>
    <cellStyle name="Title 2 3 6_Rate Case Accrual Accounts" xfId="37247"/>
    <cellStyle name="Title 2 3_Basis Info" xfId="25209"/>
    <cellStyle name="Title 2 4" xfId="25210"/>
    <cellStyle name="Title 2 4 2" xfId="25211"/>
    <cellStyle name="Title 2 4 2 2" xfId="25212"/>
    <cellStyle name="Title 2 4 2_Rate Case Accrual Accounts" xfId="37248"/>
    <cellStyle name="Title 2 4 3" xfId="48713"/>
    <cellStyle name="Title 2 4_Rate Case Accrual Accounts" xfId="37249"/>
    <cellStyle name="Title 2 5" xfId="25213"/>
    <cellStyle name="Title 2 5 2" xfId="25214"/>
    <cellStyle name="Title 2 5_Rate Case Accrual Accounts" xfId="37250"/>
    <cellStyle name="Title 2 6" xfId="25215"/>
    <cellStyle name="Title 2 6 2" xfId="48714"/>
    <cellStyle name="Title 2 7" xfId="25216"/>
    <cellStyle name="Title 2 7 2" xfId="48715"/>
    <cellStyle name="Title 2 8" xfId="48716"/>
    <cellStyle name="Title 2_10-1 BS" xfId="25217"/>
    <cellStyle name="Title 20" xfId="25218"/>
    <cellStyle name="Title 20 2" xfId="25219"/>
    <cellStyle name="Title 20 2 2" xfId="25220"/>
    <cellStyle name="Title 20 2 2 2" xfId="25221"/>
    <cellStyle name="Title 20 2 2_Rate Case Accrual Accounts" xfId="37251"/>
    <cellStyle name="Title 20 2 3" xfId="48717"/>
    <cellStyle name="Title 20 2_Rate Case Accrual Accounts" xfId="37252"/>
    <cellStyle name="Title 20 3" xfId="25222"/>
    <cellStyle name="Title 20 3 2" xfId="25223"/>
    <cellStyle name="Title 20 3 2 2" xfId="25224"/>
    <cellStyle name="Title 20 3 2_Rate Case Accrual Accounts" xfId="37253"/>
    <cellStyle name="Title 20 3 3" xfId="48718"/>
    <cellStyle name="Title 20 3_Rate Case Accrual Accounts" xfId="37254"/>
    <cellStyle name="Title 20 4" xfId="25225"/>
    <cellStyle name="Title 20 4 2" xfId="25226"/>
    <cellStyle name="Title 20 4_Rate Case Accrual Accounts" xfId="37255"/>
    <cellStyle name="Title 20 5" xfId="25227"/>
    <cellStyle name="Title 20 5 2" xfId="48719"/>
    <cellStyle name="Title 20 6" xfId="48720"/>
    <cellStyle name="Title 20_Rate Case Accrual Accounts" xfId="37256"/>
    <cellStyle name="Title 21" xfId="25228"/>
    <cellStyle name="Title 21 2" xfId="25229"/>
    <cellStyle name="Title 21 2 2" xfId="25230"/>
    <cellStyle name="Title 21 2 2 2" xfId="25231"/>
    <cellStyle name="Title 21 2 2_Rate Case Accrual Accounts" xfId="37257"/>
    <cellStyle name="Title 21 2 3" xfId="48721"/>
    <cellStyle name="Title 21 2_Rate Case Accrual Accounts" xfId="37258"/>
    <cellStyle name="Title 21 3" xfId="25232"/>
    <cellStyle name="Title 21 3 2" xfId="25233"/>
    <cellStyle name="Title 21 3 2 2" xfId="25234"/>
    <cellStyle name="Title 21 3 2_Rate Case Accrual Accounts" xfId="37259"/>
    <cellStyle name="Title 21 3 3" xfId="48722"/>
    <cellStyle name="Title 21 3_Rate Case Accrual Accounts" xfId="37260"/>
    <cellStyle name="Title 21 4" xfId="25235"/>
    <cellStyle name="Title 21 4 2" xfId="25236"/>
    <cellStyle name="Title 21 4_Rate Case Accrual Accounts" xfId="37261"/>
    <cellStyle name="Title 21 5" xfId="25237"/>
    <cellStyle name="Title 21 5 2" xfId="48723"/>
    <cellStyle name="Title 21 6" xfId="48724"/>
    <cellStyle name="Title 21_Rate Case Accrual Accounts" xfId="37262"/>
    <cellStyle name="Title 22" xfId="25238"/>
    <cellStyle name="Title 22 2" xfId="25239"/>
    <cellStyle name="Title 22 2 2" xfId="25240"/>
    <cellStyle name="Title 22 2 2 2" xfId="25241"/>
    <cellStyle name="Title 22 2 2_Rate Case Accrual Accounts" xfId="37263"/>
    <cellStyle name="Title 22 2 3" xfId="48725"/>
    <cellStyle name="Title 22 2_Rate Case Accrual Accounts" xfId="37264"/>
    <cellStyle name="Title 22 3" xfId="25242"/>
    <cellStyle name="Title 22 3 2" xfId="25243"/>
    <cellStyle name="Title 22 3 2 2" xfId="25244"/>
    <cellStyle name="Title 22 3 2_Rate Case Accrual Accounts" xfId="37265"/>
    <cellStyle name="Title 22 3 3" xfId="48726"/>
    <cellStyle name="Title 22 3_Rate Case Accrual Accounts" xfId="37266"/>
    <cellStyle name="Title 22 4" xfId="25245"/>
    <cellStyle name="Title 22 4 2" xfId="25246"/>
    <cellStyle name="Title 22 4_Rate Case Accrual Accounts" xfId="37267"/>
    <cellStyle name="Title 22 5" xfId="25247"/>
    <cellStyle name="Title 22 5 2" xfId="48727"/>
    <cellStyle name="Title 22 6" xfId="48728"/>
    <cellStyle name="Title 22_Rate Case Accrual Accounts" xfId="37268"/>
    <cellStyle name="Title 23" xfId="25248"/>
    <cellStyle name="Title 23 2" xfId="25249"/>
    <cellStyle name="Title 23 2 2" xfId="25250"/>
    <cellStyle name="Title 23 2 2 2" xfId="25251"/>
    <cellStyle name="Title 23 2 2_Rate Case Accrual Accounts" xfId="37269"/>
    <cellStyle name="Title 23 2 3" xfId="48729"/>
    <cellStyle name="Title 23 2_Rate Case Accrual Accounts" xfId="37270"/>
    <cellStyle name="Title 23 3" xfId="25252"/>
    <cellStyle name="Title 23 3 2" xfId="25253"/>
    <cellStyle name="Title 23 3 2 2" xfId="25254"/>
    <cellStyle name="Title 23 3 2_Rate Case Accrual Accounts" xfId="37271"/>
    <cellStyle name="Title 23 3 3" xfId="48730"/>
    <cellStyle name="Title 23 3_Rate Case Accrual Accounts" xfId="37272"/>
    <cellStyle name="Title 23 4" xfId="25255"/>
    <cellStyle name="Title 23 4 2" xfId="25256"/>
    <cellStyle name="Title 23 4 2 2" xfId="25257"/>
    <cellStyle name="Title 23 4 2_Rate Case Accrual Accounts" xfId="37273"/>
    <cellStyle name="Title 23 4 3" xfId="48731"/>
    <cellStyle name="Title 23 4_Rate Case Accrual Accounts" xfId="37274"/>
    <cellStyle name="Title 23 5" xfId="25258"/>
    <cellStyle name="Title 23 5 2" xfId="25259"/>
    <cellStyle name="Title 23 5_Rate Case Accrual Accounts" xfId="37275"/>
    <cellStyle name="Title 23 6" xfId="25260"/>
    <cellStyle name="Title 23 6 2" xfId="48732"/>
    <cellStyle name="Title 23 7" xfId="48733"/>
    <cellStyle name="Title 23_Rate Case Accrual Accounts" xfId="37276"/>
    <cellStyle name="Title 24" xfId="25261"/>
    <cellStyle name="Title 24 2" xfId="25262"/>
    <cellStyle name="Title 24 2 2" xfId="25263"/>
    <cellStyle name="Title 24 2 2 2" xfId="25264"/>
    <cellStyle name="Title 24 2 2 2 2" xfId="25265"/>
    <cellStyle name="Title 24 2 2 2_Rate Case Accrual Accounts" xfId="37277"/>
    <cellStyle name="Title 24 2 2 3" xfId="48734"/>
    <cellStyle name="Title 24 2 2_Rate Case Accrual Accounts" xfId="37278"/>
    <cellStyle name="Title 24 2 3" xfId="25266"/>
    <cellStyle name="Title 24 2 3 2" xfId="25267"/>
    <cellStyle name="Title 24 2 3_Rate Case Accrual Accounts" xfId="37279"/>
    <cellStyle name="Title 24 2 4" xfId="25268"/>
    <cellStyle name="Title 24 2 4 2" xfId="48735"/>
    <cellStyle name="Title 24 2 5" xfId="48736"/>
    <cellStyle name="Title 24 2_Rate Case Accrual Accounts" xfId="37280"/>
    <cellStyle name="Title 24 3" xfId="25269"/>
    <cellStyle name="Title 24 3 2" xfId="25270"/>
    <cellStyle name="Title 24 3 2 2" xfId="25271"/>
    <cellStyle name="Title 24 3 2_Rate Case Accrual Accounts" xfId="37281"/>
    <cellStyle name="Title 24 3 3" xfId="48737"/>
    <cellStyle name="Title 24 3_Rate Case Accrual Accounts" xfId="37282"/>
    <cellStyle name="Title 24 4" xfId="25272"/>
    <cellStyle name="Title 24 4 2" xfId="25273"/>
    <cellStyle name="Title 24 4_Rate Case Accrual Accounts" xfId="37283"/>
    <cellStyle name="Title 24 5" xfId="25274"/>
    <cellStyle name="Title 24 5 2" xfId="25275"/>
    <cellStyle name="Title 24 5_Rate Case Accrual Accounts" xfId="37284"/>
    <cellStyle name="Title 24 6" xfId="48738"/>
    <cellStyle name="Title 24_Basis Detail" xfId="25276"/>
    <cellStyle name="Title 25" xfId="25277"/>
    <cellStyle name="Title 25 2" xfId="25278"/>
    <cellStyle name="Title 25 2 2" xfId="25279"/>
    <cellStyle name="Title 25 2 2 2" xfId="25280"/>
    <cellStyle name="Title 25 2 2_Rate Case Accrual Accounts" xfId="37285"/>
    <cellStyle name="Title 25 2 3" xfId="48739"/>
    <cellStyle name="Title 25 2_Rate Case Accrual Accounts" xfId="37286"/>
    <cellStyle name="Title 25 3" xfId="25281"/>
    <cellStyle name="Title 25 3 2" xfId="25282"/>
    <cellStyle name="Title 25 3 2 2" xfId="25283"/>
    <cellStyle name="Title 25 3 2_Rate Case Accrual Accounts" xfId="37287"/>
    <cellStyle name="Title 25 3 3" xfId="48740"/>
    <cellStyle name="Title 25 3_Rate Case Accrual Accounts" xfId="37288"/>
    <cellStyle name="Title 25 4" xfId="25284"/>
    <cellStyle name="Title 25 4 2" xfId="25285"/>
    <cellStyle name="Title 25 4_Rate Case Accrual Accounts" xfId="37289"/>
    <cellStyle name="Title 25 5" xfId="48741"/>
    <cellStyle name="Title 25_Rate Case Accrual Accounts" xfId="37290"/>
    <cellStyle name="Title 26" xfId="25286"/>
    <cellStyle name="Title 26 2" xfId="25287"/>
    <cellStyle name="Title 26 2 2" xfId="25288"/>
    <cellStyle name="Title 26 2 2 2" xfId="25289"/>
    <cellStyle name="Title 26 2 2_Rate Case Accrual Accounts" xfId="37291"/>
    <cellStyle name="Title 26 2 3" xfId="48742"/>
    <cellStyle name="Title 26 2_Rate Case Accrual Accounts" xfId="37292"/>
    <cellStyle name="Title 26 3" xfId="25290"/>
    <cellStyle name="Title 26 3 2" xfId="25291"/>
    <cellStyle name="Title 26 3_Rate Case Accrual Accounts" xfId="37293"/>
    <cellStyle name="Title 26 4" xfId="25292"/>
    <cellStyle name="Title 26 4 2" xfId="48743"/>
    <cellStyle name="Title 26 5" xfId="48744"/>
    <cellStyle name="Title 26_Rate Case Accrual Accounts" xfId="37294"/>
    <cellStyle name="Title 27" xfId="25293"/>
    <cellStyle name="Title 27 2" xfId="25294"/>
    <cellStyle name="Title 27 2 2" xfId="25295"/>
    <cellStyle name="Title 27 2 2 2" xfId="25296"/>
    <cellStyle name="Title 27 2 2_Rate Case Accrual Accounts" xfId="37295"/>
    <cellStyle name="Title 27 2 3" xfId="48745"/>
    <cellStyle name="Title 27 2_Rate Case Accrual Accounts" xfId="37296"/>
    <cellStyle name="Title 27 3" xfId="25297"/>
    <cellStyle name="Title 27 3 2" xfId="25298"/>
    <cellStyle name="Title 27 3_Rate Case Accrual Accounts" xfId="37297"/>
    <cellStyle name="Title 27 4" xfId="48746"/>
    <cellStyle name="Title 27_Rate Case Accrual Accounts" xfId="37298"/>
    <cellStyle name="Title 28" xfId="25299"/>
    <cellStyle name="Title 28 2" xfId="25300"/>
    <cellStyle name="Title 28 2 2" xfId="25301"/>
    <cellStyle name="Title 28 2_Rate Case Accrual Accounts" xfId="37299"/>
    <cellStyle name="Title 28 3" xfId="25302"/>
    <cellStyle name="Title 28 3 2" xfId="48747"/>
    <cellStyle name="Title 28 4" xfId="48748"/>
    <cellStyle name="Title 28_Rate Case Accrual Accounts" xfId="37300"/>
    <cellStyle name="Title 29" xfId="25303"/>
    <cellStyle name="Title 29 2" xfId="25304"/>
    <cellStyle name="Title 29 2 2" xfId="25305"/>
    <cellStyle name="Title 29 2_Rate Case Accrual Accounts" xfId="37301"/>
    <cellStyle name="Title 29 3" xfId="25306"/>
    <cellStyle name="Title 29 3 2" xfId="48749"/>
    <cellStyle name="Title 29 4" xfId="48750"/>
    <cellStyle name="Title 29_Rate Case Accrual Accounts" xfId="37302"/>
    <cellStyle name="Title 3" xfId="503"/>
    <cellStyle name="Title 3 10" xfId="49495"/>
    <cellStyle name="Title 3 2" xfId="25307"/>
    <cellStyle name="Title 3 2 2" xfId="25308"/>
    <cellStyle name="Title 3 2 2 2" xfId="25309"/>
    <cellStyle name="Title 3 2 2 2 2" xfId="25310"/>
    <cellStyle name="Title 3 2 2 2_Rate Case Accrual Accounts" xfId="37303"/>
    <cellStyle name="Title 3 2 2 3" xfId="48751"/>
    <cellStyle name="Title 3 2 2_Rate Case Accrual Accounts" xfId="37304"/>
    <cellStyle name="Title 3 2 3" xfId="25311"/>
    <cellStyle name="Title 3 2 3 2" xfId="25312"/>
    <cellStyle name="Title 3 2 3 2 2" xfId="25313"/>
    <cellStyle name="Title 3 2 3 2_Rate Case Accrual Accounts" xfId="37305"/>
    <cellStyle name="Title 3 2 3 3" xfId="48752"/>
    <cellStyle name="Title 3 2 3_Rate Case Accrual Accounts" xfId="37306"/>
    <cellStyle name="Title 3 2 4" xfId="25314"/>
    <cellStyle name="Title 3 2 4 2" xfId="25315"/>
    <cellStyle name="Title 3 2 4_Rate Case Accrual Accounts" xfId="37307"/>
    <cellStyle name="Title 3 2 5" xfId="48753"/>
    <cellStyle name="Title 3 2_Rate Case Accrual Accounts" xfId="37308"/>
    <cellStyle name="Title 3 3" xfId="25316"/>
    <cellStyle name="Title 3 3 2" xfId="25317"/>
    <cellStyle name="Title 3 3 2 2" xfId="25318"/>
    <cellStyle name="Title 3 3 2_Rate Case Accrual Accounts" xfId="37309"/>
    <cellStyle name="Title 3 3 3" xfId="48754"/>
    <cellStyle name="Title 3 3_Rate Case Accrual Accounts" xfId="37310"/>
    <cellStyle name="Title 3 4" xfId="25319"/>
    <cellStyle name="Title 3 4 2" xfId="25320"/>
    <cellStyle name="Title 3 4_Rate Case Accrual Accounts" xfId="37311"/>
    <cellStyle name="Title 3 5" xfId="25321"/>
    <cellStyle name="Title 3 5 2" xfId="48755"/>
    <cellStyle name="Title 3 6" xfId="49427"/>
    <cellStyle name="Title 3 7" xfId="49458"/>
    <cellStyle name="Title 3 8" xfId="49472"/>
    <cellStyle name="Title 3 9" xfId="49483"/>
    <cellStyle name="Title 3_Rate Case Accrual Accounts" xfId="37312"/>
    <cellStyle name="Title 30" xfId="25322"/>
    <cellStyle name="Title 30 2" xfId="25323"/>
    <cellStyle name="Title 30 2 2" xfId="25324"/>
    <cellStyle name="Title 30 2_Rate Case Accrual Accounts" xfId="37313"/>
    <cellStyle name="Title 30 3" xfId="25325"/>
    <cellStyle name="Title 30 3 2" xfId="48756"/>
    <cellStyle name="Title 30 4" xfId="48757"/>
    <cellStyle name="Title 30_Rate Case Accrual Accounts" xfId="37314"/>
    <cellStyle name="Title 31" xfId="25326"/>
    <cellStyle name="Title 31 2" xfId="25327"/>
    <cellStyle name="Title 31 2 2" xfId="25328"/>
    <cellStyle name="Title 31 2_Rate Case Accrual Accounts" xfId="37315"/>
    <cellStyle name="Title 31 3" xfId="25329"/>
    <cellStyle name="Title 31 3 2" xfId="48758"/>
    <cellStyle name="Title 31 4" xfId="48759"/>
    <cellStyle name="Title 31_Rate Case Accrual Accounts" xfId="37316"/>
    <cellStyle name="Title 32" xfId="25330"/>
    <cellStyle name="Title 32 2" xfId="25331"/>
    <cellStyle name="Title 32 2 2" xfId="25332"/>
    <cellStyle name="Title 32 2_Rate Case Accrual Accounts" xfId="37317"/>
    <cellStyle name="Title 32 3" xfId="25333"/>
    <cellStyle name="Title 32 3 2" xfId="48760"/>
    <cellStyle name="Title 32 4" xfId="48761"/>
    <cellStyle name="Title 32_Rate Case Accrual Accounts" xfId="37318"/>
    <cellStyle name="Title 33" xfId="25334"/>
    <cellStyle name="Title 33 2" xfId="25335"/>
    <cellStyle name="Title 33 2 2" xfId="25336"/>
    <cellStyle name="Title 33 2_Rate Case Accrual Accounts" xfId="37319"/>
    <cellStyle name="Title 33 3" xfId="25337"/>
    <cellStyle name="Title 33 3 2" xfId="48762"/>
    <cellStyle name="Title 33 4" xfId="48763"/>
    <cellStyle name="Title 33_Rate Case Accrual Accounts" xfId="37320"/>
    <cellStyle name="Title 34" xfId="25338"/>
    <cellStyle name="Title 34 2" xfId="25339"/>
    <cellStyle name="Title 34 2 2" xfId="25340"/>
    <cellStyle name="Title 34 2_Rate Case Accrual Accounts" xfId="37321"/>
    <cellStyle name="Title 34 3" xfId="25341"/>
    <cellStyle name="Title 34 3 2" xfId="48764"/>
    <cellStyle name="Title 34 4" xfId="48765"/>
    <cellStyle name="Title 34_Rate Case Accrual Accounts" xfId="37322"/>
    <cellStyle name="Title 35" xfId="25342"/>
    <cellStyle name="Title 35 2" xfId="25343"/>
    <cellStyle name="Title 35 2 2" xfId="25344"/>
    <cellStyle name="Title 35 2_Rate Case Accrual Accounts" xfId="37323"/>
    <cellStyle name="Title 35 3" xfId="25345"/>
    <cellStyle name="Title 35 3 2" xfId="48766"/>
    <cellStyle name="Title 35 4" xfId="48767"/>
    <cellStyle name="Title 35_Rate Case Accrual Accounts" xfId="37324"/>
    <cellStyle name="Title 36" xfId="25346"/>
    <cellStyle name="Title 36 2" xfId="25347"/>
    <cellStyle name="Title 36 2 2" xfId="25348"/>
    <cellStyle name="Title 36 2_Rate Case Accrual Accounts" xfId="37325"/>
    <cellStyle name="Title 36 3" xfId="25349"/>
    <cellStyle name="Title 36 3 2" xfId="48768"/>
    <cellStyle name="Title 36 4" xfId="48769"/>
    <cellStyle name="Title 36_Rate Case Accrual Accounts" xfId="37326"/>
    <cellStyle name="Title 37" xfId="25350"/>
    <cellStyle name="Title 37 2" xfId="25351"/>
    <cellStyle name="Title 37 2 2" xfId="25352"/>
    <cellStyle name="Title 37 2_Rate Case Accrual Accounts" xfId="37327"/>
    <cellStyle name="Title 37 3" xfId="25353"/>
    <cellStyle name="Title 37 3 2" xfId="48770"/>
    <cellStyle name="Title 37 4" xfId="48771"/>
    <cellStyle name="Title 37_Rate Case Accrual Accounts" xfId="37328"/>
    <cellStyle name="Title 38" xfId="25354"/>
    <cellStyle name="Title 38 2" xfId="25355"/>
    <cellStyle name="Title 38 2 2" xfId="25356"/>
    <cellStyle name="Title 38 2_Rate Case Accrual Accounts" xfId="37329"/>
    <cellStyle name="Title 38 3" xfId="25357"/>
    <cellStyle name="Title 38 3 2" xfId="48772"/>
    <cellStyle name="Title 38 4" xfId="48773"/>
    <cellStyle name="Title 38_Rate Case Accrual Accounts" xfId="37330"/>
    <cellStyle name="Title 39" xfId="25358"/>
    <cellStyle name="Title 39 2" xfId="25359"/>
    <cellStyle name="Title 39 2 2" xfId="25360"/>
    <cellStyle name="Title 39 2_Rate Case Accrual Accounts" xfId="37331"/>
    <cellStyle name="Title 39 3" xfId="25361"/>
    <cellStyle name="Title 39 3 2" xfId="48774"/>
    <cellStyle name="Title 39 4" xfId="48775"/>
    <cellStyle name="Title 39_Rate Case Accrual Accounts" xfId="37332"/>
    <cellStyle name="Title 4" xfId="504"/>
    <cellStyle name="Title 4 10" xfId="49496"/>
    <cellStyle name="Title 4 2" xfId="25362"/>
    <cellStyle name="Title 4 2 2" xfId="25363"/>
    <cellStyle name="Title 4 2 2 2" xfId="25364"/>
    <cellStyle name="Title 4 2 2 2 2" xfId="25365"/>
    <cellStyle name="Title 4 2 2 2_Rate Case Accrual Accounts" xfId="37333"/>
    <cellStyle name="Title 4 2 2 3" xfId="48776"/>
    <cellStyle name="Title 4 2 2_Rate Case Accrual Accounts" xfId="37334"/>
    <cellStyle name="Title 4 2 3" xfId="25366"/>
    <cellStyle name="Title 4 2 3 2" xfId="25367"/>
    <cellStyle name="Title 4 2 3 2 2" xfId="25368"/>
    <cellStyle name="Title 4 2 3 2_Rate Case Accrual Accounts" xfId="37335"/>
    <cellStyle name="Title 4 2 3 3" xfId="48777"/>
    <cellStyle name="Title 4 2 3_Rate Case Accrual Accounts" xfId="37336"/>
    <cellStyle name="Title 4 2 4" xfId="25369"/>
    <cellStyle name="Title 4 2 4 2" xfId="25370"/>
    <cellStyle name="Title 4 2 4_Rate Case Accrual Accounts" xfId="37337"/>
    <cellStyle name="Title 4 2 5" xfId="48778"/>
    <cellStyle name="Title 4 2_Rate Case Accrual Accounts" xfId="37338"/>
    <cellStyle name="Title 4 3" xfId="25371"/>
    <cellStyle name="Title 4 3 2" xfId="25372"/>
    <cellStyle name="Title 4 3 2 2" xfId="25373"/>
    <cellStyle name="Title 4 3 2_Rate Case Accrual Accounts" xfId="37339"/>
    <cellStyle name="Title 4 3 3" xfId="48779"/>
    <cellStyle name="Title 4 3_Rate Case Accrual Accounts" xfId="37340"/>
    <cellStyle name="Title 4 4" xfId="25374"/>
    <cellStyle name="Title 4 4 2" xfId="25375"/>
    <cellStyle name="Title 4 4_Rate Case Accrual Accounts" xfId="37341"/>
    <cellStyle name="Title 4 5" xfId="25376"/>
    <cellStyle name="Title 4 5 2" xfId="48780"/>
    <cellStyle name="Title 4 6" xfId="49428"/>
    <cellStyle name="Title 4 7" xfId="49459"/>
    <cellStyle name="Title 4 8" xfId="49473"/>
    <cellStyle name="Title 4 9" xfId="49484"/>
    <cellStyle name="Title 4_Rate Case Accrual Accounts" xfId="37342"/>
    <cellStyle name="Title 40" xfId="25377"/>
    <cellStyle name="Title 40 2" xfId="25378"/>
    <cellStyle name="Title 40 2 2" xfId="25379"/>
    <cellStyle name="Title 40 2_Rate Case Accrual Accounts" xfId="37343"/>
    <cellStyle name="Title 40 3" xfId="48781"/>
    <cellStyle name="Title 40_Rate Case Accrual Accounts" xfId="37344"/>
    <cellStyle name="Title 41" xfId="25380"/>
    <cellStyle name="Title 41 2" xfId="25381"/>
    <cellStyle name="Title 41 2 2" xfId="25382"/>
    <cellStyle name="Title 41 2_Rate Case Accrual Accounts" xfId="37345"/>
    <cellStyle name="Title 41 3" xfId="48782"/>
    <cellStyle name="Title 41_Rate Case Accrual Accounts" xfId="37346"/>
    <cellStyle name="Title 42" xfId="25383"/>
    <cellStyle name="Title 42 2" xfId="25384"/>
    <cellStyle name="Title 42 2 2" xfId="25385"/>
    <cellStyle name="Title 42 2_Rate Case Accrual Accounts" xfId="37347"/>
    <cellStyle name="Title 42 3" xfId="48783"/>
    <cellStyle name="Title 42_Rate Case Accrual Accounts" xfId="37348"/>
    <cellStyle name="Title 43" xfId="25386"/>
    <cellStyle name="Title 43 2" xfId="25387"/>
    <cellStyle name="Title 43 2 2" xfId="25388"/>
    <cellStyle name="Title 43 2_Rate Case Accrual Accounts" xfId="37349"/>
    <cellStyle name="Title 43 3" xfId="48784"/>
    <cellStyle name="Title 43_Rate Case Accrual Accounts" xfId="37350"/>
    <cellStyle name="Title 44" xfId="25389"/>
    <cellStyle name="Title 44 2" xfId="25390"/>
    <cellStyle name="Title 44 2 2" xfId="25391"/>
    <cellStyle name="Title 44 2_Rate Case Accrual Accounts" xfId="37351"/>
    <cellStyle name="Title 44 3" xfId="48785"/>
    <cellStyle name="Title 44_Rate Case Accrual Accounts" xfId="37352"/>
    <cellStyle name="Title 45" xfId="25392"/>
    <cellStyle name="Title 45 2" xfId="25393"/>
    <cellStyle name="Title 45 2 2" xfId="25394"/>
    <cellStyle name="Title 45 2_Rate Case Accrual Accounts" xfId="37353"/>
    <cellStyle name="Title 45 3" xfId="48786"/>
    <cellStyle name="Title 45_Rate Case Accrual Accounts" xfId="37354"/>
    <cellStyle name="Title 46" xfId="25395"/>
    <cellStyle name="Title 46 2" xfId="25396"/>
    <cellStyle name="Title 46 2 2" xfId="25397"/>
    <cellStyle name="Title 46 2_Rate Case Accrual Accounts" xfId="37355"/>
    <cellStyle name="Title 46 3" xfId="48787"/>
    <cellStyle name="Title 46_Rate Case Accrual Accounts" xfId="37356"/>
    <cellStyle name="Title 47" xfId="25398"/>
    <cellStyle name="Title 47 2" xfId="25399"/>
    <cellStyle name="Title 47 2 2" xfId="25400"/>
    <cellStyle name="Title 47 2_Rate Case Accrual Accounts" xfId="37357"/>
    <cellStyle name="Title 47 3" xfId="48788"/>
    <cellStyle name="Title 47_Rate Case Accrual Accounts" xfId="37358"/>
    <cellStyle name="Title 48" xfId="25401"/>
    <cellStyle name="Title 48 2" xfId="25402"/>
    <cellStyle name="Title 48 2 2" xfId="25403"/>
    <cellStyle name="Title 48 2_Rate Case Accrual Accounts" xfId="37359"/>
    <cellStyle name="Title 48 3" xfId="48789"/>
    <cellStyle name="Title 48_Rate Case Accrual Accounts" xfId="37360"/>
    <cellStyle name="Title 49" xfId="25404"/>
    <cellStyle name="Title 49 2" xfId="25405"/>
    <cellStyle name="Title 49 2 2" xfId="25406"/>
    <cellStyle name="Title 49 2_Rate Case Accrual Accounts" xfId="37361"/>
    <cellStyle name="Title 49 3" xfId="48790"/>
    <cellStyle name="Title 49_Rate Case Accrual Accounts" xfId="37362"/>
    <cellStyle name="Title 5" xfId="505"/>
    <cellStyle name="Title 5 10" xfId="49497"/>
    <cellStyle name="Title 5 2" xfId="25407"/>
    <cellStyle name="Title 5 2 2" xfId="25408"/>
    <cellStyle name="Title 5 2 2 2" xfId="25409"/>
    <cellStyle name="Title 5 2 2 2 2" xfId="25410"/>
    <cellStyle name="Title 5 2 2 2_Rate Case Accrual Accounts" xfId="37363"/>
    <cellStyle name="Title 5 2 2 3" xfId="48791"/>
    <cellStyle name="Title 5 2 2_Rate Case Accrual Accounts" xfId="37364"/>
    <cellStyle name="Title 5 2 3" xfId="25411"/>
    <cellStyle name="Title 5 2 3 2" xfId="25412"/>
    <cellStyle name="Title 5 2 3 2 2" xfId="25413"/>
    <cellStyle name="Title 5 2 3 2_Rate Case Accrual Accounts" xfId="37365"/>
    <cellStyle name="Title 5 2 3 3" xfId="48792"/>
    <cellStyle name="Title 5 2 3_Rate Case Accrual Accounts" xfId="37366"/>
    <cellStyle name="Title 5 2 4" xfId="25414"/>
    <cellStyle name="Title 5 2 4 2" xfId="25415"/>
    <cellStyle name="Title 5 2 4_Rate Case Accrual Accounts" xfId="37367"/>
    <cellStyle name="Title 5 2 5" xfId="48793"/>
    <cellStyle name="Title 5 2_Rate Case Accrual Accounts" xfId="37368"/>
    <cellStyle name="Title 5 3" xfId="25416"/>
    <cellStyle name="Title 5 3 2" xfId="25417"/>
    <cellStyle name="Title 5 3 2 2" xfId="25418"/>
    <cellStyle name="Title 5 3 2_Rate Case Accrual Accounts" xfId="37369"/>
    <cellStyle name="Title 5 3 3" xfId="48794"/>
    <cellStyle name="Title 5 3_Rate Case Accrual Accounts" xfId="37370"/>
    <cellStyle name="Title 5 4" xfId="25419"/>
    <cellStyle name="Title 5 4 2" xfId="25420"/>
    <cellStyle name="Title 5 4_Rate Case Accrual Accounts" xfId="37371"/>
    <cellStyle name="Title 5 5" xfId="25421"/>
    <cellStyle name="Title 5 5 2" xfId="48795"/>
    <cellStyle name="Title 5 6" xfId="49429"/>
    <cellStyle name="Title 5 7" xfId="49460"/>
    <cellStyle name="Title 5 8" xfId="49474"/>
    <cellStyle name="Title 5 9" xfId="49485"/>
    <cellStyle name="Title 5_Rate Case Accrual Accounts" xfId="37372"/>
    <cellStyle name="Title 50" xfId="25422"/>
    <cellStyle name="Title 50 2" xfId="25423"/>
    <cellStyle name="Title 50 2 2" xfId="25424"/>
    <cellStyle name="Title 50 2_Rate Case Accrual Accounts" xfId="37373"/>
    <cellStyle name="Title 50 3" xfId="48796"/>
    <cellStyle name="Title 50_Rate Case Accrual Accounts" xfId="37374"/>
    <cellStyle name="Title 51" xfId="25425"/>
    <cellStyle name="Title 51 2" xfId="25426"/>
    <cellStyle name="Title 51 2 2" xfId="25427"/>
    <cellStyle name="Title 51 2_Rate Case Accrual Accounts" xfId="37375"/>
    <cellStyle name="Title 51 3" xfId="48797"/>
    <cellStyle name="Title 51_Rate Case Accrual Accounts" xfId="37376"/>
    <cellStyle name="Title 52" xfId="25428"/>
    <cellStyle name="Title 52 2" xfId="25429"/>
    <cellStyle name="Title 52 2 2" xfId="25430"/>
    <cellStyle name="Title 52 2_Rate Case Accrual Accounts" xfId="37377"/>
    <cellStyle name="Title 52 3" xfId="48798"/>
    <cellStyle name="Title 52_Rate Case Accrual Accounts" xfId="37378"/>
    <cellStyle name="Title 53" xfId="25431"/>
    <cellStyle name="Title 53 2" xfId="25432"/>
    <cellStyle name="Title 53 2 2" xfId="25433"/>
    <cellStyle name="Title 53 2_Rate Case Accrual Accounts" xfId="37379"/>
    <cellStyle name="Title 53 3" xfId="48799"/>
    <cellStyle name="Title 53_Rate Case Accrual Accounts" xfId="37380"/>
    <cellStyle name="Title 54" xfId="25434"/>
    <cellStyle name="Title 54 2" xfId="25435"/>
    <cellStyle name="Title 54 2 2" xfId="25436"/>
    <cellStyle name="Title 54 2_Rate Case Accrual Accounts" xfId="37381"/>
    <cellStyle name="Title 54 3" xfId="48800"/>
    <cellStyle name="Title 54_Rate Case Accrual Accounts" xfId="37382"/>
    <cellStyle name="Title 55" xfId="25437"/>
    <cellStyle name="Title 55 2" xfId="25438"/>
    <cellStyle name="Title 55 2 2" xfId="25439"/>
    <cellStyle name="Title 55 2_Rate Case Accrual Accounts" xfId="37383"/>
    <cellStyle name="Title 55 3" xfId="48801"/>
    <cellStyle name="Title 55_Rate Case Accrual Accounts" xfId="37384"/>
    <cellStyle name="Title 56" xfId="25440"/>
    <cellStyle name="Title 56 2" xfId="25441"/>
    <cellStyle name="Title 56 2 2" xfId="25442"/>
    <cellStyle name="Title 56 2_Rate Case Accrual Accounts" xfId="37385"/>
    <cellStyle name="Title 56 3" xfId="48802"/>
    <cellStyle name="Title 56_Rate Case Accrual Accounts" xfId="37386"/>
    <cellStyle name="Title 57" xfId="25443"/>
    <cellStyle name="Title 57 2" xfId="25444"/>
    <cellStyle name="Title 57 2 2" xfId="25445"/>
    <cellStyle name="Title 57 2_Rate Case Accrual Accounts" xfId="37387"/>
    <cellStyle name="Title 57 3" xfId="48803"/>
    <cellStyle name="Title 57_Rate Case Accrual Accounts" xfId="37388"/>
    <cellStyle name="Title 58" xfId="25446"/>
    <cellStyle name="Title 58 2" xfId="25447"/>
    <cellStyle name="Title 58 2 2" xfId="25448"/>
    <cellStyle name="Title 58 2_Rate Case Accrual Accounts" xfId="37389"/>
    <cellStyle name="Title 58 3" xfId="48804"/>
    <cellStyle name="Title 58_Rate Case Accrual Accounts" xfId="37390"/>
    <cellStyle name="Title 59" xfId="25449"/>
    <cellStyle name="Title 59 2" xfId="25450"/>
    <cellStyle name="Title 59 2 2" xfId="25451"/>
    <cellStyle name="Title 59 2_Rate Case Accrual Accounts" xfId="37391"/>
    <cellStyle name="Title 59 3" xfId="48805"/>
    <cellStyle name="Title 59_Rate Case Accrual Accounts" xfId="37392"/>
    <cellStyle name="Title 6" xfId="506"/>
    <cellStyle name="Title 6 10" xfId="49498"/>
    <cellStyle name="Title 6 2" xfId="25452"/>
    <cellStyle name="Title 6 2 2" xfId="25453"/>
    <cellStyle name="Title 6 2 2 2" xfId="25454"/>
    <cellStyle name="Title 6 2 2_Rate Case Accrual Accounts" xfId="37393"/>
    <cellStyle name="Title 6 2 3" xfId="48806"/>
    <cellStyle name="Title 6 2_Rate Case Accrual Accounts" xfId="37394"/>
    <cellStyle name="Title 6 3" xfId="25455"/>
    <cellStyle name="Title 6 3 2" xfId="25456"/>
    <cellStyle name="Title 6 3 2 2" xfId="25457"/>
    <cellStyle name="Title 6 3 2_Rate Case Accrual Accounts" xfId="37395"/>
    <cellStyle name="Title 6 3 3" xfId="48807"/>
    <cellStyle name="Title 6 3_Rate Case Accrual Accounts" xfId="37396"/>
    <cellStyle name="Title 6 4" xfId="25458"/>
    <cellStyle name="Title 6 4 2" xfId="25459"/>
    <cellStyle name="Title 6 4_Rate Case Accrual Accounts" xfId="37397"/>
    <cellStyle name="Title 6 5" xfId="25460"/>
    <cellStyle name="Title 6 5 2" xfId="48808"/>
    <cellStyle name="Title 6 6" xfId="49430"/>
    <cellStyle name="Title 6 7" xfId="49461"/>
    <cellStyle name="Title 6 8" xfId="49475"/>
    <cellStyle name="Title 6 9" xfId="49486"/>
    <cellStyle name="Title 6_Rate Case Accrual Accounts" xfId="37398"/>
    <cellStyle name="Title 60" xfId="25461"/>
    <cellStyle name="Title 60 2" xfId="25462"/>
    <cellStyle name="Title 60 2 2" xfId="25463"/>
    <cellStyle name="Title 60 2_Rate Case Accrual Accounts" xfId="37399"/>
    <cellStyle name="Title 60 3" xfId="48809"/>
    <cellStyle name="Title 60_Rate Case Accrual Accounts" xfId="37400"/>
    <cellStyle name="Title 61" xfId="25464"/>
    <cellStyle name="Title 61 2" xfId="25465"/>
    <cellStyle name="Title 61_Rate Case Accrual Accounts" xfId="37401"/>
    <cellStyle name="Title 62" xfId="25466"/>
    <cellStyle name="Title 62 2" xfId="25467"/>
    <cellStyle name="Title 62_Rate Case Accrual Accounts" xfId="37402"/>
    <cellStyle name="Title 63" xfId="25468"/>
    <cellStyle name="Title 63 2" xfId="48810"/>
    <cellStyle name="Title 64" xfId="25469"/>
    <cellStyle name="Title 64 2" xfId="48811"/>
    <cellStyle name="Title 65" xfId="25470"/>
    <cellStyle name="Title 65 2" xfId="48812"/>
    <cellStyle name="Title 66" xfId="25471"/>
    <cellStyle name="Title 66 2" xfId="48813"/>
    <cellStyle name="Title 67" xfId="25472"/>
    <cellStyle name="Title 67 2" xfId="48814"/>
    <cellStyle name="Title 68" xfId="25473"/>
    <cellStyle name="Title 68 2" xfId="48815"/>
    <cellStyle name="Title 69" xfId="25474"/>
    <cellStyle name="Title 69 2" xfId="48816"/>
    <cellStyle name="Title 7" xfId="507"/>
    <cellStyle name="Title 7 10" xfId="49499"/>
    <cellStyle name="Title 7 2" xfId="25475"/>
    <cellStyle name="Title 7 2 2" xfId="25476"/>
    <cellStyle name="Title 7 2 2 2" xfId="25477"/>
    <cellStyle name="Title 7 2 2_Rate Case Accrual Accounts" xfId="37403"/>
    <cellStyle name="Title 7 2 3" xfId="48817"/>
    <cellStyle name="Title 7 2_Rate Case Accrual Accounts" xfId="37404"/>
    <cellStyle name="Title 7 3" xfId="25478"/>
    <cellStyle name="Title 7 3 2" xfId="25479"/>
    <cellStyle name="Title 7 3 2 2" xfId="25480"/>
    <cellStyle name="Title 7 3 2_Rate Case Accrual Accounts" xfId="37405"/>
    <cellStyle name="Title 7 3 3" xfId="48818"/>
    <cellStyle name="Title 7 3_Rate Case Accrual Accounts" xfId="37406"/>
    <cellStyle name="Title 7 4" xfId="25481"/>
    <cellStyle name="Title 7 4 2" xfId="25482"/>
    <cellStyle name="Title 7 4_Rate Case Accrual Accounts" xfId="37407"/>
    <cellStyle name="Title 7 5" xfId="25483"/>
    <cellStyle name="Title 7 5 2" xfId="48819"/>
    <cellStyle name="Title 7 6" xfId="49431"/>
    <cellStyle name="Title 7 7" xfId="49462"/>
    <cellStyle name="Title 7 8" xfId="49476"/>
    <cellStyle name="Title 7 9" xfId="49487"/>
    <cellStyle name="Title 7_Rate Case Accrual Accounts" xfId="37408"/>
    <cellStyle name="Title 70" xfId="25484"/>
    <cellStyle name="Title 70 2" xfId="48820"/>
    <cellStyle name="Title 71" xfId="25485"/>
    <cellStyle name="Title 71 2" xfId="48821"/>
    <cellStyle name="Title 72" xfId="25486"/>
    <cellStyle name="Title 72 2" xfId="48822"/>
    <cellStyle name="Title 73" xfId="25487"/>
    <cellStyle name="Title 73 2" xfId="48823"/>
    <cellStyle name="Title 74" xfId="25488"/>
    <cellStyle name="Title 74 2" xfId="48824"/>
    <cellStyle name="Title 75" xfId="25489"/>
    <cellStyle name="Title 75 2" xfId="48825"/>
    <cellStyle name="Title 76" xfId="25490"/>
    <cellStyle name="Title 76 2" xfId="48826"/>
    <cellStyle name="Title 77" xfId="290"/>
    <cellStyle name="Title 78" xfId="49146"/>
    <cellStyle name="Title 79" xfId="49189"/>
    <cellStyle name="Title 8" xfId="508"/>
    <cellStyle name="Title 8 10" xfId="49500"/>
    <cellStyle name="Title 8 2" xfId="25491"/>
    <cellStyle name="Title 8 2 2" xfId="25492"/>
    <cellStyle name="Title 8 2 2 2" xfId="25493"/>
    <cellStyle name="Title 8 2 2_Rate Case Accrual Accounts" xfId="37409"/>
    <cellStyle name="Title 8 2 3" xfId="48827"/>
    <cellStyle name="Title 8 2_Rate Case Accrual Accounts" xfId="37410"/>
    <cellStyle name="Title 8 3" xfId="25494"/>
    <cellStyle name="Title 8 3 2" xfId="25495"/>
    <cellStyle name="Title 8 3 2 2" xfId="25496"/>
    <cellStyle name="Title 8 3 2_Rate Case Accrual Accounts" xfId="37411"/>
    <cellStyle name="Title 8 3 3" xfId="48828"/>
    <cellStyle name="Title 8 3_Rate Case Accrual Accounts" xfId="37412"/>
    <cellStyle name="Title 8 4" xfId="25497"/>
    <cellStyle name="Title 8 4 2" xfId="25498"/>
    <cellStyle name="Title 8 4_Rate Case Accrual Accounts" xfId="37413"/>
    <cellStyle name="Title 8 5" xfId="25499"/>
    <cellStyle name="Title 8 5 2" xfId="48829"/>
    <cellStyle name="Title 8 6" xfId="49432"/>
    <cellStyle name="Title 8 7" xfId="49463"/>
    <cellStyle name="Title 8 8" xfId="49477"/>
    <cellStyle name="Title 8 9" xfId="49488"/>
    <cellStyle name="Title 8_Rate Case Accrual Accounts" xfId="37414"/>
    <cellStyle name="Title 9" xfId="509"/>
    <cellStyle name="Title 9 2" xfId="25500"/>
    <cellStyle name="Title 9 2 2" xfId="25501"/>
    <cellStyle name="Title 9 2 2 2" xfId="25502"/>
    <cellStyle name="Title 9 2 2_Rate Case Accrual Accounts" xfId="37415"/>
    <cellStyle name="Title 9 2 3" xfId="48830"/>
    <cellStyle name="Title 9 2_Rate Case Accrual Accounts" xfId="37416"/>
    <cellStyle name="Title 9 3" xfId="25503"/>
    <cellStyle name="Title 9 3 2" xfId="25504"/>
    <cellStyle name="Title 9 3 2 2" xfId="25505"/>
    <cellStyle name="Title 9 3 2_Rate Case Accrual Accounts" xfId="37417"/>
    <cellStyle name="Title 9 3 3" xfId="48831"/>
    <cellStyle name="Title 9 3_Rate Case Accrual Accounts" xfId="37418"/>
    <cellStyle name="Title 9 4" xfId="25506"/>
    <cellStyle name="Title 9 4 2" xfId="25507"/>
    <cellStyle name="Title 9 4_Rate Case Accrual Accounts" xfId="37419"/>
    <cellStyle name="Title 9 5" xfId="25508"/>
    <cellStyle name="Title 9 5 2" xfId="48832"/>
    <cellStyle name="Title 9_Rate Case Accrual Accounts" xfId="37420"/>
    <cellStyle name="title1" xfId="293"/>
    <cellStyle name="title1 2" xfId="294"/>
    <cellStyle name="title1 2 2" xfId="421"/>
    <cellStyle name="title1 2_Rate Case Accrual Accounts" xfId="37421"/>
    <cellStyle name="title1 3" xfId="49190"/>
    <cellStyle name="title1_03_2012" xfId="295"/>
    <cellStyle name="Total" xfId="49519" builtinId="25" customBuiltin="1"/>
    <cellStyle name="Total 10" xfId="25509"/>
    <cellStyle name="Total 10 2" xfId="25510"/>
    <cellStyle name="Total 10 2 2" xfId="25511"/>
    <cellStyle name="Total 10 2 2 2" xfId="25512"/>
    <cellStyle name="Total 10 2 2_Rate Case Accrual Accounts" xfId="37422"/>
    <cellStyle name="Total 10 2 3" xfId="48833"/>
    <cellStyle name="Total 10 2_Rate Case Accrual Accounts" xfId="37423"/>
    <cellStyle name="Total 10 3" xfId="25513"/>
    <cellStyle name="Total 10 3 2" xfId="25514"/>
    <cellStyle name="Total 10 3 2 2" xfId="25515"/>
    <cellStyle name="Total 10 3 2_Rate Case Accrual Accounts" xfId="37424"/>
    <cellStyle name="Total 10 3 3" xfId="48834"/>
    <cellStyle name="Total 10 3_Rate Case Accrual Accounts" xfId="37425"/>
    <cellStyle name="Total 10 4" xfId="25516"/>
    <cellStyle name="Total 10 4 2" xfId="25517"/>
    <cellStyle name="Total 10 4_Rate Case Accrual Accounts" xfId="37426"/>
    <cellStyle name="Total 10 5" xfId="48835"/>
    <cellStyle name="Total 10_Rate Case Accrual Accounts" xfId="37427"/>
    <cellStyle name="Total 11" xfId="25518"/>
    <cellStyle name="Total 11 2" xfId="25519"/>
    <cellStyle name="Total 11 2 2" xfId="25520"/>
    <cellStyle name="Total 11 2 2 2" xfId="25521"/>
    <cellStyle name="Total 11 2 2_Rate Case Accrual Accounts" xfId="37428"/>
    <cellStyle name="Total 11 2 3" xfId="48836"/>
    <cellStyle name="Total 11 2_Rate Case Accrual Accounts" xfId="37429"/>
    <cellStyle name="Total 11 3" xfId="25522"/>
    <cellStyle name="Total 11 3 2" xfId="25523"/>
    <cellStyle name="Total 11 3 2 2" xfId="25524"/>
    <cellStyle name="Total 11 3 2_Rate Case Accrual Accounts" xfId="37430"/>
    <cellStyle name="Total 11 3 3" xfId="48837"/>
    <cellStyle name="Total 11 3_Rate Case Accrual Accounts" xfId="37431"/>
    <cellStyle name="Total 11 4" xfId="25525"/>
    <cellStyle name="Total 11 4 2" xfId="25526"/>
    <cellStyle name="Total 11 4_Rate Case Accrual Accounts" xfId="37432"/>
    <cellStyle name="Total 11 5" xfId="48838"/>
    <cellStyle name="Total 11_Rate Case Accrual Accounts" xfId="37433"/>
    <cellStyle name="Total 12" xfId="25527"/>
    <cellStyle name="Total 12 2" xfId="25528"/>
    <cellStyle name="Total 12 2 2" xfId="25529"/>
    <cellStyle name="Total 12 2 2 2" xfId="25530"/>
    <cellStyle name="Total 12 2 2_Rate Case Accrual Accounts" xfId="37434"/>
    <cellStyle name="Total 12 2 3" xfId="48839"/>
    <cellStyle name="Total 12 2_Rate Case Accrual Accounts" xfId="37435"/>
    <cellStyle name="Total 12 3" xfId="25531"/>
    <cellStyle name="Total 12 3 2" xfId="25532"/>
    <cellStyle name="Total 12 3 2 2" xfId="25533"/>
    <cellStyle name="Total 12 3 2_Rate Case Accrual Accounts" xfId="37436"/>
    <cellStyle name="Total 12 3 3" xfId="48840"/>
    <cellStyle name="Total 12 3_Rate Case Accrual Accounts" xfId="37437"/>
    <cellStyle name="Total 12 4" xfId="25534"/>
    <cellStyle name="Total 12 4 2" xfId="25535"/>
    <cellStyle name="Total 12 4_Rate Case Accrual Accounts" xfId="37438"/>
    <cellStyle name="Total 12 5" xfId="48841"/>
    <cellStyle name="Total 12_Rate Case Accrual Accounts" xfId="37439"/>
    <cellStyle name="Total 13" xfId="25536"/>
    <cellStyle name="Total 13 2" xfId="25537"/>
    <cellStyle name="Total 13 2 2" xfId="25538"/>
    <cellStyle name="Total 13 2 2 2" xfId="25539"/>
    <cellStyle name="Total 13 2 2_Rate Case Accrual Accounts" xfId="37440"/>
    <cellStyle name="Total 13 2 3" xfId="48842"/>
    <cellStyle name="Total 13 2_Rate Case Accrual Accounts" xfId="37441"/>
    <cellStyle name="Total 13 3" xfId="25540"/>
    <cellStyle name="Total 13 3 2" xfId="25541"/>
    <cellStyle name="Total 13 3 2 2" xfId="25542"/>
    <cellStyle name="Total 13 3 2_Rate Case Accrual Accounts" xfId="37442"/>
    <cellStyle name="Total 13 3 3" xfId="48843"/>
    <cellStyle name="Total 13 3_Rate Case Accrual Accounts" xfId="37443"/>
    <cellStyle name="Total 13 4" xfId="25543"/>
    <cellStyle name="Total 13 4 2" xfId="25544"/>
    <cellStyle name="Total 13 4_Rate Case Accrual Accounts" xfId="37444"/>
    <cellStyle name="Total 13 5" xfId="48844"/>
    <cellStyle name="Total 13_Rate Case Accrual Accounts" xfId="37445"/>
    <cellStyle name="Total 14" xfId="25545"/>
    <cellStyle name="Total 14 2" xfId="25546"/>
    <cellStyle name="Total 14 2 2" xfId="25547"/>
    <cellStyle name="Total 14 2 2 2" xfId="25548"/>
    <cellStyle name="Total 14 2 2_Rate Case Accrual Accounts" xfId="37446"/>
    <cellStyle name="Total 14 2 3" xfId="48845"/>
    <cellStyle name="Total 14 2_Rate Case Accrual Accounts" xfId="37447"/>
    <cellStyle name="Total 14 3" xfId="25549"/>
    <cellStyle name="Total 14 3 2" xfId="25550"/>
    <cellStyle name="Total 14 3 2 2" xfId="25551"/>
    <cellStyle name="Total 14 3 2_Rate Case Accrual Accounts" xfId="37448"/>
    <cellStyle name="Total 14 3 3" xfId="48846"/>
    <cellStyle name="Total 14 3_Rate Case Accrual Accounts" xfId="37449"/>
    <cellStyle name="Total 14 4" xfId="25552"/>
    <cellStyle name="Total 14 4 2" xfId="25553"/>
    <cellStyle name="Total 14 4_Rate Case Accrual Accounts" xfId="37450"/>
    <cellStyle name="Total 14 5" xfId="48847"/>
    <cellStyle name="Total 14_Rate Case Accrual Accounts" xfId="37451"/>
    <cellStyle name="Total 15" xfId="25554"/>
    <cellStyle name="Total 15 2" xfId="25555"/>
    <cellStyle name="Total 15 2 2" xfId="25556"/>
    <cellStyle name="Total 15 2 2 2" xfId="25557"/>
    <cellStyle name="Total 15 2 2_Rate Case Accrual Accounts" xfId="37452"/>
    <cellStyle name="Total 15 2 3" xfId="48848"/>
    <cellStyle name="Total 15 2_Rate Case Accrual Accounts" xfId="37453"/>
    <cellStyle name="Total 15 3" xfId="25558"/>
    <cellStyle name="Total 15 3 2" xfId="25559"/>
    <cellStyle name="Total 15 3 2 2" xfId="25560"/>
    <cellStyle name="Total 15 3 2_Rate Case Accrual Accounts" xfId="37454"/>
    <cellStyle name="Total 15 3 3" xfId="48849"/>
    <cellStyle name="Total 15 3_Rate Case Accrual Accounts" xfId="37455"/>
    <cellStyle name="Total 15 4" xfId="25561"/>
    <cellStyle name="Total 15 4 2" xfId="25562"/>
    <cellStyle name="Total 15 4_Rate Case Accrual Accounts" xfId="37456"/>
    <cellStyle name="Total 15 5" xfId="48850"/>
    <cellStyle name="Total 15_Rate Case Accrual Accounts" xfId="37457"/>
    <cellStyle name="Total 16" xfId="25563"/>
    <cellStyle name="Total 16 2" xfId="25564"/>
    <cellStyle name="Total 16 2 2" xfId="25565"/>
    <cellStyle name="Total 16 2 2 2" xfId="25566"/>
    <cellStyle name="Total 16 2 2_Rate Case Accrual Accounts" xfId="37458"/>
    <cellStyle name="Total 16 2 3" xfId="48851"/>
    <cellStyle name="Total 16 2_Rate Case Accrual Accounts" xfId="37459"/>
    <cellStyle name="Total 16 3" xfId="25567"/>
    <cellStyle name="Total 16 3 2" xfId="25568"/>
    <cellStyle name="Total 16 3 2 2" xfId="25569"/>
    <cellStyle name="Total 16 3 2_Rate Case Accrual Accounts" xfId="37460"/>
    <cellStyle name="Total 16 3 3" xfId="48852"/>
    <cellStyle name="Total 16 3_Rate Case Accrual Accounts" xfId="37461"/>
    <cellStyle name="Total 16 4" xfId="25570"/>
    <cellStyle name="Total 16 4 2" xfId="25571"/>
    <cellStyle name="Total 16 4_Rate Case Accrual Accounts" xfId="37462"/>
    <cellStyle name="Total 16 5" xfId="48853"/>
    <cellStyle name="Total 16_Rate Case Accrual Accounts" xfId="37463"/>
    <cellStyle name="Total 17" xfId="25572"/>
    <cellStyle name="Total 17 2" xfId="25573"/>
    <cellStyle name="Total 17 2 2" xfId="25574"/>
    <cellStyle name="Total 17 2 2 2" xfId="25575"/>
    <cellStyle name="Total 17 2 2_Rate Case Accrual Accounts" xfId="37464"/>
    <cellStyle name="Total 17 2 3" xfId="48854"/>
    <cellStyle name="Total 17 2_Rate Case Accrual Accounts" xfId="37465"/>
    <cellStyle name="Total 17 3" xfId="25576"/>
    <cellStyle name="Total 17 3 2" xfId="25577"/>
    <cellStyle name="Total 17 3 2 2" xfId="25578"/>
    <cellStyle name="Total 17 3 2_Rate Case Accrual Accounts" xfId="37466"/>
    <cellStyle name="Total 17 3 3" xfId="48855"/>
    <cellStyle name="Total 17 3_Rate Case Accrual Accounts" xfId="37467"/>
    <cellStyle name="Total 17 4" xfId="25579"/>
    <cellStyle name="Total 17 4 2" xfId="25580"/>
    <cellStyle name="Total 17 4_Rate Case Accrual Accounts" xfId="37468"/>
    <cellStyle name="Total 17 5" xfId="48856"/>
    <cellStyle name="Total 17_Rate Case Accrual Accounts" xfId="37469"/>
    <cellStyle name="Total 18" xfId="25581"/>
    <cellStyle name="Total 18 2" xfId="25582"/>
    <cellStyle name="Total 18 2 2" xfId="25583"/>
    <cellStyle name="Total 18 2 2 2" xfId="25584"/>
    <cellStyle name="Total 18 2 2_Rate Case Accrual Accounts" xfId="37470"/>
    <cellStyle name="Total 18 2 3" xfId="48857"/>
    <cellStyle name="Total 18 2_Rate Case Accrual Accounts" xfId="37471"/>
    <cellStyle name="Total 18 3" xfId="25585"/>
    <cellStyle name="Total 18 3 2" xfId="25586"/>
    <cellStyle name="Total 18 3 2 2" xfId="25587"/>
    <cellStyle name="Total 18 3 2_Rate Case Accrual Accounts" xfId="37472"/>
    <cellStyle name="Total 18 3 3" xfId="48858"/>
    <cellStyle name="Total 18 3_Rate Case Accrual Accounts" xfId="37473"/>
    <cellStyle name="Total 18 4" xfId="25588"/>
    <cellStyle name="Total 18 4 2" xfId="25589"/>
    <cellStyle name="Total 18 4_Rate Case Accrual Accounts" xfId="37474"/>
    <cellStyle name="Total 18 5" xfId="48859"/>
    <cellStyle name="Total 18_Rate Case Accrual Accounts" xfId="37475"/>
    <cellStyle name="Total 19" xfId="25590"/>
    <cellStyle name="Total 19 2" xfId="25591"/>
    <cellStyle name="Total 19 2 2" xfId="25592"/>
    <cellStyle name="Total 19 2 2 2" xfId="25593"/>
    <cellStyle name="Total 19 2 2_Rate Case Accrual Accounts" xfId="37476"/>
    <cellStyle name="Total 19 2 3" xfId="48860"/>
    <cellStyle name="Total 19 2_Rate Case Accrual Accounts" xfId="37477"/>
    <cellStyle name="Total 19 3" xfId="25594"/>
    <cellStyle name="Total 19 3 2" xfId="25595"/>
    <cellStyle name="Total 19 3 2 2" xfId="25596"/>
    <cellStyle name="Total 19 3 2_Rate Case Accrual Accounts" xfId="37478"/>
    <cellStyle name="Total 19 3 3" xfId="48861"/>
    <cellStyle name="Total 19 3_Rate Case Accrual Accounts" xfId="37479"/>
    <cellStyle name="Total 19 4" xfId="25597"/>
    <cellStyle name="Total 19 4 2" xfId="25598"/>
    <cellStyle name="Total 19 4_Rate Case Accrual Accounts" xfId="37480"/>
    <cellStyle name="Total 19 5" xfId="48862"/>
    <cellStyle name="Total 19_Rate Case Accrual Accounts" xfId="37481"/>
    <cellStyle name="Total 2" xfId="297"/>
    <cellStyle name="Total 2 2" xfId="687"/>
    <cellStyle name="Total 2 2 10" xfId="49489"/>
    <cellStyle name="Total 2 2 2" xfId="25599"/>
    <cellStyle name="Total 2 2 2 2" xfId="25600"/>
    <cellStyle name="Total 2 2 2 2 2" xfId="25601"/>
    <cellStyle name="Total 2 2 2 2_Rate Case Accrual Accounts" xfId="37482"/>
    <cellStyle name="Total 2 2 2 3" xfId="48863"/>
    <cellStyle name="Total 2 2 2_Rate Case Accrual Accounts" xfId="37483"/>
    <cellStyle name="Total 2 2 3" xfId="25602"/>
    <cellStyle name="Total 2 2 3 2" xfId="25603"/>
    <cellStyle name="Total 2 2 3 2 2" xfId="25604"/>
    <cellStyle name="Total 2 2 3 2_Rate Case Accrual Accounts" xfId="37484"/>
    <cellStyle name="Total 2 2 3 3" xfId="48864"/>
    <cellStyle name="Total 2 2 3_Rate Case Accrual Accounts" xfId="37485"/>
    <cellStyle name="Total 2 2 4" xfId="25605"/>
    <cellStyle name="Total 2 2 4 2" xfId="25606"/>
    <cellStyle name="Total 2 2 4 2 2" xfId="25607"/>
    <cellStyle name="Total 2 2 4 2_Rate Case Accrual Accounts" xfId="37486"/>
    <cellStyle name="Total 2 2 4 3" xfId="48865"/>
    <cellStyle name="Total 2 2 4_Rate Case Accrual Accounts" xfId="37487"/>
    <cellStyle name="Total 2 2 5" xfId="25608"/>
    <cellStyle name="Total 2 2 5 2" xfId="25609"/>
    <cellStyle name="Total 2 2 5_Rate Case Accrual Accounts" xfId="37488"/>
    <cellStyle name="Total 2 2 6" xfId="48866"/>
    <cellStyle name="Total 2 2 7" xfId="49433"/>
    <cellStyle name="Total 2 2 8" xfId="49464"/>
    <cellStyle name="Total 2 2 9" xfId="49478"/>
    <cellStyle name="Total 2 2_Basis Info" xfId="25610"/>
    <cellStyle name="Total 2 3" xfId="510"/>
    <cellStyle name="Total 2 3 2" xfId="25611"/>
    <cellStyle name="Total 2 3 2 2" xfId="25612"/>
    <cellStyle name="Total 2 3 2 2 2" xfId="25613"/>
    <cellStyle name="Total 2 3 2 2_Rate Case Accrual Accounts" xfId="37489"/>
    <cellStyle name="Total 2 3 2 3" xfId="48867"/>
    <cellStyle name="Total 2 3 2_Rate Case Accrual Accounts" xfId="37490"/>
    <cellStyle name="Total 2 3 3" xfId="25614"/>
    <cellStyle name="Total 2 3 3 2" xfId="25615"/>
    <cellStyle name="Total 2 3 3 2 2" xfId="25616"/>
    <cellStyle name="Total 2 3 3 2_Rate Case Accrual Accounts" xfId="37491"/>
    <cellStyle name="Total 2 3 3 3" xfId="48868"/>
    <cellStyle name="Total 2 3 3_Rate Case Accrual Accounts" xfId="37492"/>
    <cellStyle name="Total 2 3 4" xfId="25617"/>
    <cellStyle name="Total 2 3 4 2" xfId="25618"/>
    <cellStyle name="Total 2 3 4 2 2" xfId="25619"/>
    <cellStyle name="Total 2 3 4 2_Rate Case Accrual Accounts" xfId="37493"/>
    <cellStyle name="Total 2 3 4 3" xfId="48869"/>
    <cellStyle name="Total 2 3 4_Rate Case Accrual Accounts" xfId="37494"/>
    <cellStyle name="Total 2 3 5" xfId="25620"/>
    <cellStyle name="Total 2 3 5 2" xfId="25621"/>
    <cellStyle name="Total 2 3 5_Rate Case Accrual Accounts" xfId="37495"/>
    <cellStyle name="Total 2 3 6" xfId="25622"/>
    <cellStyle name="Total 2 3 6 2" xfId="25623"/>
    <cellStyle name="Total 2 3 6_Rate Case Accrual Accounts" xfId="37496"/>
    <cellStyle name="Total 2 3_Basis Info" xfId="25624"/>
    <cellStyle name="Total 2 4" xfId="25625"/>
    <cellStyle name="Total 2 4 2" xfId="25626"/>
    <cellStyle name="Total 2 4 2 2" xfId="25627"/>
    <cellStyle name="Total 2 4 2_Rate Case Accrual Accounts" xfId="37497"/>
    <cellStyle name="Total 2 4 3" xfId="48870"/>
    <cellStyle name="Total 2 4_Rate Case Accrual Accounts" xfId="37498"/>
    <cellStyle name="Total 2 5" xfId="25628"/>
    <cellStyle name="Total 2 5 2" xfId="25629"/>
    <cellStyle name="Total 2 5_Rate Case Accrual Accounts" xfId="37499"/>
    <cellStyle name="Total 2 6" xfId="25630"/>
    <cellStyle name="Total 2 6 2" xfId="48871"/>
    <cellStyle name="Total 2 7" xfId="25631"/>
    <cellStyle name="Total 2 7 2" xfId="48872"/>
    <cellStyle name="Total 2 8" xfId="48873"/>
    <cellStyle name="Total 2_10-1 BS" xfId="25632"/>
    <cellStyle name="Total 20" xfId="25633"/>
    <cellStyle name="Total 20 2" xfId="25634"/>
    <cellStyle name="Total 20 2 2" xfId="25635"/>
    <cellStyle name="Total 20 2 2 2" xfId="25636"/>
    <cellStyle name="Total 20 2 2_Rate Case Accrual Accounts" xfId="37500"/>
    <cellStyle name="Total 20 2 3" xfId="48874"/>
    <cellStyle name="Total 20 2_Rate Case Accrual Accounts" xfId="37501"/>
    <cellStyle name="Total 20 3" xfId="25637"/>
    <cellStyle name="Total 20 3 2" xfId="25638"/>
    <cellStyle name="Total 20 3 2 2" xfId="25639"/>
    <cellStyle name="Total 20 3 2_Rate Case Accrual Accounts" xfId="37502"/>
    <cellStyle name="Total 20 3 3" xfId="48875"/>
    <cellStyle name="Total 20 3_Rate Case Accrual Accounts" xfId="37503"/>
    <cellStyle name="Total 20 4" xfId="25640"/>
    <cellStyle name="Total 20 4 2" xfId="25641"/>
    <cellStyle name="Total 20 4_Rate Case Accrual Accounts" xfId="37504"/>
    <cellStyle name="Total 20 5" xfId="48876"/>
    <cellStyle name="Total 20_Rate Case Accrual Accounts" xfId="37505"/>
    <cellStyle name="Total 21" xfId="25642"/>
    <cellStyle name="Total 21 2" xfId="25643"/>
    <cellStyle name="Total 21 2 2" xfId="25644"/>
    <cellStyle name="Total 21 2 2 2" xfId="25645"/>
    <cellStyle name="Total 21 2 2_Rate Case Accrual Accounts" xfId="37506"/>
    <cellStyle name="Total 21 2 3" xfId="48877"/>
    <cellStyle name="Total 21 2_Rate Case Accrual Accounts" xfId="37507"/>
    <cellStyle name="Total 21 3" xfId="25646"/>
    <cellStyle name="Total 21 3 2" xfId="25647"/>
    <cellStyle name="Total 21 3 2 2" xfId="25648"/>
    <cellStyle name="Total 21 3 2_Rate Case Accrual Accounts" xfId="37508"/>
    <cellStyle name="Total 21 3 3" xfId="48878"/>
    <cellStyle name="Total 21 3_Rate Case Accrual Accounts" xfId="37509"/>
    <cellStyle name="Total 21 4" xfId="25649"/>
    <cellStyle name="Total 21 4 2" xfId="25650"/>
    <cellStyle name="Total 21 4_Rate Case Accrual Accounts" xfId="37510"/>
    <cellStyle name="Total 21 5" xfId="48879"/>
    <cellStyle name="Total 21_Rate Case Accrual Accounts" xfId="37511"/>
    <cellStyle name="Total 22" xfId="25651"/>
    <cellStyle name="Total 22 2" xfId="25652"/>
    <cellStyle name="Total 22 2 2" xfId="25653"/>
    <cellStyle name="Total 22 2 2 2" xfId="25654"/>
    <cellStyle name="Total 22 2 2_Rate Case Accrual Accounts" xfId="37512"/>
    <cellStyle name="Total 22 2 3" xfId="48880"/>
    <cellStyle name="Total 22 2_Rate Case Accrual Accounts" xfId="37513"/>
    <cellStyle name="Total 22 3" xfId="25655"/>
    <cellStyle name="Total 22 3 2" xfId="25656"/>
    <cellStyle name="Total 22 3 2 2" xfId="25657"/>
    <cellStyle name="Total 22 3 2_Rate Case Accrual Accounts" xfId="37514"/>
    <cellStyle name="Total 22 3 3" xfId="48881"/>
    <cellStyle name="Total 22 3_Rate Case Accrual Accounts" xfId="37515"/>
    <cellStyle name="Total 22 4" xfId="25658"/>
    <cellStyle name="Total 22 4 2" xfId="25659"/>
    <cellStyle name="Total 22 4_Rate Case Accrual Accounts" xfId="37516"/>
    <cellStyle name="Total 22 5" xfId="48882"/>
    <cellStyle name="Total 22_Rate Case Accrual Accounts" xfId="37517"/>
    <cellStyle name="Total 23" xfId="25660"/>
    <cellStyle name="Total 23 2" xfId="25661"/>
    <cellStyle name="Total 23 2 2" xfId="25662"/>
    <cellStyle name="Total 23 2 2 2" xfId="25663"/>
    <cellStyle name="Total 23 2 2_Rate Case Accrual Accounts" xfId="37518"/>
    <cellStyle name="Total 23 2 3" xfId="48883"/>
    <cellStyle name="Total 23 2_Rate Case Accrual Accounts" xfId="37519"/>
    <cellStyle name="Total 23 3" xfId="25664"/>
    <cellStyle name="Total 23 3 2" xfId="25665"/>
    <cellStyle name="Total 23 3 2 2" xfId="25666"/>
    <cellStyle name="Total 23 3 2_Rate Case Accrual Accounts" xfId="37520"/>
    <cellStyle name="Total 23 3 3" xfId="48884"/>
    <cellStyle name="Total 23 3_Rate Case Accrual Accounts" xfId="37521"/>
    <cellStyle name="Total 23 4" xfId="25667"/>
    <cellStyle name="Total 23 4 2" xfId="25668"/>
    <cellStyle name="Total 23 4 2 2" xfId="25669"/>
    <cellStyle name="Total 23 4 2_Rate Case Accrual Accounts" xfId="37522"/>
    <cellStyle name="Total 23 4 3" xfId="48885"/>
    <cellStyle name="Total 23 4_Rate Case Accrual Accounts" xfId="37523"/>
    <cellStyle name="Total 23 5" xfId="25670"/>
    <cellStyle name="Total 23 5 2" xfId="25671"/>
    <cellStyle name="Total 23 5_Rate Case Accrual Accounts" xfId="37524"/>
    <cellStyle name="Total 23 6" xfId="48886"/>
    <cellStyle name="Total 23_Rate Case Accrual Accounts" xfId="37525"/>
    <cellStyle name="Total 24" xfId="25672"/>
    <cellStyle name="Total 24 2" xfId="25673"/>
    <cellStyle name="Total 24 2 2" xfId="25674"/>
    <cellStyle name="Total 24 2 2 2" xfId="25675"/>
    <cellStyle name="Total 24 2 2 2 2" xfId="25676"/>
    <cellStyle name="Total 24 2 2 2_Rate Case Accrual Accounts" xfId="37526"/>
    <cellStyle name="Total 24 2 2 3" xfId="48887"/>
    <cellStyle name="Total 24 2 2_Rate Case Accrual Accounts" xfId="37527"/>
    <cellStyle name="Total 24 2 3" xfId="25677"/>
    <cellStyle name="Total 24 2 3 2" xfId="25678"/>
    <cellStyle name="Total 24 2 3_Rate Case Accrual Accounts" xfId="37528"/>
    <cellStyle name="Total 24 2 4" xfId="25679"/>
    <cellStyle name="Total 24 2 4 2" xfId="48888"/>
    <cellStyle name="Total 24 2 5" xfId="48889"/>
    <cellStyle name="Total 24 2_Rate Case Accrual Accounts" xfId="37529"/>
    <cellStyle name="Total 24 3" xfId="25680"/>
    <cellStyle name="Total 24 3 2" xfId="25681"/>
    <cellStyle name="Total 24 3 2 2" xfId="25682"/>
    <cellStyle name="Total 24 3 2_Rate Case Accrual Accounts" xfId="37530"/>
    <cellStyle name="Total 24 3 3" xfId="48890"/>
    <cellStyle name="Total 24 3_Rate Case Accrual Accounts" xfId="37531"/>
    <cellStyle name="Total 24 4" xfId="25683"/>
    <cellStyle name="Total 24 4 2" xfId="25684"/>
    <cellStyle name="Total 24 4_Rate Case Accrual Accounts" xfId="37532"/>
    <cellStyle name="Total 24 5" xfId="25685"/>
    <cellStyle name="Total 24 5 2" xfId="25686"/>
    <cellStyle name="Total 24 5_Rate Case Accrual Accounts" xfId="37533"/>
    <cellStyle name="Total 24 6" xfId="48891"/>
    <cellStyle name="Total 24_Basis Detail" xfId="25687"/>
    <cellStyle name="Total 25" xfId="25688"/>
    <cellStyle name="Total 25 2" xfId="25689"/>
    <cellStyle name="Total 25 2 2" xfId="25690"/>
    <cellStyle name="Total 25 2 2 2" xfId="25691"/>
    <cellStyle name="Total 25 2 2_Rate Case Accrual Accounts" xfId="37534"/>
    <cellStyle name="Total 25 2 3" xfId="48892"/>
    <cellStyle name="Total 25 2_Rate Case Accrual Accounts" xfId="37535"/>
    <cellStyle name="Total 25 3" xfId="25692"/>
    <cellStyle name="Total 25 3 2" xfId="25693"/>
    <cellStyle name="Total 25 3 2 2" xfId="25694"/>
    <cellStyle name="Total 25 3 2_Rate Case Accrual Accounts" xfId="37536"/>
    <cellStyle name="Total 25 3 3" xfId="48893"/>
    <cellStyle name="Total 25 3_Rate Case Accrual Accounts" xfId="37537"/>
    <cellStyle name="Total 25 4" xfId="25695"/>
    <cellStyle name="Total 25 4 2" xfId="25696"/>
    <cellStyle name="Total 25 4_Rate Case Accrual Accounts" xfId="37538"/>
    <cellStyle name="Total 25 5" xfId="48894"/>
    <cellStyle name="Total 25_Rate Case Accrual Accounts" xfId="37539"/>
    <cellStyle name="Total 26" xfId="25697"/>
    <cellStyle name="Total 26 2" xfId="25698"/>
    <cellStyle name="Total 26 2 2" xfId="25699"/>
    <cellStyle name="Total 26 2 2 2" xfId="25700"/>
    <cellStyle name="Total 26 2 2_Rate Case Accrual Accounts" xfId="37540"/>
    <cellStyle name="Total 26 2 3" xfId="48895"/>
    <cellStyle name="Total 26 2_Rate Case Accrual Accounts" xfId="37541"/>
    <cellStyle name="Total 26 3" xfId="25701"/>
    <cellStyle name="Total 26 3 2" xfId="25702"/>
    <cellStyle name="Total 26 3_Rate Case Accrual Accounts" xfId="37542"/>
    <cellStyle name="Total 26 4" xfId="25703"/>
    <cellStyle name="Total 26 4 2" xfId="48896"/>
    <cellStyle name="Total 26 5" xfId="48897"/>
    <cellStyle name="Total 26_Rate Case Accrual Accounts" xfId="37543"/>
    <cellStyle name="Total 27" xfId="25704"/>
    <cellStyle name="Total 27 2" xfId="25705"/>
    <cellStyle name="Total 27 2 2" xfId="25706"/>
    <cellStyle name="Total 27 2 2 2" xfId="25707"/>
    <cellStyle name="Total 27 2 2_Rate Case Accrual Accounts" xfId="37544"/>
    <cellStyle name="Total 27 2 3" xfId="48898"/>
    <cellStyle name="Total 27 2_Rate Case Accrual Accounts" xfId="37545"/>
    <cellStyle name="Total 27 3" xfId="25708"/>
    <cellStyle name="Total 27 3 2" xfId="25709"/>
    <cellStyle name="Total 27 3_Rate Case Accrual Accounts" xfId="37546"/>
    <cellStyle name="Total 27 4" xfId="48899"/>
    <cellStyle name="Total 27_Rate Case Accrual Accounts" xfId="37547"/>
    <cellStyle name="Total 28" xfId="25710"/>
    <cellStyle name="Total 28 2" xfId="25711"/>
    <cellStyle name="Total 28 2 2" xfId="25712"/>
    <cellStyle name="Total 28 2_Rate Case Accrual Accounts" xfId="37548"/>
    <cellStyle name="Total 28 3" xfId="48900"/>
    <cellStyle name="Total 28_Rate Case Accrual Accounts" xfId="37549"/>
    <cellStyle name="Total 29" xfId="25713"/>
    <cellStyle name="Total 29 2" xfId="25714"/>
    <cellStyle name="Total 29 2 2" xfId="25715"/>
    <cellStyle name="Total 29 2_Rate Case Accrual Accounts" xfId="37550"/>
    <cellStyle name="Total 29 3" xfId="48901"/>
    <cellStyle name="Total 29_Rate Case Accrual Accounts" xfId="37551"/>
    <cellStyle name="Total 3" xfId="25716"/>
    <cellStyle name="Total 3 2" xfId="25717"/>
    <cellStyle name="Total 3 2 2" xfId="25718"/>
    <cellStyle name="Total 3 2 2 2" xfId="25719"/>
    <cellStyle name="Total 3 2 2 2 2" xfId="25720"/>
    <cellStyle name="Total 3 2 2 2_Rate Case Accrual Accounts" xfId="37552"/>
    <cellStyle name="Total 3 2 2 3" xfId="48902"/>
    <cellStyle name="Total 3 2 2_Rate Case Accrual Accounts" xfId="37553"/>
    <cellStyle name="Total 3 2 3" xfId="25721"/>
    <cellStyle name="Total 3 2 3 2" xfId="25722"/>
    <cellStyle name="Total 3 2 3 2 2" xfId="25723"/>
    <cellStyle name="Total 3 2 3 2_Rate Case Accrual Accounts" xfId="37554"/>
    <cellStyle name="Total 3 2 3 3" xfId="48903"/>
    <cellStyle name="Total 3 2 3_Rate Case Accrual Accounts" xfId="37555"/>
    <cellStyle name="Total 3 2 4" xfId="25724"/>
    <cellStyle name="Total 3 2 4 2" xfId="25725"/>
    <cellStyle name="Total 3 2 4_Rate Case Accrual Accounts" xfId="37556"/>
    <cellStyle name="Total 3 2 5" xfId="48904"/>
    <cellStyle name="Total 3 2_Rate Case Accrual Accounts" xfId="37557"/>
    <cellStyle name="Total 3 3" xfId="25726"/>
    <cellStyle name="Total 3 3 2" xfId="25727"/>
    <cellStyle name="Total 3 3 2 2" xfId="25728"/>
    <cellStyle name="Total 3 3 2_Rate Case Accrual Accounts" xfId="37558"/>
    <cellStyle name="Total 3 3 3" xfId="48905"/>
    <cellStyle name="Total 3 3_Rate Case Accrual Accounts" xfId="37559"/>
    <cellStyle name="Total 3 4" xfId="25729"/>
    <cellStyle name="Total 3 4 2" xfId="25730"/>
    <cellStyle name="Total 3 4_Rate Case Accrual Accounts" xfId="37560"/>
    <cellStyle name="Total 3 5" xfId="25731"/>
    <cellStyle name="Total 3 5 2" xfId="48906"/>
    <cellStyle name="Total 3_Rate Case Accrual Accounts" xfId="37561"/>
    <cellStyle name="Total 30" xfId="25732"/>
    <cellStyle name="Total 30 2" xfId="25733"/>
    <cellStyle name="Total 30 2 2" xfId="25734"/>
    <cellStyle name="Total 30 2_Rate Case Accrual Accounts" xfId="37562"/>
    <cellStyle name="Total 30 3" xfId="48907"/>
    <cellStyle name="Total 30_Rate Case Accrual Accounts" xfId="37563"/>
    <cellStyle name="Total 31" xfId="25735"/>
    <cellStyle name="Total 31 2" xfId="25736"/>
    <cellStyle name="Total 31 2 2" xfId="25737"/>
    <cellStyle name="Total 31 2_Rate Case Accrual Accounts" xfId="37564"/>
    <cellStyle name="Total 31 3" xfId="48908"/>
    <cellStyle name="Total 31_Rate Case Accrual Accounts" xfId="37565"/>
    <cellStyle name="Total 32" xfId="25738"/>
    <cellStyle name="Total 32 2" xfId="25739"/>
    <cellStyle name="Total 32 2 2" xfId="25740"/>
    <cellStyle name="Total 32 2_Rate Case Accrual Accounts" xfId="37566"/>
    <cellStyle name="Total 32 3" xfId="48909"/>
    <cellStyle name="Total 32_Rate Case Accrual Accounts" xfId="37567"/>
    <cellStyle name="Total 33" xfId="25741"/>
    <cellStyle name="Total 33 2" xfId="25742"/>
    <cellStyle name="Total 33 2 2" xfId="25743"/>
    <cellStyle name="Total 33 2_Rate Case Accrual Accounts" xfId="37568"/>
    <cellStyle name="Total 33 3" xfId="48910"/>
    <cellStyle name="Total 33_Rate Case Accrual Accounts" xfId="37569"/>
    <cellStyle name="Total 34" xfId="25744"/>
    <cellStyle name="Total 34 2" xfId="25745"/>
    <cellStyle name="Total 34 2 2" xfId="25746"/>
    <cellStyle name="Total 34 2_Rate Case Accrual Accounts" xfId="37570"/>
    <cellStyle name="Total 34 3" xfId="48911"/>
    <cellStyle name="Total 34_Rate Case Accrual Accounts" xfId="37571"/>
    <cellStyle name="Total 35" xfId="25747"/>
    <cellStyle name="Total 35 2" xfId="25748"/>
    <cellStyle name="Total 35 2 2" xfId="25749"/>
    <cellStyle name="Total 35 2_Rate Case Accrual Accounts" xfId="37572"/>
    <cellStyle name="Total 35 3" xfId="48912"/>
    <cellStyle name="Total 35_Rate Case Accrual Accounts" xfId="37573"/>
    <cellStyle name="Total 36" xfId="25750"/>
    <cellStyle name="Total 36 2" xfId="25751"/>
    <cellStyle name="Total 36 2 2" xfId="25752"/>
    <cellStyle name="Total 36 2_Rate Case Accrual Accounts" xfId="37574"/>
    <cellStyle name="Total 36 3" xfId="48913"/>
    <cellStyle name="Total 36_Rate Case Accrual Accounts" xfId="37575"/>
    <cellStyle name="Total 37" xfId="25753"/>
    <cellStyle name="Total 37 2" xfId="25754"/>
    <cellStyle name="Total 37 2 2" xfId="25755"/>
    <cellStyle name="Total 37 2_Rate Case Accrual Accounts" xfId="37576"/>
    <cellStyle name="Total 37 3" xfId="48914"/>
    <cellStyle name="Total 37_Rate Case Accrual Accounts" xfId="37577"/>
    <cellStyle name="Total 38" xfId="25756"/>
    <cellStyle name="Total 38 2" xfId="25757"/>
    <cellStyle name="Total 38 2 2" xfId="25758"/>
    <cellStyle name="Total 38 2_Rate Case Accrual Accounts" xfId="37578"/>
    <cellStyle name="Total 38 3" xfId="48915"/>
    <cellStyle name="Total 38_Rate Case Accrual Accounts" xfId="37579"/>
    <cellStyle name="Total 39" xfId="25759"/>
    <cellStyle name="Total 39 2" xfId="25760"/>
    <cellStyle name="Total 39 2 2" xfId="25761"/>
    <cellStyle name="Total 39 2_Rate Case Accrual Accounts" xfId="37580"/>
    <cellStyle name="Total 39 3" xfId="48916"/>
    <cellStyle name="Total 39_Rate Case Accrual Accounts" xfId="37581"/>
    <cellStyle name="Total 4" xfId="25762"/>
    <cellStyle name="Total 4 2" xfId="25763"/>
    <cellStyle name="Total 4 2 2" xfId="25764"/>
    <cellStyle name="Total 4 2 2 2" xfId="25765"/>
    <cellStyle name="Total 4 2 2 2 2" xfId="25766"/>
    <cellStyle name="Total 4 2 2 2_Rate Case Accrual Accounts" xfId="37582"/>
    <cellStyle name="Total 4 2 2 3" xfId="48917"/>
    <cellStyle name="Total 4 2 2_Rate Case Accrual Accounts" xfId="37583"/>
    <cellStyle name="Total 4 2 3" xfId="25767"/>
    <cellStyle name="Total 4 2 3 2" xfId="25768"/>
    <cellStyle name="Total 4 2 3 2 2" xfId="25769"/>
    <cellStyle name="Total 4 2 3 2_Rate Case Accrual Accounts" xfId="37584"/>
    <cellStyle name="Total 4 2 3 3" xfId="48918"/>
    <cellStyle name="Total 4 2 3_Rate Case Accrual Accounts" xfId="37585"/>
    <cellStyle name="Total 4 2 4" xfId="25770"/>
    <cellStyle name="Total 4 2 4 2" xfId="25771"/>
    <cellStyle name="Total 4 2 4_Rate Case Accrual Accounts" xfId="37586"/>
    <cellStyle name="Total 4 2 5" xfId="48919"/>
    <cellStyle name="Total 4 2_Rate Case Accrual Accounts" xfId="37587"/>
    <cellStyle name="Total 4 3" xfId="25772"/>
    <cellStyle name="Total 4 3 2" xfId="25773"/>
    <cellStyle name="Total 4 3 2 2" xfId="25774"/>
    <cellStyle name="Total 4 3 2_Rate Case Accrual Accounts" xfId="37588"/>
    <cellStyle name="Total 4 3 3" xfId="48920"/>
    <cellStyle name="Total 4 3_Rate Case Accrual Accounts" xfId="37589"/>
    <cellStyle name="Total 4 4" xfId="25775"/>
    <cellStyle name="Total 4 4 2" xfId="25776"/>
    <cellStyle name="Total 4 4_Rate Case Accrual Accounts" xfId="37590"/>
    <cellStyle name="Total 4 5" xfId="48921"/>
    <cellStyle name="Total 4_Rate Case Accrual Accounts" xfId="37591"/>
    <cellStyle name="Total 40" xfId="25777"/>
    <cellStyle name="Total 40 2" xfId="25778"/>
    <cellStyle name="Total 40 2 2" xfId="25779"/>
    <cellStyle name="Total 40 2_Rate Case Accrual Accounts" xfId="37592"/>
    <cellStyle name="Total 40 3" xfId="48922"/>
    <cellStyle name="Total 40_Rate Case Accrual Accounts" xfId="37593"/>
    <cellStyle name="Total 41" xfId="25780"/>
    <cellStyle name="Total 41 2" xfId="25781"/>
    <cellStyle name="Total 41 2 2" xfId="25782"/>
    <cellStyle name="Total 41 2_Rate Case Accrual Accounts" xfId="37594"/>
    <cellStyle name="Total 41 3" xfId="48923"/>
    <cellStyle name="Total 41_Rate Case Accrual Accounts" xfId="37595"/>
    <cellStyle name="Total 42" xfId="25783"/>
    <cellStyle name="Total 42 2" xfId="25784"/>
    <cellStyle name="Total 42 2 2" xfId="25785"/>
    <cellStyle name="Total 42 2_Rate Case Accrual Accounts" xfId="37596"/>
    <cellStyle name="Total 42 3" xfId="48924"/>
    <cellStyle name="Total 42_Rate Case Accrual Accounts" xfId="37597"/>
    <cellStyle name="Total 43" xfId="25786"/>
    <cellStyle name="Total 43 2" xfId="25787"/>
    <cellStyle name="Total 43 2 2" xfId="25788"/>
    <cellStyle name="Total 43 2_Rate Case Accrual Accounts" xfId="37598"/>
    <cellStyle name="Total 43 3" xfId="48925"/>
    <cellStyle name="Total 43_Rate Case Accrual Accounts" xfId="37599"/>
    <cellStyle name="Total 44" xfId="25789"/>
    <cellStyle name="Total 44 2" xfId="25790"/>
    <cellStyle name="Total 44 2 2" xfId="25791"/>
    <cellStyle name="Total 44 2_Rate Case Accrual Accounts" xfId="37600"/>
    <cellStyle name="Total 44 3" xfId="48926"/>
    <cellStyle name="Total 44_Rate Case Accrual Accounts" xfId="37601"/>
    <cellStyle name="Total 45" xfId="25792"/>
    <cellStyle name="Total 45 2" xfId="25793"/>
    <cellStyle name="Total 45 2 2" xfId="25794"/>
    <cellStyle name="Total 45 2_Rate Case Accrual Accounts" xfId="37602"/>
    <cellStyle name="Total 45 3" xfId="48927"/>
    <cellStyle name="Total 45_Rate Case Accrual Accounts" xfId="37603"/>
    <cellStyle name="Total 46" xfId="25795"/>
    <cellStyle name="Total 46 2" xfId="25796"/>
    <cellStyle name="Total 46 2 2" xfId="25797"/>
    <cellStyle name="Total 46 2_Rate Case Accrual Accounts" xfId="37604"/>
    <cellStyle name="Total 46 3" xfId="48928"/>
    <cellStyle name="Total 46_Rate Case Accrual Accounts" xfId="37605"/>
    <cellStyle name="Total 47" xfId="25798"/>
    <cellStyle name="Total 47 2" xfId="25799"/>
    <cellStyle name="Total 47 2 2" xfId="25800"/>
    <cellStyle name="Total 47 2_Rate Case Accrual Accounts" xfId="37606"/>
    <cellStyle name="Total 47 3" xfId="48929"/>
    <cellStyle name="Total 47_Rate Case Accrual Accounts" xfId="37607"/>
    <cellStyle name="Total 48" xfId="25801"/>
    <cellStyle name="Total 48 2" xfId="25802"/>
    <cellStyle name="Total 48 2 2" xfId="25803"/>
    <cellStyle name="Total 48 2_Rate Case Accrual Accounts" xfId="37608"/>
    <cellStyle name="Total 48 3" xfId="48930"/>
    <cellStyle name="Total 48_Rate Case Accrual Accounts" xfId="37609"/>
    <cellStyle name="Total 49" xfId="25804"/>
    <cellStyle name="Total 49 2" xfId="25805"/>
    <cellStyle name="Total 49 2 2" xfId="25806"/>
    <cellStyle name="Total 49 2_Rate Case Accrual Accounts" xfId="37610"/>
    <cellStyle name="Total 49 3" xfId="48931"/>
    <cellStyle name="Total 49_Rate Case Accrual Accounts" xfId="37611"/>
    <cellStyle name="Total 5" xfId="25807"/>
    <cellStyle name="Total 5 2" xfId="25808"/>
    <cellStyle name="Total 5 2 2" xfId="25809"/>
    <cellStyle name="Total 5 2 2 2" xfId="25810"/>
    <cellStyle name="Total 5 2 2 2 2" xfId="25811"/>
    <cellStyle name="Total 5 2 2 2_Rate Case Accrual Accounts" xfId="37612"/>
    <cellStyle name="Total 5 2 2 3" xfId="48932"/>
    <cellStyle name="Total 5 2 2_Rate Case Accrual Accounts" xfId="37613"/>
    <cellStyle name="Total 5 2 3" xfId="25812"/>
    <cellStyle name="Total 5 2 3 2" xfId="25813"/>
    <cellStyle name="Total 5 2 3 2 2" xfId="25814"/>
    <cellStyle name="Total 5 2 3 2_Rate Case Accrual Accounts" xfId="37614"/>
    <cellStyle name="Total 5 2 3 3" xfId="48933"/>
    <cellStyle name="Total 5 2 3_Rate Case Accrual Accounts" xfId="37615"/>
    <cellStyle name="Total 5 2 4" xfId="25815"/>
    <cellStyle name="Total 5 2 4 2" xfId="25816"/>
    <cellStyle name="Total 5 2 4_Rate Case Accrual Accounts" xfId="37616"/>
    <cellStyle name="Total 5 2 5" xfId="48934"/>
    <cellStyle name="Total 5 2_Rate Case Accrual Accounts" xfId="37617"/>
    <cellStyle name="Total 5 3" xfId="25817"/>
    <cellStyle name="Total 5 3 2" xfId="25818"/>
    <cellStyle name="Total 5 3 2 2" xfId="25819"/>
    <cellStyle name="Total 5 3 2_Rate Case Accrual Accounts" xfId="37618"/>
    <cellStyle name="Total 5 3 3" xfId="48935"/>
    <cellStyle name="Total 5 3_Rate Case Accrual Accounts" xfId="37619"/>
    <cellStyle name="Total 5 4" xfId="25820"/>
    <cellStyle name="Total 5 4 2" xfId="25821"/>
    <cellStyle name="Total 5 4_Rate Case Accrual Accounts" xfId="37620"/>
    <cellStyle name="Total 5 5" xfId="48936"/>
    <cellStyle name="Total 5_Rate Case Accrual Accounts" xfId="37621"/>
    <cellStyle name="Total 50" xfId="25822"/>
    <cellStyle name="Total 50 2" xfId="25823"/>
    <cellStyle name="Total 50 2 2" xfId="25824"/>
    <cellStyle name="Total 50 2_Rate Case Accrual Accounts" xfId="37622"/>
    <cellStyle name="Total 50 3" xfId="48937"/>
    <cellStyle name="Total 50_Rate Case Accrual Accounts" xfId="37623"/>
    <cellStyle name="Total 51" xfId="25825"/>
    <cellStyle name="Total 51 2" xfId="25826"/>
    <cellStyle name="Total 51 2 2" xfId="25827"/>
    <cellStyle name="Total 51 2_Rate Case Accrual Accounts" xfId="37624"/>
    <cellStyle name="Total 51 3" xfId="48938"/>
    <cellStyle name="Total 51_Rate Case Accrual Accounts" xfId="37625"/>
    <cellStyle name="Total 52" xfId="25828"/>
    <cellStyle name="Total 52 2" xfId="25829"/>
    <cellStyle name="Total 52 2 2" xfId="25830"/>
    <cellStyle name="Total 52 2_Rate Case Accrual Accounts" xfId="37626"/>
    <cellStyle name="Total 52 3" xfId="48939"/>
    <cellStyle name="Total 52_Rate Case Accrual Accounts" xfId="37627"/>
    <cellStyle name="Total 53" xfId="25831"/>
    <cellStyle name="Total 53 2" xfId="25832"/>
    <cellStyle name="Total 53 2 2" xfId="25833"/>
    <cellStyle name="Total 53 2_Rate Case Accrual Accounts" xfId="37628"/>
    <cellStyle name="Total 53 3" xfId="48940"/>
    <cellStyle name="Total 53_Rate Case Accrual Accounts" xfId="37629"/>
    <cellStyle name="Total 54" xfId="25834"/>
    <cellStyle name="Total 54 2" xfId="25835"/>
    <cellStyle name="Total 54 2 2" xfId="25836"/>
    <cellStyle name="Total 54 2_Rate Case Accrual Accounts" xfId="37630"/>
    <cellStyle name="Total 54 3" xfId="48941"/>
    <cellStyle name="Total 54_Rate Case Accrual Accounts" xfId="37631"/>
    <cellStyle name="Total 55" xfId="25837"/>
    <cellStyle name="Total 55 2" xfId="25838"/>
    <cellStyle name="Total 55 2 2" xfId="25839"/>
    <cellStyle name="Total 55 2_Rate Case Accrual Accounts" xfId="37632"/>
    <cellStyle name="Total 55 3" xfId="48942"/>
    <cellStyle name="Total 55_Rate Case Accrual Accounts" xfId="37633"/>
    <cellStyle name="Total 56" xfId="25840"/>
    <cellStyle name="Total 56 2" xfId="25841"/>
    <cellStyle name="Total 56 2 2" xfId="25842"/>
    <cellStyle name="Total 56 2_Rate Case Accrual Accounts" xfId="37634"/>
    <cellStyle name="Total 56 3" xfId="48943"/>
    <cellStyle name="Total 56_Rate Case Accrual Accounts" xfId="37635"/>
    <cellStyle name="Total 57" xfId="25843"/>
    <cellStyle name="Total 57 2" xfId="25844"/>
    <cellStyle name="Total 57 2 2" xfId="25845"/>
    <cellStyle name="Total 57 2_Rate Case Accrual Accounts" xfId="37636"/>
    <cellStyle name="Total 57 3" xfId="48944"/>
    <cellStyle name="Total 57_Rate Case Accrual Accounts" xfId="37637"/>
    <cellStyle name="Total 58" xfId="25846"/>
    <cellStyle name="Total 58 2" xfId="25847"/>
    <cellStyle name="Total 58 2 2" xfId="25848"/>
    <cellStyle name="Total 58 2_Rate Case Accrual Accounts" xfId="37638"/>
    <cellStyle name="Total 58 3" xfId="48945"/>
    <cellStyle name="Total 58_Rate Case Accrual Accounts" xfId="37639"/>
    <cellStyle name="Total 59" xfId="25849"/>
    <cellStyle name="Total 59 2" xfId="25850"/>
    <cellStyle name="Total 59 2 2" xfId="25851"/>
    <cellStyle name="Total 59 2_Rate Case Accrual Accounts" xfId="37640"/>
    <cellStyle name="Total 59 3" xfId="48946"/>
    <cellStyle name="Total 59_Rate Case Accrual Accounts" xfId="37641"/>
    <cellStyle name="Total 6" xfId="25852"/>
    <cellStyle name="Total 6 2" xfId="25853"/>
    <cellStyle name="Total 6 2 2" xfId="25854"/>
    <cellStyle name="Total 6 2 2 2" xfId="25855"/>
    <cellStyle name="Total 6 2 2_Rate Case Accrual Accounts" xfId="37642"/>
    <cellStyle name="Total 6 2 3" xfId="48947"/>
    <cellStyle name="Total 6 2_Rate Case Accrual Accounts" xfId="37643"/>
    <cellStyle name="Total 6 3" xfId="25856"/>
    <cellStyle name="Total 6 3 2" xfId="25857"/>
    <cellStyle name="Total 6 3 2 2" xfId="25858"/>
    <cellStyle name="Total 6 3 2_Rate Case Accrual Accounts" xfId="37644"/>
    <cellStyle name="Total 6 3 3" xfId="48948"/>
    <cellStyle name="Total 6 3_Rate Case Accrual Accounts" xfId="37645"/>
    <cellStyle name="Total 6 4" xfId="25859"/>
    <cellStyle name="Total 6 4 2" xfId="25860"/>
    <cellStyle name="Total 6 4_Rate Case Accrual Accounts" xfId="37646"/>
    <cellStyle name="Total 6 5" xfId="48949"/>
    <cellStyle name="Total 6_Rate Case Accrual Accounts" xfId="37647"/>
    <cellStyle name="Total 60" xfId="25861"/>
    <cellStyle name="Total 60 2" xfId="25862"/>
    <cellStyle name="Total 60 2 2" xfId="25863"/>
    <cellStyle name="Total 60 2_Rate Case Accrual Accounts" xfId="37648"/>
    <cellStyle name="Total 60 3" xfId="48950"/>
    <cellStyle name="Total 60_Rate Case Accrual Accounts" xfId="37649"/>
    <cellStyle name="Total 61" xfId="25864"/>
    <cellStyle name="Total 61 2" xfId="25865"/>
    <cellStyle name="Total 61_Rate Case Accrual Accounts" xfId="37650"/>
    <cellStyle name="Total 62" xfId="25866"/>
    <cellStyle name="Total 62 2" xfId="25867"/>
    <cellStyle name="Total 62_Rate Case Accrual Accounts" xfId="37651"/>
    <cellStyle name="Total 63" xfId="25868"/>
    <cellStyle name="Total 63 2" xfId="48951"/>
    <cellStyle name="Total 64" xfId="25869"/>
    <cellStyle name="Total 64 2" xfId="48952"/>
    <cellStyle name="Total 65" xfId="25870"/>
    <cellStyle name="Total 65 2" xfId="48953"/>
    <cellStyle name="Total 66" xfId="25871"/>
    <cellStyle name="Total 66 2" xfId="48954"/>
    <cellStyle name="Total 67" xfId="25872"/>
    <cellStyle name="Total 67 2" xfId="48955"/>
    <cellStyle name="Total 68" xfId="25873"/>
    <cellStyle name="Total 68 2" xfId="48956"/>
    <cellStyle name="Total 69" xfId="25874"/>
    <cellStyle name="Total 69 2" xfId="48957"/>
    <cellStyle name="Total 7" xfId="25875"/>
    <cellStyle name="Total 7 2" xfId="25876"/>
    <cellStyle name="Total 7 2 2" xfId="25877"/>
    <cellStyle name="Total 7 2 2 2" xfId="25878"/>
    <cellStyle name="Total 7 2 2_Rate Case Accrual Accounts" xfId="37652"/>
    <cellStyle name="Total 7 2 3" xfId="48958"/>
    <cellStyle name="Total 7 2_Rate Case Accrual Accounts" xfId="37653"/>
    <cellStyle name="Total 7 3" xfId="25879"/>
    <cellStyle name="Total 7 3 2" xfId="25880"/>
    <cellStyle name="Total 7 3 2 2" xfId="25881"/>
    <cellStyle name="Total 7 3 2_Rate Case Accrual Accounts" xfId="37654"/>
    <cellStyle name="Total 7 3 3" xfId="48959"/>
    <cellStyle name="Total 7 3_Rate Case Accrual Accounts" xfId="37655"/>
    <cellStyle name="Total 7 4" xfId="25882"/>
    <cellStyle name="Total 7 4 2" xfId="25883"/>
    <cellStyle name="Total 7 4_Rate Case Accrual Accounts" xfId="37656"/>
    <cellStyle name="Total 7 5" xfId="48960"/>
    <cellStyle name="Total 7_Rate Case Accrual Accounts" xfId="37657"/>
    <cellStyle name="Total 70" xfId="25884"/>
    <cellStyle name="Total 70 2" xfId="48961"/>
    <cellStyle name="Total 71" xfId="25885"/>
    <cellStyle name="Total 71 2" xfId="48962"/>
    <cellStyle name="Total 72" xfId="25886"/>
    <cellStyle name="Total 72 2" xfId="48963"/>
    <cellStyle name="Total 73" xfId="25887"/>
    <cellStyle name="Total 73 2" xfId="48964"/>
    <cellStyle name="Total 74" xfId="25888"/>
    <cellStyle name="Total 74 2" xfId="48965"/>
    <cellStyle name="Total 75" xfId="25889"/>
    <cellStyle name="Total 75 2" xfId="48966"/>
    <cellStyle name="Total 76" xfId="25890"/>
    <cellStyle name="Total 76 2" xfId="48967"/>
    <cellStyle name="Total 77" xfId="296"/>
    <cellStyle name="Total 78" xfId="49147"/>
    <cellStyle name="Total 79" xfId="49191"/>
    <cellStyle name="Total 8" xfId="25891"/>
    <cellStyle name="Total 8 2" xfId="25892"/>
    <cellStyle name="Total 8 2 2" xfId="25893"/>
    <cellStyle name="Total 8 2 2 2" xfId="25894"/>
    <cellStyle name="Total 8 2 2_Rate Case Accrual Accounts" xfId="37658"/>
    <cellStyle name="Total 8 2 3" xfId="48968"/>
    <cellStyle name="Total 8 2_Rate Case Accrual Accounts" xfId="37659"/>
    <cellStyle name="Total 8 3" xfId="25895"/>
    <cellStyle name="Total 8 3 2" xfId="25896"/>
    <cellStyle name="Total 8 3 2 2" xfId="25897"/>
    <cellStyle name="Total 8 3 2_Rate Case Accrual Accounts" xfId="37660"/>
    <cellStyle name="Total 8 3 3" xfId="48969"/>
    <cellStyle name="Total 8 3_Rate Case Accrual Accounts" xfId="37661"/>
    <cellStyle name="Total 8 4" xfId="25898"/>
    <cellStyle name="Total 8 4 2" xfId="25899"/>
    <cellStyle name="Total 8 4_Rate Case Accrual Accounts" xfId="37662"/>
    <cellStyle name="Total 8 5" xfId="48970"/>
    <cellStyle name="Total 8_Rate Case Accrual Accounts" xfId="37663"/>
    <cellStyle name="Total 9" xfId="25900"/>
    <cellStyle name="Total 9 2" xfId="25901"/>
    <cellStyle name="Total 9 2 2" xfId="25902"/>
    <cellStyle name="Total 9 2 2 2" xfId="25903"/>
    <cellStyle name="Total 9 2 2_Rate Case Accrual Accounts" xfId="37664"/>
    <cellStyle name="Total 9 2 3" xfId="48971"/>
    <cellStyle name="Total 9 2_Rate Case Accrual Accounts" xfId="37665"/>
    <cellStyle name="Total 9 3" xfId="25904"/>
    <cellStyle name="Total 9 3 2" xfId="25905"/>
    <cellStyle name="Total 9 3 2 2" xfId="25906"/>
    <cellStyle name="Total 9 3 2_Rate Case Accrual Accounts" xfId="37666"/>
    <cellStyle name="Total 9 3 3" xfId="48972"/>
    <cellStyle name="Total 9 3_Rate Case Accrual Accounts" xfId="37667"/>
    <cellStyle name="Total 9 4" xfId="25907"/>
    <cellStyle name="Total 9 4 2" xfId="25908"/>
    <cellStyle name="Total 9 4_Rate Case Accrual Accounts" xfId="37668"/>
    <cellStyle name="Total 9 5" xfId="48973"/>
    <cellStyle name="Total 9_Rate Case Accrual Accounts" xfId="37669"/>
    <cellStyle name="TotalNumber" xfId="49551"/>
    <cellStyle name="TotalText" xfId="49550"/>
    <cellStyle name="TotCol - Style5" xfId="25909"/>
    <cellStyle name="TotCol - Style7" xfId="298"/>
    <cellStyle name="TotRow - Style4" xfId="25910"/>
    <cellStyle name="TotRow - Style8" xfId="299"/>
    <cellStyle name="UnitHeader" xfId="49547"/>
    <cellStyle name="Unprot" xfId="300"/>
    <cellStyle name="Unprot 2" xfId="25911"/>
    <cellStyle name="Unprot$" xfId="301"/>
    <cellStyle name="Unprot$ 2" xfId="302"/>
    <cellStyle name="Unprot$ 2 2" xfId="303"/>
    <cellStyle name="Unprot$ 2_06_2013" xfId="422"/>
    <cellStyle name="Unprot$ 3" xfId="304"/>
    <cellStyle name="Unprot$_03_2012" xfId="305"/>
    <cellStyle name="Unprot_2013 Graphs" xfId="25912"/>
    <cellStyle name="Unprotect" xfId="306"/>
    <cellStyle name="UploadThisRowValue" xfId="307"/>
    <cellStyle name="UploadThisRowValue 2" xfId="25913"/>
    <cellStyle name="UploadThisRowValue 2 2" xfId="25914"/>
    <cellStyle name="UploadThisRowValue 2 2 2" xfId="25915"/>
    <cellStyle name="UploadThisRowValue 2 2_Rate Case Accrual Accounts" xfId="37670"/>
    <cellStyle name="UploadThisRowValue 2 3" xfId="48974"/>
    <cellStyle name="UploadThisRowValue 2_Rate Case Accrual Accounts" xfId="37671"/>
    <cellStyle name="UploadThisRowValue 3" xfId="25916"/>
    <cellStyle name="UploadThisRowValue 3 2" xfId="25917"/>
    <cellStyle name="UploadThisRowValue 3 2 2" xfId="25918"/>
    <cellStyle name="UploadThisRowValue 3 2_Rate Case Accrual Accounts" xfId="37672"/>
    <cellStyle name="UploadThisRowValue 3 3" xfId="48975"/>
    <cellStyle name="UploadThisRowValue 3_Rate Case Accrual Accounts" xfId="37673"/>
    <cellStyle name="UploadThisRowValue 4" xfId="25919"/>
    <cellStyle name="UploadThisRowValue 4 2" xfId="25920"/>
    <cellStyle name="UploadThisRowValue 4_Rate Case Accrual Accounts" xfId="37674"/>
    <cellStyle name="UploadThisRowValue_Rate Case Accrual Accounts" xfId="37675"/>
    <cellStyle name="Warning Text" xfId="49516" builtinId="11" customBuiltin="1"/>
    <cellStyle name="Warning Text 10" xfId="25921"/>
    <cellStyle name="Warning Text 10 2" xfId="25922"/>
    <cellStyle name="Warning Text 10 2 2" xfId="25923"/>
    <cellStyle name="Warning Text 10 2 2 2" xfId="25924"/>
    <cellStyle name="Warning Text 10 2 2_Rate Case Accrual Accounts" xfId="37676"/>
    <cellStyle name="Warning Text 10 2 3" xfId="48976"/>
    <cellStyle name="Warning Text 10 2_Rate Case Accrual Accounts" xfId="37677"/>
    <cellStyle name="Warning Text 10 3" xfId="25925"/>
    <cellStyle name="Warning Text 10 3 2" xfId="25926"/>
    <cellStyle name="Warning Text 10 3 2 2" xfId="25927"/>
    <cellStyle name="Warning Text 10 3 2_Rate Case Accrual Accounts" xfId="37678"/>
    <cellStyle name="Warning Text 10 3 3" xfId="48977"/>
    <cellStyle name="Warning Text 10 3_Rate Case Accrual Accounts" xfId="37679"/>
    <cellStyle name="Warning Text 10 4" xfId="25928"/>
    <cellStyle name="Warning Text 10 4 2" xfId="25929"/>
    <cellStyle name="Warning Text 10 4_Rate Case Accrual Accounts" xfId="37680"/>
    <cellStyle name="Warning Text 10 5" xfId="48978"/>
    <cellStyle name="Warning Text 10_Rate Case Accrual Accounts" xfId="37681"/>
    <cellStyle name="Warning Text 11" xfId="25930"/>
    <cellStyle name="Warning Text 11 2" xfId="25931"/>
    <cellStyle name="Warning Text 11 2 2" xfId="25932"/>
    <cellStyle name="Warning Text 11 2 2 2" xfId="25933"/>
    <cellStyle name="Warning Text 11 2 2_Rate Case Accrual Accounts" xfId="37682"/>
    <cellStyle name="Warning Text 11 2 3" xfId="48979"/>
    <cellStyle name="Warning Text 11 2_Rate Case Accrual Accounts" xfId="37683"/>
    <cellStyle name="Warning Text 11 3" xfId="25934"/>
    <cellStyle name="Warning Text 11 3 2" xfId="25935"/>
    <cellStyle name="Warning Text 11 3 2 2" xfId="25936"/>
    <cellStyle name="Warning Text 11 3 2_Rate Case Accrual Accounts" xfId="37684"/>
    <cellStyle name="Warning Text 11 3 3" xfId="48980"/>
    <cellStyle name="Warning Text 11 3_Rate Case Accrual Accounts" xfId="37685"/>
    <cellStyle name="Warning Text 11 4" xfId="25937"/>
    <cellStyle name="Warning Text 11 4 2" xfId="25938"/>
    <cellStyle name="Warning Text 11 4_Rate Case Accrual Accounts" xfId="37686"/>
    <cellStyle name="Warning Text 11 5" xfId="48981"/>
    <cellStyle name="Warning Text 11_Rate Case Accrual Accounts" xfId="37687"/>
    <cellStyle name="Warning Text 12" xfId="25939"/>
    <cellStyle name="Warning Text 12 2" xfId="25940"/>
    <cellStyle name="Warning Text 12 2 2" xfId="25941"/>
    <cellStyle name="Warning Text 12 2 2 2" xfId="25942"/>
    <cellStyle name="Warning Text 12 2 2_Rate Case Accrual Accounts" xfId="37688"/>
    <cellStyle name="Warning Text 12 2 3" xfId="48982"/>
    <cellStyle name="Warning Text 12 2_Rate Case Accrual Accounts" xfId="37689"/>
    <cellStyle name="Warning Text 12 3" xfId="25943"/>
    <cellStyle name="Warning Text 12 3 2" xfId="25944"/>
    <cellStyle name="Warning Text 12 3 2 2" xfId="25945"/>
    <cellStyle name="Warning Text 12 3 2_Rate Case Accrual Accounts" xfId="37690"/>
    <cellStyle name="Warning Text 12 3 3" xfId="48983"/>
    <cellStyle name="Warning Text 12 3_Rate Case Accrual Accounts" xfId="37691"/>
    <cellStyle name="Warning Text 12 4" xfId="25946"/>
    <cellStyle name="Warning Text 12 4 2" xfId="25947"/>
    <cellStyle name="Warning Text 12 4_Rate Case Accrual Accounts" xfId="37692"/>
    <cellStyle name="Warning Text 12 5" xfId="48984"/>
    <cellStyle name="Warning Text 12_Rate Case Accrual Accounts" xfId="37693"/>
    <cellStyle name="Warning Text 13" xfId="25948"/>
    <cellStyle name="Warning Text 13 2" xfId="25949"/>
    <cellStyle name="Warning Text 13 2 2" xfId="25950"/>
    <cellStyle name="Warning Text 13 2 2 2" xfId="25951"/>
    <cellStyle name="Warning Text 13 2 2_Rate Case Accrual Accounts" xfId="37694"/>
    <cellStyle name="Warning Text 13 2 3" xfId="48985"/>
    <cellStyle name="Warning Text 13 2_Rate Case Accrual Accounts" xfId="37695"/>
    <cellStyle name="Warning Text 13 3" xfId="25952"/>
    <cellStyle name="Warning Text 13 3 2" xfId="25953"/>
    <cellStyle name="Warning Text 13 3 2 2" xfId="25954"/>
    <cellStyle name="Warning Text 13 3 2_Rate Case Accrual Accounts" xfId="37696"/>
    <cellStyle name="Warning Text 13 3 3" xfId="48986"/>
    <cellStyle name="Warning Text 13 3_Rate Case Accrual Accounts" xfId="37697"/>
    <cellStyle name="Warning Text 13 4" xfId="25955"/>
    <cellStyle name="Warning Text 13 4 2" xfId="25956"/>
    <cellStyle name="Warning Text 13 4_Rate Case Accrual Accounts" xfId="37698"/>
    <cellStyle name="Warning Text 13 5" xfId="48987"/>
    <cellStyle name="Warning Text 13_Rate Case Accrual Accounts" xfId="37699"/>
    <cellStyle name="Warning Text 14" xfId="25957"/>
    <cellStyle name="Warning Text 14 2" xfId="25958"/>
    <cellStyle name="Warning Text 14 2 2" xfId="25959"/>
    <cellStyle name="Warning Text 14 2 2 2" xfId="25960"/>
    <cellStyle name="Warning Text 14 2 2_Rate Case Accrual Accounts" xfId="37700"/>
    <cellStyle name="Warning Text 14 2 3" xfId="48988"/>
    <cellStyle name="Warning Text 14 2_Rate Case Accrual Accounts" xfId="37701"/>
    <cellStyle name="Warning Text 14 3" xfId="25961"/>
    <cellStyle name="Warning Text 14 3 2" xfId="25962"/>
    <cellStyle name="Warning Text 14 3 2 2" xfId="25963"/>
    <cellStyle name="Warning Text 14 3 2_Rate Case Accrual Accounts" xfId="37702"/>
    <cellStyle name="Warning Text 14 3 3" xfId="48989"/>
    <cellStyle name="Warning Text 14 3_Rate Case Accrual Accounts" xfId="37703"/>
    <cellStyle name="Warning Text 14 4" xfId="25964"/>
    <cellStyle name="Warning Text 14 4 2" xfId="25965"/>
    <cellStyle name="Warning Text 14 4_Rate Case Accrual Accounts" xfId="37704"/>
    <cellStyle name="Warning Text 14 5" xfId="48990"/>
    <cellStyle name="Warning Text 14_Rate Case Accrual Accounts" xfId="37705"/>
    <cellStyle name="Warning Text 15" xfId="25966"/>
    <cellStyle name="Warning Text 15 2" xfId="25967"/>
    <cellStyle name="Warning Text 15 2 2" xfId="25968"/>
    <cellStyle name="Warning Text 15 2 2 2" xfId="25969"/>
    <cellStyle name="Warning Text 15 2 2_Rate Case Accrual Accounts" xfId="37706"/>
    <cellStyle name="Warning Text 15 2 3" xfId="48991"/>
    <cellStyle name="Warning Text 15 2_Rate Case Accrual Accounts" xfId="37707"/>
    <cellStyle name="Warning Text 15 3" xfId="25970"/>
    <cellStyle name="Warning Text 15 3 2" xfId="25971"/>
    <cellStyle name="Warning Text 15 3 2 2" xfId="25972"/>
    <cellStyle name="Warning Text 15 3 2_Rate Case Accrual Accounts" xfId="37708"/>
    <cellStyle name="Warning Text 15 3 3" xfId="48992"/>
    <cellStyle name="Warning Text 15 3_Rate Case Accrual Accounts" xfId="37709"/>
    <cellStyle name="Warning Text 15 4" xfId="25973"/>
    <cellStyle name="Warning Text 15 4 2" xfId="25974"/>
    <cellStyle name="Warning Text 15 4_Rate Case Accrual Accounts" xfId="37710"/>
    <cellStyle name="Warning Text 15 5" xfId="48993"/>
    <cellStyle name="Warning Text 15_Rate Case Accrual Accounts" xfId="37711"/>
    <cellStyle name="Warning Text 16" xfId="25975"/>
    <cellStyle name="Warning Text 16 2" xfId="25976"/>
    <cellStyle name="Warning Text 16 2 2" xfId="25977"/>
    <cellStyle name="Warning Text 16 2 2 2" xfId="25978"/>
    <cellStyle name="Warning Text 16 2 2_Rate Case Accrual Accounts" xfId="37712"/>
    <cellStyle name="Warning Text 16 2 3" xfId="48994"/>
    <cellStyle name="Warning Text 16 2_Rate Case Accrual Accounts" xfId="37713"/>
    <cellStyle name="Warning Text 16 3" xfId="25979"/>
    <cellStyle name="Warning Text 16 3 2" xfId="25980"/>
    <cellStyle name="Warning Text 16 3 2 2" xfId="25981"/>
    <cellStyle name="Warning Text 16 3 2_Rate Case Accrual Accounts" xfId="37714"/>
    <cellStyle name="Warning Text 16 3 3" xfId="48995"/>
    <cellStyle name="Warning Text 16 3_Rate Case Accrual Accounts" xfId="37715"/>
    <cellStyle name="Warning Text 16 4" xfId="25982"/>
    <cellStyle name="Warning Text 16 4 2" xfId="25983"/>
    <cellStyle name="Warning Text 16 4_Rate Case Accrual Accounts" xfId="37716"/>
    <cellStyle name="Warning Text 16 5" xfId="48996"/>
    <cellStyle name="Warning Text 16_Rate Case Accrual Accounts" xfId="37717"/>
    <cellStyle name="Warning Text 17" xfId="25984"/>
    <cellStyle name="Warning Text 17 2" xfId="25985"/>
    <cellStyle name="Warning Text 17 2 2" xfId="25986"/>
    <cellStyle name="Warning Text 17 2 2 2" xfId="25987"/>
    <cellStyle name="Warning Text 17 2 2_Rate Case Accrual Accounts" xfId="37718"/>
    <cellStyle name="Warning Text 17 2 3" xfId="48997"/>
    <cellStyle name="Warning Text 17 2_Rate Case Accrual Accounts" xfId="37719"/>
    <cellStyle name="Warning Text 17 3" xfId="25988"/>
    <cellStyle name="Warning Text 17 3 2" xfId="25989"/>
    <cellStyle name="Warning Text 17 3 2 2" xfId="25990"/>
    <cellStyle name="Warning Text 17 3 2_Rate Case Accrual Accounts" xfId="37720"/>
    <cellStyle name="Warning Text 17 3 3" xfId="48998"/>
    <cellStyle name="Warning Text 17 3_Rate Case Accrual Accounts" xfId="37721"/>
    <cellStyle name="Warning Text 17 4" xfId="25991"/>
    <cellStyle name="Warning Text 17 4 2" xfId="25992"/>
    <cellStyle name="Warning Text 17 4_Rate Case Accrual Accounts" xfId="37722"/>
    <cellStyle name="Warning Text 17 5" xfId="48999"/>
    <cellStyle name="Warning Text 17_Rate Case Accrual Accounts" xfId="37723"/>
    <cellStyle name="Warning Text 18" xfId="25993"/>
    <cellStyle name="Warning Text 18 2" xfId="25994"/>
    <cellStyle name="Warning Text 18 2 2" xfId="25995"/>
    <cellStyle name="Warning Text 18 2 2 2" xfId="25996"/>
    <cellStyle name="Warning Text 18 2 2_Rate Case Accrual Accounts" xfId="37724"/>
    <cellStyle name="Warning Text 18 2 3" xfId="49000"/>
    <cellStyle name="Warning Text 18 2_Rate Case Accrual Accounts" xfId="37725"/>
    <cellStyle name="Warning Text 18 3" xfId="25997"/>
    <cellStyle name="Warning Text 18 3 2" xfId="25998"/>
    <cellStyle name="Warning Text 18 3 2 2" xfId="25999"/>
    <cellStyle name="Warning Text 18 3 2_Rate Case Accrual Accounts" xfId="37726"/>
    <cellStyle name="Warning Text 18 3 3" xfId="49001"/>
    <cellStyle name="Warning Text 18 3_Rate Case Accrual Accounts" xfId="37727"/>
    <cellStyle name="Warning Text 18 4" xfId="26000"/>
    <cellStyle name="Warning Text 18 4 2" xfId="26001"/>
    <cellStyle name="Warning Text 18 4_Rate Case Accrual Accounts" xfId="37728"/>
    <cellStyle name="Warning Text 18 5" xfId="49002"/>
    <cellStyle name="Warning Text 18_Rate Case Accrual Accounts" xfId="37729"/>
    <cellStyle name="Warning Text 19" xfId="26002"/>
    <cellStyle name="Warning Text 19 2" xfId="26003"/>
    <cellStyle name="Warning Text 19 2 2" xfId="26004"/>
    <cellStyle name="Warning Text 19 2 2 2" xfId="26005"/>
    <cellStyle name="Warning Text 19 2 2_Rate Case Accrual Accounts" xfId="37730"/>
    <cellStyle name="Warning Text 19 2 3" xfId="49003"/>
    <cellStyle name="Warning Text 19 2_Rate Case Accrual Accounts" xfId="37731"/>
    <cellStyle name="Warning Text 19 3" xfId="26006"/>
    <cellStyle name="Warning Text 19 3 2" xfId="26007"/>
    <cellStyle name="Warning Text 19 3 2 2" xfId="26008"/>
    <cellStyle name="Warning Text 19 3 2_Rate Case Accrual Accounts" xfId="37732"/>
    <cellStyle name="Warning Text 19 3 3" xfId="49004"/>
    <cellStyle name="Warning Text 19 3_Rate Case Accrual Accounts" xfId="37733"/>
    <cellStyle name="Warning Text 19 4" xfId="26009"/>
    <cellStyle name="Warning Text 19 4 2" xfId="26010"/>
    <cellStyle name="Warning Text 19 4_Rate Case Accrual Accounts" xfId="37734"/>
    <cellStyle name="Warning Text 19 5" xfId="49005"/>
    <cellStyle name="Warning Text 19_Rate Case Accrual Accounts" xfId="37735"/>
    <cellStyle name="Warning Text 2" xfId="309"/>
    <cellStyle name="Warning Text 2 2" xfId="689"/>
    <cellStyle name="Warning Text 2 2 2" xfId="26011"/>
    <cellStyle name="Warning Text 2 2 2 2" xfId="26012"/>
    <cellStyle name="Warning Text 2 2 2 2 2" xfId="26013"/>
    <cellStyle name="Warning Text 2 2 2 2_Rate Case Accrual Accounts" xfId="37736"/>
    <cellStyle name="Warning Text 2 2 2 3" xfId="49006"/>
    <cellStyle name="Warning Text 2 2 2_Rate Case Accrual Accounts" xfId="37737"/>
    <cellStyle name="Warning Text 2 2 3" xfId="26014"/>
    <cellStyle name="Warning Text 2 2 3 2" xfId="26015"/>
    <cellStyle name="Warning Text 2 2 3 2 2" xfId="26016"/>
    <cellStyle name="Warning Text 2 2 3 2_Rate Case Accrual Accounts" xfId="37738"/>
    <cellStyle name="Warning Text 2 2 3 3" xfId="49007"/>
    <cellStyle name="Warning Text 2 2 3_Rate Case Accrual Accounts" xfId="37739"/>
    <cellStyle name="Warning Text 2 2 4" xfId="26017"/>
    <cellStyle name="Warning Text 2 2 4 2" xfId="26018"/>
    <cellStyle name="Warning Text 2 2 4_Rate Case Accrual Accounts" xfId="37740"/>
    <cellStyle name="Warning Text 2 2 5" xfId="49008"/>
    <cellStyle name="Warning Text 2 2_Rate Case Accrual Accounts" xfId="37741"/>
    <cellStyle name="Warning Text 2 3" xfId="511"/>
    <cellStyle name="Warning Text 2 3 2" xfId="26019"/>
    <cellStyle name="Warning Text 2 3 2 2" xfId="26020"/>
    <cellStyle name="Warning Text 2 3 2 2 2" xfId="26021"/>
    <cellStyle name="Warning Text 2 3 2 2_Rate Case Accrual Accounts" xfId="37742"/>
    <cellStyle name="Warning Text 2 3 2 3" xfId="49009"/>
    <cellStyle name="Warning Text 2 3 2_Rate Case Accrual Accounts" xfId="37743"/>
    <cellStyle name="Warning Text 2 3 3" xfId="26022"/>
    <cellStyle name="Warning Text 2 3 3 2" xfId="26023"/>
    <cellStyle name="Warning Text 2 3 3 2 2" xfId="26024"/>
    <cellStyle name="Warning Text 2 3 3 2_Rate Case Accrual Accounts" xfId="37744"/>
    <cellStyle name="Warning Text 2 3 3 3" xfId="49010"/>
    <cellStyle name="Warning Text 2 3 3_Rate Case Accrual Accounts" xfId="37745"/>
    <cellStyle name="Warning Text 2 3 4" xfId="26025"/>
    <cellStyle name="Warning Text 2 3 4 2" xfId="26026"/>
    <cellStyle name="Warning Text 2 3 4 2 2" xfId="26027"/>
    <cellStyle name="Warning Text 2 3 4 2_Rate Case Accrual Accounts" xfId="37746"/>
    <cellStyle name="Warning Text 2 3 4 3" xfId="49011"/>
    <cellStyle name="Warning Text 2 3 4_Rate Case Accrual Accounts" xfId="37747"/>
    <cellStyle name="Warning Text 2 3 5" xfId="26028"/>
    <cellStyle name="Warning Text 2 3 5 2" xfId="26029"/>
    <cellStyle name="Warning Text 2 3 5_Rate Case Accrual Accounts" xfId="37748"/>
    <cellStyle name="Warning Text 2 3_Basis Info" xfId="26030"/>
    <cellStyle name="Warning Text 2 4" xfId="26031"/>
    <cellStyle name="Warning Text 2 4 2" xfId="26032"/>
    <cellStyle name="Warning Text 2 4 2 2" xfId="26033"/>
    <cellStyle name="Warning Text 2 4 2_Rate Case Accrual Accounts" xfId="37749"/>
    <cellStyle name="Warning Text 2 4 3" xfId="49012"/>
    <cellStyle name="Warning Text 2 4_Rate Case Accrual Accounts" xfId="37750"/>
    <cellStyle name="Warning Text 2 5" xfId="26034"/>
    <cellStyle name="Warning Text 2 5 2" xfId="26035"/>
    <cellStyle name="Warning Text 2 5_Rate Case Accrual Accounts" xfId="37751"/>
    <cellStyle name="Warning Text 2 6" xfId="26036"/>
    <cellStyle name="Warning Text 2 6 2" xfId="49013"/>
    <cellStyle name="Warning Text 2 7" xfId="26037"/>
    <cellStyle name="Warning Text 2 7 2" xfId="49014"/>
    <cellStyle name="Warning Text 2 8" xfId="49015"/>
    <cellStyle name="Warning Text 2_Rate Case Accrual Accounts" xfId="37752"/>
    <cellStyle name="Warning Text 20" xfId="26038"/>
    <cellStyle name="Warning Text 20 2" xfId="26039"/>
    <cellStyle name="Warning Text 20 2 2" xfId="26040"/>
    <cellStyle name="Warning Text 20 2 2 2" xfId="26041"/>
    <cellStyle name="Warning Text 20 2 2_Rate Case Accrual Accounts" xfId="37753"/>
    <cellStyle name="Warning Text 20 2 3" xfId="49016"/>
    <cellStyle name="Warning Text 20 2_Rate Case Accrual Accounts" xfId="37754"/>
    <cellStyle name="Warning Text 20 3" xfId="26042"/>
    <cellStyle name="Warning Text 20 3 2" xfId="26043"/>
    <cellStyle name="Warning Text 20 3 2 2" xfId="26044"/>
    <cellStyle name="Warning Text 20 3 2_Rate Case Accrual Accounts" xfId="37755"/>
    <cellStyle name="Warning Text 20 3 3" xfId="49017"/>
    <cellStyle name="Warning Text 20 3_Rate Case Accrual Accounts" xfId="37756"/>
    <cellStyle name="Warning Text 20 4" xfId="26045"/>
    <cellStyle name="Warning Text 20 4 2" xfId="26046"/>
    <cellStyle name="Warning Text 20 4_Rate Case Accrual Accounts" xfId="37757"/>
    <cellStyle name="Warning Text 20 5" xfId="49018"/>
    <cellStyle name="Warning Text 20_Rate Case Accrual Accounts" xfId="37758"/>
    <cellStyle name="Warning Text 21" xfId="26047"/>
    <cellStyle name="Warning Text 21 2" xfId="26048"/>
    <cellStyle name="Warning Text 21 2 2" xfId="26049"/>
    <cellStyle name="Warning Text 21 2 2 2" xfId="26050"/>
    <cellStyle name="Warning Text 21 2 2_Rate Case Accrual Accounts" xfId="37759"/>
    <cellStyle name="Warning Text 21 2 3" xfId="49019"/>
    <cellStyle name="Warning Text 21 2_Rate Case Accrual Accounts" xfId="37760"/>
    <cellStyle name="Warning Text 21 3" xfId="26051"/>
    <cellStyle name="Warning Text 21 3 2" xfId="26052"/>
    <cellStyle name="Warning Text 21 3 2 2" xfId="26053"/>
    <cellStyle name="Warning Text 21 3 2_Rate Case Accrual Accounts" xfId="37761"/>
    <cellStyle name="Warning Text 21 3 3" xfId="49020"/>
    <cellStyle name="Warning Text 21 3_Rate Case Accrual Accounts" xfId="37762"/>
    <cellStyle name="Warning Text 21 4" xfId="26054"/>
    <cellStyle name="Warning Text 21 4 2" xfId="26055"/>
    <cellStyle name="Warning Text 21 4_Rate Case Accrual Accounts" xfId="37763"/>
    <cellStyle name="Warning Text 21 5" xfId="49021"/>
    <cellStyle name="Warning Text 21_Rate Case Accrual Accounts" xfId="37764"/>
    <cellStyle name="Warning Text 22" xfId="26056"/>
    <cellStyle name="Warning Text 22 2" xfId="26057"/>
    <cellStyle name="Warning Text 22 2 2" xfId="26058"/>
    <cellStyle name="Warning Text 22 2 2 2" xfId="26059"/>
    <cellStyle name="Warning Text 22 2 2_Rate Case Accrual Accounts" xfId="37765"/>
    <cellStyle name="Warning Text 22 2 3" xfId="49022"/>
    <cellStyle name="Warning Text 22 2_Rate Case Accrual Accounts" xfId="37766"/>
    <cellStyle name="Warning Text 22 3" xfId="26060"/>
    <cellStyle name="Warning Text 22 3 2" xfId="26061"/>
    <cellStyle name="Warning Text 22 3 2 2" xfId="26062"/>
    <cellStyle name="Warning Text 22 3 2_Rate Case Accrual Accounts" xfId="37767"/>
    <cellStyle name="Warning Text 22 3 3" xfId="49023"/>
    <cellStyle name="Warning Text 22 3_Rate Case Accrual Accounts" xfId="37768"/>
    <cellStyle name="Warning Text 22 4" xfId="26063"/>
    <cellStyle name="Warning Text 22 4 2" xfId="26064"/>
    <cellStyle name="Warning Text 22 4_Rate Case Accrual Accounts" xfId="37769"/>
    <cellStyle name="Warning Text 22 5" xfId="49024"/>
    <cellStyle name="Warning Text 22_Rate Case Accrual Accounts" xfId="37770"/>
    <cellStyle name="Warning Text 23" xfId="26065"/>
    <cellStyle name="Warning Text 23 2" xfId="26066"/>
    <cellStyle name="Warning Text 23 2 2" xfId="26067"/>
    <cellStyle name="Warning Text 23 2 2 2" xfId="26068"/>
    <cellStyle name="Warning Text 23 2 2_Rate Case Accrual Accounts" xfId="37771"/>
    <cellStyle name="Warning Text 23 2 3" xfId="49025"/>
    <cellStyle name="Warning Text 23 2_Rate Case Accrual Accounts" xfId="37772"/>
    <cellStyle name="Warning Text 23 3" xfId="26069"/>
    <cellStyle name="Warning Text 23 3 2" xfId="26070"/>
    <cellStyle name="Warning Text 23 3 2 2" xfId="26071"/>
    <cellStyle name="Warning Text 23 3 2_Rate Case Accrual Accounts" xfId="37773"/>
    <cellStyle name="Warning Text 23 3 3" xfId="49026"/>
    <cellStyle name="Warning Text 23 3_Rate Case Accrual Accounts" xfId="37774"/>
    <cellStyle name="Warning Text 23 4" xfId="26072"/>
    <cellStyle name="Warning Text 23 4 2" xfId="26073"/>
    <cellStyle name="Warning Text 23 4 2 2" xfId="26074"/>
    <cellStyle name="Warning Text 23 4 2_Rate Case Accrual Accounts" xfId="37775"/>
    <cellStyle name="Warning Text 23 4 3" xfId="49027"/>
    <cellStyle name="Warning Text 23 4_Rate Case Accrual Accounts" xfId="37776"/>
    <cellStyle name="Warning Text 23 5" xfId="26075"/>
    <cellStyle name="Warning Text 23 5 2" xfId="26076"/>
    <cellStyle name="Warning Text 23 5_Rate Case Accrual Accounts" xfId="37777"/>
    <cellStyle name="Warning Text 23 6" xfId="49028"/>
    <cellStyle name="Warning Text 23_Rate Case Accrual Accounts" xfId="37778"/>
    <cellStyle name="Warning Text 24" xfId="26077"/>
    <cellStyle name="Warning Text 24 2" xfId="26078"/>
    <cellStyle name="Warning Text 24 2 2" xfId="26079"/>
    <cellStyle name="Warning Text 24 2 2 2" xfId="26080"/>
    <cellStyle name="Warning Text 24 2 2 2 2" xfId="26081"/>
    <cellStyle name="Warning Text 24 2 2 2_Rate Case Accrual Accounts" xfId="37779"/>
    <cellStyle name="Warning Text 24 2 2 3" xfId="49029"/>
    <cellStyle name="Warning Text 24 2 2_Rate Case Accrual Accounts" xfId="37780"/>
    <cellStyle name="Warning Text 24 2 3" xfId="26082"/>
    <cellStyle name="Warning Text 24 2 3 2" xfId="26083"/>
    <cellStyle name="Warning Text 24 2 3_Rate Case Accrual Accounts" xfId="37781"/>
    <cellStyle name="Warning Text 24 2 4" xfId="26084"/>
    <cellStyle name="Warning Text 24 2 4 2" xfId="49030"/>
    <cellStyle name="Warning Text 24 2 5" xfId="49031"/>
    <cellStyle name="Warning Text 24 2_Rate Case Accrual Accounts" xfId="37782"/>
    <cellStyle name="Warning Text 24 3" xfId="26085"/>
    <cellStyle name="Warning Text 24 3 2" xfId="26086"/>
    <cellStyle name="Warning Text 24 3 2 2" xfId="26087"/>
    <cellStyle name="Warning Text 24 3 2_Rate Case Accrual Accounts" xfId="37783"/>
    <cellStyle name="Warning Text 24 3 3" xfId="49032"/>
    <cellStyle name="Warning Text 24 3_Rate Case Accrual Accounts" xfId="37784"/>
    <cellStyle name="Warning Text 24 4" xfId="26088"/>
    <cellStyle name="Warning Text 24 4 2" xfId="26089"/>
    <cellStyle name="Warning Text 24 4_Rate Case Accrual Accounts" xfId="37785"/>
    <cellStyle name="Warning Text 24 5" xfId="26090"/>
    <cellStyle name="Warning Text 24 5 2" xfId="26091"/>
    <cellStyle name="Warning Text 24 5_Rate Case Accrual Accounts" xfId="37786"/>
    <cellStyle name="Warning Text 24 6" xfId="49033"/>
    <cellStyle name="Warning Text 24_Basis Detail" xfId="26092"/>
    <cellStyle name="Warning Text 25" xfId="26093"/>
    <cellStyle name="Warning Text 25 2" xfId="26094"/>
    <cellStyle name="Warning Text 25 2 2" xfId="26095"/>
    <cellStyle name="Warning Text 25 2 2 2" xfId="26096"/>
    <cellStyle name="Warning Text 25 2 2_Rate Case Accrual Accounts" xfId="37787"/>
    <cellStyle name="Warning Text 25 2 3" xfId="49034"/>
    <cellStyle name="Warning Text 25 2_Rate Case Accrual Accounts" xfId="37788"/>
    <cellStyle name="Warning Text 25 3" xfId="26097"/>
    <cellStyle name="Warning Text 25 3 2" xfId="26098"/>
    <cellStyle name="Warning Text 25 3_Rate Case Accrual Accounts" xfId="37789"/>
    <cellStyle name="Warning Text 25 4" xfId="49035"/>
    <cellStyle name="Warning Text 25_Rate Case Accrual Accounts" xfId="37790"/>
    <cellStyle name="Warning Text 26" xfId="26099"/>
    <cellStyle name="Warning Text 26 2" xfId="26100"/>
    <cellStyle name="Warning Text 26 2 2" xfId="26101"/>
    <cellStyle name="Warning Text 26 2 2 2" xfId="26102"/>
    <cellStyle name="Warning Text 26 2 2_Rate Case Accrual Accounts" xfId="37791"/>
    <cellStyle name="Warning Text 26 2 3" xfId="49036"/>
    <cellStyle name="Warning Text 26 2_Rate Case Accrual Accounts" xfId="37792"/>
    <cellStyle name="Warning Text 26 3" xfId="26103"/>
    <cellStyle name="Warning Text 26 3 2" xfId="26104"/>
    <cellStyle name="Warning Text 26 3_Rate Case Accrual Accounts" xfId="37793"/>
    <cellStyle name="Warning Text 26 4" xfId="49037"/>
    <cellStyle name="Warning Text 26_Rate Case Accrual Accounts" xfId="37794"/>
    <cellStyle name="Warning Text 27" xfId="26105"/>
    <cellStyle name="Warning Text 27 2" xfId="26106"/>
    <cellStyle name="Warning Text 27 2 2" xfId="26107"/>
    <cellStyle name="Warning Text 27 2 2 2" xfId="26108"/>
    <cellStyle name="Warning Text 27 2 2_Rate Case Accrual Accounts" xfId="37795"/>
    <cellStyle name="Warning Text 27 2 3" xfId="49038"/>
    <cellStyle name="Warning Text 27 2_Rate Case Accrual Accounts" xfId="37796"/>
    <cellStyle name="Warning Text 27 3" xfId="26109"/>
    <cellStyle name="Warning Text 27 3 2" xfId="26110"/>
    <cellStyle name="Warning Text 27 3_Rate Case Accrual Accounts" xfId="37797"/>
    <cellStyle name="Warning Text 27 4" xfId="49039"/>
    <cellStyle name="Warning Text 27_Rate Case Accrual Accounts" xfId="37798"/>
    <cellStyle name="Warning Text 28" xfId="26111"/>
    <cellStyle name="Warning Text 28 2" xfId="26112"/>
    <cellStyle name="Warning Text 28 2 2" xfId="26113"/>
    <cellStyle name="Warning Text 28 2_Rate Case Accrual Accounts" xfId="37799"/>
    <cellStyle name="Warning Text 28 3" xfId="49040"/>
    <cellStyle name="Warning Text 28_Rate Case Accrual Accounts" xfId="37800"/>
    <cellStyle name="Warning Text 29" xfId="26114"/>
    <cellStyle name="Warning Text 29 2" xfId="26115"/>
    <cellStyle name="Warning Text 29 2 2" xfId="26116"/>
    <cellStyle name="Warning Text 29 2_Rate Case Accrual Accounts" xfId="37801"/>
    <cellStyle name="Warning Text 29 3" xfId="49041"/>
    <cellStyle name="Warning Text 29_Rate Case Accrual Accounts" xfId="37802"/>
    <cellStyle name="Warning Text 3" xfId="26117"/>
    <cellStyle name="Warning Text 3 2" xfId="26118"/>
    <cellStyle name="Warning Text 3 2 2" xfId="26119"/>
    <cellStyle name="Warning Text 3 2 2 2" xfId="26120"/>
    <cellStyle name="Warning Text 3 2 2 2 2" xfId="26121"/>
    <cellStyle name="Warning Text 3 2 2 2_Rate Case Accrual Accounts" xfId="37803"/>
    <cellStyle name="Warning Text 3 2 2 3" xfId="49042"/>
    <cellStyle name="Warning Text 3 2 2_Rate Case Accrual Accounts" xfId="37804"/>
    <cellStyle name="Warning Text 3 2 3" xfId="26122"/>
    <cellStyle name="Warning Text 3 2 3 2" xfId="26123"/>
    <cellStyle name="Warning Text 3 2 3 2 2" xfId="26124"/>
    <cellStyle name="Warning Text 3 2 3 2_Rate Case Accrual Accounts" xfId="37805"/>
    <cellStyle name="Warning Text 3 2 3 3" xfId="49043"/>
    <cellStyle name="Warning Text 3 2 3_Rate Case Accrual Accounts" xfId="37806"/>
    <cellStyle name="Warning Text 3 2 4" xfId="26125"/>
    <cellStyle name="Warning Text 3 2 4 2" xfId="26126"/>
    <cellStyle name="Warning Text 3 2 4_Rate Case Accrual Accounts" xfId="37807"/>
    <cellStyle name="Warning Text 3 2 5" xfId="49044"/>
    <cellStyle name="Warning Text 3 2_Rate Case Accrual Accounts" xfId="37808"/>
    <cellStyle name="Warning Text 3 3" xfId="26127"/>
    <cellStyle name="Warning Text 3 3 2" xfId="26128"/>
    <cellStyle name="Warning Text 3 3 2 2" xfId="26129"/>
    <cellStyle name="Warning Text 3 3 2_Rate Case Accrual Accounts" xfId="37809"/>
    <cellStyle name="Warning Text 3 3 3" xfId="49045"/>
    <cellStyle name="Warning Text 3 3_Rate Case Accrual Accounts" xfId="37810"/>
    <cellStyle name="Warning Text 3 4" xfId="26130"/>
    <cellStyle name="Warning Text 3 4 2" xfId="26131"/>
    <cellStyle name="Warning Text 3 4_Rate Case Accrual Accounts" xfId="37811"/>
    <cellStyle name="Warning Text 3 5" xfId="26132"/>
    <cellStyle name="Warning Text 3 5 2" xfId="49046"/>
    <cellStyle name="Warning Text 3_Rate Case Accrual Accounts" xfId="37812"/>
    <cellStyle name="Warning Text 30" xfId="26133"/>
    <cellStyle name="Warning Text 30 2" xfId="26134"/>
    <cellStyle name="Warning Text 30 2 2" xfId="26135"/>
    <cellStyle name="Warning Text 30 2_Rate Case Accrual Accounts" xfId="37813"/>
    <cellStyle name="Warning Text 30 3" xfId="49047"/>
    <cellStyle name="Warning Text 30_Rate Case Accrual Accounts" xfId="37814"/>
    <cellStyle name="Warning Text 31" xfId="26136"/>
    <cellStyle name="Warning Text 31 2" xfId="26137"/>
    <cellStyle name="Warning Text 31 2 2" xfId="26138"/>
    <cellStyle name="Warning Text 31 2_Rate Case Accrual Accounts" xfId="37815"/>
    <cellStyle name="Warning Text 31 3" xfId="49048"/>
    <cellStyle name="Warning Text 31_Rate Case Accrual Accounts" xfId="37816"/>
    <cellStyle name="Warning Text 32" xfId="26139"/>
    <cellStyle name="Warning Text 32 2" xfId="26140"/>
    <cellStyle name="Warning Text 32 2 2" xfId="26141"/>
    <cellStyle name="Warning Text 32 2_Rate Case Accrual Accounts" xfId="37817"/>
    <cellStyle name="Warning Text 32 3" xfId="49049"/>
    <cellStyle name="Warning Text 32_Rate Case Accrual Accounts" xfId="37818"/>
    <cellStyle name="Warning Text 33" xfId="26142"/>
    <cellStyle name="Warning Text 33 2" xfId="26143"/>
    <cellStyle name="Warning Text 33 2 2" xfId="26144"/>
    <cellStyle name="Warning Text 33 2_Rate Case Accrual Accounts" xfId="37819"/>
    <cellStyle name="Warning Text 33 3" xfId="49050"/>
    <cellStyle name="Warning Text 33_Rate Case Accrual Accounts" xfId="37820"/>
    <cellStyle name="Warning Text 34" xfId="26145"/>
    <cellStyle name="Warning Text 34 2" xfId="26146"/>
    <cellStyle name="Warning Text 34 2 2" xfId="26147"/>
    <cellStyle name="Warning Text 34 2_Rate Case Accrual Accounts" xfId="37821"/>
    <cellStyle name="Warning Text 34 3" xfId="49051"/>
    <cellStyle name="Warning Text 34_Rate Case Accrual Accounts" xfId="37822"/>
    <cellStyle name="Warning Text 35" xfId="26148"/>
    <cellStyle name="Warning Text 35 2" xfId="26149"/>
    <cellStyle name="Warning Text 35 2 2" xfId="26150"/>
    <cellStyle name="Warning Text 35 2_Rate Case Accrual Accounts" xfId="37823"/>
    <cellStyle name="Warning Text 35 3" xfId="49052"/>
    <cellStyle name="Warning Text 35_Rate Case Accrual Accounts" xfId="37824"/>
    <cellStyle name="Warning Text 36" xfId="26151"/>
    <cellStyle name="Warning Text 36 2" xfId="26152"/>
    <cellStyle name="Warning Text 36 2 2" xfId="26153"/>
    <cellStyle name="Warning Text 36 2_Rate Case Accrual Accounts" xfId="37825"/>
    <cellStyle name="Warning Text 36 3" xfId="49053"/>
    <cellStyle name="Warning Text 36_Rate Case Accrual Accounts" xfId="37826"/>
    <cellStyle name="Warning Text 37" xfId="26154"/>
    <cellStyle name="Warning Text 37 2" xfId="26155"/>
    <cellStyle name="Warning Text 37 2 2" xfId="26156"/>
    <cellStyle name="Warning Text 37 2_Rate Case Accrual Accounts" xfId="37827"/>
    <cellStyle name="Warning Text 37 3" xfId="49054"/>
    <cellStyle name="Warning Text 37_Rate Case Accrual Accounts" xfId="37828"/>
    <cellStyle name="Warning Text 38" xfId="26157"/>
    <cellStyle name="Warning Text 38 2" xfId="26158"/>
    <cellStyle name="Warning Text 38 2 2" xfId="26159"/>
    <cellStyle name="Warning Text 38 2_Rate Case Accrual Accounts" xfId="37829"/>
    <cellStyle name="Warning Text 38 3" xfId="49055"/>
    <cellStyle name="Warning Text 38_Rate Case Accrual Accounts" xfId="37830"/>
    <cellStyle name="Warning Text 39" xfId="26160"/>
    <cellStyle name="Warning Text 39 2" xfId="26161"/>
    <cellStyle name="Warning Text 39 2 2" xfId="26162"/>
    <cellStyle name="Warning Text 39 2_Rate Case Accrual Accounts" xfId="37831"/>
    <cellStyle name="Warning Text 39 3" xfId="49056"/>
    <cellStyle name="Warning Text 39_Rate Case Accrual Accounts" xfId="37832"/>
    <cellStyle name="Warning Text 4" xfId="26163"/>
    <cellStyle name="Warning Text 4 2" xfId="26164"/>
    <cellStyle name="Warning Text 4 2 2" xfId="26165"/>
    <cellStyle name="Warning Text 4 2 2 2" xfId="26166"/>
    <cellStyle name="Warning Text 4 2 2 2 2" xfId="26167"/>
    <cellStyle name="Warning Text 4 2 2 2_Rate Case Accrual Accounts" xfId="37833"/>
    <cellStyle name="Warning Text 4 2 2 3" xfId="49057"/>
    <cellStyle name="Warning Text 4 2 2_Rate Case Accrual Accounts" xfId="37834"/>
    <cellStyle name="Warning Text 4 2 3" xfId="26168"/>
    <cellStyle name="Warning Text 4 2 3 2" xfId="26169"/>
    <cellStyle name="Warning Text 4 2 3 2 2" xfId="26170"/>
    <cellStyle name="Warning Text 4 2 3 2_Rate Case Accrual Accounts" xfId="37835"/>
    <cellStyle name="Warning Text 4 2 3 3" xfId="49058"/>
    <cellStyle name="Warning Text 4 2 3_Rate Case Accrual Accounts" xfId="37836"/>
    <cellStyle name="Warning Text 4 2 4" xfId="26171"/>
    <cellStyle name="Warning Text 4 2 4 2" xfId="26172"/>
    <cellStyle name="Warning Text 4 2 4_Rate Case Accrual Accounts" xfId="37837"/>
    <cellStyle name="Warning Text 4 2 5" xfId="49059"/>
    <cellStyle name="Warning Text 4 2_Rate Case Accrual Accounts" xfId="37838"/>
    <cellStyle name="Warning Text 4 3" xfId="26173"/>
    <cellStyle name="Warning Text 4 3 2" xfId="26174"/>
    <cellStyle name="Warning Text 4 3 2 2" xfId="26175"/>
    <cellStyle name="Warning Text 4 3 2_Rate Case Accrual Accounts" xfId="37839"/>
    <cellStyle name="Warning Text 4 3 3" xfId="49060"/>
    <cellStyle name="Warning Text 4 3_Rate Case Accrual Accounts" xfId="37840"/>
    <cellStyle name="Warning Text 4 4" xfId="26176"/>
    <cellStyle name="Warning Text 4 4 2" xfId="26177"/>
    <cellStyle name="Warning Text 4 4_Rate Case Accrual Accounts" xfId="37841"/>
    <cellStyle name="Warning Text 4 5" xfId="49061"/>
    <cellStyle name="Warning Text 4_Rate Case Accrual Accounts" xfId="37842"/>
    <cellStyle name="Warning Text 40" xfId="26178"/>
    <cellStyle name="Warning Text 40 2" xfId="26179"/>
    <cellStyle name="Warning Text 40 2 2" xfId="26180"/>
    <cellStyle name="Warning Text 40 2_Rate Case Accrual Accounts" xfId="37843"/>
    <cellStyle name="Warning Text 40 3" xfId="49062"/>
    <cellStyle name="Warning Text 40_Rate Case Accrual Accounts" xfId="37844"/>
    <cellStyle name="Warning Text 41" xfId="26181"/>
    <cellStyle name="Warning Text 41 2" xfId="26182"/>
    <cellStyle name="Warning Text 41 2 2" xfId="26183"/>
    <cellStyle name="Warning Text 41 2_Rate Case Accrual Accounts" xfId="37845"/>
    <cellStyle name="Warning Text 41 3" xfId="49063"/>
    <cellStyle name="Warning Text 41_Rate Case Accrual Accounts" xfId="37846"/>
    <cellStyle name="Warning Text 42" xfId="26184"/>
    <cellStyle name="Warning Text 42 2" xfId="26185"/>
    <cellStyle name="Warning Text 42 2 2" xfId="26186"/>
    <cellStyle name="Warning Text 42 2_Rate Case Accrual Accounts" xfId="37847"/>
    <cellStyle name="Warning Text 42 3" xfId="49064"/>
    <cellStyle name="Warning Text 42_Rate Case Accrual Accounts" xfId="37848"/>
    <cellStyle name="Warning Text 43" xfId="26187"/>
    <cellStyle name="Warning Text 43 2" xfId="26188"/>
    <cellStyle name="Warning Text 43 2 2" xfId="26189"/>
    <cellStyle name="Warning Text 43 2_Rate Case Accrual Accounts" xfId="37849"/>
    <cellStyle name="Warning Text 43 3" xfId="49065"/>
    <cellStyle name="Warning Text 43_Rate Case Accrual Accounts" xfId="37850"/>
    <cellStyle name="Warning Text 44" xfId="26190"/>
    <cellStyle name="Warning Text 44 2" xfId="26191"/>
    <cellStyle name="Warning Text 44 2 2" xfId="26192"/>
    <cellStyle name="Warning Text 44 2_Rate Case Accrual Accounts" xfId="37851"/>
    <cellStyle name="Warning Text 44 3" xfId="49066"/>
    <cellStyle name="Warning Text 44_Rate Case Accrual Accounts" xfId="37852"/>
    <cellStyle name="Warning Text 45" xfId="26193"/>
    <cellStyle name="Warning Text 45 2" xfId="26194"/>
    <cellStyle name="Warning Text 45 2 2" xfId="26195"/>
    <cellStyle name="Warning Text 45 2_Rate Case Accrual Accounts" xfId="37853"/>
    <cellStyle name="Warning Text 45 3" xfId="49067"/>
    <cellStyle name="Warning Text 45_Rate Case Accrual Accounts" xfId="37854"/>
    <cellStyle name="Warning Text 46" xfId="26196"/>
    <cellStyle name="Warning Text 46 2" xfId="26197"/>
    <cellStyle name="Warning Text 46 2 2" xfId="26198"/>
    <cellStyle name="Warning Text 46 2_Rate Case Accrual Accounts" xfId="37855"/>
    <cellStyle name="Warning Text 46 3" xfId="49068"/>
    <cellStyle name="Warning Text 46_Rate Case Accrual Accounts" xfId="37856"/>
    <cellStyle name="Warning Text 47" xfId="26199"/>
    <cellStyle name="Warning Text 47 2" xfId="26200"/>
    <cellStyle name="Warning Text 47 2 2" xfId="26201"/>
    <cellStyle name="Warning Text 47 2_Rate Case Accrual Accounts" xfId="37857"/>
    <cellStyle name="Warning Text 47 3" xfId="49069"/>
    <cellStyle name="Warning Text 47_Rate Case Accrual Accounts" xfId="37858"/>
    <cellStyle name="Warning Text 48" xfId="26202"/>
    <cellStyle name="Warning Text 48 2" xfId="26203"/>
    <cellStyle name="Warning Text 48 2 2" xfId="26204"/>
    <cellStyle name="Warning Text 48 2_Rate Case Accrual Accounts" xfId="37859"/>
    <cellStyle name="Warning Text 48 3" xfId="49070"/>
    <cellStyle name="Warning Text 48_Rate Case Accrual Accounts" xfId="37860"/>
    <cellStyle name="Warning Text 49" xfId="26205"/>
    <cellStyle name="Warning Text 49 2" xfId="26206"/>
    <cellStyle name="Warning Text 49 2 2" xfId="26207"/>
    <cellStyle name="Warning Text 49 2_Rate Case Accrual Accounts" xfId="37861"/>
    <cellStyle name="Warning Text 49 3" xfId="49071"/>
    <cellStyle name="Warning Text 49_Rate Case Accrual Accounts" xfId="37862"/>
    <cellStyle name="Warning Text 5" xfId="26208"/>
    <cellStyle name="Warning Text 5 2" xfId="26209"/>
    <cellStyle name="Warning Text 5 2 2" xfId="26210"/>
    <cellStyle name="Warning Text 5 2 2 2" xfId="26211"/>
    <cellStyle name="Warning Text 5 2 2_Rate Case Accrual Accounts" xfId="37863"/>
    <cellStyle name="Warning Text 5 2 3" xfId="49072"/>
    <cellStyle name="Warning Text 5 2_Rate Case Accrual Accounts" xfId="37864"/>
    <cellStyle name="Warning Text 5 3" xfId="26212"/>
    <cellStyle name="Warning Text 5 3 2" xfId="26213"/>
    <cellStyle name="Warning Text 5 3 2 2" xfId="26214"/>
    <cellStyle name="Warning Text 5 3 2_Rate Case Accrual Accounts" xfId="37865"/>
    <cellStyle name="Warning Text 5 3 3" xfId="49073"/>
    <cellStyle name="Warning Text 5 3_Rate Case Accrual Accounts" xfId="37866"/>
    <cellStyle name="Warning Text 5 4" xfId="26215"/>
    <cellStyle name="Warning Text 5 4 2" xfId="26216"/>
    <cellStyle name="Warning Text 5 4_Rate Case Accrual Accounts" xfId="37867"/>
    <cellStyle name="Warning Text 5 5" xfId="49074"/>
    <cellStyle name="Warning Text 5_Rate Case Accrual Accounts" xfId="37868"/>
    <cellStyle name="Warning Text 50" xfId="26217"/>
    <cellStyle name="Warning Text 50 2" xfId="26218"/>
    <cellStyle name="Warning Text 50 2 2" xfId="26219"/>
    <cellStyle name="Warning Text 50 2_Rate Case Accrual Accounts" xfId="37869"/>
    <cellStyle name="Warning Text 50 3" xfId="49075"/>
    <cellStyle name="Warning Text 50_Rate Case Accrual Accounts" xfId="37870"/>
    <cellStyle name="Warning Text 51" xfId="26220"/>
    <cellStyle name="Warning Text 51 2" xfId="26221"/>
    <cellStyle name="Warning Text 51 2 2" xfId="26222"/>
    <cellStyle name="Warning Text 51 2_Rate Case Accrual Accounts" xfId="37871"/>
    <cellStyle name="Warning Text 51 3" xfId="49076"/>
    <cellStyle name="Warning Text 51_Rate Case Accrual Accounts" xfId="37872"/>
    <cellStyle name="Warning Text 52" xfId="26223"/>
    <cellStyle name="Warning Text 52 2" xfId="26224"/>
    <cellStyle name="Warning Text 52 2 2" xfId="26225"/>
    <cellStyle name="Warning Text 52 2_Rate Case Accrual Accounts" xfId="37873"/>
    <cellStyle name="Warning Text 52 3" xfId="49077"/>
    <cellStyle name="Warning Text 52_Rate Case Accrual Accounts" xfId="37874"/>
    <cellStyle name="Warning Text 53" xfId="26226"/>
    <cellStyle name="Warning Text 53 2" xfId="26227"/>
    <cellStyle name="Warning Text 53 2 2" xfId="26228"/>
    <cellStyle name="Warning Text 53 2_Rate Case Accrual Accounts" xfId="37875"/>
    <cellStyle name="Warning Text 53 3" xfId="49078"/>
    <cellStyle name="Warning Text 53_Rate Case Accrual Accounts" xfId="37876"/>
    <cellStyle name="Warning Text 54" xfId="26229"/>
    <cellStyle name="Warning Text 54 2" xfId="26230"/>
    <cellStyle name="Warning Text 54 2 2" xfId="26231"/>
    <cellStyle name="Warning Text 54 2_Rate Case Accrual Accounts" xfId="37877"/>
    <cellStyle name="Warning Text 54 3" xfId="49079"/>
    <cellStyle name="Warning Text 54_Rate Case Accrual Accounts" xfId="37878"/>
    <cellStyle name="Warning Text 55" xfId="26232"/>
    <cellStyle name="Warning Text 55 2" xfId="26233"/>
    <cellStyle name="Warning Text 55 2 2" xfId="26234"/>
    <cellStyle name="Warning Text 55 2_Rate Case Accrual Accounts" xfId="37879"/>
    <cellStyle name="Warning Text 55 3" xfId="49080"/>
    <cellStyle name="Warning Text 55_Rate Case Accrual Accounts" xfId="37880"/>
    <cellStyle name="Warning Text 56" xfId="26235"/>
    <cellStyle name="Warning Text 56 2" xfId="26236"/>
    <cellStyle name="Warning Text 56 2 2" xfId="26237"/>
    <cellStyle name="Warning Text 56 2_Rate Case Accrual Accounts" xfId="37881"/>
    <cellStyle name="Warning Text 56 3" xfId="49081"/>
    <cellStyle name="Warning Text 56_Rate Case Accrual Accounts" xfId="37882"/>
    <cellStyle name="Warning Text 57" xfId="26238"/>
    <cellStyle name="Warning Text 57 2" xfId="26239"/>
    <cellStyle name="Warning Text 57 2 2" xfId="26240"/>
    <cellStyle name="Warning Text 57 2_Rate Case Accrual Accounts" xfId="37883"/>
    <cellStyle name="Warning Text 57 3" xfId="49082"/>
    <cellStyle name="Warning Text 57_Rate Case Accrual Accounts" xfId="37884"/>
    <cellStyle name="Warning Text 58" xfId="26241"/>
    <cellStyle name="Warning Text 58 2" xfId="26242"/>
    <cellStyle name="Warning Text 58 2 2" xfId="26243"/>
    <cellStyle name="Warning Text 58 2_Rate Case Accrual Accounts" xfId="37885"/>
    <cellStyle name="Warning Text 58 3" xfId="49083"/>
    <cellStyle name="Warning Text 58_Rate Case Accrual Accounts" xfId="37886"/>
    <cellStyle name="Warning Text 59" xfId="26244"/>
    <cellStyle name="Warning Text 59 2" xfId="26245"/>
    <cellStyle name="Warning Text 59 2 2" xfId="26246"/>
    <cellStyle name="Warning Text 59 2_Rate Case Accrual Accounts" xfId="37887"/>
    <cellStyle name="Warning Text 59 3" xfId="49084"/>
    <cellStyle name="Warning Text 59_Rate Case Accrual Accounts" xfId="37888"/>
    <cellStyle name="Warning Text 6" xfId="26247"/>
    <cellStyle name="Warning Text 6 2" xfId="26248"/>
    <cellStyle name="Warning Text 6 2 2" xfId="26249"/>
    <cellStyle name="Warning Text 6 2 2 2" xfId="26250"/>
    <cellStyle name="Warning Text 6 2 2_Rate Case Accrual Accounts" xfId="37889"/>
    <cellStyle name="Warning Text 6 2 3" xfId="49085"/>
    <cellStyle name="Warning Text 6 2_Rate Case Accrual Accounts" xfId="37890"/>
    <cellStyle name="Warning Text 6 3" xfId="26251"/>
    <cellStyle name="Warning Text 6 3 2" xfId="26252"/>
    <cellStyle name="Warning Text 6 3 2 2" xfId="26253"/>
    <cellStyle name="Warning Text 6 3 2_Rate Case Accrual Accounts" xfId="37891"/>
    <cellStyle name="Warning Text 6 3 3" xfId="49086"/>
    <cellStyle name="Warning Text 6 3_Rate Case Accrual Accounts" xfId="37892"/>
    <cellStyle name="Warning Text 6 4" xfId="26254"/>
    <cellStyle name="Warning Text 6 4 2" xfId="26255"/>
    <cellStyle name="Warning Text 6 4_Rate Case Accrual Accounts" xfId="37893"/>
    <cellStyle name="Warning Text 6 5" xfId="49087"/>
    <cellStyle name="Warning Text 6_Rate Case Accrual Accounts" xfId="37894"/>
    <cellStyle name="Warning Text 60" xfId="26256"/>
    <cellStyle name="Warning Text 60 2" xfId="26257"/>
    <cellStyle name="Warning Text 60 2 2" xfId="26258"/>
    <cellStyle name="Warning Text 60 2_Rate Case Accrual Accounts" xfId="37895"/>
    <cellStyle name="Warning Text 60 3" xfId="49088"/>
    <cellStyle name="Warning Text 60_Rate Case Accrual Accounts" xfId="37896"/>
    <cellStyle name="Warning Text 61" xfId="26259"/>
    <cellStyle name="Warning Text 61 2" xfId="26260"/>
    <cellStyle name="Warning Text 61_Rate Case Accrual Accounts" xfId="37897"/>
    <cellStyle name="Warning Text 62" xfId="26261"/>
    <cellStyle name="Warning Text 62 2" xfId="26262"/>
    <cellStyle name="Warning Text 62_Rate Case Accrual Accounts" xfId="37898"/>
    <cellStyle name="Warning Text 63" xfId="26263"/>
    <cellStyle name="Warning Text 63 2" xfId="49089"/>
    <cellStyle name="Warning Text 64" xfId="26264"/>
    <cellStyle name="Warning Text 64 2" xfId="49090"/>
    <cellStyle name="Warning Text 65" xfId="26265"/>
    <cellStyle name="Warning Text 65 2" xfId="49091"/>
    <cellStyle name="Warning Text 66" xfId="26266"/>
    <cellStyle name="Warning Text 66 2" xfId="49092"/>
    <cellStyle name="Warning Text 67" xfId="26267"/>
    <cellStyle name="Warning Text 67 2" xfId="49093"/>
    <cellStyle name="Warning Text 68" xfId="26268"/>
    <cellStyle name="Warning Text 68 2" xfId="49094"/>
    <cellStyle name="Warning Text 69" xfId="26269"/>
    <cellStyle name="Warning Text 69 2" xfId="49095"/>
    <cellStyle name="Warning Text 7" xfId="26270"/>
    <cellStyle name="Warning Text 7 2" xfId="26271"/>
    <cellStyle name="Warning Text 7 2 2" xfId="26272"/>
    <cellStyle name="Warning Text 7 2 2 2" xfId="26273"/>
    <cellStyle name="Warning Text 7 2 2_Rate Case Accrual Accounts" xfId="37899"/>
    <cellStyle name="Warning Text 7 2 3" xfId="49096"/>
    <cellStyle name="Warning Text 7 2_Rate Case Accrual Accounts" xfId="37900"/>
    <cellStyle name="Warning Text 7 3" xfId="26274"/>
    <cellStyle name="Warning Text 7 3 2" xfId="26275"/>
    <cellStyle name="Warning Text 7 3 2 2" xfId="26276"/>
    <cellStyle name="Warning Text 7 3 2_Rate Case Accrual Accounts" xfId="37901"/>
    <cellStyle name="Warning Text 7 3 3" xfId="49097"/>
    <cellStyle name="Warning Text 7 3_Rate Case Accrual Accounts" xfId="37902"/>
    <cellStyle name="Warning Text 7 4" xfId="26277"/>
    <cellStyle name="Warning Text 7 4 2" xfId="26278"/>
    <cellStyle name="Warning Text 7 4_Rate Case Accrual Accounts" xfId="37903"/>
    <cellStyle name="Warning Text 7 5" xfId="49098"/>
    <cellStyle name="Warning Text 7_Rate Case Accrual Accounts" xfId="37904"/>
    <cellStyle name="Warning Text 70" xfId="26279"/>
    <cellStyle name="Warning Text 70 2" xfId="49099"/>
    <cellStyle name="Warning Text 71" xfId="26280"/>
    <cellStyle name="Warning Text 71 2" xfId="49100"/>
    <cellStyle name="Warning Text 72" xfId="26281"/>
    <cellStyle name="Warning Text 72 2" xfId="49101"/>
    <cellStyle name="Warning Text 73" xfId="26282"/>
    <cellStyle name="Warning Text 73 2" xfId="49102"/>
    <cellStyle name="Warning Text 74" xfId="26283"/>
    <cellStyle name="Warning Text 74 2" xfId="49103"/>
    <cellStyle name="Warning Text 75" xfId="26284"/>
    <cellStyle name="Warning Text 75 2" xfId="49104"/>
    <cellStyle name="Warning Text 76" xfId="26285"/>
    <cellStyle name="Warning Text 76 2" xfId="49105"/>
    <cellStyle name="Warning Text 77" xfId="308"/>
    <cellStyle name="Warning Text 78" xfId="49148"/>
    <cellStyle name="Warning Text 79" xfId="49192"/>
    <cellStyle name="Warning Text 8" xfId="26286"/>
    <cellStyle name="Warning Text 8 2" xfId="26287"/>
    <cellStyle name="Warning Text 8 2 2" xfId="26288"/>
    <cellStyle name="Warning Text 8 2 2 2" xfId="26289"/>
    <cellStyle name="Warning Text 8 2 2_Rate Case Accrual Accounts" xfId="37905"/>
    <cellStyle name="Warning Text 8 2 3" xfId="49106"/>
    <cellStyle name="Warning Text 8 2_Rate Case Accrual Accounts" xfId="37906"/>
    <cellStyle name="Warning Text 8 3" xfId="26290"/>
    <cellStyle name="Warning Text 8 3 2" xfId="26291"/>
    <cellStyle name="Warning Text 8 3 2 2" xfId="26292"/>
    <cellStyle name="Warning Text 8 3 2_Rate Case Accrual Accounts" xfId="37907"/>
    <cellStyle name="Warning Text 8 3 3" xfId="49107"/>
    <cellStyle name="Warning Text 8 3_Rate Case Accrual Accounts" xfId="37908"/>
    <cellStyle name="Warning Text 8 4" xfId="26293"/>
    <cellStyle name="Warning Text 8 4 2" xfId="26294"/>
    <cellStyle name="Warning Text 8 4_Rate Case Accrual Accounts" xfId="37909"/>
    <cellStyle name="Warning Text 8 5" xfId="49108"/>
    <cellStyle name="Warning Text 8_Rate Case Accrual Accounts" xfId="37910"/>
    <cellStyle name="Warning Text 9" xfId="26295"/>
    <cellStyle name="Warning Text 9 2" xfId="26296"/>
    <cellStyle name="Warning Text 9 2 2" xfId="26297"/>
    <cellStyle name="Warning Text 9 2 2 2" xfId="26298"/>
    <cellStyle name="Warning Text 9 2 2_Rate Case Accrual Accounts" xfId="37911"/>
    <cellStyle name="Warning Text 9 2 3" xfId="49109"/>
    <cellStyle name="Warning Text 9 2_Rate Case Accrual Accounts" xfId="37912"/>
    <cellStyle name="Warning Text 9 3" xfId="26299"/>
    <cellStyle name="Warning Text 9 3 2" xfId="26300"/>
    <cellStyle name="Warning Text 9 3 2 2" xfId="26301"/>
    <cellStyle name="Warning Text 9 3 2_Rate Case Accrual Accounts" xfId="37913"/>
    <cellStyle name="Warning Text 9 3 3" xfId="49110"/>
    <cellStyle name="Warning Text 9 3_Rate Case Accrual Accounts" xfId="37914"/>
    <cellStyle name="Warning Text 9 4" xfId="26302"/>
    <cellStyle name="Warning Text 9 4 2" xfId="26303"/>
    <cellStyle name="Warning Text 9 4_Rate Case Accrual Accounts" xfId="37915"/>
    <cellStyle name="Warning Text 9 5" xfId="49111"/>
    <cellStyle name="Warning Text 9_Rate Case Accrual Accounts" xfId="37916"/>
    <cellStyle name="ZZActual Input EM" xfId="26304"/>
    <cellStyle name="ZZActual Input EM 2" xfId="49112"/>
    <cellStyle name="ZZAdj FILING to PROJ" xfId="26305"/>
    <cellStyle name="ZZAdj FILING to PROJ 2" xfId="49113"/>
    <cellStyle name="ZZFILED OR OUTCOME" xfId="26306"/>
    <cellStyle name="ZZFILED OR OUTCOME 2" xfId="49114"/>
    <cellStyle name="ZZOverride Input" xfId="26307"/>
    <cellStyle name="ZZOverride Input 2" xfId="49115"/>
    <cellStyle name="一般_dept code" xfId="310"/>
  </cellStyles>
  <dxfs count="264"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00FF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55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.xml"/><Relationship Id="rId68" Type="http://schemas.openxmlformats.org/officeDocument/2006/relationships/externalLink" Target="externalLinks/externalLink6.xml"/><Relationship Id="rId84" Type="http://schemas.openxmlformats.org/officeDocument/2006/relationships/externalLink" Target="externalLinks/externalLink22.xml"/><Relationship Id="rId89" Type="http://schemas.openxmlformats.org/officeDocument/2006/relationships/externalLink" Target="externalLinks/externalLink27.xml"/><Relationship Id="rId112" Type="http://schemas.openxmlformats.org/officeDocument/2006/relationships/externalLink" Target="externalLinks/externalLink50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45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12.xml"/><Relationship Id="rId79" Type="http://schemas.openxmlformats.org/officeDocument/2006/relationships/externalLink" Target="externalLinks/externalLink17.xml"/><Relationship Id="rId102" Type="http://schemas.openxmlformats.org/officeDocument/2006/relationships/externalLink" Target="externalLinks/externalLink40.xml"/><Relationship Id="rId123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20.xml"/><Relationship Id="rId90" Type="http://schemas.openxmlformats.org/officeDocument/2006/relationships/externalLink" Target="externalLinks/externalLink28.xml"/><Relationship Id="rId95" Type="http://schemas.openxmlformats.org/officeDocument/2006/relationships/externalLink" Target="externalLinks/externalLink3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externalLink" Target="externalLinks/externalLink7.xml"/><Relationship Id="rId77" Type="http://schemas.openxmlformats.org/officeDocument/2006/relationships/externalLink" Target="externalLinks/externalLink15.xml"/><Relationship Id="rId100" Type="http://schemas.openxmlformats.org/officeDocument/2006/relationships/externalLink" Target="externalLinks/externalLink38.xml"/><Relationship Id="rId105" Type="http://schemas.openxmlformats.org/officeDocument/2006/relationships/externalLink" Target="externalLinks/externalLink43.xml"/><Relationship Id="rId113" Type="http://schemas.openxmlformats.org/officeDocument/2006/relationships/externalLink" Target="externalLinks/externalLink51.xml"/><Relationship Id="rId118" Type="http://schemas.openxmlformats.org/officeDocument/2006/relationships/externalLink" Target="externalLinks/externalLink56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0.xml"/><Relationship Id="rId80" Type="http://schemas.openxmlformats.org/officeDocument/2006/relationships/externalLink" Target="externalLinks/externalLink18.xml"/><Relationship Id="rId85" Type="http://schemas.openxmlformats.org/officeDocument/2006/relationships/externalLink" Target="externalLinks/externalLink23.xml"/><Relationship Id="rId93" Type="http://schemas.openxmlformats.org/officeDocument/2006/relationships/externalLink" Target="externalLinks/externalLink31.xml"/><Relationship Id="rId98" Type="http://schemas.openxmlformats.org/officeDocument/2006/relationships/externalLink" Target="externalLinks/externalLink36.xml"/><Relationship Id="rId121" Type="http://schemas.openxmlformats.org/officeDocument/2006/relationships/externalLink" Target="externalLinks/externalLink5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5.xml"/><Relationship Id="rId103" Type="http://schemas.openxmlformats.org/officeDocument/2006/relationships/externalLink" Target="externalLinks/externalLink41.xml"/><Relationship Id="rId108" Type="http://schemas.openxmlformats.org/officeDocument/2006/relationships/externalLink" Target="externalLinks/externalLink46.xml"/><Relationship Id="rId116" Type="http://schemas.openxmlformats.org/officeDocument/2006/relationships/externalLink" Target="externalLinks/externalLink54.xml"/><Relationship Id="rId12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8.xml"/><Relationship Id="rId75" Type="http://schemas.openxmlformats.org/officeDocument/2006/relationships/externalLink" Target="externalLinks/externalLink13.xml"/><Relationship Id="rId83" Type="http://schemas.openxmlformats.org/officeDocument/2006/relationships/externalLink" Target="externalLinks/externalLink21.xml"/><Relationship Id="rId88" Type="http://schemas.openxmlformats.org/officeDocument/2006/relationships/externalLink" Target="externalLinks/externalLink26.xml"/><Relationship Id="rId91" Type="http://schemas.openxmlformats.org/officeDocument/2006/relationships/externalLink" Target="externalLinks/externalLink29.xml"/><Relationship Id="rId96" Type="http://schemas.openxmlformats.org/officeDocument/2006/relationships/externalLink" Target="externalLinks/externalLink34.xml"/><Relationship Id="rId111" Type="http://schemas.openxmlformats.org/officeDocument/2006/relationships/externalLink" Target="externalLinks/externalLink4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44.xml"/><Relationship Id="rId114" Type="http://schemas.openxmlformats.org/officeDocument/2006/relationships/externalLink" Target="externalLinks/externalLink52.xml"/><Relationship Id="rId119" Type="http://schemas.openxmlformats.org/officeDocument/2006/relationships/externalLink" Target="externalLinks/externalLink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73" Type="http://schemas.openxmlformats.org/officeDocument/2006/relationships/externalLink" Target="externalLinks/externalLink11.xml"/><Relationship Id="rId78" Type="http://schemas.openxmlformats.org/officeDocument/2006/relationships/externalLink" Target="externalLinks/externalLink16.xml"/><Relationship Id="rId81" Type="http://schemas.openxmlformats.org/officeDocument/2006/relationships/externalLink" Target="externalLinks/externalLink19.xml"/><Relationship Id="rId86" Type="http://schemas.openxmlformats.org/officeDocument/2006/relationships/externalLink" Target="externalLinks/externalLink24.xml"/><Relationship Id="rId94" Type="http://schemas.openxmlformats.org/officeDocument/2006/relationships/externalLink" Target="externalLinks/externalLink32.xml"/><Relationship Id="rId99" Type="http://schemas.openxmlformats.org/officeDocument/2006/relationships/externalLink" Target="externalLinks/externalLink37.xml"/><Relationship Id="rId101" Type="http://schemas.openxmlformats.org/officeDocument/2006/relationships/externalLink" Target="externalLinks/externalLink39.xml"/><Relationship Id="rId122" Type="http://schemas.openxmlformats.org/officeDocument/2006/relationships/externalLink" Target="externalLinks/externalLink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47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14.xml"/><Relationship Id="rId97" Type="http://schemas.openxmlformats.org/officeDocument/2006/relationships/externalLink" Target="externalLinks/externalLink35.xml"/><Relationship Id="rId104" Type="http://schemas.openxmlformats.org/officeDocument/2006/relationships/externalLink" Target="externalLinks/externalLink42.xml"/><Relationship Id="rId120" Type="http://schemas.openxmlformats.org/officeDocument/2006/relationships/externalLink" Target="externalLinks/externalLink58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9.xml"/><Relationship Id="rId92" Type="http://schemas.openxmlformats.org/officeDocument/2006/relationships/externalLink" Target="externalLinks/externalLink3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externalLink" Target="externalLinks/externalLink4.xml"/><Relationship Id="rId87" Type="http://schemas.openxmlformats.org/officeDocument/2006/relationships/externalLink" Target="externalLinks/externalLink25.xml"/><Relationship Id="rId110" Type="http://schemas.openxmlformats.org/officeDocument/2006/relationships/externalLink" Target="externalLinks/externalLink48.xml"/><Relationship Id="rId115" Type="http://schemas.openxmlformats.org/officeDocument/2006/relationships/externalLink" Target="externalLinks/externalLink5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SIG%20%20%20%20%20%20Selective%20%20%20%20%20%20%20%20%20%20%20%20%20%20%202111\Financial%20Services\Fin%20Stmts%20-%20Commentaries\2002\fs_01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Workgroups\Budget\1-ENTERPRISE%20MODEL\Effect%20of%20Post%20N.O.%20Changes%20(3.2%20to%203.2.1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Workgroups\Atmos%20Financial%20Packages\FY2010\M7-Apr10\CapEx%20Tracker\WestTexas%20CapEx_Apr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Workgroups\Atmos%20Financial%20Packages\FY2010\M7-Apr10\CapEx%20Tracker\PipelineTX%20CapEx_Apr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Utility%20Financial%20Package_May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WIP\Open%20CWIP\FY2004\Open%20CWIP%20Sep-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1-ENTERPRISE%20MODEL\EMAIN%2016%20-%200.1.5%20-%206-28%20Planit%20Snapshot%20+APT%20OM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Revenue%20Requirements\Mid-States\VIRGINIA\2007%20AIF\2007%20AIF%20FILING\Copy%20of%20REVISED%202006%2009%20AIF%20%20PER%20JOHN%20BALLSRU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Revenue%20Requirements\Mid-States\VIRGINIA\2007%20AIF\2007%20AIF%20FILING\Copy%20of%20REVISED%202006%2009%20AIF%20%20PER%20JOHN%20BALLSRU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ColKan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Workgroups\Atmos%20Financial%20Packages\FY2010\M7-Apr10\CapEx%20Tracker\ColKans%20CapEx_Apr1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EPS%20Projection_Jun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on%20Utility%20Business%20Services\FY%202001\Jun%2001\Energy%20Services%20Companies-Retail\Check%20Request%20Jun%2001%20Pm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Workgroups\Budget\1-ENTERPRISE%20MODEL\EM%20'13%20-%202.3.1%20-%20Base%20+%2050mm%20capex%20(for%20$850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u_atmos\2006%20Atmos%20Planning\Mid%20Tex%20margin%202006%20Planning\Customer%20Data\customer%20graph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WIP\Open%20CWIP\FY2005\Mar-05%20Open%20CWIP%20Repo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DPearson\Local%20Settings\Temporary%20Internet%20Files\OLK4\Benefits%20Fee%20Summary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tmos%20Financial%20Results\M6-Mar14\EPS%20Projections\Shared%20Services%20EPS_Mar14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EssDB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Workgroups\Atmos%20Financial%20Packages\FY2010\M7-Apr10\CapEx%20Tracker\KYMidStates%20CapEx_Apr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Utility\UTILITY%20FINANCIAL%20PACKAGES_Jun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OVA\ACCT\FS9706.XLW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KOD%20%20%20%20%20Kodiak%20%20%20%20%20%20%20%20%20%20%20%20%20%20%20%20%209846\Financial%20Services\Fin%20Stmts%20-%20Commentaries\FS%20Q1%2020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cagle\Local%20Settings\Temporary%20Internet%20Files\OLKF\Blueflame%20Prop%20Ins%20CY05%20Mid-Tex-Cagle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Atmos%20Consolidated\May05\Nonutility_May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Kentuck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Louisian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Workgroups\Atmos%20Financial%20Packages\FY2010\M7-Apr10\CapEx%20Tracker\Louisiana%20CapEx_Apr1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State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tmos%20Financial%20Results\M6-Mar14\EssDBMar14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Finance\2004%20Analysis\Summary%20Reports%20-%20Essbase\Essbase%20Financial%20Desktop%20-%20Jun%200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ssissippi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Workgroups\Atmos%20Financial%20Packages\FY2010\M7-Apr10\CapEx%20Tracker\Mississippi%20CapEx_Apr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PAL\ACCT\FINSTMTS\FSDEC9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MidTex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Workgroups\Atmos%20Financial%20Packages\FY2010\M7-Apr10\CapEx%20Tracker\MidTex%20CapEx_Apr1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Workgroups\Atmos%20Financial%20Packages\FY2010\M7-Apr10\CapEx%20Tracker\Nonreg%20CapEx_Apr1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tility\Distribution\2002\Dec\Trial%20Balance\LSGD%20Trial%20Balance%20Dec%202002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IMDATA\CLIENTS\MRP\ACCT\MRPFS97.XLW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Capital%20Expenditure%20reports\Capital%20Expenditures%20-%20200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Extra%20files%20for%20calculating%20allocation%20basis%20for%209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Workgroups\Tax%20-%20Income\Income%20Tax\Rate%20Case%20Working%20Files\Z%20-%20DEFERRED%20POOL%20to%20Rate%20Dept\Def%20Pool%20for%20Rate%20Dept%2012_31_2011_Rat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stoj11a\Desktop\Def%20Pool%20for%20Rate%20Dept%2006_30_2014%20Sarah%20Testing%20before%20delete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_GRA\Gas\2007%20Systemwide%20Case\Model\Errata\Errata%20-%20Cost%20of%20Service%20&amp;%20Workpaper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Clients\TRA%20%20%20%20%20TRAC%20%20%20%20%20%20%20%20%20%20%20%20%20%20%20%20%20%20%207199\Financial%20Services\Fin%20Stmts%20-%20Commentaries\Fy2003\fs_110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b00n06\Tx_Workgroups\Finance\2004%20Analysis\Summary%20Reports%20-%20Essbase\Essbase%20Financial%20Desktop%20-%20Apr%20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Shared%20Servic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Workgroups\Atmos%20Financial%20Packages\FY2010\M7-Apr10\CapEx%20Tracker\SSU%20CapEx_Apr10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Tax%20-%20Income\Income%20Tax\FY14%20Income%20Tax\Provision\Q3\Qtrly%20Provision%20Cal%20-%203Q%2014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x%20-%20Income\Income%20Tax\FY14%20Income%20Tax\Provision\Q2\Qtrly%20Provision%20Cal%20-%202Q%2014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01PNCIF000\Shsr_Workgroups\Budget\Latest%20rate%20filings%20and%20outcomes\2009%20CO%20Cost%20of%20Service%20Study%20as%20file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ive-Yr%20Summ%20'14%20-%201.0.8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USUMANO\UCG%20RENT%20TEMPLATE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udget\Latest%20rate%20filings%20and%20outcomes\Rate%20Cases%202011-2012\TN)2012%20revenue%20requirement%20schedules%20settlement%20to%207.10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Jun05\Data%20Input%20for%20Tracker&amp;EPS%20Projection\WestTexa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APTIVE\RAIL\CEH\QTR_END\INVT_596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ADIT%20KY%20projection%20-%202017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cshrnasp03\u_atmos\2006%20Atmos%20Planning\2006%20Waller%20with%20data%20entr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23\rateflng\Lead%20Lag%202002\Distribution\Tax%20Support\2002%20Local%20Gross%20Receipts%20Drill%20C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Depr_Cap_Exp\Current_Depreciation_Exp_Ca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S"/>
      <sheetName val="IS"/>
      <sheetName val="SCHED"/>
      <sheetName val="Interest"/>
      <sheetName val="BONDS"/>
      <sheetName val="UW_SUMM"/>
      <sheetName val="WC_ALAB"/>
      <sheetName val="WC_KENT"/>
      <sheetName val="GL_PL"/>
      <sheetName val="3RD PARTY"/>
      <sheetName val="PAID"/>
      <sheetName val="OSLR"/>
      <sheetName val="IBNR"/>
      <sheetName val="JE"/>
      <sheetName val="Module2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- 3.2"/>
      <sheetName val="NI - 3.2"/>
      <sheetName val="CF Corr LGS RB CWIP"/>
      <sheetName val="NI-LGS"/>
      <sheetName val="CF corr 4 CF items"/>
      <sheetName val="inc - CF changes"/>
      <sheetName val="CF - 26MM APT Retiremts (GRIP)"/>
      <sheetName val="INC - APT Rtrmts"/>
      <sheetName val="CF -ssu depr tweaks"/>
      <sheetName val="inc - ssu depr tweaks"/>
      <sheetName val="CF - corrected jan depr proj"/>
      <sheetName val="inc - depr proj"/>
      <sheetName val="CF - correct daily debt adj's"/>
      <sheetName val="INC-correct debt"/>
      <sheetName val="CF - rmv 300mm LT fin"/>
      <sheetName val="INC-rmv LT fin"/>
      <sheetName val="CF - reduce Tlock to $45mm"/>
      <sheetName val="INC-rdc Tlck"/>
      <sheetName val="CF -no rate design in mdtx"/>
      <sheetName val="INC-no mdtx rate desng"/>
      <sheetName val="CF -6.2MM EXEC RET"/>
      <sheetName val="INC-6.2mm Exec Retrmts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ATMOS INTERACTIVE INCOME MODEL</v>
          </cell>
        </row>
        <row r="6">
          <cell r="H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TX-Projection"/>
      <sheetName val="Summary-WTX"/>
      <sheetName val="WTX-Project"/>
      <sheetName val="Amarillo"/>
      <sheetName val="Triangle"/>
      <sheetName val="Dalhart"/>
      <sheetName val="Lubbock"/>
      <sheetName val="WTXDiv"/>
      <sheetName val="Unalloc"/>
      <sheetName val="AMATrans"/>
      <sheetName val="FritzSand"/>
      <sheetName val="Irrigation"/>
      <sheetName val="LVS"/>
      <sheetName val="Elim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616087.17000000004</v>
          </cell>
          <cell r="C15">
            <v>51798.5</v>
          </cell>
          <cell r="D15">
            <v>42492.68</v>
          </cell>
          <cell r="F15">
            <v>75312.06</v>
          </cell>
          <cell r="H15">
            <v>64444.98</v>
          </cell>
          <cell r="J15">
            <v>37608.51</v>
          </cell>
          <cell r="L15">
            <v>42423.64</v>
          </cell>
          <cell r="N15">
            <v>37407.43</v>
          </cell>
          <cell r="P15">
            <v>49814.02</v>
          </cell>
          <cell r="R15">
            <v>48449.25</v>
          </cell>
          <cell r="T15">
            <v>49790.080000000002</v>
          </cell>
          <cell r="V15">
            <v>52034.31</v>
          </cell>
          <cell r="X15">
            <v>52563.16</v>
          </cell>
          <cell r="Z15">
            <v>604138.62</v>
          </cell>
        </row>
        <row r="17">
          <cell r="A17" t="str">
            <v>Equipment</v>
          </cell>
          <cell r="B17">
            <v>63599.83</v>
          </cell>
          <cell r="C17" t="str">
            <v xml:space="preserve"> 0</v>
          </cell>
          <cell r="D17">
            <v>44316.46</v>
          </cell>
          <cell r="F17">
            <v>11117.89</v>
          </cell>
          <cell r="H17">
            <v>60685.95</v>
          </cell>
          <cell r="J17">
            <v>59215.08</v>
          </cell>
          <cell r="L17">
            <v>115267</v>
          </cell>
          <cell r="N17">
            <v>7147.47</v>
          </cell>
          <cell r="P17" t="str">
            <v xml:space="preserve"> 0</v>
          </cell>
          <cell r="R17" t="str">
            <v xml:space="preserve"> 0</v>
          </cell>
          <cell r="T17">
            <v>-33781.78</v>
          </cell>
          <cell r="V17" t="str">
            <v xml:space="preserve"> 0</v>
          </cell>
          <cell r="X17" t="str">
            <v xml:space="preserve"> 0</v>
          </cell>
          <cell r="Z17">
            <v>263968.06999999995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>
            <v>6207.85</v>
          </cell>
          <cell r="D19" t="str">
            <v xml:space="preserve"> 0</v>
          </cell>
          <cell r="F19">
            <v>7023.54</v>
          </cell>
          <cell r="H19">
            <v>46044.27</v>
          </cell>
          <cell r="J19">
            <v>4284.83</v>
          </cell>
          <cell r="L19">
            <v>13596.17</v>
          </cell>
          <cell r="N19">
            <v>1901.19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79057.850000000006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6207.85</v>
          </cell>
          <cell r="D24">
            <v>0</v>
          </cell>
          <cell r="E24">
            <v>0</v>
          </cell>
          <cell r="F24">
            <v>7023.54</v>
          </cell>
          <cell r="G24">
            <v>0</v>
          </cell>
          <cell r="H24">
            <v>46044.27</v>
          </cell>
          <cell r="I24">
            <v>0</v>
          </cell>
          <cell r="J24">
            <v>4284.83</v>
          </cell>
          <cell r="K24">
            <v>0</v>
          </cell>
          <cell r="L24">
            <v>13596.17</v>
          </cell>
          <cell r="M24">
            <v>0</v>
          </cell>
          <cell r="N24">
            <v>1901.19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79057.850000000006</v>
          </cell>
        </row>
        <row r="25">
          <cell r="A25" t="str">
            <v>Information Technology-Other</v>
          </cell>
          <cell r="B25">
            <v>147202.23000000001</v>
          </cell>
          <cell r="C25">
            <v>2179.5699999999997</v>
          </cell>
          <cell r="D25">
            <v>2074.0500000000002</v>
          </cell>
          <cell r="F25">
            <v>13134.009999999998</v>
          </cell>
          <cell r="H25">
            <v>8.5500000000029104</v>
          </cell>
          <cell r="J25">
            <v>778.17000000000007</v>
          </cell>
          <cell r="L25">
            <v>124.43000000000029</v>
          </cell>
          <cell r="N25">
            <v>14194.66</v>
          </cell>
          <cell r="P25">
            <v>12414.71</v>
          </cell>
          <cell r="R25">
            <v>13140.9</v>
          </cell>
          <cell r="T25">
            <v>10479.950000000001</v>
          </cell>
          <cell r="V25">
            <v>10926.46</v>
          </cell>
          <cell r="X25">
            <v>2918.04</v>
          </cell>
          <cell r="Z25">
            <v>82373.499999999985</v>
          </cell>
        </row>
        <row r="26">
          <cell r="A26" t="str">
            <v>Information Technology</v>
          </cell>
          <cell r="B26">
            <v>147202.23000000001</v>
          </cell>
          <cell r="C26">
            <v>8387.42</v>
          </cell>
          <cell r="D26">
            <v>2074.0500000000002</v>
          </cell>
          <cell r="E26">
            <v>0</v>
          </cell>
          <cell r="F26">
            <v>20157.55</v>
          </cell>
          <cell r="G26">
            <v>0</v>
          </cell>
          <cell r="H26">
            <v>46052.82</v>
          </cell>
          <cell r="I26">
            <v>0</v>
          </cell>
          <cell r="J26">
            <v>5063</v>
          </cell>
          <cell r="K26">
            <v>0</v>
          </cell>
          <cell r="L26">
            <v>13720.6</v>
          </cell>
          <cell r="M26">
            <v>0</v>
          </cell>
          <cell r="N26">
            <v>16095.85</v>
          </cell>
          <cell r="O26">
            <v>0</v>
          </cell>
          <cell r="P26">
            <v>12414.71</v>
          </cell>
          <cell r="Q26">
            <v>0</v>
          </cell>
          <cell r="R26">
            <v>13140.9</v>
          </cell>
          <cell r="S26">
            <v>0</v>
          </cell>
          <cell r="T26">
            <v>10479.950000000001</v>
          </cell>
          <cell r="U26">
            <v>0</v>
          </cell>
          <cell r="V26">
            <v>10926.46</v>
          </cell>
          <cell r="W26">
            <v>0</v>
          </cell>
          <cell r="X26">
            <v>2918.04</v>
          </cell>
          <cell r="Y26">
            <v>0</v>
          </cell>
          <cell r="Z26">
            <v>161431.35</v>
          </cell>
        </row>
        <row r="28">
          <cell r="A28" t="str">
            <v>Misc</v>
          </cell>
          <cell r="B28" t="str">
            <v xml:space="preserve"> 0</v>
          </cell>
          <cell r="C28">
            <v>90309.99</v>
          </cell>
          <cell r="D28">
            <v>-35752.47</v>
          </cell>
          <cell r="F28">
            <v>-34302.78</v>
          </cell>
          <cell r="H28">
            <v>21699.99</v>
          </cell>
          <cell r="J28">
            <v>-4269.22</v>
          </cell>
          <cell r="L28">
            <v>9835.1200000000008</v>
          </cell>
          <cell r="N28">
            <v>4655.38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52176.010000000009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>
            <v>102476.26</v>
          </cell>
          <cell r="C31" t="str">
            <v xml:space="preserve"> 0</v>
          </cell>
          <cell r="D31" t="str">
            <v xml:space="preserve"> 0</v>
          </cell>
          <cell r="F31">
            <v>4735.72</v>
          </cell>
          <cell r="H31">
            <v>3830.11</v>
          </cell>
          <cell r="J31">
            <v>10816.75</v>
          </cell>
          <cell r="L31">
            <v>5161.5</v>
          </cell>
          <cell r="N31">
            <v>5427.63</v>
          </cell>
          <cell r="P31" t="str">
            <v xml:space="preserve"> 0</v>
          </cell>
          <cell r="R31" t="str">
            <v xml:space="preserve"> 0</v>
          </cell>
          <cell r="T31">
            <v>33227.620000000003</v>
          </cell>
          <cell r="V31">
            <v>34475.29</v>
          </cell>
          <cell r="X31">
            <v>34773.35</v>
          </cell>
          <cell r="Z31">
            <v>132447.97</v>
          </cell>
        </row>
        <row r="32">
          <cell r="A32" t="str">
            <v>Structures</v>
          </cell>
          <cell r="B32">
            <v>52000</v>
          </cell>
          <cell r="C32" t="str">
            <v xml:space="preserve"> 0</v>
          </cell>
          <cell r="D32">
            <v>32433.79</v>
          </cell>
          <cell r="F32">
            <v>3764.78</v>
          </cell>
          <cell r="H32">
            <v>20799.73</v>
          </cell>
          <cell r="J32" t="str">
            <v xml:space="preserve"> 0</v>
          </cell>
          <cell r="L32">
            <v>28918.97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85917.27</v>
          </cell>
        </row>
        <row r="33">
          <cell r="A33" t="str">
            <v>System Improvements</v>
          </cell>
          <cell r="B33">
            <v>672771.34</v>
          </cell>
          <cell r="C33">
            <v>6589.84</v>
          </cell>
          <cell r="D33">
            <v>1362.38</v>
          </cell>
          <cell r="F33">
            <v>330.96</v>
          </cell>
          <cell r="H33" t="str">
            <v xml:space="preserve"> 0</v>
          </cell>
          <cell r="J33">
            <v>-103403.88</v>
          </cell>
          <cell r="L33">
            <v>4202.45</v>
          </cell>
          <cell r="N33">
            <v>28657.41</v>
          </cell>
          <cell r="P33">
            <v>61581.75</v>
          </cell>
          <cell r="R33">
            <v>60069.13</v>
          </cell>
          <cell r="T33">
            <v>62017.57</v>
          </cell>
          <cell r="V33">
            <v>64530.22</v>
          </cell>
          <cell r="X33">
            <v>65154.44</v>
          </cell>
          <cell r="Z33">
            <v>251092.27</v>
          </cell>
        </row>
        <row r="34">
          <cell r="A34" t="str">
            <v>System Integrity</v>
          </cell>
          <cell r="B34">
            <v>4557375.37</v>
          </cell>
          <cell r="C34">
            <v>513137.09</v>
          </cell>
          <cell r="D34">
            <v>458273.02</v>
          </cell>
          <cell r="F34">
            <v>362373.61</v>
          </cell>
          <cell r="H34">
            <v>220203.27</v>
          </cell>
          <cell r="J34">
            <v>232961.15</v>
          </cell>
          <cell r="L34">
            <v>410371.96</v>
          </cell>
          <cell r="N34">
            <v>352145.1</v>
          </cell>
          <cell r="P34">
            <v>440853.95</v>
          </cell>
          <cell r="R34">
            <v>316028.40000000002</v>
          </cell>
          <cell r="T34">
            <v>411296.29</v>
          </cell>
          <cell r="V34">
            <v>313186.81</v>
          </cell>
          <cell r="X34">
            <v>318323.34000000003</v>
          </cell>
          <cell r="Z34">
            <v>4349153.99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5595425.0300000003</v>
          </cell>
          <cell r="C36">
            <v>618424.34</v>
          </cell>
          <cell r="D36">
            <v>502707.23</v>
          </cell>
          <cell r="E36">
            <v>0</v>
          </cell>
          <cell r="F36">
            <v>368177.73</v>
          </cell>
          <cell r="G36">
            <v>0</v>
          </cell>
          <cell r="H36">
            <v>373271.87</v>
          </cell>
          <cell r="I36">
            <v>0</v>
          </cell>
          <cell r="J36">
            <v>200382.88</v>
          </cell>
          <cell r="K36">
            <v>0</v>
          </cell>
          <cell r="L36">
            <v>587477.6</v>
          </cell>
          <cell r="M36">
            <v>0</v>
          </cell>
          <cell r="N36">
            <v>414128.84</v>
          </cell>
          <cell r="O36">
            <v>0</v>
          </cell>
          <cell r="P36">
            <v>514850.41</v>
          </cell>
          <cell r="Q36">
            <v>0</v>
          </cell>
          <cell r="R36">
            <v>389238.43</v>
          </cell>
          <cell r="S36">
            <v>0</v>
          </cell>
          <cell r="T36">
            <v>483239.65</v>
          </cell>
          <cell r="U36">
            <v>0</v>
          </cell>
          <cell r="V36">
            <v>423118.78</v>
          </cell>
          <cell r="W36">
            <v>0</v>
          </cell>
          <cell r="X36">
            <v>421169.17</v>
          </cell>
          <cell r="Y36">
            <v>0</v>
          </cell>
          <cell r="Z36">
            <v>5296186.9300000006</v>
          </cell>
        </row>
        <row r="38">
          <cell r="A38" t="str">
            <v>Capital</v>
          </cell>
          <cell r="B38">
            <v>6211512.1999999993</v>
          </cell>
          <cell r="C38">
            <v>670222.84</v>
          </cell>
          <cell r="D38">
            <v>545199.91</v>
          </cell>
          <cell r="E38">
            <v>0</v>
          </cell>
          <cell r="F38">
            <v>443489.79</v>
          </cell>
          <cell r="G38">
            <v>0</v>
          </cell>
          <cell r="H38">
            <v>437716.85</v>
          </cell>
          <cell r="I38">
            <v>0</v>
          </cell>
          <cell r="J38">
            <v>237991.39</v>
          </cell>
          <cell r="K38">
            <v>0</v>
          </cell>
          <cell r="L38">
            <v>629901.24</v>
          </cell>
          <cell r="M38">
            <v>0</v>
          </cell>
          <cell r="N38">
            <v>451536.27</v>
          </cell>
          <cell r="O38">
            <v>0</v>
          </cell>
          <cell r="P38">
            <v>564664.43000000005</v>
          </cell>
          <cell r="Q38">
            <v>0</v>
          </cell>
          <cell r="R38">
            <v>437687.68</v>
          </cell>
          <cell r="S38">
            <v>0</v>
          </cell>
          <cell r="T38">
            <v>533029.73</v>
          </cell>
          <cell r="U38">
            <v>0</v>
          </cell>
          <cell r="V38">
            <v>475153.09</v>
          </cell>
          <cell r="W38">
            <v>0</v>
          </cell>
          <cell r="X38">
            <v>473732.33</v>
          </cell>
          <cell r="Y38">
            <v>0</v>
          </cell>
          <cell r="Z38">
            <v>5900325.5500000007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-56121.91</v>
          </cell>
          <cell r="C15" t="str">
            <v xml:space="preserve"> 0</v>
          </cell>
          <cell r="D15">
            <v>5038.04</v>
          </cell>
          <cell r="F15">
            <v>4286.6000000000004</v>
          </cell>
          <cell r="H15">
            <v>1503.16</v>
          </cell>
          <cell r="J15">
            <v>103.83</v>
          </cell>
          <cell r="L15">
            <v>191.95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>
            <v>-30832.17</v>
          </cell>
          <cell r="V15">
            <v>-25289.74</v>
          </cell>
          <cell r="X15" t="str">
            <v xml:space="preserve"> 0</v>
          </cell>
          <cell r="Z15">
            <v>-44998.33</v>
          </cell>
        </row>
        <row r="17">
          <cell r="A17" t="str">
            <v>Equipment</v>
          </cell>
          <cell r="B17">
            <v>43802.43</v>
          </cell>
          <cell r="C17" t="str">
            <v xml:space="preserve"> 0</v>
          </cell>
          <cell r="D17">
            <v>3477.21</v>
          </cell>
          <cell r="F17">
            <v>78.349999999999994</v>
          </cell>
          <cell r="H17">
            <v>286.87</v>
          </cell>
          <cell r="J17" t="str">
            <v xml:space="preserve"> 0</v>
          </cell>
          <cell r="L17">
            <v>55.99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>
            <v>-27025.42</v>
          </cell>
          <cell r="V17" t="str">
            <v xml:space="preserve"> 0</v>
          </cell>
          <cell r="X17" t="str">
            <v xml:space="preserve"> 0</v>
          </cell>
          <cell r="Z17">
            <v>-23127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 t="str">
            <v>Information Technology-Other</v>
          </cell>
          <cell r="B25">
            <v>187831.35</v>
          </cell>
          <cell r="C25">
            <v>1685.17</v>
          </cell>
          <cell r="D25">
            <v>6800.36</v>
          </cell>
          <cell r="F25">
            <v>21166.47</v>
          </cell>
          <cell r="H25">
            <v>3343.47</v>
          </cell>
          <cell r="J25">
            <v>74.09</v>
          </cell>
          <cell r="L25">
            <v>220.96</v>
          </cell>
          <cell r="N25">
            <v>0</v>
          </cell>
          <cell r="P25">
            <v>20805.990000000002</v>
          </cell>
          <cell r="R25">
            <v>32338.74</v>
          </cell>
          <cell r="T25">
            <v>20959.900000000001</v>
          </cell>
          <cell r="V25">
            <v>22270.17</v>
          </cell>
          <cell r="X25">
            <v>8453.26</v>
          </cell>
          <cell r="Z25">
            <v>138118.57999999999</v>
          </cell>
        </row>
        <row r="26">
          <cell r="A26" t="str">
            <v>Information Technology</v>
          </cell>
          <cell r="B26">
            <v>187831.35</v>
          </cell>
          <cell r="C26">
            <v>1685.17</v>
          </cell>
          <cell r="D26">
            <v>6800.36</v>
          </cell>
          <cell r="E26">
            <v>0</v>
          </cell>
          <cell r="F26">
            <v>21166.47</v>
          </cell>
          <cell r="G26">
            <v>0</v>
          </cell>
          <cell r="H26">
            <v>3343.47</v>
          </cell>
          <cell r="I26">
            <v>0</v>
          </cell>
          <cell r="J26">
            <v>74.09</v>
          </cell>
          <cell r="K26">
            <v>0</v>
          </cell>
          <cell r="L26">
            <v>220.96</v>
          </cell>
          <cell r="M26">
            <v>0</v>
          </cell>
          <cell r="N26" t="str">
            <v xml:space="preserve"> 0</v>
          </cell>
          <cell r="O26">
            <v>0</v>
          </cell>
          <cell r="P26">
            <v>20805.990000000002</v>
          </cell>
          <cell r="Q26">
            <v>0</v>
          </cell>
          <cell r="R26">
            <v>32338.74</v>
          </cell>
          <cell r="S26">
            <v>0</v>
          </cell>
          <cell r="T26">
            <v>20959.900000000001</v>
          </cell>
          <cell r="U26">
            <v>0</v>
          </cell>
          <cell r="V26">
            <v>22270.17</v>
          </cell>
          <cell r="W26">
            <v>0</v>
          </cell>
          <cell r="X26">
            <v>8453.26</v>
          </cell>
          <cell r="Y26">
            <v>0</v>
          </cell>
          <cell r="Z26">
            <v>138118.57999999999</v>
          </cell>
        </row>
        <row r="28">
          <cell r="A28" t="str">
            <v>Misc</v>
          </cell>
          <cell r="B28" t="str">
            <v xml:space="preserve"> 0</v>
          </cell>
          <cell r="C28">
            <v>-1095.71</v>
          </cell>
          <cell r="D28">
            <v>8280.49</v>
          </cell>
          <cell r="F28">
            <v>-6760.24</v>
          </cell>
          <cell r="H28">
            <v>-2164.2800000000002</v>
          </cell>
          <cell r="J28">
            <v>1610</v>
          </cell>
          <cell r="L28">
            <v>-1686.91</v>
          </cell>
          <cell r="N28">
            <v>4821.3100000000004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3004.66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>
            <v>24.93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24.93</v>
          </cell>
        </row>
        <row r="31">
          <cell r="A31" t="str">
            <v>Public Improvements</v>
          </cell>
          <cell r="B31">
            <v>-438336.54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Structures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>
            <v>3684.33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3684.33</v>
          </cell>
        </row>
        <row r="33">
          <cell r="A33" t="str">
            <v>System Improvements</v>
          </cell>
          <cell r="B33">
            <v>1483735.74</v>
          </cell>
          <cell r="C33">
            <v>4196.71</v>
          </cell>
          <cell r="D33">
            <v>-7395.77</v>
          </cell>
          <cell r="F33">
            <v>5423.71</v>
          </cell>
          <cell r="H33">
            <v>2728.37</v>
          </cell>
          <cell r="J33">
            <v>1631.55</v>
          </cell>
          <cell r="L33">
            <v>15519.04</v>
          </cell>
          <cell r="N33">
            <v>11187.55</v>
          </cell>
          <cell r="P33">
            <v>120016.68</v>
          </cell>
          <cell r="R33">
            <v>119111.77</v>
          </cell>
          <cell r="T33">
            <v>125057.41</v>
          </cell>
          <cell r="V33">
            <v>129871.64</v>
          </cell>
          <cell r="X33">
            <v>131568.95999999999</v>
          </cell>
          <cell r="Z33">
            <v>658917.62</v>
          </cell>
        </row>
        <row r="34">
          <cell r="A34" t="str">
            <v>System Integrity</v>
          </cell>
          <cell r="B34">
            <v>969617.06</v>
          </cell>
          <cell r="C34">
            <v>15134.89</v>
          </cell>
          <cell r="D34">
            <v>45661.5</v>
          </cell>
          <cell r="F34">
            <v>44327.34</v>
          </cell>
          <cell r="H34">
            <v>27023.37</v>
          </cell>
          <cell r="J34">
            <v>29557.29</v>
          </cell>
          <cell r="L34">
            <v>157047.13</v>
          </cell>
          <cell r="N34">
            <v>243878.93</v>
          </cell>
          <cell r="P34">
            <v>154946.29</v>
          </cell>
          <cell r="R34">
            <v>150431.76999999999</v>
          </cell>
          <cell r="T34">
            <v>200783.13</v>
          </cell>
          <cell r="V34">
            <v>26009.93</v>
          </cell>
          <cell r="X34">
            <v>31477.55</v>
          </cell>
          <cell r="Z34">
            <v>1126279.1200000001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2246650.04</v>
          </cell>
          <cell r="C36">
            <v>19945.990000000002</v>
          </cell>
          <cell r="D36">
            <v>56823.79</v>
          </cell>
          <cell r="E36">
            <v>0</v>
          </cell>
          <cell r="F36">
            <v>64235.63</v>
          </cell>
          <cell r="G36">
            <v>0</v>
          </cell>
          <cell r="H36">
            <v>31217.8</v>
          </cell>
          <cell r="I36">
            <v>0</v>
          </cell>
          <cell r="J36">
            <v>32872.93</v>
          </cell>
          <cell r="K36">
            <v>0</v>
          </cell>
          <cell r="L36">
            <v>171156.21</v>
          </cell>
          <cell r="M36">
            <v>0</v>
          </cell>
          <cell r="N36">
            <v>263572.12</v>
          </cell>
          <cell r="O36">
            <v>0</v>
          </cell>
          <cell r="P36">
            <v>295768.96000000002</v>
          </cell>
          <cell r="Q36">
            <v>0</v>
          </cell>
          <cell r="R36">
            <v>301882.28000000003</v>
          </cell>
          <cell r="S36">
            <v>0</v>
          </cell>
          <cell r="T36">
            <v>319775.02</v>
          </cell>
          <cell r="U36">
            <v>0</v>
          </cell>
          <cell r="V36">
            <v>178151.74</v>
          </cell>
          <cell r="W36">
            <v>0</v>
          </cell>
          <cell r="X36">
            <v>171499.77</v>
          </cell>
          <cell r="Y36">
            <v>0</v>
          </cell>
          <cell r="Z36">
            <v>1906902.24</v>
          </cell>
        </row>
        <row r="38">
          <cell r="A38" t="str">
            <v>Capital</v>
          </cell>
          <cell r="B38">
            <v>2190528.13</v>
          </cell>
          <cell r="C38">
            <v>19945.990000000002</v>
          </cell>
          <cell r="D38">
            <v>61861.83</v>
          </cell>
          <cell r="E38">
            <v>0</v>
          </cell>
          <cell r="F38">
            <v>68522.23</v>
          </cell>
          <cell r="G38">
            <v>0</v>
          </cell>
          <cell r="H38">
            <v>32720.959999999999</v>
          </cell>
          <cell r="I38">
            <v>0</v>
          </cell>
          <cell r="J38">
            <v>32976.76</v>
          </cell>
          <cell r="K38">
            <v>0</v>
          </cell>
          <cell r="L38">
            <v>171348.16</v>
          </cell>
          <cell r="M38">
            <v>0</v>
          </cell>
          <cell r="N38">
            <v>263572.12</v>
          </cell>
          <cell r="O38">
            <v>0</v>
          </cell>
          <cell r="P38">
            <v>295768.96000000002</v>
          </cell>
          <cell r="Q38">
            <v>0</v>
          </cell>
          <cell r="R38">
            <v>301882.28000000003</v>
          </cell>
          <cell r="S38">
            <v>0</v>
          </cell>
          <cell r="T38">
            <v>288942.84999999998</v>
          </cell>
          <cell r="U38">
            <v>0</v>
          </cell>
          <cell r="V38">
            <v>152862</v>
          </cell>
          <cell r="W38">
            <v>0</v>
          </cell>
          <cell r="X38">
            <v>171499.77</v>
          </cell>
          <cell r="Y38">
            <v>0</v>
          </cell>
          <cell r="Z38">
            <v>1861903.91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41793.32</v>
          </cell>
          <cell r="C15">
            <v>1590.44</v>
          </cell>
          <cell r="D15">
            <v>5033.4399999999996</v>
          </cell>
          <cell r="F15">
            <v>3510.2</v>
          </cell>
          <cell r="H15">
            <v>1691.82</v>
          </cell>
          <cell r="J15">
            <v>5240.37</v>
          </cell>
          <cell r="L15">
            <v>3398.04</v>
          </cell>
          <cell r="N15">
            <v>1422.25</v>
          </cell>
          <cell r="P15">
            <v>3397.45</v>
          </cell>
          <cell r="R15">
            <v>3316.41</v>
          </cell>
          <cell r="T15">
            <v>3420.84</v>
          </cell>
          <cell r="V15">
            <v>3555.51</v>
          </cell>
          <cell r="X15">
            <v>3634.41</v>
          </cell>
          <cell r="Z15">
            <v>39211.179999999993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25">
          <cell r="A25" t="str">
            <v>Information Technology-Other</v>
          </cell>
          <cell r="B25">
            <v>0</v>
          </cell>
          <cell r="C25">
            <v>0</v>
          </cell>
          <cell r="D25">
            <v>0</v>
          </cell>
          <cell r="F25">
            <v>0</v>
          </cell>
          <cell r="H25">
            <v>0</v>
          </cell>
          <cell r="J25">
            <v>0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</row>
        <row r="26">
          <cell r="A26" t="str">
            <v>Information Technology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E26">
            <v>0</v>
          </cell>
          <cell r="F26" t="str">
            <v xml:space="preserve"> 0</v>
          </cell>
          <cell r="G26">
            <v>0</v>
          </cell>
          <cell r="H26" t="str">
            <v xml:space="preserve"> 0</v>
          </cell>
          <cell r="I26">
            <v>0</v>
          </cell>
          <cell r="J26" t="str">
            <v xml:space="preserve"> 0</v>
          </cell>
          <cell r="K26">
            <v>0</v>
          </cell>
          <cell r="L26" t="str">
            <v xml:space="preserve"> 0</v>
          </cell>
          <cell r="M26">
            <v>0</v>
          </cell>
          <cell r="N26" t="str">
            <v xml:space="preserve"> 0</v>
          </cell>
          <cell r="O26">
            <v>0</v>
          </cell>
          <cell r="P26" t="str">
            <v xml:space="preserve"> 0</v>
          </cell>
          <cell r="Q26">
            <v>0</v>
          </cell>
          <cell r="R26" t="str">
            <v xml:space="preserve"> 0</v>
          </cell>
          <cell r="S26">
            <v>0</v>
          </cell>
          <cell r="T26" t="str">
            <v xml:space="preserve"> 0</v>
          </cell>
          <cell r="U26">
            <v>0</v>
          </cell>
          <cell r="V26" t="str">
            <v xml:space="preserve"> 0</v>
          </cell>
          <cell r="W26">
            <v>0</v>
          </cell>
          <cell r="X26" t="str">
            <v xml:space="preserve"> 0</v>
          </cell>
          <cell r="Y26">
            <v>0</v>
          </cell>
          <cell r="Z26">
            <v>0</v>
          </cell>
        </row>
        <row r="28">
          <cell r="A28" t="str">
            <v>Misc</v>
          </cell>
          <cell r="B28" t="str">
            <v xml:space="preserve"> 0</v>
          </cell>
          <cell r="C28">
            <v>3046.85</v>
          </cell>
          <cell r="D28">
            <v>597.36</v>
          </cell>
          <cell r="F28">
            <v>-2539.41</v>
          </cell>
          <cell r="H28">
            <v>717.57</v>
          </cell>
          <cell r="J28">
            <v>-255.82</v>
          </cell>
          <cell r="L28">
            <v>1404.79</v>
          </cell>
          <cell r="N28">
            <v>-297.14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2674.2000000000003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 t="str">
            <v xml:space="preserve"> 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Structures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Improvements</v>
          </cell>
          <cell r="B33">
            <v>19275.14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>
            <v>9594.48</v>
          </cell>
          <cell r="X33">
            <v>9680.66</v>
          </cell>
          <cell r="Z33">
            <v>19275.14</v>
          </cell>
        </row>
        <row r="34">
          <cell r="A34" t="str">
            <v>System Integrity</v>
          </cell>
          <cell r="B34">
            <v>145482.85999999999</v>
          </cell>
          <cell r="C34">
            <v>36627.97</v>
          </cell>
          <cell r="D34">
            <v>28597.97</v>
          </cell>
          <cell r="F34">
            <v>30750.74</v>
          </cell>
          <cell r="H34">
            <v>43568.09</v>
          </cell>
          <cell r="J34">
            <v>35827.1</v>
          </cell>
          <cell r="L34">
            <v>47347.1</v>
          </cell>
          <cell r="N34">
            <v>48650.95</v>
          </cell>
          <cell r="P34">
            <v>11997.65</v>
          </cell>
          <cell r="R34">
            <v>8068.95</v>
          </cell>
          <cell r="T34">
            <v>8613.9500000000007</v>
          </cell>
          <cell r="V34">
            <v>11510.64</v>
          </cell>
          <cell r="X34">
            <v>11593.58</v>
          </cell>
          <cell r="Z34">
            <v>323154.69000000012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164758</v>
          </cell>
          <cell r="C36">
            <v>39674.82</v>
          </cell>
          <cell r="D36">
            <v>29195.33</v>
          </cell>
          <cell r="E36">
            <v>0</v>
          </cell>
          <cell r="F36">
            <v>28211.33</v>
          </cell>
          <cell r="G36">
            <v>0</v>
          </cell>
          <cell r="H36">
            <v>44285.66</v>
          </cell>
          <cell r="I36">
            <v>0</v>
          </cell>
          <cell r="J36">
            <v>35571.279999999999</v>
          </cell>
          <cell r="K36">
            <v>0</v>
          </cell>
          <cell r="L36">
            <v>48751.89</v>
          </cell>
          <cell r="M36">
            <v>0</v>
          </cell>
          <cell r="N36">
            <v>48353.81</v>
          </cell>
          <cell r="O36">
            <v>0</v>
          </cell>
          <cell r="P36">
            <v>11997.65</v>
          </cell>
          <cell r="Q36">
            <v>0</v>
          </cell>
          <cell r="R36">
            <v>8068.95</v>
          </cell>
          <cell r="S36">
            <v>0</v>
          </cell>
          <cell r="T36">
            <v>8613.9500000000007</v>
          </cell>
          <cell r="U36">
            <v>0</v>
          </cell>
          <cell r="V36">
            <v>21105.119999999999</v>
          </cell>
          <cell r="W36">
            <v>0</v>
          </cell>
          <cell r="X36">
            <v>21274.240000000002</v>
          </cell>
          <cell r="Y36">
            <v>0</v>
          </cell>
          <cell r="Z36">
            <v>345104.03</v>
          </cell>
        </row>
        <row r="38">
          <cell r="A38" t="str">
            <v>Capital</v>
          </cell>
          <cell r="B38">
            <v>206551.32</v>
          </cell>
          <cell r="C38">
            <v>41265.26</v>
          </cell>
          <cell r="D38">
            <v>34228.769999999997</v>
          </cell>
          <cell r="E38">
            <v>0</v>
          </cell>
          <cell r="F38">
            <v>31721.53</v>
          </cell>
          <cell r="G38">
            <v>0</v>
          </cell>
          <cell r="H38">
            <v>45977.48</v>
          </cell>
          <cell r="I38">
            <v>0</v>
          </cell>
          <cell r="J38">
            <v>40811.65</v>
          </cell>
          <cell r="K38">
            <v>0</v>
          </cell>
          <cell r="L38">
            <v>52149.93</v>
          </cell>
          <cell r="M38">
            <v>0</v>
          </cell>
          <cell r="N38">
            <v>49776.06</v>
          </cell>
          <cell r="O38">
            <v>0</v>
          </cell>
          <cell r="P38">
            <v>15395.1</v>
          </cell>
          <cell r="Q38">
            <v>0</v>
          </cell>
          <cell r="R38">
            <v>11385.36</v>
          </cell>
          <cell r="S38">
            <v>0</v>
          </cell>
          <cell r="T38">
            <v>12034.79</v>
          </cell>
          <cell r="U38">
            <v>0</v>
          </cell>
          <cell r="V38">
            <v>24660.63</v>
          </cell>
          <cell r="W38">
            <v>0</v>
          </cell>
          <cell r="X38">
            <v>24908.65</v>
          </cell>
          <cell r="Y38">
            <v>0</v>
          </cell>
          <cell r="Z38">
            <v>384315.21</v>
          </cell>
        </row>
      </sheetData>
      <sheetData sheetId="6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1642886.27</v>
          </cell>
          <cell r="C15">
            <v>123594.74</v>
          </cell>
          <cell r="D15">
            <v>111263.78</v>
          </cell>
          <cell r="F15">
            <v>169978.87</v>
          </cell>
          <cell r="H15">
            <v>104241.59</v>
          </cell>
          <cell r="J15">
            <v>88584.320000000007</v>
          </cell>
          <cell r="L15">
            <v>133768.75</v>
          </cell>
          <cell r="N15">
            <v>74559.740000000005</v>
          </cell>
          <cell r="P15">
            <v>133927.99</v>
          </cell>
          <cell r="R15">
            <v>131310.43</v>
          </cell>
          <cell r="T15">
            <v>135596.76</v>
          </cell>
          <cell r="V15">
            <v>141124.34</v>
          </cell>
          <cell r="X15">
            <v>142438.53</v>
          </cell>
          <cell r="Z15">
            <v>1490389.84</v>
          </cell>
        </row>
        <row r="17">
          <cell r="A17" t="str">
            <v>Equipment</v>
          </cell>
          <cell r="B17">
            <v>142021.24</v>
          </cell>
          <cell r="C17">
            <v>11439.55</v>
          </cell>
          <cell r="D17">
            <v>9654.7999999999993</v>
          </cell>
          <cell r="F17">
            <v>5921.86</v>
          </cell>
          <cell r="H17">
            <v>24663.01</v>
          </cell>
          <cell r="J17">
            <v>2902.87</v>
          </cell>
          <cell r="L17">
            <v>21388.83</v>
          </cell>
          <cell r="N17">
            <v>961.42</v>
          </cell>
          <cell r="P17">
            <v>30008.01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106940.35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 t="str">
            <v xml:space="preserve"> 0</v>
          </cell>
          <cell r="D19">
            <v>5173.21</v>
          </cell>
          <cell r="F19">
            <v>5322.96</v>
          </cell>
          <cell r="H19">
            <v>37637.61</v>
          </cell>
          <cell r="J19">
            <v>6150.83</v>
          </cell>
          <cell r="L19">
            <v>9015.91</v>
          </cell>
          <cell r="N19">
            <v>2086.19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65386.710000000006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0</v>
          </cell>
          <cell r="D24">
            <v>5173.21</v>
          </cell>
          <cell r="E24">
            <v>0</v>
          </cell>
          <cell r="F24">
            <v>5322.96</v>
          </cell>
          <cell r="G24">
            <v>0</v>
          </cell>
          <cell r="H24">
            <v>37637.61</v>
          </cell>
          <cell r="I24">
            <v>0</v>
          </cell>
          <cell r="J24">
            <v>6150.83</v>
          </cell>
          <cell r="K24">
            <v>0</v>
          </cell>
          <cell r="L24">
            <v>9015.91</v>
          </cell>
          <cell r="M24">
            <v>0</v>
          </cell>
          <cell r="N24">
            <v>2086.19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65386.710000000006</v>
          </cell>
        </row>
        <row r="25">
          <cell r="A25" t="str">
            <v>Information Technology-Other</v>
          </cell>
          <cell r="B25">
            <v>93690.67</v>
          </cell>
          <cell r="C25">
            <v>1733.33</v>
          </cell>
          <cell r="D25">
            <v>21.489999999999782</v>
          </cell>
          <cell r="F25">
            <v>179.94999999999982</v>
          </cell>
          <cell r="H25">
            <v>1269.739999999998</v>
          </cell>
          <cell r="J25">
            <v>249.27000000000044</v>
          </cell>
          <cell r="L25">
            <v>354.67000000000007</v>
          </cell>
          <cell r="N25">
            <v>14194.66</v>
          </cell>
          <cell r="P25">
            <v>10403</v>
          </cell>
          <cell r="R25">
            <v>15099.86</v>
          </cell>
          <cell r="T25">
            <v>10479.950000000001</v>
          </cell>
          <cell r="V25">
            <v>10926.46</v>
          </cell>
          <cell r="X25">
            <v>2918.04</v>
          </cell>
          <cell r="Z25">
            <v>67830.42</v>
          </cell>
        </row>
        <row r="26">
          <cell r="A26" t="str">
            <v>Information Technology</v>
          </cell>
          <cell r="B26">
            <v>93690.67</v>
          </cell>
          <cell r="C26">
            <v>1733.33</v>
          </cell>
          <cell r="D26">
            <v>5194.7</v>
          </cell>
          <cell r="E26">
            <v>0</v>
          </cell>
          <cell r="F26">
            <v>5502.91</v>
          </cell>
          <cell r="G26">
            <v>0</v>
          </cell>
          <cell r="H26">
            <v>38907.35</v>
          </cell>
          <cell r="I26">
            <v>0</v>
          </cell>
          <cell r="J26">
            <v>6400.1</v>
          </cell>
          <cell r="K26">
            <v>0</v>
          </cell>
          <cell r="L26">
            <v>9370.58</v>
          </cell>
          <cell r="M26">
            <v>0</v>
          </cell>
          <cell r="N26">
            <v>16280.85</v>
          </cell>
          <cell r="O26">
            <v>0</v>
          </cell>
          <cell r="P26">
            <v>10403</v>
          </cell>
          <cell r="Q26">
            <v>0</v>
          </cell>
          <cell r="R26">
            <v>15099.86</v>
          </cell>
          <cell r="S26">
            <v>0</v>
          </cell>
          <cell r="T26">
            <v>10479.950000000001</v>
          </cell>
          <cell r="U26">
            <v>0</v>
          </cell>
          <cell r="V26">
            <v>10926.46</v>
          </cell>
          <cell r="W26">
            <v>0</v>
          </cell>
          <cell r="X26">
            <v>2918.04</v>
          </cell>
          <cell r="Y26">
            <v>0</v>
          </cell>
          <cell r="Z26">
            <v>133217.13</v>
          </cell>
        </row>
        <row r="28">
          <cell r="A28" t="str">
            <v>Misc</v>
          </cell>
          <cell r="B28" t="str">
            <v xml:space="preserve"> 0</v>
          </cell>
          <cell r="C28">
            <v>24037.4</v>
          </cell>
          <cell r="D28">
            <v>-7270.82</v>
          </cell>
          <cell r="F28">
            <v>-5742.65</v>
          </cell>
          <cell r="H28">
            <v>-3921.36</v>
          </cell>
          <cell r="J28">
            <v>36684.47</v>
          </cell>
          <cell r="L28">
            <v>-15091.77</v>
          </cell>
          <cell r="N28">
            <v>88419.12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117114.39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>
            <v>551665.68999999994</v>
          </cell>
          <cell r="C31" t="str">
            <v xml:space="preserve"> 0</v>
          </cell>
          <cell r="D31" t="str">
            <v xml:space="preserve"> 0</v>
          </cell>
          <cell r="F31">
            <v>28776.29</v>
          </cell>
          <cell r="H31">
            <v>94555.38</v>
          </cell>
          <cell r="J31">
            <v>516864.39</v>
          </cell>
          <cell r="L31">
            <v>598561.5</v>
          </cell>
          <cell r="N31">
            <v>80452.27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1319209.83</v>
          </cell>
        </row>
        <row r="32">
          <cell r="A32" t="str">
            <v>Structures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Improvements</v>
          </cell>
          <cell r="B33">
            <v>118551.63</v>
          </cell>
          <cell r="C33">
            <v>3585.16</v>
          </cell>
          <cell r="D33">
            <v>-508.74</v>
          </cell>
          <cell r="F33">
            <v>191.38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>
            <v>899.58</v>
          </cell>
          <cell r="R33">
            <v>879.63</v>
          </cell>
          <cell r="T33">
            <v>70811.850000000006</v>
          </cell>
          <cell r="V33">
            <v>938.46</v>
          </cell>
          <cell r="X33">
            <v>946.34</v>
          </cell>
          <cell r="Z33">
            <v>77743.66</v>
          </cell>
        </row>
        <row r="34">
          <cell r="A34" t="str">
            <v>System Integrity</v>
          </cell>
          <cell r="B34">
            <v>4997646.58</v>
          </cell>
          <cell r="C34">
            <v>349655.31</v>
          </cell>
          <cell r="D34">
            <v>290526.39</v>
          </cell>
          <cell r="F34">
            <v>362971.71</v>
          </cell>
          <cell r="H34">
            <v>344127.97</v>
          </cell>
          <cell r="J34">
            <v>311654.40999999997</v>
          </cell>
          <cell r="L34">
            <v>549066.13</v>
          </cell>
          <cell r="N34">
            <v>299185.57</v>
          </cell>
          <cell r="P34">
            <v>564164.74</v>
          </cell>
          <cell r="R34">
            <v>479235.59</v>
          </cell>
          <cell r="T34">
            <v>401601.89</v>
          </cell>
          <cell r="V34">
            <v>379074.76</v>
          </cell>
          <cell r="X34">
            <v>397369.46</v>
          </cell>
          <cell r="Z34">
            <v>4728633.93</v>
          </cell>
        </row>
        <row r="35">
          <cell r="A35" t="str">
            <v>Vehicles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NonGrowth</v>
          </cell>
          <cell r="B36">
            <v>5903575.8099999996</v>
          </cell>
          <cell r="C36">
            <v>390450.75</v>
          </cell>
          <cell r="D36">
            <v>297596.33</v>
          </cell>
          <cell r="E36">
            <v>0</v>
          </cell>
          <cell r="F36">
            <v>397621.5</v>
          </cell>
          <cell r="G36">
            <v>0</v>
          </cell>
          <cell r="H36">
            <v>498332.35</v>
          </cell>
          <cell r="I36">
            <v>0</v>
          </cell>
          <cell r="J36">
            <v>874506.23999999999</v>
          </cell>
          <cell r="K36">
            <v>0</v>
          </cell>
          <cell r="L36">
            <v>1163295.27</v>
          </cell>
          <cell r="M36">
            <v>0</v>
          </cell>
          <cell r="N36">
            <v>485299.23</v>
          </cell>
          <cell r="O36">
            <v>0</v>
          </cell>
          <cell r="P36">
            <v>605475.32999999996</v>
          </cell>
          <cell r="Q36">
            <v>0</v>
          </cell>
          <cell r="R36">
            <v>495215.08</v>
          </cell>
          <cell r="S36">
            <v>0</v>
          </cell>
          <cell r="T36">
            <v>482893.69</v>
          </cell>
          <cell r="U36">
            <v>0</v>
          </cell>
          <cell r="V36">
            <v>390939.68</v>
          </cell>
          <cell r="W36">
            <v>0</v>
          </cell>
          <cell r="X36">
            <v>401233.84</v>
          </cell>
          <cell r="Y36">
            <v>0</v>
          </cell>
          <cell r="Z36">
            <v>6482859.29</v>
          </cell>
        </row>
        <row r="38">
          <cell r="A38" t="str">
            <v>Capital</v>
          </cell>
          <cell r="B38">
            <v>7546462.0800000001</v>
          </cell>
          <cell r="C38">
            <v>514045.49</v>
          </cell>
          <cell r="D38">
            <v>408860.11</v>
          </cell>
          <cell r="E38">
            <v>0</v>
          </cell>
          <cell r="F38">
            <v>567600.37</v>
          </cell>
          <cell r="G38">
            <v>0</v>
          </cell>
          <cell r="H38">
            <v>602573.93999999994</v>
          </cell>
          <cell r="I38">
            <v>0</v>
          </cell>
          <cell r="J38">
            <v>963090.56</v>
          </cell>
          <cell r="K38">
            <v>0</v>
          </cell>
          <cell r="L38">
            <v>1297064.02</v>
          </cell>
          <cell r="M38">
            <v>0</v>
          </cell>
          <cell r="N38">
            <v>559858.97</v>
          </cell>
          <cell r="O38">
            <v>0</v>
          </cell>
          <cell r="P38">
            <v>739403.32</v>
          </cell>
          <cell r="Q38">
            <v>0</v>
          </cell>
          <cell r="R38">
            <v>626525.51</v>
          </cell>
          <cell r="S38">
            <v>0</v>
          </cell>
          <cell r="T38">
            <v>618490.44999999995</v>
          </cell>
          <cell r="U38">
            <v>0</v>
          </cell>
          <cell r="V38">
            <v>532064.02</v>
          </cell>
          <cell r="W38">
            <v>0</v>
          </cell>
          <cell r="X38">
            <v>543672.37</v>
          </cell>
          <cell r="Y38">
            <v>0</v>
          </cell>
          <cell r="Z38">
            <v>7973249.1299999999</v>
          </cell>
        </row>
      </sheetData>
      <sheetData sheetId="7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3060869.27</v>
          </cell>
          <cell r="C15">
            <v>203370.66</v>
          </cell>
          <cell r="D15">
            <v>195613.97</v>
          </cell>
          <cell r="F15">
            <v>135754.92000000001</v>
          </cell>
          <cell r="H15">
            <v>139876.88</v>
          </cell>
          <cell r="J15">
            <v>131199.54</v>
          </cell>
          <cell r="L15">
            <v>201283.24</v>
          </cell>
          <cell r="N15">
            <v>253775.01</v>
          </cell>
          <cell r="P15">
            <v>258500.86</v>
          </cell>
          <cell r="R15">
            <v>252794.16</v>
          </cell>
          <cell r="T15">
            <v>260751.49</v>
          </cell>
          <cell r="V15">
            <v>271013.2</v>
          </cell>
          <cell r="X15">
            <v>273455.01</v>
          </cell>
          <cell r="Z15">
            <v>2577388.9400000004</v>
          </cell>
        </row>
        <row r="17">
          <cell r="A17" t="str">
            <v>Equipment</v>
          </cell>
          <cell r="B17">
            <v>380973.62</v>
          </cell>
          <cell r="C17">
            <v>4454.47</v>
          </cell>
          <cell r="D17">
            <v>131627.82999999999</v>
          </cell>
          <cell r="F17">
            <v>81736.63</v>
          </cell>
          <cell r="H17">
            <v>257561.36</v>
          </cell>
          <cell r="J17">
            <v>16558.84</v>
          </cell>
          <cell r="L17">
            <v>46549.91</v>
          </cell>
          <cell r="N17">
            <v>51703.9</v>
          </cell>
          <cell r="P17">
            <v>5364.56</v>
          </cell>
          <cell r="R17" t="str">
            <v xml:space="preserve"> 0</v>
          </cell>
          <cell r="T17">
            <v>-10134.530000000001</v>
          </cell>
          <cell r="V17" t="str">
            <v xml:space="preserve"> 0</v>
          </cell>
          <cell r="X17" t="str">
            <v xml:space="preserve"> 0</v>
          </cell>
          <cell r="Z17">
            <v>585422.97000000009</v>
          </cell>
        </row>
        <row r="19">
          <cell r="A19" t="str">
            <v>2002.PC/MDT Replacement-Acker: CB10.PC/MDT Replacement-Acker</v>
          </cell>
          <cell r="B19" t="str">
            <v xml:space="preserve"> 0</v>
          </cell>
          <cell r="C19">
            <v>10346.42</v>
          </cell>
          <cell r="D19">
            <v>5173.22</v>
          </cell>
          <cell r="F19">
            <v>15966.25</v>
          </cell>
          <cell r="H19">
            <v>142305.95000000001</v>
          </cell>
          <cell r="J19">
            <v>13724.32</v>
          </cell>
          <cell r="L19">
            <v>35328.5</v>
          </cell>
          <cell r="N19">
            <v>3209.85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226054.51000000004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PC/MDT Replacement</v>
          </cell>
          <cell r="B24">
            <v>0</v>
          </cell>
          <cell r="C24">
            <v>10346.42</v>
          </cell>
          <cell r="D24">
            <v>5173.22</v>
          </cell>
          <cell r="E24">
            <v>0</v>
          </cell>
          <cell r="F24">
            <v>15966.25</v>
          </cell>
          <cell r="G24">
            <v>0</v>
          </cell>
          <cell r="H24">
            <v>142305.95000000001</v>
          </cell>
          <cell r="I24">
            <v>0</v>
          </cell>
          <cell r="J24">
            <v>13724.32</v>
          </cell>
          <cell r="K24">
            <v>0</v>
          </cell>
          <cell r="L24">
            <v>35328.5</v>
          </cell>
          <cell r="M24">
            <v>0</v>
          </cell>
          <cell r="N24">
            <v>3209.85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226054.51000000004</v>
          </cell>
        </row>
        <row r="25">
          <cell r="A25" t="str">
            <v>Information Technology-Other</v>
          </cell>
          <cell r="B25">
            <v>750679.62</v>
          </cell>
          <cell r="C25">
            <v>39490.97</v>
          </cell>
          <cell r="D25">
            <v>5981.63</v>
          </cell>
          <cell r="F25">
            <v>399719.09</v>
          </cell>
          <cell r="H25">
            <v>14834.75</v>
          </cell>
          <cell r="J25">
            <v>25909.449999999997</v>
          </cell>
          <cell r="L25">
            <v>11882.489999999998</v>
          </cell>
          <cell r="N25">
            <v>5410.58</v>
          </cell>
          <cell r="P25">
            <v>17492.490000000002</v>
          </cell>
          <cell r="R25">
            <v>119842.18</v>
          </cell>
          <cell r="T25">
            <v>17614.849999999999</v>
          </cell>
          <cell r="V25">
            <v>18320.330000000002</v>
          </cell>
          <cell r="X25">
            <v>0</v>
          </cell>
          <cell r="Z25">
            <v>676498.80999999994</v>
          </cell>
        </row>
        <row r="26">
          <cell r="A26" t="str">
            <v>Information Technology</v>
          </cell>
          <cell r="B26">
            <v>750679.62</v>
          </cell>
          <cell r="C26">
            <v>49837.39</v>
          </cell>
          <cell r="D26">
            <v>11154.85</v>
          </cell>
          <cell r="E26">
            <v>0</v>
          </cell>
          <cell r="F26">
            <v>415685.34</v>
          </cell>
          <cell r="G26">
            <v>0</v>
          </cell>
          <cell r="H26">
            <v>157140.70000000001</v>
          </cell>
          <cell r="I26">
            <v>0</v>
          </cell>
          <cell r="J26">
            <v>39633.769999999997</v>
          </cell>
          <cell r="K26">
            <v>0</v>
          </cell>
          <cell r="L26">
            <v>47210.99</v>
          </cell>
          <cell r="M26">
            <v>0</v>
          </cell>
          <cell r="N26">
            <v>8620.43</v>
          </cell>
          <cell r="O26">
            <v>0</v>
          </cell>
          <cell r="P26">
            <v>17492.490000000002</v>
          </cell>
          <cell r="Q26">
            <v>0</v>
          </cell>
          <cell r="R26">
            <v>119842.18</v>
          </cell>
          <cell r="S26">
            <v>0</v>
          </cell>
          <cell r="T26">
            <v>17614.849999999999</v>
          </cell>
          <cell r="U26">
            <v>0</v>
          </cell>
          <cell r="V26">
            <v>18320.330000000002</v>
          </cell>
          <cell r="W26">
            <v>0</v>
          </cell>
          <cell r="X26" t="str">
            <v xml:space="preserve"> 0</v>
          </cell>
          <cell r="Y26">
            <v>0</v>
          </cell>
          <cell r="Z26">
            <v>902553.32000000007</v>
          </cell>
        </row>
        <row r="28">
          <cell r="A28" t="str">
            <v>Misc</v>
          </cell>
          <cell r="B28" t="str">
            <v xml:space="preserve"> 0</v>
          </cell>
          <cell r="C28">
            <v>766125.21</v>
          </cell>
          <cell r="D28">
            <v>-868721.9</v>
          </cell>
          <cell r="F28">
            <v>84631.3</v>
          </cell>
          <cell r="H28">
            <v>-125203.52</v>
          </cell>
          <cell r="J28">
            <v>84368.01</v>
          </cell>
          <cell r="L28">
            <v>-27815.58</v>
          </cell>
          <cell r="N28">
            <v>17925.95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-68690.530000000072</v>
          </cell>
        </row>
        <row r="29">
          <cell r="A29" t="str">
            <v>Overhead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Pipeline Integrity Management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Public Improvements</v>
          </cell>
          <cell r="B31">
            <v>347369.67</v>
          </cell>
          <cell r="C31">
            <v>7244.25</v>
          </cell>
          <cell r="D31">
            <v>1697.68</v>
          </cell>
          <cell r="F31">
            <v>1151.1400000000001</v>
          </cell>
          <cell r="H31">
            <v>-56.2</v>
          </cell>
          <cell r="J31">
            <v>35429.339999999997</v>
          </cell>
          <cell r="L31">
            <v>65473.95</v>
          </cell>
          <cell r="N31">
            <v>15585.42</v>
          </cell>
          <cell r="P31">
            <v>48080.45</v>
          </cell>
          <cell r="R31">
            <v>19216.009999999998</v>
          </cell>
          <cell r="T31">
            <v>19777.82</v>
          </cell>
          <cell r="V31">
            <v>20502.28</v>
          </cell>
          <cell r="X31">
            <v>20685.77</v>
          </cell>
          <cell r="Z31">
            <v>254787.90999999997</v>
          </cell>
        </row>
        <row r="32">
          <cell r="A32" t="str">
            <v>System Improvements</v>
          </cell>
          <cell r="B32">
            <v>1245880.92</v>
          </cell>
          <cell r="C32">
            <v>8868.65</v>
          </cell>
          <cell r="D32">
            <v>36753.15</v>
          </cell>
          <cell r="F32">
            <v>61526.27</v>
          </cell>
          <cell r="H32">
            <v>30458.46</v>
          </cell>
          <cell r="J32">
            <v>14580.14</v>
          </cell>
          <cell r="L32">
            <v>16803.509999999998</v>
          </cell>
          <cell r="N32">
            <v>-296380.52</v>
          </cell>
          <cell r="P32">
            <v>149071.56</v>
          </cell>
          <cell r="R32">
            <v>179024.99</v>
          </cell>
          <cell r="T32">
            <v>153742.1</v>
          </cell>
          <cell r="V32">
            <v>140634.23999999999</v>
          </cell>
          <cell r="X32">
            <v>117720.84</v>
          </cell>
          <cell r="Z32">
            <v>612803.3899999999</v>
          </cell>
        </row>
        <row r="33">
          <cell r="Z33">
            <v>0</v>
          </cell>
        </row>
        <row r="34">
          <cell r="A34" t="str">
            <v>PlainviewOfficeBldg.ST: CB10.Plainview Office Building</v>
          </cell>
          <cell r="B34">
            <v>2250644.4900000002</v>
          </cell>
          <cell r="C34">
            <v>994912.05</v>
          </cell>
          <cell r="D34">
            <v>1201419.92</v>
          </cell>
          <cell r="F34">
            <v>778313.93</v>
          </cell>
          <cell r="H34">
            <v>-737845.39</v>
          </cell>
          <cell r="J34">
            <v>4539.93</v>
          </cell>
          <cell r="L34">
            <v>126501.51</v>
          </cell>
          <cell r="N34">
            <v>1615.45</v>
          </cell>
          <cell r="P34">
            <v>0.52</v>
          </cell>
          <cell r="R34">
            <v>-0.53</v>
          </cell>
          <cell r="T34">
            <v>-0.04</v>
          </cell>
          <cell r="V34">
            <v>-0.49</v>
          </cell>
          <cell r="X34">
            <v>0.17</v>
          </cell>
          <cell r="Z34">
            <v>2369457.0299999998</v>
          </cell>
        </row>
        <row r="35">
          <cell r="A35" t="str">
            <v>Default FP: Company 030 - Structures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>
            <v>-43045.37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-43045.37</v>
          </cell>
        </row>
        <row r="36">
          <cell r="Z36">
            <v>0</v>
          </cell>
        </row>
        <row r="37">
          <cell r="Z37">
            <v>0</v>
          </cell>
        </row>
        <row r="38">
          <cell r="A38" t="str">
            <v>Plainview Office Building</v>
          </cell>
          <cell r="B38">
            <v>2250644.4900000002</v>
          </cell>
          <cell r="C38">
            <v>994912.05</v>
          </cell>
          <cell r="D38">
            <v>1201419.92</v>
          </cell>
          <cell r="E38">
            <v>0</v>
          </cell>
          <cell r="F38">
            <v>778313.93</v>
          </cell>
          <cell r="G38">
            <v>0</v>
          </cell>
          <cell r="H38">
            <v>-737845.39</v>
          </cell>
          <cell r="I38">
            <v>0</v>
          </cell>
          <cell r="J38">
            <v>4539.93</v>
          </cell>
          <cell r="K38">
            <v>0</v>
          </cell>
          <cell r="L38">
            <v>126501.51</v>
          </cell>
          <cell r="M38">
            <v>0</v>
          </cell>
          <cell r="N38">
            <v>-41429.920000000006</v>
          </cell>
          <cell r="O38">
            <v>0</v>
          </cell>
          <cell r="P38">
            <v>0.52</v>
          </cell>
          <cell r="Q38">
            <v>0</v>
          </cell>
          <cell r="R38">
            <v>-0.53</v>
          </cell>
          <cell r="S38">
            <v>0</v>
          </cell>
          <cell r="T38">
            <v>-0.04</v>
          </cell>
          <cell r="U38">
            <v>0</v>
          </cell>
          <cell r="V38">
            <v>-0.49</v>
          </cell>
          <cell r="W38">
            <v>0</v>
          </cell>
          <cell r="X38">
            <v>0.17</v>
          </cell>
          <cell r="Y38">
            <v>0</v>
          </cell>
          <cell r="Z38">
            <v>2326411.6599999997</v>
          </cell>
        </row>
        <row r="39">
          <cell r="A39" t="str">
            <v>Structures-Other</v>
          </cell>
          <cell r="B39">
            <v>194178</v>
          </cell>
          <cell r="C39">
            <v>0</v>
          </cell>
          <cell r="D39">
            <v>0</v>
          </cell>
          <cell r="F39">
            <v>0</v>
          </cell>
          <cell r="H39">
            <v>0</v>
          </cell>
          <cell r="J39">
            <v>0</v>
          </cell>
          <cell r="L39">
            <v>0</v>
          </cell>
          <cell r="N39">
            <v>0</v>
          </cell>
          <cell r="P39">
            <v>0</v>
          </cell>
          <cell r="R39">
            <v>0</v>
          </cell>
          <cell r="T39">
            <v>0</v>
          </cell>
          <cell r="V39">
            <v>0</v>
          </cell>
          <cell r="X39">
            <v>0</v>
          </cell>
          <cell r="Z39">
            <v>0</v>
          </cell>
        </row>
        <row r="40">
          <cell r="A40" t="str">
            <v>Structures</v>
          </cell>
          <cell r="B40">
            <v>2444822.4900000002</v>
          </cell>
          <cell r="C40">
            <v>994912.05</v>
          </cell>
          <cell r="D40">
            <v>1201419.92</v>
          </cell>
          <cell r="E40">
            <v>0</v>
          </cell>
          <cell r="F40">
            <v>778313.93</v>
          </cell>
          <cell r="G40">
            <v>0</v>
          </cell>
          <cell r="H40">
            <v>-737845.39</v>
          </cell>
          <cell r="I40">
            <v>0</v>
          </cell>
          <cell r="J40">
            <v>4539.93</v>
          </cell>
          <cell r="K40">
            <v>0</v>
          </cell>
          <cell r="L40">
            <v>126501.51</v>
          </cell>
          <cell r="M40">
            <v>0</v>
          </cell>
          <cell r="N40">
            <v>-41429.919999999998</v>
          </cell>
          <cell r="O40">
            <v>0</v>
          </cell>
          <cell r="P40">
            <v>0.52</v>
          </cell>
          <cell r="Q40">
            <v>0</v>
          </cell>
          <cell r="R40">
            <v>-0.53</v>
          </cell>
          <cell r="S40">
            <v>0</v>
          </cell>
          <cell r="T40">
            <v>-0.04</v>
          </cell>
          <cell r="U40">
            <v>0</v>
          </cell>
          <cell r="V40">
            <v>-0.49</v>
          </cell>
          <cell r="W40">
            <v>0</v>
          </cell>
          <cell r="X40">
            <v>0.17</v>
          </cell>
          <cell r="Y40">
            <v>0</v>
          </cell>
          <cell r="Z40">
            <v>2326411.6599999997</v>
          </cell>
        </row>
        <row r="42">
          <cell r="A42" t="str">
            <v>Texas Rule: CB10.Texas Rule</v>
          </cell>
          <cell r="B42">
            <v>1958275.26</v>
          </cell>
          <cell r="C42" t="str">
            <v xml:space="preserve"> 0</v>
          </cell>
          <cell r="D42" t="str">
            <v xml:space="preserve"> 0</v>
          </cell>
          <cell r="F42" t="str">
            <v xml:space="preserve"> 0</v>
          </cell>
          <cell r="H42" t="str">
            <v xml:space="preserve"> 0</v>
          </cell>
          <cell r="J42" t="str">
            <v xml:space="preserve"> 0</v>
          </cell>
          <cell r="L42" t="str">
            <v xml:space="preserve"> 0</v>
          </cell>
          <cell r="N42" t="str">
            <v xml:space="preserve"> 0</v>
          </cell>
          <cell r="P42">
            <v>160141.54</v>
          </cell>
          <cell r="R42">
            <v>156007.15</v>
          </cell>
          <cell r="T42">
            <v>161332.72</v>
          </cell>
          <cell r="V42">
            <v>168200.46</v>
          </cell>
          <cell r="X42">
            <v>169832.92</v>
          </cell>
          <cell r="Z42">
            <v>815514.79</v>
          </cell>
        </row>
        <row r="43">
          <cell r="Z43">
            <v>0</v>
          </cell>
        </row>
        <row r="44">
          <cell r="Z44">
            <v>0</v>
          </cell>
        </row>
        <row r="45">
          <cell r="Z45">
            <v>0</v>
          </cell>
        </row>
        <row r="46">
          <cell r="Z46">
            <v>0</v>
          </cell>
        </row>
        <row r="47">
          <cell r="Z47">
            <v>0</v>
          </cell>
        </row>
        <row r="48">
          <cell r="Z48">
            <v>0</v>
          </cell>
        </row>
        <row r="49">
          <cell r="A49" t="str">
            <v>Leak Repairs - Compliance (new Texas rule)</v>
          </cell>
          <cell r="B49">
            <v>1958275.26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160141.54</v>
          </cell>
          <cell r="Q49">
            <v>0</v>
          </cell>
          <cell r="R49">
            <v>156007.15</v>
          </cell>
          <cell r="S49">
            <v>0</v>
          </cell>
          <cell r="T49">
            <v>161332.72</v>
          </cell>
          <cell r="U49">
            <v>0</v>
          </cell>
          <cell r="V49">
            <v>168200.46</v>
          </cell>
          <cell r="W49">
            <v>0</v>
          </cell>
          <cell r="X49">
            <v>169832.92</v>
          </cell>
          <cell r="Y49">
            <v>0</v>
          </cell>
          <cell r="Z49">
            <v>815514.79</v>
          </cell>
        </row>
        <row r="50">
          <cell r="A50" t="str">
            <v>System Integrity-Other</v>
          </cell>
          <cell r="B50">
            <v>10389366.09</v>
          </cell>
          <cell r="C50">
            <v>1216998.26</v>
          </cell>
          <cell r="D50">
            <v>1000772.24</v>
          </cell>
          <cell r="F50">
            <v>1137406.6000000001</v>
          </cell>
          <cell r="H50">
            <v>909526.87</v>
          </cell>
          <cell r="J50">
            <v>1055296.69</v>
          </cell>
          <cell r="L50">
            <v>1754388.62</v>
          </cell>
          <cell r="N50">
            <v>1202610.04</v>
          </cell>
          <cell r="P50">
            <v>749082.94</v>
          </cell>
          <cell r="R50">
            <v>1186151</v>
          </cell>
          <cell r="T50">
            <v>818840.58000000007</v>
          </cell>
          <cell r="V50">
            <v>851414.28</v>
          </cell>
          <cell r="X50">
            <v>891186.61</v>
          </cell>
          <cell r="Z50">
            <v>12773674.729999999</v>
          </cell>
        </row>
        <row r="51">
          <cell r="A51" t="str">
            <v>System Integrity</v>
          </cell>
          <cell r="B51">
            <v>12347641.35</v>
          </cell>
          <cell r="C51">
            <v>1216998.26</v>
          </cell>
          <cell r="D51">
            <v>1000772.24</v>
          </cell>
          <cell r="E51">
            <v>0</v>
          </cell>
          <cell r="F51">
            <v>1137406.6000000001</v>
          </cell>
          <cell r="G51">
            <v>0</v>
          </cell>
          <cell r="H51">
            <v>909526.87</v>
          </cell>
          <cell r="I51">
            <v>0</v>
          </cell>
          <cell r="J51">
            <v>1055296.69</v>
          </cell>
          <cell r="K51">
            <v>0</v>
          </cell>
          <cell r="L51">
            <v>1754388.62</v>
          </cell>
          <cell r="M51">
            <v>0</v>
          </cell>
          <cell r="N51">
            <v>1202610.04</v>
          </cell>
          <cell r="O51">
            <v>0</v>
          </cell>
          <cell r="P51">
            <v>909224.48</v>
          </cell>
          <cell r="Q51">
            <v>0</v>
          </cell>
          <cell r="R51">
            <v>1342158.1499999999</v>
          </cell>
          <cell r="S51">
            <v>0</v>
          </cell>
          <cell r="T51">
            <v>980173.3</v>
          </cell>
          <cell r="U51">
            <v>0</v>
          </cell>
          <cell r="V51">
            <v>1019614.74</v>
          </cell>
          <cell r="W51">
            <v>0</v>
          </cell>
          <cell r="X51">
            <v>1061019.53</v>
          </cell>
          <cell r="Y51">
            <v>0</v>
          </cell>
          <cell r="Z51">
            <v>13589189.520000001</v>
          </cell>
        </row>
        <row r="53">
          <cell r="A53" t="str">
            <v>Vehicles</v>
          </cell>
          <cell r="B53" t="str">
            <v xml:space="preserve"> 0</v>
          </cell>
          <cell r="C53" t="str">
            <v xml:space="preserve"> 0</v>
          </cell>
          <cell r="D53" t="str">
            <v xml:space="preserve"> 0</v>
          </cell>
          <cell r="F53" t="str">
            <v xml:space="preserve"> 0</v>
          </cell>
          <cell r="H53" t="str">
            <v xml:space="preserve"> 0</v>
          </cell>
          <cell r="J53" t="str">
            <v xml:space="preserve"> 0</v>
          </cell>
          <cell r="L53">
            <v>-3736.77</v>
          </cell>
          <cell r="N53" t="str">
            <v xml:space="preserve"> 0</v>
          </cell>
          <cell r="P53" t="str">
            <v xml:space="preserve"> 0</v>
          </cell>
          <cell r="R53" t="str">
            <v xml:space="preserve"> 0</v>
          </cell>
          <cell r="T53" t="str">
            <v xml:space="preserve"> 0</v>
          </cell>
          <cell r="V53" t="str">
            <v xml:space="preserve"> 0</v>
          </cell>
          <cell r="X53" t="str">
            <v xml:space="preserve"> 0</v>
          </cell>
          <cell r="Z53">
            <v>-3736.77</v>
          </cell>
        </row>
        <row r="54">
          <cell r="A54" t="str">
            <v>NonGrowth</v>
          </cell>
          <cell r="B54">
            <v>17517367.670000002</v>
          </cell>
          <cell r="C54">
            <v>3048440.28</v>
          </cell>
          <cell r="D54">
            <v>1514703.77</v>
          </cell>
          <cell r="E54">
            <v>0</v>
          </cell>
          <cell r="F54">
            <v>2560451.21</v>
          </cell>
          <cell r="G54">
            <v>0</v>
          </cell>
          <cell r="H54">
            <v>491582.28</v>
          </cell>
          <cell r="I54">
            <v>0</v>
          </cell>
          <cell r="J54">
            <v>1250406.72</v>
          </cell>
          <cell r="K54">
            <v>0</v>
          </cell>
          <cell r="L54">
            <v>2025376.14</v>
          </cell>
          <cell r="M54">
            <v>0</v>
          </cell>
          <cell r="N54">
            <v>958635.3</v>
          </cell>
          <cell r="O54">
            <v>0</v>
          </cell>
          <cell r="P54">
            <v>1129234.06</v>
          </cell>
          <cell r="Q54">
            <v>0</v>
          </cell>
          <cell r="R54">
            <v>1660240.8</v>
          </cell>
          <cell r="S54">
            <v>0</v>
          </cell>
          <cell r="T54">
            <v>1161173.5</v>
          </cell>
          <cell r="U54">
            <v>0</v>
          </cell>
          <cell r="V54">
            <v>1199071.1000000001</v>
          </cell>
          <cell r="W54">
            <v>0</v>
          </cell>
          <cell r="X54">
            <v>1199426.31</v>
          </cell>
          <cell r="Y54">
            <v>0</v>
          </cell>
          <cell r="Z54">
            <v>18198741.470000003</v>
          </cell>
        </row>
        <row r="56">
          <cell r="A56" t="str">
            <v>Capital</v>
          </cell>
          <cell r="B56">
            <v>20578236.939999998</v>
          </cell>
          <cell r="C56">
            <v>3251810.94</v>
          </cell>
          <cell r="D56">
            <v>1710317.74</v>
          </cell>
          <cell r="E56">
            <v>0</v>
          </cell>
          <cell r="F56">
            <v>2696206.13</v>
          </cell>
          <cell r="G56">
            <v>0</v>
          </cell>
          <cell r="H56">
            <v>631459.15999999945</v>
          </cell>
          <cell r="I56">
            <v>0</v>
          </cell>
          <cell r="J56">
            <v>1381606.26</v>
          </cell>
          <cell r="K56">
            <v>0</v>
          </cell>
          <cell r="L56">
            <v>2226659.38</v>
          </cell>
          <cell r="M56">
            <v>0</v>
          </cell>
          <cell r="N56">
            <v>1212410.31</v>
          </cell>
          <cell r="O56">
            <v>0</v>
          </cell>
          <cell r="P56">
            <v>1387734.92</v>
          </cell>
          <cell r="Q56">
            <v>0</v>
          </cell>
          <cell r="R56">
            <v>1913034.96</v>
          </cell>
          <cell r="S56">
            <v>0</v>
          </cell>
          <cell r="T56">
            <v>1421924.99</v>
          </cell>
          <cell r="U56">
            <v>0</v>
          </cell>
          <cell r="V56">
            <v>1470084.3</v>
          </cell>
          <cell r="W56">
            <v>0</v>
          </cell>
          <cell r="X56">
            <v>1472881.32</v>
          </cell>
          <cell r="Y56">
            <v>0</v>
          </cell>
          <cell r="Z56">
            <v>20776130.410000004</v>
          </cell>
        </row>
      </sheetData>
      <sheetData sheetId="8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Budget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>
            <v>5437.14</v>
          </cell>
          <cell r="D17">
            <v>448.56</v>
          </cell>
          <cell r="F17">
            <v>132.63</v>
          </cell>
          <cell r="H17" t="str">
            <v xml:space="preserve"> 0</v>
          </cell>
          <cell r="J17">
            <v>7808</v>
          </cell>
          <cell r="L17">
            <v>1225.73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15052.060000000001</v>
          </cell>
        </row>
        <row r="19">
          <cell r="A19" t="str">
            <v>2002.Data Center Move: CB10.Data Center Move</v>
          </cell>
          <cell r="B19">
            <v>730952.51</v>
          </cell>
          <cell r="C19" t="str">
            <v xml:space="preserve"> 0</v>
          </cell>
          <cell r="D19" t="str">
            <v xml:space="preserve"> 0</v>
          </cell>
          <cell r="F19">
            <v>291488.59999999998</v>
          </cell>
          <cell r="H19" t="str">
            <v xml:space="preserve"> 0</v>
          </cell>
          <cell r="J19">
            <v>5100.9399999999996</v>
          </cell>
          <cell r="L19">
            <v>-7047.03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289542.50999999995</v>
          </cell>
        </row>
        <row r="20">
          <cell r="Z20">
            <v>0</v>
          </cell>
        </row>
        <row r="21">
          <cell r="A21" t="str">
            <v>Data Center</v>
          </cell>
          <cell r="B21">
            <v>730952.51</v>
          </cell>
          <cell r="C21">
            <v>0</v>
          </cell>
          <cell r="D21">
            <v>0</v>
          </cell>
          <cell r="E21">
            <v>0</v>
          </cell>
          <cell r="F21">
            <v>291488.59999999998</v>
          </cell>
          <cell r="G21">
            <v>0</v>
          </cell>
          <cell r="H21">
            <v>0</v>
          </cell>
          <cell r="I21">
            <v>0</v>
          </cell>
          <cell r="J21">
            <v>5100.9399999999996</v>
          </cell>
          <cell r="K21">
            <v>0</v>
          </cell>
          <cell r="L21">
            <v>-7047.03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289542.50999999995</v>
          </cell>
        </row>
        <row r="22">
          <cell r="A22" t="str">
            <v>2002.PC/MDT Replacement-Acker: CB10.PC/MDT Replacement-Acker</v>
          </cell>
          <cell r="B22">
            <v>423629.61</v>
          </cell>
          <cell r="C22" t="str">
            <v xml:space="preserve"> 0</v>
          </cell>
          <cell r="D22" t="str">
            <v xml:space="preserve"> 0</v>
          </cell>
          <cell r="F22">
            <v>16738.3</v>
          </cell>
          <cell r="H22">
            <v>1350.47</v>
          </cell>
          <cell r="J22" t="str">
            <v xml:space="preserve"> 0</v>
          </cell>
          <cell r="L22">
            <v>263.58</v>
          </cell>
          <cell r="N22">
            <v>33962.9</v>
          </cell>
          <cell r="P22">
            <v>34633.599999999999</v>
          </cell>
          <cell r="R22">
            <v>33725.550000000003</v>
          </cell>
          <cell r="T22">
            <v>34895.22</v>
          </cell>
          <cell r="V22">
            <v>36403.61</v>
          </cell>
          <cell r="X22">
            <v>36755.1</v>
          </cell>
          <cell r="Z22">
            <v>228728.33</v>
          </cell>
        </row>
        <row r="23">
          <cell r="A23" t="str">
            <v>CB09.2002.09.IT.010: PC Replacement for 010DIV</v>
          </cell>
          <cell r="B23" t="str">
            <v xml:space="preserve"> 0</v>
          </cell>
          <cell r="C23">
            <v>2571.4699999999998</v>
          </cell>
          <cell r="D23">
            <v>554.79</v>
          </cell>
          <cell r="F23">
            <v>137.28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3263.54</v>
          </cell>
        </row>
        <row r="24">
          <cell r="Z24">
            <v>0</v>
          </cell>
        </row>
        <row r="25">
          <cell r="Z25">
            <v>0</v>
          </cell>
        </row>
        <row r="26">
          <cell r="Z26">
            <v>0</v>
          </cell>
        </row>
        <row r="27">
          <cell r="A27" t="str">
            <v>PC/MDT Replacement</v>
          </cell>
          <cell r="B27">
            <v>423629.61</v>
          </cell>
          <cell r="C27">
            <v>2571.4699999999998</v>
          </cell>
          <cell r="D27">
            <v>554.79</v>
          </cell>
          <cell r="E27">
            <v>0</v>
          </cell>
          <cell r="F27">
            <v>16875.579999999998</v>
          </cell>
          <cell r="G27">
            <v>0</v>
          </cell>
          <cell r="H27">
            <v>1350.47</v>
          </cell>
          <cell r="I27">
            <v>0</v>
          </cell>
          <cell r="J27">
            <v>0</v>
          </cell>
          <cell r="K27">
            <v>0</v>
          </cell>
          <cell r="L27">
            <v>263.58</v>
          </cell>
          <cell r="M27">
            <v>0</v>
          </cell>
          <cell r="N27">
            <v>33962.9</v>
          </cell>
          <cell r="O27">
            <v>0</v>
          </cell>
          <cell r="P27">
            <v>34633.599999999999</v>
          </cell>
          <cell r="Q27">
            <v>0</v>
          </cell>
          <cell r="R27">
            <v>33725.550000000003</v>
          </cell>
          <cell r="S27">
            <v>0</v>
          </cell>
          <cell r="T27">
            <v>34895.22</v>
          </cell>
          <cell r="U27">
            <v>0</v>
          </cell>
          <cell r="V27">
            <v>36403.61</v>
          </cell>
          <cell r="W27">
            <v>0</v>
          </cell>
          <cell r="X27">
            <v>36755.1</v>
          </cell>
          <cell r="Y27">
            <v>0</v>
          </cell>
          <cell r="Z27">
            <v>231991.87000000002</v>
          </cell>
        </row>
        <row r="28">
          <cell r="A28" t="str">
            <v>Information Technology-Other</v>
          </cell>
          <cell r="B28">
            <v>533733.78999999992</v>
          </cell>
          <cell r="C28">
            <v>199.42000000000007</v>
          </cell>
          <cell r="D28">
            <v>43.019999999999982</v>
          </cell>
          <cell r="F28">
            <v>10.64000000003216</v>
          </cell>
          <cell r="H28">
            <v>0</v>
          </cell>
          <cell r="J28">
            <v>12662.350000000002</v>
          </cell>
          <cell r="L28">
            <v>2471.3999999999996</v>
          </cell>
          <cell r="N28">
            <v>53812.859999999993</v>
          </cell>
          <cell r="P28">
            <v>54177.52</v>
          </cell>
          <cell r="R28">
            <v>35964.979999999996</v>
          </cell>
          <cell r="T28">
            <v>12027.43</v>
          </cell>
          <cell r="V28">
            <v>9689.5</v>
          </cell>
          <cell r="X28">
            <v>9479.989999999998</v>
          </cell>
          <cell r="Z28">
            <v>190539.11</v>
          </cell>
        </row>
        <row r="29">
          <cell r="A29" t="str">
            <v>Information Technology</v>
          </cell>
          <cell r="B29">
            <v>1688315.91</v>
          </cell>
          <cell r="C29">
            <v>2770.89</v>
          </cell>
          <cell r="D29">
            <v>597.80999999999995</v>
          </cell>
          <cell r="E29">
            <v>0</v>
          </cell>
          <cell r="F29">
            <v>308374.82</v>
          </cell>
          <cell r="G29">
            <v>0</v>
          </cell>
          <cell r="H29">
            <v>1350.47</v>
          </cell>
          <cell r="I29">
            <v>0</v>
          </cell>
          <cell r="J29">
            <v>17763.29</v>
          </cell>
          <cell r="K29">
            <v>0</v>
          </cell>
          <cell r="L29">
            <v>-4312.05</v>
          </cell>
          <cell r="M29">
            <v>0</v>
          </cell>
          <cell r="N29">
            <v>87775.76</v>
          </cell>
          <cell r="O29">
            <v>0</v>
          </cell>
          <cell r="P29">
            <v>88811.12</v>
          </cell>
          <cell r="Q29">
            <v>0</v>
          </cell>
          <cell r="R29">
            <v>69690.53</v>
          </cell>
          <cell r="S29">
            <v>0</v>
          </cell>
          <cell r="T29">
            <v>46922.65</v>
          </cell>
          <cell r="U29">
            <v>0</v>
          </cell>
          <cell r="V29">
            <v>46093.11</v>
          </cell>
          <cell r="W29">
            <v>0</v>
          </cell>
          <cell r="X29">
            <v>46235.09</v>
          </cell>
          <cell r="Y29">
            <v>0</v>
          </cell>
          <cell r="Z29">
            <v>712073.49</v>
          </cell>
        </row>
        <row r="31">
          <cell r="A31" t="str">
            <v>Misc</v>
          </cell>
          <cell r="B31" t="str">
            <v xml:space="preserve"> 0</v>
          </cell>
          <cell r="C31">
            <v>-62382.180000000051</v>
          </cell>
          <cell r="D31">
            <v>91568.59</v>
          </cell>
          <cell r="F31">
            <v>-263964.59000000003</v>
          </cell>
          <cell r="H31">
            <v>233477.49</v>
          </cell>
          <cell r="J31">
            <v>148099.16</v>
          </cell>
          <cell r="L31">
            <v>-14478.86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132319.60999999993</v>
          </cell>
        </row>
        <row r="32">
          <cell r="A32" t="str">
            <v>Overhead</v>
          </cell>
          <cell r="B32" t="str">
            <v xml:space="preserve"> 0</v>
          </cell>
          <cell r="C32">
            <v>-27501.939999999944</v>
          </cell>
          <cell r="D32">
            <v>-65689.010000000126</v>
          </cell>
          <cell r="F32">
            <v>93190.950000000186</v>
          </cell>
          <cell r="H32">
            <v>618936.5</v>
          </cell>
          <cell r="J32">
            <v>122084</v>
          </cell>
          <cell r="L32">
            <v>-741020.5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Pipeline Integrity Management</v>
          </cell>
          <cell r="B33" t="str">
            <v xml:space="preserve"> 0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 t="str">
            <v xml:space="preserve"> 0</v>
          </cell>
          <cell r="X33" t="str">
            <v xml:space="preserve"> 0</v>
          </cell>
          <cell r="Z33">
            <v>0</v>
          </cell>
        </row>
        <row r="34">
          <cell r="A34" t="str">
            <v>Public Improvements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Structures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System Improvements</v>
          </cell>
          <cell r="B36" t="str">
            <v xml:space="preserve"> 0</v>
          </cell>
          <cell r="C36" t="str">
            <v xml:space="preserve"> 0</v>
          </cell>
          <cell r="D36" t="str">
            <v xml:space="preserve"> 0</v>
          </cell>
          <cell r="F36" t="str">
            <v xml:space="preserve"> 0</v>
          </cell>
          <cell r="H36" t="str">
            <v xml:space="preserve"> 0</v>
          </cell>
          <cell r="J36" t="str">
            <v xml:space="preserve"> 0</v>
          </cell>
          <cell r="L36" t="str">
            <v xml:space="preserve"> 0</v>
          </cell>
          <cell r="N36" t="str">
            <v xml:space="preserve"> 0</v>
          </cell>
          <cell r="P36" t="str">
            <v xml:space="preserve"> 0</v>
          </cell>
          <cell r="R36" t="str">
            <v xml:space="preserve"> 0</v>
          </cell>
          <cell r="T36" t="str">
            <v xml:space="preserve"> 0</v>
          </cell>
          <cell r="V36" t="str">
            <v xml:space="preserve"> 0</v>
          </cell>
          <cell r="X36" t="str">
            <v xml:space="preserve"> 0</v>
          </cell>
          <cell r="Z36">
            <v>0</v>
          </cell>
        </row>
        <row r="37">
          <cell r="A37" t="str">
            <v>System Integrity</v>
          </cell>
          <cell r="B37" t="str">
            <v xml:space="preserve"> 0</v>
          </cell>
          <cell r="C37" t="str">
            <v xml:space="preserve"> 0</v>
          </cell>
          <cell r="D37" t="str">
            <v xml:space="preserve"> 0</v>
          </cell>
          <cell r="F37" t="str">
            <v xml:space="preserve"> 0</v>
          </cell>
          <cell r="H37" t="str">
            <v xml:space="preserve"> 0</v>
          </cell>
          <cell r="J37" t="str">
            <v xml:space="preserve"> 0</v>
          </cell>
          <cell r="L37" t="str">
            <v xml:space="preserve"> 0</v>
          </cell>
          <cell r="N37" t="str">
            <v xml:space="preserve"> 0</v>
          </cell>
          <cell r="P37" t="str">
            <v xml:space="preserve"> 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 t="str">
            <v xml:space="preserve"> 0</v>
          </cell>
          <cell r="Z37">
            <v>0</v>
          </cell>
        </row>
        <row r="38">
          <cell r="A38" t="str">
            <v>Vehicles</v>
          </cell>
          <cell r="B38" t="str">
            <v xml:space="preserve"> 0</v>
          </cell>
          <cell r="C38" t="str">
            <v xml:space="preserve"> 0</v>
          </cell>
          <cell r="D38" t="str">
            <v xml:space="preserve"> 0</v>
          </cell>
          <cell r="F38" t="str">
            <v xml:space="preserve"> 0</v>
          </cell>
          <cell r="H38" t="str">
            <v xml:space="preserve"> 0</v>
          </cell>
          <cell r="J38" t="str">
            <v xml:space="preserve"> 0</v>
          </cell>
          <cell r="L38" t="str">
            <v xml:space="preserve"> 0</v>
          </cell>
          <cell r="N38" t="str">
            <v xml:space="preserve"> 0</v>
          </cell>
          <cell r="P38" t="str">
            <v xml:space="preserve"> 0</v>
          </cell>
          <cell r="R38" t="str">
            <v xml:space="preserve"> 0</v>
          </cell>
          <cell r="T38" t="str">
            <v xml:space="preserve"> 0</v>
          </cell>
          <cell r="V38" t="str">
            <v xml:space="preserve"> 0</v>
          </cell>
          <cell r="X38" t="str">
            <v xml:space="preserve"> 0</v>
          </cell>
          <cell r="Z38">
            <v>0</v>
          </cell>
        </row>
        <row r="39">
          <cell r="A39" t="str">
            <v>NonGrowth</v>
          </cell>
          <cell r="B39">
            <v>1688315.91</v>
          </cell>
          <cell r="C39">
            <v>-81676.09</v>
          </cell>
          <cell r="D39">
            <v>26925.949999999837</v>
          </cell>
          <cell r="E39">
            <v>0</v>
          </cell>
          <cell r="F39">
            <v>137733.81</v>
          </cell>
          <cell r="G39">
            <v>0</v>
          </cell>
          <cell r="H39">
            <v>853764.46</v>
          </cell>
          <cell r="I39">
            <v>0</v>
          </cell>
          <cell r="J39">
            <v>295754.45</v>
          </cell>
          <cell r="K39">
            <v>0</v>
          </cell>
          <cell r="L39">
            <v>-758585.68</v>
          </cell>
          <cell r="M39">
            <v>0</v>
          </cell>
          <cell r="N39">
            <v>87775.76</v>
          </cell>
          <cell r="O39">
            <v>0</v>
          </cell>
          <cell r="P39">
            <v>88811.12</v>
          </cell>
          <cell r="Q39">
            <v>0</v>
          </cell>
          <cell r="R39">
            <v>69690.53</v>
          </cell>
          <cell r="S39">
            <v>0</v>
          </cell>
          <cell r="T39">
            <v>46922.65</v>
          </cell>
          <cell r="U39">
            <v>0</v>
          </cell>
          <cell r="V39">
            <v>46093.11</v>
          </cell>
          <cell r="W39">
            <v>0</v>
          </cell>
          <cell r="X39">
            <v>46235.09</v>
          </cell>
          <cell r="Y39">
            <v>0</v>
          </cell>
          <cell r="Z39">
            <v>859445.15999999992</v>
          </cell>
        </row>
        <row r="41">
          <cell r="A41" t="str">
            <v>Capital</v>
          </cell>
          <cell r="B41">
            <v>1688315.91</v>
          </cell>
          <cell r="C41">
            <v>-81676.09</v>
          </cell>
          <cell r="D41">
            <v>26925.949999999837</v>
          </cell>
          <cell r="E41">
            <v>0</v>
          </cell>
          <cell r="F41">
            <v>137733.81</v>
          </cell>
          <cell r="G41">
            <v>0</v>
          </cell>
          <cell r="H41">
            <v>853764.46</v>
          </cell>
          <cell r="I41">
            <v>0</v>
          </cell>
          <cell r="J41">
            <v>295754.45</v>
          </cell>
          <cell r="K41">
            <v>0</v>
          </cell>
          <cell r="L41">
            <v>-758585.68</v>
          </cell>
          <cell r="M41">
            <v>0</v>
          </cell>
          <cell r="N41">
            <v>87775.76</v>
          </cell>
          <cell r="O41">
            <v>0</v>
          </cell>
          <cell r="P41">
            <v>88811.12</v>
          </cell>
          <cell r="Q41">
            <v>0</v>
          </cell>
          <cell r="R41">
            <v>69690.53</v>
          </cell>
          <cell r="S41">
            <v>0</v>
          </cell>
          <cell r="T41">
            <v>46922.65</v>
          </cell>
          <cell r="U41">
            <v>0</v>
          </cell>
          <cell r="V41">
            <v>46093.11</v>
          </cell>
          <cell r="W41">
            <v>0</v>
          </cell>
          <cell r="X41">
            <v>46235.09</v>
          </cell>
          <cell r="Y41">
            <v>0</v>
          </cell>
          <cell r="Z41">
            <v>859445.15999999992</v>
          </cell>
        </row>
      </sheetData>
      <sheetData sheetId="9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Budget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180.95</v>
          </cell>
          <cell r="D19">
            <v>88.34</v>
          </cell>
          <cell r="F19">
            <v>12.8</v>
          </cell>
          <cell r="H19">
            <v>-162.07</v>
          </cell>
          <cell r="J19">
            <v>39.65</v>
          </cell>
          <cell r="L19">
            <v>448.12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607.79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>
            <v>34319.19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34319.19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>
            <v>180.95</v>
          </cell>
          <cell r="D27">
            <v>88.34</v>
          </cell>
          <cell r="E27">
            <v>0</v>
          </cell>
          <cell r="F27">
            <v>12.8</v>
          </cell>
          <cell r="G27">
            <v>0</v>
          </cell>
          <cell r="H27">
            <v>-162.07</v>
          </cell>
          <cell r="I27">
            <v>0</v>
          </cell>
          <cell r="J27">
            <v>39.65</v>
          </cell>
          <cell r="K27">
            <v>0</v>
          </cell>
          <cell r="L27">
            <v>34767.31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34926.980000000003</v>
          </cell>
        </row>
        <row r="29">
          <cell r="A29" t="str">
            <v>Capital</v>
          </cell>
          <cell r="B29" t="str">
            <v xml:space="preserve"> 0</v>
          </cell>
          <cell r="C29">
            <v>180.95</v>
          </cell>
          <cell r="D29">
            <v>88.34</v>
          </cell>
          <cell r="E29">
            <v>0</v>
          </cell>
          <cell r="F29">
            <v>12.8</v>
          </cell>
          <cell r="G29">
            <v>0</v>
          </cell>
          <cell r="H29">
            <v>-162.07</v>
          </cell>
          <cell r="I29">
            <v>0</v>
          </cell>
          <cell r="J29">
            <v>39.65</v>
          </cell>
          <cell r="K29">
            <v>0</v>
          </cell>
          <cell r="L29">
            <v>34767.31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34926.980000000003</v>
          </cell>
        </row>
      </sheetData>
      <sheetData sheetId="10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>
            <v>480.89</v>
          </cell>
          <cell r="D15">
            <v>106.18</v>
          </cell>
          <cell r="F15">
            <v>185.57</v>
          </cell>
          <cell r="H15">
            <v>24.8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797.43999999999983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771.38</v>
          </cell>
          <cell r="D19">
            <v>398.52</v>
          </cell>
          <cell r="F19">
            <v>-255.49</v>
          </cell>
          <cell r="H19">
            <v>-384.49</v>
          </cell>
          <cell r="J19">
            <v>308.52999999999997</v>
          </cell>
          <cell r="L19">
            <v>322.27999999999997</v>
          </cell>
          <cell r="N19">
            <v>506.7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1667.43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>
            <v>1915.2</v>
          </cell>
          <cell r="D25">
            <v>2119.94</v>
          </cell>
          <cell r="F25">
            <v>3504.94</v>
          </cell>
          <cell r="H25">
            <v>2839.45</v>
          </cell>
          <cell r="J25">
            <v>1586.25</v>
          </cell>
          <cell r="L25">
            <v>5780.36</v>
          </cell>
          <cell r="N25">
            <v>5965.9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23712.04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>
            <v>2686.58</v>
          </cell>
          <cell r="D27">
            <v>2518.46</v>
          </cell>
          <cell r="E27">
            <v>0</v>
          </cell>
          <cell r="F27">
            <v>3249.45</v>
          </cell>
          <cell r="G27">
            <v>0</v>
          </cell>
          <cell r="H27">
            <v>2454.96</v>
          </cell>
          <cell r="I27">
            <v>0</v>
          </cell>
          <cell r="J27">
            <v>1894.78</v>
          </cell>
          <cell r="K27">
            <v>0</v>
          </cell>
          <cell r="L27">
            <v>6102.64</v>
          </cell>
          <cell r="M27">
            <v>0</v>
          </cell>
          <cell r="N27">
            <v>6472.6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25379.47</v>
          </cell>
        </row>
        <row r="29">
          <cell r="A29" t="str">
            <v>Capital</v>
          </cell>
          <cell r="B29" t="str">
            <v xml:space="preserve"> 0</v>
          </cell>
          <cell r="C29">
            <v>3167.47</v>
          </cell>
          <cell r="D29">
            <v>2624.64</v>
          </cell>
          <cell r="E29">
            <v>0</v>
          </cell>
          <cell r="F29">
            <v>3435.02</v>
          </cell>
          <cell r="G29">
            <v>0</v>
          </cell>
          <cell r="H29">
            <v>2479.7600000000002</v>
          </cell>
          <cell r="I29">
            <v>0</v>
          </cell>
          <cell r="J29">
            <v>1894.78</v>
          </cell>
          <cell r="K29">
            <v>0</v>
          </cell>
          <cell r="L29">
            <v>6102.64</v>
          </cell>
          <cell r="M29">
            <v>0</v>
          </cell>
          <cell r="N29">
            <v>6472.6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26176.91</v>
          </cell>
        </row>
      </sheetData>
      <sheetData sheetId="11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>
            <v>55.51</v>
          </cell>
          <cell r="J19">
            <v>-55.51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>
            <v>12700.51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12700.51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>
            <v>450.27</v>
          </cell>
          <cell r="N25">
            <v>287.44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737.71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 t="str">
            <v xml:space="preserve"> 0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>
            <v>55.51</v>
          </cell>
          <cell r="I27">
            <v>0</v>
          </cell>
          <cell r="J27">
            <v>-55.51</v>
          </cell>
          <cell r="K27">
            <v>0</v>
          </cell>
          <cell r="L27">
            <v>13150.78</v>
          </cell>
          <cell r="M27">
            <v>0</v>
          </cell>
          <cell r="N27">
            <v>287.44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13438.220000000001</v>
          </cell>
        </row>
        <row r="29">
          <cell r="A29" t="str">
            <v>Capital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>
            <v>55.51</v>
          </cell>
          <cell r="I29">
            <v>0</v>
          </cell>
          <cell r="J29">
            <v>-55.51</v>
          </cell>
          <cell r="K29">
            <v>0</v>
          </cell>
          <cell r="L29">
            <v>13150.78</v>
          </cell>
          <cell r="M29">
            <v>0</v>
          </cell>
          <cell r="N29">
            <v>287.44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13438.220000000001</v>
          </cell>
        </row>
      </sheetData>
      <sheetData sheetId="12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 t="str">
            <v xml:space="preserve"> 0</v>
          </cell>
          <cell r="D27" t="str">
            <v xml:space="preserve"> 0</v>
          </cell>
          <cell r="E27">
            <v>0</v>
          </cell>
          <cell r="F27" t="str">
            <v xml:space="preserve"> 0</v>
          </cell>
          <cell r="G27">
            <v>0</v>
          </cell>
          <cell r="H27" t="str">
            <v xml:space="preserve"> 0</v>
          </cell>
          <cell r="I27">
            <v>0</v>
          </cell>
          <cell r="J27" t="str">
            <v xml:space="preserve"> 0</v>
          </cell>
          <cell r="K27">
            <v>0</v>
          </cell>
          <cell r="L27" t="str">
            <v xml:space="preserve"> 0</v>
          </cell>
          <cell r="M27">
            <v>0</v>
          </cell>
          <cell r="N27" t="str">
            <v xml:space="preserve"> 0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0</v>
          </cell>
          <cell r="Z27">
            <v>0</v>
          </cell>
        </row>
        <row r="29">
          <cell r="A29" t="str">
            <v>Capital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E29">
            <v>0</v>
          </cell>
          <cell r="F29" t="str">
            <v xml:space="preserve"> 0</v>
          </cell>
          <cell r="G29">
            <v>0</v>
          </cell>
          <cell r="H29" t="str">
            <v xml:space="preserve"> 0</v>
          </cell>
          <cell r="I29">
            <v>0</v>
          </cell>
          <cell r="J29" t="str">
            <v xml:space="preserve"> 0</v>
          </cell>
          <cell r="K29">
            <v>0</v>
          </cell>
          <cell r="L29" t="str">
            <v xml:space="preserve"> 0</v>
          </cell>
          <cell r="M29">
            <v>0</v>
          </cell>
          <cell r="N29" t="str">
            <v xml:space="preserve"> 0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0</v>
          </cell>
          <cell r="Z29">
            <v>0</v>
          </cell>
        </row>
      </sheetData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T-Projection"/>
      <sheetName val="APT-Summary"/>
      <sheetName val="APT-Project"/>
      <sheetName val="APT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CB10.9624.03.GR.700: Waha Compression</v>
          </cell>
          <cell r="B15">
            <v>16656177.73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>
            <v>395529.72</v>
          </cell>
          <cell r="Q15">
            <v>-395530</v>
          </cell>
          <cell r="R15">
            <v>129727.57</v>
          </cell>
          <cell r="S15">
            <v>-129728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Y15">
            <v>1</v>
          </cell>
          <cell r="Z15">
            <v>0.28999999997904524</v>
          </cell>
        </row>
        <row r="16">
          <cell r="Z16">
            <v>0</v>
          </cell>
        </row>
        <row r="17">
          <cell r="Z17">
            <v>0</v>
          </cell>
        </row>
        <row r="18">
          <cell r="Z18">
            <v>0</v>
          </cell>
        </row>
        <row r="19"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WAHA Compression</v>
          </cell>
          <cell r="B23">
            <v>16656177.73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395529.72</v>
          </cell>
          <cell r="Q23">
            <v>-395530</v>
          </cell>
          <cell r="R23">
            <v>129727.57</v>
          </cell>
          <cell r="S23">
            <v>-129728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1</v>
          </cell>
          <cell r="Z23">
            <v>0.28999999997904524</v>
          </cell>
        </row>
        <row r="24">
          <cell r="A24" t="str">
            <v>Growth-Other</v>
          </cell>
          <cell r="B24">
            <v>9225907.5399999991</v>
          </cell>
          <cell r="C24">
            <v>157618.51</v>
          </cell>
          <cell r="D24">
            <v>689549.92</v>
          </cell>
          <cell r="F24">
            <v>539508.25</v>
          </cell>
          <cell r="H24">
            <v>342565.14</v>
          </cell>
          <cell r="J24">
            <v>361409.15</v>
          </cell>
          <cell r="L24">
            <v>523030</v>
          </cell>
          <cell r="N24">
            <v>160546.4</v>
          </cell>
          <cell r="P24">
            <v>884071.52</v>
          </cell>
          <cell r="Q24">
            <v>500000</v>
          </cell>
          <cell r="R24">
            <v>2656504.3800000004</v>
          </cell>
          <cell r="S24">
            <v>788664</v>
          </cell>
          <cell r="T24">
            <v>3129562.13</v>
          </cell>
          <cell r="U24">
            <v>500000</v>
          </cell>
          <cell r="V24">
            <v>930778.13</v>
          </cell>
          <cell r="W24">
            <v>500000</v>
          </cell>
          <cell r="X24">
            <v>362100.25</v>
          </cell>
          <cell r="Z24">
            <v>13025907.780000001</v>
          </cell>
        </row>
        <row r="25">
          <cell r="A25" t="str">
            <v>Growth</v>
          </cell>
          <cell r="B25">
            <v>25882085.27</v>
          </cell>
          <cell r="C25">
            <v>157618.51</v>
          </cell>
          <cell r="D25">
            <v>689549.92</v>
          </cell>
          <cell r="E25">
            <v>0</v>
          </cell>
          <cell r="F25">
            <v>539508.25</v>
          </cell>
          <cell r="G25">
            <v>0</v>
          </cell>
          <cell r="H25">
            <v>342565.14</v>
          </cell>
          <cell r="I25">
            <v>0</v>
          </cell>
          <cell r="J25">
            <v>361409.15</v>
          </cell>
          <cell r="K25">
            <v>0</v>
          </cell>
          <cell r="L25">
            <v>523030</v>
          </cell>
          <cell r="M25">
            <v>0</v>
          </cell>
          <cell r="N25">
            <v>160546.4</v>
          </cell>
          <cell r="O25">
            <v>0</v>
          </cell>
          <cell r="P25">
            <v>1279601.24</v>
          </cell>
          <cell r="Q25">
            <v>104470</v>
          </cell>
          <cell r="R25">
            <v>2786231.95</v>
          </cell>
          <cell r="S25">
            <v>658936</v>
          </cell>
          <cell r="T25">
            <v>3129562.13</v>
          </cell>
          <cell r="U25">
            <v>500000</v>
          </cell>
          <cell r="V25">
            <v>930778.13</v>
          </cell>
          <cell r="W25">
            <v>500000</v>
          </cell>
          <cell r="X25">
            <v>362100.25</v>
          </cell>
          <cell r="Y25">
            <v>1</v>
          </cell>
          <cell r="Z25">
            <v>13025908.070000002</v>
          </cell>
        </row>
        <row r="27">
          <cell r="A27" t="str">
            <v>Equipment</v>
          </cell>
          <cell r="B27">
            <v>1108553.98</v>
          </cell>
          <cell r="C27">
            <v>77655.64</v>
          </cell>
          <cell r="D27">
            <v>45583.64</v>
          </cell>
          <cell r="F27">
            <v>40723.65</v>
          </cell>
          <cell r="H27">
            <v>11321.03</v>
          </cell>
          <cell r="J27">
            <v>14623.45</v>
          </cell>
          <cell r="L27">
            <v>44082.29</v>
          </cell>
          <cell r="N27">
            <v>26033.1</v>
          </cell>
          <cell r="P27">
            <v>89620.07</v>
          </cell>
          <cell r="Q27">
            <v>53620</v>
          </cell>
          <cell r="R27">
            <v>87009.79</v>
          </cell>
          <cell r="S27">
            <v>56230</v>
          </cell>
          <cell r="T27">
            <v>88734.88</v>
          </cell>
          <cell r="U27">
            <v>118631</v>
          </cell>
          <cell r="V27">
            <v>94487.94</v>
          </cell>
          <cell r="W27">
            <v>45375</v>
          </cell>
          <cell r="X27">
            <v>111214.51</v>
          </cell>
          <cell r="Y27">
            <v>41261</v>
          </cell>
          <cell r="Z27">
            <v>1046206.99</v>
          </cell>
        </row>
        <row r="29">
          <cell r="A29" t="str">
            <v>CB10.9624.02.IT.700: Data Center Move</v>
          </cell>
          <cell r="B29">
            <v>363894.72</v>
          </cell>
          <cell r="C29" t="str">
            <v xml:space="preserve"> 0</v>
          </cell>
          <cell r="D29" t="str">
            <v xml:space="preserve"> 0</v>
          </cell>
          <cell r="F29">
            <v>132855.24</v>
          </cell>
          <cell r="H29" t="str">
            <v xml:space="preserve"> 0</v>
          </cell>
          <cell r="J29">
            <v>2944.76</v>
          </cell>
          <cell r="L29">
            <v>-2883.07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132916.93</v>
          </cell>
        </row>
        <row r="30">
          <cell r="Z30">
            <v>0</v>
          </cell>
        </row>
        <row r="31">
          <cell r="Z31">
            <v>0</v>
          </cell>
        </row>
        <row r="32">
          <cell r="A32" t="str">
            <v>Data Center</v>
          </cell>
          <cell r="B32">
            <v>363894.72</v>
          </cell>
          <cell r="C32">
            <v>0</v>
          </cell>
          <cell r="D32">
            <v>0</v>
          </cell>
          <cell r="E32">
            <v>0</v>
          </cell>
          <cell r="F32">
            <v>132855.24</v>
          </cell>
          <cell r="G32">
            <v>0</v>
          </cell>
          <cell r="H32">
            <v>0</v>
          </cell>
          <cell r="I32">
            <v>0</v>
          </cell>
          <cell r="J32">
            <v>2944.76</v>
          </cell>
          <cell r="K32">
            <v>0</v>
          </cell>
          <cell r="L32">
            <v>-2883.07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132916.93</v>
          </cell>
        </row>
        <row r="33">
          <cell r="A33" t="str">
            <v>Information Technology-Other</v>
          </cell>
          <cell r="B33">
            <v>165680.09000000008</v>
          </cell>
          <cell r="C33">
            <v>6412.12</v>
          </cell>
          <cell r="D33">
            <v>9695.36</v>
          </cell>
          <cell r="F33">
            <v>-4529.2799999999843</v>
          </cell>
          <cell r="H33">
            <v>7468.22</v>
          </cell>
          <cell r="J33">
            <v>375.80999999999995</v>
          </cell>
          <cell r="L33">
            <v>515.91000000000031</v>
          </cell>
          <cell r="N33">
            <v>65723.08</v>
          </cell>
          <cell r="P33">
            <v>0</v>
          </cell>
          <cell r="R33">
            <v>0</v>
          </cell>
          <cell r="T33">
            <v>0</v>
          </cell>
          <cell r="V33">
            <v>0</v>
          </cell>
          <cell r="X33">
            <v>0</v>
          </cell>
          <cell r="Y33">
            <v>80019</v>
          </cell>
          <cell r="Z33">
            <v>165680.22000000003</v>
          </cell>
        </row>
        <row r="34">
          <cell r="A34" t="str">
            <v>Information Technology</v>
          </cell>
          <cell r="B34">
            <v>529574.81000000006</v>
          </cell>
          <cell r="C34">
            <v>6412.12</v>
          </cell>
          <cell r="D34">
            <v>9695.36</v>
          </cell>
          <cell r="E34">
            <v>0</v>
          </cell>
          <cell r="F34">
            <v>128325.96</v>
          </cell>
          <cell r="G34">
            <v>0</v>
          </cell>
          <cell r="H34">
            <v>7468.22</v>
          </cell>
          <cell r="I34">
            <v>0</v>
          </cell>
          <cell r="J34">
            <v>3320.57</v>
          </cell>
          <cell r="K34">
            <v>0</v>
          </cell>
          <cell r="L34">
            <v>-2367.16</v>
          </cell>
          <cell r="M34">
            <v>0</v>
          </cell>
          <cell r="N34">
            <v>65723.08</v>
          </cell>
          <cell r="O34">
            <v>0</v>
          </cell>
          <cell r="P34" t="str">
            <v xml:space="preserve"> 0</v>
          </cell>
          <cell r="Q34">
            <v>0</v>
          </cell>
          <cell r="R34" t="str">
            <v xml:space="preserve"> 0</v>
          </cell>
          <cell r="S34">
            <v>0</v>
          </cell>
          <cell r="T34" t="str">
            <v xml:space="preserve"> 0</v>
          </cell>
          <cell r="U34">
            <v>0</v>
          </cell>
          <cell r="V34" t="str">
            <v xml:space="preserve"> 0</v>
          </cell>
          <cell r="W34">
            <v>0</v>
          </cell>
          <cell r="X34" t="str">
            <v xml:space="preserve"> 0</v>
          </cell>
          <cell r="Y34">
            <v>80019</v>
          </cell>
          <cell r="Z34">
            <v>298597.15000000002</v>
          </cell>
        </row>
        <row r="36">
          <cell r="A36" t="str">
            <v>Misc</v>
          </cell>
          <cell r="B36" t="str">
            <v xml:space="preserve"> 0</v>
          </cell>
          <cell r="C36">
            <v>-2826821.91</v>
          </cell>
          <cell r="D36">
            <v>3413336.65</v>
          </cell>
          <cell r="F36">
            <v>-939474.08</v>
          </cell>
          <cell r="H36">
            <v>237550.92000000086</v>
          </cell>
          <cell r="J36">
            <v>767129.89</v>
          </cell>
          <cell r="L36">
            <v>-1332130.6599999999</v>
          </cell>
          <cell r="N36">
            <v>1412413.91</v>
          </cell>
          <cell r="P36" t="str">
            <v xml:space="preserve"> 0</v>
          </cell>
          <cell r="R36" t="str">
            <v xml:space="preserve"> 0</v>
          </cell>
          <cell r="T36" t="str">
            <v xml:space="preserve"> 0</v>
          </cell>
          <cell r="V36" t="str">
            <v xml:space="preserve"> 0</v>
          </cell>
          <cell r="X36" t="str">
            <v xml:space="preserve"> 0</v>
          </cell>
          <cell r="Y36">
            <v>-732005</v>
          </cell>
          <cell r="Z36">
            <v>-0.27999999932944775</v>
          </cell>
        </row>
        <row r="37">
          <cell r="A37" t="str">
            <v>Overhead</v>
          </cell>
          <cell r="B37" t="str">
            <v xml:space="preserve"> 0</v>
          </cell>
          <cell r="C37">
            <v>796479.16</v>
          </cell>
          <cell r="D37">
            <v>-2435657.2599999998</v>
          </cell>
          <cell r="F37">
            <v>1639178.1</v>
          </cell>
          <cell r="H37">
            <v>449864.39</v>
          </cell>
          <cell r="J37">
            <v>175004.52</v>
          </cell>
          <cell r="L37">
            <v>-624868.91</v>
          </cell>
          <cell r="N37">
            <v>261653.24</v>
          </cell>
          <cell r="P37" t="str">
            <v xml:space="preserve"> 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 t="str">
            <v xml:space="preserve"> 0</v>
          </cell>
          <cell r="Y37">
            <v>-261653</v>
          </cell>
          <cell r="Z37">
            <v>0.24000000045634806</v>
          </cell>
        </row>
        <row r="38">
          <cell r="A38" t="str">
            <v>Pipeline Integrity Management</v>
          </cell>
          <cell r="B38">
            <v>14024629.780000001</v>
          </cell>
          <cell r="C38">
            <v>879246.52</v>
          </cell>
          <cell r="D38">
            <v>976012.43</v>
          </cell>
          <cell r="F38">
            <v>1333620.3899999999</v>
          </cell>
          <cell r="H38">
            <v>399740.84</v>
          </cell>
          <cell r="J38">
            <v>835258.31</v>
          </cell>
          <cell r="L38">
            <v>1410177.3</v>
          </cell>
          <cell r="N38">
            <v>831470.07</v>
          </cell>
          <cell r="P38">
            <v>1051015.1599999999</v>
          </cell>
          <cell r="Q38">
            <v>572981</v>
          </cell>
          <cell r="R38">
            <v>2592617.25</v>
          </cell>
          <cell r="S38">
            <v>-1132476</v>
          </cell>
          <cell r="T38">
            <v>2402786.44</v>
          </cell>
          <cell r="U38">
            <v>-1369014</v>
          </cell>
          <cell r="V38">
            <v>2514333.17</v>
          </cell>
          <cell r="W38">
            <v>-1612566</v>
          </cell>
          <cell r="X38">
            <v>2339426.9900000002</v>
          </cell>
          <cell r="Z38">
            <v>14024629.869999999</v>
          </cell>
        </row>
        <row r="39">
          <cell r="A39" t="str">
            <v>Public Improvements</v>
          </cell>
          <cell r="B39">
            <v>3304069.66</v>
          </cell>
          <cell r="C39">
            <v>-95422.52</v>
          </cell>
          <cell r="D39">
            <v>42172.72</v>
          </cell>
          <cell r="F39">
            <v>77840.259999999995</v>
          </cell>
          <cell r="H39">
            <v>324529.57</v>
          </cell>
          <cell r="J39">
            <v>-26910.6</v>
          </cell>
          <cell r="L39">
            <v>375990.25</v>
          </cell>
          <cell r="N39">
            <v>150637.9</v>
          </cell>
          <cell r="P39">
            <v>1771.16</v>
          </cell>
          <cell r="Q39">
            <v>-33049</v>
          </cell>
          <cell r="R39">
            <v>963793.32</v>
          </cell>
          <cell r="S39">
            <v>9287</v>
          </cell>
          <cell r="T39">
            <v>919048.45</v>
          </cell>
          <cell r="U39">
            <v>-481466</v>
          </cell>
          <cell r="V39">
            <v>837213.79</v>
          </cell>
          <cell r="X39">
            <v>238633.25</v>
          </cell>
          <cell r="Z39">
            <v>3304069.55</v>
          </cell>
        </row>
        <row r="40">
          <cell r="A40" t="str">
            <v>Structures</v>
          </cell>
          <cell r="B40" t="str">
            <v xml:space="preserve"> 0</v>
          </cell>
          <cell r="C40">
            <v>65301.04</v>
          </cell>
          <cell r="D40">
            <v>8126.42</v>
          </cell>
          <cell r="F40">
            <v>9322.56</v>
          </cell>
          <cell r="H40">
            <v>1707.35</v>
          </cell>
          <cell r="J40">
            <v>-37110.18</v>
          </cell>
          <cell r="L40">
            <v>8099.79</v>
          </cell>
          <cell r="N40">
            <v>12457.4</v>
          </cell>
          <cell r="P40" t="str">
            <v xml:space="preserve"> 0</v>
          </cell>
          <cell r="R40" t="str">
            <v xml:space="preserve"> 0</v>
          </cell>
          <cell r="T40" t="str">
            <v xml:space="preserve"> 0</v>
          </cell>
          <cell r="V40" t="str">
            <v xml:space="preserve"> 0</v>
          </cell>
          <cell r="X40" t="str">
            <v xml:space="preserve"> 0</v>
          </cell>
          <cell r="Z40">
            <v>67904.38</v>
          </cell>
        </row>
        <row r="42">
          <cell r="A42" t="str">
            <v>CB10.9624.01.SIMP.700: Gas Control-Vector Replacement Project</v>
          </cell>
          <cell r="B42">
            <v>2282383.67</v>
          </cell>
          <cell r="C42" t="str">
            <v xml:space="preserve"> 0</v>
          </cell>
          <cell r="D42" t="str">
            <v xml:space="preserve"> 0</v>
          </cell>
          <cell r="F42" t="str">
            <v xml:space="preserve"> 0</v>
          </cell>
          <cell r="H42" t="str">
            <v xml:space="preserve"> 0</v>
          </cell>
          <cell r="J42" t="str">
            <v xml:space="preserve"> 0</v>
          </cell>
          <cell r="L42" t="str">
            <v xml:space="preserve"> 0</v>
          </cell>
          <cell r="N42" t="str">
            <v xml:space="preserve"> 0</v>
          </cell>
          <cell r="P42">
            <v>34792.81</v>
          </cell>
          <cell r="Q42">
            <v>-34793</v>
          </cell>
          <cell r="R42" t="str">
            <v xml:space="preserve"> 0</v>
          </cell>
          <cell r="T42" t="str">
            <v xml:space="preserve"> 0</v>
          </cell>
          <cell r="V42" t="str">
            <v xml:space="preserve"> 0</v>
          </cell>
          <cell r="X42" t="str">
            <v xml:space="preserve"> 0</v>
          </cell>
          <cell r="Z42">
            <v>-0.19000000000232831</v>
          </cell>
        </row>
        <row r="43">
          <cell r="A43" t="str">
            <v>CB09.9624.01.SIMP.700: Gas Control - Vector Replacement</v>
          </cell>
          <cell r="B43" t="str">
            <v xml:space="preserve"> 0</v>
          </cell>
          <cell r="C43">
            <v>19972.5</v>
          </cell>
          <cell r="D43">
            <v>30282.75</v>
          </cell>
          <cell r="F43">
            <v>68907.5</v>
          </cell>
          <cell r="H43">
            <v>70545.23</v>
          </cell>
          <cell r="J43">
            <v>33662.879999999997</v>
          </cell>
          <cell r="L43">
            <v>115477.7</v>
          </cell>
          <cell r="N43">
            <v>10676.29</v>
          </cell>
          <cell r="P43" t="str">
            <v xml:space="preserve"> 0</v>
          </cell>
          <cell r="Q43">
            <v>24062</v>
          </cell>
          <cell r="R43" t="str">
            <v xml:space="preserve"> 0</v>
          </cell>
          <cell r="S43">
            <v>366820</v>
          </cell>
          <cell r="T43" t="str">
            <v xml:space="preserve"> 0</v>
          </cell>
          <cell r="U43">
            <v>162824</v>
          </cell>
          <cell r="V43" t="str">
            <v xml:space="preserve"> 0</v>
          </cell>
          <cell r="W43">
            <v>151675</v>
          </cell>
          <cell r="X43" t="str">
            <v xml:space="preserve"> 0</v>
          </cell>
          <cell r="Z43">
            <v>1054905.8500000001</v>
          </cell>
        </row>
        <row r="44">
          <cell r="A44" t="str">
            <v>CB08.9624.01.SIMP.700: Gas Control and SCADA Improvements</v>
          </cell>
          <cell r="B44" t="str">
            <v xml:space="preserve"> 0</v>
          </cell>
          <cell r="C44">
            <v>95715.07</v>
          </cell>
          <cell r="D44">
            <v>69944.05</v>
          </cell>
          <cell r="F44">
            <v>438444.31</v>
          </cell>
          <cell r="H44">
            <v>57284.78</v>
          </cell>
          <cell r="J44">
            <v>49547.13</v>
          </cell>
          <cell r="L44">
            <v>350674.31</v>
          </cell>
          <cell r="N44">
            <v>165868.59</v>
          </cell>
          <cell r="P44" t="str">
            <v xml:space="preserve"> 0</v>
          </cell>
          <cell r="R44" t="str">
            <v xml:space="preserve"> 0</v>
          </cell>
          <cell r="T44" t="str">
            <v xml:space="preserve"> 0</v>
          </cell>
          <cell r="V44" t="str">
            <v xml:space="preserve"> 0</v>
          </cell>
          <cell r="X44" t="str">
            <v xml:space="preserve"> 0</v>
          </cell>
          <cell r="Z44">
            <v>1227478.24</v>
          </cell>
        </row>
        <row r="45">
          <cell r="Z45">
            <v>0</v>
          </cell>
        </row>
        <row r="46">
          <cell r="Z46">
            <v>0</v>
          </cell>
        </row>
        <row r="47">
          <cell r="Z47">
            <v>0</v>
          </cell>
        </row>
        <row r="48">
          <cell r="Z48">
            <v>0</v>
          </cell>
        </row>
        <row r="49">
          <cell r="Z49">
            <v>0</v>
          </cell>
        </row>
        <row r="50">
          <cell r="Z50">
            <v>0</v>
          </cell>
        </row>
        <row r="51">
          <cell r="A51" t="str">
            <v>Gas Control-Vector Replacement Project</v>
          </cell>
          <cell r="B51">
            <v>2282383.67</v>
          </cell>
          <cell r="C51">
            <v>115687.57</v>
          </cell>
          <cell r="D51">
            <v>100226.8</v>
          </cell>
          <cell r="E51">
            <v>0</v>
          </cell>
          <cell r="F51">
            <v>507351.81</v>
          </cell>
          <cell r="G51">
            <v>0</v>
          </cell>
          <cell r="H51">
            <v>127830.01</v>
          </cell>
          <cell r="I51">
            <v>0</v>
          </cell>
          <cell r="J51">
            <v>83210.009999999995</v>
          </cell>
          <cell r="K51">
            <v>0</v>
          </cell>
          <cell r="L51">
            <v>466152.01</v>
          </cell>
          <cell r="M51">
            <v>0</v>
          </cell>
          <cell r="N51">
            <v>176544.88</v>
          </cell>
          <cell r="O51">
            <v>0</v>
          </cell>
          <cell r="P51">
            <v>34792.81</v>
          </cell>
          <cell r="Q51">
            <v>-10731</v>
          </cell>
          <cell r="R51">
            <v>0</v>
          </cell>
          <cell r="S51">
            <v>366820</v>
          </cell>
          <cell r="T51">
            <v>0</v>
          </cell>
          <cell r="U51">
            <v>162824</v>
          </cell>
          <cell r="V51">
            <v>0</v>
          </cell>
          <cell r="W51">
            <v>151675</v>
          </cell>
          <cell r="X51">
            <v>0</v>
          </cell>
          <cell r="Y51">
            <v>0</v>
          </cell>
          <cell r="Z51">
            <v>2282383.9000000004</v>
          </cell>
        </row>
        <row r="52">
          <cell r="A52" t="str">
            <v>CB10.9624.02.SIMP.700: Gas Control - TXU Tower Replacements</v>
          </cell>
          <cell r="B52">
            <v>1257808.3500000001</v>
          </cell>
          <cell r="C52" t="str">
            <v xml:space="preserve"> 0</v>
          </cell>
          <cell r="D52" t="str">
            <v xml:space="preserve"> 0</v>
          </cell>
          <cell r="F52" t="str">
            <v xml:space="preserve"> 0</v>
          </cell>
          <cell r="G52">
            <v>0</v>
          </cell>
          <cell r="H52" t="str">
            <v xml:space="preserve"> 0</v>
          </cell>
          <cell r="J52">
            <v>221931.05</v>
          </cell>
          <cell r="L52">
            <v>32099.599999999999</v>
          </cell>
          <cell r="N52">
            <v>28503.040000000001</v>
          </cell>
          <cell r="P52">
            <v>137811.62</v>
          </cell>
          <cell r="Q52">
            <v>0</v>
          </cell>
          <cell r="R52">
            <v>158703.34</v>
          </cell>
          <cell r="S52">
            <v>114790</v>
          </cell>
          <cell r="T52">
            <v>164966.56</v>
          </cell>
          <cell r="U52">
            <v>58204</v>
          </cell>
          <cell r="V52">
            <v>173954.52</v>
          </cell>
          <cell r="W52">
            <v>50000</v>
          </cell>
          <cell r="X52">
            <v>116844.52</v>
          </cell>
          <cell r="Z52">
            <v>1257808.25</v>
          </cell>
        </row>
        <row r="53">
          <cell r="Z53">
            <v>0</v>
          </cell>
        </row>
        <row r="54">
          <cell r="Z54">
            <v>0</v>
          </cell>
        </row>
        <row r="55">
          <cell r="Z55">
            <v>0</v>
          </cell>
        </row>
        <row r="56">
          <cell r="Z56">
            <v>0</v>
          </cell>
        </row>
        <row r="57">
          <cell r="Z57">
            <v>0</v>
          </cell>
        </row>
        <row r="58">
          <cell r="Z58">
            <v>0</v>
          </cell>
        </row>
        <row r="59">
          <cell r="Z59">
            <v>0</v>
          </cell>
        </row>
        <row r="60">
          <cell r="Z60">
            <v>0</v>
          </cell>
        </row>
        <row r="61">
          <cell r="A61" t="str">
            <v>Gas Control - TXU Tower Replacements</v>
          </cell>
          <cell r="B61">
            <v>1257808.3500000001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221931.05</v>
          </cell>
          <cell r="K61">
            <v>0</v>
          </cell>
          <cell r="L61">
            <v>32099.599999999999</v>
          </cell>
          <cell r="M61">
            <v>0</v>
          </cell>
          <cell r="N61">
            <v>28503.040000000001</v>
          </cell>
          <cell r="O61">
            <v>0</v>
          </cell>
          <cell r="P61">
            <v>137811.62</v>
          </cell>
          <cell r="Q61">
            <v>0</v>
          </cell>
          <cell r="R61">
            <v>158703.34</v>
          </cell>
          <cell r="S61">
            <v>114790</v>
          </cell>
          <cell r="T61">
            <v>164966.56</v>
          </cell>
          <cell r="U61">
            <v>58204</v>
          </cell>
          <cell r="V61">
            <v>173954.52</v>
          </cell>
          <cell r="W61">
            <v>50000</v>
          </cell>
          <cell r="X61">
            <v>116844.52</v>
          </cell>
          <cell r="Y61">
            <v>0</v>
          </cell>
          <cell r="Z61">
            <v>1257808.25</v>
          </cell>
        </row>
        <row r="62">
          <cell r="A62" t="str">
            <v>System Improvements-Other</v>
          </cell>
          <cell r="B62">
            <v>3597763.7900000005</v>
          </cell>
          <cell r="C62">
            <v>405605.54</v>
          </cell>
          <cell r="D62">
            <v>1101471.1099999999</v>
          </cell>
          <cell r="F62">
            <v>503705.11000000004</v>
          </cell>
          <cell r="H62">
            <v>210039.12</v>
          </cell>
          <cell r="J62">
            <v>385695.48000000004</v>
          </cell>
          <cell r="L62">
            <v>281069.32999999996</v>
          </cell>
          <cell r="N62">
            <v>344021.64000000007</v>
          </cell>
          <cell r="O62">
            <v>0</v>
          </cell>
          <cell r="P62">
            <v>169818.59000000003</v>
          </cell>
          <cell r="R62">
            <v>519875.06000000006</v>
          </cell>
          <cell r="S62">
            <v>-542158</v>
          </cell>
          <cell r="T62">
            <v>490637.05</v>
          </cell>
          <cell r="U62">
            <v>-390637</v>
          </cell>
          <cell r="V62">
            <v>456349.45999999996</v>
          </cell>
          <cell r="W62">
            <v>-411638</v>
          </cell>
          <cell r="X62">
            <v>238908.99</v>
          </cell>
          <cell r="Y62">
            <v>-165000</v>
          </cell>
          <cell r="Z62">
            <v>3597763.4799999995</v>
          </cell>
        </row>
        <row r="63">
          <cell r="A63" t="str">
            <v>System Improvements</v>
          </cell>
          <cell r="B63">
            <v>7137955.8100000005</v>
          </cell>
          <cell r="C63">
            <v>521293.11</v>
          </cell>
          <cell r="D63">
            <v>1201697.9099999999</v>
          </cell>
          <cell r="E63">
            <v>0</v>
          </cell>
          <cell r="F63">
            <v>1011056.92</v>
          </cell>
          <cell r="G63">
            <v>0</v>
          </cell>
          <cell r="H63">
            <v>337869.13</v>
          </cell>
          <cell r="I63">
            <v>0</v>
          </cell>
          <cell r="J63">
            <v>690836.54</v>
          </cell>
          <cell r="K63">
            <v>0</v>
          </cell>
          <cell r="L63">
            <v>779320.94</v>
          </cell>
          <cell r="M63">
            <v>0</v>
          </cell>
          <cell r="N63">
            <v>549069.56000000006</v>
          </cell>
          <cell r="O63">
            <v>0</v>
          </cell>
          <cell r="P63">
            <v>342423.02</v>
          </cell>
          <cell r="Q63">
            <v>-10731</v>
          </cell>
          <cell r="R63">
            <v>678578.4</v>
          </cell>
          <cell r="S63">
            <v>-60548</v>
          </cell>
          <cell r="T63">
            <v>655603.61</v>
          </cell>
          <cell r="U63">
            <v>-169609</v>
          </cell>
          <cell r="V63">
            <v>630303.98</v>
          </cell>
          <cell r="W63">
            <v>-209963</v>
          </cell>
          <cell r="X63">
            <v>355753.51</v>
          </cell>
          <cell r="Y63">
            <v>-165000</v>
          </cell>
          <cell r="Z63">
            <v>7137955.629999999</v>
          </cell>
        </row>
        <row r="65">
          <cell r="A65" t="str">
            <v>CB10.9624.01.SINT.700: Howard Unit #3 Turbine Exchange</v>
          </cell>
          <cell r="B65">
            <v>1531242</v>
          </cell>
          <cell r="C65" t="str">
            <v xml:space="preserve"> 0</v>
          </cell>
          <cell r="D65" t="str">
            <v xml:space="preserve"> 0</v>
          </cell>
          <cell r="F65" t="str">
            <v xml:space="preserve"> 0</v>
          </cell>
          <cell r="H65" t="str">
            <v xml:space="preserve"> 0</v>
          </cell>
          <cell r="J65" t="str">
            <v xml:space="preserve"> 0</v>
          </cell>
          <cell r="L65" t="str">
            <v xml:space="preserve"> 0</v>
          </cell>
          <cell r="N65" t="str">
            <v xml:space="preserve"> 0</v>
          </cell>
          <cell r="P65" t="str">
            <v xml:space="preserve"> 0</v>
          </cell>
          <cell r="R65" t="str">
            <v xml:space="preserve"> 0</v>
          </cell>
          <cell r="S65">
            <v>773629</v>
          </cell>
          <cell r="T65" t="str">
            <v xml:space="preserve"> 0</v>
          </cell>
          <cell r="U65">
            <v>757613</v>
          </cell>
          <cell r="V65" t="str">
            <v xml:space="preserve"> 0</v>
          </cell>
          <cell r="X65" t="str">
            <v xml:space="preserve"> 0</v>
          </cell>
          <cell r="Z65">
            <v>1531242</v>
          </cell>
        </row>
        <row r="66">
          <cell r="Z66">
            <v>0</v>
          </cell>
        </row>
        <row r="67">
          <cell r="Z67">
            <v>0</v>
          </cell>
        </row>
        <row r="68">
          <cell r="Z68">
            <v>0</v>
          </cell>
        </row>
        <row r="69">
          <cell r="Z69">
            <v>0</v>
          </cell>
        </row>
        <row r="70">
          <cell r="Z70">
            <v>0</v>
          </cell>
        </row>
        <row r="71">
          <cell r="Z71">
            <v>0</v>
          </cell>
        </row>
        <row r="72">
          <cell r="Z72">
            <v>0</v>
          </cell>
        </row>
        <row r="73">
          <cell r="Z73">
            <v>0</v>
          </cell>
        </row>
        <row r="74">
          <cell r="A74" t="str">
            <v>Howard Unit #3 Turbine Exchange</v>
          </cell>
          <cell r="B74">
            <v>1531242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773629</v>
          </cell>
          <cell r="T74">
            <v>0</v>
          </cell>
          <cell r="U74">
            <v>757613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1531242</v>
          </cell>
        </row>
        <row r="75">
          <cell r="A75" t="str">
            <v>CB10.9624.03.SINT.700: Tri-Cities Worthington Unit Replacements</v>
          </cell>
          <cell r="B75">
            <v>14028726.08</v>
          </cell>
          <cell r="C75">
            <v>196193.73</v>
          </cell>
          <cell r="D75">
            <v>314761.31</v>
          </cell>
          <cell r="F75">
            <v>573167.77</v>
          </cell>
          <cell r="H75">
            <v>577360.4</v>
          </cell>
          <cell r="J75">
            <v>284894.62</v>
          </cell>
          <cell r="L75">
            <v>5526578.8400000008</v>
          </cell>
          <cell r="N75">
            <v>811760.47</v>
          </cell>
          <cell r="P75">
            <v>694719.71</v>
          </cell>
          <cell r="Q75">
            <v>1143824</v>
          </cell>
          <cell r="R75">
            <v>675315.63</v>
          </cell>
          <cell r="S75">
            <v>762549</v>
          </cell>
          <cell r="T75">
            <v>137588.95000000001</v>
          </cell>
          <cell r="U75">
            <v>1143824</v>
          </cell>
          <cell r="V75" t="str">
            <v xml:space="preserve"> 0</v>
          </cell>
          <cell r="W75">
            <v>720185</v>
          </cell>
          <cell r="X75" t="str">
            <v xml:space="preserve"> 0</v>
          </cell>
          <cell r="Y75">
            <v>466003</v>
          </cell>
          <cell r="Z75">
            <v>14028726.430000002</v>
          </cell>
        </row>
        <row r="76">
          <cell r="Z76">
            <v>0</v>
          </cell>
        </row>
        <row r="77">
          <cell r="Z77">
            <v>0</v>
          </cell>
        </row>
        <row r="78">
          <cell r="Z78">
            <v>0</v>
          </cell>
        </row>
        <row r="79">
          <cell r="Z79">
            <v>0</v>
          </cell>
        </row>
        <row r="80">
          <cell r="Z80">
            <v>0</v>
          </cell>
        </row>
        <row r="81">
          <cell r="Z81">
            <v>0</v>
          </cell>
        </row>
        <row r="82">
          <cell r="Z82">
            <v>0</v>
          </cell>
        </row>
        <row r="83">
          <cell r="Z83">
            <v>0</v>
          </cell>
        </row>
        <row r="84">
          <cell r="A84" t="str">
            <v>Tri-Cities Worthington Unit Replacements</v>
          </cell>
          <cell r="B84">
            <v>14028726.08</v>
          </cell>
          <cell r="C84">
            <v>196193.73</v>
          </cell>
          <cell r="D84">
            <v>314761.31</v>
          </cell>
          <cell r="E84">
            <v>0</v>
          </cell>
          <cell r="F84">
            <v>573167.77</v>
          </cell>
          <cell r="G84">
            <v>0</v>
          </cell>
          <cell r="H84">
            <v>577360.4</v>
          </cell>
          <cell r="I84">
            <v>0</v>
          </cell>
          <cell r="J84">
            <v>284894.62</v>
          </cell>
          <cell r="K84">
            <v>0</v>
          </cell>
          <cell r="L84">
            <v>5526578.8400000008</v>
          </cell>
          <cell r="M84">
            <v>0</v>
          </cell>
          <cell r="N84">
            <v>811760.47</v>
          </cell>
          <cell r="O84">
            <v>0</v>
          </cell>
          <cell r="P84">
            <v>694719.71</v>
          </cell>
          <cell r="Q84">
            <v>1143824</v>
          </cell>
          <cell r="R84">
            <v>675315.63</v>
          </cell>
          <cell r="S84">
            <v>762549</v>
          </cell>
          <cell r="T84">
            <v>137588.95000000001</v>
          </cell>
          <cell r="U84">
            <v>1143824</v>
          </cell>
          <cell r="V84">
            <v>0</v>
          </cell>
          <cell r="W84">
            <v>720185</v>
          </cell>
          <cell r="X84">
            <v>0</v>
          </cell>
          <cell r="Y84">
            <v>466003</v>
          </cell>
          <cell r="Z84">
            <v>14028726.430000002</v>
          </cell>
        </row>
        <row r="85">
          <cell r="A85" t="str">
            <v>CB10.9624.04.SINT.700: Tri-Cities Dehydration Project</v>
          </cell>
          <cell r="B85">
            <v>8950013.4499999993</v>
          </cell>
          <cell r="C85" t="str">
            <v xml:space="preserve"> 0</v>
          </cell>
          <cell r="D85" t="str">
            <v xml:space="preserve"> 0</v>
          </cell>
          <cell r="F85" t="str">
            <v xml:space="preserve"> 0</v>
          </cell>
          <cell r="H85" t="str">
            <v xml:space="preserve"> 0</v>
          </cell>
          <cell r="J85" t="str">
            <v xml:space="preserve"> 0</v>
          </cell>
          <cell r="L85" t="str">
            <v xml:space="preserve"> 0</v>
          </cell>
          <cell r="N85" t="str">
            <v xml:space="preserve"> 0</v>
          </cell>
          <cell r="P85">
            <v>1076921.21</v>
          </cell>
          <cell r="Q85">
            <v>-1076921</v>
          </cell>
          <cell r="R85">
            <v>418114.01</v>
          </cell>
          <cell r="S85">
            <v>-418114</v>
          </cell>
          <cell r="T85">
            <v>432959.23</v>
          </cell>
          <cell r="U85">
            <v>-432959</v>
          </cell>
          <cell r="V85">
            <v>510752.22</v>
          </cell>
          <cell r="W85">
            <v>-510752</v>
          </cell>
          <cell r="X85">
            <v>76259.03</v>
          </cell>
          <cell r="Y85">
            <v>-76260</v>
          </cell>
          <cell r="Z85">
            <v>-0.30000000007566996</v>
          </cell>
        </row>
        <row r="86">
          <cell r="A86" t="str">
            <v>180.700.9643.NA.2057.TRICITDP</v>
          </cell>
          <cell r="B86" t="str">
            <v xml:space="preserve"> 0</v>
          </cell>
          <cell r="C86">
            <v>37806.03</v>
          </cell>
          <cell r="D86">
            <v>7974.31</v>
          </cell>
          <cell r="F86">
            <v>-6647.95</v>
          </cell>
          <cell r="H86" t="str">
            <v xml:space="preserve"> 0</v>
          </cell>
          <cell r="J86" t="str">
            <v xml:space="preserve"> 0</v>
          </cell>
          <cell r="L86" t="str">
            <v xml:space="preserve"> 0</v>
          </cell>
          <cell r="N86" t="str">
            <v xml:space="preserve"> 0</v>
          </cell>
          <cell r="P86" t="str">
            <v xml:space="preserve"> 0</v>
          </cell>
          <cell r="R86" t="str">
            <v xml:space="preserve"> 0</v>
          </cell>
          <cell r="T86" t="str">
            <v xml:space="preserve"> 0</v>
          </cell>
          <cell r="V86" t="str">
            <v xml:space="preserve"> 0</v>
          </cell>
          <cell r="X86" t="str">
            <v xml:space="preserve"> 0</v>
          </cell>
          <cell r="Z86">
            <v>39132.39</v>
          </cell>
        </row>
        <row r="87">
          <cell r="A87" t="str">
            <v>180.700.9643.NA.2042.TCHDR</v>
          </cell>
          <cell r="B87" t="str">
            <v xml:space="preserve"> 0</v>
          </cell>
          <cell r="C87">
            <v>3964.98</v>
          </cell>
          <cell r="D87">
            <v>3873.56</v>
          </cell>
          <cell r="F87">
            <v>-2806.79</v>
          </cell>
          <cell r="H87" t="str">
            <v xml:space="preserve"> 0</v>
          </cell>
          <cell r="J87" t="str">
            <v xml:space="preserve"> 0</v>
          </cell>
          <cell r="L87" t="str">
            <v xml:space="preserve"> 0</v>
          </cell>
          <cell r="N87" t="str">
            <v xml:space="preserve"> 0</v>
          </cell>
          <cell r="P87" t="str">
            <v xml:space="preserve"> 0</v>
          </cell>
          <cell r="Q87">
            <v>2849872</v>
          </cell>
          <cell r="R87" t="str">
            <v xml:space="preserve"> 0</v>
          </cell>
          <cell r="S87">
            <v>1513994</v>
          </cell>
          <cell r="T87" t="str">
            <v xml:space="preserve"> 0</v>
          </cell>
          <cell r="U87">
            <v>1513995</v>
          </cell>
          <cell r="V87" t="str">
            <v xml:space="preserve"> 0</v>
          </cell>
          <cell r="W87">
            <v>1959287</v>
          </cell>
          <cell r="X87" t="str">
            <v xml:space="preserve"> 0</v>
          </cell>
          <cell r="Y87">
            <v>1068702</v>
          </cell>
          <cell r="Z87">
            <v>8910881.75</v>
          </cell>
        </row>
        <row r="88">
          <cell r="Z88">
            <v>0</v>
          </cell>
        </row>
        <row r="89">
          <cell r="Z89">
            <v>0</v>
          </cell>
        </row>
        <row r="90">
          <cell r="Z90">
            <v>0</v>
          </cell>
        </row>
        <row r="91">
          <cell r="Z91">
            <v>0</v>
          </cell>
        </row>
        <row r="92">
          <cell r="Z92">
            <v>0</v>
          </cell>
        </row>
        <row r="93">
          <cell r="Z93">
            <v>0</v>
          </cell>
        </row>
        <row r="94">
          <cell r="A94" t="str">
            <v>Tri-Cities Dehydration Project</v>
          </cell>
          <cell r="B94">
            <v>8950013.4499999993</v>
          </cell>
          <cell r="C94">
            <v>41771.01</v>
          </cell>
          <cell r="D94">
            <v>11847.87</v>
          </cell>
          <cell r="E94">
            <v>0</v>
          </cell>
          <cell r="F94">
            <v>-9454.74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1076921.21</v>
          </cell>
          <cell r="Q94">
            <v>1772951</v>
          </cell>
          <cell r="R94">
            <v>418114.01</v>
          </cell>
          <cell r="S94">
            <v>1095880</v>
          </cell>
          <cell r="T94">
            <v>432959.23</v>
          </cell>
          <cell r="U94">
            <v>1081036</v>
          </cell>
          <cell r="V94">
            <v>510752.22</v>
          </cell>
          <cell r="W94">
            <v>1448535</v>
          </cell>
          <cell r="X94">
            <v>76259.03</v>
          </cell>
          <cell r="Y94">
            <v>992442</v>
          </cell>
          <cell r="Z94">
            <v>8950013.8399999999</v>
          </cell>
        </row>
        <row r="95">
          <cell r="A95" t="str">
            <v>CB10.9624.05.SINT.700: Bethel Rule 3.97 Rule Project</v>
          </cell>
          <cell r="B95">
            <v>1648835.52</v>
          </cell>
          <cell r="C95" t="str">
            <v xml:space="preserve"> 0</v>
          </cell>
          <cell r="D95" t="str">
            <v xml:space="preserve"> 0</v>
          </cell>
          <cell r="F95" t="str">
            <v xml:space="preserve"> 0</v>
          </cell>
          <cell r="H95" t="str">
            <v xml:space="preserve"> 0</v>
          </cell>
          <cell r="J95" t="str">
            <v xml:space="preserve"> 0</v>
          </cell>
          <cell r="L95">
            <v>892.13</v>
          </cell>
          <cell r="N95">
            <v>32665.75</v>
          </cell>
          <cell r="P95">
            <v>559349.62</v>
          </cell>
          <cell r="Q95">
            <v>108774</v>
          </cell>
          <cell r="R95">
            <v>219805.43</v>
          </cell>
          <cell r="S95">
            <v>491893</v>
          </cell>
          <cell r="T95">
            <v>38160.79</v>
          </cell>
          <cell r="U95">
            <v>-9113</v>
          </cell>
          <cell r="V95" t="str">
            <v xml:space="preserve"> 0</v>
          </cell>
          <cell r="W95">
            <v>29050</v>
          </cell>
          <cell r="X95" t="str">
            <v xml:space="preserve"> 0</v>
          </cell>
          <cell r="Y95">
            <v>14524</v>
          </cell>
          <cell r="Z95">
            <v>1486001.72</v>
          </cell>
        </row>
        <row r="96">
          <cell r="A96" t="str">
            <v>CB08.9624.01.SINT.700: Bethel Storage Improvements</v>
          </cell>
          <cell r="B96" t="str">
            <v xml:space="preserve"> 0</v>
          </cell>
          <cell r="C96">
            <v>139601.87</v>
          </cell>
          <cell r="D96">
            <v>88995.56</v>
          </cell>
          <cell r="F96">
            <v>114029.73</v>
          </cell>
          <cell r="H96">
            <v>78613.48</v>
          </cell>
          <cell r="J96">
            <v>42638.3</v>
          </cell>
          <cell r="L96">
            <v>29378.75</v>
          </cell>
          <cell r="N96">
            <v>21765.56</v>
          </cell>
          <cell r="P96" t="str">
            <v xml:space="preserve"> 0</v>
          </cell>
          <cell r="R96" t="str">
            <v xml:space="preserve"> 0</v>
          </cell>
          <cell r="T96" t="str">
            <v xml:space="preserve"> 0</v>
          </cell>
          <cell r="V96" t="str">
            <v xml:space="preserve"> 0</v>
          </cell>
          <cell r="X96" t="str">
            <v xml:space="preserve"> 0</v>
          </cell>
          <cell r="Z96">
            <v>515023.24999999994</v>
          </cell>
        </row>
        <row r="97">
          <cell r="Z97">
            <v>0</v>
          </cell>
        </row>
        <row r="98">
          <cell r="Z98">
            <v>0</v>
          </cell>
        </row>
        <row r="99">
          <cell r="Z99">
            <v>0</v>
          </cell>
        </row>
        <row r="100">
          <cell r="Z100">
            <v>0</v>
          </cell>
        </row>
        <row r="101">
          <cell r="Z101">
            <v>0</v>
          </cell>
        </row>
        <row r="102">
          <cell r="Z102">
            <v>0</v>
          </cell>
        </row>
        <row r="103">
          <cell r="Z103">
            <v>0</v>
          </cell>
        </row>
        <row r="104">
          <cell r="A104" t="str">
            <v>Bethel Rule 3.97 Rule Project</v>
          </cell>
          <cell r="B104">
            <v>1648835.52</v>
          </cell>
          <cell r="C104">
            <v>139601.87</v>
          </cell>
          <cell r="D104">
            <v>88995.56</v>
          </cell>
          <cell r="E104">
            <v>0</v>
          </cell>
          <cell r="F104">
            <v>114029.73</v>
          </cell>
          <cell r="G104">
            <v>0</v>
          </cell>
          <cell r="H104">
            <v>78613.48</v>
          </cell>
          <cell r="I104">
            <v>0</v>
          </cell>
          <cell r="J104">
            <v>42638.3</v>
          </cell>
          <cell r="K104">
            <v>0</v>
          </cell>
          <cell r="L104">
            <v>30270.880000000001</v>
          </cell>
          <cell r="M104">
            <v>0</v>
          </cell>
          <cell r="N104">
            <v>54431.31</v>
          </cell>
          <cell r="O104">
            <v>0</v>
          </cell>
          <cell r="P104">
            <v>559349.62</v>
          </cell>
          <cell r="Q104">
            <v>108774</v>
          </cell>
          <cell r="R104">
            <v>219805.43</v>
          </cell>
          <cell r="S104">
            <v>491893</v>
          </cell>
          <cell r="T104">
            <v>38160.79</v>
          </cell>
          <cell r="U104">
            <v>-9113</v>
          </cell>
          <cell r="V104">
            <v>0</v>
          </cell>
          <cell r="W104">
            <v>29050</v>
          </cell>
          <cell r="X104">
            <v>0</v>
          </cell>
          <cell r="Y104">
            <v>14524</v>
          </cell>
          <cell r="Z104">
            <v>2001024.97</v>
          </cell>
        </row>
        <row r="105">
          <cell r="A105" t="str">
            <v>System Integrity-Other</v>
          </cell>
          <cell r="B105">
            <v>15744566.439999998</v>
          </cell>
          <cell r="C105">
            <v>1319590.04</v>
          </cell>
          <cell r="D105">
            <v>1870263.19</v>
          </cell>
          <cell r="F105">
            <v>1725702.8099999998</v>
          </cell>
          <cell r="H105">
            <v>574052.11</v>
          </cell>
          <cell r="J105">
            <v>3483875.44</v>
          </cell>
          <cell r="L105">
            <v>3387037.6799999997</v>
          </cell>
          <cell r="N105">
            <v>-3452508.19</v>
          </cell>
          <cell r="P105">
            <v>4366041.79</v>
          </cell>
          <cell r="Q105">
            <v>800000</v>
          </cell>
          <cell r="R105">
            <v>2942315.65</v>
          </cell>
          <cell r="S105">
            <v>1773298</v>
          </cell>
          <cell r="T105">
            <v>2083487.2899999996</v>
          </cell>
          <cell r="U105">
            <v>2746597</v>
          </cell>
          <cell r="V105">
            <v>1000508.8400000001</v>
          </cell>
          <cell r="W105">
            <v>1773298</v>
          </cell>
          <cell r="X105">
            <v>322048.32999999996</v>
          </cell>
          <cell r="Y105">
            <v>1758366</v>
          </cell>
          <cell r="Z105">
            <v>28473973.979999997</v>
          </cell>
        </row>
        <row r="106">
          <cell r="A106" t="str">
            <v>System Integrity</v>
          </cell>
          <cell r="B106">
            <v>41903383.489999995</v>
          </cell>
          <cell r="C106">
            <v>1697156.65</v>
          </cell>
          <cell r="D106">
            <v>2285867.9300000002</v>
          </cell>
          <cell r="E106">
            <v>0</v>
          </cell>
          <cell r="F106">
            <v>2403445.5699999998</v>
          </cell>
          <cell r="G106">
            <v>0</v>
          </cell>
          <cell r="H106">
            <v>1230025.99</v>
          </cell>
          <cell r="I106">
            <v>0</v>
          </cell>
          <cell r="J106">
            <v>3811408.36</v>
          </cell>
          <cell r="K106">
            <v>0</v>
          </cell>
          <cell r="L106">
            <v>8943887.4000000004</v>
          </cell>
          <cell r="M106">
            <v>0</v>
          </cell>
          <cell r="N106">
            <v>-2586316.41</v>
          </cell>
          <cell r="O106">
            <v>0</v>
          </cell>
          <cell r="P106">
            <v>6697032.3300000001</v>
          </cell>
          <cell r="Q106">
            <v>3825549</v>
          </cell>
          <cell r="R106">
            <v>4255550.72</v>
          </cell>
          <cell r="S106">
            <v>4897249</v>
          </cell>
          <cell r="T106">
            <v>2692196.26</v>
          </cell>
          <cell r="U106">
            <v>5719957</v>
          </cell>
          <cell r="V106">
            <v>1511261.06</v>
          </cell>
          <cell r="W106">
            <v>3971068</v>
          </cell>
          <cell r="X106">
            <v>398307.36</v>
          </cell>
          <cell r="Y106">
            <v>3231335</v>
          </cell>
          <cell r="Z106">
            <v>54984981.219999999</v>
          </cell>
        </row>
        <row r="108">
          <cell r="A108" t="str">
            <v>Vehicles</v>
          </cell>
          <cell r="B108" t="str">
            <v xml:space="preserve"> 0</v>
          </cell>
          <cell r="C108" t="str">
            <v xml:space="preserve"> 0</v>
          </cell>
          <cell r="D108" t="str">
            <v xml:space="preserve"> 0</v>
          </cell>
          <cell r="F108" t="str">
            <v xml:space="preserve"> 0</v>
          </cell>
          <cell r="H108" t="str">
            <v xml:space="preserve"> 0</v>
          </cell>
          <cell r="J108" t="str">
            <v xml:space="preserve"> 0</v>
          </cell>
          <cell r="L108" t="str">
            <v xml:space="preserve"> 0</v>
          </cell>
          <cell r="N108" t="str">
            <v xml:space="preserve"> 0</v>
          </cell>
          <cell r="P108" t="str">
            <v xml:space="preserve"> 0</v>
          </cell>
          <cell r="R108" t="str">
            <v xml:space="preserve"> 0</v>
          </cell>
          <cell r="T108" t="str">
            <v xml:space="preserve"> 0</v>
          </cell>
          <cell r="V108" t="str">
            <v xml:space="preserve"> 0</v>
          </cell>
          <cell r="X108" t="str">
            <v xml:space="preserve"> 0</v>
          </cell>
          <cell r="Z108">
            <v>0</v>
          </cell>
        </row>
        <row r="109">
          <cell r="A109" t="str">
            <v>NonGrowth</v>
          </cell>
          <cell r="B109">
            <v>68008167.530000001</v>
          </cell>
          <cell r="C109">
            <v>1121299.81</v>
          </cell>
          <cell r="D109">
            <v>5546835.8000000007</v>
          </cell>
          <cell r="E109">
            <v>0</v>
          </cell>
          <cell r="F109">
            <v>5704039.3299999991</v>
          </cell>
          <cell r="G109">
            <v>0</v>
          </cell>
          <cell r="H109">
            <v>3000077.44</v>
          </cell>
          <cell r="I109">
            <v>0</v>
          </cell>
          <cell r="J109">
            <v>6233560.8599999985</v>
          </cell>
          <cell r="K109">
            <v>0</v>
          </cell>
          <cell r="L109">
            <v>9602191.2400000002</v>
          </cell>
          <cell r="M109">
            <v>0</v>
          </cell>
          <cell r="N109">
            <v>723141.85</v>
          </cell>
          <cell r="O109">
            <v>0</v>
          </cell>
          <cell r="P109">
            <v>8181861.7400000002</v>
          </cell>
          <cell r="Q109">
            <v>4408370</v>
          </cell>
          <cell r="R109">
            <v>8577549.4800000004</v>
          </cell>
          <cell r="S109">
            <v>3769742</v>
          </cell>
          <cell r="T109">
            <v>6758369.6399999987</v>
          </cell>
          <cell r="U109">
            <v>3818499</v>
          </cell>
          <cell r="V109">
            <v>5587599.9400000004</v>
          </cell>
          <cell r="W109">
            <v>2193914</v>
          </cell>
          <cell r="X109">
            <v>3443335.62</v>
          </cell>
          <cell r="Y109">
            <v>2193957</v>
          </cell>
          <cell r="Z109">
            <v>80864344.75</v>
          </cell>
        </row>
        <row r="111">
          <cell r="A111" t="str">
            <v>Capital</v>
          </cell>
          <cell r="B111">
            <v>93890252.799999997</v>
          </cell>
          <cell r="C111">
            <v>1278918.32</v>
          </cell>
          <cell r="D111">
            <v>6236385.7200000007</v>
          </cell>
          <cell r="E111">
            <v>0</v>
          </cell>
          <cell r="F111">
            <v>6243547.5800000001</v>
          </cell>
          <cell r="G111">
            <v>0</v>
          </cell>
          <cell r="H111">
            <v>3342642.58</v>
          </cell>
          <cell r="I111">
            <v>0</v>
          </cell>
          <cell r="J111">
            <v>6594970.0099999988</v>
          </cell>
          <cell r="K111">
            <v>0</v>
          </cell>
          <cell r="L111">
            <v>10125221.24</v>
          </cell>
          <cell r="M111">
            <v>0</v>
          </cell>
          <cell r="N111">
            <v>883688.25</v>
          </cell>
          <cell r="O111">
            <v>0</v>
          </cell>
          <cell r="P111">
            <v>9461462.9800000004</v>
          </cell>
          <cell r="Q111">
            <v>4512840</v>
          </cell>
          <cell r="R111">
            <v>11363781.43</v>
          </cell>
          <cell r="S111">
            <v>4428678</v>
          </cell>
          <cell r="T111">
            <v>9887931.7699999996</v>
          </cell>
          <cell r="U111">
            <v>4318499</v>
          </cell>
          <cell r="V111">
            <v>6518378.0700000003</v>
          </cell>
          <cell r="W111">
            <v>2693914</v>
          </cell>
          <cell r="X111">
            <v>3805435.87</v>
          </cell>
          <cell r="Y111">
            <v>2193958</v>
          </cell>
          <cell r="Z111">
            <v>93890252.820000023</v>
          </cell>
        </row>
      </sheetData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11749</v>
          </cell>
          <cell r="G14">
            <v>9752</v>
          </cell>
          <cell r="I14">
            <v>13644</v>
          </cell>
          <cell r="K14">
            <v>17856</v>
          </cell>
          <cell r="M14">
            <v>18251</v>
          </cell>
          <cell r="O14">
            <v>17471</v>
          </cell>
          <cell r="Q14">
            <v>65441</v>
          </cell>
          <cell r="S14">
            <v>0</v>
          </cell>
          <cell r="U14">
            <v>154164</v>
          </cell>
        </row>
        <row r="15">
          <cell r="D15" t="str">
            <v xml:space="preserve">  Transportation</v>
          </cell>
          <cell r="E15">
            <v>498</v>
          </cell>
          <cell r="G15">
            <v>729</v>
          </cell>
          <cell r="I15">
            <v>77</v>
          </cell>
          <cell r="K15">
            <v>728</v>
          </cell>
          <cell r="M15">
            <v>85</v>
          </cell>
          <cell r="O15">
            <v>115</v>
          </cell>
          <cell r="Q15">
            <v>2207</v>
          </cell>
          <cell r="S15">
            <v>0</v>
          </cell>
          <cell r="U15">
            <v>4439</v>
          </cell>
        </row>
        <row r="16">
          <cell r="D16" t="str">
            <v xml:space="preserve">  Other revenue</v>
          </cell>
          <cell r="E16">
            <v>203</v>
          </cell>
          <cell r="G16">
            <v>161</v>
          </cell>
          <cell r="I16">
            <v>331</v>
          </cell>
          <cell r="K16">
            <v>226</v>
          </cell>
          <cell r="M16">
            <v>252</v>
          </cell>
          <cell r="O16">
            <v>356</v>
          </cell>
          <cell r="Q16">
            <v>1572</v>
          </cell>
          <cell r="S16">
            <v>150</v>
          </cell>
          <cell r="U16">
            <v>3251</v>
          </cell>
        </row>
        <row r="17">
          <cell r="D17" t="str">
            <v xml:space="preserve">    Total operating revenues</v>
          </cell>
          <cell r="E17">
            <v>12450</v>
          </cell>
          <cell r="G17">
            <v>10642</v>
          </cell>
          <cell r="I17">
            <v>14052</v>
          </cell>
          <cell r="K17">
            <v>18810</v>
          </cell>
          <cell r="M17">
            <v>18588</v>
          </cell>
          <cell r="O17">
            <v>17942</v>
          </cell>
          <cell r="Q17">
            <v>69220</v>
          </cell>
          <cell r="S17">
            <v>150</v>
          </cell>
          <cell r="U17">
            <v>161854</v>
          </cell>
        </row>
        <row r="18">
          <cell r="D18" t="str">
            <v>Purchased gas cost</v>
          </cell>
          <cell r="E18">
            <v>8107</v>
          </cell>
          <cell r="G18">
            <v>7354</v>
          </cell>
          <cell r="I18">
            <v>7498</v>
          </cell>
          <cell r="K18">
            <v>13130</v>
          </cell>
          <cell r="M18">
            <v>13187</v>
          </cell>
          <cell r="O18">
            <v>12145</v>
          </cell>
          <cell r="Q18">
            <v>42654</v>
          </cell>
          <cell r="S18">
            <v>0</v>
          </cell>
          <cell r="U18">
            <v>104075</v>
          </cell>
        </row>
        <row r="19">
          <cell r="D19" t="str">
            <v>Gross profit</v>
          </cell>
          <cell r="E19">
            <v>4343</v>
          </cell>
          <cell r="G19">
            <v>3288</v>
          </cell>
          <cell r="I19">
            <v>6554</v>
          </cell>
          <cell r="K19">
            <v>5680</v>
          </cell>
          <cell r="M19">
            <v>5401</v>
          </cell>
          <cell r="O19">
            <v>5797</v>
          </cell>
          <cell r="Q19">
            <v>26566</v>
          </cell>
          <cell r="S19">
            <v>150</v>
          </cell>
          <cell r="U19">
            <v>57779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1552</v>
          </cell>
          <cell r="G22">
            <v>1264</v>
          </cell>
          <cell r="I22">
            <v>2468</v>
          </cell>
          <cell r="K22">
            <v>2631</v>
          </cell>
          <cell r="M22">
            <v>4079</v>
          </cell>
          <cell r="O22">
            <v>2090</v>
          </cell>
          <cell r="Q22">
            <v>13014</v>
          </cell>
          <cell r="S22">
            <v>0</v>
          </cell>
          <cell r="U22">
            <v>27098</v>
          </cell>
        </row>
        <row r="23">
          <cell r="D23" t="str">
            <v xml:space="preserve">  Provision for bad debts</v>
          </cell>
          <cell r="E23">
            <v>87</v>
          </cell>
          <cell r="G23">
            <v>65</v>
          </cell>
          <cell r="I23">
            <v>101</v>
          </cell>
          <cell r="K23">
            <v>79</v>
          </cell>
          <cell r="M23">
            <v>51</v>
          </cell>
          <cell r="O23">
            <v>74</v>
          </cell>
          <cell r="Q23">
            <v>641</v>
          </cell>
          <cell r="S23">
            <v>0</v>
          </cell>
          <cell r="U23">
            <v>1098</v>
          </cell>
        </row>
        <row r="24">
          <cell r="D24" t="str">
            <v xml:space="preserve">  Depreciation &amp; amortization</v>
          </cell>
          <cell r="E24">
            <v>1117</v>
          </cell>
          <cell r="G24">
            <v>812</v>
          </cell>
          <cell r="I24">
            <v>1801</v>
          </cell>
          <cell r="K24">
            <v>1872</v>
          </cell>
          <cell r="M24">
            <v>925</v>
          </cell>
          <cell r="O24">
            <v>1090</v>
          </cell>
          <cell r="Q24">
            <v>5199</v>
          </cell>
          <cell r="S24">
            <v>0</v>
          </cell>
          <cell r="U24">
            <v>12816</v>
          </cell>
        </row>
        <row r="25">
          <cell r="D25" t="str">
            <v xml:space="preserve">  Taxes, other than income</v>
          </cell>
          <cell r="E25">
            <v>528</v>
          </cell>
          <cell r="G25">
            <v>262</v>
          </cell>
          <cell r="I25">
            <v>787</v>
          </cell>
          <cell r="K25">
            <v>823</v>
          </cell>
          <cell r="M25">
            <v>875</v>
          </cell>
          <cell r="O25">
            <v>1034</v>
          </cell>
          <cell r="Q25">
            <v>9936</v>
          </cell>
          <cell r="S25">
            <v>0</v>
          </cell>
          <cell r="U25">
            <v>14245</v>
          </cell>
        </row>
        <row r="26">
          <cell r="D26" t="str">
            <v xml:space="preserve">    Total operating expenses</v>
          </cell>
          <cell r="E26">
            <v>3284</v>
          </cell>
          <cell r="G26">
            <v>2403</v>
          </cell>
          <cell r="I26">
            <v>5157</v>
          </cell>
          <cell r="K26">
            <v>5405</v>
          </cell>
          <cell r="M26">
            <v>5930</v>
          </cell>
          <cell r="O26">
            <v>4288</v>
          </cell>
          <cell r="Q26">
            <v>28790</v>
          </cell>
          <cell r="S26">
            <v>0</v>
          </cell>
          <cell r="U26">
            <v>55257</v>
          </cell>
        </row>
        <row r="28">
          <cell r="D28" t="str">
            <v>Operating income</v>
          </cell>
          <cell r="E28">
            <v>1059</v>
          </cell>
          <cell r="G28">
            <v>885</v>
          </cell>
          <cell r="I28">
            <v>1397</v>
          </cell>
          <cell r="K28">
            <v>275</v>
          </cell>
          <cell r="M28">
            <v>-529</v>
          </cell>
          <cell r="O28">
            <v>1509</v>
          </cell>
          <cell r="Q28">
            <v>-2224</v>
          </cell>
          <cell r="S28">
            <v>150</v>
          </cell>
          <cell r="U28">
            <v>2522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-724</v>
          </cell>
          <cell r="G31">
            <v>-506</v>
          </cell>
          <cell r="I31">
            <v>-1470</v>
          </cell>
          <cell r="K31">
            <v>-1151</v>
          </cell>
          <cell r="M31">
            <v>-1064</v>
          </cell>
          <cell r="O31">
            <v>-749</v>
          </cell>
          <cell r="Q31">
            <v>-4085</v>
          </cell>
          <cell r="S31">
            <v>0</v>
          </cell>
          <cell r="U31">
            <v>-9749</v>
          </cell>
        </row>
        <row r="32">
          <cell r="D32" t="str">
            <v xml:space="preserve">  Miscellaneous income, net</v>
          </cell>
          <cell r="E32">
            <v>41</v>
          </cell>
          <cell r="G32">
            <v>53</v>
          </cell>
          <cell r="I32">
            <v>123</v>
          </cell>
          <cell r="K32">
            <v>131</v>
          </cell>
          <cell r="M32">
            <v>96</v>
          </cell>
          <cell r="O32">
            <v>68</v>
          </cell>
          <cell r="Q32">
            <v>408</v>
          </cell>
          <cell r="S32">
            <v>0</v>
          </cell>
          <cell r="U32">
            <v>920</v>
          </cell>
        </row>
        <row r="33">
          <cell r="D33" t="str">
            <v xml:space="preserve">    Total other income (expense)</v>
          </cell>
          <cell r="E33">
            <v>-683</v>
          </cell>
          <cell r="G33">
            <v>-453</v>
          </cell>
          <cell r="I33">
            <v>-1347</v>
          </cell>
          <cell r="K33">
            <v>-1020</v>
          </cell>
          <cell r="M33">
            <v>-968</v>
          </cell>
          <cell r="O33">
            <v>-681</v>
          </cell>
          <cell r="Q33">
            <v>-3677</v>
          </cell>
          <cell r="S33">
            <v>0</v>
          </cell>
          <cell r="U33">
            <v>-8829</v>
          </cell>
        </row>
        <row r="35">
          <cell r="D35" t="str">
            <v>Income before income taxes</v>
          </cell>
          <cell r="E35">
            <v>376</v>
          </cell>
          <cell r="G35">
            <v>432</v>
          </cell>
          <cell r="I35">
            <v>50</v>
          </cell>
          <cell r="K35">
            <v>-745</v>
          </cell>
          <cell r="M35">
            <v>-1497</v>
          </cell>
          <cell r="O35">
            <v>828</v>
          </cell>
          <cell r="Q35">
            <v>-5901</v>
          </cell>
          <cell r="S35">
            <v>150</v>
          </cell>
          <cell r="U35">
            <v>-6307</v>
          </cell>
        </row>
        <row r="36">
          <cell r="D36" t="str">
            <v xml:space="preserve">  Provision for income taxes</v>
          </cell>
          <cell r="E36">
            <v>139.13199999999961</v>
          </cell>
          <cell r="G36">
            <v>163.26149999999961</v>
          </cell>
          <cell r="I36">
            <v>19.029599999999846</v>
          </cell>
          <cell r="K36">
            <v>-277.50400000000081</v>
          </cell>
          <cell r="M36">
            <v>-603.03580000000056</v>
          </cell>
          <cell r="O36">
            <v>289.54719999999998</v>
          </cell>
          <cell r="Q36">
            <v>-2063.3090000000011</v>
          </cell>
          <cell r="S36">
            <v>24</v>
          </cell>
          <cell r="U36">
            <v>-2308.8785000000034</v>
          </cell>
        </row>
        <row r="37">
          <cell r="D37" t="str">
            <v xml:space="preserve">  Net income</v>
          </cell>
          <cell r="E37">
            <v>236.86800000000039</v>
          </cell>
          <cell r="G37">
            <v>268.73850000000039</v>
          </cell>
          <cell r="I37">
            <v>30.970400000000154</v>
          </cell>
          <cell r="K37">
            <v>-467.49599999999919</v>
          </cell>
          <cell r="M37">
            <v>-893.96419999999944</v>
          </cell>
          <cell r="O37">
            <v>538.45280000000002</v>
          </cell>
          <cell r="Q37">
            <v>-3837.6909999999989</v>
          </cell>
          <cell r="S37">
            <v>126</v>
          </cell>
          <cell r="U37">
            <v>-3998.1214999999966</v>
          </cell>
        </row>
        <row r="39">
          <cell r="D39" t="str">
            <v xml:space="preserve">  Budget</v>
          </cell>
          <cell r="E39">
            <v>-308</v>
          </cell>
          <cell r="G39">
            <v>41</v>
          </cell>
          <cell r="I39">
            <v>-261</v>
          </cell>
          <cell r="K39">
            <v>-491</v>
          </cell>
          <cell r="M39">
            <v>-1261</v>
          </cell>
          <cell r="O39">
            <v>176</v>
          </cell>
          <cell r="Q39">
            <v>-3458</v>
          </cell>
          <cell r="S39">
            <v>-1</v>
          </cell>
          <cell r="U39">
            <v>-5563</v>
          </cell>
        </row>
      </sheetData>
      <sheetData sheetId="3">
        <row r="11">
          <cell r="S11" t="str">
            <v>SSU</v>
          </cell>
          <cell r="U11" t="str">
            <v>Total</v>
          </cell>
        </row>
        <row r="12">
          <cell r="E12" t="str">
            <v>Col/Kans</v>
          </cell>
          <cell r="G12" t="str">
            <v xml:space="preserve">Kentucky </v>
          </cell>
          <cell r="I12" t="str">
            <v>Louisana</v>
          </cell>
          <cell r="K12" t="str">
            <v>Mid-States</v>
          </cell>
          <cell r="M12" t="str">
            <v>Mississippi</v>
          </cell>
          <cell r="O12" t="str">
            <v>West Texas</v>
          </cell>
          <cell r="Q12" t="str">
            <v>Mid-Tex</v>
          </cell>
          <cell r="S12" t="str">
            <v>&amp;BlueFlame</v>
          </cell>
          <cell r="U12" t="str">
            <v>Utility</v>
          </cell>
        </row>
        <row r="13">
          <cell r="D13" t="str">
            <v>Operating revenues:</v>
          </cell>
        </row>
        <row r="14">
          <cell r="D14" t="str">
            <v xml:space="preserve">  Gas sales</v>
          </cell>
          <cell r="E14">
            <v>198727</v>
          </cell>
          <cell r="G14">
            <v>164260</v>
          </cell>
          <cell r="I14">
            <v>207470</v>
          </cell>
          <cell r="K14">
            <v>310276</v>
          </cell>
          <cell r="M14">
            <v>278575</v>
          </cell>
          <cell r="O14">
            <v>245697</v>
          </cell>
          <cell r="Q14">
            <v>1036763</v>
          </cell>
          <cell r="S14">
            <v>0</v>
          </cell>
          <cell r="U14">
            <v>2441768</v>
          </cell>
        </row>
        <row r="15">
          <cell r="D15" t="str">
            <v xml:space="preserve">  Transportation</v>
          </cell>
          <cell r="E15">
            <v>4278</v>
          </cell>
          <cell r="G15">
            <v>6708</v>
          </cell>
          <cell r="I15">
            <v>812</v>
          </cell>
          <cell r="K15">
            <v>9905</v>
          </cell>
          <cell r="M15">
            <v>777</v>
          </cell>
          <cell r="O15">
            <v>1037</v>
          </cell>
          <cell r="Q15">
            <v>19999</v>
          </cell>
          <cell r="S15">
            <v>0</v>
          </cell>
          <cell r="U15">
            <v>43516</v>
          </cell>
        </row>
        <row r="16">
          <cell r="D16" t="str">
            <v xml:space="preserve">  Other revenue</v>
          </cell>
          <cell r="E16">
            <v>923</v>
          </cell>
          <cell r="G16">
            <v>1834</v>
          </cell>
          <cell r="I16">
            <v>2939</v>
          </cell>
          <cell r="K16">
            <v>2194</v>
          </cell>
          <cell r="M16">
            <v>2325</v>
          </cell>
          <cell r="O16">
            <v>2805</v>
          </cell>
          <cell r="Q16">
            <v>14938</v>
          </cell>
          <cell r="S16">
            <v>150</v>
          </cell>
          <cell r="U16">
            <v>28108</v>
          </cell>
        </row>
        <row r="17">
          <cell r="D17" t="str">
            <v xml:space="preserve">    Total operating revenues</v>
          </cell>
          <cell r="E17">
            <v>203928</v>
          </cell>
          <cell r="G17">
            <v>172802</v>
          </cell>
          <cell r="I17">
            <v>211221</v>
          </cell>
          <cell r="K17">
            <v>322375</v>
          </cell>
          <cell r="M17">
            <v>281677</v>
          </cell>
          <cell r="O17">
            <v>249539</v>
          </cell>
          <cell r="Q17">
            <v>1071700</v>
          </cell>
          <cell r="S17">
            <v>150</v>
          </cell>
          <cell r="U17">
            <v>2513392</v>
          </cell>
        </row>
        <row r="18">
          <cell r="D18" t="str">
            <v>Purchased gas cost</v>
          </cell>
          <cell r="E18">
            <v>147142</v>
          </cell>
          <cell r="G18">
            <v>132412</v>
          </cell>
          <cell r="I18">
            <v>138739</v>
          </cell>
          <cell r="K18">
            <v>233650</v>
          </cell>
          <cell r="M18">
            <v>206371</v>
          </cell>
          <cell r="O18">
            <v>179479</v>
          </cell>
          <cell r="Q18">
            <v>773570</v>
          </cell>
          <cell r="S18">
            <v>0</v>
          </cell>
          <cell r="U18">
            <v>1811363</v>
          </cell>
        </row>
        <row r="19">
          <cell r="D19" t="str">
            <v>Gross profit</v>
          </cell>
          <cell r="E19">
            <v>56786</v>
          </cell>
          <cell r="G19">
            <v>40390</v>
          </cell>
          <cell r="I19">
            <v>72482</v>
          </cell>
          <cell r="K19">
            <v>88725</v>
          </cell>
          <cell r="M19">
            <v>75306</v>
          </cell>
          <cell r="O19">
            <v>70060</v>
          </cell>
          <cell r="Q19">
            <v>298130</v>
          </cell>
          <cell r="S19">
            <v>150</v>
          </cell>
          <cell r="U19">
            <v>702029</v>
          </cell>
        </row>
        <row r="21">
          <cell r="D21" t="str">
            <v>Operating expenses:</v>
          </cell>
        </row>
        <row r="22">
          <cell r="D22" t="str">
            <v xml:space="preserve">  Operation &amp; maintenance</v>
          </cell>
          <cell r="E22">
            <v>16566</v>
          </cell>
          <cell r="G22">
            <v>11934</v>
          </cell>
          <cell r="I22">
            <v>24163</v>
          </cell>
          <cell r="K22">
            <v>26455</v>
          </cell>
          <cell r="M22">
            <v>31498</v>
          </cell>
          <cell r="O22">
            <v>20240</v>
          </cell>
          <cell r="Q22">
            <v>94188</v>
          </cell>
          <cell r="S22">
            <v>-1149</v>
          </cell>
          <cell r="U22">
            <v>223895</v>
          </cell>
        </row>
        <row r="23">
          <cell r="D23" t="str">
            <v xml:space="preserve">  Provision for bad debts</v>
          </cell>
          <cell r="E23">
            <v>166</v>
          </cell>
          <cell r="G23">
            <v>95</v>
          </cell>
          <cell r="I23">
            <v>1385</v>
          </cell>
          <cell r="K23">
            <v>166</v>
          </cell>
          <cell r="M23">
            <v>1459</v>
          </cell>
          <cell r="O23">
            <v>359</v>
          </cell>
          <cell r="Q23">
            <v>8623</v>
          </cell>
          <cell r="S23">
            <v>0</v>
          </cell>
          <cell r="U23">
            <v>12253</v>
          </cell>
        </row>
        <row r="24">
          <cell r="D24" t="str">
            <v xml:space="preserve">  Depreciation &amp; amortization</v>
          </cell>
          <cell r="E24">
            <v>9161</v>
          </cell>
          <cell r="G24">
            <v>7736</v>
          </cell>
          <cell r="I24">
            <v>14583</v>
          </cell>
          <cell r="K24">
            <v>15595</v>
          </cell>
          <cell r="M24">
            <v>7000</v>
          </cell>
          <cell r="O24">
            <v>8686</v>
          </cell>
          <cell r="Q24">
            <v>43239</v>
          </cell>
          <cell r="S24">
            <v>0</v>
          </cell>
          <cell r="U24">
            <v>106000</v>
          </cell>
        </row>
        <row r="25">
          <cell r="D25" t="str">
            <v xml:space="preserve">  Taxes, other than income</v>
          </cell>
          <cell r="E25">
            <v>3359</v>
          </cell>
          <cell r="G25">
            <v>2188</v>
          </cell>
          <cell r="I25">
            <v>6400</v>
          </cell>
          <cell r="K25">
            <v>8696</v>
          </cell>
          <cell r="M25">
            <v>8978</v>
          </cell>
          <cell r="O25">
            <v>15595</v>
          </cell>
          <cell r="Q25">
            <v>74909</v>
          </cell>
          <cell r="S25">
            <v>0</v>
          </cell>
          <cell r="U25">
            <v>120125</v>
          </cell>
        </row>
        <row r="26">
          <cell r="D26" t="str">
            <v xml:space="preserve">    Total operating expenses</v>
          </cell>
          <cell r="E26">
            <v>29252</v>
          </cell>
          <cell r="G26">
            <v>21953</v>
          </cell>
          <cell r="I26">
            <v>46531</v>
          </cell>
          <cell r="K26">
            <v>50912</v>
          </cell>
          <cell r="M26">
            <v>48935</v>
          </cell>
          <cell r="O26">
            <v>44880</v>
          </cell>
          <cell r="Q26">
            <v>220959</v>
          </cell>
          <cell r="S26">
            <v>-1149</v>
          </cell>
          <cell r="U26">
            <v>462273</v>
          </cell>
        </row>
        <row r="28">
          <cell r="D28" t="str">
            <v>Operating income</v>
          </cell>
          <cell r="E28">
            <v>27534</v>
          </cell>
          <cell r="G28">
            <v>18437</v>
          </cell>
          <cell r="I28">
            <v>25951</v>
          </cell>
          <cell r="K28">
            <v>37813</v>
          </cell>
          <cell r="M28">
            <v>26371</v>
          </cell>
          <cell r="O28">
            <v>25180</v>
          </cell>
          <cell r="Q28">
            <v>77171</v>
          </cell>
          <cell r="S28">
            <v>1299</v>
          </cell>
          <cell r="U28">
            <v>239756</v>
          </cell>
        </row>
        <row r="30">
          <cell r="D30" t="str">
            <v>Other income (expense):</v>
          </cell>
        </row>
        <row r="31">
          <cell r="D31" t="str">
            <v xml:space="preserve">  Interest charges, net</v>
          </cell>
          <cell r="E31">
            <v>-5427</v>
          </cell>
          <cell r="G31">
            <v>-3804</v>
          </cell>
          <cell r="I31">
            <v>-11020</v>
          </cell>
          <cell r="K31">
            <v>-8963</v>
          </cell>
          <cell r="M31">
            <v>-8030</v>
          </cell>
          <cell r="O31">
            <v>-5612</v>
          </cell>
          <cell r="Q31">
            <v>-31491</v>
          </cell>
          <cell r="S31">
            <v>0</v>
          </cell>
          <cell r="U31">
            <v>-74347</v>
          </cell>
        </row>
        <row r="32">
          <cell r="D32" t="str">
            <v xml:space="preserve">  Miscellaneous income, net</v>
          </cell>
          <cell r="E32">
            <v>-15</v>
          </cell>
          <cell r="G32">
            <v>564</v>
          </cell>
          <cell r="I32">
            <v>248</v>
          </cell>
          <cell r="K32">
            <v>1430</v>
          </cell>
          <cell r="M32">
            <v>513</v>
          </cell>
          <cell r="O32">
            <v>168</v>
          </cell>
          <cell r="Q32">
            <v>1661</v>
          </cell>
          <cell r="S32">
            <v>15</v>
          </cell>
          <cell r="U32">
            <v>4584</v>
          </cell>
        </row>
        <row r="33">
          <cell r="D33" t="str">
            <v xml:space="preserve">    Total other income (expense)</v>
          </cell>
          <cell r="E33">
            <v>-5442</v>
          </cell>
          <cell r="G33">
            <v>-3240</v>
          </cell>
          <cell r="I33">
            <v>-10772</v>
          </cell>
          <cell r="K33">
            <v>-7533</v>
          </cell>
          <cell r="M33">
            <v>-7517</v>
          </cell>
          <cell r="O33">
            <v>-5444</v>
          </cell>
          <cell r="Q33">
            <v>-29830</v>
          </cell>
          <cell r="S33">
            <v>15</v>
          </cell>
          <cell r="U33">
            <v>-69763</v>
          </cell>
        </row>
        <row r="35">
          <cell r="D35" t="str">
            <v xml:space="preserve"> Income before income taxes</v>
          </cell>
          <cell r="E35">
            <v>22092</v>
          </cell>
          <cell r="G35">
            <v>15197</v>
          </cell>
          <cell r="I35">
            <v>15179</v>
          </cell>
          <cell r="K35">
            <v>30280</v>
          </cell>
          <cell r="M35">
            <v>18854</v>
          </cell>
          <cell r="O35">
            <v>19736</v>
          </cell>
          <cell r="Q35">
            <v>47341</v>
          </cell>
          <cell r="S35">
            <v>1314</v>
          </cell>
          <cell r="U35">
            <v>169993</v>
          </cell>
        </row>
        <row r="36">
          <cell r="D36" t="str">
            <v xml:space="preserve">  Provision for income taxes</v>
          </cell>
          <cell r="E36">
            <v>8195.1319999999996</v>
          </cell>
          <cell r="G36">
            <v>5767.2614999999996</v>
          </cell>
          <cell r="I36">
            <v>6108.0295999999998</v>
          </cell>
          <cell r="K36">
            <v>11301.495999999999</v>
          </cell>
          <cell r="M36">
            <v>7584.9641999999994</v>
          </cell>
          <cell r="O36">
            <v>6911.5472</v>
          </cell>
          <cell r="Q36">
            <v>16623.690999999999</v>
          </cell>
          <cell r="S36">
            <v>454.18</v>
          </cell>
          <cell r="U36">
            <v>62946.301500000001</v>
          </cell>
        </row>
        <row r="37">
          <cell r="D37" t="str">
            <v xml:space="preserve">  Net income</v>
          </cell>
          <cell r="E37">
            <v>13896.868</v>
          </cell>
          <cell r="G37">
            <v>9429.7384999999995</v>
          </cell>
          <cell r="I37">
            <v>9070.9704000000002</v>
          </cell>
          <cell r="K37">
            <v>18978.504000000001</v>
          </cell>
          <cell r="M37">
            <v>11269.035800000001</v>
          </cell>
          <cell r="O37">
            <v>12824.452799999999</v>
          </cell>
          <cell r="Q37">
            <v>30717.309000000001</v>
          </cell>
          <cell r="S37">
            <v>859.81999999999994</v>
          </cell>
          <cell r="U37">
            <v>107046.6985</v>
          </cell>
        </row>
        <row r="39">
          <cell r="D39" t="str">
            <v xml:space="preserve">  Budget</v>
          </cell>
          <cell r="E39">
            <v>11642</v>
          </cell>
          <cell r="G39">
            <v>8996</v>
          </cell>
          <cell r="I39">
            <v>13500</v>
          </cell>
          <cell r="K39">
            <v>21791</v>
          </cell>
          <cell r="M39">
            <v>11969</v>
          </cell>
          <cell r="O39">
            <v>10342</v>
          </cell>
          <cell r="Q39">
            <v>44286</v>
          </cell>
          <cell r="S39">
            <v>-3</v>
          </cell>
          <cell r="U39">
            <v>122523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4">
          <cell r="A4" t="str">
            <v>Total PP&amp;E</v>
          </cell>
          <cell r="B4">
            <v>349666073.06999999</v>
          </cell>
          <cell r="C4">
            <v>276796353.46999997</v>
          </cell>
          <cell r="D4">
            <v>514868874.06999999</v>
          </cell>
          <cell r="E4">
            <v>621720015.68999994</v>
          </cell>
          <cell r="F4">
            <v>319305639.18000001</v>
          </cell>
          <cell r="G4">
            <v>374572046.81</v>
          </cell>
          <cell r="H4">
            <v>1759786640.3200026</v>
          </cell>
        </row>
        <row r="5">
          <cell r="A5" t="str">
            <v>Net Prop, Plant and Equip</v>
          </cell>
          <cell r="B5">
            <v>224603429.99000001</v>
          </cell>
          <cell r="C5">
            <v>157046557.76999995</v>
          </cell>
          <cell r="D5">
            <v>309776245.83000004</v>
          </cell>
          <cell r="E5">
            <v>371206358.96999997</v>
          </cell>
          <cell r="F5">
            <v>178718240.53000003</v>
          </cell>
          <cell r="G5">
            <v>249870933.00999999</v>
          </cell>
          <cell r="H5">
            <v>976646034.81000185</v>
          </cell>
        </row>
        <row r="6">
          <cell r="A6" t="str">
            <v>Construction Work in Progress</v>
          </cell>
          <cell r="B6">
            <v>3383858.32</v>
          </cell>
          <cell r="C6">
            <v>2156376.7799999998</v>
          </cell>
          <cell r="D6">
            <v>8385712.7699999996</v>
          </cell>
          <cell r="E6">
            <v>17097785.5</v>
          </cell>
          <cell r="F6">
            <v>5670170.9800000004</v>
          </cell>
          <cell r="G6">
            <v>5245681.17</v>
          </cell>
          <cell r="H6">
            <v>26471327.999999974</v>
          </cell>
        </row>
        <row r="7">
          <cell r="A7" t="str">
            <v>Deferred Gas Costs</v>
          </cell>
          <cell r="B7">
            <v>-4331405.5</v>
          </cell>
          <cell r="C7">
            <v>4106908.25</v>
          </cell>
          <cell r="D7">
            <v>-16970906.09</v>
          </cell>
          <cell r="E7">
            <v>-2048780.84</v>
          </cell>
          <cell r="F7">
            <v>2883791.44</v>
          </cell>
          <cell r="G7">
            <v>7804474.6200000001</v>
          </cell>
          <cell r="H7">
            <v>-21926224.690000001</v>
          </cell>
        </row>
        <row r="8">
          <cell r="A8" t="str">
            <v>Accts Rec, Less Allow for Doubtful Accts</v>
          </cell>
          <cell r="B8">
            <v>21706002.860000007</v>
          </cell>
          <cell r="C8">
            <v>13131431.359999999</v>
          </cell>
          <cell r="D8">
            <v>18089141.780000001</v>
          </cell>
          <cell r="E8">
            <v>22656069.399999995</v>
          </cell>
          <cell r="F8">
            <v>25079514.030000035</v>
          </cell>
          <cell r="G8">
            <v>22803539.339999996</v>
          </cell>
          <cell r="H8">
            <v>52723659.579999924</v>
          </cell>
        </row>
        <row r="9">
          <cell r="A9" t="str">
            <v>Inventories</v>
          </cell>
          <cell r="B9">
            <v>99789.119999999995</v>
          </cell>
          <cell r="C9">
            <v>136060.91</v>
          </cell>
          <cell r="D9">
            <v>134922.16</v>
          </cell>
          <cell r="E9">
            <v>452227.84000000003</v>
          </cell>
          <cell r="F9">
            <v>967701.41</v>
          </cell>
          <cell r="G9">
            <v>252419.47</v>
          </cell>
          <cell r="H9">
            <v>2657888.54</v>
          </cell>
        </row>
        <row r="10">
          <cell r="A10" t="str">
            <v>Gas Stored Underground</v>
          </cell>
          <cell r="B10">
            <v>6022284.25</v>
          </cell>
          <cell r="C10">
            <v>16966930.960000001</v>
          </cell>
          <cell r="D10">
            <v>10772144.09</v>
          </cell>
          <cell r="E10">
            <v>21265803.350000001</v>
          </cell>
          <cell r="F10">
            <v>13307315</v>
          </cell>
          <cell r="G10">
            <v>906538.98</v>
          </cell>
          <cell r="H10">
            <v>133644225.89</v>
          </cell>
        </row>
        <row r="11">
          <cell r="A11" t="str">
            <v>Customers' Deposits</v>
          </cell>
          <cell r="B11">
            <v>7397335.3000000007</v>
          </cell>
          <cell r="C11">
            <v>3942224.2500000075</v>
          </cell>
          <cell r="D11">
            <v>9212622.3799999934</v>
          </cell>
          <cell r="E11">
            <v>11833963.690000001</v>
          </cell>
          <cell r="F11">
            <v>11779204.219999999</v>
          </cell>
          <cell r="G11">
            <v>5918556.5399999972</v>
          </cell>
          <cell r="H11">
            <v>20497674.549999986</v>
          </cell>
        </row>
      </sheetData>
      <sheetData sheetId="46"/>
      <sheetData sheetId="47">
        <row r="9">
          <cell r="C9" t="str">
            <v>Utility Sales Customers - Regulated (1)</v>
          </cell>
          <cell r="G9" t="str">
            <v>updated formulaes</v>
          </cell>
          <cell r="M9" t="str">
            <v>updated formulaes</v>
          </cell>
        </row>
        <row r="10">
          <cell r="C10" t="str">
            <v xml:space="preserve">  Residential</v>
          </cell>
          <cell r="E10">
            <v>2824008</v>
          </cell>
          <cell r="G10">
            <v>2859000</v>
          </cell>
          <cell r="I10">
            <v>335300</v>
          </cell>
          <cell r="K10">
            <v>2776288.5</v>
          </cell>
          <cell r="M10">
            <v>2865661.625</v>
          </cell>
          <cell r="R10">
            <v>0</v>
          </cell>
          <cell r="T10">
            <v>0</v>
          </cell>
        </row>
        <row r="11">
          <cell r="C11" t="str">
            <v xml:space="preserve">  Commercial</v>
          </cell>
          <cell r="E11">
            <v>265121</v>
          </cell>
          <cell r="G11">
            <v>266133</v>
          </cell>
          <cell r="I11">
            <v>20996</v>
          </cell>
          <cell r="K11">
            <v>262285.25</v>
          </cell>
          <cell r="M11">
            <v>266984.25</v>
          </cell>
          <cell r="R11">
            <v>0</v>
          </cell>
          <cell r="T11">
            <v>0</v>
          </cell>
        </row>
        <row r="12">
          <cell r="C12" t="str">
            <v xml:space="preserve">  Industrial</v>
          </cell>
          <cell r="E12">
            <v>2736</v>
          </cell>
          <cell r="G12">
            <v>2962</v>
          </cell>
          <cell r="I12">
            <v>1612</v>
          </cell>
          <cell r="K12">
            <v>2739</v>
          </cell>
          <cell r="M12">
            <v>2960.625</v>
          </cell>
          <cell r="R12">
            <v>0</v>
          </cell>
          <cell r="T12">
            <v>0</v>
          </cell>
        </row>
        <row r="13">
          <cell r="C13" t="str">
            <v xml:space="preserve">  Public Authorities</v>
          </cell>
          <cell r="E13">
            <v>9178</v>
          </cell>
          <cell r="G13">
            <v>8764</v>
          </cell>
          <cell r="I13">
            <v>945</v>
          </cell>
          <cell r="K13">
            <v>8915.125</v>
          </cell>
          <cell r="M13">
            <v>8884.5</v>
          </cell>
          <cell r="R13">
            <v>0</v>
          </cell>
          <cell r="T13">
            <v>0</v>
          </cell>
        </row>
        <row r="14">
          <cell r="C14" t="str">
            <v xml:space="preserve">  Agricultural</v>
          </cell>
          <cell r="E14">
            <v>4127</v>
          </cell>
          <cell r="G14">
            <v>4961</v>
          </cell>
          <cell r="I14">
            <v>0</v>
          </cell>
          <cell r="K14">
            <v>3923.125</v>
          </cell>
          <cell r="M14">
            <v>4663.875</v>
          </cell>
          <cell r="R14">
            <v>0</v>
          </cell>
          <cell r="T14">
            <v>0</v>
          </cell>
        </row>
        <row r="15">
          <cell r="C15" t="str">
            <v xml:space="preserve">          Total Regulated Sales Customers</v>
          </cell>
          <cell r="E15">
            <v>3105170</v>
          </cell>
          <cell r="G15">
            <v>3141820</v>
          </cell>
          <cell r="I15">
            <v>358853</v>
          </cell>
          <cell r="K15">
            <v>3054151</v>
          </cell>
          <cell r="M15">
            <v>3149154.875</v>
          </cell>
          <cell r="R15">
            <v>0</v>
          </cell>
          <cell r="T15">
            <v>0</v>
          </cell>
        </row>
        <row r="17">
          <cell r="C17" t="str">
            <v>Utility Gas Volumes Sold - Regulated (mcf as metered)</v>
          </cell>
        </row>
        <row r="18">
          <cell r="C18" t="str">
            <v xml:space="preserve">  Residential</v>
          </cell>
          <cell r="E18">
            <v>8078762</v>
          </cell>
          <cell r="G18">
            <v>8068576</v>
          </cell>
          <cell r="I18">
            <v>15887570</v>
          </cell>
          <cell r="K18">
            <v>144192815</v>
          </cell>
          <cell r="M18">
            <v>168855365</v>
          </cell>
          <cell r="R18">
            <v>9392529</v>
          </cell>
          <cell r="T18">
            <v>8544580</v>
          </cell>
        </row>
        <row r="19">
          <cell r="C19" t="str">
            <v xml:space="preserve">  Commercial</v>
          </cell>
          <cell r="E19">
            <v>5643013</v>
          </cell>
          <cell r="G19">
            <v>6101441</v>
          </cell>
          <cell r="I19">
            <v>15887570</v>
          </cell>
          <cell r="K19">
            <v>75322837</v>
          </cell>
          <cell r="M19">
            <v>84485551</v>
          </cell>
          <cell r="R19">
            <v>6088072</v>
          </cell>
          <cell r="T19">
            <v>6027080</v>
          </cell>
        </row>
        <row r="20">
          <cell r="C20" t="str">
            <v xml:space="preserve">  Industrial</v>
          </cell>
          <cell r="E20">
            <v>1850165</v>
          </cell>
          <cell r="G20">
            <v>2226034</v>
          </cell>
          <cell r="I20">
            <v>15887570</v>
          </cell>
          <cell r="K20">
            <v>21994291</v>
          </cell>
          <cell r="M20">
            <v>22077632</v>
          </cell>
          <cell r="R20">
            <v>4566041</v>
          </cell>
          <cell r="T20">
            <v>5250672</v>
          </cell>
        </row>
        <row r="21">
          <cell r="C21" t="str">
            <v xml:space="preserve">  Public Authorities</v>
          </cell>
          <cell r="E21">
            <v>563389</v>
          </cell>
          <cell r="G21">
            <v>450539</v>
          </cell>
          <cell r="I21">
            <v>15887570</v>
          </cell>
          <cell r="K21">
            <v>8034511</v>
          </cell>
          <cell r="M21">
            <v>7805659</v>
          </cell>
          <cell r="R21">
            <v>1228905</v>
          </cell>
          <cell r="T21">
            <v>898397</v>
          </cell>
        </row>
        <row r="22">
          <cell r="C22" t="str">
            <v xml:space="preserve">  Agricultural</v>
          </cell>
          <cell r="E22">
            <v>379777</v>
          </cell>
          <cell r="G22">
            <v>653655</v>
          </cell>
          <cell r="I22">
            <v>15887570</v>
          </cell>
          <cell r="K22">
            <v>541055</v>
          </cell>
          <cell r="M22">
            <v>1856188</v>
          </cell>
          <cell r="R22">
            <v>2335411</v>
          </cell>
          <cell r="T22">
            <v>6042433</v>
          </cell>
        </row>
        <row r="23">
          <cell r="C23" t="str">
            <v xml:space="preserve">  Unbilled</v>
          </cell>
          <cell r="E23">
            <v>-2200529</v>
          </cell>
          <cell r="G23">
            <v>-2437707</v>
          </cell>
          <cell r="I23">
            <v>15887570</v>
          </cell>
          <cell r="K23">
            <v>1280000</v>
          </cell>
          <cell r="M23">
            <v>140299</v>
          </cell>
          <cell r="R23">
            <v>-1607878</v>
          </cell>
          <cell r="T23">
            <v>-1552803</v>
          </cell>
        </row>
        <row r="24">
          <cell r="C24" t="str">
            <v xml:space="preserve">         Total Regulated Gas Volumes</v>
          </cell>
          <cell r="E24">
            <v>14314577</v>
          </cell>
          <cell r="G24">
            <v>15062538</v>
          </cell>
          <cell r="I24">
            <v>95325420</v>
          </cell>
          <cell r="K24">
            <v>251365509</v>
          </cell>
          <cell r="M24">
            <v>285220694</v>
          </cell>
          <cell r="R24">
            <v>22003080</v>
          </cell>
          <cell r="T24">
            <v>25210359</v>
          </cell>
        </row>
        <row r="52">
          <cell r="C52" t="str">
            <v>Utility Sales Customers - Regulated (1)</v>
          </cell>
        </row>
        <row r="53">
          <cell r="C53" t="str">
            <v xml:space="preserve">  Residential</v>
          </cell>
          <cell r="E53">
            <v>0</v>
          </cell>
          <cell r="G53">
            <v>0</v>
          </cell>
          <cell r="I53">
            <v>72395</v>
          </cell>
          <cell r="K53">
            <v>0</v>
          </cell>
          <cell r="M53">
            <v>0</v>
          </cell>
        </row>
        <row r="54">
          <cell r="C54" t="str">
            <v xml:space="preserve">  Commercial</v>
          </cell>
          <cell r="E54">
            <v>0</v>
          </cell>
          <cell r="G54">
            <v>0</v>
          </cell>
          <cell r="I54">
            <v>5286</v>
          </cell>
          <cell r="K54">
            <v>0</v>
          </cell>
          <cell r="M54">
            <v>0</v>
          </cell>
        </row>
        <row r="55">
          <cell r="C55" t="str">
            <v xml:space="preserve">  Industrial</v>
          </cell>
          <cell r="E55">
            <v>0</v>
          </cell>
          <cell r="G55">
            <v>0</v>
          </cell>
          <cell r="I55">
            <v>0</v>
          </cell>
          <cell r="K55">
            <v>0</v>
          </cell>
          <cell r="M55">
            <v>0</v>
          </cell>
        </row>
        <row r="56">
          <cell r="C56" t="str">
            <v xml:space="preserve">  Public Authorities</v>
          </cell>
          <cell r="E56">
            <v>0</v>
          </cell>
          <cell r="G56">
            <v>0</v>
          </cell>
          <cell r="I56">
            <v>945</v>
          </cell>
          <cell r="K56">
            <v>0</v>
          </cell>
          <cell r="M56">
            <v>0</v>
          </cell>
        </row>
        <row r="57">
          <cell r="C57" t="str">
            <v xml:space="preserve">  Agricultural</v>
          </cell>
          <cell r="E57">
            <v>0</v>
          </cell>
          <cell r="G57">
            <v>0</v>
          </cell>
          <cell r="I57">
            <v>0</v>
          </cell>
          <cell r="K57">
            <v>0</v>
          </cell>
          <cell r="M57">
            <v>0</v>
          </cell>
        </row>
        <row r="58">
          <cell r="C58" t="str">
            <v xml:space="preserve">          Total Regulated Sales Customers</v>
          </cell>
          <cell r="E58">
            <v>0</v>
          </cell>
          <cell r="G58">
            <v>0</v>
          </cell>
          <cell r="I58">
            <v>78626</v>
          </cell>
          <cell r="K58">
            <v>0</v>
          </cell>
          <cell r="M58">
            <v>0</v>
          </cell>
        </row>
        <row r="60">
          <cell r="C60" t="str">
            <v>Utility Gas Volumes Sold - Regulated (mcf as metered)</v>
          </cell>
        </row>
        <row r="61">
          <cell r="C61" t="str">
            <v xml:space="preserve">  Residential</v>
          </cell>
          <cell r="G61">
            <v>0</v>
          </cell>
          <cell r="I61">
            <v>102797</v>
          </cell>
          <cell r="R61">
            <v>206640</v>
          </cell>
          <cell r="T61">
            <v>234766</v>
          </cell>
        </row>
        <row r="62">
          <cell r="C62" t="str">
            <v xml:space="preserve">  Commercial</v>
          </cell>
          <cell r="G62">
            <v>0</v>
          </cell>
          <cell r="I62">
            <v>85885</v>
          </cell>
          <cell r="R62">
            <v>171674</v>
          </cell>
          <cell r="T62">
            <v>243632</v>
          </cell>
        </row>
        <row r="63">
          <cell r="C63" t="str">
            <v xml:space="preserve">  Industrial</v>
          </cell>
          <cell r="G63">
            <v>0</v>
          </cell>
          <cell r="I63">
            <v>0</v>
          </cell>
          <cell r="M63">
            <v>0</v>
          </cell>
          <cell r="R63">
            <v>0</v>
          </cell>
          <cell r="T63">
            <v>0</v>
          </cell>
        </row>
        <row r="64">
          <cell r="C64" t="str">
            <v xml:space="preserve">  Public Authorities</v>
          </cell>
          <cell r="G64">
            <v>0</v>
          </cell>
          <cell r="I64">
            <v>37067</v>
          </cell>
          <cell r="M64">
            <v>0</v>
          </cell>
          <cell r="R64">
            <v>70207</v>
          </cell>
          <cell r="T64">
            <v>0</v>
          </cell>
        </row>
        <row r="65">
          <cell r="C65" t="str">
            <v xml:space="preserve">  Agricultural</v>
          </cell>
          <cell r="G65">
            <v>0</v>
          </cell>
          <cell r="I65">
            <v>0</v>
          </cell>
          <cell r="M65">
            <v>0</v>
          </cell>
          <cell r="R65">
            <v>0</v>
          </cell>
          <cell r="T65">
            <v>0</v>
          </cell>
        </row>
        <row r="66">
          <cell r="C66" t="str">
            <v xml:space="preserve">  Unbilled</v>
          </cell>
          <cell r="G66">
            <v>0</v>
          </cell>
          <cell r="I66">
            <v>16682</v>
          </cell>
          <cell r="M66">
            <v>0</v>
          </cell>
          <cell r="R66">
            <v>-7739</v>
          </cell>
          <cell r="T66">
            <v>-19253</v>
          </cell>
        </row>
        <row r="67">
          <cell r="C67" t="str">
            <v xml:space="preserve">         Total Regulated Gas Volumes</v>
          </cell>
          <cell r="E67">
            <v>0</v>
          </cell>
          <cell r="G67">
            <v>0</v>
          </cell>
          <cell r="I67">
            <v>242431</v>
          </cell>
          <cell r="K67">
            <v>0</v>
          </cell>
          <cell r="M67">
            <v>0</v>
          </cell>
          <cell r="R67">
            <v>440782</v>
          </cell>
          <cell r="T67">
            <v>459145</v>
          </cell>
        </row>
        <row r="95">
          <cell r="C95" t="str">
            <v>Utility Sales Customers - Regulated (1)</v>
          </cell>
          <cell r="G95" t="str">
            <v>updated</v>
          </cell>
          <cell r="M95" t="str">
            <v>updated</v>
          </cell>
        </row>
        <row r="96">
          <cell r="C96" t="str">
            <v xml:space="preserve">  Residential</v>
          </cell>
          <cell r="E96">
            <v>336569</v>
          </cell>
          <cell r="G96">
            <v>338035</v>
          </cell>
          <cell r="I96">
            <v>262905</v>
          </cell>
          <cell r="K96">
            <v>284470.75</v>
          </cell>
          <cell r="M96">
            <v>338600.625</v>
          </cell>
        </row>
        <row r="97">
          <cell r="C97" t="str">
            <v xml:space="preserve">  Commercial</v>
          </cell>
          <cell r="E97">
            <v>21732</v>
          </cell>
          <cell r="G97">
            <v>21871</v>
          </cell>
          <cell r="I97">
            <v>15710</v>
          </cell>
          <cell r="K97">
            <v>17419</v>
          </cell>
          <cell r="M97">
            <v>21884.75</v>
          </cell>
        </row>
        <row r="98">
          <cell r="C98" t="str">
            <v xml:space="preserve">  Industrial</v>
          </cell>
          <cell r="E98">
            <v>0</v>
          </cell>
          <cell r="G98">
            <v>0</v>
          </cell>
          <cell r="I98">
            <v>1612</v>
          </cell>
          <cell r="K98">
            <v>0</v>
          </cell>
          <cell r="M98">
            <v>0</v>
          </cell>
        </row>
        <row r="99">
          <cell r="C99" t="str">
            <v xml:space="preserve">  Public Authorities</v>
          </cell>
          <cell r="E99">
            <v>0</v>
          </cell>
          <cell r="G99">
            <v>0</v>
          </cell>
          <cell r="I99">
            <v>0</v>
          </cell>
          <cell r="K99">
            <v>0</v>
          </cell>
          <cell r="M99">
            <v>0</v>
          </cell>
        </row>
        <row r="100">
          <cell r="C100" t="str">
            <v xml:space="preserve">  Agricultural</v>
          </cell>
          <cell r="E100">
            <v>0</v>
          </cell>
          <cell r="G100">
            <v>0</v>
          </cell>
          <cell r="I100">
            <v>0</v>
          </cell>
          <cell r="K100">
            <v>0</v>
          </cell>
          <cell r="M100">
            <v>0</v>
          </cell>
        </row>
        <row r="101">
          <cell r="C101" t="str">
            <v xml:space="preserve">          Total Regulated Sales Customers</v>
          </cell>
          <cell r="E101">
            <v>358301</v>
          </cell>
          <cell r="G101">
            <v>359906</v>
          </cell>
          <cell r="I101">
            <v>280227</v>
          </cell>
          <cell r="K101">
            <v>301889.75</v>
          </cell>
          <cell r="M101">
            <v>360485.375</v>
          </cell>
        </row>
        <row r="103">
          <cell r="C103" t="str">
            <v>Utility Gas Volumes Sold - Regulated (mcf as metered)</v>
          </cell>
        </row>
        <row r="104">
          <cell r="C104" t="str">
            <v xml:space="preserve">  Residential</v>
          </cell>
          <cell r="E104">
            <v>718243</v>
          </cell>
          <cell r="G104">
            <v>681811</v>
          </cell>
          <cell r="I104">
            <v>424797</v>
          </cell>
          <cell r="K104">
            <v>11427235</v>
          </cell>
          <cell r="M104">
            <v>13719202</v>
          </cell>
          <cell r="R104">
            <v>1591761</v>
          </cell>
          <cell r="T104">
            <v>1507688</v>
          </cell>
        </row>
        <row r="105">
          <cell r="C105" t="str">
            <v xml:space="preserve">  Commercial</v>
          </cell>
          <cell r="E105">
            <v>488905</v>
          </cell>
          <cell r="G105">
            <v>493245</v>
          </cell>
          <cell r="I105">
            <v>281894</v>
          </cell>
          <cell r="K105">
            <v>5109346</v>
          </cell>
          <cell r="M105">
            <v>5976062</v>
          </cell>
          <cell r="R105">
            <v>1067384</v>
          </cell>
          <cell r="T105">
            <v>1041179</v>
          </cell>
        </row>
        <row r="106">
          <cell r="C106" t="str">
            <v xml:space="preserve">  Industrial</v>
          </cell>
          <cell r="E106">
            <v>0</v>
          </cell>
          <cell r="G106">
            <v>0</v>
          </cell>
          <cell r="I106">
            <v>0</v>
          </cell>
          <cell r="K106">
            <v>0</v>
          </cell>
          <cell r="R106">
            <v>0</v>
          </cell>
          <cell r="T106">
            <v>0</v>
          </cell>
        </row>
        <row r="107">
          <cell r="C107" t="str">
            <v xml:space="preserve">  Public Authorities</v>
          </cell>
          <cell r="E107">
            <v>14223</v>
          </cell>
          <cell r="G107">
            <v>0</v>
          </cell>
          <cell r="I107">
            <v>0</v>
          </cell>
          <cell r="K107">
            <v>336566</v>
          </cell>
          <cell r="R107">
            <v>0</v>
          </cell>
          <cell r="T107">
            <v>0</v>
          </cell>
        </row>
        <row r="108">
          <cell r="C108" t="str">
            <v xml:space="preserve">  Agricultural</v>
          </cell>
          <cell r="E108">
            <v>0</v>
          </cell>
          <cell r="G108">
            <v>0</v>
          </cell>
          <cell r="I108">
            <v>0</v>
          </cell>
          <cell r="K108">
            <v>0</v>
          </cell>
          <cell r="R108">
            <v>0</v>
          </cell>
          <cell r="T108">
            <v>0</v>
          </cell>
        </row>
        <row r="109">
          <cell r="C109" t="str">
            <v xml:space="preserve">  Unbilled</v>
          </cell>
          <cell r="E109">
            <v>-251832</v>
          </cell>
          <cell r="G109">
            <v>-322906</v>
          </cell>
          <cell r="I109">
            <v>83504</v>
          </cell>
          <cell r="K109">
            <v>-7446</v>
          </cell>
          <cell r="M109">
            <v>113116</v>
          </cell>
          <cell r="R109">
            <v>-289457</v>
          </cell>
          <cell r="T109">
            <v>-388632</v>
          </cell>
        </row>
        <row r="110">
          <cell r="C110" t="str">
            <v xml:space="preserve">         Total Regulated Gas Volumes</v>
          </cell>
          <cell r="E110">
            <v>969539</v>
          </cell>
          <cell r="G110">
            <v>852150</v>
          </cell>
          <cell r="I110">
            <v>790195</v>
          </cell>
          <cell r="K110">
            <v>16865701</v>
          </cell>
          <cell r="M110">
            <v>19808380</v>
          </cell>
          <cell r="R110">
            <v>2369688</v>
          </cell>
          <cell r="T110">
            <v>2160235</v>
          </cell>
        </row>
        <row r="138">
          <cell r="C138" t="str">
            <v>Utility Sales Customers - Regulated (1)</v>
          </cell>
          <cell r="G138" t="str">
            <v>updated</v>
          </cell>
          <cell r="M138" t="str">
            <v>updated</v>
          </cell>
        </row>
        <row r="139">
          <cell r="C139" t="str">
            <v xml:space="preserve">  Residential</v>
          </cell>
          <cell r="E139">
            <v>267674</v>
          </cell>
          <cell r="G139">
            <v>269583</v>
          </cell>
          <cell r="K139">
            <v>268240.625</v>
          </cell>
          <cell r="M139">
            <v>271139.75</v>
          </cell>
        </row>
        <row r="140">
          <cell r="C140" t="str">
            <v xml:space="preserve">  Commercial</v>
          </cell>
          <cell r="E140">
            <v>24595</v>
          </cell>
          <cell r="G140">
            <v>25009</v>
          </cell>
          <cell r="K140">
            <v>24760.75</v>
          </cell>
          <cell r="M140">
            <v>23624.5</v>
          </cell>
        </row>
        <row r="141">
          <cell r="C141" t="str">
            <v xml:space="preserve">  Industrial</v>
          </cell>
          <cell r="E141">
            <v>438</v>
          </cell>
          <cell r="G141">
            <v>472</v>
          </cell>
          <cell r="K141">
            <v>456.625</v>
          </cell>
          <cell r="M141">
            <v>488.75</v>
          </cell>
        </row>
        <row r="142">
          <cell r="C142" t="str">
            <v xml:space="preserve">  Public Authorities</v>
          </cell>
          <cell r="E142">
            <v>2261</v>
          </cell>
          <cell r="G142">
            <v>2127</v>
          </cell>
          <cell r="K142">
            <v>2063.125</v>
          </cell>
          <cell r="M142">
            <v>2154.875</v>
          </cell>
        </row>
        <row r="143">
          <cell r="C143" t="str">
            <v xml:space="preserve">  Agricultural</v>
          </cell>
          <cell r="E143">
            <v>3847</v>
          </cell>
          <cell r="G143">
            <v>4646</v>
          </cell>
          <cell r="K143">
            <v>3642.125</v>
          </cell>
          <cell r="M143">
            <v>4311.625</v>
          </cell>
        </row>
        <row r="144">
          <cell r="C144" t="str">
            <v xml:space="preserve">          Total Regulated Sales Customers</v>
          </cell>
          <cell r="E144">
            <v>298815</v>
          </cell>
          <cell r="G144">
            <v>301837</v>
          </cell>
          <cell r="K144">
            <v>299163.25</v>
          </cell>
          <cell r="M144">
            <v>301719.5</v>
          </cell>
        </row>
        <row r="146">
          <cell r="C146" t="str">
            <v>Utility Gas Volumes Sold - Regulated (mcf as metered)</v>
          </cell>
        </row>
        <row r="147">
          <cell r="C147" t="str">
            <v xml:space="preserve">  Residential</v>
          </cell>
          <cell r="E147">
            <v>1051182</v>
          </cell>
          <cell r="G147">
            <v>1003397</v>
          </cell>
          <cell r="K147">
            <v>16853552</v>
          </cell>
          <cell r="M147">
            <v>18918306</v>
          </cell>
          <cell r="R147">
            <v>2072723</v>
          </cell>
          <cell r="T147">
            <v>2094538</v>
          </cell>
        </row>
        <row r="148">
          <cell r="C148" t="str">
            <v xml:space="preserve">  Commercial</v>
          </cell>
          <cell r="E148">
            <v>417070</v>
          </cell>
          <cell r="G148">
            <v>455558</v>
          </cell>
          <cell r="K148">
            <v>6210648</v>
          </cell>
          <cell r="M148">
            <v>6814228</v>
          </cell>
          <cell r="R148">
            <v>941005</v>
          </cell>
          <cell r="T148">
            <v>974125</v>
          </cell>
        </row>
        <row r="149">
          <cell r="C149" t="str">
            <v xml:space="preserve">  Industrial</v>
          </cell>
          <cell r="E149">
            <v>159370</v>
          </cell>
          <cell r="G149">
            <v>430566</v>
          </cell>
          <cell r="K149">
            <v>3360429</v>
          </cell>
          <cell r="M149">
            <v>4386103</v>
          </cell>
          <cell r="R149">
            <v>583732</v>
          </cell>
          <cell r="T149">
            <v>1017170</v>
          </cell>
        </row>
        <row r="150">
          <cell r="C150" t="str">
            <v xml:space="preserve">  Public Authorities</v>
          </cell>
          <cell r="E150">
            <v>121352</v>
          </cell>
          <cell r="G150">
            <v>111783</v>
          </cell>
          <cell r="K150">
            <v>2008085</v>
          </cell>
          <cell r="M150">
            <v>2059835</v>
          </cell>
          <cell r="R150">
            <v>227659</v>
          </cell>
          <cell r="T150">
            <v>183361</v>
          </cell>
        </row>
        <row r="151">
          <cell r="C151" t="str">
            <v xml:space="preserve">  Agricultural</v>
          </cell>
          <cell r="E151">
            <v>353798</v>
          </cell>
          <cell r="G151">
            <v>552114</v>
          </cell>
          <cell r="K151">
            <v>492559</v>
          </cell>
          <cell r="M151">
            <v>1563619</v>
          </cell>
          <cell r="R151">
            <v>2190928</v>
          </cell>
          <cell r="T151">
            <v>5415110</v>
          </cell>
        </row>
        <row r="152">
          <cell r="C152" t="str">
            <v xml:space="preserve">  Unbilled</v>
          </cell>
          <cell r="E152">
            <v>-203993</v>
          </cell>
          <cell r="G152">
            <v>-408231</v>
          </cell>
          <cell r="K152">
            <v>647950</v>
          </cell>
          <cell r="M152">
            <v>68729</v>
          </cell>
          <cell r="R152">
            <v>-200659</v>
          </cell>
          <cell r="T152">
            <v>-414985</v>
          </cell>
        </row>
        <row r="153">
          <cell r="C153" t="str">
            <v xml:space="preserve">         Total Regulated Gas Volumes</v>
          </cell>
          <cell r="E153">
            <v>1898779</v>
          </cell>
          <cell r="G153">
            <v>2145187</v>
          </cell>
          <cell r="K153">
            <v>29573223</v>
          </cell>
          <cell r="M153">
            <v>33810820</v>
          </cell>
          <cell r="R153">
            <v>5815388</v>
          </cell>
          <cell r="T153">
            <v>9269319</v>
          </cell>
        </row>
        <row r="174">
          <cell r="H174" t="str">
            <v>KENTUCKYDIVISION</v>
          </cell>
        </row>
        <row r="175">
          <cell r="H175" t="str">
            <v>CONSOLIDATED OPERATING REVENUE AND STATISTICS</v>
          </cell>
        </row>
        <row r="178">
          <cell r="G178" t="str">
            <v>Current Month</v>
          </cell>
          <cell r="M178" t="str">
            <v>Year to Date</v>
          </cell>
          <cell r="T178" t="str">
            <v>Current Month</v>
          </cell>
        </row>
        <row r="179">
          <cell r="C179" t="str">
            <v>Description</v>
          </cell>
          <cell r="E179" t="str">
            <v>Actual</v>
          </cell>
          <cell r="G179" t="str">
            <v xml:space="preserve">Budget </v>
          </cell>
          <cell r="I179" t="str">
            <v>Prior Year Actual</v>
          </cell>
          <cell r="K179" t="str">
            <v>Actual</v>
          </cell>
          <cell r="M179" t="str">
            <v xml:space="preserve">Budget </v>
          </cell>
          <cell r="R179" t="str">
            <v>Actual</v>
          </cell>
          <cell r="T179" t="str">
            <v xml:space="preserve">Budget </v>
          </cell>
        </row>
        <row r="180">
          <cell r="C180" t="str">
            <v>(a)</v>
          </cell>
          <cell r="E180" t="str">
            <v>(b)</v>
          </cell>
          <cell r="G180" t="str">
            <v>(c)</v>
          </cell>
          <cell r="I180" t="str">
            <v>(d)</v>
          </cell>
          <cell r="K180" t="str">
            <v>(e)</v>
          </cell>
          <cell r="M180" t="str">
            <v>(f)</v>
          </cell>
          <cell r="R180" t="str">
            <v>(b)</v>
          </cell>
          <cell r="T180" t="str">
            <v>(c)</v>
          </cell>
        </row>
        <row r="181">
          <cell r="C181" t="str">
            <v>Utility Sales Customers - Regulated (1)</v>
          </cell>
          <cell r="G181" t="str">
            <v>updated</v>
          </cell>
          <cell r="M181" t="str">
            <v>updated</v>
          </cell>
        </row>
        <row r="182">
          <cell r="C182" t="str">
            <v xml:space="preserve">  Residential</v>
          </cell>
          <cell r="E182">
            <v>155943</v>
          </cell>
          <cell r="G182">
            <v>155793</v>
          </cell>
          <cell r="K182">
            <v>156140</v>
          </cell>
          <cell r="M182">
            <v>157299.75</v>
          </cell>
        </row>
        <row r="183">
          <cell r="C183" t="str">
            <v xml:space="preserve">  Commercial</v>
          </cell>
          <cell r="E183">
            <v>17455</v>
          </cell>
          <cell r="G183">
            <v>17467</v>
          </cell>
          <cell r="K183">
            <v>17617.875</v>
          </cell>
          <cell r="M183">
            <v>17675.375</v>
          </cell>
        </row>
        <row r="184">
          <cell r="C184" t="str">
            <v xml:space="preserve">  Industrial</v>
          </cell>
          <cell r="E184">
            <v>229</v>
          </cell>
          <cell r="G184">
            <v>235</v>
          </cell>
          <cell r="K184">
            <v>240.625</v>
          </cell>
          <cell r="M184">
            <v>235</v>
          </cell>
        </row>
        <row r="185">
          <cell r="C185" t="str">
            <v xml:space="preserve">  Public Authorities</v>
          </cell>
          <cell r="E185">
            <v>1635</v>
          </cell>
          <cell r="G185">
            <v>1660</v>
          </cell>
          <cell r="K185">
            <v>1643</v>
          </cell>
          <cell r="M185">
            <v>1646.25</v>
          </cell>
        </row>
        <row r="186">
          <cell r="C186" t="str">
            <v xml:space="preserve">  Agricultural</v>
          </cell>
          <cell r="E186">
            <v>0</v>
          </cell>
          <cell r="G186">
            <v>0</v>
          </cell>
          <cell r="K186">
            <v>0</v>
          </cell>
          <cell r="M186">
            <v>0</v>
          </cell>
        </row>
        <row r="187">
          <cell r="C187" t="str">
            <v xml:space="preserve">          Total Regulated Sales Customers</v>
          </cell>
          <cell r="E187">
            <v>175262</v>
          </cell>
          <cell r="G187">
            <v>175155</v>
          </cell>
          <cell r="K187">
            <v>175641.5</v>
          </cell>
          <cell r="M187">
            <v>176856.375</v>
          </cell>
        </row>
        <row r="189">
          <cell r="C189" t="str">
            <v>Utility Gas Volumes Sold - Regulated (mcf as metered)</v>
          </cell>
        </row>
        <row r="190">
          <cell r="C190" t="str">
            <v xml:space="preserve">  Residential</v>
          </cell>
          <cell r="E190">
            <v>600648</v>
          </cell>
          <cell r="G190">
            <v>449822</v>
          </cell>
          <cell r="K190">
            <v>9688588</v>
          </cell>
          <cell r="M190">
            <v>10869727</v>
          </cell>
          <cell r="R190">
            <v>1003109</v>
          </cell>
          <cell r="T190">
            <v>816858</v>
          </cell>
        </row>
        <row r="191">
          <cell r="C191" t="str">
            <v xml:space="preserve">  Commercial</v>
          </cell>
          <cell r="E191">
            <v>264982</v>
          </cell>
          <cell r="G191">
            <v>233694</v>
          </cell>
          <cell r="K191">
            <v>4137104</v>
          </cell>
          <cell r="M191">
            <v>4493163</v>
          </cell>
          <cell r="R191">
            <v>557956</v>
          </cell>
          <cell r="T191">
            <v>498712</v>
          </cell>
        </row>
        <row r="192">
          <cell r="C192" t="str">
            <v xml:space="preserve">  Industrial</v>
          </cell>
          <cell r="E192">
            <v>127017</v>
          </cell>
          <cell r="G192">
            <v>60000</v>
          </cell>
          <cell r="K192">
            <v>1518253</v>
          </cell>
          <cell r="M192">
            <v>1220000</v>
          </cell>
          <cell r="R192">
            <v>281117</v>
          </cell>
          <cell r="T192">
            <v>220000</v>
          </cell>
        </row>
        <row r="193">
          <cell r="C193" t="str">
            <v xml:space="preserve">  Public Authorities</v>
          </cell>
          <cell r="E193">
            <v>73089</v>
          </cell>
          <cell r="G193">
            <v>64185</v>
          </cell>
          <cell r="K193">
            <v>1213230</v>
          </cell>
          <cell r="M193">
            <v>1329697</v>
          </cell>
          <cell r="R193">
            <v>175979</v>
          </cell>
          <cell r="T193">
            <v>125587</v>
          </cell>
        </row>
        <row r="194">
          <cell r="C194" t="str">
            <v xml:space="preserve">  Agricultural</v>
          </cell>
          <cell r="E194">
            <v>0</v>
          </cell>
          <cell r="G194">
            <v>0</v>
          </cell>
          <cell r="K194">
            <v>0</v>
          </cell>
          <cell r="R194">
            <v>0</v>
          </cell>
          <cell r="T194">
            <v>0</v>
          </cell>
        </row>
        <row r="195">
          <cell r="C195" t="str">
            <v xml:space="preserve">  Unbilled</v>
          </cell>
          <cell r="E195">
            <v>-276795</v>
          </cell>
          <cell r="G195">
            <v>-236681</v>
          </cell>
          <cell r="K195">
            <v>-135833</v>
          </cell>
          <cell r="M195">
            <v>4189</v>
          </cell>
          <cell r="R195">
            <v>-274111</v>
          </cell>
          <cell r="T195">
            <v>-236681</v>
          </cell>
        </row>
        <row r="196">
          <cell r="C196" t="str">
            <v xml:space="preserve">         Total Regulated Gas Volumes</v>
          </cell>
          <cell r="E196">
            <v>788941</v>
          </cell>
          <cell r="G196">
            <v>571020</v>
          </cell>
          <cell r="K196">
            <v>16421342</v>
          </cell>
          <cell r="M196">
            <v>17916776</v>
          </cell>
          <cell r="N196">
            <v>0</v>
          </cell>
          <cell r="R196">
            <v>1744050</v>
          </cell>
          <cell r="T196">
            <v>1424476</v>
          </cell>
        </row>
        <row r="224">
          <cell r="C224" t="str">
            <v>Utility Sales Customers - Regulated (1)</v>
          </cell>
          <cell r="G224" t="str">
            <v>updated</v>
          </cell>
          <cell r="M224" t="str">
            <v>updated</v>
          </cell>
        </row>
        <row r="225">
          <cell r="C225" t="str">
            <v xml:space="preserve">  Residential</v>
          </cell>
          <cell r="E225">
            <v>262234</v>
          </cell>
          <cell r="G225">
            <v>263106</v>
          </cell>
          <cell r="K225">
            <v>261625.75</v>
          </cell>
          <cell r="M225">
            <v>264093.75</v>
          </cell>
        </row>
        <row r="226">
          <cell r="C226" t="str">
            <v xml:space="preserve">  Commercial</v>
          </cell>
          <cell r="E226">
            <v>33885</v>
          </cell>
          <cell r="G226">
            <v>34078</v>
          </cell>
          <cell r="K226">
            <v>33985.875</v>
          </cell>
          <cell r="M226">
            <v>34138</v>
          </cell>
        </row>
        <row r="227">
          <cell r="C227" t="str">
            <v xml:space="preserve">  Industrial</v>
          </cell>
          <cell r="E227">
            <v>618</v>
          </cell>
          <cell r="G227">
            <v>601</v>
          </cell>
          <cell r="K227">
            <v>607</v>
          </cell>
          <cell r="M227">
            <v>601</v>
          </cell>
        </row>
        <row r="228">
          <cell r="C228" t="str">
            <v xml:space="preserve">  Public Authorities</v>
          </cell>
          <cell r="E228">
            <v>865</v>
          </cell>
          <cell r="G228">
            <v>749</v>
          </cell>
          <cell r="K228">
            <v>831.75</v>
          </cell>
          <cell r="M228">
            <v>738.875</v>
          </cell>
        </row>
        <row r="229">
          <cell r="C229" t="str">
            <v xml:space="preserve">  Agricultural</v>
          </cell>
          <cell r="E229">
            <v>0</v>
          </cell>
          <cell r="G229">
            <v>0</v>
          </cell>
          <cell r="K229">
            <v>0</v>
          </cell>
          <cell r="M229">
            <v>0</v>
          </cell>
        </row>
        <row r="230">
          <cell r="C230" t="str">
            <v xml:space="preserve">          Total Regulated Sales Customers</v>
          </cell>
          <cell r="E230">
            <v>297602</v>
          </cell>
          <cell r="G230">
            <v>298534</v>
          </cell>
          <cell r="K230">
            <v>297050.375</v>
          </cell>
          <cell r="M230">
            <v>299571.625</v>
          </cell>
        </row>
        <row r="232">
          <cell r="C232" t="str">
            <v>Utility Gas Volumes Sold - Regulated (mcf as metered)</v>
          </cell>
        </row>
        <row r="233">
          <cell r="C233" t="str">
            <v xml:space="preserve">  Residential</v>
          </cell>
          <cell r="E233">
            <v>832782</v>
          </cell>
          <cell r="G233">
            <v>671347</v>
          </cell>
          <cell r="K233">
            <v>14765450</v>
          </cell>
          <cell r="M233">
            <v>17087837</v>
          </cell>
          <cell r="R233">
            <v>1505648</v>
          </cell>
          <cell r="T233">
            <v>1321035</v>
          </cell>
        </row>
        <row r="234">
          <cell r="C234" t="str">
            <v xml:space="preserve">  Commercial</v>
          </cell>
          <cell r="E234">
            <v>646916</v>
          </cell>
          <cell r="G234">
            <v>778060</v>
          </cell>
          <cell r="K234">
            <v>10014319</v>
          </cell>
          <cell r="M234">
            <v>11179919</v>
          </cell>
          <cell r="R234">
            <v>1535752</v>
          </cell>
          <cell r="T234">
            <v>1697162</v>
          </cell>
        </row>
        <row r="235">
          <cell r="C235" t="str">
            <v xml:space="preserve">  Industrial</v>
          </cell>
          <cell r="E235">
            <v>548960</v>
          </cell>
          <cell r="G235">
            <v>525799</v>
          </cell>
          <cell r="K235">
            <v>6334537</v>
          </cell>
          <cell r="M235">
            <v>5402285</v>
          </cell>
          <cell r="R235">
            <v>1543046</v>
          </cell>
          <cell r="T235">
            <v>1650786</v>
          </cell>
        </row>
        <row r="236">
          <cell r="C236" t="str">
            <v xml:space="preserve">  Public Authorities</v>
          </cell>
          <cell r="E236">
            <v>12624</v>
          </cell>
          <cell r="G236">
            <v>16694</v>
          </cell>
          <cell r="K236">
            <v>184748</v>
          </cell>
          <cell r="M236">
            <v>228258</v>
          </cell>
          <cell r="R236">
            <v>29462</v>
          </cell>
          <cell r="T236">
            <v>46455</v>
          </cell>
        </row>
        <row r="237">
          <cell r="C237" t="str">
            <v xml:space="preserve">  Agricultural</v>
          </cell>
          <cell r="E237">
            <v>0</v>
          </cell>
          <cell r="G237">
            <v>0</v>
          </cell>
          <cell r="K237">
            <v>7615</v>
          </cell>
          <cell r="R237">
            <v>0</v>
          </cell>
          <cell r="T237">
            <v>0</v>
          </cell>
        </row>
        <row r="238">
          <cell r="C238" t="str">
            <v xml:space="preserve">  Unbilled</v>
          </cell>
          <cell r="E238">
            <v>-417951</v>
          </cell>
          <cell r="G238">
            <v>-352920</v>
          </cell>
          <cell r="K238">
            <v>-167602</v>
          </cell>
          <cell r="M238">
            <v>-139475</v>
          </cell>
          <cell r="R238">
            <v>-452047</v>
          </cell>
          <cell r="T238">
            <v>-383889</v>
          </cell>
        </row>
        <row r="239">
          <cell r="C239" t="str">
            <v xml:space="preserve">         Total Regulated Gas Volumes</v>
          </cell>
          <cell r="E239">
            <v>1623331</v>
          </cell>
          <cell r="G239">
            <v>1638980</v>
          </cell>
          <cell r="K239">
            <v>31139067</v>
          </cell>
          <cell r="M239">
            <v>33758824</v>
          </cell>
          <cell r="R239">
            <v>4161861</v>
          </cell>
          <cell r="T239">
            <v>4331549</v>
          </cell>
        </row>
        <row r="260">
          <cell r="H260" t="str">
            <v>COLORADO KANSAS DIVISION</v>
          </cell>
        </row>
        <row r="261">
          <cell r="H261" t="str">
            <v>CONSOLIDATED OPERATING REVENUE AND STATISTICS</v>
          </cell>
        </row>
        <row r="264">
          <cell r="G264" t="str">
            <v>Current Month</v>
          </cell>
          <cell r="M264" t="str">
            <v>Year to Date</v>
          </cell>
          <cell r="T264" t="str">
            <v>Current Month</v>
          </cell>
        </row>
        <row r="265">
          <cell r="C265" t="str">
            <v>Description</v>
          </cell>
          <cell r="E265" t="str">
            <v>Actual</v>
          </cell>
          <cell r="G265" t="str">
            <v xml:space="preserve">Budget </v>
          </cell>
          <cell r="K265" t="str">
            <v>Actual</v>
          </cell>
          <cell r="M265" t="str">
            <v xml:space="preserve">Budget </v>
          </cell>
          <cell r="R265" t="str">
            <v>Actual</v>
          </cell>
          <cell r="T265" t="str">
            <v xml:space="preserve">Budget </v>
          </cell>
        </row>
        <row r="266">
          <cell r="C266" t="str">
            <v>(a)</v>
          </cell>
          <cell r="E266" t="str">
            <v>(b)</v>
          </cell>
          <cell r="G266" t="str">
            <v>(c)</v>
          </cell>
          <cell r="K266" t="str">
            <v>(e)</v>
          </cell>
          <cell r="M266" t="str">
            <v>(f)</v>
          </cell>
          <cell r="R266" t="str">
            <v>(b)</v>
          </cell>
          <cell r="T266" t="str">
            <v>(c)</v>
          </cell>
        </row>
        <row r="267">
          <cell r="C267" t="str">
            <v>Utility Sales Customers - Regulated (1)</v>
          </cell>
          <cell r="G267" t="str">
            <v>updated</v>
          </cell>
          <cell r="M267" t="str">
            <v>updated</v>
          </cell>
        </row>
        <row r="268">
          <cell r="C268" t="str">
            <v xml:space="preserve">  Residential</v>
          </cell>
          <cell r="E268">
            <v>208132</v>
          </cell>
          <cell r="G268">
            <v>205361</v>
          </cell>
          <cell r="K268">
            <v>206611</v>
          </cell>
          <cell r="M268">
            <v>206974</v>
          </cell>
        </row>
        <row r="269">
          <cell r="C269" t="str">
            <v xml:space="preserve">  Commercial</v>
          </cell>
          <cell r="E269">
            <v>18952</v>
          </cell>
          <cell r="G269">
            <v>18896</v>
          </cell>
          <cell r="K269">
            <v>18933.25</v>
          </cell>
          <cell r="M269">
            <v>18938.625</v>
          </cell>
        </row>
        <row r="270">
          <cell r="C270" t="str">
            <v xml:space="preserve">  Industrial</v>
          </cell>
          <cell r="E270">
            <v>76</v>
          </cell>
          <cell r="G270">
            <v>30</v>
          </cell>
          <cell r="K270">
            <v>77</v>
          </cell>
          <cell r="M270">
            <v>30.875</v>
          </cell>
        </row>
        <row r="271">
          <cell r="C271" t="str">
            <v xml:space="preserve">  Public Authorities</v>
          </cell>
          <cell r="E271">
            <v>1748</v>
          </cell>
          <cell r="G271">
            <v>1655</v>
          </cell>
          <cell r="K271">
            <v>1741</v>
          </cell>
          <cell r="M271">
            <v>1705.125</v>
          </cell>
        </row>
        <row r="272">
          <cell r="C272" t="str">
            <v xml:space="preserve">  Agricultural</v>
          </cell>
          <cell r="E272">
            <v>280</v>
          </cell>
          <cell r="G272">
            <v>315</v>
          </cell>
          <cell r="K272">
            <v>281</v>
          </cell>
          <cell r="M272">
            <v>352.25</v>
          </cell>
        </row>
        <row r="273">
          <cell r="C273" t="str">
            <v xml:space="preserve">          Total Regulated Sales Customers</v>
          </cell>
          <cell r="E273">
            <v>229188</v>
          </cell>
          <cell r="G273">
            <v>226257</v>
          </cell>
          <cell r="K273">
            <v>227643.25</v>
          </cell>
          <cell r="M273">
            <v>228000.875</v>
          </cell>
        </row>
        <row r="275">
          <cell r="C275" t="str">
            <v>Utility Gas Volumes Sold - Regulated (mcf as metered)</v>
          </cell>
        </row>
        <row r="276">
          <cell r="C276" t="str">
            <v xml:space="preserve">  Residential</v>
          </cell>
          <cell r="E276">
            <v>918858</v>
          </cell>
          <cell r="G276">
            <v>626428</v>
          </cell>
          <cell r="K276">
            <v>14692757</v>
          </cell>
          <cell r="M276">
            <v>16057350</v>
          </cell>
          <cell r="R276">
            <v>1630570</v>
          </cell>
          <cell r="T276">
            <v>1240354</v>
          </cell>
        </row>
        <row r="277">
          <cell r="C277" t="str">
            <v xml:space="preserve">  Commercial</v>
          </cell>
          <cell r="E277">
            <v>329335</v>
          </cell>
          <cell r="G277">
            <v>271008</v>
          </cell>
          <cell r="K277">
            <v>5091412</v>
          </cell>
          <cell r="M277">
            <v>5660066</v>
          </cell>
          <cell r="R277">
            <v>689247</v>
          </cell>
          <cell r="T277">
            <v>586753</v>
          </cell>
        </row>
        <row r="278">
          <cell r="C278" t="str">
            <v xml:space="preserve">  Industrial</v>
          </cell>
          <cell r="E278">
            <v>24042</v>
          </cell>
          <cell r="G278">
            <v>19851</v>
          </cell>
          <cell r="K278">
            <v>253308</v>
          </cell>
          <cell r="M278">
            <v>223659</v>
          </cell>
          <cell r="R278">
            <v>65862</v>
          </cell>
          <cell r="T278">
            <v>55526</v>
          </cell>
        </row>
        <row r="279">
          <cell r="C279" t="str">
            <v xml:space="preserve">  Public Authorities</v>
          </cell>
          <cell r="E279">
            <v>97086</v>
          </cell>
          <cell r="G279">
            <v>74362</v>
          </cell>
          <cell r="K279">
            <v>1189097</v>
          </cell>
          <cell r="M279">
            <v>1287356</v>
          </cell>
          <cell r="R279">
            <v>167119</v>
          </cell>
          <cell r="T279">
            <v>119861</v>
          </cell>
        </row>
        <row r="280">
          <cell r="C280" t="str">
            <v xml:space="preserve">  Agricultural</v>
          </cell>
          <cell r="E280">
            <v>25979</v>
          </cell>
          <cell r="G280">
            <v>101541</v>
          </cell>
          <cell r="K280">
            <v>61484</v>
          </cell>
          <cell r="M280">
            <v>292569</v>
          </cell>
          <cell r="R280">
            <v>144483</v>
          </cell>
          <cell r="T280">
            <v>627323</v>
          </cell>
        </row>
        <row r="281">
          <cell r="C281" t="str">
            <v xml:space="preserve">  Unbilled</v>
          </cell>
          <cell r="E281">
            <v>-288392</v>
          </cell>
          <cell r="G281">
            <v>-23925</v>
          </cell>
          <cell r="K281">
            <v>510725</v>
          </cell>
          <cell r="M281">
            <v>-147991</v>
          </cell>
          <cell r="R281">
            <v>-295333</v>
          </cell>
          <cell r="T281">
            <v>-22712</v>
          </cell>
        </row>
        <row r="282">
          <cell r="C282" t="str">
            <v xml:space="preserve">         Total Regulated Gas Volumes</v>
          </cell>
          <cell r="E282">
            <v>1106908</v>
          </cell>
          <cell r="G282">
            <v>1069265</v>
          </cell>
          <cell r="K282">
            <v>21798783</v>
          </cell>
          <cell r="M282">
            <v>23373009</v>
          </cell>
          <cell r="R282">
            <v>2401948</v>
          </cell>
          <cell r="T282">
            <v>2607105</v>
          </cell>
        </row>
        <row r="310">
          <cell r="C310" t="str">
            <v>Utility Sales Customers - Regulated (1)</v>
          </cell>
          <cell r="G310" t="str">
            <v>updated</v>
          </cell>
          <cell r="M310" t="str">
            <v>updated</v>
          </cell>
        </row>
        <row r="311">
          <cell r="C311" t="str">
            <v xml:space="preserve">  Residential</v>
          </cell>
          <cell r="E311">
            <v>230999</v>
          </cell>
          <cell r="G311">
            <v>229672</v>
          </cell>
          <cell r="K311">
            <v>233010.375</v>
          </cell>
          <cell r="M311">
            <v>231796.75</v>
          </cell>
        </row>
        <row r="312">
          <cell r="C312" t="str">
            <v xml:space="preserve">  Commercial</v>
          </cell>
          <cell r="E312">
            <v>25494</v>
          </cell>
          <cell r="G312">
            <v>25917</v>
          </cell>
          <cell r="K312">
            <v>25846.5</v>
          </cell>
          <cell r="M312">
            <v>26171</v>
          </cell>
        </row>
        <row r="313">
          <cell r="C313" t="str">
            <v xml:space="preserve">  Industrial</v>
          </cell>
          <cell r="E313">
            <v>550</v>
          </cell>
          <cell r="G313">
            <v>514</v>
          </cell>
          <cell r="K313">
            <v>493.75</v>
          </cell>
          <cell r="M313">
            <v>495</v>
          </cell>
        </row>
        <row r="314">
          <cell r="C314" t="str">
            <v xml:space="preserve">  Public Authorities</v>
          </cell>
          <cell r="E314">
            <v>2669</v>
          </cell>
          <cell r="G314">
            <v>2573</v>
          </cell>
          <cell r="K314">
            <v>2636.25</v>
          </cell>
          <cell r="M314">
            <v>2639.375</v>
          </cell>
        </row>
        <row r="315">
          <cell r="C315" t="str">
            <v xml:space="preserve">  Agricultural</v>
          </cell>
          <cell r="E315">
            <v>0</v>
          </cell>
          <cell r="G315">
            <v>0</v>
          </cell>
          <cell r="K315">
            <v>0</v>
          </cell>
          <cell r="M315">
            <v>0</v>
          </cell>
        </row>
        <row r="316">
          <cell r="C316" t="str">
            <v xml:space="preserve">          Total Regulated Sales Customers</v>
          </cell>
          <cell r="E316">
            <v>259712</v>
          </cell>
          <cell r="G316">
            <v>258676</v>
          </cell>
          <cell r="K316">
            <v>261986.875</v>
          </cell>
          <cell r="M316">
            <v>261102.125</v>
          </cell>
        </row>
        <row r="318">
          <cell r="C318" t="str">
            <v>Utility Gas Volumes Sold - Regulated (mcf as metered)</v>
          </cell>
        </row>
        <row r="319">
          <cell r="C319" t="str">
            <v xml:space="preserve">  Residential</v>
          </cell>
          <cell r="E319">
            <v>621497</v>
          </cell>
          <cell r="G319">
            <v>539771</v>
          </cell>
          <cell r="K319">
            <v>11707991</v>
          </cell>
          <cell r="M319">
            <v>13284943</v>
          </cell>
          <cell r="R319">
            <v>1382078</v>
          </cell>
          <cell r="T319">
            <v>1329341</v>
          </cell>
        </row>
        <row r="320">
          <cell r="C320" t="str">
            <v xml:space="preserve">  Commercial</v>
          </cell>
          <cell r="E320">
            <v>414520</v>
          </cell>
          <cell r="G320">
            <v>382876</v>
          </cell>
          <cell r="K320">
            <v>5465524</v>
          </cell>
          <cell r="M320">
            <v>5749113</v>
          </cell>
          <cell r="R320">
            <v>1125054</v>
          </cell>
          <cell r="T320">
            <v>985517</v>
          </cell>
        </row>
        <row r="321">
          <cell r="C321" t="str">
            <v xml:space="preserve">  Industrial</v>
          </cell>
          <cell r="E321">
            <v>684849</v>
          </cell>
          <cell r="G321">
            <v>781818</v>
          </cell>
          <cell r="K321">
            <v>6251569</v>
          </cell>
          <cell r="M321">
            <v>6239585</v>
          </cell>
          <cell r="R321">
            <v>2092284</v>
          </cell>
          <cell r="T321">
            <v>2307190</v>
          </cell>
        </row>
        <row r="322">
          <cell r="C322" t="str">
            <v xml:space="preserve">  Public Authorities</v>
          </cell>
          <cell r="E322">
            <v>245015</v>
          </cell>
          <cell r="G322">
            <v>183515</v>
          </cell>
          <cell r="K322">
            <v>3102785</v>
          </cell>
          <cell r="M322">
            <v>2900513</v>
          </cell>
          <cell r="R322">
            <v>558479</v>
          </cell>
          <cell r="T322">
            <v>423133</v>
          </cell>
        </row>
        <row r="323">
          <cell r="C323" t="str">
            <v xml:space="preserve">  Agricultural</v>
          </cell>
          <cell r="E323">
            <v>0</v>
          </cell>
          <cell r="G323">
            <v>0</v>
          </cell>
          <cell r="K323">
            <v>-20603</v>
          </cell>
          <cell r="R323">
            <v>0</v>
          </cell>
          <cell r="T323">
            <v>0</v>
          </cell>
        </row>
        <row r="324">
          <cell r="C324" t="str">
            <v xml:space="preserve">  Unbilled</v>
          </cell>
          <cell r="E324">
            <v>-91886</v>
          </cell>
          <cell r="G324">
            <v>-86651</v>
          </cell>
          <cell r="K324">
            <v>-200340</v>
          </cell>
          <cell r="M324">
            <v>-261</v>
          </cell>
          <cell r="R324">
            <v>-88532</v>
          </cell>
          <cell r="T324">
            <v>-86651</v>
          </cell>
        </row>
        <row r="325">
          <cell r="C325" t="str">
            <v xml:space="preserve">         Total Regulated Gas Volumes</v>
          </cell>
          <cell r="E325">
            <v>1873995</v>
          </cell>
          <cell r="G325">
            <v>1801329</v>
          </cell>
          <cell r="K325">
            <v>26306926</v>
          </cell>
          <cell r="M325">
            <v>28173893</v>
          </cell>
          <cell r="R325">
            <v>5069363</v>
          </cell>
          <cell r="T325">
            <v>4958530</v>
          </cell>
        </row>
        <row r="350">
          <cell r="G350" t="str">
            <v>Current Month</v>
          </cell>
          <cell r="M350" t="str">
            <v>Year to Date</v>
          </cell>
          <cell r="T350" t="str">
            <v>Current Month</v>
          </cell>
        </row>
        <row r="351">
          <cell r="C351" t="str">
            <v>Description</v>
          </cell>
          <cell r="E351" t="str">
            <v>Actual</v>
          </cell>
          <cell r="G351" t="str">
            <v xml:space="preserve">Budget </v>
          </cell>
          <cell r="K351" t="str">
            <v>Actual</v>
          </cell>
          <cell r="M351" t="str">
            <v xml:space="preserve">Budget </v>
          </cell>
          <cell r="R351" t="str">
            <v>Actual</v>
          </cell>
          <cell r="T351" t="str">
            <v xml:space="preserve">Budget </v>
          </cell>
        </row>
        <row r="352">
          <cell r="C352" t="str">
            <v>(a)</v>
          </cell>
          <cell r="E352" t="str">
            <v>(b)</v>
          </cell>
          <cell r="G352" t="str">
            <v>(c)</v>
          </cell>
          <cell r="K352" t="str">
            <v>(e)</v>
          </cell>
          <cell r="M352" t="str">
            <v>(f)</v>
          </cell>
          <cell r="R352" t="str">
            <v>(b)</v>
          </cell>
          <cell r="T352" t="str">
            <v>(c)</v>
          </cell>
        </row>
        <row r="353">
          <cell r="C353" t="str">
            <v>Utility Sales Customers - Regulated (1)</v>
          </cell>
          <cell r="G353" t="str">
            <v>updated</v>
          </cell>
          <cell r="M353" t="str">
            <v>updated</v>
          </cell>
        </row>
        <row r="354">
          <cell r="C354" t="str">
            <v xml:space="preserve">  Residential</v>
          </cell>
          <cell r="E354">
            <v>1362457</v>
          </cell>
          <cell r="G354">
            <v>1397450</v>
          </cell>
          <cell r="K354">
            <v>1366190</v>
          </cell>
          <cell r="M354">
            <v>1395757</v>
          </cell>
        </row>
        <row r="355">
          <cell r="C355" t="str">
            <v xml:space="preserve">  Commercial</v>
          </cell>
          <cell r="E355">
            <v>123008</v>
          </cell>
          <cell r="G355">
            <v>122895</v>
          </cell>
          <cell r="K355">
            <v>123722</v>
          </cell>
          <cell r="M355">
            <v>124552</v>
          </cell>
        </row>
        <row r="356">
          <cell r="C356" t="str">
            <v xml:space="preserve">  Industrial</v>
          </cell>
          <cell r="E356">
            <v>825</v>
          </cell>
          <cell r="G356">
            <v>1110</v>
          </cell>
          <cell r="K356">
            <v>864</v>
          </cell>
          <cell r="M356">
            <v>1110</v>
          </cell>
        </row>
        <row r="357">
          <cell r="C357" t="str">
            <v xml:space="preserve">  Public Authorities</v>
          </cell>
          <cell r="E357">
            <v>0</v>
          </cell>
          <cell r="K357">
            <v>0</v>
          </cell>
          <cell r="M357">
            <v>0</v>
          </cell>
        </row>
        <row r="358">
          <cell r="C358" t="str">
            <v xml:space="preserve">  Agricultural</v>
          </cell>
          <cell r="E358">
            <v>0</v>
          </cell>
          <cell r="K358">
            <v>0</v>
          </cell>
          <cell r="M358">
            <v>0</v>
          </cell>
        </row>
        <row r="359">
          <cell r="C359" t="str">
            <v xml:space="preserve">          Total Regulated Sales Customers</v>
          </cell>
          <cell r="E359">
            <v>1486290</v>
          </cell>
          <cell r="G359">
            <v>1521455</v>
          </cell>
          <cell r="K359">
            <v>1490776</v>
          </cell>
          <cell r="M359">
            <v>1521419</v>
          </cell>
        </row>
        <row r="361">
          <cell r="C361" t="str">
            <v>Utility Gas Volumes Sold - Regulated (mcf as metered)</v>
          </cell>
        </row>
        <row r="362">
          <cell r="C362" t="str">
            <v xml:space="preserve">  Residential</v>
          </cell>
          <cell r="E362">
            <v>3335552</v>
          </cell>
          <cell r="G362">
            <v>4096000</v>
          </cell>
          <cell r="K362">
            <v>65057242</v>
          </cell>
          <cell r="M362">
            <v>78918000</v>
          </cell>
          <cell r="R362">
            <v>4096133</v>
          </cell>
          <cell r="T362">
            <v>4885570</v>
          </cell>
        </row>
        <row r="363">
          <cell r="C363" t="str">
            <v xml:space="preserve">  Commercial</v>
          </cell>
          <cell r="E363">
            <v>3081285</v>
          </cell>
          <cell r="G363">
            <v>3487000</v>
          </cell>
          <cell r="K363">
            <v>39294484</v>
          </cell>
          <cell r="M363">
            <v>44613000</v>
          </cell>
          <cell r="R363">
            <v>3791819</v>
          </cell>
          <cell r="T363">
            <v>4089641</v>
          </cell>
        </row>
        <row r="364">
          <cell r="C364" t="str">
            <v xml:space="preserve">  Industrial</v>
          </cell>
          <cell r="E364">
            <v>305927</v>
          </cell>
          <cell r="G364">
            <v>408000</v>
          </cell>
          <cell r="K364">
            <v>4276195</v>
          </cell>
          <cell r="M364">
            <v>4606000</v>
          </cell>
          <cell r="R364">
            <v>1713362</v>
          </cell>
          <cell r="T364">
            <v>1933372</v>
          </cell>
        </row>
        <row r="365">
          <cell r="C365" t="str">
            <v xml:space="preserve">  Public Authorities</v>
          </cell>
          <cell r="E365">
            <v>0</v>
          </cell>
          <cell r="G365">
            <v>0</v>
          </cell>
          <cell r="K365">
            <v>0</v>
          </cell>
          <cell r="M365">
            <v>0</v>
          </cell>
          <cell r="R365">
            <v>313464</v>
          </cell>
          <cell r="T365">
            <v>239618</v>
          </cell>
        </row>
        <row r="366">
          <cell r="C366" t="str">
            <v xml:space="preserve">  Agricultural</v>
          </cell>
          <cell r="E366">
            <v>0</v>
          </cell>
          <cell r="G366">
            <v>0</v>
          </cell>
          <cell r="K366">
            <v>0</v>
          </cell>
          <cell r="R366">
            <v>0</v>
          </cell>
          <cell r="T366">
            <v>0</v>
          </cell>
        </row>
        <row r="367">
          <cell r="C367" t="str">
            <v xml:space="preserve">  Unbilled</v>
          </cell>
          <cell r="E367">
            <v>-669680</v>
          </cell>
          <cell r="G367">
            <v>-1006393</v>
          </cell>
          <cell r="K367">
            <v>632546</v>
          </cell>
          <cell r="M367">
            <v>241992</v>
          </cell>
          <cell r="R367">
            <v>-666326</v>
          </cell>
          <cell r="T367">
            <v>-1006393</v>
          </cell>
        </row>
        <row r="368">
          <cell r="C368" t="str">
            <v xml:space="preserve">         Total Regulated Gas Volumes</v>
          </cell>
          <cell r="E368">
            <v>6053084</v>
          </cell>
          <cell r="G368">
            <v>6984607</v>
          </cell>
          <cell r="K368">
            <v>109260467</v>
          </cell>
          <cell r="M368">
            <v>128378992</v>
          </cell>
          <cell r="R368">
            <v>9248452</v>
          </cell>
          <cell r="T368">
            <v>10141808</v>
          </cell>
        </row>
      </sheetData>
      <sheetData sheetId="48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2005 FINAL Budget</v>
          </cell>
          <cell r="C21" t="str">
            <v>Oct FY2004</v>
          </cell>
          <cell r="D21" t="str">
            <v>Nov FY2004</v>
          </cell>
          <cell r="E21" t="str">
            <v>Dec FY2004</v>
          </cell>
          <cell r="F21" t="str">
            <v>Jan FY2005</v>
          </cell>
          <cell r="G21" t="str">
            <v>Feb FY2005</v>
          </cell>
          <cell r="H21" t="str">
            <v>Mar FY2005</v>
          </cell>
          <cell r="I21" t="str">
            <v>Apr FY2005</v>
          </cell>
          <cell r="J21" t="str">
            <v>May FY2005</v>
          </cell>
          <cell r="K21" t="str">
            <v>Jun FY2005</v>
          </cell>
          <cell r="L21" t="str">
            <v>Jul FY2005</v>
          </cell>
          <cell r="M21" t="str">
            <v>Aug FY2005</v>
          </cell>
          <cell r="N21" t="str">
            <v>Sep FY2005</v>
          </cell>
          <cell r="O21" t="str">
            <v>2005 FINAL Budget</v>
          </cell>
          <cell r="P21" t="str">
            <v>Oct FY2004</v>
          </cell>
          <cell r="Q21" t="str">
            <v>Nov FY2004</v>
          </cell>
          <cell r="R21" t="str">
            <v>Dec FY2004</v>
          </cell>
          <cell r="S21" t="str">
            <v>Jan FY2005</v>
          </cell>
          <cell r="T21" t="str">
            <v>Feb FY2005</v>
          </cell>
          <cell r="U21" t="str">
            <v>Mar FY2005</v>
          </cell>
          <cell r="V21" t="str">
            <v>Apr FY2005</v>
          </cell>
          <cell r="W21" t="str">
            <v>May FY2005</v>
          </cell>
          <cell r="X21" t="str">
            <v>Jun FY2005</v>
          </cell>
          <cell r="Y21" t="str">
            <v>Jul FY2005</v>
          </cell>
          <cell r="Z21" t="str">
            <v>Aug FY2005</v>
          </cell>
          <cell r="AA21" t="str">
            <v>Sep FY2005</v>
          </cell>
          <cell r="AB21" t="str">
            <v>2005 FINAL Budget</v>
          </cell>
          <cell r="AC21" t="str">
            <v>Oct FY2004</v>
          </cell>
          <cell r="AD21" t="str">
            <v>Nov FY2004</v>
          </cell>
          <cell r="AE21" t="str">
            <v>Dec FY2004</v>
          </cell>
          <cell r="AF21" t="str">
            <v>Jan FY2005</v>
          </cell>
          <cell r="AG21" t="str">
            <v>Feb FY2005</v>
          </cell>
          <cell r="AH21" t="str">
            <v>Mar FY2005</v>
          </cell>
          <cell r="AI21" t="str">
            <v>Apr FY2005</v>
          </cell>
          <cell r="AJ21" t="str">
            <v>May FY2005</v>
          </cell>
          <cell r="AK21" t="str">
            <v>Jun FY2005</v>
          </cell>
          <cell r="AL21" t="str">
            <v>Jul FY2005</v>
          </cell>
          <cell r="AM21" t="str">
            <v>Aug FY2005</v>
          </cell>
          <cell r="AN21" t="str">
            <v>Sep FY2005</v>
          </cell>
          <cell r="AO21" t="str">
            <v>2005 FINAL Budget</v>
          </cell>
          <cell r="AP21" t="str">
            <v>Oct FY2004</v>
          </cell>
          <cell r="AQ21" t="str">
            <v>Nov FY2004</v>
          </cell>
          <cell r="AR21" t="str">
            <v>Dec FY2004</v>
          </cell>
          <cell r="AS21" t="str">
            <v>Jan FY2005</v>
          </cell>
          <cell r="AT21" t="str">
            <v>Feb FY2005</v>
          </cell>
          <cell r="AU21" t="str">
            <v>Mar FY2005</v>
          </cell>
          <cell r="AV21" t="str">
            <v>Apr FY2005</v>
          </cell>
          <cell r="AW21" t="str">
            <v>May FY2005</v>
          </cell>
          <cell r="AX21" t="str">
            <v>Jun FY2005</v>
          </cell>
          <cell r="AY21" t="str">
            <v>Jul FY2005</v>
          </cell>
          <cell r="AZ21" t="str">
            <v>Aug FY2005</v>
          </cell>
          <cell r="BA21" t="str">
            <v>Sep FY2005</v>
          </cell>
          <cell r="BB21" t="str">
            <v>2005 FINAL Budget</v>
          </cell>
          <cell r="BC21" t="str">
            <v>Oct FY2004</v>
          </cell>
          <cell r="BD21" t="str">
            <v>Nov FY2004</v>
          </cell>
          <cell r="BE21" t="str">
            <v>Dec FY2004</v>
          </cell>
          <cell r="BF21" t="str">
            <v>Jan FY2005</v>
          </cell>
          <cell r="BG21" t="str">
            <v>Feb FY2005</v>
          </cell>
          <cell r="BH21" t="str">
            <v>Mar FY2005</v>
          </cell>
          <cell r="BI21" t="str">
            <v>Apr FY2005</v>
          </cell>
          <cell r="BJ21" t="str">
            <v>May FY2005</v>
          </cell>
          <cell r="BK21" t="str">
            <v>Jun FY2005</v>
          </cell>
          <cell r="BL21" t="str">
            <v>Jul FY2005</v>
          </cell>
          <cell r="BM21" t="str">
            <v>Aug FY2005</v>
          </cell>
          <cell r="BN21" t="str">
            <v>Sep FY2005</v>
          </cell>
          <cell r="BO21" t="str">
            <v>2005 FINAL Budget</v>
          </cell>
          <cell r="BP21" t="str">
            <v>Oct FY2004</v>
          </cell>
          <cell r="BQ21" t="str">
            <v>Nov FY2004</v>
          </cell>
          <cell r="BR21" t="str">
            <v>Dec FY2004</v>
          </cell>
          <cell r="BS21" t="str">
            <v>Jan FY2005</v>
          </cell>
          <cell r="BT21" t="str">
            <v>Feb FY2005</v>
          </cell>
          <cell r="BU21" t="str">
            <v>Mar FY2005</v>
          </cell>
          <cell r="BV21" t="str">
            <v>Apr FY2005</v>
          </cell>
          <cell r="BW21" t="str">
            <v>May FY2005</v>
          </cell>
          <cell r="BX21" t="str">
            <v>Jun FY2005</v>
          </cell>
          <cell r="BY21" t="str">
            <v>Jul FY2005</v>
          </cell>
          <cell r="BZ21" t="str">
            <v>Aug FY2005</v>
          </cell>
          <cell r="CA21" t="str">
            <v>Sep FY2005</v>
          </cell>
          <cell r="CB21" t="str">
            <v>2005 FINAL Budget</v>
          </cell>
          <cell r="CC21" t="str">
            <v>Oct FY2004</v>
          </cell>
          <cell r="CD21" t="str">
            <v>Nov FY2004</v>
          </cell>
          <cell r="CE21" t="str">
            <v>Dec FY2004</v>
          </cell>
          <cell r="CF21" t="str">
            <v>Jan FY2005</v>
          </cell>
          <cell r="CG21" t="str">
            <v>Feb FY2005</v>
          </cell>
          <cell r="CH21" t="str">
            <v>Mar FY2005</v>
          </cell>
          <cell r="CI21" t="str">
            <v>Apr FY2005</v>
          </cell>
          <cell r="CJ21" t="str">
            <v>May FY2005</v>
          </cell>
          <cell r="CK21" t="str">
            <v>Jun FY2005</v>
          </cell>
          <cell r="CL21" t="str">
            <v>Jul FY2005</v>
          </cell>
          <cell r="CM21" t="str">
            <v>Aug FY2005</v>
          </cell>
          <cell r="CN21" t="str">
            <v>Sep FY2005</v>
          </cell>
          <cell r="CO21" t="str">
            <v>2005 FINAL Budget</v>
          </cell>
          <cell r="CP21" t="str">
            <v>Oct FY2004</v>
          </cell>
          <cell r="CQ21" t="str">
            <v>Nov FY2004</v>
          </cell>
          <cell r="CR21" t="str">
            <v>Dec FY2004</v>
          </cell>
          <cell r="CS21" t="str">
            <v>Jan FY2005</v>
          </cell>
          <cell r="CT21" t="str">
            <v>Feb FY2005</v>
          </cell>
          <cell r="CU21" t="str">
            <v>Mar FY2005</v>
          </cell>
          <cell r="CV21" t="str">
            <v>Apr FY2005</v>
          </cell>
          <cell r="CW21" t="str">
            <v>May FY2005</v>
          </cell>
          <cell r="CX21" t="str">
            <v>Jun FY2005</v>
          </cell>
          <cell r="CY21" t="str">
            <v>Jul FY2005</v>
          </cell>
          <cell r="CZ21" t="str">
            <v>Aug FY2005</v>
          </cell>
          <cell r="DA21" t="str">
            <v>Sep FY2005</v>
          </cell>
          <cell r="DB21" t="str">
            <v>2005 FINAL Budget</v>
          </cell>
          <cell r="DC21" t="str">
            <v>Oct FY2004</v>
          </cell>
          <cell r="DD21" t="str">
            <v>Nov FY2004</v>
          </cell>
          <cell r="DE21" t="str">
            <v>Dec FY2004</v>
          </cell>
          <cell r="DF21" t="str">
            <v>Jan FY2005</v>
          </cell>
          <cell r="DG21" t="str">
            <v>Feb FY2005</v>
          </cell>
          <cell r="DH21" t="str">
            <v>Mar FY2005</v>
          </cell>
          <cell r="DI21" t="str">
            <v>Apr FY2005</v>
          </cell>
          <cell r="DJ21" t="str">
            <v>May FY2005</v>
          </cell>
          <cell r="DK21" t="str">
            <v>Jun FY2005</v>
          </cell>
          <cell r="DL21" t="str">
            <v>Jul FY2005</v>
          </cell>
          <cell r="DM21" t="str">
            <v>Aug FY2005</v>
          </cell>
          <cell r="DN21" t="str">
            <v>Sep FY2005</v>
          </cell>
          <cell r="DO21" t="str">
            <v>2005 FINAL Budget</v>
          </cell>
          <cell r="DP21" t="str">
            <v>Oct FY2004</v>
          </cell>
          <cell r="DQ21" t="str">
            <v>Nov FY2004</v>
          </cell>
          <cell r="DR21" t="str">
            <v>Dec FY2004</v>
          </cell>
          <cell r="DS21" t="str">
            <v>Jan FY2005</v>
          </cell>
          <cell r="DT21" t="str">
            <v>Feb FY2005</v>
          </cell>
          <cell r="DU21" t="str">
            <v>Mar FY2005</v>
          </cell>
          <cell r="DV21" t="str">
            <v>Apr FY2005</v>
          </cell>
          <cell r="DW21" t="str">
            <v>May FY2005</v>
          </cell>
          <cell r="DX21" t="str">
            <v>Jun FY2005</v>
          </cell>
          <cell r="DY21" t="str">
            <v>Jul FY2005</v>
          </cell>
          <cell r="DZ21" t="str">
            <v>Aug FY2005</v>
          </cell>
          <cell r="EA21" t="str">
            <v>Sep FY2005</v>
          </cell>
        </row>
        <row r="23">
          <cell r="A23" t="str">
            <v>Unapplied Overhead</v>
          </cell>
          <cell r="B23">
            <v>-26000.04</v>
          </cell>
          <cell r="C23">
            <v>-407215</v>
          </cell>
          <cell r="D23">
            <v>-509608.41</v>
          </cell>
          <cell r="E23">
            <v>305809.01</v>
          </cell>
          <cell r="F23">
            <v>-461778.28</v>
          </cell>
          <cell r="G23">
            <v>-205070.98</v>
          </cell>
          <cell r="H23">
            <v>293980.99</v>
          </cell>
          <cell r="I23">
            <v>93203.15</v>
          </cell>
          <cell r="J23">
            <v>291561.42</v>
          </cell>
          <cell r="K23">
            <v>145939.51999999999</v>
          </cell>
          <cell r="L23">
            <v>-132332.68</v>
          </cell>
          <cell r="M23">
            <v>236099.57</v>
          </cell>
          <cell r="N23">
            <v>323411.65000000002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-46332.51</v>
          </cell>
          <cell r="AC23">
            <v>3716.06</v>
          </cell>
          <cell r="AD23">
            <v>-403282.56</v>
          </cell>
          <cell r="AE23">
            <v>99090.04</v>
          </cell>
          <cell r="AF23">
            <v>-200589.58</v>
          </cell>
          <cell r="AG23">
            <v>125809.24</v>
          </cell>
          <cell r="AH23">
            <v>92403.66</v>
          </cell>
          <cell r="AI23">
            <v>-7386.14</v>
          </cell>
          <cell r="AJ23">
            <v>110425.81</v>
          </cell>
          <cell r="AK23">
            <v>177297.43</v>
          </cell>
          <cell r="AL23">
            <v>-179185.86</v>
          </cell>
          <cell r="AM23">
            <v>-64981.14</v>
          </cell>
          <cell r="AN23">
            <v>200350.53</v>
          </cell>
          <cell r="AO23">
            <v>-0.41</v>
          </cell>
          <cell r="AP23">
            <v>-13300.82</v>
          </cell>
          <cell r="AQ23">
            <v>-149047.57</v>
          </cell>
          <cell r="AR23">
            <v>81759.39</v>
          </cell>
          <cell r="AS23">
            <v>84936.08</v>
          </cell>
          <cell r="AT23">
            <v>-275536.11</v>
          </cell>
          <cell r="AU23">
            <v>27934.82</v>
          </cell>
          <cell r="AV23">
            <v>24014.54</v>
          </cell>
          <cell r="AW23">
            <v>42323.49</v>
          </cell>
          <cell r="AX23">
            <v>29468.9</v>
          </cell>
          <cell r="AY23">
            <v>46253.26</v>
          </cell>
          <cell r="AZ23">
            <v>39384.120000000003</v>
          </cell>
          <cell r="BA23">
            <v>61809.49</v>
          </cell>
          <cell r="BB23">
            <v>3582.38</v>
          </cell>
          <cell r="BC23">
            <v>87207.34</v>
          </cell>
          <cell r="BD23">
            <v>30532.85</v>
          </cell>
          <cell r="BE23">
            <v>117153.81</v>
          </cell>
          <cell r="BF23">
            <v>-383834.82</v>
          </cell>
          <cell r="BG23">
            <v>-271075.24</v>
          </cell>
          <cell r="BH23">
            <v>149918.45000000001</v>
          </cell>
          <cell r="BI23">
            <v>37218.86</v>
          </cell>
          <cell r="BJ23">
            <v>94730.91</v>
          </cell>
          <cell r="BK23">
            <v>-114706.46</v>
          </cell>
          <cell r="BL23">
            <v>-29858.7</v>
          </cell>
          <cell r="BM23">
            <v>167006.31</v>
          </cell>
          <cell r="BN23">
            <v>119289.07</v>
          </cell>
          <cell r="BO23">
            <v>-12970.8</v>
          </cell>
          <cell r="BP23">
            <v>-173663.7</v>
          </cell>
          <cell r="BQ23">
            <v>-149527.01999999999</v>
          </cell>
          <cell r="BR23">
            <v>-42485.73</v>
          </cell>
          <cell r="BS23">
            <v>-15173.33</v>
          </cell>
          <cell r="BT23">
            <v>55000.87</v>
          </cell>
          <cell r="BU23">
            <v>62626.38</v>
          </cell>
          <cell r="BV23">
            <v>57418.87</v>
          </cell>
          <cell r="BW23">
            <v>41937.050000000003</v>
          </cell>
          <cell r="BX23">
            <v>-5649.51</v>
          </cell>
          <cell r="BY23">
            <v>24676.66</v>
          </cell>
          <cell r="BZ23">
            <v>71714.320000000007</v>
          </cell>
          <cell r="CA23">
            <v>60154.34</v>
          </cell>
          <cell r="CB23">
            <v>3.46</v>
          </cell>
          <cell r="CC23">
            <v>-392114.66</v>
          </cell>
          <cell r="CD23">
            <v>97435.03</v>
          </cell>
          <cell r="CE23">
            <v>-7632.11</v>
          </cell>
          <cell r="CF23">
            <v>54652.62</v>
          </cell>
          <cell r="CG23">
            <v>106434.45</v>
          </cell>
          <cell r="CH23">
            <v>35420.42</v>
          </cell>
          <cell r="CI23">
            <v>15023.54</v>
          </cell>
          <cell r="CJ23">
            <v>-1117.5899999999999</v>
          </cell>
          <cell r="CK23">
            <v>49201.63</v>
          </cell>
          <cell r="CL23">
            <v>46982.57</v>
          </cell>
          <cell r="CM23">
            <v>75519.679999999993</v>
          </cell>
          <cell r="CN23">
            <v>-79802.12</v>
          </cell>
          <cell r="CO23">
            <v>29717.84</v>
          </cell>
          <cell r="CP23">
            <v>80940.78</v>
          </cell>
          <cell r="CQ23">
            <v>64280.86</v>
          </cell>
          <cell r="CR23">
            <v>57923.61</v>
          </cell>
          <cell r="CS23">
            <v>-1769.25</v>
          </cell>
          <cell r="CT23">
            <v>54295.81</v>
          </cell>
          <cell r="CU23">
            <v>-74322.740000000005</v>
          </cell>
          <cell r="CV23">
            <v>-33086.519999999997</v>
          </cell>
          <cell r="CW23">
            <v>3261.75</v>
          </cell>
          <cell r="CX23">
            <v>10327.530000000001</v>
          </cell>
          <cell r="CY23">
            <v>-41200.61</v>
          </cell>
          <cell r="CZ23">
            <v>-52543.72</v>
          </cell>
          <cell r="DA23">
            <v>-38389.660000000003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</row>
        <row r="24">
          <cell r="A24" t="str">
            <v>Unassigned Labor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Unapplied Labor Transfers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 xml:space="preserve">  Growth</v>
          </cell>
          <cell r="B26">
            <v>95167095.231941998</v>
          </cell>
          <cell r="C26">
            <v>6622734.2136222143</v>
          </cell>
          <cell r="D26">
            <v>8806763.5340142958</v>
          </cell>
          <cell r="E26">
            <v>7680679.0395075306</v>
          </cell>
          <cell r="F26">
            <v>6710977.6172922235</v>
          </cell>
          <cell r="G26">
            <v>7267832.4346421752</v>
          </cell>
          <cell r="H26">
            <v>8036035.129547568</v>
          </cell>
          <cell r="I26">
            <v>8245545.1640292834</v>
          </cell>
          <cell r="J26">
            <v>8434900.3053790554</v>
          </cell>
          <cell r="K26">
            <v>8072190.9677720461</v>
          </cell>
          <cell r="L26">
            <v>8275518.8159574512</v>
          </cell>
          <cell r="M26">
            <v>8442421.0647022016</v>
          </cell>
          <cell r="N26">
            <v>8571496.9454759434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4816417.8899999997</v>
          </cell>
          <cell r="AC26">
            <v>510341.8</v>
          </cell>
          <cell r="AD26">
            <v>443378.11</v>
          </cell>
          <cell r="AE26">
            <v>342941.75</v>
          </cell>
          <cell r="AF26">
            <v>640294.5</v>
          </cell>
          <cell r="AG26">
            <v>351554.36</v>
          </cell>
          <cell r="AH26">
            <v>349184.59</v>
          </cell>
          <cell r="AI26">
            <v>434452.65</v>
          </cell>
          <cell r="AJ26">
            <v>398650.78</v>
          </cell>
          <cell r="AK26">
            <v>368971.62</v>
          </cell>
          <cell r="AL26">
            <v>292611.44</v>
          </cell>
          <cell r="AM26">
            <v>322556.24</v>
          </cell>
          <cell r="AN26">
            <v>361480.05</v>
          </cell>
          <cell r="AO26">
            <v>5815141.9519419856</v>
          </cell>
          <cell r="AP26">
            <v>371935.75362221384</v>
          </cell>
          <cell r="AQ26">
            <v>933671.69401429512</v>
          </cell>
          <cell r="AR26">
            <v>528070.51950753061</v>
          </cell>
          <cell r="AS26">
            <v>450901.75729222404</v>
          </cell>
          <cell r="AT26">
            <v>687659.3146421751</v>
          </cell>
          <cell r="AU26">
            <v>427913.67954756768</v>
          </cell>
          <cell r="AV26">
            <v>376659.37402928283</v>
          </cell>
          <cell r="AW26">
            <v>408468.13537905546</v>
          </cell>
          <cell r="AX26">
            <v>400136.54777204577</v>
          </cell>
          <cell r="AY26">
            <v>387903.75595745153</v>
          </cell>
          <cell r="AZ26">
            <v>427063.8347022002</v>
          </cell>
          <cell r="BA26">
            <v>414757.58547594299</v>
          </cell>
          <cell r="BB26">
            <v>8541994.8200000003</v>
          </cell>
          <cell r="BC26">
            <v>573434.61</v>
          </cell>
          <cell r="BD26">
            <v>218702.72</v>
          </cell>
          <cell r="BE26">
            <v>391763.59</v>
          </cell>
          <cell r="BF26">
            <v>659026.05000000005</v>
          </cell>
          <cell r="BG26">
            <v>673789.84</v>
          </cell>
          <cell r="BH26">
            <v>822719.68</v>
          </cell>
          <cell r="BI26">
            <v>922912.93</v>
          </cell>
          <cell r="BJ26">
            <v>987034.18</v>
          </cell>
          <cell r="BK26">
            <v>888378.55</v>
          </cell>
          <cell r="BL26">
            <v>1105717.49</v>
          </cell>
          <cell r="BM26">
            <v>612880.34</v>
          </cell>
          <cell r="BN26">
            <v>685634.84</v>
          </cell>
          <cell r="BO26">
            <v>5083075.7299999995</v>
          </cell>
          <cell r="BP26">
            <v>355932.92</v>
          </cell>
          <cell r="BQ26">
            <v>402031.98</v>
          </cell>
          <cell r="BR26">
            <v>351828.58</v>
          </cell>
          <cell r="BS26">
            <v>376465.25</v>
          </cell>
          <cell r="BT26">
            <v>373190.76</v>
          </cell>
          <cell r="BU26">
            <v>388871.6</v>
          </cell>
          <cell r="BV26">
            <v>487749.47</v>
          </cell>
          <cell r="BW26">
            <v>503846.64</v>
          </cell>
          <cell r="BX26">
            <v>445261.94</v>
          </cell>
          <cell r="BY26">
            <v>435910.78</v>
          </cell>
          <cell r="BZ26">
            <v>453361.21</v>
          </cell>
          <cell r="CA26">
            <v>508624.6</v>
          </cell>
          <cell r="CB26">
            <v>11297970.469999999</v>
          </cell>
          <cell r="CC26">
            <v>1036512.03</v>
          </cell>
          <cell r="CD26">
            <v>1001656.22</v>
          </cell>
          <cell r="CE26">
            <v>973066.05</v>
          </cell>
          <cell r="CF26">
            <v>894573.47</v>
          </cell>
          <cell r="CG26">
            <v>893706.51</v>
          </cell>
          <cell r="CH26">
            <v>903150.06</v>
          </cell>
          <cell r="CI26">
            <v>872328.03</v>
          </cell>
          <cell r="CJ26">
            <v>1004908.18</v>
          </cell>
          <cell r="CK26">
            <v>954493.57</v>
          </cell>
          <cell r="CL26">
            <v>913659.9</v>
          </cell>
          <cell r="CM26">
            <v>939556.49</v>
          </cell>
          <cell r="CN26">
            <v>910359.96</v>
          </cell>
          <cell r="CO26">
            <v>4646429.370000001</v>
          </cell>
          <cell r="CP26">
            <v>371352.1</v>
          </cell>
          <cell r="CQ26">
            <v>426702.81</v>
          </cell>
          <cell r="CR26">
            <v>455599.55</v>
          </cell>
          <cell r="CS26">
            <v>401600.59</v>
          </cell>
          <cell r="CT26">
            <v>412315.65</v>
          </cell>
          <cell r="CU26">
            <v>406786.52</v>
          </cell>
          <cell r="CV26">
            <v>364033.71</v>
          </cell>
          <cell r="CW26">
            <v>375255.39</v>
          </cell>
          <cell r="CX26">
            <v>377539.74</v>
          </cell>
          <cell r="CY26">
            <v>352306.45</v>
          </cell>
          <cell r="CZ26">
            <v>349593.95</v>
          </cell>
          <cell r="DA26">
            <v>353342.91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54966065</v>
          </cell>
          <cell r="DP26">
            <v>3403225</v>
          </cell>
          <cell r="DQ26">
            <v>5380620</v>
          </cell>
          <cell r="DR26">
            <v>4637409</v>
          </cell>
          <cell r="DS26">
            <v>3288116</v>
          </cell>
          <cell r="DT26">
            <v>3875616</v>
          </cell>
          <cell r="DU26">
            <v>4737409</v>
          </cell>
          <cell r="DV26">
            <v>4787409</v>
          </cell>
          <cell r="DW26">
            <v>4756737</v>
          </cell>
          <cell r="DX26">
            <v>4637409</v>
          </cell>
          <cell r="DY26">
            <v>4787409</v>
          </cell>
          <cell r="DZ26">
            <v>5337409</v>
          </cell>
          <cell r="EA26">
            <v>5337297</v>
          </cell>
        </row>
        <row r="28">
          <cell r="A28" t="str">
            <v>Total System Integrity Projects</v>
          </cell>
          <cell r="B28">
            <v>60476152.529999994</v>
          </cell>
          <cell r="C28">
            <v>5180147.7300000004</v>
          </cell>
          <cell r="D28">
            <v>4528581.1399999997</v>
          </cell>
          <cell r="E28">
            <v>4430050.4000000004</v>
          </cell>
          <cell r="F28">
            <v>5191475.58</v>
          </cell>
          <cell r="G28">
            <v>4667295.16</v>
          </cell>
          <cell r="H28">
            <v>5257508.2300000004</v>
          </cell>
          <cell r="I28">
            <v>5035151.04</v>
          </cell>
          <cell r="J28">
            <v>5147624.5</v>
          </cell>
          <cell r="K28">
            <v>5277871.8899999997</v>
          </cell>
          <cell r="L28">
            <v>5768646.7800000003</v>
          </cell>
          <cell r="M28">
            <v>4999704.8499999996</v>
          </cell>
          <cell r="N28">
            <v>4992095.2300000004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13757273.59</v>
          </cell>
          <cell r="AC28">
            <v>996518.24</v>
          </cell>
          <cell r="AD28">
            <v>981815.58</v>
          </cell>
          <cell r="AE28">
            <v>1046408.93</v>
          </cell>
          <cell r="AF28">
            <v>1499532.41</v>
          </cell>
          <cell r="AG28">
            <v>953593.93</v>
          </cell>
          <cell r="AH28">
            <v>1104319.08</v>
          </cell>
          <cell r="AI28">
            <v>1070544.08</v>
          </cell>
          <cell r="AJ28">
            <v>1050777.97</v>
          </cell>
          <cell r="AK28">
            <v>1083531.1100000001</v>
          </cell>
          <cell r="AL28">
            <v>1775295.86</v>
          </cell>
          <cell r="AM28">
            <v>1107395.0900000001</v>
          </cell>
          <cell r="AN28">
            <v>1087541.31</v>
          </cell>
          <cell r="AO28">
            <v>6778702.6100000003</v>
          </cell>
          <cell r="AP28">
            <v>556197.1</v>
          </cell>
          <cell r="AQ28">
            <v>505256.86</v>
          </cell>
          <cell r="AR28">
            <v>577924.38</v>
          </cell>
          <cell r="AS28">
            <v>519558.88</v>
          </cell>
          <cell r="AT28">
            <v>428017.91999999998</v>
          </cell>
          <cell r="AU28">
            <v>632606.91</v>
          </cell>
          <cell r="AV28">
            <v>586250.1</v>
          </cell>
          <cell r="AW28">
            <v>606295.18000000005</v>
          </cell>
          <cell r="AX28">
            <v>603589.32999999996</v>
          </cell>
          <cell r="AY28">
            <v>566338.71</v>
          </cell>
          <cell r="AZ28">
            <v>603245.44999999995</v>
          </cell>
          <cell r="BA28">
            <v>593421.79</v>
          </cell>
          <cell r="BB28">
            <v>9760371.7100000009</v>
          </cell>
          <cell r="BC28">
            <v>384112.89</v>
          </cell>
          <cell r="BD28">
            <v>499304.11</v>
          </cell>
          <cell r="BE28">
            <v>406530.5</v>
          </cell>
          <cell r="BF28">
            <v>908554.52</v>
          </cell>
          <cell r="BG28">
            <v>912468.87</v>
          </cell>
          <cell r="BH28">
            <v>1001961.32</v>
          </cell>
          <cell r="BI28">
            <v>977533.98</v>
          </cell>
          <cell r="BJ28">
            <v>1007349.37</v>
          </cell>
          <cell r="BK28">
            <v>1032231.28</v>
          </cell>
          <cell r="BL28">
            <v>871048.62</v>
          </cell>
          <cell r="BM28">
            <v>889038.2</v>
          </cell>
          <cell r="BN28">
            <v>870238.05</v>
          </cell>
          <cell r="BO28">
            <v>7462847.1399999997</v>
          </cell>
          <cell r="BP28">
            <v>700123.07</v>
          </cell>
          <cell r="BQ28">
            <v>710062.35</v>
          </cell>
          <cell r="BR28">
            <v>649298.79</v>
          </cell>
          <cell r="BS28">
            <v>581455.82999999996</v>
          </cell>
          <cell r="BT28">
            <v>614954.11</v>
          </cell>
          <cell r="BU28">
            <v>605277.93000000005</v>
          </cell>
          <cell r="BV28">
            <v>607073.79</v>
          </cell>
          <cell r="BW28">
            <v>670031.53</v>
          </cell>
          <cell r="BX28">
            <v>753198.99</v>
          </cell>
          <cell r="BY28">
            <v>579568.56999999995</v>
          </cell>
          <cell r="BZ28">
            <v>519739.33</v>
          </cell>
          <cell r="CA28">
            <v>472062.85</v>
          </cell>
          <cell r="CB28">
            <v>14129297.720000001</v>
          </cell>
          <cell r="CC28">
            <v>1943764.4</v>
          </cell>
          <cell r="CD28">
            <v>1147833.93</v>
          </cell>
          <cell r="CE28">
            <v>1033512.24</v>
          </cell>
          <cell r="CF28">
            <v>1020279.15</v>
          </cell>
          <cell r="CG28">
            <v>1138918.31</v>
          </cell>
          <cell r="CH28">
            <v>1122036.17</v>
          </cell>
          <cell r="CI28">
            <v>1139368.8</v>
          </cell>
          <cell r="CJ28">
            <v>1088072.24</v>
          </cell>
          <cell r="CK28">
            <v>1166681.7</v>
          </cell>
          <cell r="CL28">
            <v>1150215.2</v>
          </cell>
          <cell r="CM28">
            <v>1088060.45</v>
          </cell>
          <cell r="CN28">
            <v>1090555.1299999999</v>
          </cell>
          <cell r="CO28">
            <v>8587659.7599999998</v>
          </cell>
          <cell r="CP28">
            <v>599432.03</v>
          </cell>
          <cell r="CQ28">
            <v>684308.31</v>
          </cell>
          <cell r="CR28">
            <v>716375.56</v>
          </cell>
          <cell r="CS28">
            <v>662094.79</v>
          </cell>
          <cell r="CT28">
            <v>619342.02</v>
          </cell>
          <cell r="CU28">
            <v>791306.82</v>
          </cell>
          <cell r="CV28">
            <v>654380.29</v>
          </cell>
          <cell r="CW28">
            <v>725098.21</v>
          </cell>
          <cell r="CX28">
            <v>638639.48</v>
          </cell>
          <cell r="CY28">
            <v>826179.82</v>
          </cell>
          <cell r="CZ28">
            <v>792226.33</v>
          </cell>
          <cell r="DA28">
            <v>878276.1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</row>
        <row r="29">
          <cell r="A29" t="str">
            <v>Total System Improvement Project</v>
          </cell>
          <cell r="B29">
            <v>11985914.23</v>
          </cell>
          <cell r="C29">
            <v>1685634.75</v>
          </cell>
          <cell r="D29">
            <v>1507214.42</v>
          </cell>
          <cell r="E29">
            <v>1330381.6100000001</v>
          </cell>
          <cell r="F29">
            <v>1228280.4099999999</v>
          </cell>
          <cell r="G29">
            <v>691516.48</v>
          </cell>
          <cell r="H29">
            <v>816962.67</v>
          </cell>
          <cell r="I29">
            <v>696353.01</v>
          </cell>
          <cell r="J29">
            <v>798540.78</v>
          </cell>
          <cell r="K29">
            <v>647202.85</v>
          </cell>
          <cell r="L29">
            <v>682408.8</v>
          </cell>
          <cell r="M29">
            <v>921455.49</v>
          </cell>
          <cell r="N29">
            <v>979962.96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4542774.37</v>
          </cell>
          <cell r="AC29">
            <v>425707.57</v>
          </cell>
          <cell r="AD29">
            <v>657606.62</v>
          </cell>
          <cell r="AE29">
            <v>516961.65</v>
          </cell>
          <cell r="AF29">
            <v>487273.47</v>
          </cell>
          <cell r="AG29">
            <v>353261.45</v>
          </cell>
          <cell r="AH29">
            <v>457133.25</v>
          </cell>
          <cell r="AI29">
            <v>253144.41</v>
          </cell>
          <cell r="AJ29">
            <v>346820.62</v>
          </cell>
          <cell r="AK29">
            <v>257901.48</v>
          </cell>
          <cell r="AL29">
            <v>269273.88</v>
          </cell>
          <cell r="AM29">
            <v>275038.31</v>
          </cell>
          <cell r="AN29">
            <v>242651.66</v>
          </cell>
          <cell r="AO29">
            <v>2409691.83</v>
          </cell>
          <cell r="AP29">
            <v>214136.63</v>
          </cell>
          <cell r="AQ29">
            <v>164268.03</v>
          </cell>
          <cell r="AR29">
            <v>164268.03</v>
          </cell>
          <cell r="AS29">
            <v>164268.03</v>
          </cell>
          <cell r="AT29">
            <v>164268.03</v>
          </cell>
          <cell r="AU29">
            <v>172487.19</v>
          </cell>
          <cell r="AV29">
            <v>217842.59</v>
          </cell>
          <cell r="AW29">
            <v>219813.71</v>
          </cell>
          <cell r="AX29">
            <v>248016.67</v>
          </cell>
          <cell r="AY29">
            <v>248016.67</v>
          </cell>
          <cell r="AZ29">
            <v>246642.88</v>
          </cell>
          <cell r="BA29">
            <v>185663.37</v>
          </cell>
          <cell r="BB29">
            <v>1453368.36</v>
          </cell>
          <cell r="BC29">
            <v>196815.58</v>
          </cell>
          <cell r="BD29">
            <v>90579.49</v>
          </cell>
          <cell r="BE29">
            <v>49693.17</v>
          </cell>
          <cell r="BF29">
            <v>0</v>
          </cell>
          <cell r="BG29">
            <v>0</v>
          </cell>
          <cell r="BH29">
            <v>49432.43</v>
          </cell>
          <cell r="BI29">
            <v>63849.13</v>
          </cell>
          <cell r="BJ29">
            <v>99196.33</v>
          </cell>
          <cell r="BK29">
            <v>46174.64</v>
          </cell>
          <cell r="BL29">
            <v>59319.85</v>
          </cell>
          <cell r="BM29">
            <v>317388.44</v>
          </cell>
          <cell r="BN29">
            <v>480919.3</v>
          </cell>
          <cell r="BO29">
            <v>2236479.59</v>
          </cell>
          <cell r="BP29">
            <v>725996.88</v>
          </cell>
          <cell r="BQ29">
            <v>507299.15</v>
          </cell>
          <cell r="BR29">
            <v>448152</v>
          </cell>
          <cell r="BS29">
            <v>386026.25</v>
          </cell>
          <cell r="BT29">
            <v>14626.14</v>
          </cell>
          <cell r="BU29">
            <v>18914.3</v>
          </cell>
          <cell r="BV29">
            <v>14907.52</v>
          </cell>
          <cell r="BW29">
            <v>34295.29</v>
          </cell>
          <cell r="BX29">
            <v>15188.9</v>
          </cell>
          <cell r="BY29">
            <v>23857.46</v>
          </cell>
          <cell r="BZ29">
            <v>28453.37</v>
          </cell>
          <cell r="CA29">
            <v>18762.330000000002</v>
          </cell>
          <cell r="CB29">
            <v>467102.58</v>
          </cell>
          <cell r="CC29">
            <v>85609.23</v>
          </cell>
          <cell r="CD29">
            <v>28843.75</v>
          </cell>
          <cell r="CE29">
            <v>51843.78</v>
          </cell>
          <cell r="CF29">
            <v>45691.97</v>
          </cell>
          <cell r="CG29">
            <v>34157.440000000002</v>
          </cell>
          <cell r="CH29">
            <v>50469.49</v>
          </cell>
          <cell r="CI29">
            <v>71467.679999999993</v>
          </cell>
          <cell r="CJ29">
            <v>23273.15</v>
          </cell>
          <cell r="CK29">
            <v>21293.87</v>
          </cell>
          <cell r="CL29">
            <v>23313.65</v>
          </cell>
          <cell r="CM29">
            <v>16563.63</v>
          </cell>
          <cell r="CN29">
            <v>14574.94</v>
          </cell>
          <cell r="CO29">
            <v>876497.5</v>
          </cell>
          <cell r="CP29">
            <v>37368.86</v>
          </cell>
          <cell r="CQ29">
            <v>58617.38</v>
          </cell>
          <cell r="CR29">
            <v>99462.98</v>
          </cell>
          <cell r="CS29">
            <v>145020.69</v>
          </cell>
          <cell r="CT29">
            <v>125203.42</v>
          </cell>
          <cell r="CU29">
            <v>68526.009999999995</v>
          </cell>
          <cell r="CV29">
            <v>75141.679999999993</v>
          </cell>
          <cell r="CW29">
            <v>75141.679999999993</v>
          </cell>
          <cell r="CX29">
            <v>58627.29</v>
          </cell>
          <cell r="CY29">
            <v>58627.29</v>
          </cell>
          <cell r="CZ29">
            <v>37368.86</v>
          </cell>
          <cell r="DA29">
            <v>37391.360000000001</v>
          </cell>
          <cell r="DB29">
            <v>1000000</v>
          </cell>
          <cell r="DC29">
            <v>1000000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</row>
        <row r="30">
          <cell r="A30" t="str">
            <v>Total Public Improvements Projects</v>
          </cell>
          <cell r="B30">
            <v>7588099.6400000006</v>
          </cell>
          <cell r="C30">
            <v>504770.22</v>
          </cell>
          <cell r="D30">
            <v>1025715.01</v>
          </cell>
          <cell r="E30">
            <v>662126.05000000005</v>
          </cell>
          <cell r="F30">
            <v>1374769.74</v>
          </cell>
          <cell r="G30">
            <v>850168.09</v>
          </cell>
          <cell r="H30">
            <v>431346.89</v>
          </cell>
          <cell r="I30">
            <v>244673.4</v>
          </cell>
          <cell r="J30">
            <v>529006.52</v>
          </cell>
          <cell r="K30">
            <v>724262.72</v>
          </cell>
          <cell r="L30">
            <v>728955.37</v>
          </cell>
          <cell r="M30">
            <v>522121.8</v>
          </cell>
          <cell r="N30">
            <v>-9816.1700000000128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2101821.7400000002</v>
          </cell>
          <cell r="AC30">
            <v>170347.51999999999</v>
          </cell>
          <cell r="AD30">
            <v>160986.23999999999</v>
          </cell>
          <cell r="AE30">
            <v>165747.68</v>
          </cell>
          <cell r="AF30">
            <v>150477.73000000001</v>
          </cell>
          <cell r="AG30">
            <v>144943.38</v>
          </cell>
          <cell r="AH30">
            <v>189622.13</v>
          </cell>
          <cell r="AI30">
            <v>165252.14000000001</v>
          </cell>
          <cell r="AJ30">
            <v>219922.89</v>
          </cell>
          <cell r="AK30">
            <v>183118.26</v>
          </cell>
          <cell r="AL30">
            <v>183129.04</v>
          </cell>
          <cell r="AM30">
            <v>188388.67</v>
          </cell>
          <cell r="AN30">
            <v>179886.06</v>
          </cell>
          <cell r="AO30">
            <v>307783.07</v>
          </cell>
          <cell r="AP30">
            <v>52349.23</v>
          </cell>
          <cell r="AQ30">
            <v>148220.88</v>
          </cell>
          <cell r="AR30">
            <v>-363906.77</v>
          </cell>
          <cell r="AS30">
            <v>52349.23</v>
          </cell>
          <cell r="AT30">
            <v>52349.23</v>
          </cell>
          <cell r="AU30">
            <v>52349.23</v>
          </cell>
          <cell r="AV30">
            <v>52349.23</v>
          </cell>
          <cell r="AW30">
            <v>52349.23</v>
          </cell>
          <cell r="AX30">
            <v>52349.23</v>
          </cell>
          <cell r="AY30">
            <v>52349.23</v>
          </cell>
          <cell r="AZ30">
            <v>52349.23</v>
          </cell>
          <cell r="BA30">
            <v>52325.89</v>
          </cell>
          <cell r="BB30">
            <v>2141198.4900000002</v>
          </cell>
          <cell r="BC30">
            <v>7167.78</v>
          </cell>
          <cell r="BD30">
            <v>434312.55</v>
          </cell>
          <cell r="BE30">
            <v>387215.63</v>
          </cell>
          <cell r="BF30">
            <v>578989.73</v>
          </cell>
          <cell r="BG30">
            <v>361203.38</v>
          </cell>
          <cell r="BH30">
            <v>-124966.26</v>
          </cell>
          <cell r="BI30">
            <v>158169.95000000001</v>
          </cell>
          <cell r="BJ30">
            <v>-112165.32</v>
          </cell>
          <cell r="BK30">
            <v>59791.78</v>
          </cell>
          <cell r="BL30">
            <v>141429.34</v>
          </cell>
          <cell r="BM30">
            <v>100285.51</v>
          </cell>
          <cell r="BN30">
            <v>149764.42000000001</v>
          </cell>
          <cell r="BO30">
            <v>1145369.46</v>
          </cell>
          <cell r="BP30">
            <v>215539.83</v>
          </cell>
          <cell r="BQ30">
            <v>10662.11</v>
          </cell>
          <cell r="BR30">
            <v>83322.42</v>
          </cell>
          <cell r="BS30">
            <v>88736.76</v>
          </cell>
          <cell r="BT30">
            <v>142122.29</v>
          </cell>
          <cell r="BU30">
            <v>143348.57</v>
          </cell>
          <cell r="BV30">
            <v>36387.46</v>
          </cell>
          <cell r="BW30">
            <v>58138.05</v>
          </cell>
          <cell r="BX30">
            <v>225364.04</v>
          </cell>
          <cell r="BY30">
            <v>210193.03</v>
          </cell>
          <cell r="BZ30">
            <v>-157688.32000000001</v>
          </cell>
          <cell r="CA30">
            <v>89243.22</v>
          </cell>
          <cell r="CB30">
            <v>1685136.5</v>
          </cell>
          <cell r="CC30">
            <v>243933.56</v>
          </cell>
          <cell r="CD30">
            <v>244917.88</v>
          </cell>
          <cell r="CE30">
            <v>363131.74</v>
          </cell>
          <cell r="CF30">
            <v>447624.22</v>
          </cell>
          <cell r="CG30">
            <v>160719.66</v>
          </cell>
          <cell r="CH30">
            <v>172923.29</v>
          </cell>
          <cell r="CI30">
            <v>-212296.68</v>
          </cell>
          <cell r="CJ30">
            <v>277101.94</v>
          </cell>
          <cell r="CK30">
            <v>152327.01999999999</v>
          </cell>
          <cell r="CL30">
            <v>115239.38</v>
          </cell>
          <cell r="CM30">
            <v>227172.03</v>
          </cell>
          <cell r="CN30">
            <v>-507657.54</v>
          </cell>
          <cell r="CO30">
            <v>206790.38</v>
          </cell>
          <cell r="CP30">
            <v>-184567.7</v>
          </cell>
          <cell r="CQ30">
            <v>26615.35</v>
          </cell>
          <cell r="CR30">
            <v>26615.35</v>
          </cell>
          <cell r="CS30">
            <v>56592.07</v>
          </cell>
          <cell r="CT30">
            <v>-11169.85</v>
          </cell>
          <cell r="CU30">
            <v>-1930.07</v>
          </cell>
          <cell r="CV30">
            <v>44811.3</v>
          </cell>
          <cell r="CW30">
            <v>33659.730000000003</v>
          </cell>
          <cell r="CX30">
            <v>51312.39</v>
          </cell>
          <cell r="CY30">
            <v>26615.35</v>
          </cell>
          <cell r="CZ30">
            <v>111614.68</v>
          </cell>
          <cell r="DA30">
            <v>26621.78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</row>
        <row r="31">
          <cell r="A31" t="str">
            <v>Total Equipment Projects</v>
          </cell>
          <cell r="B31">
            <v>3371667.54</v>
          </cell>
          <cell r="C31">
            <v>637659.23</v>
          </cell>
          <cell r="D31">
            <v>426459.81</v>
          </cell>
          <cell r="E31">
            <v>191210.74</v>
          </cell>
          <cell r="F31">
            <v>505687.36</v>
          </cell>
          <cell r="G31">
            <v>385705.4</v>
          </cell>
          <cell r="H31">
            <v>123653.8</v>
          </cell>
          <cell r="I31">
            <v>442902.16</v>
          </cell>
          <cell r="J31">
            <v>64321.06</v>
          </cell>
          <cell r="K31">
            <v>227078.57</v>
          </cell>
          <cell r="L31">
            <v>210067.65</v>
          </cell>
          <cell r="M31">
            <v>73642.17</v>
          </cell>
          <cell r="N31">
            <v>83279.59</v>
          </cell>
          <cell r="O31">
            <v>1539.11</v>
          </cell>
          <cell r="P31">
            <v>1539.11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833510.01</v>
          </cell>
          <cell r="AC31">
            <v>143340.32</v>
          </cell>
          <cell r="AD31">
            <v>67982.960000000006</v>
          </cell>
          <cell r="AE31">
            <v>6698.07</v>
          </cell>
          <cell r="AF31">
            <v>99345.07</v>
          </cell>
          <cell r="AG31">
            <v>46618.79</v>
          </cell>
          <cell r="AH31">
            <v>65307.76</v>
          </cell>
          <cell r="AI31">
            <v>370726.69</v>
          </cell>
          <cell r="AJ31">
            <v>6698.07</v>
          </cell>
          <cell r="AK31">
            <v>6698.07</v>
          </cell>
          <cell r="AL31">
            <v>6698.07</v>
          </cell>
          <cell r="AM31">
            <v>6698.07</v>
          </cell>
          <cell r="AN31">
            <v>6698.07</v>
          </cell>
          <cell r="AO31">
            <v>490986.39</v>
          </cell>
          <cell r="AP31">
            <v>246480.95</v>
          </cell>
          <cell r="AQ31">
            <v>40409.94</v>
          </cell>
          <cell r="AR31">
            <v>49647.05</v>
          </cell>
          <cell r="AS31">
            <v>41589.839999999997</v>
          </cell>
          <cell r="AT31">
            <v>12828.33</v>
          </cell>
          <cell r="AU31">
            <v>20885.54</v>
          </cell>
          <cell r="AV31">
            <v>22196.38</v>
          </cell>
          <cell r="AW31">
            <v>12828.33</v>
          </cell>
          <cell r="AX31">
            <v>12828.33</v>
          </cell>
          <cell r="AY31">
            <v>12828.33</v>
          </cell>
          <cell r="AZ31">
            <v>5635.04</v>
          </cell>
          <cell r="BA31">
            <v>12828.33</v>
          </cell>
          <cell r="BB31">
            <v>889125.23</v>
          </cell>
          <cell r="BC31">
            <v>0</v>
          </cell>
          <cell r="BD31">
            <v>0</v>
          </cell>
          <cell r="BE31">
            <v>0</v>
          </cell>
          <cell r="BF31">
            <v>330780.23</v>
          </cell>
          <cell r="BG31">
            <v>287945.09000000003</v>
          </cell>
          <cell r="BH31">
            <v>0</v>
          </cell>
          <cell r="BI31">
            <v>16006.87</v>
          </cell>
          <cell r="BJ31">
            <v>0</v>
          </cell>
          <cell r="BK31">
            <v>127196.52</v>
          </cell>
          <cell r="BL31">
            <v>127196.52</v>
          </cell>
          <cell r="BM31">
            <v>0</v>
          </cell>
          <cell r="BN31">
            <v>0</v>
          </cell>
          <cell r="BO31">
            <v>568126</v>
          </cell>
          <cell r="BP31">
            <v>179240.18</v>
          </cell>
          <cell r="BQ31">
            <v>284094.69</v>
          </cell>
          <cell r="BR31">
            <v>95256.49</v>
          </cell>
          <cell r="BS31">
            <v>0</v>
          </cell>
          <cell r="BT31">
            <v>4340.97</v>
          </cell>
          <cell r="BU31">
            <v>3488.28</v>
          </cell>
          <cell r="BV31">
            <v>0</v>
          </cell>
          <cell r="BW31">
            <v>0</v>
          </cell>
          <cell r="BX31">
            <v>0</v>
          </cell>
          <cell r="BY31">
            <v>1705.39</v>
          </cell>
          <cell r="BZ31">
            <v>0</v>
          </cell>
          <cell r="CA31">
            <v>0</v>
          </cell>
          <cell r="CB31">
            <v>407682.96</v>
          </cell>
          <cell r="CC31">
            <v>33988.54</v>
          </cell>
          <cell r="CD31">
            <v>33972.22</v>
          </cell>
          <cell r="CE31">
            <v>33972.22</v>
          </cell>
          <cell r="CF31">
            <v>33972.22</v>
          </cell>
          <cell r="CG31">
            <v>33972.22</v>
          </cell>
          <cell r="CH31">
            <v>33972.22</v>
          </cell>
          <cell r="CI31">
            <v>33972.22</v>
          </cell>
          <cell r="CJ31">
            <v>33972.22</v>
          </cell>
          <cell r="CK31">
            <v>33972.22</v>
          </cell>
          <cell r="CL31">
            <v>33972.22</v>
          </cell>
          <cell r="CM31">
            <v>33972.22</v>
          </cell>
          <cell r="CN31">
            <v>33972.22</v>
          </cell>
          <cell r="CO31">
            <v>180697.84</v>
          </cell>
          <cell r="CP31">
            <v>33070.129999999997</v>
          </cell>
          <cell r="CQ31">
            <v>0</v>
          </cell>
          <cell r="CR31">
            <v>5636.91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10822.44</v>
          </cell>
          <cell r="CX31">
            <v>46383.43</v>
          </cell>
          <cell r="CY31">
            <v>27667.119999999999</v>
          </cell>
          <cell r="CZ31">
            <v>27336.84</v>
          </cell>
          <cell r="DA31">
            <v>29780.97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</row>
        <row r="32">
          <cell r="A32" t="str">
            <v>Total Structure Projects</v>
          </cell>
          <cell r="B32">
            <v>4567715.2699999996</v>
          </cell>
          <cell r="C32">
            <v>821120.96</v>
          </cell>
          <cell r="D32">
            <v>613694.93999999994</v>
          </cell>
          <cell r="E32">
            <v>451626.65</v>
          </cell>
          <cell r="F32">
            <v>567719.67000000004</v>
          </cell>
          <cell r="G32">
            <v>674657.53</v>
          </cell>
          <cell r="H32">
            <v>148801.68</v>
          </cell>
          <cell r="I32">
            <v>9587.18</v>
          </cell>
          <cell r="J32">
            <v>9587.18</v>
          </cell>
          <cell r="K32">
            <v>585962.67000000004</v>
          </cell>
          <cell r="L32">
            <v>0</v>
          </cell>
          <cell r="M32">
            <v>684956.81</v>
          </cell>
          <cell r="N32">
            <v>0</v>
          </cell>
          <cell r="O32">
            <v>85384.13</v>
          </cell>
          <cell r="P32">
            <v>85384.13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690972.96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6016.15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684956.81</v>
          </cell>
          <cell r="AN32">
            <v>0</v>
          </cell>
          <cell r="AO32">
            <v>149423.13</v>
          </cell>
          <cell r="AP32">
            <v>23420.14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78067.12</v>
          </cell>
          <cell r="AV32">
            <v>9587.18</v>
          </cell>
          <cell r="AW32">
            <v>9587.18</v>
          </cell>
          <cell r="AX32">
            <v>28761.51</v>
          </cell>
          <cell r="AY32">
            <v>0</v>
          </cell>
          <cell r="AZ32">
            <v>0</v>
          </cell>
          <cell r="BA32">
            <v>0</v>
          </cell>
          <cell r="BB32">
            <v>3596480.16</v>
          </cell>
          <cell r="BC32">
            <v>567332.07999999996</v>
          </cell>
          <cell r="BD32">
            <v>567332.07999999996</v>
          </cell>
          <cell r="BE32">
            <v>567332.07999999996</v>
          </cell>
          <cell r="BF32">
            <v>567332.07999999996</v>
          </cell>
          <cell r="BG32">
            <v>668641.38</v>
          </cell>
          <cell r="BH32">
            <v>101309.3</v>
          </cell>
          <cell r="BI32">
            <v>0</v>
          </cell>
          <cell r="BJ32">
            <v>0</v>
          </cell>
          <cell r="BK32">
            <v>557201.16</v>
          </cell>
          <cell r="BL32">
            <v>0</v>
          </cell>
          <cell r="BM32">
            <v>0</v>
          </cell>
          <cell r="BN32">
            <v>0</v>
          </cell>
          <cell r="BO32">
            <v>-402439.2</v>
          </cell>
          <cell r="BP32">
            <v>2228.63</v>
          </cell>
          <cell r="BQ32">
            <v>31006.959999999999</v>
          </cell>
          <cell r="BR32">
            <v>-400000</v>
          </cell>
          <cell r="BS32">
            <v>387.59</v>
          </cell>
          <cell r="BT32">
            <v>0</v>
          </cell>
          <cell r="BU32">
            <v>-36062.379999999997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446462.85</v>
          </cell>
          <cell r="CC32">
            <v>141324.74</v>
          </cell>
          <cell r="CD32">
            <v>15355.9</v>
          </cell>
          <cell r="CE32">
            <v>284294.57</v>
          </cell>
          <cell r="CF32">
            <v>0</v>
          </cell>
          <cell r="CG32">
            <v>0</v>
          </cell>
          <cell r="CH32">
            <v>5487.64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1431.24</v>
          </cell>
          <cell r="CP32">
            <v>1431.24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</row>
        <row r="33">
          <cell r="A33" t="str">
            <v>Total Vehicle Projects</v>
          </cell>
          <cell r="B33">
            <v>-162167.97</v>
          </cell>
          <cell r="C33">
            <v>-77441.31</v>
          </cell>
          <cell r="D33">
            <v>-1200</v>
          </cell>
          <cell r="E33">
            <v>-22286.04</v>
          </cell>
          <cell r="F33">
            <v>9969.5</v>
          </cell>
          <cell r="G33">
            <v>-28150</v>
          </cell>
          <cell r="H33">
            <v>-11365.55</v>
          </cell>
          <cell r="I33">
            <v>-5000</v>
          </cell>
          <cell r="J33">
            <v>-21694.57</v>
          </cell>
          <cell r="K33">
            <v>0</v>
          </cell>
          <cell r="L33">
            <v>0</v>
          </cell>
          <cell r="M33">
            <v>-5000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-30770.92</v>
          </cell>
          <cell r="AC33">
            <v>-576.35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-7500</v>
          </cell>
          <cell r="AI33">
            <v>-5000</v>
          </cell>
          <cell r="AJ33">
            <v>-17694.57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41375.51</v>
          </cell>
          <cell r="AP33">
            <v>21858.73</v>
          </cell>
          <cell r="AQ33">
            <v>0</v>
          </cell>
          <cell r="AR33">
            <v>0</v>
          </cell>
          <cell r="AS33">
            <v>19516.78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-139739.51999999999</v>
          </cell>
          <cell r="BP33">
            <v>-77003.48</v>
          </cell>
          <cell r="BQ33">
            <v>0</v>
          </cell>
          <cell r="BR33">
            <v>-20286.04</v>
          </cell>
          <cell r="BS33">
            <v>-13800</v>
          </cell>
          <cell r="BT33">
            <v>-25650</v>
          </cell>
          <cell r="BU33">
            <v>-3000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-33033.040000000001</v>
          </cell>
          <cell r="CC33">
            <v>-21720.21</v>
          </cell>
          <cell r="CD33">
            <v>-1200</v>
          </cell>
          <cell r="CE33">
            <v>-2000</v>
          </cell>
          <cell r="CF33">
            <v>4252.72</v>
          </cell>
          <cell r="CG33">
            <v>-2500</v>
          </cell>
          <cell r="CH33">
            <v>-865.55</v>
          </cell>
          <cell r="CI33">
            <v>0</v>
          </cell>
          <cell r="CJ33">
            <v>-4000</v>
          </cell>
          <cell r="CK33">
            <v>0</v>
          </cell>
          <cell r="CL33">
            <v>0</v>
          </cell>
          <cell r="CM33">
            <v>-5000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</row>
        <row r="34">
          <cell r="A34" t="str">
            <v>Total Information Technology Projects</v>
          </cell>
          <cell r="B34">
            <v>10587682.779999999</v>
          </cell>
          <cell r="C34">
            <v>2482215</v>
          </cell>
          <cell r="D34">
            <v>3327166.72</v>
          </cell>
          <cell r="E34">
            <v>813635.98</v>
          </cell>
          <cell r="F34">
            <v>771777.96</v>
          </cell>
          <cell r="G34">
            <v>337953.51</v>
          </cell>
          <cell r="H34">
            <v>443864.1</v>
          </cell>
          <cell r="I34">
            <v>651553.80000000005</v>
          </cell>
          <cell r="J34">
            <v>313811.64</v>
          </cell>
          <cell r="K34">
            <v>273287.93</v>
          </cell>
          <cell r="L34">
            <v>601179.68000000005</v>
          </cell>
          <cell r="M34">
            <v>289507.09000000003</v>
          </cell>
          <cell r="N34">
            <v>281729.37</v>
          </cell>
          <cell r="O34">
            <v>7300970.2199999997</v>
          </cell>
          <cell r="P34">
            <v>2236487.5</v>
          </cell>
          <cell r="Q34">
            <v>1876493.2</v>
          </cell>
          <cell r="R34">
            <v>339372.47</v>
          </cell>
          <cell r="S34">
            <v>481898.17</v>
          </cell>
          <cell r="T34">
            <v>241404.94</v>
          </cell>
          <cell r="U34">
            <v>263600.69</v>
          </cell>
          <cell r="V34">
            <v>406126.39</v>
          </cell>
          <cell r="W34">
            <v>256201.57</v>
          </cell>
          <cell r="X34">
            <v>256201.58</v>
          </cell>
          <cell r="Y34">
            <v>406126.39</v>
          </cell>
          <cell r="Z34">
            <v>272420.74</v>
          </cell>
          <cell r="AA34">
            <v>264636.58</v>
          </cell>
          <cell r="AB34">
            <v>1709295.5</v>
          </cell>
          <cell r="AC34">
            <v>106167.43</v>
          </cell>
          <cell r="AD34">
            <v>1268700.68</v>
          </cell>
          <cell r="AE34">
            <v>194640.29</v>
          </cell>
          <cell r="AF34">
            <v>0</v>
          </cell>
          <cell r="AG34">
            <v>0</v>
          </cell>
          <cell r="AH34">
            <v>0</v>
          </cell>
          <cell r="AI34">
            <v>69893.55</v>
          </cell>
          <cell r="AJ34">
            <v>0</v>
          </cell>
          <cell r="AK34">
            <v>0</v>
          </cell>
          <cell r="AL34">
            <v>69893.55</v>
          </cell>
          <cell r="AM34">
            <v>0</v>
          </cell>
          <cell r="AN34">
            <v>0</v>
          </cell>
          <cell r="AO34">
            <v>354551.56</v>
          </cell>
          <cell r="AP34">
            <v>33574.42</v>
          </cell>
          <cell r="AQ34">
            <v>65806.38</v>
          </cell>
          <cell r="AR34">
            <v>49690.400000000001</v>
          </cell>
          <cell r="AS34">
            <v>57748.4</v>
          </cell>
          <cell r="AT34">
            <v>41632.42</v>
          </cell>
          <cell r="AU34">
            <v>49690.400000000001</v>
          </cell>
          <cell r="AV34">
            <v>49690.400000000001</v>
          </cell>
          <cell r="AW34">
            <v>1342.46</v>
          </cell>
          <cell r="AX34">
            <v>1342.46</v>
          </cell>
          <cell r="AY34">
            <v>1342.46</v>
          </cell>
          <cell r="AZ34">
            <v>1342.46</v>
          </cell>
          <cell r="BA34">
            <v>1348.9</v>
          </cell>
          <cell r="BB34">
            <v>553552</v>
          </cell>
          <cell r="BC34">
            <v>34039.919999999998</v>
          </cell>
          <cell r="BD34">
            <v>0</v>
          </cell>
          <cell r="BE34">
            <v>47412.75</v>
          </cell>
          <cell r="BF34">
            <v>144533.93</v>
          </cell>
          <cell r="BG34">
            <v>39172.26</v>
          </cell>
          <cell r="BH34">
            <v>39172.26</v>
          </cell>
          <cell r="BI34">
            <v>105361.67</v>
          </cell>
          <cell r="BJ34">
            <v>40523.72</v>
          </cell>
          <cell r="BK34">
            <v>0</v>
          </cell>
          <cell r="BL34">
            <v>103335.49</v>
          </cell>
          <cell r="BM34">
            <v>0</v>
          </cell>
          <cell r="BN34">
            <v>0</v>
          </cell>
          <cell r="BO34">
            <v>307309.99</v>
          </cell>
          <cell r="BP34">
            <v>11317.54</v>
          </cell>
          <cell r="BQ34">
            <v>74106.64</v>
          </cell>
          <cell r="BR34">
            <v>133205.9</v>
          </cell>
          <cell r="BS34">
            <v>57672.95</v>
          </cell>
          <cell r="BT34">
            <v>0</v>
          </cell>
          <cell r="BU34">
            <v>31006.959999999999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293523.83</v>
          </cell>
          <cell r="CC34">
            <v>56609.69</v>
          </cell>
          <cell r="CD34">
            <v>38041.32</v>
          </cell>
          <cell r="CE34">
            <v>45295.67</v>
          </cell>
          <cell r="CF34">
            <v>28548.31</v>
          </cell>
          <cell r="CG34">
            <v>14367.69</v>
          </cell>
          <cell r="CH34">
            <v>14979.21</v>
          </cell>
          <cell r="CI34">
            <v>19105.59</v>
          </cell>
          <cell r="CJ34">
            <v>14367.69</v>
          </cell>
          <cell r="CK34">
            <v>14367.69</v>
          </cell>
          <cell r="CL34">
            <v>19105.59</v>
          </cell>
          <cell r="CM34">
            <v>14367.69</v>
          </cell>
          <cell r="CN34">
            <v>14367.69</v>
          </cell>
          <cell r="CO34">
            <v>68479.679999999993</v>
          </cell>
          <cell r="CP34">
            <v>4018.5</v>
          </cell>
          <cell r="CQ34">
            <v>4018.5</v>
          </cell>
          <cell r="CR34">
            <v>4018.5</v>
          </cell>
          <cell r="CS34">
            <v>1376.2</v>
          </cell>
          <cell r="CT34">
            <v>1376.2</v>
          </cell>
          <cell r="CU34">
            <v>45414.58</v>
          </cell>
          <cell r="CV34">
            <v>1376.2</v>
          </cell>
          <cell r="CW34">
            <v>1376.2</v>
          </cell>
          <cell r="CX34">
            <v>1376.2</v>
          </cell>
          <cell r="CY34">
            <v>1376.2</v>
          </cell>
          <cell r="CZ34">
            <v>1376.2</v>
          </cell>
          <cell r="DA34">
            <v>1376.2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</row>
        <row r="35">
          <cell r="A35" t="str">
            <v>Total Power Generation Projects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</row>
        <row r="36">
          <cell r="A36" t="str">
            <v xml:space="preserve">  Non-Growth</v>
          </cell>
          <cell r="B36">
            <v>202433256.37805802</v>
          </cell>
          <cell r="C36">
            <v>14687967.686377786</v>
          </cell>
          <cell r="D36">
            <v>15977253.105985705</v>
          </cell>
          <cell r="E36">
            <v>17068406.58049247</v>
          </cell>
          <cell r="F36">
            <v>16745670.702707775</v>
          </cell>
          <cell r="G36">
            <v>16409146.575357825</v>
          </cell>
          <cell r="H36">
            <v>16655642.140452433</v>
          </cell>
          <cell r="I36">
            <v>16616385.495970719</v>
          </cell>
          <cell r="J36">
            <v>24300720.154620945</v>
          </cell>
          <cell r="K36">
            <v>16663463.772227954</v>
          </cell>
          <cell r="L36">
            <v>15727988.95404255</v>
          </cell>
          <cell r="M36">
            <v>14911790.405297801</v>
          </cell>
          <cell r="N36">
            <v>16668820.804524057</v>
          </cell>
          <cell r="O36">
            <v>7387893.46</v>
          </cell>
          <cell r="P36">
            <v>2323410.7400000002</v>
          </cell>
          <cell r="Q36">
            <v>1876493.2</v>
          </cell>
          <cell r="R36">
            <v>339372.47</v>
          </cell>
          <cell r="S36">
            <v>481898.17</v>
          </cell>
          <cell r="T36">
            <v>241404.94</v>
          </cell>
          <cell r="U36">
            <v>263600.69</v>
          </cell>
          <cell r="V36">
            <v>406126.39</v>
          </cell>
          <cell r="W36">
            <v>256201.57</v>
          </cell>
          <cell r="X36">
            <v>256201.58</v>
          </cell>
          <cell r="Y36">
            <v>406126.39</v>
          </cell>
          <cell r="Z36">
            <v>272420.74</v>
          </cell>
          <cell r="AA36">
            <v>264636.58</v>
          </cell>
          <cell r="AB36">
            <v>23542313.690000001</v>
          </cell>
          <cell r="AC36">
            <v>1844410.33</v>
          </cell>
          <cell r="AD36">
            <v>2789912</v>
          </cell>
          <cell r="AE36">
            <v>2013103.12</v>
          </cell>
          <cell r="AF36">
            <v>2086313.26</v>
          </cell>
          <cell r="AG36">
            <v>1604684.68</v>
          </cell>
          <cell r="AH36">
            <v>1885009.54</v>
          </cell>
          <cell r="AI36">
            <v>1918679.05</v>
          </cell>
          <cell r="AJ36">
            <v>1693517.37</v>
          </cell>
          <cell r="AK36">
            <v>1672519.9</v>
          </cell>
          <cell r="AL36">
            <v>2150044.7200000002</v>
          </cell>
          <cell r="AM36">
            <v>2207044.21</v>
          </cell>
          <cell r="AN36">
            <v>1677075.51</v>
          </cell>
          <cell r="AO36">
            <v>10637162.718058012</v>
          </cell>
          <cell r="AP36">
            <v>1139241.1063777865</v>
          </cell>
          <cell r="AQ36">
            <v>858341.16598570487</v>
          </cell>
          <cell r="AR36">
            <v>524348.16049246956</v>
          </cell>
          <cell r="AS36">
            <v>905297.80270777573</v>
          </cell>
          <cell r="AT36">
            <v>616055.20535782492</v>
          </cell>
          <cell r="AU36">
            <v>1023295.430452432</v>
          </cell>
          <cell r="AV36">
            <v>952620.10597071692</v>
          </cell>
          <cell r="AW36">
            <v>928004.54462094465</v>
          </cell>
          <cell r="AX36">
            <v>964927.53222795436</v>
          </cell>
          <cell r="AY36">
            <v>909060.44404254854</v>
          </cell>
          <cell r="AZ36">
            <v>933264.89529779984</v>
          </cell>
          <cell r="BA36">
            <v>882706.32452405675</v>
          </cell>
          <cell r="BB36">
            <v>18338199.59</v>
          </cell>
          <cell r="BC36">
            <v>1247967.3899999999</v>
          </cell>
          <cell r="BD36">
            <v>1616324.6</v>
          </cell>
          <cell r="BE36">
            <v>1551722.35</v>
          </cell>
          <cell r="BF36">
            <v>2233801.36</v>
          </cell>
          <cell r="BG36">
            <v>2064560.05</v>
          </cell>
          <cell r="BH36">
            <v>1164773.3600000001</v>
          </cell>
          <cell r="BI36">
            <v>1342843.33</v>
          </cell>
          <cell r="BJ36">
            <v>1088817.97</v>
          </cell>
          <cell r="BK36">
            <v>1746562.57</v>
          </cell>
          <cell r="BL36">
            <v>1286324.1100000001</v>
          </cell>
          <cell r="BM36">
            <v>1410324.92</v>
          </cell>
          <cell r="BN36">
            <v>1584177.58</v>
          </cell>
          <cell r="BO36">
            <v>11097804.210000001</v>
          </cell>
          <cell r="BP36">
            <v>1614556.33</v>
          </cell>
          <cell r="BQ36">
            <v>1498539.35</v>
          </cell>
          <cell r="BR36">
            <v>955397.73</v>
          </cell>
          <cell r="BS36">
            <v>1089266.83</v>
          </cell>
          <cell r="BT36">
            <v>787683.07</v>
          </cell>
          <cell r="BU36">
            <v>805629.54</v>
          </cell>
          <cell r="BV36">
            <v>691676.01</v>
          </cell>
          <cell r="BW36">
            <v>787787.91</v>
          </cell>
          <cell r="BX36">
            <v>989890.52</v>
          </cell>
          <cell r="BY36">
            <v>831347.5</v>
          </cell>
          <cell r="BZ36">
            <v>433469.18</v>
          </cell>
          <cell r="CA36">
            <v>612560.24</v>
          </cell>
          <cell r="CB36">
            <v>17370610.879999999</v>
          </cell>
          <cell r="CC36">
            <v>2241812.9300000002</v>
          </cell>
          <cell r="CD36">
            <v>1562129.15</v>
          </cell>
          <cell r="CE36">
            <v>1806390.01</v>
          </cell>
          <cell r="CF36">
            <v>1613183.82</v>
          </cell>
          <cell r="CG36">
            <v>1439902.13</v>
          </cell>
          <cell r="CH36">
            <v>1419729.3</v>
          </cell>
          <cell r="CI36">
            <v>1060211.83</v>
          </cell>
          <cell r="CJ36">
            <v>1431787.62</v>
          </cell>
          <cell r="CK36">
            <v>1414638.68</v>
          </cell>
          <cell r="CL36">
            <v>1366999.01</v>
          </cell>
          <cell r="CM36">
            <v>1414514.18</v>
          </cell>
          <cell r="CN36">
            <v>599312.22</v>
          </cell>
          <cell r="CO36">
            <v>9925260.8300000001</v>
          </cell>
          <cell r="CP36">
            <v>542392.86</v>
          </cell>
          <cell r="CQ36">
            <v>813885.64</v>
          </cell>
          <cell r="CR36">
            <v>889668.74</v>
          </cell>
          <cell r="CS36">
            <v>863851.46</v>
          </cell>
          <cell r="CT36">
            <v>770459.5</v>
          </cell>
          <cell r="CU36">
            <v>851951.28</v>
          </cell>
          <cell r="CV36">
            <v>752825.78</v>
          </cell>
          <cell r="CW36">
            <v>848341.17</v>
          </cell>
          <cell r="CX36">
            <v>803361.99</v>
          </cell>
          <cell r="CY36">
            <v>910990.78</v>
          </cell>
          <cell r="CZ36">
            <v>931817.28</v>
          </cell>
          <cell r="DA36">
            <v>945714.35</v>
          </cell>
          <cell r="DB36">
            <v>1000000</v>
          </cell>
          <cell r="DC36">
            <v>1000000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104134011</v>
          </cell>
          <cell r="DP36">
            <v>3734176</v>
          </cell>
          <cell r="DQ36">
            <v>4961628</v>
          </cell>
          <cell r="DR36">
            <v>8988404</v>
          </cell>
          <cell r="DS36">
            <v>7472058</v>
          </cell>
          <cell r="DT36">
            <v>8884397</v>
          </cell>
          <cell r="DU36">
            <v>9241653</v>
          </cell>
          <cell r="DV36">
            <v>9491403</v>
          </cell>
          <cell r="DW36">
            <v>17266262</v>
          </cell>
          <cell r="DX36">
            <v>8815361</v>
          </cell>
          <cell r="DY36">
            <v>7867096</v>
          </cell>
          <cell r="DZ36">
            <v>7308935</v>
          </cell>
          <cell r="EA36">
            <v>10102638</v>
          </cell>
        </row>
        <row r="38">
          <cell r="A38" t="str">
            <v>Capital expenditures</v>
          </cell>
          <cell r="B38">
            <v>297600351.61000001</v>
          </cell>
          <cell r="C38">
            <v>21310701.899999999</v>
          </cell>
          <cell r="D38">
            <v>24784016.640000001</v>
          </cell>
          <cell r="E38">
            <v>24749085.620000001</v>
          </cell>
          <cell r="F38">
            <v>23456648.32</v>
          </cell>
          <cell r="G38">
            <v>23676979.009999998</v>
          </cell>
          <cell r="H38">
            <v>24691677.270000003</v>
          </cell>
          <cell r="I38">
            <v>24861930.660000004</v>
          </cell>
          <cell r="J38">
            <v>32735620.460000001</v>
          </cell>
          <cell r="K38">
            <v>24735654.740000002</v>
          </cell>
          <cell r="L38">
            <v>24003507.770000003</v>
          </cell>
          <cell r="M38">
            <v>23354211.470000003</v>
          </cell>
          <cell r="N38">
            <v>25240317.75</v>
          </cell>
          <cell r="O38">
            <v>7387893.46</v>
          </cell>
          <cell r="P38">
            <v>2323410.7400000002</v>
          </cell>
          <cell r="Q38">
            <v>1876493.2</v>
          </cell>
          <cell r="R38">
            <v>339372.47</v>
          </cell>
          <cell r="S38">
            <v>481898.17</v>
          </cell>
          <cell r="T38">
            <v>241404.94</v>
          </cell>
          <cell r="U38">
            <v>263600.69</v>
          </cell>
          <cell r="V38">
            <v>406126.39</v>
          </cell>
          <cell r="W38">
            <v>256201.57</v>
          </cell>
          <cell r="X38">
            <v>256201.58</v>
          </cell>
          <cell r="Y38">
            <v>406126.39</v>
          </cell>
          <cell r="Z38">
            <v>272420.74</v>
          </cell>
          <cell r="AA38">
            <v>264636.58</v>
          </cell>
          <cell r="AB38">
            <v>28358731.470000003</v>
          </cell>
          <cell r="AC38">
            <v>2354752.15</v>
          </cell>
          <cell r="AD38">
            <v>3233290.11</v>
          </cell>
          <cell r="AE38">
            <v>2356044.85</v>
          </cell>
          <cell r="AF38">
            <v>2726607.76</v>
          </cell>
          <cell r="AG38">
            <v>1956239.02</v>
          </cell>
          <cell r="AH38">
            <v>2234194.14</v>
          </cell>
          <cell r="AI38">
            <v>2353131.7000000002</v>
          </cell>
          <cell r="AJ38">
            <v>2092168.11</v>
          </cell>
          <cell r="AK38">
            <v>2041491.52</v>
          </cell>
          <cell r="AL38">
            <v>2442656.13</v>
          </cell>
          <cell r="AM38">
            <v>2529600.4300000002</v>
          </cell>
          <cell r="AN38">
            <v>2038555.55</v>
          </cell>
          <cell r="AO38">
            <v>16452304.670000004</v>
          </cell>
          <cell r="AP38">
            <v>1511176.86</v>
          </cell>
          <cell r="AQ38">
            <v>1792012.86</v>
          </cell>
          <cell r="AR38">
            <v>1052418.68</v>
          </cell>
          <cell r="AS38">
            <v>1356199.56</v>
          </cell>
          <cell r="AT38">
            <v>1303714.52</v>
          </cell>
          <cell r="AU38">
            <v>1451209.11</v>
          </cell>
          <cell r="AV38">
            <v>1329279.48</v>
          </cell>
          <cell r="AW38">
            <v>1336472.68</v>
          </cell>
          <cell r="AX38">
            <v>1365064.08</v>
          </cell>
          <cell r="AY38">
            <v>1296964.2</v>
          </cell>
          <cell r="AZ38">
            <v>1360328.73</v>
          </cell>
          <cell r="BA38">
            <v>1297463.9099999999</v>
          </cell>
          <cell r="BB38">
            <v>26880194.390000004</v>
          </cell>
          <cell r="BC38">
            <v>1821401.99</v>
          </cell>
          <cell r="BD38">
            <v>1835027.31</v>
          </cell>
          <cell r="BE38">
            <v>1943485.91</v>
          </cell>
          <cell r="BF38">
            <v>2892827.4</v>
          </cell>
          <cell r="BG38">
            <v>2738349.89</v>
          </cell>
          <cell r="BH38">
            <v>1987493.05</v>
          </cell>
          <cell r="BI38">
            <v>2265756.25</v>
          </cell>
          <cell r="BJ38">
            <v>2075852.17</v>
          </cell>
          <cell r="BK38">
            <v>2634941.11</v>
          </cell>
          <cell r="BL38">
            <v>2392041.6</v>
          </cell>
          <cell r="BM38">
            <v>2023205.3</v>
          </cell>
          <cell r="BN38">
            <v>2269812.41</v>
          </cell>
          <cell r="BO38">
            <v>16180880.030000001</v>
          </cell>
          <cell r="BP38">
            <v>1970489.25</v>
          </cell>
          <cell r="BQ38">
            <v>1900571.35</v>
          </cell>
          <cell r="BR38">
            <v>1307226.31</v>
          </cell>
          <cell r="BS38">
            <v>1465732.09</v>
          </cell>
          <cell r="BT38">
            <v>1160873.8400000001</v>
          </cell>
          <cell r="BU38">
            <v>1194501.1399999999</v>
          </cell>
          <cell r="BV38">
            <v>1179425.46</v>
          </cell>
          <cell r="BW38">
            <v>1291634.57</v>
          </cell>
          <cell r="BX38">
            <v>1435152.43</v>
          </cell>
          <cell r="BY38">
            <v>1267258.33</v>
          </cell>
          <cell r="BZ38">
            <v>886830.43</v>
          </cell>
          <cell r="CA38">
            <v>1121184.83</v>
          </cell>
          <cell r="CB38">
            <v>28668581.110000003</v>
          </cell>
          <cell r="CC38">
            <v>3278324.9</v>
          </cell>
          <cell r="CD38">
            <v>2563785.33</v>
          </cell>
          <cell r="CE38">
            <v>2779456.06</v>
          </cell>
          <cell r="CF38">
            <v>2507757.36</v>
          </cell>
          <cell r="CG38">
            <v>2333608.61</v>
          </cell>
          <cell r="CH38">
            <v>2322879.4300000002</v>
          </cell>
          <cell r="CI38">
            <v>1932539.74</v>
          </cell>
          <cell r="CJ38">
            <v>2436695.73</v>
          </cell>
          <cell r="CK38">
            <v>2369132.25</v>
          </cell>
          <cell r="CL38">
            <v>2280658.88</v>
          </cell>
          <cell r="CM38">
            <v>2354070.69</v>
          </cell>
          <cell r="CN38">
            <v>1509672.13</v>
          </cell>
          <cell r="CO38">
            <v>14571690.24</v>
          </cell>
          <cell r="CP38">
            <v>913744.96</v>
          </cell>
          <cell r="CQ38">
            <v>1240588.45</v>
          </cell>
          <cell r="CR38">
            <v>1345268.28</v>
          </cell>
          <cell r="CS38">
            <v>1265452.05</v>
          </cell>
          <cell r="CT38">
            <v>1182775.1499999999</v>
          </cell>
          <cell r="CU38">
            <v>1258737.8</v>
          </cell>
          <cell r="CV38">
            <v>1116859.51</v>
          </cell>
          <cell r="CW38">
            <v>1223596.57</v>
          </cell>
          <cell r="CX38">
            <v>1180901.73</v>
          </cell>
          <cell r="CY38">
            <v>1263297.24</v>
          </cell>
          <cell r="CZ38">
            <v>1281411.26</v>
          </cell>
          <cell r="DA38">
            <v>1299057.24</v>
          </cell>
          <cell r="DB38">
            <v>1000000</v>
          </cell>
          <cell r="DC38">
            <v>1000000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159100076</v>
          </cell>
          <cell r="DP38">
            <v>7137401</v>
          </cell>
          <cell r="DQ38">
            <v>10342248</v>
          </cell>
          <cell r="DR38">
            <v>13625813</v>
          </cell>
          <cell r="DS38">
            <v>10760174</v>
          </cell>
          <cell r="DT38">
            <v>12760013</v>
          </cell>
          <cell r="DU38">
            <v>13979062</v>
          </cell>
          <cell r="DV38">
            <v>14278812</v>
          </cell>
          <cell r="DW38">
            <v>22022999</v>
          </cell>
          <cell r="DX38">
            <v>13452770</v>
          </cell>
          <cell r="DY38">
            <v>12654505</v>
          </cell>
          <cell r="DZ38">
            <v>12646344</v>
          </cell>
          <cell r="EA38">
            <v>15439935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56041380.670000002</v>
          </cell>
          <cell r="C42">
            <v>3075714.9600000004</v>
          </cell>
          <cell r="D42">
            <v>5435473.6799999997</v>
          </cell>
          <cell r="E42">
            <v>10369316.380000001</v>
          </cell>
          <cell r="F42">
            <v>7353018.6499999985</v>
          </cell>
          <cell r="G42">
            <v>7754122</v>
          </cell>
          <cell r="H42">
            <v>6883866</v>
          </cell>
          <cell r="I42">
            <v>6734969</v>
          </cell>
          <cell r="J42">
            <v>8434900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3156034.3800000008</v>
          </cell>
          <cell r="AC42">
            <v>390363.4100000005</v>
          </cell>
          <cell r="AD42">
            <v>319548.69</v>
          </cell>
          <cell r="AE42">
            <v>496347.06</v>
          </cell>
          <cell r="AF42">
            <v>378960.22</v>
          </cell>
          <cell r="AG42">
            <v>300112</v>
          </cell>
          <cell r="AH42">
            <v>366516</v>
          </cell>
          <cell r="AI42">
            <v>505536</v>
          </cell>
          <cell r="AJ42">
            <v>398651</v>
          </cell>
          <cell r="AO42">
            <v>4320024.6499999994</v>
          </cell>
          <cell r="AP42">
            <v>472198.79</v>
          </cell>
          <cell r="AQ42">
            <v>933300.69</v>
          </cell>
          <cell r="AR42">
            <v>711904.45</v>
          </cell>
          <cell r="AS42">
            <v>520926.71999999997</v>
          </cell>
          <cell r="AT42">
            <v>384054</v>
          </cell>
          <cell r="AU42">
            <v>256561</v>
          </cell>
          <cell r="AV42">
            <v>632611</v>
          </cell>
          <cell r="AW42">
            <v>408468</v>
          </cell>
          <cell r="BB42">
            <v>7374484.0700000003</v>
          </cell>
          <cell r="BC42">
            <v>391104.81</v>
          </cell>
          <cell r="BD42">
            <v>716218.91</v>
          </cell>
          <cell r="BE42">
            <v>1082148.1499999999</v>
          </cell>
          <cell r="BF42">
            <v>878672.2</v>
          </cell>
          <cell r="BG42">
            <v>1108552</v>
          </cell>
          <cell r="BH42">
            <v>1179878</v>
          </cell>
          <cell r="BI42">
            <v>1030876</v>
          </cell>
          <cell r="BJ42">
            <v>987034</v>
          </cell>
          <cell r="BO42">
            <v>3884769.44</v>
          </cell>
          <cell r="BP42">
            <v>289482.13</v>
          </cell>
          <cell r="BQ42">
            <v>450898.36</v>
          </cell>
          <cell r="BR42">
            <v>918237.2</v>
          </cell>
          <cell r="BS42">
            <v>392380.75</v>
          </cell>
          <cell r="BT42">
            <v>503419</v>
          </cell>
          <cell r="BU42">
            <v>403501</v>
          </cell>
          <cell r="BV42">
            <v>423004</v>
          </cell>
          <cell r="BW42">
            <v>503847</v>
          </cell>
          <cell r="CB42">
            <v>9007481.6199999992</v>
          </cell>
          <cell r="CC42">
            <v>672374.98</v>
          </cell>
          <cell r="CD42">
            <v>1089857.6000000001</v>
          </cell>
          <cell r="CE42">
            <v>2354169.86</v>
          </cell>
          <cell r="CF42">
            <v>879286.17999999935</v>
          </cell>
          <cell r="CG42">
            <v>613800</v>
          </cell>
          <cell r="CH42">
            <v>1010605</v>
          </cell>
          <cell r="CI42">
            <v>1382480</v>
          </cell>
          <cell r="CJ42">
            <v>1004908</v>
          </cell>
          <cell r="CO42">
            <v>3391795.51</v>
          </cell>
          <cell r="CP42">
            <v>258880.84</v>
          </cell>
          <cell r="CQ42">
            <v>553634.43000000005</v>
          </cell>
          <cell r="CR42">
            <v>463310.66</v>
          </cell>
          <cell r="CS42">
            <v>377042.58</v>
          </cell>
          <cell r="CT42">
            <v>311185</v>
          </cell>
          <cell r="CU42">
            <v>332805</v>
          </cell>
          <cell r="CV42">
            <v>719682</v>
          </cell>
          <cell r="CW42">
            <v>375255</v>
          </cell>
          <cell r="DO42">
            <v>24906791</v>
          </cell>
          <cell r="DP42">
            <v>601310</v>
          </cell>
          <cell r="DQ42">
            <v>1372015</v>
          </cell>
          <cell r="DR42">
            <v>4343199</v>
          </cell>
          <cell r="DS42">
            <v>3925750</v>
          </cell>
          <cell r="DT42">
            <v>4533000</v>
          </cell>
          <cell r="DU42">
            <v>3334000</v>
          </cell>
          <cell r="DV42">
            <v>2040780</v>
          </cell>
          <cell r="DW42">
            <v>4756737</v>
          </cell>
        </row>
        <row r="43">
          <cell r="A43" t="str">
            <v xml:space="preserve">  Non-Growth</v>
          </cell>
          <cell r="B43">
            <v>126759152.63</v>
          </cell>
          <cell r="C43">
            <v>18613053.859999999</v>
          </cell>
          <cell r="D43">
            <v>16040800.42</v>
          </cell>
          <cell r="E43">
            <v>12505607.810000002</v>
          </cell>
          <cell r="F43">
            <v>13067251.539999999</v>
          </cell>
          <cell r="G43">
            <v>14941979</v>
          </cell>
          <cell r="H43">
            <v>13116013</v>
          </cell>
          <cell r="I43">
            <v>14173875</v>
          </cell>
          <cell r="J43">
            <v>24300572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15754163.119999999</v>
          </cell>
          <cell r="P43">
            <v>1711163.05</v>
          </cell>
          <cell r="Q43">
            <v>2782173</v>
          </cell>
          <cell r="R43">
            <v>2216416.42</v>
          </cell>
          <cell r="S43">
            <v>1071279.6499999999</v>
          </cell>
          <cell r="T43">
            <v>1679861</v>
          </cell>
          <cell r="U43">
            <v>3481461</v>
          </cell>
          <cell r="V43">
            <v>2555607</v>
          </cell>
          <cell r="W43">
            <v>256202</v>
          </cell>
          <cell r="AB43">
            <v>13974397.92</v>
          </cell>
          <cell r="AC43">
            <v>1846892.31</v>
          </cell>
          <cell r="AD43">
            <v>1691023.03</v>
          </cell>
          <cell r="AE43">
            <v>1726649.8</v>
          </cell>
          <cell r="AF43">
            <v>1507909.78</v>
          </cell>
          <cell r="AG43">
            <v>2229191</v>
          </cell>
          <cell r="AH43">
            <v>1676476</v>
          </cell>
          <cell r="AI43">
            <v>1602739</v>
          </cell>
          <cell r="AJ43">
            <v>1693517</v>
          </cell>
          <cell r="AO43">
            <v>8589835.8000000007</v>
          </cell>
          <cell r="AP43">
            <v>2045201.08</v>
          </cell>
          <cell r="AQ43">
            <v>1052447.3999999999</v>
          </cell>
          <cell r="AR43">
            <v>879762.69000000076</v>
          </cell>
          <cell r="AS43">
            <v>738214.63</v>
          </cell>
          <cell r="AT43">
            <v>988003</v>
          </cell>
          <cell r="AU43">
            <v>1159422</v>
          </cell>
          <cell r="AV43">
            <v>798780</v>
          </cell>
          <cell r="AW43">
            <v>928005</v>
          </cell>
          <cell r="BB43">
            <v>12863675.619999999</v>
          </cell>
          <cell r="BC43">
            <v>1515417.51</v>
          </cell>
          <cell r="BD43">
            <v>1660066.63</v>
          </cell>
          <cell r="BE43">
            <v>2150710.96</v>
          </cell>
          <cell r="BF43">
            <v>2599928.52</v>
          </cell>
          <cell r="BG43">
            <v>1178871</v>
          </cell>
          <cell r="BH43">
            <v>1462116</v>
          </cell>
          <cell r="BI43">
            <v>1207747</v>
          </cell>
          <cell r="BJ43">
            <v>1088818</v>
          </cell>
          <cell r="BO43">
            <v>5874628.040000001</v>
          </cell>
          <cell r="BP43">
            <v>964526.04</v>
          </cell>
          <cell r="BQ43">
            <v>945985.04</v>
          </cell>
          <cell r="BR43">
            <v>14000.650000000838</v>
          </cell>
          <cell r="BS43">
            <v>734607.31</v>
          </cell>
          <cell r="BT43">
            <v>976108</v>
          </cell>
          <cell r="BU43">
            <v>924891</v>
          </cell>
          <cell r="BV43">
            <v>526722</v>
          </cell>
          <cell r="BW43">
            <v>787788</v>
          </cell>
          <cell r="CB43">
            <v>12183823.370000001</v>
          </cell>
          <cell r="CC43">
            <v>2186081.12</v>
          </cell>
          <cell r="CD43">
            <v>1593959.73</v>
          </cell>
          <cell r="CE43">
            <v>-36130.749999999534</v>
          </cell>
          <cell r="CF43">
            <v>1822128.27</v>
          </cell>
          <cell r="CG43">
            <v>2009295</v>
          </cell>
          <cell r="CH43">
            <v>2054117</v>
          </cell>
          <cell r="CI43">
            <v>1122734</v>
          </cell>
          <cell r="CJ43">
            <v>1431639</v>
          </cell>
          <cell r="CO43">
            <v>6726251.0800000001</v>
          </cell>
          <cell r="CP43">
            <v>1418640.75</v>
          </cell>
          <cell r="CQ43">
            <v>1113148.5900000001</v>
          </cell>
          <cell r="CR43">
            <v>647447.04000000004</v>
          </cell>
          <cell r="CS43">
            <v>765378.7</v>
          </cell>
          <cell r="CT43">
            <v>507650</v>
          </cell>
          <cell r="CU43">
            <v>778530</v>
          </cell>
          <cell r="CV43">
            <v>647115</v>
          </cell>
          <cell r="CW43">
            <v>848341</v>
          </cell>
          <cell r="DO43">
            <v>50792377.68</v>
          </cell>
          <cell r="DP43">
            <v>6925132</v>
          </cell>
          <cell r="DQ43">
            <v>5201997</v>
          </cell>
          <cell r="DR43">
            <v>4906751</v>
          </cell>
          <cell r="DS43">
            <v>3827804.68</v>
          </cell>
          <cell r="DT43">
            <v>5373000</v>
          </cell>
          <cell r="DU43">
            <v>1579000</v>
          </cell>
          <cell r="DV43">
            <v>5712431</v>
          </cell>
          <cell r="DW43">
            <v>17266262</v>
          </cell>
        </row>
        <row r="44">
          <cell r="A44" t="str">
            <v>Capital expenditures</v>
          </cell>
          <cell r="B44">
            <v>182800533.30000001</v>
          </cell>
          <cell r="C44">
            <v>21688768.82</v>
          </cell>
          <cell r="D44">
            <v>21476274.100000001</v>
          </cell>
          <cell r="E44">
            <v>22874924.190000001</v>
          </cell>
          <cell r="F44">
            <v>20420270.189999998</v>
          </cell>
          <cell r="G44">
            <v>22696101</v>
          </cell>
          <cell r="H44">
            <v>19999879</v>
          </cell>
          <cell r="I44">
            <v>20908844</v>
          </cell>
          <cell r="J44">
            <v>32735472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15754163.119999999</v>
          </cell>
          <cell r="P44">
            <v>1711163.05</v>
          </cell>
          <cell r="Q44">
            <v>2782173</v>
          </cell>
          <cell r="R44">
            <v>2216416.42</v>
          </cell>
          <cell r="S44">
            <v>1071279.6499999999</v>
          </cell>
          <cell r="T44">
            <v>1679861</v>
          </cell>
          <cell r="U44">
            <v>3481461</v>
          </cell>
          <cell r="V44">
            <v>2555607</v>
          </cell>
          <cell r="W44">
            <v>256202</v>
          </cell>
          <cell r="AB44">
            <v>17130432.300000001</v>
          </cell>
          <cell r="AC44">
            <v>2237255.7200000007</v>
          </cell>
          <cell r="AD44">
            <v>2010571.72</v>
          </cell>
          <cell r="AE44">
            <v>2222996.86</v>
          </cell>
          <cell r="AF44">
            <v>1886870</v>
          </cell>
          <cell r="AG44">
            <v>2529303</v>
          </cell>
          <cell r="AH44">
            <v>2042992</v>
          </cell>
          <cell r="AI44">
            <v>2108275</v>
          </cell>
          <cell r="AJ44">
            <v>2092168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12909860.450000001</v>
          </cell>
          <cell r="AP44">
            <v>2517399.87</v>
          </cell>
          <cell r="AQ44">
            <v>1985748.0899999999</v>
          </cell>
          <cell r="AR44">
            <v>1591667.1400000006</v>
          </cell>
          <cell r="AS44">
            <v>1259141.3500000001</v>
          </cell>
          <cell r="AT44">
            <v>1372057</v>
          </cell>
          <cell r="AU44">
            <v>1415983</v>
          </cell>
          <cell r="AV44">
            <v>1431391</v>
          </cell>
          <cell r="AW44">
            <v>1336473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20238159.690000001</v>
          </cell>
          <cell r="BC44">
            <v>1906522.32</v>
          </cell>
          <cell r="BD44">
            <v>2376285.54</v>
          </cell>
          <cell r="BE44">
            <v>3232859.11</v>
          </cell>
          <cell r="BF44">
            <v>3478600.7199999997</v>
          </cell>
          <cell r="BG44">
            <v>2287423</v>
          </cell>
          <cell r="BH44">
            <v>2641994</v>
          </cell>
          <cell r="BI44">
            <v>2238623</v>
          </cell>
          <cell r="BJ44">
            <v>2075852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9759397.4800000004</v>
          </cell>
          <cell r="BP44">
            <v>1254008.17</v>
          </cell>
          <cell r="BQ44">
            <v>1396883.4</v>
          </cell>
          <cell r="BR44">
            <v>932237.85000000079</v>
          </cell>
          <cell r="BS44">
            <v>1126988.06</v>
          </cell>
          <cell r="BT44">
            <v>1479527</v>
          </cell>
          <cell r="BU44">
            <v>1328392</v>
          </cell>
          <cell r="BV44">
            <v>949726</v>
          </cell>
          <cell r="BW44">
            <v>1291635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21191304.989999998</v>
          </cell>
          <cell r="CC44">
            <v>2858456.1</v>
          </cell>
          <cell r="CD44">
            <v>2683817.33</v>
          </cell>
          <cell r="CE44">
            <v>2318039.1100000003</v>
          </cell>
          <cell r="CF44">
            <v>2701414.4499999993</v>
          </cell>
          <cell r="CG44">
            <v>2623095</v>
          </cell>
          <cell r="CH44">
            <v>3064722</v>
          </cell>
          <cell r="CI44">
            <v>2505214</v>
          </cell>
          <cell r="CJ44">
            <v>2436547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10118046.59</v>
          </cell>
          <cell r="CP44">
            <v>1677521.59</v>
          </cell>
          <cell r="CQ44">
            <v>1666783.02</v>
          </cell>
          <cell r="CR44">
            <v>1110757.7</v>
          </cell>
          <cell r="CS44">
            <v>1142421.28</v>
          </cell>
          <cell r="CT44">
            <v>818835</v>
          </cell>
          <cell r="CU44">
            <v>1111335</v>
          </cell>
          <cell r="CV44">
            <v>1366797</v>
          </cell>
          <cell r="CW44">
            <v>1223596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O44">
            <v>75699168.680000007</v>
          </cell>
          <cell r="DP44">
            <v>7526442</v>
          </cell>
          <cell r="DQ44">
            <v>6574012</v>
          </cell>
          <cell r="DR44">
            <v>9249950</v>
          </cell>
          <cell r="DS44">
            <v>7753554.6799999997</v>
          </cell>
          <cell r="DT44">
            <v>9906000</v>
          </cell>
          <cell r="DU44">
            <v>4913000</v>
          </cell>
          <cell r="DV44">
            <v>7753211</v>
          </cell>
          <cell r="DW44">
            <v>22022999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Chart"/>
      <sheetName val="Graph"/>
      <sheetName val="Shell"/>
    </sheetNames>
    <sheetDataSet>
      <sheetData sheetId="0"/>
      <sheetData sheetId="1"/>
      <sheetData sheetId="2"/>
      <sheetData sheetId="3"/>
      <sheetData sheetId="4">
        <row r="31">
          <cell r="P31" t="str">
            <v>010</v>
          </cell>
          <cell r="Q31" t="str">
            <v>Shared Services</v>
          </cell>
        </row>
        <row r="32">
          <cell r="P32" t="str">
            <v>020</v>
          </cell>
          <cell r="Q32" t="str">
            <v>Louisiana</v>
          </cell>
        </row>
        <row r="33">
          <cell r="P33" t="str">
            <v>030</v>
          </cell>
          <cell r="Q33" t="str">
            <v>West Texas</v>
          </cell>
        </row>
        <row r="34">
          <cell r="P34" t="str">
            <v>040</v>
          </cell>
          <cell r="Q34" t="str">
            <v>Kentucky</v>
          </cell>
        </row>
        <row r="35">
          <cell r="P35" t="str">
            <v>050</v>
          </cell>
          <cell r="Q35" t="str">
            <v>Mid-States</v>
          </cell>
        </row>
        <row r="36">
          <cell r="P36" t="str">
            <v>060</v>
          </cell>
          <cell r="Q36" t="str">
            <v>Colorado-Kansas</v>
          </cell>
        </row>
        <row r="37">
          <cell r="P37" t="str">
            <v>070</v>
          </cell>
          <cell r="Q37" t="str">
            <v>Mississippi</v>
          </cell>
        </row>
        <row r="38">
          <cell r="P38" t="str">
            <v>080</v>
          </cell>
          <cell r="Q38" t="str">
            <v>Mid Texas</v>
          </cell>
        </row>
        <row r="39">
          <cell r="P39" t="str">
            <v>180</v>
          </cell>
          <cell r="Q39" t="str">
            <v>Woodward Pipeline</v>
          </cell>
        </row>
        <row r="40">
          <cell r="P40" t="str">
            <v>212</v>
          </cell>
          <cell r="Q40" t="str">
            <v>Woodward</v>
          </cell>
        </row>
        <row r="41">
          <cell r="P41" t="str">
            <v>235</v>
          </cell>
          <cell r="Q41" t="str">
            <v>TLIG</v>
          </cell>
        </row>
        <row r="42">
          <cell r="P42" t="str">
            <v>303</v>
          </cell>
          <cell r="Q42" t="str">
            <v>TLGP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TRIGGERS"/>
      <sheetName val="Earnings Power"/>
      <sheetName val="EXTRACT"/>
      <sheetName val="NOTES"/>
      <sheetName val="RATIOS"/>
      <sheetName val="INPUTS"/>
      <sheetName val="EPS CHART 11X17"/>
      <sheetName val="MAC"/>
      <sheetName val="RATEBASE"/>
      <sheetName val="Financing Summary"/>
      <sheetName val="Growth by BU"/>
      <sheetName val="CASH FLOW &amp; INTEREST"/>
      <sheetName val="CF - PRIOR"/>
      <sheetName val="SUMMARY"/>
      <sheetName val="PRIOR SUMM"/>
      <sheetName val="CF - CHANGE"/>
      <sheetName val="CHANGE"/>
      <sheetName val="COMP JURIS"/>
      <sheetName val="COMP CONS"/>
      <sheetName val="SUMM V '15 PLAN"/>
      <sheetName val="CONS V '15 PLAN"/>
      <sheetName val="NR_INCR"/>
      <sheetName val="MOVE TAB 0"/>
      <sheetName val="RATE CASE CHANGES"/>
      <sheetName val="BU_Proj"/>
      <sheetName val="Corrctns"/>
      <sheetName val="15Adjust"/>
      <sheetName val="15ReAlloc"/>
      <sheetName val="15PROJ"/>
      <sheetName val="Walk"/>
      <sheetName val="2014 Comparison"/>
      <sheetName val="O&amp;M Target"/>
      <sheetName val="Target Summary"/>
      <sheetName val="Capital Target"/>
      <sheetName val="2008 Actual"/>
      <sheetName val="2009 Actual"/>
      <sheetName val="2010 Actual"/>
      <sheetName val="2011 Actual"/>
      <sheetName val="2012 Actual"/>
      <sheetName val="2013 Actual"/>
      <sheetName val="2014 Actual"/>
      <sheetName val="2015 Budget"/>
      <sheetName val="2014 IN MODEL"/>
      <sheetName val="2016 Budget"/>
      <sheetName val="2015 IN MODEL"/>
      <sheetName val="2016 IN MODEL"/>
      <sheetName val="Storage"/>
      <sheetName val="Depr Summary"/>
      <sheetName val="Other Tax &amp; Other Income"/>
      <sheetName val="Margins 14"/>
      <sheetName val="Margins 15"/>
      <sheetName val="Margins 16"/>
      <sheetName val="JURIREP RB - SEP12"/>
      <sheetName val="MOVE TAB1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ONU"/>
      <sheetName val="SSU"/>
      <sheetName val="CORP_ELIMS"/>
      <sheetName val="KENTUCKY"/>
      <sheetName val="TENNESSEE"/>
      <sheetName val="VIRGINIA"/>
      <sheetName val="SOLD_STATES"/>
      <sheetName val="MS"/>
      <sheetName val="COLORADO"/>
      <sheetName val="KANSAS"/>
      <sheetName val="TRANSLA"/>
      <sheetName val="LGS"/>
      <sheetName val="AMA_TRANS"/>
      <sheetName val="TRIANGLE"/>
      <sheetName val="AMARILLO"/>
      <sheetName val="NR_LVS"/>
      <sheetName val="LUBB"/>
      <sheetName val="WT_CITIES"/>
      <sheetName val="REG_LVS"/>
      <sheetName val="WT_NONREG"/>
      <sheetName val="WT_System"/>
      <sheetName val="AmaLubb_Sys"/>
      <sheetName val="WT_Env"/>
      <sheetName val="MID_TEX"/>
      <sheetName val="ACQ1"/>
      <sheetName val="acq1a"/>
      <sheetName val="acq1b"/>
      <sheetName val="acq1c"/>
      <sheetName val="acq1d"/>
      <sheetName val="ACQ2"/>
      <sheetName val="ACQ3"/>
      <sheetName val="DALLAS"/>
      <sheetName val="MIDTEX_RRM"/>
      <sheetName val="MTE"/>
      <sheetName val="TX_PIPELINE"/>
      <sheetName val="APT EMR"/>
      <sheetName val="SOURCE SHEETS --&gt;"/>
      <sheetName val="APT Prior"/>
      <sheetName val="APT Change"/>
      <sheetName val="MOVE_TAB2"/>
      <sheetName val="MOVE_TAB3"/>
      <sheetName val="LATEST FILINGS 09"/>
      <sheetName val="LATEST FILINGS 10"/>
      <sheetName val="FILINGS 11"/>
      <sheetName val="FILINGS 12"/>
      <sheetName val="FILINGS 13"/>
      <sheetName val="FILINGS 14"/>
      <sheetName val="FILINGS 15"/>
      <sheetName val="SPREAD"/>
      <sheetName val="ALLOCATIONS"/>
      <sheetName val="SSU DEPRECIATION"/>
      <sheetName val="WP 6-3 "/>
      <sheetName val="LT DEBT &amp; INT"/>
      <sheetName val="ADIT_X"/>
      <sheetName val="ADIT INFO"/>
      <sheetName val="ADIT DIRECT"/>
      <sheetName val="ADIT Summary"/>
      <sheetName val="ADIT PULL TOOL"/>
      <sheetName val="Sheet1"/>
      <sheetName val="Quarterly History"/>
      <sheetName val="Divest"/>
      <sheetName val="Acquistn"/>
      <sheetName val="PULL TOOL - from"/>
      <sheetName val="PULL TOOL - for spending tabs"/>
      <sheetName val="BASE CAPITAL SPEND"/>
      <sheetName val="RULE 8 SPEND"/>
      <sheetName val="INFRSTRCTR - SURCH"/>
      <sheetName val="BUILDINGS"/>
      <sheetName val="SP PROJ I"/>
      <sheetName val="SP PROJ II"/>
      <sheetName val="INCR_SPEND_A"/>
      <sheetName val="INCR_SPEND_B"/>
      <sheetName val="INCR_SPEND_C"/>
      <sheetName val="INCR SPEND - CAPLZ'D DEPR"/>
      <sheetName val="CAPEX - TOTAL"/>
      <sheetName val="RULE 8 REG ASSET"/>
      <sheetName val="FAS REG ASSET"/>
      <sheetName val="AC Mitigation 14"/>
      <sheetName val="APT Projects"/>
      <sheetName val="RULE 8 CREDITS"/>
    </sheetNames>
    <sheetDataSet>
      <sheetData sheetId="0"/>
      <sheetData sheetId="1">
        <row r="9">
          <cell r="Q9">
            <v>40451</v>
          </cell>
          <cell r="R9">
            <v>6.8735622730348306E-2</v>
          </cell>
          <cell r="S9">
            <v>6.8766239973016591E-2</v>
          </cell>
          <cell r="T9">
            <v>0</v>
          </cell>
          <cell r="U9">
            <v>0.499</v>
          </cell>
          <cell r="V9">
            <v>0.50550000000000006</v>
          </cell>
          <cell r="W9">
            <v>0.49</v>
          </cell>
          <cell r="X9">
            <v>0.49650000000000005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R9" t="str">
            <v>Ending LTD Rate</v>
          </cell>
          <cell r="AS9">
            <v>2</v>
          </cell>
        </row>
        <row r="10">
          <cell r="Q10">
            <v>40482</v>
          </cell>
          <cell r="R10">
            <v>6.8734877111634021E-2</v>
          </cell>
          <cell r="S10">
            <v>6.8739236317204258E-2</v>
          </cell>
          <cell r="T10">
            <v>0</v>
          </cell>
          <cell r="U10">
            <v>0.49719999999999998</v>
          </cell>
          <cell r="V10">
            <v>0.50419999999999998</v>
          </cell>
          <cell r="W10">
            <v>0.4899</v>
          </cell>
          <cell r="X10">
            <v>0.49690000000000001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R10" t="str">
            <v>12-MO AVG LTD Rate</v>
          </cell>
          <cell r="AS10">
            <v>3</v>
          </cell>
        </row>
        <row r="11">
          <cell r="Q11">
            <v>40512</v>
          </cell>
          <cell r="R11">
            <v>6.873413150909595E-2</v>
          </cell>
          <cell r="S11">
            <v>6.8738439034666934E-2</v>
          </cell>
          <cell r="T11">
            <v>0</v>
          </cell>
          <cell r="U11">
            <v>0.49529999999999996</v>
          </cell>
          <cell r="V11">
            <v>0.503</v>
          </cell>
          <cell r="W11">
            <v>0.48980000000000001</v>
          </cell>
          <cell r="X11">
            <v>0.49750000000000011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R11" t="str">
            <v>12-MO Total Debt Rate</v>
          </cell>
          <cell r="AS11">
            <v>4</v>
          </cell>
        </row>
        <row r="12">
          <cell r="Q12">
            <v>40543</v>
          </cell>
          <cell r="R12">
            <v>6.8733385922733578E-2</v>
          </cell>
          <cell r="S12">
            <v>6.8737641765116722E-2</v>
          </cell>
          <cell r="T12">
            <v>0</v>
          </cell>
          <cell r="U12">
            <v>0.48819999999999997</v>
          </cell>
          <cell r="V12">
            <v>0.49670000000000009</v>
          </cell>
          <cell r="W12">
            <v>0.48909999999999998</v>
          </cell>
          <cell r="X12">
            <v>0.49760000000000004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</row>
        <row r="13">
          <cell r="Q13">
            <v>40574</v>
          </cell>
          <cell r="R13">
            <v>6.8731250300205146E-2</v>
          </cell>
          <cell r="S13">
            <v>6.8736754468781164E-2</v>
          </cell>
          <cell r="T13">
            <v>0</v>
          </cell>
          <cell r="U13">
            <v>0.48109999999999997</v>
          </cell>
          <cell r="V13">
            <v>0.49030000000000001</v>
          </cell>
          <cell r="W13">
            <v>0.48839999999999995</v>
          </cell>
          <cell r="X13">
            <v>0.49760000000000004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</row>
        <row r="14">
          <cell r="Q14">
            <v>40602</v>
          </cell>
          <cell r="R14">
            <v>6.8724468398775246E-2</v>
          </cell>
          <cell r="S14">
            <v>6.8735364158076059E-2</v>
          </cell>
          <cell r="T14">
            <v>0</v>
          </cell>
          <cell r="U14">
            <v>0.48060000000000003</v>
          </cell>
          <cell r="V14">
            <v>0.49</v>
          </cell>
          <cell r="W14">
            <v>0.48809999999999998</v>
          </cell>
          <cell r="X14">
            <v>0.4975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</row>
        <row r="15">
          <cell r="Q15">
            <v>40633</v>
          </cell>
          <cell r="R15">
            <v>6.8723722918995797E-2</v>
          </cell>
          <cell r="S15">
            <v>6.8733973866790671E-2</v>
          </cell>
          <cell r="T15">
            <v>0</v>
          </cell>
          <cell r="U15">
            <v>0.47750000000000004</v>
          </cell>
          <cell r="V15">
            <v>0.48679999999999995</v>
          </cell>
          <cell r="W15">
            <v>0.48760000000000003</v>
          </cell>
          <cell r="X15">
            <v>0.49690000000000001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</row>
        <row r="16">
          <cell r="Q16">
            <v>40663</v>
          </cell>
          <cell r="R16">
            <v>6.8743383780339201E-2</v>
          </cell>
          <cell r="S16">
            <v>6.873428412200365E-2</v>
          </cell>
          <cell r="T16">
            <v>0</v>
          </cell>
          <cell r="U16">
            <v>0.47570000000000001</v>
          </cell>
          <cell r="V16">
            <v>0.48489999999999994</v>
          </cell>
          <cell r="W16">
            <v>0.48719999999999997</v>
          </cell>
          <cell r="X16">
            <v>0.49640000000000001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</row>
        <row r="17">
          <cell r="Q17">
            <v>40694</v>
          </cell>
          <cell r="R17">
            <v>6.750568291121406E-2</v>
          </cell>
          <cell r="S17">
            <v>6.8631514778161054E-2</v>
          </cell>
          <cell r="T17">
            <v>0</v>
          </cell>
          <cell r="U17">
            <v>0.43510000000000004</v>
          </cell>
          <cell r="V17">
            <v>0.44839999999999997</v>
          </cell>
          <cell r="W17">
            <v>0.48370000000000002</v>
          </cell>
          <cell r="X17">
            <v>0.49519999999999997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</row>
        <row r="18">
          <cell r="Q18">
            <v>40724</v>
          </cell>
          <cell r="R18">
            <v>6.5060866308332799E-2</v>
          </cell>
          <cell r="S18">
            <v>6.8325072856101746E-2</v>
          </cell>
          <cell r="T18">
            <v>0</v>
          </cell>
          <cell r="U18">
            <v>0.48599999999999999</v>
          </cell>
          <cell r="V18">
            <v>0.49840000000000001</v>
          </cell>
          <cell r="W18">
            <v>0.4839</v>
          </cell>
          <cell r="X18">
            <v>0.49670000000000003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Ending, EXCL ST</v>
          </cell>
          <cell r="AS18">
            <v>5</v>
          </cell>
        </row>
        <row r="19">
          <cell r="Q19">
            <v>40755</v>
          </cell>
          <cell r="R19">
            <v>6.505970583923773E-2</v>
          </cell>
          <cell r="S19">
            <v>6.8018622174679258E-2</v>
          </cell>
          <cell r="T19">
            <v>0</v>
          </cell>
          <cell r="U19">
            <v>0.48560000000000003</v>
          </cell>
          <cell r="V19">
            <v>0.498</v>
          </cell>
          <cell r="W19">
            <v>0.48409999999999997</v>
          </cell>
          <cell r="X19">
            <v>0.49680000000000007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R19" t="str">
            <v>Ending INCL ST</v>
          </cell>
          <cell r="AS19">
            <v>6</v>
          </cell>
        </row>
        <row r="20">
          <cell r="Q20">
            <v>40786</v>
          </cell>
          <cell r="R20">
            <v>6.5058958650649312E-2</v>
          </cell>
          <cell r="S20">
            <v>6.7712171365130094E-2</v>
          </cell>
          <cell r="T20">
            <v>0</v>
          </cell>
          <cell r="U20">
            <v>0.49039999999999995</v>
          </cell>
          <cell r="V20">
            <v>0.50259999999999994</v>
          </cell>
          <cell r="W20">
            <v>0.48380000000000001</v>
          </cell>
          <cell r="X20">
            <v>0.49639999999999995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R20" t="str">
            <v>AVG, EXCL ST</v>
          </cell>
          <cell r="AS20">
            <v>7</v>
          </cell>
        </row>
        <row r="21">
          <cell r="Q21">
            <v>40816</v>
          </cell>
          <cell r="R21">
            <v>6.5058211479223096E-2</v>
          </cell>
          <cell r="S21">
            <v>6.7405720427536342E-2</v>
          </cell>
          <cell r="T21">
            <v>0</v>
          </cell>
          <cell r="U21">
            <v>0.49480000000000002</v>
          </cell>
          <cell r="V21">
            <v>0.50760000000000005</v>
          </cell>
          <cell r="W21">
            <v>0.48360000000000003</v>
          </cell>
          <cell r="X21">
            <v>0.49669999999999997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R21" t="str">
            <v>AVG, INCL ST</v>
          </cell>
          <cell r="AS21">
            <v>8</v>
          </cell>
        </row>
        <row r="22">
          <cell r="Q22">
            <v>40847</v>
          </cell>
          <cell r="R22">
            <v>6.5057464324958514E-2</v>
          </cell>
          <cell r="S22">
            <v>6.7099269361980046E-2</v>
          </cell>
          <cell r="T22">
            <v>0</v>
          </cell>
          <cell r="U22">
            <v>0.49229999999999996</v>
          </cell>
          <cell r="V22">
            <v>0.50580000000000003</v>
          </cell>
          <cell r="W22">
            <v>0.48309999999999997</v>
          </cell>
          <cell r="X22">
            <v>0.49690000000000006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</row>
        <row r="23">
          <cell r="Q23">
            <v>40877</v>
          </cell>
          <cell r="R23">
            <v>6.5056717187854968E-2</v>
          </cell>
          <cell r="S23">
            <v>6.679281816854328E-2</v>
          </cell>
          <cell r="T23">
            <v>0</v>
          </cell>
          <cell r="U23">
            <v>0.495</v>
          </cell>
          <cell r="V23">
            <v>0.50940000000000007</v>
          </cell>
          <cell r="W23">
            <v>0.48299999999999998</v>
          </cell>
          <cell r="X23">
            <v>0.49769999999999998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</row>
        <row r="24">
          <cell r="Q24">
            <v>40908</v>
          </cell>
          <cell r="R24">
            <v>6.5019489997882263E-2</v>
          </cell>
          <cell r="S24">
            <v>6.6483326841472346E-2</v>
          </cell>
          <cell r="T24">
            <v>0</v>
          </cell>
          <cell r="U24">
            <v>0.49309999999999998</v>
          </cell>
          <cell r="V24">
            <v>0.50869999999999993</v>
          </cell>
          <cell r="W24">
            <v>0.4829</v>
          </cell>
          <cell r="X24">
            <v>0.49870000000000009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</row>
        <row r="25">
          <cell r="Q25">
            <v>40939</v>
          </cell>
          <cell r="R25">
            <v>6.5018327610637236E-2</v>
          </cell>
          <cell r="S25">
            <v>6.6173916617341691E-2</v>
          </cell>
          <cell r="T25">
            <v>0</v>
          </cell>
          <cell r="U25">
            <v>0.48809999999999998</v>
          </cell>
          <cell r="V25">
            <v>0.50460000000000005</v>
          </cell>
          <cell r="W25">
            <v>0.4829</v>
          </cell>
          <cell r="X25">
            <v>0.49969999999999998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Q26">
            <v>40968</v>
          </cell>
          <cell r="R26">
            <v>6.5017580147067822E-2</v>
          </cell>
          <cell r="S26">
            <v>6.5865009263032723E-2</v>
          </cell>
          <cell r="T26">
            <v>0</v>
          </cell>
          <cell r="U26">
            <v>0.48650000000000004</v>
          </cell>
          <cell r="V26">
            <v>0.50449999999999995</v>
          </cell>
          <cell r="W26">
            <v>0.48340000000000005</v>
          </cell>
          <cell r="X26">
            <v>0.50170000000000003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</row>
        <row r="27">
          <cell r="Q27">
            <v>40999</v>
          </cell>
          <cell r="R27">
            <v>6.5016832700684188E-2</v>
          </cell>
          <cell r="S27">
            <v>6.5556101744840084E-2</v>
          </cell>
          <cell r="T27">
            <v>0</v>
          </cell>
          <cell r="U27">
            <v>0.48309999999999997</v>
          </cell>
          <cell r="V27">
            <v>0.50249999999999995</v>
          </cell>
          <cell r="W27">
            <v>0.48360000000000003</v>
          </cell>
          <cell r="X27">
            <v>0.50329999999999997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</row>
        <row r="28">
          <cell r="Q28">
            <v>41029</v>
          </cell>
          <cell r="R28">
            <v>6.5016085271485752E-2</v>
          </cell>
          <cell r="S28">
            <v>6.5245493535768972E-2</v>
          </cell>
          <cell r="T28">
            <v>0</v>
          </cell>
          <cell r="U28">
            <v>0.48170000000000002</v>
          </cell>
          <cell r="V28">
            <v>0.50219999999999998</v>
          </cell>
          <cell r="W28">
            <v>0.48399999999999999</v>
          </cell>
          <cell r="X28">
            <v>0.50480000000000003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</row>
        <row r="29">
          <cell r="Q29">
            <v>41060</v>
          </cell>
          <cell r="R29">
            <v>6.5015337859471903E-2</v>
          </cell>
          <cell r="S29">
            <v>6.5037964781457125E-2</v>
          </cell>
          <cell r="T29">
            <v>0</v>
          </cell>
          <cell r="U29">
            <v>0.48640000000000005</v>
          </cell>
          <cell r="V29">
            <v>0.50609999999999999</v>
          </cell>
          <cell r="W29">
            <v>0.48819999999999997</v>
          </cell>
          <cell r="X29">
            <v>0.50790000000000002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Q30">
            <v>41090</v>
          </cell>
          <cell r="R30">
            <v>6.5014590464642072E-2</v>
          </cell>
          <cell r="S30">
            <v>6.503410846114957E-2</v>
          </cell>
          <cell r="T30">
            <v>6.1431095040798876E-2</v>
          </cell>
          <cell r="U30">
            <v>0.48370000000000002</v>
          </cell>
          <cell r="V30">
            <v>0.50369999999999993</v>
          </cell>
          <cell r="W30">
            <v>0.48819999999999997</v>
          </cell>
          <cell r="X30">
            <v>0.50819999999999999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Q31">
            <v>41121</v>
          </cell>
          <cell r="R31">
            <v>6.5013428034003978E-2</v>
          </cell>
          <cell r="S31">
            <v>6.5030251977380091E-2</v>
          </cell>
          <cell r="T31">
            <v>6.10081828246965E-2</v>
          </cell>
          <cell r="U31">
            <v>0.48250000000000004</v>
          </cell>
          <cell r="V31">
            <v>0.50440000000000007</v>
          </cell>
          <cell r="W31">
            <v>0.4879</v>
          </cell>
          <cell r="X31">
            <v>0.50979999999999992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Q32">
            <v>41152</v>
          </cell>
          <cell r="R32">
            <v>6.6771358227928582E-2</v>
          </cell>
          <cell r="S32">
            <v>6.5172951942153362E-2</v>
          </cell>
          <cell r="T32">
            <v>6.084152546767007E-2</v>
          </cell>
          <cell r="U32">
            <v>0.45589999999999997</v>
          </cell>
          <cell r="V32">
            <v>0.48180000000000006</v>
          </cell>
          <cell r="W32">
            <v>0.48550000000000004</v>
          </cell>
          <cell r="X32">
            <v>0.50890000000000002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</row>
        <row r="33">
          <cell r="Q33">
            <v>41182</v>
          </cell>
          <cell r="R33">
            <v>6.6167267631113247E-2</v>
          </cell>
          <cell r="S33">
            <v>6.5265373288144204E-2</v>
          </cell>
          <cell r="T33">
            <v>6.0461955682123217E-2</v>
          </cell>
          <cell r="U33">
            <v>0.45330000000000004</v>
          </cell>
          <cell r="V33">
            <v>0.48269999999999996</v>
          </cell>
          <cell r="W33">
            <v>0.48260000000000003</v>
          </cell>
          <cell r="X33">
            <v>0.50940000000000007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</row>
        <row r="34">
          <cell r="Q34">
            <v>41213</v>
          </cell>
          <cell r="R34">
            <v>6.6166469703802883E-2</v>
          </cell>
          <cell r="S34">
            <v>6.5357790403047913E-2</v>
          </cell>
          <cell r="T34">
            <v>5.9812050847670203E-2</v>
          </cell>
          <cell r="U34">
            <v>0.45230000000000004</v>
          </cell>
          <cell r="V34">
            <v>0.4854</v>
          </cell>
          <cell r="W34">
            <v>0.47919999999999996</v>
          </cell>
          <cell r="X34">
            <v>0.50969999999999993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</row>
        <row r="35">
          <cell r="Q35">
            <v>41243</v>
          </cell>
          <cell r="R35">
            <v>6.6165671795737097E-2</v>
          </cell>
          <cell r="S35">
            <v>6.5450203287038086E-2</v>
          </cell>
          <cell r="T35">
            <v>5.9196294466716676E-2</v>
          </cell>
          <cell r="U35">
            <v>0.45330000000000004</v>
          </cell>
          <cell r="V35">
            <v>0.48999999999999994</v>
          </cell>
          <cell r="W35">
            <v>0.47609999999999997</v>
          </cell>
          <cell r="X35">
            <v>0.51019999999999999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Q36">
            <v>41274</v>
          </cell>
          <cell r="R36">
            <v>6.6164873906915167E-2</v>
          </cell>
          <cell r="S36">
            <v>6.5545651946124162E-2</v>
          </cell>
          <cell r="T36">
            <v>5.9637790233372116E-2</v>
          </cell>
          <cell r="U36">
            <v>0.4466</v>
          </cell>
          <cell r="V36">
            <v>0.48680000000000001</v>
          </cell>
          <cell r="W36">
            <v>0.47219999999999995</v>
          </cell>
          <cell r="X36">
            <v>0.51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</row>
        <row r="37">
          <cell r="Q37">
            <v>41305</v>
          </cell>
          <cell r="R37">
            <v>6.2188124985600834E-2</v>
          </cell>
          <cell r="S37">
            <v>6.5309801727371122E-2</v>
          </cell>
          <cell r="T37">
            <v>5.8087766214061469E-2</v>
          </cell>
          <cell r="U37">
            <v>0.496</v>
          </cell>
          <cell r="V37">
            <v>0.53010000000000002</v>
          </cell>
          <cell r="W37">
            <v>0.4728</v>
          </cell>
          <cell r="X37">
            <v>0.51180000000000003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</row>
        <row r="38">
          <cell r="Q38">
            <v>41333</v>
          </cell>
          <cell r="R38">
            <v>6.2275951294107769E-2</v>
          </cell>
          <cell r="S38">
            <v>6.5081332656291124E-2</v>
          </cell>
          <cell r="T38">
            <v>5.7883642485377217E-2</v>
          </cell>
          <cell r="U38">
            <v>0.49560000000000004</v>
          </cell>
          <cell r="V38">
            <v>0.53</v>
          </cell>
          <cell r="W38">
            <v>0.4738</v>
          </cell>
          <cell r="X38">
            <v>0.51279999999999992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</row>
        <row r="39">
          <cell r="Q39">
            <v>41364</v>
          </cell>
          <cell r="R39">
            <v>6.2276642576061234E-2</v>
          </cell>
          <cell r="S39">
            <v>6.4852983479239221E-2</v>
          </cell>
          <cell r="T39">
            <v>5.764098411586583E-2</v>
          </cell>
          <cell r="U39">
            <v>0.49119999999999997</v>
          </cell>
          <cell r="V39">
            <v>0.52610000000000001</v>
          </cell>
          <cell r="W39">
            <v>0.47440000000000004</v>
          </cell>
          <cell r="X39">
            <v>0.51359999999999995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</row>
        <row r="40">
          <cell r="Q40">
            <v>41394</v>
          </cell>
          <cell r="R40">
            <v>6.2275978002882322E-2</v>
          </cell>
          <cell r="S40">
            <v>6.4624641206855585E-2</v>
          </cell>
          <cell r="T40">
            <v>5.7686620992478663E-2</v>
          </cell>
          <cell r="U40">
            <v>0.49050000000000005</v>
          </cell>
          <cell r="V40">
            <v>0.52469999999999994</v>
          </cell>
          <cell r="W40">
            <v>0.47529999999999994</v>
          </cell>
          <cell r="X40">
            <v>0.51339999999999997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</row>
        <row r="41">
          <cell r="Q41">
            <v>41425</v>
          </cell>
          <cell r="R41">
            <v>6.2275313443886961E-2</v>
          </cell>
          <cell r="S41">
            <v>6.4396305838890167E-2</v>
          </cell>
          <cell r="T41">
            <v>5.7751142352527006E-2</v>
          </cell>
          <cell r="U41">
            <v>0.48899999999999999</v>
          </cell>
          <cell r="V41">
            <v>0.52229999999999999</v>
          </cell>
          <cell r="W41">
            <v>0.47619999999999996</v>
          </cell>
          <cell r="X41">
            <v>0.51290000000000002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</row>
        <row r="42">
          <cell r="Q42">
            <v>41455</v>
          </cell>
          <cell r="R42">
            <v>6.2274648899074747E-2</v>
          </cell>
          <cell r="S42">
            <v>6.4167977375092902E-2</v>
          </cell>
          <cell r="T42">
            <v>5.7758427678781386E-2</v>
          </cell>
          <cell r="U42">
            <v>0.48750000000000004</v>
          </cell>
          <cell r="V42">
            <v>0.5202</v>
          </cell>
          <cell r="W42">
            <v>0.47650000000000003</v>
          </cell>
          <cell r="X42">
            <v>0.51229999999999998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</row>
        <row r="43">
          <cell r="Q43">
            <v>41486</v>
          </cell>
          <cell r="R43">
            <v>6.2273538399087149E-2</v>
          </cell>
          <cell r="S43">
            <v>6.3939653238849828E-2</v>
          </cell>
          <cell r="T43">
            <v>5.7779185227185947E-2</v>
          </cell>
          <cell r="U43">
            <v>0.48519999999999996</v>
          </cell>
          <cell r="V43">
            <v>0.51709999999999989</v>
          </cell>
          <cell r="W43">
            <v>0.47689999999999999</v>
          </cell>
          <cell r="X43">
            <v>0.51159999999999994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</row>
        <row r="44">
          <cell r="Q44">
            <v>41517</v>
          </cell>
          <cell r="R44">
            <v>6.2272873869680841E-2</v>
          </cell>
          <cell r="S44">
            <v>6.3564779542329183E-2</v>
          </cell>
          <cell r="T44">
            <v>5.7676613443231169E-2</v>
          </cell>
          <cell r="U44">
            <v>0.48670000000000002</v>
          </cell>
          <cell r="V44">
            <v>0.51870000000000005</v>
          </cell>
          <cell r="W44">
            <v>0.47970000000000002</v>
          </cell>
          <cell r="X44">
            <v>0.51390000000000002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</row>
        <row r="45">
          <cell r="Q45">
            <v>41547</v>
          </cell>
          <cell r="R45">
            <v>6.2272209354456959E-2</v>
          </cell>
          <cell r="S45">
            <v>6.3240191352607833E-2</v>
          </cell>
          <cell r="T45">
            <v>5.7547777586983206E-2</v>
          </cell>
          <cell r="U45">
            <v>0.48760000000000003</v>
          </cell>
          <cell r="V45">
            <v>0.51800000000000002</v>
          </cell>
          <cell r="W45">
            <v>0.48229999999999995</v>
          </cell>
          <cell r="X45">
            <v>0.51419999999999999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</row>
        <row r="46">
          <cell r="Q46">
            <v>41578</v>
          </cell>
          <cell r="R46">
            <v>6.2271544853415038E-2</v>
          </cell>
          <cell r="S46">
            <v>6.291561428174218E-2</v>
          </cell>
          <cell r="T46">
            <v>5.7390624755150561E-2</v>
          </cell>
          <cell r="U46">
            <v>0.48629999999999995</v>
          </cell>
          <cell r="V46">
            <v>0.51629999999999998</v>
          </cell>
          <cell r="W46">
            <v>0.4849</v>
          </cell>
          <cell r="X46">
            <v>0.51600000000000001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</row>
        <row r="47">
          <cell r="Q47">
            <v>41608</v>
          </cell>
          <cell r="R47">
            <v>6.2270880366554635E-2</v>
          </cell>
          <cell r="S47">
            <v>6.2591048329310298E-2</v>
          </cell>
          <cell r="T47">
            <v>5.7273449597422511E-2</v>
          </cell>
          <cell r="U47">
            <v>0.4859</v>
          </cell>
          <cell r="V47">
            <v>0.51540000000000008</v>
          </cell>
          <cell r="W47">
            <v>0.48750000000000004</v>
          </cell>
          <cell r="X47">
            <v>0.51749999999999996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</row>
        <row r="48">
          <cell r="Q48">
            <v>41639</v>
          </cell>
          <cell r="R48">
            <v>6.2270215893875262E-2</v>
          </cell>
          <cell r="S48">
            <v>6.2266493494890308E-2</v>
          </cell>
          <cell r="T48">
            <v>5.7221447321078783E-2</v>
          </cell>
          <cell r="U48">
            <v>0.48209999999999997</v>
          </cell>
          <cell r="V48">
            <v>0.51069999999999993</v>
          </cell>
          <cell r="W48">
            <v>0.48970000000000002</v>
          </cell>
          <cell r="X48">
            <v>0.51829999999999998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</row>
        <row r="49">
          <cell r="Q49">
            <v>41670</v>
          </cell>
          <cell r="R49">
            <v>6.2269551435376505E-2</v>
          </cell>
          <cell r="S49">
            <v>6.2273279032371613E-2</v>
          </cell>
          <cell r="T49">
            <v>5.6808029575942443E-2</v>
          </cell>
          <cell r="U49">
            <v>0.47760000000000002</v>
          </cell>
          <cell r="V49">
            <v>0.50669999999999993</v>
          </cell>
          <cell r="W49">
            <v>0.48770000000000002</v>
          </cell>
          <cell r="X49">
            <v>0.51680000000000004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</row>
        <row r="50">
          <cell r="Q50">
            <v>41698</v>
          </cell>
          <cell r="R50">
            <v>6.2268886991057898E-2</v>
          </cell>
          <cell r="S50">
            <v>6.2272690340450791E-2</v>
          </cell>
          <cell r="T50">
            <v>5.6676408865958809E-2</v>
          </cell>
          <cell r="U50">
            <v>0.44350000000000001</v>
          </cell>
          <cell r="V50">
            <v>0.47300000000000003</v>
          </cell>
          <cell r="W50">
            <v>0.48340000000000005</v>
          </cell>
          <cell r="X50">
            <v>0.5131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</row>
        <row r="51">
          <cell r="Q51">
            <v>41729</v>
          </cell>
          <cell r="R51">
            <v>6.2268222560918983E-2</v>
          </cell>
          <cell r="S51">
            <v>6.2271988672522281E-2</v>
          </cell>
          <cell r="T51">
            <v>5.7007969261175254E-2</v>
          </cell>
          <cell r="U51">
            <v>0.44099999999999995</v>
          </cell>
          <cell r="V51">
            <v>0.46879999999999994</v>
          </cell>
          <cell r="W51">
            <v>0.47899999999999998</v>
          </cell>
          <cell r="X51">
            <v>0.5069999999999999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</row>
        <row r="52">
          <cell r="Q52">
            <v>41759</v>
          </cell>
          <cell r="R52">
            <v>6.2267558144959288E-2</v>
          </cell>
          <cell r="S52">
            <v>6.2271287017695361E-2</v>
          </cell>
          <cell r="T52">
            <v>5.7048815303152756E-2</v>
          </cell>
          <cell r="U52">
            <v>0.4395</v>
          </cell>
          <cell r="V52">
            <v>0.46710000000000002</v>
          </cell>
          <cell r="W52">
            <v>0.4748</v>
          </cell>
          <cell r="X52">
            <v>0.50259999999999994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</row>
        <row r="53">
          <cell r="Q53">
            <v>41790</v>
          </cell>
          <cell r="R53">
            <v>6.2266893743178398E-2</v>
          </cell>
          <cell r="S53">
            <v>6.2270585375969641E-2</v>
          </cell>
          <cell r="T53">
            <v>5.7078994447574881E-2</v>
          </cell>
          <cell r="U53">
            <v>0.44079999999999997</v>
          </cell>
          <cell r="V53">
            <v>0.46819999999999989</v>
          </cell>
          <cell r="W53">
            <v>0.4708</v>
          </cell>
          <cell r="X53">
            <v>0.49850000000000011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</row>
        <row r="54">
          <cell r="Q54">
            <v>41820</v>
          </cell>
          <cell r="R54">
            <v>6.2266229355575832E-2</v>
          </cell>
          <cell r="S54">
            <v>6.2269883747344733E-2</v>
          </cell>
          <cell r="T54">
            <v>5.7216637115859337E-2</v>
          </cell>
          <cell r="U54">
            <v>0.4395</v>
          </cell>
          <cell r="V54">
            <v>0.46630000000000005</v>
          </cell>
          <cell r="W54">
            <v>0.46689999999999998</v>
          </cell>
          <cell r="X54">
            <v>0.49390000000000001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</row>
        <row r="55">
          <cell r="Q55">
            <v>41851</v>
          </cell>
          <cell r="R55">
            <v>6.2265564982151148E-2</v>
          </cell>
          <cell r="S55">
            <v>6.2269219295933396E-2</v>
          </cell>
          <cell r="T55">
            <v>5.7427701760308807E-2</v>
          </cell>
          <cell r="U55">
            <v>0.43720000000000003</v>
          </cell>
          <cell r="V55">
            <v>0.46289999999999998</v>
          </cell>
          <cell r="W55">
            <v>0.46299999999999997</v>
          </cell>
          <cell r="X55">
            <v>0.4889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</row>
        <row r="56">
          <cell r="Q56">
            <v>41882</v>
          </cell>
          <cell r="R56">
            <v>6.2264900622903886E-2</v>
          </cell>
          <cell r="S56">
            <v>6.2268554858701981E-2</v>
          </cell>
          <cell r="T56">
            <v>5.7667543053612526E-2</v>
          </cell>
          <cell r="U56">
            <v>0.43869999999999998</v>
          </cell>
          <cell r="V56">
            <v>0.46340000000000003</v>
          </cell>
          <cell r="W56">
            <v>0.45940000000000003</v>
          </cell>
          <cell r="X56">
            <v>0.48429999999999995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</row>
        <row r="57">
          <cell r="Q57">
            <v>41912</v>
          </cell>
          <cell r="R57">
            <v>6.2264236277833576E-2</v>
          </cell>
          <cell r="S57">
            <v>6.2267890435650036E-2</v>
          </cell>
          <cell r="T57">
            <v>5.7914837759616353E-2</v>
          </cell>
          <cell r="U57">
            <v>0.43799999999999994</v>
          </cell>
          <cell r="V57">
            <v>0.46150000000000002</v>
          </cell>
          <cell r="W57">
            <v>0.45569999999999999</v>
          </cell>
          <cell r="X57">
            <v>0.4794000000000001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</row>
        <row r="58">
          <cell r="Q58">
            <v>41943</v>
          </cell>
          <cell r="R58">
            <v>6.0633341396371991E-2</v>
          </cell>
          <cell r="S58">
            <v>6.2131373480896458E-2</v>
          </cell>
          <cell r="T58">
            <v>5.8416373412979339E-2</v>
          </cell>
          <cell r="U58">
            <v>0.43669999999999998</v>
          </cell>
          <cell r="V58">
            <v>0.45739999999999997</v>
          </cell>
          <cell r="W58">
            <v>0.45199999999999996</v>
          </cell>
          <cell r="X58">
            <v>0.47279999999999994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Q59">
            <v>41973</v>
          </cell>
          <cell r="R59">
            <v>5.8934373323203622E-2</v>
          </cell>
          <cell r="S59">
            <v>6.185333122728387E-2</v>
          </cell>
          <cell r="T59">
            <v>5.8709274958586709E-2</v>
          </cell>
          <cell r="U59">
            <v>0.4365</v>
          </cell>
          <cell r="V59">
            <v>0.45479999999999998</v>
          </cell>
          <cell r="W59">
            <v>0.44830000000000003</v>
          </cell>
          <cell r="X59">
            <v>0.4667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Q60">
            <v>42004</v>
          </cell>
          <cell r="R60">
            <v>5.9120372983878705E-2</v>
          </cell>
          <cell r="S60">
            <v>6.1590844318117489E-2</v>
          </cell>
          <cell r="T60">
            <v>5.8741000688455065E-2</v>
          </cell>
          <cell r="U60">
            <v>0.43320000000000003</v>
          </cell>
          <cell r="V60">
            <v>0.45040000000000008</v>
          </cell>
          <cell r="W60">
            <v>0.44450000000000001</v>
          </cell>
          <cell r="X60">
            <v>0.46169999999999994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Q61">
            <v>42035</v>
          </cell>
          <cell r="R61">
            <v>5.9007676809055915E-2</v>
          </cell>
          <cell r="S61">
            <v>6.131902143259077E-2</v>
          </cell>
          <cell r="T61">
            <v>5.8796113112035864E-2</v>
          </cell>
          <cell r="U61">
            <v>0.42930000000000001</v>
          </cell>
          <cell r="V61">
            <v>0.44520000000000004</v>
          </cell>
          <cell r="W61">
            <v>0.44059999999999999</v>
          </cell>
          <cell r="X61">
            <v>0.45660000000000006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</row>
        <row r="62">
          <cell r="Q62">
            <v>42063</v>
          </cell>
          <cell r="R62">
            <v>5.9006991269107009E-2</v>
          </cell>
          <cell r="S62">
            <v>6.1047196789094871E-2</v>
          </cell>
          <cell r="T62">
            <v>5.8614496864864606E-2</v>
          </cell>
          <cell r="U62">
            <v>0.42889999999999995</v>
          </cell>
          <cell r="V62">
            <v>0.44450000000000001</v>
          </cell>
          <cell r="W62">
            <v>0.43710000000000004</v>
          </cell>
          <cell r="X62">
            <v>0.45279999999999992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</row>
        <row r="63">
          <cell r="Q63">
            <v>42094</v>
          </cell>
          <cell r="R63">
            <v>5.9006305745086828E-2</v>
          </cell>
          <cell r="S63">
            <v>6.0775370387775522E-2</v>
          </cell>
          <cell r="T63">
            <v>5.8031808657376359E-2</v>
          </cell>
          <cell r="U63">
            <v>0.4264</v>
          </cell>
          <cell r="V63">
            <v>0.44359999999999999</v>
          </cell>
          <cell r="W63">
            <v>0.43579999999999997</v>
          </cell>
          <cell r="X63">
            <v>0.45309999999999995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</row>
        <row r="64">
          <cell r="Q64">
            <v>42124</v>
          </cell>
          <cell r="R64">
            <v>5.9005620236994891E-2</v>
          </cell>
          <cell r="S64">
            <v>6.0503542228778483E-2</v>
          </cell>
          <cell r="T64">
            <v>5.7687551647110626E-2</v>
          </cell>
          <cell r="U64">
            <v>0.42279999999999995</v>
          </cell>
          <cell r="V64">
            <v>0.44060000000000005</v>
          </cell>
          <cell r="W64">
            <v>0.43430000000000002</v>
          </cell>
          <cell r="X64">
            <v>0.45230000000000004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</row>
        <row r="65">
          <cell r="Q65">
            <v>42155</v>
          </cell>
          <cell r="R65">
            <v>5.9004934744830574E-2</v>
          </cell>
          <cell r="S65">
            <v>6.0231712312249497E-2</v>
          </cell>
          <cell r="T65">
            <v>5.7310850788848025E-2</v>
          </cell>
          <cell r="U65">
            <v>0.42410000000000003</v>
          </cell>
          <cell r="V65">
            <v>0.44259999999999999</v>
          </cell>
          <cell r="W65">
            <v>0.43310000000000004</v>
          </cell>
          <cell r="X65">
            <v>0.45169999999999993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</row>
        <row r="66">
          <cell r="Q66">
            <v>42185</v>
          </cell>
          <cell r="R66">
            <v>5.9004249268593385E-2</v>
          </cell>
          <cell r="S66">
            <v>5.9959880638334295E-2</v>
          </cell>
          <cell r="T66">
            <v>5.6699823137389492E-2</v>
          </cell>
          <cell r="U66">
            <v>0.42279999999999995</v>
          </cell>
          <cell r="V66">
            <v>0.4431000000000001</v>
          </cell>
          <cell r="W66">
            <v>0.43179999999999996</v>
          </cell>
          <cell r="X66">
            <v>0.45209999999999995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7">
          <cell r="Q67">
            <v>42216</v>
          </cell>
          <cell r="R67">
            <v>5.90035638082827E-2</v>
          </cell>
          <cell r="S67">
            <v>5.9688047207178595E-2</v>
          </cell>
          <cell r="T67">
            <v>5.5913166167568716E-2</v>
          </cell>
          <cell r="U67">
            <v>0.42159999999999997</v>
          </cell>
          <cell r="V67">
            <v>0.44449999999999995</v>
          </cell>
          <cell r="W67">
            <v>0.4304</v>
          </cell>
          <cell r="X67">
            <v>0.45339999999999997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</row>
        <row r="68">
          <cell r="Q68">
            <v>42247</v>
          </cell>
          <cell r="R68">
            <v>5.7736089443467739E-2</v>
          </cell>
          <cell r="S68">
            <v>5.9310646275558911E-2</v>
          </cell>
          <cell r="T68">
            <v>5.5254078633195064E-2</v>
          </cell>
          <cell r="U68">
            <v>0.43759999999999999</v>
          </cell>
          <cell r="V68">
            <v>0.46099999999999997</v>
          </cell>
          <cell r="W68">
            <v>0.43049999999999999</v>
          </cell>
          <cell r="X68">
            <v>0.4551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</row>
        <row r="69">
          <cell r="Q69">
            <v>42277</v>
          </cell>
          <cell r="R69">
            <v>5.773545734614749E-2</v>
          </cell>
          <cell r="S69">
            <v>5.8933248031251738E-2</v>
          </cell>
          <cell r="T69">
            <v>5.4684789426264938E-2</v>
          </cell>
          <cell r="U69">
            <v>0.43679999999999997</v>
          </cell>
          <cell r="V69">
            <v>0.46150000000000008</v>
          </cell>
          <cell r="W69">
            <v>0.43049999999999999</v>
          </cell>
          <cell r="X69">
            <v>0.45629999999999998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</row>
        <row r="70">
          <cell r="Q70">
            <v>42308</v>
          </cell>
          <cell r="R70">
            <v>5.7734825262667579E-2</v>
          </cell>
          <cell r="S70">
            <v>5.8691705020109702E-2</v>
          </cell>
          <cell r="T70">
            <v>5.4141765364438349E-2</v>
          </cell>
          <cell r="U70">
            <v>0.43569999999999998</v>
          </cell>
          <cell r="V70">
            <v>0.4617</v>
          </cell>
          <cell r="W70">
            <v>0.43049999999999999</v>
          </cell>
          <cell r="X70">
            <v>0.45760000000000006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</row>
        <row r="71">
          <cell r="Q71">
            <v>42338</v>
          </cell>
          <cell r="R71">
            <v>5.7734193193027507E-2</v>
          </cell>
          <cell r="S71">
            <v>5.8591690009261697E-2</v>
          </cell>
          <cell r="T71">
            <v>5.3683894746037526E-2</v>
          </cell>
          <cell r="U71">
            <v>0.43540000000000001</v>
          </cell>
          <cell r="V71">
            <v>0.46299999999999997</v>
          </cell>
          <cell r="W71">
            <v>0.43049999999999999</v>
          </cell>
          <cell r="X71">
            <v>0.4590999999999999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</row>
        <row r="72">
          <cell r="Q72">
            <v>42369</v>
          </cell>
          <cell r="R72">
            <v>5.7733561137226851E-2</v>
          </cell>
          <cell r="S72">
            <v>5.8476122355374048E-2</v>
          </cell>
          <cell r="T72">
            <v>5.3499368909587543E-2</v>
          </cell>
          <cell r="U72">
            <v>0.43200000000000005</v>
          </cell>
          <cell r="V72">
            <v>0.46040000000000003</v>
          </cell>
          <cell r="W72">
            <v>0.43030000000000002</v>
          </cell>
          <cell r="X72">
            <v>0.45950000000000002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</row>
        <row r="73">
          <cell r="Q73">
            <v>42400</v>
          </cell>
          <cell r="R73">
            <v>5.7732929095265131E-2</v>
          </cell>
          <cell r="S73">
            <v>5.8369893379224817E-2</v>
          </cell>
          <cell r="T73">
            <v>5.3158953697453132E-2</v>
          </cell>
          <cell r="U73">
            <v>0.42800000000000005</v>
          </cell>
          <cell r="V73">
            <v>0.45780000000000004</v>
          </cell>
          <cell r="W73">
            <v>0.43000000000000005</v>
          </cell>
          <cell r="X73">
            <v>0.46059999999999995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</row>
        <row r="74">
          <cell r="Q74">
            <v>42429</v>
          </cell>
          <cell r="R74">
            <v>5.7732297067141884E-2</v>
          </cell>
          <cell r="S74">
            <v>5.826366886239439E-2</v>
          </cell>
          <cell r="T74">
            <v>5.2793158542871824E-2</v>
          </cell>
          <cell r="U74">
            <v>0.42759999999999998</v>
          </cell>
          <cell r="V74">
            <v>0.45899999999999996</v>
          </cell>
          <cell r="W74">
            <v>0.42989999999999995</v>
          </cell>
          <cell r="X74">
            <v>0.46210000000000001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Q75">
            <v>42460</v>
          </cell>
          <cell r="R75">
            <v>5.7731665052856693E-2</v>
          </cell>
          <cell r="S75">
            <v>5.8157448804708543E-2</v>
          </cell>
          <cell r="T75">
            <v>5.2426824222414264E-2</v>
          </cell>
          <cell r="U75">
            <v>0.42500000000000004</v>
          </cell>
          <cell r="V75">
            <v>0.45799999999999991</v>
          </cell>
          <cell r="W75">
            <v>0.42969999999999997</v>
          </cell>
          <cell r="X75">
            <v>0.46340000000000003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</row>
        <row r="76">
          <cell r="Q76">
            <v>42490</v>
          </cell>
          <cell r="R76">
            <v>5.7731033052409064E-2</v>
          </cell>
          <cell r="S76">
            <v>5.8051233205993057E-2</v>
          </cell>
          <cell r="T76">
            <v>5.1990044909373145E-2</v>
          </cell>
          <cell r="U76">
            <v>0.42149999999999999</v>
          </cell>
          <cell r="V76">
            <v>0.45650000000000002</v>
          </cell>
          <cell r="W76">
            <v>0.4294</v>
          </cell>
          <cell r="X76">
            <v>0.46489999999999992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</row>
        <row r="77">
          <cell r="Q77">
            <v>42521</v>
          </cell>
          <cell r="R77">
            <v>5.7730401065798596E-2</v>
          </cell>
          <cell r="S77">
            <v>5.7945022066073715E-2</v>
          </cell>
          <cell r="T77">
            <v>5.1515222305300069E-2</v>
          </cell>
          <cell r="U77">
            <v>0.42290000000000005</v>
          </cell>
          <cell r="V77">
            <v>0.46010000000000001</v>
          </cell>
          <cell r="W77">
            <v>0.4294</v>
          </cell>
          <cell r="X77">
            <v>0.46709999999999996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</row>
        <row r="78">
          <cell r="Q78">
            <v>42551</v>
          </cell>
          <cell r="R78">
            <v>5.7729769093024769E-2</v>
          </cell>
          <cell r="S78">
            <v>5.7838815384776331E-2</v>
          </cell>
          <cell r="T78">
            <v>5.1098561243138156E-2</v>
          </cell>
          <cell r="U78">
            <v>0.42159999999999997</v>
          </cell>
          <cell r="V78">
            <v>0.46089999999999998</v>
          </cell>
          <cell r="W78">
            <v>0.42930000000000001</v>
          </cell>
          <cell r="X78">
            <v>0.46890000000000004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</row>
        <row r="79">
          <cell r="Q79">
            <v>42582</v>
          </cell>
          <cell r="R79">
            <v>5.7729137134087186E-2</v>
          </cell>
          <cell r="S79">
            <v>5.773261316192671E-2</v>
          </cell>
          <cell r="T79">
            <v>5.0715329137649055E-2</v>
          </cell>
          <cell r="U79">
            <v>0.42030000000000001</v>
          </cell>
          <cell r="V79">
            <v>0.46149999999999997</v>
          </cell>
          <cell r="W79">
            <v>0.42920000000000003</v>
          </cell>
          <cell r="X79">
            <v>0.47060000000000002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</row>
        <row r="80">
          <cell r="Q80">
            <v>42613</v>
          </cell>
          <cell r="R80">
            <v>5.7728505188985355E-2</v>
          </cell>
          <cell r="S80">
            <v>5.773198114071984E-2</v>
          </cell>
          <cell r="T80">
            <v>5.0136491169127884E-2</v>
          </cell>
          <cell r="U80">
            <v>0.42190000000000005</v>
          </cell>
          <cell r="V80">
            <v>0.46600000000000003</v>
          </cell>
          <cell r="W80">
            <v>0.42810000000000004</v>
          </cell>
          <cell r="X80">
            <v>0.47240000000000004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</row>
        <row r="81">
          <cell r="Q81">
            <v>42643</v>
          </cell>
          <cell r="R81">
            <v>5.7727873257718811E-2</v>
          </cell>
          <cell r="S81">
            <v>5.7731349133350783E-2</v>
          </cell>
          <cell r="T81">
            <v>4.9641551446097186E-2</v>
          </cell>
          <cell r="U81">
            <v>0.42110000000000003</v>
          </cell>
          <cell r="V81">
            <v>0.46809999999999996</v>
          </cell>
          <cell r="W81">
            <v>0.42679999999999996</v>
          </cell>
          <cell r="X81">
            <v>0.47400000000000003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</row>
        <row r="82">
          <cell r="Q82">
            <v>42674</v>
          </cell>
          <cell r="R82">
            <v>5.7727241340287151E-2</v>
          </cell>
          <cell r="S82">
            <v>5.7730717139819081E-2</v>
          </cell>
          <cell r="T82">
            <v>4.9246265320932549E-2</v>
          </cell>
          <cell r="U82">
            <v>0.41990000000000005</v>
          </cell>
          <cell r="V82">
            <v>0.46970000000000006</v>
          </cell>
          <cell r="W82">
            <v>0.42549999999999999</v>
          </cell>
          <cell r="X82">
            <v>0.47549999999999998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</row>
        <row r="83">
          <cell r="Q83">
            <v>42704</v>
          </cell>
          <cell r="R83">
            <v>5.7726609436689877E-2</v>
          </cell>
          <cell r="S83">
            <v>5.7730085160124268E-2</v>
          </cell>
          <cell r="T83">
            <v>4.889145242678291E-2</v>
          </cell>
          <cell r="U83">
            <v>0.42000000000000004</v>
          </cell>
          <cell r="V83">
            <v>0.47240000000000004</v>
          </cell>
          <cell r="W83">
            <v>0.42430000000000001</v>
          </cell>
          <cell r="X83">
            <v>0.47680000000000006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</row>
        <row r="84">
          <cell r="Q84">
            <v>42735</v>
          </cell>
          <cell r="R84">
            <v>5.7725977546926571E-2</v>
          </cell>
          <cell r="S84">
            <v>5.7729453194265916E-2</v>
          </cell>
          <cell r="T84">
            <v>4.8574040172838694E-2</v>
          </cell>
          <cell r="U84">
            <v>0.41659999999999997</v>
          </cell>
          <cell r="V84">
            <v>0.4714000000000001</v>
          </cell>
          <cell r="W84">
            <v>0.42290000000000005</v>
          </cell>
          <cell r="X84">
            <v>0.47779999999999995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</row>
        <row r="85">
          <cell r="Q85">
            <v>42766</v>
          </cell>
          <cell r="R85">
            <v>5.7725345670996742E-2</v>
          </cell>
          <cell r="S85">
            <v>5.7728821242243551E-2</v>
          </cell>
          <cell r="T85">
            <v>4.8282338271479243E-2</v>
          </cell>
          <cell r="U85">
            <v>0.41259999999999997</v>
          </cell>
          <cell r="V85">
            <v>0.46949999999999997</v>
          </cell>
          <cell r="W85">
            <v>0.4214</v>
          </cell>
          <cell r="X85">
            <v>0.47860000000000003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Q86">
            <v>42794</v>
          </cell>
          <cell r="R86">
            <v>5.7724713808899944E-2</v>
          </cell>
          <cell r="S86">
            <v>5.7728189304056737E-2</v>
          </cell>
          <cell r="T86">
            <v>4.798529013189691E-2</v>
          </cell>
          <cell r="U86">
            <v>0.41210000000000002</v>
          </cell>
          <cell r="V86">
            <v>0.4713</v>
          </cell>
          <cell r="W86">
            <v>0.42020000000000002</v>
          </cell>
          <cell r="X86">
            <v>0.47960000000000003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</row>
        <row r="87">
          <cell r="Q87">
            <v>42825</v>
          </cell>
          <cell r="R87">
            <v>5.7724081960635748E-2</v>
          </cell>
          <cell r="S87">
            <v>5.7727557379704995E-2</v>
          </cell>
          <cell r="T87">
            <v>4.7700862958855839E-2</v>
          </cell>
          <cell r="U87">
            <v>0.40300000000000002</v>
          </cell>
          <cell r="V87">
            <v>0.46399999999999997</v>
          </cell>
          <cell r="W87">
            <v>0.41830000000000001</v>
          </cell>
          <cell r="X87">
            <v>0.4798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Q88">
            <v>42855</v>
          </cell>
          <cell r="R88">
            <v>5.7723450126203647E-2</v>
          </cell>
          <cell r="S88">
            <v>5.7726925469187867E-2</v>
          </cell>
          <cell r="T88">
            <v>4.7473154594330096E-2</v>
          </cell>
          <cell r="U88">
            <v>0.40139999999999998</v>
          </cell>
          <cell r="V88">
            <v>0.4642</v>
          </cell>
          <cell r="W88">
            <v>0.41639999999999999</v>
          </cell>
          <cell r="X88">
            <v>0.47960000000000008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</row>
        <row r="89">
          <cell r="Q89">
            <v>42886</v>
          </cell>
          <cell r="R89">
            <v>5.4647113526264356E-2</v>
          </cell>
          <cell r="S89">
            <v>5.746998484089335E-2</v>
          </cell>
          <cell r="T89">
            <v>4.7608461253704944E-2</v>
          </cell>
          <cell r="U89">
            <v>0.46489999999999998</v>
          </cell>
          <cell r="V89">
            <v>0.51539999999999997</v>
          </cell>
          <cell r="W89">
            <v>0.42069999999999996</v>
          </cell>
          <cell r="X89">
            <v>0.48209999999999997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</row>
        <row r="90">
          <cell r="Q90">
            <v>42916</v>
          </cell>
          <cell r="R90">
            <v>5.4466816901196383E-2</v>
          </cell>
          <cell r="S90">
            <v>5.7198072158240985E-2</v>
          </cell>
          <cell r="T90">
            <v>4.7873761588269205E-2</v>
          </cell>
          <cell r="U90">
            <v>0.44440000000000002</v>
          </cell>
          <cell r="V90">
            <v>0.49659999999999999</v>
          </cell>
          <cell r="W90">
            <v>0.42279999999999995</v>
          </cell>
          <cell r="X90">
            <v>0.48150000000000004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</row>
        <row r="91">
          <cell r="Q91">
            <v>42947</v>
          </cell>
          <cell r="R91">
            <v>5.4367563000119912E-2</v>
          </cell>
          <cell r="S91">
            <v>5.6917940980410371E-2</v>
          </cell>
          <cell r="T91">
            <v>4.8039036921946277E-2</v>
          </cell>
          <cell r="U91">
            <v>0.44310000000000005</v>
          </cell>
          <cell r="V91">
            <v>0.49419999999999992</v>
          </cell>
          <cell r="W91">
            <v>0.42490000000000006</v>
          </cell>
          <cell r="X91">
            <v>0.48150000000000004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</row>
        <row r="92">
          <cell r="Q92">
            <v>42978</v>
          </cell>
          <cell r="R92">
            <v>5.4367160989585835E-2</v>
          </cell>
          <cell r="S92">
            <v>5.6637828963793747E-2</v>
          </cell>
          <cell r="T92">
            <v>4.8199122214609987E-2</v>
          </cell>
          <cell r="U92">
            <v>0.44469999999999998</v>
          </cell>
          <cell r="V92">
            <v>0.49459999999999998</v>
          </cell>
          <cell r="W92">
            <v>0.42710000000000004</v>
          </cell>
          <cell r="X92">
            <v>0.48179999999999995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</row>
        <row r="93">
          <cell r="Q93">
            <v>43008</v>
          </cell>
          <cell r="R93">
            <v>5.4366760541292025E-2</v>
          </cell>
          <cell r="S93">
            <v>5.6357736237424849E-2</v>
          </cell>
          <cell r="T93">
            <v>4.8352822112228626E-2</v>
          </cell>
          <cell r="U93">
            <v>0.44389999999999996</v>
          </cell>
          <cell r="V93">
            <v>0.49270000000000003</v>
          </cell>
          <cell r="W93">
            <v>0.42920000000000003</v>
          </cell>
          <cell r="X93">
            <v>0.48190000000000005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</row>
        <row r="94">
          <cell r="Q94">
            <v>43039</v>
          </cell>
          <cell r="R94">
            <v>5.4366360098897316E-2</v>
          </cell>
          <cell r="S94">
            <v>5.6077662800642358E-2</v>
          </cell>
          <cell r="T94">
            <v>4.8563366802313407E-2</v>
          </cell>
          <cell r="U94">
            <v>0.44269999999999998</v>
          </cell>
          <cell r="V94">
            <v>0.49039999999999989</v>
          </cell>
          <cell r="W94">
            <v>0.43110000000000004</v>
          </cell>
          <cell r="X94">
            <v>0.48199999999999993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</row>
        <row r="95">
          <cell r="Q95">
            <v>43069</v>
          </cell>
          <cell r="R95">
            <v>5.4355065994008238E-2</v>
          </cell>
          <cell r="S95">
            <v>5.5796700847085545E-2</v>
          </cell>
          <cell r="T95">
            <v>4.8772233471069654E-2</v>
          </cell>
          <cell r="U95">
            <v>0.44289999999999996</v>
          </cell>
          <cell r="V95">
            <v>0.48960000000000009</v>
          </cell>
          <cell r="W95">
            <v>0.43310000000000004</v>
          </cell>
          <cell r="X95">
            <v>0.48240000000000011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</row>
        <row r="96">
          <cell r="Q96">
            <v>43100</v>
          </cell>
          <cell r="R96">
            <v>5.4354665643648201E-2</v>
          </cell>
          <cell r="S96">
            <v>5.5515758188479016E-2</v>
          </cell>
          <cell r="T96">
            <v>4.8980783366895687E-2</v>
          </cell>
          <cell r="U96">
            <v>0.4395</v>
          </cell>
          <cell r="V96">
            <v>0.48520000000000002</v>
          </cell>
          <cell r="W96">
            <v>0.43479999999999996</v>
          </cell>
          <cell r="X96">
            <v>0.48250000000000004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</row>
        <row r="97">
          <cell r="Q97">
            <v>43131</v>
          </cell>
          <cell r="R97">
            <v>5.4354265299185633E-2</v>
          </cell>
          <cell r="S97">
            <v>5.5234834824161437E-2</v>
          </cell>
          <cell r="T97">
            <v>4.9179316162688676E-2</v>
          </cell>
          <cell r="U97">
            <v>0.43540000000000001</v>
          </cell>
          <cell r="V97">
            <v>0.4801999999999999</v>
          </cell>
          <cell r="W97">
            <v>0.43640000000000001</v>
          </cell>
          <cell r="X97">
            <v>0.48259999999999997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</row>
        <row r="98">
          <cell r="Q98">
            <v>43159</v>
          </cell>
          <cell r="R98">
            <v>5.4353864960620397E-2</v>
          </cell>
          <cell r="S98">
            <v>5.4953930753471485E-2</v>
          </cell>
          <cell r="T98">
            <v>4.9341187793170226E-2</v>
          </cell>
          <cell r="U98">
            <v>0.43500000000000005</v>
          </cell>
          <cell r="V98">
            <v>0.4788</v>
          </cell>
          <cell r="W98">
            <v>0.43820000000000003</v>
          </cell>
          <cell r="X98">
            <v>0.4829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</row>
        <row r="99">
          <cell r="Q99">
            <v>43190</v>
          </cell>
          <cell r="R99">
            <v>5.4353464627952444E-2</v>
          </cell>
          <cell r="S99">
            <v>5.4673045975747875E-2</v>
          </cell>
          <cell r="T99">
            <v>4.9484952007419133E-2</v>
          </cell>
          <cell r="U99">
            <v>0.43059999999999998</v>
          </cell>
          <cell r="V99">
            <v>0.47340000000000004</v>
          </cell>
          <cell r="W99">
            <v>0.43969999999999998</v>
          </cell>
          <cell r="X99">
            <v>0.48290000000000005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</row>
        <row r="100">
          <cell r="Q100">
            <v>43220</v>
          </cell>
          <cell r="R100">
            <v>5.3417981175764934E-2</v>
          </cell>
          <cell r="S100">
            <v>5.4314256896544642E-2</v>
          </cell>
          <cell r="T100">
            <v>4.9683715907001123E-2</v>
          </cell>
          <cell r="U100">
            <v>0.46240000000000003</v>
          </cell>
          <cell r="V100">
            <v>0.49879999999999997</v>
          </cell>
          <cell r="W100">
            <v>0.4446</v>
          </cell>
          <cell r="X100">
            <v>0.48499999999999999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</row>
        <row r="101">
          <cell r="Q101">
            <v>43251</v>
          </cell>
          <cell r="R101">
            <v>5.3801884690922439E-2</v>
          </cell>
          <cell r="S101">
            <v>5.4243821160266138E-2</v>
          </cell>
          <cell r="T101">
            <v>4.9628807684904755E-2</v>
          </cell>
          <cell r="U101">
            <v>0.46389999999999998</v>
          </cell>
          <cell r="V101">
            <v>0.4995</v>
          </cell>
          <cell r="W101">
            <v>0.44489999999999996</v>
          </cell>
          <cell r="X101">
            <v>0.48409999999999997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</row>
        <row r="102">
          <cell r="Q102">
            <v>43281</v>
          </cell>
          <cell r="R102">
            <v>5.3801538574108541E-2</v>
          </cell>
          <cell r="S102">
            <v>5.4188381299675487E-2</v>
          </cell>
          <cell r="T102">
            <v>4.9619821873934114E-2</v>
          </cell>
          <cell r="U102">
            <v>0.46260000000000001</v>
          </cell>
          <cell r="V102">
            <v>0.49850000000000005</v>
          </cell>
          <cell r="W102">
            <v>0.44650000000000001</v>
          </cell>
          <cell r="X102">
            <v>0.48569999999999997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</row>
        <row r="103">
          <cell r="Q103">
            <v>43312</v>
          </cell>
          <cell r="R103">
            <v>5.3801192461747957E-2</v>
          </cell>
          <cell r="S103">
            <v>5.414118375481116E-2</v>
          </cell>
          <cell r="T103">
            <v>4.9733881571439813E-2</v>
          </cell>
          <cell r="U103">
            <v>0.46130000000000004</v>
          </cell>
          <cell r="V103">
            <v>0.497</v>
          </cell>
          <cell r="W103">
            <v>0.44799999999999995</v>
          </cell>
          <cell r="X103">
            <v>0.48679999999999995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</row>
        <row r="104">
          <cell r="Q104">
            <v>43343</v>
          </cell>
          <cell r="R104">
            <v>5.380084635384047E-2</v>
          </cell>
          <cell r="S104">
            <v>5.4093990868499052E-2</v>
          </cell>
          <cell r="T104">
            <v>4.9864483128752586E-2</v>
          </cell>
          <cell r="U104">
            <v>0.45840000000000003</v>
          </cell>
          <cell r="V104">
            <v>0.49399999999999999</v>
          </cell>
          <cell r="W104">
            <v>0.44950000000000001</v>
          </cell>
          <cell r="X104">
            <v>0.48770000000000002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</row>
        <row r="105">
          <cell r="Q105">
            <v>43373</v>
          </cell>
          <cell r="R105">
            <v>5.3800500250386005E-2</v>
          </cell>
          <cell r="S105">
            <v>5.4046802510923538E-2</v>
          </cell>
          <cell r="T105">
            <v>5.0031564332018837E-2</v>
          </cell>
          <cell r="U105">
            <v>0.45760000000000001</v>
          </cell>
          <cell r="V105">
            <v>0.49290000000000006</v>
          </cell>
          <cell r="W105">
            <v>0.45069999999999999</v>
          </cell>
          <cell r="X105">
            <v>0.48820000000000002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</row>
        <row r="106">
          <cell r="Q106">
            <v>43404</v>
          </cell>
          <cell r="R106">
            <v>5.3800154151384588E-2</v>
          </cell>
          <cell r="S106">
            <v>5.3999618681964151E-2</v>
          </cell>
          <cell r="T106">
            <v>5.0071984036175951E-2</v>
          </cell>
          <cell r="U106">
            <v>0.45630000000000004</v>
          </cell>
          <cell r="V106">
            <v>0.4912999999999999</v>
          </cell>
          <cell r="W106">
            <v>0.45179999999999998</v>
          </cell>
          <cell r="X106">
            <v>0.48860000000000003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</row>
        <row r="107">
          <cell r="Q107">
            <v>43434</v>
          </cell>
          <cell r="R107">
            <v>5.3799808056835978E-2</v>
          </cell>
          <cell r="S107">
            <v>5.3953347187199796E-2</v>
          </cell>
          <cell r="T107">
            <v>5.012125734595764E-2</v>
          </cell>
          <cell r="U107">
            <v>0.45660000000000001</v>
          </cell>
          <cell r="V107">
            <v>0.49109999999999998</v>
          </cell>
          <cell r="W107">
            <v>0.45309999999999995</v>
          </cell>
          <cell r="X107">
            <v>0.48909999999999998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</row>
        <row r="108">
          <cell r="Q108">
            <v>43465</v>
          </cell>
          <cell r="R108">
            <v>5.379946196674025E-2</v>
          </cell>
          <cell r="S108">
            <v>5.3907080214124131E-2</v>
          </cell>
          <cell r="T108">
            <v>5.0172088290976913E-2</v>
          </cell>
          <cell r="U108">
            <v>0.45309999999999995</v>
          </cell>
          <cell r="V108">
            <v>0.48719999999999991</v>
          </cell>
          <cell r="W108">
            <v>0.45399999999999996</v>
          </cell>
          <cell r="X108">
            <v>0.48919999999999991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</row>
        <row r="109">
          <cell r="Q109">
            <v>43496</v>
          </cell>
          <cell r="R109">
            <v>5.3799115881097197E-2</v>
          </cell>
          <cell r="S109">
            <v>5.386081776261676E-2</v>
          </cell>
          <cell r="T109">
            <v>5.0223516582613537E-2</v>
          </cell>
          <cell r="U109">
            <v>0.44889999999999997</v>
          </cell>
          <cell r="V109">
            <v>0.48260000000000003</v>
          </cell>
          <cell r="W109">
            <v>0.45479999999999998</v>
          </cell>
          <cell r="X109">
            <v>0.48920000000000002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</row>
        <row r="110">
          <cell r="Q110">
            <v>43524</v>
          </cell>
          <cell r="R110">
            <v>5.3798769799906762E-2</v>
          </cell>
          <cell r="S110">
            <v>5.3814559832557306E-2</v>
          </cell>
          <cell r="T110">
            <v>5.0278160832783948E-2</v>
          </cell>
          <cell r="U110">
            <v>0.44840000000000002</v>
          </cell>
          <cell r="V110">
            <v>0.48160000000000003</v>
          </cell>
          <cell r="W110">
            <v>0.45589999999999997</v>
          </cell>
          <cell r="X110">
            <v>0.4895000000000001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</row>
        <row r="111">
          <cell r="Q111">
            <v>43555</v>
          </cell>
          <cell r="R111">
            <v>4.9025365838231375E-2</v>
          </cell>
          <cell r="S111">
            <v>5.3370551600080529E-2</v>
          </cell>
          <cell r="T111">
            <v>5.0117523343154918E-2</v>
          </cell>
          <cell r="U111">
            <v>0.45999999999999996</v>
          </cell>
          <cell r="V111">
            <v>0.48970000000000002</v>
          </cell>
          <cell r="W111">
            <v>0.45809999999999995</v>
          </cell>
          <cell r="X111">
            <v>0.48989999999999995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</row>
        <row r="112">
          <cell r="Q112">
            <v>43585</v>
          </cell>
          <cell r="R112">
            <v>4.9217977387795625E-2</v>
          </cell>
          <cell r="S112">
            <v>5.3020551284416434E-2</v>
          </cell>
          <cell r="T112">
            <v>4.99236180419051E-2</v>
          </cell>
          <cell r="U112">
            <v>0.45840000000000003</v>
          </cell>
          <cell r="V112">
            <v>0.48710000000000003</v>
          </cell>
          <cell r="W112">
            <v>0.45779999999999998</v>
          </cell>
          <cell r="X112">
            <v>0.48830000000000001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</row>
        <row r="113">
          <cell r="Q113">
            <v>43616</v>
          </cell>
          <cell r="R113">
            <v>4.9217774906429285E-2</v>
          </cell>
          <cell r="S113">
            <v>5.2638542135708677E-2</v>
          </cell>
          <cell r="T113">
            <v>4.965960132505489E-2</v>
          </cell>
          <cell r="U113">
            <v>0.45989999999999998</v>
          </cell>
          <cell r="V113">
            <v>0.48860000000000003</v>
          </cell>
          <cell r="W113">
            <v>0.4577</v>
          </cell>
          <cell r="X113">
            <v>0.48810000000000003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</row>
        <row r="114">
          <cell r="Q114">
            <v>43646</v>
          </cell>
          <cell r="R114">
            <v>4.9217572426729014E-2</v>
          </cell>
          <cell r="S114">
            <v>5.2256544956760374E-2</v>
          </cell>
          <cell r="T114">
            <v>4.9364454251074531E-2</v>
          </cell>
          <cell r="U114">
            <v>0.45860000000000001</v>
          </cell>
          <cell r="V114">
            <v>0.48719999999999997</v>
          </cell>
          <cell r="W114">
            <v>0.45750000000000002</v>
          </cell>
          <cell r="X114">
            <v>0.48760000000000009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</row>
        <row r="115">
          <cell r="Q115">
            <v>43677</v>
          </cell>
          <cell r="R115">
            <v>4.9217369948694682E-2</v>
          </cell>
          <cell r="S115">
            <v>5.1874559747339261E-2</v>
          </cell>
          <cell r="T115">
            <v>4.9066144352125654E-2</v>
          </cell>
          <cell r="U115">
            <v>0.45730000000000004</v>
          </cell>
          <cell r="V115">
            <v>0.48599999999999993</v>
          </cell>
          <cell r="W115">
            <v>0.45720000000000005</v>
          </cell>
          <cell r="X115">
            <v>0.48720000000000002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</row>
        <row r="116">
          <cell r="Q116">
            <v>43708</v>
          </cell>
          <cell r="R116">
            <v>4.9217167472326323E-2</v>
          </cell>
          <cell r="S116">
            <v>5.1492586507213084E-2</v>
          </cell>
          <cell r="T116">
            <v>4.8762039411237773E-2</v>
          </cell>
          <cell r="U116">
            <v>0.45879999999999999</v>
          </cell>
          <cell r="V116">
            <v>0.48760000000000003</v>
          </cell>
          <cell r="W116">
            <v>0.45720000000000005</v>
          </cell>
          <cell r="X116">
            <v>0.48700000000000004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</row>
        <row r="117">
          <cell r="Q117">
            <v>43738</v>
          </cell>
          <cell r="R117">
            <v>4.921696499762393E-2</v>
          </cell>
          <cell r="S117">
            <v>5.1110625236149593E-2</v>
          </cell>
          <cell r="T117">
            <v>4.8407609874436069E-2</v>
          </cell>
          <cell r="U117">
            <v>0.45799999999999996</v>
          </cell>
          <cell r="V117">
            <v>0.48729999999999996</v>
          </cell>
          <cell r="W117">
            <v>0.45730000000000004</v>
          </cell>
          <cell r="X117">
            <v>0.4875000000000001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</row>
        <row r="118">
          <cell r="Q118">
            <v>43769</v>
          </cell>
          <cell r="R118">
            <v>4.9216762524587405E-2</v>
          </cell>
          <cell r="S118">
            <v>5.0728675933916494E-2</v>
          </cell>
          <cell r="T118">
            <v>4.8050554317008831E-2</v>
          </cell>
          <cell r="U118">
            <v>0.45679999999999998</v>
          </cell>
          <cell r="V118">
            <v>0.48660000000000003</v>
          </cell>
          <cell r="W118">
            <v>0.45730000000000004</v>
          </cell>
          <cell r="X118">
            <v>0.4879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</row>
        <row r="119">
          <cell r="Q119">
            <v>43799</v>
          </cell>
          <cell r="R119">
            <v>4.941713204296528E-2</v>
          </cell>
          <cell r="S119">
            <v>5.0363452932760594E-2</v>
          </cell>
          <cell r="T119">
            <v>4.787950307614406E-2</v>
          </cell>
          <cell r="U119">
            <v>0.48729999999999996</v>
          </cell>
          <cell r="V119">
            <v>0.51329999999999998</v>
          </cell>
          <cell r="W119">
            <v>0.46020000000000005</v>
          </cell>
          <cell r="X119">
            <v>0.48959999999999998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</row>
        <row r="120">
          <cell r="Q120">
            <v>43830</v>
          </cell>
          <cell r="R120">
            <v>4.9880136450260217E-2</v>
          </cell>
          <cell r="S120">
            <v>5.0036842473053927E-2</v>
          </cell>
          <cell r="T120">
            <v>4.7853489139981456E-2</v>
          </cell>
          <cell r="U120">
            <v>0.48380000000000001</v>
          </cell>
          <cell r="V120">
            <v>0.50819999999999999</v>
          </cell>
          <cell r="W120">
            <v>0.46279999999999999</v>
          </cell>
          <cell r="X120">
            <v>0.48980000000000001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</row>
        <row r="121">
          <cell r="Q121">
            <v>43861</v>
          </cell>
          <cell r="R121">
            <v>4.9879954801767906E-2</v>
          </cell>
          <cell r="S121">
            <v>4.9710245716443148E-2</v>
          </cell>
          <cell r="T121">
            <v>4.7816538226420922E-2</v>
          </cell>
          <cell r="U121">
            <v>0.47960000000000003</v>
          </cell>
          <cell r="V121">
            <v>0.50229999999999997</v>
          </cell>
          <cell r="W121">
            <v>0.46519999999999995</v>
          </cell>
          <cell r="X121">
            <v>0.49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</row>
        <row r="122">
          <cell r="Q122">
            <v>43890</v>
          </cell>
          <cell r="R122">
            <v>4.9879773154598607E-2</v>
          </cell>
          <cell r="S122">
            <v>4.9383662662667471E-2</v>
          </cell>
          <cell r="T122">
            <v>4.7781028377858144E-2</v>
          </cell>
          <cell r="U122">
            <v>0.47909999999999997</v>
          </cell>
          <cell r="V122">
            <v>0.50009999999999999</v>
          </cell>
          <cell r="W122">
            <v>0.46779999999999999</v>
          </cell>
          <cell r="X122">
            <v>0.49050000000000005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</row>
        <row r="123">
          <cell r="Q123">
            <v>43921</v>
          </cell>
          <cell r="R123">
            <v>4.9879591508752326E-2</v>
          </cell>
          <cell r="S123">
            <v>4.9454848135210887E-2</v>
          </cell>
          <cell r="T123">
            <v>4.7632045556795753E-2</v>
          </cell>
          <cell r="U123">
            <v>0.47640000000000005</v>
          </cell>
          <cell r="V123">
            <v>0.49650000000000011</v>
          </cell>
          <cell r="W123">
            <v>0.46860000000000002</v>
          </cell>
          <cell r="X123">
            <v>0.49009999999999998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Q124">
            <v>43951</v>
          </cell>
          <cell r="R124">
            <v>4.9879409864228973E-2</v>
          </cell>
          <cell r="S124">
            <v>4.9509967508247009E-2</v>
          </cell>
          <cell r="T124">
            <v>4.7737814679234498E-2</v>
          </cell>
          <cell r="U124">
            <v>0.46930000000000005</v>
          </cell>
          <cell r="V124">
            <v>0.48919999999999997</v>
          </cell>
          <cell r="W124">
            <v>0.46950000000000003</v>
          </cell>
          <cell r="X124">
            <v>0.49049999999999999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</row>
        <row r="125">
          <cell r="Q125">
            <v>43982</v>
          </cell>
          <cell r="R125">
            <v>4.9801742494322655E-2</v>
          </cell>
          <cell r="S125">
            <v>4.9558631473904775E-2</v>
          </cell>
          <cell r="T125">
            <v>4.7828992294345632E-2</v>
          </cell>
          <cell r="U125">
            <v>0.4708</v>
          </cell>
          <cell r="V125">
            <v>0.49029999999999996</v>
          </cell>
          <cell r="W125">
            <v>0.47060000000000002</v>
          </cell>
          <cell r="X125">
            <v>0.49109999999999998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</row>
        <row r="126">
          <cell r="Q126">
            <v>44012</v>
          </cell>
          <cell r="R126">
            <v>4.9801561134619858E-2</v>
          </cell>
          <cell r="S126">
            <v>4.9607297199562354E-2</v>
          </cell>
          <cell r="T126">
            <v>4.7919396431850163E-2</v>
          </cell>
          <cell r="U126">
            <v>0.46940000000000004</v>
          </cell>
          <cell r="V126">
            <v>0.48870000000000002</v>
          </cell>
          <cell r="W126">
            <v>0.47150000000000003</v>
          </cell>
          <cell r="X126">
            <v>0.49150000000000005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</row>
        <row r="127">
          <cell r="Q127">
            <v>44043</v>
          </cell>
          <cell r="R127">
            <v>4.9801379776238039E-2</v>
          </cell>
          <cell r="S127">
            <v>4.9655964685190956E-2</v>
          </cell>
          <cell r="T127">
            <v>4.8008501328487309E-2</v>
          </cell>
          <cell r="U127">
            <v>0.46809999999999996</v>
          </cell>
          <cell r="V127">
            <v>0.48709999999999998</v>
          </cell>
          <cell r="W127">
            <v>0.47230000000000005</v>
          </cell>
          <cell r="X127">
            <v>0.4919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</row>
        <row r="128">
          <cell r="Q128">
            <v>44074</v>
          </cell>
          <cell r="R128">
            <v>4.9801198419177045E-2</v>
          </cell>
          <cell r="S128">
            <v>4.9704633930761855E-2</v>
          </cell>
          <cell r="T128">
            <v>4.8098223242719028E-2</v>
          </cell>
          <cell r="U128">
            <v>0.46970000000000001</v>
          </cell>
          <cell r="V128">
            <v>0.48839999999999989</v>
          </cell>
          <cell r="W128">
            <v>0.47340000000000004</v>
          </cell>
          <cell r="X128">
            <v>0.4924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</row>
        <row r="129">
          <cell r="Q129">
            <v>44104</v>
          </cell>
          <cell r="R129">
            <v>4.980101706343687E-2</v>
          </cell>
          <cell r="S129">
            <v>4.9753304936246266E-2</v>
          </cell>
          <cell r="T129">
            <v>4.81877992481086E-2</v>
          </cell>
          <cell r="U129">
            <v>0.46889999999999998</v>
          </cell>
          <cell r="V129">
            <v>0.48719999999999997</v>
          </cell>
          <cell r="W129">
            <v>0.47419999999999995</v>
          </cell>
          <cell r="X129">
            <v>0.49280000000000002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</row>
      </sheetData>
      <sheetData sheetId="2"/>
      <sheetData sheetId="3"/>
      <sheetData sheetId="4"/>
      <sheetData sheetId="5"/>
      <sheetData sheetId="6">
        <row r="2">
          <cell r="A2" t="str">
            <v>Version 2016 - 0.1.5</v>
          </cell>
        </row>
        <row r="3">
          <cell r="B3" t="str">
            <v>0.1.5</v>
          </cell>
        </row>
      </sheetData>
      <sheetData sheetId="7"/>
      <sheetData sheetId="8">
        <row r="7">
          <cell r="A7">
            <v>1</v>
          </cell>
        </row>
      </sheetData>
      <sheetData sheetId="9"/>
      <sheetData sheetId="10"/>
      <sheetData sheetId="11"/>
      <sheetData sheetId="12">
        <row r="3">
          <cell r="A3" t="str">
            <v>INTEREST UPDATED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140">
          <cell r="A140" t="str">
            <v>Labor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35">
          <cell r="BK35">
            <v>-35081286.022307709</v>
          </cell>
        </row>
      </sheetData>
      <sheetData sheetId="48">
        <row r="38">
          <cell r="E38">
            <v>226318.53645457805</v>
          </cell>
        </row>
      </sheetData>
      <sheetData sheetId="49"/>
      <sheetData sheetId="50">
        <row r="247">
          <cell r="T247">
            <v>1481485.3461829692</v>
          </cell>
        </row>
      </sheetData>
      <sheetData sheetId="51"/>
      <sheetData sheetId="52"/>
      <sheetData sheetId="53"/>
      <sheetData sheetId="54"/>
      <sheetData sheetId="55">
        <row r="7">
          <cell r="L7">
            <v>423190595.58689737</v>
          </cell>
        </row>
      </sheetData>
      <sheetData sheetId="56">
        <row r="159">
          <cell r="A159" t="str">
            <v>BEGINNING RATE BASE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>
        <row r="7">
          <cell r="D7">
            <v>68378580.569999933</v>
          </cell>
        </row>
      </sheetData>
      <sheetData sheetId="65">
        <row r="7">
          <cell r="D7">
            <v>0</v>
          </cell>
        </row>
      </sheetData>
      <sheetData sheetId="66">
        <row r="7">
          <cell r="D7">
            <v>494461.3</v>
          </cell>
        </row>
      </sheetData>
      <sheetData sheetId="67">
        <row r="7">
          <cell r="D7">
            <v>-4141169.8599999547</v>
          </cell>
        </row>
      </sheetData>
      <sheetData sheetId="68">
        <row r="7">
          <cell r="D7">
            <v>51504791.245299995</v>
          </cell>
        </row>
      </sheetData>
      <sheetData sheetId="69">
        <row r="7">
          <cell r="D7">
            <v>53425720.957399994</v>
          </cell>
        </row>
      </sheetData>
      <sheetData sheetId="70">
        <row r="7">
          <cell r="D7">
            <v>9011289.438500002</v>
          </cell>
        </row>
      </sheetData>
      <sheetData sheetId="71">
        <row r="7">
          <cell r="D7">
            <v>50054426.264200009</v>
          </cell>
        </row>
      </sheetData>
      <sheetData sheetId="72">
        <row r="7">
          <cell r="D7">
            <v>90965563.654499948</v>
          </cell>
        </row>
      </sheetData>
      <sheetData sheetId="73">
        <row r="7">
          <cell r="D7">
            <v>30220000</v>
          </cell>
        </row>
      </sheetData>
      <sheetData sheetId="74">
        <row r="7">
          <cell r="D7">
            <v>39767333.917400032</v>
          </cell>
        </row>
      </sheetData>
      <sheetData sheetId="75">
        <row r="7">
          <cell r="D7">
            <v>27255369</v>
          </cell>
        </row>
      </sheetData>
      <sheetData sheetId="76">
        <row r="7">
          <cell r="D7">
            <v>70533134</v>
          </cell>
        </row>
        <row r="97">
          <cell r="M97">
            <v>1331123.582957834</v>
          </cell>
        </row>
      </sheetData>
      <sheetData sheetId="77">
        <row r="7">
          <cell r="D7">
            <v>709305</v>
          </cell>
        </row>
      </sheetData>
      <sheetData sheetId="78">
        <row r="7">
          <cell r="D7">
            <v>805597.52525048237</v>
          </cell>
        </row>
      </sheetData>
      <sheetData sheetId="79">
        <row r="7">
          <cell r="D7">
            <v>16369000</v>
          </cell>
        </row>
      </sheetData>
      <sheetData sheetId="80">
        <row r="7">
          <cell r="D7">
            <v>198873.76500000013</v>
          </cell>
        </row>
      </sheetData>
      <sheetData sheetId="81">
        <row r="7">
          <cell r="D7">
            <v>15354054.460000005</v>
          </cell>
        </row>
      </sheetData>
      <sheetData sheetId="82">
        <row r="7">
          <cell r="D7">
            <v>37145401.422596402</v>
          </cell>
        </row>
      </sheetData>
      <sheetData sheetId="83">
        <row r="7">
          <cell r="D7">
            <v>-2605269.59</v>
          </cell>
        </row>
      </sheetData>
      <sheetData sheetId="84">
        <row r="7">
          <cell r="D7">
            <v>4408336</v>
          </cell>
        </row>
      </sheetData>
      <sheetData sheetId="85"/>
      <sheetData sheetId="86"/>
      <sheetData sheetId="87"/>
      <sheetData sheetId="88">
        <row r="7">
          <cell r="D7">
            <v>311652751</v>
          </cell>
        </row>
      </sheetData>
      <sheetData sheetId="89">
        <row r="7">
          <cell r="K7">
            <v>0</v>
          </cell>
        </row>
      </sheetData>
      <sheetData sheetId="90"/>
      <sheetData sheetId="91"/>
      <sheetData sheetId="92"/>
      <sheetData sheetId="93"/>
      <sheetData sheetId="94">
        <row r="43">
          <cell r="K43">
            <v>0</v>
          </cell>
        </row>
      </sheetData>
      <sheetData sheetId="95">
        <row r="43">
          <cell r="K43">
            <v>0</v>
          </cell>
        </row>
      </sheetData>
      <sheetData sheetId="96"/>
      <sheetData sheetId="97">
        <row r="13">
          <cell r="K13">
            <v>9936956.1062427461</v>
          </cell>
        </row>
      </sheetData>
      <sheetData sheetId="98"/>
      <sheetData sheetId="99">
        <row r="7">
          <cell r="D7">
            <v>126829313.596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>
        <row r="9">
          <cell r="A9">
            <v>38261</v>
          </cell>
        </row>
      </sheetData>
      <sheetData sheetId="114"/>
      <sheetData sheetId="115"/>
      <sheetData sheetId="116"/>
      <sheetData sheetId="117"/>
      <sheetData sheetId="118">
        <row r="21">
          <cell r="J21">
            <v>8470940.3691999279</v>
          </cell>
        </row>
      </sheetData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>
        <row r="1662">
          <cell r="I1662">
            <v>1221</v>
          </cell>
        </row>
      </sheetData>
      <sheetData sheetId="134"/>
      <sheetData sheetId="135">
        <row r="2">
          <cell r="I2">
            <v>0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>
        <row r="15">
          <cell r="CZ15">
            <v>39861.33397303956</v>
          </cell>
        </row>
      </sheetData>
      <sheetData sheetId="143"/>
      <sheetData sheetId="14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 INPUT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WP 3-1"/>
      <sheetName val="Sch 4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WP 9-8-1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Sch 13"/>
      <sheetName val="Sch 14 "/>
      <sheetName val="Sch 15"/>
      <sheetName val="WP 15-1"/>
      <sheetName val="WP 15-1-1"/>
      <sheetName val="WP 15-2"/>
      <sheetName val="WP 15-3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ADJ 17- 2"/>
      <sheetName val="Wp 17-2-1"/>
      <sheetName val="Wp 17-2-2"/>
      <sheetName val="ADJ 17-3"/>
      <sheetName val="WP 17-3-1"/>
      <sheetName val="WP 17-3-2"/>
      <sheetName val="ADJ 17-4"/>
      <sheetName val="ADJ 17-5"/>
      <sheetName val="ADJ 17-6"/>
      <sheetName val="ADJ 17-7"/>
      <sheetName val="ADJ 17-8"/>
      <sheetName val="Wp 17-8-1"/>
      <sheetName val="ADJ 17-9"/>
      <sheetName val="WP 17-9"/>
      <sheetName val="ADJ 17-10"/>
      <sheetName val="ADJ 17-11"/>
      <sheetName val="ADJ 17-12"/>
      <sheetName val="WP 17-12 "/>
      <sheetName val="ADJ 17-13"/>
      <sheetName val="ADJ 17-14"/>
      <sheetName val="ADJ 17-15"/>
      <sheetName val="ADJ 17-16"/>
      <sheetName val="ADJ 17-18"/>
      <sheetName val="WP 17-18-1"/>
      <sheetName val="WP 17-18-2"/>
      <sheetName val="Wp 17-18-3"/>
      <sheetName val="Wp 17-18-4"/>
      <sheetName val="Wp 17-18-5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RATES"/>
      <sheetName val="SCH 31"/>
      <sheetName val="SCH 32"/>
      <sheetName val="SCH 33"/>
      <sheetName val="SCH 34"/>
      <sheetName val="SCH 34A"/>
    </sheetNames>
    <sheetDataSet>
      <sheetData sheetId="0" refreshError="1"/>
      <sheetData sheetId="1" refreshError="1">
        <row r="7">
          <cell r="C7" t="str">
            <v>Atmos Energy Corporation</v>
          </cell>
        </row>
        <row r="8">
          <cell r="C8" t="str">
            <v>Virginia</v>
          </cell>
        </row>
        <row r="9">
          <cell r="C9">
            <v>38990</v>
          </cell>
        </row>
        <row r="10">
          <cell r="C10" t="str">
            <v>PUE NO. 2006 AIF 2007-</v>
          </cell>
        </row>
        <row r="45">
          <cell r="C45">
            <v>9.0977999999999996E-3</v>
          </cell>
        </row>
        <row r="46">
          <cell r="C46">
            <v>7.4427200000000008E-3</v>
          </cell>
        </row>
        <row r="48">
          <cell r="C48">
            <v>6.9723576472184284E-3</v>
          </cell>
        </row>
        <row r="55">
          <cell r="C55">
            <v>8.8499999999999995E-2</v>
          </cell>
        </row>
        <row r="59">
          <cell r="C59">
            <v>7.2400000000000006E-2</v>
          </cell>
        </row>
        <row r="73">
          <cell r="C73">
            <v>0.18759999999999999</v>
          </cell>
        </row>
        <row r="77">
          <cell r="C77">
            <v>0.15440000000000001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>
        <row r="56">
          <cell r="F56">
            <v>0.90689999999999993</v>
          </cell>
        </row>
      </sheetData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 INPUT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WP 3-1"/>
      <sheetName val="Sch 4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WP 9-8-1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10"/>
      <sheetName val="Sch 11"/>
      <sheetName val="WP 11-1"/>
      <sheetName val="WP 11-2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Sch 13"/>
      <sheetName val="Sch 14 "/>
      <sheetName val="Sch 15"/>
      <sheetName val="WP 15-1"/>
      <sheetName val="WP 15-1-1"/>
      <sheetName val="WP 15-2"/>
      <sheetName val="WP 15-3"/>
      <sheetName val="Sch 16"/>
      <sheetName val="WP 16-1"/>
      <sheetName val="WP 16-2"/>
      <sheetName val="WP 16-3"/>
      <sheetName val="WP 16-4"/>
      <sheetName val="WP16-5"/>
      <sheetName val="WP 16-6"/>
      <sheetName val="WP 16-7"/>
      <sheetName val="WP 16-8"/>
      <sheetName val="Sch 17"/>
      <sheetName val="ADJ 17-1"/>
      <sheetName val="WP 17-1"/>
      <sheetName val="WP 17-1-1"/>
      <sheetName val="ADJ 17- 2"/>
      <sheetName val="Wp 17-2-1"/>
      <sheetName val="Wp 17-2-2"/>
      <sheetName val="ADJ 17-3"/>
      <sheetName val="WP 17-3-1"/>
      <sheetName val="WP 17-3-2"/>
      <sheetName val="ADJ 17-4"/>
      <sheetName val="ADJ 17-5"/>
      <sheetName val="ADJ 17-6"/>
      <sheetName val="ADJ 17-7"/>
      <sheetName val="ADJ 17-8"/>
      <sheetName val="Wp 17-8-1"/>
      <sheetName val="ADJ 17-9"/>
      <sheetName val="WP 17-9"/>
      <sheetName val="ADJ 17-10"/>
      <sheetName val="ADJ 17-11"/>
      <sheetName val="ADJ 17-12"/>
      <sheetName val="WP 17-12 "/>
      <sheetName val="ADJ 17-13"/>
      <sheetName val="ADJ 17-14"/>
      <sheetName val="ADJ 17-15"/>
      <sheetName val="ADJ 17-16"/>
      <sheetName val="ADJ 17-18"/>
      <sheetName val="WP 17-18-1"/>
      <sheetName val="WP 17-18-2"/>
      <sheetName val="Wp 17-18-3"/>
      <sheetName val="Wp 17-18-4"/>
      <sheetName val="Wp 17-18-5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Sch 18"/>
      <sheetName val="Sch 19"/>
      <sheetName val="Sch 20"/>
      <sheetName val="Sch 21"/>
      <sheetName val="Sch 26A"/>
      <sheetName val="Sch 26B"/>
      <sheetName val="SCH 29"/>
      <sheetName val="Sch 30"/>
      <sheetName val="WP 30-1"/>
      <sheetName val=" WP 30-2 PEAK DAYS"/>
      <sheetName val=" WP 30-3 METER SIZE"/>
      <sheetName val="WP 30-4 BF BY CLASS"/>
      <sheetName val="RATES"/>
      <sheetName val="SCH 31"/>
      <sheetName val="SCH 32"/>
      <sheetName val="SCH 33"/>
      <sheetName val="SCH 34"/>
      <sheetName val="SCH 34A"/>
    </sheetNames>
    <sheetDataSet>
      <sheetData sheetId="0"/>
      <sheetData sheetId="1" refreshError="1">
        <row r="7">
          <cell r="C7" t="str">
            <v>Atmos Energy Corporation</v>
          </cell>
        </row>
        <row r="8">
          <cell r="C8" t="str">
            <v>Virginia</v>
          </cell>
        </row>
        <row r="9">
          <cell r="C9">
            <v>38990</v>
          </cell>
        </row>
        <row r="10">
          <cell r="C10" t="str">
            <v>PUE NO. 2006 AIF 2007-</v>
          </cell>
        </row>
        <row r="45">
          <cell r="C45">
            <v>9.0977999999999996E-3</v>
          </cell>
        </row>
        <row r="46">
          <cell r="C46">
            <v>7.4427200000000008E-3</v>
          </cell>
        </row>
        <row r="48">
          <cell r="C48">
            <v>6.9723576472184284E-3</v>
          </cell>
        </row>
        <row r="55">
          <cell r="C55">
            <v>8.8499999999999995E-2</v>
          </cell>
        </row>
        <row r="59">
          <cell r="C59">
            <v>7.2400000000000006E-2</v>
          </cell>
        </row>
        <row r="73">
          <cell r="C73">
            <v>0.18759999999999999</v>
          </cell>
        </row>
        <row r="77">
          <cell r="C77">
            <v>0.15440000000000001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>
        <row r="56">
          <cell r="F56">
            <v>0.90689999999999993</v>
          </cell>
        </row>
      </sheetData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lKans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70592.511289999995</v>
          </cell>
          <cell r="C13">
            <v>60305.285309999999</v>
          </cell>
          <cell r="D13">
            <v>10139.753000000001</v>
          </cell>
          <cell r="E13">
            <v>70445.038310000004</v>
          </cell>
          <cell r="F13">
            <v>150</v>
          </cell>
          <cell r="G13">
            <v>70595.038310000004</v>
          </cell>
          <cell r="H13">
            <v>0</v>
          </cell>
          <cell r="I13">
            <v>70595.038310000004</v>
          </cell>
          <cell r="J13">
            <v>0</v>
          </cell>
          <cell r="K13">
            <v>70595.038310000004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7542.60005</v>
          </cell>
          <cell r="C16">
            <v>5592.6841499999991</v>
          </cell>
          <cell r="D16">
            <v>1903.0282000000002</v>
          </cell>
          <cell r="E16">
            <v>7495.7123499999998</v>
          </cell>
          <cell r="G16">
            <v>7495.7123499999998</v>
          </cell>
          <cell r="H16">
            <v>0</v>
          </cell>
          <cell r="I16">
            <v>7495.7123499999998</v>
          </cell>
          <cell r="J16">
            <v>0</v>
          </cell>
          <cell r="K16">
            <v>7495.7123499999998</v>
          </cell>
        </row>
        <row r="17">
          <cell r="A17" t="str">
            <v>Benefits</v>
          </cell>
          <cell r="B17">
            <v>2391.0041900000001</v>
          </cell>
          <cell r="C17">
            <v>1702.40095</v>
          </cell>
          <cell r="D17">
            <v>603.25991999999997</v>
          </cell>
          <cell r="E17">
            <v>2305.6608699999997</v>
          </cell>
          <cell r="F17">
            <v>-25</v>
          </cell>
          <cell r="G17">
            <v>2280.6608699999997</v>
          </cell>
          <cell r="H17">
            <v>0</v>
          </cell>
          <cell r="I17">
            <v>2280.6608699999997</v>
          </cell>
          <cell r="J17">
            <v>0</v>
          </cell>
          <cell r="K17">
            <v>2280.6608699999997</v>
          </cell>
        </row>
        <row r="18">
          <cell r="A18" t="str">
            <v>Materials &amp; Supplies</v>
          </cell>
          <cell r="B18">
            <v>560.22443999999996</v>
          </cell>
          <cell r="C18">
            <v>545.51081999999997</v>
          </cell>
          <cell r="D18">
            <v>137.89452999999997</v>
          </cell>
          <cell r="E18">
            <v>683.40535</v>
          </cell>
          <cell r="F18">
            <v>55</v>
          </cell>
          <cell r="G18">
            <v>738.40535</v>
          </cell>
          <cell r="H18">
            <v>0</v>
          </cell>
          <cell r="I18">
            <v>738.40535</v>
          </cell>
          <cell r="J18">
            <v>0</v>
          </cell>
          <cell r="K18">
            <v>738.40535</v>
          </cell>
        </row>
        <row r="19">
          <cell r="A19" t="str">
            <v>Vehicles &amp; Equip</v>
          </cell>
          <cell r="B19">
            <v>1170.4531999999999</v>
          </cell>
          <cell r="C19">
            <v>814.14391000000001</v>
          </cell>
          <cell r="D19">
            <v>292.60599999999999</v>
          </cell>
          <cell r="E19">
            <v>1106.74991</v>
          </cell>
          <cell r="F19">
            <v>-15</v>
          </cell>
          <cell r="G19">
            <v>1091.74991</v>
          </cell>
          <cell r="H19">
            <v>0</v>
          </cell>
          <cell r="I19">
            <v>1091.74991</v>
          </cell>
          <cell r="J19">
            <v>0</v>
          </cell>
          <cell r="K19">
            <v>1091.74991</v>
          </cell>
        </row>
        <row r="20">
          <cell r="A20" t="str">
            <v>Print &amp; Postages</v>
          </cell>
          <cell r="B20">
            <v>83.552000000000007</v>
          </cell>
          <cell r="C20">
            <v>52.474779999999996</v>
          </cell>
          <cell r="D20">
            <v>20.885000000000002</v>
          </cell>
          <cell r="E20">
            <v>73.359780000000001</v>
          </cell>
          <cell r="F20">
            <v>0</v>
          </cell>
          <cell r="G20">
            <v>73.359780000000001</v>
          </cell>
          <cell r="H20">
            <v>0</v>
          </cell>
          <cell r="I20">
            <v>73.359780000000001</v>
          </cell>
          <cell r="J20">
            <v>0</v>
          </cell>
          <cell r="K20">
            <v>73.359780000000001</v>
          </cell>
        </row>
        <row r="21">
          <cell r="A21" t="str">
            <v>Insurance</v>
          </cell>
          <cell r="B21">
            <v>647.79700000000003</v>
          </cell>
          <cell r="C21">
            <v>476.68252000000001</v>
          </cell>
          <cell r="D21">
            <v>81.006</v>
          </cell>
          <cell r="E21">
            <v>557.68852000000004</v>
          </cell>
          <cell r="F21">
            <v>-25</v>
          </cell>
          <cell r="G21">
            <v>532.68852000000004</v>
          </cell>
          <cell r="H21">
            <v>0</v>
          </cell>
          <cell r="I21">
            <v>532.68852000000004</v>
          </cell>
          <cell r="J21">
            <v>0</v>
          </cell>
          <cell r="K21">
            <v>532.68852000000004</v>
          </cell>
        </row>
        <row r="22">
          <cell r="A22" t="str">
            <v>Marketing</v>
          </cell>
          <cell r="B22">
            <v>322.72800000000001</v>
          </cell>
          <cell r="C22">
            <v>204.21606</v>
          </cell>
          <cell r="D22">
            <v>79.58</v>
          </cell>
          <cell r="E22">
            <v>283.79606000000001</v>
          </cell>
          <cell r="F22">
            <v>0</v>
          </cell>
          <cell r="G22">
            <v>283.79606000000001</v>
          </cell>
          <cell r="H22">
            <v>0</v>
          </cell>
          <cell r="I22">
            <v>283.79606000000001</v>
          </cell>
          <cell r="J22">
            <v>0</v>
          </cell>
          <cell r="K22">
            <v>283.79606000000001</v>
          </cell>
        </row>
        <row r="23">
          <cell r="A23" t="str">
            <v>Employee Welfare</v>
          </cell>
          <cell r="B23">
            <v>637.10500000000002</v>
          </cell>
          <cell r="C23">
            <v>513.09270000000004</v>
          </cell>
          <cell r="D23">
            <v>109.75700000000001</v>
          </cell>
          <cell r="E23">
            <v>622.84969999999998</v>
          </cell>
          <cell r="F23">
            <v>10</v>
          </cell>
          <cell r="G23">
            <v>632.84969999999998</v>
          </cell>
          <cell r="H23">
            <v>0</v>
          </cell>
          <cell r="I23">
            <v>632.84969999999998</v>
          </cell>
          <cell r="J23">
            <v>0</v>
          </cell>
          <cell r="K23">
            <v>632.84969999999998</v>
          </cell>
        </row>
        <row r="24">
          <cell r="A24" t="str">
            <v>Information Technologies</v>
          </cell>
          <cell r="B24">
            <v>170.1</v>
          </cell>
          <cell r="C24">
            <v>123.23336</v>
          </cell>
          <cell r="D24">
            <v>42.524999999999999</v>
          </cell>
          <cell r="E24">
            <v>165.75836000000001</v>
          </cell>
          <cell r="F24">
            <v>0</v>
          </cell>
          <cell r="G24">
            <v>165.75836000000001</v>
          </cell>
          <cell r="H24">
            <v>0</v>
          </cell>
          <cell r="I24">
            <v>165.75836000000001</v>
          </cell>
          <cell r="J24">
            <v>0</v>
          </cell>
          <cell r="K24">
            <v>165.75836000000001</v>
          </cell>
        </row>
        <row r="25">
          <cell r="A25" t="str">
            <v>Rent, Maint., &amp; Utilities</v>
          </cell>
          <cell r="B25">
            <v>1183.894</v>
          </cell>
          <cell r="C25">
            <v>912.21935999999994</v>
          </cell>
          <cell r="D25">
            <v>236.125</v>
          </cell>
          <cell r="E25">
            <v>1148.3443600000001</v>
          </cell>
          <cell r="F25">
            <v>0</v>
          </cell>
          <cell r="G25">
            <v>1148.3443600000001</v>
          </cell>
          <cell r="H25">
            <v>0</v>
          </cell>
          <cell r="I25">
            <v>1148.3443600000001</v>
          </cell>
          <cell r="J25">
            <v>0</v>
          </cell>
          <cell r="K25">
            <v>1148.3443600000001</v>
          </cell>
        </row>
        <row r="26">
          <cell r="A26" t="str">
            <v>Directors &amp; Shareholders &amp;PR</v>
          </cell>
          <cell r="B26">
            <v>6.3</v>
          </cell>
          <cell r="C26">
            <v>10.698090000000001</v>
          </cell>
          <cell r="D26">
            <v>1.575</v>
          </cell>
          <cell r="E26">
            <v>12.27309</v>
          </cell>
          <cell r="F26">
            <v>0</v>
          </cell>
          <cell r="G26">
            <v>12.27309</v>
          </cell>
          <cell r="H26">
            <v>0</v>
          </cell>
          <cell r="I26">
            <v>12.27309</v>
          </cell>
          <cell r="J26">
            <v>0</v>
          </cell>
          <cell r="K26">
            <v>12.27309</v>
          </cell>
        </row>
        <row r="27">
          <cell r="A27" t="str">
            <v>Telecom</v>
          </cell>
          <cell r="B27">
            <v>562.71799999999996</v>
          </cell>
          <cell r="C27">
            <v>362.36500999999998</v>
          </cell>
          <cell r="D27">
            <v>140.71100000000001</v>
          </cell>
          <cell r="E27">
            <v>503.07601</v>
          </cell>
          <cell r="F27">
            <v>0</v>
          </cell>
          <cell r="G27">
            <v>503.07601</v>
          </cell>
          <cell r="H27">
            <v>0</v>
          </cell>
          <cell r="I27">
            <v>503.07601</v>
          </cell>
          <cell r="J27">
            <v>0</v>
          </cell>
          <cell r="K27">
            <v>503.07601</v>
          </cell>
        </row>
        <row r="28">
          <cell r="A28" t="str">
            <v>Travel &amp; Entertainment</v>
          </cell>
          <cell r="B28">
            <v>704.88400000000001</v>
          </cell>
          <cell r="C28">
            <v>496.94085999999999</v>
          </cell>
          <cell r="D28">
            <v>175.65350000000001</v>
          </cell>
          <cell r="E28">
            <v>672.59436000000005</v>
          </cell>
          <cell r="F28">
            <v>180</v>
          </cell>
          <cell r="G28">
            <v>852.59436000000005</v>
          </cell>
          <cell r="H28">
            <v>0</v>
          </cell>
          <cell r="I28">
            <v>852.59436000000005</v>
          </cell>
          <cell r="J28">
            <v>0</v>
          </cell>
          <cell r="K28">
            <v>852.59436000000005</v>
          </cell>
        </row>
        <row r="29">
          <cell r="A29" t="str">
            <v>Dues &amp; Donations</v>
          </cell>
          <cell r="B29">
            <v>102.286</v>
          </cell>
          <cell r="C29">
            <v>85.021679999999989</v>
          </cell>
          <cell r="D29">
            <v>23.888000000000002</v>
          </cell>
          <cell r="E29">
            <v>108.90967999999999</v>
          </cell>
          <cell r="F29">
            <v>0</v>
          </cell>
          <cell r="G29">
            <v>108.90967999999999</v>
          </cell>
          <cell r="H29">
            <v>0</v>
          </cell>
          <cell r="I29">
            <v>108.90967999999999</v>
          </cell>
          <cell r="J29">
            <v>0</v>
          </cell>
          <cell r="K29">
            <v>108.90967999999999</v>
          </cell>
        </row>
        <row r="30">
          <cell r="A30" t="str">
            <v>Training</v>
          </cell>
          <cell r="B30">
            <v>149.38300000000001</v>
          </cell>
          <cell r="C30">
            <v>62.005160000000004</v>
          </cell>
          <cell r="D30">
            <v>37.345999999999997</v>
          </cell>
          <cell r="E30">
            <v>99.351159999999993</v>
          </cell>
          <cell r="F30">
            <v>0</v>
          </cell>
          <cell r="G30">
            <v>99.351159999999993</v>
          </cell>
          <cell r="H30">
            <v>0</v>
          </cell>
          <cell r="I30">
            <v>99.351159999999993</v>
          </cell>
          <cell r="J30">
            <v>0</v>
          </cell>
          <cell r="K30">
            <v>99.351159999999993</v>
          </cell>
        </row>
        <row r="31">
          <cell r="A31" t="str">
            <v>Outside Services</v>
          </cell>
          <cell r="B31">
            <v>2965.0819999999999</v>
          </cell>
          <cell r="C31">
            <v>2630.5762500000001</v>
          </cell>
          <cell r="D31">
            <v>653.76599999999996</v>
          </cell>
          <cell r="E31">
            <v>3284.3422500000001</v>
          </cell>
          <cell r="F31">
            <v>586</v>
          </cell>
          <cell r="G31">
            <v>3870.3422500000001</v>
          </cell>
          <cell r="H31">
            <v>0</v>
          </cell>
          <cell r="I31">
            <v>3870.3422500000001</v>
          </cell>
          <cell r="J31">
            <v>0</v>
          </cell>
          <cell r="K31">
            <v>3870.3422500000001</v>
          </cell>
        </row>
        <row r="32">
          <cell r="A32" t="str">
            <v>Provision for Bad Debt</v>
          </cell>
          <cell r="B32">
            <v>1832.4714099999999</v>
          </cell>
          <cell r="C32">
            <v>234.25399999999999</v>
          </cell>
          <cell r="D32">
            <v>166.53733999999986</v>
          </cell>
          <cell r="E32">
            <v>400.79133999999988</v>
          </cell>
          <cell r="F32">
            <v>0</v>
          </cell>
          <cell r="G32">
            <v>400.79133999999988</v>
          </cell>
          <cell r="H32">
            <v>0</v>
          </cell>
          <cell r="I32">
            <v>400.79133999999988</v>
          </cell>
          <cell r="J32">
            <v>0</v>
          </cell>
          <cell r="K32">
            <v>400.79133999999988</v>
          </cell>
        </row>
        <row r="33">
          <cell r="A33" t="str">
            <v>Miscellaneous</v>
          </cell>
          <cell r="B33">
            <v>745.19772999999998</v>
          </cell>
          <cell r="C33">
            <v>512.75992999999994</v>
          </cell>
          <cell r="D33">
            <v>114.604</v>
          </cell>
          <cell r="E33">
            <v>627.36392999999998</v>
          </cell>
          <cell r="G33">
            <v>627.36392999999998</v>
          </cell>
          <cell r="H33">
            <v>0</v>
          </cell>
          <cell r="I33">
            <v>627.36392999999998</v>
          </cell>
          <cell r="J33">
            <v>0</v>
          </cell>
          <cell r="K33">
            <v>627.36392999999998</v>
          </cell>
        </row>
        <row r="34">
          <cell r="A34" t="str">
            <v>Expense Billings</v>
          </cell>
          <cell r="B34">
            <v>5515.4719999999998</v>
          </cell>
          <cell r="C34">
            <v>3982.8153199999997</v>
          </cell>
          <cell r="D34">
            <v>1328.758</v>
          </cell>
          <cell r="E34">
            <v>5311.5733199999995</v>
          </cell>
          <cell r="F34">
            <v>0</v>
          </cell>
          <cell r="G34">
            <v>5311.5733199999995</v>
          </cell>
          <cell r="H34">
            <v>0</v>
          </cell>
          <cell r="I34">
            <v>5311.5733199999995</v>
          </cell>
          <cell r="J34">
            <v>0</v>
          </cell>
          <cell r="K34">
            <v>5311.5733199999995</v>
          </cell>
        </row>
        <row r="35">
          <cell r="A35" t="str">
            <v xml:space="preserve">                            Total O&amp;M Expense</v>
          </cell>
          <cell r="B35">
            <v>27293.25202</v>
          </cell>
          <cell r="C35">
            <v>19314.09491</v>
          </cell>
          <cell r="D35">
            <v>6149.5054899999996</v>
          </cell>
          <cell r="E35">
            <v>25463.600399999999</v>
          </cell>
          <cell r="F35">
            <v>766</v>
          </cell>
          <cell r="G35">
            <v>26229.600400000003</v>
          </cell>
          <cell r="H35">
            <v>0</v>
          </cell>
          <cell r="I35">
            <v>26229.600400000003</v>
          </cell>
          <cell r="J35">
            <v>0</v>
          </cell>
          <cell r="K35">
            <v>26229.600400000003</v>
          </cell>
        </row>
        <row r="37">
          <cell r="A37" t="str">
            <v>Depreciation and Amortization</v>
          </cell>
          <cell r="B37">
            <v>15007.371999999999</v>
          </cell>
          <cell r="C37">
            <v>10277.9161</v>
          </cell>
          <cell r="D37">
            <v>3965.8850000000002</v>
          </cell>
          <cell r="E37">
            <v>14243.801100000001</v>
          </cell>
          <cell r="G37">
            <v>14243.801100000001</v>
          </cell>
          <cell r="I37">
            <v>14243.801100000001</v>
          </cell>
          <cell r="J37">
            <v>0</v>
          </cell>
          <cell r="K37">
            <v>14243.801100000001</v>
          </cell>
        </row>
        <row r="38">
          <cell r="A38" t="str">
            <v>Total Taxes - Other Than Income Taxes</v>
          </cell>
          <cell r="B38">
            <v>6182.358760000001</v>
          </cell>
          <cell r="C38">
            <v>3778.8655600000002</v>
          </cell>
          <cell r="D38">
            <v>1509.7399900000012</v>
          </cell>
          <cell r="E38">
            <v>5288.6055500000011</v>
          </cell>
          <cell r="F38">
            <v>-60</v>
          </cell>
          <cell r="G38">
            <v>5228.6055500000011</v>
          </cell>
          <cell r="H38">
            <v>0</v>
          </cell>
          <cell r="I38">
            <v>5228.6055500000011</v>
          </cell>
          <cell r="J38">
            <v>0</v>
          </cell>
          <cell r="K38">
            <v>5228.6055500000011</v>
          </cell>
        </row>
        <row r="39">
          <cell r="A39" t="str">
            <v>Other Income (Expense)</v>
          </cell>
          <cell r="E39">
            <v>0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-7681.6</v>
          </cell>
          <cell r="C40">
            <v>-5698.8625400000001</v>
          </cell>
          <cell r="D40">
            <v>-1942.8</v>
          </cell>
          <cell r="E40">
            <v>-7641.6625400000003</v>
          </cell>
          <cell r="F40">
            <v>0</v>
          </cell>
          <cell r="G40">
            <v>-7641.6625400000003</v>
          </cell>
          <cell r="H40">
            <v>0</v>
          </cell>
          <cell r="I40">
            <v>-7641.6625400000003</v>
          </cell>
          <cell r="J40">
            <v>0</v>
          </cell>
          <cell r="K40">
            <v>-7641.6625400000003</v>
          </cell>
        </row>
        <row r="41">
          <cell r="A41" t="str">
            <v xml:space="preserve">   Other Misc. Income (Expense)</v>
          </cell>
          <cell r="B41">
            <v>-22.175999999999998</v>
          </cell>
          <cell r="C41">
            <v>-326.90174999999999</v>
          </cell>
          <cell r="D41">
            <v>174.45599999999999</v>
          </cell>
          <cell r="E41">
            <v>-152.44575</v>
          </cell>
          <cell r="F41">
            <v>-75</v>
          </cell>
          <cell r="G41">
            <v>-227.44575</v>
          </cell>
          <cell r="H41">
            <v>0</v>
          </cell>
          <cell r="I41">
            <v>-227.44575</v>
          </cell>
          <cell r="J41">
            <v>-200</v>
          </cell>
          <cell r="K41">
            <v>-427.44574999999998</v>
          </cell>
        </row>
        <row r="43">
          <cell r="A43" t="str">
            <v>Income (Loss) Before Income Taxes</v>
          </cell>
          <cell r="B43">
            <v>14405.752509999997</v>
          </cell>
          <cell r="C43">
            <v>20908.644449999996</v>
          </cell>
          <cell r="D43">
            <v>-3253.7214800000002</v>
          </cell>
          <cell r="E43">
            <v>17654.922969999996</v>
          </cell>
          <cell r="F43">
            <v>-631</v>
          </cell>
          <cell r="G43">
            <v>17023.92297</v>
          </cell>
          <cell r="H43">
            <v>0</v>
          </cell>
          <cell r="I43">
            <v>17023.92297</v>
          </cell>
          <cell r="J43">
            <v>-200</v>
          </cell>
          <cell r="K43">
            <v>16823.92297</v>
          </cell>
        </row>
        <row r="44">
          <cell r="A44" t="str">
            <v>Provision (Benefit) for Income Taxes</v>
          </cell>
          <cell r="B44">
            <v>5466.9841699999997</v>
          </cell>
          <cell r="C44">
            <v>7724.9889999999996</v>
          </cell>
          <cell r="D44">
            <v>-1234.7872599999998</v>
          </cell>
          <cell r="E44">
            <v>6490.2017399999995</v>
          </cell>
          <cell r="F44">
            <v>-232.20765622799991</v>
          </cell>
          <cell r="G44">
            <v>6257.9940837719996</v>
          </cell>
          <cell r="H44">
            <v>0</v>
          </cell>
          <cell r="I44">
            <v>6257.9940837719996</v>
          </cell>
          <cell r="J44">
            <v>-73.52</v>
          </cell>
          <cell r="K44">
            <v>6184.4740837719992</v>
          </cell>
        </row>
        <row r="45">
          <cell r="A45" t="str">
            <v xml:space="preserve">                         Net Income (Loss)</v>
          </cell>
          <cell r="B45">
            <v>8938.7683399999969</v>
          </cell>
          <cell r="C45">
            <v>13183.655449999997</v>
          </cell>
          <cell r="D45">
            <v>-2018.9342200000003</v>
          </cell>
          <cell r="E45">
            <v>11164.721229999996</v>
          </cell>
          <cell r="F45">
            <v>-398.79234377200009</v>
          </cell>
          <cell r="G45">
            <v>10765.928886228001</v>
          </cell>
          <cell r="H45">
            <v>0</v>
          </cell>
          <cell r="I45">
            <v>10765.928886228001</v>
          </cell>
          <cell r="J45">
            <v>-126.48</v>
          </cell>
          <cell r="K45">
            <v>10639.448886228001</v>
          </cell>
        </row>
        <row r="47">
          <cell r="A47" t="str">
            <v>Tax rate</v>
          </cell>
          <cell r="B47">
            <v>0.37950007583463624</v>
          </cell>
          <cell r="C47">
            <v>0.36946388458961055</v>
          </cell>
          <cell r="D47">
            <v>0.37949998719619965</v>
          </cell>
          <cell r="E47">
            <v>0.36761427682400138</v>
          </cell>
          <cell r="F47">
            <v>0.36759999999999998</v>
          </cell>
          <cell r="G47">
            <v>0.36759999999999998</v>
          </cell>
          <cell r="H47">
            <v>0.36759999999999998</v>
          </cell>
          <cell r="I47">
            <v>0.36759999999999998</v>
          </cell>
          <cell r="J47">
            <v>0.36759999999999998</v>
          </cell>
          <cell r="K47">
            <v>0.36759999999999998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-Projection"/>
      <sheetName val="Summary-CK"/>
      <sheetName val="CK-Project"/>
      <sheetName val="Colorado"/>
      <sheetName val="Kansas"/>
      <sheetName val="CKMO"/>
      <sheetName val="CKUnalloc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2213528.1800000002</v>
          </cell>
          <cell r="C15">
            <v>121423.19</v>
          </cell>
          <cell r="D15">
            <v>82385.100000000006</v>
          </cell>
          <cell r="F15">
            <v>224867.64</v>
          </cell>
          <cell r="H15">
            <v>84052.32</v>
          </cell>
          <cell r="J15">
            <v>184759.81</v>
          </cell>
          <cell r="L15">
            <v>82777.119999999995</v>
          </cell>
          <cell r="N15">
            <v>77275.399999999994</v>
          </cell>
          <cell r="P15">
            <v>226805.01</v>
          </cell>
          <cell r="R15">
            <v>257709.24</v>
          </cell>
          <cell r="S15">
            <v>-30904.229999999981</v>
          </cell>
          <cell r="T15">
            <v>175307.73</v>
          </cell>
          <cell r="V15">
            <v>171150.23</v>
          </cell>
          <cell r="X15">
            <v>171504.11</v>
          </cell>
          <cell r="Z15">
            <v>1829112.67</v>
          </cell>
        </row>
        <row r="17">
          <cell r="A17" t="str">
            <v>Equipment</v>
          </cell>
          <cell r="B17">
            <v>282117.39</v>
          </cell>
          <cell r="C17">
            <v>18933.25</v>
          </cell>
          <cell r="D17">
            <v>3570.11</v>
          </cell>
          <cell r="F17">
            <v>3911.02</v>
          </cell>
          <cell r="H17" t="str">
            <v xml:space="preserve"> 0</v>
          </cell>
          <cell r="J17">
            <v>46128.29</v>
          </cell>
          <cell r="L17">
            <v>5962.45</v>
          </cell>
          <cell r="N17">
            <v>25806.61</v>
          </cell>
          <cell r="P17" t="str">
            <v xml:space="preserve"> 0</v>
          </cell>
          <cell r="Q17">
            <v>48000</v>
          </cell>
          <cell r="R17" t="str">
            <v xml:space="preserve"> 0</v>
          </cell>
          <cell r="S17">
            <v>48000</v>
          </cell>
          <cell r="T17" t="str">
            <v xml:space="preserve"> 0</v>
          </cell>
          <cell r="U17">
            <v>22193</v>
          </cell>
          <cell r="V17" t="str">
            <v xml:space="preserve"> 0</v>
          </cell>
          <cell r="X17" t="str">
            <v xml:space="preserve"> 0</v>
          </cell>
          <cell r="Z17">
            <v>222504.72999999998</v>
          </cell>
        </row>
        <row r="19">
          <cell r="A19" t="str">
            <v>3034.PC/MDTReplace-MDT033: CB10.PC / MDT Replacement - Acker - MDT</v>
          </cell>
          <cell r="B19">
            <v>71825.490000000005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>
            <v>92710.3</v>
          </cell>
          <cell r="L19">
            <v>-3454.41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89255.89</v>
          </cell>
        </row>
        <row r="20">
          <cell r="A20" t="str">
            <v>3034.PC/MDTReplace-MDT034: CB10.PC / MDT Replacement - Acker for MDT</v>
          </cell>
          <cell r="B20">
            <v>5636.85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3034.PC/MDTReplace-PC033: CB10.PC / MDT Replacement - Acker - for PC</v>
          </cell>
          <cell r="B21">
            <v>28989.49</v>
          </cell>
          <cell r="C21" t="str">
            <v xml:space="preserve"> 0</v>
          </cell>
          <cell r="D21">
            <v>58330.3</v>
          </cell>
          <cell r="F21">
            <v>10834.38</v>
          </cell>
          <cell r="H21">
            <v>3775.9</v>
          </cell>
          <cell r="J21">
            <v>1502.38</v>
          </cell>
          <cell r="L21">
            <v>7284.95</v>
          </cell>
          <cell r="N21">
            <v>3101.9</v>
          </cell>
          <cell r="P21" t="str">
            <v xml:space="preserve"> 0</v>
          </cell>
          <cell r="Q21">
            <v>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84829.81</v>
          </cell>
        </row>
        <row r="22">
          <cell r="A22" t="str">
            <v>3034.PC/MDTReplace-PC034: CB10.PC / MDT Replacement - Acker for PC</v>
          </cell>
          <cell r="B22">
            <v>7247.37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3035.PC/MDTReplace-MDT033: CB10.PC / MDT Replacement - Acker for MDT</v>
          </cell>
          <cell r="B23">
            <v>5636.85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3035.PC/MDTReplace-PC033: CB10.PC / MDT Replacement - Acker for PC</v>
          </cell>
          <cell r="B24">
            <v>4831.58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3037.PC/MDTReplace-MDT035: CB10.PC / MDT Replacement - Acker for MDT</v>
          </cell>
          <cell r="B25">
            <v>11273.69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3037.PC/MDTReplace-PC035: CB10.PC / MDT Replacement - Acker for PC</v>
          </cell>
          <cell r="B26">
            <v>7247.37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3040.PC/MDTReplace-MDT035: CB10.PC / MDT Replacement - Acker for MDT</v>
          </cell>
          <cell r="B27">
            <v>5636.85</v>
          </cell>
          <cell r="C27" t="str">
            <v xml:space="preserve"> 0</v>
          </cell>
          <cell r="D27" t="str">
            <v xml:space="preserve"> 0</v>
          </cell>
          <cell r="F27" t="str">
            <v xml:space="preserve"> 0</v>
          </cell>
          <cell r="H27" t="str">
            <v xml:space="preserve"> 0</v>
          </cell>
          <cell r="J27" t="str">
            <v xml:space="preserve"> 0</v>
          </cell>
          <cell r="L27" t="str">
            <v xml:space="preserve"> 0</v>
          </cell>
          <cell r="N27" t="str">
            <v xml:space="preserve"> 0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Z27">
            <v>0</v>
          </cell>
        </row>
        <row r="28">
          <cell r="A28" t="str">
            <v>3040.PC/MDTReplace-PC035: CB10.PC / MDT Replacement - Acker for PC</v>
          </cell>
          <cell r="B28">
            <v>4831.58</v>
          </cell>
          <cell r="C28" t="str">
            <v xml:space="preserve"> 0</v>
          </cell>
          <cell r="D28" t="str">
            <v xml:space="preserve"> 0</v>
          </cell>
          <cell r="F28" t="str">
            <v xml:space="preserve"> 0</v>
          </cell>
          <cell r="H28" t="str">
            <v xml:space="preserve"> 0</v>
          </cell>
          <cell r="J28" t="str">
            <v xml:space="preserve"> 0</v>
          </cell>
          <cell r="L28" t="str">
            <v xml:space="preserve"> 0</v>
          </cell>
          <cell r="N28" t="str">
            <v xml:space="preserve"> 0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0</v>
          </cell>
        </row>
        <row r="29">
          <cell r="Z29">
            <v>0</v>
          </cell>
        </row>
        <row r="30">
          <cell r="Z30">
            <v>0</v>
          </cell>
        </row>
        <row r="31">
          <cell r="Z31">
            <v>0</v>
          </cell>
        </row>
        <row r="32">
          <cell r="Z32">
            <v>0</v>
          </cell>
        </row>
        <row r="33">
          <cell r="Z33">
            <v>0</v>
          </cell>
        </row>
        <row r="34">
          <cell r="Z34">
            <v>0</v>
          </cell>
        </row>
        <row r="35">
          <cell r="Z35">
            <v>0</v>
          </cell>
        </row>
        <row r="36">
          <cell r="Z36">
            <v>0</v>
          </cell>
        </row>
        <row r="37">
          <cell r="A37" t="str">
            <v>PC/MDT Replacement</v>
          </cell>
          <cell r="B37">
            <v>153157.12</v>
          </cell>
          <cell r="C37">
            <v>0</v>
          </cell>
          <cell r="D37">
            <v>58330.3</v>
          </cell>
          <cell r="E37">
            <v>0</v>
          </cell>
          <cell r="F37">
            <v>10834.38</v>
          </cell>
          <cell r="G37">
            <v>0</v>
          </cell>
          <cell r="H37">
            <v>3775.9</v>
          </cell>
          <cell r="I37">
            <v>0</v>
          </cell>
          <cell r="J37">
            <v>94212.680000000008</v>
          </cell>
          <cell r="K37">
            <v>0</v>
          </cell>
          <cell r="L37">
            <v>3830.54</v>
          </cell>
          <cell r="M37">
            <v>0</v>
          </cell>
          <cell r="N37">
            <v>3101.9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174085.7</v>
          </cell>
        </row>
        <row r="38">
          <cell r="A38" t="str">
            <v>Information Technology-Other</v>
          </cell>
          <cell r="B38">
            <v>428302.74</v>
          </cell>
          <cell r="C38">
            <v>25483.39</v>
          </cell>
          <cell r="D38">
            <v>5057.8699999999953</v>
          </cell>
          <cell r="F38">
            <v>37057.730000000003</v>
          </cell>
          <cell r="H38">
            <v>2736.11</v>
          </cell>
          <cell r="J38">
            <v>7155.5299999999988</v>
          </cell>
          <cell r="L38">
            <v>172.86999999999989</v>
          </cell>
          <cell r="N38">
            <v>17385.53</v>
          </cell>
          <cell r="P38">
            <v>12077.33</v>
          </cell>
          <cell r="Q38">
            <v>34493</v>
          </cell>
          <cell r="R38">
            <v>25200.85</v>
          </cell>
          <cell r="S38">
            <v>34493</v>
          </cell>
          <cell r="T38">
            <v>12739.99</v>
          </cell>
          <cell r="U38">
            <v>34493</v>
          </cell>
          <cell r="V38">
            <v>11463.76</v>
          </cell>
          <cell r="W38">
            <v>34493</v>
          </cell>
          <cell r="X38">
            <v>11495.82</v>
          </cell>
          <cell r="Z38">
            <v>305998.77999999997</v>
          </cell>
        </row>
        <row r="39">
          <cell r="A39" t="str">
            <v>Information Technology</v>
          </cell>
          <cell r="B39">
            <v>581459.86</v>
          </cell>
          <cell r="C39">
            <v>25483.39</v>
          </cell>
          <cell r="D39">
            <v>63388.17</v>
          </cell>
          <cell r="E39">
            <v>0</v>
          </cell>
          <cell r="F39">
            <v>47892.11</v>
          </cell>
          <cell r="G39">
            <v>0</v>
          </cell>
          <cell r="H39">
            <v>6512.01</v>
          </cell>
          <cell r="I39">
            <v>0</v>
          </cell>
          <cell r="J39">
            <v>101368.21</v>
          </cell>
          <cell r="K39">
            <v>0</v>
          </cell>
          <cell r="L39">
            <v>4003.41</v>
          </cell>
          <cell r="M39">
            <v>0</v>
          </cell>
          <cell r="N39">
            <v>20487.43</v>
          </cell>
          <cell r="O39">
            <v>0</v>
          </cell>
          <cell r="P39">
            <v>12077.33</v>
          </cell>
          <cell r="Q39">
            <v>34493</v>
          </cell>
          <cell r="R39">
            <v>25200.85</v>
          </cell>
          <cell r="S39">
            <v>34493</v>
          </cell>
          <cell r="T39">
            <v>12739.99</v>
          </cell>
          <cell r="U39">
            <v>34493</v>
          </cell>
          <cell r="V39">
            <v>11463.76</v>
          </cell>
          <cell r="W39">
            <v>34493</v>
          </cell>
          <cell r="X39">
            <v>11495.82</v>
          </cell>
          <cell r="Y39">
            <v>0</v>
          </cell>
          <cell r="Z39">
            <v>480084.48000000004</v>
          </cell>
        </row>
        <row r="40">
          <cell r="Z40">
            <v>0</v>
          </cell>
        </row>
        <row r="41">
          <cell r="A41" t="str">
            <v>Misc</v>
          </cell>
          <cell r="B41" t="str">
            <v xml:space="preserve"> 0</v>
          </cell>
          <cell r="C41">
            <v>107691.33</v>
          </cell>
          <cell r="D41">
            <v>-50466.64</v>
          </cell>
          <cell r="F41">
            <v>-85998.46</v>
          </cell>
          <cell r="H41">
            <v>136777.74</v>
          </cell>
          <cell r="J41">
            <v>-5020.4799999999996</v>
          </cell>
          <cell r="L41">
            <v>-74094.42</v>
          </cell>
          <cell r="N41">
            <v>-37126.620000000003</v>
          </cell>
          <cell r="P41" t="str">
            <v xml:space="preserve"> 0</v>
          </cell>
          <cell r="Q41">
            <v>1648</v>
          </cell>
          <cell r="R41" t="str">
            <v xml:space="preserve"> 0</v>
          </cell>
          <cell r="S41">
            <v>1648</v>
          </cell>
          <cell r="T41" t="str">
            <v xml:space="preserve"> 0</v>
          </cell>
          <cell r="U41">
            <v>1648</v>
          </cell>
          <cell r="V41" t="str">
            <v xml:space="preserve"> 0</v>
          </cell>
          <cell r="W41">
            <v>1648</v>
          </cell>
          <cell r="X41" t="str">
            <v xml:space="preserve"> 0</v>
          </cell>
          <cell r="Y41">
            <v>1648</v>
          </cell>
          <cell r="Z41">
            <v>2.4499999999898137</v>
          </cell>
        </row>
        <row r="42">
          <cell r="A42" t="str">
            <v>Overhead</v>
          </cell>
          <cell r="B42" t="str">
            <v xml:space="preserve"> 0</v>
          </cell>
          <cell r="C42">
            <v>95103.73</v>
          </cell>
          <cell r="D42">
            <v>49693.47</v>
          </cell>
          <cell r="F42">
            <v>-144417.60999999999</v>
          </cell>
          <cell r="H42">
            <v>65320.36</v>
          </cell>
          <cell r="J42">
            <v>-225203.52</v>
          </cell>
          <cell r="L42">
            <v>159883.16</v>
          </cell>
          <cell r="N42">
            <v>26206.83</v>
          </cell>
          <cell r="P42" t="str">
            <v xml:space="preserve"> 0</v>
          </cell>
          <cell r="Q42">
            <v>-5317</v>
          </cell>
          <cell r="R42" t="str">
            <v xml:space="preserve"> 0</v>
          </cell>
          <cell r="S42">
            <v>-5317</v>
          </cell>
          <cell r="T42" t="str">
            <v xml:space="preserve"> 0</v>
          </cell>
          <cell r="U42">
            <v>-5317</v>
          </cell>
          <cell r="V42" t="str">
            <v xml:space="preserve"> 0</v>
          </cell>
          <cell r="W42">
            <v>-5317</v>
          </cell>
          <cell r="X42" t="str">
            <v xml:space="preserve"> 0</v>
          </cell>
          <cell r="Y42">
            <v>-5317</v>
          </cell>
          <cell r="Z42">
            <v>1.4200000000564614</v>
          </cell>
        </row>
        <row r="43">
          <cell r="A43" t="str">
            <v>Pipeline Integrity Management</v>
          </cell>
          <cell r="B43" t="str">
            <v xml:space="preserve"> 0</v>
          </cell>
          <cell r="C43" t="str">
            <v xml:space="preserve"> 0</v>
          </cell>
          <cell r="D43" t="str">
            <v xml:space="preserve"> 0</v>
          </cell>
          <cell r="F43" t="str">
            <v xml:space="preserve"> 0</v>
          </cell>
          <cell r="H43" t="str">
            <v xml:space="preserve"> 0</v>
          </cell>
          <cell r="J43" t="str">
            <v xml:space="preserve"> 0</v>
          </cell>
          <cell r="L43" t="str">
            <v xml:space="preserve"> 0</v>
          </cell>
          <cell r="N43" t="str">
            <v xml:space="preserve"> 0</v>
          </cell>
          <cell r="P43" t="str">
            <v xml:space="preserve"> 0</v>
          </cell>
          <cell r="R43" t="str">
            <v xml:space="preserve"> 0</v>
          </cell>
          <cell r="T43" t="str">
            <v xml:space="preserve"> 0</v>
          </cell>
          <cell r="V43" t="str">
            <v xml:space="preserve"> 0</v>
          </cell>
          <cell r="X43" t="str">
            <v xml:space="preserve"> 0</v>
          </cell>
          <cell r="Z43">
            <v>0</v>
          </cell>
        </row>
        <row r="44">
          <cell r="A44" t="str">
            <v>Public Improvements</v>
          </cell>
          <cell r="B44">
            <v>414376.89</v>
          </cell>
          <cell r="C44">
            <v>11239.2</v>
          </cell>
          <cell r="D44">
            <v>45404.08</v>
          </cell>
          <cell r="F44">
            <v>65912.570000000007</v>
          </cell>
          <cell r="H44" t="str">
            <v xml:space="preserve"> 0</v>
          </cell>
          <cell r="J44" t="str">
            <v xml:space="preserve"> 0</v>
          </cell>
          <cell r="L44">
            <v>10970.87</v>
          </cell>
          <cell r="N44">
            <v>4265.93</v>
          </cell>
          <cell r="P44">
            <v>59909.47</v>
          </cell>
          <cell r="R44">
            <v>38091.81</v>
          </cell>
          <cell r="T44">
            <v>24466.59</v>
          </cell>
          <cell r="V44">
            <v>6166.39</v>
          </cell>
          <cell r="X44">
            <v>3766.58</v>
          </cell>
          <cell r="Z44">
            <v>270193.49</v>
          </cell>
        </row>
        <row r="45">
          <cell r="A45" t="str">
            <v>Structures</v>
          </cell>
          <cell r="B45" t="str">
            <v xml:space="preserve"> 0</v>
          </cell>
          <cell r="C45" t="str">
            <v xml:space="preserve"> 0</v>
          </cell>
          <cell r="D45" t="str">
            <v xml:space="preserve"> 0</v>
          </cell>
          <cell r="F45" t="str">
            <v xml:space="preserve"> 0</v>
          </cell>
          <cell r="H45" t="str">
            <v xml:space="preserve"> 0</v>
          </cell>
          <cell r="J45" t="str">
            <v xml:space="preserve"> 0</v>
          </cell>
          <cell r="L45">
            <v>7168.11</v>
          </cell>
          <cell r="N45">
            <v>8447.17</v>
          </cell>
          <cell r="P45" t="str">
            <v xml:space="preserve"> 0</v>
          </cell>
          <cell r="R45" t="str">
            <v xml:space="preserve"> 0</v>
          </cell>
          <cell r="S45">
            <v>450000</v>
          </cell>
          <cell r="T45" t="str">
            <v xml:space="preserve"> 0</v>
          </cell>
          <cell r="V45" t="str">
            <v xml:space="preserve"> 0</v>
          </cell>
          <cell r="X45" t="str">
            <v xml:space="preserve"> 0</v>
          </cell>
          <cell r="Z45">
            <v>465615.28</v>
          </cell>
        </row>
        <row r="47">
          <cell r="A47" t="str">
            <v>060.810.Greeley AMI</v>
          </cell>
          <cell r="B47" t="str">
            <v xml:space="preserve"> 0</v>
          </cell>
          <cell r="C47" t="str">
            <v xml:space="preserve"> 0</v>
          </cell>
          <cell r="D47" t="str">
            <v xml:space="preserve"> 0</v>
          </cell>
          <cell r="F47" t="str">
            <v xml:space="preserve"> 0</v>
          </cell>
          <cell r="H47">
            <v>241545.91</v>
          </cell>
          <cell r="J47">
            <v>1640495.69</v>
          </cell>
          <cell r="L47">
            <v>1244087.71</v>
          </cell>
          <cell r="N47">
            <v>213704.98</v>
          </cell>
          <cell r="P47" t="str">
            <v xml:space="preserve"> 0</v>
          </cell>
          <cell r="Q47">
            <v>100624.99999999999</v>
          </cell>
          <cell r="R47" t="str">
            <v xml:space="preserve"> 0</v>
          </cell>
          <cell r="S47">
            <v>100624.99999999999</v>
          </cell>
          <cell r="T47" t="str">
            <v xml:space="preserve"> 0</v>
          </cell>
          <cell r="U47">
            <v>100624.99999999999</v>
          </cell>
          <cell r="V47" t="str">
            <v xml:space="preserve"> 0</v>
          </cell>
          <cell r="W47">
            <v>100624.99999999999</v>
          </cell>
          <cell r="X47" t="str">
            <v xml:space="preserve"> 0</v>
          </cell>
          <cell r="Y47">
            <v>100624.99999999999</v>
          </cell>
          <cell r="Z47">
            <v>3842959.2899999996</v>
          </cell>
        </row>
        <row r="48">
          <cell r="Z48">
            <v>0</v>
          </cell>
        </row>
        <row r="49">
          <cell r="Z49">
            <v>0</v>
          </cell>
        </row>
        <row r="50">
          <cell r="Z50">
            <v>0</v>
          </cell>
        </row>
        <row r="51">
          <cell r="A51" t="str">
            <v>AMI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241545.91</v>
          </cell>
          <cell r="J51">
            <v>1640495.69</v>
          </cell>
          <cell r="L51">
            <v>1244087.71</v>
          </cell>
          <cell r="M51">
            <v>0</v>
          </cell>
          <cell r="N51">
            <v>213704.98</v>
          </cell>
          <cell r="O51">
            <v>0</v>
          </cell>
          <cell r="P51">
            <v>0</v>
          </cell>
          <cell r="Q51">
            <v>100624.99999999999</v>
          </cell>
          <cell r="R51">
            <v>0</v>
          </cell>
          <cell r="S51">
            <v>100624.99999999999</v>
          </cell>
          <cell r="T51">
            <v>0</v>
          </cell>
          <cell r="U51">
            <v>100624.99999999999</v>
          </cell>
          <cell r="V51">
            <v>0</v>
          </cell>
          <cell r="W51">
            <v>100624.99999999999</v>
          </cell>
          <cell r="X51">
            <v>0</v>
          </cell>
          <cell r="Y51">
            <v>100624.99999999999</v>
          </cell>
          <cell r="Z51">
            <v>3842959.2899999996</v>
          </cell>
        </row>
        <row r="52">
          <cell r="A52" t="str">
            <v>System Improvements-Other</v>
          </cell>
          <cell r="B52">
            <v>423440.47</v>
          </cell>
          <cell r="C52">
            <v>56072.97</v>
          </cell>
          <cell r="D52">
            <v>57899.360000000001</v>
          </cell>
          <cell r="F52">
            <v>-144157.93</v>
          </cell>
          <cell r="H52">
            <v>69336.28</v>
          </cell>
          <cell r="J52">
            <v>71361.030000000028</v>
          </cell>
          <cell r="L52">
            <v>263029.85000000009</v>
          </cell>
          <cell r="N52">
            <v>108837.56999999998</v>
          </cell>
          <cell r="P52">
            <v>254851.66</v>
          </cell>
          <cell r="Q52">
            <v>135000</v>
          </cell>
          <cell r="R52">
            <v>25018.59</v>
          </cell>
          <cell r="S52">
            <v>135000</v>
          </cell>
          <cell r="T52">
            <v>26368.19</v>
          </cell>
          <cell r="V52">
            <v>49897.67</v>
          </cell>
          <cell r="X52">
            <v>0</v>
          </cell>
          <cell r="Z52">
            <v>1108515.24</v>
          </cell>
        </row>
        <row r="53">
          <cell r="A53" t="str">
            <v>System Improvements</v>
          </cell>
          <cell r="B53">
            <v>423440.47</v>
          </cell>
          <cell r="C53">
            <v>56072.97</v>
          </cell>
          <cell r="D53">
            <v>57899.360000000001</v>
          </cell>
          <cell r="E53">
            <v>0</v>
          </cell>
          <cell r="F53">
            <v>-144157.93</v>
          </cell>
          <cell r="G53">
            <v>0</v>
          </cell>
          <cell r="H53">
            <v>310882.19</v>
          </cell>
          <cell r="I53">
            <v>0</v>
          </cell>
          <cell r="J53">
            <v>1711856.72</v>
          </cell>
          <cell r="K53">
            <v>0</v>
          </cell>
          <cell r="L53">
            <v>1507117.56</v>
          </cell>
          <cell r="M53">
            <v>0</v>
          </cell>
          <cell r="N53">
            <v>322542.55</v>
          </cell>
          <cell r="O53">
            <v>0</v>
          </cell>
          <cell r="P53">
            <v>254851.66</v>
          </cell>
          <cell r="Q53">
            <v>235625</v>
          </cell>
          <cell r="R53">
            <v>25018.59</v>
          </cell>
          <cell r="S53">
            <v>235625</v>
          </cell>
          <cell r="T53">
            <v>26368.19</v>
          </cell>
          <cell r="U53">
            <v>100624.99999999999</v>
          </cell>
          <cell r="V53">
            <v>49897.67</v>
          </cell>
          <cell r="W53">
            <v>100624.99999999999</v>
          </cell>
          <cell r="X53" t="str">
            <v xml:space="preserve"> 0</v>
          </cell>
          <cell r="Y53">
            <v>100624.99999999999</v>
          </cell>
          <cell r="Z53">
            <v>4951474.53</v>
          </cell>
        </row>
        <row r="55">
          <cell r="A55" t="str">
            <v>System Integrity</v>
          </cell>
          <cell r="B55">
            <v>7128329.1299999999</v>
          </cell>
          <cell r="C55">
            <v>313074.06</v>
          </cell>
          <cell r="D55">
            <v>386799.17</v>
          </cell>
          <cell r="F55">
            <v>754551.3</v>
          </cell>
          <cell r="H55">
            <v>232252.19</v>
          </cell>
          <cell r="J55">
            <v>286567.58</v>
          </cell>
          <cell r="L55">
            <v>280926.94</v>
          </cell>
          <cell r="N55">
            <v>312256.43</v>
          </cell>
          <cell r="P55">
            <v>766688.15</v>
          </cell>
          <cell r="Q55">
            <v>99583</v>
          </cell>
          <cell r="R55">
            <v>546077.02</v>
          </cell>
          <cell r="S55">
            <v>170097</v>
          </cell>
          <cell r="T55">
            <v>534533.79</v>
          </cell>
          <cell r="U55">
            <v>85000</v>
          </cell>
          <cell r="V55">
            <v>579630.15</v>
          </cell>
          <cell r="W55">
            <v>85000</v>
          </cell>
          <cell r="X55">
            <v>572263.98</v>
          </cell>
          <cell r="Y55">
            <v>85000</v>
          </cell>
          <cell r="Z55">
            <v>6090300.7600000016</v>
          </cell>
        </row>
        <row r="56">
          <cell r="A56" t="str">
            <v>Vehicles</v>
          </cell>
          <cell r="B56" t="str">
            <v xml:space="preserve"> 0</v>
          </cell>
          <cell r="C56">
            <v>393.62</v>
          </cell>
          <cell r="D56" t="str">
            <v xml:space="preserve"> 0</v>
          </cell>
          <cell r="F56" t="str">
            <v xml:space="preserve"> 0</v>
          </cell>
          <cell r="H56" t="str">
            <v xml:space="preserve"> 0</v>
          </cell>
          <cell r="J56" t="str">
            <v xml:space="preserve"> 0</v>
          </cell>
          <cell r="L56" t="str">
            <v xml:space="preserve"> 0</v>
          </cell>
          <cell r="N56" t="str">
            <v xml:space="preserve"> 0</v>
          </cell>
          <cell r="P56" t="str">
            <v xml:space="preserve"> 0</v>
          </cell>
          <cell r="R56" t="str">
            <v xml:space="preserve"> 0</v>
          </cell>
          <cell r="T56" t="str">
            <v xml:space="preserve"> 0</v>
          </cell>
          <cell r="V56" t="str">
            <v xml:space="preserve"> 0</v>
          </cell>
          <cell r="X56" t="str">
            <v xml:space="preserve"> 0</v>
          </cell>
          <cell r="Z56">
            <v>393.62</v>
          </cell>
        </row>
        <row r="57">
          <cell r="A57" t="str">
            <v>NonGrowth</v>
          </cell>
          <cell r="B57">
            <v>8829723.7400000002</v>
          </cell>
          <cell r="C57">
            <v>627991.55000000005</v>
          </cell>
          <cell r="D57">
            <v>556287.72</v>
          </cell>
          <cell r="E57">
            <v>0</v>
          </cell>
          <cell r="F57">
            <v>497693</v>
          </cell>
          <cell r="G57">
            <v>0</v>
          </cell>
          <cell r="H57">
            <v>751744.49</v>
          </cell>
          <cell r="I57">
            <v>0</v>
          </cell>
          <cell r="J57">
            <v>1915696.8</v>
          </cell>
          <cell r="K57">
            <v>0</v>
          </cell>
          <cell r="L57">
            <v>1901938.08</v>
          </cell>
          <cell r="M57">
            <v>0</v>
          </cell>
          <cell r="N57">
            <v>682886.33</v>
          </cell>
          <cell r="O57">
            <v>0</v>
          </cell>
          <cell r="P57">
            <v>1093526.6100000001</v>
          </cell>
          <cell r="Q57">
            <v>414032</v>
          </cell>
          <cell r="R57">
            <v>634388.27</v>
          </cell>
          <cell r="S57">
            <v>934546</v>
          </cell>
          <cell r="T57">
            <v>598108.56000000006</v>
          </cell>
          <cell r="U57">
            <v>238642</v>
          </cell>
          <cell r="V57">
            <v>647157.97</v>
          </cell>
          <cell r="W57">
            <v>216449</v>
          </cell>
          <cell r="X57">
            <v>587526.38</v>
          </cell>
          <cell r="Y57">
            <v>181956</v>
          </cell>
          <cell r="Z57">
            <v>12480570.760000002</v>
          </cell>
        </row>
        <row r="59">
          <cell r="A59" t="str">
            <v>Capital</v>
          </cell>
          <cell r="B59">
            <v>11043251.92</v>
          </cell>
          <cell r="C59">
            <v>749414.74</v>
          </cell>
          <cell r="D59">
            <v>638672.81999999995</v>
          </cell>
          <cell r="E59">
            <v>0</v>
          </cell>
          <cell r="F59">
            <v>722560.64</v>
          </cell>
          <cell r="G59">
            <v>0</v>
          </cell>
          <cell r="H59">
            <v>835796.81</v>
          </cell>
          <cell r="I59">
            <v>0</v>
          </cell>
          <cell r="J59">
            <v>2100456.61</v>
          </cell>
          <cell r="K59">
            <v>0</v>
          </cell>
          <cell r="L59">
            <v>1984715.2</v>
          </cell>
          <cell r="M59">
            <v>0</v>
          </cell>
          <cell r="N59">
            <v>760161.73</v>
          </cell>
          <cell r="O59">
            <v>0</v>
          </cell>
          <cell r="P59">
            <v>1320331.6200000001</v>
          </cell>
          <cell r="Q59">
            <v>414032</v>
          </cell>
          <cell r="R59">
            <v>892097.51</v>
          </cell>
          <cell r="S59">
            <v>903641.77</v>
          </cell>
          <cell r="T59">
            <v>773416.29</v>
          </cell>
          <cell r="U59">
            <v>238642</v>
          </cell>
          <cell r="V59">
            <v>818308.2</v>
          </cell>
          <cell r="W59">
            <v>216449</v>
          </cell>
          <cell r="X59">
            <v>759030.49</v>
          </cell>
          <cell r="Y59">
            <v>181956</v>
          </cell>
          <cell r="Z59">
            <v>14309683.430000002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1342427.2</v>
          </cell>
          <cell r="C15">
            <v>65850.880000000005</v>
          </cell>
          <cell r="D15">
            <v>88945.76</v>
          </cell>
          <cell r="F15">
            <v>154524.01</v>
          </cell>
          <cell r="H15">
            <v>64588.85</v>
          </cell>
          <cell r="J15">
            <v>53973.94</v>
          </cell>
          <cell r="L15">
            <v>106932.18</v>
          </cell>
          <cell r="N15">
            <v>66770.570000000007</v>
          </cell>
          <cell r="P15">
            <v>109387.62</v>
          </cell>
          <cell r="Q15">
            <v>-22536.244999999995</v>
          </cell>
          <cell r="R15">
            <v>115350.88</v>
          </cell>
          <cell r="T15">
            <v>116591.37</v>
          </cell>
          <cell r="V15">
            <v>117226.04</v>
          </cell>
          <cell r="X15">
            <v>119074.15</v>
          </cell>
          <cell r="Z15">
            <v>1156680.0049999999</v>
          </cell>
        </row>
        <row r="17">
          <cell r="A17" t="str">
            <v>Equipment</v>
          </cell>
          <cell r="B17">
            <v>122593.79</v>
          </cell>
          <cell r="C17">
            <v>24442.85</v>
          </cell>
          <cell r="D17">
            <v>4274.8999999999996</v>
          </cell>
          <cell r="F17">
            <v>22737.3</v>
          </cell>
          <cell r="H17">
            <v>13165.82</v>
          </cell>
          <cell r="J17">
            <v>18841.41</v>
          </cell>
          <cell r="L17">
            <v>43158.66</v>
          </cell>
          <cell r="N17">
            <v>36772.720000000001</v>
          </cell>
          <cell r="P17">
            <v>16913.13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180306.79</v>
          </cell>
        </row>
        <row r="19">
          <cell r="A19" t="str">
            <v>3136.PC/MDTReplace-MDT081: CB10.PC / MDT Replacement - Acker for MDT</v>
          </cell>
          <cell r="B19">
            <v>12091.69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A20" t="str">
            <v>3136.PC/MDTReplace-PC081: CB10.PC / MDT Replacement - Acker for PC</v>
          </cell>
          <cell r="B20">
            <v>5182.16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3143.PC/MDTReplace-MDT081: CB10.PC / MDT Replacement - Acker for MDT</v>
          </cell>
          <cell r="B21">
            <v>72550.2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Q21">
            <v>11795.5</v>
          </cell>
          <cell r="R21" t="str">
            <v xml:space="preserve"> 0</v>
          </cell>
          <cell r="S21">
            <v>11795.5</v>
          </cell>
          <cell r="T21" t="str">
            <v xml:space="preserve"> 0</v>
          </cell>
          <cell r="U21">
            <v>11795.5</v>
          </cell>
          <cell r="V21" t="str">
            <v xml:space="preserve"> 0</v>
          </cell>
          <cell r="W21">
            <v>11795.5</v>
          </cell>
          <cell r="X21" t="str">
            <v xml:space="preserve"> 0</v>
          </cell>
          <cell r="Y21">
            <v>11795.5</v>
          </cell>
          <cell r="Z21">
            <v>58977.5</v>
          </cell>
        </row>
        <row r="22">
          <cell r="A22" t="str">
            <v>3143.PC/MDTReplace-PC081: CB10.PC / MDT Replacement - Acker for PC</v>
          </cell>
          <cell r="B22">
            <v>67368.039999999994</v>
          </cell>
          <cell r="C22" t="str">
            <v xml:space="preserve"> 0</v>
          </cell>
          <cell r="D22">
            <v>62358.94</v>
          </cell>
          <cell r="F22">
            <v>9998.1</v>
          </cell>
          <cell r="H22">
            <v>889.55</v>
          </cell>
          <cell r="J22">
            <v>4557.26</v>
          </cell>
          <cell r="L22">
            <v>23185.31</v>
          </cell>
          <cell r="N22">
            <v>2207.5300000000002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103196.69</v>
          </cell>
        </row>
        <row r="23">
          <cell r="A23" t="str">
            <v>3145.PC/MDTReplace-MDT081: CB10.PC / MDT Replacement - Acker for MDT</v>
          </cell>
          <cell r="B23">
            <v>18137.55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3145.PC/MDTReplace-PC081: CB10.PC / MDT Replacement - Acker for PC</v>
          </cell>
          <cell r="B24">
            <v>7773.24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Z25">
            <v>0</v>
          </cell>
        </row>
        <row r="26">
          <cell r="Z26">
            <v>0</v>
          </cell>
        </row>
        <row r="27">
          <cell r="Z27">
            <v>0</v>
          </cell>
        </row>
        <row r="28">
          <cell r="Z28">
            <v>0</v>
          </cell>
        </row>
        <row r="29">
          <cell r="A29" t="str">
            <v>PC/MDT Replacement</v>
          </cell>
          <cell r="B29">
            <v>183102.87999999995</v>
          </cell>
          <cell r="C29">
            <v>0</v>
          </cell>
          <cell r="D29">
            <v>62358.94</v>
          </cell>
          <cell r="E29">
            <v>0</v>
          </cell>
          <cell r="F29">
            <v>9998.1</v>
          </cell>
          <cell r="G29">
            <v>0</v>
          </cell>
          <cell r="H29">
            <v>889.55</v>
          </cell>
          <cell r="I29">
            <v>0</v>
          </cell>
          <cell r="J29">
            <v>4557.26</v>
          </cell>
          <cell r="K29">
            <v>0</v>
          </cell>
          <cell r="L29">
            <v>23185.31</v>
          </cell>
          <cell r="M29">
            <v>0</v>
          </cell>
          <cell r="N29">
            <v>2207.5300000000002</v>
          </cell>
          <cell r="O29">
            <v>0</v>
          </cell>
          <cell r="P29">
            <v>0</v>
          </cell>
          <cell r="Q29">
            <v>11795.5</v>
          </cell>
          <cell r="R29">
            <v>0</v>
          </cell>
          <cell r="S29">
            <v>11795.5</v>
          </cell>
          <cell r="T29">
            <v>0</v>
          </cell>
          <cell r="U29">
            <v>11795.5</v>
          </cell>
          <cell r="V29">
            <v>0</v>
          </cell>
          <cell r="W29">
            <v>11795.5</v>
          </cell>
          <cell r="X29">
            <v>0</v>
          </cell>
          <cell r="Y29">
            <v>11795.5</v>
          </cell>
          <cell r="Z29">
            <v>162174.19</v>
          </cell>
        </row>
        <row r="30">
          <cell r="A30" t="str">
            <v>Information Technology-Other</v>
          </cell>
          <cell r="B30">
            <v>386180.3000000001</v>
          </cell>
          <cell r="C30">
            <v>31955.759999999998</v>
          </cell>
          <cell r="D30">
            <v>6079.8199999999924</v>
          </cell>
          <cell r="F30">
            <v>12634.929999999998</v>
          </cell>
          <cell r="H30">
            <v>18361.560000000001</v>
          </cell>
          <cell r="J30">
            <v>99840.69</v>
          </cell>
          <cell r="L30">
            <v>31883.77</v>
          </cell>
          <cell r="N30">
            <v>12940.83</v>
          </cell>
          <cell r="P30">
            <v>15764.72</v>
          </cell>
          <cell r="Q30">
            <v>30000</v>
          </cell>
          <cell r="R30">
            <v>16423.419999999998</v>
          </cell>
          <cell r="S30">
            <v>30000</v>
          </cell>
          <cell r="T30">
            <v>16587.62</v>
          </cell>
          <cell r="V30">
            <v>15321.98</v>
          </cell>
          <cell r="X30">
            <v>15409.38</v>
          </cell>
          <cell r="Z30">
            <v>353204.47999999998</v>
          </cell>
        </row>
        <row r="31">
          <cell r="A31" t="str">
            <v>Information Technology</v>
          </cell>
          <cell r="B31">
            <v>569283.18000000005</v>
          </cell>
          <cell r="C31">
            <v>31955.759999999998</v>
          </cell>
          <cell r="D31">
            <v>68438.759999999995</v>
          </cell>
          <cell r="E31">
            <v>0</v>
          </cell>
          <cell r="F31">
            <v>22633.03</v>
          </cell>
          <cell r="G31">
            <v>0</v>
          </cell>
          <cell r="H31">
            <v>19251.11</v>
          </cell>
          <cell r="I31">
            <v>0</v>
          </cell>
          <cell r="J31">
            <v>104397.95</v>
          </cell>
          <cell r="K31">
            <v>0</v>
          </cell>
          <cell r="L31">
            <v>55069.08</v>
          </cell>
          <cell r="M31">
            <v>0</v>
          </cell>
          <cell r="N31">
            <v>15148.36</v>
          </cell>
          <cell r="O31">
            <v>0</v>
          </cell>
          <cell r="P31">
            <v>15764.72</v>
          </cell>
          <cell r="Q31">
            <v>41795.5</v>
          </cell>
          <cell r="R31">
            <v>16423.419999999998</v>
          </cell>
          <cell r="S31">
            <v>41795.5</v>
          </cell>
          <cell r="T31">
            <v>16587.62</v>
          </cell>
          <cell r="U31">
            <v>11795.5</v>
          </cell>
          <cell r="V31">
            <v>15321.98</v>
          </cell>
          <cell r="W31">
            <v>11795.5</v>
          </cell>
          <cell r="X31">
            <v>15409.38</v>
          </cell>
          <cell r="Y31">
            <v>11795.5</v>
          </cell>
          <cell r="Z31">
            <v>515378.66999999993</v>
          </cell>
        </row>
        <row r="33">
          <cell r="A33" t="str">
            <v>Misc</v>
          </cell>
          <cell r="B33" t="str">
            <v xml:space="preserve"> 0</v>
          </cell>
          <cell r="C33">
            <v>169614.74</v>
          </cell>
          <cell r="D33">
            <v>-47233.61</v>
          </cell>
          <cell r="F33">
            <v>-123364.33</v>
          </cell>
          <cell r="H33">
            <v>-1641.55</v>
          </cell>
          <cell r="J33">
            <v>89142.51</v>
          </cell>
          <cell r="L33">
            <v>10703.62</v>
          </cell>
          <cell r="N33">
            <v>2891.92</v>
          </cell>
          <cell r="P33" t="str">
            <v xml:space="preserve"> 0</v>
          </cell>
          <cell r="Q33">
            <v>-20023</v>
          </cell>
          <cell r="R33" t="str">
            <v xml:space="preserve"> 0</v>
          </cell>
          <cell r="S33">
            <v>-20023</v>
          </cell>
          <cell r="T33" t="str">
            <v xml:space="preserve"> 0</v>
          </cell>
          <cell r="U33">
            <v>-20023</v>
          </cell>
          <cell r="V33" t="str">
            <v xml:space="preserve"> 0</v>
          </cell>
          <cell r="W33">
            <v>-20023</v>
          </cell>
          <cell r="X33" t="str">
            <v xml:space="preserve"> 0</v>
          </cell>
          <cell r="Y33">
            <v>-20023</v>
          </cell>
          <cell r="Z33">
            <v>-1.7000000000261934</v>
          </cell>
        </row>
        <row r="34">
          <cell r="A34" t="str">
            <v>Overhead</v>
          </cell>
          <cell r="B34" t="str">
            <v xml:space="preserve"> 0</v>
          </cell>
          <cell r="C34">
            <v>43879.11</v>
          </cell>
          <cell r="D34">
            <v>-17560.34</v>
          </cell>
          <cell r="F34">
            <v>-26289.85</v>
          </cell>
          <cell r="H34">
            <v>73831.45</v>
          </cell>
          <cell r="J34">
            <v>47282.93</v>
          </cell>
          <cell r="L34">
            <v>-121114.38</v>
          </cell>
          <cell r="N34">
            <v>20282.23</v>
          </cell>
          <cell r="P34" t="str">
            <v xml:space="preserve"> 0</v>
          </cell>
          <cell r="Q34">
            <v>-4062</v>
          </cell>
          <cell r="R34" t="str">
            <v xml:space="preserve"> 0</v>
          </cell>
          <cell r="S34">
            <v>-4062</v>
          </cell>
          <cell r="T34" t="str">
            <v xml:space="preserve"> 0</v>
          </cell>
          <cell r="U34">
            <v>-4062</v>
          </cell>
          <cell r="V34" t="str">
            <v xml:space="preserve"> 0</v>
          </cell>
          <cell r="W34">
            <v>-4062</v>
          </cell>
          <cell r="X34" t="str">
            <v xml:space="preserve"> 0</v>
          </cell>
          <cell r="Y34">
            <v>-4062</v>
          </cell>
          <cell r="Z34">
            <v>1.1499999999832653</v>
          </cell>
        </row>
        <row r="35">
          <cell r="A35" t="str">
            <v>Pipeline Integrity Management</v>
          </cell>
          <cell r="B35" t="str">
            <v xml:space="preserve"> 0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Z35">
            <v>0</v>
          </cell>
        </row>
        <row r="36">
          <cell r="A36" t="str">
            <v>Public Improvements</v>
          </cell>
          <cell r="B36">
            <v>406455.93</v>
          </cell>
          <cell r="C36">
            <v>40940.379999999997</v>
          </cell>
          <cell r="D36">
            <v>-202536.32000000001</v>
          </cell>
          <cell r="F36">
            <v>138494.91</v>
          </cell>
          <cell r="H36">
            <v>4210.2</v>
          </cell>
          <cell r="J36">
            <v>-539891.63</v>
          </cell>
          <cell r="L36">
            <v>22581.37</v>
          </cell>
          <cell r="N36">
            <v>80867.94</v>
          </cell>
          <cell r="P36">
            <v>34003.96</v>
          </cell>
          <cell r="Q36">
            <v>214973</v>
          </cell>
          <cell r="R36">
            <v>32494.94</v>
          </cell>
          <cell r="S36">
            <v>105999.97</v>
          </cell>
          <cell r="T36">
            <v>5559.75</v>
          </cell>
          <cell r="V36">
            <v>5406.82</v>
          </cell>
          <cell r="X36">
            <v>5519.66</v>
          </cell>
          <cell r="Z36">
            <v>-51375.049999999945</v>
          </cell>
        </row>
        <row r="37">
          <cell r="A37" t="str">
            <v>Structures</v>
          </cell>
          <cell r="B37">
            <v>15000</v>
          </cell>
          <cell r="C37">
            <v>1269</v>
          </cell>
          <cell r="D37">
            <v>16859.8</v>
          </cell>
          <cell r="F37">
            <v>44943.02</v>
          </cell>
          <cell r="H37">
            <v>4856.47</v>
          </cell>
          <cell r="J37">
            <v>3597.37</v>
          </cell>
          <cell r="L37">
            <v>53235.09</v>
          </cell>
          <cell r="N37">
            <v>48944.13</v>
          </cell>
          <cell r="P37" t="str">
            <v xml:space="preserve"> 0</v>
          </cell>
          <cell r="Q37">
            <v>72000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 t="str">
            <v xml:space="preserve"> 0</v>
          </cell>
          <cell r="Z37">
            <v>245704.87999999998</v>
          </cell>
        </row>
        <row r="38">
          <cell r="A38" t="str">
            <v>System Improvements</v>
          </cell>
          <cell r="B38">
            <v>234227.7</v>
          </cell>
          <cell r="C38">
            <v>55605.61</v>
          </cell>
          <cell r="D38">
            <v>75068</v>
          </cell>
          <cell r="F38">
            <v>15279.89</v>
          </cell>
          <cell r="H38">
            <v>2674.76</v>
          </cell>
          <cell r="J38">
            <v>42334.46</v>
          </cell>
          <cell r="L38">
            <v>5171.47</v>
          </cell>
          <cell r="N38">
            <v>34424.78</v>
          </cell>
          <cell r="P38" t="str">
            <v xml:space="preserve"> 0</v>
          </cell>
          <cell r="Q38">
            <v>50000</v>
          </cell>
          <cell r="R38" t="str">
            <v xml:space="preserve"> 0</v>
          </cell>
          <cell r="T38" t="str">
            <v xml:space="preserve"> 0</v>
          </cell>
          <cell r="V38">
            <v>32477.48</v>
          </cell>
          <cell r="X38">
            <v>52031.07</v>
          </cell>
          <cell r="Z38">
            <v>365067.51999999996</v>
          </cell>
        </row>
        <row r="39">
          <cell r="A39" t="str">
            <v>System Integrity</v>
          </cell>
          <cell r="B39">
            <v>10395263.719999999</v>
          </cell>
          <cell r="C39">
            <v>782959.11</v>
          </cell>
          <cell r="D39">
            <v>803832.02</v>
          </cell>
          <cell r="F39">
            <v>1031440.97</v>
          </cell>
          <cell r="H39">
            <v>621774.28</v>
          </cell>
          <cell r="J39">
            <v>722097.52</v>
          </cell>
          <cell r="L39">
            <v>935539.48</v>
          </cell>
          <cell r="N39">
            <v>801184.94</v>
          </cell>
          <cell r="P39">
            <v>869596.66</v>
          </cell>
          <cell r="Q39">
            <v>168936</v>
          </cell>
          <cell r="R39">
            <v>850469.29</v>
          </cell>
          <cell r="S39">
            <v>168400</v>
          </cell>
          <cell r="T39">
            <v>901518.63</v>
          </cell>
          <cell r="U39">
            <v>161400</v>
          </cell>
          <cell r="V39">
            <v>917503.78</v>
          </cell>
          <cell r="W39">
            <v>146400</v>
          </cell>
          <cell r="X39">
            <v>895937.47</v>
          </cell>
          <cell r="Y39">
            <v>108600</v>
          </cell>
          <cell r="Z39">
            <v>10887590.15</v>
          </cell>
        </row>
        <row r="40">
          <cell r="A40" t="str">
            <v>Vehicles</v>
          </cell>
          <cell r="B40" t="str">
            <v xml:space="preserve"> 0</v>
          </cell>
          <cell r="C40">
            <v>-28.92</v>
          </cell>
          <cell r="D40" t="str">
            <v xml:space="preserve"> 0</v>
          </cell>
          <cell r="F40" t="str">
            <v xml:space="preserve"> 0</v>
          </cell>
          <cell r="H40" t="str">
            <v xml:space="preserve"> 0</v>
          </cell>
          <cell r="J40" t="str">
            <v xml:space="preserve"> 0</v>
          </cell>
          <cell r="L40" t="str">
            <v xml:space="preserve"> 0</v>
          </cell>
          <cell r="N40" t="str">
            <v xml:space="preserve"> 0</v>
          </cell>
          <cell r="P40" t="str">
            <v xml:space="preserve"> 0</v>
          </cell>
          <cell r="R40" t="str">
            <v xml:space="preserve"> 0</v>
          </cell>
          <cell r="T40" t="str">
            <v xml:space="preserve"> 0</v>
          </cell>
          <cell r="V40" t="str">
            <v xml:space="preserve"> 0</v>
          </cell>
          <cell r="X40" t="str">
            <v xml:space="preserve"> 0</v>
          </cell>
          <cell r="Z40">
            <v>-28.92</v>
          </cell>
        </row>
        <row r="41">
          <cell r="A41" t="str">
            <v>NonGrowth</v>
          </cell>
          <cell r="B41">
            <v>11742824.32</v>
          </cell>
          <cell r="C41">
            <v>1150637.6399999999</v>
          </cell>
          <cell r="D41">
            <v>701143.21</v>
          </cell>
          <cell r="E41">
            <v>0</v>
          </cell>
          <cell r="F41">
            <v>1125874.94</v>
          </cell>
          <cell r="G41">
            <v>0</v>
          </cell>
          <cell r="H41">
            <v>738122.54</v>
          </cell>
          <cell r="I41">
            <v>0</v>
          </cell>
          <cell r="J41">
            <v>487802.52</v>
          </cell>
          <cell r="K41">
            <v>0</v>
          </cell>
          <cell r="L41">
            <v>1004344.39</v>
          </cell>
          <cell r="M41">
            <v>0</v>
          </cell>
          <cell r="N41">
            <v>1040517.02</v>
          </cell>
          <cell r="O41">
            <v>0</v>
          </cell>
          <cell r="P41">
            <v>936278.47</v>
          </cell>
          <cell r="Q41">
            <v>523619.5</v>
          </cell>
          <cell r="R41">
            <v>899387.65</v>
          </cell>
          <cell r="S41">
            <v>292110.46999999997</v>
          </cell>
          <cell r="T41">
            <v>923666</v>
          </cell>
          <cell r="U41">
            <v>149110.5</v>
          </cell>
          <cell r="V41">
            <v>970710.06</v>
          </cell>
          <cell r="W41">
            <v>134110.5</v>
          </cell>
          <cell r="X41">
            <v>968897.58</v>
          </cell>
          <cell r="Y41">
            <v>96310.5</v>
          </cell>
          <cell r="Z41">
            <v>12142643.49</v>
          </cell>
        </row>
        <row r="43">
          <cell r="A43" t="str">
            <v>Capital</v>
          </cell>
          <cell r="B43">
            <v>13085251.52</v>
          </cell>
          <cell r="C43">
            <v>1216488.52</v>
          </cell>
          <cell r="D43">
            <v>790088.97</v>
          </cell>
          <cell r="E43">
            <v>0</v>
          </cell>
          <cell r="F43">
            <v>1280398.95</v>
          </cell>
          <cell r="G43">
            <v>0</v>
          </cell>
          <cell r="H43">
            <v>802711.39</v>
          </cell>
          <cell r="I43">
            <v>0</v>
          </cell>
          <cell r="J43">
            <v>541776.46</v>
          </cell>
          <cell r="K43">
            <v>0</v>
          </cell>
          <cell r="L43">
            <v>1111276.57</v>
          </cell>
          <cell r="M43">
            <v>0</v>
          </cell>
          <cell r="N43">
            <v>1107287.5900000001</v>
          </cell>
          <cell r="O43">
            <v>0</v>
          </cell>
          <cell r="P43">
            <v>1045666.09</v>
          </cell>
          <cell r="Q43">
            <v>501083.255</v>
          </cell>
          <cell r="R43">
            <v>1014738.53</v>
          </cell>
          <cell r="S43">
            <v>292110.46999999997</v>
          </cell>
          <cell r="T43">
            <v>1040257.37</v>
          </cell>
          <cell r="U43">
            <v>149110.5</v>
          </cell>
          <cell r="V43">
            <v>1087936.1000000001</v>
          </cell>
          <cell r="W43">
            <v>134110.5</v>
          </cell>
          <cell r="X43">
            <v>1087971.73</v>
          </cell>
          <cell r="Y43">
            <v>96310.5</v>
          </cell>
          <cell r="Z43">
            <v>13299323.494999999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55122.98</v>
          </cell>
          <cell r="C15">
            <v>1110.9100000000001</v>
          </cell>
          <cell r="D15">
            <v>1184.17</v>
          </cell>
          <cell r="F15">
            <v>3280.84</v>
          </cell>
          <cell r="H15">
            <v>2129.0100000000002</v>
          </cell>
          <cell r="J15">
            <v>1802.3</v>
          </cell>
          <cell r="L15">
            <v>4095.68</v>
          </cell>
          <cell r="N15">
            <v>884.08</v>
          </cell>
          <cell r="P15">
            <v>3370.68</v>
          </cell>
          <cell r="R15">
            <v>3497.43</v>
          </cell>
          <cell r="T15">
            <v>7337.05</v>
          </cell>
          <cell r="V15">
            <v>3491.05</v>
          </cell>
          <cell r="X15">
            <v>3570.94</v>
          </cell>
          <cell r="Z15">
            <v>35754.14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>
            <v>3565.27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110.71</v>
          </cell>
          <cell r="D19">
            <v>542.83000000000004</v>
          </cell>
          <cell r="F19">
            <v>-4890.1899999999996</v>
          </cell>
          <cell r="H19">
            <v>869.52</v>
          </cell>
          <cell r="J19">
            <v>593.16</v>
          </cell>
          <cell r="L19">
            <v>1671.26</v>
          </cell>
          <cell r="N19">
            <v>-858.12</v>
          </cell>
          <cell r="P19" t="str">
            <v xml:space="preserve"> 0</v>
          </cell>
          <cell r="Q19">
            <v>392</v>
          </cell>
          <cell r="R19" t="str">
            <v xml:space="preserve"> 0</v>
          </cell>
          <cell r="S19">
            <v>392</v>
          </cell>
          <cell r="T19" t="str">
            <v xml:space="preserve"> 0</v>
          </cell>
          <cell r="U19">
            <v>392</v>
          </cell>
          <cell r="V19" t="str">
            <v xml:space="preserve"> 0</v>
          </cell>
          <cell r="W19">
            <v>392</v>
          </cell>
          <cell r="X19" t="str">
            <v xml:space="preserve"> 0</v>
          </cell>
          <cell r="Y19">
            <v>392</v>
          </cell>
          <cell r="Z19">
            <v>-0.82999999999992724</v>
          </cell>
        </row>
        <row r="20">
          <cell r="A20" t="str">
            <v>Overhead</v>
          </cell>
          <cell r="B20" t="str">
            <v xml:space="preserve"> 0</v>
          </cell>
          <cell r="C20" t="str">
            <v xml:space="preserve"> 0</v>
          </cell>
          <cell r="D20" t="str">
            <v xml:space="preserve"> 0</v>
          </cell>
          <cell r="F20" t="str">
            <v xml:space="preserve"> 0</v>
          </cell>
          <cell r="H20" t="str">
            <v xml:space="preserve"> 0</v>
          </cell>
          <cell r="J20" t="str">
            <v xml:space="preserve"> 0</v>
          </cell>
          <cell r="L20" t="str">
            <v xml:space="preserve"> 0</v>
          </cell>
          <cell r="N20" t="str">
            <v xml:space="preserve"> 0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Z20">
            <v>0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>
            <v>11703.13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>
            <v>10090.9</v>
          </cell>
          <cell r="Z24">
            <v>10090.9</v>
          </cell>
        </row>
        <row r="25">
          <cell r="A25" t="str">
            <v>System Integrity</v>
          </cell>
          <cell r="B25">
            <v>339932.01</v>
          </cell>
          <cell r="C25">
            <v>38029.68</v>
          </cell>
          <cell r="D25">
            <v>24679.39</v>
          </cell>
          <cell r="F25">
            <v>42018.09</v>
          </cell>
          <cell r="H25">
            <v>96625.45</v>
          </cell>
          <cell r="J25">
            <v>22828.87</v>
          </cell>
          <cell r="L25">
            <v>24426.240000000002</v>
          </cell>
          <cell r="N25">
            <v>20311.689999999999</v>
          </cell>
          <cell r="P25">
            <v>28624.54</v>
          </cell>
          <cell r="Q25">
            <v>-4198.2999999999993</v>
          </cell>
          <cell r="R25">
            <v>32392.34</v>
          </cell>
          <cell r="S25">
            <v>-7966.0999999999985</v>
          </cell>
          <cell r="T25">
            <v>29129.64</v>
          </cell>
          <cell r="U25">
            <v>-4703.3999999999978</v>
          </cell>
          <cell r="V25">
            <v>31842.46</v>
          </cell>
          <cell r="W25">
            <v>-7416.2199999999975</v>
          </cell>
          <cell r="X25">
            <v>22648.97</v>
          </cell>
          <cell r="Z25">
            <v>389273.34000000008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>
            <v>355200.41</v>
          </cell>
          <cell r="C27">
            <v>38140.39</v>
          </cell>
          <cell r="D27">
            <v>25222.22</v>
          </cell>
          <cell r="E27">
            <v>0</v>
          </cell>
          <cell r="F27">
            <v>37127.9</v>
          </cell>
          <cell r="G27">
            <v>0</v>
          </cell>
          <cell r="H27">
            <v>97494.97</v>
          </cell>
          <cell r="I27">
            <v>0</v>
          </cell>
          <cell r="J27">
            <v>23422.03</v>
          </cell>
          <cell r="K27">
            <v>0</v>
          </cell>
          <cell r="L27">
            <v>26097.5</v>
          </cell>
          <cell r="M27">
            <v>0</v>
          </cell>
          <cell r="N27">
            <v>19453.57</v>
          </cell>
          <cell r="O27">
            <v>0</v>
          </cell>
          <cell r="P27">
            <v>28624.54</v>
          </cell>
          <cell r="Q27">
            <v>-3806.2999999999993</v>
          </cell>
          <cell r="R27">
            <v>32392.34</v>
          </cell>
          <cell r="S27">
            <v>-7574.0999999999985</v>
          </cell>
          <cell r="T27">
            <v>29129.64</v>
          </cell>
          <cell r="U27">
            <v>-4311.3999999999978</v>
          </cell>
          <cell r="V27">
            <v>31842.46</v>
          </cell>
          <cell r="W27">
            <v>-7024.2199999999975</v>
          </cell>
          <cell r="X27">
            <v>32739.87</v>
          </cell>
          <cell r="Y27">
            <v>392</v>
          </cell>
          <cell r="Z27">
            <v>399363.41000000009</v>
          </cell>
        </row>
        <row r="29">
          <cell r="A29" t="str">
            <v>Capital</v>
          </cell>
          <cell r="B29">
            <v>410323.39</v>
          </cell>
          <cell r="C29">
            <v>39251.300000000003</v>
          </cell>
          <cell r="D29">
            <v>26406.39</v>
          </cell>
          <cell r="E29">
            <v>0</v>
          </cell>
          <cell r="F29">
            <v>40408.74</v>
          </cell>
          <cell r="G29">
            <v>0</v>
          </cell>
          <cell r="H29">
            <v>99623.98</v>
          </cell>
          <cell r="I29">
            <v>0</v>
          </cell>
          <cell r="J29">
            <v>25224.33</v>
          </cell>
          <cell r="K29">
            <v>0</v>
          </cell>
          <cell r="L29">
            <v>30193.18</v>
          </cell>
          <cell r="M29">
            <v>0</v>
          </cell>
          <cell r="N29">
            <v>20337.650000000001</v>
          </cell>
          <cell r="O29">
            <v>0</v>
          </cell>
          <cell r="P29">
            <v>31995.22</v>
          </cell>
          <cell r="Q29">
            <v>-3806.2999999999993</v>
          </cell>
          <cell r="R29">
            <v>35889.769999999997</v>
          </cell>
          <cell r="S29">
            <v>-7574.0999999999985</v>
          </cell>
          <cell r="T29">
            <v>36466.69</v>
          </cell>
          <cell r="U29">
            <v>-4311.3999999999978</v>
          </cell>
          <cell r="V29">
            <v>35333.51</v>
          </cell>
          <cell r="W29">
            <v>-7024.2199999999975</v>
          </cell>
          <cell r="X29">
            <v>36310.81</v>
          </cell>
          <cell r="Y29">
            <v>392</v>
          </cell>
          <cell r="Z29">
            <v>435117.5500000001</v>
          </cell>
        </row>
      </sheetData>
      <sheetData sheetId="6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>
            <v>8408.2199999999993</v>
          </cell>
          <cell r="D17">
            <v>500.87</v>
          </cell>
          <cell r="F17">
            <v>201.2</v>
          </cell>
          <cell r="H17" t="str">
            <v xml:space="preserve"> 0</v>
          </cell>
          <cell r="J17">
            <v>-41711.879999999997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Q17">
            <v>15000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-17601.589999999997</v>
          </cell>
        </row>
        <row r="19">
          <cell r="A19" t="str">
            <v>3002.Data Center Move: CB10.Data Center Move</v>
          </cell>
          <cell r="B19">
            <v>726488.33</v>
          </cell>
          <cell r="C19" t="str">
            <v xml:space="preserve"> 0</v>
          </cell>
          <cell r="D19" t="str">
            <v xml:space="preserve"> 0</v>
          </cell>
          <cell r="F19">
            <v>269242.92</v>
          </cell>
          <cell r="H19" t="str">
            <v xml:space="preserve"> 0</v>
          </cell>
          <cell r="J19">
            <v>5100.9399999999996</v>
          </cell>
          <cell r="L19">
            <v>-5699.1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Data Center</v>
          </cell>
          <cell r="B23">
            <v>726488.33</v>
          </cell>
          <cell r="C23">
            <v>0</v>
          </cell>
          <cell r="D23">
            <v>0</v>
          </cell>
          <cell r="E23">
            <v>0</v>
          </cell>
          <cell r="F23">
            <v>269242.92</v>
          </cell>
          <cell r="G23">
            <v>0</v>
          </cell>
          <cell r="H23">
            <v>0</v>
          </cell>
          <cell r="I23">
            <v>0</v>
          </cell>
          <cell r="J23">
            <v>5100.9399999999996</v>
          </cell>
          <cell r="K23">
            <v>0</v>
          </cell>
          <cell r="L23">
            <v>-5699.1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268644.76</v>
          </cell>
        </row>
        <row r="24">
          <cell r="A24" t="str">
            <v>Information Technology-Other</v>
          </cell>
          <cell r="B24">
            <v>0</v>
          </cell>
          <cell r="C24">
            <v>19326.53</v>
          </cell>
          <cell r="D24">
            <v>1386.38</v>
          </cell>
          <cell r="F24">
            <v>259.11000000004424</v>
          </cell>
          <cell r="H24">
            <v>8579.65</v>
          </cell>
          <cell r="J24">
            <v>0</v>
          </cell>
          <cell r="L24">
            <v>27003.85</v>
          </cell>
          <cell r="N24">
            <v>0</v>
          </cell>
          <cell r="P24">
            <v>0</v>
          </cell>
          <cell r="Q24">
            <v>86184</v>
          </cell>
          <cell r="R24">
            <v>0</v>
          </cell>
          <cell r="S24">
            <v>86184</v>
          </cell>
          <cell r="T24">
            <v>0</v>
          </cell>
          <cell r="U24">
            <v>76307</v>
          </cell>
          <cell r="V24">
            <v>0</v>
          </cell>
          <cell r="W24">
            <v>76307</v>
          </cell>
          <cell r="X24">
            <v>0</v>
          </cell>
          <cell r="Y24">
            <v>76307</v>
          </cell>
          <cell r="Z24">
            <v>457844.52</v>
          </cell>
        </row>
        <row r="25">
          <cell r="A25" t="str">
            <v>Information Technology</v>
          </cell>
          <cell r="B25">
            <v>726488.33</v>
          </cell>
          <cell r="C25">
            <v>19326.53</v>
          </cell>
          <cell r="D25">
            <v>1386.38</v>
          </cell>
          <cell r="E25">
            <v>0</v>
          </cell>
          <cell r="F25">
            <v>269502.03000000003</v>
          </cell>
          <cell r="G25">
            <v>0</v>
          </cell>
          <cell r="H25">
            <v>8579.65</v>
          </cell>
          <cell r="I25">
            <v>0</v>
          </cell>
          <cell r="J25">
            <v>5100.9399999999996</v>
          </cell>
          <cell r="K25">
            <v>0</v>
          </cell>
          <cell r="L25">
            <v>21304.75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86184</v>
          </cell>
          <cell r="R25" t="str">
            <v xml:space="preserve"> 0</v>
          </cell>
          <cell r="S25">
            <v>86184</v>
          </cell>
          <cell r="T25" t="str">
            <v xml:space="preserve"> 0</v>
          </cell>
          <cell r="U25">
            <v>76307</v>
          </cell>
          <cell r="V25" t="str">
            <v xml:space="preserve"> 0</v>
          </cell>
          <cell r="W25">
            <v>76307</v>
          </cell>
          <cell r="X25" t="str">
            <v xml:space="preserve"> 0</v>
          </cell>
          <cell r="Y25">
            <v>76307</v>
          </cell>
          <cell r="Z25">
            <v>726489.28</v>
          </cell>
        </row>
        <row r="27">
          <cell r="A27" t="str">
            <v>Misc</v>
          </cell>
          <cell r="B27" t="str">
            <v xml:space="preserve"> 0</v>
          </cell>
          <cell r="C27">
            <v>-75426.740000000005</v>
          </cell>
          <cell r="D27">
            <v>60669.84</v>
          </cell>
          <cell r="F27">
            <v>-125315.74</v>
          </cell>
          <cell r="H27">
            <v>89099.68</v>
          </cell>
          <cell r="J27">
            <v>135305.71</v>
          </cell>
          <cell r="L27">
            <v>-108769.68</v>
          </cell>
          <cell r="N27">
            <v>-38803.129999999997</v>
          </cell>
          <cell r="P27" t="str">
            <v xml:space="preserve"> 0</v>
          </cell>
          <cell r="Q27">
            <v>12648</v>
          </cell>
          <cell r="R27" t="str">
            <v xml:space="preserve"> 0</v>
          </cell>
          <cell r="S27">
            <v>12648</v>
          </cell>
          <cell r="T27" t="str">
            <v xml:space="preserve"> 0</v>
          </cell>
          <cell r="U27">
            <v>12648</v>
          </cell>
          <cell r="V27" t="str">
            <v xml:space="preserve"> 0</v>
          </cell>
          <cell r="W27">
            <v>12648</v>
          </cell>
          <cell r="X27" t="str">
            <v xml:space="preserve"> 0</v>
          </cell>
          <cell r="Y27">
            <v>12648</v>
          </cell>
          <cell r="Z27">
            <v>-6.0000000019499566E-2</v>
          </cell>
        </row>
        <row r="28">
          <cell r="A28" t="str">
            <v>Overhead</v>
          </cell>
          <cell r="B28" t="str">
            <v xml:space="preserve"> 0</v>
          </cell>
          <cell r="C28">
            <v>32328.74</v>
          </cell>
          <cell r="D28">
            <v>11986.39</v>
          </cell>
          <cell r="F28">
            <v>-44723.64</v>
          </cell>
          <cell r="H28">
            <v>13098.9</v>
          </cell>
          <cell r="J28">
            <v>-148903.74</v>
          </cell>
          <cell r="L28">
            <v>135804.84</v>
          </cell>
          <cell r="N28">
            <v>111614.82</v>
          </cell>
          <cell r="P28" t="str">
            <v xml:space="preserve"> 0</v>
          </cell>
          <cell r="Q28">
            <v>-22241</v>
          </cell>
          <cell r="R28" t="str">
            <v xml:space="preserve"> 0</v>
          </cell>
          <cell r="S28">
            <v>-22241</v>
          </cell>
          <cell r="T28" t="str">
            <v xml:space="preserve"> 0</v>
          </cell>
          <cell r="U28">
            <v>-22241</v>
          </cell>
          <cell r="V28" t="str">
            <v xml:space="preserve"> 0</v>
          </cell>
          <cell r="W28">
            <v>-22241</v>
          </cell>
          <cell r="X28" t="str">
            <v xml:space="preserve"> 0</v>
          </cell>
          <cell r="Y28">
            <v>-22241</v>
          </cell>
          <cell r="Z28">
            <v>1.3100000000267755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 t="str">
            <v xml:space="preserve"> 0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Z30">
            <v>0</v>
          </cell>
        </row>
        <row r="31">
          <cell r="A31" t="str">
            <v>Structures</v>
          </cell>
          <cell r="B31" t="str">
            <v xml:space="preserve"> 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System Improvements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Integrity</v>
          </cell>
          <cell r="B33" t="str">
            <v xml:space="preserve"> 0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 t="str">
            <v xml:space="preserve"> 0</v>
          </cell>
          <cell r="X33" t="str">
            <v xml:space="preserve"> 0</v>
          </cell>
          <cell r="Z33">
            <v>0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726488.33</v>
          </cell>
          <cell r="C35">
            <v>-15363.25</v>
          </cell>
          <cell r="D35">
            <v>74543.48</v>
          </cell>
          <cell r="E35">
            <v>0</v>
          </cell>
          <cell r="F35">
            <v>99663.85</v>
          </cell>
          <cell r="G35">
            <v>0</v>
          </cell>
          <cell r="H35">
            <v>110778.23</v>
          </cell>
          <cell r="I35">
            <v>0</v>
          </cell>
          <cell r="J35">
            <v>-50208.970000000088</v>
          </cell>
          <cell r="K35">
            <v>0</v>
          </cell>
          <cell r="L35">
            <v>48339.91</v>
          </cell>
          <cell r="M35">
            <v>0</v>
          </cell>
          <cell r="N35">
            <v>72811.69</v>
          </cell>
          <cell r="O35">
            <v>0</v>
          </cell>
          <cell r="P35" t="str">
            <v xml:space="preserve"> 0</v>
          </cell>
          <cell r="Q35">
            <v>91591</v>
          </cell>
          <cell r="R35" t="str">
            <v xml:space="preserve"> 0</v>
          </cell>
          <cell r="S35">
            <v>76591</v>
          </cell>
          <cell r="T35" t="str">
            <v xml:space="preserve"> 0</v>
          </cell>
          <cell r="U35">
            <v>66714</v>
          </cell>
          <cell r="V35" t="str">
            <v xml:space="preserve"> 0</v>
          </cell>
          <cell r="W35">
            <v>66714</v>
          </cell>
          <cell r="X35" t="str">
            <v xml:space="preserve"> 0</v>
          </cell>
          <cell r="Y35">
            <v>66714</v>
          </cell>
          <cell r="Z35">
            <v>708888.94</v>
          </cell>
        </row>
        <row r="37">
          <cell r="A37" t="str">
            <v>Capital</v>
          </cell>
          <cell r="B37">
            <v>726488.33</v>
          </cell>
          <cell r="C37">
            <v>-15363.25</v>
          </cell>
          <cell r="D37">
            <v>74543.48</v>
          </cell>
          <cell r="E37">
            <v>0</v>
          </cell>
          <cell r="F37">
            <v>99663.85</v>
          </cell>
          <cell r="G37">
            <v>0</v>
          </cell>
          <cell r="H37">
            <v>110778.23</v>
          </cell>
          <cell r="I37">
            <v>0</v>
          </cell>
          <cell r="J37">
            <v>-50208.970000000088</v>
          </cell>
          <cell r="K37">
            <v>0</v>
          </cell>
          <cell r="L37">
            <v>48339.91</v>
          </cell>
          <cell r="M37">
            <v>0</v>
          </cell>
          <cell r="N37">
            <v>72811.69</v>
          </cell>
          <cell r="O37">
            <v>0</v>
          </cell>
          <cell r="P37" t="str">
            <v xml:space="preserve"> 0</v>
          </cell>
          <cell r="Q37">
            <v>91591</v>
          </cell>
          <cell r="R37" t="str">
            <v xml:space="preserve"> 0</v>
          </cell>
          <cell r="S37">
            <v>76591</v>
          </cell>
          <cell r="T37" t="str">
            <v xml:space="preserve"> 0</v>
          </cell>
          <cell r="U37">
            <v>66714</v>
          </cell>
          <cell r="V37" t="str">
            <v xml:space="preserve"> 0</v>
          </cell>
          <cell r="W37">
            <v>66714</v>
          </cell>
          <cell r="X37" t="str">
            <v xml:space="preserve"> 0</v>
          </cell>
          <cell r="Y37">
            <v>66714</v>
          </cell>
          <cell r="Z37">
            <v>708888.94</v>
          </cell>
        </row>
      </sheetData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Consolidated"/>
      <sheetName val="Nonutility"/>
      <sheetName val="Tax Rate"/>
    </sheetNames>
    <sheetDataSet>
      <sheetData sheetId="0"/>
      <sheetData sheetId="1">
        <row r="1">
          <cell r="A1" t="str">
            <v>Atmos Energy Corporation</v>
          </cell>
        </row>
        <row r="2">
          <cell r="A2" t="str">
            <v>Summary of Known Adjustments - Fiscal Year 2005</v>
          </cell>
        </row>
        <row r="3">
          <cell r="A3" t="str">
            <v>For Period Ended June 30, 2005</v>
          </cell>
        </row>
        <row r="4">
          <cell r="A4">
            <v>38555.41703877315</v>
          </cell>
        </row>
        <row r="5">
          <cell r="A5" t="str">
            <v>(in thousands of USD)</v>
          </cell>
        </row>
        <row r="9">
          <cell r="D9" t="str">
            <v>Total</v>
          </cell>
        </row>
        <row r="10">
          <cell r="B10" t="str">
            <v>APT</v>
          </cell>
          <cell r="C10" t="str">
            <v>Other</v>
          </cell>
          <cell r="D10" t="str">
            <v>Nonutility</v>
          </cell>
          <cell r="E10" t="str">
            <v>Remarks</v>
          </cell>
        </row>
        <row r="11">
          <cell r="A11" t="str">
            <v>GROSS PROFIT</v>
          </cell>
          <cell r="D11">
            <v>200353</v>
          </cell>
          <cell r="E11" t="str">
            <v>Budget FY2005</v>
          </cell>
        </row>
        <row r="12">
          <cell r="D12">
            <v>0</v>
          </cell>
        </row>
        <row r="14">
          <cell r="A14" t="str">
            <v>OPERATION &amp; MAINTENANCE EXPENSE</v>
          </cell>
        </row>
        <row r="15">
          <cell r="A15" t="str">
            <v>Labor</v>
          </cell>
          <cell r="D15">
            <v>0</v>
          </cell>
        </row>
        <row r="16">
          <cell r="A16" t="str">
            <v>Benefits</v>
          </cell>
          <cell r="D16">
            <v>0</v>
          </cell>
        </row>
        <row r="17">
          <cell r="A17" t="str">
            <v>Materials &amp; Supplies</v>
          </cell>
          <cell r="D17">
            <v>0</v>
          </cell>
        </row>
        <row r="18">
          <cell r="A18" t="str">
            <v>Vehicles &amp; Equip</v>
          </cell>
          <cell r="D18">
            <v>0</v>
          </cell>
        </row>
        <row r="19">
          <cell r="A19" t="str">
            <v>Print &amp; Postages</v>
          </cell>
          <cell r="D19">
            <v>0</v>
          </cell>
        </row>
        <row r="20">
          <cell r="A20" t="str">
            <v>Insurance</v>
          </cell>
          <cell r="D20">
            <v>0</v>
          </cell>
        </row>
        <row r="21">
          <cell r="A21" t="str">
            <v>Marketing</v>
          </cell>
          <cell r="D21">
            <v>0</v>
          </cell>
        </row>
        <row r="22">
          <cell r="A22" t="str">
            <v>Employee Welfare</v>
          </cell>
          <cell r="D22">
            <v>0</v>
          </cell>
        </row>
        <row r="23">
          <cell r="A23" t="str">
            <v>Information Technologies</v>
          </cell>
          <cell r="D23">
            <v>0</v>
          </cell>
        </row>
        <row r="24">
          <cell r="A24" t="str">
            <v>Rent, Maint., &amp; Utilities</v>
          </cell>
          <cell r="D24">
            <v>0</v>
          </cell>
        </row>
        <row r="25">
          <cell r="A25" t="str">
            <v>Directors &amp; Shareholders &amp;PR</v>
          </cell>
          <cell r="D25">
            <v>0</v>
          </cell>
        </row>
        <row r="26">
          <cell r="A26" t="str">
            <v>Telecom</v>
          </cell>
          <cell r="D26">
            <v>0</v>
          </cell>
        </row>
        <row r="27">
          <cell r="A27" t="str">
            <v>Travel &amp; Entertainment</v>
          </cell>
          <cell r="D27">
            <v>0</v>
          </cell>
        </row>
        <row r="28">
          <cell r="A28" t="str">
            <v>Dues &amp; Donations</v>
          </cell>
          <cell r="D28">
            <v>0</v>
          </cell>
        </row>
        <row r="29">
          <cell r="A29" t="str">
            <v>Training</v>
          </cell>
          <cell r="D29">
            <v>0</v>
          </cell>
        </row>
        <row r="30">
          <cell r="A30" t="str">
            <v>Outside Services</v>
          </cell>
          <cell r="D30">
            <v>0</v>
          </cell>
        </row>
        <row r="31">
          <cell r="A31" t="str">
            <v>Provision for Bad Debt</v>
          </cell>
          <cell r="D31">
            <v>0</v>
          </cell>
        </row>
        <row r="32">
          <cell r="A32" t="str">
            <v>Miscellaneous</v>
          </cell>
          <cell r="D32">
            <v>0</v>
          </cell>
        </row>
        <row r="33">
          <cell r="A33" t="str">
            <v>Expense Billings</v>
          </cell>
          <cell r="D33">
            <v>0</v>
          </cell>
        </row>
        <row r="34">
          <cell r="A34" t="str">
            <v xml:space="preserve">                 Total O&amp;M Expense adjustments</v>
          </cell>
          <cell r="D34">
            <v>82955</v>
          </cell>
          <cell r="E34" t="str">
            <v>Budget FY2005</v>
          </cell>
        </row>
        <row r="36">
          <cell r="A36" t="str">
            <v>Depreciation &amp; Amortization</v>
          </cell>
          <cell r="D36">
            <v>18019</v>
          </cell>
          <cell r="E36" t="str">
            <v>Budget FY2005</v>
          </cell>
        </row>
        <row r="37">
          <cell r="A37" t="str">
            <v>Tax - Other Than Income Taxes</v>
          </cell>
          <cell r="D37">
            <v>9583</v>
          </cell>
          <cell r="E37" t="str">
            <v>Budget FY2005</v>
          </cell>
        </row>
        <row r="38">
          <cell r="A38" t="str">
            <v>Other Income (Expense)</v>
          </cell>
        </row>
        <row r="39">
          <cell r="A39" t="str">
            <v xml:space="preserve">    Interest, Net</v>
          </cell>
          <cell r="D39">
            <v>-29006</v>
          </cell>
          <cell r="E39" t="str">
            <v>Budget FY2005</v>
          </cell>
        </row>
        <row r="40">
          <cell r="A40" t="str">
            <v xml:space="preserve">   Other Misc. Income (Expense)</v>
          </cell>
          <cell r="D40">
            <v>2579</v>
          </cell>
          <cell r="E40" t="str">
            <v>Budget FY2005</v>
          </cell>
        </row>
        <row r="42">
          <cell r="A42" t="str">
            <v>Total adjustments before income taxes</v>
          </cell>
          <cell r="B42">
            <v>-2382.9799599999897</v>
          </cell>
          <cell r="C42">
            <v>-2233.180669999907</v>
          </cell>
          <cell r="D42">
            <v>-4616.1606299998966</v>
          </cell>
        </row>
        <row r="43">
          <cell r="A43" t="str">
            <v>Pretax income - period to date</v>
          </cell>
          <cell r="B43">
            <v>37066.57572999999</v>
          </cell>
          <cell r="C43">
            <v>41266.301239999906</v>
          </cell>
          <cell r="D43">
            <v>78332.876969999896</v>
          </cell>
        </row>
        <row r="44">
          <cell r="A44" t="str">
            <v>Budgeted pretax income - remainder of year</v>
          </cell>
          <cell r="B44">
            <v>3644.4042299999969</v>
          </cell>
          <cell r="C44">
            <v>6638.8794300000009</v>
          </cell>
          <cell r="D44">
            <v>10283.283659999997</v>
          </cell>
        </row>
        <row r="46">
          <cell r="A46" t="str">
            <v>Projected pretax income</v>
          </cell>
          <cell r="B46">
            <v>38328</v>
          </cell>
          <cell r="C46">
            <v>45672</v>
          </cell>
          <cell r="D46">
            <v>84000</v>
          </cell>
        </row>
        <row r="47">
          <cell r="A47" t="str">
            <v>Taxes</v>
          </cell>
          <cell r="B47">
            <v>13460.793600000001</v>
          </cell>
          <cell r="C47">
            <v>18488.025600000001</v>
          </cell>
          <cell r="D47">
            <v>31948.819200000002</v>
          </cell>
        </row>
        <row r="48">
          <cell r="A48" t="str">
            <v>Projected net income</v>
          </cell>
          <cell r="B48">
            <v>24867.206399999999</v>
          </cell>
          <cell r="C48">
            <v>27183.974399999999</v>
          </cell>
          <cell r="D48">
            <v>52051.180800000002</v>
          </cell>
        </row>
        <row r="50">
          <cell r="A50" t="str">
            <v>Tax rate</v>
          </cell>
          <cell r="B50">
            <v>0.35120000000000001</v>
          </cell>
          <cell r="C50">
            <v>0.40479999999999999</v>
          </cell>
          <cell r="D50">
            <v>0.38034308571428571</v>
          </cell>
        </row>
      </sheetData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 Down Lists"/>
      <sheetName val="Check Request Form"/>
      <sheetName val="Sheet1"/>
    </sheetNames>
    <sheetDataSet>
      <sheetData sheetId="0" refreshError="1">
        <row r="2">
          <cell r="A2" t="str">
            <v>Atmos Exploration &amp; Production, Inc. (frmly WKGR)</v>
          </cell>
        </row>
        <row r="3">
          <cell r="A3" t="str">
            <v xml:space="preserve">Atmos Energy Marketing, LLC </v>
          </cell>
          <cell r="G3" t="str">
            <v>Meals and Ent.</v>
          </cell>
          <cell r="J3" t="str">
            <v>Separate Check and Special Handle</v>
          </cell>
          <cell r="N3" t="str">
            <v>Standard</v>
          </cell>
        </row>
        <row r="4">
          <cell r="A4" t="str">
            <v>Atmos Leasing, Inc.</v>
          </cell>
          <cell r="G4" t="str">
            <v>Travel</v>
          </cell>
          <cell r="J4" t="str">
            <v>Special Handle</v>
          </cell>
          <cell r="N4" t="str">
            <v>Recurring Payment</v>
          </cell>
        </row>
        <row r="5">
          <cell r="A5" t="str">
            <v>Atmos Storage, Inc.</v>
          </cell>
          <cell r="G5" t="str">
            <v>Lodging</v>
          </cell>
          <cell r="J5" t="str">
            <v xml:space="preserve">Separate Check </v>
          </cell>
          <cell r="N5" t="str">
            <v>One Time Payment to Vendor</v>
          </cell>
        </row>
        <row r="6">
          <cell r="A6" t="str">
            <v>Atmos Energy Corporation (Shared Scvs or Non-Reg Shared Svcs)</v>
          </cell>
          <cell r="G6" t="str">
            <v>Other Employee Exp.</v>
          </cell>
          <cell r="J6" t="str">
            <v>Other</v>
          </cell>
          <cell r="N6" t="str">
            <v>Customer Mail Refund</v>
          </cell>
        </row>
        <row r="7">
          <cell r="A7" t="str">
            <v>Atmos Energy Services, Inc.</v>
          </cell>
          <cell r="G7" t="str">
            <v>Political Activities</v>
          </cell>
          <cell r="N7" t="str">
            <v>Main Extension Contract Refund</v>
          </cell>
        </row>
        <row r="8">
          <cell r="A8" t="str">
            <v>Egasco, LLC</v>
          </cell>
          <cell r="G8" t="str">
            <v>Spousal &amp; Dep. Travel</v>
          </cell>
          <cell r="N8" t="str">
            <v>Prepayment (Exp. Advance) (no account coding)</v>
          </cell>
        </row>
        <row r="9">
          <cell r="A9" t="str">
            <v>Energas Company</v>
          </cell>
          <cell r="G9" t="str">
            <v>Personal Veh Mileage</v>
          </cell>
        </row>
        <row r="10">
          <cell r="A10" t="str">
            <v>Energas Energy ServicesTrust</v>
          </cell>
          <cell r="G10" t="str">
            <v>MEC (Main Ext. Contract)</v>
          </cell>
        </row>
        <row r="11">
          <cell r="A11" t="str">
            <v>Enertrust, Inc.(frmly Enermart, Inc )</v>
          </cell>
          <cell r="G11" t="str">
            <v>Vehicle Expense</v>
          </cell>
        </row>
        <row r="12">
          <cell r="A12" t="str">
            <v>Enermart Energy Services Trust (frmly Enermart Trust)</v>
          </cell>
        </row>
        <row r="13">
          <cell r="A13" t="str">
            <v>Greeley Gas Company</v>
          </cell>
        </row>
        <row r="14">
          <cell r="A14" t="str">
            <v>Greeley Energy Services, Inc.</v>
          </cell>
        </row>
        <row r="15">
          <cell r="A15" t="str">
            <v>Trans Louisiana Gas Company</v>
          </cell>
        </row>
        <row r="16">
          <cell r="A16" t="str">
            <v>Trans Louisiana Industrial Gas Company, Inc.(TLIG)</v>
          </cell>
        </row>
        <row r="17">
          <cell r="A17" t="str">
            <v>Trans Louisiana Energy Services, Inc.</v>
          </cell>
        </row>
        <row r="18">
          <cell r="A18" t="str">
            <v>United Cities Gas Company</v>
          </cell>
        </row>
        <row r="19">
          <cell r="A19" t="str">
            <v>United Cities Energy Services, Inc.</v>
          </cell>
        </row>
        <row r="20">
          <cell r="A20" t="str">
            <v>UCG Storage, Inc.</v>
          </cell>
        </row>
        <row r="21">
          <cell r="A21" t="str">
            <v>Western Kentucky Gas Company</v>
          </cell>
        </row>
        <row r="22">
          <cell r="A22" t="str">
            <v>Western Kentucky Energy Services, Inc.</v>
          </cell>
        </row>
        <row r="23">
          <cell r="A23" t="str">
            <v>WKG Storage, Inc.</v>
          </cell>
        </row>
      </sheetData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TRIGGERS"/>
      <sheetName val="Earnings Power"/>
      <sheetName val="EXTRACT"/>
      <sheetName val="TEST EXTRACT"/>
      <sheetName val="divest quick calc"/>
      <sheetName val="CSS Changes"/>
      <sheetName val="AMI Layer Summary"/>
      <sheetName val="NOTES"/>
      <sheetName val="RATIOS"/>
      <sheetName val="INPUTS"/>
      <sheetName val="EXEC SUMM"/>
      <sheetName val="Chart2"/>
      <sheetName val="EPS CHART 11X17"/>
      <sheetName val="MAC"/>
      <sheetName val="RATEBASE"/>
      <sheetName val="CASH FLOW &amp; INTEREST"/>
      <sheetName val="CF - PRIOR"/>
      <sheetName val="SUMMARY"/>
      <sheetName val="PRIOR SUMM"/>
      <sheetName val="CF - CHANGE"/>
      <sheetName val="CHANGE"/>
      <sheetName val="MOVE TAB 0"/>
      <sheetName val="SALE DETAILS"/>
      <sheetName val="RATE CASE CHANGES"/>
      <sheetName val="COMP JURIS"/>
      <sheetName val="COMP CONS"/>
      <sheetName val="AEM Projects"/>
      <sheetName val="NR_INCR"/>
      <sheetName val="ONU Projects"/>
      <sheetName val="Margins 2011"/>
      <sheetName val="BU_Proj"/>
      <sheetName val="Corrctns"/>
      <sheetName val="13Adjust"/>
      <sheetName val="13ReAlloc"/>
      <sheetName val="13PROJ"/>
      <sheetName val="Walk"/>
      <sheetName val="2013 Comparison"/>
      <sheetName val="O&amp;M Target"/>
      <sheetName val="Capital Target"/>
      <sheetName val="2008 Actual"/>
      <sheetName val="2009 Actual"/>
      <sheetName val="2010 Actual"/>
      <sheetName val="2011 Actual"/>
      <sheetName val="2012 Actual"/>
      <sheetName val="2013 Budget"/>
      <sheetName val="2013 IN MODEL"/>
      <sheetName val="Storage"/>
      <sheetName val="Depr Summary"/>
      <sheetName val="Other Tax"/>
      <sheetName val="Margins"/>
      <sheetName val="March 2011 Margin Analysis"/>
      <sheetName val="JURIREP RB - SEP10"/>
      <sheetName val="JURIREP RB - SEP12"/>
      <sheetName val="MOVE TAB1"/>
      <sheetName val="CONS_ATMOS"/>
      <sheetName val="REGULATED_ATMOS"/>
      <sheetName val="UTILITY"/>
      <sheetName val="WEST_TX"/>
      <sheetName val="WT_REG"/>
      <sheetName val="LA"/>
      <sheetName val="CO_KS"/>
      <sheetName val="MID_STATES"/>
      <sheetName val="AEH_Rollup"/>
      <sheetName val="AEM"/>
      <sheetName val="ONU"/>
      <sheetName val="SSU"/>
      <sheetName val="CORP_ELIMS"/>
      <sheetName val="KENTUCKY"/>
      <sheetName val="TENNESSEE"/>
      <sheetName val="GEORGIA"/>
      <sheetName val="VIRGINIA"/>
      <sheetName val="MISSOURI_UCG"/>
      <sheetName val="ILLINOIS"/>
      <sheetName val="IOWA"/>
      <sheetName val="MS"/>
      <sheetName val="COLORADO"/>
      <sheetName val="KANSAS"/>
      <sheetName val="MISSOURI_COKS"/>
      <sheetName val="TRANSLA"/>
      <sheetName val="LGS"/>
      <sheetName val="AMA_TRANS"/>
      <sheetName val="TRIANGLE"/>
      <sheetName val="AMARILLO"/>
      <sheetName val="NR_LVS"/>
      <sheetName val="LUBB"/>
      <sheetName val="WT_CITIES"/>
      <sheetName val="REG_LVS"/>
      <sheetName val="WT_NONREG"/>
      <sheetName val="MID_TEX"/>
      <sheetName val="TX_PIPELINE"/>
      <sheetName val="ACQ1"/>
      <sheetName val="acq1a"/>
      <sheetName val="acq1b"/>
      <sheetName val="acq1c"/>
      <sheetName val="acq1d"/>
      <sheetName val="ACQ2"/>
      <sheetName val="ACQ3"/>
      <sheetName val="APT EMR"/>
      <sheetName val="WT_System"/>
      <sheetName val="DALLAS"/>
      <sheetName val="MIDTEX_RRM"/>
      <sheetName val="MTE"/>
      <sheetName val="TOTAL_MO"/>
      <sheetName val="SOURCE SHEETS --&gt;"/>
      <sheetName val="MOVE_TAB2"/>
      <sheetName val="MOVE_TAB3"/>
      <sheetName val="LATEST FILINGS 09"/>
      <sheetName val="LATEST FILINGS 10"/>
      <sheetName val="LATEST FILINGS 11"/>
      <sheetName val="LATEST FILINGS 12"/>
      <sheetName val="LATEST FILINGS 13"/>
      <sheetName val="css"/>
      <sheetName val="SPREAD"/>
      <sheetName val="ALLOCATIONS"/>
      <sheetName val="SSU DEPRECIATION"/>
      <sheetName val="WP 6-3 "/>
      <sheetName val="LT DEBT &amp; INT"/>
      <sheetName val="Deferred Tax"/>
      <sheetName val="Divest Assumptions"/>
      <sheetName val="Acq Assumptions"/>
      <sheetName val="PULL TOOL - from"/>
      <sheetName val="PULL TOOL - for spending tabs"/>
      <sheetName val="INCUMBENT SPEND REDUCTION"/>
      <sheetName val="RULE 8 SPEND"/>
      <sheetName val="INCR SPEND - C"/>
      <sheetName val="INCR SPEND - D"/>
      <sheetName val="INCR SPEND - CAPLZ'D DEPR"/>
      <sheetName val="INCR SPEND - TOTAL"/>
      <sheetName val="RULE 8 REG ASSET"/>
      <sheetName val="RATEBASE3"/>
      <sheetName val="RULE 8 CREDI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Version 2013 - 2.2 = APT GRIP outcome and other adj's</v>
          </cell>
        </row>
      </sheetData>
      <sheetData sheetId="11"/>
      <sheetData sheetId="12" refreshError="1"/>
      <sheetData sheetId="13"/>
      <sheetData sheetId="14">
        <row r="7">
          <cell r="A7">
            <v>1</v>
          </cell>
          <cell r="B7" t="str">
            <v>TIES TO INTEREST MODEL:</v>
          </cell>
          <cell r="F7">
            <v>-139838159.49999952</v>
          </cell>
          <cell r="G7">
            <v>-4879292.8799999468</v>
          </cell>
          <cell r="H7">
            <v>0</v>
          </cell>
          <cell r="I7">
            <v>0</v>
          </cell>
          <cell r="J7">
            <v>152188979.55821207</v>
          </cell>
          <cell r="K7">
            <v>375732275.15965307</v>
          </cell>
          <cell r="L7">
            <v>423352057.07216394</v>
          </cell>
          <cell r="M7">
            <v>482825175.88357043</v>
          </cell>
          <cell r="N7">
            <v>439842820.86099195</v>
          </cell>
          <cell r="O7">
            <v>424446004.83070678</v>
          </cell>
          <cell r="P7">
            <v>446005143.30752993</v>
          </cell>
          <cell r="Q7">
            <v>439985000.09875047</v>
          </cell>
        </row>
        <row r="8">
          <cell r="A8">
            <v>2</v>
          </cell>
          <cell r="B8" t="str">
            <v>Projected Stock Price</v>
          </cell>
          <cell r="G8">
            <v>29.25</v>
          </cell>
          <cell r="H8">
            <v>32.450000000000003</v>
          </cell>
          <cell r="I8">
            <v>35.79</v>
          </cell>
          <cell r="J8">
            <v>37.932532478158521</v>
          </cell>
          <cell r="K8">
            <v>39.282047831258041</v>
          </cell>
          <cell r="L8">
            <v>41.953796596125663</v>
          </cell>
          <cell r="M8">
            <v>46.940943589307331</v>
          </cell>
          <cell r="N8">
            <v>49.304850122211214</v>
          </cell>
          <cell r="O8">
            <v>52.645660611992469</v>
          </cell>
          <cell r="P8">
            <v>57.083573707537937</v>
          </cell>
          <cell r="Q8">
            <v>61.40007435636754</v>
          </cell>
        </row>
        <row r="9">
          <cell r="A9">
            <v>3</v>
          </cell>
          <cell r="B9" t="str">
            <v>EQUITY % (INCL STD)</v>
          </cell>
          <cell r="G9">
            <v>0.48687633126440222</v>
          </cell>
          <cell r="H9">
            <v>0.48292147428211224</v>
          </cell>
          <cell r="I9">
            <v>0.48279767888072872</v>
          </cell>
          <cell r="J9">
            <v>0.4715926894824316</v>
          </cell>
          <cell r="K9">
            <v>0.51720534161981113</v>
          </cell>
          <cell r="L9">
            <v>0.50200924092770982</v>
          </cell>
          <cell r="M9">
            <v>0.49476305611559596</v>
          </cell>
          <cell r="N9">
            <v>0.49169380622759051</v>
          </cell>
          <cell r="O9">
            <v>0.48412554434984839</v>
          </cell>
          <cell r="P9">
            <v>0.49988942878905834</v>
          </cell>
          <cell r="Q9">
            <v>0.50624427090254509</v>
          </cell>
        </row>
        <row r="10">
          <cell r="A10">
            <v>4</v>
          </cell>
          <cell r="B10" t="str">
            <v>EQUITY % (EXCL STD)</v>
          </cell>
          <cell r="G10">
            <v>0.50099654326212095</v>
          </cell>
          <cell r="H10">
            <v>0.50524980891457205</v>
          </cell>
          <cell r="I10">
            <v>0.54666785921751826</v>
          </cell>
          <cell r="J10">
            <v>0.50300582412637884</v>
          </cell>
          <cell r="K10">
            <v>0.54732705551751637</v>
          </cell>
          <cell r="L10">
            <v>0.54425347338012964</v>
          </cell>
          <cell r="M10">
            <v>0.55953287801048757</v>
          </cell>
          <cell r="N10">
            <v>0.55000936083714025</v>
          </cell>
          <cell r="O10">
            <v>0.53696071127658618</v>
          </cell>
          <cell r="P10">
            <v>0.5525992446208684</v>
          </cell>
          <cell r="Q10">
            <v>0.55617948600317713</v>
          </cell>
        </row>
        <row r="11">
          <cell r="A11">
            <v>5</v>
          </cell>
          <cell r="B11" t="str">
            <v>Eq Adj to Maintain Eq %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A12">
            <v>6</v>
          </cell>
          <cell r="B12" t="str">
            <v>LTD Adj to Maintain Eq %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A13">
            <v>7</v>
          </cell>
          <cell r="B13" t="str">
            <v>margin tax - midtx rrm</v>
          </cell>
          <cell r="C13">
            <v>3729793.8132276707</v>
          </cell>
          <cell r="D13">
            <v>3831620.1041331566</v>
          </cell>
          <cell r="E13">
            <v>4023548.5051513528</v>
          </cell>
          <cell r="F13">
            <v>4184063.4800041104</v>
          </cell>
          <cell r="G13">
            <v>4249090.8777771136</v>
          </cell>
          <cell r="H13">
            <v>4386039.5706630945</v>
          </cell>
          <cell r="I13">
            <v>4687906.1949380636</v>
          </cell>
          <cell r="J13">
            <v>5066973.7103150152</v>
          </cell>
          <cell r="K13">
            <v>5616666.9007901344</v>
          </cell>
          <cell r="L13">
            <v>6051240.4806134952</v>
          </cell>
          <cell r="M13">
            <v>6547237.6320837131</v>
          </cell>
          <cell r="N13">
            <v>6977337.9490810018</v>
          </cell>
          <cell r="O13">
            <v>7435225.285754011</v>
          </cell>
          <cell r="P13">
            <v>7937693.1437226161</v>
          </cell>
          <cell r="Q13">
            <v>8697838.1275510695</v>
          </cell>
        </row>
        <row r="14">
          <cell r="A14">
            <v>8</v>
          </cell>
          <cell r="B14" t="str">
            <v>margin tax - dallas</v>
          </cell>
          <cell r="C14">
            <v>3682269.8867010749</v>
          </cell>
          <cell r="D14">
            <v>3984433.5211981731</v>
          </cell>
          <cell r="E14">
            <v>4050592.6036072918</v>
          </cell>
          <cell r="F14">
            <v>4161333.4847901347</v>
          </cell>
          <cell r="G14">
            <v>4142198.1122555756</v>
          </cell>
          <cell r="H14">
            <v>4269410.2404137766</v>
          </cell>
          <cell r="I14">
            <v>4524629.9887825334</v>
          </cell>
          <cell r="J14">
            <v>4922334.5571666388</v>
          </cell>
          <cell r="K14">
            <v>5502996.0102808392</v>
          </cell>
          <cell r="L14">
            <v>5908650.3435995281</v>
          </cell>
          <cell r="M14">
            <v>6419847.4332092786</v>
          </cell>
          <cell r="N14">
            <v>6843074.4606727371</v>
          </cell>
          <cell r="O14">
            <v>7286178.9128530538</v>
          </cell>
          <cell r="P14">
            <v>7780165.1640622094</v>
          </cell>
          <cell r="Q14">
            <v>8392259.177860653</v>
          </cell>
        </row>
        <row r="15">
          <cell r="A15">
            <v>9</v>
          </cell>
          <cell r="B15" t="str">
            <v>margin tax - amarillo</v>
          </cell>
          <cell r="C15">
            <v>175684.97931457541</v>
          </cell>
          <cell r="D15">
            <v>192172.35343304239</v>
          </cell>
          <cell r="E15">
            <v>157920.53142988303</v>
          </cell>
          <cell r="F15">
            <v>173516.35644172531</v>
          </cell>
          <cell r="G15">
            <v>183069.81816773483</v>
          </cell>
          <cell r="H15">
            <v>178603.70858903631</v>
          </cell>
          <cell r="I15">
            <v>193658.4290585331</v>
          </cell>
          <cell r="J15">
            <v>205265.61751129702</v>
          </cell>
          <cell r="K15">
            <v>216924.71089076664</v>
          </cell>
          <cell r="L15">
            <v>225663.72871570752</v>
          </cell>
          <cell r="M15">
            <v>235729.79087640392</v>
          </cell>
          <cell r="N15">
            <v>243109.63826452484</v>
          </cell>
          <cell r="O15">
            <v>251668.83992972955</v>
          </cell>
          <cell r="P15">
            <v>261699.55752651699</v>
          </cell>
          <cell r="Q15">
            <v>276304.84532347386</v>
          </cell>
        </row>
        <row r="16">
          <cell r="A16">
            <v>10</v>
          </cell>
          <cell r="B16" t="str">
            <v>margin tax - lubbock</v>
          </cell>
          <cell r="C16">
            <v>183082.76639397204</v>
          </cell>
          <cell r="D16">
            <v>156525.69591590582</v>
          </cell>
          <cell r="E16">
            <v>170532.14413827859</v>
          </cell>
          <cell r="F16">
            <v>172726.17271452825</v>
          </cell>
          <cell r="G16">
            <v>188634.79273559805</v>
          </cell>
          <cell r="H16">
            <v>177764.07812304105</v>
          </cell>
          <cell r="I16">
            <v>196228.1165057575</v>
          </cell>
          <cell r="J16">
            <v>211876.11460580383</v>
          </cell>
          <cell r="K16">
            <v>231243.97657636809</v>
          </cell>
          <cell r="L16">
            <v>246139.3372369468</v>
          </cell>
          <cell r="M16">
            <v>262437.53827047563</v>
          </cell>
          <cell r="N16">
            <v>276131.8663680582</v>
          </cell>
          <cell r="O16">
            <v>291509.56179655058</v>
          </cell>
          <cell r="P16">
            <v>308884.26770681073</v>
          </cell>
          <cell r="Q16">
            <v>334669.50941191812</v>
          </cell>
        </row>
        <row r="17">
          <cell r="A17">
            <v>11</v>
          </cell>
          <cell r="B17" t="str">
            <v>margin tax - wt cities</v>
          </cell>
          <cell r="C17">
            <v>366147.28539253812</v>
          </cell>
          <cell r="D17">
            <v>387130.02576609282</v>
          </cell>
          <cell r="E17">
            <v>421391.53889571235</v>
          </cell>
          <cell r="F17">
            <v>440286.18748134747</v>
          </cell>
          <cell r="G17">
            <v>491901.91148208285</v>
          </cell>
          <cell r="H17">
            <v>492816.95232632203</v>
          </cell>
          <cell r="I17">
            <v>544717.3091594656</v>
          </cell>
          <cell r="J17">
            <v>560523.47053006629</v>
          </cell>
          <cell r="K17">
            <v>606291.40710567695</v>
          </cell>
          <cell r="L17">
            <v>641860.70945845451</v>
          </cell>
          <cell r="M17">
            <v>679044.43462381826</v>
          </cell>
          <cell r="N17">
            <v>708800.0651411782</v>
          </cell>
          <cell r="O17">
            <v>741312.4991572632</v>
          </cell>
          <cell r="P17">
            <v>778956.16263637529</v>
          </cell>
          <cell r="Q17">
            <v>830218.36030380253</v>
          </cell>
        </row>
        <row r="18">
          <cell r="A18">
            <v>11.5</v>
          </cell>
          <cell r="B18" t="str">
            <v>margin tax - wt systemwide</v>
          </cell>
          <cell r="H18">
            <v>880818.51085606974</v>
          </cell>
          <cell r="I18">
            <v>871305.27062966197</v>
          </cell>
          <cell r="J18">
            <v>922288.78693231929</v>
          </cell>
          <cell r="K18">
            <v>993405.92486482742</v>
          </cell>
          <cell r="L18">
            <v>1048206.7050506257</v>
          </cell>
          <cell r="M18">
            <v>1112724.1486904011</v>
          </cell>
          <cell r="N18">
            <v>1167195.8781417606</v>
          </cell>
          <cell r="O18">
            <v>1226805.2133798772</v>
          </cell>
          <cell r="P18">
            <v>1294666.4875766211</v>
          </cell>
          <cell r="Q18">
            <v>1387101.5788843872</v>
          </cell>
        </row>
        <row r="19">
          <cell r="A19">
            <v>12</v>
          </cell>
          <cell r="B19" t="str">
            <v>GR Tax 1 - amarillo</v>
          </cell>
          <cell r="C19">
            <v>1112193.7099298809</v>
          </cell>
          <cell r="D19">
            <v>1172344.3807942381</v>
          </cell>
          <cell r="E19">
            <v>1141883.3766520438</v>
          </cell>
          <cell r="F19">
            <v>1184123.6930450636</v>
          </cell>
          <cell r="G19">
            <v>1138264.7656846</v>
          </cell>
          <cell r="H19">
            <v>1201056.0388182101</v>
          </cell>
          <cell r="I19">
            <v>1240772.5308760863</v>
          </cell>
          <cell r="J19">
            <v>1487596.8932724413</v>
          </cell>
          <cell r="K19">
            <v>1570197.3369628354</v>
          </cell>
          <cell r="L19">
            <v>1662013.9636420642</v>
          </cell>
          <cell r="M19">
            <v>1788124.2761620616</v>
          </cell>
          <cell r="N19">
            <v>1891267.3585656246</v>
          </cell>
          <cell r="O19">
            <v>2007549.1938037423</v>
          </cell>
          <cell r="P19">
            <v>2109207.680852145</v>
          </cell>
          <cell r="Q19">
            <v>2218866.1859743171</v>
          </cell>
        </row>
        <row r="20">
          <cell r="A20">
            <v>13</v>
          </cell>
          <cell r="B20" t="str">
            <v>GR Tax 1 - lubbock</v>
          </cell>
          <cell r="C20">
            <v>1294267.1756055362</v>
          </cell>
          <cell r="D20">
            <v>1303745.566674602</v>
          </cell>
          <cell r="E20">
            <v>1164602.713820308</v>
          </cell>
          <cell r="F20">
            <v>1185215.909826135</v>
          </cell>
          <cell r="G20">
            <v>1152502.4886870999</v>
          </cell>
          <cell r="H20">
            <v>1096637.6485233807</v>
          </cell>
          <cell r="I20">
            <v>1172361.818635474</v>
          </cell>
          <cell r="J20">
            <v>1368670.3803510861</v>
          </cell>
          <cell r="K20">
            <v>1448888.470516206</v>
          </cell>
          <cell r="L20">
            <v>1536950.7016735938</v>
          </cell>
          <cell r="M20">
            <v>1658963.2086122916</v>
          </cell>
          <cell r="N20">
            <v>1758236.2669796171</v>
          </cell>
          <cell r="O20">
            <v>1870509.7156262188</v>
          </cell>
          <cell r="P20">
            <v>1968302.9621604497</v>
          </cell>
          <cell r="Q20">
            <v>2074037.7784419013</v>
          </cell>
        </row>
        <row r="21">
          <cell r="A21">
            <v>14</v>
          </cell>
          <cell r="B21" t="str">
            <v>GR Tax 1 - wt cities</v>
          </cell>
          <cell r="C21">
            <v>1835310.0120938602</v>
          </cell>
          <cell r="D21">
            <v>1848419.7326419076</v>
          </cell>
          <cell r="E21">
            <v>1792522.4087991959</v>
          </cell>
          <cell r="F21">
            <v>2034175.8797149563</v>
          </cell>
          <cell r="G21">
            <v>2046993.2197082005</v>
          </cell>
          <cell r="H21">
            <v>2053091.2396837997</v>
          </cell>
          <cell r="I21">
            <v>2142418.1826974587</v>
          </cell>
          <cell r="J21">
            <v>2065613.9760107787</v>
          </cell>
          <cell r="K21">
            <v>2204946.2664883048</v>
          </cell>
          <cell r="L21">
            <v>2357638.0438389434</v>
          </cell>
          <cell r="M21">
            <v>2571822.6192077426</v>
          </cell>
          <cell r="N21">
            <v>2744814.0888135871</v>
          </cell>
          <cell r="O21">
            <v>2941334.0734225358</v>
          </cell>
          <cell r="P21">
            <v>3111617.6424128092</v>
          </cell>
          <cell r="Q21">
            <v>3296344.7079673433</v>
          </cell>
        </row>
        <row r="22">
          <cell r="A22">
            <v>15</v>
          </cell>
          <cell r="B22" t="str">
            <v>GR Tax 1 - nr-lvs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A23">
            <v>16</v>
          </cell>
          <cell r="B23" t="str">
            <v>GR Tax 1 - reg-lvs</v>
          </cell>
          <cell r="C23">
            <v>30315.510363991816</v>
          </cell>
          <cell r="D23">
            <v>42237.032161994714</v>
          </cell>
          <cell r="E23">
            <v>70314.897734986152</v>
          </cell>
          <cell r="F23">
            <v>106715.31606936085</v>
          </cell>
          <cell r="G23">
            <v>55598.081641513556</v>
          </cell>
          <cell r="H23">
            <v>98528.518480909232</v>
          </cell>
          <cell r="I23">
            <v>120849.93237117527</v>
          </cell>
          <cell r="J23">
            <v>92095.953749424181</v>
          </cell>
          <cell r="K23">
            <v>94833.665072652264</v>
          </cell>
          <cell r="L23">
            <v>94833.665072652264</v>
          </cell>
          <cell r="M23">
            <v>94833.665072652264</v>
          </cell>
          <cell r="N23">
            <v>94833.665072652264</v>
          </cell>
          <cell r="O23">
            <v>94833.665072652264</v>
          </cell>
          <cell r="P23">
            <v>94833.665072652264</v>
          </cell>
          <cell r="Q23">
            <v>94833.665072652264</v>
          </cell>
        </row>
        <row r="24">
          <cell r="A24">
            <v>16.5</v>
          </cell>
          <cell r="B24" t="str">
            <v>GR Tax 1 - wtx systemwide</v>
          </cell>
          <cell r="I24">
            <v>4906562.4442732222</v>
          </cell>
          <cell r="J24">
            <v>5268784.748252566</v>
          </cell>
          <cell r="K24">
            <v>5588555.7757008309</v>
          </cell>
          <cell r="L24">
            <v>5937611.7225957047</v>
          </cell>
          <cell r="M24">
            <v>6423519.3343718732</v>
          </cell>
          <cell r="N24">
            <v>6817759.9807052985</v>
          </cell>
          <cell r="O24">
            <v>7264387.4910555286</v>
          </cell>
          <cell r="P24">
            <v>7652637.8934408966</v>
          </cell>
          <cell r="Q24">
            <v>8072954.470736091</v>
          </cell>
        </row>
        <row r="25">
          <cell r="A25">
            <v>16.600000000000001</v>
          </cell>
          <cell r="B25" t="str">
            <v>GR Tax 1.5 - amarillo</v>
          </cell>
          <cell r="H25">
            <v>1201056.0388182101</v>
          </cell>
          <cell r="I25">
            <v>1240772.5308760863</v>
          </cell>
          <cell r="J25">
            <v>1382826.1989659648</v>
          </cell>
          <cell r="K25">
            <v>1570197.3369628354</v>
          </cell>
          <cell r="L25">
            <v>1662013.9636420642</v>
          </cell>
          <cell r="M25">
            <v>1788124.2761620616</v>
          </cell>
          <cell r="N25">
            <v>1891267.3585656246</v>
          </cell>
          <cell r="O25">
            <v>2007549.1938037423</v>
          </cell>
          <cell r="P25">
            <v>2109207.680852145</v>
          </cell>
          <cell r="Q25">
            <v>2218866.1859743171</v>
          </cell>
        </row>
        <row r="26">
          <cell r="A26">
            <v>16.7</v>
          </cell>
          <cell r="B26" t="str">
            <v>GR Tax 1.5 - lubbock</v>
          </cell>
          <cell r="H26">
            <v>1096637.6485233807</v>
          </cell>
          <cell r="I26">
            <v>1172361.818635474</v>
          </cell>
          <cell r="J26">
            <v>1265945.3113594919</v>
          </cell>
          <cell r="K26">
            <v>1448888.470516206</v>
          </cell>
          <cell r="L26">
            <v>1536950.7016735938</v>
          </cell>
          <cell r="M26">
            <v>1658963.2086122916</v>
          </cell>
          <cell r="N26">
            <v>1758236.2669796171</v>
          </cell>
          <cell r="O26">
            <v>1870509.7156262188</v>
          </cell>
          <cell r="P26">
            <v>1968302.9621604497</v>
          </cell>
          <cell r="Q26">
            <v>2074037.7784419013</v>
          </cell>
        </row>
        <row r="27">
          <cell r="A27">
            <v>16.8</v>
          </cell>
          <cell r="B27" t="str">
            <v>GR Tax 1.5 - wt cities</v>
          </cell>
          <cell r="H27">
            <v>2053091.2396837997</v>
          </cell>
          <cell r="I27">
            <v>2142418.1826974587</v>
          </cell>
          <cell r="J27">
            <v>1965121.0465524583</v>
          </cell>
          <cell r="K27">
            <v>2204946.2664883048</v>
          </cell>
          <cell r="L27">
            <v>2357638.0438389434</v>
          </cell>
          <cell r="M27">
            <v>2571822.6192077426</v>
          </cell>
          <cell r="N27">
            <v>2744814.0888135871</v>
          </cell>
          <cell r="O27">
            <v>2941334.0734225358</v>
          </cell>
          <cell r="P27">
            <v>3111617.6424128092</v>
          </cell>
          <cell r="Q27">
            <v>3296344.7079673433</v>
          </cell>
        </row>
        <row r="28">
          <cell r="A28">
            <v>16.899999999999999</v>
          </cell>
          <cell r="B28" t="str">
            <v>GR Tax 1.5 - reg-lvs</v>
          </cell>
          <cell r="H28">
            <v>98443.515426409227</v>
          </cell>
          <cell r="I28">
            <v>120849.93237117527</v>
          </cell>
          <cell r="J28">
            <v>92095.953749424181</v>
          </cell>
          <cell r="K28">
            <v>101830.66507265226</v>
          </cell>
          <cell r="L28">
            <v>101830.66507265226</v>
          </cell>
          <cell r="M28">
            <v>101830.66507265226</v>
          </cell>
          <cell r="N28">
            <v>101830.66507265226</v>
          </cell>
          <cell r="O28">
            <v>101830.66507265226</v>
          </cell>
          <cell r="P28">
            <v>101830.66507265226</v>
          </cell>
          <cell r="Q28">
            <v>101830.66507265226</v>
          </cell>
        </row>
        <row r="29">
          <cell r="A29">
            <v>17</v>
          </cell>
          <cell r="B29" t="str">
            <v>GR Tax 2 - amarillo</v>
          </cell>
          <cell r="C29">
            <v>1392218.3055268615</v>
          </cell>
          <cell r="D29">
            <v>1522073.340035246</v>
          </cell>
          <cell r="E29">
            <v>1196238.3789682949</v>
          </cell>
          <cell r="F29">
            <v>1313572.2150895605</v>
          </cell>
          <cell r="G29">
            <v>1384519.3479588465</v>
          </cell>
          <cell r="H29">
            <v>1350918.9600980745</v>
          </cell>
          <cell r="I29">
            <v>1464181.8431503086</v>
          </cell>
          <cell r="J29">
            <v>1551507.5182403477</v>
          </cell>
          <cell r="K29">
            <v>1639223.6955423155</v>
          </cell>
          <cell r="L29">
            <v>1704970.9378045124</v>
          </cell>
          <cell r="M29">
            <v>1780702.0829701442</v>
          </cell>
          <cell r="N29">
            <v>1836223.7243953482</v>
          </cell>
          <cell r="O29">
            <v>1900618.135383636</v>
          </cell>
          <cell r="P29">
            <v>1976083.368789786</v>
          </cell>
          <cell r="Q29">
            <v>2085964.9841304808</v>
          </cell>
        </row>
        <row r="30">
          <cell r="A30">
            <v>18</v>
          </cell>
          <cell r="B30" t="str">
            <v>GR Tax 2 - lubbock</v>
          </cell>
          <cell r="C30">
            <v>1511448.6452937785</v>
          </cell>
          <cell r="D30">
            <v>1295500.1483268042</v>
          </cell>
          <cell r="E30">
            <v>1303998.6260953785</v>
          </cell>
          <cell r="F30">
            <v>1320505.2096980782</v>
          </cell>
          <cell r="G30">
            <v>1428948.9008654342</v>
          </cell>
          <cell r="H30">
            <v>1342194.9776462247</v>
          </cell>
          <cell r="I30">
            <v>1488450.8829170943</v>
          </cell>
          <cell r="J30">
            <v>1596489.659307654</v>
          </cell>
          <cell r="K30">
            <v>1742251.2501025959</v>
          </cell>
          <cell r="L30">
            <v>1854365.3486398803</v>
          </cell>
          <cell r="M30">
            <v>1977034.5978926723</v>
          </cell>
          <cell r="N30">
            <v>2080114.8580292023</v>
          </cell>
          <cell r="O30">
            <v>2195860.8296235311</v>
          </cell>
          <cell r="P30">
            <v>2326632.2005726141</v>
          </cell>
          <cell r="Q30">
            <v>2520680.5933101769</v>
          </cell>
        </row>
        <row r="31">
          <cell r="A31">
            <v>19</v>
          </cell>
          <cell r="B31" t="str">
            <v>GR Tax 2 - wt cities</v>
          </cell>
          <cell r="C31">
            <v>2040284.8296379768</v>
          </cell>
          <cell r="D31">
            <v>2043334.9656438329</v>
          </cell>
          <cell r="E31">
            <v>2223544.8338676877</v>
          </cell>
          <cell r="F31">
            <v>2322927.5470266603</v>
          </cell>
          <cell r="G31">
            <v>2593819.0485745375</v>
          </cell>
          <cell r="H31">
            <v>2588447.4397549881</v>
          </cell>
          <cell r="I31">
            <v>2880198.8685338087</v>
          </cell>
          <cell r="J31">
            <v>2952010.6282095392</v>
          </cell>
          <cell r="K31">
            <v>3192817.3780657644</v>
          </cell>
          <cell r="L31">
            <v>3379906.0003796183</v>
          </cell>
          <cell r="M31">
            <v>3575486.2185320156</v>
          </cell>
          <cell r="N31">
            <v>3731995.8926425679</v>
          </cell>
          <cell r="O31">
            <v>3903005.895251303</v>
          </cell>
          <cell r="P31">
            <v>4101005.312538255</v>
          </cell>
          <cell r="Q31">
            <v>4370635.9576169718</v>
          </cell>
        </row>
        <row r="32">
          <cell r="A32">
            <v>20</v>
          </cell>
          <cell r="B32" t="str">
            <v>GR Tax 2 - fritch</v>
          </cell>
          <cell r="C32">
            <v>24372.403606438264</v>
          </cell>
          <cell r="D32">
            <v>17189.339862335069</v>
          </cell>
          <cell r="E32">
            <v>94475.596587392545</v>
          </cell>
          <cell r="F32">
            <v>11431.72208622721</v>
          </cell>
          <cell r="G32">
            <v>10021.44300730515</v>
          </cell>
          <cell r="H32">
            <v>10078.954631761208</v>
          </cell>
          <cell r="I32">
            <v>12508.761001048526</v>
          </cell>
          <cell r="J32">
            <v>13358.709427861757</v>
          </cell>
          <cell r="K32">
            <v>11115.525589018533</v>
          </cell>
          <cell r="L32">
            <v>11298.744760858915</v>
          </cell>
          <cell r="M32">
            <v>11580.249910350281</v>
          </cell>
          <cell r="N32">
            <v>11834.015132998733</v>
          </cell>
          <cell r="O32">
            <v>12117.826294022725</v>
          </cell>
          <cell r="P32">
            <v>12360.514416716085</v>
          </cell>
          <cell r="Q32">
            <v>12712.098075171256</v>
          </cell>
        </row>
        <row r="33">
          <cell r="A33">
            <v>21</v>
          </cell>
          <cell r="B33" t="str">
            <v>GR Tax 2 - reg lvs</v>
          </cell>
          <cell r="C33">
            <v>55613.608265709088</v>
          </cell>
          <cell r="D33">
            <v>53545.098469495519</v>
          </cell>
          <cell r="E33">
            <v>10052.164860369516</v>
          </cell>
          <cell r="F33">
            <v>22391.340742342334</v>
          </cell>
          <cell r="G33">
            <v>35626.28853131074</v>
          </cell>
          <cell r="H33">
            <v>12658.296917485093</v>
          </cell>
          <cell r="I33">
            <v>5303.5576697565375</v>
          </cell>
          <cell r="J33">
            <v>8874.750626071549</v>
          </cell>
          <cell r="K33">
            <v>9097.0852368770447</v>
          </cell>
          <cell r="L33">
            <v>9386.0241884518873</v>
          </cell>
          <cell r="M33">
            <v>9706.6419050555724</v>
          </cell>
          <cell r="N33">
            <v>10051.313087730839</v>
          </cell>
          <cell r="O33">
            <v>10402.527829149756</v>
          </cell>
          <cell r="P33">
            <v>10788.237963863123</v>
          </cell>
          <cell r="Q33">
            <v>11154.842380134896</v>
          </cell>
        </row>
        <row r="34">
          <cell r="A34">
            <v>21.5</v>
          </cell>
          <cell r="B34" t="str">
            <v>GR Tax 2 - wtx systemwide</v>
          </cell>
          <cell r="E34">
            <v>0</v>
          </cell>
          <cell r="F34">
            <v>0</v>
          </cell>
          <cell r="G34">
            <v>0</v>
          </cell>
          <cell r="H34">
            <v>5478052.4438813366</v>
          </cell>
          <cell r="I34">
            <v>5791298.3704786813</v>
          </cell>
          <cell r="J34">
            <v>6109439.6046285629</v>
          </cell>
          <cell r="K34">
            <v>6580004.6390956575</v>
          </cell>
          <cell r="L34">
            <v>6942465.1695458349</v>
          </cell>
          <cell r="M34">
            <v>7369193.1607473688</v>
          </cell>
          <cell r="N34">
            <v>7729477.3005814794</v>
          </cell>
          <cell r="O34">
            <v>8123742.3310598126</v>
          </cell>
          <cell r="P34">
            <v>8572586.916100068</v>
          </cell>
          <cell r="Q34">
            <v>9183966.391246777</v>
          </cell>
        </row>
        <row r="35">
          <cell r="A35">
            <v>22</v>
          </cell>
          <cell r="B35" t="str">
            <v>Book Income Taxes for Deferred Tax Calc - CONS</v>
          </cell>
          <cell r="H35">
            <v>119191134.58</v>
          </cell>
          <cell r="I35">
            <v>111811516.99000004</v>
          </cell>
          <cell r="J35">
            <v>148965032.97490036</v>
          </cell>
          <cell r="K35">
            <v>157882157.32817376</v>
          </cell>
          <cell r="L35">
            <v>179890644.40713567</v>
          </cell>
          <cell r="M35">
            <v>201480064.76694188</v>
          </cell>
          <cell r="N35">
            <v>214469025.52133822</v>
          </cell>
          <cell r="O35">
            <v>228733366.02090001</v>
          </cell>
          <cell r="P35">
            <v>247262812.23245928</v>
          </cell>
          <cell r="Q35">
            <v>266433042.00264832</v>
          </cell>
        </row>
        <row r="36">
          <cell r="A36">
            <v>22.1</v>
          </cell>
          <cell r="B36" t="str">
            <v>Book Income Taxes for Deferred Tax Calc - NONREG</v>
          </cell>
          <cell r="H36">
            <v>-209243.79999999236</v>
          </cell>
          <cell r="I36">
            <v>5612689.0900000017</v>
          </cell>
          <cell r="J36">
            <v>10917386.688745718</v>
          </cell>
          <cell r="K36">
            <v>9182972.767212633</v>
          </cell>
          <cell r="L36">
            <v>9529704.9059587698</v>
          </cell>
          <cell r="M36">
            <v>9882230.8417906947</v>
          </cell>
          <cell r="N36">
            <v>9796794.4698440582</v>
          </cell>
          <cell r="O36">
            <v>9713086.0424054079</v>
          </cell>
          <cell r="P36">
            <v>9605507.8685258422</v>
          </cell>
          <cell r="Q36">
            <v>9445677.3488524165</v>
          </cell>
        </row>
        <row r="37">
          <cell r="A37">
            <v>23</v>
          </cell>
          <cell r="B37" t="str">
            <v>Gross Margin - KY</v>
          </cell>
          <cell r="G37">
            <v>-435768</v>
          </cell>
          <cell r="H37">
            <v>473851.5643081516</v>
          </cell>
          <cell r="I37">
            <v>-1090.551399461925</v>
          </cell>
        </row>
        <row r="38">
          <cell r="A38">
            <v>24</v>
          </cell>
          <cell r="B38" t="str">
            <v>Gross Margin - TN</v>
          </cell>
          <cell r="G38">
            <v>-816315.03999999166</v>
          </cell>
          <cell r="H38">
            <v>238989.42104063183</v>
          </cell>
          <cell r="I38">
            <v>86027.989559344947</v>
          </cell>
        </row>
        <row r="39">
          <cell r="A39">
            <v>25</v>
          </cell>
          <cell r="B39" t="str">
            <v>Gross Margin - GA</v>
          </cell>
          <cell r="G39">
            <v>-32584.365954138339</v>
          </cell>
          <cell r="H39">
            <v>19907.751899935305</v>
          </cell>
          <cell r="I39">
            <v>-539940</v>
          </cell>
        </row>
        <row r="40">
          <cell r="A40">
            <v>26</v>
          </cell>
          <cell r="B40" t="str">
            <v>Gross Margin - VA</v>
          </cell>
          <cell r="H40">
            <v>115196.22670437954</v>
          </cell>
          <cell r="I40">
            <v>-115196.22670437954</v>
          </cell>
        </row>
        <row r="41">
          <cell r="A41">
            <v>27</v>
          </cell>
          <cell r="B41" t="str">
            <v>Gross Margin - UMO</v>
          </cell>
          <cell r="G41">
            <v>100000</v>
          </cell>
          <cell r="H41">
            <v>-1331111.0963683408</v>
          </cell>
          <cell r="I41">
            <v>-4204.9670316539705</v>
          </cell>
        </row>
        <row r="42">
          <cell r="A42">
            <v>28</v>
          </cell>
          <cell r="B42" t="str">
            <v>Gross Margin - IL</v>
          </cell>
          <cell r="G42">
            <v>-69318</v>
          </cell>
          <cell r="H42">
            <v>-293714.13477659877</v>
          </cell>
          <cell r="I42">
            <v>-155213.1922234036</v>
          </cell>
        </row>
        <row r="43">
          <cell r="A43">
            <v>29</v>
          </cell>
          <cell r="B43" t="str">
            <v>Gross Margin - IA</v>
          </cell>
          <cell r="G43">
            <v>-27394.636088460684</v>
          </cell>
          <cell r="H43">
            <v>16697.375754083507</v>
          </cell>
          <cell r="I43">
            <v>-69380.961554083973</v>
          </cell>
        </row>
        <row r="44">
          <cell r="A44">
            <v>30</v>
          </cell>
          <cell r="B44" t="str">
            <v>Gross Margin - TLA</v>
          </cell>
          <cell r="G44">
            <v>-29940.021592922509</v>
          </cell>
          <cell r="H44">
            <v>-133924.12840707228</v>
          </cell>
          <cell r="I44">
            <v>-407785</v>
          </cell>
        </row>
        <row r="45">
          <cell r="A45">
            <v>31</v>
          </cell>
          <cell r="B45" t="str">
            <v>Gross Margin - LGS</v>
          </cell>
          <cell r="G45">
            <v>-103292.46000000834</v>
          </cell>
          <cell r="H45">
            <v>463291.12999999523</v>
          </cell>
          <cell r="I45">
            <v>663416</v>
          </cell>
        </row>
        <row r="46">
          <cell r="A46">
            <v>32</v>
          </cell>
          <cell r="B46" t="str">
            <v>Gross Margin - MidTEX</v>
          </cell>
          <cell r="G46">
            <v>1019555.6201306581</v>
          </cell>
          <cell r="H46">
            <v>-5315616.4098344445</v>
          </cell>
          <cell r="I46">
            <v>-3300000</v>
          </cell>
          <cell r="J46">
            <v>-3009837.1423394084</v>
          </cell>
        </row>
        <row r="47">
          <cell r="A47">
            <v>33</v>
          </cell>
          <cell r="B47" t="str">
            <v>Gross Margin - WTC</v>
          </cell>
          <cell r="G47">
            <v>-413999.99999999255</v>
          </cell>
          <cell r="H47">
            <v>-1367712.0016336888</v>
          </cell>
          <cell r="I47">
            <v>-180878.5</v>
          </cell>
          <cell r="J47">
            <v>-455038.10065434128</v>
          </cell>
        </row>
        <row r="48">
          <cell r="A48">
            <v>34</v>
          </cell>
          <cell r="B48" t="str">
            <v>Gross Margin - AMA</v>
          </cell>
          <cell r="G48">
            <v>157055</v>
          </cell>
          <cell r="H48">
            <v>-543638.0211817883</v>
          </cell>
          <cell r="I48">
            <v>30460.500000003725</v>
          </cell>
          <cell r="J48">
            <v>-52955.851420152932</v>
          </cell>
        </row>
        <row r="49">
          <cell r="A49">
            <v>35</v>
          </cell>
          <cell r="B49" t="str">
            <v>Gross Margin - TRI</v>
          </cell>
          <cell r="G49">
            <v>-261936.52525048237</v>
          </cell>
          <cell r="H49">
            <v>-49004</v>
          </cell>
          <cell r="I49">
            <v>150000</v>
          </cell>
        </row>
        <row r="50">
          <cell r="A50">
            <v>36</v>
          </cell>
          <cell r="B50" t="str">
            <v>Gross Margin - LUBB</v>
          </cell>
          <cell r="G50">
            <v>495123.63429564238</v>
          </cell>
          <cell r="H50">
            <v>-1219102.6770385876</v>
          </cell>
          <cell r="I50">
            <v>519.5</v>
          </cell>
          <cell r="J50">
            <v>-81274.105363670737</v>
          </cell>
        </row>
        <row r="51">
          <cell r="A51">
            <v>37</v>
          </cell>
          <cell r="B51" t="str">
            <v>Gross Margin - CO</v>
          </cell>
          <cell r="I51">
            <v>403883.97977682948</v>
          </cell>
        </row>
        <row r="52">
          <cell r="A52">
            <v>38</v>
          </cell>
          <cell r="B52" t="str">
            <v>Gross Margin - KS</v>
          </cell>
          <cell r="I52">
            <v>-61903</v>
          </cell>
        </row>
        <row r="53">
          <cell r="A53">
            <v>39</v>
          </cell>
          <cell r="B53" t="str">
            <v>NRMLZD EQUITY % (INCL STD)</v>
          </cell>
          <cell r="G53">
            <v>0.48687633126440222</v>
          </cell>
          <cell r="H53">
            <v>0.48292147428211224</v>
          </cell>
          <cell r="I53">
            <v>0.48279767888072872</v>
          </cell>
          <cell r="J53">
            <v>0.4715926894824316</v>
          </cell>
          <cell r="K53">
            <v>0.51720534161981113</v>
          </cell>
          <cell r="L53">
            <v>0.50200924092770982</v>
          </cell>
          <cell r="M53">
            <v>0.49476305611559596</v>
          </cell>
          <cell r="N53">
            <v>0.49169380622759051</v>
          </cell>
          <cell r="O53">
            <v>0.48412554434984839</v>
          </cell>
          <cell r="P53">
            <v>0.49988942878905834</v>
          </cell>
          <cell r="Q53">
            <v>0.50624427090254509</v>
          </cell>
        </row>
        <row r="54">
          <cell r="A54">
            <v>40</v>
          </cell>
          <cell r="B54" t="str">
            <v>NRMLZD EQUITY % (EXCL STD)</v>
          </cell>
          <cell r="G54">
            <v>0.50099654326212095</v>
          </cell>
          <cell r="H54">
            <v>0.50524980891457205</v>
          </cell>
          <cell r="I54">
            <v>0.51673431268383085</v>
          </cell>
          <cell r="J54">
            <v>0.50300582412637884</v>
          </cell>
          <cell r="K54">
            <v>0.54732705551751637</v>
          </cell>
          <cell r="L54">
            <v>0.54425347338012964</v>
          </cell>
          <cell r="M54">
            <v>0.55953287801048757</v>
          </cell>
          <cell r="N54">
            <v>0.55000936083714025</v>
          </cell>
          <cell r="O54">
            <v>0.53696071127658618</v>
          </cell>
          <cell r="P54">
            <v>0.5525992446208684</v>
          </cell>
          <cell r="Q54">
            <v>0.55617948600317713</v>
          </cell>
        </row>
        <row r="55">
          <cell r="A55">
            <v>41</v>
          </cell>
        </row>
        <row r="56">
          <cell r="A56">
            <v>42</v>
          </cell>
        </row>
        <row r="57">
          <cell r="A57">
            <v>43</v>
          </cell>
        </row>
        <row r="58">
          <cell r="A58">
            <v>44</v>
          </cell>
        </row>
        <row r="59">
          <cell r="A59">
            <v>45</v>
          </cell>
        </row>
        <row r="60">
          <cell r="A60">
            <v>46</v>
          </cell>
        </row>
        <row r="61">
          <cell r="A61">
            <v>47</v>
          </cell>
        </row>
        <row r="62">
          <cell r="A62">
            <v>48</v>
          </cell>
        </row>
        <row r="63">
          <cell r="A63">
            <v>49</v>
          </cell>
        </row>
        <row r="64">
          <cell r="A64">
            <v>50</v>
          </cell>
        </row>
        <row r="65">
          <cell r="A65">
            <v>51</v>
          </cell>
        </row>
        <row r="66">
          <cell r="A66">
            <v>52</v>
          </cell>
        </row>
        <row r="67">
          <cell r="A67">
            <v>53</v>
          </cell>
        </row>
        <row r="68">
          <cell r="A68">
            <v>54</v>
          </cell>
        </row>
        <row r="69">
          <cell r="A69">
            <v>55</v>
          </cell>
        </row>
        <row r="72">
          <cell r="A72">
            <v>1</v>
          </cell>
          <cell r="B72" t="str">
            <v>TIES TO INTEREST MODEL:</v>
          </cell>
          <cell r="F72">
            <v>-139838159.49999952</v>
          </cell>
          <cell r="G72">
            <v>-4879292.8799999468</v>
          </cell>
          <cell r="H72">
            <v>0</v>
          </cell>
          <cell r="I72">
            <v>0</v>
          </cell>
          <cell r="J72">
            <v>152188979.55821207</v>
          </cell>
          <cell r="K72">
            <v>375732275.15965307</v>
          </cell>
          <cell r="L72">
            <v>423352057.07216394</v>
          </cell>
          <cell r="M72">
            <v>482825175.88357043</v>
          </cell>
          <cell r="N72">
            <v>439842820.86099195</v>
          </cell>
          <cell r="O72">
            <v>424446004.83070678</v>
          </cell>
          <cell r="P72">
            <v>446005143.30752993</v>
          </cell>
          <cell r="Q72">
            <v>439985000.09875047</v>
          </cell>
        </row>
        <row r="73">
          <cell r="A73">
            <v>2</v>
          </cell>
          <cell r="B73" t="str">
            <v>Projected Stock Price</v>
          </cell>
          <cell r="G73">
            <v>29.25</v>
          </cell>
          <cell r="H73">
            <v>32.450000000000003</v>
          </cell>
          <cell r="I73">
            <v>35.79</v>
          </cell>
          <cell r="J73">
            <v>37.932532478158521</v>
          </cell>
          <cell r="K73">
            <v>39.282047831258041</v>
          </cell>
          <cell r="L73">
            <v>41.953796596125663</v>
          </cell>
          <cell r="M73">
            <v>46.940943589307331</v>
          </cell>
          <cell r="N73">
            <v>49.304850122211214</v>
          </cell>
          <cell r="O73">
            <v>52.645660611992469</v>
          </cell>
          <cell r="P73">
            <v>57.083573707537937</v>
          </cell>
          <cell r="Q73">
            <v>61.40007435636754</v>
          </cell>
        </row>
        <row r="74">
          <cell r="A74">
            <v>3</v>
          </cell>
          <cell r="B74" t="str">
            <v>EQUITY % (INCL STD)</v>
          </cell>
          <cell r="G74">
            <v>0.48687633126440222</v>
          </cell>
          <cell r="H74">
            <v>0.48292147428211224</v>
          </cell>
          <cell r="I74">
            <v>0.48279767888072872</v>
          </cell>
          <cell r="J74">
            <v>0.4715926894824316</v>
          </cell>
          <cell r="K74">
            <v>0.51720534161981113</v>
          </cell>
          <cell r="L74">
            <v>0.50200924092770982</v>
          </cell>
          <cell r="M74">
            <v>0.49476305611559596</v>
          </cell>
          <cell r="N74">
            <v>0.49169380622759051</v>
          </cell>
          <cell r="O74">
            <v>0.48412554434984839</v>
          </cell>
          <cell r="P74">
            <v>0.49988942878905834</v>
          </cell>
          <cell r="Q74">
            <v>0.50624427090254509</v>
          </cell>
        </row>
        <row r="75">
          <cell r="A75">
            <v>4</v>
          </cell>
          <cell r="B75" t="str">
            <v>EQUITY % (EXCL STD)</v>
          </cell>
          <cell r="G75">
            <v>0.50099654326212095</v>
          </cell>
          <cell r="H75">
            <v>0.50524980891457205</v>
          </cell>
          <cell r="I75">
            <v>0.54666785921751826</v>
          </cell>
          <cell r="J75">
            <v>0.50300582412637884</v>
          </cell>
          <cell r="K75">
            <v>0.54732705551751637</v>
          </cell>
          <cell r="L75">
            <v>0.54425347338012964</v>
          </cell>
          <cell r="M75">
            <v>0.55953287801048757</v>
          </cell>
          <cell r="N75">
            <v>0.55000936083714025</v>
          </cell>
          <cell r="O75">
            <v>0.53696071127658618</v>
          </cell>
          <cell r="P75">
            <v>0.5525992446208684</v>
          </cell>
          <cell r="Q75">
            <v>0.55617948600317713</v>
          </cell>
        </row>
        <row r="76">
          <cell r="A76">
            <v>5</v>
          </cell>
          <cell r="B76" t="str">
            <v>Eq Adj to Maintain Eq %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6</v>
          </cell>
          <cell r="B77" t="str">
            <v>LTD Adj to Maintain Eq %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7</v>
          </cell>
          <cell r="B78" t="str">
            <v>margin tax - midtx rrm</v>
          </cell>
          <cell r="C78">
            <v>3729793.8132276707</v>
          </cell>
          <cell r="D78">
            <v>3831620.1041331566</v>
          </cell>
          <cell r="E78">
            <v>4023548.5051513528</v>
          </cell>
          <cell r="F78">
            <v>4184063.4800041104</v>
          </cell>
          <cell r="G78">
            <v>4249090.8777771136</v>
          </cell>
          <cell r="H78">
            <v>4386039.5706630945</v>
          </cell>
          <cell r="I78">
            <v>4687906.1949380636</v>
          </cell>
          <cell r="J78">
            <v>5066973.7103150152</v>
          </cell>
          <cell r="K78">
            <v>5616666.9007901344</v>
          </cell>
          <cell r="L78">
            <v>6051240.4806134952</v>
          </cell>
          <cell r="M78">
            <v>6547237.6320837131</v>
          </cell>
          <cell r="N78">
            <v>6977337.9490810018</v>
          </cell>
          <cell r="O78">
            <v>7435225.285754011</v>
          </cell>
          <cell r="P78">
            <v>7937693.1437226161</v>
          </cell>
          <cell r="Q78">
            <v>8697838.1275510676</v>
          </cell>
        </row>
        <row r="79">
          <cell r="A79">
            <v>8</v>
          </cell>
          <cell r="B79" t="str">
            <v>margin tax - dallas</v>
          </cell>
          <cell r="C79">
            <v>3682269.8867010749</v>
          </cell>
          <cell r="D79">
            <v>3984433.5211981731</v>
          </cell>
          <cell r="E79">
            <v>4050592.6036072918</v>
          </cell>
          <cell r="F79">
            <v>4161333.4847901347</v>
          </cell>
          <cell r="G79">
            <v>4142198.1122555756</v>
          </cell>
          <cell r="H79">
            <v>4269410.2404137766</v>
          </cell>
          <cell r="I79">
            <v>4524629.9887825334</v>
          </cell>
          <cell r="J79">
            <v>4922334.5571666388</v>
          </cell>
          <cell r="K79">
            <v>5502996.0102808392</v>
          </cell>
          <cell r="L79">
            <v>5908650.3435995281</v>
          </cell>
          <cell r="M79">
            <v>6419847.4332092786</v>
          </cell>
          <cell r="N79">
            <v>6843074.4606727371</v>
          </cell>
          <cell r="O79">
            <v>7286178.9128530538</v>
          </cell>
          <cell r="P79">
            <v>7780165.1640622094</v>
          </cell>
          <cell r="Q79">
            <v>8392259.177860653</v>
          </cell>
        </row>
        <row r="80">
          <cell r="A80">
            <v>9</v>
          </cell>
          <cell r="B80" t="str">
            <v>margin tax - amarillo</v>
          </cell>
          <cell r="C80">
            <v>175684.97931457541</v>
          </cell>
          <cell r="D80">
            <v>192172.35343304239</v>
          </cell>
          <cell r="E80">
            <v>157920.53142988303</v>
          </cell>
          <cell r="F80">
            <v>173516.35644172531</v>
          </cell>
          <cell r="G80">
            <v>183069.81816773483</v>
          </cell>
          <cell r="H80">
            <v>178603.70858903631</v>
          </cell>
          <cell r="I80">
            <v>193658.4290585331</v>
          </cell>
          <cell r="J80">
            <v>205265.61751129702</v>
          </cell>
          <cell r="K80">
            <v>216924.71089076664</v>
          </cell>
          <cell r="L80">
            <v>225663.72871570752</v>
          </cell>
          <cell r="M80">
            <v>235729.79087640386</v>
          </cell>
          <cell r="N80">
            <v>243109.63826452487</v>
          </cell>
          <cell r="O80">
            <v>251668.83992972955</v>
          </cell>
          <cell r="P80">
            <v>261699.55752651702</v>
          </cell>
          <cell r="Q80">
            <v>276304.8453234738</v>
          </cell>
        </row>
        <row r="81">
          <cell r="A81">
            <v>10</v>
          </cell>
          <cell r="B81" t="str">
            <v>margin tax - lubbock</v>
          </cell>
          <cell r="C81">
            <v>183082.76639397204</v>
          </cell>
          <cell r="D81">
            <v>156525.69591590582</v>
          </cell>
          <cell r="E81">
            <v>170532.14413827859</v>
          </cell>
          <cell r="F81">
            <v>172726.17271452825</v>
          </cell>
          <cell r="G81">
            <v>188634.79273559805</v>
          </cell>
          <cell r="H81">
            <v>177764.07812304105</v>
          </cell>
          <cell r="I81">
            <v>196228.1165057575</v>
          </cell>
          <cell r="J81">
            <v>211876.11460580383</v>
          </cell>
          <cell r="K81">
            <v>231243.97657636809</v>
          </cell>
          <cell r="L81">
            <v>246139.3372369468</v>
          </cell>
          <cell r="M81">
            <v>262437.53827047563</v>
          </cell>
          <cell r="N81">
            <v>276131.86636805814</v>
          </cell>
          <cell r="O81">
            <v>291509.56179655058</v>
          </cell>
          <cell r="P81">
            <v>308884.26770681073</v>
          </cell>
          <cell r="Q81">
            <v>334669.50941191812</v>
          </cell>
        </row>
        <row r="82">
          <cell r="A82">
            <v>11</v>
          </cell>
          <cell r="B82" t="str">
            <v>margin tax - wt cities</v>
          </cell>
          <cell r="C82">
            <v>366147.28539253812</v>
          </cell>
          <cell r="D82">
            <v>387130.02576609282</v>
          </cell>
          <cell r="E82">
            <v>421391.53889571235</v>
          </cell>
          <cell r="F82">
            <v>440286.18748134747</v>
          </cell>
          <cell r="G82">
            <v>491901.91148208285</v>
          </cell>
          <cell r="H82">
            <v>492816.95232632203</v>
          </cell>
          <cell r="I82">
            <v>544717.3091594656</v>
          </cell>
          <cell r="J82">
            <v>560523.47053006629</v>
          </cell>
          <cell r="K82">
            <v>606291.40710567695</v>
          </cell>
          <cell r="L82">
            <v>641860.70945845451</v>
          </cell>
          <cell r="M82">
            <v>679044.43462381826</v>
          </cell>
          <cell r="N82">
            <v>708800.0651411782</v>
          </cell>
          <cell r="O82">
            <v>741312.4991572632</v>
          </cell>
          <cell r="P82">
            <v>778956.16263637517</v>
          </cell>
          <cell r="Q82">
            <v>830218.36030380265</v>
          </cell>
        </row>
        <row r="83">
          <cell r="A83">
            <v>11.5</v>
          </cell>
          <cell r="B83" t="str">
            <v>margin tax - wt systemwide</v>
          </cell>
          <cell r="H83">
            <v>880818.51085606974</v>
          </cell>
          <cell r="I83">
            <v>871305.27062966197</v>
          </cell>
          <cell r="J83">
            <v>922288.78693231929</v>
          </cell>
          <cell r="K83">
            <v>993405.92486482742</v>
          </cell>
          <cell r="L83">
            <v>1048206.7050506257</v>
          </cell>
          <cell r="M83">
            <v>1112724.1486904011</v>
          </cell>
          <cell r="N83">
            <v>1167195.8781417606</v>
          </cell>
          <cell r="O83">
            <v>1226805.2133798772</v>
          </cell>
          <cell r="P83">
            <v>1294666.4875766211</v>
          </cell>
          <cell r="Q83">
            <v>1387101.5788843872</v>
          </cell>
        </row>
        <row r="84">
          <cell r="A84">
            <v>12</v>
          </cell>
          <cell r="B84" t="str">
            <v>GR Tax 1 - amarillo</v>
          </cell>
          <cell r="C84">
            <v>1112193.7099298809</v>
          </cell>
          <cell r="D84">
            <v>1172344.3807942381</v>
          </cell>
          <cell r="E84">
            <v>1141883.3766520438</v>
          </cell>
          <cell r="F84">
            <v>1184123.6930450636</v>
          </cell>
          <cell r="G84">
            <v>1138264.7656846</v>
          </cell>
          <cell r="H84">
            <v>1201056.0388182101</v>
          </cell>
          <cell r="I84">
            <v>1240772.5308760863</v>
          </cell>
          <cell r="J84">
            <v>1487596.8932724413</v>
          </cell>
          <cell r="K84">
            <v>1570197.3369628354</v>
          </cell>
          <cell r="L84">
            <v>1662013.9636420642</v>
          </cell>
          <cell r="M84">
            <v>1788124.2761620616</v>
          </cell>
          <cell r="N84">
            <v>1891267.3585656246</v>
          </cell>
          <cell r="O84">
            <v>2007549.1938037423</v>
          </cell>
          <cell r="P84">
            <v>2109207.6808521454</v>
          </cell>
          <cell r="Q84">
            <v>2218866.1859743171</v>
          </cell>
        </row>
        <row r="85">
          <cell r="A85">
            <v>13</v>
          </cell>
          <cell r="B85" t="str">
            <v>GR Tax 1 - lubbock</v>
          </cell>
          <cell r="C85">
            <v>1294267.1756055362</v>
          </cell>
          <cell r="D85">
            <v>1303745.566674602</v>
          </cell>
          <cell r="E85">
            <v>1164602.713820308</v>
          </cell>
          <cell r="F85">
            <v>1185215.909826135</v>
          </cell>
          <cell r="G85">
            <v>1152502.4886870999</v>
          </cell>
          <cell r="H85">
            <v>1096637.6485233807</v>
          </cell>
          <cell r="I85">
            <v>1172361.818635474</v>
          </cell>
          <cell r="J85">
            <v>1368670.3803510861</v>
          </cell>
          <cell r="K85">
            <v>1448888.470516206</v>
          </cell>
          <cell r="L85">
            <v>1536950.7016735938</v>
          </cell>
          <cell r="M85">
            <v>1658963.2086122916</v>
          </cell>
          <cell r="N85">
            <v>1758236.2669796171</v>
          </cell>
          <cell r="O85">
            <v>1870509.7156262188</v>
          </cell>
          <cell r="P85">
            <v>1968302.9621604497</v>
          </cell>
          <cell r="Q85">
            <v>2074037.778441902</v>
          </cell>
        </row>
        <row r="86">
          <cell r="A86">
            <v>14</v>
          </cell>
          <cell r="B86" t="str">
            <v>GR Tax 1 - wt cities</v>
          </cell>
          <cell r="C86">
            <v>1835310.0120938602</v>
          </cell>
          <cell r="D86">
            <v>1848419.7326419076</v>
          </cell>
          <cell r="E86">
            <v>1792522.4087991959</v>
          </cell>
          <cell r="F86">
            <v>2034175.8797149563</v>
          </cell>
          <cell r="G86">
            <v>2046993.2197082005</v>
          </cell>
          <cell r="H86">
            <v>2053091.2396837997</v>
          </cell>
          <cell r="I86">
            <v>2142418.1826974587</v>
          </cell>
          <cell r="J86">
            <v>2065613.9760107787</v>
          </cell>
          <cell r="K86">
            <v>2204946.2664883048</v>
          </cell>
          <cell r="L86">
            <v>2357638.0438389434</v>
          </cell>
          <cell r="M86">
            <v>2571822.6192077426</v>
          </cell>
          <cell r="N86">
            <v>2744814.0888135871</v>
          </cell>
          <cell r="O86">
            <v>2941334.0734225358</v>
          </cell>
          <cell r="P86">
            <v>3111617.6424128092</v>
          </cell>
          <cell r="Q86">
            <v>3296344.7079673433</v>
          </cell>
        </row>
        <row r="87">
          <cell r="A87">
            <v>15</v>
          </cell>
          <cell r="B87" t="str">
            <v>GR Tax 1 - nr-lvs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16</v>
          </cell>
          <cell r="B88" t="str">
            <v>GR Tax 1 - reg-lvs</v>
          </cell>
          <cell r="C88">
            <v>30315.510363991816</v>
          </cell>
          <cell r="D88">
            <v>42237.032161994714</v>
          </cell>
          <cell r="E88">
            <v>70314.897734986152</v>
          </cell>
          <cell r="F88">
            <v>106715.31606936085</v>
          </cell>
          <cell r="G88">
            <v>55598.081641513556</v>
          </cell>
          <cell r="H88">
            <v>98528.518480909232</v>
          </cell>
          <cell r="I88">
            <v>120849.93237117527</v>
          </cell>
          <cell r="J88">
            <v>92095.953749424181</v>
          </cell>
          <cell r="K88">
            <v>94833.665072652264</v>
          </cell>
          <cell r="L88">
            <v>94833.665072652264</v>
          </cell>
          <cell r="M88">
            <v>94833.665072652264</v>
          </cell>
          <cell r="N88">
            <v>94833.665072652264</v>
          </cell>
          <cell r="O88">
            <v>94833.665072652264</v>
          </cell>
          <cell r="P88">
            <v>94833.665072652264</v>
          </cell>
          <cell r="Q88">
            <v>94833.665072652264</v>
          </cell>
        </row>
        <row r="89">
          <cell r="A89">
            <v>16.5</v>
          </cell>
          <cell r="B89" t="str">
            <v>GR Tax 1 - wtx systemwide</v>
          </cell>
          <cell r="I89">
            <v>4906562.4442732222</v>
          </cell>
          <cell r="J89">
            <v>5268784.748252566</v>
          </cell>
          <cell r="K89">
            <v>5588555.7757008309</v>
          </cell>
          <cell r="L89">
            <v>5937611.7225957047</v>
          </cell>
          <cell r="M89">
            <v>6423519.3343718732</v>
          </cell>
          <cell r="N89">
            <v>6817759.9807052985</v>
          </cell>
          <cell r="O89">
            <v>7264387.4910555286</v>
          </cell>
          <cell r="P89">
            <v>7652637.8934408966</v>
          </cell>
          <cell r="Q89">
            <v>8072954.470736091</v>
          </cell>
        </row>
        <row r="90">
          <cell r="A90">
            <v>16.600000000000001</v>
          </cell>
          <cell r="B90" t="str">
            <v>GR Tax 1.5 - amarillo</v>
          </cell>
          <cell r="H90">
            <v>1201056.0388182101</v>
          </cell>
          <cell r="I90">
            <v>1240772.5308760863</v>
          </cell>
          <cell r="J90">
            <v>1382826.1989659648</v>
          </cell>
          <cell r="K90">
            <v>1570197.3369628354</v>
          </cell>
          <cell r="L90">
            <v>1662013.9636420642</v>
          </cell>
          <cell r="M90">
            <v>1788124.2761620616</v>
          </cell>
          <cell r="N90">
            <v>1891267.3585656246</v>
          </cell>
          <cell r="O90">
            <v>2007549.1938037423</v>
          </cell>
          <cell r="P90">
            <v>2109207.6808521454</v>
          </cell>
          <cell r="Q90">
            <v>2218866.1859743171</v>
          </cell>
        </row>
        <row r="91">
          <cell r="A91">
            <v>16.7</v>
          </cell>
          <cell r="B91" t="str">
            <v>GR Tax 1.5 - lubbock</v>
          </cell>
          <cell r="H91">
            <v>1096637.6485233807</v>
          </cell>
          <cell r="I91">
            <v>1172361.818635474</v>
          </cell>
          <cell r="J91">
            <v>1265945.3113594919</v>
          </cell>
          <cell r="K91">
            <v>1448888.470516206</v>
          </cell>
          <cell r="L91">
            <v>1536950.7016735938</v>
          </cell>
          <cell r="M91">
            <v>1658963.2086122916</v>
          </cell>
          <cell r="N91">
            <v>1758236.2669796171</v>
          </cell>
          <cell r="O91">
            <v>1870509.7156262188</v>
          </cell>
          <cell r="P91">
            <v>1968302.9621604497</v>
          </cell>
          <cell r="Q91">
            <v>2074037.778441902</v>
          </cell>
        </row>
        <row r="92">
          <cell r="A92">
            <v>16.8</v>
          </cell>
          <cell r="B92" t="str">
            <v>GR Tax 1.5 - wt cities</v>
          </cell>
          <cell r="H92">
            <v>2053091.2396837997</v>
          </cell>
          <cell r="I92">
            <v>2142418.1826974587</v>
          </cell>
          <cell r="J92">
            <v>1965121.0465524583</v>
          </cell>
          <cell r="K92">
            <v>2204946.2664883048</v>
          </cell>
          <cell r="L92">
            <v>2357638.0438389434</v>
          </cell>
          <cell r="M92">
            <v>2571822.6192077426</v>
          </cell>
          <cell r="N92">
            <v>2744814.0888135871</v>
          </cell>
          <cell r="O92">
            <v>2941334.0734225358</v>
          </cell>
          <cell r="P92">
            <v>3111617.6424128092</v>
          </cell>
          <cell r="Q92">
            <v>3296344.7079673433</v>
          </cell>
        </row>
        <row r="93">
          <cell r="A93">
            <v>16.899999999999999</v>
          </cell>
          <cell r="B93" t="str">
            <v>GR Tax 1.5 - reg-lvs</v>
          </cell>
          <cell r="H93">
            <v>98443.515426409227</v>
          </cell>
          <cell r="I93">
            <v>120849.93237117527</v>
          </cell>
          <cell r="J93">
            <v>92095.953749424181</v>
          </cell>
          <cell r="K93">
            <v>101830.66507265226</v>
          </cell>
          <cell r="L93">
            <v>101830.66507265226</v>
          </cell>
          <cell r="M93">
            <v>101830.66507265226</v>
          </cell>
          <cell r="N93">
            <v>101830.66507265226</v>
          </cell>
          <cell r="O93">
            <v>101830.66507265226</v>
          </cell>
          <cell r="P93">
            <v>101830.66507265226</v>
          </cell>
          <cell r="Q93">
            <v>101830.66507265226</v>
          </cell>
        </row>
        <row r="94">
          <cell r="A94">
            <v>17</v>
          </cell>
          <cell r="B94" t="str">
            <v>GR Tax 2 - amarillo</v>
          </cell>
          <cell r="C94">
            <v>1392218.3055268615</v>
          </cell>
          <cell r="D94">
            <v>1522073.340035246</v>
          </cell>
          <cell r="E94">
            <v>1196238.3789682949</v>
          </cell>
          <cell r="F94">
            <v>1313572.2150895605</v>
          </cell>
          <cell r="G94">
            <v>1384519.3479588465</v>
          </cell>
          <cell r="H94">
            <v>1350918.9600980745</v>
          </cell>
          <cell r="I94">
            <v>1464181.8431503086</v>
          </cell>
          <cell r="J94">
            <v>1551507.5182403477</v>
          </cell>
          <cell r="K94">
            <v>1639223.6955423155</v>
          </cell>
          <cell r="L94">
            <v>1704970.9378045124</v>
          </cell>
          <cell r="M94">
            <v>1780702.0829701442</v>
          </cell>
          <cell r="N94">
            <v>1836223.7243953485</v>
          </cell>
          <cell r="O94">
            <v>1900618.1353836362</v>
          </cell>
          <cell r="P94">
            <v>1976083.3687897839</v>
          </cell>
          <cell r="Q94">
            <v>2085964.9841304687</v>
          </cell>
        </row>
        <row r="95">
          <cell r="A95">
            <v>18</v>
          </cell>
          <cell r="B95" t="str">
            <v>GR Tax 2 - lubbock</v>
          </cell>
          <cell r="C95">
            <v>1511448.6452937785</v>
          </cell>
          <cell r="D95">
            <v>1295500.1483268042</v>
          </cell>
          <cell r="E95">
            <v>1303998.6260953785</v>
          </cell>
          <cell r="F95">
            <v>1320505.2096980782</v>
          </cell>
          <cell r="G95">
            <v>1428948.9008654342</v>
          </cell>
          <cell r="H95">
            <v>1342194.9776462247</v>
          </cell>
          <cell r="I95">
            <v>1488450.8829170943</v>
          </cell>
          <cell r="J95">
            <v>1596489.659307654</v>
          </cell>
          <cell r="K95">
            <v>1742251.2501025959</v>
          </cell>
          <cell r="L95">
            <v>1854365.3486398803</v>
          </cell>
          <cell r="M95">
            <v>1977034.5978926723</v>
          </cell>
          <cell r="N95">
            <v>2080114.8580292023</v>
          </cell>
          <cell r="O95">
            <v>2195860.8296235316</v>
          </cell>
          <cell r="P95">
            <v>2326632.2005726113</v>
          </cell>
          <cell r="Q95">
            <v>2520680.5933101587</v>
          </cell>
        </row>
        <row r="96">
          <cell r="A96">
            <v>19</v>
          </cell>
          <cell r="B96" t="str">
            <v>GR Tax 2 - wt cities</v>
          </cell>
          <cell r="C96">
            <v>2040284.8296379768</v>
          </cell>
          <cell r="D96">
            <v>2043334.9656438329</v>
          </cell>
          <cell r="E96">
            <v>2223544.8338676877</v>
          </cell>
          <cell r="F96">
            <v>2322927.5470266603</v>
          </cell>
          <cell r="G96">
            <v>2593819.0485745375</v>
          </cell>
          <cell r="H96">
            <v>2588447.4397549881</v>
          </cell>
          <cell r="I96">
            <v>2880198.8685338087</v>
          </cell>
          <cell r="J96">
            <v>2952010.6282095392</v>
          </cell>
          <cell r="K96">
            <v>3192817.3780657644</v>
          </cell>
          <cell r="L96">
            <v>3379906.0003796183</v>
          </cell>
          <cell r="M96">
            <v>3575486.2185320156</v>
          </cell>
          <cell r="N96">
            <v>3731995.8926425679</v>
          </cell>
          <cell r="O96">
            <v>3903005.895251303</v>
          </cell>
          <cell r="P96">
            <v>4101005.3125382531</v>
          </cell>
          <cell r="Q96">
            <v>4370635.9576169671</v>
          </cell>
        </row>
        <row r="97">
          <cell r="A97">
            <v>20</v>
          </cell>
          <cell r="B97" t="str">
            <v>GR Tax 2 - fritch</v>
          </cell>
          <cell r="C97">
            <v>24372.403606438264</v>
          </cell>
          <cell r="D97">
            <v>17189.339862335069</v>
          </cell>
          <cell r="E97">
            <v>94475.596587392545</v>
          </cell>
          <cell r="F97">
            <v>11431.72208622721</v>
          </cell>
          <cell r="G97">
            <v>10021.44300730515</v>
          </cell>
          <cell r="H97">
            <v>10078.954631761208</v>
          </cell>
          <cell r="I97">
            <v>12508.761001048526</v>
          </cell>
          <cell r="J97">
            <v>13358.709427861757</v>
          </cell>
          <cell r="K97">
            <v>11115.525589018533</v>
          </cell>
          <cell r="L97">
            <v>11298.744760858915</v>
          </cell>
          <cell r="M97">
            <v>11580.249910350281</v>
          </cell>
          <cell r="N97">
            <v>11834.015132998733</v>
          </cell>
          <cell r="O97">
            <v>12117.826294022725</v>
          </cell>
          <cell r="P97">
            <v>12360.514416716085</v>
          </cell>
          <cell r="Q97">
            <v>12712.098075171256</v>
          </cell>
        </row>
        <row r="98">
          <cell r="A98">
            <v>21</v>
          </cell>
          <cell r="B98" t="str">
            <v>GR Tax 2 - reg lvs</v>
          </cell>
          <cell r="C98">
            <v>55613.608265709088</v>
          </cell>
          <cell r="D98">
            <v>53545.098469495519</v>
          </cell>
          <cell r="E98">
            <v>10052.164860369516</v>
          </cell>
          <cell r="F98">
            <v>22391.340742342334</v>
          </cell>
          <cell r="G98">
            <v>35626.28853131074</v>
          </cell>
          <cell r="H98">
            <v>12658.296917485093</v>
          </cell>
          <cell r="I98">
            <v>5303.5576697565375</v>
          </cell>
          <cell r="J98">
            <v>8874.750626071549</v>
          </cell>
          <cell r="K98">
            <v>9097.0852368770447</v>
          </cell>
          <cell r="L98">
            <v>9386.0241884518873</v>
          </cell>
          <cell r="M98">
            <v>9706.6419050555724</v>
          </cell>
          <cell r="N98">
            <v>10051.313087730839</v>
          </cell>
          <cell r="O98">
            <v>10402.527829149756</v>
          </cell>
          <cell r="P98">
            <v>10788.237963863123</v>
          </cell>
          <cell r="Q98">
            <v>11154.842380134896</v>
          </cell>
        </row>
        <row r="99">
          <cell r="A99">
            <v>21.5</v>
          </cell>
          <cell r="B99" t="str">
            <v>GR Tax 2 - wtx systemwide</v>
          </cell>
          <cell r="E99">
            <v>0</v>
          </cell>
          <cell r="F99">
            <v>0</v>
          </cell>
          <cell r="G99">
            <v>0</v>
          </cell>
          <cell r="H99">
            <v>5478052.4438813366</v>
          </cell>
          <cell r="I99">
            <v>5791298.3704786813</v>
          </cell>
          <cell r="J99">
            <v>6109439.6046285629</v>
          </cell>
          <cell r="K99">
            <v>6580004.6390956575</v>
          </cell>
          <cell r="L99">
            <v>6942465.1695458349</v>
          </cell>
          <cell r="M99">
            <v>7369193.1607473688</v>
          </cell>
          <cell r="N99">
            <v>7729477.3005814794</v>
          </cell>
          <cell r="O99">
            <v>8123742.3310598126</v>
          </cell>
          <cell r="P99">
            <v>8572586.916100068</v>
          </cell>
          <cell r="Q99">
            <v>9183966.391246777</v>
          </cell>
        </row>
        <row r="100">
          <cell r="A100">
            <v>22</v>
          </cell>
          <cell r="B100" t="str">
            <v>Book Income Taxes for Deferred Tax Calc - CONS</v>
          </cell>
          <cell r="H100">
            <v>119191134.58</v>
          </cell>
          <cell r="I100">
            <v>111811516.99000004</v>
          </cell>
          <cell r="J100">
            <v>148965032.97490036</v>
          </cell>
          <cell r="K100">
            <v>157882157.32817376</v>
          </cell>
          <cell r="L100">
            <v>179890644.40713567</v>
          </cell>
          <cell r="M100">
            <v>201480064.76694188</v>
          </cell>
          <cell r="N100">
            <v>214469025.52133822</v>
          </cell>
          <cell r="O100">
            <v>228733366.02090001</v>
          </cell>
          <cell r="P100">
            <v>247262812.23245928</v>
          </cell>
          <cell r="Q100">
            <v>266433042.00264832</v>
          </cell>
        </row>
        <row r="101">
          <cell r="A101">
            <v>22.1</v>
          </cell>
          <cell r="B101" t="str">
            <v>Book Income Taxes for Deferred Tax Calc - NONREG</v>
          </cell>
          <cell r="H101">
            <v>-209243.79999999236</v>
          </cell>
          <cell r="I101">
            <v>5612689.0900000017</v>
          </cell>
          <cell r="J101">
            <v>10917386.688745718</v>
          </cell>
          <cell r="K101">
            <v>9182972.767212633</v>
          </cell>
          <cell r="L101">
            <v>9529704.9059587698</v>
          </cell>
          <cell r="M101">
            <v>9882230.8417906947</v>
          </cell>
          <cell r="N101">
            <v>9796794.4698440582</v>
          </cell>
          <cell r="O101">
            <v>9713086.0424054079</v>
          </cell>
          <cell r="P101">
            <v>9605507.8685258422</v>
          </cell>
          <cell r="Q101">
            <v>9445677.3488524165</v>
          </cell>
        </row>
        <row r="102">
          <cell r="A102">
            <v>23</v>
          </cell>
          <cell r="B102" t="str">
            <v>Gross Margin - KY</v>
          </cell>
          <cell r="G102">
            <v>-435768</v>
          </cell>
          <cell r="H102">
            <v>473851.5643081516</v>
          </cell>
          <cell r="I102">
            <v>-1090.551399461925</v>
          </cell>
        </row>
        <row r="103">
          <cell r="A103">
            <v>24</v>
          </cell>
          <cell r="B103" t="str">
            <v>Gross Margin - TN</v>
          </cell>
          <cell r="G103">
            <v>-816315.03999999166</v>
          </cell>
          <cell r="H103">
            <v>238989.42104063183</v>
          </cell>
          <cell r="I103">
            <v>86027.989559344947</v>
          </cell>
        </row>
        <row r="104">
          <cell r="A104">
            <v>25</v>
          </cell>
          <cell r="B104" t="str">
            <v>Gross Margin - GA</v>
          </cell>
          <cell r="G104">
            <v>-32584.365954138339</v>
          </cell>
          <cell r="H104">
            <v>19907.751899935305</v>
          </cell>
          <cell r="I104">
            <v>-539940</v>
          </cell>
        </row>
        <row r="105">
          <cell r="A105">
            <v>26</v>
          </cell>
          <cell r="B105" t="str">
            <v>Gross Margin - VA</v>
          </cell>
          <cell r="H105">
            <v>115196.22670437954</v>
          </cell>
          <cell r="I105">
            <v>-115196.22670437954</v>
          </cell>
        </row>
        <row r="106">
          <cell r="A106">
            <v>27</v>
          </cell>
          <cell r="B106" t="str">
            <v>Gross Margin - UMO</v>
          </cell>
          <cell r="G106">
            <v>100000</v>
          </cell>
          <cell r="H106">
            <v>-1331111.0963683408</v>
          </cell>
          <cell r="I106">
            <v>-4204.9670316539705</v>
          </cell>
        </row>
        <row r="107">
          <cell r="A107">
            <v>28</v>
          </cell>
          <cell r="B107" t="str">
            <v>Gross Margin - IL</v>
          </cell>
          <cell r="G107">
            <v>-69318</v>
          </cell>
          <cell r="H107">
            <v>-293714.13477659877</v>
          </cell>
          <cell r="I107">
            <v>-155213.1922234036</v>
          </cell>
        </row>
        <row r="108">
          <cell r="A108">
            <v>29</v>
          </cell>
          <cell r="B108" t="str">
            <v>Gross Margin - IA</v>
          </cell>
          <cell r="G108">
            <v>-27394.636088460684</v>
          </cell>
          <cell r="H108">
            <v>16697.375754083507</v>
          </cell>
          <cell r="I108">
            <v>-69380.961554083973</v>
          </cell>
        </row>
        <row r="109">
          <cell r="A109">
            <v>30</v>
          </cell>
          <cell r="B109" t="str">
            <v>Gross Margin - TLA</v>
          </cell>
          <cell r="G109">
            <v>-29940.021592922509</v>
          </cell>
          <cell r="H109">
            <v>-133924.12840707228</v>
          </cell>
          <cell r="I109">
            <v>-407785</v>
          </cell>
        </row>
        <row r="110">
          <cell r="A110">
            <v>31</v>
          </cell>
          <cell r="B110" t="str">
            <v>Gross Margin - LGS</v>
          </cell>
          <cell r="G110">
            <v>-103292.46000000834</v>
          </cell>
          <cell r="H110">
            <v>463291.12999999523</v>
          </cell>
          <cell r="I110">
            <v>663416</v>
          </cell>
        </row>
        <row r="111">
          <cell r="A111">
            <v>32</v>
          </cell>
          <cell r="B111" t="str">
            <v>Gross Margin - MidTEX</v>
          </cell>
          <cell r="G111">
            <v>1019555.6201306581</v>
          </cell>
          <cell r="H111">
            <v>-5315616.4098344445</v>
          </cell>
          <cell r="I111">
            <v>-3300000</v>
          </cell>
          <cell r="J111">
            <v>-3009837.1423394084</v>
          </cell>
        </row>
        <row r="112">
          <cell r="A112">
            <v>33</v>
          </cell>
          <cell r="B112" t="str">
            <v>Gross Margin - WTC</v>
          </cell>
          <cell r="G112">
            <v>-413999.99999999255</v>
          </cell>
          <cell r="H112">
            <v>-1367712.0016336888</v>
          </cell>
          <cell r="I112">
            <v>-180878.5</v>
          </cell>
          <cell r="J112">
            <v>-455038.10065434128</v>
          </cell>
        </row>
        <row r="113">
          <cell r="A113">
            <v>34</v>
          </cell>
          <cell r="B113" t="str">
            <v>Gross Margin - AMA</v>
          </cell>
          <cell r="G113">
            <v>157055</v>
          </cell>
          <cell r="H113">
            <v>-543638.0211817883</v>
          </cell>
          <cell r="I113">
            <v>30460.500000003725</v>
          </cell>
          <cell r="J113">
            <v>-52955.851420152932</v>
          </cell>
        </row>
        <row r="114">
          <cell r="A114">
            <v>35</v>
          </cell>
          <cell r="B114" t="str">
            <v>Gross Margin - TRI</v>
          </cell>
          <cell r="G114">
            <v>-261936.52525048237</v>
          </cell>
          <cell r="H114">
            <v>-49004</v>
          </cell>
          <cell r="I114">
            <v>150000</v>
          </cell>
        </row>
        <row r="115">
          <cell r="A115">
            <v>36</v>
          </cell>
          <cell r="B115" t="str">
            <v>Gross Margin - LUBB</v>
          </cell>
          <cell r="G115">
            <v>495123.63429564238</v>
          </cell>
          <cell r="H115">
            <v>-1219102.6770385876</v>
          </cell>
          <cell r="I115">
            <v>519.5</v>
          </cell>
          <cell r="J115">
            <v>-81274.105363670737</v>
          </cell>
        </row>
        <row r="116">
          <cell r="A116">
            <v>37</v>
          </cell>
          <cell r="B116" t="str">
            <v>Gross Margin - CO</v>
          </cell>
          <cell r="I116">
            <v>403883.97977682948</v>
          </cell>
        </row>
        <row r="117">
          <cell r="A117">
            <v>38</v>
          </cell>
          <cell r="B117" t="str">
            <v>Gross Margin - KS</v>
          </cell>
          <cell r="I117">
            <v>-61903</v>
          </cell>
        </row>
        <row r="118">
          <cell r="A118">
            <v>39</v>
          </cell>
          <cell r="B118" t="str">
            <v>NRMLZD EQUITY % (INCL STD)</v>
          </cell>
          <cell r="G118">
            <v>0.48687633126440222</v>
          </cell>
          <cell r="H118">
            <v>0.48292147428211224</v>
          </cell>
          <cell r="I118">
            <v>0.48279767888072872</v>
          </cell>
          <cell r="J118">
            <v>0.4715926894824316</v>
          </cell>
          <cell r="K118">
            <v>0.51720534161981113</v>
          </cell>
          <cell r="L118">
            <v>0.50200924092770982</v>
          </cell>
          <cell r="M118">
            <v>0.49476305611559596</v>
          </cell>
          <cell r="N118">
            <v>0.49169380622759051</v>
          </cell>
          <cell r="O118">
            <v>0.48412554434984839</v>
          </cell>
          <cell r="P118">
            <v>0.49988942878905834</v>
          </cell>
          <cell r="Q118">
            <v>0.50624427090254509</v>
          </cell>
        </row>
        <row r="119">
          <cell r="A119">
            <v>40</v>
          </cell>
          <cell r="B119" t="str">
            <v>NRMLZD EQUITY % (EXCL STD)</v>
          </cell>
          <cell r="G119">
            <v>0.50099654326212095</v>
          </cell>
          <cell r="H119">
            <v>0.50524980891457205</v>
          </cell>
          <cell r="I119">
            <v>0.51673431268383085</v>
          </cell>
          <cell r="J119">
            <v>0.50300582412637884</v>
          </cell>
          <cell r="K119">
            <v>0.54732705551751637</v>
          </cell>
          <cell r="L119">
            <v>0.54425347338012964</v>
          </cell>
          <cell r="M119">
            <v>0.55953287801048757</v>
          </cell>
          <cell r="N119">
            <v>0.55000936083714025</v>
          </cell>
          <cell r="O119">
            <v>0.53696071127658618</v>
          </cell>
          <cell r="P119">
            <v>0.5525992446208684</v>
          </cell>
          <cell r="Q119">
            <v>0.55617948600317713</v>
          </cell>
        </row>
        <row r="120">
          <cell r="A120">
            <v>41</v>
          </cell>
        </row>
        <row r="121">
          <cell r="A121">
            <v>42</v>
          </cell>
        </row>
        <row r="122">
          <cell r="A122">
            <v>43</v>
          </cell>
        </row>
        <row r="123">
          <cell r="A123">
            <v>44</v>
          </cell>
        </row>
        <row r="124">
          <cell r="A124">
            <v>45</v>
          </cell>
        </row>
        <row r="125">
          <cell r="A125">
            <v>46</v>
          </cell>
        </row>
        <row r="126">
          <cell r="A126">
            <v>47</v>
          </cell>
        </row>
        <row r="127">
          <cell r="A127">
            <v>48</v>
          </cell>
        </row>
        <row r="128">
          <cell r="A128">
            <v>49</v>
          </cell>
        </row>
        <row r="129">
          <cell r="A129">
            <v>50</v>
          </cell>
        </row>
        <row r="130">
          <cell r="A130">
            <v>51</v>
          </cell>
        </row>
        <row r="131">
          <cell r="A131">
            <v>52</v>
          </cell>
        </row>
        <row r="132">
          <cell r="A132">
            <v>53</v>
          </cell>
        </row>
        <row r="133">
          <cell r="A133">
            <v>54</v>
          </cell>
        </row>
        <row r="134">
          <cell r="A134">
            <v>55</v>
          </cell>
        </row>
      </sheetData>
      <sheetData sheetId="15"/>
      <sheetData sheetId="16">
        <row r="3">
          <cell r="A3" t="str">
            <v>INTEREST UPDATED</v>
          </cell>
        </row>
        <row r="393">
          <cell r="A393" t="str">
            <v>Change in Eq %</v>
          </cell>
          <cell r="B393">
            <v>0</v>
          </cell>
          <cell r="C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1.9762342835004665E-3</v>
          </cell>
          <cell r="N393">
            <v>-7.3847651650282842E-4</v>
          </cell>
          <cell r="O393">
            <v>-8.4806534605774697E-4</v>
          </cell>
          <cell r="P393">
            <v>-1.8743677967264505E-3</v>
          </cell>
          <cell r="Q393">
            <v>-1.1738573738080404E-3</v>
          </cell>
          <cell r="R393">
            <v>-1.2596273741625197E-3</v>
          </cell>
          <cell r="S393">
            <v>-8.2503238274733715E-4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40">
          <cell r="A140" t="str">
            <v>bob</v>
          </cell>
        </row>
        <row r="141">
          <cell r="A141" t="str">
            <v>Labor</v>
          </cell>
        </row>
        <row r="142">
          <cell r="A142" t="str">
            <v>Benefits</v>
          </cell>
        </row>
        <row r="143">
          <cell r="A143" t="str">
            <v>Employee Welfare</v>
          </cell>
        </row>
        <row r="144">
          <cell r="A144" t="str">
            <v>Insurance</v>
          </cell>
        </row>
        <row r="145">
          <cell r="A145" t="str">
            <v>Rent, Maint., &amp; Utilities</v>
          </cell>
        </row>
        <row r="146">
          <cell r="A146" t="str">
            <v>Vehicles &amp; Equip</v>
          </cell>
        </row>
        <row r="147">
          <cell r="A147" t="str">
            <v>Materials &amp; Supplies</v>
          </cell>
        </row>
        <row r="148">
          <cell r="A148" t="str">
            <v>Information Technologies</v>
          </cell>
        </row>
        <row r="149">
          <cell r="A149" t="str">
            <v>Telecom</v>
          </cell>
        </row>
        <row r="150">
          <cell r="A150" t="str">
            <v>Marketing</v>
          </cell>
        </row>
        <row r="151">
          <cell r="A151" t="str">
            <v>Directors &amp; Shareholders &amp;PR</v>
          </cell>
        </row>
        <row r="152">
          <cell r="A152" t="str">
            <v>Dues &amp; Donations</v>
          </cell>
        </row>
        <row r="153">
          <cell r="A153" t="str">
            <v>Print &amp; Postages</v>
          </cell>
        </row>
        <row r="154">
          <cell r="A154" t="str">
            <v>Travel &amp; Entertainment</v>
          </cell>
        </row>
        <row r="155">
          <cell r="A155" t="str">
            <v>Training</v>
          </cell>
        </row>
        <row r="156">
          <cell r="A156" t="str">
            <v>Outside Services</v>
          </cell>
        </row>
        <row r="157">
          <cell r="A157" t="str">
            <v>Miscellaneous</v>
          </cell>
        </row>
        <row r="158">
          <cell r="A158" t="str">
            <v>Capitalized SSU</v>
          </cell>
        </row>
        <row r="159">
          <cell r="A159" t="str">
            <v>Blue Flame Credit</v>
          </cell>
        </row>
        <row r="160">
          <cell r="A160" t="str">
            <v>Unallocated SSU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7">
          <cell r="E37">
            <v>214652.39287933501</v>
          </cell>
        </row>
      </sheetData>
      <sheetData sheetId="49"/>
      <sheetData sheetId="50">
        <row r="20">
          <cell r="T20">
            <v>1481485.3461829692</v>
          </cell>
        </row>
      </sheetData>
      <sheetData sheetId="51"/>
      <sheetData sheetId="52"/>
      <sheetData sheetId="53"/>
      <sheetData sheetId="54"/>
      <sheetData sheetId="55">
        <row r="9">
          <cell r="I9">
            <v>0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7">
          <cell r="D7">
            <v>68378580.569999933</v>
          </cell>
        </row>
      </sheetData>
      <sheetData sheetId="65">
        <row r="7">
          <cell r="D7">
            <v>0</v>
          </cell>
        </row>
      </sheetData>
      <sheetData sheetId="66">
        <row r="7">
          <cell r="D7">
            <v>494461.3</v>
          </cell>
        </row>
      </sheetData>
      <sheetData sheetId="67">
        <row r="7">
          <cell r="D7">
            <v>-4141169.8599999547</v>
          </cell>
        </row>
      </sheetData>
      <sheetData sheetId="68">
        <row r="7">
          <cell r="D7">
            <v>51504791.245299995</v>
          </cell>
        </row>
      </sheetData>
      <sheetData sheetId="69">
        <row r="7">
          <cell r="D7">
            <v>53425720.957399994</v>
          </cell>
        </row>
      </sheetData>
      <sheetData sheetId="70">
        <row r="7">
          <cell r="D7">
            <v>21723253.022799999</v>
          </cell>
        </row>
      </sheetData>
      <sheetData sheetId="71">
        <row r="7">
          <cell r="D7">
            <v>9011289.438500002</v>
          </cell>
        </row>
      </sheetData>
      <sheetData sheetId="72">
        <row r="7">
          <cell r="D7">
            <v>16724851.475800008</v>
          </cell>
        </row>
      </sheetData>
      <sheetData sheetId="73">
        <row r="7">
          <cell r="D7">
            <v>9140656.5940999985</v>
          </cell>
        </row>
      </sheetData>
      <sheetData sheetId="74">
        <row r="7">
          <cell r="D7">
            <v>2302343.5953000002</v>
          </cell>
        </row>
      </sheetData>
      <sheetData sheetId="75">
        <row r="7">
          <cell r="D7">
            <v>90965563.654499948</v>
          </cell>
        </row>
      </sheetData>
      <sheetData sheetId="76">
        <row r="7">
          <cell r="D7">
            <v>30220000</v>
          </cell>
        </row>
      </sheetData>
      <sheetData sheetId="77">
        <row r="7">
          <cell r="D7">
            <v>39767333.917400032</v>
          </cell>
        </row>
      </sheetData>
      <sheetData sheetId="78">
        <row r="7">
          <cell r="D7">
            <v>163321.57620000001</v>
          </cell>
        </row>
      </sheetData>
      <sheetData sheetId="79">
        <row r="7">
          <cell r="D7">
            <v>27255369</v>
          </cell>
        </row>
      </sheetData>
      <sheetData sheetId="80">
        <row r="7">
          <cell r="D7">
            <v>70533134</v>
          </cell>
        </row>
      </sheetData>
      <sheetData sheetId="81">
        <row r="7">
          <cell r="D7">
            <v>709305</v>
          </cell>
        </row>
      </sheetData>
      <sheetData sheetId="82">
        <row r="7">
          <cell r="D7">
            <v>805597.52525048237</v>
          </cell>
        </row>
      </sheetData>
      <sheetData sheetId="83">
        <row r="7">
          <cell r="D7">
            <v>16369000</v>
          </cell>
        </row>
      </sheetData>
      <sheetData sheetId="84">
        <row r="7">
          <cell r="D7">
            <v>198873.76500000013</v>
          </cell>
        </row>
      </sheetData>
      <sheetData sheetId="85">
        <row r="7">
          <cell r="D7">
            <v>15354054.460000005</v>
          </cell>
        </row>
      </sheetData>
      <sheetData sheetId="86">
        <row r="7">
          <cell r="D7">
            <v>37145401.422596402</v>
          </cell>
        </row>
      </sheetData>
      <sheetData sheetId="87">
        <row r="7">
          <cell r="D7">
            <v>-2605269.59</v>
          </cell>
        </row>
      </sheetData>
      <sheetData sheetId="88">
        <row r="7">
          <cell r="D7">
            <v>4408336</v>
          </cell>
        </row>
      </sheetData>
      <sheetData sheetId="89">
        <row r="7">
          <cell r="D7">
            <v>311652751</v>
          </cell>
        </row>
      </sheetData>
      <sheetData sheetId="90">
        <row r="7">
          <cell r="D7">
            <v>126829313.596</v>
          </cell>
        </row>
      </sheetData>
      <sheetData sheetId="91">
        <row r="7">
          <cell r="K7">
            <v>0</v>
          </cell>
        </row>
      </sheetData>
      <sheetData sheetId="92"/>
      <sheetData sheetId="93"/>
      <sheetData sheetId="94"/>
      <sheetData sheetId="95"/>
      <sheetData sheetId="96">
        <row r="43">
          <cell r="K43">
            <v>0</v>
          </cell>
        </row>
      </sheetData>
      <sheetData sheetId="97">
        <row r="43">
          <cell r="K43">
            <v>0</v>
          </cell>
        </row>
      </sheetData>
      <sheetData sheetId="98"/>
      <sheetData sheetId="99"/>
      <sheetData sheetId="100"/>
      <sheetData sheetId="101">
        <row r="13">
          <cell r="K13">
            <v>9936956.1062427461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>
        <row r="9">
          <cell r="A9">
            <v>38261</v>
          </cell>
          <cell r="B9">
            <v>3.6999999999999998E-2</v>
          </cell>
          <cell r="C9">
            <v>7.5999999999999998E-2</v>
          </cell>
          <cell r="D9">
            <v>1</v>
          </cell>
          <cell r="E9">
            <v>1</v>
          </cell>
          <cell r="F9">
            <v>0.99999999999999989</v>
          </cell>
          <cell r="G9">
            <v>0.99999999999999989</v>
          </cell>
          <cell r="H9">
            <v>0.99999999999999989</v>
          </cell>
          <cell r="I9">
            <v>0.99999999999999989</v>
          </cell>
        </row>
        <row r="10">
          <cell r="A10">
            <v>38275</v>
          </cell>
          <cell r="D10">
            <v>0.95833333333333337</v>
          </cell>
          <cell r="E10">
            <v>0.98150000000000004</v>
          </cell>
          <cell r="F10">
            <v>0.96199999999999997</v>
          </cell>
          <cell r="G10">
            <v>0.96199999999999997</v>
          </cell>
          <cell r="H10">
            <v>0.96199999999999997</v>
          </cell>
          <cell r="I10">
            <v>0.96199999999999997</v>
          </cell>
        </row>
        <row r="11">
          <cell r="A11">
            <v>38292</v>
          </cell>
          <cell r="B11">
            <v>5.8999999999999997E-2</v>
          </cell>
          <cell r="C11">
            <v>8.1000000000000003E-2</v>
          </cell>
          <cell r="D11">
            <v>0.91666666666666674</v>
          </cell>
          <cell r="E11">
            <v>0.96300000000000008</v>
          </cell>
          <cell r="F11">
            <v>0.92399999999999993</v>
          </cell>
          <cell r="G11">
            <v>0.92399999999999993</v>
          </cell>
          <cell r="H11">
            <v>0.92399999999999993</v>
          </cell>
          <cell r="I11">
            <v>0.92399999999999993</v>
          </cell>
        </row>
        <row r="12">
          <cell r="A12">
            <v>38306</v>
          </cell>
          <cell r="D12">
            <v>0.87500000000000011</v>
          </cell>
          <cell r="E12">
            <v>0.9335</v>
          </cell>
          <cell r="F12">
            <v>0.88349999999999995</v>
          </cell>
          <cell r="G12">
            <v>-0.38127853881278528</v>
          </cell>
          <cell r="H12">
            <v>-0.38127853881278528</v>
          </cell>
          <cell r="I12">
            <v>-0.38127853881278528</v>
          </cell>
        </row>
        <row r="13">
          <cell r="A13">
            <v>38322</v>
          </cell>
          <cell r="B13">
            <v>0.13600000000000001</v>
          </cell>
          <cell r="C13">
            <v>9.0999999999999998E-2</v>
          </cell>
          <cell r="D13">
            <v>0.83333333333333348</v>
          </cell>
          <cell r="E13">
            <v>0.90400000000000003</v>
          </cell>
          <cell r="F13">
            <v>0.84299999999999997</v>
          </cell>
          <cell r="G13">
            <v>0.84299999999999997</v>
          </cell>
          <cell r="H13">
            <v>0.84299999999999997</v>
          </cell>
          <cell r="I13">
            <v>0.84299999999999997</v>
          </cell>
        </row>
        <row r="14">
          <cell r="A14">
            <v>38336</v>
          </cell>
          <cell r="D14">
            <v>0.79166666666666685</v>
          </cell>
          <cell r="E14">
            <v>0.83600000000000008</v>
          </cell>
          <cell r="F14">
            <v>0.79749999999999999</v>
          </cell>
          <cell r="G14">
            <v>0.79749999999999999</v>
          </cell>
          <cell r="H14">
            <v>0.79749999999999999</v>
          </cell>
          <cell r="I14">
            <v>0.79749999999999999</v>
          </cell>
        </row>
        <row r="15">
          <cell r="A15">
            <v>38353</v>
          </cell>
          <cell r="B15">
            <v>0.188</v>
          </cell>
          <cell r="C15">
            <v>9.9000000000000005E-2</v>
          </cell>
          <cell r="D15">
            <v>0.75000000000000022</v>
          </cell>
          <cell r="E15">
            <v>0.76800000000000002</v>
          </cell>
          <cell r="F15">
            <v>0.752</v>
          </cell>
          <cell r="G15">
            <v>0.7128949836110231</v>
          </cell>
          <cell r="H15">
            <v>0.66223274231532614</v>
          </cell>
          <cell r="I15">
            <v>0.66223274231532614</v>
          </cell>
        </row>
        <row r="16">
          <cell r="A16">
            <v>38367</v>
          </cell>
          <cell r="D16">
            <v>0.70833333333333359</v>
          </cell>
          <cell r="E16">
            <v>0.67400000000000004</v>
          </cell>
          <cell r="F16">
            <v>0.70250000000000001</v>
          </cell>
          <cell r="G16">
            <v>0.70250000000000001</v>
          </cell>
          <cell r="H16">
            <v>0.70250000000000001</v>
          </cell>
          <cell r="I16">
            <v>0.70250000000000001</v>
          </cell>
        </row>
        <row r="17">
          <cell r="A17">
            <v>38384</v>
          </cell>
          <cell r="B17">
            <v>0.188</v>
          </cell>
          <cell r="C17">
            <v>9.9000000000000005E-2</v>
          </cell>
          <cell r="D17">
            <v>0.66666666666666696</v>
          </cell>
          <cell r="E17">
            <v>0.58000000000000007</v>
          </cell>
          <cell r="F17">
            <v>0.65300000000000002</v>
          </cell>
          <cell r="G17">
            <v>0.65300000000000002</v>
          </cell>
          <cell r="H17">
            <v>0.81920484813936534</v>
          </cell>
          <cell r="I17">
            <v>0.81920484813936534</v>
          </cell>
        </row>
        <row r="18">
          <cell r="A18">
            <v>38398</v>
          </cell>
          <cell r="D18">
            <v>0.62500000000000033</v>
          </cell>
          <cell r="E18">
            <v>0.48600000000000004</v>
          </cell>
          <cell r="F18">
            <v>0.60350000000000004</v>
          </cell>
          <cell r="G18">
            <v>0.60350000000000004</v>
          </cell>
          <cell r="H18">
            <v>0.60350000000000004</v>
          </cell>
          <cell r="I18">
            <v>0.60350000000000004</v>
          </cell>
        </row>
        <row r="19">
          <cell r="A19">
            <v>38412</v>
          </cell>
          <cell r="B19">
            <v>0.13200000000000001</v>
          </cell>
          <cell r="C19">
            <v>9.0999999999999998E-2</v>
          </cell>
          <cell r="D19">
            <v>0.5833333333333337</v>
          </cell>
          <cell r="E19">
            <v>0.39200000000000002</v>
          </cell>
          <cell r="F19">
            <v>0.55400000000000005</v>
          </cell>
          <cell r="G19">
            <v>0.55400000000000005</v>
          </cell>
          <cell r="H19">
            <v>0.55400000000000005</v>
          </cell>
          <cell r="I19">
            <v>0.55400000000000005</v>
          </cell>
        </row>
        <row r="20">
          <cell r="A20">
            <v>38426</v>
          </cell>
          <cell r="D20">
            <v>0.54166666666666707</v>
          </cell>
          <cell r="E20">
            <v>0.32600000000000001</v>
          </cell>
          <cell r="F20">
            <v>0.50850000000000006</v>
          </cell>
          <cell r="G20">
            <v>0.50850000000000006</v>
          </cell>
          <cell r="H20">
            <v>0.50850000000000006</v>
          </cell>
          <cell r="I20">
            <v>0.50850000000000006</v>
          </cell>
        </row>
        <row r="21">
          <cell r="A21">
            <v>38443</v>
          </cell>
          <cell r="B21">
            <v>7.3999999999999996E-2</v>
          </cell>
          <cell r="C21">
            <v>8.2000000000000003E-2</v>
          </cell>
          <cell r="D21">
            <v>0.50000000000000044</v>
          </cell>
          <cell r="E21">
            <v>0.26</v>
          </cell>
          <cell r="F21">
            <v>0.46300000000000002</v>
          </cell>
          <cell r="G21">
            <v>0.25847304305873842</v>
          </cell>
          <cell r="H21">
            <v>0.46300000000000002</v>
          </cell>
          <cell r="I21">
            <v>0.25847304305873842</v>
          </cell>
        </row>
        <row r="22">
          <cell r="A22">
            <v>38457</v>
          </cell>
          <cell r="D22">
            <v>0.45833333333333376</v>
          </cell>
          <cell r="E22">
            <v>0.223</v>
          </cell>
          <cell r="F22">
            <v>0.42200000000000004</v>
          </cell>
          <cell r="G22">
            <v>0.42200000000000004</v>
          </cell>
          <cell r="H22">
            <v>0.42200000000000004</v>
          </cell>
          <cell r="I22">
            <v>0.42200000000000004</v>
          </cell>
        </row>
        <row r="23">
          <cell r="A23">
            <v>38473</v>
          </cell>
          <cell r="B23">
            <v>4.7E-2</v>
          </cell>
          <cell r="C23">
            <v>7.8E-2</v>
          </cell>
          <cell r="D23">
            <v>0.41666666666666707</v>
          </cell>
          <cell r="E23">
            <v>0.186</v>
          </cell>
          <cell r="F23">
            <v>0.38100000000000001</v>
          </cell>
          <cell r="G23">
            <v>0.38100000000000001</v>
          </cell>
          <cell r="H23">
            <v>0.38100000000000001</v>
          </cell>
          <cell r="I23">
            <v>0.38100000000000001</v>
          </cell>
        </row>
        <row r="24">
          <cell r="A24">
            <v>38487</v>
          </cell>
          <cell r="D24">
            <v>0.37500000000000039</v>
          </cell>
          <cell r="E24">
            <v>0.16250000000000001</v>
          </cell>
          <cell r="F24">
            <v>0.34199999999999997</v>
          </cell>
          <cell r="G24">
            <v>0.34199999999999997</v>
          </cell>
          <cell r="H24">
            <v>0.34199999999999997</v>
          </cell>
          <cell r="I24">
            <v>0.34199999999999997</v>
          </cell>
        </row>
        <row r="25">
          <cell r="A25">
            <v>38504</v>
          </cell>
          <cell r="B25">
            <v>3.9E-2</v>
          </cell>
          <cell r="C25">
            <v>7.6999999999999999E-2</v>
          </cell>
          <cell r="D25">
            <v>0.3333333333333337</v>
          </cell>
          <cell r="E25">
            <v>0.13900000000000001</v>
          </cell>
          <cell r="F25">
            <v>0.30299999999999999</v>
          </cell>
          <cell r="G25">
            <v>0.30299999999999999</v>
          </cell>
          <cell r="H25">
            <v>0.30299999999999999</v>
          </cell>
          <cell r="I25">
            <v>0.30299999999999999</v>
          </cell>
        </row>
        <row r="26">
          <cell r="A26">
            <v>38518</v>
          </cell>
          <cell r="D26">
            <v>0.29166666666666702</v>
          </cell>
          <cell r="E26">
            <v>0.11950000000000001</v>
          </cell>
          <cell r="F26">
            <v>0.26449999999999996</v>
          </cell>
          <cell r="G26">
            <v>0.26449999999999996</v>
          </cell>
          <cell r="H26">
            <v>0.26449999999999996</v>
          </cell>
          <cell r="I26">
            <v>0.26449999999999996</v>
          </cell>
        </row>
        <row r="27">
          <cell r="A27">
            <v>38534</v>
          </cell>
          <cell r="B27">
            <v>3.6999999999999998E-2</v>
          </cell>
          <cell r="C27">
            <v>7.5999999999999998E-2</v>
          </cell>
          <cell r="D27">
            <v>0.25000000000000033</v>
          </cell>
          <cell r="E27">
            <v>0.1</v>
          </cell>
          <cell r="F27">
            <v>0.22599999999999998</v>
          </cell>
          <cell r="G27">
            <v>0.22599999999999998</v>
          </cell>
          <cell r="H27">
            <v>0.22599999999999998</v>
          </cell>
          <cell r="I27">
            <v>0.22599999999999998</v>
          </cell>
        </row>
        <row r="28">
          <cell r="A28">
            <v>38548</v>
          </cell>
          <cell r="D28">
            <v>0.20833333333333368</v>
          </cell>
          <cell r="E28">
            <v>8.1500000000000003E-2</v>
          </cell>
          <cell r="F28">
            <v>0.188</v>
          </cell>
          <cell r="G28">
            <v>0.188</v>
          </cell>
          <cell r="H28">
            <v>0.188</v>
          </cell>
          <cell r="I28">
            <v>0.188</v>
          </cell>
        </row>
        <row r="29">
          <cell r="A29">
            <v>38565</v>
          </cell>
          <cell r="B29">
            <v>3.2000000000000001E-2</v>
          </cell>
          <cell r="C29">
            <v>7.4999999999999997E-2</v>
          </cell>
          <cell r="D29">
            <v>0.16666666666666702</v>
          </cell>
          <cell r="E29">
            <v>6.3E-2</v>
          </cell>
          <cell r="F29">
            <v>0.15</v>
          </cell>
          <cell r="G29">
            <v>9.3489500896908301E-2</v>
          </cell>
          <cell r="H29">
            <v>0.15</v>
          </cell>
          <cell r="I29">
            <v>0.15</v>
          </cell>
        </row>
        <row r="30">
          <cell r="A30">
            <v>38579</v>
          </cell>
          <cell r="D30">
            <v>0.12500000000000036</v>
          </cell>
          <cell r="E30">
            <v>4.7E-2</v>
          </cell>
          <cell r="F30">
            <v>0.11249999999999999</v>
          </cell>
          <cell r="G30">
            <v>0.11249999999999999</v>
          </cell>
          <cell r="H30">
            <v>0.11249999999999999</v>
          </cell>
          <cell r="I30">
            <v>0.11249999999999999</v>
          </cell>
        </row>
        <row r="31">
          <cell r="A31">
            <v>38596</v>
          </cell>
          <cell r="B31">
            <v>3.1E-2</v>
          </cell>
          <cell r="C31">
            <v>7.4999999999999997E-2</v>
          </cell>
          <cell r="D31">
            <v>8.3333333333333703E-2</v>
          </cell>
          <cell r="E31">
            <v>3.1E-2</v>
          </cell>
          <cell r="F31">
            <v>7.4999999999999997E-2</v>
          </cell>
          <cell r="G31">
            <v>7.4999999999999997E-2</v>
          </cell>
          <cell r="H31">
            <v>7.4999999999999997E-2</v>
          </cell>
          <cell r="I31">
            <v>7.4999999999999997E-2</v>
          </cell>
        </row>
        <row r="32">
          <cell r="A32">
            <v>38610</v>
          </cell>
          <cell r="D32">
            <v>4.1666666666667039E-2</v>
          </cell>
          <cell r="E32">
            <v>1.55E-2</v>
          </cell>
          <cell r="F32">
            <v>3.7499999999999999E-2</v>
          </cell>
          <cell r="G32">
            <v>3.7499999999999999E-2</v>
          </cell>
          <cell r="H32">
            <v>3.7499999999999999E-2</v>
          </cell>
          <cell r="I32">
            <v>2.7479254523194122E-2</v>
          </cell>
        </row>
        <row r="33">
          <cell r="A33">
            <v>38625</v>
          </cell>
          <cell r="D33">
            <v>3.7470027081099033E-16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8">
          <cell r="A38">
            <v>38261</v>
          </cell>
          <cell r="B38">
            <v>3.5000000000000003E-2</v>
          </cell>
          <cell r="C38">
            <v>5.7000000000000002E-2</v>
          </cell>
          <cell r="D38">
            <v>1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</row>
        <row r="39">
          <cell r="A39">
            <v>38275</v>
          </cell>
          <cell r="D39">
            <v>0.95833333333333337</v>
          </cell>
          <cell r="E39">
            <v>0.98249999999999993</v>
          </cell>
          <cell r="F39">
            <v>0.97150000000000003</v>
          </cell>
          <cell r="G39">
            <v>0.97150000000000003</v>
          </cell>
          <cell r="H39">
            <v>0.97150000000000003</v>
          </cell>
          <cell r="I39">
            <v>0.97150000000000003</v>
          </cell>
        </row>
        <row r="40">
          <cell r="A40">
            <v>38292</v>
          </cell>
          <cell r="B40">
            <v>5.8000000000000003E-2</v>
          </cell>
          <cell r="C40">
            <v>7.1000000000000008E-2</v>
          </cell>
          <cell r="D40">
            <v>0.91666666666666674</v>
          </cell>
          <cell r="E40">
            <v>0.96499999999999997</v>
          </cell>
          <cell r="F40">
            <v>0.94300000000000006</v>
          </cell>
          <cell r="G40">
            <v>0.94300000000000006</v>
          </cell>
          <cell r="H40">
            <v>0.94300000000000006</v>
          </cell>
          <cell r="I40">
            <v>0.94300000000000006</v>
          </cell>
        </row>
        <row r="41">
          <cell r="A41">
            <v>38306</v>
          </cell>
          <cell r="D41">
            <v>0.87500000000000011</v>
          </cell>
          <cell r="E41">
            <v>0.93599999999999994</v>
          </cell>
          <cell r="F41">
            <v>0.90749999999999997</v>
          </cell>
          <cell r="G41">
            <v>-0.38127853881278528</v>
          </cell>
          <cell r="H41">
            <v>-0.38127853881278528</v>
          </cell>
          <cell r="I41">
            <v>-0.38127853881278528</v>
          </cell>
        </row>
        <row r="42">
          <cell r="A42">
            <v>38322</v>
          </cell>
          <cell r="B42">
            <v>0.14000000000000001</v>
          </cell>
          <cell r="C42">
            <v>0.113</v>
          </cell>
          <cell r="D42">
            <v>0.83333333333333348</v>
          </cell>
          <cell r="E42">
            <v>0.90699999999999992</v>
          </cell>
          <cell r="F42">
            <v>0.872</v>
          </cell>
          <cell r="G42">
            <v>0.872</v>
          </cell>
          <cell r="H42">
            <v>0.872</v>
          </cell>
          <cell r="I42">
            <v>0.872</v>
          </cell>
        </row>
        <row r="43">
          <cell r="A43">
            <v>38336</v>
          </cell>
          <cell r="D43">
            <v>0.79166666666666685</v>
          </cell>
          <cell r="E43">
            <v>0.83699999999999997</v>
          </cell>
          <cell r="F43">
            <v>0.8155</v>
          </cell>
          <cell r="G43">
            <v>0.8155</v>
          </cell>
          <cell r="H43">
            <v>0.8155</v>
          </cell>
          <cell r="I43">
            <v>0.8155</v>
          </cell>
        </row>
        <row r="44">
          <cell r="A44">
            <v>38353</v>
          </cell>
          <cell r="B44">
            <v>0.19400000000000001</v>
          </cell>
          <cell r="C44">
            <v>0.14199999999999999</v>
          </cell>
          <cell r="D44">
            <v>0.75000000000000022</v>
          </cell>
          <cell r="E44">
            <v>0.7669999999999999</v>
          </cell>
          <cell r="F44">
            <v>0.75900000000000001</v>
          </cell>
          <cell r="G44">
            <v>0.75900000000000001</v>
          </cell>
          <cell r="H44">
            <v>0.75900000000000001</v>
          </cell>
          <cell r="I44">
            <v>0.75900000000000001</v>
          </cell>
        </row>
        <row r="45">
          <cell r="A45">
            <v>38367</v>
          </cell>
          <cell r="D45">
            <v>0.70833333333333359</v>
          </cell>
          <cell r="E45">
            <v>0.66999999999999993</v>
          </cell>
          <cell r="F45">
            <v>0.68799999999999994</v>
          </cell>
          <cell r="G45">
            <v>0.68799999999999994</v>
          </cell>
          <cell r="H45">
            <v>0.68799999999999994</v>
          </cell>
          <cell r="I45">
            <v>0.68799999999999994</v>
          </cell>
        </row>
        <row r="46">
          <cell r="A46">
            <v>38384</v>
          </cell>
          <cell r="B46">
            <v>0.191</v>
          </cell>
          <cell r="C46">
            <v>0.14099999999999999</v>
          </cell>
          <cell r="D46">
            <v>0.66666666666666696</v>
          </cell>
          <cell r="E46">
            <v>0.57299999999999995</v>
          </cell>
          <cell r="F46">
            <v>0.61699999999999999</v>
          </cell>
          <cell r="G46">
            <v>0.61699999999999999</v>
          </cell>
          <cell r="H46">
            <v>0.61699999999999999</v>
          </cell>
          <cell r="I46">
            <v>0.61699999999999999</v>
          </cell>
        </row>
        <row r="47">
          <cell r="A47">
            <v>38398</v>
          </cell>
          <cell r="D47">
            <v>0.62500000000000033</v>
          </cell>
          <cell r="E47">
            <v>0.47749999999999998</v>
          </cell>
          <cell r="F47">
            <v>0.54649999999999999</v>
          </cell>
          <cell r="G47">
            <v>0.54649999999999999</v>
          </cell>
          <cell r="H47">
            <v>0.54649999999999999</v>
          </cell>
          <cell r="I47">
            <v>0.54649999999999999</v>
          </cell>
        </row>
        <row r="48">
          <cell r="A48">
            <v>38412</v>
          </cell>
          <cell r="B48">
            <v>0.13500000000000001</v>
          </cell>
          <cell r="C48">
            <v>0.111</v>
          </cell>
          <cell r="D48">
            <v>0.5833333333333337</v>
          </cell>
          <cell r="E48">
            <v>0.38200000000000001</v>
          </cell>
          <cell r="F48">
            <v>0.47600000000000003</v>
          </cell>
          <cell r="G48">
            <v>0.47600000000000003</v>
          </cell>
          <cell r="H48">
            <v>0.47600000000000003</v>
          </cell>
          <cell r="I48">
            <v>0.47600000000000003</v>
          </cell>
        </row>
        <row r="49">
          <cell r="A49">
            <v>38426</v>
          </cell>
          <cell r="D49">
            <v>0.54166666666666707</v>
          </cell>
          <cell r="E49">
            <v>0.3145</v>
          </cell>
          <cell r="F49">
            <v>0.42050000000000004</v>
          </cell>
          <cell r="G49">
            <v>0.42050000000000004</v>
          </cell>
          <cell r="H49">
            <v>0.42050000000000004</v>
          </cell>
          <cell r="I49">
            <v>0.42050000000000004</v>
          </cell>
        </row>
        <row r="50">
          <cell r="A50">
            <v>38443</v>
          </cell>
          <cell r="B50">
            <v>7.2999999999999995E-2</v>
          </cell>
          <cell r="C50">
            <v>7.8E-2</v>
          </cell>
          <cell r="D50">
            <v>0.50000000000000044</v>
          </cell>
          <cell r="E50">
            <v>0.247</v>
          </cell>
          <cell r="F50">
            <v>0.36500000000000005</v>
          </cell>
          <cell r="G50">
            <v>0.25847304305873842</v>
          </cell>
          <cell r="H50">
            <v>0.25847304305873842</v>
          </cell>
          <cell r="I50">
            <v>0.25847304305873842</v>
          </cell>
        </row>
        <row r="51">
          <cell r="A51">
            <v>38457</v>
          </cell>
          <cell r="D51">
            <v>0.45833333333333376</v>
          </cell>
          <cell r="E51">
            <v>0.21049999999999999</v>
          </cell>
          <cell r="F51">
            <v>0.32600000000000007</v>
          </cell>
          <cell r="G51">
            <v>0.32600000000000007</v>
          </cell>
          <cell r="H51">
            <v>0.32600000000000007</v>
          </cell>
          <cell r="I51">
            <v>0.32600000000000007</v>
          </cell>
        </row>
        <row r="52">
          <cell r="A52">
            <v>38473</v>
          </cell>
          <cell r="B52">
            <v>4.4999999999999998E-2</v>
          </cell>
          <cell r="C52">
            <v>6.3E-2</v>
          </cell>
          <cell r="D52">
            <v>0.41666666666666707</v>
          </cell>
          <cell r="E52">
            <v>0.17399999999999999</v>
          </cell>
          <cell r="F52">
            <v>0.28700000000000003</v>
          </cell>
          <cell r="G52">
            <v>0.28700000000000003</v>
          </cell>
          <cell r="H52">
            <v>0.28700000000000003</v>
          </cell>
          <cell r="I52">
            <v>0.28700000000000003</v>
          </cell>
        </row>
        <row r="53">
          <cell r="A53">
            <v>38487</v>
          </cell>
          <cell r="D53">
            <v>0.37500000000000039</v>
          </cell>
          <cell r="E53">
            <v>0.1515</v>
          </cell>
          <cell r="F53">
            <v>0.2555</v>
          </cell>
          <cell r="G53">
            <v>0.2555</v>
          </cell>
          <cell r="H53">
            <v>0.2555</v>
          </cell>
          <cell r="I53">
            <v>0.2555</v>
          </cell>
        </row>
        <row r="54">
          <cell r="A54">
            <v>38504</v>
          </cell>
          <cell r="B54">
            <v>3.5999999999999997E-2</v>
          </cell>
          <cell r="C54">
            <v>5.8000000000000003E-2</v>
          </cell>
          <cell r="D54">
            <v>0.3333333333333337</v>
          </cell>
          <cell r="E54">
            <v>0.129</v>
          </cell>
          <cell r="F54">
            <v>0.224</v>
          </cell>
          <cell r="G54">
            <v>0.224</v>
          </cell>
          <cell r="H54">
            <v>0.1399587961304192</v>
          </cell>
          <cell r="I54">
            <v>0.22166915546706487</v>
          </cell>
        </row>
        <row r="55">
          <cell r="A55">
            <v>38518</v>
          </cell>
          <cell r="D55">
            <v>0.29166666666666702</v>
          </cell>
          <cell r="E55">
            <v>0.111</v>
          </cell>
          <cell r="F55">
            <v>0.19500000000000001</v>
          </cell>
          <cell r="G55">
            <v>0.19500000000000001</v>
          </cell>
          <cell r="H55">
            <v>0.19500000000000001</v>
          </cell>
          <cell r="I55">
            <v>0.19500000000000001</v>
          </cell>
        </row>
        <row r="56">
          <cell r="A56">
            <v>38534</v>
          </cell>
          <cell r="B56">
            <v>3.4000000000000002E-2</v>
          </cell>
          <cell r="C56">
            <v>5.7000000000000002E-2</v>
          </cell>
          <cell r="D56">
            <v>0.25000000000000033</v>
          </cell>
          <cell r="E56">
            <v>9.2999999999999999E-2</v>
          </cell>
          <cell r="F56">
            <v>0.16600000000000001</v>
          </cell>
          <cell r="G56">
            <v>0.16600000000000001</v>
          </cell>
          <cell r="H56">
            <v>0.16600000000000001</v>
          </cell>
          <cell r="I56">
            <v>0.16600000000000001</v>
          </cell>
        </row>
        <row r="57">
          <cell r="A57">
            <v>38548</v>
          </cell>
          <cell r="D57">
            <v>0.20833333333333368</v>
          </cell>
          <cell r="E57">
            <v>7.5999999999999998E-2</v>
          </cell>
          <cell r="F57">
            <v>0.13750000000000001</v>
          </cell>
          <cell r="G57">
            <v>0.13750000000000001</v>
          </cell>
          <cell r="H57">
            <v>0.13750000000000001</v>
          </cell>
          <cell r="I57">
            <v>0.13750000000000001</v>
          </cell>
        </row>
        <row r="58">
          <cell r="A58">
            <v>38565</v>
          </cell>
          <cell r="B58">
            <v>0.03</v>
          </cell>
          <cell r="C58">
            <v>5.5E-2</v>
          </cell>
          <cell r="D58">
            <v>0.16666666666666702</v>
          </cell>
          <cell r="E58">
            <v>5.8999999999999997E-2</v>
          </cell>
          <cell r="F58">
            <v>0.109</v>
          </cell>
          <cell r="G58">
            <v>9.3489500896908301E-2</v>
          </cell>
          <cell r="H58">
            <v>-0.79334517793511949</v>
          </cell>
          <cell r="I58">
            <v>0.31247612803738506</v>
          </cell>
        </row>
        <row r="59">
          <cell r="A59">
            <v>38579</v>
          </cell>
          <cell r="D59">
            <v>0.12500000000000036</v>
          </cell>
          <cell r="E59">
            <v>4.3999999999999997E-2</v>
          </cell>
          <cell r="F59">
            <v>8.1500000000000003E-2</v>
          </cell>
          <cell r="G59">
            <v>8.1500000000000003E-2</v>
          </cell>
          <cell r="H59">
            <v>8.1500000000000003E-2</v>
          </cell>
          <cell r="I59">
            <v>8.1500000000000003E-2</v>
          </cell>
        </row>
        <row r="60">
          <cell r="A60">
            <v>38596</v>
          </cell>
          <cell r="B60">
            <v>2.9000000000000001E-2</v>
          </cell>
          <cell r="C60">
            <v>5.3999999999999999E-2</v>
          </cell>
          <cell r="D60">
            <v>8.3333333333333703E-2</v>
          </cell>
          <cell r="E60">
            <v>2.9000000000000001E-2</v>
          </cell>
          <cell r="F60">
            <v>5.3999999999999999E-2</v>
          </cell>
          <cell r="G60">
            <v>5.3999999999999999E-2</v>
          </cell>
          <cell r="H60">
            <v>5.3999999999999999E-2</v>
          </cell>
          <cell r="I60">
            <v>5.3999999999999999E-2</v>
          </cell>
        </row>
        <row r="61">
          <cell r="A61">
            <v>38610</v>
          </cell>
          <cell r="D61">
            <v>4.1666666666667039E-2</v>
          </cell>
          <cell r="E61">
            <v>1.4500000000000001E-2</v>
          </cell>
          <cell r="F61">
            <v>2.7E-2</v>
          </cell>
          <cell r="G61">
            <v>2.7E-2</v>
          </cell>
          <cell r="H61">
            <v>2.7E-2</v>
          </cell>
          <cell r="I61">
            <v>2.7E-2</v>
          </cell>
        </row>
        <row r="62">
          <cell r="A62">
            <v>38625</v>
          </cell>
          <cell r="D62">
            <v>3.7470027081099033E-16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6">
          <cell r="A66" t="str">
            <v>TN (table_tn)</v>
          </cell>
        </row>
        <row r="67">
          <cell r="A67">
            <v>38261</v>
          </cell>
          <cell r="B67">
            <v>3.6999999999999998E-2</v>
          </cell>
          <cell r="C67">
            <v>6.5000000000000002E-2</v>
          </cell>
          <cell r="D67">
            <v>1</v>
          </cell>
          <cell r="E67">
            <v>0.99999999999999989</v>
          </cell>
          <cell r="F67">
            <v>1</v>
          </cell>
          <cell r="G67">
            <v>1</v>
          </cell>
        </row>
        <row r="68">
          <cell r="A68">
            <v>38275</v>
          </cell>
          <cell r="D68">
            <v>0.95833333333333337</v>
          </cell>
          <cell r="E68">
            <v>0.98149999999999982</v>
          </cell>
          <cell r="F68">
            <v>0.96750000000000003</v>
          </cell>
          <cell r="G68">
            <v>0.99459999999999993</v>
          </cell>
        </row>
        <row r="69">
          <cell r="A69">
            <v>38292</v>
          </cell>
          <cell r="B69">
            <v>6.5000000000000002E-2</v>
          </cell>
          <cell r="C69">
            <v>7.5999999999999998E-2</v>
          </cell>
          <cell r="D69">
            <v>0.91666666666666674</v>
          </cell>
          <cell r="E69">
            <v>0.96299999999999986</v>
          </cell>
          <cell r="F69">
            <v>0.93499999999999994</v>
          </cell>
          <cell r="G69">
            <v>0.98919999999999997</v>
          </cell>
        </row>
        <row r="70">
          <cell r="A70">
            <v>38306</v>
          </cell>
          <cell r="D70">
            <v>0.87500000000000011</v>
          </cell>
          <cell r="E70">
            <v>0.93049999999999988</v>
          </cell>
          <cell r="F70">
            <v>0.89700000000000002</v>
          </cell>
          <cell r="G70">
            <v>0.91259704482844983</v>
          </cell>
        </row>
        <row r="71">
          <cell r="A71">
            <v>38322</v>
          </cell>
          <cell r="B71">
            <v>0.13800000000000001</v>
          </cell>
          <cell r="C71">
            <v>0.105</v>
          </cell>
          <cell r="D71">
            <v>0.83333333333333348</v>
          </cell>
          <cell r="E71">
            <v>0.89799999999999991</v>
          </cell>
          <cell r="F71">
            <v>0.85899999999999999</v>
          </cell>
          <cell r="G71">
            <v>0.85899999999999999</v>
          </cell>
          <cell r="H71">
            <v>0.84590594706823907</v>
          </cell>
        </row>
        <row r="72">
          <cell r="A72">
            <v>38336</v>
          </cell>
          <cell r="D72">
            <v>0.79166666666666685</v>
          </cell>
          <cell r="E72">
            <v>0.82899999999999996</v>
          </cell>
          <cell r="F72">
            <v>0.80649999999999999</v>
          </cell>
          <cell r="G72">
            <v>0.80649999999999999</v>
          </cell>
        </row>
        <row r="73">
          <cell r="A73">
            <v>38353</v>
          </cell>
          <cell r="B73">
            <v>0.20699999999999999</v>
          </cell>
          <cell r="C73">
            <v>0.13300000000000001</v>
          </cell>
          <cell r="D73">
            <v>0.75000000000000022</v>
          </cell>
          <cell r="E73">
            <v>0.7599999999999999</v>
          </cell>
          <cell r="F73">
            <v>0.754</v>
          </cell>
          <cell r="G73">
            <v>0.754</v>
          </cell>
        </row>
        <row r="74">
          <cell r="A74">
            <v>38367</v>
          </cell>
          <cell r="D74">
            <v>0.70833333333333359</v>
          </cell>
          <cell r="E74">
            <v>0.65649999999999986</v>
          </cell>
          <cell r="F74">
            <v>0.6875</v>
          </cell>
          <cell r="G74">
            <v>0.6875</v>
          </cell>
        </row>
        <row r="75">
          <cell r="A75">
            <v>38384</v>
          </cell>
          <cell r="B75">
            <v>0.18</v>
          </cell>
          <cell r="C75">
            <v>0.122</v>
          </cell>
          <cell r="D75">
            <v>0.66666666666666696</v>
          </cell>
          <cell r="E75">
            <v>0.55299999999999994</v>
          </cell>
          <cell r="F75">
            <v>0.621</v>
          </cell>
          <cell r="G75">
            <v>0.621</v>
          </cell>
        </row>
        <row r="76">
          <cell r="A76">
            <v>38398</v>
          </cell>
          <cell r="D76">
            <v>0.62500000000000033</v>
          </cell>
          <cell r="E76">
            <v>0.46299999999999997</v>
          </cell>
          <cell r="F76">
            <v>0.56000000000000005</v>
          </cell>
          <cell r="G76">
            <v>0.56000000000000005</v>
          </cell>
        </row>
        <row r="77">
          <cell r="A77">
            <v>38412</v>
          </cell>
          <cell r="B77">
            <v>0.13500000000000001</v>
          </cell>
          <cell r="C77">
            <v>0.104</v>
          </cell>
          <cell r="D77">
            <v>0.5833333333333337</v>
          </cell>
          <cell r="E77">
            <v>0.373</v>
          </cell>
          <cell r="F77">
            <v>0.499</v>
          </cell>
          <cell r="G77">
            <v>0.499</v>
          </cell>
        </row>
        <row r="78">
          <cell r="A78">
            <v>38426</v>
          </cell>
          <cell r="D78">
            <v>0.54166666666666707</v>
          </cell>
          <cell r="E78">
            <v>0.30549999999999999</v>
          </cell>
          <cell r="F78">
            <v>0.44700000000000001</v>
          </cell>
          <cell r="G78">
            <v>0.44700000000000001</v>
          </cell>
        </row>
        <row r="79">
          <cell r="A79">
            <v>38443</v>
          </cell>
          <cell r="B79">
            <v>7.8E-2</v>
          </cell>
          <cell r="C79">
            <v>8.2000000000000003E-2</v>
          </cell>
          <cell r="D79">
            <v>0.50000000000000044</v>
          </cell>
          <cell r="E79">
            <v>0.23799999999999999</v>
          </cell>
          <cell r="F79">
            <v>0.39500000000000002</v>
          </cell>
          <cell r="G79">
            <v>0.42918961447678994</v>
          </cell>
        </row>
        <row r="80">
          <cell r="A80">
            <v>38457</v>
          </cell>
          <cell r="D80">
            <v>0.45833333333333376</v>
          </cell>
          <cell r="E80">
            <v>0.19900000000000001</v>
          </cell>
          <cell r="F80">
            <v>0.35399999999999998</v>
          </cell>
          <cell r="G80">
            <v>0.35399999999999998</v>
          </cell>
        </row>
        <row r="81">
          <cell r="A81">
            <v>38473</v>
          </cell>
          <cell r="B81">
            <v>3.9E-2</v>
          </cell>
          <cell r="C81">
            <v>6.6000000000000003E-2</v>
          </cell>
          <cell r="D81">
            <v>0.41666666666666707</v>
          </cell>
          <cell r="E81">
            <v>0.16</v>
          </cell>
          <cell r="F81">
            <v>0.313</v>
          </cell>
          <cell r="G81">
            <v>0.313</v>
          </cell>
        </row>
        <row r="82">
          <cell r="A82">
            <v>38487</v>
          </cell>
          <cell r="D82">
            <v>0.37500000000000039</v>
          </cell>
          <cell r="E82">
            <v>0.14050000000000001</v>
          </cell>
          <cell r="F82">
            <v>0.28000000000000003</v>
          </cell>
          <cell r="G82">
            <v>0.28000000000000003</v>
          </cell>
        </row>
        <row r="83">
          <cell r="A83">
            <v>38504</v>
          </cell>
          <cell r="B83">
            <v>3.5999999999999997E-2</v>
          </cell>
          <cell r="C83">
            <v>6.4000000000000001E-2</v>
          </cell>
          <cell r="D83">
            <v>0.3333333333333337</v>
          </cell>
          <cell r="E83">
            <v>0.121</v>
          </cell>
          <cell r="F83">
            <v>0.247</v>
          </cell>
          <cell r="G83">
            <v>0.247</v>
          </cell>
        </row>
        <row r="84">
          <cell r="A84">
            <v>38518</v>
          </cell>
          <cell r="D84">
            <v>0.29166666666666702</v>
          </cell>
          <cell r="E84">
            <v>0.10300000000000001</v>
          </cell>
          <cell r="F84">
            <v>0.215</v>
          </cell>
          <cell r="G84">
            <v>0.215</v>
          </cell>
        </row>
        <row r="85">
          <cell r="A85">
            <v>38534</v>
          </cell>
          <cell r="B85">
            <v>2.9000000000000001E-2</v>
          </cell>
          <cell r="C85">
            <v>6.0999999999999999E-2</v>
          </cell>
          <cell r="D85">
            <v>0.25000000000000033</v>
          </cell>
          <cell r="E85">
            <v>8.5000000000000006E-2</v>
          </cell>
          <cell r="F85">
            <v>0.183</v>
          </cell>
          <cell r="G85">
            <v>0.183</v>
          </cell>
        </row>
        <row r="86">
          <cell r="A86">
            <v>38548</v>
          </cell>
          <cell r="D86">
            <v>0.20833333333333368</v>
          </cell>
          <cell r="E86">
            <v>7.0500000000000007E-2</v>
          </cell>
          <cell r="F86">
            <v>0.1525</v>
          </cell>
          <cell r="G86">
            <v>0.1525</v>
          </cell>
        </row>
        <row r="87">
          <cell r="A87">
            <v>38565</v>
          </cell>
          <cell r="B87">
            <v>2.8000000000000001E-2</v>
          </cell>
          <cell r="C87">
            <v>6.0999999999999999E-2</v>
          </cell>
          <cell r="D87">
            <v>0.16666666666666702</v>
          </cell>
          <cell r="E87">
            <v>5.6000000000000001E-2</v>
          </cell>
          <cell r="F87">
            <v>0.122</v>
          </cell>
          <cell r="G87">
            <v>0.122</v>
          </cell>
        </row>
        <row r="88">
          <cell r="A88">
            <v>38579</v>
          </cell>
          <cell r="D88">
            <v>0.12500000000000036</v>
          </cell>
          <cell r="E88">
            <v>4.2000000000000003E-2</v>
          </cell>
          <cell r="F88">
            <v>9.1499999999999998E-2</v>
          </cell>
          <cell r="G88">
            <v>9.1499999999999998E-2</v>
          </cell>
        </row>
        <row r="89">
          <cell r="A89">
            <v>38596</v>
          </cell>
          <cell r="B89">
            <v>2.8000000000000001E-2</v>
          </cell>
          <cell r="C89">
            <v>6.0999999999999999E-2</v>
          </cell>
          <cell r="D89">
            <v>8.3333333333333703E-2</v>
          </cell>
          <cell r="E89">
            <v>2.8000000000000001E-2</v>
          </cell>
          <cell r="F89">
            <v>6.0999999999999999E-2</v>
          </cell>
          <cell r="G89">
            <v>6.0999999999999999E-2</v>
          </cell>
        </row>
        <row r="90">
          <cell r="A90">
            <v>38610</v>
          </cell>
          <cell r="D90">
            <v>4.1666666666667039E-2</v>
          </cell>
          <cell r="E90">
            <v>1.4E-2</v>
          </cell>
          <cell r="F90">
            <v>3.0499999999999999E-2</v>
          </cell>
          <cell r="G90">
            <v>3.0499999999999999E-2</v>
          </cell>
        </row>
        <row r="91">
          <cell r="A91">
            <v>38625</v>
          </cell>
          <cell r="D91">
            <v>3.7470027081099033E-16</v>
          </cell>
          <cell r="E91">
            <v>0</v>
          </cell>
          <cell r="F91">
            <v>0</v>
          </cell>
          <cell r="G91">
            <v>0</v>
          </cell>
        </row>
        <row r="96">
          <cell r="A96">
            <v>38261</v>
          </cell>
          <cell r="B96">
            <v>3.6999999999999998E-2</v>
          </cell>
          <cell r="C96">
            <v>6.5000000000000002E-2</v>
          </cell>
          <cell r="D96">
            <v>1</v>
          </cell>
          <cell r="E96">
            <v>0.99999999999999989</v>
          </cell>
          <cell r="F96">
            <v>1</v>
          </cell>
          <cell r="G96">
            <v>1</v>
          </cell>
        </row>
        <row r="97">
          <cell r="A97">
            <v>38275</v>
          </cell>
          <cell r="D97">
            <v>0.95833333333333337</v>
          </cell>
          <cell r="E97">
            <v>0.98149999999999982</v>
          </cell>
          <cell r="F97">
            <v>0.96750000000000003</v>
          </cell>
          <cell r="G97">
            <v>0.96184343083333335</v>
          </cell>
        </row>
        <row r="98">
          <cell r="A98">
            <v>38292</v>
          </cell>
          <cell r="B98">
            <v>6.5000000000000002E-2</v>
          </cell>
          <cell r="C98">
            <v>7.5999999999999998E-2</v>
          </cell>
          <cell r="D98">
            <v>0.91666666666666674</v>
          </cell>
          <cell r="E98">
            <v>0.96299999999999986</v>
          </cell>
          <cell r="F98">
            <v>0.93499999999999994</v>
          </cell>
          <cell r="G98">
            <v>0.92368686166666669</v>
          </cell>
        </row>
        <row r="99">
          <cell r="A99">
            <v>38306</v>
          </cell>
          <cell r="D99">
            <v>0.87500000000000011</v>
          </cell>
          <cell r="E99">
            <v>0.93049999999999988</v>
          </cell>
          <cell r="F99">
            <v>0.89700000000000002</v>
          </cell>
          <cell r="G99">
            <v>0.88340908250000005</v>
          </cell>
        </row>
        <row r="100">
          <cell r="A100">
            <v>38322</v>
          </cell>
          <cell r="B100">
            <v>0.13800000000000001</v>
          </cell>
          <cell r="C100">
            <v>0.105</v>
          </cell>
          <cell r="D100">
            <v>0.83333333333333348</v>
          </cell>
          <cell r="E100">
            <v>0.89799999999999991</v>
          </cell>
          <cell r="F100">
            <v>0.85899999999999999</v>
          </cell>
          <cell r="G100">
            <v>0.84313130333333342</v>
          </cell>
        </row>
        <row r="101">
          <cell r="A101">
            <v>38336</v>
          </cell>
          <cell r="D101">
            <v>0.79166666666666685</v>
          </cell>
          <cell r="E101">
            <v>0.82899999999999996</v>
          </cell>
          <cell r="F101">
            <v>0.80649999999999999</v>
          </cell>
          <cell r="G101">
            <v>0.79732322666666677</v>
          </cell>
        </row>
        <row r="102">
          <cell r="A102">
            <v>38353</v>
          </cell>
          <cell r="B102">
            <v>0.20699999999999999</v>
          </cell>
          <cell r="C102">
            <v>0.13300000000000001</v>
          </cell>
          <cell r="D102">
            <v>0.75000000000000022</v>
          </cell>
          <cell r="E102">
            <v>0.7599999999999999</v>
          </cell>
          <cell r="F102">
            <v>0.754</v>
          </cell>
          <cell r="G102">
            <v>0.75151515000000013</v>
          </cell>
        </row>
        <row r="103">
          <cell r="A103">
            <v>38367</v>
          </cell>
          <cell r="D103">
            <v>0.70833333333333359</v>
          </cell>
          <cell r="E103">
            <v>0.65649999999999986</v>
          </cell>
          <cell r="F103">
            <v>0.6875</v>
          </cell>
          <cell r="G103">
            <v>0.70047980583333358</v>
          </cell>
        </row>
        <row r="104">
          <cell r="A104">
            <v>38384</v>
          </cell>
          <cell r="B104">
            <v>0.18</v>
          </cell>
          <cell r="C104">
            <v>0.122</v>
          </cell>
          <cell r="D104">
            <v>0.66666666666666696</v>
          </cell>
          <cell r="E104">
            <v>0.55299999999999994</v>
          </cell>
          <cell r="F104">
            <v>0.621</v>
          </cell>
          <cell r="G104">
            <v>0.64944446166666692</v>
          </cell>
          <cell r="H104">
            <v>0.61414282952845478</v>
          </cell>
          <cell r="I104">
            <v>0.60721486473481034</v>
          </cell>
        </row>
        <row r="105">
          <cell r="A105">
            <v>38398</v>
          </cell>
          <cell r="D105">
            <v>0.62500000000000033</v>
          </cell>
          <cell r="E105">
            <v>0.46299999999999997</v>
          </cell>
          <cell r="F105">
            <v>0.56000000000000005</v>
          </cell>
          <cell r="G105">
            <v>0.60045457000000035</v>
          </cell>
        </row>
        <row r="106">
          <cell r="A106">
            <v>38412</v>
          </cell>
          <cell r="B106">
            <v>0.13500000000000001</v>
          </cell>
          <cell r="C106">
            <v>0.104</v>
          </cell>
          <cell r="D106">
            <v>0.5833333333333337</v>
          </cell>
          <cell r="E106">
            <v>0.373</v>
          </cell>
          <cell r="F106">
            <v>0.499</v>
          </cell>
          <cell r="G106">
            <v>0.55146467833333368</v>
          </cell>
        </row>
        <row r="107">
          <cell r="A107">
            <v>38426</v>
          </cell>
          <cell r="D107">
            <v>0.54166666666666707</v>
          </cell>
          <cell r="E107">
            <v>0.30549999999999999</v>
          </cell>
          <cell r="F107">
            <v>0.44700000000000001</v>
          </cell>
          <cell r="G107">
            <v>0.50588387416666702</v>
          </cell>
        </row>
        <row r="108">
          <cell r="A108">
            <v>38443</v>
          </cell>
          <cell r="B108">
            <v>7.8E-2</v>
          </cell>
          <cell r="C108">
            <v>8.2000000000000003E-2</v>
          </cell>
          <cell r="D108">
            <v>0.50000000000000044</v>
          </cell>
          <cell r="E108">
            <v>0.23799999999999999</v>
          </cell>
          <cell r="F108">
            <v>0.39500000000000002</v>
          </cell>
          <cell r="G108">
            <v>0.31252109348633145</v>
          </cell>
        </row>
        <row r="109">
          <cell r="A109">
            <v>38457</v>
          </cell>
          <cell r="D109">
            <v>0.45833333333333376</v>
          </cell>
          <cell r="E109">
            <v>0.19900000000000001</v>
          </cell>
          <cell r="F109">
            <v>0.35399999999999998</v>
          </cell>
          <cell r="G109">
            <v>0.41904044333333368</v>
          </cell>
        </row>
        <row r="110">
          <cell r="A110">
            <v>38473</v>
          </cell>
          <cell r="B110">
            <v>3.9E-2</v>
          </cell>
          <cell r="C110">
            <v>6.6000000000000003E-2</v>
          </cell>
          <cell r="D110">
            <v>0.41666666666666707</v>
          </cell>
          <cell r="E110">
            <v>0.16</v>
          </cell>
          <cell r="F110">
            <v>0.313</v>
          </cell>
          <cell r="G110">
            <v>0.37777781666666704</v>
          </cell>
        </row>
        <row r="111">
          <cell r="A111">
            <v>38487</v>
          </cell>
          <cell r="D111">
            <v>0.37500000000000039</v>
          </cell>
          <cell r="E111">
            <v>0.14050000000000001</v>
          </cell>
          <cell r="F111">
            <v>0.28000000000000003</v>
          </cell>
          <cell r="G111">
            <v>0.33946973250000034</v>
          </cell>
        </row>
        <row r="112">
          <cell r="A112">
            <v>38504</v>
          </cell>
          <cell r="B112">
            <v>3.5999999999999997E-2</v>
          </cell>
          <cell r="C112">
            <v>6.4000000000000001E-2</v>
          </cell>
          <cell r="D112">
            <v>0.3333333333333337</v>
          </cell>
          <cell r="E112">
            <v>0.121</v>
          </cell>
          <cell r="F112">
            <v>0.247</v>
          </cell>
          <cell r="G112">
            <v>0.3011616483333337</v>
          </cell>
        </row>
        <row r="113">
          <cell r="A113">
            <v>38518</v>
          </cell>
          <cell r="D113">
            <v>0.29166666666666702</v>
          </cell>
          <cell r="E113">
            <v>0.10300000000000001</v>
          </cell>
          <cell r="F113">
            <v>0.215</v>
          </cell>
          <cell r="G113">
            <v>0.26308083666666698</v>
          </cell>
        </row>
        <row r="114">
          <cell r="A114">
            <v>38534</v>
          </cell>
          <cell r="B114">
            <v>2.9000000000000001E-2</v>
          </cell>
          <cell r="C114">
            <v>6.0999999999999999E-2</v>
          </cell>
          <cell r="D114">
            <v>0.25000000000000033</v>
          </cell>
          <cell r="E114">
            <v>8.5000000000000006E-2</v>
          </cell>
          <cell r="F114">
            <v>0.183</v>
          </cell>
          <cell r="G114">
            <v>0.2250000250000003</v>
          </cell>
        </row>
        <row r="115">
          <cell r="A115">
            <v>38548</v>
          </cell>
          <cell r="D115">
            <v>0.20833333333333368</v>
          </cell>
          <cell r="E115">
            <v>7.0500000000000007E-2</v>
          </cell>
          <cell r="F115">
            <v>0.1525</v>
          </cell>
          <cell r="G115">
            <v>0.18744951583333364</v>
          </cell>
        </row>
        <row r="116">
          <cell r="A116">
            <v>38565</v>
          </cell>
          <cell r="B116">
            <v>2.8000000000000001E-2</v>
          </cell>
          <cell r="C116">
            <v>6.0999999999999999E-2</v>
          </cell>
          <cell r="D116">
            <v>0.16666666666666702</v>
          </cell>
          <cell r="E116">
            <v>5.6000000000000001E-2</v>
          </cell>
          <cell r="F116">
            <v>0.122</v>
          </cell>
          <cell r="G116">
            <v>0.14989900666666697</v>
          </cell>
        </row>
        <row r="117">
          <cell r="A117">
            <v>38579</v>
          </cell>
          <cell r="D117">
            <v>0.12500000000000036</v>
          </cell>
          <cell r="E117">
            <v>4.2000000000000003E-2</v>
          </cell>
          <cell r="F117">
            <v>9.1499999999999998E-2</v>
          </cell>
          <cell r="G117">
            <v>0.11242425500000031</v>
          </cell>
        </row>
        <row r="118">
          <cell r="A118">
            <v>38596</v>
          </cell>
          <cell r="B118">
            <v>2.8000000000000001E-2</v>
          </cell>
          <cell r="C118">
            <v>6.0999999999999999E-2</v>
          </cell>
          <cell r="D118">
            <v>8.3333333333333703E-2</v>
          </cell>
          <cell r="E118">
            <v>2.8000000000000001E-2</v>
          </cell>
          <cell r="F118">
            <v>6.0999999999999999E-2</v>
          </cell>
          <cell r="G118">
            <v>7.4949503333333653E-2</v>
          </cell>
        </row>
        <row r="119">
          <cell r="A119">
            <v>38610</v>
          </cell>
          <cell r="D119">
            <v>4.1666666666667039E-2</v>
          </cell>
          <cell r="E119">
            <v>1.4E-2</v>
          </cell>
          <cell r="F119">
            <v>3.0499999999999999E-2</v>
          </cell>
          <cell r="G119">
            <v>3.7474751666666986E-2</v>
          </cell>
        </row>
        <row r="120">
          <cell r="A120">
            <v>38625</v>
          </cell>
          <cell r="D120">
            <v>3.7470027081099033E-16</v>
          </cell>
          <cell r="E120">
            <v>0</v>
          </cell>
          <cell r="F120">
            <v>0</v>
          </cell>
          <cell r="G120">
            <v>3.1792755927906314E-16</v>
          </cell>
        </row>
        <row r="126">
          <cell r="A126">
            <v>38261</v>
          </cell>
          <cell r="B126">
            <v>3.6999999999999998E-2</v>
          </cell>
          <cell r="C126">
            <v>6.5000000000000002E-2</v>
          </cell>
          <cell r="D126">
            <v>1</v>
          </cell>
          <cell r="E126">
            <v>0.99999999999999989</v>
          </cell>
          <cell r="F126">
            <v>0.99999999999999989</v>
          </cell>
          <cell r="G126">
            <v>0.99999999999999989</v>
          </cell>
          <cell r="H126">
            <v>1</v>
          </cell>
        </row>
        <row r="127">
          <cell r="A127">
            <v>38275</v>
          </cell>
          <cell r="D127">
            <v>0.95833333333333337</v>
          </cell>
          <cell r="E127">
            <v>0.98149999999999982</v>
          </cell>
          <cell r="F127">
            <v>0.97248091603053433</v>
          </cell>
          <cell r="G127">
            <v>0.97248091603053433</v>
          </cell>
          <cell r="H127">
            <v>0.95833333333333337</v>
          </cell>
        </row>
        <row r="128">
          <cell r="A128">
            <v>38292</v>
          </cell>
          <cell r="B128">
            <v>6.5000000000000002E-2</v>
          </cell>
          <cell r="C128">
            <v>7.5999999999999998E-2</v>
          </cell>
          <cell r="D128">
            <v>0.91666666666666674</v>
          </cell>
          <cell r="E128">
            <v>0.96299999999999986</v>
          </cell>
          <cell r="F128">
            <v>0.94496183206106865</v>
          </cell>
          <cell r="G128">
            <v>0.94496183206106865</v>
          </cell>
          <cell r="H128">
            <v>0.91666666666666674</v>
          </cell>
        </row>
        <row r="129">
          <cell r="A129">
            <v>38306</v>
          </cell>
          <cell r="D129">
            <v>0.87500000000000011</v>
          </cell>
          <cell r="E129">
            <v>0.93049999999999988</v>
          </cell>
          <cell r="F129">
            <v>0.90889312977099235</v>
          </cell>
          <cell r="G129">
            <v>0.90889312977099235</v>
          </cell>
          <cell r="H129">
            <v>0.87500000000000011</v>
          </cell>
        </row>
        <row r="130">
          <cell r="A130">
            <v>38322</v>
          </cell>
          <cell r="B130">
            <v>0.13800000000000001</v>
          </cell>
          <cell r="C130">
            <v>0.105</v>
          </cell>
          <cell r="D130">
            <v>0.83333333333333348</v>
          </cell>
          <cell r="E130">
            <v>0.89799999999999991</v>
          </cell>
          <cell r="F130">
            <v>0.87282442748091604</v>
          </cell>
          <cell r="G130">
            <v>0.87282442748091604</v>
          </cell>
          <cell r="H130">
            <v>0.83333333333333348</v>
          </cell>
        </row>
        <row r="131">
          <cell r="A131">
            <v>38336</v>
          </cell>
          <cell r="D131">
            <v>0.79166666666666685</v>
          </cell>
          <cell r="E131">
            <v>0.82899999999999996</v>
          </cell>
          <cell r="F131">
            <v>0.81446564885496187</v>
          </cell>
          <cell r="G131">
            <v>0.81446564885496187</v>
          </cell>
          <cell r="H131">
            <v>0.79166666666666685</v>
          </cell>
        </row>
        <row r="132">
          <cell r="A132">
            <v>38353</v>
          </cell>
          <cell r="B132">
            <v>0.20699999999999999</v>
          </cell>
          <cell r="C132">
            <v>0.13300000000000001</v>
          </cell>
          <cell r="D132">
            <v>0.75000000000000022</v>
          </cell>
          <cell r="E132">
            <v>0.7599999999999999</v>
          </cell>
          <cell r="F132">
            <v>0.75610687022900769</v>
          </cell>
          <cell r="G132">
            <v>0.75610687022900769</v>
          </cell>
          <cell r="H132">
            <v>0.75000000000000022</v>
          </cell>
        </row>
        <row r="133">
          <cell r="A133">
            <v>38367</v>
          </cell>
          <cell r="D133">
            <v>0.70833333333333359</v>
          </cell>
          <cell r="E133">
            <v>0.65649999999999986</v>
          </cell>
          <cell r="F133">
            <v>0.67667938931297711</v>
          </cell>
          <cell r="G133">
            <v>0.67667938931297711</v>
          </cell>
          <cell r="H133">
            <v>0.70833333333333359</v>
          </cell>
        </row>
        <row r="134">
          <cell r="A134">
            <v>38384</v>
          </cell>
          <cell r="B134">
            <v>0.18</v>
          </cell>
          <cell r="C134">
            <v>0.122</v>
          </cell>
          <cell r="D134">
            <v>0.66666666666666696</v>
          </cell>
          <cell r="E134">
            <v>0.55299999999999994</v>
          </cell>
          <cell r="F134">
            <v>0.59725190839694653</v>
          </cell>
          <cell r="G134">
            <v>0.59725190839694653</v>
          </cell>
          <cell r="H134">
            <v>0.66666666666666696</v>
          </cell>
        </row>
        <row r="135">
          <cell r="A135">
            <v>38398</v>
          </cell>
          <cell r="D135">
            <v>0.62500000000000033</v>
          </cell>
          <cell r="E135">
            <v>0.46299999999999997</v>
          </cell>
          <cell r="F135">
            <v>0.52606870229007641</v>
          </cell>
          <cell r="G135">
            <v>0.52606870229007641</v>
          </cell>
          <cell r="H135">
            <v>0.62500000000000033</v>
          </cell>
        </row>
        <row r="136">
          <cell r="A136">
            <v>38412</v>
          </cell>
          <cell r="B136">
            <v>0.13500000000000001</v>
          </cell>
          <cell r="C136">
            <v>0.104</v>
          </cell>
          <cell r="D136">
            <v>0.5833333333333337</v>
          </cell>
          <cell r="E136">
            <v>0.373</v>
          </cell>
          <cell r="F136">
            <v>0.45488549618320617</v>
          </cell>
          <cell r="G136">
            <v>0.45488549618320617</v>
          </cell>
          <cell r="H136">
            <v>0.5833333333333337</v>
          </cell>
        </row>
        <row r="137">
          <cell r="A137">
            <v>38426</v>
          </cell>
          <cell r="D137">
            <v>0.54166666666666707</v>
          </cell>
          <cell r="E137">
            <v>0.30549999999999999</v>
          </cell>
          <cell r="F137">
            <v>0.39744274809160318</v>
          </cell>
          <cell r="G137">
            <v>0.39744274809160318</v>
          </cell>
          <cell r="H137">
            <v>0.54166666666666707</v>
          </cell>
        </row>
        <row r="138">
          <cell r="A138">
            <v>38443</v>
          </cell>
          <cell r="B138">
            <v>7.8E-2</v>
          </cell>
          <cell r="C138">
            <v>8.2000000000000003E-2</v>
          </cell>
          <cell r="D138">
            <v>0.50000000000000044</v>
          </cell>
          <cell r="E138">
            <v>0.23799999999999999</v>
          </cell>
          <cell r="F138">
            <v>0.37583892617449666</v>
          </cell>
          <cell r="G138">
            <v>0.30408970976253297</v>
          </cell>
          <cell r="H138">
            <v>0.37603244837758115</v>
          </cell>
          <cell r="I138">
            <v>0.29333941741013886</v>
          </cell>
        </row>
        <row r="139">
          <cell r="A139">
            <v>38457</v>
          </cell>
          <cell r="D139">
            <v>0.45833333333333376</v>
          </cell>
          <cell r="E139">
            <v>0.19900000000000001</v>
          </cell>
          <cell r="F139">
            <v>0.2999618320610688</v>
          </cell>
          <cell r="G139">
            <v>0.2999618320610688</v>
          </cell>
          <cell r="H139">
            <v>0.45833333333333376</v>
          </cell>
        </row>
        <row r="140">
          <cell r="A140">
            <v>38473</v>
          </cell>
          <cell r="B140">
            <v>3.9E-2</v>
          </cell>
          <cell r="C140">
            <v>6.6000000000000003E-2</v>
          </cell>
          <cell r="D140">
            <v>0.41666666666666707</v>
          </cell>
          <cell r="E140">
            <v>0.16</v>
          </cell>
          <cell r="F140">
            <v>0.25992366412213752</v>
          </cell>
          <cell r="G140">
            <v>0.25992366412213752</v>
          </cell>
          <cell r="H140">
            <v>0.41666666666666707</v>
          </cell>
        </row>
        <row r="141">
          <cell r="A141">
            <v>38487</v>
          </cell>
          <cell r="D141">
            <v>0.37500000000000039</v>
          </cell>
          <cell r="E141">
            <v>0.14050000000000001</v>
          </cell>
          <cell r="F141">
            <v>0.23179389312977111</v>
          </cell>
          <cell r="G141">
            <v>0.23179389312977111</v>
          </cell>
          <cell r="H141">
            <v>0.37500000000000039</v>
          </cell>
        </row>
        <row r="142">
          <cell r="A142">
            <v>38504</v>
          </cell>
          <cell r="B142">
            <v>3.5999999999999997E-2</v>
          </cell>
          <cell r="C142">
            <v>6.4000000000000001E-2</v>
          </cell>
          <cell r="D142">
            <v>0.3333333333333337</v>
          </cell>
          <cell r="E142">
            <v>0.121</v>
          </cell>
          <cell r="F142">
            <v>0.2036641221374047</v>
          </cell>
          <cell r="G142">
            <v>0.2036641221374047</v>
          </cell>
          <cell r="H142">
            <v>0.3333333333333337</v>
          </cell>
        </row>
        <row r="143">
          <cell r="A143">
            <v>38518</v>
          </cell>
          <cell r="D143">
            <v>0.29166666666666702</v>
          </cell>
          <cell r="E143">
            <v>0.10300000000000001</v>
          </cell>
          <cell r="F143">
            <v>0.17645038167938942</v>
          </cell>
          <cell r="G143">
            <v>0.17645038167938942</v>
          </cell>
          <cell r="H143">
            <v>0.29166666666666702</v>
          </cell>
        </row>
        <row r="144">
          <cell r="A144">
            <v>38534</v>
          </cell>
          <cell r="B144">
            <v>2.9000000000000001E-2</v>
          </cell>
          <cell r="C144">
            <v>6.0999999999999999E-2</v>
          </cell>
          <cell r="D144">
            <v>0.25000000000000033</v>
          </cell>
          <cell r="E144">
            <v>8.5000000000000006E-2</v>
          </cell>
          <cell r="F144">
            <v>0.14923664122137414</v>
          </cell>
          <cell r="G144">
            <v>0.14923664122137414</v>
          </cell>
          <cell r="H144">
            <v>0.25000000000000033</v>
          </cell>
        </row>
        <row r="145">
          <cell r="A145">
            <v>38548</v>
          </cell>
          <cell r="D145">
            <v>0.20833333333333368</v>
          </cell>
          <cell r="E145">
            <v>7.0500000000000007E-2</v>
          </cell>
          <cell r="F145">
            <v>0.12416030534351155</v>
          </cell>
          <cell r="G145">
            <v>0.12416030534351155</v>
          </cell>
          <cell r="H145">
            <v>0.20833333333333368</v>
          </cell>
        </row>
        <row r="146">
          <cell r="A146">
            <v>38565</v>
          </cell>
          <cell r="B146">
            <v>2.8000000000000001E-2</v>
          </cell>
          <cell r="C146">
            <v>6.0999999999999999E-2</v>
          </cell>
          <cell r="D146">
            <v>0.16666666666666702</v>
          </cell>
          <cell r="E146">
            <v>5.6000000000000001E-2</v>
          </cell>
          <cell r="F146">
            <v>9.9083969465648958E-2</v>
          </cell>
          <cell r="G146">
            <v>9.9083969465648958E-2</v>
          </cell>
          <cell r="H146">
            <v>0.16666666666666702</v>
          </cell>
        </row>
        <row r="147">
          <cell r="A147">
            <v>38579</v>
          </cell>
          <cell r="D147">
            <v>0.12500000000000036</v>
          </cell>
          <cell r="E147">
            <v>4.2000000000000003E-2</v>
          </cell>
          <cell r="F147">
            <v>7.431297709923676E-2</v>
          </cell>
          <cell r="G147">
            <v>7.431297709923676E-2</v>
          </cell>
          <cell r="H147">
            <v>0.12500000000000036</v>
          </cell>
        </row>
        <row r="148">
          <cell r="A148">
            <v>38596</v>
          </cell>
          <cell r="B148">
            <v>2.8000000000000001E-2</v>
          </cell>
          <cell r="C148">
            <v>6.0999999999999999E-2</v>
          </cell>
          <cell r="D148">
            <v>8.3333333333333703E-2</v>
          </cell>
          <cell r="E148">
            <v>2.8000000000000001E-2</v>
          </cell>
          <cell r="F148">
            <v>4.9541984732824562E-2</v>
          </cell>
          <cell r="G148">
            <v>4.9541984732824562E-2</v>
          </cell>
          <cell r="H148">
            <v>8.3333333333333703E-2</v>
          </cell>
        </row>
        <row r="149">
          <cell r="A149">
            <v>38610</v>
          </cell>
          <cell r="D149">
            <v>4.1666666666667039E-2</v>
          </cell>
          <cell r="E149">
            <v>1.4E-2</v>
          </cell>
          <cell r="F149">
            <v>2.477099236641235E-2</v>
          </cell>
          <cell r="G149">
            <v>2.477099236641235E-2</v>
          </cell>
          <cell r="H149">
            <v>4.1666666666667039E-2</v>
          </cell>
        </row>
        <row r="150">
          <cell r="A150">
            <v>38625</v>
          </cell>
          <cell r="D150">
            <v>3.7470027081099033E-16</v>
          </cell>
          <cell r="E150">
            <v>0</v>
          </cell>
          <cell r="F150">
            <v>1.4587567794931676E-16</v>
          </cell>
          <cell r="G150">
            <v>1.4587567794931676E-16</v>
          </cell>
          <cell r="H150">
            <v>3.7470027081099033E-16</v>
          </cell>
        </row>
        <row r="156">
          <cell r="A156">
            <v>38261</v>
          </cell>
          <cell r="B156">
            <v>3.6999999999999998E-2</v>
          </cell>
          <cell r="C156">
            <v>6.5000000000000002E-2</v>
          </cell>
          <cell r="D156">
            <v>1</v>
          </cell>
          <cell r="E156">
            <v>0.99999999999999989</v>
          </cell>
          <cell r="F156">
            <v>1</v>
          </cell>
          <cell r="G156">
            <v>1</v>
          </cell>
          <cell r="H156">
            <v>1</v>
          </cell>
          <cell r="I156">
            <v>1</v>
          </cell>
        </row>
        <row r="157">
          <cell r="A157">
            <v>38275</v>
          </cell>
          <cell r="D157">
            <v>0.95833333333333337</v>
          </cell>
          <cell r="E157">
            <v>0.98149999999999982</v>
          </cell>
          <cell r="F157">
            <v>0.963949494949495</v>
          </cell>
          <cell r="G157">
            <v>0.95753766363636372</v>
          </cell>
          <cell r="H157">
            <v>0.95753766363636372</v>
          </cell>
          <cell r="I157">
            <v>0.95753766363636372</v>
          </cell>
        </row>
        <row r="158">
          <cell r="A158">
            <v>38292</v>
          </cell>
          <cell r="B158">
            <v>6.5000000000000002E-2</v>
          </cell>
          <cell r="C158">
            <v>7.5999999999999998E-2</v>
          </cell>
          <cell r="D158">
            <v>0.91666666666666674</v>
          </cell>
          <cell r="E158">
            <v>0.96299999999999986</v>
          </cell>
          <cell r="F158">
            <v>0.92789898989899</v>
          </cell>
          <cell r="G158">
            <v>0.91507532727272745</v>
          </cell>
          <cell r="H158">
            <v>0.91507532727272745</v>
          </cell>
          <cell r="I158">
            <v>0.91507532727272745</v>
          </cell>
        </row>
        <row r="159">
          <cell r="A159">
            <v>38306</v>
          </cell>
          <cell r="D159">
            <v>0.87500000000000011</v>
          </cell>
          <cell r="E159">
            <v>0.93049999999999988</v>
          </cell>
          <cell r="F159">
            <v>0.88845454545454561</v>
          </cell>
          <cell r="G159">
            <v>0.87309382727272755</v>
          </cell>
          <cell r="H159">
            <v>0.87309382727272755</v>
          </cell>
          <cell r="I159">
            <v>0.87309382727272755</v>
          </cell>
        </row>
        <row r="160">
          <cell r="A160">
            <v>38322</v>
          </cell>
          <cell r="B160">
            <v>0.13800000000000001</v>
          </cell>
          <cell r="C160">
            <v>0.105</v>
          </cell>
          <cell r="D160">
            <v>0.83333333333333348</v>
          </cell>
          <cell r="E160">
            <v>0.89799999999999991</v>
          </cell>
          <cell r="F160">
            <v>0.84901010101010121</v>
          </cell>
          <cell r="G160">
            <v>0.83111232727272755</v>
          </cell>
          <cell r="H160">
            <v>0.83111232727272755</v>
          </cell>
          <cell r="I160">
            <v>0.83111232727272755</v>
          </cell>
        </row>
        <row r="161">
          <cell r="A161">
            <v>38336</v>
          </cell>
          <cell r="D161">
            <v>0.79166666666666685</v>
          </cell>
          <cell r="E161">
            <v>0.82899999999999996</v>
          </cell>
          <cell r="F161">
            <v>0.80071717171717194</v>
          </cell>
          <cell r="G161">
            <v>0.79038443636363664</v>
          </cell>
          <cell r="H161">
            <v>0.79038443636363664</v>
          </cell>
          <cell r="I161">
            <v>0.79038443636363664</v>
          </cell>
        </row>
        <row r="162">
          <cell r="A162">
            <v>38353</v>
          </cell>
          <cell r="B162">
            <v>0.20699999999999999</v>
          </cell>
          <cell r="C162">
            <v>0.13300000000000001</v>
          </cell>
          <cell r="D162">
            <v>0.75000000000000022</v>
          </cell>
          <cell r="E162">
            <v>0.7599999999999999</v>
          </cell>
          <cell r="F162">
            <v>0.75242424242424266</v>
          </cell>
          <cell r="G162">
            <v>0.74965654545454574</v>
          </cell>
          <cell r="H162">
            <v>0.74965654545454574</v>
          </cell>
          <cell r="I162">
            <v>0.74965654545454574</v>
          </cell>
        </row>
        <row r="163">
          <cell r="A163">
            <v>38367</v>
          </cell>
          <cell r="D163">
            <v>0.70833333333333359</v>
          </cell>
          <cell r="E163">
            <v>0.65649999999999986</v>
          </cell>
          <cell r="F163">
            <v>0.69576767676767681</v>
          </cell>
          <cell r="G163">
            <v>0.71011357272727282</v>
          </cell>
          <cell r="H163">
            <v>0.71011357272727282</v>
          </cell>
          <cell r="I163">
            <v>0.71011357272727282</v>
          </cell>
        </row>
        <row r="164">
          <cell r="A164">
            <v>38384</v>
          </cell>
          <cell r="B164">
            <v>0.18</v>
          </cell>
          <cell r="C164">
            <v>0.122</v>
          </cell>
          <cell r="D164">
            <v>0.66666666666666696</v>
          </cell>
          <cell r="E164">
            <v>0.55299999999999994</v>
          </cell>
          <cell r="F164">
            <v>0.63911111111111119</v>
          </cell>
          <cell r="G164">
            <v>0.67057060000000002</v>
          </cell>
          <cell r="H164">
            <v>0.67057060000000002</v>
          </cell>
          <cell r="I164">
            <v>0.67057060000000002</v>
          </cell>
        </row>
        <row r="165">
          <cell r="A165">
            <v>38398</v>
          </cell>
          <cell r="D165">
            <v>0.62500000000000033</v>
          </cell>
          <cell r="E165">
            <v>0.46299999999999997</v>
          </cell>
          <cell r="F165">
            <v>0.58572727272727265</v>
          </cell>
          <cell r="G165">
            <v>0.63056396363636358</v>
          </cell>
          <cell r="H165">
            <v>0.63056396363636358</v>
          </cell>
          <cell r="I165">
            <v>0.63056396363636358</v>
          </cell>
        </row>
        <row r="166">
          <cell r="A166">
            <v>38412</v>
          </cell>
          <cell r="B166">
            <v>0.13500000000000001</v>
          </cell>
          <cell r="C166">
            <v>0.104</v>
          </cell>
          <cell r="D166">
            <v>0.5833333333333337</v>
          </cell>
          <cell r="E166">
            <v>0.373</v>
          </cell>
          <cell r="F166">
            <v>0.53234343434343423</v>
          </cell>
          <cell r="G166">
            <v>0.59055732727272714</v>
          </cell>
          <cell r="H166">
            <v>0.59055732727272714</v>
          </cell>
          <cell r="I166">
            <v>0.59055732727272714</v>
          </cell>
        </row>
        <row r="167">
          <cell r="A167">
            <v>38426</v>
          </cell>
          <cell r="D167">
            <v>0.54166666666666707</v>
          </cell>
          <cell r="E167">
            <v>0.30549999999999999</v>
          </cell>
          <cell r="F167">
            <v>0.4844141414141413</v>
          </cell>
          <cell r="G167">
            <v>0.54977791818181809</v>
          </cell>
          <cell r="H167">
            <v>0.54977791818181809</v>
          </cell>
          <cell r="I167">
            <v>0.54977791818181809</v>
          </cell>
        </row>
        <row r="168">
          <cell r="A168">
            <v>38443</v>
          </cell>
          <cell r="B168">
            <v>7.8E-2</v>
          </cell>
          <cell r="C168">
            <v>8.2000000000000003E-2</v>
          </cell>
          <cell r="D168">
            <v>0.50000000000000044</v>
          </cell>
          <cell r="E168">
            <v>0.23799999999999999</v>
          </cell>
          <cell r="F168">
            <v>0.43648484848484836</v>
          </cell>
          <cell r="G168">
            <v>0.50899850909090893</v>
          </cell>
          <cell r="H168">
            <v>0.50899850909090893</v>
          </cell>
          <cell r="I168">
            <v>0.50899850909090893</v>
          </cell>
        </row>
        <row r="169">
          <cell r="A169">
            <v>38457</v>
          </cell>
          <cell r="D169">
            <v>0.45833333333333376</v>
          </cell>
          <cell r="E169">
            <v>0.19900000000000001</v>
          </cell>
          <cell r="F169">
            <v>0.39546464646464635</v>
          </cell>
          <cell r="G169">
            <v>0.46724025454545437</v>
          </cell>
          <cell r="H169">
            <v>0.46724025454545437</v>
          </cell>
          <cell r="I169">
            <v>0.46724025454545437</v>
          </cell>
        </row>
        <row r="170">
          <cell r="A170">
            <v>38473</v>
          </cell>
          <cell r="B170">
            <v>3.9E-2</v>
          </cell>
          <cell r="C170">
            <v>6.6000000000000003E-2</v>
          </cell>
          <cell r="D170">
            <v>0.41666666666666707</v>
          </cell>
          <cell r="E170">
            <v>0.16</v>
          </cell>
          <cell r="F170">
            <v>0.35444444444444428</v>
          </cell>
          <cell r="G170">
            <v>0.42548199999999986</v>
          </cell>
          <cell r="H170">
            <v>0.42548199999999986</v>
          </cell>
          <cell r="I170">
            <v>0.42548199999999986</v>
          </cell>
        </row>
        <row r="171">
          <cell r="A171">
            <v>38487</v>
          </cell>
          <cell r="D171">
            <v>0.37500000000000039</v>
          </cell>
          <cell r="E171">
            <v>0.14050000000000001</v>
          </cell>
          <cell r="F171">
            <v>0.31815151515151507</v>
          </cell>
          <cell r="G171">
            <v>0.38305400909090898</v>
          </cell>
          <cell r="H171">
            <v>0.38305400909090898</v>
          </cell>
          <cell r="I171">
            <v>0.38305400909090898</v>
          </cell>
        </row>
        <row r="172">
          <cell r="A172">
            <v>38504</v>
          </cell>
          <cell r="B172">
            <v>3.5999999999999997E-2</v>
          </cell>
          <cell r="C172">
            <v>6.4000000000000001E-2</v>
          </cell>
          <cell r="D172">
            <v>0.3333333333333337</v>
          </cell>
          <cell r="E172">
            <v>0.121</v>
          </cell>
          <cell r="F172">
            <v>0.28185858585858581</v>
          </cell>
          <cell r="G172">
            <v>0.34062601818181809</v>
          </cell>
          <cell r="H172">
            <v>0.34062601818181809</v>
          </cell>
          <cell r="I172">
            <v>0.34062601818181809</v>
          </cell>
        </row>
        <row r="173">
          <cell r="A173">
            <v>38518</v>
          </cell>
          <cell r="D173">
            <v>0.29166666666666702</v>
          </cell>
          <cell r="E173">
            <v>0.10300000000000001</v>
          </cell>
          <cell r="F173">
            <v>0.24592929292929289</v>
          </cell>
          <cell r="G173">
            <v>0.29814650909090901</v>
          </cell>
          <cell r="H173">
            <v>0.29814650909090901</v>
          </cell>
          <cell r="I173">
            <v>0.29814650909090901</v>
          </cell>
        </row>
        <row r="174">
          <cell r="A174">
            <v>38534</v>
          </cell>
          <cell r="B174">
            <v>2.9000000000000001E-2</v>
          </cell>
          <cell r="C174">
            <v>6.0999999999999999E-2</v>
          </cell>
          <cell r="D174">
            <v>0.25000000000000033</v>
          </cell>
          <cell r="E174">
            <v>8.5000000000000006E-2</v>
          </cell>
          <cell r="F174">
            <v>0.22704266088214028</v>
          </cell>
          <cell r="G174">
            <v>0.1274279696714406</v>
          </cell>
          <cell r="H174">
            <v>0.18407534246575341</v>
          </cell>
          <cell r="I174">
            <v>0.12808827056848165</v>
          </cell>
        </row>
        <row r="175">
          <cell r="A175">
            <v>38548</v>
          </cell>
          <cell r="D175">
            <v>0.20833333333333368</v>
          </cell>
          <cell r="E175">
            <v>7.0500000000000007E-2</v>
          </cell>
          <cell r="F175">
            <v>0.17491919191919195</v>
          </cell>
          <cell r="G175">
            <v>0.21306728181818185</v>
          </cell>
          <cell r="H175">
            <v>0.21306728181818185</v>
          </cell>
          <cell r="I175">
            <v>0.21306728181818185</v>
          </cell>
        </row>
        <row r="176">
          <cell r="A176">
            <v>38565</v>
          </cell>
          <cell r="B176">
            <v>2.8000000000000001E-2</v>
          </cell>
          <cell r="C176">
            <v>6.0999999999999999E-2</v>
          </cell>
          <cell r="D176">
            <v>0.16666666666666702</v>
          </cell>
          <cell r="E176">
            <v>5.6000000000000001E-2</v>
          </cell>
          <cell r="F176">
            <v>0.1398383838383839</v>
          </cell>
          <cell r="G176">
            <v>0.17046756363636373</v>
          </cell>
          <cell r="H176">
            <v>0.17046756363636373</v>
          </cell>
          <cell r="I176">
            <v>0.17046756363636373</v>
          </cell>
        </row>
        <row r="177">
          <cell r="A177">
            <v>38579</v>
          </cell>
          <cell r="D177">
            <v>0.12500000000000036</v>
          </cell>
          <cell r="E177">
            <v>4.2000000000000003E-2</v>
          </cell>
          <cell r="F177">
            <v>0.10487878787878802</v>
          </cell>
          <cell r="G177">
            <v>0.12785067272727291</v>
          </cell>
          <cell r="H177">
            <v>0.12785067272727291</v>
          </cell>
          <cell r="I177">
            <v>0.12785067272727291</v>
          </cell>
        </row>
        <row r="178">
          <cell r="A178">
            <v>38596</v>
          </cell>
          <cell r="B178">
            <v>2.8000000000000001E-2</v>
          </cell>
          <cell r="C178">
            <v>6.0999999999999999E-2</v>
          </cell>
          <cell r="D178">
            <v>8.3333333333333703E-2</v>
          </cell>
          <cell r="E178">
            <v>2.8000000000000001E-2</v>
          </cell>
          <cell r="F178">
            <v>6.9919191919192103E-2</v>
          </cell>
          <cell r="G178">
            <v>8.5233781818182072E-2</v>
          </cell>
          <cell r="H178">
            <v>8.5233781818182072E-2</v>
          </cell>
          <cell r="I178">
            <v>8.5233781818182072E-2</v>
          </cell>
        </row>
        <row r="179">
          <cell r="A179">
            <v>38610</v>
          </cell>
          <cell r="D179">
            <v>4.1666666666667039E-2</v>
          </cell>
          <cell r="E179">
            <v>1.4E-2</v>
          </cell>
          <cell r="F179">
            <v>3.495959595959619E-2</v>
          </cell>
          <cell r="G179">
            <v>4.261689090909123E-2</v>
          </cell>
          <cell r="H179">
            <v>4.261689090909123E-2</v>
          </cell>
          <cell r="I179">
            <v>4.261689090909123E-2</v>
          </cell>
        </row>
        <row r="180">
          <cell r="A180">
            <v>38625</v>
          </cell>
          <cell r="D180">
            <v>3.7470027081099033E-16</v>
          </cell>
          <cell r="E180">
            <v>0</v>
          </cell>
          <cell r="F180">
            <v>2.8386384152347691E-16</v>
          </cell>
          <cell r="G180">
            <v>3.8756952193029786E-16</v>
          </cell>
          <cell r="H180">
            <v>3.8756952193029786E-16</v>
          </cell>
          <cell r="I180">
            <v>3.8756952193029786E-16</v>
          </cell>
        </row>
        <row r="186">
          <cell r="A186">
            <v>38261</v>
          </cell>
          <cell r="B186">
            <v>3.6999999999999998E-2</v>
          </cell>
          <cell r="C186">
            <v>6.5000000000000002E-2</v>
          </cell>
          <cell r="D186">
            <v>1</v>
          </cell>
          <cell r="E186">
            <v>0.99999999999999989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>
            <v>1</v>
          </cell>
        </row>
        <row r="187">
          <cell r="A187">
            <v>38275</v>
          </cell>
          <cell r="D187">
            <v>0.95833333333333337</v>
          </cell>
          <cell r="E187">
            <v>0.98149999999999982</v>
          </cell>
          <cell r="F187">
            <v>0.963949494949495</v>
          </cell>
          <cell r="G187">
            <v>0.95753766363636372</v>
          </cell>
          <cell r="H187">
            <v>0.95753766363636372</v>
          </cell>
          <cell r="I187">
            <v>0.95753766363636372</v>
          </cell>
          <cell r="J187">
            <v>0.95753766363636372</v>
          </cell>
        </row>
        <row r="188">
          <cell r="A188">
            <v>38292</v>
          </cell>
          <cell r="B188">
            <v>6.5000000000000002E-2</v>
          </cell>
          <cell r="C188">
            <v>7.5999999999999998E-2</v>
          </cell>
          <cell r="D188">
            <v>0.91666666666666674</v>
          </cell>
          <cell r="E188">
            <v>0.96299999999999986</v>
          </cell>
          <cell r="F188">
            <v>0.92789898989899</v>
          </cell>
          <cell r="G188">
            <v>0.91507532727272745</v>
          </cell>
          <cell r="H188">
            <v>0.91507532727272745</v>
          </cell>
          <cell r="I188">
            <v>0.91507532727272745</v>
          </cell>
          <cell r="J188">
            <v>0.91507532727272745</v>
          </cell>
        </row>
        <row r="189">
          <cell r="A189">
            <v>38306</v>
          </cell>
          <cell r="D189">
            <v>0.87500000000000011</v>
          </cell>
          <cell r="E189">
            <v>0.93049999999999988</v>
          </cell>
          <cell r="F189">
            <v>0.88845454545454561</v>
          </cell>
          <cell r="G189">
            <v>0.87309382727272755</v>
          </cell>
          <cell r="H189">
            <v>0.87309382727272755</v>
          </cell>
          <cell r="I189">
            <v>0.87309382727272755</v>
          </cell>
          <cell r="J189">
            <v>0.87309382727272755</v>
          </cell>
        </row>
        <row r="190">
          <cell r="A190">
            <v>38322</v>
          </cell>
          <cell r="B190">
            <v>0.13800000000000001</v>
          </cell>
          <cell r="C190">
            <v>0.105</v>
          </cell>
          <cell r="D190">
            <v>0.83333333333333348</v>
          </cell>
          <cell r="E190">
            <v>0.89799999999999991</v>
          </cell>
          <cell r="F190">
            <v>0.84901010101010121</v>
          </cell>
          <cell r="G190">
            <v>0.83111232727272755</v>
          </cell>
          <cell r="H190">
            <v>0.83111232727272755</v>
          </cell>
          <cell r="I190">
            <v>0.83111232727272755</v>
          </cell>
          <cell r="J190">
            <v>0.83111232727272755</v>
          </cell>
        </row>
        <row r="191">
          <cell r="A191">
            <v>38336</v>
          </cell>
          <cell r="D191">
            <v>0.79166666666666685</v>
          </cell>
          <cell r="E191">
            <v>0.82899999999999996</v>
          </cell>
          <cell r="F191">
            <v>0.80071717171717194</v>
          </cell>
          <cell r="G191">
            <v>0.79038443636363664</v>
          </cell>
          <cell r="H191">
            <v>0.79038443636363664</v>
          </cell>
          <cell r="I191">
            <v>0.79038443636363664</v>
          </cell>
          <cell r="J191">
            <v>0.79038443636363664</v>
          </cell>
        </row>
        <row r="192">
          <cell r="A192">
            <v>38353</v>
          </cell>
          <cell r="B192">
            <v>0.20699999999999999</v>
          </cell>
          <cell r="C192">
            <v>0.13300000000000001</v>
          </cell>
          <cell r="D192">
            <v>0.75000000000000022</v>
          </cell>
          <cell r="E192">
            <v>0.7599999999999999</v>
          </cell>
          <cell r="F192">
            <v>0.75242424242424266</v>
          </cell>
          <cell r="G192">
            <v>0.74965654545454574</v>
          </cell>
          <cell r="H192">
            <v>0.74965654545454574</v>
          </cell>
          <cell r="I192">
            <v>0.74965654545454574</v>
          </cell>
          <cell r="J192">
            <v>0.74965654545454574</v>
          </cell>
        </row>
        <row r="193">
          <cell r="A193">
            <v>38367</v>
          </cell>
          <cell r="D193">
            <v>0.70833333333333359</v>
          </cell>
          <cell r="E193">
            <v>0.65649999999999986</v>
          </cell>
          <cell r="F193">
            <v>0.69576767676767681</v>
          </cell>
          <cell r="G193">
            <v>0.71011357272727282</v>
          </cell>
          <cell r="H193">
            <v>0.71011357272727282</v>
          </cell>
          <cell r="I193">
            <v>0.71011357272727282</v>
          </cell>
          <cell r="J193">
            <v>0.71011357272727282</v>
          </cell>
        </row>
        <row r="194">
          <cell r="A194">
            <v>38384</v>
          </cell>
          <cell r="B194">
            <v>0.18</v>
          </cell>
          <cell r="C194">
            <v>0.122</v>
          </cell>
          <cell r="D194">
            <v>0.66666666666666696</v>
          </cell>
          <cell r="E194">
            <v>0.55299999999999994</v>
          </cell>
          <cell r="F194">
            <v>0.63911111111111119</v>
          </cell>
          <cell r="G194">
            <v>0.67057060000000002</v>
          </cell>
          <cell r="H194">
            <v>0.67057060000000002</v>
          </cell>
          <cell r="I194">
            <v>0.67057060000000002</v>
          </cell>
          <cell r="J194">
            <v>0.67057060000000002</v>
          </cell>
        </row>
        <row r="195">
          <cell r="A195">
            <v>38398</v>
          </cell>
          <cell r="D195">
            <v>0.62500000000000033</v>
          </cell>
          <cell r="E195">
            <v>0.46299999999999997</v>
          </cell>
          <cell r="F195">
            <v>0.58572727272727265</v>
          </cell>
          <cell r="G195">
            <v>0.63056396363636358</v>
          </cell>
          <cell r="H195">
            <v>0.63056396363636358</v>
          </cell>
          <cell r="I195">
            <v>0.63056396363636358</v>
          </cell>
          <cell r="J195">
            <v>0.63056396363636358</v>
          </cell>
        </row>
        <row r="196">
          <cell r="A196">
            <v>38412</v>
          </cell>
          <cell r="B196">
            <v>0.13500000000000001</v>
          </cell>
          <cell r="C196">
            <v>0.104</v>
          </cell>
          <cell r="D196">
            <v>0.5833333333333337</v>
          </cell>
          <cell r="E196">
            <v>0.373</v>
          </cell>
          <cell r="F196">
            <v>0.53234343434343423</v>
          </cell>
          <cell r="G196">
            <v>0.59055732727272714</v>
          </cell>
          <cell r="H196">
            <v>0.59055732727272714</v>
          </cell>
          <cell r="I196">
            <v>0.59055732727272714</v>
          </cell>
          <cell r="J196">
            <v>0.59055732727272714</v>
          </cell>
        </row>
        <row r="197">
          <cell r="A197">
            <v>38426</v>
          </cell>
          <cell r="D197">
            <v>0.54166666666666707</v>
          </cell>
          <cell r="E197">
            <v>0.30549999999999999</v>
          </cell>
          <cell r="F197">
            <v>0.4844141414141413</v>
          </cell>
          <cell r="G197">
            <v>0.54977791818181809</v>
          </cell>
          <cell r="H197">
            <v>0.54977791818181809</v>
          </cell>
          <cell r="I197">
            <v>0.54977791818181809</v>
          </cell>
          <cell r="J197">
            <v>0.54977791818181809</v>
          </cell>
        </row>
        <row r="198">
          <cell r="A198">
            <v>38443</v>
          </cell>
          <cell r="B198">
            <v>7.8E-2</v>
          </cell>
          <cell r="C198">
            <v>8.2000000000000003E-2</v>
          </cell>
          <cell r="D198">
            <v>0.50000000000000044</v>
          </cell>
          <cell r="E198">
            <v>0.23799999999999999</v>
          </cell>
          <cell r="F198">
            <v>0.43648484848484836</v>
          </cell>
          <cell r="G198">
            <v>0.50899850909090893</v>
          </cell>
          <cell r="H198">
            <v>0.50899850909090893</v>
          </cell>
          <cell r="I198">
            <v>0.50899850909090893</v>
          </cell>
          <cell r="J198">
            <v>0.50899850909090893</v>
          </cell>
        </row>
        <row r="199">
          <cell r="A199">
            <v>38457</v>
          </cell>
          <cell r="D199">
            <v>0.45833333333333376</v>
          </cell>
          <cell r="E199">
            <v>0.19900000000000001</v>
          </cell>
          <cell r="F199">
            <v>0.39546464646464635</v>
          </cell>
          <cell r="G199">
            <v>0.46724025454545437</v>
          </cell>
          <cell r="H199">
            <v>0.46724025454545437</v>
          </cell>
          <cell r="I199">
            <v>0.46724025454545437</v>
          </cell>
          <cell r="J199">
            <v>0.46724025454545437</v>
          </cell>
        </row>
        <row r="200">
          <cell r="A200">
            <v>38473</v>
          </cell>
          <cell r="B200">
            <v>3.9E-2</v>
          </cell>
          <cell r="C200">
            <v>6.6000000000000003E-2</v>
          </cell>
          <cell r="D200">
            <v>0.41666666666666707</v>
          </cell>
          <cell r="E200">
            <v>0.16</v>
          </cell>
          <cell r="F200">
            <v>0.35444444444444428</v>
          </cell>
          <cell r="G200">
            <v>0.42548199999999986</v>
          </cell>
          <cell r="H200">
            <v>0.42548199999999986</v>
          </cell>
          <cell r="I200">
            <v>0.42548199999999986</v>
          </cell>
          <cell r="J200">
            <v>0.42548199999999986</v>
          </cell>
        </row>
        <row r="201">
          <cell r="A201">
            <v>38487</v>
          </cell>
          <cell r="D201">
            <v>0.37500000000000039</v>
          </cell>
          <cell r="E201">
            <v>0.14050000000000001</v>
          </cell>
          <cell r="F201">
            <v>0.31815151515151507</v>
          </cell>
          <cell r="G201">
            <v>0.38305400909090898</v>
          </cell>
          <cell r="H201">
            <v>0.38305400909090898</v>
          </cell>
          <cell r="I201">
            <v>0.38305400909090898</v>
          </cell>
          <cell r="J201">
            <v>0.38305400909090898</v>
          </cell>
        </row>
        <row r="202">
          <cell r="A202">
            <v>38504</v>
          </cell>
          <cell r="B202">
            <v>3.5999999999999997E-2</v>
          </cell>
          <cell r="C202">
            <v>6.4000000000000001E-2</v>
          </cell>
          <cell r="D202">
            <v>0.3333333333333337</v>
          </cell>
          <cell r="E202">
            <v>0.121</v>
          </cell>
          <cell r="F202">
            <v>0.28185858585858581</v>
          </cell>
          <cell r="G202">
            <v>0.24560000000000001</v>
          </cell>
          <cell r="H202">
            <v>0.24560000000000001</v>
          </cell>
          <cell r="I202">
            <v>0.24560000000000001</v>
          </cell>
          <cell r="J202">
            <v>0.24560000000000001</v>
          </cell>
        </row>
        <row r="203">
          <cell r="A203">
            <v>38518</v>
          </cell>
          <cell r="D203">
            <v>0.29166666666666702</v>
          </cell>
          <cell r="E203">
            <v>0.10300000000000001</v>
          </cell>
          <cell r="F203">
            <v>0.24592929292929289</v>
          </cell>
          <cell r="G203">
            <v>0.29814650909090901</v>
          </cell>
          <cell r="H203">
            <v>0.29814650909090901</v>
          </cell>
          <cell r="I203">
            <v>0.29814650909090901</v>
          </cell>
          <cell r="J203">
            <v>0.29814650909090901</v>
          </cell>
        </row>
        <row r="204">
          <cell r="A204">
            <v>38534</v>
          </cell>
          <cell r="B204">
            <v>2.9000000000000001E-2</v>
          </cell>
          <cell r="C204">
            <v>6.0999999999999999E-2</v>
          </cell>
          <cell r="D204">
            <v>0.25000000000000033</v>
          </cell>
          <cell r="E204">
            <v>8.5000000000000006E-2</v>
          </cell>
          <cell r="F204">
            <v>0.20999999999999996</v>
          </cell>
          <cell r="G204">
            <v>0.26670579434250302</v>
          </cell>
          <cell r="H204">
            <v>0.12285714285714286</v>
          </cell>
          <cell r="I204">
            <v>0.22827927755308114</v>
          </cell>
          <cell r="J204">
            <v>0.19559437446613973</v>
          </cell>
        </row>
        <row r="205">
          <cell r="A205">
            <v>38548</v>
          </cell>
          <cell r="D205">
            <v>0.20833333333333368</v>
          </cell>
          <cell r="E205">
            <v>7.0500000000000007E-2</v>
          </cell>
          <cell r="F205">
            <v>0.17491919191919195</v>
          </cell>
          <cell r="G205">
            <v>0.21306728181818185</v>
          </cell>
          <cell r="H205">
            <v>0.21306728181818185</v>
          </cell>
          <cell r="I205">
            <v>0.21306728181818185</v>
          </cell>
          <cell r="J205">
            <v>0.21306728181818185</v>
          </cell>
        </row>
        <row r="206">
          <cell r="A206">
            <v>38565</v>
          </cell>
          <cell r="B206">
            <v>2.8000000000000001E-2</v>
          </cell>
          <cell r="C206">
            <v>6.0999999999999999E-2</v>
          </cell>
          <cell r="D206">
            <v>0.16666666666666702</v>
          </cell>
          <cell r="E206">
            <v>5.6000000000000001E-2</v>
          </cell>
          <cell r="F206">
            <v>0.1398383838383839</v>
          </cell>
          <cell r="G206">
            <v>0.17046756363636373</v>
          </cell>
          <cell r="H206">
            <v>0.17046756363636373</v>
          </cell>
          <cell r="I206">
            <v>0.17046756363636373</v>
          </cell>
          <cell r="J206">
            <v>0.17046756363636373</v>
          </cell>
        </row>
        <row r="207">
          <cell r="A207">
            <v>38579</v>
          </cell>
          <cell r="D207">
            <v>0.12500000000000036</v>
          </cell>
          <cell r="E207">
            <v>4.2000000000000003E-2</v>
          </cell>
          <cell r="F207">
            <v>0.10487878787878802</v>
          </cell>
          <cell r="G207">
            <v>0.12785067272727291</v>
          </cell>
          <cell r="H207">
            <v>0.12785067272727291</v>
          </cell>
          <cell r="I207">
            <v>0.12785067272727291</v>
          </cell>
          <cell r="J207">
            <v>0.12785067272727291</v>
          </cell>
        </row>
        <row r="208">
          <cell r="A208">
            <v>38596</v>
          </cell>
          <cell r="B208">
            <v>2.8000000000000001E-2</v>
          </cell>
          <cell r="C208">
            <v>6.0999999999999999E-2</v>
          </cell>
          <cell r="D208">
            <v>8.3333333333333703E-2</v>
          </cell>
          <cell r="E208">
            <v>2.8000000000000001E-2</v>
          </cell>
          <cell r="F208">
            <v>6.9919191919192103E-2</v>
          </cell>
          <cell r="G208">
            <v>8.5233781818182072E-2</v>
          </cell>
          <cell r="H208">
            <v>8.5233781818182072E-2</v>
          </cell>
          <cell r="I208">
            <v>8.5233781818182072E-2</v>
          </cell>
          <cell r="J208">
            <v>8.5233781818182072E-2</v>
          </cell>
        </row>
        <row r="209">
          <cell r="A209">
            <v>38610</v>
          </cell>
          <cell r="D209">
            <v>4.1666666666667039E-2</v>
          </cell>
          <cell r="E209">
            <v>1.4E-2</v>
          </cell>
          <cell r="F209">
            <v>3.495959595959619E-2</v>
          </cell>
          <cell r="G209">
            <v>4.261689090909123E-2</v>
          </cell>
          <cell r="H209">
            <v>4.261689090909123E-2</v>
          </cell>
          <cell r="I209">
            <v>4.261689090909123E-2</v>
          </cell>
          <cell r="J209">
            <v>4.261689090909123E-2</v>
          </cell>
        </row>
        <row r="210">
          <cell r="A210">
            <v>38625</v>
          </cell>
          <cell r="D210">
            <v>3.7470027081099033E-16</v>
          </cell>
          <cell r="E210">
            <v>0</v>
          </cell>
          <cell r="F210">
            <v>2.8386384152347691E-16</v>
          </cell>
          <cell r="G210">
            <v>3.8756952193029786E-16</v>
          </cell>
          <cell r="H210">
            <v>3.8756952193029786E-16</v>
          </cell>
          <cell r="I210">
            <v>3.8756952193029786E-16</v>
          </cell>
          <cell r="J210">
            <v>3.8756952193029786E-16</v>
          </cell>
        </row>
        <row r="215">
          <cell r="A215">
            <v>38261</v>
          </cell>
          <cell r="B215">
            <v>3.6999999999999998E-2</v>
          </cell>
          <cell r="C215">
            <v>6.5000000000000002E-2</v>
          </cell>
          <cell r="D215">
            <v>1</v>
          </cell>
          <cell r="E215">
            <v>0.99999999999999989</v>
          </cell>
          <cell r="F215">
            <v>1</v>
          </cell>
          <cell r="G215">
            <v>0.9858429858429858</v>
          </cell>
        </row>
        <row r="216">
          <cell r="A216">
            <v>38275</v>
          </cell>
          <cell r="D216">
            <v>0.95833333333333337</v>
          </cell>
          <cell r="E216">
            <v>0.98149999999999982</v>
          </cell>
          <cell r="F216">
            <v>0.963949494949495</v>
          </cell>
          <cell r="G216">
            <v>0.94239375000000003</v>
          </cell>
        </row>
        <row r="217">
          <cell r="A217">
            <v>38292</v>
          </cell>
          <cell r="B217">
            <v>6.5000000000000002E-2</v>
          </cell>
          <cell r="C217">
            <v>7.5999999999999998E-2</v>
          </cell>
          <cell r="D217">
            <v>0.91666666666666674</v>
          </cell>
          <cell r="E217">
            <v>0.96299999999999986</v>
          </cell>
          <cell r="F217">
            <v>0.92789898989899</v>
          </cell>
          <cell r="G217">
            <v>0.92789898989899</v>
          </cell>
        </row>
        <row r="218">
          <cell r="A218">
            <v>38306</v>
          </cell>
          <cell r="D218">
            <v>0.87500000000000011</v>
          </cell>
          <cell r="E218">
            <v>0.93049999999999988</v>
          </cell>
          <cell r="F218">
            <v>0.88845454545454561</v>
          </cell>
          <cell r="G218">
            <v>0.88845454545454561</v>
          </cell>
        </row>
        <row r="219">
          <cell r="A219">
            <v>38322</v>
          </cell>
          <cell r="B219">
            <v>0.13800000000000001</v>
          </cell>
          <cell r="C219">
            <v>0.105</v>
          </cell>
          <cell r="D219">
            <v>0.83333333333333348</v>
          </cell>
          <cell r="E219">
            <v>0.89799999999999991</v>
          </cell>
          <cell r="F219">
            <v>0.84901010101010121</v>
          </cell>
          <cell r="G219">
            <v>0.84901010101010121</v>
          </cell>
        </row>
        <row r="220">
          <cell r="A220">
            <v>38336</v>
          </cell>
          <cell r="D220">
            <v>0.79166666666666685</v>
          </cell>
          <cell r="E220">
            <v>0.82899999999999996</v>
          </cell>
          <cell r="F220">
            <v>0.80071717171717194</v>
          </cell>
          <cell r="G220">
            <v>0.80071717171717194</v>
          </cell>
        </row>
        <row r="221">
          <cell r="A221">
            <v>38353</v>
          </cell>
          <cell r="B221">
            <v>0.20699999999999999</v>
          </cell>
          <cell r="C221">
            <v>0.13300000000000001</v>
          </cell>
          <cell r="D221">
            <v>0.75000000000000022</v>
          </cell>
          <cell r="E221">
            <v>0.7599999999999999</v>
          </cell>
          <cell r="F221">
            <v>0.75242424242424266</v>
          </cell>
          <cell r="G221">
            <v>0.75242424242424266</v>
          </cell>
        </row>
        <row r="222">
          <cell r="A222">
            <v>38367</v>
          </cell>
          <cell r="D222">
            <v>0.70833333333333359</v>
          </cell>
          <cell r="E222">
            <v>0.65649999999999986</v>
          </cell>
          <cell r="F222">
            <v>0.69576767676767681</v>
          </cell>
          <cell r="G222">
            <v>0.69576767676767681</v>
          </cell>
        </row>
        <row r="223">
          <cell r="A223">
            <v>38384</v>
          </cell>
          <cell r="B223">
            <v>0.18</v>
          </cell>
          <cell r="C223">
            <v>0.122</v>
          </cell>
          <cell r="D223">
            <v>0.66666666666666696</v>
          </cell>
          <cell r="E223">
            <v>0.55299999999999994</v>
          </cell>
          <cell r="F223">
            <v>0.63911111111111119</v>
          </cell>
          <cell r="G223">
            <v>0.63911111111111119</v>
          </cell>
        </row>
        <row r="224">
          <cell r="A224">
            <v>38398</v>
          </cell>
          <cell r="D224">
            <v>0.62500000000000033</v>
          </cell>
          <cell r="E224">
            <v>0.46299999999999997</v>
          </cell>
          <cell r="F224">
            <v>0.58572727272727265</v>
          </cell>
          <cell r="G224">
            <v>0.58572727272727265</v>
          </cell>
        </row>
        <row r="225">
          <cell r="A225">
            <v>38412</v>
          </cell>
          <cell r="B225">
            <v>0.13500000000000001</v>
          </cell>
          <cell r="C225">
            <v>0.104</v>
          </cell>
          <cell r="D225">
            <v>0.5833333333333337</v>
          </cell>
          <cell r="E225">
            <v>0.373</v>
          </cell>
          <cell r="F225">
            <v>0.53234343434343423</v>
          </cell>
          <cell r="G225">
            <v>0.53234343434343423</v>
          </cell>
        </row>
        <row r="226">
          <cell r="A226">
            <v>38426</v>
          </cell>
          <cell r="D226">
            <v>0.54166666666666707</v>
          </cell>
          <cell r="E226">
            <v>0.30549999999999999</v>
          </cell>
          <cell r="F226">
            <v>0.4844141414141413</v>
          </cell>
          <cell r="G226">
            <v>0.4844141414141413</v>
          </cell>
        </row>
        <row r="227">
          <cell r="A227">
            <v>38443</v>
          </cell>
          <cell r="B227">
            <v>7.8E-2</v>
          </cell>
          <cell r="C227">
            <v>8.2000000000000003E-2</v>
          </cell>
          <cell r="D227">
            <v>0.50000000000000044</v>
          </cell>
          <cell r="E227">
            <v>0.23799999999999999</v>
          </cell>
          <cell r="F227">
            <v>0.43648484848484836</v>
          </cell>
          <cell r="G227">
            <v>0.43648484848484836</v>
          </cell>
        </row>
        <row r="228">
          <cell r="A228">
            <v>38457</v>
          </cell>
          <cell r="D228">
            <v>0.45833333333333376</v>
          </cell>
          <cell r="E228">
            <v>0.19900000000000001</v>
          </cell>
          <cell r="F228">
            <v>0.39546464646464635</v>
          </cell>
          <cell r="G228">
            <v>0.39546464646464635</v>
          </cell>
        </row>
        <row r="229">
          <cell r="A229">
            <v>38473</v>
          </cell>
          <cell r="B229">
            <v>3.9E-2</v>
          </cell>
          <cell r="C229">
            <v>6.6000000000000003E-2</v>
          </cell>
          <cell r="D229">
            <v>0.41666666666666707</v>
          </cell>
          <cell r="E229">
            <v>0.16</v>
          </cell>
          <cell r="F229">
            <v>0.35444444444444428</v>
          </cell>
          <cell r="G229">
            <v>0.35444444444444428</v>
          </cell>
        </row>
        <row r="230">
          <cell r="A230">
            <v>38487</v>
          </cell>
          <cell r="D230">
            <v>0.37500000000000039</v>
          </cell>
          <cell r="E230">
            <v>0.14050000000000001</v>
          </cell>
          <cell r="F230">
            <v>0.31815151515151507</v>
          </cell>
          <cell r="G230">
            <v>0.31815151515151507</v>
          </cell>
        </row>
        <row r="231">
          <cell r="A231">
            <v>38504</v>
          </cell>
          <cell r="B231">
            <v>3.5999999999999997E-2</v>
          </cell>
          <cell r="C231">
            <v>6.4000000000000001E-2</v>
          </cell>
          <cell r="D231">
            <v>0.3333333333333337</v>
          </cell>
          <cell r="E231">
            <v>0.121</v>
          </cell>
          <cell r="F231">
            <v>0.28185858585858581</v>
          </cell>
          <cell r="G231">
            <v>0.57602776250687193</v>
          </cell>
        </row>
        <row r="232">
          <cell r="A232">
            <v>38518</v>
          </cell>
          <cell r="D232">
            <v>0.29166666666666702</v>
          </cell>
          <cell r="E232">
            <v>0.10300000000000001</v>
          </cell>
          <cell r="F232">
            <v>0.24592929292929289</v>
          </cell>
          <cell r="G232">
            <v>0.45372776250687191</v>
          </cell>
        </row>
        <row r="233">
          <cell r="A233">
            <v>38534</v>
          </cell>
          <cell r="B233">
            <v>2.9000000000000001E-2</v>
          </cell>
          <cell r="C233">
            <v>6.0999999999999999E-2</v>
          </cell>
          <cell r="D233">
            <v>0.25000000000000033</v>
          </cell>
          <cell r="E233">
            <v>8.5000000000000006E-2</v>
          </cell>
          <cell r="F233">
            <v>0.20999999999999996</v>
          </cell>
          <cell r="G233">
            <v>0.33142776250687189</v>
          </cell>
        </row>
        <row r="234">
          <cell r="A234">
            <v>38548</v>
          </cell>
          <cell r="D234">
            <v>0.20833333333333368</v>
          </cell>
          <cell r="E234">
            <v>7.0500000000000007E-2</v>
          </cell>
          <cell r="F234">
            <v>0.17491919191919195</v>
          </cell>
          <cell r="G234">
            <v>0.20912776250687187</v>
          </cell>
        </row>
        <row r="235">
          <cell r="A235">
            <v>38565</v>
          </cell>
          <cell r="B235">
            <v>2.8000000000000001E-2</v>
          </cell>
          <cell r="C235">
            <v>6.0999999999999999E-2</v>
          </cell>
          <cell r="D235">
            <v>0.16666666666666702</v>
          </cell>
          <cell r="E235">
            <v>5.6000000000000001E-2</v>
          </cell>
          <cell r="F235">
            <v>0.1398383838383839</v>
          </cell>
          <cell r="G235">
            <v>8.6827762506871853E-2</v>
          </cell>
        </row>
        <row r="236">
          <cell r="A236">
            <v>38579</v>
          </cell>
          <cell r="D236">
            <v>0.12500000000000036</v>
          </cell>
          <cell r="E236">
            <v>4.2000000000000003E-2</v>
          </cell>
          <cell r="F236">
            <v>0.10487878787878802</v>
          </cell>
          <cell r="G236">
            <v>-3.5472237493128167E-2</v>
          </cell>
        </row>
        <row r="237">
          <cell r="A237">
            <v>38596</v>
          </cell>
          <cell r="B237">
            <v>2.8000000000000001E-2</v>
          </cell>
          <cell r="C237">
            <v>6.0999999999999999E-2</v>
          </cell>
          <cell r="D237">
            <v>8.3333333333333703E-2</v>
          </cell>
          <cell r="E237">
            <v>2.8000000000000001E-2</v>
          </cell>
          <cell r="F237">
            <v>6.9919191919192103E-2</v>
          </cell>
          <cell r="G237">
            <v>-0.15777223749312819</v>
          </cell>
        </row>
        <row r="238">
          <cell r="A238">
            <v>38610</v>
          </cell>
          <cell r="D238">
            <v>4.1666666666667039E-2</v>
          </cell>
          <cell r="E238">
            <v>1.4E-2</v>
          </cell>
          <cell r="F238">
            <v>3.495959595959619E-2</v>
          </cell>
          <cell r="G238">
            <v>1.4157014157014203E-2</v>
          </cell>
        </row>
        <row r="239">
          <cell r="A239">
            <v>38625</v>
          </cell>
          <cell r="D239">
            <v>3.7470027081099033E-16</v>
          </cell>
          <cell r="E239">
            <v>0</v>
          </cell>
          <cell r="F239">
            <v>2.8386384152347691E-16</v>
          </cell>
          <cell r="G239">
            <v>0</v>
          </cell>
        </row>
        <row r="244">
          <cell r="A244">
            <v>38261</v>
          </cell>
          <cell r="B244">
            <v>3.6999999999999998E-2</v>
          </cell>
          <cell r="C244">
            <v>6.5000000000000002E-2</v>
          </cell>
          <cell r="D244">
            <v>1</v>
          </cell>
          <cell r="E244">
            <v>0.99999999999999989</v>
          </cell>
          <cell r="F244">
            <v>1</v>
          </cell>
          <cell r="G244">
            <v>1</v>
          </cell>
        </row>
        <row r="245">
          <cell r="A245">
            <v>38275</v>
          </cell>
          <cell r="D245">
            <v>0.95833333333333337</v>
          </cell>
          <cell r="E245">
            <v>0.98149999999999982</v>
          </cell>
          <cell r="F245">
            <v>0.96750000000000003</v>
          </cell>
          <cell r="G245">
            <v>0.98149999999999982</v>
          </cell>
        </row>
        <row r="246">
          <cell r="A246">
            <v>38292</v>
          </cell>
          <cell r="B246">
            <v>6.5000000000000002E-2</v>
          </cell>
          <cell r="C246">
            <v>7.5999999999999998E-2</v>
          </cell>
          <cell r="D246">
            <v>0.91666666666666674</v>
          </cell>
          <cell r="E246">
            <v>0.96299999999999986</v>
          </cell>
          <cell r="F246">
            <v>0.93499999999999994</v>
          </cell>
          <cell r="G246">
            <v>0.96299999999999986</v>
          </cell>
        </row>
        <row r="247">
          <cell r="A247">
            <v>38306</v>
          </cell>
          <cell r="D247">
            <v>0.87500000000000011</v>
          </cell>
          <cell r="E247">
            <v>0.93049999999999988</v>
          </cell>
          <cell r="F247">
            <v>0.89700000000000002</v>
          </cell>
          <cell r="G247">
            <v>0.93049999999999988</v>
          </cell>
        </row>
        <row r="248">
          <cell r="A248">
            <v>38322</v>
          </cell>
          <cell r="B248">
            <v>0.13800000000000001</v>
          </cell>
          <cell r="C248">
            <v>0.105</v>
          </cell>
          <cell r="D248">
            <v>0.83333333333333348</v>
          </cell>
          <cell r="E248">
            <v>0.89799999999999991</v>
          </cell>
          <cell r="F248">
            <v>0.85899999999999999</v>
          </cell>
          <cell r="G248">
            <v>0.89799999999999991</v>
          </cell>
        </row>
        <row r="249">
          <cell r="A249">
            <v>38336</v>
          </cell>
          <cell r="D249">
            <v>0.79166666666666685</v>
          </cell>
          <cell r="E249">
            <v>0.82899999999999996</v>
          </cell>
          <cell r="F249">
            <v>0.80649999999999999</v>
          </cell>
          <cell r="G249">
            <v>0.82899999999999996</v>
          </cell>
        </row>
        <row r="250">
          <cell r="A250">
            <v>38353</v>
          </cell>
          <cell r="B250">
            <v>0.20699999999999999</v>
          </cell>
          <cell r="C250">
            <v>0.13300000000000001</v>
          </cell>
          <cell r="D250">
            <v>0.75000000000000022</v>
          </cell>
          <cell r="E250">
            <v>0.7599999999999999</v>
          </cell>
          <cell r="F250">
            <v>0.754</v>
          </cell>
          <cell r="G250">
            <v>0.7599999999999999</v>
          </cell>
        </row>
        <row r="251">
          <cell r="A251">
            <v>38367</v>
          </cell>
          <cell r="D251">
            <v>0.70833333333333359</v>
          </cell>
          <cell r="E251">
            <v>0.65649999999999986</v>
          </cell>
          <cell r="F251">
            <v>0.6875</v>
          </cell>
          <cell r="G251">
            <v>0.65649999999999986</v>
          </cell>
        </row>
        <row r="252">
          <cell r="A252">
            <v>38384</v>
          </cell>
          <cell r="B252">
            <v>0.18</v>
          </cell>
          <cell r="C252">
            <v>0.122</v>
          </cell>
          <cell r="D252">
            <v>0.66666666666666696</v>
          </cell>
          <cell r="E252">
            <v>0.55299999999999994</v>
          </cell>
          <cell r="F252">
            <v>0.621</v>
          </cell>
          <cell r="G252">
            <v>0.55299999999999994</v>
          </cell>
        </row>
        <row r="253">
          <cell r="A253">
            <v>38398</v>
          </cell>
          <cell r="D253">
            <v>0.62500000000000033</v>
          </cell>
          <cell r="E253">
            <v>0.46299999999999997</v>
          </cell>
          <cell r="F253">
            <v>0.56000000000000005</v>
          </cell>
          <cell r="G253">
            <v>0.46299999999999997</v>
          </cell>
        </row>
        <row r="254">
          <cell r="A254">
            <v>38412</v>
          </cell>
          <cell r="B254">
            <v>0.13500000000000001</v>
          </cell>
          <cell r="C254">
            <v>0.104</v>
          </cell>
          <cell r="D254">
            <v>0.5833333333333337</v>
          </cell>
          <cell r="E254">
            <v>0.373</v>
          </cell>
          <cell r="F254">
            <v>0.499</v>
          </cell>
          <cell r="G254">
            <v>0.373</v>
          </cell>
        </row>
        <row r="255">
          <cell r="A255">
            <v>38426</v>
          </cell>
          <cell r="D255">
            <v>0.54166666666666707</v>
          </cell>
          <cell r="E255">
            <v>0.30549999999999999</v>
          </cell>
          <cell r="F255">
            <v>0.44700000000000001</v>
          </cell>
          <cell r="G255">
            <v>0.30549999999999999</v>
          </cell>
        </row>
        <row r="256">
          <cell r="A256">
            <v>38443</v>
          </cell>
          <cell r="B256">
            <v>7.8E-2</v>
          </cell>
          <cell r="C256">
            <v>8.2000000000000003E-2</v>
          </cell>
          <cell r="D256">
            <v>0.50000000000000044</v>
          </cell>
          <cell r="E256">
            <v>0.23799999999999999</v>
          </cell>
          <cell r="F256">
            <v>0.39500000000000002</v>
          </cell>
          <cell r="G256">
            <v>0.25</v>
          </cell>
        </row>
        <row r="257">
          <cell r="A257">
            <v>38457</v>
          </cell>
          <cell r="D257">
            <v>0.45833333333333376</v>
          </cell>
          <cell r="E257">
            <v>0.19900000000000001</v>
          </cell>
          <cell r="F257">
            <v>0.35399999999999998</v>
          </cell>
          <cell r="G257">
            <v>0.19900000000000001</v>
          </cell>
        </row>
        <row r="258">
          <cell r="A258">
            <v>38473</v>
          </cell>
          <cell r="B258">
            <v>3.9E-2</v>
          </cell>
          <cell r="C258">
            <v>6.6000000000000003E-2</v>
          </cell>
          <cell r="D258">
            <v>0.41666666666666707</v>
          </cell>
          <cell r="E258">
            <v>0.16</v>
          </cell>
          <cell r="F258">
            <v>0.313</v>
          </cell>
          <cell r="G258">
            <v>0.16</v>
          </cell>
        </row>
        <row r="259">
          <cell r="A259">
            <v>38487</v>
          </cell>
          <cell r="D259">
            <v>0.37500000000000039</v>
          </cell>
          <cell r="E259">
            <v>0.14050000000000001</v>
          </cell>
          <cell r="F259">
            <v>0.28000000000000003</v>
          </cell>
          <cell r="G259">
            <v>0.14050000000000001</v>
          </cell>
        </row>
        <row r="260">
          <cell r="A260">
            <v>38504</v>
          </cell>
          <cell r="B260">
            <v>3.5999999999999997E-2</v>
          </cell>
          <cell r="C260">
            <v>6.4000000000000001E-2</v>
          </cell>
          <cell r="D260">
            <v>0.3333333333333337</v>
          </cell>
          <cell r="E260">
            <v>0.121</v>
          </cell>
          <cell r="F260">
            <v>0.247</v>
          </cell>
          <cell r="G260">
            <v>0.21210106382978725</v>
          </cell>
        </row>
        <row r="261">
          <cell r="A261">
            <v>38518</v>
          </cell>
          <cell r="D261">
            <v>0.29166666666666702</v>
          </cell>
          <cell r="E261">
            <v>0.10300000000000001</v>
          </cell>
          <cell r="F261">
            <v>0.215</v>
          </cell>
          <cell r="G261">
            <v>0.10300000000000001</v>
          </cell>
        </row>
        <row r="262">
          <cell r="A262">
            <v>38534</v>
          </cell>
          <cell r="B262">
            <v>2.9000000000000001E-2</v>
          </cell>
          <cell r="C262">
            <v>6.0999999999999999E-2</v>
          </cell>
          <cell r="D262">
            <v>0.25000000000000033</v>
          </cell>
          <cell r="E262">
            <v>8.5000000000000006E-2</v>
          </cell>
          <cell r="F262">
            <v>0.183</v>
          </cell>
          <cell r="G262">
            <v>8.5000000000000006E-2</v>
          </cell>
        </row>
        <row r="263">
          <cell r="A263">
            <v>38548</v>
          </cell>
          <cell r="D263">
            <v>0.20833333333333368</v>
          </cell>
          <cell r="E263">
            <v>7.0500000000000007E-2</v>
          </cell>
          <cell r="F263">
            <v>0.1525</v>
          </cell>
          <cell r="G263">
            <v>7.0500000000000007E-2</v>
          </cell>
        </row>
        <row r="264">
          <cell r="A264">
            <v>38565</v>
          </cell>
          <cell r="B264">
            <v>2.8000000000000001E-2</v>
          </cell>
          <cell r="C264">
            <v>6.0999999999999999E-2</v>
          </cell>
          <cell r="D264">
            <v>0.16666666666666702</v>
          </cell>
          <cell r="E264">
            <v>5.6000000000000001E-2</v>
          </cell>
          <cell r="F264">
            <v>0.122</v>
          </cell>
          <cell r="G264">
            <v>5.6000000000000001E-2</v>
          </cell>
        </row>
        <row r="265">
          <cell r="A265">
            <v>38579</v>
          </cell>
          <cell r="D265">
            <v>0.12500000000000036</v>
          </cell>
          <cell r="E265">
            <v>4.2000000000000003E-2</v>
          </cell>
          <cell r="F265">
            <v>9.1499999999999998E-2</v>
          </cell>
          <cell r="G265">
            <v>4.2000000000000003E-2</v>
          </cell>
        </row>
        <row r="266">
          <cell r="A266">
            <v>38596</v>
          </cell>
          <cell r="B266">
            <v>2.8000000000000001E-2</v>
          </cell>
          <cell r="C266">
            <v>6.0999999999999999E-2</v>
          </cell>
          <cell r="D266">
            <v>8.3333333333333703E-2</v>
          </cell>
          <cell r="E266">
            <v>2.8000000000000001E-2</v>
          </cell>
          <cell r="F266">
            <v>6.0999999999999999E-2</v>
          </cell>
          <cell r="G266">
            <v>0.16935483870967738</v>
          </cell>
        </row>
        <row r="267">
          <cell r="A267">
            <v>38610</v>
          </cell>
          <cell r="D267">
            <v>4.1666666666667039E-2</v>
          </cell>
          <cell r="E267">
            <v>1.4E-2</v>
          </cell>
          <cell r="F267">
            <v>3.0499999999999999E-2</v>
          </cell>
          <cell r="G267">
            <v>1.4E-2</v>
          </cell>
        </row>
        <row r="268">
          <cell r="A268">
            <v>38625</v>
          </cell>
          <cell r="D268">
            <v>3.7470027081099033E-16</v>
          </cell>
          <cell r="E268">
            <v>0</v>
          </cell>
          <cell r="F268">
            <v>0</v>
          </cell>
          <cell r="G268">
            <v>0</v>
          </cell>
        </row>
        <row r="274">
          <cell r="A274">
            <v>38261</v>
          </cell>
          <cell r="B274">
            <v>3.6999999999999998E-2</v>
          </cell>
          <cell r="C274">
            <v>6.5000000000000002E-2</v>
          </cell>
          <cell r="D274">
            <v>1</v>
          </cell>
          <cell r="E274">
            <v>0.99999999999999989</v>
          </cell>
          <cell r="F274">
            <v>1</v>
          </cell>
          <cell r="G274">
            <v>1</v>
          </cell>
        </row>
        <row r="275">
          <cell r="A275">
            <v>38275</v>
          </cell>
          <cell r="D275">
            <v>0.95833333333333337</v>
          </cell>
          <cell r="E275">
            <v>0.98149999999999982</v>
          </cell>
          <cell r="F275">
            <v>0.963949494949495</v>
          </cell>
          <cell r="G275">
            <v>0.96114141414141419</v>
          </cell>
        </row>
        <row r="276">
          <cell r="A276">
            <v>38292</v>
          </cell>
          <cell r="B276">
            <v>6.5000000000000002E-2</v>
          </cell>
          <cell r="C276">
            <v>7.5999999999999998E-2</v>
          </cell>
          <cell r="D276">
            <v>0.91666666666666674</v>
          </cell>
          <cell r="E276">
            <v>0.96299999999999986</v>
          </cell>
          <cell r="F276">
            <v>0.92789898989899</v>
          </cell>
          <cell r="G276">
            <v>0.92228282828282837</v>
          </cell>
        </row>
        <row r="277">
          <cell r="A277">
            <v>38306</v>
          </cell>
          <cell r="D277">
            <v>0.87500000000000011</v>
          </cell>
          <cell r="E277">
            <v>0.93049999999999988</v>
          </cell>
          <cell r="F277">
            <v>0.88845454545454561</v>
          </cell>
          <cell r="G277">
            <v>0.88172727272727291</v>
          </cell>
        </row>
        <row r="278">
          <cell r="A278">
            <v>38322</v>
          </cell>
          <cell r="B278">
            <v>0.13800000000000001</v>
          </cell>
          <cell r="C278">
            <v>0.105</v>
          </cell>
          <cell r="D278">
            <v>0.83333333333333348</v>
          </cell>
          <cell r="E278">
            <v>0.89799999999999991</v>
          </cell>
          <cell r="F278">
            <v>0.84901010101010121</v>
          </cell>
          <cell r="G278">
            <v>0.84117171717171735</v>
          </cell>
        </row>
        <row r="279">
          <cell r="A279">
            <v>38336</v>
          </cell>
          <cell r="D279">
            <v>0.79166666666666685</v>
          </cell>
          <cell r="E279">
            <v>0.82899999999999996</v>
          </cell>
          <cell r="F279">
            <v>0.80071717171717194</v>
          </cell>
          <cell r="G279">
            <v>0.79619191919191934</v>
          </cell>
        </row>
        <row r="280">
          <cell r="A280">
            <v>38353</v>
          </cell>
          <cell r="B280">
            <v>0.20699999999999999</v>
          </cell>
          <cell r="C280">
            <v>0.13300000000000001</v>
          </cell>
          <cell r="D280">
            <v>0.75000000000000022</v>
          </cell>
          <cell r="E280">
            <v>0.7599999999999999</v>
          </cell>
          <cell r="F280">
            <v>0.75242424242424266</v>
          </cell>
          <cell r="G280">
            <v>0.78805620608899296</v>
          </cell>
        </row>
        <row r="281">
          <cell r="A281">
            <v>38367</v>
          </cell>
          <cell r="D281">
            <v>0.70833333333333359</v>
          </cell>
          <cell r="E281">
            <v>0.65649999999999986</v>
          </cell>
          <cell r="F281">
            <v>0.69576767676767681</v>
          </cell>
          <cell r="G281">
            <v>0.70205050505050526</v>
          </cell>
        </row>
        <row r="282">
          <cell r="A282">
            <v>38384</v>
          </cell>
          <cell r="B282">
            <v>0.18</v>
          </cell>
          <cell r="C282">
            <v>0.122</v>
          </cell>
          <cell r="D282">
            <v>0.66666666666666696</v>
          </cell>
          <cell r="E282">
            <v>0.55299999999999994</v>
          </cell>
          <cell r="F282">
            <v>0.63911111111111119</v>
          </cell>
          <cell r="G282">
            <v>0.65288888888888907</v>
          </cell>
        </row>
        <row r="283">
          <cell r="A283">
            <v>38398</v>
          </cell>
          <cell r="D283">
            <v>0.62500000000000033</v>
          </cell>
          <cell r="E283">
            <v>0.46299999999999997</v>
          </cell>
          <cell r="F283">
            <v>0.58572727272727265</v>
          </cell>
          <cell r="G283">
            <v>0.60536363636363655</v>
          </cell>
        </row>
        <row r="284">
          <cell r="A284">
            <v>38412</v>
          </cell>
          <cell r="B284">
            <v>0.13500000000000001</v>
          </cell>
          <cell r="C284">
            <v>0.104</v>
          </cell>
          <cell r="D284">
            <v>0.5833333333333337</v>
          </cell>
          <cell r="E284">
            <v>0.373</v>
          </cell>
          <cell r="F284">
            <v>0.53234343434343423</v>
          </cell>
          <cell r="G284">
            <v>0.53888789473684207</v>
          </cell>
        </row>
        <row r="285">
          <cell r="A285">
            <v>38426</v>
          </cell>
          <cell r="D285">
            <v>0.54166666666666707</v>
          </cell>
          <cell r="E285">
            <v>0.30549999999999999</v>
          </cell>
          <cell r="F285">
            <v>0.4844141414141413</v>
          </cell>
          <cell r="G285">
            <v>0.51304040404040419</v>
          </cell>
        </row>
        <row r="286">
          <cell r="A286">
            <v>38443</v>
          </cell>
          <cell r="B286">
            <v>7.8E-2</v>
          </cell>
          <cell r="C286">
            <v>8.2000000000000003E-2</v>
          </cell>
          <cell r="D286">
            <v>0.50000000000000044</v>
          </cell>
          <cell r="E286">
            <v>0.23799999999999999</v>
          </cell>
          <cell r="F286">
            <v>0.43648484848484836</v>
          </cell>
          <cell r="G286">
            <v>0.4682424242424244</v>
          </cell>
        </row>
        <row r="287">
          <cell r="A287">
            <v>38457</v>
          </cell>
          <cell r="D287">
            <v>0.45833333333333376</v>
          </cell>
          <cell r="E287">
            <v>0.19900000000000001</v>
          </cell>
          <cell r="F287">
            <v>0.39546464646464635</v>
          </cell>
          <cell r="G287">
            <v>0.42689898989899006</v>
          </cell>
        </row>
        <row r="288">
          <cell r="A288">
            <v>38473</v>
          </cell>
          <cell r="B288">
            <v>3.9E-2</v>
          </cell>
          <cell r="C288">
            <v>6.6000000000000003E-2</v>
          </cell>
          <cell r="D288">
            <v>0.41666666666666707</v>
          </cell>
          <cell r="E288">
            <v>0.16</v>
          </cell>
          <cell r="F288">
            <v>0.35444444444444428</v>
          </cell>
          <cell r="G288">
            <v>0.38555555555555565</v>
          </cell>
        </row>
        <row r="289">
          <cell r="A289">
            <v>38487</v>
          </cell>
          <cell r="D289">
            <v>0.37500000000000039</v>
          </cell>
          <cell r="E289">
            <v>0.14050000000000001</v>
          </cell>
          <cell r="F289">
            <v>0.31815151515151507</v>
          </cell>
          <cell r="G289">
            <v>0.34657575757575776</v>
          </cell>
        </row>
        <row r="290">
          <cell r="A290">
            <v>38504</v>
          </cell>
          <cell r="B290">
            <v>3.5999999999999997E-2</v>
          </cell>
          <cell r="C290">
            <v>6.4000000000000001E-2</v>
          </cell>
          <cell r="D290">
            <v>0.3333333333333337</v>
          </cell>
          <cell r="E290">
            <v>0.121</v>
          </cell>
          <cell r="F290">
            <v>0.28185858585858581</v>
          </cell>
          <cell r="G290">
            <v>0.30759595959595976</v>
          </cell>
        </row>
        <row r="291">
          <cell r="A291">
            <v>38518</v>
          </cell>
          <cell r="D291">
            <v>0.29166666666666702</v>
          </cell>
          <cell r="E291">
            <v>0.10300000000000001</v>
          </cell>
          <cell r="F291">
            <v>0.24592929292929289</v>
          </cell>
          <cell r="G291">
            <v>0.26879797979797992</v>
          </cell>
        </row>
        <row r="292">
          <cell r="A292">
            <v>38534</v>
          </cell>
          <cell r="B292">
            <v>2.9000000000000001E-2</v>
          </cell>
          <cell r="C292">
            <v>6.0999999999999999E-2</v>
          </cell>
          <cell r="D292">
            <v>0.25000000000000033</v>
          </cell>
          <cell r="E292">
            <v>8.5000000000000006E-2</v>
          </cell>
          <cell r="F292">
            <v>0.20999999999999996</v>
          </cell>
          <cell r="G292">
            <v>0.23000000000000015</v>
          </cell>
        </row>
        <row r="293">
          <cell r="A293">
            <v>38548</v>
          </cell>
          <cell r="D293">
            <v>0.20833333333333368</v>
          </cell>
          <cell r="E293">
            <v>7.0500000000000007E-2</v>
          </cell>
          <cell r="F293">
            <v>0.17491919191919195</v>
          </cell>
          <cell r="G293">
            <v>0.19162626262626281</v>
          </cell>
        </row>
        <row r="294">
          <cell r="A294">
            <v>38565</v>
          </cell>
          <cell r="B294">
            <v>2.8000000000000001E-2</v>
          </cell>
          <cell r="C294">
            <v>6.0999999999999999E-2</v>
          </cell>
          <cell r="D294">
            <v>0.16666666666666702</v>
          </cell>
          <cell r="E294">
            <v>5.6000000000000001E-2</v>
          </cell>
          <cell r="F294">
            <v>0.1398383838383839</v>
          </cell>
          <cell r="G294">
            <v>0.15325252525252547</v>
          </cell>
        </row>
        <row r="295">
          <cell r="A295">
            <v>38579</v>
          </cell>
          <cell r="D295">
            <v>0.12500000000000036</v>
          </cell>
          <cell r="E295">
            <v>4.2000000000000003E-2</v>
          </cell>
          <cell r="F295">
            <v>0.10487878787878802</v>
          </cell>
          <cell r="G295">
            <v>0.11493939393939419</v>
          </cell>
        </row>
        <row r="296">
          <cell r="A296">
            <v>38596</v>
          </cell>
          <cell r="B296">
            <v>2.8000000000000001E-2</v>
          </cell>
          <cell r="C296">
            <v>6.0999999999999999E-2</v>
          </cell>
          <cell r="D296">
            <v>8.3333333333333703E-2</v>
          </cell>
          <cell r="E296">
            <v>2.8000000000000001E-2</v>
          </cell>
          <cell r="F296">
            <v>6.9919191919192103E-2</v>
          </cell>
          <cell r="G296">
            <v>7.6626262626262903E-2</v>
          </cell>
        </row>
        <row r="297">
          <cell r="A297">
            <v>38610</v>
          </cell>
          <cell r="D297">
            <v>4.1666666666667039E-2</v>
          </cell>
          <cell r="E297">
            <v>1.4E-2</v>
          </cell>
          <cell r="F297">
            <v>3.495959595959619E-2</v>
          </cell>
          <cell r="G297">
            <v>3.8313131313131618E-2</v>
          </cell>
        </row>
        <row r="298">
          <cell r="A298">
            <v>38625</v>
          </cell>
          <cell r="D298">
            <v>3.7470027081099033E-16</v>
          </cell>
          <cell r="E298">
            <v>0</v>
          </cell>
          <cell r="F298">
            <v>2.8386384152347691E-16</v>
          </cell>
          <cell r="G298">
            <v>3.2928205616723362E-16</v>
          </cell>
        </row>
        <row r="302">
          <cell r="A302" t="str">
            <v>KY (table_ky)</v>
          </cell>
        </row>
        <row r="303">
          <cell r="A303">
            <v>38261</v>
          </cell>
          <cell r="B303">
            <v>3.6999999999999998E-2</v>
          </cell>
          <cell r="C303">
            <v>6.5000000000000002E-2</v>
          </cell>
          <cell r="D303">
            <v>1</v>
          </cell>
          <cell r="E303">
            <v>0.99999999999999989</v>
          </cell>
          <cell r="F303">
            <v>1</v>
          </cell>
          <cell r="G303">
            <v>1</v>
          </cell>
        </row>
        <row r="304">
          <cell r="A304">
            <v>38275</v>
          </cell>
          <cell r="D304">
            <v>0.95833333333333337</v>
          </cell>
          <cell r="E304">
            <v>0.98149999999999982</v>
          </cell>
          <cell r="F304">
            <v>0.96750000000000003</v>
          </cell>
          <cell r="G304">
            <v>0.96750000000000003</v>
          </cell>
        </row>
        <row r="305">
          <cell r="A305">
            <v>38292</v>
          </cell>
          <cell r="B305">
            <v>6.5000000000000002E-2</v>
          </cell>
          <cell r="C305">
            <v>7.5999999999999998E-2</v>
          </cell>
          <cell r="D305">
            <v>0.91666666666666674</v>
          </cell>
          <cell r="E305">
            <v>0.96299999999999986</v>
          </cell>
          <cell r="F305">
            <v>0.93499999999999994</v>
          </cell>
          <cell r="G305">
            <v>0.93499999999999994</v>
          </cell>
        </row>
        <row r="306">
          <cell r="A306">
            <v>38306</v>
          </cell>
          <cell r="D306">
            <v>0.87500000000000011</v>
          </cell>
          <cell r="E306">
            <v>0.93049999999999988</v>
          </cell>
          <cell r="F306">
            <v>0.89700000000000002</v>
          </cell>
          <cell r="G306">
            <v>0.89700000000000002</v>
          </cell>
        </row>
        <row r="307">
          <cell r="A307">
            <v>38322</v>
          </cell>
          <cell r="B307">
            <v>0.13800000000000001</v>
          </cell>
          <cell r="C307">
            <v>0.105</v>
          </cell>
          <cell r="D307">
            <v>0.83333333333333348</v>
          </cell>
          <cell r="E307">
            <v>0.89799999999999991</v>
          </cell>
          <cell r="F307">
            <v>0.85899999999999999</v>
          </cell>
          <cell r="G307">
            <v>0.85899999999999999</v>
          </cell>
        </row>
        <row r="308">
          <cell r="A308">
            <v>38336</v>
          </cell>
          <cell r="D308">
            <v>0.79166666666666685</v>
          </cell>
          <cell r="E308">
            <v>0.82899999999999996</v>
          </cell>
          <cell r="F308">
            <v>0.80649999999999999</v>
          </cell>
          <cell r="G308">
            <v>0.80649999999999999</v>
          </cell>
        </row>
        <row r="309">
          <cell r="A309">
            <v>38353</v>
          </cell>
          <cell r="B309">
            <v>0.20699999999999999</v>
          </cell>
          <cell r="C309">
            <v>0.13300000000000001</v>
          </cell>
          <cell r="D309">
            <v>0.75000000000000022</v>
          </cell>
          <cell r="E309">
            <v>0.7599999999999999</v>
          </cell>
          <cell r="F309">
            <v>0.754</v>
          </cell>
          <cell r="G309">
            <v>0.754</v>
          </cell>
        </row>
        <row r="310">
          <cell r="A310">
            <v>38367</v>
          </cell>
          <cell r="D310">
            <v>0.70833333333333359</v>
          </cell>
          <cell r="E310">
            <v>0.65649999999999986</v>
          </cell>
          <cell r="F310">
            <v>0.6875</v>
          </cell>
          <cell r="G310">
            <v>0.6875</v>
          </cell>
        </row>
        <row r="311">
          <cell r="A311">
            <v>38384</v>
          </cell>
          <cell r="B311">
            <v>0.18</v>
          </cell>
          <cell r="C311">
            <v>0.122</v>
          </cell>
          <cell r="D311">
            <v>0.66666666666666696</v>
          </cell>
          <cell r="E311">
            <v>0.55299999999999994</v>
          </cell>
          <cell r="F311">
            <v>0.621</v>
          </cell>
          <cell r="G311">
            <v>0.621</v>
          </cell>
        </row>
        <row r="312">
          <cell r="A312">
            <v>38398</v>
          </cell>
          <cell r="D312">
            <v>0.62500000000000033</v>
          </cell>
          <cell r="E312">
            <v>0.46299999999999997</v>
          </cell>
          <cell r="F312">
            <v>0.56000000000000005</v>
          </cell>
          <cell r="G312">
            <v>0.56000000000000005</v>
          </cell>
        </row>
        <row r="313">
          <cell r="A313">
            <v>38412</v>
          </cell>
          <cell r="B313">
            <v>0.13500000000000001</v>
          </cell>
          <cell r="C313">
            <v>0.104</v>
          </cell>
          <cell r="D313">
            <v>0.5833333333333337</v>
          </cell>
          <cell r="E313">
            <v>0.373</v>
          </cell>
          <cell r="F313">
            <v>0.499</v>
          </cell>
          <cell r="G313">
            <v>0.38333333333333336</v>
          </cell>
        </row>
        <row r="314">
          <cell r="A314">
            <v>38426</v>
          </cell>
          <cell r="D314">
            <v>0.54166666666666707</v>
          </cell>
          <cell r="E314">
            <v>0.30549999999999999</v>
          </cell>
          <cell r="F314">
            <v>0.44700000000000001</v>
          </cell>
          <cell r="G314">
            <v>0.44700000000000001</v>
          </cell>
        </row>
        <row r="315">
          <cell r="A315">
            <v>38443</v>
          </cell>
          <cell r="B315">
            <v>7.8E-2</v>
          </cell>
          <cell r="C315">
            <v>8.2000000000000003E-2</v>
          </cell>
          <cell r="D315">
            <v>0.50000000000000044</v>
          </cell>
          <cell r="E315">
            <v>0.23799999999999999</v>
          </cell>
          <cell r="F315">
            <v>0.39500000000000002</v>
          </cell>
          <cell r="G315">
            <v>0.39500000000000002</v>
          </cell>
        </row>
        <row r="316">
          <cell r="A316">
            <v>38457</v>
          </cell>
          <cell r="D316">
            <v>0.45833333333333376</v>
          </cell>
          <cell r="E316">
            <v>0.19900000000000001</v>
          </cell>
          <cell r="F316">
            <v>0.35399999999999998</v>
          </cell>
          <cell r="G316">
            <v>0.35399999999999998</v>
          </cell>
        </row>
        <row r="317">
          <cell r="A317">
            <v>38473</v>
          </cell>
          <cell r="B317">
            <v>3.9E-2</v>
          </cell>
          <cell r="C317">
            <v>6.6000000000000003E-2</v>
          </cell>
          <cell r="D317">
            <v>0.41666666666666707</v>
          </cell>
          <cell r="E317">
            <v>0.16</v>
          </cell>
          <cell r="F317">
            <v>0.313</v>
          </cell>
          <cell r="G317">
            <v>0.313</v>
          </cell>
        </row>
        <row r="318">
          <cell r="A318">
            <v>38487</v>
          </cell>
          <cell r="D318">
            <v>0.37500000000000039</v>
          </cell>
          <cell r="E318">
            <v>0.14050000000000001</v>
          </cell>
          <cell r="F318">
            <v>0.28000000000000003</v>
          </cell>
          <cell r="G318">
            <v>0.28000000000000003</v>
          </cell>
        </row>
        <row r="319">
          <cell r="A319">
            <v>38504</v>
          </cell>
          <cell r="B319">
            <v>3.5999999999999997E-2</v>
          </cell>
          <cell r="C319">
            <v>6.4000000000000001E-2</v>
          </cell>
          <cell r="D319">
            <v>0.3333333333333337</v>
          </cell>
          <cell r="E319">
            <v>0.121</v>
          </cell>
          <cell r="F319">
            <v>0.247</v>
          </cell>
          <cell r="G319">
            <v>0.38705882352941179</v>
          </cell>
        </row>
        <row r="320">
          <cell r="A320">
            <v>38518</v>
          </cell>
          <cell r="D320">
            <v>0.29166666666666702</v>
          </cell>
          <cell r="E320">
            <v>0.10300000000000001</v>
          </cell>
          <cell r="F320">
            <v>0.215</v>
          </cell>
          <cell r="G320">
            <v>0.215</v>
          </cell>
        </row>
        <row r="321">
          <cell r="A321">
            <v>38534</v>
          </cell>
          <cell r="B321">
            <v>2.9000000000000001E-2</v>
          </cell>
          <cell r="C321">
            <v>6.0999999999999999E-2</v>
          </cell>
          <cell r="D321">
            <v>0.25000000000000033</v>
          </cell>
          <cell r="E321">
            <v>8.5000000000000006E-2</v>
          </cell>
          <cell r="F321">
            <v>0.183</v>
          </cell>
          <cell r="G321">
            <v>0.183</v>
          </cell>
        </row>
        <row r="322">
          <cell r="A322">
            <v>38548</v>
          </cell>
          <cell r="D322">
            <v>0.20833333333333368</v>
          </cell>
          <cell r="E322">
            <v>7.0500000000000007E-2</v>
          </cell>
          <cell r="F322">
            <v>0.1525</v>
          </cell>
          <cell r="G322">
            <v>0.1525</v>
          </cell>
        </row>
        <row r="323">
          <cell r="A323">
            <v>38565</v>
          </cell>
          <cell r="B323">
            <v>2.8000000000000001E-2</v>
          </cell>
          <cell r="C323">
            <v>6.0999999999999999E-2</v>
          </cell>
          <cell r="D323">
            <v>0.16666666666666702</v>
          </cell>
          <cell r="E323">
            <v>5.6000000000000001E-2</v>
          </cell>
          <cell r="F323">
            <v>0.122</v>
          </cell>
          <cell r="G323">
            <v>0.122</v>
          </cell>
        </row>
        <row r="324">
          <cell r="A324">
            <v>38579</v>
          </cell>
          <cell r="D324">
            <v>0.12500000000000036</v>
          </cell>
          <cell r="E324">
            <v>4.2000000000000003E-2</v>
          </cell>
          <cell r="F324">
            <v>9.1499999999999998E-2</v>
          </cell>
          <cell r="G324">
            <v>9.1499999999999998E-2</v>
          </cell>
        </row>
        <row r="325">
          <cell r="A325">
            <v>38596</v>
          </cell>
          <cell r="B325">
            <v>2.8000000000000001E-2</v>
          </cell>
          <cell r="C325">
            <v>6.0999999999999999E-2</v>
          </cell>
          <cell r="D325">
            <v>8.3333333333333703E-2</v>
          </cell>
          <cell r="E325">
            <v>2.8000000000000001E-2</v>
          </cell>
          <cell r="F325">
            <v>6.0999999999999999E-2</v>
          </cell>
          <cell r="G325">
            <v>6.0999999999999999E-2</v>
          </cell>
        </row>
        <row r="326">
          <cell r="A326">
            <v>38610</v>
          </cell>
          <cell r="D326">
            <v>4.1666666666667039E-2</v>
          </cell>
          <cell r="E326">
            <v>1.4E-2</v>
          </cell>
          <cell r="F326">
            <v>3.0499999999999999E-2</v>
          </cell>
          <cell r="G326">
            <v>3.0499999999999999E-2</v>
          </cell>
        </row>
        <row r="327">
          <cell r="A327">
            <v>38625</v>
          </cell>
          <cell r="D327">
            <v>3.7470027081099033E-16</v>
          </cell>
          <cell r="E327">
            <v>0</v>
          </cell>
          <cell r="F327">
            <v>0</v>
          </cell>
          <cell r="G327">
            <v>0</v>
          </cell>
        </row>
        <row r="328">
          <cell r="B328">
            <v>1</v>
          </cell>
          <cell r="C328">
            <v>0.99999999999999978</v>
          </cell>
        </row>
        <row r="331">
          <cell r="A331" t="str">
            <v>AMA (table_ama)</v>
          </cell>
        </row>
        <row r="332">
          <cell r="A332">
            <v>38261</v>
          </cell>
          <cell r="B332">
            <v>4.0954460682038479E-2</v>
          </cell>
          <cell r="C332">
            <v>6.1128872668668038E-2</v>
          </cell>
          <cell r="D332">
            <v>1</v>
          </cell>
          <cell r="E332">
            <v>0.99999999999999978</v>
          </cell>
          <cell r="F332">
            <v>1</v>
          </cell>
          <cell r="G332">
            <v>1</v>
          </cell>
        </row>
        <row r="333">
          <cell r="A333">
            <v>38275</v>
          </cell>
          <cell r="D333">
            <v>0.95833333333333337</v>
          </cell>
          <cell r="E333">
            <v>0.97952276965898055</v>
          </cell>
          <cell r="F333">
            <v>0.96943556366566597</v>
          </cell>
          <cell r="G333">
            <v>0.96943556366566597</v>
          </cell>
        </row>
        <row r="334">
          <cell r="A334">
            <v>38292</v>
          </cell>
          <cell r="B334">
            <v>6.2003687158584855E-2</v>
          </cell>
          <cell r="C334">
            <v>9.1253609802416272E-2</v>
          </cell>
          <cell r="D334">
            <v>0.91666666666666674</v>
          </cell>
          <cell r="E334">
            <v>0.95904553931796133</v>
          </cell>
          <cell r="F334">
            <v>0.93887112733133193</v>
          </cell>
          <cell r="G334">
            <v>0.93887112733133193</v>
          </cell>
        </row>
        <row r="335">
          <cell r="A335">
            <v>38306</v>
          </cell>
          <cell r="D335">
            <v>0.87500000000000011</v>
          </cell>
          <cell r="E335">
            <v>0.92804369573866885</v>
          </cell>
          <cell r="F335">
            <v>0.89324432243012386</v>
          </cell>
          <cell r="G335">
            <v>0.89324432243012386</v>
          </cell>
        </row>
        <row r="336">
          <cell r="A336">
            <v>38322</v>
          </cell>
          <cell r="B336">
            <v>0.11871818786997865</v>
          </cell>
          <cell r="C336">
            <v>0.13260961164372329</v>
          </cell>
          <cell r="D336">
            <v>0.83333333333333348</v>
          </cell>
          <cell r="E336">
            <v>0.89704185215937648</v>
          </cell>
          <cell r="F336">
            <v>0.84761751752891568</v>
          </cell>
          <cell r="G336">
            <v>0.84761751752891568</v>
          </cell>
        </row>
        <row r="337">
          <cell r="A337">
            <v>38336</v>
          </cell>
          <cell r="D337">
            <v>0.79166666666666685</v>
          </cell>
          <cell r="E337">
            <v>0.83768275822438709</v>
          </cell>
          <cell r="F337">
            <v>0.78131271170705396</v>
          </cell>
          <cell r="G337">
            <v>0.78131271170705396</v>
          </cell>
        </row>
        <row r="338">
          <cell r="A338">
            <v>38353</v>
          </cell>
          <cell r="B338">
            <v>0.17467199711324904</v>
          </cell>
          <cell r="C338">
            <v>0.1442557882415571</v>
          </cell>
          <cell r="D338">
            <v>0.75000000000000022</v>
          </cell>
          <cell r="E338">
            <v>0.77832366428939781</v>
          </cell>
          <cell r="F338">
            <v>0.71500790588519236</v>
          </cell>
          <cell r="G338">
            <v>0.71500790588519236</v>
          </cell>
          <cell r="H338">
            <v>0.75386120056861217</v>
          </cell>
        </row>
        <row r="339">
          <cell r="A339">
            <v>38367</v>
          </cell>
          <cell r="D339">
            <v>0.70833333333333359</v>
          </cell>
          <cell r="E339">
            <v>0.69098766573277337</v>
          </cell>
          <cell r="F339">
            <v>0.64288001176441378</v>
          </cell>
          <cell r="G339">
            <v>0.64288001176441378</v>
          </cell>
        </row>
        <row r="340">
          <cell r="A340">
            <v>38384</v>
          </cell>
          <cell r="B340">
            <v>0.16877513220383922</v>
          </cell>
          <cell r="C340">
            <v>0.12663895902678027</v>
          </cell>
          <cell r="D340">
            <v>0.66666666666666696</v>
          </cell>
          <cell r="E340">
            <v>0.60365166717614882</v>
          </cell>
          <cell r="F340">
            <v>0.5707521176436352</v>
          </cell>
          <cell r="G340">
            <v>0.5707521176436352</v>
          </cell>
        </row>
        <row r="341">
          <cell r="A341">
            <v>38398</v>
          </cell>
          <cell r="D341">
            <v>0.62500000000000033</v>
          </cell>
          <cell r="E341">
            <v>0.51926410107422916</v>
          </cell>
          <cell r="F341">
            <v>0.50743263813024508</v>
          </cell>
          <cell r="G341">
            <v>0.50743263813024508</v>
          </cell>
        </row>
        <row r="342">
          <cell r="A342">
            <v>38412</v>
          </cell>
          <cell r="B342">
            <v>0.12871283754748111</v>
          </cell>
          <cell r="C342">
            <v>0.10411828997414581</v>
          </cell>
          <cell r="D342">
            <v>0.5833333333333337</v>
          </cell>
          <cell r="E342">
            <v>0.4348765349723096</v>
          </cell>
          <cell r="F342">
            <v>0.44411315861685496</v>
          </cell>
          <cell r="G342">
            <v>0.44411315861685496</v>
          </cell>
        </row>
        <row r="343">
          <cell r="A343">
            <v>38426</v>
          </cell>
          <cell r="D343">
            <v>0.54166666666666707</v>
          </cell>
          <cell r="E343">
            <v>0.37052011619856906</v>
          </cell>
          <cell r="F343">
            <v>0.39205401362978209</v>
          </cell>
          <cell r="G343">
            <v>0.39205401362978209</v>
          </cell>
        </row>
        <row r="344">
          <cell r="A344">
            <v>38443</v>
          </cell>
          <cell r="B344">
            <v>9.2806250795054071E-2</v>
          </cell>
          <cell r="C344">
            <v>7.8022808189410375E-2</v>
          </cell>
          <cell r="D344">
            <v>0.50000000000000044</v>
          </cell>
          <cell r="E344">
            <v>0.30616369742482852</v>
          </cell>
          <cell r="F344">
            <v>0.33999486864270917</v>
          </cell>
          <cell r="G344">
            <v>0.33999486864270917</v>
          </cell>
        </row>
        <row r="345">
          <cell r="A345">
            <v>38457</v>
          </cell>
          <cell r="D345">
            <v>0.45833333333333376</v>
          </cell>
          <cell r="E345">
            <v>0.25976057202730152</v>
          </cell>
          <cell r="F345">
            <v>0.30098346454800395</v>
          </cell>
          <cell r="G345">
            <v>0.30098346454800395</v>
          </cell>
        </row>
        <row r="346">
          <cell r="A346">
            <v>38473</v>
          </cell>
          <cell r="B346">
            <v>7.2488913024912296E-2</v>
          </cell>
          <cell r="C346">
            <v>5.9539281257238633E-2</v>
          </cell>
          <cell r="D346">
            <v>0.41666666666666707</v>
          </cell>
          <cell r="E346">
            <v>0.21335744662977446</v>
          </cell>
          <cell r="F346">
            <v>0.26197206045329879</v>
          </cell>
          <cell r="G346">
            <v>0.26197206045329879</v>
          </cell>
        </row>
        <row r="347">
          <cell r="A347">
            <v>38487</v>
          </cell>
          <cell r="D347">
            <v>0.37500000000000039</v>
          </cell>
          <cell r="E347">
            <v>0.17711299011731832</v>
          </cell>
          <cell r="F347">
            <v>0.23220241982467948</v>
          </cell>
          <cell r="G347">
            <v>0.23220241982467948</v>
          </cell>
        </row>
        <row r="348">
          <cell r="A348">
            <v>38504</v>
          </cell>
          <cell r="B348">
            <v>4.1643208963085571E-2</v>
          </cell>
          <cell r="C348">
            <v>5.0461386415593924E-2</v>
          </cell>
          <cell r="D348">
            <v>0.3333333333333337</v>
          </cell>
          <cell r="E348">
            <v>0.14086853360486218</v>
          </cell>
          <cell r="F348">
            <v>0.20243277919606018</v>
          </cell>
          <cell r="G348">
            <v>0.20243277919606018</v>
          </cell>
        </row>
        <row r="349">
          <cell r="A349">
            <v>38518</v>
          </cell>
          <cell r="D349">
            <v>0.29166666666666702</v>
          </cell>
          <cell r="E349">
            <v>0.12004692912331939</v>
          </cell>
          <cell r="F349">
            <v>0.1772020859882632</v>
          </cell>
          <cell r="G349">
            <v>0.1772020859882632</v>
          </cell>
        </row>
        <row r="350">
          <cell r="A350">
            <v>38534</v>
          </cell>
          <cell r="B350">
            <v>3.2975835141765081E-2</v>
          </cell>
          <cell r="C350">
            <v>4.8987548503065116E-2</v>
          </cell>
          <cell r="D350">
            <v>0.25000000000000033</v>
          </cell>
          <cell r="E350">
            <v>9.9225324641776608E-2</v>
          </cell>
          <cell r="F350">
            <v>0.15197139278046626</v>
          </cell>
          <cell r="G350">
            <v>0.15197139278046626</v>
          </cell>
        </row>
        <row r="351">
          <cell r="A351">
            <v>38548</v>
          </cell>
          <cell r="D351">
            <v>0.20833333333333368</v>
          </cell>
          <cell r="E351">
            <v>8.2737407070894067E-2</v>
          </cell>
          <cell r="F351">
            <v>0.12747761852893369</v>
          </cell>
          <cell r="G351">
            <v>0.12747761852893369</v>
          </cell>
        </row>
        <row r="352">
          <cell r="A352">
            <v>38565</v>
          </cell>
          <cell r="B352">
            <v>3.4214767889140123E-2</v>
          </cell>
          <cell r="C352">
            <v>5.1477557845171808E-2</v>
          </cell>
          <cell r="D352">
            <v>0.16666666666666702</v>
          </cell>
          <cell r="E352">
            <v>6.6249489500011527E-2</v>
          </cell>
          <cell r="F352">
            <v>0.10298384427740113</v>
          </cell>
          <cell r="G352">
            <v>0.11325662790590919</v>
          </cell>
          <cell r="H352">
            <v>0.4</v>
          </cell>
        </row>
        <row r="353">
          <cell r="A353">
            <v>38579</v>
          </cell>
          <cell r="D353">
            <v>0.12500000000000036</v>
          </cell>
          <cell r="E353">
            <v>4.9142105555441469E-2</v>
          </cell>
          <cell r="F353">
            <v>7.7245065354815234E-2</v>
          </cell>
          <cell r="G353">
            <v>7.7245065354815234E-2</v>
          </cell>
        </row>
        <row r="354">
          <cell r="A354">
            <v>38596</v>
          </cell>
          <cell r="B354">
            <v>3.2034721610871411E-2</v>
          </cell>
          <cell r="C354">
            <v>5.1506286432229327E-2</v>
          </cell>
          <cell r="D354">
            <v>8.3333333333333703E-2</v>
          </cell>
          <cell r="E354">
            <v>3.2034721610871411E-2</v>
          </cell>
          <cell r="F354">
            <v>5.1506286432229327E-2</v>
          </cell>
          <cell r="G354">
            <v>5.1506286432229327E-2</v>
          </cell>
        </row>
        <row r="355">
          <cell r="A355">
            <v>38610</v>
          </cell>
          <cell r="D355">
            <v>4.1666666666667039E-2</v>
          </cell>
          <cell r="E355">
            <v>1.6017360805435706E-2</v>
          </cell>
          <cell r="F355">
            <v>2.5753143216114664E-2</v>
          </cell>
          <cell r="G355">
            <v>2.5753143216114664E-2</v>
          </cell>
        </row>
        <row r="356">
          <cell r="A356">
            <v>38625</v>
          </cell>
          <cell r="D356">
            <v>3.7470027081099033E-16</v>
          </cell>
          <cell r="E356">
            <v>0</v>
          </cell>
          <cell r="F356">
            <v>0</v>
          </cell>
          <cell r="G356">
            <v>0</v>
          </cell>
        </row>
        <row r="357">
          <cell r="B357">
            <v>0.99999999999999989</v>
          </cell>
          <cell r="C357">
            <v>1.0000000000000002</v>
          </cell>
        </row>
        <row r="359">
          <cell r="A359" t="str">
            <v>WTX Cities (table_wtc)</v>
          </cell>
        </row>
        <row r="360">
          <cell r="A360">
            <v>38261</v>
          </cell>
          <cell r="B360">
            <v>4.0954460682038479E-2</v>
          </cell>
          <cell r="C360">
            <v>6.1128872668668038E-2</v>
          </cell>
          <cell r="D360">
            <v>1</v>
          </cell>
          <cell r="E360">
            <v>0.99999999999999978</v>
          </cell>
          <cell r="F360">
            <v>1</v>
          </cell>
          <cell r="G360">
            <v>1</v>
          </cell>
          <cell r="I360">
            <v>1</v>
          </cell>
        </row>
        <row r="361">
          <cell r="A361">
            <v>38275</v>
          </cell>
          <cell r="D361">
            <v>0.95833333333333337</v>
          </cell>
          <cell r="E361">
            <v>0.97952276965898055</v>
          </cell>
          <cell r="F361">
            <v>0.96943556366566597</v>
          </cell>
          <cell r="G361">
            <v>0.96943556366566597</v>
          </cell>
        </row>
        <row r="362">
          <cell r="A362">
            <v>38292</v>
          </cell>
          <cell r="B362">
            <v>6.2003687158584855E-2</v>
          </cell>
          <cell r="C362">
            <v>9.1253609802416272E-2</v>
          </cell>
          <cell r="D362">
            <v>0.91666666666666674</v>
          </cell>
          <cell r="E362">
            <v>0.95904553931796133</v>
          </cell>
          <cell r="F362">
            <v>0.93887112733133193</v>
          </cell>
          <cell r="G362">
            <v>0.93887112733133193</v>
          </cell>
        </row>
        <row r="363">
          <cell r="A363">
            <v>38306</v>
          </cell>
          <cell r="D363">
            <v>0.87500000000000011</v>
          </cell>
          <cell r="E363">
            <v>0.92804369573866885</v>
          </cell>
          <cell r="F363">
            <v>0.89324432243012386</v>
          </cell>
          <cell r="G363">
            <v>0.89324432243012386</v>
          </cell>
        </row>
        <row r="364">
          <cell r="A364">
            <v>38322</v>
          </cell>
          <cell r="B364">
            <v>0.11871818786997865</v>
          </cell>
          <cell r="C364">
            <v>0.13260961164372329</v>
          </cell>
          <cell r="D364">
            <v>0.83333333333333348</v>
          </cell>
          <cell r="E364">
            <v>0.89704185215937648</v>
          </cell>
          <cell r="F364">
            <v>0.84761751752891568</v>
          </cell>
          <cell r="G364">
            <v>0.84761751752891568</v>
          </cell>
        </row>
        <row r="365">
          <cell r="A365">
            <v>38336</v>
          </cell>
          <cell r="D365">
            <v>0.79166666666666685</v>
          </cell>
          <cell r="E365">
            <v>0.83768275822438709</v>
          </cell>
          <cell r="F365">
            <v>0.78131271170705396</v>
          </cell>
          <cell r="G365">
            <v>0.78131271170705396</v>
          </cell>
        </row>
        <row r="366">
          <cell r="A366">
            <v>38353</v>
          </cell>
          <cell r="B366">
            <v>0.17467199711324904</v>
          </cell>
          <cell r="C366">
            <v>0.1442557882415571</v>
          </cell>
          <cell r="D366">
            <v>0.75000000000000022</v>
          </cell>
          <cell r="E366">
            <v>0.77832366428939781</v>
          </cell>
          <cell r="F366">
            <v>0.71500790588519236</v>
          </cell>
          <cell r="G366">
            <v>0.71500790588519236</v>
          </cell>
          <cell r="H366">
            <v>0.76789604556927249</v>
          </cell>
        </row>
        <row r="367">
          <cell r="A367">
            <v>38367</v>
          </cell>
          <cell r="D367">
            <v>0.70833333333333359</v>
          </cell>
          <cell r="E367">
            <v>0.69098766573277337</v>
          </cell>
          <cell r="F367">
            <v>0.64288001176441378</v>
          </cell>
          <cell r="G367">
            <v>0.64288001176441378</v>
          </cell>
        </row>
        <row r="368">
          <cell r="A368">
            <v>38384</v>
          </cell>
          <cell r="B368">
            <v>0.16877513220383922</v>
          </cell>
          <cell r="C368">
            <v>0.12663895902678027</v>
          </cell>
          <cell r="D368">
            <v>0.66666666666666696</v>
          </cell>
          <cell r="E368">
            <v>0.60365166717614882</v>
          </cell>
          <cell r="F368">
            <v>0.5707521176436352</v>
          </cell>
          <cell r="G368">
            <v>0.5707521176436352</v>
          </cell>
        </row>
        <row r="369">
          <cell r="A369">
            <v>38398</v>
          </cell>
          <cell r="D369">
            <v>0.62500000000000033</v>
          </cell>
          <cell r="E369">
            <v>0.51926410107422916</v>
          </cell>
          <cell r="F369">
            <v>0.50743263813024508</v>
          </cell>
          <cell r="G369">
            <v>0.50743263813024508</v>
          </cell>
        </row>
        <row r="370">
          <cell r="A370">
            <v>38412</v>
          </cell>
          <cell r="B370">
            <v>0.12871283754748111</v>
          </cell>
          <cell r="C370">
            <v>0.10411828997414581</v>
          </cell>
          <cell r="D370">
            <v>0.5833333333333337</v>
          </cell>
          <cell r="E370">
            <v>0.4348765349723096</v>
          </cell>
          <cell r="F370">
            <v>0.44411315861685496</v>
          </cell>
          <cell r="G370">
            <v>0.44411315861685496</v>
          </cell>
        </row>
        <row r="371">
          <cell r="A371">
            <v>38426</v>
          </cell>
          <cell r="D371">
            <v>0.54166666666666707</v>
          </cell>
          <cell r="E371">
            <v>0.37052011619856906</v>
          </cell>
          <cell r="F371">
            <v>0.39205401362978209</v>
          </cell>
          <cell r="G371">
            <v>0.39205401362978209</v>
          </cell>
        </row>
        <row r="372">
          <cell r="A372">
            <v>38443</v>
          </cell>
          <cell r="B372">
            <v>9.2806250795054071E-2</v>
          </cell>
          <cell r="C372">
            <v>7.8022808189410375E-2</v>
          </cell>
          <cell r="D372">
            <v>0.50000000000000044</v>
          </cell>
          <cell r="E372">
            <v>0.30616369742482852</v>
          </cell>
          <cell r="F372">
            <v>0.33999486864270917</v>
          </cell>
          <cell r="G372">
            <v>0.33999486864270917</v>
          </cell>
        </row>
        <row r="373">
          <cell r="A373">
            <v>38457</v>
          </cell>
          <cell r="D373">
            <v>0.45833333333333376</v>
          </cell>
          <cell r="E373">
            <v>0.25976057202730152</v>
          </cell>
          <cell r="F373">
            <v>0.30098346454800395</v>
          </cell>
          <cell r="G373">
            <v>0.30098346454800395</v>
          </cell>
        </row>
        <row r="374">
          <cell r="A374">
            <v>38473</v>
          </cell>
          <cell r="B374">
            <v>7.2488913024912296E-2</v>
          </cell>
          <cell r="C374">
            <v>5.9539281257238633E-2</v>
          </cell>
          <cell r="D374">
            <v>0.41666666666666707</v>
          </cell>
          <cell r="E374">
            <v>0.21335744662977446</v>
          </cell>
          <cell r="F374">
            <v>0.26197206045329879</v>
          </cell>
          <cell r="G374">
            <v>0.26197206045329879</v>
          </cell>
        </row>
        <row r="375">
          <cell r="A375">
            <v>38487</v>
          </cell>
          <cell r="D375">
            <v>0.37500000000000039</v>
          </cell>
          <cell r="E375">
            <v>0.17711299011731832</v>
          </cell>
          <cell r="F375">
            <v>0.23220241982467948</v>
          </cell>
          <cell r="G375">
            <v>0.23220241982467948</v>
          </cell>
        </row>
        <row r="376">
          <cell r="A376">
            <v>38504</v>
          </cell>
          <cell r="B376">
            <v>4.1643208963085571E-2</v>
          </cell>
          <cell r="C376">
            <v>5.0461386415593924E-2</v>
          </cell>
          <cell r="D376">
            <v>0.3333333333333337</v>
          </cell>
          <cell r="E376">
            <v>0.14086853360486218</v>
          </cell>
          <cell r="F376">
            <v>0.20243277919606018</v>
          </cell>
          <cell r="G376">
            <v>0.20243277919606018</v>
          </cell>
        </row>
        <row r="377">
          <cell r="A377">
            <v>38518</v>
          </cell>
          <cell r="D377">
            <v>0.29166666666666702</v>
          </cell>
          <cell r="E377">
            <v>0.12004692912331939</v>
          </cell>
          <cell r="F377">
            <v>0.1772020859882632</v>
          </cell>
          <cell r="G377">
            <v>0.1772020859882632</v>
          </cell>
        </row>
        <row r="378">
          <cell r="A378">
            <v>38534</v>
          </cell>
          <cell r="B378">
            <v>3.2975835141765081E-2</v>
          </cell>
          <cell r="C378">
            <v>4.8987548503065116E-2</v>
          </cell>
          <cell r="D378">
            <v>0.25000000000000033</v>
          </cell>
          <cell r="E378">
            <v>9.9225324641776608E-2</v>
          </cell>
          <cell r="F378">
            <v>0.15197139278046626</v>
          </cell>
          <cell r="G378">
            <v>0.15197139278046626</v>
          </cell>
        </row>
        <row r="379">
          <cell r="A379">
            <v>38548</v>
          </cell>
          <cell r="D379">
            <v>0.20833333333333368</v>
          </cell>
          <cell r="E379">
            <v>8.2737407070894067E-2</v>
          </cell>
          <cell r="F379">
            <v>0.12747761852893369</v>
          </cell>
          <cell r="G379">
            <v>0.12747761852893369</v>
          </cell>
        </row>
        <row r="380">
          <cell r="A380">
            <v>38565</v>
          </cell>
          <cell r="B380">
            <v>3.4214767889140123E-2</v>
          </cell>
          <cell r="C380">
            <v>5.1477557845171808E-2</v>
          </cell>
          <cell r="D380">
            <v>0.16666666666666702</v>
          </cell>
          <cell r="E380">
            <v>6.6249489500011527E-2</v>
          </cell>
          <cell r="F380">
            <v>0.10298384427740113</v>
          </cell>
          <cell r="G380">
            <v>5.1687221313185164E-2</v>
          </cell>
          <cell r="H380">
            <v>0.45955451348182885</v>
          </cell>
          <cell r="I380">
            <v>-0.18194344682013541</v>
          </cell>
        </row>
        <row r="381">
          <cell r="A381">
            <v>38579</v>
          </cell>
          <cell r="D381">
            <v>0.12500000000000036</v>
          </cell>
          <cell r="E381">
            <v>4.9142105555441469E-2</v>
          </cell>
          <cell r="F381">
            <v>7.7245065354815234E-2</v>
          </cell>
          <cell r="G381">
            <v>7.7245065354815234E-2</v>
          </cell>
        </row>
        <row r="382">
          <cell r="A382">
            <v>38596</v>
          </cell>
          <cell r="B382">
            <v>3.2034721610871411E-2</v>
          </cell>
          <cell r="C382">
            <v>5.1506286432229327E-2</v>
          </cell>
          <cell r="D382">
            <v>8.3333333333333703E-2</v>
          </cell>
          <cell r="E382">
            <v>3.2034721610871411E-2</v>
          </cell>
          <cell r="F382">
            <v>5.1506286432229327E-2</v>
          </cell>
          <cell r="G382">
            <v>5.1506286432229327E-2</v>
          </cell>
        </row>
        <row r="383">
          <cell r="A383">
            <v>38610</v>
          </cell>
          <cell r="D383">
            <v>4.1666666666667039E-2</v>
          </cell>
          <cell r="E383">
            <v>1.6017360805435706E-2</v>
          </cell>
          <cell r="F383">
            <v>2.5753143216114664E-2</v>
          </cell>
          <cell r="G383">
            <v>2.5753143216114664E-2</v>
          </cell>
        </row>
        <row r="384">
          <cell r="A384">
            <v>38625</v>
          </cell>
          <cell r="D384">
            <v>3.7470027081099033E-16</v>
          </cell>
          <cell r="E384">
            <v>0</v>
          </cell>
          <cell r="F384">
            <v>0</v>
          </cell>
          <cell r="G384">
            <v>0</v>
          </cell>
        </row>
        <row r="385">
          <cell r="B385">
            <v>0.99999999999999989</v>
          </cell>
          <cell r="C385">
            <v>1.0000000000000002</v>
          </cell>
        </row>
        <row r="388">
          <cell r="A388" t="str">
            <v>FRITCH (table_FR)</v>
          </cell>
        </row>
        <row r="389">
          <cell r="A389">
            <v>38261</v>
          </cell>
          <cell r="B389">
            <v>4.0954460682038479E-2</v>
          </cell>
          <cell r="C389">
            <v>6.1128872668668038E-2</v>
          </cell>
          <cell r="D389">
            <v>1</v>
          </cell>
          <cell r="E389">
            <v>0.99999999999999978</v>
          </cell>
          <cell r="F389">
            <v>1</v>
          </cell>
          <cell r="G389">
            <v>1</v>
          </cell>
        </row>
        <row r="390">
          <cell r="A390">
            <v>38275</v>
          </cell>
          <cell r="D390">
            <v>0.95833333333333337</v>
          </cell>
          <cell r="E390">
            <v>0.97952276965898055</v>
          </cell>
          <cell r="F390">
            <v>0.96943556366566597</v>
          </cell>
          <cell r="G390">
            <v>0.96943556366566597</v>
          </cell>
        </row>
        <row r="391">
          <cell r="A391">
            <v>38292</v>
          </cell>
          <cell r="B391">
            <v>6.2003687158584855E-2</v>
          </cell>
          <cell r="C391">
            <v>9.1253609802416272E-2</v>
          </cell>
          <cell r="D391">
            <v>0.91666666666666674</v>
          </cell>
          <cell r="E391">
            <v>0.95904553931796133</v>
          </cell>
          <cell r="F391">
            <v>0.93887112733133193</v>
          </cell>
          <cell r="G391">
            <v>0.93887112733133193</v>
          </cell>
        </row>
        <row r="392">
          <cell r="A392">
            <v>38306</v>
          </cell>
          <cell r="D392">
            <v>0.87500000000000011</v>
          </cell>
          <cell r="E392">
            <v>0.92804369573866885</v>
          </cell>
          <cell r="F392">
            <v>0.89324432243012386</v>
          </cell>
          <cell r="G392">
            <v>0.89324432243012386</v>
          </cell>
        </row>
        <row r="393">
          <cell r="A393">
            <v>38322</v>
          </cell>
          <cell r="B393">
            <v>0.11871818786997865</v>
          </cell>
          <cell r="C393">
            <v>0.13260961164372329</v>
          </cell>
          <cell r="D393">
            <v>0.83333333333333348</v>
          </cell>
          <cell r="E393">
            <v>0.89704185215937648</v>
          </cell>
          <cell r="F393">
            <v>0.84761751752891568</v>
          </cell>
          <cell r="G393">
            <v>0.84761751752891568</v>
          </cell>
        </row>
        <row r="394">
          <cell r="A394">
            <v>38336</v>
          </cell>
          <cell r="D394">
            <v>0.79166666666666685</v>
          </cell>
          <cell r="E394">
            <v>0.83768275822438709</v>
          </cell>
          <cell r="F394">
            <v>0.78131271170705396</v>
          </cell>
          <cell r="G394">
            <v>0.78131271170705396</v>
          </cell>
        </row>
        <row r="395">
          <cell r="A395">
            <v>38353</v>
          </cell>
          <cell r="B395">
            <v>0.17467199711324904</v>
          </cell>
          <cell r="C395">
            <v>0.1442557882415571</v>
          </cell>
          <cell r="D395">
            <v>0.75000000000000022</v>
          </cell>
          <cell r="E395">
            <v>0.77832366428939781</v>
          </cell>
          <cell r="F395">
            <v>0.71500790588519236</v>
          </cell>
          <cell r="G395">
            <v>0.71500790588519236</v>
          </cell>
        </row>
        <row r="396">
          <cell r="A396">
            <v>38367</v>
          </cell>
          <cell r="D396">
            <v>0.70833333333333359</v>
          </cell>
          <cell r="E396">
            <v>0.69098766573277337</v>
          </cell>
          <cell r="F396">
            <v>0.64288001176441378</v>
          </cell>
          <cell r="G396">
            <v>0.64288001176441378</v>
          </cell>
        </row>
        <row r="397">
          <cell r="A397">
            <v>38384</v>
          </cell>
          <cell r="B397">
            <v>0.16877513220383922</v>
          </cell>
          <cell r="C397">
            <v>0.12663895902678027</v>
          </cell>
          <cell r="D397">
            <v>0.66666666666666696</v>
          </cell>
          <cell r="E397">
            <v>0.60365166717614882</v>
          </cell>
          <cell r="F397">
            <v>0.5707521176436352</v>
          </cell>
          <cell r="G397">
            <v>0.5707521176436352</v>
          </cell>
        </row>
        <row r="398">
          <cell r="A398">
            <v>38398</v>
          </cell>
          <cell r="D398">
            <v>0.62500000000000033</v>
          </cell>
          <cell r="E398">
            <v>0.51926410107422916</v>
          </cell>
          <cell r="F398">
            <v>0.50743263813024508</v>
          </cell>
          <cell r="G398">
            <v>0.50743263813024508</v>
          </cell>
        </row>
        <row r="399">
          <cell r="A399">
            <v>38412</v>
          </cell>
          <cell r="B399">
            <v>0.12871283754748111</v>
          </cell>
          <cell r="C399">
            <v>0.10411828997414581</v>
          </cell>
          <cell r="D399">
            <v>0.5833333333333337</v>
          </cell>
          <cell r="E399">
            <v>0.4348765349723096</v>
          </cell>
          <cell r="F399">
            <v>0.44411315861685496</v>
          </cell>
          <cell r="G399">
            <v>0.44411315861685496</v>
          </cell>
        </row>
        <row r="400">
          <cell r="A400">
            <v>38426</v>
          </cell>
          <cell r="D400">
            <v>0.54166666666666707</v>
          </cell>
          <cell r="E400">
            <v>0.37052011619856906</v>
          </cell>
          <cell r="F400">
            <v>0.39205401362978209</v>
          </cell>
          <cell r="G400">
            <v>0.39205401362978209</v>
          </cell>
        </row>
        <row r="401">
          <cell r="A401">
            <v>38443</v>
          </cell>
          <cell r="B401">
            <v>9.2806250795054071E-2</v>
          </cell>
          <cell r="C401">
            <v>7.8022808189410375E-2</v>
          </cell>
          <cell r="D401">
            <v>0.50000000000000044</v>
          </cell>
          <cell r="E401">
            <v>0.30616369742482852</v>
          </cell>
          <cell r="F401">
            <v>0.33999486864270917</v>
          </cell>
          <cell r="G401">
            <v>0.33999486864270917</v>
          </cell>
        </row>
        <row r="402">
          <cell r="A402">
            <v>38457</v>
          </cell>
          <cell r="D402">
            <v>0.45833333333333376</v>
          </cell>
          <cell r="E402">
            <v>0.25976057202730152</v>
          </cell>
          <cell r="F402">
            <v>0.30098346454800395</v>
          </cell>
          <cell r="G402">
            <v>0.30098346454800395</v>
          </cell>
        </row>
        <row r="403">
          <cell r="A403">
            <v>38473</v>
          </cell>
          <cell r="B403">
            <v>7.2488913024912296E-2</v>
          </cell>
          <cell r="C403">
            <v>5.9539281257238633E-2</v>
          </cell>
          <cell r="D403">
            <v>0.41666666666666707</v>
          </cell>
          <cell r="E403">
            <v>0.21335744662977446</v>
          </cell>
          <cell r="F403">
            <v>0.26197206045329879</v>
          </cell>
          <cell r="G403">
            <v>0.26197206045329879</v>
          </cell>
        </row>
        <row r="404">
          <cell r="A404">
            <v>38487</v>
          </cell>
          <cell r="D404">
            <v>0.37500000000000039</v>
          </cell>
          <cell r="E404">
            <v>0.17711299011731832</v>
          </cell>
          <cell r="F404">
            <v>0.23220241982467948</v>
          </cell>
          <cell r="G404">
            <v>0.23220241982467948</v>
          </cell>
        </row>
        <row r="405">
          <cell r="A405">
            <v>38504</v>
          </cell>
          <cell r="B405">
            <v>4.1643208963085571E-2</v>
          </cell>
          <cell r="C405">
            <v>5.0461386415593924E-2</v>
          </cell>
          <cell r="D405">
            <v>0.3333333333333337</v>
          </cell>
          <cell r="E405">
            <v>0.14086853360486218</v>
          </cell>
          <cell r="F405">
            <v>0.20243277919606018</v>
          </cell>
          <cell r="G405">
            <v>0.20243277919606018</v>
          </cell>
        </row>
        <row r="406">
          <cell r="A406">
            <v>38518</v>
          </cell>
          <cell r="D406">
            <v>0.29166666666666702</v>
          </cell>
          <cell r="E406">
            <v>0.12004692912331939</v>
          </cell>
          <cell r="F406">
            <v>0.1772020859882632</v>
          </cell>
          <cell r="G406">
            <v>0.1772020859882632</v>
          </cell>
        </row>
        <row r="407">
          <cell r="A407">
            <v>38534</v>
          </cell>
          <cell r="B407">
            <v>3.2975835141765081E-2</v>
          </cell>
          <cell r="C407">
            <v>4.8987548503065116E-2</v>
          </cell>
          <cell r="D407">
            <v>0.25000000000000033</v>
          </cell>
          <cell r="E407">
            <v>9.9225324641776608E-2</v>
          </cell>
          <cell r="F407">
            <v>0.15197139278046626</v>
          </cell>
          <cell r="G407">
            <v>0.15197139278046626</v>
          </cell>
        </row>
        <row r="408">
          <cell r="A408">
            <v>38548</v>
          </cell>
          <cell r="D408">
            <v>0.20833333333333368</v>
          </cell>
          <cell r="E408">
            <v>8.2737407070894067E-2</v>
          </cell>
          <cell r="F408">
            <v>0.12747761852893369</v>
          </cell>
          <cell r="G408">
            <v>0.12747761852893369</v>
          </cell>
        </row>
        <row r="409">
          <cell r="A409">
            <v>38565</v>
          </cell>
          <cell r="B409">
            <v>3.4214767889140123E-2</v>
          </cell>
          <cell r="C409">
            <v>5.1477557845171808E-2</v>
          </cell>
          <cell r="D409">
            <v>0.16666666666666702</v>
          </cell>
          <cell r="E409">
            <v>6.6249489500011527E-2</v>
          </cell>
          <cell r="F409">
            <v>0.10298384427740113</v>
          </cell>
          <cell r="G409">
            <v>3.9284808332214212E-2</v>
          </cell>
        </row>
        <row r="410">
          <cell r="A410">
            <v>38579</v>
          </cell>
          <cell r="D410">
            <v>0.12500000000000036</v>
          </cell>
          <cell r="E410">
            <v>4.9142105555441469E-2</v>
          </cell>
          <cell r="F410">
            <v>7.7245065354815234E-2</v>
          </cell>
          <cell r="G410">
            <v>7.7245065354815234E-2</v>
          </cell>
        </row>
        <row r="411">
          <cell r="A411">
            <v>38596</v>
          </cell>
          <cell r="B411">
            <v>3.2034721610871411E-2</v>
          </cell>
          <cell r="C411">
            <v>5.1506286432229327E-2</v>
          </cell>
          <cell r="D411">
            <v>8.3333333333333703E-2</v>
          </cell>
          <cell r="E411">
            <v>3.2034721610871411E-2</v>
          </cell>
          <cell r="F411">
            <v>5.1506286432229327E-2</v>
          </cell>
          <cell r="G411">
            <v>5.1506286432229327E-2</v>
          </cell>
        </row>
        <row r="412">
          <cell r="A412">
            <v>38610</v>
          </cell>
          <cell r="D412">
            <v>4.1666666666667039E-2</v>
          </cell>
          <cell r="E412">
            <v>1.6017360805435706E-2</v>
          </cell>
          <cell r="F412">
            <v>2.5753143216114664E-2</v>
          </cell>
          <cell r="G412">
            <v>2.5753143216114664E-2</v>
          </cell>
        </row>
        <row r="413">
          <cell r="A413">
            <v>38625</v>
          </cell>
          <cell r="D413">
            <v>3.7470027081099033E-16</v>
          </cell>
          <cell r="E413">
            <v>0</v>
          </cell>
          <cell r="F413">
            <v>0</v>
          </cell>
          <cell r="G413">
            <v>0</v>
          </cell>
        </row>
        <row r="414">
          <cell r="B414">
            <v>0.99999999999999989</v>
          </cell>
          <cell r="C414">
            <v>1.0000000000000002</v>
          </cell>
        </row>
        <row r="446">
          <cell r="A446" t="str">
            <v>APT (table_apt)</v>
          </cell>
        </row>
        <row r="447">
          <cell r="A447">
            <v>38261</v>
          </cell>
          <cell r="B447">
            <v>3.6999999999999998E-2</v>
          </cell>
          <cell r="C447">
            <v>6.5000000000000002E-2</v>
          </cell>
          <cell r="D447">
            <v>1</v>
          </cell>
          <cell r="E447">
            <v>0.99999999999999989</v>
          </cell>
          <cell r="F447">
            <v>1</v>
          </cell>
          <cell r="G447">
            <v>1</v>
          </cell>
        </row>
        <row r="448">
          <cell r="A448">
            <v>38275</v>
          </cell>
          <cell r="D448">
            <v>0.95833333333333337</v>
          </cell>
          <cell r="E448">
            <v>0.98149999999999982</v>
          </cell>
          <cell r="F448">
            <v>0.96750000000000003</v>
          </cell>
          <cell r="G448">
            <v>0.96750000000000003</v>
          </cell>
        </row>
        <row r="449">
          <cell r="A449">
            <v>38292</v>
          </cell>
          <cell r="B449">
            <v>6.5000000000000002E-2</v>
          </cell>
          <cell r="C449">
            <v>7.5999999999999998E-2</v>
          </cell>
          <cell r="D449">
            <v>0.91666666666666674</v>
          </cell>
          <cell r="E449">
            <v>0.96299999999999986</v>
          </cell>
          <cell r="F449">
            <v>0.93499999999999994</v>
          </cell>
          <cell r="G449">
            <v>0.93499999999999994</v>
          </cell>
        </row>
        <row r="450">
          <cell r="A450">
            <v>38306</v>
          </cell>
          <cell r="D450">
            <v>0.87500000000000011</v>
          </cell>
          <cell r="E450">
            <v>0.93049999999999988</v>
          </cell>
          <cell r="F450">
            <v>0.89700000000000002</v>
          </cell>
          <cell r="G450">
            <v>0.89700000000000002</v>
          </cell>
        </row>
        <row r="451">
          <cell r="A451">
            <v>38322</v>
          </cell>
          <cell r="B451">
            <v>0.13800000000000001</v>
          </cell>
          <cell r="C451">
            <v>0.105</v>
          </cell>
          <cell r="D451">
            <v>0.83333333333333348</v>
          </cell>
          <cell r="E451">
            <v>0.89799999999999991</v>
          </cell>
          <cell r="F451">
            <v>0.85899999999999999</v>
          </cell>
          <cell r="G451">
            <v>0.85899999999999999</v>
          </cell>
        </row>
        <row r="452">
          <cell r="A452">
            <v>38336</v>
          </cell>
          <cell r="D452">
            <v>0.79166666666666685</v>
          </cell>
          <cell r="E452">
            <v>0.82899999999999996</v>
          </cell>
          <cell r="F452">
            <v>0.80649999999999999</v>
          </cell>
          <cell r="G452">
            <v>0.80649999999999999</v>
          </cell>
        </row>
        <row r="453">
          <cell r="A453">
            <v>38353</v>
          </cell>
          <cell r="B453">
            <v>0.20699999999999999</v>
          </cell>
          <cell r="C453">
            <v>0.13300000000000001</v>
          </cell>
          <cell r="D453">
            <v>0.75000000000000022</v>
          </cell>
          <cell r="E453">
            <v>0.7599999999999999</v>
          </cell>
          <cell r="F453">
            <v>0.754</v>
          </cell>
          <cell r="G453">
            <v>0.754</v>
          </cell>
        </row>
        <row r="454">
          <cell r="A454">
            <v>38367</v>
          </cell>
          <cell r="D454">
            <v>0.70833333333333359</v>
          </cell>
          <cell r="E454">
            <v>0.65649999999999986</v>
          </cell>
          <cell r="F454">
            <v>0.6875</v>
          </cell>
          <cell r="G454">
            <v>0.6875</v>
          </cell>
        </row>
        <row r="455">
          <cell r="A455">
            <v>38384</v>
          </cell>
          <cell r="B455">
            <v>0.18</v>
          </cell>
          <cell r="C455">
            <v>0.122</v>
          </cell>
          <cell r="D455">
            <v>0.66666666666666696</v>
          </cell>
          <cell r="E455">
            <v>0.55299999999999994</v>
          </cell>
          <cell r="F455">
            <v>0.621</v>
          </cell>
          <cell r="G455">
            <v>0.621</v>
          </cell>
        </row>
        <row r="456">
          <cell r="A456">
            <v>38398</v>
          </cell>
          <cell r="D456">
            <v>0.62500000000000033</v>
          </cell>
          <cell r="E456">
            <v>0.46299999999999997</v>
          </cell>
          <cell r="F456">
            <v>0.56000000000000005</v>
          </cell>
          <cell r="G456">
            <v>0.56000000000000005</v>
          </cell>
        </row>
        <row r="457">
          <cell r="A457">
            <v>38412</v>
          </cell>
          <cell r="B457">
            <v>0.13500000000000001</v>
          </cell>
          <cell r="C457">
            <v>0.104</v>
          </cell>
          <cell r="D457">
            <v>0.5833333333333337</v>
          </cell>
          <cell r="E457">
            <v>0.373</v>
          </cell>
          <cell r="F457">
            <v>0.499</v>
          </cell>
          <cell r="G457">
            <v>0.65</v>
          </cell>
        </row>
        <row r="458">
          <cell r="A458">
            <v>38426</v>
          </cell>
          <cell r="D458">
            <v>0.54166666666666707</v>
          </cell>
          <cell r="E458">
            <v>0.30549999999999999</v>
          </cell>
          <cell r="F458">
            <v>0.44700000000000001</v>
          </cell>
          <cell r="G458">
            <v>0.44700000000000001</v>
          </cell>
        </row>
        <row r="459">
          <cell r="A459">
            <v>38443</v>
          </cell>
          <cell r="B459">
            <v>7.8E-2</v>
          </cell>
          <cell r="C459">
            <v>8.2000000000000003E-2</v>
          </cell>
          <cell r="D459">
            <v>0.50000000000000044</v>
          </cell>
          <cell r="E459">
            <v>0.23799999999999999</v>
          </cell>
          <cell r="F459">
            <v>0.39500000000000002</v>
          </cell>
          <cell r="G459">
            <v>0.39500000000000002</v>
          </cell>
        </row>
        <row r="460">
          <cell r="A460">
            <v>38457</v>
          </cell>
          <cell r="D460">
            <v>0.45833333333333376</v>
          </cell>
          <cell r="E460">
            <v>0.19900000000000001</v>
          </cell>
          <cell r="F460">
            <v>0.35399999999999998</v>
          </cell>
          <cell r="G460">
            <v>0.35399999999999998</v>
          </cell>
        </row>
        <row r="461">
          <cell r="A461">
            <v>38473</v>
          </cell>
          <cell r="B461">
            <v>3.9E-2</v>
          </cell>
          <cell r="C461">
            <v>6.6000000000000003E-2</v>
          </cell>
          <cell r="D461">
            <v>0.41666666666666707</v>
          </cell>
          <cell r="E461">
            <v>0.16</v>
          </cell>
          <cell r="F461">
            <v>0.313</v>
          </cell>
          <cell r="G461">
            <v>0.8122605363984674</v>
          </cell>
        </row>
        <row r="462">
          <cell r="A462">
            <v>38487</v>
          </cell>
          <cell r="D462">
            <v>0.37500000000000039</v>
          </cell>
          <cell r="E462">
            <v>0.14050000000000001</v>
          </cell>
          <cell r="F462">
            <v>0.28000000000000003</v>
          </cell>
          <cell r="G462">
            <v>0.28000000000000003</v>
          </cell>
        </row>
        <row r="463">
          <cell r="A463">
            <v>38504</v>
          </cell>
          <cell r="B463">
            <v>3.5999999999999997E-2</v>
          </cell>
          <cell r="C463">
            <v>6.4000000000000001E-2</v>
          </cell>
          <cell r="D463">
            <v>0.3333333333333337</v>
          </cell>
          <cell r="E463">
            <v>0.121</v>
          </cell>
          <cell r="F463">
            <v>0.247</v>
          </cell>
          <cell r="G463">
            <v>0.247</v>
          </cell>
        </row>
        <row r="464">
          <cell r="A464">
            <v>38518</v>
          </cell>
          <cell r="D464">
            <v>0.29166666666666702</v>
          </cell>
          <cell r="E464">
            <v>0.10300000000000001</v>
          </cell>
          <cell r="F464">
            <v>0.215</v>
          </cell>
          <cell r="G464">
            <v>0.215</v>
          </cell>
        </row>
        <row r="465">
          <cell r="A465">
            <v>38534</v>
          </cell>
          <cell r="B465">
            <v>2.9000000000000001E-2</v>
          </cell>
          <cell r="C465">
            <v>6.0999999999999999E-2</v>
          </cell>
          <cell r="D465">
            <v>0.25000000000000033</v>
          </cell>
          <cell r="E465">
            <v>8.5000000000000006E-2</v>
          </cell>
          <cell r="F465">
            <v>0.183</v>
          </cell>
          <cell r="G465">
            <v>0.183</v>
          </cell>
        </row>
        <row r="466">
          <cell r="A466">
            <v>38548</v>
          </cell>
          <cell r="D466">
            <v>0.20833333333333368</v>
          </cell>
          <cell r="E466">
            <v>7.0500000000000007E-2</v>
          </cell>
          <cell r="F466">
            <v>0.1525</v>
          </cell>
          <cell r="G466">
            <v>0.1525</v>
          </cell>
        </row>
        <row r="467">
          <cell r="A467">
            <v>38565</v>
          </cell>
          <cell r="B467">
            <v>2.8000000000000001E-2</v>
          </cell>
          <cell r="C467">
            <v>6.0999999999999999E-2</v>
          </cell>
          <cell r="D467">
            <v>0.16666666666666702</v>
          </cell>
          <cell r="E467">
            <v>5.6000000000000001E-2</v>
          </cell>
          <cell r="F467">
            <v>0.122</v>
          </cell>
          <cell r="G467">
            <v>0.122</v>
          </cell>
        </row>
        <row r="468">
          <cell r="A468">
            <v>38579</v>
          </cell>
          <cell r="D468">
            <v>0.12500000000000036</v>
          </cell>
          <cell r="E468">
            <v>4.2000000000000003E-2</v>
          </cell>
          <cell r="F468">
            <v>9.1499999999999998E-2</v>
          </cell>
          <cell r="G468">
            <v>9.1499999999999998E-2</v>
          </cell>
        </row>
        <row r="469">
          <cell r="A469">
            <v>38596</v>
          </cell>
          <cell r="B469">
            <v>2.8000000000000001E-2</v>
          </cell>
          <cell r="C469">
            <v>6.0999999999999999E-2</v>
          </cell>
          <cell r="D469">
            <v>8.3333333333333703E-2</v>
          </cell>
          <cell r="E469">
            <v>2.8000000000000001E-2</v>
          </cell>
          <cell r="F469">
            <v>6.0999999999999999E-2</v>
          </cell>
          <cell r="G469">
            <v>6.0999999999999999E-2</v>
          </cell>
        </row>
        <row r="470">
          <cell r="A470">
            <v>38610</v>
          </cell>
          <cell r="D470">
            <v>4.1666666666667039E-2</v>
          </cell>
          <cell r="E470">
            <v>1.4E-2</v>
          </cell>
          <cell r="F470">
            <v>3.0499999999999999E-2</v>
          </cell>
          <cell r="G470">
            <v>3.0499999999999999E-2</v>
          </cell>
        </row>
        <row r="471">
          <cell r="A471">
            <v>38625</v>
          </cell>
          <cell r="D471">
            <v>3.7470027081099033E-16</v>
          </cell>
          <cell r="E471">
            <v>0</v>
          </cell>
          <cell r="F471">
            <v>0</v>
          </cell>
          <cell r="G471">
            <v>0</v>
          </cell>
        </row>
        <row r="472">
          <cell r="B472">
            <v>1</v>
          </cell>
          <cell r="C472">
            <v>0.99999999999999978</v>
          </cell>
        </row>
        <row r="474">
          <cell r="A474" t="str">
            <v>LUBB (table_lub)</v>
          </cell>
        </row>
        <row r="475">
          <cell r="A475">
            <v>38261</v>
          </cell>
          <cell r="B475">
            <v>4.0954460682038479E-2</v>
          </cell>
          <cell r="C475">
            <v>6.1128872668668038E-2</v>
          </cell>
          <cell r="D475">
            <v>1</v>
          </cell>
          <cell r="E475">
            <v>0.99999999999999978</v>
          </cell>
          <cell r="F475">
            <v>1</v>
          </cell>
          <cell r="G475">
            <v>1</v>
          </cell>
        </row>
        <row r="476">
          <cell r="A476">
            <v>38275</v>
          </cell>
          <cell r="D476">
            <v>0.95833333333333337</v>
          </cell>
          <cell r="E476">
            <v>0.97952276965898055</v>
          </cell>
          <cell r="F476">
            <v>0.96943556366566597</v>
          </cell>
          <cell r="G476">
            <v>0.96943556366566597</v>
          </cell>
        </row>
        <row r="477">
          <cell r="A477">
            <v>38292</v>
          </cell>
          <cell r="B477">
            <v>6.2003687158584855E-2</v>
          </cell>
          <cell r="C477">
            <v>9.1253609802416272E-2</v>
          </cell>
          <cell r="D477">
            <v>0.91666666666666674</v>
          </cell>
          <cell r="E477">
            <v>0.95904553931796133</v>
          </cell>
          <cell r="F477">
            <v>0.93887112733133193</v>
          </cell>
          <cell r="G477">
            <v>0.93887112733133193</v>
          </cell>
        </row>
        <row r="478">
          <cell r="A478">
            <v>38306</v>
          </cell>
          <cell r="D478">
            <v>0.87500000000000011</v>
          </cell>
          <cell r="E478">
            <v>0.92804369573866885</v>
          </cell>
          <cell r="F478">
            <v>0.89324432243012386</v>
          </cell>
          <cell r="G478">
            <v>-0.38127853881278528</v>
          </cell>
        </row>
        <row r="479">
          <cell r="A479">
            <v>38322</v>
          </cell>
          <cell r="B479">
            <v>0.11871818786997865</v>
          </cell>
          <cell r="C479">
            <v>0.13260961164372329</v>
          </cell>
          <cell r="D479">
            <v>0.83333333333333348</v>
          </cell>
          <cell r="E479">
            <v>0.89704185215937648</v>
          </cell>
          <cell r="F479">
            <v>0.84761751752891568</v>
          </cell>
          <cell r="G479">
            <v>0.84761751752891568</v>
          </cell>
        </row>
        <row r="480">
          <cell r="A480">
            <v>38336</v>
          </cell>
          <cell r="D480">
            <v>0.79166666666666685</v>
          </cell>
          <cell r="E480">
            <v>0.83768275822438709</v>
          </cell>
          <cell r="F480">
            <v>0.78131271170705396</v>
          </cell>
          <cell r="G480">
            <v>0.78131271170705396</v>
          </cell>
        </row>
        <row r="481">
          <cell r="A481">
            <v>38353</v>
          </cell>
          <cell r="B481">
            <v>0.17467199711324904</v>
          </cell>
          <cell r="C481">
            <v>0.1442557882415571</v>
          </cell>
          <cell r="D481">
            <v>0.75000000000000022</v>
          </cell>
          <cell r="E481">
            <v>0.77832366428939781</v>
          </cell>
          <cell r="F481">
            <v>0.71500790588519236</v>
          </cell>
          <cell r="G481">
            <v>0.71500790588519236</v>
          </cell>
          <cell r="H481">
            <v>0.74704639182904731</v>
          </cell>
        </row>
        <row r="482">
          <cell r="A482">
            <v>38367</v>
          </cell>
          <cell r="D482">
            <v>0.70833333333333359</v>
          </cell>
          <cell r="E482">
            <v>0.69098766573277337</v>
          </cell>
          <cell r="F482">
            <v>0.64288001176441378</v>
          </cell>
          <cell r="G482">
            <v>0.64288001176441378</v>
          </cell>
        </row>
        <row r="483">
          <cell r="A483">
            <v>38384</v>
          </cell>
          <cell r="B483">
            <v>0.16877513220383922</v>
          </cell>
          <cell r="C483">
            <v>0.12663895902678027</v>
          </cell>
          <cell r="D483">
            <v>0.66666666666666696</v>
          </cell>
          <cell r="E483">
            <v>0.60365166717614882</v>
          </cell>
          <cell r="F483">
            <v>0.5707521176436352</v>
          </cell>
          <cell r="G483">
            <v>0.5707521176436352</v>
          </cell>
        </row>
        <row r="484">
          <cell r="A484">
            <v>38398</v>
          </cell>
          <cell r="D484">
            <v>0.62500000000000033</v>
          </cell>
          <cell r="E484">
            <v>0.51926410107422916</v>
          </cell>
          <cell r="F484">
            <v>0.50743263813024508</v>
          </cell>
          <cell r="G484">
            <v>0.50743263813024508</v>
          </cell>
        </row>
        <row r="485">
          <cell r="A485">
            <v>38412</v>
          </cell>
          <cell r="B485">
            <v>0.12871283754748111</v>
          </cell>
          <cell r="C485">
            <v>0.10411828997414581</v>
          </cell>
          <cell r="D485">
            <v>0.5833333333333337</v>
          </cell>
          <cell r="E485">
            <v>0.4348765349723096</v>
          </cell>
          <cell r="F485">
            <v>0.44411315861685496</v>
          </cell>
          <cell r="G485">
            <v>0.44411315861685496</v>
          </cell>
        </row>
        <row r="486">
          <cell r="A486">
            <v>38426</v>
          </cell>
          <cell r="D486">
            <v>0.54166666666666707</v>
          </cell>
          <cell r="E486">
            <v>0.37052011619856906</v>
          </cell>
          <cell r="F486">
            <v>0.39205401362978209</v>
          </cell>
          <cell r="G486">
            <v>0.39205401362978209</v>
          </cell>
        </row>
        <row r="487">
          <cell r="A487">
            <v>38443</v>
          </cell>
          <cell r="B487">
            <v>9.2806250795054071E-2</v>
          </cell>
          <cell r="C487">
            <v>7.8022808189410375E-2</v>
          </cell>
          <cell r="D487">
            <v>0.50000000000000044</v>
          </cell>
          <cell r="E487">
            <v>0.30616369742482852</v>
          </cell>
          <cell r="F487">
            <v>0.33999486864270917</v>
          </cell>
          <cell r="G487">
            <v>0.25847304305873842</v>
          </cell>
        </row>
        <row r="488">
          <cell r="A488">
            <v>38457</v>
          </cell>
          <cell r="D488">
            <v>0.45833333333333376</v>
          </cell>
          <cell r="E488">
            <v>0.25976057202730152</v>
          </cell>
          <cell r="F488">
            <v>0.30098346454800395</v>
          </cell>
          <cell r="G488">
            <v>0.30098346454800395</v>
          </cell>
        </row>
        <row r="489">
          <cell r="A489">
            <v>38473</v>
          </cell>
          <cell r="B489">
            <v>7.2488913024912296E-2</v>
          </cell>
          <cell r="C489">
            <v>5.9539281257238633E-2</v>
          </cell>
          <cell r="D489">
            <v>0.41666666666666707</v>
          </cell>
          <cell r="E489">
            <v>0.21335744662977446</v>
          </cell>
          <cell r="F489">
            <v>0.26197206045329879</v>
          </cell>
          <cell r="G489">
            <v>0.26197206045329879</v>
          </cell>
        </row>
        <row r="490">
          <cell r="A490">
            <v>38487</v>
          </cell>
          <cell r="D490">
            <v>0.37500000000000039</v>
          </cell>
          <cell r="E490">
            <v>0.17711299011731832</v>
          </cell>
          <cell r="F490">
            <v>0.23220241982467948</v>
          </cell>
          <cell r="G490">
            <v>0.23220241982467948</v>
          </cell>
        </row>
        <row r="491">
          <cell r="A491">
            <v>38504</v>
          </cell>
          <cell r="B491">
            <v>4.1643208963085571E-2</v>
          </cell>
          <cell r="C491">
            <v>5.0461386415593924E-2</v>
          </cell>
          <cell r="D491">
            <v>0.3333333333333337</v>
          </cell>
          <cell r="E491">
            <v>0.14086853360486218</v>
          </cell>
          <cell r="F491">
            <v>0.20243277919606018</v>
          </cell>
          <cell r="G491">
            <v>0.20243277919606018</v>
          </cell>
        </row>
        <row r="492">
          <cell r="A492">
            <v>38518</v>
          </cell>
          <cell r="D492">
            <v>0.29166666666666702</v>
          </cell>
          <cell r="E492">
            <v>0.12004692912331939</v>
          </cell>
          <cell r="F492">
            <v>0.1772020859882632</v>
          </cell>
          <cell r="G492">
            <v>0.1772020859882632</v>
          </cell>
        </row>
        <row r="493">
          <cell r="A493">
            <v>38534</v>
          </cell>
          <cell r="B493">
            <v>3.2975835141765081E-2</v>
          </cell>
          <cell r="C493">
            <v>4.8987548503065116E-2</v>
          </cell>
          <cell r="D493">
            <v>0.25000000000000033</v>
          </cell>
          <cell r="E493">
            <v>9.9225324641776608E-2</v>
          </cell>
          <cell r="F493">
            <v>0.15197139278046626</v>
          </cell>
          <cell r="G493">
            <v>0.15197139278046626</v>
          </cell>
        </row>
        <row r="494">
          <cell r="A494">
            <v>38548</v>
          </cell>
          <cell r="D494">
            <v>0.20833333333333368</v>
          </cell>
          <cell r="E494">
            <v>8.2737407070894067E-2</v>
          </cell>
          <cell r="F494">
            <v>0.12747761852893369</v>
          </cell>
          <cell r="G494">
            <v>0.12747761852893369</v>
          </cell>
        </row>
        <row r="495">
          <cell r="A495">
            <v>38565</v>
          </cell>
          <cell r="B495">
            <v>3.4214767889140123E-2</v>
          </cell>
          <cell r="C495">
            <v>5.1477557845171808E-2</v>
          </cell>
          <cell r="D495">
            <v>0.16666666666666702</v>
          </cell>
          <cell r="E495">
            <v>6.6249489500011527E-2</v>
          </cell>
          <cell r="F495">
            <v>0.10298384427740113</v>
          </cell>
          <cell r="G495">
            <v>0.16981132075471697</v>
          </cell>
        </row>
        <row r="496">
          <cell r="A496">
            <v>38579</v>
          </cell>
          <cell r="D496">
            <v>0.12500000000000036</v>
          </cell>
          <cell r="E496">
            <v>4.9142105555441469E-2</v>
          </cell>
          <cell r="F496">
            <v>7.7245065354815234E-2</v>
          </cell>
          <cell r="G496">
            <v>7.7245065354815234E-2</v>
          </cell>
        </row>
        <row r="497">
          <cell r="A497">
            <v>38596</v>
          </cell>
          <cell r="B497">
            <v>3.2034721610871411E-2</v>
          </cell>
          <cell r="C497">
            <v>5.1506286432229327E-2</v>
          </cell>
          <cell r="D497">
            <v>8.3333333333333703E-2</v>
          </cell>
          <cell r="E497">
            <v>3.2034721610871411E-2</v>
          </cell>
          <cell r="F497">
            <v>5.1506286432229327E-2</v>
          </cell>
          <cell r="G497">
            <v>5.1506286432229327E-2</v>
          </cell>
        </row>
        <row r="498">
          <cell r="A498">
            <v>38610</v>
          </cell>
          <cell r="D498">
            <v>4.1666666666667039E-2</v>
          </cell>
          <cell r="E498">
            <v>1.6017360805435706E-2</v>
          </cell>
          <cell r="F498">
            <v>2.5753143216114664E-2</v>
          </cell>
          <cell r="G498">
            <v>2.5753143216114664E-2</v>
          </cell>
        </row>
        <row r="499">
          <cell r="A499">
            <v>38625</v>
          </cell>
          <cell r="D499">
            <v>3.7470027081099033E-16</v>
          </cell>
          <cell r="E499">
            <v>0</v>
          </cell>
          <cell r="F499">
            <v>0</v>
          </cell>
          <cell r="G499">
            <v>0</v>
          </cell>
        </row>
        <row r="500">
          <cell r="B500">
            <v>0.99999999999999989</v>
          </cell>
          <cell r="C500">
            <v>1.0000000000000002</v>
          </cell>
        </row>
        <row r="504">
          <cell r="A504" t="str">
            <v>WTX System (table_wts)</v>
          </cell>
        </row>
        <row r="505">
          <cell r="A505">
            <v>38261</v>
          </cell>
          <cell r="B505">
            <v>4.0954460682038479E-2</v>
          </cell>
          <cell r="C505">
            <v>6.1128872668668038E-2</v>
          </cell>
          <cell r="D505">
            <v>1</v>
          </cell>
          <cell r="E505">
            <v>0.99999999999999978</v>
          </cell>
          <cell r="F505">
            <v>1</v>
          </cell>
          <cell r="G505">
            <v>1</v>
          </cell>
          <cell r="I505">
            <v>1</v>
          </cell>
        </row>
        <row r="506">
          <cell r="A506">
            <v>38275</v>
          </cell>
          <cell r="D506">
            <v>0.95833333333333337</v>
          </cell>
          <cell r="E506">
            <v>0.97952276965898055</v>
          </cell>
          <cell r="F506">
            <v>0.96943556366566597</v>
          </cell>
          <cell r="G506">
            <v>0.96943556366566597</v>
          </cell>
        </row>
        <row r="507">
          <cell r="A507">
            <v>38292</v>
          </cell>
          <cell r="B507">
            <v>6.2003687158584855E-2</v>
          </cell>
          <cell r="C507">
            <v>9.1253609802416272E-2</v>
          </cell>
          <cell r="D507">
            <v>0.91666666666666674</v>
          </cell>
          <cell r="E507">
            <v>0.95904553931796133</v>
          </cell>
          <cell r="F507">
            <v>0.93887112733133193</v>
          </cell>
          <cell r="G507">
            <v>0.93887112733133193</v>
          </cell>
        </row>
        <row r="508">
          <cell r="A508">
            <v>38306</v>
          </cell>
          <cell r="D508">
            <v>0.87500000000000011</v>
          </cell>
          <cell r="E508">
            <v>0.92804369573866885</v>
          </cell>
          <cell r="F508">
            <v>0.89324432243012386</v>
          </cell>
          <cell r="G508">
            <v>0.89324432243012386</v>
          </cell>
        </row>
        <row r="509">
          <cell r="A509">
            <v>38322</v>
          </cell>
          <cell r="B509">
            <v>0.11871818786997865</v>
          </cell>
          <cell r="C509">
            <v>0.13260961164372329</v>
          </cell>
          <cell r="D509">
            <v>0.83333333333333348</v>
          </cell>
          <cell r="E509">
            <v>0.89704185215937648</v>
          </cell>
          <cell r="F509">
            <v>0.84761751752891568</v>
          </cell>
          <cell r="G509">
            <v>0.84761751752891568</v>
          </cell>
        </row>
        <row r="510">
          <cell r="A510">
            <v>38336</v>
          </cell>
          <cell r="D510">
            <v>0.79166666666666685</v>
          </cell>
          <cell r="E510">
            <v>0.83768275822438709</v>
          </cell>
          <cell r="F510">
            <v>0.78131271170705396</v>
          </cell>
          <cell r="G510">
            <v>0.78131271170705396</v>
          </cell>
        </row>
        <row r="511">
          <cell r="A511">
            <v>38353</v>
          </cell>
          <cell r="B511">
            <v>0.17467199711324904</v>
          </cell>
          <cell r="C511">
            <v>0.1442557882415571</v>
          </cell>
          <cell r="D511">
            <v>0.75000000000000022</v>
          </cell>
          <cell r="E511">
            <v>0.77832366428939781</v>
          </cell>
          <cell r="F511">
            <v>0.71500790588519236</v>
          </cell>
          <cell r="G511">
            <v>0.71500790588519236</v>
          </cell>
        </row>
        <row r="512">
          <cell r="A512">
            <v>38367</v>
          </cell>
          <cell r="D512">
            <v>0.70833333333333359</v>
          </cell>
          <cell r="E512">
            <v>0.69098766573277337</v>
          </cell>
          <cell r="F512">
            <v>0.64288001176441378</v>
          </cell>
          <cell r="G512">
            <v>0.64288001176441378</v>
          </cell>
        </row>
        <row r="513">
          <cell r="A513">
            <v>38384</v>
          </cell>
          <cell r="B513">
            <v>0.16877513220383922</v>
          </cell>
          <cell r="C513">
            <v>0.12663895902678027</v>
          </cell>
          <cell r="D513">
            <v>0.66666666666666696</v>
          </cell>
          <cell r="E513">
            <v>0.60365166717614882</v>
          </cell>
          <cell r="F513">
            <v>0.5707521176436352</v>
          </cell>
          <cell r="G513">
            <v>0.5707521176436352</v>
          </cell>
        </row>
        <row r="514">
          <cell r="A514">
            <v>38398</v>
          </cell>
          <cell r="D514">
            <v>0.62500000000000033</v>
          </cell>
          <cell r="E514">
            <v>0.51926410107422916</v>
          </cell>
          <cell r="F514">
            <v>0.50743263813024508</v>
          </cell>
          <cell r="G514">
            <v>0.50743263813024508</v>
          </cell>
        </row>
        <row r="515">
          <cell r="A515">
            <v>38412</v>
          </cell>
          <cell r="B515">
            <v>0.12871283754748111</v>
          </cell>
          <cell r="C515">
            <v>0.10411828997414581</v>
          </cell>
          <cell r="D515">
            <v>0.5833333333333337</v>
          </cell>
          <cell r="E515">
            <v>0.4348765349723096</v>
          </cell>
          <cell r="F515">
            <v>0.44411315861685496</v>
          </cell>
          <cell r="G515">
            <v>0.44411315861685496</v>
          </cell>
        </row>
        <row r="516">
          <cell r="A516">
            <v>38426</v>
          </cell>
          <cell r="D516">
            <v>0.54166666666666707</v>
          </cell>
          <cell r="E516">
            <v>0.37052011619856906</v>
          </cell>
          <cell r="F516">
            <v>0.39205401362978209</v>
          </cell>
          <cell r="G516">
            <v>0.39205401362978209</v>
          </cell>
        </row>
        <row r="517">
          <cell r="A517">
            <v>38443</v>
          </cell>
          <cell r="B517">
            <v>9.2806250795054071E-2</v>
          </cell>
          <cell r="C517">
            <v>7.8022808189410375E-2</v>
          </cell>
          <cell r="D517">
            <v>0.50000000000000044</v>
          </cell>
          <cell r="E517">
            <v>0.30616369742482852</v>
          </cell>
          <cell r="F517">
            <v>0.33999486864270917</v>
          </cell>
          <cell r="G517">
            <v>0.33999486864270917</v>
          </cell>
        </row>
        <row r="518">
          <cell r="A518">
            <v>38457</v>
          </cell>
          <cell r="D518">
            <v>0.45833333333333376</v>
          </cell>
          <cell r="E518">
            <v>0.25976057202730152</v>
          </cell>
          <cell r="F518">
            <v>0.30098346454800395</v>
          </cell>
          <cell r="G518">
            <v>0.30098346454800395</v>
          </cell>
        </row>
        <row r="519">
          <cell r="A519">
            <v>38473</v>
          </cell>
          <cell r="B519">
            <v>7.2488913024912296E-2</v>
          </cell>
          <cell r="C519">
            <v>5.9539281257238633E-2</v>
          </cell>
          <cell r="D519">
            <v>0.41666666666666707</v>
          </cell>
          <cell r="E519">
            <v>0.21335744662977446</v>
          </cell>
          <cell r="F519">
            <v>0.26197206045329879</v>
          </cell>
          <cell r="G519">
            <v>0.26197206045329879</v>
          </cell>
        </row>
        <row r="520">
          <cell r="A520">
            <v>38487</v>
          </cell>
          <cell r="D520">
            <v>0.37500000000000039</v>
          </cell>
          <cell r="E520">
            <v>0.17711299011731832</v>
          </cell>
          <cell r="F520">
            <v>0.23220241982467948</v>
          </cell>
          <cell r="G520">
            <v>0.23220241982467948</v>
          </cell>
        </row>
        <row r="521">
          <cell r="A521">
            <v>38504</v>
          </cell>
          <cell r="B521">
            <v>4.1643208963085571E-2</v>
          </cell>
          <cell r="C521">
            <v>5.0461386415593924E-2</v>
          </cell>
          <cell r="D521">
            <v>0.3333333333333337</v>
          </cell>
          <cell r="E521">
            <v>0.14086853360486218</v>
          </cell>
          <cell r="F521">
            <v>0.20243277919606018</v>
          </cell>
          <cell r="G521">
            <v>0.20243277919606018</v>
          </cell>
        </row>
        <row r="522">
          <cell r="A522">
            <v>38518</v>
          </cell>
          <cell r="D522">
            <v>0.29166666666666702</v>
          </cell>
          <cell r="E522">
            <v>0.12004692912331939</v>
          </cell>
          <cell r="F522">
            <v>0.1772020859882632</v>
          </cell>
          <cell r="G522">
            <v>0.1772020859882632</v>
          </cell>
        </row>
        <row r="523">
          <cell r="A523">
            <v>38534</v>
          </cell>
          <cell r="B523">
            <v>3.2975835141765081E-2</v>
          </cell>
          <cell r="C523">
            <v>4.8987548503065116E-2</v>
          </cell>
          <cell r="D523">
            <v>0.25000000000000033</v>
          </cell>
          <cell r="E523">
            <v>9.9225324641776608E-2</v>
          </cell>
          <cell r="F523">
            <v>0.15197139278046626</v>
          </cell>
          <cell r="G523">
            <v>0.15197139278046626</v>
          </cell>
        </row>
        <row r="524">
          <cell r="A524">
            <v>38548</v>
          </cell>
          <cell r="D524">
            <v>0.20833333333333368</v>
          </cell>
          <cell r="E524">
            <v>8.2737407070894067E-2</v>
          </cell>
          <cell r="F524">
            <v>0.12747761852893369</v>
          </cell>
          <cell r="G524">
            <v>0.12747761852893369</v>
          </cell>
        </row>
        <row r="525">
          <cell r="A525">
            <v>38565</v>
          </cell>
          <cell r="B525">
            <v>3.4214767889140123E-2</v>
          </cell>
          <cell r="C525">
            <v>5.1477557845171808E-2</v>
          </cell>
          <cell r="D525">
            <v>0.16666666666666702</v>
          </cell>
          <cell r="E525">
            <v>6.6249489500011527E-2</v>
          </cell>
          <cell r="F525">
            <v>0.10298384427740113</v>
          </cell>
          <cell r="G525">
            <v>5.1687221313185164E-2</v>
          </cell>
          <cell r="H525">
            <v>0.45955451348182885</v>
          </cell>
          <cell r="I525">
            <v>-0.18194344682013541</v>
          </cell>
        </row>
        <row r="526">
          <cell r="A526">
            <v>38579</v>
          </cell>
          <cell r="D526">
            <v>0.12500000000000036</v>
          </cell>
          <cell r="E526">
            <v>4.9142105555441469E-2</v>
          </cell>
          <cell r="F526">
            <v>7.7245065354815234E-2</v>
          </cell>
          <cell r="G526">
            <v>7.7245065354815234E-2</v>
          </cell>
        </row>
        <row r="527">
          <cell r="A527">
            <v>38596</v>
          </cell>
          <cell r="B527">
            <v>3.2034721610871411E-2</v>
          </cell>
          <cell r="C527">
            <v>5.1506286432229327E-2</v>
          </cell>
          <cell r="D527">
            <v>8.3333333333333703E-2</v>
          </cell>
          <cell r="E527">
            <v>3.2034721610871411E-2</v>
          </cell>
          <cell r="F527">
            <v>5.1506286432229327E-2</v>
          </cell>
          <cell r="G527">
            <v>5.1506286432229327E-2</v>
          </cell>
        </row>
        <row r="528">
          <cell r="A528">
            <v>38610</v>
          </cell>
          <cell r="D528">
            <v>4.1666666666667039E-2</v>
          </cell>
          <cell r="E528">
            <v>1.6017360805435706E-2</v>
          </cell>
          <cell r="F528">
            <v>2.5753143216114664E-2</v>
          </cell>
          <cell r="G528">
            <v>2.5753143216114664E-2</v>
          </cell>
        </row>
        <row r="529">
          <cell r="A529">
            <v>38625</v>
          </cell>
          <cell r="D529">
            <v>3.7470027081099033E-16</v>
          </cell>
          <cell r="E529">
            <v>0</v>
          </cell>
          <cell r="F529">
            <v>0</v>
          </cell>
          <cell r="G529">
            <v>0</v>
          </cell>
        </row>
        <row r="530">
          <cell r="B530">
            <v>0.99999999999999989</v>
          </cell>
          <cell r="C530">
            <v>1.0000000000000002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idential"/>
      <sheetName val="Commercial"/>
      <sheetName val="Total"/>
      <sheetName val="Powerpoint Slide"/>
      <sheetName val="Customer Data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Reports"/>
      <sheetName val="Summary"/>
      <sheetName val="Open_CWIP"/>
      <sheetName val="Company Summary"/>
      <sheetName val="Macros"/>
      <sheetName val="completion notice"/>
      <sheetName val="Graph"/>
      <sheetName val="Shell"/>
      <sheetName val="Mar-05 Open CWIP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ummary by Plan"/>
      <sheetName val="Summary by Vendor"/>
      <sheetName val="Sheet3"/>
    </sheetNames>
    <sheetDataSet>
      <sheetData sheetId="0" refreshError="1">
        <row r="1">
          <cell r="A1" t="str">
            <v>Benefit</v>
          </cell>
          <cell r="B1" t="str">
            <v>Amount</v>
          </cell>
          <cell r="C1" t="str">
            <v>Paid From</v>
          </cell>
          <cell r="D1" t="str">
            <v>Vendor</v>
          </cell>
          <cell r="E1" t="str">
            <v xml:space="preserve">Type of Payment </v>
          </cell>
          <cell r="F1" t="str">
            <v>Type of Benefit</v>
          </cell>
          <cell r="G1" t="str">
            <v>Charged to</v>
          </cell>
          <cell r="H1" t="str">
            <v>Detail</v>
          </cell>
        </row>
        <row r="2">
          <cell r="A2" t="str">
            <v xml:space="preserve"> Retiree Life</v>
          </cell>
          <cell r="B2">
            <v>17112.48</v>
          </cell>
          <cell r="C2" t="str">
            <v>AP</v>
          </cell>
          <cell r="D2" t="str">
            <v>Metlife</v>
          </cell>
          <cell r="E2" t="str">
            <v>Annual</v>
          </cell>
          <cell r="F2" t="str">
            <v>Retiree</v>
          </cell>
          <cell r="G2" t="str">
            <v>FAS106</v>
          </cell>
          <cell r="H2" t="str">
            <v>Policy from acquired company - UCG</v>
          </cell>
        </row>
        <row r="3">
          <cell r="A3" t="str">
            <v xml:space="preserve"> Retiree Life</v>
          </cell>
          <cell r="B3">
            <v>144211.68</v>
          </cell>
          <cell r="C3" t="str">
            <v>AP</v>
          </cell>
          <cell r="D3" t="str">
            <v>Metlife</v>
          </cell>
          <cell r="E3" t="str">
            <v>Annual</v>
          </cell>
          <cell r="F3" t="str">
            <v>Retiree</v>
          </cell>
          <cell r="G3" t="str">
            <v>FAS106</v>
          </cell>
          <cell r="H3" t="str">
            <v>Policy from acquired company - LGS</v>
          </cell>
        </row>
        <row r="4">
          <cell r="A4" t="str">
            <v xml:space="preserve"> Retiree Life</v>
          </cell>
          <cell r="B4">
            <v>5198.04</v>
          </cell>
          <cell r="C4" t="str">
            <v>AP</v>
          </cell>
          <cell r="D4" t="str">
            <v>Metlife</v>
          </cell>
          <cell r="E4" t="str">
            <v>Annual</v>
          </cell>
          <cell r="F4" t="str">
            <v>Retiree</v>
          </cell>
          <cell r="G4" t="str">
            <v>Welfare Plans</v>
          </cell>
          <cell r="H4" t="str">
            <v>Premium waive for LTD participants</v>
          </cell>
        </row>
        <row r="5">
          <cell r="A5" t="str">
            <v xml:space="preserve"> Retiree Life</v>
          </cell>
          <cell r="B5">
            <v>9165.48</v>
          </cell>
          <cell r="C5" t="str">
            <v>AP</v>
          </cell>
          <cell r="D5" t="str">
            <v>Metlife</v>
          </cell>
          <cell r="E5" t="str">
            <v>Annual</v>
          </cell>
          <cell r="F5" t="str">
            <v>Retiree</v>
          </cell>
          <cell r="G5" t="str">
            <v>Welfare Plans</v>
          </cell>
          <cell r="H5" t="str">
            <v>Premium waive for LTD participants</v>
          </cell>
        </row>
        <row r="6">
          <cell r="A6" t="str">
            <v xml:space="preserve"> Workers' Comp</v>
          </cell>
          <cell r="B6">
            <v>409068</v>
          </cell>
          <cell r="C6" t="str">
            <v>AP</v>
          </cell>
          <cell r="D6" t="str">
            <v>AON / Travelers</v>
          </cell>
          <cell r="E6" t="str">
            <v>Annual</v>
          </cell>
          <cell r="F6" t="str">
            <v>Mandatory</v>
          </cell>
          <cell r="G6" t="str">
            <v>Workers' Comp</v>
          </cell>
          <cell r="H6" t="str">
            <v>$250,000 deductible policy</v>
          </cell>
        </row>
        <row r="7">
          <cell r="A7" t="str">
            <v>Accidental death &amp; dismemberment</v>
          </cell>
          <cell r="B7">
            <v>143763</v>
          </cell>
          <cell r="C7" t="str">
            <v>AP</v>
          </cell>
          <cell r="D7" t="str">
            <v>Metlife</v>
          </cell>
          <cell r="E7" t="str">
            <v>Annual</v>
          </cell>
          <cell r="F7" t="str">
            <v>Employee pay-all</v>
          </cell>
          <cell r="G7" t="str">
            <v>Welfare Plans</v>
          </cell>
          <cell r="H7" t="str">
            <v>Life insurance</v>
          </cell>
        </row>
        <row r="8">
          <cell r="A8" t="str">
            <v xml:space="preserve">Basic Life Insurance </v>
          </cell>
          <cell r="B8">
            <v>705656</v>
          </cell>
          <cell r="C8" t="str">
            <v>AP</v>
          </cell>
          <cell r="D8" t="str">
            <v>Metlife</v>
          </cell>
          <cell r="E8" t="str">
            <v>Annual</v>
          </cell>
          <cell r="F8" t="str">
            <v>Active ee - Co provided</v>
          </cell>
          <cell r="G8" t="str">
            <v>Welfare Plans</v>
          </cell>
          <cell r="H8" t="str">
            <v>Life insurance</v>
          </cell>
        </row>
        <row r="9">
          <cell r="A9" t="str">
            <v>Cancer &amp; Life policies</v>
          </cell>
          <cell r="B9">
            <v>27864</v>
          </cell>
          <cell r="C9" t="str">
            <v>AP</v>
          </cell>
          <cell r="D9" t="str">
            <v>US Able</v>
          </cell>
          <cell r="E9" t="str">
            <v>Annual</v>
          </cell>
          <cell r="F9" t="str">
            <v>Employee pay-all</v>
          </cell>
          <cell r="G9" t="str">
            <v>Welfare Plans</v>
          </cell>
          <cell r="H9" t="str">
            <v>Policy from acquired company - ANG</v>
          </cell>
        </row>
        <row r="10">
          <cell r="A10" t="str">
            <v>Compensation Programs</v>
          </cell>
          <cell r="B10">
            <v>98339</v>
          </cell>
          <cell r="C10" t="str">
            <v>AP</v>
          </cell>
          <cell r="D10" t="str">
            <v>Towers Perrin</v>
          </cell>
          <cell r="E10" t="str">
            <v>Ad hoc</v>
          </cell>
          <cell r="F10" t="str">
            <v>Active ee - Co provided</v>
          </cell>
          <cell r="G10" t="str">
            <v>Compensation</v>
          </cell>
          <cell r="H10" t="str">
            <v>Compensation</v>
          </cell>
        </row>
        <row r="11">
          <cell r="A11" t="str">
            <v xml:space="preserve">Dental Plan Admin </v>
          </cell>
          <cell r="B11">
            <v>166899</v>
          </cell>
          <cell r="C11" t="str">
            <v>AP</v>
          </cell>
          <cell r="D11" t="str">
            <v>Metlife</v>
          </cell>
          <cell r="E11" t="str">
            <v>Annual</v>
          </cell>
          <cell r="F11" t="str">
            <v>Active ee - Co provided</v>
          </cell>
          <cell r="G11" t="str">
            <v>Welfare Plans</v>
          </cell>
          <cell r="H11" t="str">
            <v>Admin fees</v>
          </cell>
        </row>
        <row r="12">
          <cell r="A12" t="str">
            <v>Executive life</v>
          </cell>
          <cell r="B12">
            <v>4425.72</v>
          </cell>
          <cell r="C12" t="str">
            <v>AP</v>
          </cell>
          <cell r="D12" t="str">
            <v>Metlife</v>
          </cell>
          <cell r="E12" t="str">
            <v>Annual</v>
          </cell>
          <cell r="F12" t="str">
            <v>Executive</v>
          </cell>
          <cell r="G12" t="str">
            <v>Welfare Plans</v>
          </cell>
          <cell r="H12" t="str">
            <v>N/A</v>
          </cell>
        </row>
        <row r="13">
          <cell r="A13" t="str">
            <v>FSA admin</v>
          </cell>
          <cell r="B13">
            <v>6432</v>
          </cell>
          <cell r="C13" t="str">
            <v>AP</v>
          </cell>
          <cell r="D13" t="str">
            <v>United Healthcare</v>
          </cell>
          <cell r="E13" t="str">
            <v>Annual</v>
          </cell>
          <cell r="F13" t="str">
            <v>Active ee - Co provided</v>
          </cell>
          <cell r="G13" t="str">
            <v>Welfare Plans</v>
          </cell>
          <cell r="H13" t="str">
            <v>Admin fees</v>
          </cell>
        </row>
        <row r="14">
          <cell r="A14" t="str">
            <v xml:space="preserve">LTD </v>
          </cell>
          <cell r="B14">
            <v>724779.72</v>
          </cell>
          <cell r="C14" t="str">
            <v>AP</v>
          </cell>
          <cell r="D14" t="str">
            <v>Metlife</v>
          </cell>
          <cell r="E14" t="str">
            <v>Annual</v>
          </cell>
          <cell r="F14" t="str">
            <v>Active ee - Co provided</v>
          </cell>
          <cell r="G14" t="str">
            <v>Welfare Plans</v>
          </cell>
          <cell r="H14" t="str">
            <v>Insurance - disability</v>
          </cell>
        </row>
        <row r="15">
          <cell r="A15" t="str">
            <v>Medical Plan - Active Employees</v>
          </cell>
          <cell r="B15">
            <v>465.48</v>
          </cell>
          <cell r="C15" t="str">
            <v>AP</v>
          </cell>
          <cell r="D15" t="str">
            <v>Ameriforms</v>
          </cell>
          <cell r="E15" t="str">
            <v>Ad hoc</v>
          </cell>
          <cell r="F15" t="str">
            <v>Active ee - Co provided</v>
          </cell>
          <cell r="G15" t="str">
            <v>Welfare Plans</v>
          </cell>
          <cell r="H15" t="str">
            <v>N/A</v>
          </cell>
        </row>
        <row r="16">
          <cell r="A16" t="str">
            <v>Medical Plan - Active Employees</v>
          </cell>
          <cell r="B16">
            <v>324.49</v>
          </cell>
          <cell r="C16" t="str">
            <v>AP</v>
          </cell>
          <cell r="D16" t="str">
            <v>National Data Services</v>
          </cell>
          <cell r="E16" t="str">
            <v>Ad hoc</v>
          </cell>
          <cell r="F16" t="str">
            <v>Active ee - Co provided</v>
          </cell>
          <cell r="G16" t="str">
            <v>Welfare Plans</v>
          </cell>
          <cell r="H16" t="str">
            <v>N/A</v>
          </cell>
        </row>
        <row r="17">
          <cell r="A17" t="str">
            <v>Medical Plan - Active Employees</v>
          </cell>
          <cell r="B17">
            <v>10711.34</v>
          </cell>
          <cell r="C17" t="str">
            <v>AP</v>
          </cell>
          <cell r="D17" t="str">
            <v>Sir Speedy</v>
          </cell>
          <cell r="E17" t="str">
            <v>Ad hoc</v>
          </cell>
          <cell r="F17" t="str">
            <v>Active ee - Co provided</v>
          </cell>
          <cell r="G17" t="str">
            <v>Welfare Plans</v>
          </cell>
          <cell r="H17" t="str">
            <v>Annual Enrollment Guides &amp; Cover Letters</v>
          </cell>
        </row>
        <row r="18">
          <cell r="A18" t="str">
            <v>Medical Plan - Active Employees</v>
          </cell>
          <cell r="B18">
            <v>143.21</v>
          </cell>
          <cell r="C18" t="str">
            <v>AP</v>
          </cell>
          <cell r="D18" t="str">
            <v>Sir Speedy</v>
          </cell>
          <cell r="E18" t="str">
            <v>Ad hoc</v>
          </cell>
          <cell r="F18" t="str">
            <v>Active ee - Co provided</v>
          </cell>
          <cell r="G18" t="str">
            <v>Welfare Plans</v>
          </cell>
          <cell r="H18" t="str">
            <v>Women's Health &amp; Cancer Letter</v>
          </cell>
        </row>
        <row r="19">
          <cell r="A19" t="str">
            <v>Medical Plan - Active Employees</v>
          </cell>
          <cell r="B19">
            <v>192.69</v>
          </cell>
          <cell r="C19" t="str">
            <v>AP</v>
          </cell>
          <cell r="D19" t="str">
            <v>Sir Speedy</v>
          </cell>
          <cell r="E19" t="str">
            <v>Ad hoc</v>
          </cell>
          <cell r="F19" t="str">
            <v>Active ee - Co provided</v>
          </cell>
          <cell r="G19" t="str">
            <v>Welfare Plans</v>
          </cell>
          <cell r="H19" t="str">
            <v>Annual Enrollment Retiree Letters</v>
          </cell>
        </row>
        <row r="20">
          <cell r="A20" t="str">
            <v>Medical Plan - Active Employees</v>
          </cell>
          <cell r="B20">
            <v>306.82</v>
          </cell>
          <cell r="C20" t="str">
            <v>AP</v>
          </cell>
          <cell r="D20" t="str">
            <v>Sir Speedy</v>
          </cell>
          <cell r="E20" t="str">
            <v>Ad hoc</v>
          </cell>
          <cell r="F20" t="str">
            <v>Active ee - Co provided</v>
          </cell>
          <cell r="G20" t="str">
            <v>Welfare Plans</v>
          </cell>
          <cell r="H20" t="str">
            <v>Annual Enrollment Printing</v>
          </cell>
        </row>
        <row r="21">
          <cell r="A21" t="str">
            <v>Medical Plan - Active Employees</v>
          </cell>
          <cell r="B21">
            <v>900.9</v>
          </cell>
          <cell r="C21" t="str">
            <v>AP</v>
          </cell>
          <cell r="D21" t="str">
            <v>Sir Speedy</v>
          </cell>
          <cell r="E21" t="str">
            <v>Ad hoc</v>
          </cell>
          <cell r="F21" t="str">
            <v>Active ee - Co provided</v>
          </cell>
          <cell r="G21" t="str">
            <v>Welfare Plans</v>
          </cell>
          <cell r="H21" t="str">
            <v>Annual Enrollment Employee Forms</v>
          </cell>
        </row>
        <row r="22">
          <cell r="A22" t="str">
            <v>Medical Plan - Active Employees</v>
          </cell>
          <cell r="B22">
            <v>1074.3800000000001</v>
          </cell>
          <cell r="C22" t="str">
            <v>AP</v>
          </cell>
          <cell r="D22" t="str">
            <v>Sir Speedy</v>
          </cell>
          <cell r="E22" t="str">
            <v>Ad hoc</v>
          </cell>
          <cell r="F22" t="str">
            <v>Active ee - Co provided</v>
          </cell>
          <cell r="G22" t="str">
            <v>Welfare Plans</v>
          </cell>
          <cell r="H22" t="str">
            <v>Annual Enrollment Confirmations</v>
          </cell>
        </row>
        <row r="23">
          <cell r="A23" t="str">
            <v>Medical Plan - Active Employees</v>
          </cell>
          <cell r="B23">
            <v>448.7</v>
          </cell>
          <cell r="C23" t="str">
            <v>AP</v>
          </cell>
          <cell r="D23" t="str">
            <v>Sir Speedy</v>
          </cell>
          <cell r="E23" t="str">
            <v>Ad hoc</v>
          </cell>
          <cell r="F23" t="str">
            <v>Active ee - Co provided</v>
          </cell>
          <cell r="G23" t="str">
            <v>Welfare Plans</v>
          </cell>
          <cell r="H23" t="str">
            <v>Retiree Guides</v>
          </cell>
        </row>
        <row r="24">
          <cell r="A24" t="str">
            <v>Medical Plan - Active Employees</v>
          </cell>
          <cell r="B24">
            <v>11935</v>
          </cell>
          <cell r="C24" t="str">
            <v>AP</v>
          </cell>
          <cell r="D24" t="str">
            <v>Towers Perrin</v>
          </cell>
          <cell r="E24" t="str">
            <v>Ad hoc</v>
          </cell>
          <cell r="F24" t="str">
            <v>Active ee - Co provided</v>
          </cell>
          <cell r="G24" t="str">
            <v>Welfare Plans</v>
          </cell>
          <cell r="H24" t="str">
            <v>Consulting</v>
          </cell>
        </row>
        <row r="25">
          <cell r="A25" t="str">
            <v>Medical Plan - Active Employees</v>
          </cell>
          <cell r="B25">
            <v>972190</v>
          </cell>
          <cell r="C25" t="str">
            <v>AP</v>
          </cell>
          <cell r="D25" t="str">
            <v>United HealthCare</v>
          </cell>
          <cell r="E25" t="str">
            <v>Annual</v>
          </cell>
          <cell r="F25" t="str">
            <v>Active ee - Co provided</v>
          </cell>
          <cell r="G25" t="str">
            <v>Welfare Plans</v>
          </cell>
          <cell r="H25" t="str">
            <v>N/A</v>
          </cell>
        </row>
        <row r="26">
          <cell r="A26" t="str">
            <v>Optional child life</v>
          </cell>
          <cell r="B26">
            <v>20853</v>
          </cell>
          <cell r="C26" t="str">
            <v>AP</v>
          </cell>
          <cell r="D26" t="str">
            <v>Metlife</v>
          </cell>
          <cell r="E26" t="str">
            <v>Annual</v>
          </cell>
          <cell r="F26" t="str">
            <v>Employee pay-all</v>
          </cell>
          <cell r="G26" t="str">
            <v>Welfare Plans</v>
          </cell>
          <cell r="H26" t="str">
            <v>Life insurance</v>
          </cell>
        </row>
        <row r="27">
          <cell r="A27" t="str">
            <v>Optional employee life</v>
          </cell>
          <cell r="B27">
            <v>578769.30000000005</v>
          </cell>
          <cell r="C27" t="str">
            <v>AP</v>
          </cell>
          <cell r="D27" t="str">
            <v>Metlife</v>
          </cell>
          <cell r="E27" t="str">
            <v>Annual</v>
          </cell>
          <cell r="F27" t="str">
            <v>Employee pay-all</v>
          </cell>
          <cell r="G27" t="str">
            <v>Welfare Plans</v>
          </cell>
          <cell r="H27" t="str">
            <v>Life insurance</v>
          </cell>
        </row>
        <row r="28">
          <cell r="A28" t="str">
            <v>Optional spouse life</v>
          </cell>
          <cell r="B28">
            <v>85008</v>
          </cell>
          <cell r="C28" t="str">
            <v>AP</v>
          </cell>
          <cell r="D28" t="str">
            <v>Metlife</v>
          </cell>
          <cell r="E28" t="str">
            <v>Annual</v>
          </cell>
          <cell r="F28" t="str">
            <v>Employee pay-all</v>
          </cell>
          <cell r="G28" t="str">
            <v>Welfare Plans</v>
          </cell>
          <cell r="H28" t="str">
            <v>Life insurance</v>
          </cell>
        </row>
        <row r="29">
          <cell r="A29" t="str">
            <v>Pension Account Plan</v>
          </cell>
          <cell r="B29">
            <v>176025</v>
          </cell>
          <cell r="C29" t="str">
            <v>MT</v>
          </cell>
          <cell r="D29" t="str">
            <v>Agincourt</v>
          </cell>
          <cell r="E29" t="str">
            <v>Annual</v>
          </cell>
          <cell r="F29" t="str">
            <v>Retiree</v>
          </cell>
          <cell r="G29" t="str">
            <v>Master Trust</v>
          </cell>
          <cell r="H29" t="str">
            <v>Investment Management</v>
          </cell>
        </row>
        <row r="30">
          <cell r="A30" t="str">
            <v>Pension Account Plan</v>
          </cell>
          <cell r="B30">
            <v>153638</v>
          </cell>
          <cell r="C30" t="str">
            <v>MT</v>
          </cell>
          <cell r="D30" t="str">
            <v>Bankers Trust</v>
          </cell>
          <cell r="E30" t="str">
            <v>Annual</v>
          </cell>
          <cell r="F30" t="str">
            <v>Retiree</v>
          </cell>
          <cell r="G30" t="str">
            <v>Master Trust</v>
          </cell>
          <cell r="H30" t="str">
            <v>Administration</v>
          </cell>
        </row>
        <row r="31">
          <cell r="A31" t="str">
            <v>Pension Account Plan</v>
          </cell>
          <cell r="B31">
            <v>290518</v>
          </cell>
          <cell r="C31" t="str">
            <v>MT</v>
          </cell>
          <cell r="D31" t="str">
            <v>Cadence</v>
          </cell>
          <cell r="E31" t="str">
            <v>Annual</v>
          </cell>
          <cell r="F31" t="str">
            <v>Retiree</v>
          </cell>
          <cell r="G31" t="str">
            <v>Master Trust</v>
          </cell>
          <cell r="H31" t="str">
            <v>Investment Management</v>
          </cell>
        </row>
        <row r="32">
          <cell r="A32" t="str">
            <v>Pension Account Plan</v>
          </cell>
          <cell r="B32">
            <v>117912</v>
          </cell>
          <cell r="C32" t="str">
            <v>MT</v>
          </cell>
          <cell r="D32" t="str">
            <v>Davis Selected</v>
          </cell>
          <cell r="E32" t="str">
            <v>Annual</v>
          </cell>
          <cell r="F32" t="str">
            <v>Retiree</v>
          </cell>
          <cell r="G32" t="str">
            <v>Master Trust</v>
          </cell>
          <cell r="H32" t="str">
            <v>Investment Management</v>
          </cell>
        </row>
        <row r="33">
          <cell r="A33" t="str">
            <v>Pension Account Plan</v>
          </cell>
          <cell r="B33">
            <v>4468</v>
          </cell>
          <cell r="C33" t="str">
            <v>MT</v>
          </cell>
          <cell r="D33" t="str">
            <v>Gary Morris</v>
          </cell>
          <cell r="E33" t="str">
            <v>Annual</v>
          </cell>
          <cell r="F33" t="str">
            <v>Retiree</v>
          </cell>
          <cell r="G33" t="str">
            <v>Master Trust</v>
          </cell>
          <cell r="H33" t="str">
            <v>Investment Management</v>
          </cell>
        </row>
        <row r="34">
          <cell r="A34" t="str">
            <v>Pension Account Plan</v>
          </cell>
          <cell r="B34">
            <v>32151</v>
          </cell>
          <cell r="C34" t="str">
            <v>MT</v>
          </cell>
          <cell r="D34" t="str">
            <v>Haynes &amp; Boone</v>
          </cell>
          <cell r="E34" t="str">
            <v>Ad hoc</v>
          </cell>
          <cell r="F34" t="str">
            <v>Retiree</v>
          </cell>
          <cell r="G34" t="str">
            <v>Master Trust</v>
          </cell>
          <cell r="H34" t="str">
            <v>Legal review</v>
          </cell>
        </row>
        <row r="35">
          <cell r="A35" t="str">
            <v>Pension Account Plan</v>
          </cell>
          <cell r="B35">
            <v>75157</v>
          </cell>
          <cell r="C35" t="str">
            <v>MT</v>
          </cell>
          <cell r="D35" t="str">
            <v>LCG</v>
          </cell>
          <cell r="E35" t="str">
            <v>Annual</v>
          </cell>
          <cell r="F35" t="str">
            <v>Retiree</v>
          </cell>
          <cell r="G35" t="str">
            <v>Master Trust</v>
          </cell>
          <cell r="H35" t="str">
            <v>Investment consulting</v>
          </cell>
        </row>
        <row r="36">
          <cell r="A36" t="str">
            <v>Pension Account Plan</v>
          </cell>
          <cell r="B36">
            <v>123364</v>
          </cell>
          <cell r="C36" t="str">
            <v>MT</v>
          </cell>
          <cell r="D36" t="str">
            <v>Montag &amp; Caldwell</v>
          </cell>
          <cell r="E36" t="str">
            <v>Annual</v>
          </cell>
          <cell r="F36" t="str">
            <v>Retiree</v>
          </cell>
          <cell r="G36" t="str">
            <v>Master Trust</v>
          </cell>
          <cell r="H36" t="str">
            <v>Investment Management</v>
          </cell>
        </row>
        <row r="37">
          <cell r="A37" t="str">
            <v>Pension Account Plan</v>
          </cell>
          <cell r="B37">
            <v>206741</v>
          </cell>
          <cell r="C37" t="str">
            <v>MT</v>
          </cell>
          <cell r="D37" t="str">
            <v>Nicholas/Applegate</v>
          </cell>
          <cell r="E37" t="str">
            <v>Annual</v>
          </cell>
          <cell r="F37" t="str">
            <v>Retiree</v>
          </cell>
          <cell r="G37" t="str">
            <v>Master Trust</v>
          </cell>
          <cell r="H37" t="str">
            <v>Investment Management</v>
          </cell>
        </row>
        <row r="38">
          <cell r="A38" t="str">
            <v>Pension Account Plan</v>
          </cell>
          <cell r="B38">
            <v>15426</v>
          </cell>
          <cell r="C38" t="str">
            <v>MT</v>
          </cell>
          <cell r="D38" t="str">
            <v>State Street Global Advisors</v>
          </cell>
          <cell r="E38" t="str">
            <v>Annual</v>
          </cell>
          <cell r="F38" t="str">
            <v>Retiree</v>
          </cell>
          <cell r="G38" t="str">
            <v>Master Trust</v>
          </cell>
          <cell r="H38" t="str">
            <v>Investment Management</v>
          </cell>
        </row>
        <row r="39">
          <cell r="A39" t="str">
            <v>Pension Account Plan</v>
          </cell>
          <cell r="B39">
            <v>13608</v>
          </cell>
          <cell r="C39" t="str">
            <v>MT</v>
          </cell>
          <cell r="D39" t="str">
            <v>Towers Perrin</v>
          </cell>
          <cell r="E39" t="str">
            <v>Ad hoc</v>
          </cell>
          <cell r="F39" t="str">
            <v>Retiree</v>
          </cell>
          <cell r="G39" t="str">
            <v>Master Trust</v>
          </cell>
          <cell r="H39" t="str">
            <v>Benefit Calcs;  Actuarial Valuation</v>
          </cell>
        </row>
        <row r="40">
          <cell r="A40" t="str">
            <v>Pension Account Plan</v>
          </cell>
          <cell r="B40">
            <v>3838.02</v>
          </cell>
          <cell r="C40" t="str">
            <v>MT</v>
          </cell>
          <cell r="D40" t="str">
            <v>Towers Perrin</v>
          </cell>
          <cell r="E40" t="str">
            <v>Annual</v>
          </cell>
          <cell r="F40" t="str">
            <v>Retiree</v>
          </cell>
          <cell r="G40" t="str">
            <v>Master Trust</v>
          </cell>
          <cell r="H40" t="str">
            <v>COLA/ Level Income/ Plan Document Filing</v>
          </cell>
        </row>
        <row r="41">
          <cell r="A41" t="str">
            <v>Pension Account Plan</v>
          </cell>
          <cell r="B41">
            <v>33752</v>
          </cell>
          <cell r="C41" t="str">
            <v>MT</v>
          </cell>
          <cell r="D41" t="str">
            <v>Towers Perrin</v>
          </cell>
          <cell r="E41" t="str">
            <v>Annual</v>
          </cell>
          <cell r="F41" t="str">
            <v>Retiree</v>
          </cell>
          <cell r="G41" t="str">
            <v>Master Trust</v>
          </cell>
          <cell r="H41" t="str">
            <v>PAP Stmts; Calcs; Actuarial Val</v>
          </cell>
        </row>
        <row r="42">
          <cell r="A42" t="str">
            <v>Pension Account Plan</v>
          </cell>
          <cell r="B42">
            <v>45772</v>
          </cell>
          <cell r="C42" t="str">
            <v>MT</v>
          </cell>
          <cell r="D42" t="str">
            <v>Towers Perrin</v>
          </cell>
          <cell r="E42" t="str">
            <v>Annual</v>
          </cell>
          <cell r="F42" t="str">
            <v>Retiree</v>
          </cell>
          <cell r="G42" t="str">
            <v>Master Trust</v>
          </cell>
          <cell r="H42" t="str">
            <v>PAP Stmts; Calcs; Actuarial Val</v>
          </cell>
        </row>
        <row r="43">
          <cell r="A43" t="str">
            <v>Pension Account Plan</v>
          </cell>
          <cell r="B43">
            <v>25777</v>
          </cell>
          <cell r="C43" t="str">
            <v>MT</v>
          </cell>
          <cell r="D43" t="str">
            <v>Towers Perrin</v>
          </cell>
          <cell r="E43" t="str">
            <v>Annual</v>
          </cell>
          <cell r="F43" t="str">
            <v>Retiree</v>
          </cell>
          <cell r="G43" t="str">
            <v>Master Trust</v>
          </cell>
          <cell r="H43" t="str">
            <v>PAP Stmts; Calcs; Actuarial Val</v>
          </cell>
        </row>
        <row r="44">
          <cell r="A44" t="str">
            <v>Pension Account Plan</v>
          </cell>
          <cell r="B44">
            <v>38681</v>
          </cell>
          <cell r="C44" t="str">
            <v>MT</v>
          </cell>
          <cell r="D44" t="str">
            <v>Towers Perrin</v>
          </cell>
          <cell r="E44" t="str">
            <v>Annual</v>
          </cell>
          <cell r="F44" t="str">
            <v>Retiree</v>
          </cell>
          <cell r="G44" t="str">
            <v>Master Trust</v>
          </cell>
          <cell r="H44" t="str">
            <v>PAP Stmts; Calcs; Actuarial Val</v>
          </cell>
        </row>
        <row r="45">
          <cell r="A45" t="str">
            <v>Pension Account Plan</v>
          </cell>
          <cell r="B45">
            <v>47332</v>
          </cell>
          <cell r="C45" t="str">
            <v>MT</v>
          </cell>
          <cell r="D45" t="str">
            <v>Towers Perrin</v>
          </cell>
          <cell r="E45" t="str">
            <v>Annual</v>
          </cell>
          <cell r="F45" t="str">
            <v>Retiree</v>
          </cell>
          <cell r="G45" t="str">
            <v>Master Trust</v>
          </cell>
          <cell r="H45" t="str">
            <v>PAP Stmts; Calcs; Actuarial Val</v>
          </cell>
        </row>
        <row r="46">
          <cell r="A46" t="str">
            <v>Pension Account Plan</v>
          </cell>
          <cell r="B46">
            <v>31646</v>
          </cell>
          <cell r="C46" t="str">
            <v>MT</v>
          </cell>
          <cell r="D46" t="str">
            <v>Towers Perrin</v>
          </cell>
          <cell r="E46" t="str">
            <v>Annual</v>
          </cell>
          <cell r="F46" t="str">
            <v>Retiree</v>
          </cell>
          <cell r="G46" t="str">
            <v>Master Trust</v>
          </cell>
          <cell r="H46" t="str">
            <v>PAP Stmts; Calcs; Actuarial Val</v>
          </cell>
        </row>
        <row r="47">
          <cell r="A47" t="str">
            <v>Pension Account Plan</v>
          </cell>
          <cell r="B47">
            <v>24111</v>
          </cell>
          <cell r="C47" t="str">
            <v>MT</v>
          </cell>
          <cell r="D47" t="str">
            <v>Towers Perrin</v>
          </cell>
          <cell r="E47" t="str">
            <v>Annual</v>
          </cell>
          <cell r="F47" t="str">
            <v>Retiree</v>
          </cell>
          <cell r="G47" t="str">
            <v>Master Trust</v>
          </cell>
          <cell r="H47" t="str">
            <v>PAP Stmts; Calcs; Actuarial Val</v>
          </cell>
        </row>
        <row r="48">
          <cell r="A48" t="str">
            <v>Pension Account Plan</v>
          </cell>
          <cell r="B48">
            <v>2394</v>
          </cell>
          <cell r="C48" t="str">
            <v>MT</v>
          </cell>
          <cell r="D48" t="str">
            <v>Towers Perrin</v>
          </cell>
          <cell r="E48" t="str">
            <v>Annual</v>
          </cell>
          <cell r="F48" t="str">
            <v>Retiree</v>
          </cell>
          <cell r="G48" t="str">
            <v>Master Trust</v>
          </cell>
          <cell r="H48" t="str">
            <v>Actuarial Valuation</v>
          </cell>
        </row>
        <row r="49">
          <cell r="A49" t="str">
            <v>Pension Account Plan</v>
          </cell>
          <cell r="B49">
            <v>36250</v>
          </cell>
          <cell r="C49" t="str">
            <v>MT</v>
          </cell>
          <cell r="D49" t="str">
            <v>Towers Perrin</v>
          </cell>
          <cell r="E49" t="str">
            <v>Ad hoc</v>
          </cell>
          <cell r="F49" t="str">
            <v>Retiree</v>
          </cell>
          <cell r="G49" t="str">
            <v>Master Trust</v>
          </cell>
          <cell r="H49" t="str">
            <v>ANG Statements; Calc; Actuarial Val</v>
          </cell>
        </row>
        <row r="50">
          <cell r="A50" t="str">
            <v>Pension Account Plan</v>
          </cell>
          <cell r="B50">
            <v>458</v>
          </cell>
          <cell r="C50" t="str">
            <v>MT</v>
          </cell>
          <cell r="D50" t="str">
            <v>Towers Perrin</v>
          </cell>
          <cell r="E50" t="str">
            <v>Ad hoc</v>
          </cell>
          <cell r="F50" t="str">
            <v>Retiree</v>
          </cell>
          <cell r="G50" t="str">
            <v>Master Trust</v>
          </cell>
          <cell r="H50" t="str">
            <v>Gaffney Aset Transfer Project</v>
          </cell>
        </row>
        <row r="51">
          <cell r="A51" t="str">
            <v>Retiree Dental Plan</v>
          </cell>
          <cell r="B51">
            <v>20999</v>
          </cell>
          <cell r="C51" t="str">
            <v>AP</v>
          </cell>
          <cell r="D51" t="str">
            <v>Metlife</v>
          </cell>
          <cell r="E51" t="str">
            <v>Annual</v>
          </cell>
          <cell r="F51" t="str">
            <v>Retiree</v>
          </cell>
          <cell r="G51" t="str">
            <v>FAS106</v>
          </cell>
          <cell r="H51" t="str">
            <v>Admin fees</v>
          </cell>
        </row>
        <row r="52">
          <cell r="A52" t="str">
            <v xml:space="preserve">Retiree Medical </v>
          </cell>
          <cell r="B52">
            <v>22228.799999999999</v>
          </cell>
          <cell r="C52" t="str">
            <v>AP</v>
          </cell>
          <cell r="D52" t="str">
            <v>Amsouth</v>
          </cell>
          <cell r="F52" t="str">
            <v>Retiree</v>
          </cell>
          <cell r="G52" t="str">
            <v>FAS106</v>
          </cell>
          <cell r="H52" t="str">
            <v>VEBA Admin (UCG)</v>
          </cell>
        </row>
        <row r="53">
          <cell r="A53" t="str">
            <v xml:space="preserve">Retiree Medical </v>
          </cell>
          <cell r="B53">
            <v>607120</v>
          </cell>
          <cell r="C53" t="str">
            <v>AP</v>
          </cell>
          <cell r="D53" t="str">
            <v>United Healthcare</v>
          </cell>
          <cell r="E53" t="str">
            <v>Annual</v>
          </cell>
          <cell r="F53" t="str">
            <v>Retiree</v>
          </cell>
          <cell r="G53" t="str">
            <v>FAS106</v>
          </cell>
          <cell r="H53" t="str">
            <v>N/A</v>
          </cell>
        </row>
        <row r="54">
          <cell r="A54" t="str">
            <v>Retiree Medical Plan</v>
          </cell>
          <cell r="B54">
            <v>5081.4399999999996</v>
          </cell>
          <cell r="C54" t="str">
            <v>AP</v>
          </cell>
          <cell r="D54" t="str">
            <v>Bankers Trust</v>
          </cell>
          <cell r="E54" t="str">
            <v>Annual</v>
          </cell>
          <cell r="F54" t="str">
            <v>Retiree</v>
          </cell>
          <cell r="G54" t="str">
            <v>FAS106</v>
          </cell>
          <cell r="H54" t="str">
            <v>VEBA Trust Admin</v>
          </cell>
        </row>
        <row r="55">
          <cell r="A55" t="str">
            <v>Retiree Medical Plan</v>
          </cell>
          <cell r="B55">
            <v>9906</v>
          </cell>
          <cell r="C55" t="str">
            <v>AP</v>
          </cell>
          <cell r="D55" t="str">
            <v>Bankers Trust</v>
          </cell>
          <cell r="E55" t="str">
            <v>Annual</v>
          </cell>
          <cell r="F55" t="str">
            <v>Retiree</v>
          </cell>
          <cell r="G55" t="str">
            <v>FAS106</v>
          </cell>
          <cell r="H55" t="str">
            <v>Admin of medical plan contributions</v>
          </cell>
        </row>
        <row r="56">
          <cell r="A56" t="str">
            <v>Retiree Medical Plan</v>
          </cell>
          <cell r="B56">
            <v>9600</v>
          </cell>
          <cell r="C56" t="str">
            <v>AP</v>
          </cell>
          <cell r="D56" t="str">
            <v>Bankers Trust</v>
          </cell>
          <cell r="E56" t="str">
            <v>Annual</v>
          </cell>
          <cell r="F56" t="str">
            <v>Retiree</v>
          </cell>
          <cell r="G56" t="str">
            <v>FAS106</v>
          </cell>
          <cell r="H56" t="str">
            <v>Admin fees</v>
          </cell>
        </row>
        <row r="57">
          <cell r="A57" t="str">
            <v>Retiree Medical Plan</v>
          </cell>
          <cell r="B57">
            <v>11008</v>
          </cell>
          <cell r="C57" t="str">
            <v>AP</v>
          </cell>
          <cell r="D57" t="str">
            <v>Haynes &amp; Boone</v>
          </cell>
          <cell r="E57" t="str">
            <v>Ad hoc</v>
          </cell>
          <cell r="F57" t="str">
            <v>Retiree</v>
          </cell>
          <cell r="G57" t="str">
            <v>FAS106</v>
          </cell>
          <cell r="H57" t="str">
            <v>Legal review</v>
          </cell>
        </row>
        <row r="58">
          <cell r="A58" t="str">
            <v>Retiree Medical Plan</v>
          </cell>
          <cell r="B58">
            <v>96623</v>
          </cell>
          <cell r="C58" t="str">
            <v>AP</v>
          </cell>
          <cell r="D58" t="str">
            <v>Towers Perrin</v>
          </cell>
          <cell r="E58" t="str">
            <v>Ad hoc</v>
          </cell>
          <cell r="F58" t="str">
            <v>Retiree</v>
          </cell>
          <cell r="G58" t="str">
            <v>FAS106</v>
          </cell>
          <cell r="H58" t="str">
            <v>Consulting</v>
          </cell>
        </row>
        <row r="59">
          <cell r="A59" t="str">
            <v>RSP</v>
          </cell>
          <cell r="B59">
            <v>27411.85</v>
          </cell>
          <cell r="C59" t="str">
            <v>AP</v>
          </cell>
          <cell r="D59" t="str">
            <v>Haynes &amp; Boone</v>
          </cell>
          <cell r="E59" t="str">
            <v>Ad hoc</v>
          </cell>
          <cell r="F59" t="str">
            <v>Active ee - Co provided</v>
          </cell>
          <cell r="G59" t="str">
            <v>RSP</v>
          </cell>
          <cell r="H59" t="str">
            <v>Legal review</v>
          </cell>
        </row>
        <row r="60">
          <cell r="A60" t="str">
            <v>RSP</v>
          </cell>
          <cell r="B60">
            <v>5524</v>
          </cell>
          <cell r="C60" t="str">
            <v>AP</v>
          </cell>
          <cell r="D60" t="str">
            <v>LCG</v>
          </cell>
          <cell r="E60" t="str">
            <v>Annual</v>
          </cell>
          <cell r="F60" t="str">
            <v>Active ee - Co provided</v>
          </cell>
          <cell r="G60" t="str">
            <v>RSP</v>
          </cell>
          <cell r="H60" t="str">
            <v>Investment Consulting</v>
          </cell>
        </row>
        <row r="61">
          <cell r="A61" t="str">
            <v>RSP</v>
          </cell>
          <cell r="B61">
            <v>6085</v>
          </cell>
          <cell r="C61" t="str">
            <v>AP</v>
          </cell>
          <cell r="D61" t="str">
            <v>LCG</v>
          </cell>
          <cell r="E61" t="str">
            <v>Annual</v>
          </cell>
          <cell r="F61" t="str">
            <v>Active ee - Co provided</v>
          </cell>
          <cell r="G61" t="str">
            <v>RSP</v>
          </cell>
          <cell r="H61" t="str">
            <v>Investment Consulting</v>
          </cell>
        </row>
        <row r="62">
          <cell r="A62" t="str">
            <v>RSP</v>
          </cell>
          <cell r="B62">
            <v>6375</v>
          </cell>
          <cell r="C62" t="str">
            <v>AP</v>
          </cell>
          <cell r="D62" t="str">
            <v>LCG</v>
          </cell>
          <cell r="E62" t="str">
            <v>Annual</v>
          </cell>
          <cell r="F62" t="str">
            <v>Active ee - Co provided</v>
          </cell>
          <cell r="G62" t="str">
            <v>RSP</v>
          </cell>
          <cell r="H62" t="str">
            <v>Investment Consulting</v>
          </cell>
        </row>
        <row r="63">
          <cell r="A63" t="str">
            <v>RSP</v>
          </cell>
          <cell r="B63">
            <v>6457</v>
          </cell>
          <cell r="C63" t="str">
            <v>AP</v>
          </cell>
          <cell r="D63" t="str">
            <v>LCG</v>
          </cell>
          <cell r="E63" t="str">
            <v>Annual</v>
          </cell>
          <cell r="F63" t="str">
            <v>Active ee - Co provided</v>
          </cell>
          <cell r="G63" t="str">
            <v>RSP</v>
          </cell>
          <cell r="H63" t="str">
            <v>Investment Consulting</v>
          </cell>
        </row>
        <row r="64">
          <cell r="A64" t="str">
            <v>RSP</v>
          </cell>
          <cell r="B64">
            <v>30478.5</v>
          </cell>
          <cell r="C64" t="str">
            <v>AP</v>
          </cell>
          <cell r="D64" t="str">
            <v>T. Rowe Price</v>
          </cell>
          <cell r="E64" t="str">
            <v>Annual</v>
          </cell>
          <cell r="F64" t="str">
            <v>Active ee - Co provided</v>
          </cell>
          <cell r="G64" t="str">
            <v>RSP</v>
          </cell>
          <cell r="H64" t="str">
            <v>Administration</v>
          </cell>
        </row>
        <row r="65">
          <cell r="A65" t="str">
            <v>RSP</v>
          </cell>
          <cell r="B65">
            <v>30231.45</v>
          </cell>
          <cell r="C65" t="str">
            <v>AP</v>
          </cell>
          <cell r="D65" t="str">
            <v>T. Rowe Price</v>
          </cell>
          <cell r="E65" t="str">
            <v>Annual</v>
          </cell>
          <cell r="F65" t="str">
            <v>Active ee - Co provided</v>
          </cell>
          <cell r="G65" t="str">
            <v>RSP</v>
          </cell>
          <cell r="H65" t="str">
            <v>Administration</v>
          </cell>
        </row>
        <row r="66">
          <cell r="A66" t="str">
            <v>RSP</v>
          </cell>
          <cell r="B66">
            <v>34999.83</v>
          </cell>
          <cell r="C66" t="str">
            <v>AP</v>
          </cell>
          <cell r="D66" t="str">
            <v>T. Rowe Price</v>
          </cell>
          <cell r="E66" t="str">
            <v>Annual</v>
          </cell>
          <cell r="F66" t="str">
            <v>Active ee - Co provided</v>
          </cell>
          <cell r="G66" t="str">
            <v>RSP</v>
          </cell>
          <cell r="H66" t="str">
            <v>Administration</v>
          </cell>
        </row>
        <row r="67">
          <cell r="A67" t="str">
            <v>RSP</v>
          </cell>
          <cell r="B67">
            <v>34819.65</v>
          </cell>
          <cell r="C67" t="str">
            <v>AP</v>
          </cell>
          <cell r="D67" t="str">
            <v>T. Rowe Price</v>
          </cell>
          <cell r="E67" t="str">
            <v>Annual</v>
          </cell>
          <cell r="F67" t="str">
            <v>Active ee - Co provided</v>
          </cell>
          <cell r="G67" t="str">
            <v>RSP</v>
          </cell>
          <cell r="H67" t="str">
            <v>Administration</v>
          </cell>
        </row>
        <row r="68">
          <cell r="A68" t="str">
            <v>Service Awards</v>
          </cell>
          <cell r="B68">
            <v>430296</v>
          </cell>
          <cell r="C68" t="str">
            <v>AP</v>
          </cell>
          <cell r="D68" t="str">
            <v>Michael C. Fina</v>
          </cell>
          <cell r="E68" t="str">
            <v>Annual</v>
          </cell>
          <cell r="F68" t="str">
            <v>Active ee - Co provided</v>
          </cell>
          <cell r="G68" t="str">
            <v>Misc. Employee Welfare</v>
          </cell>
          <cell r="H68" t="str">
            <v>Awards</v>
          </cell>
        </row>
        <row r="69">
          <cell r="A69" t="str">
            <v>Short-term disability &amp; FMLA admin</v>
          </cell>
          <cell r="B69">
            <v>151084.07999999999</v>
          </cell>
          <cell r="C69" t="str">
            <v>AP</v>
          </cell>
          <cell r="D69" t="str">
            <v>Metlife</v>
          </cell>
          <cell r="E69" t="str">
            <v>Annual</v>
          </cell>
          <cell r="F69" t="str">
            <v>Active ee - Co provided</v>
          </cell>
          <cell r="G69" t="str">
            <v>Welfare Plans</v>
          </cell>
          <cell r="H69" t="str">
            <v>Admin fees</v>
          </cell>
        </row>
        <row r="70">
          <cell r="A70" t="str">
            <v>Universal Life</v>
          </cell>
          <cell r="B70">
            <v>10559.28</v>
          </cell>
          <cell r="C70" t="str">
            <v>AP</v>
          </cell>
          <cell r="D70" t="str">
            <v>AFLAC</v>
          </cell>
          <cell r="E70" t="str">
            <v>Annual</v>
          </cell>
          <cell r="F70" t="str">
            <v>Employee pay-all</v>
          </cell>
          <cell r="G70" t="str">
            <v>Welfare Plans</v>
          </cell>
          <cell r="H70" t="str">
            <v>Policy from acquired company - ANG</v>
          </cell>
        </row>
        <row r="71">
          <cell r="A71" t="str">
            <v>Universal Life</v>
          </cell>
          <cell r="B71">
            <v>9896.16</v>
          </cell>
          <cell r="C71" t="str">
            <v>AP</v>
          </cell>
          <cell r="D71" t="str">
            <v>Colonial</v>
          </cell>
          <cell r="E71" t="str">
            <v>Annual</v>
          </cell>
          <cell r="F71" t="str">
            <v>Employee pay-all</v>
          </cell>
          <cell r="G71" t="str">
            <v>Welfare Plans</v>
          </cell>
          <cell r="H71" t="str">
            <v>Life insurance</v>
          </cell>
        </row>
        <row r="72">
          <cell r="A72" t="str">
            <v>Universal Life</v>
          </cell>
          <cell r="B72">
            <v>25488</v>
          </cell>
          <cell r="C72" t="str">
            <v>AP</v>
          </cell>
          <cell r="D72" t="str">
            <v>Provident</v>
          </cell>
          <cell r="E72" t="str">
            <v>Annual</v>
          </cell>
          <cell r="F72" t="str">
            <v>Employee pay-all</v>
          </cell>
          <cell r="G72" t="str">
            <v>Welfare Plans</v>
          </cell>
          <cell r="H72" t="str">
            <v>Life insurance</v>
          </cell>
        </row>
        <row r="73">
          <cell r="A73" t="str">
            <v xml:space="preserve">Universal Life </v>
          </cell>
          <cell r="B73">
            <v>870.96</v>
          </cell>
          <cell r="C73" t="str">
            <v>AP</v>
          </cell>
          <cell r="D73" t="str">
            <v>Reliastar</v>
          </cell>
          <cell r="E73" t="str">
            <v>Annual</v>
          </cell>
          <cell r="F73" t="str">
            <v>Employee pay-all</v>
          </cell>
          <cell r="G73" t="str">
            <v>Welfare Plans</v>
          </cell>
          <cell r="H73" t="str">
            <v>Life insurance</v>
          </cell>
        </row>
        <row r="74">
          <cell r="A74" t="str">
            <v>Vision Plan</v>
          </cell>
          <cell r="B74">
            <v>277392</v>
          </cell>
          <cell r="C74" t="str">
            <v>AP</v>
          </cell>
          <cell r="D74" t="str">
            <v>Superior Vision</v>
          </cell>
          <cell r="E74" t="str">
            <v>Annual</v>
          </cell>
          <cell r="F74" t="str">
            <v>Employee pay-all</v>
          </cell>
          <cell r="G74" t="str">
            <v>Welfare Plans</v>
          </cell>
          <cell r="H74" t="str">
            <v>N/A</v>
          </cell>
        </row>
      </sheetData>
      <sheetData sheetId="1"/>
      <sheetData sheetId="2"/>
      <sheetData sheetId="3" refreshError="1">
        <row r="1">
          <cell r="A1" t="str">
            <v>Month / Year</v>
          </cell>
          <cell r="B1">
            <v>36495</v>
          </cell>
          <cell r="C1">
            <v>36526</v>
          </cell>
          <cell r="D1">
            <v>36557</v>
          </cell>
          <cell r="E1">
            <v>36586</v>
          </cell>
          <cell r="F1">
            <v>36617</v>
          </cell>
          <cell r="G1">
            <v>36647</v>
          </cell>
          <cell r="H1">
            <v>36678</v>
          </cell>
          <cell r="I1">
            <v>36708</v>
          </cell>
          <cell r="J1">
            <v>36739</v>
          </cell>
          <cell r="K1">
            <v>36770</v>
          </cell>
          <cell r="L1">
            <v>36800</v>
          </cell>
          <cell r="M1">
            <v>36831</v>
          </cell>
          <cell r="N1">
            <v>36861</v>
          </cell>
          <cell r="O1">
            <v>36892</v>
          </cell>
          <cell r="P1">
            <v>36923</v>
          </cell>
          <cell r="Q1">
            <v>36951</v>
          </cell>
          <cell r="R1">
            <v>36982</v>
          </cell>
          <cell r="S1">
            <v>37012</v>
          </cell>
          <cell r="T1">
            <v>37043</v>
          </cell>
          <cell r="U1">
            <v>37073</v>
          </cell>
          <cell r="V1">
            <v>37104</v>
          </cell>
          <cell r="W1">
            <v>37135</v>
          </cell>
          <cell r="X1">
            <v>37165</v>
          </cell>
          <cell r="Y1">
            <v>37196</v>
          </cell>
          <cell r="Z1">
            <v>37226</v>
          </cell>
          <cell r="AA1">
            <v>37257</v>
          </cell>
          <cell r="AB1">
            <v>37288</v>
          </cell>
          <cell r="AC1">
            <v>37317</v>
          </cell>
          <cell r="AD1">
            <v>37347</v>
          </cell>
          <cell r="AE1">
            <v>37377</v>
          </cell>
          <cell r="AF1">
            <v>37408</v>
          </cell>
          <cell r="AG1">
            <v>37438</v>
          </cell>
          <cell r="AH1">
            <v>37469</v>
          </cell>
          <cell r="AI1">
            <v>37500</v>
          </cell>
          <cell r="AJ1">
            <v>37530</v>
          </cell>
          <cell r="AK1">
            <v>37561</v>
          </cell>
          <cell r="AL1">
            <v>37591</v>
          </cell>
          <cell r="AM1">
            <v>37653</v>
          </cell>
          <cell r="AN1">
            <v>37681</v>
          </cell>
          <cell r="AO1">
            <v>37712</v>
          </cell>
          <cell r="AP1">
            <v>37742</v>
          </cell>
          <cell r="AQ1">
            <v>37773</v>
          </cell>
          <cell r="AR1">
            <v>37803</v>
          </cell>
          <cell r="AS1">
            <v>37834</v>
          </cell>
          <cell r="AT1">
            <v>37867</v>
          </cell>
          <cell r="AU1">
            <v>37900</v>
          </cell>
          <cell r="AV1">
            <v>37933</v>
          </cell>
          <cell r="AW1">
            <v>37966</v>
          </cell>
          <cell r="AX1">
            <v>37987</v>
          </cell>
          <cell r="AY1">
            <v>38018</v>
          </cell>
        </row>
        <row r="2">
          <cell r="A2" t="str">
            <v>Claims</v>
          </cell>
          <cell r="B2">
            <v>1072719.3333333333</v>
          </cell>
          <cell r="C2">
            <v>1098943.3333333333</v>
          </cell>
          <cell r="D2">
            <v>859619.33333333337</v>
          </cell>
          <cell r="E2">
            <v>1101909.3333333333</v>
          </cell>
          <cell r="F2">
            <v>897987.33333333337</v>
          </cell>
          <cell r="G2">
            <v>1028431.3333333334</v>
          </cell>
          <cell r="H2">
            <v>1497810.3333333333</v>
          </cell>
          <cell r="I2">
            <v>1246034</v>
          </cell>
          <cell r="J2">
            <v>1489841</v>
          </cell>
          <cell r="K2">
            <v>1015209</v>
          </cell>
          <cell r="L2">
            <v>1372042</v>
          </cell>
          <cell r="M2">
            <v>1084736</v>
          </cell>
          <cell r="N2">
            <v>1330007</v>
          </cell>
          <cell r="O2">
            <v>1117234</v>
          </cell>
          <cell r="P2" t="e">
            <v>#REF!</v>
          </cell>
          <cell r="Q2" t="e">
            <v>#REF!</v>
          </cell>
          <cell r="R2" t="e">
            <v>#REF!</v>
          </cell>
          <cell r="S2" t="e">
            <v>#REF!</v>
          </cell>
          <cell r="T2" t="e">
            <v>#REF!</v>
          </cell>
          <cell r="U2" t="e">
            <v>#REF!</v>
          </cell>
          <cell r="V2" t="e">
            <v>#REF!</v>
          </cell>
          <cell r="W2" t="e">
            <v>#REF!</v>
          </cell>
          <cell r="X2" t="e">
            <v>#REF!</v>
          </cell>
          <cell r="Y2" t="e">
            <v>#REF!</v>
          </cell>
          <cell r="Z2" t="e">
            <v>#REF!</v>
          </cell>
          <cell r="AA2" t="e">
            <v>#REF!</v>
          </cell>
          <cell r="AB2" t="e">
            <v>#REF!</v>
          </cell>
          <cell r="AC2" t="e">
            <v>#REF!</v>
          </cell>
          <cell r="AD2" t="e">
            <v>#REF!</v>
          </cell>
          <cell r="AE2" t="e">
            <v>#REF!</v>
          </cell>
          <cell r="AF2" t="e">
            <v>#REF!</v>
          </cell>
          <cell r="AG2" t="e">
            <v>#REF!</v>
          </cell>
          <cell r="AH2" t="e">
            <v>#REF!</v>
          </cell>
          <cell r="AI2" t="e">
            <v>#REF!</v>
          </cell>
          <cell r="AJ2" t="e">
            <v>#REF!</v>
          </cell>
          <cell r="AK2" t="e">
            <v>#REF!</v>
          </cell>
          <cell r="AL2" t="e">
            <v>#REF!</v>
          </cell>
          <cell r="AM2" t="e">
            <v>#REF!</v>
          </cell>
          <cell r="AN2" t="e">
            <v>#REF!</v>
          </cell>
          <cell r="AO2" t="e">
            <v>#REF!</v>
          </cell>
          <cell r="AP2" t="e">
            <v>#REF!</v>
          </cell>
          <cell r="AQ2" t="e">
            <v>#REF!</v>
          </cell>
          <cell r="AR2">
            <v>1997182</v>
          </cell>
          <cell r="AS2">
            <v>2307216</v>
          </cell>
          <cell r="AT2" t="e">
            <v>#REF!</v>
          </cell>
          <cell r="AU2" t="e">
            <v>#REF!</v>
          </cell>
          <cell r="AV2" t="e">
            <v>#REF!</v>
          </cell>
          <cell r="AW2" t="e">
            <v>#REF!</v>
          </cell>
          <cell r="AX2" t="e">
            <v>#REF!</v>
          </cell>
          <cell r="AY2" t="e">
            <v>#REF!</v>
          </cell>
        </row>
        <row r="3">
          <cell r="A3" t="str">
            <v>Membership</v>
          </cell>
          <cell r="B3" t="e">
            <v>#REF!</v>
          </cell>
          <cell r="C3" t="e">
            <v>#REF!</v>
          </cell>
          <cell r="D3" t="e">
            <v>#REF!</v>
          </cell>
          <cell r="E3" t="e">
            <v>#REF!</v>
          </cell>
          <cell r="F3" t="e">
            <v>#REF!</v>
          </cell>
          <cell r="G3" t="e">
            <v>#REF!</v>
          </cell>
          <cell r="H3" t="e">
            <v>#REF!</v>
          </cell>
          <cell r="I3" t="e">
            <v>#REF!</v>
          </cell>
          <cell r="J3" t="e">
            <v>#REF!</v>
          </cell>
          <cell r="K3" t="e">
            <v>#REF!</v>
          </cell>
          <cell r="L3" t="e">
            <v>#REF!</v>
          </cell>
          <cell r="M3" t="e">
            <v>#REF!</v>
          </cell>
          <cell r="N3" t="e">
            <v>#REF!</v>
          </cell>
          <cell r="O3" t="e">
            <v>#REF!</v>
          </cell>
          <cell r="P3" t="e">
            <v>#REF!</v>
          </cell>
          <cell r="Q3" t="e">
            <v>#REF!</v>
          </cell>
          <cell r="R3" t="e">
            <v>#REF!</v>
          </cell>
          <cell r="S3" t="e">
            <v>#REF!</v>
          </cell>
          <cell r="T3" t="e">
            <v>#REF!</v>
          </cell>
          <cell r="U3" t="e">
            <v>#REF!</v>
          </cell>
          <cell r="V3" t="e">
            <v>#REF!</v>
          </cell>
          <cell r="W3" t="e">
            <v>#REF!</v>
          </cell>
          <cell r="X3" t="e">
            <v>#REF!</v>
          </cell>
          <cell r="Y3" t="e">
            <v>#REF!</v>
          </cell>
          <cell r="Z3" t="e">
            <v>#REF!</v>
          </cell>
          <cell r="AA3" t="e">
            <v>#REF!</v>
          </cell>
          <cell r="AB3" t="e">
            <v>#REF!</v>
          </cell>
          <cell r="AC3" t="e">
            <v>#REF!</v>
          </cell>
          <cell r="AD3" t="e">
            <v>#REF!</v>
          </cell>
          <cell r="AE3" t="e">
            <v>#REF!</v>
          </cell>
          <cell r="AF3" t="e">
            <v>#REF!</v>
          </cell>
          <cell r="AG3" t="e">
            <v>#REF!</v>
          </cell>
          <cell r="AH3" t="e">
            <v>#REF!</v>
          </cell>
          <cell r="AI3" t="e">
            <v>#REF!</v>
          </cell>
          <cell r="AJ3" t="e">
            <v>#REF!</v>
          </cell>
          <cell r="AK3" t="e">
            <v>#REF!</v>
          </cell>
          <cell r="AL3" t="e">
            <v>#REF!</v>
          </cell>
          <cell r="AM3" t="e">
            <v>#REF!</v>
          </cell>
          <cell r="AN3" t="e">
            <v>#REF!</v>
          </cell>
          <cell r="AO3" t="e">
            <v>#REF!</v>
          </cell>
          <cell r="AP3" t="e">
            <v>#REF!</v>
          </cell>
          <cell r="AQ3" t="e">
            <v>#REF!</v>
          </cell>
          <cell r="AR3">
            <v>4181</v>
          </cell>
          <cell r="AS3">
            <v>4194</v>
          </cell>
          <cell r="AT3" t="e">
            <v>#REF!</v>
          </cell>
          <cell r="AU3" t="e">
            <v>#REF!</v>
          </cell>
          <cell r="AV3" t="e">
            <v>#REF!</v>
          </cell>
          <cell r="AW3" t="e">
            <v>#REF!</v>
          </cell>
          <cell r="AX3" t="e">
            <v>#REF!</v>
          </cell>
          <cell r="AY3" t="e">
            <v>#REF!</v>
          </cell>
        </row>
        <row r="5">
          <cell r="A5" t="str">
            <v>Active Employee</v>
          </cell>
        </row>
        <row r="6">
          <cell r="A6" t="str">
            <v>Claims</v>
          </cell>
          <cell r="B6">
            <v>843699</v>
          </cell>
          <cell r="C6">
            <v>756207</v>
          </cell>
          <cell r="D6">
            <v>709029</v>
          </cell>
          <cell r="E6">
            <v>834666</v>
          </cell>
          <cell r="F6">
            <v>699455</v>
          </cell>
          <cell r="G6">
            <v>797060</v>
          </cell>
          <cell r="H6">
            <v>1097664</v>
          </cell>
          <cell r="I6">
            <v>916698</v>
          </cell>
          <cell r="J6">
            <v>1204008</v>
          </cell>
          <cell r="K6">
            <v>714756</v>
          </cell>
          <cell r="L6">
            <v>913026</v>
          </cell>
          <cell r="M6">
            <v>751603</v>
          </cell>
          <cell r="N6">
            <v>886542</v>
          </cell>
          <cell r="O6">
            <v>689247</v>
          </cell>
          <cell r="P6">
            <v>715759</v>
          </cell>
          <cell r="Q6">
            <v>715680</v>
          </cell>
          <cell r="R6">
            <v>746361</v>
          </cell>
          <cell r="S6">
            <v>706785</v>
          </cell>
          <cell r="T6">
            <v>651245</v>
          </cell>
          <cell r="U6">
            <v>828146</v>
          </cell>
          <cell r="V6">
            <v>999706</v>
          </cell>
          <cell r="W6">
            <v>758566</v>
          </cell>
          <cell r="X6">
            <v>988951</v>
          </cell>
          <cell r="Y6">
            <v>1273842</v>
          </cell>
          <cell r="Z6">
            <v>1297368</v>
          </cell>
          <cell r="AA6">
            <v>1505945</v>
          </cell>
          <cell r="AB6">
            <v>1044323</v>
          </cell>
          <cell r="AC6">
            <v>992214</v>
          </cell>
          <cell r="AD6">
            <v>905294</v>
          </cell>
          <cell r="AE6">
            <v>1352681</v>
          </cell>
          <cell r="AF6">
            <v>890337</v>
          </cell>
          <cell r="AG6">
            <v>1156250</v>
          </cell>
          <cell r="AH6">
            <v>1211240</v>
          </cell>
          <cell r="AI6">
            <v>1196656</v>
          </cell>
          <cell r="AJ6">
            <v>1425896</v>
          </cell>
          <cell r="AK6">
            <v>885110</v>
          </cell>
          <cell r="AL6">
            <v>1284168</v>
          </cell>
          <cell r="AM6">
            <v>952247</v>
          </cell>
          <cell r="AN6">
            <v>1236110</v>
          </cell>
          <cell r="AO6">
            <v>1125447.56</v>
          </cell>
          <cell r="AP6">
            <v>1267270</v>
          </cell>
          <cell r="AQ6">
            <v>1324626</v>
          </cell>
          <cell r="AR6">
            <v>1455523</v>
          </cell>
          <cell r="AS6">
            <v>1599224</v>
          </cell>
          <cell r="AT6">
            <v>1090110</v>
          </cell>
          <cell r="AU6">
            <v>2031007</v>
          </cell>
          <cell r="AV6">
            <v>942671</v>
          </cell>
          <cell r="AW6">
            <v>1536537</v>
          </cell>
          <cell r="AX6">
            <v>1535333</v>
          </cell>
          <cell r="AY6">
            <v>1441122</v>
          </cell>
        </row>
        <row r="7">
          <cell r="A7" t="str">
            <v>Membership</v>
          </cell>
          <cell r="B7">
            <v>2035</v>
          </cell>
          <cell r="C7">
            <v>1977</v>
          </cell>
          <cell r="D7">
            <v>1964</v>
          </cell>
          <cell r="E7">
            <v>1957</v>
          </cell>
          <cell r="F7">
            <v>1933</v>
          </cell>
          <cell r="G7">
            <v>1917</v>
          </cell>
          <cell r="H7">
            <v>1986</v>
          </cell>
          <cell r="I7">
            <v>1987</v>
          </cell>
          <cell r="J7">
            <v>1850</v>
          </cell>
          <cell r="K7">
            <v>1849</v>
          </cell>
          <cell r="L7">
            <v>1864</v>
          </cell>
          <cell r="M7">
            <v>1884</v>
          </cell>
          <cell r="N7">
            <v>1894</v>
          </cell>
          <cell r="O7">
            <v>1897</v>
          </cell>
          <cell r="P7">
            <v>1905</v>
          </cell>
          <cell r="Q7">
            <v>1754</v>
          </cell>
          <cell r="R7">
            <v>1772</v>
          </cell>
          <cell r="S7">
            <v>1782</v>
          </cell>
          <cell r="T7">
            <v>1775</v>
          </cell>
          <cell r="U7">
            <v>2192</v>
          </cell>
          <cell r="V7">
            <v>2155</v>
          </cell>
          <cell r="W7">
            <v>2143</v>
          </cell>
          <cell r="X7">
            <v>2174</v>
          </cell>
          <cell r="Y7">
            <v>2149</v>
          </cell>
          <cell r="Z7">
            <v>2160</v>
          </cell>
          <cell r="AA7">
            <v>2156</v>
          </cell>
          <cell r="AB7">
            <v>2130</v>
          </cell>
          <cell r="AC7">
            <v>2136</v>
          </cell>
          <cell r="AD7">
            <v>2138</v>
          </cell>
          <cell r="AE7">
            <v>2137</v>
          </cell>
          <cell r="AF7">
            <v>2128</v>
          </cell>
          <cell r="AG7">
            <v>2126</v>
          </cell>
          <cell r="AH7">
            <v>2124</v>
          </cell>
          <cell r="AI7">
            <v>2121</v>
          </cell>
          <cell r="AJ7">
            <v>2126</v>
          </cell>
          <cell r="AK7">
            <v>2123</v>
          </cell>
          <cell r="AL7">
            <v>2127</v>
          </cell>
          <cell r="AM7">
            <v>2735</v>
          </cell>
          <cell r="AN7">
            <v>2745</v>
          </cell>
          <cell r="AO7">
            <v>2742</v>
          </cell>
          <cell r="AP7">
            <v>2713</v>
          </cell>
          <cell r="AQ7">
            <v>2694</v>
          </cell>
          <cell r="AR7">
            <v>2680</v>
          </cell>
          <cell r="AS7">
            <v>2680</v>
          </cell>
          <cell r="AT7">
            <v>2666</v>
          </cell>
          <cell r="AU7">
            <v>2641</v>
          </cell>
          <cell r="AV7">
            <v>2677</v>
          </cell>
          <cell r="AW7">
            <v>2675</v>
          </cell>
          <cell r="AX7">
            <v>2687</v>
          </cell>
          <cell r="AY7">
            <v>2688</v>
          </cell>
        </row>
        <row r="8">
          <cell r="A8" t="str">
            <v>Average Active Employees</v>
          </cell>
          <cell r="B8">
            <v>4458.2789604495356</v>
          </cell>
          <cell r="C8">
            <v>4716.528464541314</v>
          </cell>
          <cell r="D8">
            <v>4836.0915619389589</v>
          </cell>
          <cell r="E8">
            <v>4680.5881156708838</v>
          </cell>
          <cell r="F8">
            <v>4619.9284226008085</v>
          </cell>
          <cell r="G8">
            <v>4613.2843946298808</v>
          </cell>
          <cell r="H8">
            <v>4799.1408067310076</v>
          </cell>
          <cell r="I8">
            <v>4891.1497512437809</v>
          </cell>
          <cell r="J8">
            <v>5144.659216013345</v>
          </cell>
          <cell r="K8">
            <v>5145.504076257369</v>
          </cell>
          <cell r="L8">
            <v>5242.0851491786789</v>
          </cell>
          <cell r="M8">
            <v>5187.2340820807294</v>
          </cell>
          <cell r="N8">
            <v>5249.9496999872335</v>
          </cell>
          <cell r="O8">
            <v>5251.2874035989717</v>
          </cell>
          <cell r="P8">
            <v>5285.7737361548079</v>
          </cell>
          <cell r="Q8">
            <v>5256.1779550776173</v>
          </cell>
          <cell r="R8">
            <v>5298.9664955182316</v>
          </cell>
          <cell r="S8">
            <v>5265.346944117262</v>
          </cell>
          <cell r="T8">
            <v>5076.6073943661977</v>
          </cell>
          <cell r="U8">
            <v>5065.7341194201872</v>
          </cell>
          <cell r="V8">
            <v>4986.9011773100247</v>
          </cell>
          <cell r="W8">
            <v>5057.9386845540903</v>
          </cell>
          <cell r="X8">
            <v>5052.3281291819076</v>
          </cell>
          <cell r="Y8">
            <v>5260.307177749417</v>
          </cell>
          <cell r="Z8">
            <v>5407.3020810705129</v>
          </cell>
          <cell r="AA8">
            <v>5755.5728554893467</v>
          </cell>
          <cell r="AB8">
            <v>5858.0457782299081</v>
          </cell>
          <cell r="AC8">
            <v>5931.8226171514798</v>
          </cell>
          <cell r="AD8">
            <v>5947.199900485135</v>
          </cell>
          <cell r="AE8">
            <v>6210.6388957357649</v>
          </cell>
          <cell r="AF8">
            <v>6230.7262578870732</v>
          </cell>
          <cell r="AG8">
            <v>6139.6597233017246</v>
          </cell>
          <cell r="AH8">
            <v>6245.8321466090811</v>
          </cell>
          <cell r="AI8">
            <v>6455.9060711086886</v>
          </cell>
          <cell r="AJ8">
            <v>6672.5665015020877</v>
          </cell>
          <cell r="AK8">
            <v>6497.1594610427646</v>
          </cell>
          <cell r="AL8">
            <v>6499.3496011262314</v>
          </cell>
          <cell r="AM8">
            <v>6225.1567242791934</v>
          </cell>
          <cell r="AN8">
            <v>6321.3605155243113</v>
          </cell>
          <cell r="AO8">
            <v>6392.0396809009853</v>
          </cell>
          <cell r="AP8">
            <v>6416.616982906964</v>
          </cell>
          <cell r="AQ8">
            <v>6256.6050481954717</v>
          </cell>
          <cell r="AR8">
            <v>6365.867409031127</v>
          </cell>
          <cell r="AS8">
            <v>6425.0978895766993</v>
          </cell>
          <cell r="AT8">
            <v>6248.5493516699407</v>
          </cell>
          <cell r="AU8">
            <v>6474.4239647577087</v>
          </cell>
          <cell r="AV8">
            <v>6157.4523039513679</v>
          </cell>
          <cell r="AW8">
            <v>6306.0256938179891</v>
          </cell>
          <cell r="AX8">
            <v>6297.3808920187794</v>
          </cell>
          <cell r="AY8">
            <v>6374.1397918201328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-Summary"/>
      <sheetName val="SSU-byMonth"/>
      <sheetName val="SSU-byCCter"/>
      <sheetName val="SSU-byDept"/>
      <sheetName val="SSUDC-Sum"/>
      <sheetName val="SSUDC-Detail"/>
      <sheetName val="Alloc-Summary"/>
      <sheetName val="BilledtoLiberty"/>
      <sheetName val="BilledToCK"/>
      <sheetName val="BilledToLA"/>
      <sheetName val="BilledToKMD"/>
      <sheetName val="BilledToMSP"/>
      <sheetName val="BilledToWTX"/>
      <sheetName val="BilledToMTX"/>
      <sheetName val="BilledToAPT"/>
      <sheetName val="BilledToNonreg"/>
      <sheetName val="Billed-toBU-ActMtd"/>
      <sheetName val="Billed-toBU-ActYtd"/>
      <sheetName val="Billed-toBU-woGA"/>
      <sheetName val="Billed-toBU-Bud"/>
      <sheetName val="Billed-toRateDiv-ActMtd"/>
      <sheetName val="Billed-toRateDiv-ActYtd"/>
      <sheetName val="Billed-toRateDiv-Bud"/>
      <sheetName val="SSU-OHCap"/>
      <sheetName val="OHCap-Rates"/>
      <sheetName val="SSU-byDeptVar"/>
      <sheetName val="Var-SSU-byDept-MTD"/>
      <sheetName val="Var-SSU-byDept-YTD"/>
      <sheetName val="SSU-byDept-Bud"/>
      <sheetName val="SSU-byDept-Proj"/>
      <sheetName val="Var-SSU-BudPro"/>
      <sheetName val="SSU-Reproj"/>
      <sheetName val="Labor"/>
      <sheetName val="OutSer"/>
      <sheetName val="TE"/>
      <sheetName val="EmpW"/>
      <sheetName val="M&amp;Ins"/>
      <sheetName val="Benefits"/>
      <sheetName val="BenActBud"/>
      <sheetName val="PenPostR"/>
      <sheetName val="SSU-byDept Var (2)"/>
      <sheetName val="SSU"/>
      <sheetName val="Shared Services EPS_Mar14"/>
    </sheetNames>
    <sheetDataSet>
      <sheetData sheetId="0">
        <row r="13">
          <cell r="A13" t="str">
            <v>GROSS PROFIT</v>
          </cell>
        </row>
      </sheetData>
      <sheetData sheetId="1">
        <row r="16">
          <cell r="C16">
            <v>0</v>
          </cell>
        </row>
      </sheetData>
      <sheetData sheetId="2">
        <row r="20">
          <cell r="A20" t="str">
            <v>Gross Profit</v>
          </cell>
        </row>
      </sheetData>
      <sheetData sheetId="3">
        <row r="11">
          <cell r="A11" t="str">
            <v>Default - CC0000</v>
          </cell>
        </row>
      </sheetData>
      <sheetData sheetId="4"/>
      <sheetData sheetId="5"/>
      <sheetData sheetId="6"/>
      <sheetData sheetId="7">
        <row r="11">
          <cell r="A11" t="str">
            <v>Colorado Divisions No 24 - COLODV</v>
          </cell>
          <cell r="B11">
            <v>4070470.5699999984</v>
          </cell>
          <cell r="C11">
            <v>455523.43405139999</v>
          </cell>
          <cell r="D11">
            <v>279234.69999999995</v>
          </cell>
          <cell r="E11">
            <v>372397.41999999993</v>
          </cell>
          <cell r="F11">
            <v>395373.56000000006</v>
          </cell>
          <cell r="G11">
            <v>336497.26</v>
          </cell>
          <cell r="H11">
            <v>371075</v>
          </cell>
          <cell r="I11">
            <v>379159.31149989454</v>
          </cell>
          <cell r="J11">
            <v>468219.61401235918</v>
          </cell>
          <cell r="K11">
            <v>291375.86973501591</v>
          </cell>
          <cell r="L11">
            <v>372870.18201174453</v>
          </cell>
          <cell r="M11">
            <v>348951.9267216514</v>
          </cell>
          <cell r="N11">
            <v>373816.66801411327</v>
          </cell>
          <cell r="O11">
            <v>4444494.9460461792</v>
          </cell>
        </row>
        <row r="12">
          <cell r="A12" t="str">
            <v>Kansas Divisions - KANSDV</v>
          </cell>
          <cell r="B12">
            <v>5498092.5100000007</v>
          </cell>
          <cell r="C12">
            <v>594989.53594859992</v>
          </cell>
          <cell r="D12">
            <v>352803.11</v>
          </cell>
          <cell r="E12">
            <v>486408.58</v>
          </cell>
          <cell r="F12">
            <v>514654.7099999999</v>
          </cell>
          <cell r="G12">
            <v>438399.43000000005</v>
          </cell>
          <cell r="H12">
            <v>483711</v>
          </cell>
          <cell r="I12">
            <v>494258.28196695616</v>
          </cell>
          <cell r="J12">
            <v>610354.05167688825</v>
          </cell>
          <cell r="K12">
            <v>379826.98146632919</v>
          </cell>
          <cell r="L12">
            <v>486060.00160932966</v>
          </cell>
          <cell r="M12">
            <v>454881.03432889195</v>
          </cell>
          <cell r="N12">
            <v>487293.80632214545</v>
          </cell>
          <cell r="O12">
            <v>5783640.523319141</v>
          </cell>
        </row>
        <row r="13">
          <cell r="A13" t="str">
            <v>Divested States-CKD - MOCKDV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Admin Div Colorado-Kansas - AMCKDV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COKS Div - 060COM</v>
          </cell>
          <cell r="B15">
            <v>9568563.0799999982</v>
          </cell>
          <cell r="C15">
            <v>1050512.97</v>
          </cell>
          <cell r="D15">
            <v>632037.80999999994</v>
          </cell>
          <cell r="E15">
            <v>858806</v>
          </cell>
          <cell r="F15">
            <v>910028.27</v>
          </cell>
          <cell r="G15">
            <v>774896.69000000006</v>
          </cell>
          <cell r="H15">
            <v>854786</v>
          </cell>
          <cell r="I15">
            <v>873417.5934668507</v>
          </cell>
          <cell r="J15">
            <v>1078573.6656892474</v>
          </cell>
          <cell r="K15">
            <v>671202.8512013451</v>
          </cell>
          <cell r="L15">
            <v>858930.18362107419</v>
          </cell>
          <cell r="M15">
            <v>803832.96105054335</v>
          </cell>
          <cell r="N15">
            <v>861110.47433625872</v>
          </cell>
          <cell r="O15">
            <v>10228135.469365321</v>
          </cell>
        </row>
        <row r="16">
          <cell r="A16" t="str">
            <v>COKS Div - 060COM - Direct Charges</v>
          </cell>
          <cell r="B16">
            <v>3274182.49</v>
          </cell>
          <cell r="C16">
            <v>144988.87</v>
          </cell>
          <cell r="D16">
            <v>200549.71</v>
          </cell>
          <cell r="E16">
            <v>198783.43</v>
          </cell>
          <cell r="F16">
            <v>222463.44</v>
          </cell>
          <cell r="G16">
            <v>245068.09000000003</v>
          </cell>
          <cell r="H16">
            <v>201069.77</v>
          </cell>
          <cell r="I16">
            <v>220031.41166666668</v>
          </cell>
          <cell r="J16">
            <v>200630.52166666667</v>
          </cell>
          <cell r="K16">
            <v>203294.1216666667</v>
          </cell>
          <cell r="L16">
            <v>201982.91166666668</v>
          </cell>
          <cell r="M16">
            <v>184649.83555866667</v>
          </cell>
          <cell r="N16">
            <v>191350.10166666668</v>
          </cell>
          <cell r="O16">
            <v>2414862.2138920003</v>
          </cell>
        </row>
        <row r="17">
          <cell r="A17" t="str">
            <v>COKS Div - 060COM - TOTAL</v>
          </cell>
          <cell r="B17">
            <v>12842745.569999998</v>
          </cell>
          <cell r="C17">
            <v>1195501.8399999999</v>
          </cell>
          <cell r="D17">
            <v>832587.5199999999</v>
          </cell>
          <cell r="E17">
            <v>1057589.43</v>
          </cell>
          <cell r="F17">
            <v>1132491.71</v>
          </cell>
          <cell r="G17">
            <v>1019964.78</v>
          </cell>
          <cell r="H17">
            <v>1055855.77</v>
          </cell>
          <cell r="I17">
            <v>1093449.0051335173</v>
          </cell>
          <cell r="J17">
            <v>1279204.1873559142</v>
          </cell>
          <cell r="K17">
            <v>874496.9728680118</v>
          </cell>
          <cell r="L17">
            <v>1060913.0952877409</v>
          </cell>
          <cell r="M17">
            <v>988482.79660921008</v>
          </cell>
          <cell r="N17">
            <v>1052460.5760029254</v>
          </cell>
          <cell r="O17">
            <v>12642997.683257321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Trans La Division - 007DIV</v>
          </cell>
          <cell r="B19">
            <v>3431687.05</v>
          </cell>
          <cell r="C19">
            <v>328206.67</v>
          </cell>
          <cell r="D19">
            <v>190540.65</v>
          </cell>
          <cell r="E19">
            <v>268844.59000000003</v>
          </cell>
          <cell r="F19">
            <v>284963.90000000002</v>
          </cell>
          <cell r="G19">
            <v>242774.53999999998</v>
          </cell>
          <cell r="H19">
            <v>267930</v>
          </cell>
          <cell r="I19">
            <v>273341.22896096186</v>
          </cell>
          <cell r="J19">
            <v>336713.6943741893</v>
          </cell>
          <cell r="K19">
            <v>207861.87963667017</v>
          </cell>
          <cell r="L19">
            <v>268617.92329089099</v>
          </cell>
          <cell r="M19">
            <v>251154.83192750503</v>
          </cell>
          <cell r="N19">
            <v>269191.5228957783</v>
          </cell>
          <cell r="O19">
            <v>3190141.4310859954</v>
          </cell>
        </row>
        <row r="20">
          <cell r="A20" t="str">
            <v>AE Louisiana - LGS Division - 077DIV</v>
          </cell>
          <cell r="B20">
            <v>10295061.34</v>
          </cell>
          <cell r="C20">
            <v>1092783.3700000001</v>
          </cell>
          <cell r="D20">
            <v>655548.06000000006</v>
          </cell>
          <cell r="E20">
            <v>897540.49</v>
          </cell>
          <cell r="F20">
            <v>954043.2</v>
          </cell>
          <cell r="G20">
            <v>812195.91999999993</v>
          </cell>
          <cell r="H20">
            <v>895933</v>
          </cell>
          <cell r="I20">
            <v>916392.08534137486</v>
          </cell>
          <cell r="J20">
            <v>1128851.8959378425</v>
          </cell>
          <cell r="K20">
            <v>696868.8260724491</v>
          </cell>
          <cell r="L20">
            <v>900556.93325270421</v>
          </cell>
          <cell r="M20">
            <v>842010.92183747876</v>
          </cell>
          <cell r="N20">
            <v>902479.95869629248</v>
          </cell>
          <cell r="O20">
            <v>10695204.661138142</v>
          </cell>
        </row>
        <row r="21">
          <cell r="A21" t="str">
            <v>Admin Div Louisiana - AMLADV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Louisiana Div - 020COM</v>
          </cell>
          <cell r="B22">
            <v>13726748.390000001</v>
          </cell>
          <cell r="C22">
            <v>1420990.04</v>
          </cell>
          <cell r="D22">
            <v>846088.71000000008</v>
          </cell>
          <cell r="E22">
            <v>1166385.08</v>
          </cell>
          <cell r="F22">
            <v>1239007.1000000001</v>
          </cell>
          <cell r="G22">
            <v>1054970.46</v>
          </cell>
          <cell r="H22">
            <v>1163863</v>
          </cell>
          <cell r="I22">
            <v>1189733.3143023367</v>
          </cell>
          <cell r="J22">
            <v>1465565.5903120318</v>
          </cell>
          <cell r="K22">
            <v>904730.70570911933</v>
          </cell>
          <cell r="L22">
            <v>1169174.8565435952</v>
          </cell>
          <cell r="M22">
            <v>1093165.7537649837</v>
          </cell>
          <cell r="N22">
            <v>1171671.4815920708</v>
          </cell>
          <cell r="O22">
            <v>13885346.092224136</v>
          </cell>
        </row>
        <row r="23">
          <cell r="A23" t="str">
            <v>Louisiana Div - 020COM - Direct Charges</v>
          </cell>
          <cell r="B23">
            <v>4160927.41</v>
          </cell>
          <cell r="C23">
            <v>192586.39</v>
          </cell>
          <cell r="D23">
            <v>227310.90999999997</v>
          </cell>
          <cell r="E23">
            <v>214298.98</v>
          </cell>
          <cell r="F23">
            <v>273904.34999999998</v>
          </cell>
          <cell r="G23">
            <v>277838.98</v>
          </cell>
          <cell r="H23">
            <v>267916.76</v>
          </cell>
          <cell r="I23">
            <v>291101.55499999999</v>
          </cell>
          <cell r="J23">
            <v>272330.88500000001</v>
          </cell>
          <cell r="K23">
            <v>270700.065</v>
          </cell>
          <cell r="L23">
            <v>254778.61500000002</v>
          </cell>
          <cell r="M23">
            <v>254387.565</v>
          </cell>
          <cell r="N23">
            <v>261821.19499999998</v>
          </cell>
          <cell r="O23">
            <v>3058976.25</v>
          </cell>
        </row>
        <row r="24">
          <cell r="A24" t="str">
            <v>Louisiana Div - 020COM - TOTAL</v>
          </cell>
          <cell r="B24">
            <v>17887675.800000001</v>
          </cell>
          <cell r="C24">
            <v>1613576.4300000002</v>
          </cell>
          <cell r="D24">
            <v>1073399.6200000001</v>
          </cell>
          <cell r="E24">
            <v>1380684.06</v>
          </cell>
          <cell r="F24">
            <v>1512911.4500000002</v>
          </cell>
          <cell r="G24">
            <v>1332809.44</v>
          </cell>
          <cell r="H24">
            <v>1431779.76</v>
          </cell>
          <cell r="I24">
            <v>1480834.8693023366</v>
          </cell>
          <cell r="J24">
            <v>1737896.4753120318</v>
          </cell>
          <cell r="K24">
            <v>1175430.7707091193</v>
          </cell>
          <cell r="L24">
            <v>1423953.4715435952</v>
          </cell>
          <cell r="M24">
            <v>1347553.3187649837</v>
          </cell>
          <cell r="N24">
            <v>1433492.6765920708</v>
          </cell>
          <cell r="O24">
            <v>16944322.342224136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Kentucky Division - 009DIV</v>
          </cell>
          <cell r="B26">
            <v>7199537.7599999988</v>
          </cell>
          <cell r="C26">
            <v>752838.83999999985</v>
          </cell>
          <cell r="D26">
            <v>447043.99</v>
          </cell>
          <cell r="E26">
            <v>616416.52</v>
          </cell>
          <cell r="F26">
            <v>652594.28</v>
          </cell>
          <cell r="G26">
            <v>557782.62999999989</v>
          </cell>
          <cell r="H26">
            <v>611968</v>
          </cell>
          <cell r="I26">
            <v>638573.86181294266</v>
          </cell>
          <cell r="J26">
            <v>789118.99763644894</v>
          </cell>
          <cell r="K26">
            <v>479160.23205996823</v>
          </cell>
          <cell r="L26">
            <v>623926.34249440359</v>
          </cell>
          <cell r="M26">
            <v>579722.2738163796</v>
          </cell>
          <cell r="N26">
            <v>622807.09912838554</v>
          </cell>
          <cell r="O26">
            <v>7371953.0669485293</v>
          </cell>
        </row>
        <row r="27">
          <cell r="A27" t="str">
            <v>Tennessee Division - 093DIV</v>
          </cell>
          <cell r="B27">
            <v>5918020.0300000012</v>
          </cell>
          <cell r="C27">
            <v>630736.32000000007</v>
          </cell>
          <cell r="D27">
            <v>374538.16</v>
          </cell>
          <cell r="E27">
            <v>516440.26</v>
          </cell>
          <cell r="F27">
            <v>546750.37</v>
          </cell>
          <cell r="G27">
            <v>467316.17</v>
          </cell>
          <cell r="H27">
            <v>512713</v>
          </cell>
          <cell r="I27">
            <v>524907.71441023878</v>
          </cell>
          <cell r="J27">
            <v>648655.81605716096</v>
          </cell>
          <cell r="K27">
            <v>393869.71075329388</v>
          </cell>
          <cell r="L27">
            <v>512867.45353039971</v>
          </cell>
          <cell r="M27">
            <v>476531.70907706401</v>
          </cell>
          <cell r="N27">
            <v>511947.4354835329</v>
          </cell>
          <cell r="O27">
            <v>6117274.1193116903</v>
          </cell>
        </row>
        <row r="28">
          <cell r="A28" t="str">
            <v>Virginia Division - 096DIV</v>
          </cell>
          <cell r="B28">
            <v>1281517.8299999998</v>
          </cell>
          <cell r="C28">
            <v>137004.20000000001</v>
          </cell>
          <cell r="D28">
            <v>81354.599999999977</v>
          </cell>
          <cell r="E28">
            <v>112177.60000000001</v>
          </cell>
          <cell r="F28">
            <v>118761.35</v>
          </cell>
          <cell r="G28">
            <v>101507.19999999998</v>
          </cell>
          <cell r="H28">
            <v>111368</v>
          </cell>
          <cell r="I28">
            <v>113666.14740270379</v>
          </cell>
          <cell r="J28">
            <v>140463.18157928789</v>
          </cell>
          <cell r="K28">
            <v>85290.521306674345</v>
          </cell>
          <cell r="L28">
            <v>111058.88896400384</v>
          </cell>
          <cell r="M28">
            <v>103190.56473931557</v>
          </cell>
          <cell r="N28">
            <v>110859.66364485263</v>
          </cell>
          <cell r="O28">
            <v>1326701.9176368378</v>
          </cell>
        </row>
        <row r="29">
          <cell r="A29" t="str">
            <v>Georgia Division - GEORDV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Divested States-KMD - DSTKMD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Admin Div KY-Mid States - AMKMDV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1.0000000009313226E-2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1.0000000009313226E-2</v>
          </cell>
        </row>
        <row r="32">
          <cell r="A32" t="str">
            <v>Mid-States Div - 050COM</v>
          </cell>
          <cell r="B32">
            <v>14399075.619999999</v>
          </cell>
          <cell r="C32">
            <v>1520579.3599999999</v>
          </cell>
          <cell r="D32">
            <v>902936.74999999988</v>
          </cell>
          <cell r="E32">
            <v>1245034.3800000001</v>
          </cell>
          <cell r="F32">
            <v>1318106</v>
          </cell>
          <cell r="G32">
            <v>1126606.0099999998</v>
          </cell>
          <cell r="H32">
            <v>1236049</v>
          </cell>
          <cell r="I32">
            <v>1277147.7236258853</v>
          </cell>
          <cell r="J32">
            <v>1578237.9952728979</v>
          </cell>
          <cell r="K32">
            <v>958320.46411993646</v>
          </cell>
          <cell r="L32">
            <v>1247852.6849888072</v>
          </cell>
          <cell r="M32">
            <v>1159444.5476327592</v>
          </cell>
          <cell r="N32">
            <v>1245614.1982567711</v>
          </cell>
          <cell r="O32">
            <v>14815929.113897057</v>
          </cell>
        </row>
        <row r="33">
          <cell r="A33" t="str">
            <v>Mid-States Div - 050COM - Direct Charges</v>
          </cell>
          <cell r="B33">
            <v>5677507.2400000002</v>
          </cell>
          <cell r="C33">
            <v>219817.20999999996</v>
          </cell>
          <cell r="D33">
            <v>290086.33</v>
          </cell>
          <cell r="E33">
            <v>263208.19</v>
          </cell>
          <cell r="F33">
            <v>318274.19</v>
          </cell>
          <cell r="G33">
            <v>356069</v>
          </cell>
          <cell r="H33">
            <v>295906.84000000003</v>
          </cell>
          <cell r="I33">
            <v>393054.4633333332</v>
          </cell>
          <cell r="J33">
            <v>335132.93333333335</v>
          </cell>
          <cell r="K33">
            <v>346945.3633333334</v>
          </cell>
          <cell r="L33">
            <v>323954.20333333337</v>
          </cell>
          <cell r="M33">
            <v>312052.78333333338</v>
          </cell>
          <cell r="N33">
            <v>318052.72333333333</v>
          </cell>
          <cell r="O33">
            <v>3772554.2299999991</v>
          </cell>
        </row>
        <row r="34">
          <cell r="A34" t="str">
            <v>Mid-States Div - 050COM - TOTAL</v>
          </cell>
          <cell r="B34">
            <v>20076582.859999999</v>
          </cell>
          <cell r="C34">
            <v>1740396.5699999998</v>
          </cell>
          <cell r="D34">
            <v>1193023.0799999998</v>
          </cell>
          <cell r="E34">
            <v>1508242.57</v>
          </cell>
          <cell r="F34">
            <v>1636380.19</v>
          </cell>
          <cell r="G34">
            <v>1482675.0099999998</v>
          </cell>
          <cell r="H34">
            <v>1531955.84</v>
          </cell>
          <cell r="I34">
            <v>1670202.1869592185</v>
          </cell>
          <cell r="J34">
            <v>1913370.9286062312</v>
          </cell>
          <cell r="K34">
            <v>1305265.8274532699</v>
          </cell>
          <cell r="L34">
            <v>1571806.8883221406</v>
          </cell>
          <cell r="M34">
            <v>1471497.3309660926</v>
          </cell>
          <cell r="N34">
            <v>1563666.9215901045</v>
          </cell>
          <cell r="O34">
            <v>18588483.343897056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Mississippi Division - 070COM</v>
          </cell>
          <cell r="B36">
            <v>10432678.800000001</v>
          </cell>
          <cell r="C36">
            <v>1128645.2499999998</v>
          </cell>
          <cell r="D36">
            <v>674973.86</v>
          </cell>
          <cell r="E36">
            <v>922480.56999999983</v>
          </cell>
          <cell r="F36">
            <v>975230.82000000007</v>
          </cell>
          <cell r="G36">
            <v>830911.34999999986</v>
          </cell>
          <cell r="H36">
            <v>916598.86999999976</v>
          </cell>
          <cell r="I36">
            <v>936959.47950553312</v>
          </cell>
          <cell r="J36">
            <v>1162610.6134616004</v>
          </cell>
          <cell r="K36">
            <v>717024.91822241212</v>
          </cell>
          <cell r="L36">
            <v>920705.79488760617</v>
          </cell>
          <cell r="M36">
            <v>861073.03305477614</v>
          </cell>
          <cell r="N36">
            <v>923545.84220837639</v>
          </cell>
          <cell r="O36">
            <v>10970760.401340306</v>
          </cell>
        </row>
        <row r="37">
          <cell r="A37" t="str">
            <v>Mississippi Division - 070COM - Direct Charges</v>
          </cell>
          <cell r="B37">
            <v>3500104.6099999994</v>
          </cell>
          <cell r="C37">
            <v>172781.38999999998</v>
          </cell>
          <cell r="D37">
            <v>226980.2</v>
          </cell>
          <cell r="E37">
            <v>204252.13</v>
          </cell>
          <cell r="F37">
            <v>247360.83000000005</v>
          </cell>
          <cell r="G37">
            <v>266206.48</v>
          </cell>
          <cell r="H37">
            <v>241231.5</v>
          </cell>
          <cell r="I37">
            <v>271254.59999999998</v>
          </cell>
          <cell r="J37">
            <v>255195.59</v>
          </cell>
          <cell r="K37">
            <v>241224.37000000005</v>
          </cell>
          <cell r="L37">
            <v>230841.78</v>
          </cell>
          <cell r="M37">
            <v>214839.43000000002</v>
          </cell>
          <cell r="N37">
            <v>221604.12</v>
          </cell>
          <cell r="O37">
            <v>2793772.42</v>
          </cell>
        </row>
        <row r="38">
          <cell r="A38" t="str">
            <v>Mississippi Division - 070COM - TOTAL</v>
          </cell>
          <cell r="B38">
            <v>13932783.41</v>
          </cell>
          <cell r="C38">
            <v>1301426.6399999997</v>
          </cell>
          <cell r="D38">
            <v>901954.06</v>
          </cell>
          <cell r="E38">
            <v>1126732.6999999997</v>
          </cell>
          <cell r="F38">
            <v>1222591.6500000001</v>
          </cell>
          <cell r="G38">
            <v>1097117.8299999998</v>
          </cell>
          <cell r="H38">
            <v>1157830.3699999996</v>
          </cell>
          <cell r="I38">
            <v>1208214.079505533</v>
          </cell>
          <cell r="J38">
            <v>1417806.2034616005</v>
          </cell>
          <cell r="K38">
            <v>958249.28822241211</v>
          </cell>
          <cell r="L38">
            <v>1151547.5748876061</v>
          </cell>
          <cell r="M38">
            <v>1075912.4630547762</v>
          </cell>
          <cell r="N38">
            <v>1145149.9622083763</v>
          </cell>
          <cell r="O38">
            <v>13764532.821340306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Fritch &amp; Sanford City Plant Division - 004DIV</v>
          </cell>
          <cell r="B40">
            <v>34751.07</v>
          </cell>
          <cell r="C40">
            <v>4608.68</v>
          </cell>
          <cell r="D40">
            <v>3121.17</v>
          </cell>
          <cell r="E40">
            <v>3820.1099999999997</v>
          </cell>
          <cell r="F40">
            <v>4104</v>
          </cell>
          <cell r="G40">
            <v>3497.85</v>
          </cell>
          <cell r="H40">
            <v>3837</v>
          </cell>
          <cell r="I40">
            <v>3959.5200937891655</v>
          </cell>
          <cell r="J40">
            <v>4861.3357892151716</v>
          </cell>
          <cell r="K40">
            <v>3044.2246298301134</v>
          </cell>
          <cell r="L40">
            <v>3896.4293489399865</v>
          </cell>
          <cell r="M40">
            <v>3647.5216805229938</v>
          </cell>
          <cell r="N40">
            <v>3903.0265430228465</v>
          </cell>
          <cell r="O40">
            <v>46300.868085320275</v>
          </cell>
        </row>
        <row r="41">
          <cell r="A41" t="str">
            <v>West Texas Rural Irrigation Division - 008DIV</v>
          </cell>
          <cell r="B41">
            <v>23167.37</v>
          </cell>
          <cell r="C41">
            <v>4194.7100000000009</v>
          </cell>
          <cell r="D41">
            <v>1842.2699999999995</v>
          </cell>
          <cell r="E41">
            <v>3359.5800000000004</v>
          </cell>
          <cell r="F41">
            <v>3476.21</v>
          </cell>
          <cell r="G41">
            <v>3009.95</v>
          </cell>
          <cell r="H41">
            <v>3301</v>
          </cell>
          <cell r="I41">
            <v>3303.0193528500295</v>
          </cell>
          <cell r="J41">
            <v>4055.311202402293</v>
          </cell>
          <cell r="K41">
            <v>2539.4827222935146</v>
          </cell>
          <cell r="L41">
            <v>3250.3892496338749</v>
          </cell>
          <cell r="M41">
            <v>3042.7512464466427</v>
          </cell>
          <cell r="N41">
            <v>3255.8926084283848</v>
          </cell>
          <cell r="O41">
            <v>38630.566382054734</v>
          </cell>
        </row>
        <row r="42">
          <cell r="A42" t="str">
            <v>West Texas Div- Triangle Pipeline - 019DIV</v>
          </cell>
          <cell r="B42">
            <v>556016.8600000001</v>
          </cell>
          <cell r="C42">
            <v>25618.85</v>
          </cell>
          <cell r="D42">
            <v>10531.11</v>
          </cell>
          <cell r="E42">
            <v>20433.660000000003</v>
          </cell>
          <cell r="F42">
            <v>21043.730000000003</v>
          </cell>
          <cell r="G42">
            <v>18257.66</v>
          </cell>
          <cell r="H42">
            <v>20025</v>
          </cell>
          <cell r="I42">
            <v>19982.241302334958</v>
          </cell>
          <cell r="J42">
            <v>24533.373361116977</v>
          </cell>
          <cell r="K42">
            <v>15363.081810645237</v>
          </cell>
          <cell r="L42">
            <v>19663.845522629777</v>
          </cell>
          <cell r="M42">
            <v>18407.700087198944</v>
          </cell>
          <cell r="N42">
            <v>19697.139134218924</v>
          </cell>
          <cell r="O42">
            <v>233557.3912181448</v>
          </cell>
        </row>
        <row r="43">
          <cell r="A43" t="str">
            <v>Amarillo Division - AMARDV</v>
          </cell>
          <cell r="B43">
            <v>2374655.16</v>
          </cell>
          <cell r="C43">
            <v>268658.93999999994</v>
          </cell>
          <cell r="D43">
            <v>166463.78</v>
          </cell>
          <cell r="E43">
            <v>220869.83000000002</v>
          </cell>
          <cell r="F43">
            <v>235221.02000000005</v>
          </cell>
          <cell r="G43">
            <v>201210.78</v>
          </cell>
          <cell r="H43">
            <v>220710</v>
          </cell>
          <cell r="I43">
            <v>226379.91955915309</v>
          </cell>
          <cell r="J43">
            <v>277939.94697458448</v>
          </cell>
          <cell r="K43">
            <v>174049.20558476885</v>
          </cell>
          <cell r="L43">
            <v>222772.79611854031</v>
          </cell>
          <cell r="M43">
            <v>208541.85483798431</v>
          </cell>
          <cell r="N43">
            <v>223149.98129008082</v>
          </cell>
          <cell r="O43">
            <v>2645968.0543651124</v>
          </cell>
        </row>
        <row r="44">
          <cell r="A44" t="str">
            <v>Amarillo Transmission Division - AMATDV</v>
          </cell>
          <cell r="B44">
            <v>139004.19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Dalhart Division - DALHDV</v>
          </cell>
          <cell r="B45">
            <v>115836.86999999998</v>
          </cell>
          <cell r="C45">
            <v>11738.71</v>
          </cell>
          <cell r="D45">
            <v>7491.0999999999985</v>
          </cell>
          <cell r="E45">
            <v>9676.2200000000012</v>
          </cell>
          <cell r="F45">
            <v>10334.18</v>
          </cell>
          <cell r="G45">
            <v>8829.52</v>
          </cell>
          <cell r="H45">
            <v>9685</v>
          </cell>
          <cell r="I45">
            <v>9960.3471789359573</v>
          </cell>
          <cell r="J45">
            <v>12228.904278051636</v>
          </cell>
          <cell r="K45">
            <v>7657.8811284068397</v>
          </cell>
          <cell r="L45">
            <v>9801.639631659913</v>
          </cell>
          <cell r="M45">
            <v>9175.5014295021429</v>
          </cell>
          <cell r="N45">
            <v>9818.2351639253466</v>
          </cell>
          <cell r="O45">
            <v>116397.23881048182</v>
          </cell>
        </row>
        <row r="46">
          <cell r="A46" t="str">
            <v>Lubbock Division - LUBBDV</v>
          </cell>
          <cell r="B46">
            <v>2397822.689999999</v>
          </cell>
          <cell r="C46">
            <v>283915.54999999993</v>
          </cell>
          <cell r="D46">
            <v>174646.09999999998</v>
          </cell>
          <cell r="E46">
            <v>233263.20000000004</v>
          </cell>
          <cell r="F46">
            <v>248248.95</v>
          </cell>
          <cell r="G46">
            <v>212416.06</v>
          </cell>
          <cell r="H46">
            <v>233001</v>
          </cell>
          <cell r="I46">
            <v>238853.43363699666</v>
          </cell>
          <cell r="J46">
            <v>293254.41412402916</v>
          </cell>
          <cell r="K46">
            <v>183639.30182796423</v>
          </cell>
          <cell r="L46">
            <v>235047.55800535643</v>
          </cell>
          <cell r="M46">
            <v>220032.49308543501</v>
          </cell>
          <cell r="N46">
            <v>235445.52604737558</v>
          </cell>
          <cell r="O46">
            <v>2791763.5867271572</v>
          </cell>
        </row>
        <row r="47">
          <cell r="A47" t="str">
            <v>LVS Division - LVSIDV</v>
          </cell>
          <cell r="B47">
            <v>11583.689999999999</v>
          </cell>
          <cell r="C47">
            <v>4693.42</v>
          </cell>
          <cell r="D47">
            <v>2000.0900000000001</v>
          </cell>
          <cell r="E47">
            <v>3751.8099999999995</v>
          </cell>
          <cell r="F47">
            <v>3873.6100000000006</v>
          </cell>
          <cell r="G47">
            <v>3357.1499999999996</v>
          </cell>
          <cell r="H47">
            <v>3682</v>
          </cell>
          <cell r="I47">
            <v>3682.5588437054671</v>
          </cell>
          <cell r="J47">
            <v>4521.294166653488</v>
          </cell>
          <cell r="K47">
            <v>2831.2866375881104</v>
          </cell>
          <cell r="L47">
            <v>3623.8811820452202</v>
          </cell>
          <cell r="M47">
            <v>3392.3841536470331</v>
          </cell>
          <cell r="N47">
            <v>3630.0169143658077</v>
          </cell>
          <cell r="O47">
            <v>43039.501898005132</v>
          </cell>
        </row>
        <row r="48">
          <cell r="A48" t="str">
            <v>West Texas Division - WTEXDV</v>
          </cell>
          <cell r="B48">
            <v>5930846.2899999991</v>
          </cell>
          <cell r="C48">
            <v>620835.53</v>
          </cell>
          <cell r="D48">
            <v>373062.23</v>
          </cell>
          <cell r="E48">
            <v>509035.82999999996</v>
          </cell>
          <cell r="F48">
            <v>540550.85</v>
          </cell>
          <cell r="G48">
            <v>462951.25</v>
          </cell>
          <cell r="H48">
            <v>507812</v>
          </cell>
          <cell r="I48">
            <v>519651.1099255578</v>
          </cell>
          <cell r="J48">
            <v>638006.2428648998</v>
          </cell>
          <cell r="K48">
            <v>399526.87959213398</v>
          </cell>
          <cell r="L48">
            <v>511371.02173044236</v>
          </cell>
          <cell r="M48">
            <v>478704.14718552935</v>
          </cell>
          <cell r="N48">
            <v>512236.8436347004</v>
          </cell>
          <cell r="O48">
            <v>6073743.9349332638</v>
          </cell>
        </row>
        <row r="49">
          <cell r="A49" t="str">
            <v>Admin Div West Texas - AMWTDV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West Texas Div - 030COM</v>
          </cell>
          <cell r="B50">
            <v>11583684.189999998</v>
          </cell>
          <cell r="C50">
            <v>1224264.3900000001</v>
          </cell>
          <cell r="D50">
            <v>739157.85</v>
          </cell>
          <cell r="E50">
            <v>1004210.24</v>
          </cell>
          <cell r="F50">
            <v>1066852.55</v>
          </cell>
          <cell r="G50">
            <v>913530.22</v>
          </cell>
          <cell r="H50">
            <v>1002053</v>
          </cell>
          <cell r="I50">
            <v>1025772.1498933232</v>
          </cell>
          <cell r="J50">
            <v>1259400.8227609531</v>
          </cell>
          <cell r="K50">
            <v>788651.34393363085</v>
          </cell>
          <cell r="L50">
            <v>1009427.560789248</v>
          </cell>
          <cell r="M50">
            <v>944944.3537062665</v>
          </cell>
          <cell r="N50">
            <v>1011136.6613361181</v>
          </cell>
          <cell r="O50">
            <v>11989401.142419539</v>
          </cell>
        </row>
        <row r="51">
          <cell r="A51" t="str">
            <v>West Texas Div - 030COM - Direct Charges</v>
          </cell>
          <cell r="B51">
            <v>3929222.0999999996</v>
          </cell>
          <cell r="C51">
            <v>220164.15999999997</v>
          </cell>
          <cell r="D51">
            <v>258926.87</v>
          </cell>
          <cell r="E51">
            <v>108146.84</v>
          </cell>
          <cell r="F51">
            <v>283795.01999999996</v>
          </cell>
          <cell r="G51">
            <v>282887.21000000002</v>
          </cell>
          <cell r="H51">
            <v>241453.68</v>
          </cell>
          <cell r="I51">
            <v>282403.66760175</v>
          </cell>
          <cell r="J51">
            <v>248328.25835924997</v>
          </cell>
          <cell r="K51">
            <v>253018.51145625001</v>
          </cell>
          <cell r="L51">
            <v>245806.05358155002</v>
          </cell>
          <cell r="M51">
            <v>241288.50875745004</v>
          </cell>
          <cell r="N51">
            <v>246398.74765454995</v>
          </cell>
          <cell r="O51">
            <v>2912617.5274108001</v>
          </cell>
        </row>
        <row r="52">
          <cell r="A52" t="str">
            <v>West Texas Div - 030COM - TOTAL</v>
          </cell>
          <cell r="B52">
            <v>15512906.289999997</v>
          </cell>
          <cell r="C52">
            <v>1444428.55</v>
          </cell>
          <cell r="D52">
            <v>998084.72</v>
          </cell>
          <cell r="E52">
            <v>1112357.08</v>
          </cell>
          <cell r="F52">
            <v>1350647.57</v>
          </cell>
          <cell r="G52">
            <v>1196417.43</v>
          </cell>
          <cell r="H52">
            <v>1243506.68</v>
          </cell>
          <cell r="I52">
            <v>1308175.8174950732</v>
          </cell>
          <cell r="J52">
            <v>1507729.081120203</v>
          </cell>
          <cell r="K52">
            <v>1041669.8553898808</v>
          </cell>
          <cell r="L52">
            <v>1255233.614370798</v>
          </cell>
          <cell r="M52">
            <v>1186232.8624637164</v>
          </cell>
          <cell r="N52">
            <v>1257535.4089906681</v>
          </cell>
          <cell r="O52">
            <v>14902018.669830339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Mid-Tex Div - 080COM</v>
          </cell>
          <cell r="B54">
            <v>55844208.310000002</v>
          </cell>
          <cell r="C54">
            <v>6152686.1099999994</v>
          </cell>
          <cell r="D54">
            <v>3716091.71</v>
          </cell>
          <cell r="E54">
            <v>5021868.3699999982</v>
          </cell>
          <cell r="F54">
            <v>5343671.2200000007</v>
          </cell>
          <cell r="G54">
            <v>4571283.6899999995</v>
          </cell>
          <cell r="H54">
            <v>5013528.6399999997</v>
          </cell>
          <cell r="I54">
            <v>5090289.6370479614</v>
          </cell>
          <cell r="J54">
            <v>6219152.4453234999</v>
          </cell>
          <cell r="K54">
            <v>3911436.4295409312</v>
          </cell>
          <cell r="L54">
            <v>5005448.8442825628</v>
          </cell>
          <cell r="M54">
            <v>4689481.0091489702</v>
          </cell>
          <cell r="N54">
            <v>5015357.5417228574</v>
          </cell>
          <cell r="O54">
            <v>59750295.647066772</v>
          </cell>
        </row>
        <row r="55">
          <cell r="A55" t="str">
            <v>Mid-Tex Div - 080COM - Direct Charges</v>
          </cell>
          <cell r="B55">
            <v>19271284.440000001</v>
          </cell>
          <cell r="C55">
            <v>877264.26</v>
          </cell>
          <cell r="D55">
            <v>1048549.5699999998</v>
          </cell>
          <cell r="E55">
            <v>1239318.2799999998</v>
          </cell>
          <cell r="F55">
            <v>1435517.28</v>
          </cell>
          <cell r="G55">
            <v>1404790.82</v>
          </cell>
          <cell r="H55">
            <v>1392312.11</v>
          </cell>
          <cell r="I55">
            <v>1292378.4616666669</v>
          </cell>
          <cell r="J55">
            <v>1196662.8916666666</v>
          </cell>
          <cell r="K55">
            <v>1160962.6016666666</v>
          </cell>
          <cell r="L55">
            <v>1193431.9316666666</v>
          </cell>
          <cell r="M55">
            <v>1162404.6416666666</v>
          </cell>
          <cell r="N55">
            <v>1655878.7516666665</v>
          </cell>
          <cell r="O55">
            <v>15059471.6</v>
          </cell>
        </row>
        <row r="56">
          <cell r="A56" t="str">
            <v>Mid-Tex Div - 080COM - TOTAL</v>
          </cell>
          <cell r="B56">
            <v>75115492.75</v>
          </cell>
          <cell r="C56">
            <v>7029950.3699999992</v>
          </cell>
          <cell r="D56">
            <v>4764641.2799999993</v>
          </cell>
          <cell r="E56">
            <v>6261186.6499999985</v>
          </cell>
          <cell r="F56">
            <v>6779188.5000000009</v>
          </cell>
          <cell r="G56">
            <v>5976074.5099999998</v>
          </cell>
          <cell r="H56">
            <v>6405840.75</v>
          </cell>
          <cell r="I56">
            <v>6382668.0987146283</v>
          </cell>
          <cell r="J56">
            <v>7415815.3369901665</v>
          </cell>
          <cell r="K56">
            <v>5072399.0312075978</v>
          </cell>
          <cell r="L56">
            <v>6198880.7759492295</v>
          </cell>
          <cell r="M56">
            <v>5851885.6508156369</v>
          </cell>
          <cell r="N56">
            <v>6671236.2933895234</v>
          </cell>
          <cell r="O56">
            <v>74809767.247066766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Atmos Pipeline - Texas Company - 180COM</v>
          </cell>
          <cell r="B58">
            <v>9374824.9000000004</v>
          </cell>
          <cell r="C58">
            <v>1100596.83</v>
          </cell>
          <cell r="D58">
            <v>526707.90999999992</v>
          </cell>
          <cell r="E58">
            <v>859507.1399999999</v>
          </cell>
          <cell r="F58">
            <v>849423.04000000027</v>
          </cell>
          <cell r="G58">
            <v>738065.48999999987</v>
          </cell>
          <cell r="H58">
            <v>808724.35000000021</v>
          </cell>
          <cell r="I58">
            <v>809547.17042901181</v>
          </cell>
          <cell r="J58">
            <v>1163618.7790893679</v>
          </cell>
          <cell r="K58">
            <v>542386.71689912491</v>
          </cell>
          <cell r="L58">
            <v>771455.9717742831</v>
          </cell>
          <cell r="M58">
            <v>711379.29109218507</v>
          </cell>
          <cell r="N58">
            <v>791415.27767900692</v>
          </cell>
          <cell r="O58">
            <v>9672827.9669629801</v>
          </cell>
        </row>
        <row r="59">
          <cell r="A59" t="str">
            <v>Atmos Pipeline - Texas Company - 180COM - Direct Charges</v>
          </cell>
          <cell r="B59">
            <v>1020369.3</v>
          </cell>
          <cell r="C59">
            <v>72513.279999999999</v>
          </cell>
          <cell r="D59">
            <v>55799.539999999994</v>
          </cell>
          <cell r="E59">
            <v>72594.709999999992</v>
          </cell>
          <cell r="F59">
            <v>80410.52</v>
          </cell>
          <cell r="G59">
            <v>77805.16</v>
          </cell>
          <cell r="H59">
            <v>56659.83</v>
          </cell>
          <cell r="I59">
            <v>87377.101666666655</v>
          </cell>
          <cell r="J59">
            <v>127373.91166666665</v>
          </cell>
          <cell r="K59">
            <v>84747.621666666659</v>
          </cell>
          <cell r="L59">
            <v>90005.041666666657</v>
          </cell>
          <cell r="M59">
            <v>84752.671666666662</v>
          </cell>
          <cell r="N59">
            <v>117363.48166666666</v>
          </cell>
          <cell r="O59">
            <v>1007402.8699999999</v>
          </cell>
        </row>
        <row r="60">
          <cell r="A60" t="str">
            <v>Atmos Pipeline - Texas Company - 180COM - TOTAL</v>
          </cell>
          <cell r="B60">
            <v>10395194.200000001</v>
          </cell>
          <cell r="C60">
            <v>1173110.1100000001</v>
          </cell>
          <cell r="D60">
            <v>582507.44999999995</v>
          </cell>
          <cell r="E60">
            <v>932101.84999999986</v>
          </cell>
          <cell r="F60">
            <v>929833.56000000029</v>
          </cell>
          <cell r="G60">
            <v>815870.64999999991</v>
          </cell>
          <cell r="H60">
            <v>865384.18000000017</v>
          </cell>
          <cell r="I60">
            <v>896924.27209567849</v>
          </cell>
          <cell r="J60">
            <v>1290992.6907560346</v>
          </cell>
          <cell r="K60">
            <v>627134.33856579161</v>
          </cell>
          <cell r="L60">
            <v>861461.01344094973</v>
          </cell>
          <cell r="M60">
            <v>796131.9627588517</v>
          </cell>
          <cell r="N60">
            <v>908778.75934567361</v>
          </cell>
          <cell r="O60">
            <v>10680230.836962979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AEM</v>
          </cell>
          <cell r="B62">
            <v>1964609.6800000002</v>
          </cell>
          <cell r="C62">
            <v>269203.25</v>
          </cell>
          <cell r="D62">
            <v>127252.06000000001</v>
          </cell>
          <cell r="E62">
            <v>189750</v>
          </cell>
          <cell r="F62">
            <v>188754.48</v>
          </cell>
          <cell r="G62">
            <v>162587</v>
          </cell>
          <cell r="H62">
            <v>182314</v>
          </cell>
          <cell r="I62">
            <v>171567.99579975079</v>
          </cell>
          <cell r="J62">
            <v>255598.41251039755</v>
          </cell>
          <cell r="K62">
            <v>112267.8426661455</v>
          </cell>
          <cell r="L62">
            <v>161462.44864413989</v>
          </cell>
          <cell r="M62">
            <v>149605.46093725876</v>
          </cell>
          <cell r="N62">
            <v>167913.47210917503</v>
          </cell>
          <cell r="O62">
            <v>2138276.4226668673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ONU</v>
          </cell>
          <cell r="B64">
            <v>0</v>
          </cell>
          <cell r="C64">
            <v>34566</v>
          </cell>
          <cell r="D64">
            <v>3608</v>
          </cell>
          <cell r="E64">
            <v>25657.199999999993</v>
          </cell>
          <cell r="F64">
            <v>25296</v>
          </cell>
          <cell r="G64">
            <v>22241</v>
          </cell>
          <cell r="H64">
            <v>25283</v>
          </cell>
          <cell r="I64">
            <v>20934.664284121063</v>
          </cell>
          <cell r="J64">
            <v>31188.02508892649</v>
          </cell>
          <cell r="K64">
            <v>13698.881222937809</v>
          </cell>
          <cell r="L64">
            <v>19701.589105245683</v>
          </cell>
          <cell r="M64">
            <v>18254.803788978279</v>
          </cell>
          <cell r="N64">
            <v>20488.740636042396</v>
          </cell>
          <cell r="O64">
            <v>260917.90412625176</v>
          </cell>
        </row>
        <row r="65">
          <cell r="A65" t="str">
            <v>Nonreg - Billings</v>
          </cell>
          <cell r="B65">
            <v>1964609.6800000002</v>
          </cell>
          <cell r="C65">
            <v>303769.25</v>
          </cell>
          <cell r="D65">
            <v>130860.06000000001</v>
          </cell>
          <cell r="E65">
            <v>215407.19999999998</v>
          </cell>
          <cell r="F65">
            <v>214050.48</v>
          </cell>
          <cell r="G65">
            <v>184828</v>
          </cell>
          <cell r="H65">
            <v>207597</v>
          </cell>
          <cell r="I65">
            <v>192502.66008387186</v>
          </cell>
          <cell r="J65">
            <v>286786.43759932404</v>
          </cell>
          <cell r="K65">
            <v>125966.72388908331</v>
          </cell>
          <cell r="L65">
            <v>181164.03774938558</v>
          </cell>
          <cell r="M65">
            <v>167860.26472623704</v>
          </cell>
          <cell r="N65">
            <v>188402.21274521743</v>
          </cell>
          <cell r="O65">
            <v>2399194.3267931188</v>
          </cell>
        </row>
        <row r="66">
          <cell r="A66" t="str">
            <v>Nonreg - Direct Charges</v>
          </cell>
          <cell r="B66">
            <v>44514.49</v>
          </cell>
          <cell r="C66">
            <v>0</v>
          </cell>
          <cell r="D66">
            <v>5558.78</v>
          </cell>
          <cell r="E66">
            <v>1387.41</v>
          </cell>
          <cell r="F66">
            <v>499.77</v>
          </cell>
          <cell r="G66">
            <v>5320.32</v>
          </cell>
          <cell r="H66">
            <v>1431.41</v>
          </cell>
          <cell r="I66">
            <v>6469.53</v>
          </cell>
          <cell r="J66">
            <v>6164.48</v>
          </cell>
          <cell r="K66">
            <v>6158.31</v>
          </cell>
          <cell r="L66">
            <v>6160.54</v>
          </cell>
          <cell r="M66">
            <v>6160.54</v>
          </cell>
          <cell r="N66">
            <v>6234.82</v>
          </cell>
          <cell r="O66">
            <v>51545.909999999996</v>
          </cell>
        </row>
        <row r="67">
          <cell r="A67" t="str">
            <v>Nonreg - TOTAL</v>
          </cell>
          <cell r="B67">
            <v>2009124.1700000002</v>
          </cell>
          <cell r="C67">
            <v>303769.25</v>
          </cell>
          <cell r="D67">
            <v>136418.84000000003</v>
          </cell>
          <cell r="E67">
            <v>216794.61</v>
          </cell>
          <cell r="F67">
            <v>214550.25</v>
          </cell>
          <cell r="G67">
            <v>190148.32</v>
          </cell>
          <cell r="H67">
            <v>209028.41</v>
          </cell>
          <cell r="I67">
            <v>198972.19008387186</v>
          </cell>
          <cell r="J67">
            <v>292950.91759932402</v>
          </cell>
          <cell r="K67">
            <v>132125.03388908331</v>
          </cell>
          <cell r="L67">
            <v>187324.57774938559</v>
          </cell>
          <cell r="M67">
            <v>174020.80472623705</v>
          </cell>
          <cell r="N67">
            <v>194637.03274521744</v>
          </cell>
          <cell r="O67">
            <v>2450740.236793119</v>
          </cell>
        </row>
      </sheetData>
      <sheetData sheetId="8"/>
      <sheetData sheetId="9">
        <row r="151">
          <cell r="A151" t="str">
            <v>Billed to Colorado/Kansas RD</v>
          </cell>
        </row>
      </sheetData>
      <sheetData sheetId="10">
        <row r="151">
          <cell r="A151" t="str">
            <v>Billed to Louisiana RD</v>
          </cell>
        </row>
      </sheetData>
      <sheetData sheetId="11">
        <row r="151">
          <cell r="A151" t="str">
            <v>Billed to KY/Mid-States RD</v>
          </cell>
        </row>
      </sheetData>
      <sheetData sheetId="12">
        <row r="153">
          <cell r="A153" t="str">
            <v>SSU-Direct Charges</v>
          </cell>
        </row>
      </sheetData>
      <sheetData sheetId="13">
        <row r="151">
          <cell r="A151" t="str">
            <v>Billed to WTX RD</v>
          </cell>
        </row>
      </sheetData>
      <sheetData sheetId="14">
        <row r="153">
          <cell r="A153" t="str">
            <v>SSU-Direct Charges</v>
          </cell>
        </row>
      </sheetData>
      <sheetData sheetId="15">
        <row r="154">
          <cell r="A154" t="str">
            <v>Atmos Pipeline - Texas Company - 180COM</v>
          </cell>
          <cell r="B154">
            <v>1020369.3</v>
          </cell>
          <cell r="C154">
            <v>72513.279999999999</v>
          </cell>
          <cell r="D154">
            <v>55799.539999999994</v>
          </cell>
          <cell r="E154">
            <v>72594.709999999992</v>
          </cell>
          <cell r="F154">
            <v>80410.52</v>
          </cell>
          <cell r="G154">
            <v>77805.16</v>
          </cell>
          <cell r="H154">
            <v>56659.83</v>
          </cell>
          <cell r="I154">
            <v>87377.101666666655</v>
          </cell>
          <cell r="J154">
            <v>127373.91166666665</v>
          </cell>
          <cell r="K154">
            <v>84747.621666666659</v>
          </cell>
          <cell r="L154">
            <v>90005.041666666657</v>
          </cell>
          <cell r="M154">
            <v>84752.671666666662</v>
          </cell>
          <cell r="N154">
            <v>117363.48166666666</v>
          </cell>
          <cell r="O154">
            <v>1007402.8699999999</v>
          </cell>
        </row>
      </sheetData>
      <sheetData sheetId="16">
        <row r="151">
          <cell r="A151" t="str">
            <v>Billed to Nonreg</v>
          </cell>
        </row>
      </sheetData>
      <sheetData sheetId="17">
        <row r="11">
          <cell r="A11" t="str">
            <v>Default - CC0000</v>
          </cell>
        </row>
      </sheetData>
      <sheetData sheetId="18"/>
      <sheetData sheetId="19"/>
      <sheetData sheetId="20">
        <row r="11">
          <cell r="A11" t="str">
            <v>Default - CC0000</v>
          </cell>
        </row>
      </sheetData>
      <sheetData sheetId="21"/>
      <sheetData sheetId="22"/>
      <sheetData sheetId="23">
        <row r="11">
          <cell r="B11" t="str">
            <v>Kentucky Division - 009DIV</v>
          </cell>
        </row>
      </sheetData>
      <sheetData sheetId="24">
        <row r="10">
          <cell r="A10" t="str">
            <v>BY COST CENTER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sEPS"/>
      <sheetName val="EssShares"/>
      <sheetName val="EssDB"/>
    </sheetNames>
    <sheetDataSet>
      <sheetData sheetId="0">
        <row r="8">
          <cell r="B8" t="str">
            <v>June</v>
          </cell>
          <cell r="C8" t="str">
            <v>June</v>
          </cell>
          <cell r="D8" t="str">
            <v>Y-T-D(June)</v>
          </cell>
          <cell r="E8" t="str">
            <v>Y-T-D(June)</v>
          </cell>
          <cell r="F8" t="str">
            <v>Y-T-D(September)</v>
          </cell>
          <cell r="G8" t="str">
            <v>June</v>
          </cell>
          <cell r="H8" t="str">
            <v>June</v>
          </cell>
          <cell r="I8" t="str">
            <v>Y-T-D(June)</v>
          </cell>
          <cell r="J8" t="str">
            <v>Y-T-D(June)</v>
          </cell>
          <cell r="K8" t="str">
            <v>Y-T-D(September)</v>
          </cell>
          <cell r="L8" t="str">
            <v>June</v>
          </cell>
          <cell r="M8" t="str">
            <v>June</v>
          </cell>
          <cell r="N8" t="str">
            <v>Y-T-D(June)</v>
          </cell>
          <cell r="O8" t="str">
            <v>Y-T-D(June)</v>
          </cell>
          <cell r="P8" t="str">
            <v>Y-T-D(September)</v>
          </cell>
          <cell r="Q8" t="str">
            <v>June</v>
          </cell>
          <cell r="R8" t="str">
            <v>June</v>
          </cell>
          <cell r="S8" t="str">
            <v>Y-T-D(June)</v>
          </cell>
          <cell r="T8" t="str">
            <v>Y-T-D(June)</v>
          </cell>
          <cell r="U8" t="str">
            <v>Y-T-D(September)</v>
          </cell>
          <cell r="V8" t="str">
            <v>June</v>
          </cell>
          <cell r="W8" t="str">
            <v>June</v>
          </cell>
          <cell r="X8" t="str">
            <v>Y-T-D(June)</v>
          </cell>
          <cell r="Y8" t="str">
            <v>Y-T-D(June)</v>
          </cell>
          <cell r="Z8" t="str">
            <v>Y-T-D(September)</v>
          </cell>
          <cell r="AA8" t="str">
            <v>June</v>
          </cell>
          <cell r="AB8" t="str">
            <v>June</v>
          </cell>
          <cell r="AC8" t="str">
            <v>Y-T-D(June)</v>
          </cell>
          <cell r="AD8" t="str">
            <v>Y-T-D(June)</v>
          </cell>
          <cell r="AE8" t="str">
            <v>Y-T-D(September)</v>
          </cell>
          <cell r="AF8" t="str">
            <v>June</v>
          </cell>
          <cell r="AG8" t="str">
            <v>June</v>
          </cell>
          <cell r="AH8" t="str">
            <v>Y-T-D(June)</v>
          </cell>
          <cell r="AI8" t="str">
            <v>Y-T-D(June)</v>
          </cell>
          <cell r="AJ8" t="str">
            <v>Y-T-D(September)</v>
          </cell>
          <cell r="AK8" t="str">
            <v>June</v>
          </cell>
          <cell r="AL8" t="str">
            <v>June</v>
          </cell>
          <cell r="AM8" t="str">
            <v>Y-T-D(June)</v>
          </cell>
          <cell r="AN8" t="str">
            <v>Y-T-D(June)</v>
          </cell>
          <cell r="AO8" t="str">
            <v>Y-T-D(September)</v>
          </cell>
          <cell r="AP8" t="str">
            <v>June</v>
          </cell>
          <cell r="AQ8" t="str">
            <v>June</v>
          </cell>
          <cell r="AR8" t="str">
            <v>Y-T-D(June)</v>
          </cell>
          <cell r="AS8" t="str">
            <v>Y-T-D(June)</v>
          </cell>
          <cell r="AT8" t="str">
            <v>Y-T-D(September)</v>
          </cell>
          <cell r="AU8" t="str">
            <v>June</v>
          </cell>
          <cell r="AV8" t="str">
            <v>June</v>
          </cell>
          <cell r="AW8" t="str">
            <v>Y-T-D(June)</v>
          </cell>
          <cell r="AX8" t="str">
            <v>Y-T-D(June)</v>
          </cell>
          <cell r="AY8" t="str">
            <v>Y-T-D(September)</v>
          </cell>
          <cell r="AZ8" t="str">
            <v>June</v>
          </cell>
          <cell r="BA8" t="str">
            <v>June</v>
          </cell>
          <cell r="BB8" t="str">
            <v>Y-T-D(June)</v>
          </cell>
          <cell r="BC8" t="str">
            <v>Y-T-D(June)</v>
          </cell>
          <cell r="BD8" t="str">
            <v>Y-T-D(September)</v>
          </cell>
          <cell r="BE8" t="str">
            <v>June</v>
          </cell>
          <cell r="BF8" t="str">
            <v>June</v>
          </cell>
          <cell r="BG8" t="str">
            <v>Y-T-D(June)</v>
          </cell>
          <cell r="BH8" t="str">
            <v>Y-T-D(June)</v>
          </cell>
          <cell r="BI8" t="str">
            <v>Y-T-D(September)</v>
          </cell>
          <cell r="BJ8" t="str">
            <v>June</v>
          </cell>
          <cell r="BK8" t="str">
            <v>June</v>
          </cell>
          <cell r="BL8" t="str">
            <v>Y-T-D(June)</v>
          </cell>
          <cell r="BM8" t="str">
            <v>Y-T-D(June)</v>
          </cell>
          <cell r="BN8" t="str">
            <v>Y-T-D(June)</v>
          </cell>
          <cell r="BO8" t="str">
            <v>Y-T-D(September)</v>
          </cell>
          <cell r="BP8" t="str">
            <v>June</v>
          </cell>
          <cell r="BQ8" t="str">
            <v>June</v>
          </cell>
          <cell r="BR8" t="str">
            <v>Y-T-D(June)</v>
          </cell>
          <cell r="BS8" t="str">
            <v>Y-T-D(June)</v>
          </cell>
          <cell r="BT8" t="str">
            <v>Y-T-D(June)</v>
          </cell>
          <cell r="BU8" t="str">
            <v>Y-T-D(September)</v>
          </cell>
          <cell r="BV8" t="str">
            <v>June</v>
          </cell>
          <cell r="BW8" t="str">
            <v>June</v>
          </cell>
          <cell r="BX8" t="str">
            <v>Y-T-D(June)</v>
          </cell>
          <cell r="BY8" t="str">
            <v>Y-T-D(June)</v>
          </cell>
          <cell r="BZ8" t="str">
            <v>Y-T-D(September)</v>
          </cell>
          <cell r="CA8" t="str">
            <v>June</v>
          </cell>
          <cell r="CB8" t="str">
            <v>June</v>
          </cell>
          <cell r="CC8" t="str">
            <v>Y-T-D(June)</v>
          </cell>
          <cell r="CD8" t="str">
            <v>Y-T-D(June)</v>
          </cell>
          <cell r="CE8" t="str">
            <v>Y-T-D(September)</v>
          </cell>
          <cell r="CF8" t="str">
            <v>June</v>
          </cell>
          <cell r="CG8" t="str">
            <v>June</v>
          </cell>
          <cell r="CH8" t="str">
            <v>Y-T-D(June)</v>
          </cell>
          <cell r="CI8" t="str">
            <v>Y-T-D(June)</v>
          </cell>
          <cell r="CJ8" t="str">
            <v>Y-T-D(September)</v>
          </cell>
        </row>
        <row r="9">
          <cell r="B9" t="str">
            <v>CY Actual</v>
          </cell>
          <cell r="C9" t="str">
            <v>Budget 2005</v>
          </cell>
          <cell r="D9" t="str">
            <v>CY Actual</v>
          </cell>
          <cell r="E9" t="str">
            <v>Budget 2005</v>
          </cell>
          <cell r="F9" t="str">
            <v>Budget 2005</v>
          </cell>
          <cell r="G9" t="str">
            <v>CY Actual</v>
          </cell>
          <cell r="H9" t="str">
            <v>Budget 2005</v>
          </cell>
          <cell r="I9" t="str">
            <v>CY Actual</v>
          </cell>
          <cell r="J9" t="str">
            <v>Budget 2005</v>
          </cell>
          <cell r="K9" t="str">
            <v>Budget 2005</v>
          </cell>
          <cell r="L9" t="str">
            <v>CY Actual</v>
          </cell>
          <cell r="M9" t="str">
            <v>Budget 2005</v>
          </cell>
          <cell r="N9" t="str">
            <v>CY Actual</v>
          </cell>
          <cell r="O9" t="str">
            <v>Budget 2005</v>
          </cell>
          <cell r="P9" t="str">
            <v>Budget 2005</v>
          </cell>
          <cell r="Q9" t="str">
            <v>CY Actual</v>
          </cell>
          <cell r="R9" t="str">
            <v>Budget 2005</v>
          </cell>
          <cell r="S9" t="str">
            <v>CY Actual</v>
          </cell>
          <cell r="T9" t="str">
            <v>Budget 2005</v>
          </cell>
          <cell r="U9" t="str">
            <v>Budget 2005</v>
          </cell>
          <cell r="V9" t="str">
            <v>CY Actual</v>
          </cell>
          <cell r="W9" t="str">
            <v>Budget 2005</v>
          </cell>
          <cell r="X9" t="str">
            <v>CY Actual</v>
          </cell>
          <cell r="Y9" t="str">
            <v>Budget 2005</v>
          </cell>
          <cell r="Z9" t="str">
            <v>Budget 2005</v>
          </cell>
          <cell r="AA9" t="str">
            <v>CY Actual</v>
          </cell>
          <cell r="AB9" t="str">
            <v>Budget 2005</v>
          </cell>
          <cell r="AC9" t="str">
            <v>CY Actual</v>
          </cell>
          <cell r="AD9" t="str">
            <v>Budget 2005</v>
          </cell>
          <cell r="AE9" t="str">
            <v>Budget 2005</v>
          </cell>
          <cell r="AF9" t="str">
            <v>CY Actual</v>
          </cell>
          <cell r="AG9" t="str">
            <v>Budget 2005</v>
          </cell>
          <cell r="AH9" t="str">
            <v>CY Actual</v>
          </cell>
          <cell r="AI9" t="str">
            <v>Budget 2005</v>
          </cell>
          <cell r="AJ9" t="str">
            <v>Budget 2005</v>
          </cell>
          <cell r="AK9" t="str">
            <v>CY Actual</v>
          </cell>
          <cell r="AL9" t="str">
            <v>Budget 2005</v>
          </cell>
          <cell r="AM9" t="str">
            <v>CY Actual</v>
          </cell>
          <cell r="AN9" t="str">
            <v>Budget 2005</v>
          </cell>
          <cell r="AO9" t="str">
            <v>Budget 2005</v>
          </cell>
          <cell r="AP9" t="str">
            <v>CY Actual</v>
          </cell>
          <cell r="AQ9" t="str">
            <v>Budget 2005</v>
          </cell>
          <cell r="AR9" t="str">
            <v>CY Actual</v>
          </cell>
          <cell r="AS9" t="str">
            <v>Budget 2005</v>
          </cell>
          <cell r="AT9" t="str">
            <v>Budget 2005</v>
          </cell>
          <cell r="AU9" t="str">
            <v>CY Actual</v>
          </cell>
          <cell r="AV9" t="str">
            <v>Budget 2005</v>
          </cell>
          <cell r="AW9" t="str">
            <v>CY Actual</v>
          </cell>
          <cell r="AX9" t="str">
            <v>Budget 2005</v>
          </cell>
          <cell r="AY9" t="str">
            <v>Budget 2005</v>
          </cell>
          <cell r="AZ9" t="str">
            <v>CY Actual</v>
          </cell>
          <cell r="BA9" t="str">
            <v>Budget 2005</v>
          </cell>
          <cell r="BB9" t="str">
            <v>CY Actual</v>
          </cell>
          <cell r="BC9" t="str">
            <v>Budget 2005</v>
          </cell>
          <cell r="BD9" t="str">
            <v>Budget 2005</v>
          </cell>
          <cell r="BE9" t="str">
            <v>CY Actual</v>
          </cell>
          <cell r="BF9" t="str">
            <v>Budget 2005</v>
          </cell>
          <cell r="BG9" t="str">
            <v>CY Actual</v>
          </cell>
          <cell r="BH9" t="str">
            <v>Budget 2005</v>
          </cell>
          <cell r="BI9" t="str">
            <v>Budget 2005</v>
          </cell>
          <cell r="BJ9" t="str">
            <v>CY Actual</v>
          </cell>
          <cell r="BK9" t="str">
            <v>Budget 2005</v>
          </cell>
          <cell r="BL9" t="str">
            <v>CY Actual</v>
          </cell>
          <cell r="BM9" t="str">
            <v>CY Actual</v>
          </cell>
          <cell r="BN9" t="str">
            <v>Budget 2005</v>
          </cell>
          <cell r="BO9" t="str">
            <v>Budget 2005</v>
          </cell>
          <cell r="BP9" t="str">
            <v>CY Actual</v>
          </cell>
          <cell r="BQ9" t="str">
            <v>Budget 2005</v>
          </cell>
          <cell r="BR9" t="str">
            <v>CY Actual</v>
          </cell>
          <cell r="BS9" t="str">
            <v>CY Actual</v>
          </cell>
          <cell r="BT9" t="str">
            <v>Budget 2005</v>
          </cell>
          <cell r="BU9" t="str">
            <v>Budget 2005</v>
          </cell>
          <cell r="CA9" t="str">
            <v>CY Actual</v>
          </cell>
          <cell r="CB9" t="str">
            <v>Budget 2005</v>
          </cell>
          <cell r="CC9" t="str">
            <v>CY Actual</v>
          </cell>
          <cell r="CD9" t="str">
            <v>Budget 2005</v>
          </cell>
          <cell r="CE9" t="str">
            <v>Budget 2005</v>
          </cell>
          <cell r="CF9" t="str">
            <v>CY Actual</v>
          </cell>
          <cell r="CG9" t="str">
            <v>Budget 2005</v>
          </cell>
          <cell r="CH9" t="str">
            <v>CY Actual</v>
          </cell>
          <cell r="CI9" t="str">
            <v>Budget 2005</v>
          </cell>
          <cell r="CJ9" t="str">
            <v>Budget 2005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Atmos Energy-Mid-States</v>
          </cell>
          <cell r="R10" t="str">
            <v>Atmos Energy-Mid-States</v>
          </cell>
          <cell r="S10" t="str">
            <v>Atmos Energy-Mid-States</v>
          </cell>
          <cell r="T10" t="str">
            <v>Atmos Energy-Mid-States</v>
          </cell>
          <cell r="U10" t="str">
            <v>Atmos Energy-Mid-States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Holding Rollup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T10" t="str">
            <v>Atmos Energy Corporation Cons (Elim)</v>
          </cell>
          <cell r="BU10" t="str">
            <v>Atmos Energy Corporation Cons (Elim)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Company</v>
          </cell>
          <cell r="CE10" t="str">
            <v>Company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Other Operating Companies (Elim)</v>
          </cell>
          <cell r="CJ10" t="str">
            <v>Other Operating Companies (Elim)</v>
          </cell>
        </row>
        <row r="11">
          <cell r="A11" t="str">
            <v>Gross Profit</v>
          </cell>
          <cell r="B11">
            <v>3518984.71</v>
          </cell>
          <cell r="C11">
            <v>3432965</v>
          </cell>
          <cell r="D11">
            <v>60305285.310000002</v>
          </cell>
          <cell r="E11">
            <v>60452758.289999992</v>
          </cell>
          <cell r="F11">
            <v>70592511.289999992</v>
          </cell>
          <cell r="G11">
            <v>2994750.13</v>
          </cell>
          <cell r="H11">
            <v>2793874</v>
          </cell>
          <cell r="I11">
            <v>43385128.080000035</v>
          </cell>
          <cell r="J11">
            <v>43758683</v>
          </cell>
          <cell r="K11">
            <v>52072857</v>
          </cell>
          <cell r="L11">
            <v>6311576.2399999974</v>
          </cell>
          <cell r="M11">
            <v>6687672</v>
          </cell>
          <cell r="N11">
            <v>78793435.339999989</v>
          </cell>
          <cell r="O11">
            <v>87890176</v>
          </cell>
          <cell r="P11">
            <v>107336078</v>
          </cell>
          <cell r="Q11">
            <v>5421375.7199999988</v>
          </cell>
          <cell r="R11">
            <v>5285543.12</v>
          </cell>
          <cell r="S11">
            <v>94146192.729999989</v>
          </cell>
          <cell r="T11">
            <v>100785937.78</v>
          </cell>
          <cell r="U11">
            <v>116432338.47999999</v>
          </cell>
          <cell r="V11">
            <v>4211369.9400000004</v>
          </cell>
          <cell r="W11">
            <v>4153859</v>
          </cell>
          <cell r="X11">
            <v>79516888.110000014</v>
          </cell>
          <cell r="Y11">
            <v>83361081</v>
          </cell>
          <cell r="Z11">
            <v>95626882</v>
          </cell>
          <cell r="AA11">
            <v>4863987.4800000004</v>
          </cell>
          <cell r="AB11">
            <v>5526479</v>
          </cell>
          <cell r="AC11">
            <v>74923219.420000017</v>
          </cell>
          <cell r="AD11">
            <v>74990897</v>
          </cell>
          <cell r="AE11">
            <v>93855827</v>
          </cell>
          <cell r="AF11">
            <v>26412333.300000023</v>
          </cell>
          <cell r="AG11">
            <v>25555878</v>
          </cell>
          <cell r="AH11">
            <v>324541997.41000009</v>
          </cell>
          <cell r="AI11">
            <v>351318772.60000002</v>
          </cell>
          <cell r="AJ11">
            <v>427832847.60000002</v>
          </cell>
          <cell r="AK11">
            <v>0</v>
          </cell>
          <cell r="AL11" t="str">
            <v>0</v>
          </cell>
          <cell r="AM11">
            <v>0</v>
          </cell>
          <cell r="AN11" t="str">
            <v>0</v>
          </cell>
          <cell r="AO11" t="str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53734377.520000026</v>
          </cell>
          <cell r="AV11">
            <v>53436270.120000005</v>
          </cell>
          <cell r="AW11">
            <v>755612146.40000021</v>
          </cell>
          <cell r="AX11">
            <v>802558305.66999996</v>
          </cell>
          <cell r="AY11">
            <v>963749341.37</v>
          </cell>
          <cell r="AZ11">
            <v>7401755.0800000131</v>
          </cell>
          <cell r="BA11">
            <v>2886497</v>
          </cell>
          <cell r="BB11">
            <v>48966378.399999917</v>
          </cell>
          <cell r="BC11">
            <v>35344629</v>
          </cell>
          <cell r="BD11">
            <v>44029173</v>
          </cell>
          <cell r="BE11">
            <v>12524297.620000007</v>
          </cell>
          <cell r="BF11">
            <v>11511532</v>
          </cell>
          <cell r="BG11">
            <v>125959867.33</v>
          </cell>
          <cell r="BH11">
            <v>121273831</v>
          </cell>
          <cell r="BI11">
            <v>156324664</v>
          </cell>
          <cell r="BJ11">
            <v>19926052.700000018</v>
          </cell>
          <cell r="BK11">
            <v>14398029</v>
          </cell>
          <cell r="BL11">
            <v>174926245.7299999</v>
          </cell>
          <cell r="BM11">
            <v>174926245.7299999</v>
          </cell>
          <cell r="BN11">
            <v>156618460</v>
          </cell>
          <cell r="BO11">
            <v>200353837</v>
          </cell>
          <cell r="BP11">
            <v>-393991.80000000075</v>
          </cell>
          <cell r="BQ11">
            <v>33334</v>
          </cell>
          <cell r="BR11">
            <v>-3154747.8400000073</v>
          </cell>
          <cell r="BS11">
            <v>-3154747.8400000073</v>
          </cell>
          <cell r="BT11">
            <v>-99994</v>
          </cell>
          <cell r="BU11">
            <v>0</v>
          </cell>
          <cell r="CA11">
            <v>73266438.420000046</v>
          </cell>
          <cell r="CB11">
            <v>67867633.120000005</v>
          </cell>
          <cell r="CC11">
            <v>927383644.29000008</v>
          </cell>
          <cell r="CD11">
            <v>959076771.66999996</v>
          </cell>
          <cell r="CE11">
            <v>1164103178.3699999</v>
          </cell>
          <cell r="CF11">
            <v>1.0000000002328306</v>
          </cell>
          <cell r="CG11">
            <v>-97162</v>
          </cell>
          <cell r="CH11">
            <v>-349.99999999973807</v>
          </cell>
          <cell r="CI11">
            <v>-874458</v>
          </cell>
          <cell r="CJ11">
            <v>-1165944</v>
          </cell>
        </row>
        <row r="13">
          <cell r="A13" t="str">
            <v>Labor</v>
          </cell>
          <cell r="B13">
            <v>626319.99</v>
          </cell>
          <cell r="C13">
            <v>634891.68999999994</v>
          </cell>
          <cell r="D13">
            <v>5592684.1499999994</v>
          </cell>
          <cell r="E13">
            <v>5639571.8499999996</v>
          </cell>
          <cell r="F13">
            <v>7542600.0499999998</v>
          </cell>
          <cell r="G13">
            <v>413693.1</v>
          </cell>
          <cell r="H13">
            <v>470678.39</v>
          </cell>
          <cell r="I13">
            <v>4207948.18</v>
          </cell>
          <cell r="J13">
            <v>4353241.09</v>
          </cell>
          <cell r="K13">
            <v>5728657.5199999996</v>
          </cell>
          <cell r="L13">
            <v>756286.27</v>
          </cell>
          <cell r="M13">
            <v>853464.06</v>
          </cell>
          <cell r="N13">
            <v>8621460.5700000003</v>
          </cell>
          <cell r="O13">
            <v>8803422.8400000017</v>
          </cell>
          <cell r="P13">
            <v>11373157.270000001</v>
          </cell>
          <cell r="Q13">
            <v>803648.99</v>
          </cell>
          <cell r="R13">
            <v>907339.81</v>
          </cell>
          <cell r="S13">
            <v>7753080.2000000002</v>
          </cell>
          <cell r="T13">
            <v>8145713.7100000009</v>
          </cell>
          <cell r="U13">
            <v>10856127.710000001</v>
          </cell>
          <cell r="V13">
            <v>1337620.1200000001</v>
          </cell>
          <cell r="W13">
            <v>1395248.81</v>
          </cell>
          <cell r="X13">
            <v>12525105.52</v>
          </cell>
          <cell r="Y13">
            <v>12587617.420000002</v>
          </cell>
          <cell r="Z13">
            <v>16711750.130000003</v>
          </cell>
          <cell r="AA13">
            <v>559080.38</v>
          </cell>
          <cell r="AB13">
            <v>714338.03</v>
          </cell>
          <cell r="AC13">
            <v>6258546.7400000002</v>
          </cell>
          <cell r="AD13">
            <v>6437817.1400000006</v>
          </cell>
          <cell r="AE13">
            <v>8539256.9200000018</v>
          </cell>
          <cell r="AF13">
            <v>2748226.42</v>
          </cell>
          <cell r="AG13">
            <v>3367814.96</v>
          </cell>
          <cell r="AH13">
            <v>29863018.390000001</v>
          </cell>
          <cell r="AI13">
            <v>29081284.770000003</v>
          </cell>
          <cell r="AJ13">
            <v>38834051.649999999</v>
          </cell>
          <cell r="AK13">
            <v>3018220.52</v>
          </cell>
          <cell r="AL13">
            <v>2397334.87</v>
          </cell>
          <cell r="AM13">
            <v>22652819.339999996</v>
          </cell>
          <cell r="AN13">
            <v>21119238.539999999</v>
          </cell>
          <cell r="AO13">
            <v>28315767.870000001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10263095.789999999</v>
          </cell>
          <cell r="AV13">
            <v>10741110.620000001</v>
          </cell>
          <cell r="AW13">
            <v>97474663.090000004</v>
          </cell>
          <cell r="AX13">
            <v>96167907.360000014</v>
          </cell>
          <cell r="AY13">
            <v>127901369.12</v>
          </cell>
          <cell r="AZ13">
            <v>797870.59</v>
          </cell>
          <cell r="BA13">
            <v>649126.43000000005</v>
          </cell>
          <cell r="BB13">
            <v>6611651.4399999995</v>
          </cell>
          <cell r="BC13">
            <v>5753620.6799999997</v>
          </cell>
          <cell r="BD13">
            <v>7700999.9899999984</v>
          </cell>
          <cell r="BE13">
            <v>1238986.8500000001</v>
          </cell>
          <cell r="BF13">
            <v>1632638.77</v>
          </cell>
          <cell r="BG13">
            <v>12415870.820000002</v>
          </cell>
          <cell r="BH13">
            <v>14162459.33</v>
          </cell>
          <cell r="BI13">
            <v>18948124.719999999</v>
          </cell>
          <cell r="BJ13">
            <v>2036857.44</v>
          </cell>
          <cell r="BK13">
            <v>2281765.2000000002</v>
          </cell>
          <cell r="BL13">
            <v>19027522.260000002</v>
          </cell>
          <cell r="BM13">
            <v>19027522.260000002</v>
          </cell>
          <cell r="BN13">
            <v>19916080.009999998</v>
          </cell>
          <cell r="BO13">
            <v>26649124.709999997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CA13">
            <v>12299953.23</v>
          </cell>
          <cell r="CB13">
            <v>13022875.82</v>
          </cell>
          <cell r="CC13">
            <v>116502185.35000001</v>
          </cell>
          <cell r="CD13">
            <v>116083987.37</v>
          </cell>
          <cell r="CE13">
            <v>154550493.83000001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J13" t="str">
            <v>0</v>
          </cell>
        </row>
        <row r="14">
          <cell r="A14" t="str">
            <v>Benefits</v>
          </cell>
          <cell r="B14">
            <v>257889.34</v>
          </cell>
          <cell r="C14">
            <v>201260.66</v>
          </cell>
          <cell r="D14">
            <v>1702400.95</v>
          </cell>
          <cell r="E14">
            <v>1787744.27</v>
          </cell>
          <cell r="F14">
            <v>2391004.19</v>
          </cell>
          <cell r="G14">
            <v>264698.59999999998</v>
          </cell>
          <cell r="H14">
            <v>178857.77</v>
          </cell>
          <cell r="I14">
            <v>1669900.19</v>
          </cell>
          <cell r="J14">
            <v>1654231.65</v>
          </cell>
          <cell r="K14">
            <v>2176889.91</v>
          </cell>
          <cell r="L14">
            <v>376135.06</v>
          </cell>
          <cell r="M14">
            <v>289324.32</v>
          </cell>
          <cell r="N14">
            <v>2801439.67</v>
          </cell>
          <cell r="O14">
            <v>2984360.3</v>
          </cell>
          <cell r="P14">
            <v>3855500.24</v>
          </cell>
          <cell r="Q14">
            <v>489834.55</v>
          </cell>
          <cell r="R14">
            <v>358399.19</v>
          </cell>
          <cell r="S14">
            <v>3011854.37</v>
          </cell>
          <cell r="T14">
            <v>3217556.72</v>
          </cell>
          <cell r="U14">
            <v>4288170.2</v>
          </cell>
          <cell r="V14">
            <v>547487.66</v>
          </cell>
          <cell r="W14">
            <v>486941.82</v>
          </cell>
          <cell r="X14">
            <v>4309854.21</v>
          </cell>
          <cell r="Y14">
            <v>4393078.4000000004</v>
          </cell>
          <cell r="Z14">
            <v>5832400.6500000004</v>
          </cell>
          <cell r="AA14">
            <v>335792.4</v>
          </cell>
          <cell r="AB14">
            <v>315737.40999999997</v>
          </cell>
          <cell r="AC14">
            <v>2683742.63</v>
          </cell>
          <cell r="AD14">
            <v>2845515.26</v>
          </cell>
          <cell r="AE14">
            <v>3774351.64</v>
          </cell>
          <cell r="AF14">
            <v>965659.03</v>
          </cell>
          <cell r="AG14">
            <v>963034.88</v>
          </cell>
          <cell r="AH14">
            <v>8375584.540000001</v>
          </cell>
          <cell r="AI14">
            <v>8670182.7199999988</v>
          </cell>
          <cell r="AJ14">
            <v>11559287.360000001</v>
          </cell>
          <cell r="AK14">
            <v>474964.64</v>
          </cell>
          <cell r="AL14">
            <v>633957.92000000004</v>
          </cell>
          <cell r="AM14">
            <v>5949559.5599999987</v>
          </cell>
          <cell r="AN14">
            <v>5584851.9000000013</v>
          </cell>
          <cell r="AO14">
            <v>7487920.2700000005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3712461.28</v>
          </cell>
          <cell r="AV14">
            <v>3427513.97</v>
          </cell>
          <cell r="AW14">
            <v>30504336.120000001</v>
          </cell>
          <cell r="AX14">
            <v>31137521.220000003</v>
          </cell>
          <cell r="AY14">
            <v>41365524.460000001</v>
          </cell>
          <cell r="AZ14">
            <v>-67150.69</v>
          </cell>
          <cell r="BA14" t="str">
            <v>0</v>
          </cell>
          <cell r="BB14">
            <v>41013.730000000003</v>
          </cell>
          <cell r="BC14" t="str">
            <v>0</v>
          </cell>
          <cell r="BD14" t="str">
            <v>0</v>
          </cell>
          <cell r="BE14">
            <v>124841.24</v>
          </cell>
          <cell r="BF14">
            <v>391753.49</v>
          </cell>
          <cell r="BG14">
            <v>2634595.7200000002</v>
          </cell>
          <cell r="BH14">
            <v>3527864.66</v>
          </cell>
          <cell r="BI14">
            <v>4703125.88</v>
          </cell>
          <cell r="BJ14">
            <v>57690.55</v>
          </cell>
          <cell r="BK14">
            <v>391753.49</v>
          </cell>
          <cell r="BL14">
            <v>2675609.4500000002</v>
          </cell>
          <cell r="BM14">
            <v>2675609.4500000002</v>
          </cell>
          <cell r="BN14">
            <v>3527864.66</v>
          </cell>
          <cell r="BO14">
            <v>4703125.88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CA14">
            <v>3770151.83</v>
          </cell>
          <cell r="CB14">
            <v>3819267.46</v>
          </cell>
          <cell r="CC14">
            <v>33179945.57</v>
          </cell>
          <cell r="CD14">
            <v>34665385.880000003</v>
          </cell>
          <cell r="CE14">
            <v>46068650.340000004</v>
          </cell>
          <cell r="CF14" t="str">
            <v>0</v>
          </cell>
          <cell r="CG14" t="str">
            <v>0</v>
          </cell>
          <cell r="CH14" t="str">
            <v>0</v>
          </cell>
          <cell r="CI14" t="str">
            <v>0</v>
          </cell>
          <cell r="CJ14" t="str">
            <v>0</v>
          </cell>
        </row>
        <row r="15">
          <cell r="A15" t="str">
            <v>Materials &amp; Supplies</v>
          </cell>
          <cell r="B15">
            <v>48652.46</v>
          </cell>
          <cell r="C15">
            <v>46169.99</v>
          </cell>
          <cell r="D15">
            <v>545510.81999999995</v>
          </cell>
          <cell r="E15">
            <v>422329.91</v>
          </cell>
          <cell r="F15">
            <v>560224.43999999994</v>
          </cell>
          <cell r="G15">
            <v>34498.839999999997</v>
          </cell>
          <cell r="H15">
            <v>28969</v>
          </cell>
          <cell r="I15">
            <v>317789.32</v>
          </cell>
          <cell r="J15">
            <v>272639</v>
          </cell>
          <cell r="K15">
            <v>358952.4</v>
          </cell>
          <cell r="L15">
            <v>71178.820000000007</v>
          </cell>
          <cell r="M15">
            <v>63520.84</v>
          </cell>
          <cell r="N15">
            <v>590433.66</v>
          </cell>
          <cell r="O15">
            <v>679868.56</v>
          </cell>
          <cell r="P15">
            <v>870326.4</v>
          </cell>
          <cell r="Q15">
            <v>49707.41</v>
          </cell>
          <cell r="R15">
            <v>51170.44</v>
          </cell>
          <cell r="S15">
            <v>496640.44</v>
          </cell>
          <cell r="T15">
            <v>441571.92</v>
          </cell>
          <cell r="U15">
            <v>588861.76</v>
          </cell>
          <cell r="V15">
            <v>104311.62</v>
          </cell>
          <cell r="W15">
            <v>130847.75</v>
          </cell>
          <cell r="X15">
            <v>978283.07</v>
          </cell>
          <cell r="Y15">
            <v>1156159.5</v>
          </cell>
          <cell r="Z15">
            <v>1539019.75</v>
          </cell>
          <cell r="AA15">
            <v>122864.17</v>
          </cell>
          <cell r="AB15">
            <v>78540.399999999994</v>
          </cell>
          <cell r="AC15">
            <v>818408.17</v>
          </cell>
          <cell r="AD15">
            <v>753761.6</v>
          </cell>
          <cell r="AE15">
            <v>991672.2</v>
          </cell>
          <cell r="AF15">
            <v>-18929.04</v>
          </cell>
          <cell r="AG15">
            <v>323006.83</v>
          </cell>
          <cell r="AH15">
            <v>3046141.93</v>
          </cell>
          <cell r="AI15">
            <v>3216386.47</v>
          </cell>
          <cell r="AJ15">
            <v>4218381</v>
          </cell>
          <cell r="AK15">
            <v>52350.37</v>
          </cell>
          <cell r="AL15">
            <v>40631.839999999997</v>
          </cell>
          <cell r="AM15">
            <v>505858.02</v>
          </cell>
          <cell r="AN15">
            <v>326721.56</v>
          </cell>
          <cell r="AO15">
            <v>430295.08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464634.65</v>
          </cell>
          <cell r="AV15">
            <v>762857.09</v>
          </cell>
          <cell r="AW15">
            <v>7299065.4299999997</v>
          </cell>
          <cell r="AX15">
            <v>7269438.5200000005</v>
          </cell>
          <cell r="AY15">
            <v>9557733.0299999993</v>
          </cell>
          <cell r="AZ15">
            <v>18621.29</v>
          </cell>
          <cell r="BA15">
            <v>12500</v>
          </cell>
          <cell r="BB15">
            <v>132524.39000000001</v>
          </cell>
          <cell r="BC15">
            <v>112500</v>
          </cell>
          <cell r="BD15">
            <v>150000</v>
          </cell>
          <cell r="BE15">
            <v>265876.49</v>
          </cell>
          <cell r="BF15">
            <v>291930.33</v>
          </cell>
          <cell r="BG15">
            <v>2347035.59</v>
          </cell>
          <cell r="BH15">
            <v>2757395.01</v>
          </cell>
          <cell r="BI15">
            <v>3674018</v>
          </cell>
          <cell r="BJ15">
            <v>284497.78000000003</v>
          </cell>
          <cell r="BK15">
            <v>304430.33</v>
          </cell>
          <cell r="BL15">
            <v>2479559.98</v>
          </cell>
          <cell r="BM15">
            <v>2479559.98</v>
          </cell>
          <cell r="BN15">
            <v>2869895.01</v>
          </cell>
          <cell r="BO15">
            <v>3824018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0</v>
          </cell>
          <cell r="CA15">
            <v>749132.43</v>
          </cell>
          <cell r="CB15">
            <v>1067287.42</v>
          </cell>
          <cell r="CC15">
            <v>9778625.4100000001</v>
          </cell>
          <cell r="CD15">
            <v>10139333.530000001</v>
          </cell>
          <cell r="CE15">
            <v>13381751.029999999</v>
          </cell>
          <cell r="CF15" t="str">
            <v>0</v>
          </cell>
          <cell r="CG15" t="str">
            <v>0</v>
          </cell>
          <cell r="CH15" t="str">
            <v>0</v>
          </cell>
          <cell r="CI15" t="str">
            <v>0</v>
          </cell>
          <cell r="CJ15" t="str">
            <v>0</v>
          </cell>
        </row>
        <row r="16">
          <cell r="A16" t="str">
            <v>Vehicles &amp; Equip</v>
          </cell>
          <cell r="B16">
            <v>98906.99</v>
          </cell>
          <cell r="C16">
            <v>97638</v>
          </cell>
          <cell r="D16">
            <v>814143.91</v>
          </cell>
          <cell r="E16">
            <v>877847.2</v>
          </cell>
          <cell r="F16">
            <v>1170453.2</v>
          </cell>
          <cell r="G16">
            <v>51314.32</v>
          </cell>
          <cell r="H16">
            <v>73968</v>
          </cell>
          <cell r="I16">
            <v>621286.5</v>
          </cell>
          <cell r="J16">
            <v>663204</v>
          </cell>
          <cell r="K16">
            <v>877358</v>
          </cell>
          <cell r="L16">
            <v>123942.99</v>
          </cell>
          <cell r="M16">
            <v>140692</v>
          </cell>
          <cell r="N16">
            <v>1284529.45</v>
          </cell>
          <cell r="O16">
            <v>1372765</v>
          </cell>
          <cell r="P16">
            <v>1795670</v>
          </cell>
          <cell r="Q16">
            <v>125435.42</v>
          </cell>
          <cell r="R16">
            <v>132136</v>
          </cell>
          <cell r="S16">
            <v>1203322.21</v>
          </cell>
          <cell r="T16">
            <v>1200360</v>
          </cell>
          <cell r="U16">
            <v>1594298</v>
          </cell>
          <cell r="V16">
            <v>161902.71</v>
          </cell>
          <cell r="W16">
            <v>171135</v>
          </cell>
          <cell r="X16">
            <v>1512213.77</v>
          </cell>
          <cell r="Y16">
            <v>1550968</v>
          </cell>
          <cell r="Z16">
            <v>2061684</v>
          </cell>
          <cell r="AA16">
            <v>112699.68</v>
          </cell>
          <cell r="AB16">
            <v>130339</v>
          </cell>
          <cell r="AC16">
            <v>1261475.77</v>
          </cell>
          <cell r="AD16">
            <v>1248743.74</v>
          </cell>
          <cell r="AE16">
            <v>1640766.74</v>
          </cell>
          <cell r="AF16">
            <v>236564.55</v>
          </cell>
          <cell r="AG16">
            <v>407113.74</v>
          </cell>
          <cell r="AH16">
            <v>4063459.62</v>
          </cell>
          <cell r="AI16">
            <v>3664028.74</v>
          </cell>
          <cell r="AJ16">
            <v>4885446</v>
          </cell>
          <cell r="AK16">
            <v>748.09</v>
          </cell>
          <cell r="AL16">
            <v>2155</v>
          </cell>
          <cell r="AM16">
            <v>-9682.84</v>
          </cell>
          <cell r="AN16">
            <v>24097</v>
          </cell>
          <cell r="AO16">
            <v>27960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911514.75</v>
          </cell>
          <cell r="AV16">
            <v>1155176.74</v>
          </cell>
          <cell r="AW16">
            <v>10750748.390000001</v>
          </cell>
          <cell r="AX16">
            <v>10602013.68</v>
          </cell>
          <cell r="AY16">
            <v>14053635.940000001</v>
          </cell>
          <cell r="AZ16">
            <v>218.72</v>
          </cell>
          <cell r="BA16">
            <v>1500</v>
          </cell>
          <cell r="BB16">
            <v>12610.99</v>
          </cell>
          <cell r="BC16">
            <v>13500</v>
          </cell>
          <cell r="BD16">
            <v>18000</v>
          </cell>
          <cell r="BE16">
            <v>187411.42</v>
          </cell>
          <cell r="BF16">
            <v>153322.07999999999</v>
          </cell>
          <cell r="BG16">
            <v>1225563.76</v>
          </cell>
          <cell r="BH16">
            <v>1380344.76</v>
          </cell>
          <cell r="BI16">
            <v>1840457</v>
          </cell>
          <cell r="BJ16">
            <v>187630.14</v>
          </cell>
          <cell r="BK16">
            <v>154822.07999999999</v>
          </cell>
          <cell r="BL16">
            <v>1238174.75</v>
          </cell>
          <cell r="BM16">
            <v>1238174.75</v>
          </cell>
          <cell r="BN16">
            <v>1393844.76</v>
          </cell>
          <cell r="BO16">
            <v>1858457</v>
          </cell>
          <cell r="BP16">
            <v>-9057.08</v>
          </cell>
          <cell r="BQ16" t="str">
            <v>0</v>
          </cell>
          <cell r="BR16">
            <v>-84695.3</v>
          </cell>
          <cell r="BS16">
            <v>-84695.3</v>
          </cell>
          <cell r="BT16" t="str">
            <v>0</v>
          </cell>
          <cell r="BU16" t="str">
            <v>0</v>
          </cell>
          <cell r="CA16">
            <v>1090087.81</v>
          </cell>
          <cell r="CB16">
            <v>1309998.82</v>
          </cell>
          <cell r="CC16">
            <v>11904227.84</v>
          </cell>
          <cell r="CD16">
            <v>11995858.439999999</v>
          </cell>
          <cell r="CE16">
            <v>15912092.940000001</v>
          </cell>
          <cell r="CF16" t="str">
            <v>0</v>
          </cell>
          <cell r="CG16" t="str">
            <v>0</v>
          </cell>
          <cell r="CH16" t="str">
            <v>0</v>
          </cell>
          <cell r="CI16" t="str">
            <v>0</v>
          </cell>
          <cell r="CJ16" t="str">
            <v>0</v>
          </cell>
        </row>
        <row r="17">
          <cell r="A17" t="str">
            <v>Print &amp; Postages</v>
          </cell>
          <cell r="B17">
            <v>6812.78</v>
          </cell>
          <cell r="C17">
            <v>6963</v>
          </cell>
          <cell r="D17">
            <v>52474.78</v>
          </cell>
          <cell r="E17">
            <v>62667</v>
          </cell>
          <cell r="F17">
            <v>83552</v>
          </cell>
          <cell r="G17">
            <v>1586.54</v>
          </cell>
          <cell r="H17">
            <v>2554</v>
          </cell>
          <cell r="I17">
            <v>27227.29</v>
          </cell>
          <cell r="J17">
            <v>21166</v>
          </cell>
          <cell r="K17">
            <v>27919</v>
          </cell>
          <cell r="L17">
            <v>3390.77</v>
          </cell>
          <cell r="M17">
            <v>3144</v>
          </cell>
          <cell r="N17">
            <v>32447.56</v>
          </cell>
          <cell r="O17">
            <v>29503</v>
          </cell>
          <cell r="P17">
            <v>39080</v>
          </cell>
          <cell r="Q17">
            <v>3552.63</v>
          </cell>
          <cell r="R17">
            <v>7296</v>
          </cell>
          <cell r="S17">
            <v>52264.09</v>
          </cell>
          <cell r="T17">
            <v>67348</v>
          </cell>
          <cell r="U17">
            <v>88924</v>
          </cell>
          <cell r="V17">
            <v>4018.95</v>
          </cell>
          <cell r="W17">
            <v>5022</v>
          </cell>
          <cell r="X17">
            <v>55862.99</v>
          </cell>
          <cell r="Y17">
            <v>42054</v>
          </cell>
          <cell r="Z17">
            <v>55831</v>
          </cell>
          <cell r="AA17">
            <v>6531.48</v>
          </cell>
          <cell r="AB17">
            <v>3834</v>
          </cell>
          <cell r="AC17">
            <v>37876.269999999997</v>
          </cell>
          <cell r="AD17">
            <v>35251</v>
          </cell>
          <cell r="AE17">
            <v>46959</v>
          </cell>
          <cell r="AF17">
            <v>11646.83</v>
          </cell>
          <cell r="AG17">
            <v>1011</v>
          </cell>
          <cell r="AH17">
            <v>61012.13</v>
          </cell>
          <cell r="AI17">
            <v>8936</v>
          </cell>
          <cell r="AJ17">
            <v>11954</v>
          </cell>
          <cell r="AK17">
            <v>20529.259999999998</v>
          </cell>
          <cell r="AL17">
            <v>24638</v>
          </cell>
          <cell r="AM17">
            <v>260176.79</v>
          </cell>
          <cell r="AN17">
            <v>223370</v>
          </cell>
          <cell r="AO17">
            <v>302074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58069.24</v>
          </cell>
          <cell r="AV17">
            <v>54462</v>
          </cell>
          <cell r="AW17">
            <v>579341.9</v>
          </cell>
          <cell r="AX17">
            <v>490295</v>
          </cell>
          <cell r="AY17">
            <v>656293</v>
          </cell>
          <cell r="AZ17">
            <v>2782.95</v>
          </cell>
          <cell r="BA17">
            <v>2950</v>
          </cell>
          <cell r="BB17">
            <v>26521.21</v>
          </cell>
          <cell r="BC17">
            <v>26550</v>
          </cell>
          <cell r="BD17">
            <v>35400</v>
          </cell>
          <cell r="BE17">
            <v>9825</v>
          </cell>
          <cell r="BF17">
            <v>904</v>
          </cell>
          <cell r="BG17">
            <v>33246.44</v>
          </cell>
          <cell r="BH17">
            <v>8135</v>
          </cell>
          <cell r="BI17">
            <v>10858</v>
          </cell>
          <cell r="BJ17">
            <v>12607.95</v>
          </cell>
          <cell r="BK17">
            <v>3854</v>
          </cell>
          <cell r="BL17">
            <v>59767.65</v>
          </cell>
          <cell r="BM17">
            <v>59767.65</v>
          </cell>
          <cell r="BN17">
            <v>34685</v>
          </cell>
          <cell r="BO17">
            <v>46258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0</v>
          </cell>
          <cell r="CA17">
            <v>70677.19</v>
          </cell>
          <cell r="CB17">
            <v>58316</v>
          </cell>
          <cell r="CC17">
            <v>639109.55000000005</v>
          </cell>
          <cell r="CD17">
            <v>524980</v>
          </cell>
          <cell r="CE17">
            <v>702551</v>
          </cell>
          <cell r="CF17" t="str">
            <v>0</v>
          </cell>
          <cell r="CG17" t="str">
            <v>0</v>
          </cell>
          <cell r="CH17" t="str">
            <v>0</v>
          </cell>
          <cell r="CI17" t="str">
            <v>0</v>
          </cell>
          <cell r="CJ17" t="str">
            <v>0</v>
          </cell>
        </row>
        <row r="18">
          <cell r="A18" t="str">
            <v>Insurance</v>
          </cell>
          <cell r="B18">
            <v>11370.04</v>
          </cell>
          <cell r="C18">
            <v>40438</v>
          </cell>
          <cell r="D18">
            <v>476682.52</v>
          </cell>
          <cell r="E18">
            <v>566791</v>
          </cell>
          <cell r="F18">
            <v>647797</v>
          </cell>
          <cell r="G18">
            <v>7398.67</v>
          </cell>
          <cell r="H18">
            <v>28405</v>
          </cell>
          <cell r="I18">
            <v>358019.18</v>
          </cell>
          <cell r="J18">
            <v>397408</v>
          </cell>
          <cell r="K18">
            <v>452521</v>
          </cell>
          <cell r="L18">
            <v>12614.6</v>
          </cell>
          <cell r="M18">
            <v>57586</v>
          </cell>
          <cell r="N18">
            <v>741025.89</v>
          </cell>
          <cell r="O18">
            <v>908234</v>
          </cell>
          <cell r="P18">
            <v>1042977</v>
          </cell>
          <cell r="Q18">
            <v>19415.88</v>
          </cell>
          <cell r="R18">
            <v>63327</v>
          </cell>
          <cell r="S18">
            <v>1851955.19</v>
          </cell>
          <cell r="T18">
            <v>1918443</v>
          </cell>
          <cell r="U18">
            <v>2052691</v>
          </cell>
          <cell r="V18">
            <v>17204.04</v>
          </cell>
          <cell r="W18">
            <v>59250</v>
          </cell>
          <cell r="X18">
            <v>652844.34</v>
          </cell>
          <cell r="Y18">
            <v>784154</v>
          </cell>
          <cell r="Z18">
            <v>903831</v>
          </cell>
          <cell r="AA18">
            <v>9873.83</v>
          </cell>
          <cell r="AB18">
            <v>47491</v>
          </cell>
          <cell r="AC18">
            <v>581006.06000000006</v>
          </cell>
          <cell r="AD18">
            <v>660608</v>
          </cell>
          <cell r="AE18">
            <v>755282</v>
          </cell>
          <cell r="AF18">
            <v>61039.78</v>
          </cell>
          <cell r="AG18">
            <v>97254.42</v>
          </cell>
          <cell r="AH18">
            <v>1077207.8700000001</v>
          </cell>
          <cell r="AI18">
            <v>875789.78</v>
          </cell>
          <cell r="AJ18">
            <v>1167553.04</v>
          </cell>
          <cell r="AK18">
            <v>256014.62</v>
          </cell>
          <cell r="AL18">
            <v>629890</v>
          </cell>
          <cell r="AM18">
            <v>2378022.7999999998</v>
          </cell>
          <cell r="AN18">
            <v>5697308</v>
          </cell>
          <cell r="AO18">
            <v>7589688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394931.46</v>
          </cell>
          <cell r="AV18">
            <v>1023641.42</v>
          </cell>
          <cell r="AW18">
            <v>8116763.8500000006</v>
          </cell>
          <cell r="AX18">
            <v>11808735.780000001</v>
          </cell>
          <cell r="AY18">
            <v>14612340.039999999</v>
          </cell>
          <cell r="AZ18">
            <v>693.65</v>
          </cell>
          <cell r="BA18">
            <v>1750</v>
          </cell>
          <cell r="BB18">
            <v>11380.88</v>
          </cell>
          <cell r="BC18">
            <v>15750</v>
          </cell>
          <cell r="BD18">
            <v>21000</v>
          </cell>
          <cell r="BE18">
            <v>21912.91</v>
          </cell>
          <cell r="BF18">
            <v>63963.42</v>
          </cell>
          <cell r="BG18">
            <v>205356.29</v>
          </cell>
          <cell r="BH18">
            <v>576470.78</v>
          </cell>
          <cell r="BI18">
            <v>768361.04</v>
          </cell>
          <cell r="BJ18">
            <v>22606.560000000001</v>
          </cell>
          <cell r="BK18">
            <v>65713.42</v>
          </cell>
          <cell r="BL18">
            <v>216737.17</v>
          </cell>
          <cell r="BM18">
            <v>216737.17</v>
          </cell>
          <cell r="BN18">
            <v>592220.78</v>
          </cell>
          <cell r="BO18">
            <v>789361.04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0</v>
          </cell>
          <cell r="CA18">
            <v>417538.02</v>
          </cell>
          <cell r="CB18">
            <v>1089354.8400000001</v>
          </cell>
          <cell r="CC18">
            <v>8333501.0200000005</v>
          </cell>
          <cell r="CD18">
            <v>12400956.560000001</v>
          </cell>
          <cell r="CE18">
            <v>15401701.079999998</v>
          </cell>
          <cell r="CF18" t="str">
            <v>0</v>
          </cell>
          <cell r="CG18" t="str">
            <v>0</v>
          </cell>
          <cell r="CH18" t="str">
            <v>0</v>
          </cell>
          <cell r="CI18" t="str">
            <v>0</v>
          </cell>
          <cell r="CJ18" t="str">
            <v>0</v>
          </cell>
        </row>
        <row r="19">
          <cell r="A19" t="str">
            <v>Marketing</v>
          </cell>
          <cell r="B19">
            <v>15075.55</v>
          </cell>
          <cell r="C19">
            <v>35192</v>
          </cell>
          <cell r="D19">
            <v>204216.06</v>
          </cell>
          <cell r="E19">
            <v>243148</v>
          </cell>
          <cell r="F19">
            <v>322728</v>
          </cell>
          <cell r="G19">
            <v>22126.57</v>
          </cell>
          <cell r="H19">
            <v>16395</v>
          </cell>
          <cell r="I19">
            <v>168256.07</v>
          </cell>
          <cell r="J19">
            <v>167705</v>
          </cell>
          <cell r="K19">
            <v>216890</v>
          </cell>
          <cell r="L19">
            <v>19878.740000000002</v>
          </cell>
          <cell r="M19">
            <v>28120</v>
          </cell>
          <cell r="N19">
            <v>270130.94</v>
          </cell>
          <cell r="O19">
            <v>406680</v>
          </cell>
          <cell r="P19">
            <v>494040</v>
          </cell>
          <cell r="Q19">
            <v>16798.71</v>
          </cell>
          <cell r="R19">
            <v>21995</v>
          </cell>
          <cell r="S19">
            <v>235469.94</v>
          </cell>
          <cell r="T19">
            <v>294769</v>
          </cell>
          <cell r="U19">
            <v>357734</v>
          </cell>
          <cell r="V19">
            <v>33323.96</v>
          </cell>
          <cell r="W19">
            <v>60132</v>
          </cell>
          <cell r="X19">
            <v>245793.29</v>
          </cell>
          <cell r="Y19">
            <v>690951</v>
          </cell>
          <cell r="Z19">
            <v>866770</v>
          </cell>
          <cell r="AA19">
            <v>39819.46</v>
          </cell>
          <cell r="AB19">
            <v>50232</v>
          </cell>
          <cell r="AC19">
            <v>461201.51</v>
          </cell>
          <cell r="AD19">
            <v>364858</v>
          </cell>
          <cell r="AE19">
            <v>492135</v>
          </cell>
          <cell r="AF19">
            <v>64217.94</v>
          </cell>
          <cell r="AG19">
            <v>31884</v>
          </cell>
          <cell r="AH19">
            <v>515959.3</v>
          </cell>
          <cell r="AI19">
            <v>853656</v>
          </cell>
          <cell r="AJ19">
            <v>881500</v>
          </cell>
          <cell r="AK19">
            <v>580</v>
          </cell>
          <cell r="AL19">
            <v>1822</v>
          </cell>
          <cell r="AM19">
            <v>7972.57</v>
          </cell>
          <cell r="AN19">
            <v>16398</v>
          </cell>
          <cell r="AO19">
            <v>21860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211820.93</v>
          </cell>
          <cell r="AV19">
            <v>245772</v>
          </cell>
          <cell r="AW19">
            <v>2108999.6800000002</v>
          </cell>
          <cell r="AX19">
            <v>3038165</v>
          </cell>
          <cell r="AY19">
            <v>3653657</v>
          </cell>
          <cell r="AZ19">
            <v>1515.79</v>
          </cell>
          <cell r="BA19">
            <v>10000</v>
          </cell>
          <cell r="BB19">
            <v>77600.27</v>
          </cell>
          <cell r="BC19">
            <v>90000</v>
          </cell>
          <cell r="BD19">
            <v>120000</v>
          </cell>
          <cell r="BE19">
            <v>3626.24</v>
          </cell>
          <cell r="BF19">
            <v>200</v>
          </cell>
          <cell r="BG19">
            <v>34782.31</v>
          </cell>
          <cell r="BH19">
            <v>1800</v>
          </cell>
          <cell r="BI19">
            <v>2400</v>
          </cell>
          <cell r="BJ19">
            <v>5142.03</v>
          </cell>
          <cell r="BK19">
            <v>10200</v>
          </cell>
          <cell r="BL19">
            <v>112382.58</v>
          </cell>
          <cell r="BM19">
            <v>112382.58</v>
          </cell>
          <cell r="BN19">
            <v>91800</v>
          </cell>
          <cell r="BO19">
            <v>122400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CA19">
            <v>216962.96</v>
          </cell>
          <cell r="CB19">
            <v>255972</v>
          </cell>
          <cell r="CC19">
            <v>2221382.2599999998</v>
          </cell>
          <cell r="CD19">
            <v>3129965</v>
          </cell>
          <cell r="CE19">
            <v>3776057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J19" t="str">
            <v>0</v>
          </cell>
        </row>
        <row r="20">
          <cell r="A20" t="str">
            <v>Employee Welfare</v>
          </cell>
          <cell r="B20">
            <v>30292.25</v>
          </cell>
          <cell r="C20">
            <v>34244</v>
          </cell>
          <cell r="D20">
            <v>513092.7</v>
          </cell>
          <cell r="E20">
            <v>527348</v>
          </cell>
          <cell r="F20">
            <v>637105</v>
          </cell>
          <cell r="G20">
            <v>23688.23</v>
          </cell>
          <cell r="H20">
            <v>27912</v>
          </cell>
          <cell r="I20">
            <v>384360.08</v>
          </cell>
          <cell r="J20">
            <v>447758</v>
          </cell>
          <cell r="K20">
            <v>540283</v>
          </cell>
          <cell r="L20">
            <v>45155.06</v>
          </cell>
          <cell r="M20">
            <v>52203</v>
          </cell>
          <cell r="N20">
            <v>823097.11</v>
          </cell>
          <cell r="O20">
            <v>847265</v>
          </cell>
          <cell r="P20">
            <v>1032830</v>
          </cell>
          <cell r="Q20">
            <v>43568.95</v>
          </cell>
          <cell r="R20">
            <v>50750</v>
          </cell>
          <cell r="S20">
            <v>720034.29</v>
          </cell>
          <cell r="T20">
            <v>839284</v>
          </cell>
          <cell r="U20">
            <v>996458</v>
          </cell>
          <cell r="V20">
            <v>43518.75</v>
          </cell>
          <cell r="W20">
            <v>114681.01</v>
          </cell>
          <cell r="X20">
            <v>704433.36</v>
          </cell>
          <cell r="Y20">
            <v>694448.91</v>
          </cell>
          <cell r="Z20">
            <v>850075.91</v>
          </cell>
          <cell r="AA20">
            <v>38251.629999999997</v>
          </cell>
          <cell r="AB20">
            <v>32405</v>
          </cell>
          <cell r="AC20">
            <v>578526</v>
          </cell>
          <cell r="AD20">
            <v>554517</v>
          </cell>
          <cell r="AE20">
            <v>664612</v>
          </cell>
          <cell r="AF20">
            <v>41396.25</v>
          </cell>
          <cell r="AG20">
            <v>83136.070000000007</v>
          </cell>
          <cell r="AH20">
            <v>1269877.49</v>
          </cell>
          <cell r="AI20">
            <v>1644936.75</v>
          </cell>
          <cell r="AJ20">
            <v>1902247</v>
          </cell>
          <cell r="AK20">
            <v>1044352.59</v>
          </cell>
          <cell r="AL20">
            <v>1034354</v>
          </cell>
          <cell r="AM20">
            <v>10367313.049999997</v>
          </cell>
          <cell r="AN20">
            <v>12095760</v>
          </cell>
          <cell r="AO20">
            <v>15213776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1310223.71</v>
          </cell>
          <cell r="AV20">
            <v>1429685.08</v>
          </cell>
          <cell r="AW20">
            <v>15360734.079999998</v>
          </cell>
          <cell r="AX20">
            <v>17651317.66</v>
          </cell>
          <cell r="AY20">
            <v>21837386.91</v>
          </cell>
          <cell r="AZ20">
            <v>582828.82999999996</v>
          </cell>
          <cell r="BA20">
            <v>281083</v>
          </cell>
          <cell r="BB20">
            <v>3275324.46</v>
          </cell>
          <cell r="BC20">
            <v>2297247</v>
          </cell>
          <cell r="BD20">
            <v>2908000</v>
          </cell>
          <cell r="BE20">
            <v>52451.89</v>
          </cell>
          <cell r="BF20">
            <v>113618.42</v>
          </cell>
          <cell r="BG20">
            <v>821512.44</v>
          </cell>
          <cell r="BH20">
            <v>1413827.7</v>
          </cell>
          <cell r="BI20">
            <v>1754547</v>
          </cell>
          <cell r="BJ20">
            <v>635280.72</v>
          </cell>
          <cell r="BK20">
            <v>394701.42</v>
          </cell>
          <cell r="BL20">
            <v>4096836.9</v>
          </cell>
          <cell r="BM20">
            <v>4096836.9</v>
          </cell>
          <cell r="BN20">
            <v>3711074.7</v>
          </cell>
          <cell r="BO20">
            <v>4662547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0</v>
          </cell>
          <cell r="CA20">
            <v>1945504.43</v>
          </cell>
          <cell r="CB20">
            <v>1824386.5</v>
          </cell>
          <cell r="CC20">
            <v>19457570.979999997</v>
          </cell>
          <cell r="CD20">
            <v>21362392.359999999</v>
          </cell>
          <cell r="CE20">
            <v>26499933.91</v>
          </cell>
          <cell r="CF20" t="str">
            <v>0</v>
          </cell>
          <cell r="CG20" t="str">
            <v>0</v>
          </cell>
          <cell r="CH20" t="str">
            <v>0</v>
          </cell>
          <cell r="CI20" t="str">
            <v>0</v>
          </cell>
          <cell r="CJ20" t="str">
            <v>0</v>
          </cell>
        </row>
        <row r="21">
          <cell r="A21" t="str">
            <v>Information Technologies</v>
          </cell>
          <cell r="B21">
            <v>14599.32</v>
          </cell>
          <cell r="C21">
            <v>14175</v>
          </cell>
          <cell r="D21">
            <v>123233.36</v>
          </cell>
          <cell r="E21">
            <v>127575</v>
          </cell>
          <cell r="F21">
            <v>170100</v>
          </cell>
          <cell r="G21">
            <v>7144.99</v>
          </cell>
          <cell r="H21">
            <v>3421</v>
          </cell>
          <cell r="I21">
            <v>75983.520000000004</v>
          </cell>
          <cell r="J21">
            <v>40589</v>
          </cell>
          <cell r="K21">
            <v>41849</v>
          </cell>
          <cell r="L21">
            <v>18353.060000000001</v>
          </cell>
          <cell r="M21">
            <v>25475</v>
          </cell>
          <cell r="N21">
            <v>243834.74</v>
          </cell>
          <cell r="O21">
            <v>264775</v>
          </cell>
          <cell r="P21">
            <v>321200</v>
          </cell>
          <cell r="Q21">
            <v>15549.42</v>
          </cell>
          <cell r="R21">
            <v>5825</v>
          </cell>
          <cell r="S21">
            <v>133057.26</v>
          </cell>
          <cell r="T21">
            <v>56125</v>
          </cell>
          <cell r="U21">
            <v>73600</v>
          </cell>
          <cell r="V21">
            <v>13720.66</v>
          </cell>
          <cell r="W21">
            <v>11245</v>
          </cell>
          <cell r="X21">
            <v>194618.93</v>
          </cell>
          <cell r="Y21">
            <v>105105</v>
          </cell>
          <cell r="Z21">
            <v>138840</v>
          </cell>
          <cell r="AA21">
            <v>11856.21</v>
          </cell>
          <cell r="AB21">
            <v>22000</v>
          </cell>
          <cell r="AC21">
            <v>147127.38</v>
          </cell>
          <cell r="AD21">
            <v>198000</v>
          </cell>
          <cell r="AE21">
            <v>264000</v>
          </cell>
          <cell r="AF21">
            <v>32325.41</v>
          </cell>
          <cell r="AG21">
            <v>19654</v>
          </cell>
          <cell r="AH21">
            <v>165895.96</v>
          </cell>
          <cell r="AI21">
            <v>176886</v>
          </cell>
          <cell r="AJ21">
            <v>235846</v>
          </cell>
          <cell r="AK21">
            <v>347799.8</v>
          </cell>
          <cell r="AL21">
            <v>317370</v>
          </cell>
          <cell r="AM21">
            <v>3144148.32</v>
          </cell>
          <cell r="AN21">
            <v>3118260</v>
          </cell>
          <cell r="AO21">
            <v>4033549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461348.87</v>
          </cell>
          <cell r="AV21">
            <v>419165</v>
          </cell>
          <cell r="AW21">
            <v>4227899.47</v>
          </cell>
          <cell r="AX21">
            <v>4087315</v>
          </cell>
          <cell r="AY21">
            <v>5278984</v>
          </cell>
          <cell r="AZ21">
            <v>1029.58</v>
          </cell>
          <cell r="BA21">
            <v>875</v>
          </cell>
          <cell r="BB21">
            <v>15490.27</v>
          </cell>
          <cell r="BC21">
            <v>7875</v>
          </cell>
          <cell r="BD21">
            <v>10500</v>
          </cell>
          <cell r="BE21">
            <v>-18299.95</v>
          </cell>
          <cell r="BF21">
            <v>3126</v>
          </cell>
          <cell r="BG21">
            <v>47814.77</v>
          </cell>
          <cell r="BH21">
            <v>27462</v>
          </cell>
          <cell r="BI21">
            <v>36621</v>
          </cell>
          <cell r="BJ21">
            <v>-17270.37</v>
          </cell>
          <cell r="BK21">
            <v>4001</v>
          </cell>
          <cell r="BL21">
            <v>63305.04</v>
          </cell>
          <cell r="BM21">
            <v>63305.04</v>
          </cell>
          <cell r="BN21">
            <v>35337</v>
          </cell>
          <cell r="BO21">
            <v>47121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0</v>
          </cell>
          <cell r="CA21">
            <v>444078.5</v>
          </cell>
          <cell r="CB21">
            <v>423166</v>
          </cell>
          <cell r="CC21">
            <v>4291204.51</v>
          </cell>
          <cell r="CD21">
            <v>4122652</v>
          </cell>
          <cell r="CE21">
            <v>5326105</v>
          </cell>
          <cell r="CF21" t="str">
            <v>0</v>
          </cell>
          <cell r="CG21" t="str">
            <v>0</v>
          </cell>
          <cell r="CH21" t="str">
            <v>0</v>
          </cell>
          <cell r="CI21" t="str">
            <v>0</v>
          </cell>
          <cell r="CJ21" t="str">
            <v>0</v>
          </cell>
        </row>
        <row r="22">
          <cell r="A22" t="str">
            <v>Rent, Maint., &amp; Utilities</v>
          </cell>
          <cell r="B22">
            <v>104682.85</v>
          </cell>
          <cell r="C22">
            <v>78803</v>
          </cell>
          <cell r="D22">
            <v>912219.36</v>
          </cell>
          <cell r="E22">
            <v>947769</v>
          </cell>
          <cell r="F22">
            <v>1183894</v>
          </cell>
          <cell r="G22">
            <v>41384</v>
          </cell>
          <cell r="H22">
            <v>45134</v>
          </cell>
          <cell r="I22">
            <v>406094.13</v>
          </cell>
          <cell r="J22">
            <v>430206</v>
          </cell>
          <cell r="K22">
            <v>575577</v>
          </cell>
          <cell r="L22">
            <v>61289.77</v>
          </cell>
          <cell r="M22">
            <v>73179</v>
          </cell>
          <cell r="N22">
            <v>651320.27</v>
          </cell>
          <cell r="O22">
            <v>706561</v>
          </cell>
          <cell r="P22">
            <v>923676</v>
          </cell>
          <cell r="Q22">
            <v>131153.65</v>
          </cell>
          <cell r="R22">
            <v>132196</v>
          </cell>
          <cell r="S22">
            <v>1105239.3600000001</v>
          </cell>
          <cell r="T22">
            <v>1202004</v>
          </cell>
          <cell r="U22">
            <v>1594181</v>
          </cell>
          <cell r="V22">
            <v>210161.04</v>
          </cell>
          <cell r="W22">
            <v>124211</v>
          </cell>
          <cell r="X22">
            <v>1150857.8799999999</v>
          </cell>
          <cell r="Y22">
            <v>1143247</v>
          </cell>
          <cell r="Z22">
            <v>1530944</v>
          </cell>
          <cell r="AA22">
            <v>78945.59</v>
          </cell>
          <cell r="AB22">
            <v>89623</v>
          </cell>
          <cell r="AC22">
            <v>754102.73</v>
          </cell>
          <cell r="AD22">
            <v>820747</v>
          </cell>
          <cell r="AE22">
            <v>1119276</v>
          </cell>
          <cell r="AF22">
            <v>125221.86</v>
          </cell>
          <cell r="AG22">
            <v>354390.39</v>
          </cell>
          <cell r="AH22">
            <v>1268794.81</v>
          </cell>
          <cell r="AI22">
            <v>3397394.79</v>
          </cell>
          <cell r="AJ22">
            <v>4460514.96</v>
          </cell>
          <cell r="AK22">
            <v>408796.63</v>
          </cell>
          <cell r="AL22">
            <v>349240</v>
          </cell>
          <cell r="AM22">
            <v>3220912.53</v>
          </cell>
          <cell r="AN22">
            <v>3129211</v>
          </cell>
          <cell r="AO22">
            <v>4178437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1161635.3899999999</v>
          </cell>
          <cell r="AV22">
            <v>1246776.3899999999</v>
          </cell>
          <cell r="AW22">
            <v>9469541.0700000003</v>
          </cell>
          <cell r="AX22">
            <v>11777139.790000001</v>
          </cell>
          <cell r="AY22">
            <v>15566499.960000001</v>
          </cell>
          <cell r="AZ22">
            <v>38416.79</v>
          </cell>
          <cell r="BA22">
            <v>-60774</v>
          </cell>
          <cell r="BB22">
            <v>349100</v>
          </cell>
          <cell r="BC22">
            <v>-531316</v>
          </cell>
          <cell r="BD22">
            <v>-713638</v>
          </cell>
          <cell r="BE22">
            <v>220604.38</v>
          </cell>
          <cell r="BF22">
            <v>193121.07</v>
          </cell>
          <cell r="BG22">
            <v>1469059.78</v>
          </cell>
          <cell r="BH22">
            <v>1898174.67</v>
          </cell>
          <cell r="BI22">
            <v>2477319.96</v>
          </cell>
          <cell r="BJ22">
            <v>259021.17</v>
          </cell>
          <cell r="BK22">
            <v>132347.07</v>
          </cell>
          <cell r="BL22">
            <v>1818159.78</v>
          </cell>
          <cell r="BM22">
            <v>1818159.78</v>
          </cell>
          <cell r="BN22">
            <v>1366858.67</v>
          </cell>
          <cell r="BO22">
            <v>1763681.96</v>
          </cell>
          <cell r="BP22">
            <v>-43228.84</v>
          </cell>
          <cell r="BQ22" t="str">
            <v>0</v>
          </cell>
          <cell r="BR22">
            <v>-337334.28</v>
          </cell>
          <cell r="BS22">
            <v>-337334.28</v>
          </cell>
          <cell r="BT22" t="str">
            <v>0</v>
          </cell>
          <cell r="BU22" t="str">
            <v>0</v>
          </cell>
          <cell r="CA22">
            <v>1377427.72</v>
          </cell>
          <cell r="CB22">
            <v>1379123.46</v>
          </cell>
          <cell r="CC22">
            <v>10950366.57</v>
          </cell>
          <cell r="CD22">
            <v>13143998.460000001</v>
          </cell>
          <cell r="CE22">
            <v>17330181.920000002</v>
          </cell>
          <cell r="CF22" t="str">
            <v>0</v>
          </cell>
          <cell r="CG22" t="str">
            <v>0</v>
          </cell>
          <cell r="CH22" t="str">
            <v>0</v>
          </cell>
          <cell r="CI22" t="str">
            <v>0</v>
          </cell>
          <cell r="CJ22" t="str">
            <v>0</v>
          </cell>
        </row>
        <row r="23">
          <cell r="A23" t="str">
            <v>Directors &amp; Shareholders &amp;PR</v>
          </cell>
          <cell r="B23">
            <v>995.82</v>
          </cell>
          <cell r="C23">
            <v>525</v>
          </cell>
          <cell r="D23">
            <v>10698.09</v>
          </cell>
          <cell r="E23">
            <v>4725</v>
          </cell>
          <cell r="F23">
            <v>6300</v>
          </cell>
          <cell r="G23">
            <v>497.91</v>
          </cell>
          <cell r="H23" t="str">
            <v>0</v>
          </cell>
          <cell r="I23">
            <v>961.74</v>
          </cell>
          <cell r="J23" t="str">
            <v>0</v>
          </cell>
          <cell r="K23" t="str">
            <v>0</v>
          </cell>
          <cell r="L23">
            <v>1493.71</v>
          </cell>
          <cell r="M23" t="str">
            <v>0</v>
          </cell>
          <cell r="N23">
            <v>4104.83</v>
          </cell>
          <cell r="O23" t="str">
            <v>0</v>
          </cell>
          <cell r="P23" t="str">
            <v>0</v>
          </cell>
          <cell r="Q23">
            <v>6597.57</v>
          </cell>
          <cell r="R23">
            <v>7500</v>
          </cell>
          <cell r="S23">
            <v>52576.27</v>
          </cell>
          <cell r="T23">
            <v>36930</v>
          </cell>
          <cell r="U23">
            <v>48040</v>
          </cell>
          <cell r="V23">
            <v>2150.4</v>
          </cell>
          <cell r="W23">
            <v>145</v>
          </cell>
          <cell r="X23">
            <v>3881.61</v>
          </cell>
          <cell r="Y23">
            <v>1957</v>
          </cell>
          <cell r="Z23">
            <v>2622</v>
          </cell>
          <cell r="AA23">
            <v>995.82</v>
          </cell>
          <cell r="AB23">
            <v>1166</v>
          </cell>
          <cell r="AC23">
            <v>3831.38</v>
          </cell>
          <cell r="AD23">
            <v>3502</v>
          </cell>
          <cell r="AE23">
            <v>4000</v>
          </cell>
          <cell r="AF23">
            <v>104323.76</v>
          </cell>
          <cell r="AG23">
            <v>35000</v>
          </cell>
          <cell r="AH23">
            <v>471879.04</v>
          </cell>
          <cell r="AI23">
            <v>315000</v>
          </cell>
          <cell r="AJ23">
            <v>420000</v>
          </cell>
          <cell r="AK23">
            <v>416601.37</v>
          </cell>
          <cell r="AL23">
            <v>316602</v>
          </cell>
          <cell r="AM23">
            <v>4021374.46</v>
          </cell>
          <cell r="AN23">
            <v>3636399</v>
          </cell>
          <cell r="AO23">
            <v>4750354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533656.36</v>
          </cell>
          <cell r="AV23">
            <v>360938</v>
          </cell>
          <cell r="AW23">
            <v>4569307.42</v>
          </cell>
          <cell r="AX23">
            <v>3998513</v>
          </cell>
          <cell r="AY23">
            <v>5231316</v>
          </cell>
          <cell r="AZ23">
            <v>0</v>
          </cell>
          <cell r="BA23">
            <v>4300</v>
          </cell>
          <cell r="BB23">
            <v>37811.1</v>
          </cell>
          <cell r="BC23">
            <v>38700</v>
          </cell>
          <cell r="BD23">
            <v>51600</v>
          </cell>
          <cell r="BE23">
            <v>0</v>
          </cell>
          <cell r="BF23">
            <v>1647.17</v>
          </cell>
          <cell r="BG23">
            <v>10345.6</v>
          </cell>
          <cell r="BH23">
            <v>14824.53</v>
          </cell>
          <cell r="BI23">
            <v>19766.04</v>
          </cell>
          <cell r="BJ23">
            <v>0</v>
          </cell>
          <cell r="BK23">
            <v>5947.17</v>
          </cell>
          <cell r="BL23">
            <v>48156.7</v>
          </cell>
          <cell r="BM23">
            <v>48156.7</v>
          </cell>
          <cell r="BN23">
            <v>53524.53</v>
          </cell>
          <cell r="BO23">
            <v>71366.039999999994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CA23">
            <v>533656.36</v>
          </cell>
          <cell r="CB23">
            <v>366885.17</v>
          </cell>
          <cell r="CC23">
            <v>4617464.12</v>
          </cell>
          <cell r="CD23">
            <v>4052037.53</v>
          </cell>
          <cell r="CE23">
            <v>5302682.04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 t="str">
            <v>0</v>
          </cell>
        </row>
        <row r="24">
          <cell r="A24" t="str">
            <v>Telecom</v>
          </cell>
          <cell r="B24">
            <v>44104.26</v>
          </cell>
          <cell r="C24">
            <v>46939</v>
          </cell>
          <cell r="D24">
            <v>362365.01</v>
          </cell>
          <cell r="E24">
            <v>422007</v>
          </cell>
          <cell r="F24">
            <v>562718</v>
          </cell>
          <cell r="G24">
            <v>28750</v>
          </cell>
          <cell r="H24">
            <v>28503.67</v>
          </cell>
          <cell r="I24">
            <v>239807.82</v>
          </cell>
          <cell r="J24">
            <v>257395.03</v>
          </cell>
          <cell r="K24">
            <v>340714.04</v>
          </cell>
          <cell r="L24">
            <v>48918.21</v>
          </cell>
          <cell r="M24">
            <v>66965</v>
          </cell>
          <cell r="N24">
            <v>436821.29</v>
          </cell>
          <cell r="O24">
            <v>645448</v>
          </cell>
          <cell r="P24">
            <v>832481</v>
          </cell>
          <cell r="Q24">
            <v>43295.19</v>
          </cell>
          <cell r="R24">
            <v>41015</v>
          </cell>
          <cell r="S24">
            <v>323304.76</v>
          </cell>
          <cell r="T24">
            <v>369856</v>
          </cell>
          <cell r="U24">
            <v>493134</v>
          </cell>
          <cell r="V24">
            <v>85826.42</v>
          </cell>
          <cell r="W24">
            <v>79689</v>
          </cell>
          <cell r="X24">
            <v>704338.77</v>
          </cell>
          <cell r="Y24">
            <v>718353</v>
          </cell>
          <cell r="Z24">
            <v>957990</v>
          </cell>
          <cell r="AA24">
            <v>38528.589999999997</v>
          </cell>
          <cell r="AB24">
            <v>31039.33</v>
          </cell>
          <cell r="AC24">
            <v>384650.77</v>
          </cell>
          <cell r="AD24">
            <v>288039.96999999997</v>
          </cell>
          <cell r="AE24">
            <v>382559.96</v>
          </cell>
          <cell r="AF24">
            <v>69444.33</v>
          </cell>
          <cell r="AG24">
            <v>42551.57</v>
          </cell>
          <cell r="AH24">
            <v>770010.01</v>
          </cell>
          <cell r="AI24">
            <v>383400.25</v>
          </cell>
          <cell r="AJ24">
            <v>511037.96</v>
          </cell>
          <cell r="AK24">
            <v>359296.61</v>
          </cell>
          <cell r="AL24">
            <v>225959</v>
          </cell>
          <cell r="AM24">
            <v>2107676.77</v>
          </cell>
          <cell r="AN24">
            <v>2038139</v>
          </cell>
          <cell r="AO24">
            <v>2660203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718163.61</v>
          </cell>
          <cell r="AV24">
            <v>562661.56999999995</v>
          </cell>
          <cell r="AW24">
            <v>5328975.2</v>
          </cell>
          <cell r="AX24">
            <v>5122638.25</v>
          </cell>
          <cell r="AY24">
            <v>6740837.96</v>
          </cell>
          <cell r="AZ24">
            <v>35507.71</v>
          </cell>
          <cell r="BA24">
            <v>17500</v>
          </cell>
          <cell r="BB24">
            <v>215051.08</v>
          </cell>
          <cell r="BC24">
            <v>157500</v>
          </cell>
          <cell r="BD24">
            <v>210000</v>
          </cell>
          <cell r="BE24">
            <v>233262.61</v>
          </cell>
          <cell r="BF24">
            <v>31075.919999999998</v>
          </cell>
          <cell r="BG24">
            <v>1213448.8899999999</v>
          </cell>
          <cell r="BH24">
            <v>280625.28000000003</v>
          </cell>
          <cell r="BI24">
            <v>373656</v>
          </cell>
          <cell r="BJ24">
            <v>268770.32</v>
          </cell>
          <cell r="BK24">
            <v>48575.92</v>
          </cell>
          <cell r="BL24">
            <v>1428499.97</v>
          </cell>
          <cell r="BM24">
            <v>1428499.97</v>
          </cell>
          <cell r="BN24">
            <v>438125.28</v>
          </cell>
          <cell r="BO24">
            <v>583656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CA24">
            <v>986933.93</v>
          </cell>
          <cell r="CB24">
            <v>611237.49</v>
          </cell>
          <cell r="CC24">
            <v>6757475.169999999</v>
          </cell>
          <cell r="CD24">
            <v>5560763.5300000003</v>
          </cell>
          <cell r="CE24">
            <v>7324493.96</v>
          </cell>
          <cell r="CF24" t="str">
            <v>0</v>
          </cell>
          <cell r="CG24" t="str">
            <v>0</v>
          </cell>
          <cell r="CH24" t="str">
            <v>0</v>
          </cell>
          <cell r="CI24" t="str">
            <v>0</v>
          </cell>
          <cell r="CJ24" t="str">
            <v>0</v>
          </cell>
        </row>
        <row r="25">
          <cell r="A25" t="str">
            <v>Travel &amp; Entertainment</v>
          </cell>
          <cell r="B25">
            <v>121423.55</v>
          </cell>
          <cell r="C25">
            <v>60044.5</v>
          </cell>
          <cell r="D25">
            <v>496940.86</v>
          </cell>
          <cell r="E25">
            <v>529230.5</v>
          </cell>
          <cell r="F25">
            <v>704884</v>
          </cell>
          <cell r="G25">
            <v>-98.88999999999578</v>
          </cell>
          <cell r="H25">
            <v>19722.919999999998</v>
          </cell>
          <cell r="I25">
            <v>253933.61</v>
          </cell>
          <cell r="J25">
            <v>187438.28</v>
          </cell>
          <cell r="K25">
            <v>246999.04000000001</v>
          </cell>
          <cell r="L25">
            <v>36047.769999999997</v>
          </cell>
          <cell r="M25">
            <v>51536</v>
          </cell>
          <cell r="N25">
            <v>305601.90000000002</v>
          </cell>
          <cell r="O25">
            <v>381404</v>
          </cell>
          <cell r="P25">
            <v>531509</v>
          </cell>
          <cell r="Q25">
            <v>125162.19</v>
          </cell>
          <cell r="R25">
            <v>34989</v>
          </cell>
          <cell r="S25">
            <v>457309.6</v>
          </cell>
          <cell r="T25">
            <v>313013</v>
          </cell>
          <cell r="U25">
            <v>416906</v>
          </cell>
          <cell r="V25">
            <v>88983.07</v>
          </cell>
          <cell r="W25">
            <v>43374</v>
          </cell>
          <cell r="X25">
            <v>432357.61</v>
          </cell>
          <cell r="Y25">
            <v>477791</v>
          </cell>
          <cell r="Z25">
            <v>620715</v>
          </cell>
          <cell r="AA25">
            <v>22293.55</v>
          </cell>
          <cell r="AB25">
            <v>38429</v>
          </cell>
          <cell r="AC25">
            <v>288156.78000000003</v>
          </cell>
          <cell r="AD25">
            <v>305139</v>
          </cell>
          <cell r="AE25">
            <v>406618</v>
          </cell>
          <cell r="AF25">
            <v>25988.75</v>
          </cell>
          <cell r="AG25">
            <v>21301.17</v>
          </cell>
          <cell r="AH25">
            <v>287728.90999999997</v>
          </cell>
          <cell r="AI25">
            <v>191257.49</v>
          </cell>
          <cell r="AJ25">
            <v>254893</v>
          </cell>
          <cell r="AK25">
            <v>80754.710000000006</v>
          </cell>
          <cell r="AL25">
            <v>132389</v>
          </cell>
          <cell r="AM25">
            <v>1091241.43</v>
          </cell>
          <cell r="AN25">
            <v>1094756</v>
          </cell>
          <cell r="AO25">
            <v>1461297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500554.7</v>
          </cell>
          <cell r="AV25">
            <v>401785.59</v>
          </cell>
          <cell r="AW25">
            <v>3613270.7</v>
          </cell>
          <cell r="AX25">
            <v>3480029.27</v>
          </cell>
          <cell r="AY25">
            <v>4643821.04</v>
          </cell>
          <cell r="AZ25">
            <v>39786.68</v>
          </cell>
          <cell r="BA25">
            <v>38000</v>
          </cell>
          <cell r="BB25">
            <v>473685.66</v>
          </cell>
          <cell r="BC25">
            <v>342000</v>
          </cell>
          <cell r="BD25">
            <v>456000</v>
          </cell>
          <cell r="BE25">
            <v>41088.25</v>
          </cell>
          <cell r="BF25">
            <v>20323.34</v>
          </cell>
          <cell r="BG25">
            <v>257141.96</v>
          </cell>
          <cell r="BH25">
            <v>195622.02</v>
          </cell>
          <cell r="BI25">
            <v>254552</v>
          </cell>
          <cell r="BJ25">
            <v>80874.929999999993</v>
          </cell>
          <cell r="BK25">
            <v>58323.34</v>
          </cell>
          <cell r="BL25">
            <v>730827.62</v>
          </cell>
          <cell r="BM25">
            <v>730827.62</v>
          </cell>
          <cell r="BN25">
            <v>537622.02</v>
          </cell>
          <cell r="BO25">
            <v>710552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CA25">
            <v>581429.63</v>
          </cell>
          <cell r="CB25">
            <v>460108.93</v>
          </cell>
          <cell r="CC25">
            <v>4344098.32</v>
          </cell>
          <cell r="CD25">
            <v>4017651.29</v>
          </cell>
          <cell r="CE25">
            <v>5354373.04</v>
          </cell>
          <cell r="CF25" t="str">
            <v>0</v>
          </cell>
          <cell r="CG25" t="str">
            <v>0</v>
          </cell>
          <cell r="CH25" t="str">
            <v>0</v>
          </cell>
          <cell r="CI25" t="str">
            <v>0</v>
          </cell>
          <cell r="CJ25" t="str">
            <v>0</v>
          </cell>
        </row>
        <row r="26">
          <cell r="A26" t="str">
            <v>Dues &amp; Donations</v>
          </cell>
          <cell r="B26">
            <v>5628.33</v>
          </cell>
          <cell r="C26">
            <v>7627</v>
          </cell>
          <cell r="D26">
            <v>85021.68</v>
          </cell>
          <cell r="E26">
            <v>78398</v>
          </cell>
          <cell r="F26">
            <v>102286</v>
          </cell>
          <cell r="G26">
            <v>3669.54</v>
          </cell>
          <cell r="H26">
            <v>12623</v>
          </cell>
          <cell r="I26">
            <v>69529.33</v>
          </cell>
          <cell r="J26">
            <v>91387</v>
          </cell>
          <cell r="K26">
            <v>113171</v>
          </cell>
          <cell r="L26">
            <v>10232.56</v>
          </cell>
          <cell r="M26">
            <v>6155</v>
          </cell>
          <cell r="N26">
            <v>124275.2</v>
          </cell>
          <cell r="O26">
            <v>141463</v>
          </cell>
          <cell r="P26">
            <v>180558</v>
          </cell>
          <cell r="Q26">
            <v>16903.77</v>
          </cell>
          <cell r="R26">
            <v>19732</v>
          </cell>
          <cell r="S26">
            <v>166590.23000000001</v>
          </cell>
          <cell r="T26">
            <v>185726</v>
          </cell>
          <cell r="U26">
            <v>222608</v>
          </cell>
          <cell r="V26">
            <v>33510.26</v>
          </cell>
          <cell r="W26">
            <v>9078.5</v>
          </cell>
          <cell r="X26">
            <v>148820.46</v>
          </cell>
          <cell r="Y26">
            <v>152032</v>
          </cell>
          <cell r="Z26">
            <v>176247</v>
          </cell>
          <cell r="AA26">
            <v>8489.23</v>
          </cell>
          <cell r="AB26">
            <v>14961</v>
          </cell>
          <cell r="AC26">
            <v>115243.37</v>
          </cell>
          <cell r="AD26">
            <v>133793</v>
          </cell>
          <cell r="AE26">
            <v>169420</v>
          </cell>
          <cell r="AF26">
            <v>38059.11</v>
          </cell>
          <cell r="AG26">
            <v>65488</v>
          </cell>
          <cell r="AH26">
            <v>320264.09999999998</v>
          </cell>
          <cell r="AI26">
            <v>608087</v>
          </cell>
          <cell r="AJ26">
            <v>804202</v>
          </cell>
          <cell r="AK26">
            <v>10907.47</v>
          </cell>
          <cell r="AL26">
            <v>15753</v>
          </cell>
          <cell r="AM26">
            <v>143420.25</v>
          </cell>
          <cell r="AN26">
            <v>150582</v>
          </cell>
          <cell r="AO26">
            <v>200092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127400.27</v>
          </cell>
          <cell r="AV26">
            <v>151417.5</v>
          </cell>
          <cell r="AW26">
            <v>1173164.6200000001</v>
          </cell>
          <cell r="AX26">
            <v>1541468</v>
          </cell>
          <cell r="AY26">
            <v>1968584</v>
          </cell>
          <cell r="AZ26">
            <v>34175.42</v>
          </cell>
          <cell r="BA26">
            <v>11350</v>
          </cell>
          <cell r="BB26">
            <v>182259.77</v>
          </cell>
          <cell r="BC26">
            <v>102150</v>
          </cell>
          <cell r="BD26">
            <v>136200</v>
          </cell>
          <cell r="BE26">
            <v>4034.39</v>
          </cell>
          <cell r="BF26">
            <v>18468.669999999998</v>
          </cell>
          <cell r="BG26">
            <v>72582.009999999995</v>
          </cell>
          <cell r="BH26">
            <v>321973.03000000003</v>
          </cell>
          <cell r="BI26">
            <v>375580.04</v>
          </cell>
          <cell r="BJ26">
            <v>38209.81</v>
          </cell>
          <cell r="BK26">
            <v>29818.67</v>
          </cell>
          <cell r="BL26">
            <v>254841.78</v>
          </cell>
          <cell r="BM26">
            <v>254841.78</v>
          </cell>
          <cell r="BN26">
            <v>424123.03</v>
          </cell>
          <cell r="BO26">
            <v>511780.04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CA26">
            <v>165610.07999999999</v>
          </cell>
          <cell r="CB26">
            <v>181236.17</v>
          </cell>
          <cell r="CC26">
            <v>1428006.4</v>
          </cell>
          <cell r="CD26">
            <v>1965591.03</v>
          </cell>
          <cell r="CE26">
            <v>2480364.04</v>
          </cell>
          <cell r="CF26" t="str">
            <v>0</v>
          </cell>
          <cell r="CG26" t="str">
            <v>0</v>
          </cell>
          <cell r="CH26" t="str">
            <v>0</v>
          </cell>
          <cell r="CI26" t="str">
            <v>0</v>
          </cell>
          <cell r="CJ26" t="str">
            <v>0</v>
          </cell>
        </row>
        <row r="27">
          <cell r="A27" t="str">
            <v>Training</v>
          </cell>
          <cell r="B27">
            <v>63.41</v>
          </cell>
          <cell r="C27">
            <v>12448</v>
          </cell>
          <cell r="D27">
            <v>62005.16</v>
          </cell>
          <cell r="E27">
            <v>112037</v>
          </cell>
          <cell r="F27">
            <v>149383</v>
          </cell>
          <cell r="G27">
            <v>4892.8900000000003</v>
          </cell>
          <cell r="H27">
            <v>2945</v>
          </cell>
          <cell r="I27">
            <v>45171.03</v>
          </cell>
          <cell r="J27">
            <v>44155</v>
          </cell>
          <cell r="K27">
            <v>58865</v>
          </cell>
          <cell r="L27">
            <v>126.82</v>
          </cell>
          <cell r="M27">
            <v>10200</v>
          </cell>
          <cell r="N27">
            <v>50298.44</v>
          </cell>
          <cell r="O27">
            <v>91800</v>
          </cell>
          <cell r="P27">
            <v>122400</v>
          </cell>
          <cell r="Q27">
            <v>2312.33</v>
          </cell>
          <cell r="R27">
            <v>13591</v>
          </cell>
          <cell r="S27">
            <v>119957.9</v>
          </cell>
          <cell r="T27">
            <v>158568</v>
          </cell>
          <cell r="U27">
            <v>191207</v>
          </cell>
          <cell r="V27">
            <v>16054.44</v>
          </cell>
          <cell r="W27">
            <v>16098</v>
          </cell>
          <cell r="X27">
            <v>135479.73000000001</v>
          </cell>
          <cell r="Y27">
            <v>158552</v>
          </cell>
          <cell r="Z27">
            <v>208767</v>
          </cell>
          <cell r="AA27">
            <v>4231.28</v>
          </cell>
          <cell r="AB27">
            <v>13587</v>
          </cell>
          <cell r="AC27">
            <v>167403.64000000001</v>
          </cell>
          <cell r="AD27">
            <v>271623</v>
          </cell>
          <cell r="AE27">
            <v>322186</v>
          </cell>
          <cell r="AF27">
            <v>6588.76</v>
          </cell>
          <cell r="AG27">
            <v>21550.17</v>
          </cell>
          <cell r="AH27">
            <v>110837.32</v>
          </cell>
          <cell r="AI27">
            <v>195134.49</v>
          </cell>
          <cell r="AJ27">
            <v>260148</v>
          </cell>
          <cell r="AK27">
            <v>22336.15</v>
          </cell>
          <cell r="AL27">
            <v>42750</v>
          </cell>
          <cell r="AM27">
            <v>221327.78</v>
          </cell>
          <cell r="AN27">
            <v>361848</v>
          </cell>
          <cell r="AO27">
            <v>498043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56606.080000000002</v>
          </cell>
          <cell r="AV27">
            <v>133169.17000000001</v>
          </cell>
          <cell r="AW27">
            <v>912481</v>
          </cell>
          <cell r="AX27">
            <v>1393717.49</v>
          </cell>
          <cell r="AY27">
            <v>1810999</v>
          </cell>
          <cell r="AZ27">
            <v>9964.5499999999993</v>
          </cell>
          <cell r="BA27">
            <v>2000</v>
          </cell>
          <cell r="BB27">
            <v>29026.89</v>
          </cell>
          <cell r="BC27">
            <v>18000</v>
          </cell>
          <cell r="BD27">
            <v>24000</v>
          </cell>
          <cell r="BE27">
            <v>7481.25</v>
          </cell>
          <cell r="BF27">
            <v>6867.75</v>
          </cell>
          <cell r="BG27">
            <v>44731.39</v>
          </cell>
          <cell r="BH27">
            <v>62707.75</v>
          </cell>
          <cell r="BI27">
            <v>87886</v>
          </cell>
          <cell r="BJ27">
            <v>17445.8</v>
          </cell>
          <cell r="BK27">
            <v>8867.75</v>
          </cell>
          <cell r="BL27">
            <v>73758.28</v>
          </cell>
          <cell r="BM27">
            <v>73758.28</v>
          </cell>
          <cell r="BN27">
            <v>80707.75</v>
          </cell>
          <cell r="BO27">
            <v>111886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CA27">
            <v>74051.88</v>
          </cell>
          <cell r="CB27">
            <v>142036.92000000001</v>
          </cell>
          <cell r="CC27">
            <v>986239.28</v>
          </cell>
          <cell r="CD27">
            <v>1474425.24</v>
          </cell>
          <cell r="CE27">
            <v>1922885</v>
          </cell>
          <cell r="CF27" t="str">
            <v>0</v>
          </cell>
          <cell r="CG27" t="str">
            <v>0</v>
          </cell>
          <cell r="CH27" t="str">
            <v>0</v>
          </cell>
          <cell r="CI27" t="str">
            <v>0</v>
          </cell>
          <cell r="CJ27" t="str">
            <v>0</v>
          </cell>
        </row>
        <row r="28">
          <cell r="A28" t="str">
            <v>Outside Services</v>
          </cell>
          <cell r="B28">
            <v>231794.75</v>
          </cell>
          <cell r="C28">
            <v>217924</v>
          </cell>
          <cell r="D28">
            <v>2630576.25</v>
          </cell>
          <cell r="E28">
            <v>2311316</v>
          </cell>
          <cell r="F28">
            <v>2965082</v>
          </cell>
          <cell r="G28">
            <v>120849.73</v>
          </cell>
          <cell r="H28">
            <v>137043</v>
          </cell>
          <cell r="I28">
            <v>1380091.63</v>
          </cell>
          <cell r="J28">
            <v>1245441</v>
          </cell>
          <cell r="K28">
            <v>1659569</v>
          </cell>
          <cell r="L28">
            <v>500406.17</v>
          </cell>
          <cell r="M28">
            <v>372028.25</v>
          </cell>
          <cell r="N28">
            <v>3813786.29</v>
          </cell>
          <cell r="O28">
            <v>3419879.25</v>
          </cell>
          <cell r="P28">
            <v>4549577</v>
          </cell>
          <cell r="Q28">
            <v>378329.64</v>
          </cell>
          <cell r="R28">
            <v>430871</v>
          </cell>
          <cell r="S28">
            <v>4115918.62</v>
          </cell>
          <cell r="T28">
            <v>3614556</v>
          </cell>
          <cell r="U28">
            <v>4806713</v>
          </cell>
          <cell r="V28">
            <v>320320.34000000003</v>
          </cell>
          <cell r="W28">
            <v>349895</v>
          </cell>
          <cell r="X28">
            <v>3028549.16</v>
          </cell>
          <cell r="Y28">
            <v>3244172</v>
          </cell>
          <cell r="Z28">
            <v>4221400</v>
          </cell>
          <cell r="AA28">
            <v>272419.81</v>
          </cell>
          <cell r="AB28">
            <v>318274</v>
          </cell>
          <cell r="AC28">
            <v>2866054.05</v>
          </cell>
          <cell r="AD28">
            <v>2749635</v>
          </cell>
          <cell r="AE28">
            <v>3645051</v>
          </cell>
          <cell r="AF28">
            <v>1269749.2</v>
          </cell>
          <cell r="AG28">
            <v>3949695.07</v>
          </cell>
          <cell r="AH28">
            <v>36241460.270000003</v>
          </cell>
          <cell r="AI28">
            <v>41126207.270000003</v>
          </cell>
          <cell r="AJ28">
            <v>53006398.600000001</v>
          </cell>
          <cell r="AK28">
            <v>677594.4</v>
          </cell>
          <cell r="AL28">
            <v>490996</v>
          </cell>
          <cell r="AM28">
            <v>6556794.5000000009</v>
          </cell>
          <cell r="AN28">
            <v>3947129.6</v>
          </cell>
          <cell r="AO28">
            <v>5182413.5999999996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3771464.04</v>
          </cell>
          <cell r="AV28">
            <v>6266726.3200000003</v>
          </cell>
          <cell r="AW28">
            <v>60633230.769999996</v>
          </cell>
          <cell r="AX28">
            <v>61658336.120000005</v>
          </cell>
          <cell r="AY28">
            <v>80036204.199999988</v>
          </cell>
          <cell r="AZ28">
            <v>144839</v>
          </cell>
          <cell r="BA28">
            <v>97500</v>
          </cell>
          <cell r="BB28">
            <v>1202708.58</v>
          </cell>
          <cell r="BC28">
            <v>1277500</v>
          </cell>
          <cell r="BD28">
            <v>1525000</v>
          </cell>
          <cell r="BE28">
            <v>450157.88</v>
          </cell>
          <cell r="BF28">
            <v>1397467.68</v>
          </cell>
          <cell r="BG28">
            <v>8198619.1400000006</v>
          </cell>
          <cell r="BH28">
            <v>12740805.669999998</v>
          </cell>
          <cell r="BI28">
            <v>16940122.829999998</v>
          </cell>
          <cell r="BJ28">
            <v>594996.88</v>
          </cell>
          <cell r="BK28">
            <v>1494967.68</v>
          </cell>
          <cell r="BL28">
            <v>9401327.7200000007</v>
          </cell>
          <cell r="BM28">
            <v>9401327.7200000007</v>
          </cell>
          <cell r="BN28">
            <v>14018305.669999998</v>
          </cell>
          <cell r="BO28">
            <v>18465122.829999998</v>
          </cell>
          <cell r="BP28">
            <v>-333626.14</v>
          </cell>
          <cell r="BQ28" t="str">
            <v>0</v>
          </cell>
          <cell r="BR28">
            <v>-2316271.2599999998</v>
          </cell>
          <cell r="BS28">
            <v>-2316271.2599999998</v>
          </cell>
          <cell r="BT28" t="str">
            <v>0</v>
          </cell>
          <cell r="BU28" t="str">
            <v>0</v>
          </cell>
          <cell r="CA28">
            <v>4032834.78</v>
          </cell>
          <cell r="CB28">
            <v>7761694</v>
          </cell>
          <cell r="CC28">
            <v>67718287.229999989</v>
          </cell>
          <cell r="CD28">
            <v>75676641.790000007</v>
          </cell>
          <cell r="CE28">
            <v>98501327.029999986</v>
          </cell>
          <cell r="CF28" t="str">
            <v>0</v>
          </cell>
          <cell r="CG28" t="str">
            <v>0</v>
          </cell>
          <cell r="CH28" t="str">
            <v>0</v>
          </cell>
          <cell r="CI28" t="str">
            <v>0</v>
          </cell>
          <cell r="CJ28" t="str">
            <v>0</v>
          </cell>
        </row>
        <row r="29">
          <cell r="A29" t="str">
            <v>Provision for Bad Debt</v>
          </cell>
          <cell r="B29">
            <v>68264</v>
          </cell>
          <cell r="C29">
            <v>55507.03</v>
          </cell>
          <cell r="D29">
            <v>234254</v>
          </cell>
          <cell r="E29">
            <v>1665934.07</v>
          </cell>
          <cell r="F29">
            <v>1832471.41</v>
          </cell>
          <cell r="G29">
            <v>1019032</v>
          </cell>
          <cell r="H29">
            <v>37675.21</v>
          </cell>
          <cell r="I29">
            <v>1113851</v>
          </cell>
          <cell r="J29">
            <v>1271620.5</v>
          </cell>
          <cell r="K29">
            <v>1389116.25</v>
          </cell>
          <cell r="L29">
            <v>34448</v>
          </cell>
          <cell r="M29">
            <v>102276.02</v>
          </cell>
          <cell r="N29">
            <v>1419814</v>
          </cell>
          <cell r="O29">
            <v>1757450.34</v>
          </cell>
          <cell r="P29">
            <v>2042177.45</v>
          </cell>
          <cell r="Q29">
            <v>54766</v>
          </cell>
          <cell r="R29">
            <v>63482.19</v>
          </cell>
          <cell r="S29">
            <v>220773</v>
          </cell>
          <cell r="T29">
            <v>1961283.27</v>
          </cell>
          <cell r="U29">
            <v>2153521.88</v>
          </cell>
          <cell r="V29">
            <v>70973.740000000005</v>
          </cell>
          <cell r="W29">
            <v>59127.81</v>
          </cell>
          <cell r="X29">
            <v>1530259.4</v>
          </cell>
          <cell r="Y29">
            <v>1719512.07</v>
          </cell>
          <cell r="Z29">
            <v>1896416.32</v>
          </cell>
          <cell r="AA29">
            <v>-111459</v>
          </cell>
          <cell r="AB29">
            <v>97791.71</v>
          </cell>
          <cell r="AC29">
            <v>247969</v>
          </cell>
          <cell r="AD29">
            <v>1525384.36</v>
          </cell>
          <cell r="AE29">
            <v>1939753.39</v>
          </cell>
          <cell r="AF29">
            <v>-73997.689999998125</v>
          </cell>
          <cell r="AG29">
            <v>659913</v>
          </cell>
          <cell r="AH29">
            <v>8549101.070000004</v>
          </cell>
          <cell r="AI29">
            <v>13219395</v>
          </cell>
          <cell r="AJ29">
            <v>14981811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1062027.05</v>
          </cell>
          <cell r="AV29">
            <v>1075772.97</v>
          </cell>
          <cell r="AW29">
            <v>13316021.470000004</v>
          </cell>
          <cell r="AX29">
            <v>23120579.609999999</v>
          </cell>
          <cell r="AY29">
            <v>26235267.699999999</v>
          </cell>
          <cell r="AZ29">
            <v>108333</v>
          </cell>
          <cell r="BA29">
            <v>108000</v>
          </cell>
          <cell r="BB29">
            <v>1284997</v>
          </cell>
          <cell r="BC29">
            <v>972000</v>
          </cell>
          <cell r="BD29">
            <v>1296000</v>
          </cell>
          <cell r="BE29">
            <v>-126.15</v>
          </cell>
          <cell r="BF29" t="str">
            <v>0</v>
          </cell>
          <cell r="BG29">
            <v>-66769.72</v>
          </cell>
          <cell r="BH29" t="str">
            <v>0</v>
          </cell>
          <cell r="BI29" t="str">
            <v>0</v>
          </cell>
          <cell r="BJ29">
            <v>108206.85</v>
          </cell>
          <cell r="BK29">
            <v>108000</v>
          </cell>
          <cell r="BL29">
            <v>1218227.28</v>
          </cell>
          <cell r="BM29">
            <v>1218227.28</v>
          </cell>
          <cell r="BN29">
            <v>972000</v>
          </cell>
          <cell r="BO29">
            <v>1296000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CA29">
            <v>1170233.8999999999</v>
          </cell>
          <cell r="CB29">
            <v>1183772.97</v>
          </cell>
          <cell r="CC29">
            <v>14534248.750000004</v>
          </cell>
          <cell r="CD29">
            <v>24092579.609999999</v>
          </cell>
          <cell r="CE29">
            <v>27531267.699999999</v>
          </cell>
          <cell r="CF29" t="str">
            <v>0</v>
          </cell>
          <cell r="CG29" t="str">
            <v>0</v>
          </cell>
          <cell r="CH29" t="str">
            <v>0</v>
          </cell>
          <cell r="CI29" t="str">
            <v>0</v>
          </cell>
          <cell r="CJ29" t="str">
            <v>0</v>
          </cell>
        </row>
        <row r="30">
          <cell r="A30" t="str">
            <v>Miscellaneous</v>
          </cell>
          <cell r="B30">
            <v>8675.1200000001154</v>
          </cell>
          <cell r="C30">
            <v>23968</v>
          </cell>
          <cell r="D30">
            <v>512759.93</v>
          </cell>
          <cell r="E30">
            <v>630593.73</v>
          </cell>
          <cell r="F30">
            <v>745197.73</v>
          </cell>
          <cell r="G30">
            <v>425.91</v>
          </cell>
          <cell r="H30">
            <v>134</v>
          </cell>
          <cell r="I30">
            <v>60207.43</v>
          </cell>
          <cell r="J30">
            <v>93581</v>
          </cell>
          <cell r="K30">
            <v>110548</v>
          </cell>
          <cell r="L30">
            <v>24116.23</v>
          </cell>
          <cell r="M30">
            <v>24420</v>
          </cell>
          <cell r="N30">
            <v>235281.92000000001</v>
          </cell>
          <cell r="O30">
            <v>299876.49</v>
          </cell>
          <cell r="P30">
            <v>373136.49</v>
          </cell>
          <cell r="Q30">
            <v>13047.5</v>
          </cell>
          <cell r="R30">
            <v>30178.83</v>
          </cell>
          <cell r="S30">
            <v>1540114.19</v>
          </cell>
          <cell r="T30">
            <v>1717251.47</v>
          </cell>
          <cell r="U30">
            <v>1802017.83</v>
          </cell>
          <cell r="V30">
            <v>543802.05000000005</v>
          </cell>
          <cell r="W30">
            <v>596226</v>
          </cell>
          <cell r="X30">
            <v>3621514.97</v>
          </cell>
          <cell r="Y30">
            <v>2674689</v>
          </cell>
          <cell r="Z30">
            <v>4824911</v>
          </cell>
          <cell r="AA30">
            <v>-119127.2</v>
          </cell>
          <cell r="AB30">
            <v>6917</v>
          </cell>
          <cell r="AC30">
            <v>-34101.260000000708</v>
          </cell>
          <cell r="AD30">
            <v>156312</v>
          </cell>
          <cell r="AE30">
            <v>177059</v>
          </cell>
          <cell r="AF30">
            <v>-630457.56999999995</v>
          </cell>
          <cell r="AG30">
            <v>1107557.6100000001</v>
          </cell>
          <cell r="AH30">
            <v>-1198166.77</v>
          </cell>
          <cell r="AI30">
            <v>3599863.91</v>
          </cell>
          <cell r="AJ30">
            <v>6890592.6999999993</v>
          </cell>
          <cell r="AK30">
            <v>-1820358.8</v>
          </cell>
          <cell r="AL30">
            <v>-1867489</v>
          </cell>
          <cell r="AM30">
            <v>-16718552.699999999</v>
          </cell>
          <cell r="AN30">
            <v>-16799763</v>
          </cell>
          <cell r="AO30">
            <v>-22401912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-1979876.76</v>
          </cell>
          <cell r="AV30">
            <v>-78087.560000000056</v>
          </cell>
          <cell r="AW30">
            <v>-11980942.290000001</v>
          </cell>
          <cell r="AX30">
            <v>-7627595.4000000004</v>
          </cell>
          <cell r="AY30">
            <v>-7478449.25</v>
          </cell>
          <cell r="AZ30">
            <v>73261.63</v>
          </cell>
          <cell r="BA30">
            <v>-155325</v>
          </cell>
          <cell r="BB30">
            <v>73945.899999999994</v>
          </cell>
          <cell r="BC30">
            <v>-1383925</v>
          </cell>
          <cell r="BD30">
            <v>-1849900</v>
          </cell>
          <cell r="BE30">
            <v>923217.46</v>
          </cell>
          <cell r="BF30">
            <v>992177.17</v>
          </cell>
          <cell r="BG30">
            <v>8015527.0300000012</v>
          </cell>
          <cell r="BH30">
            <v>10583830.529999999</v>
          </cell>
          <cell r="BI30">
            <v>13863791</v>
          </cell>
          <cell r="BJ30">
            <v>996479.09</v>
          </cell>
          <cell r="BK30">
            <v>836852.17</v>
          </cell>
          <cell r="BL30">
            <v>8089472.9300000016</v>
          </cell>
          <cell r="BM30">
            <v>8089472.9300000016</v>
          </cell>
          <cell r="BN30">
            <v>9199905.5299999993</v>
          </cell>
          <cell r="BO30">
            <v>12013891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CA30">
            <v>-983397.67</v>
          </cell>
          <cell r="CB30">
            <v>758764.61</v>
          </cell>
          <cell r="CC30">
            <v>-3891469.36</v>
          </cell>
          <cell r="CD30">
            <v>1572310.13</v>
          </cell>
          <cell r="CE30">
            <v>4535441.75</v>
          </cell>
          <cell r="CF30" t="str">
            <v>0</v>
          </cell>
          <cell r="CG30" t="str">
            <v>0</v>
          </cell>
          <cell r="CH30" t="str">
            <v>0</v>
          </cell>
          <cell r="CI30" t="str">
            <v>0</v>
          </cell>
          <cell r="CJ30" t="str">
            <v>0</v>
          </cell>
        </row>
        <row r="31">
          <cell r="A31" t="str">
            <v>Expense Billings</v>
          </cell>
          <cell r="B31">
            <v>387097.09</v>
          </cell>
          <cell r="C31">
            <v>450000</v>
          </cell>
          <cell r="D31">
            <v>3982815.32</v>
          </cell>
          <cell r="E31">
            <v>4186714</v>
          </cell>
          <cell r="F31">
            <v>5515472</v>
          </cell>
          <cell r="G31">
            <v>289047.48</v>
          </cell>
          <cell r="H31">
            <v>338237</v>
          </cell>
          <cell r="I31">
            <v>2962923.06</v>
          </cell>
          <cell r="J31">
            <v>3141540</v>
          </cell>
          <cell r="K31">
            <v>4139433</v>
          </cell>
          <cell r="L31">
            <v>561661.79</v>
          </cell>
          <cell r="M31">
            <v>685418</v>
          </cell>
          <cell r="N31">
            <v>5804629.6900000004</v>
          </cell>
          <cell r="O31">
            <v>6365587</v>
          </cell>
          <cell r="P31">
            <v>8387711</v>
          </cell>
          <cell r="Q31">
            <v>575943.12</v>
          </cell>
          <cell r="R31">
            <v>669635</v>
          </cell>
          <cell r="S31">
            <v>5976843.790000001</v>
          </cell>
          <cell r="T31">
            <v>6256172</v>
          </cell>
          <cell r="U31">
            <v>8236682</v>
          </cell>
          <cell r="V31">
            <v>496404.97</v>
          </cell>
          <cell r="W31">
            <v>559076</v>
          </cell>
          <cell r="X31">
            <v>5153675.6900000004</v>
          </cell>
          <cell r="Y31">
            <v>5220169</v>
          </cell>
          <cell r="Z31">
            <v>6873627</v>
          </cell>
          <cell r="AA31">
            <v>478238.43</v>
          </cell>
          <cell r="AB31">
            <v>559732</v>
          </cell>
          <cell r="AC31">
            <v>4888989.1900000004</v>
          </cell>
          <cell r="AD31">
            <v>5189336</v>
          </cell>
          <cell r="AE31">
            <v>6839942</v>
          </cell>
          <cell r="AF31">
            <v>2330771.27</v>
          </cell>
          <cell r="AG31">
            <v>1157674.29</v>
          </cell>
          <cell r="AH31">
            <v>14959235.24</v>
          </cell>
          <cell r="AI31">
            <v>11771842.809999999</v>
          </cell>
          <cell r="AJ31">
            <v>15226584.679999996</v>
          </cell>
          <cell r="AK31">
            <v>-5474779.6199999992</v>
          </cell>
          <cell r="AL31">
            <v>-4787362.22</v>
          </cell>
          <cell r="AM31">
            <v>-47302723.579999998</v>
          </cell>
          <cell r="AN31">
            <v>-45759276.930000007</v>
          </cell>
          <cell r="AO31">
            <v>-59943779.840000004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-355615.47</v>
          </cell>
          <cell r="AV31">
            <v>-367589.93</v>
          </cell>
          <cell r="AW31">
            <v>-3573611.6</v>
          </cell>
          <cell r="AX31">
            <v>-3627916.12</v>
          </cell>
          <cell r="AY31">
            <v>-4724328.1600000113</v>
          </cell>
          <cell r="AZ31">
            <v>-257219.6</v>
          </cell>
          <cell r="BA31">
            <v>26880</v>
          </cell>
          <cell r="BB31">
            <v>-1642779.12</v>
          </cell>
          <cell r="BC31">
            <v>237522</v>
          </cell>
          <cell r="BD31">
            <v>316815</v>
          </cell>
          <cell r="BE31">
            <v>609067.81000000006</v>
          </cell>
          <cell r="BF31">
            <v>340709.93</v>
          </cell>
          <cell r="BG31">
            <v>5216390.72</v>
          </cell>
          <cell r="BH31">
            <v>3390394.12</v>
          </cell>
          <cell r="BI31">
            <v>4407513.16</v>
          </cell>
          <cell r="BJ31">
            <v>351848.21</v>
          </cell>
          <cell r="BK31">
            <v>367589.93</v>
          </cell>
          <cell r="BL31">
            <v>3573611.6</v>
          </cell>
          <cell r="BM31">
            <v>3573611.6</v>
          </cell>
          <cell r="BN31">
            <v>3627916.12</v>
          </cell>
          <cell r="BO31">
            <v>4724328.16</v>
          </cell>
          <cell r="BP31">
            <v>3767.26</v>
          </cell>
          <cell r="BQ31" t="str">
            <v>0</v>
          </cell>
          <cell r="BR31">
            <v>0</v>
          </cell>
          <cell r="BS31">
            <v>0</v>
          </cell>
          <cell r="BT31" t="str">
            <v>0</v>
          </cell>
          <cell r="BU31" t="str">
            <v>0</v>
          </cell>
          <cell r="CA31">
            <v>3.4924596548080444E-10</v>
          </cell>
          <cell r="CB31">
            <v>2.9103830456733704E-10</v>
          </cell>
          <cell r="CC31">
            <v>-1.862645149230957E-9</v>
          </cell>
          <cell r="CD31">
            <v>-4.1909515857696533E-9</v>
          </cell>
          <cell r="CE31">
            <v>-1.0244548320770264E-8</v>
          </cell>
          <cell r="CF31" t="str">
            <v>0</v>
          </cell>
          <cell r="CG31" t="str">
            <v>0</v>
          </cell>
          <cell r="CH31" t="str">
            <v>0</v>
          </cell>
          <cell r="CI31" t="str">
            <v>0</v>
          </cell>
          <cell r="CJ31" t="str">
            <v>0</v>
          </cell>
        </row>
        <row r="33">
          <cell r="A33" t="str">
            <v>Depreciation and Amortization</v>
          </cell>
          <cell r="B33">
            <v>1117194.8899999999</v>
          </cell>
          <cell r="C33">
            <v>1305295</v>
          </cell>
          <cell r="D33">
            <v>10277916.1</v>
          </cell>
          <cell r="E33">
            <v>11041487</v>
          </cell>
          <cell r="F33">
            <v>15007372</v>
          </cell>
          <cell r="G33">
            <v>969999.62</v>
          </cell>
          <cell r="H33">
            <v>947000</v>
          </cell>
          <cell r="I33">
            <v>8706429.3899999987</v>
          </cell>
          <cell r="J33">
            <v>8491000</v>
          </cell>
          <cell r="K33">
            <v>11368000</v>
          </cell>
          <cell r="L33">
            <v>1818684.98</v>
          </cell>
          <cell r="M33">
            <v>1910508</v>
          </cell>
          <cell r="N33">
            <v>16401340.83</v>
          </cell>
          <cell r="O33">
            <v>15648105</v>
          </cell>
          <cell r="P33">
            <v>21678411</v>
          </cell>
          <cell r="Q33">
            <v>1993535.12</v>
          </cell>
          <cell r="R33">
            <v>2051717.19</v>
          </cell>
          <cell r="S33">
            <v>17588720.07</v>
          </cell>
          <cell r="T33">
            <v>18048069.550000001</v>
          </cell>
          <cell r="U33">
            <v>24332618.640000001</v>
          </cell>
          <cell r="V33">
            <v>926791.01</v>
          </cell>
          <cell r="W33">
            <v>1181825</v>
          </cell>
          <cell r="X33">
            <v>7926636.54</v>
          </cell>
          <cell r="Y33">
            <v>9749175</v>
          </cell>
          <cell r="Z33">
            <v>13406650</v>
          </cell>
          <cell r="AA33">
            <v>1093520.6100000001</v>
          </cell>
          <cell r="AB33">
            <v>1176352</v>
          </cell>
          <cell r="AC33">
            <v>9779313.9499999993</v>
          </cell>
          <cell r="AD33">
            <v>10415168</v>
          </cell>
          <cell r="AE33">
            <v>14009224</v>
          </cell>
          <cell r="AF33">
            <v>5087744.5999999996</v>
          </cell>
          <cell r="AG33">
            <v>5419080</v>
          </cell>
          <cell r="AH33">
            <v>48326707.329999998</v>
          </cell>
          <cell r="AI33">
            <v>50309484</v>
          </cell>
          <cell r="AJ33">
            <v>66661896</v>
          </cell>
          <cell r="AK33">
            <v>0</v>
          </cell>
          <cell r="AL33" t="str">
            <v>0</v>
          </cell>
          <cell r="AM33">
            <v>-1.0000000242143869E-2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13007470.83</v>
          </cell>
          <cell r="AV33">
            <v>13991777.189999999</v>
          </cell>
          <cell r="AW33">
            <v>119007064.2</v>
          </cell>
          <cell r="AX33">
            <v>123702488.55</v>
          </cell>
          <cell r="AY33">
            <v>166464171.63999999</v>
          </cell>
          <cell r="AZ33">
            <v>152896.03</v>
          </cell>
          <cell r="BA33">
            <v>118250</v>
          </cell>
          <cell r="BB33">
            <v>1436012.06</v>
          </cell>
          <cell r="BC33">
            <v>1064250</v>
          </cell>
          <cell r="BD33">
            <v>1419000</v>
          </cell>
          <cell r="BE33">
            <v>1283517.2</v>
          </cell>
          <cell r="BF33">
            <v>1382559</v>
          </cell>
          <cell r="BG33">
            <v>12327943.02</v>
          </cell>
          <cell r="BH33">
            <v>12426249</v>
          </cell>
          <cell r="BI33">
            <v>16599901</v>
          </cell>
          <cell r="BJ33">
            <v>1436413.23</v>
          </cell>
          <cell r="BK33">
            <v>1500809</v>
          </cell>
          <cell r="BL33">
            <v>13763955.08</v>
          </cell>
          <cell r="BM33">
            <v>13763955.08</v>
          </cell>
          <cell r="BN33">
            <v>13490499</v>
          </cell>
          <cell r="BO33">
            <v>18018901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CA33">
            <v>14443884.060000001</v>
          </cell>
          <cell r="CB33">
            <v>15492586.189999999</v>
          </cell>
          <cell r="CC33">
            <v>132771019.28</v>
          </cell>
          <cell r="CD33">
            <v>137192987.55000001</v>
          </cell>
          <cell r="CE33">
            <v>184483072.63999999</v>
          </cell>
          <cell r="CF33" t="str">
            <v>0</v>
          </cell>
          <cell r="CG33" t="str">
            <v>0</v>
          </cell>
          <cell r="CH33" t="str">
            <v>0</v>
          </cell>
          <cell r="CI33" t="str">
            <v>0</v>
          </cell>
          <cell r="CJ33" t="str">
            <v>0</v>
          </cell>
        </row>
        <row r="34">
          <cell r="A34" t="str">
            <v>Total Taxes - Other Than Income Taxes</v>
          </cell>
          <cell r="B34">
            <v>419778.96</v>
          </cell>
          <cell r="C34">
            <v>502664.86</v>
          </cell>
          <cell r="D34">
            <v>3778865.56</v>
          </cell>
          <cell r="E34">
            <v>4672618.7699999996</v>
          </cell>
          <cell r="F34">
            <v>6182358.7600000007</v>
          </cell>
          <cell r="G34">
            <v>264854.28999999998</v>
          </cell>
          <cell r="H34">
            <v>56992</v>
          </cell>
          <cell r="I34">
            <v>2453242.44</v>
          </cell>
          <cell r="J34">
            <v>2252328</v>
          </cell>
          <cell r="K34">
            <v>3056304</v>
          </cell>
          <cell r="L34">
            <v>796346.81</v>
          </cell>
          <cell r="M34">
            <v>683143</v>
          </cell>
          <cell r="N34">
            <v>7196535.2200000007</v>
          </cell>
          <cell r="O34">
            <v>7076632</v>
          </cell>
          <cell r="P34">
            <v>9384878</v>
          </cell>
          <cell r="Q34">
            <v>882294.26</v>
          </cell>
          <cell r="R34">
            <v>765077.81</v>
          </cell>
          <cell r="S34">
            <v>9578315.6400000006</v>
          </cell>
          <cell r="T34">
            <v>9301251.9900000002</v>
          </cell>
          <cell r="U34">
            <v>11759884.99</v>
          </cell>
          <cell r="V34">
            <v>862414.43</v>
          </cell>
          <cell r="W34">
            <v>818427</v>
          </cell>
          <cell r="X34">
            <v>9840792.4699999988</v>
          </cell>
          <cell r="Y34">
            <v>10105191</v>
          </cell>
          <cell r="Z34">
            <v>12509688</v>
          </cell>
          <cell r="AA34">
            <v>958738.97</v>
          </cell>
          <cell r="AB34">
            <v>998329.01</v>
          </cell>
          <cell r="AC34">
            <v>16553538.35</v>
          </cell>
          <cell r="AD34">
            <v>17608973.02</v>
          </cell>
          <cell r="AE34">
            <v>20665290.009999998</v>
          </cell>
          <cell r="AF34">
            <v>9084825.0599999987</v>
          </cell>
          <cell r="AG34">
            <v>12429271.310000001</v>
          </cell>
          <cell r="AH34">
            <v>83993762.180000007</v>
          </cell>
          <cell r="AI34">
            <v>84188144.790000007</v>
          </cell>
          <cell r="AJ34">
            <v>105003079.72000001</v>
          </cell>
          <cell r="AK34">
            <v>-1.0000000038417056E-2</v>
          </cell>
          <cell r="AL34" t="str">
            <v>0</v>
          </cell>
          <cell r="AM34">
            <v>-1.0000000038417056E-2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13269252.769999998</v>
          </cell>
          <cell r="AV34">
            <v>16253904.99</v>
          </cell>
          <cell r="AW34">
            <v>133395051.85000001</v>
          </cell>
          <cell r="AX34">
            <v>135205139.56999999</v>
          </cell>
          <cell r="AY34">
            <v>168561483.48000002</v>
          </cell>
          <cell r="AZ34">
            <v>89173.09</v>
          </cell>
          <cell r="BA34">
            <v>62666</v>
          </cell>
          <cell r="BB34">
            <v>412249.24</v>
          </cell>
          <cell r="BC34">
            <v>564000</v>
          </cell>
          <cell r="BD34">
            <v>752000</v>
          </cell>
          <cell r="BE34">
            <v>683011.04</v>
          </cell>
          <cell r="BF34">
            <v>731658.4</v>
          </cell>
          <cell r="BG34">
            <v>6729639.7000000002</v>
          </cell>
          <cell r="BH34">
            <v>6635652.6000000006</v>
          </cell>
          <cell r="BI34">
            <v>8830627.8000000007</v>
          </cell>
          <cell r="BJ34">
            <v>772184.13</v>
          </cell>
          <cell r="BK34">
            <v>794324.4</v>
          </cell>
          <cell r="BL34">
            <v>7141888.9400000004</v>
          </cell>
          <cell r="BM34">
            <v>7141888.9400000004</v>
          </cell>
          <cell r="BN34">
            <v>7199652.6000000006</v>
          </cell>
          <cell r="BO34">
            <v>9582627.8000000007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CA34">
            <v>14041436.899999999</v>
          </cell>
          <cell r="CB34">
            <v>17048229.390000001</v>
          </cell>
          <cell r="CC34">
            <v>140536940.79000002</v>
          </cell>
          <cell r="CD34">
            <v>142404792.16999999</v>
          </cell>
          <cell r="CE34">
            <v>178144111.28000003</v>
          </cell>
          <cell r="CF34">
            <v>0</v>
          </cell>
          <cell r="CG34" t="str">
            <v>0</v>
          </cell>
          <cell r="CH34">
            <v>-350</v>
          </cell>
          <cell r="CI34" t="str">
            <v>0</v>
          </cell>
          <cell r="CJ34" t="str">
            <v>0</v>
          </cell>
        </row>
        <row r="36">
          <cell r="A36" t="str">
            <v>Interest Income</v>
          </cell>
          <cell r="B36">
            <v>103206.57</v>
          </cell>
          <cell r="C36">
            <v>29400</v>
          </cell>
          <cell r="D36">
            <v>418140.7</v>
          </cell>
          <cell r="E36">
            <v>262600</v>
          </cell>
          <cell r="F36">
            <v>351300</v>
          </cell>
          <cell r="G36">
            <v>70562.490000000005</v>
          </cell>
          <cell r="H36">
            <v>20100</v>
          </cell>
          <cell r="I36">
            <v>290974.87</v>
          </cell>
          <cell r="J36">
            <v>179800</v>
          </cell>
          <cell r="K36">
            <v>240400</v>
          </cell>
          <cell r="L36">
            <v>209472.54</v>
          </cell>
          <cell r="M36">
            <v>59700</v>
          </cell>
          <cell r="N36">
            <v>848976.1</v>
          </cell>
          <cell r="O36">
            <v>533200</v>
          </cell>
          <cell r="P36">
            <v>713300</v>
          </cell>
          <cell r="Q36">
            <v>170692.48000000001</v>
          </cell>
          <cell r="R36">
            <v>53100</v>
          </cell>
          <cell r="S36">
            <v>722714.91</v>
          </cell>
          <cell r="T36">
            <v>474400</v>
          </cell>
          <cell r="U36">
            <v>634400</v>
          </cell>
          <cell r="V36">
            <v>183846.71</v>
          </cell>
          <cell r="W36">
            <v>92300</v>
          </cell>
          <cell r="X36">
            <v>1024353.54</v>
          </cell>
          <cell r="Y36">
            <v>870900</v>
          </cell>
          <cell r="Z36">
            <v>1141100</v>
          </cell>
          <cell r="AA36">
            <v>104158.45</v>
          </cell>
          <cell r="AB36">
            <v>29700</v>
          </cell>
          <cell r="AC36">
            <v>423583.2</v>
          </cell>
          <cell r="AD36">
            <v>265100</v>
          </cell>
          <cell r="AE36">
            <v>354600</v>
          </cell>
          <cell r="AF36">
            <v>633241.18999999994</v>
          </cell>
          <cell r="AG36">
            <v>163900</v>
          </cell>
          <cell r="AH36">
            <v>2551697.1</v>
          </cell>
          <cell r="AI36">
            <v>1462700</v>
          </cell>
          <cell r="AJ36">
            <v>1956800</v>
          </cell>
          <cell r="AK36">
            <v>26599.860000000117</v>
          </cell>
          <cell r="AL36" t="str">
            <v>0</v>
          </cell>
          <cell r="AM36">
            <v>41245.830000000264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1501780.29</v>
          </cell>
          <cell r="AV36">
            <v>448200</v>
          </cell>
          <cell r="AW36">
            <v>6321686.25</v>
          </cell>
          <cell r="AX36">
            <v>4048700</v>
          </cell>
          <cell r="AY36">
            <v>5391900</v>
          </cell>
          <cell r="AZ36">
            <v>39564.99</v>
          </cell>
          <cell r="BA36">
            <v>92400</v>
          </cell>
          <cell r="BB36">
            <v>573196.86</v>
          </cell>
          <cell r="BC36">
            <v>534200</v>
          </cell>
          <cell r="BD36">
            <v>764900</v>
          </cell>
          <cell r="BE36">
            <v>243446.42</v>
          </cell>
          <cell r="BF36">
            <v>125900</v>
          </cell>
          <cell r="BG36">
            <v>2576004.09</v>
          </cell>
          <cell r="BH36">
            <v>790900</v>
          </cell>
          <cell r="BI36">
            <v>1124500</v>
          </cell>
          <cell r="BJ36">
            <v>283011.40999999997</v>
          </cell>
          <cell r="BK36">
            <v>218300</v>
          </cell>
          <cell r="BL36">
            <v>3149200.95</v>
          </cell>
          <cell r="BM36">
            <v>3149200.95</v>
          </cell>
          <cell r="BN36">
            <v>1325100</v>
          </cell>
          <cell r="BO36">
            <v>1889400</v>
          </cell>
          <cell r="BP36">
            <v>-1242912.76</v>
          </cell>
          <cell r="BQ36">
            <v>-567100</v>
          </cell>
          <cell r="BR36">
            <v>-6159927.2700000005</v>
          </cell>
          <cell r="BS36">
            <v>-6159927.2700000005</v>
          </cell>
          <cell r="BT36">
            <v>-4433000</v>
          </cell>
          <cell r="BU36">
            <v>-6048900</v>
          </cell>
          <cell r="CA36">
            <v>541878.93999999994</v>
          </cell>
          <cell r="CB36">
            <v>99400</v>
          </cell>
          <cell r="CC36">
            <v>3310959.93</v>
          </cell>
          <cell r="CD36">
            <v>940800</v>
          </cell>
          <cell r="CE36">
            <v>1232400</v>
          </cell>
          <cell r="CF36">
            <v>-85681.8</v>
          </cell>
          <cell r="CG36">
            <v>-225400</v>
          </cell>
          <cell r="CH36">
            <v>-498132.45</v>
          </cell>
          <cell r="CI36">
            <v>-1857900</v>
          </cell>
          <cell r="CJ36">
            <v>-2562400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72548.31</v>
          </cell>
          <cell r="H37">
            <v>67000</v>
          </cell>
          <cell r="I37">
            <v>461918.2</v>
          </cell>
          <cell r="J37">
            <v>460000</v>
          </cell>
          <cell r="K37">
            <v>664000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31096.07</v>
          </cell>
          <cell r="R37" t="str">
            <v>0</v>
          </cell>
          <cell r="S37">
            <v>686075.79</v>
          </cell>
          <cell r="T37" t="str">
            <v>0</v>
          </cell>
          <cell r="U37" t="str">
            <v>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103644.38</v>
          </cell>
          <cell r="AV37">
            <v>67000</v>
          </cell>
          <cell r="AW37">
            <v>1147993.99</v>
          </cell>
          <cell r="AX37">
            <v>460000</v>
          </cell>
          <cell r="AY37">
            <v>664000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CA37">
            <v>103644.38</v>
          </cell>
          <cell r="CB37">
            <v>67000</v>
          </cell>
          <cell r="CC37">
            <v>1147993.99</v>
          </cell>
          <cell r="CD37">
            <v>460000</v>
          </cell>
          <cell r="CE37">
            <v>664000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</row>
        <row r="38">
          <cell r="A38" t="str">
            <v>Others Income</v>
          </cell>
          <cell r="B38">
            <v>13843.44</v>
          </cell>
          <cell r="C38">
            <v>5660</v>
          </cell>
          <cell r="D38">
            <v>104757.16</v>
          </cell>
          <cell r="E38">
            <v>50940</v>
          </cell>
          <cell r="F38">
            <v>307920</v>
          </cell>
          <cell r="G38">
            <v>75284.320000000007</v>
          </cell>
          <cell r="H38">
            <v>29420</v>
          </cell>
          <cell r="I38">
            <v>586169.18999999994</v>
          </cell>
          <cell r="J38">
            <v>244780</v>
          </cell>
          <cell r="K38">
            <v>333040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0</v>
          </cell>
          <cell r="P38" t="str">
            <v>0</v>
          </cell>
          <cell r="Q38">
            <v>47295.76</v>
          </cell>
          <cell r="R38">
            <v>58074.17</v>
          </cell>
          <cell r="S38">
            <v>427113.24</v>
          </cell>
          <cell r="T38">
            <v>1452727.66</v>
          </cell>
          <cell r="U38">
            <v>1657506.67</v>
          </cell>
          <cell r="V38">
            <v>15199.29</v>
          </cell>
          <cell r="W38" t="str">
            <v>0</v>
          </cell>
          <cell r="X38">
            <v>308151.59000000003</v>
          </cell>
          <cell r="Y38" t="str">
            <v>0</v>
          </cell>
          <cell r="Z38" t="str">
            <v>0</v>
          </cell>
          <cell r="AA38">
            <v>6737.03</v>
          </cell>
          <cell r="AB38" t="str">
            <v>0</v>
          </cell>
          <cell r="AC38">
            <v>64865.05</v>
          </cell>
          <cell r="AD38" t="str">
            <v>0</v>
          </cell>
          <cell r="AE38" t="str">
            <v>0</v>
          </cell>
          <cell r="AF38" t="str">
            <v>0</v>
          </cell>
          <cell r="AG38" t="str">
            <v>0</v>
          </cell>
          <cell r="AH38" t="str">
            <v>0</v>
          </cell>
          <cell r="AI38" t="str">
            <v>0</v>
          </cell>
          <cell r="AJ38" t="str">
            <v>0</v>
          </cell>
          <cell r="AK38">
            <v>0</v>
          </cell>
          <cell r="AL38" t="str">
            <v>0</v>
          </cell>
          <cell r="AM38">
            <v>2538.1</v>
          </cell>
          <cell r="AN38" t="str">
            <v>0</v>
          </cell>
          <cell r="AO38" t="str">
            <v>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158359.84</v>
          </cell>
          <cell r="AV38">
            <v>93154.17</v>
          </cell>
          <cell r="AW38">
            <v>1493594.33</v>
          </cell>
          <cell r="AX38">
            <v>1748447.66</v>
          </cell>
          <cell r="AY38">
            <v>2298466.67</v>
          </cell>
          <cell r="AZ38">
            <v>-11592.23</v>
          </cell>
          <cell r="BA38">
            <v>58600</v>
          </cell>
          <cell r="BB38">
            <v>39239.53</v>
          </cell>
          <cell r="BC38">
            <v>527400</v>
          </cell>
          <cell r="BD38">
            <v>703200</v>
          </cell>
          <cell r="BE38">
            <v>-16579.48</v>
          </cell>
          <cell r="BF38">
            <v>-1150</v>
          </cell>
          <cell r="BG38">
            <v>-144715.68</v>
          </cell>
          <cell r="BH38">
            <v>-10350</v>
          </cell>
          <cell r="BI38">
            <v>-13800</v>
          </cell>
          <cell r="BJ38">
            <v>-28171.71</v>
          </cell>
          <cell r="BK38">
            <v>57450</v>
          </cell>
          <cell r="BL38">
            <v>-105476.15</v>
          </cell>
          <cell r="BM38">
            <v>-105476.15</v>
          </cell>
          <cell r="BN38">
            <v>517050</v>
          </cell>
          <cell r="BO38">
            <v>689400</v>
          </cell>
          <cell r="BP38">
            <v>-16760</v>
          </cell>
          <cell r="BQ38" t="str">
            <v>0</v>
          </cell>
          <cell r="BR38">
            <v>-150840</v>
          </cell>
          <cell r="BS38">
            <v>-150840</v>
          </cell>
          <cell r="BT38" t="str">
            <v>0</v>
          </cell>
          <cell r="BU38" t="str">
            <v>0</v>
          </cell>
          <cell r="CA38">
            <v>113428.13</v>
          </cell>
          <cell r="CB38">
            <v>150604.17000000001</v>
          </cell>
          <cell r="CC38">
            <v>1237278.18</v>
          </cell>
          <cell r="CD38">
            <v>2265497.66</v>
          </cell>
          <cell r="CE38">
            <v>2987866.67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</row>
        <row r="39">
          <cell r="A39" t="str">
            <v>Total Interest Expense</v>
          </cell>
          <cell r="B39">
            <v>690420.34</v>
          </cell>
          <cell r="C39">
            <v>671300</v>
          </cell>
          <cell r="D39">
            <v>6117003.2400000002</v>
          </cell>
          <cell r="E39">
            <v>6001400</v>
          </cell>
          <cell r="F39">
            <v>8032900</v>
          </cell>
          <cell r="G39">
            <v>483714.3</v>
          </cell>
          <cell r="H39">
            <v>473100</v>
          </cell>
          <cell r="I39">
            <v>4287225.5999999996</v>
          </cell>
          <cell r="J39">
            <v>4229200</v>
          </cell>
          <cell r="K39">
            <v>5663100</v>
          </cell>
          <cell r="L39">
            <v>1417339.37</v>
          </cell>
          <cell r="M39">
            <v>1386800</v>
          </cell>
          <cell r="N39">
            <v>12437097.479999999</v>
          </cell>
          <cell r="O39">
            <v>12406700</v>
          </cell>
          <cell r="P39">
            <v>16605700</v>
          </cell>
          <cell r="Q39">
            <v>1113449.33</v>
          </cell>
          <cell r="R39">
            <v>1111000</v>
          </cell>
          <cell r="S39">
            <v>10076282.66</v>
          </cell>
          <cell r="T39">
            <v>9927900</v>
          </cell>
          <cell r="U39">
            <v>13290300</v>
          </cell>
          <cell r="V39">
            <v>1017226.04</v>
          </cell>
          <cell r="W39">
            <v>1002400</v>
          </cell>
          <cell r="X39">
            <v>9047318.5599999987</v>
          </cell>
          <cell r="Y39">
            <v>8958200</v>
          </cell>
          <cell r="Z39">
            <v>11992500</v>
          </cell>
          <cell r="AA39">
            <v>732235.55</v>
          </cell>
          <cell r="AB39">
            <v>693000</v>
          </cell>
          <cell r="AC39">
            <v>6343900.0700000003</v>
          </cell>
          <cell r="AD39">
            <v>6194200</v>
          </cell>
          <cell r="AE39">
            <v>8291400</v>
          </cell>
          <cell r="AF39">
            <v>4041930.08</v>
          </cell>
          <cell r="AG39">
            <v>3832800</v>
          </cell>
          <cell r="AH39">
            <v>35532553.420000002</v>
          </cell>
          <cell r="AI39">
            <v>34262600</v>
          </cell>
          <cell r="AJ39">
            <v>45868300</v>
          </cell>
          <cell r="AK39">
            <v>8.7266016635112464E-10</v>
          </cell>
          <cell r="AL39" t="str">
            <v>0</v>
          </cell>
          <cell r="AM39">
            <v>3.2836737773322966E-9</v>
          </cell>
          <cell r="AN39" t="str">
            <v>0</v>
          </cell>
          <cell r="AO39" t="str">
            <v>0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9496315.0099999979</v>
          </cell>
          <cell r="AV39">
            <v>9170400</v>
          </cell>
          <cell r="AW39">
            <v>83841381.030000001</v>
          </cell>
          <cell r="AX39">
            <v>81980200</v>
          </cell>
          <cell r="AY39">
            <v>109744200</v>
          </cell>
          <cell r="AZ39">
            <v>395880.29</v>
          </cell>
          <cell r="BA39">
            <v>225400</v>
          </cell>
          <cell r="BB39">
            <v>2036512.36</v>
          </cell>
          <cell r="BC39">
            <v>2407900</v>
          </cell>
          <cell r="BD39">
            <v>3112400</v>
          </cell>
          <cell r="BE39">
            <v>2687734.02</v>
          </cell>
          <cell r="BF39">
            <v>2205996</v>
          </cell>
          <cell r="BG39">
            <v>19586083.410000004</v>
          </cell>
          <cell r="BH39">
            <v>19283989</v>
          </cell>
          <cell r="BI39">
            <v>25893313</v>
          </cell>
          <cell r="BJ39">
            <v>3083614.31</v>
          </cell>
          <cell r="BK39">
            <v>2431396</v>
          </cell>
          <cell r="BL39">
            <v>21622595.770000003</v>
          </cell>
          <cell r="BM39">
            <v>21622595.770000003</v>
          </cell>
          <cell r="BN39">
            <v>21691889</v>
          </cell>
          <cell r="BO39">
            <v>29005713</v>
          </cell>
          <cell r="BP39">
            <v>-1242912.76</v>
          </cell>
          <cell r="BQ39">
            <v>-567100</v>
          </cell>
          <cell r="BR39">
            <v>-6159927.2700000005</v>
          </cell>
          <cell r="BS39">
            <v>-6159927.2700000005</v>
          </cell>
          <cell r="BT39">
            <v>-4433000</v>
          </cell>
          <cell r="BU39">
            <v>-6048900</v>
          </cell>
          <cell r="CA39">
            <v>11337016.559999997</v>
          </cell>
          <cell r="CB39">
            <v>11034696</v>
          </cell>
          <cell r="CC39">
            <v>99304049.530000001</v>
          </cell>
          <cell r="CD39">
            <v>99239089</v>
          </cell>
          <cell r="CE39">
            <v>132701013</v>
          </cell>
          <cell r="CF39">
            <v>-85681.8</v>
          </cell>
          <cell r="CG39">
            <v>-225400</v>
          </cell>
          <cell r="CH39">
            <v>-498132.45</v>
          </cell>
          <cell r="CI39">
            <v>-1857900</v>
          </cell>
          <cell r="CJ39">
            <v>-2562400</v>
          </cell>
        </row>
        <row r="40">
          <cell r="A40" t="str">
            <v>Donations</v>
          </cell>
          <cell r="B40">
            <v>6560</v>
          </cell>
          <cell r="C40">
            <v>12500</v>
          </cell>
          <cell r="D40">
            <v>314975.21000000002</v>
          </cell>
          <cell r="E40">
            <v>112500</v>
          </cell>
          <cell r="F40">
            <v>150000</v>
          </cell>
          <cell r="G40">
            <v>2398.71</v>
          </cell>
          <cell r="H40">
            <v>6930</v>
          </cell>
          <cell r="I40">
            <v>127248.47</v>
          </cell>
          <cell r="J40">
            <v>91695</v>
          </cell>
          <cell r="K40">
            <v>122030</v>
          </cell>
          <cell r="L40">
            <v>13050</v>
          </cell>
          <cell r="M40" t="str">
            <v>0</v>
          </cell>
          <cell r="N40">
            <v>200115.76</v>
          </cell>
          <cell r="O40" t="str">
            <v>0</v>
          </cell>
          <cell r="P40" t="str">
            <v>0</v>
          </cell>
          <cell r="Q40">
            <v>78333.33</v>
          </cell>
          <cell r="R40" t="str">
            <v>0</v>
          </cell>
          <cell r="S40">
            <v>176008.66</v>
          </cell>
          <cell r="T40" t="str">
            <v>0</v>
          </cell>
          <cell r="U40" t="str">
            <v>0</v>
          </cell>
          <cell r="V40">
            <v>9175</v>
          </cell>
          <cell r="W40" t="str">
            <v>0</v>
          </cell>
          <cell r="X40">
            <v>99199.47</v>
          </cell>
          <cell r="Y40" t="str">
            <v>0</v>
          </cell>
          <cell r="Z40" t="str">
            <v>0</v>
          </cell>
          <cell r="AA40">
            <v>21867.7</v>
          </cell>
          <cell r="AB40">
            <v>24167</v>
          </cell>
          <cell r="AC40">
            <v>161088.68</v>
          </cell>
          <cell r="AD40">
            <v>217503</v>
          </cell>
          <cell r="AE40">
            <v>290004</v>
          </cell>
          <cell r="AF40">
            <v>10883.75</v>
          </cell>
          <cell r="AG40" t="str">
            <v>0</v>
          </cell>
          <cell r="AH40">
            <v>58551.68</v>
          </cell>
          <cell r="AI40" t="str">
            <v>0</v>
          </cell>
          <cell r="AJ40" t="str">
            <v>0</v>
          </cell>
          <cell r="AK40">
            <v>3000</v>
          </cell>
          <cell r="AL40" t="str">
            <v>0</v>
          </cell>
          <cell r="AM40">
            <v>308504.05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145268.49</v>
          </cell>
          <cell r="AV40">
            <v>43597</v>
          </cell>
          <cell r="AW40">
            <v>1445691.98</v>
          </cell>
          <cell r="AX40">
            <v>421698</v>
          </cell>
          <cell r="AY40">
            <v>562034</v>
          </cell>
          <cell r="AZ40">
            <v>0</v>
          </cell>
          <cell r="BA40" t="str">
            <v>0</v>
          </cell>
          <cell r="BB40">
            <v>11395</v>
          </cell>
          <cell r="BC40" t="str">
            <v>0</v>
          </cell>
          <cell r="BD40" t="str">
            <v>0</v>
          </cell>
          <cell r="BE40">
            <v>1491.25</v>
          </cell>
          <cell r="BF40" t="str">
            <v>0</v>
          </cell>
          <cell r="BG40">
            <v>7302.08</v>
          </cell>
          <cell r="BH40" t="str">
            <v>0</v>
          </cell>
          <cell r="BI40" t="str">
            <v>0</v>
          </cell>
          <cell r="BJ40">
            <v>1491.25</v>
          </cell>
          <cell r="BK40" t="str">
            <v>0</v>
          </cell>
          <cell r="BL40">
            <v>18697.080000000002</v>
          </cell>
          <cell r="BM40">
            <v>18697.080000000002</v>
          </cell>
          <cell r="BN40" t="str">
            <v>0</v>
          </cell>
          <cell r="BO40" t="str">
            <v>0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CA40">
            <v>146759.74</v>
          </cell>
          <cell r="CB40">
            <v>43597</v>
          </cell>
          <cell r="CC40">
            <v>1464389.06</v>
          </cell>
          <cell r="CD40">
            <v>421698</v>
          </cell>
          <cell r="CE40">
            <v>562034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J40" t="str">
            <v>0</v>
          </cell>
        </row>
        <row r="41">
          <cell r="A41" t="str">
            <v>Other Non-Operating Expense</v>
          </cell>
          <cell r="B41">
            <v>4475.1499999999996</v>
          </cell>
          <cell r="C41">
            <v>15008</v>
          </cell>
          <cell r="D41">
            <v>116683.7</v>
          </cell>
          <cell r="E41">
            <v>135072</v>
          </cell>
          <cell r="F41">
            <v>180096</v>
          </cell>
          <cell r="G41">
            <v>41779.870000000003</v>
          </cell>
          <cell r="H41">
            <v>16070</v>
          </cell>
          <cell r="I41">
            <v>473804</v>
          </cell>
          <cell r="J41">
            <v>142305</v>
          </cell>
          <cell r="K41">
            <v>205970</v>
          </cell>
          <cell r="L41">
            <v>35301.550000000003</v>
          </cell>
          <cell r="M41">
            <v>30167</v>
          </cell>
          <cell r="N41">
            <v>239406.75</v>
          </cell>
          <cell r="O41">
            <v>460958</v>
          </cell>
          <cell r="P41">
            <v>551600</v>
          </cell>
          <cell r="Q41">
            <v>1054.1400000000001</v>
          </cell>
          <cell r="R41" t="str">
            <v>0</v>
          </cell>
          <cell r="S41">
            <v>59876.17</v>
          </cell>
          <cell r="T41" t="str">
            <v>0</v>
          </cell>
          <cell r="U41" t="str">
            <v>0</v>
          </cell>
          <cell r="V41">
            <v>51070.59</v>
          </cell>
          <cell r="W41">
            <v>19140</v>
          </cell>
          <cell r="X41">
            <v>581749.51</v>
          </cell>
          <cell r="Y41">
            <v>530197</v>
          </cell>
          <cell r="Z41">
            <v>573087</v>
          </cell>
          <cell r="AA41">
            <v>507.66</v>
          </cell>
          <cell r="AB41">
            <v>13108</v>
          </cell>
          <cell r="AC41">
            <v>70902.38</v>
          </cell>
          <cell r="AD41">
            <v>74182</v>
          </cell>
          <cell r="AE41">
            <v>81182</v>
          </cell>
          <cell r="AF41">
            <v>2751.94</v>
          </cell>
          <cell r="AG41" t="str">
            <v>0</v>
          </cell>
          <cell r="AH41">
            <v>213015.69</v>
          </cell>
          <cell r="AI41" t="str">
            <v>0</v>
          </cell>
          <cell r="AJ41" t="str">
            <v>0</v>
          </cell>
          <cell r="AK41">
            <v>-3000</v>
          </cell>
          <cell r="AL41" t="str">
            <v>0</v>
          </cell>
          <cell r="AM41">
            <v>-305965.95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133940.9</v>
          </cell>
          <cell r="AV41">
            <v>93493</v>
          </cell>
          <cell r="AW41">
            <v>1449472.25</v>
          </cell>
          <cell r="AX41">
            <v>1342714</v>
          </cell>
          <cell r="AY41">
            <v>1591935</v>
          </cell>
          <cell r="AZ41">
            <v>0</v>
          </cell>
          <cell r="BA41" t="str">
            <v>0</v>
          </cell>
          <cell r="BB41">
            <v>910</v>
          </cell>
          <cell r="BC41" t="str">
            <v>0</v>
          </cell>
          <cell r="BD41" t="str">
            <v>0</v>
          </cell>
          <cell r="BE41">
            <v>0</v>
          </cell>
          <cell r="BF41" t="str">
            <v>0</v>
          </cell>
          <cell r="BG41">
            <v>2845</v>
          </cell>
          <cell r="BH41" t="str">
            <v>0</v>
          </cell>
          <cell r="BI41" t="str">
            <v>0</v>
          </cell>
          <cell r="BJ41">
            <v>0</v>
          </cell>
          <cell r="BK41" t="str">
            <v>0</v>
          </cell>
          <cell r="BL41">
            <v>3755</v>
          </cell>
          <cell r="BM41">
            <v>3755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CA41">
            <v>133940.9</v>
          </cell>
          <cell r="CB41">
            <v>93493</v>
          </cell>
          <cell r="CC41">
            <v>1453227.25</v>
          </cell>
          <cell r="CD41">
            <v>1342714</v>
          </cell>
          <cell r="CE41">
            <v>1591935</v>
          </cell>
          <cell r="CF41" t="str">
            <v>0</v>
          </cell>
          <cell r="CG41" t="str">
            <v>0</v>
          </cell>
          <cell r="CH41" t="str">
            <v>0</v>
          </cell>
          <cell r="CI41" t="str">
            <v>0</v>
          </cell>
          <cell r="CJ41" t="str">
            <v>0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19020.75</v>
          </cell>
          <cell r="BF42" t="str">
            <v>0</v>
          </cell>
          <cell r="BG42">
            <v>87864.75</v>
          </cell>
          <cell r="BH42" t="str">
            <v>0</v>
          </cell>
          <cell r="BI42" t="str">
            <v>0</v>
          </cell>
          <cell r="BJ42">
            <v>19020.75</v>
          </cell>
          <cell r="BK42" t="str">
            <v>0</v>
          </cell>
          <cell r="BL42">
            <v>87864.75</v>
          </cell>
          <cell r="BM42">
            <v>87864.75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CA42">
            <v>19020.75</v>
          </cell>
          <cell r="CB42" t="str">
            <v>0</v>
          </cell>
          <cell r="CC42">
            <v>87864.75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</row>
        <row r="43">
          <cell r="A43" t="str">
            <v>Total Provision (Benefit) for Inc Tax</v>
          </cell>
          <cell r="B43">
            <v>-285547</v>
          </cell>
          <cell r="C43">
            <v>-418778.56</v>
          </cell>
          <cell r="D43">
            <v>7724989</v>
          </cell>
          <cell r="E43">
            <v>6701771.4299999997</v>
          </cell>
          <cell r="F43">
            <v>5466984.1699999999</v>
          </cell>
          <cell r="G43">
            <v>-325967</v>
          </cell>
          <cell r="H43">
            <v>-16635.87</v>
          </cell>
          <cell r="I43">
            <v>5441140</v>
          </cell>
          <cell r="J43">
            <v>5686539.4900000002</v>
          </cell>
          <cell r="K43">
            <v>5369757.4699999997</v>
          </cell>
          <cell r="L43">
            <v>117613</v>
          </cell>
          <cell r="M43">
            <v>-69321.210000000006</v>
          </cell>
          <cell r="N43">
            <v>6225850</v>
          </cell>
          <cell r="O43">
            <v>9323919.1099999994</v>
          </cell>
          <cell r="P43">
            <v>8641238.9900000002</v>
          </cell>
          <cell r="Q43">
            <v>-507753</v>
          </cell>
          <cell r="R43">
            <v>-593778.41</v>
          </cell>
          <cell r="S43">
            <v>10792600</v>
          </cell>
          <cell r="T43">
            <v>12626684.449999999</v>
          </cell>
          <cell r="U43">
            <v>10753884.089999998</v>
          </cell>
          <cell r="V43">
            <v>-1036784</v>
          </cell>
          <cell r="W43">
            <v>-1261176.76</v>
          </cell>
          <cell r="X43">
            <v>6547053</v>
          </cell>
          <cell r="Y43">
            <v>7191184.5600000005</v>
          </cell>
          <cell r="Z43">
            <v>3316255.88</v>
          </cell>
          <cell r="AA43">
            <v>92019</v>
          </cell>
          <cell r="AB43">
            <v>30387.35</v>
          </cell>
          <cell r="AC43">
            <v>7003116</v>
          </cell>
          <cell r="AD43">
            <v>5807294.2699999986</v>
          </cell>
          <cell r="AE43">
            <v>6701515.9899999984</v>
          </cell>
          <cell r="AF43">
            <v>485759</v>
          </cell>
          <cell r="AG43">
            <v>-3168707.47</v>
          </cell>
          <cell r="AH43">
            <v>17102198</v>
          </cell>
          <cell r="AI43">
            <v>22236785.880000003</v>
          </cell>
          <cell r="AJ43">
            <v>18838413.900000002</v>
          </cell>
          <cell r="AK43">
            <v>5303</v>
          </cell>
          <cell r="AL43" t="str">
            <v>0</v>
          </cell>
          <cell r="AM43">
            <v>710188</v>
          </cell>
          <cell r="AN43" t="str">
            <v>0</v>
          </cell>
          <cell r="AO43" t="str">
            <v>0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-1455357</v>
          </cell>
          <cell r="AV43">
            <v>-5498010.9299999997</v>
          </cell>
          <cell r="AW43">
            <v>61547134</v>
          </cell>
          <cell r="AX43">
            <v>69574179.189999998</v>
          </cell>
          <cell r="AY43">
            <v>59088050.490000002</v>
          </cell>
          <cell r="AZ43">
            <v>2104338</v>
          </cell>
          <cell r="BA43">
            <v>622176.4</v>
          </cell>
          <cell r="BB43">
            <v>13521665</v>
          </cell>
          <cell r="BC43">
            <v>9197651.290000001</v>
          </cell>
          <cell r="BD43">
            <v>11160193.780000001</v>
          </cell>
          <cell r="BE43">
            <v>1317553</v>
          </cell>
          <cell r="BF43">
            <v>666570.71</v>
          </cell>
          <cell r="BG43">
            <v>16460241</v>
          </cell>
          <cell r="BH43">
            <v>11607295.219999999</v>
          </cell>
          <cell r="BI43">
            <v>13688799.119999999</v>
          </cell>
          <cell r="BJ43">
            <v>3421891</v>
          </cell>
          <cell r="BK43">
            <v>1288747.1100000001</v>
          </cell>
          <cell r="BL43">
            <v>29981906</v>
          </cell>
          <cell r="BM43">
            <v>29981906</v>
          </cell>
          <cell r="BN43">
            <v>20804946.509999998</v>
          </cell>
          <cell r="BO43">
            <v>24848992.899999999</v>
          </cell>
          <cell r="BP43">
            <v>-11248</v>
          </cell>
          <cell r="BQ43" t="str">
            <v>0</v>
          </cell>
          <cell r="BR43">
            <v>-230545</v>
          </cell>
          <cell r="BS43">
            <v>-230545</v>
          </cell>
          <cell r="BT43" t="str">
            <v>0</v>
          </cell>
          <cell r="BU43" t="str">
            <v>0</v>
          </cell>
          <cell r="CA43">
            <v>1955286</v>
          </cell>
          <cell r="CB43">
            <v>-4209263.82</v>
          </cell>
          <cell r="CC43">
            <v>91298495</v>
          </cell>
          <cell r="CD43">
            <v>90379125.699999988</v>
          </cell>
          <cell r="CE43">
            <v>83937043.390000001</v>
          </cell>
          <cell r="CF43" t="str">
            <v>0</v>
          </cell>
          <cell r="CG43" t="str">
            <v>0</v>
          </cell>
          <cell r="CH43" t="str">
            <v>0</v>
          </cell>
          <cell r="CI43" t="str">
            <v>0</v>
          </cell>
          <cell r="CJ43" t="str">
            <v>0</v>
          </cell>
        </row>
        <row r="44">
          <cell r="A44" t="str">
            <v>Income / Loss, Before Income Taxes</v>
          </cell>
          <cell r="B44">
            <v>-685042.52</v>
          </cell>
          <cell r="C44">
            <v>-1103500.69</v>
          </cell>
          <cell r="D44">
            <v>20908644.449999999</v>
          </cell>
          <cell r="E44">
            <v>17659474.269999996</v>
          </cell>
          <cell r="F44">
            <v>14405752.889999997</v>
          </cell>
          <cell r="G44">
            <v>-884201.97</v>
          </cell>
          <cell r="H44">
            <v>-42875.96</v>
          </cell>
          <cell r="I44">
            <v>14312898.130000029</v>
          </cell>
          <cell r="J44">
            <v>14656029.629999999</v>
          </cell>
          <cell r="K44">
            <v>13839581.109999998</v>
          </cell>
          <cell r="L44">
            <v>-265350.3300000024</v>
          </cell>
          <cell r="M44">
            <v>-168952.49</v>
          </cell>
          <cell r="N44">
            <v>14913581.979999993</v>
          </cell>
          <cell r="O44">
            <v>22724638.349999994</v>
          </cell>
          <cell r="P44">
            <v>21060782.369999997</v>
          </cell>
          <cell r="Q44">
            <v>-1313229.07</v>
          </cell>
          <cell r="R44">
            <v>-1572506.19</v>
          </cell>
          <cell r="S44">
            <v>28966587.759999983</v>
          </cell>
          <cell r="T44">
            <v>33439312.630000003</v>
          </cell>
          <cell r="U44">
            <v>28479565.899999999</v>
          </cell>
          <cell r="V44">
            <v>-2587556.33</v>
          </cell>
          <cell r="W44">
            <v>-3047056.69</v>
          </cell>
          <cell r="X44">
            <v>16264951.930000011</v>
          </cell>
          <cell r="Y44">
            <v>17374207.700000003</v>
          </cell>
          <cell r="Z44">
            <v>8012215.2400000049</v>
          </cell>
          <cell r="AA44">
            <v>257687.13000000082</v>
          </cell>
          <cell r="AB44">
            <v>84786.129999999888</v>
          </cell>
          <cell r="AC44">
            <v>19992714.060000017</v>
          </cell>
          <cell r="AD44">
            <v>16203388.040000003</v>
          </cell>
          <cell r="AE44">
            <v>18698426.340000007</v>
          </cell>
          <cell r="AF44">
            <v>1409600.1100000257</v>
          </cell>
          <cell r="AG44">
            <v>-8670404.4800000042</v>
          </cell>
          <cell r="AH44">
            <v>48749802.980000071</v>
          </cell>
          <cell r="AI44">
            <v>61021573.569999993</v>
          </cell>
          <cell r="AJ44">
            <v>51743922.929999992</v>
          </cell>
          <cell r="AK44">
            <v>129891.05999999921</v>
          </cell>
          <cell r="AL44">
            <v>-991.40000000037253</v>
          </cell>
          <cell r="AM44">
            <v>1443586.8</v>
          </cell>
          <cell r="AN44">
            <v>-5029.5200000014156</v>
          </cell>
          <cell r="AO44">
            <v>-8037.7500000018626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-3938201.9199999762</v>
          </cell>
          <cell r="AV44">
            <v>-14521501.770000003</v>
          </cell>
          <cell r="AW44">
            <v>165552768.09000009</v>
          </cell>
          <cell r="AX44">
            <v>183073594.66999999</v>
          </cell>
          <cell r="AY44">
            <v>156232209.03</v>
          </cell>
          <cell r="AZ44">
            <v>5226302.5400000131</v>
          </cell>
          <cell r="BA44">
            <v>1484553.56</v>
          </cell>
          <cell r="BB44">
            <v>33271811.629999917</v>
          </cell>
          <cell r="BC44">
            <v>21946197.309999999</v>
          </cell>
          <cell r="BD44">
            <v>26628951.999999996</v>
          </cell>
          <cell r="BE44">
            <v>3739011.8300000066</v>
          </cell>
          <cell r="BF44">
            <v>1759915.39</v>
          </cell>
          <cell r="BG44">
            <v>45628352.339999974</v>
          </cell>
          <cell r="BH44">
            <v>31238231.559999995</v>
          </cell>
          <cell r="BI44">
            <v>36738766.529999994</v>
          </cell>
          <cell r="BJ44">
            <v>8965314.3700000197</v>
          </cell>
          <cell r="BK44">
            <v>3244468.95</v>
          </cell>
          <cell r="BL44">
            <v>78900163.969999894</v>
          </cell>
          <cell r="BM44">
            <v>78900163.969999894</v>
          </cell>
          <cell r="BN44">
            <v>53184428.86999999</v>
          </cell>
          <cell r="BO44">
            <v>63367718.529999986</v>
          </cell>
          <cell r="BP44">
            <v>-28607.000000000698</v>
          </cell>
          <cell r="BQ44">
            <v>33334</v>
          </cell>
          <cell r="BR44">
            <v>-567287.00000000722</v>
          </cell>
          <cell r="BS44">
            <v>-567287.00000000722</v>
          </cell>
          <cell r="BT44">
            <v>-99994</v>
          </cell>
          <cell r="BU44">
            <v>0</v>
          </cell>
          <cell r="CA44">
            <v>4998505.450000044</v>
          </cell>
          <cell r="CB44">
            <v>-11243698.820000004</v>
          </cell>
          <cell r="CC44">
            <v>243885645.06</v>
          </cell>
          <cell r="CD44">
            <v>236158029.53999996</v>
          </cell>
          <cell r="CE44">
            <v>219599927.56</v>
          </cell>
          <cell r="CF44">
            <v>1.0000000002328306</v>
          </cell>
          <cell r="CG44">
            <v>0</v>
          </cell>
          <cell r="CH44">
            <v>2.6193447411060333E-10</v>
          </cell>
          <cell r="CI44">
            <v>0</v>
          </cell>
          <cell r="CJ44">
            <v>0</v>
          </cell>
        </row>
        <row r="45">
          <cell r="A45" t="str">
            <v>Income Statement - Net (Income) Loss</v>
          </cell>
          <cell r="B45">
            <v>-399495.52</v>
          </cell>
          <cell r="C45">
            <v>-684722.12999999942</v>
          </cell>
          <cell r="D45">
            <v>13183655.449999999</v>
          </cell>
          <cell r="E45">
            <v>10957702.839999996</v>
          </cell>
          <cell r="F45">
            <v>8938768.7199999988</v>
          </cell>
          <cell r="G45">
            <v>-558234.97</v>
          </cell>
          <cell r="H45">
            <v>-26240.089999999851</v>
          </cell>
          <cell r="I45">
            <v>8871758.1300000288</v>
          </cell>
          <cell r="J45">
            <v>8969490.1400000006</v>
          </cell>
          <cell r="K45">
            <v>8469823.6400000006</v>
          </cell>
          <cell r="L45">
            <v>-382963.3300000024</v>
          </cell>
          <cell r="M45">
            <v>-99631.280000000261</v>
          </cell>
          <cell r="N45">
            <v>8687731.979999993</v>
          </cell>
          <cell r="O45">
            <v>13400719.239999998</v>
          </cell>
          <cell r="P45">
            <v>12419543.379999999</v>
          </cell>
          <cell r="Q45">
            <v>-805476.07000000123</v>
          </cell>
          <cell r="R45">
            <v>-978727.77999999933</v>
          </cell>
          <cell r="S45">
            <v>18173987.759999983</v>
          </cell>
          <cell r="T45">
            <v>20812628.18</v>
          </cell>
          <cell r="U45">
            <v>17725681.809999995</v>
          </cell>
          <cell r="V45">
            <v>-1550772.33</v>
          </cell>
          <cell r="W45">
            <v>-1785879.93</v>
          </cell>
          <cell r="X45">
            <v>9717898.9300000109</v>
          </cell>
          <cell r="Y45">
            <v>10183023.140000001</v>
          </cell>
          <cell r="Z45">
            <v>4695959.3600000003</v>
          </cell>
          <cell r="AA45">
            <v>165668.13000000082</v>
          </cell>
          <cell r="AB45">
            <v>54398.780000000261</v>
          </cell>
          <cell r="AC45">
            <v>12989598.060000023</v>
          </cell>
          <cell r="AD45">
            <v>10396093.77</v>
          </cell>
          <cell r="AE45">
            <v>11996910.350000001</v>
          </cell>
          <cell r="AF45">
            <v>923841.11000002571</v>
          </cell>
          <cell r="AG45">
            <v>-5501697.0100000035</v>
          </cell>
          <cell r="AH45">
            <v>31647604.980000068</v>
          </cell>
          <cell r="AI45">
            <v>38784787.68999999</v>
          </cell>
          <cell r="AJ45">
            <v>32905509.029999994</v>
          </cell>
          <cell r="AK45">
            <v>124588.05999999924</v>
          </cell>
          <cell r="AL45">
            <v>-991.40000000037253</v>
          </cell>
          <cell r="AM45">
            <v>733398.79999999783</v>
          </cell>
          <cell r="AN45">
            <v>-5029.5200000014156</v>
          </cell>
          <cell r="AO45">
            <v>-8037.7500000018626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-2482844.9199999762</v>
          </cell>
          <cell r="AV45">
            <v>-9023490.8400000017</v>
          </cell>
          <cell r="AW45">
            <v>104005634.09000009</v>
          </cell>
          <cell r="AX45">
            <v>113499415.47999999</v>
          </cell>
          <cell r="AY45">
            <v>97144158.539999977</v>
          </cell>
          <cell r="AZ45">
            <v>3121964.5400000131</v>
          </cell>
          <cell r="BA45">
            <v>862377.16</v>
          </cell>
          <cell r="BB45">
            <v>19750146.629999917</v>
          </cell>
          <cell r="BC45">
            <v>12748546.020000003</v>
          </cell>
          <cell r="BD45">
            <v>15468758.220000004</v>
          </cell>
          <cell r="BE45">
            <v>2421458.8300000066</v>
          </cell>
          <cell r="BF45">
            <v>1093344.68</v>
          </cell>
          <cell r="BG45">
            <v>29168111.339999989</v>
          </cell>
          <cell r="BH45">
            <v>19630936.339999992</v>
          </cell>
          <cell r="BI45">
            <v>23049967.409999985</v>
          </cell>
          <cell r="BJ45">
            <v>5543423.3700000197</v>
          </cell>
          <cell r="BK45">
            <v>1955721.84</v>
          </cell>
          <cell r="BL45">
            <v>48918257.969999909</v>
          </cell>
          <cell r="BM45">
            <v>48918257.969999909</v>
          </cell>
          <cell r="BN45">
            <v>32379482.359999996</v>
          </cell>
          <cell r="BO45">
            <v>38518725.629999988</v>
          </cell>
          <cell r="BP45">
            <v>-17359.000000000698</v>
          </cell>
          <cell r="BQ45">
            <v>33334</v>
          </cell>
          <cell r="BR45">
            <v>-336742.00000000722</v>
          </cell>
          <cell r="BS45">
            <v>-336742.00000000722</v>
          </cell>
          <cell r="BT45">
            <v>-99994</v>
          </cell>
          <cell r="BU45">
            <v>0</v>
          </cell>
          <cell r="CA45">
            <v>3043219.4500000426</v>
          </cell>
          <cell r="CB45">
            <v>-7034435.0000000019</v>
          </cell>
          <cell r="CC45">
            <v>152587150.06</v>
          </cell>
          <cell r="CD45">
            <v>145778903.83999997</v>
          </cell>
          <cell r="CE45">
            <v>135662884.16999996</v>
          </cell>
          <cell r="CF45">
            <v>1.0000000002328306</v>
          </cell>
          <cell r="CG45">
            <v>0</v>
          </cell>
          <cell r="CH45">
            <v>2.6193447411060333E-10</v>
          </cell>
          <cell r="CI45">
            <v>0</v>
          </cell>
          <cell r="CJ45">
            <v>0</v>
          </cell>
        </row>
      </sheetData>
      <sheetData sheetId="1"/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YMD-Projection"/>
      <sheetName val="Summary-KYMD"/>
      <sheetName val="KYMD-Project"/>
      <sheetName val="Kentucky"/>
      <sheetName val="Georgia"/>
      <sheetName val="Illinois"/>
      <sheetName val="Tennessee"/>
      <sheetName val="Virginia"/>
      <sheetName val="Iowa"/>
      <sheetName val="MDMO"/>
      <sheetName val="MDUnalloc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2707723.13</v>
          </cell>
          <cell r="C15">
            <v>184392.37</v>
          </cell>
          <cell r="D15">
            <v>342274.53</v>
          </cell>
          <cell r="F15">
            <v>429789.82</v>
          </cell>
          <cell r="H15">
            <v>189155.87</v>
          </cell>
          <cell r="J15">
            <v>198802.8</v>
          </cell>
          <cell r="L15">
            <v>349108.4</v>
          </cell>
          <cell r="N15">
            <v>225861.33</v>
          </cell>
          <cell r="P15">
            <v>203502.58</v>
          </cell>
          <cell r="R15">
            <v>201607.32</v>
          </cell>
          <cell r="T15">
            <v>204903.21</v>
          </cell>
          <cell r="V15">
            <v>234662.39</v>
          </cell>
          <cell r="X15">
            <v>259505.57</v>
          </cell>
          <cell r="Y15">
            <v>-150000</v>
          </cell>
          <cell r="Z15">
            <v>2873566.19</v>
          </cell>
        </row>
        <row r="17">
          <cell r="A17" t="str">
            <v>Equipment</v>
          </cell>
          <cell r="B17">
            <v>253613.98</v>
          </cell>
          <cell r="C17">
            <v>1615.67</v>
          </cell>
          <cell r="D17">
            <v>723.7</v>
          </cell>
          <cell r="F17">
            <v>52744.14</v>
          </cell>
          <cell r="H17">
            <v>7593.14</v>
          </cell>
          <cell r="J17">
            <v>32213.97</v>
          </cell>
          <cell r="L17">
            <v>153690</v>
          </cell>
          <cell r="N17">
            <v>23459.1</v>
          </cell>
          <cell r="P17">
            <v>1973.59</v>
          </cell>
          <cell r="R17">
            <v>1915.44</v>
          </cell>
          <cell r="T17">
            <v>1992.68</v>
          </cell>
          <cell r="V17">
            <v>763.94</v>
          </cell>
          <cell r="X17">
            <v>807.18</v>
          </cell>
          <cell r="Z17">
            <v>279492.55</v>
          </cell>
        </row>
        <row r="19">
          <cell r="A19" t="str">
            <v>050.2602.MDTs2010</v>
          </cell>
          <cell r="B19" t="str">
            <v xml:space="preserve"> 0</v>
          </cell>
          <cell r="C19" t="str">
            <v xml:space="preserve"> 0</v>
          </cell>
          <cell r="D19">
            <v>5142.76</v>
          </cell>
          <cell r="F19">
            <v>1263.4100000000001</v>
          </cell>
          <cell r="H19">
            <v>40441.839999999997</v>
          </cell>
          <cell r="J19">
            <v>4506.96</v>
          </cell>
          <cell r="L19">
            <v>7293.31</v>
          </cell>
          <cell r="N19">
            <v>21457.03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-80105</v>
          </cell>
          <cell r="Z19">
            <v>0.30999999999767169</v>
          </cell>
        </row>
        <row r="20">
          <cell r="A20" t="str">
            <v>3302.PC/MDTReplacement-Acker: CB10.PC / MDT Replacement - Acker</v>
          </cell>
          <cell r="B20" t="str">
            <v xml:space="preserve"> 0</v>
          </cell>
          <cell r="C20" t="str">
            <v xml:space="preserve"> 0</v>
          </cell>
          <cell r="D20">
            <v>5142.76</v>
          </cell>
          <cell r="F20">
            <v>1263.4100000000001</v>
          </cell>
          <cell r="H20">
            <v>40441.839999999997</v>
          </cell>
          <cell r="J20">
            <v>4506.96</v>
          </cell>
          <cell r="L20">
            <v>9888.6</v>
          </cell>
          <cell r="N20">
            <v>67536.289999999994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-128780</v>
          </cell>
          <cell r="Z20">
            <v>-0.14000000001396984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Z24">
            <v>0</v>
          </cell>
        </row>
        <row r="25">
          <cell r="A25" t="str">
            <v>PC/MDT Replacement</v>
          </cell>
          <cell r="B25">
            <v>0</v>
          </cell>
          <cell r="C25">
            <v>0</v>
          </cell>
          <cell r="D25">
            <v>10285.52</v>
          </cell>
          <cell r="E25">
            <v>0</v>
          </cell>
          <cell r="F25">
            <v>2526.8200000000002</v>
          </cell>
          <cell r="G25">
            <v>0</v>
          </cell>
          <cell r="H25">
            <v>80883.679999999993</v>
          </cell>
          <cell r="I25">
            <v>0</v>
          </cell>
          <cell r="J25">
            <v>9013.92</v>
          </cell>
          <cell r="K25">
            <v>0</v>
          </cell>
          <cell r="L25">
            <v>17181.91</v>
          </cell>
          <cell r="M25">
            <v>0</v>
          </cell>
          <cell r="N25">
            <v>88993.319999999992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-208885</v>
          </cell>
          <cell r="Z25">
            <v>0.16999999998370185</v>
          </cell>
        </row>
        <row r="26">
          <cell r="A26" t="str">
            <v>Information Technology-Other</v>
          </cell>
          <cell r="B26">
            <v>173707.1</v>
          </cell>
          <cell r="C26">
            <v>27938.19</v>
          </cell>
          <cell r="D26">
            <v>14308.95</v>
          </cell>
          <cell r="F26">
            <v>42607.46</v>
          </cell>
          <cell r="H26">
            <v>-18889.94999999999</v>
          </cell>
          <cell r="J26">
            <v>257.28999999999905</v>
          </cell>
          <cell r="L26">
            <v>7720.8499999999985</v>
          </cell>
          <cell r="N26">
            <v>13047.090000000011</v>
          </cell>
          <cell r="P26">
            <v>2452.85</v>
          </cell>
          <cell r="R26">
            <v>2390.75</v>
          </cell>
          <cell r="T26">
            <v>2470.27</v>
          </cell>
          <cell r="V26">
            <v>2609.88</v>
          </cell>
          <cell r="X26">
            <v>2676.6</v>
          </cell>
          <cell r="Z26">
            <v>99590.23000000004</v>
          </cell>
        </row>
        <row r="27">
          <cell r="A27" t="str">
            <v>Information Technology</v>
          </cell>
          <cell r="B27">
            <v>173707.1</v>
          </cell>
          <cell r="C27">
            <v>27938.19</v>
          </cell>
          <cell r="D27">
            <v>24594.47</v>
          </cell>
          <cell r="E27">
            <v>0</v>
          </cell>
          <cell r="F27">
            <v>45134.28</v>
          </cell>
          <cell r="G27">
            <v>0</v>
          </cell>
          <cell r="H27">
            <v>61993.73</v>
          </cell>
          <cell r="I27">
            <v>0</v>
          </cell>
          <cell r="J27">
            <v>9271.2099999999991</v>
          </cell>
          <cell r="K27">
            <v>0</v>
          </cell>
          <cell r="L27">
            <v>24902.76</v>
          </cell>
          <cell r="M27">
            <v>0</v>
          </cell>
          <cell r="N27">
            <v>102040.41</v>
          </cell>
          <cell r="O27">
            <v>0</v>
          </cell>
          <cell r="P27">
            <v>2452.85</v>
          </cell>
          <cell r="Q27">
            <v>0</v>
          </cell>
          <cell r="R27">
            <v>2390.75</v>
          </cell>
          <cell r="S27">
            <v>0</v>
          </cell>
          <cell r="T27">
            <v>2470.27</v>
          </cell>
          <cell r="U27">
            <v>0</v>
          </cell>
          <cell r="V27">
            <v>2609.88</v>
          </cell>
          <cell r="W27">
            <v>0</v>
          </cell>
          <cell r="X27">
            <v>2676.6</v>
          </cell>
          <cell r="Y27">
            <v>-208885</v>
          </cell>
          <cell r="Z27">
            <v>99590.400000000023</v>
          </cell>
        </row>
        <row r="29">
          <cell r="A29" t="str">
            <v>Misc</v>
          </cell>
          <cell r="B29" t="str">
            <v xml:space="preserve"> 0</v>
          </cell>
          <cell r="C29">
            <v>52657.8</v>
          </cell>
          <cell r="D29">
            <v>112875.14</v>
          </cell>
          <cell r="F29">
            <v>-201989.76000000001</v>
          </cell>
          <cell r="H29">
            <v>-28794.05</v>
          </cell>
          <cell r="J29">
            <v>19942.64</v>
          </cell>
          <cell r="L29">
            <v>62893.23</v>
          </cell>
          <cell r="N29">
            <v>27696.46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Y29">
            <v>-45281</v>
          </cell>
          <cell r="Z29">
            <v>0.45999999999185093</v>
          </cell>
        </row>
        <row r="30">
          <cell r="A30" t="str">
            <v>Overhead</v>
          </cell>
          <cell r="B30" t="str">
            <v xml:space="preserve"> 0</v>
          </cell>
          <cell r="C30">
            <v>251948.7</v>
          </cell>
          <cell r="D30">
            <v>103648.78</v>
          </cell>
          <cell r="F30">
            <v>-355597.48</v>
          </cell>
          <cell r="H30">
            <v>183760.63</v>
          </cell>
          <cell r="J30">
            <v>148272.45000000001</v>
          </cell>
          <cell r="L30">
            <v>-332033.08</v>
          </cell>
          <cell r="N30">
            <v>88648.83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Y30">
            <v>-88649</v>
          </cell>
          <cell r="Z30">
            <v>-0.16999999999825377</v>
          </cell>
        </row>
        <row r="31">
          <cell r="A31" t="str">
            <v>Pipeline Integrity Management</v>
          </cell>
          <cell r="B31" t="str">
            <v xml:space="preserve"> 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0</v>
          </cell>
        </row>
        <row r="32">
          <cell r="A32" t="str">
            <v>Public Improvements</v>
          </cell>
          <cell r="B32">
            <v>85949.379999999946</v>
          </cell>
          <cell r="C32">
            <v>-39346.17</v>
          </cell>
          <cell r="D32">
            <v>7394.65</v>
          </cell>
          <cell r="F32">
            <v>14296.22</v>
          </cell>
          <cell r="H32">
            <v>-56367.82</v>
          </cell>
          <cell r="J32">
            <v>-151358.54</v>
          </cell>
          <cell r="L32">
            <v>199923.89</v>
          </cell>
          <cell r="N32">
            <v>8327.6200000000008</v>
          </cell>
          <cell r="P32">
            <v>6064.85</v>
          </cell>
          <cell r="R32">
            <v>5919.34</v>
          </cell>
          <cell r="T32">
            <v>6112.62</v>
          </cell>
          <cell r="V32">
            <v>6861.01</v>
          </cell>
          <cell r="X32">
            <v>7185.52</v>
          </cell>
          <cell r="Y32">
            <v>20000</v>
          </cell>
          <cell r="Z32">
            <v>35013.190000000017</v>
          </cell>
        </row>
        <row r="33">
          <cell r="A33" t="str">
            <v>Structures</v>
          </cell>
          <cell r="B33">
            <v>64992</v>
          </cell>
          <cell r="C33">
            <v>8778.7000000000007</v>
          </cell>
          <cell r="D33">
            <v>10711.29</v>
          </cell>
          <cell r="F33">
            <v>14167.5</v>
          </cell>
          <cell r="H33">
            <v>918.89</v>
          </cell>
          <cell r="J33" t="str">
            <v xml:space="preserve"> 0</v>
          </cell>
          <cell r="L33">
            <v>10.039999999999999</v>
          </cell>
          <cell r="N33" t="str">
            <v xml:space="preserve"> 0</v>
          </cell>
          <cell r="P33">
            <v>4166</v>
          </cell>
          <cell r="R33">
            <v>4166</v>
          </cell>
          <cell r="T33">
            <v>4166</v>
          </cell>
          <cell r="V33">
            <v>4166</v>
          </cell>
          <cell r="X33">
            <v>4166</v>
          </cell>
          <cell r="Z33">
            <v>55416.420000000006</v>
          </cell>
        </row>
        <row r="35">
          <cell r="A35" t="str">
            <v>2734.BG.SYSIMP.8: CB10.INSTALLING 17000  OF 8 inch HP STEEL TO SUPPLY NEEDED GAS</v>
          </cell>
          <cell r="B35">
            <v>5596572.5299999993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>
            <v>678206.54</v>
          </cell>
          <cell r="L35">
            <v>346372.75</v>
          </cell>
          <cell r="N35">
            <v>38517.040000000001</v>
          </cell>
          <cell r="P35">
            <v>1278778.6000000001</v>
          </cell>
          <cell r="R35">
            <v>1241519.68</v>
          </cell>
          <cell r="T35">
            <v>1264436.03</v>
          </cell>
          <cell r="V35">
            <v>-0.55000000000000004</v>
          </cell>
          <cell r="X35">
            <v>-0.41</v>
          </cell>
          <cell r="Y35">
            <v>748743</v>
          </cell>
          <cell r="Z35">
            <v>5596572.6800000006</v>
          </cell>
        </row>
        <row r="36">
          <cell r="Z36">
            <v>0</v>
          </cell>
        </row>
        <row r="37">
          <cell r="Z37">
            <v>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A41" t="str">
            <v>Bowling Green, KY - Installing 8" Pipe</v>
          </cell>
          <cell r="B41">
            <v>5596572.5299999993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678206.54</v>
          </cell>
          <cell r="K41">
            <v>0</v>
          </cell>
          <cell r="L41">
            <v>346372.75</v>
          </cell>
          <cell r="M41">
            <v>0</v>
          </cell>
          <cell r="N41">
            <v>38517.040000000001</v>
          </cell>
          <cell r="O41">
            <v>0</v>
          </cell>
          <cell r="P41">
            <v>1278778.6000000001</v>
          </cell>
          <cell r="Q41">
            <v>0</v>
          </cell>
          <cell r="R41">
            <v>1241519.68</v>
          </cell>
          <cell r="S41">
            <v>0</v>
          </cell>
          <cell r="T41">
            <v>1264436.03</v>
          </cell>
          <cell r="U41">
            <v>0</v>
          </cell>
          <cell r="V41">
            <v>-0.55000000000000004</v>
          </cell>
          <cell r="W41">
            <v>0</v>
          </cell>
          <cell r="X41">
            <v>-0.41</v>
          </cell>
          <cell r="Y41">
            <v>748743</v>
          </cell>
          <cell r="Z41">
            <v>5596572.6800000006</v>
          </cell>
        </row>
        <row r="42">
          <cell r="A42" t="str">
            <v>System Improvements - Other</v>
          </cell>
          <cell r="B42">
            <v>720152.33999999985</v>
          </cell>
          <cell r="C42">
            <v>20814.189999999999</v>
          </cell>
          <cell r="D42">
            <v>6872.58</v>
          </cell>
          <cell r="F42">
            <v>8614.7199999999993</v>
          </cell>
          <cell r="H42">
            <v>1093.8900000000001</v>
          </cell>
          <cell r="J42">
            <v>16909.959999999963</v>
          </cell>
          <cell r="L42">
            <v>-8173.2700000000186</v>
          </cell>
          <cell r="N42">
            <v>67820.01999999999</v>
          </cell>
          <cell r="P42">
            <v>96908.679999999935</v>
          </cell>
          <cell r="R42">
            <v>174805.94000000018</v>
          </cell>
          <cell r="T42">
            <v>155712.25</v>
          </cell>
          <cell r="V42">
            <v>148712.22</v>
          </cell>
          <cell r="X42">
            <v>8351.27</v>
          </cell>
          <cell r="Z42">
            <v>698442.45000000007</v>
          </cell>
        </row>
        <row r="43">
          <cell r="A43" t="str">
            <v>System Improvements</v>
          </cell>
          <cell r="B43">
            <v>6316724.8699999992</v>
          </cell>
          <cell r="C43">
            <v>20814.189999999999</v>
          </cell>
          <cell r="D43">
            <v>6872.58</v>
          </cell>
          <cell r="E43">
            <v>0</v>
          </cell>
          <cell r="F43">
            <v>8614.7199999999993</v>
          </cell>
          <cell r="G43">
            <v>0</v>
          </cell>
          <cell r="H43">
            <v>1093.8900000000001</v>
          </cell>
          <cell r="I43">
            <v>0</v>
          </cell>
          <cell r="J43">
            <v>695116.5</v>
          </cell>
          <cell r="K43">
            <v>0</v>
          </cell>
          <cell r="L43">
            <v>338199.48</v>
          </cell>
          <cell r="M43">
            <v>0</v>
          </cell>
          <cell r="N43">
            <v>106337.06</v>
          </cell>
          <cell r="O43">
            <v>0</v>
          </cell>
          <cell r="P43">
            <v>1375687.28</v>
          </cell>
          <cell r="Q43">
            <v>0</v>
          </cell>
          <cell r="R43">
            <v>1416325.62</v>
          </cell>
          <cell r="S43">
            <v>0</v>
          </cell>
          <cell r="T43">
            <v>1420148.28</v>
          </cell>
          <cell r="U43">
            <v>0</v>
          </cell>
          <cell r="V43">
            <v>148711.67000000001</v>
          </cell>
          <cell r="W43">
            <v>0</v>
          </cell>
          <cell r="X43">
            <v>8350.86</v>
          </cell>
          <cell r="Y43">
            <v>748743</v>
          </cell>
          <cell r="Z43">
            <v>6295015.1300000008</v>
          </cell>
        </row>
        <row r="45">
          <cell r="A45" t="str">
            <v>2609.SINT 1PRP Hopkinsville 10: CB10.Replace approx 3 mi. of T/L 90159-10 w/ 12</v>
          </cell>
          <cell r="B45">
            <v>1330166.23</v>
          </cell>
          <cell r="C45" t="str">
            <v xml:space="preserve"> 0</v>
          </cell>
          <cell r="D45" t="str">
            <v xml:space="preserve"> 0</v>
          </cell>
          <cell r="F45" t="str">
            <v xml:space="preserve"> 0</v>
          </cell>
          <cell r="H45" t="str">
            <v xml:space="preserve"> 0</v>
          </cell>
          <cell r="J45" t="str">
            <v xml:space="preserve"> 0</v>
          </cell>
          <cell r="L45" t="str">
            <v xml:space="preserve"> 0</v>
          </cell>
          <cell r="N45" t="str">
            <v xml:space="preserve"> 0</v>
          </cell>
          <cell r="P45">
            <v>394719</v>
          </cell>
          <cell r="R45">
            <v>525116.71</v>
          </cell>
          <cell r="T45">
            <v>47608.639999999999</v>
          </cell>
          <cell r="V45">
            <v>160732.26</v>
          </cell>
          <cell r="X45">
            <v>201989.62</v>
          </cell>
          <cell r="Z45">
            <v>1330166.23</v>
          </cell>
        </row>
        <row r="46">
          <cell r="Z46">
            <v>0</v>
          </cell>
        </row>
        <row r="47">
          <cell r="Z47">
            <v>0</v>
          </cell>
        </row>
        <row r="48">
          <cell r="Z48">
            <v>0</v>
          </cell>
        </row>
        <row r="49">
          <cell r="Z49">
            <v>0</v>
          </cell>
        </row>
        <row r="50">
          <cell r="A50" t="str">
            <v>Hopkinsville, KY - Replace 3 miles of T/L</v>
          </cell>
          <cell r="B50">
            <v>1330166.23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394719</v>
          </cell>
          <cell r="Q50">
            <v>0</v>
          </cell>
          <cell r="R50">
            <v>525116.71</v>
          </cell>
          <cell r="S50">
            <v>0</v>
          </cell>
          <cell r="T50">
            <v>47608.639999999999</v>
          </cell>
          <cell r="U50">
            <v>0</v>
          </cell>
          <cell r="V50">
            <v>160732.26</v>
          </cell>
          <cell r="W50">
            <v>0</v>
          </cell>
          <cell r="X50">
            <v>201989.62</v>
          </cell>
          <cell r="Y50">
            <v>0</v>
          </cell>
          <cell r="Z50">
            <v>1330166.23</v>
          </cell>
        </row>
        <row r="51">
          <cell r="A51" t="str">
            <v>System Integrity - Other</v>
          </cell>
          <cell r="B51">
            <v>11783929.509999998</v>
          </cell>
          <cell r="C51">
            <v>177608.47</v>
          </cell>
          <cell r="D51">
            <v>749247.03</v>
          </cell>
          <cell r="F51">
            <v>1613228.96</v>
          </cell>
          <cell r="H51">
            <v>756400.23</v>
          </cell>
          <cell r="J51">
            <v>-3342.4400000000169</v>
          </cell>
          <cell r="L51">
            <v>1165990.8899999999</v>
          </cell>
          <cell r="N51">
            <v>978044.49</v>
          </cell>
          <cell r="P51">
            <v>873463.67999999993</v>
          </cell>
          <cell r="R51">
            <v>966202.34000000008</v>
          </cell>
          <cell r="T51">
            <v>1124944.8400000001</v>
          </cell>
          <cell r="V51">
            <v>994878.58000000007</v>
          </cell>
          <cell r="X51">
            <v>912465.07</v>
          </cell>
          <cell r="Y51">
            <v>1250000</v>
          </cell>
          <cell r="Z51">
            <v>11559132.140000001</v>
          </cell>
        </row>
        <row r="52">
          <cell r="A52" t="str">
            <v>System Integrity</v>
          </cell>
          <cell r="B52">
            <v>13114095.739999998</v>
          </cell>
          <cell r="C52">
            <v>177608.47</v>
          </cell>
          <cell r="D52">
            <v>749247.03</v>
          </cell>
          <cell r="E52">
            <v>0</v>
          </cell>
          <cell r="F52">
            <v>1613228.96</v>
          </cell>
          <cell r="G52">
            <v>0</v>
          </cell>
          <cell r="H52">
            <v>756400.23</v>
          </cell>
          <cell r="I52">
            <v>0</v>
          </cell>
          <cell r="J52">
            <v>-3342.4400000000169</v>
          </cell>
          <cell r="K52">
            <v>0</v>
          </cell>
          <cell r="L52">
            <v>1165990.8899999999</v>
          </cell>
          <cell r="M52">
            <v>0</v>
          </cell>
          <cell r="N52">
            <v>978044.49</v>
          </cell>
          <cell r="O52">
            <v>0</v>
          </cell>
          <cell r="P52">
            <v>1268182.68</v>
          </cell>
          <cell r="Q52">
            <v>0</v>
          </cell>
          <cell r="R52">
            <v>1491319.05</v>
          </cell>
          <cell r="S52">
            <v>0</v>
          </cell>
          <cell r="T52">
            <v>1172553.48</v>
          </cell>
          <cell r="U52">
            <v>0</v>
          </cell>
          <cell r="V52">
            <v>1155610.8400000001</v>
          </cell>
          <cell r="W52">
            <v>0</v>
          </cell>
          <cell r="X52">
            <v>1114454.69</v>
          </cell>
          <cell r="Y52">
            <v>1250000</v>
          </cell>
          <cell r="Z52">
            <v>12889298.369999999</v>
          </cell>
        </row>
        <row r="54">
          <cell r="A54" t="str">
            <v>Vehicles</v>
          </cell>
          <cell r="B54" t="str">
            <v xml:space="preserve"> 0</v>
          </cell>
          <cell r="C54" t="str">
            <v xml:space="preserve"> 0</v>
          </cell>
          <cell r="D54" t="str">
            <v xml:space="preserve"> 0</v>
          </cell>
          <cell r="F54">
            <v>37369.94</v>
          </cell>
          <cell r="H54" t="str">
            <v xml:space="preserve"> 0</v>
          </cell>
          <cell r="J54" t="str">
            <v xml:space="preserve"> 0</v>
          </cell>
          <cell r="L54" t="str">
            <v xml:space="preserve"> 0</v>
          </cell>
          <cell r="N54" t="str">
            <v xml:space="preserve"> 0</v>
          </cell>
          <cell r="P54" t="str">
            <v xml:space="preserve"> 0</v>
          </cell>
          <cell r="R54" t="str">
            <v xml:space="preserve"> 0</v>
          </cell>
          <cell r="T54" t="str">
            <v xml:space="preserve"> 0</v>
          </cell>
          <cell r="V54" t="str">
            <v xml:space="preserve"> 0</v>
          </cell>
          <cell r="X54" t="str">
            <v xml:space="preserve"> 0</v>
          </cell>
          <cell r="Z54">
            <v>37369.94</v>
          </cell>
        </row>
        <row r="55">
          <cell r="A55" t="str">
            <v>NonGrowth</v>
          </cell>
          <cell r="B55">
            <v>20009083.07</v>
          </cell>
          <cell r="C55">
            <v>502015.55</v>
          </cell>
          <cell r="D55">
            <v>1016067.64</v>
          </cell>
          <cell r="E55">
            <v>0</v>
          </cell>
          <cell r="F55">
            <v>1227968.52</v>
          </cell>
          <cell r="G55">
            <v>0</v>
          </cell>
          <cell r="H55">
            <v>926598.64</v>
          </cell>
          <cell r="I55">
            <v>0</v>
          </cell>
          <cell r="J55">
            <v>750115.79</v>
          </cell>
          <cell r="K55">
            <v>0</v>
          </cell>
          <cell r="L55">
            <v>1613577.21</v>
          </cell>
          <cell r="M55">
            <v>0</v>
          </cell>
          <cell r="N55">
            <v>1334553.97</v>
          </cell>
          <cell r="O55">
            <v>0</v>
          </cell>
          <cell r="P55">
            <v>2658527.25</v>
          </cell>
          <cell r="Q55">
            <v>0</v>
          </cell>
          <cell r="R55">
            <v>2922036.2</v>
          </cell>
          <cell r="S55">
            <v>0</v>
          </cell>
          <cell r="T55">
            <v>2607443.33</v>
          </cell>
          <cell r="U55">
            <v>0</v>
          </cell>
          <cell r="V55">
            <v>1318723.3400000001</v>
          </cell>
          <cell r="W55">
            <v>0</v>
          </cell>
          <cell r="X55">
            <v>1137640.8500000001</v>
          </cell>
          <cell r="Y55">
            <v>1675928</v>
          </cell>
          <cell r="Z55">
            <v>19691196.290000003</v>
          </cell>
        </row>
        <row r="57">
          <cell r="A57" t="str">
            <v>Capital</v>
          </cell>
          <cell r="B57">
            <v>22716806.200000003</v>
          </cell>
          <cell r="C57">
            <v>686407.92</v>
          </cell>
          <cell r="D57">
            <v>1358342.17</v>
          </cell>
          <cell r="E57">
            <v>0</v>
          </cell>
          <cell r="F57">
            <v>1657758.34</v>
          </cell>
          <cell r="G57">
            <v>0</v>
          </cell>
          <cell r="H57">
            <v>1115754.51</v>
          </cell>
          <cell r="I57">
            <v>0</v>
          </cell>
          <cell r="J57">
            <v>948918.59</v>
          </cell>
          <cell r="K57">
            <v>0</v>
          </cell>
          <cell r="L57">
            <v>1962685.61</v>
          </cell>
          <cell r="M57">
            <v>0</v>
          </cell>
          <cell r="N57">
            <v>1560415.3</v>
          </cell>
          <cell r="O57">
            <v>0</v>
          </cell>
          <cell r="P57">
            <v>2862029.83</v>
          </cell>
          <cell r="Q57">
            <v>0</v>
          </cell>
          <cell r="R57">
            <v>3123643.52</v>
          </cell>
          <cell r="S57">
            <v>0</v>
          </cell>
          <cell r="T57">
            <v>2812346.54</v>
          </cell>
          <cell r="U57">
            <v>0</v>
          </cell>
          <cell r="V57">
            <v>1553385.73</v>
          </cell>
          <cell r="W57">
            <v>0</v>
          </cell>
          <cell r="X57">
            <v>1397146.42</v>
          </cell>
          <cell r="Y57">
            <v>1525928</v>
          </cell>
          <cell r="Z57">
            <v>22564762.480000004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1017890.08</v>
          </cell>
          <cell r="C15">
            <v>49642.86</v>
          </cell>
          <cell r="D15">
            <v>-140763.39000000001</v>
          </cell>
          <cell r="F15">
            <v>228461.45</v>
          </cell>
          <cell r="H15">
            <v>-474043.41</v>
          </cell>
          <cell r="J15">
            <v>113345.65</v>
          </cell>
          <cell r="L15">
            <v>182452.14</v>
          </cell>
          <cell r="N15">
            <v>83797.86</v>
          </cell>
          <cell r="P15">
            <v>-228602.75</v>
          </cell>
          <cell r="R15">
            <v>-235123.88</v>
          </cell>
          <cell r="T15">
            <v>32398.92</v>
          </cell>
          <cell r="V15">
            <v>92473.77</v>
          </cell>
          <cell r="X15">
            <v>96660.9</v>
          </cell>
          <cell r="Y15">
            <v>1250000</v>
          </cell>
          <cell r="Z15">
            <v>1050700.1200000001</v>
          </cell>
        </row>
        <row r="17">
          <cell r="A17" t="str">
            <v>Equipment</v>
          </cell>
          <cell r="B17">
            <v>97591.01</v>
          </cell>
          <cell r="C17">
            <v>3147.03</v>
          </cell>
          <cell r="D17">
            <v>55.94</v>
          </cell>
          <cell r="F17">
            <v>8138.76</v>
          </cell>
          <cell r="H17">
            <v>22967.31</v>
          </cell>
          <cell r="J17">
            <v>59193.71</v>
          </cell>
          <cell r="L17">
            <v>35924.129999999997</v>
          </cell>
          <cell r="N17">
            <v>1695.36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131122.23999999999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15070.08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Y24">
            <v>15000</v>
          </cell>
          <cell r="Z24">
            <v>15000</v>
          </cell>
        </row>
        <row r="25">
          <cell r="A25" t="str">
            <v>Information Technology</v>
          </cell>
          <cell r="B25">
            <v>15070.08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15000</v>
          </cell>
          <cell r="Z25">
            <v>15000</v>
          </cell>
        </row>
        <row r="27">
          <cell r="A27" t="str">
            <v>Misc</v>
          </cell>
          <cell r="B27" t="str">
            <v xml:space="preserve"> 0</v>
          </cell>
          <cell r="C27">
            <v>37909.49</v>
          </cell>
          <cell r="D27">
            <v>-3167.64</v>
          </cell>
          <cell r="F27">
            <v>259388.52</v>
          </cell>
          <cell r="H27">
            <v>46839.45</v>
          </cell>
          <cell r="J27">
            <v>-231637.65</v>
          </cell>
          <cell r="L27">
            <v>171685.38</v>
          </cell>
          <cell r="N27">
            <v>-112821.79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-168196</v>
          </cell>
          <cell r="Z27">
            <v>-0.23999999993247911</v>
          </cell>
        </row>
        <row r="28">
          <cell r="A28" t="str">
            <v>Overhead</v>
          </cell>
          <cell r="B28" t="str">
            <v xml:space="preserve"> 0</v>
          </cell>
          <cell r="C28">
            <v>151847.21</v>
          </cell>
          <cell r="D28">
            <v>-180228.9</v>
          </cell>
          <cell r="F28">
            <v>28381.69</v>
          </cell>
          <cell r="H28">
            <v>254991.04</v>
          </cell>
          <cell r="J28">
            <v>-22059.07</v>
          </cell>
          <cell r="L28">
            <v>-232931.97</v>
          </cell>
          <cell r="N28">
            <v>-7654.0099999999802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7654</v>
          </cell>
          <cell r="Z28">
            <v>-9.9999999802093953E-3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188040.71</v>
          </cell>
          <cell r="C30">
            <v>1706.39</v>
          </cell>
          <cell r="D30">
            <v>408.36</v>
          </cell>
          <cell r="F30">
            <v>482.61</v>
          </cell>
          <cell r="H30">
            <v>460.81</v>
          </cell>
          <cell r="J30">
            <v>416.61</v>
          </cell>
          <cell r="L30">
            <v>398.35</v>
          </cell>
          <cell r="N30">
            <v>393.63</v>
          </cell>
          <cell r="P30">
            <v>1240.3</v>
          </cell>
          <cell r="R30">
            <v>1209.3900000000001</v>
          </cell>
          <cell r="T30">
            <v>1278.3699999999999</v>
          </cell>
          <cell r="V30">
            <v>1324.43</v>
          </cell>
          <cell r="X30">
            <v>1389.11</v>
          </cell>
          <cell r="Y30">
            <v>175000</v>
          </cell>
          <cell r="Z30">
            <v>185708.36</v>
          </cell>
        </row>
        <row r="31">
          <cell r="A31" t="str">
            <v>Structures</v>
          </cell>
          <cell r="B31">
            <v>15000</v>
          </cell>
          <cell r="C31">
            <v>1542.4</v>
          </cell>
          <cell r="D31">
            <v>243.02</v>
          </cell>
          <cell r="F31">
            <v>44.7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Y31">
            <v>15000</v>
          </cell>
          <cell r="Z31">
            <v>16830.12</v>
          </cell>
        </row>
        <row r="32">
          <cell r="A32" t="str">
            <v>System Improvements</v>
          </cell>
          <cell r="B32">
            <v>403627.12</v>
          </cell>
          <cell r="C32">
            <v>62697.91</v>
          </cell>
          <cell r="D32">
            <v>23256.720000000001</v>
          </cell>
          <cell r="F32">
            <v>6107.92</v>
          </cell>
          <cell r="H32">
            <v>1516.25</v>
          </cell>
          <cell r="J32">
            <v>1255.6400000000001</v>
          </cell>
          <cell r="L32">
            <v>6522.54</v>
          </cell>
          <cell r="N32">
            <v>36436.269999999997</v>
          </cell>
          <cell r="P32">
            <v>38241.53</v>
          </cell>
          <cell r="R32">
            <v>120097.38</v>
          </cell>
          <cell r="T32">
            <v>27175.65</v>
          </cell>
          <cell r="V32">
            <v>104155.4</v>
          </cell>
          <cell r="X32" t="str">
            <v xml:space="preserve"> 0</v>
          </cell>
          <cell r="Z32">
            <v>427463.21000000008</v>
          </cell>
        </row>
        <row r="34">
          <cell r="A34" t="str">
            <v>3562.Cast Iron Replace Program: CB10.replace 89,847  of cast iron pipe.</v>
          </cell>
          <cell r="B34">
            <v>5131290.66</v>
          </cell>
          <cell r="C34" t="str">
            <v xml:space="preserve"> 0</v>
          </cell>
          <cell r="D34">
            <v>115589.55</v>
          </cell>
          <cell r="F34">
            <v>688735.75</v>
          </cell>
          <cell r="H34">
            <v>426719.55</v>
          </cell>
          <cell r="J34">
            <v>833418.44</v>
          </cell>
          <cell r="L34">
            <v>496790.65</v>
          </cell>
          <cell r="N34">
            <v>692136.35</v>
          </cell>
          <cell r="P34">
            <v>405094.72</v>
          </cell>
          <cell r="R34">
            <v>393675.41</v>
          </cell>
          <cell r="T34">
            <v>419165.24</v>
          </cell>
          <cell r="V34">
            <v>436179.17</v>
          </cell>
          <cell r="X34">
            <v>452902.77</v>
          </cell>
          <cell r="Y34">
            <v>400000</v>
          </cell>
          <cell r="Z34">
            <v>5760407.5999999996</v>
          </cell>
        </row>
        <row r="35">
          <cell r="A35" t="str">
            <v>3562.CastIronServiceLineRplc: CB10.Service line replacement associated to Cast I</v>
          </cell>
          <cell r="B35">
            <v>1574990.64</v>
          </cell>
          <cell r="C35">
            <v>8499.2900000000009</v>
          </cell>
          <cell r="D35">
            <v>93072.02</v>
          </cell>
          <cell r="F35">
            <v>208783.56</v>
          </cell>
          <cell r="H35">
            <v>57717.02</v>
          </cell>
          <cell r="J35">
            <v>28528.19</v>
          </cell>
          <cell r="L35">
            <v>34587.339999999997</v>
          </cell>
          <cell r="N35">
            <v>90647.77</v>
          </cell>
          <cell r="P35">
            <v>124339.16</v>
          </cell>
          <cell r="R35">
            <v>120834.14</v>
          </cell>
          <cell r="T35">
            <v>128657.96</v>
          </cell>
          <cell r="V35">
            <v>133880.17000000001</v>
          </cell>
          <cell r="X35">
            <v>139013.29</v>
          </cell>
          <cell r="Y35">
            <v>250000</v>
          </cell>
          <cell r="Z35">
            <v>1418559.9100000001</v>
          </cell>
        </row>
        <row r="36">
          <cell r="Z36">
            <v>0</v>
          </cell>
        </row>
        <row r="37">
          <cell r="Z37">
            <v>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Z41">
            <v>0</v>
          </cell>
        </row>
        <row r="42">
          <cell r="Z42">
            <v>0</v>
          </cell>
        </row>
        <row r="43">
          <cell r="Z43">
            <v>0</v>
          </cell>
        </row>
        <row r="44">
          <cell r="A44" t="str">
            <v>Georgia - Cast Iron replacement</v>
          </cell>
          <cell r="B44">
            <v>6706281.2999999998</v>
          </cell>
          <cell r="C44">
            <v>8499.2900000000009</v>
          </cell>
          <cell r="D44">
            <v>208661.57</v>
          </cell>
          <cell r="E44">
            <v>0</v>
          </cell>
          <cell r="F44">
            <v>897519.31</v>
          </cell>
          <cell r="G44">
            <v>0</v>
          </cell>
          <cell r="H44">
            <v>484436.57</v>
          </cell>
          <cell r="I44">
            <v>0</v>
          </cell>
          <cell r="J44">
            <v>861946.62999999989</v>
          </cell>
          <cell r="K44">
            <v>0</v>
          </cell>
          <cell r="L44">
            <v>531377.99</v>
          </cell>
          <cell r="M44">
            <v>0</v>
          </cell>
          <cell r="N44">
            <v>782784.12</v>
          </cell>
          <cell r="O44">
            <v>0</v>
          </cell>
          <cell r="P44">
            <v>529433.88</v>
          </cell>
          <cell r="Q44">
            <v>0</v>
          </cell>
          <cell r="R44">
            <v>514509.55</v>
          </cell>
          <cell r="S44">
            <v>0</v>
          </cell>
          <cell r="T44">
            <v>547823.19999999995</v>
          </cell>
          <cell r="U44">
            <v>0</v>
          </cell>
          <cell r="V44">
            <v>570059.34</v>
          </cell>
          <cell r="W44">
            <v>0</v>
          </cell>
          <cell r="X44">
            <v>591916.06000000006</v>
          </cell>
          <cell r="Y44">
            <v>650000</v>
          </cell>
          <cell r="Z44">
            <v>7178967.5099999998</v>
          </cell>
        </row>
        <row r="45">
          <cell r="A45" t="str">
            <v>System Integrity - Other</v>
          </cell>
          <cell r="B45">
            <v>3695966.8900000015</v>
          </cell>
          <cell r="C45">
            <v>238059.03999999998</v>
          </cell>
          <cell r="D45">
            <v>260468.53999999998</v>
          </cell>
          <cell r="F45">
            <v>483985.23</v>
          </cell>
          <cell r="H45">
            <v>222984.01999999996</v>
          </cell>
          <cell r="J45">
            <v>320562.17000000016</v>
          </cell>
          <cell r="L45">
            <v>590799.73</v>
          </cell>
          <cell r="N45">
            <v>397703.85</v>
          </cell>
          <cell r="P45">
            <v>297478.07999999996</v>
          </cell>
          <cell r="R45">
            <v>289961.38000000006</v>
          </cell>
          <cell r="T45">
            <v>306739.84000000008</v>
          </cell>
          <cell r="V45">
            <v>303169.96000000008</v>
          </cell>
          <cell r="X45">
            <v>313568.17999999993</v>
          </cell>
          <cell r="Y45">
            <v>-200000</v>
          </cell>
          <cell r="Z45">
            <v>3825480.0199999996</v>
          </cell>
        </row>
        <row r="46">
          <cell r="A46" t="str">
            <v>System Integrity</v>
          </cell>
          <cell r="B46">
            <v>10402248.190000001</v>
          </cell>
          <cell r="C46">
            <v>246558.33</v>
          </cell>
          <cell r="D46">
            <v>469130.11</v>
          </cell>
          <cell r="E46">
            <v>0</v>
          </cell>
          <cell r="F46">
            <v>1381504.54</v>
          </cell>
          <cell r="G46">
            <v>0</v>
          </cell>
          <cell r="H46">
            <v>707420.59</v>
          </cell>
          <cell r="I46">
            <v>0</v>
          </cell>
          <cell r="J46">
            <v>1182508.8</v>
          </cell>
          <cell r="K46">
            <v>0</v>
          </cell>
          <cell r="L46">
            <v>1122177.72</v>
          </cell>
          <cell r="M46">
            <v>0</v>
          </cell>
          <cell r="N46">
            <v>1180487.97</v>
          </cell>
          <cell r="O46">
            <v>0</v>
          </cell>
          <cell r="P46">
            <v>826911.96</v>
          </cell>
          <cell r="Q46">
            <v>0</v>
          </cell>
          <cell r="R46">
            <v>804470.93</v>
          </cell>
          <cell r="S46">
            <v>0</v>
          </cell>
          <cell r="T46">
            <v>854563.04</v>
          </cell>
          <cell r="U46">
            <v>0</v>
          </cell>
          <cell r="V46">
            <v>873229.3</v>
          </cell>
          <cell r="W46">
            <v>0</v>
          </cell>
          <cell r="X46">
            <v>905484.24</v>
          </cell>
          <cell r="Y46">
            <v>450000</v>
          </cell>
          <cell r="Z46">
            <v>11004447.529999999</v>
          </cell>
        </row>
        <row r="48">
          <cell r="A48" t="str">
            <v>Vehicles</v>
          </cell>
          <cell r="B48" t="str">
            <v xml:space="preserve"> 0</v>
          </cell>
          <cell r="C48" t="str">
            <v xml:space="preserve"> 0</v>
          </cell>
          <cell r="D48" t="str">
            <v xml:space="preserve"> 0</v>
          </cell>
          <cell r="F48" t="str">
            <v xml:space="preserve"> 0</v>
          </cell>
          <cell r="H48" t="str">
            <v xml:space="preserve"> 0</v>
          </cell>
          <cell r="J48" t="str">
            <v xml:space="preserve"> 0</v>
          </cell>
          <cell r="L48" t="str">
            <v xml:space="preserve"> 0</v>
          </cell>
          <cell r="N48" t="str">
            <v xml:space="preserve"> 0</v>
          </cell>
          <cell r="P48" t="str">
            <v xml:space="preserve"> 0</v>
          </cell>
          <cell r="R48" t="str">
            <v xml:space="preserve"> 0</v>
          </cell>
          <cell r="T48" t="str">
            <v xml:space="preserve"> 0</v>
          </cell>
          <cell r="V48" t="str">
            <v xml:space="preserve"> 0</v>
          </cell>
          <cell r="X48" t="str">
            <v xml:space="preserve"> 0</v>
          </cell>
          <cell r="Z48">
            <v>0</v>
          </cell>
        </row>
        <row r="49">
          <cell r="A49" t="str">
            <v>NonGrowth</v>
          </cell>
          <cell r="B49">
            <v>11121577.109999999</v>
          </cell>
          <cell r="C49">
            <v>505408.76</v>
          </cell>
          <cell r="D49">
            <v>309697.61</v>
          </cell>
          <cell r="E49">
            <v>0</v>
          </cell>
          <cell r="F49">
            <v>1684048.74</v>
          </cell>
          <cell r="G49">
            <v>0</v>
          </cell>
          <cell r="H49">
            <v>1034195.45</v>
          </cell>
          <cell r="I49">
            <v>0</v>
          </cell>
          <cell r="J49">
            <v>989678.04</v>
          </cell>
          <cell r="K49">
            <v>0</v>
          </cell>
          <cell r="L49">
            <v>1103776.1499999999</v>
          </cell>
          <cell r="M49">
            <v>0</v>
          </cell>
          <cell r="N49">
            <v>1098537.43</v>
          </cell>
          <cell r="O49">
            <v>0</v>
          </cell>
          <cell r="P49">
            <v>866393.79</v>
          </cell>
          <cell r="Q49">
            <v>0</v>
          </cell>
          <cell r="R49">
            <v>925777.7</v>
          </cell>
          <cell r="S49">
            <v>0</v>
          </cell>
          <cell r="T49">
            <v>883017.06</v>
          </cell>
          <cell r="U49">
            <v>0</v>
          </cell>
          <cell r="V49">
            <v>978709.13</v>
          </cell>
          <cell r="W49">
            <v>0</v>
          </cell>
          <cell r="X49">
            <v>906873.35</v>
          </cell>
          <cell r="Y49">
            <v>494458</v>
          </cell>
          <cell r="Z49">
            <v>11780571.210000001</v>
          </cell>
        </row>
        <row r="51">
          <cell r="A51" t="str">
            <v>Capital</v>
          </cell>
          <cell r="B51">
            <v>12139467.190000001</v>
          </cell>
          <cell r="C51">
            <v>555051.62</v>
          </cell>
          <cell r="D51">
            <v>168934.22</v>
          </cell>
          <cell r="E51">
            <v>0</v>
          </cell>
          <cell r="F51">
            <v>1912510.19</v>
          </cell>
          <cell r="G51">
            <v>0</v>
          </cell>
          <cell r="H51">
            <v>560152.04</v>
          </cell>
          <cell r="I51">
            <v>0</v>
          </cell>
          <cell r="J51">
            <v>1103023.69</v>
          </cell>
          <cell r="K51">
            <v>0</v>
          </cell>
          <cell r="L51">
            <v>1286228.29</v>
          </cell>
          <cell r="M51">
            <v>0</v>
          </cell>
          <cell r="N51">
            <v>1182335.29</v>
          </cell>
          <cell r="O51">
            <v>0</v>
          </cell>
          <cell r="P51">
            <v>637791.04</v>
          </cell>
          <cell r="Q51">
            <v>0</v>
          </cell>
          <cell r="R51">
            <v>690653.82</v>
          </cell>
          <cell r="S51">
            <v>0</v>
          </cell>
          <cell r="T51">
            <v>915415.98</v>
          </cell>
          <cell r="U51">
            <v>0</v>
          </cell>
          <cell r="V51">
            <v>1071182.8999999999</v>
          </cell>
          <cell r="W51">
            <v>0</v>
          </cell>
          <cell r="X51">
            <v>1003534.25</v>
          </cell>
          <cell r="Y51">
            <v>1744458</v>
          </cell>
          <cell r="Z51">
            <v>12831271.330000002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589069.24</v>
          </cell>
          <cell r="C15">
            <v>39521.699999999997</v>
          </cell>
          <cell r="D15">
            <v>-2877.6199999999944</v>
          </cell>
          <cell r="F15">
            <v>83329.19</v>
          </cell>
          <cell r="H15">
            <v>17800.71</v>
          </cell>
          <cell r="J15">
            <v>19332.64</v>
          </cell>
          <cell r="L15">
            <v>27613.919999999998</v>
          </cell>
          <cell r="N15">
            <v>15067.97</v>
          </cell>
          <cell r="P15">
            <v>50981.1</v>
          </cell>
          <cell r="R15">
            <v>48619.28</v>
          </cell>
          <cell r="T15">
            <v>42966.25</v>
          </cell>
          <cell r="V15">
            <v>57685.95</v>
          </cell>
          <cell r="X15">
            <v>49180.57</v>
          </cell>
          <cell r="Y15">
            <v>25000</v>
          </cell>
          <cell r="Z15">
            <v>474221.66000000003</v>
          </cell>
        </row>
        <row r="17">
          <cell r="A17" t="str">
            <v>Equipment</v>
          </cell>
          <cell r="B17">
            <v>56366.74</v>
          </cell>
          <cell r="C17">
            <v>968.89</v>
          </cell>
          <cell r="D17" t="str">
            <v xml:space="preserve"> 0</v>
          </cell>
          <cell r="F17">
            <v>1109.07</v>
          </cell>
          <cell r="H17">
            <v>179.64</v>
          </cell>
          <cell r="J17">
            <v>13867.97</v>
          </cell>
          <cell r="L17">
            <v>11556.23</v>
          </cell>
          <cell r="N17">
            <v>77.489999999999995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Y17">
            <v>25000</v>
          </cell>
          <cell r="Z17">
            <v>52759.29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20154.73</v>
          </cell>
          <cell r="D27">
            <v>-4969.68</v>
          </cell>
          <cell r="F27">
            <v>-18091.3</v>
          </cell>
          <cell r="H27">
            <v>-7715.19</v>
          </cell>
          <cell r="J27">
            <v>15772.57</v>
          </cell>
          <cell r="L27">
            <v>11460.22</v>
          </cell>
          <cell r="N27">
            <v>-2984.7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-13627</v>
          </cell>
          <cell r="Z27">
            <v>-0.35000000000218279</v>
          </cell>
        </row>
        <row r="28">
          <cell r="A28" t="str">
            <v>Overhead</v>
          </cell>
          <cell r="B28" t="str">
            <v xml:space="preserve"> 0</v>
          </cell>
          <cell r="C28">
            <v>20963.490000000002</v>
          </cell>
          <cell r="D28">
            <v>21258.45</v>
          </cell>
          <cell r="F28">
            <v>-42221.94</v>
          </cell>
          <cell r="H28">
            <v>41568.18</v>
          </cell>
          <cell r="J28">
            <v>17346.669999999998</v>
          </cell>
          <cell r="L28">
            <v>-58914.85</v>
          </cell>
          <cell r="N28">
            <v>29083.07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-29083</v>
          </cell>
          <cell r="Z28">
            <v>6.9999999999708962E-2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153504.53</v>
          </cell>
          <cell r="C30">
            <v>163.92</v>
          </cell>
          <cell r="D30">
            <v>133.61000000000001</v>
          </cell>
          <cell r="F30">
            <v>56.98</v>
          </cell>
          <cell r="H30" t="str">
            <v xml:space="preserve"> 0</v>
          </cell>
          <cell r="J30">
            <v>22704.5</v>
          </cell>
          <cell r="L30">
            <v>85858.95</v>
          </cell>
          <cell r="N30">
            <v>14957.08</v>
          </cell>
          <cell r="P30">
            <v>18261.63</v>
          </cell>
          <cell r="R30">
            <v>17386.16</v>
          </cell>
          <cell r="T30">
            <v>18100.62</v>
          </cell>
          <cell r="V30">
            <v>8315.2099999999991</v>
          </cell>
          <cell r="X30">
            <v>13773.1</v>
          </cell>
          <cell r="Z30">
            <v>199711.75999999998</v>
          </cell>
        </row>
        <row r="31">
          <cell r="A31" t="str">
            <v>Structures</v>
          </cell>
          <cell r="B31">
            <v>40000</v>
          </cell>
          <cell r="C31">
            <v>1571.79</v>
          </cell>
          <cell r="D31">
            <v>249.81</v>
          </cell>
          <cell r="F31">
            <v>2785.45</v>
          </cell>
          <cell r="H31">
            <v>240.31</v>
          </cell>
          <cell r="J31">
            <v>1306.73</v>
          </cell>
          <cell r="L31">
            <v>1676.65</v>
          </cell>
          <cell r="N31">
            <v>1473.03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Y31">
            <v>40000</v>
          </cell>
          <cell r="Z31">
            <v>49303.770000000004</v>
          </cell>
        </row>
        <row r="32">
          <cell r="A32" t="str">
            <v>System Improvements</v>
          </cell>
          <cell r="B32">
            <v>511774.43</v>
          </cell>
          <cell r="C32">
            <v>3693.99</v>
          </cell>
          <cell r="D32">
            <v>1022.02</v>
          </cell>
          <cell r="F32">
            <v>1759.11</v>
          </cell>
          <cell r="H32">
            <v>81.430000000000007</v>
          </cell>
          <cell r="J32">
            <v>73.62</v>
          </cell>
          <cell r="L32">
            <v>70.39</v>
          </cell>
          <cell r="N32">
            <v>1933.8</v>
          </cell>
          <cell r="P32">
            <v>39972.83</v>
          </cell>
          <cell r="R32">
            <v>39425.760000000002</v>
          </cell>
          <cell r="T32">
            <v>40993.620000000003</v>
          </cell>
          <cell r="V32">
            <v>42895.85</v>
          </cell>
          <cell r="X32">
            <v>43710.06</v>
          </cell>
          <cell r="Y32">
            <v>240000</v>
          </cell>
          <cell r="Z32">
            <v>455632.48</v>
          </cell>
        </row>
        <row r="33">
          <cell r="A33" t="str">
            <v>System Integrity</v>
          </cell>
          <cell r="B33">
            <v>1186233.73</v>
          </cell>
          <cell r="C33">
            <v>140329.78</v>
          </cell>
          <cell r="D33">
            <v>108474.8</v>
          </cell>
          <cell r="F33">
            <v>147071.21</v>
          </cell>
          <cell r="H33">
            <v>46556.09</v>
          </cell>
          <cell r="J33">
            <v>71982.039999999994</v>
          </cell>
          <cell r="L33">
            <v>140834.32</v>
          </cell>
          <cell r="N33">
            <v>85702.62</v>
          </cell>
          <cell r="P33">
            <v>107390.05</v>
          </cell>
          <cell r="R33">
            <v>100551.92</v>
          </cell>
          <cell r="T33">
            <v>107660.63</v>
          </cell>
          <cell r="V33">
            <v>101268.87</v>
          </cell>
          <cell r="X33">
            <v>108963.36</v>
          </cell>
          <cell r="Y33">
            <v>-50000</v>
          </cell>
          <cell r="Z33">
            <v>1216785.6900000002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1947879.43</v>
          </cell>
          <cell r="C35">
            <v>187846.59</v>
          </cell>
          <cell r="D35">
            <v>126169.01</v>
          </cell>
          <cell r="E35">
            <v>0</v>
          </cell>
          <cell r="F35">
            <v>92468.58</v>
          </cell>
          <cell r="G35">
            <v>0</v>
          </cell>
          <cell r="H35">
            <v>80910.460000000006</v>
          </cell>
          <cell r="I35">
            <v>0</v>
          </cell>
          <cell r="J35">
            <v>143054.1</v>
          </cell>
          <cell r="K35">
            <v>0</v>
          </cell>
          <cell r="L35">
            <v>192541.91</v>
          </cell>
          <cell r="M35">
            <v>0</v>
          </cell>
          <cell r="N35">
            <v>130242.39</v>
          </cell>
          <cell r="O35">
            <v>0</v>
          </cell>
          <cell r="P35">
            <v>165624.51</v>
          </cell>
          <cell r="Q35">
            <v>0</v>
          </cell>
          <cell r="R35">
            <v>157363.84</v>
          </cell>
          <cell r="S35">
            <v>0</v>
          </cell>
          <cell r="T35">
            <v>166754.87</v>
          </cell>
          <cell r="U35">
            <v>0</v>
          </cell>
          <cell r="V35">
            <v>152479.93</v>
          </cell>
          <cell r="W35">
            <v>0</v>
          </cell>
          <cell r="X35">
            <v>166446.51999999999</v>
          </cell>
          <cell r="Y35">
            <v>212290</v>
          </cell>
          <cell r="Z35">
            <v>1974192.7100000002</v>
          </cell>
        </row>
        <row r="37">
          <cell r="A37" t="str">
            <v>Capital</v>
          </cell>
          <cell r="B37">
            <v>2536948.67</v>
          </cell>
          <cell r="C37">
            <v>227368.29</v>
          </cell>
          <cell r="D37">
            <v>123291.39</v>
          </cell>
          <cell r="E37">
            <v>0</v>
          </cell>
          <cell r="F37">
            <v>175797.77</v>
          </cell>
          <cell r="G37">
            <v>0</v>
          </cell>
          <cell r="H37">
            <v>98711.17</v>
          </cell>
          <cell r="I37">
            <v>0</v>
          </cell>
          <cell r="J37">
            <v>162386.74</v>
          </cell>
          <cell r="K37">
            <v>0</v>
          </cell>
          <cell r="L37">
            <v>220155.83</v>
          </cell>
          <cell r="M37">
            <v>0</v>
          </cell>
          <cell r="N37">
            <v>145310.35999999999</v>
          </cell>
          <cell r="O37">
            <v>0</v>
          </cell>
          <cell r="P37">
            <v>216605.61</v>
          </cell>
          <cell r="Q37">
            <v>0</v>
          </cell>
          <cell r="R37">
            <v>205983.12</v>
          </cell>
          <cell r="S37">
            <v>0</v>
          </cell>
          <cell r="T37">
            <v>209721.12</v>
          </cell>
          <cell r="U37">
            <v>0</v>
          </cell>
          <cell r="V37">
            <v>210165.88</v>
          </cell>
          <cell r="W37">
            <v>0</v>
          </cell>
          <cell r="X37">
            <v>215627.09</v>
          </cell>
          <cell r="Y37">
            <v>237290</v>
          </cell>
          <cell r="Z37">
            <v>2448414.37</v>
          </cell>
        </row>
      </sheetData>
      <sheetData sheetId="6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6340332.2699999996</v>
          </cell>
          <cell r="C15">
            <v>335969.1</v>
          </cell>
          <cell r="D15">
            <v>377427.09</v>
          </cell>
          <cell r="F15">
            <v>793552.9</v>
          </cell>
          <cell r="H15">
            <v>396356.6</v>
          </cell>
          <cell r="J15">
            <v>250663.2</v>
          </cell>
          <cell r="L15">
            <v>756122.08</v>
          </cell>
          <cell r="N15">
            <v>285056.18</v>
          </cell>
          <cell r="P15">
            <v>450863.85</v>
          </cell>
          <cell r="R15">
            <v>469820.62</v>
          </cell>
          <cell r="T15">
            <v>511330.62</v>
          </cell>
          <cell r="V15">
            <v>578501.22</v>
          </cell>
          <cell r="X15">
            <v>607500.41</v>
          </cell>
          <cell r="Z15">
            <v>5813163.8700000001</v>
          </cell>
        </row>
        <row r="17">
          <cell r="A17" t="str">
            <v>Equipment</v>
          </cell>
          <cell r="B17">
            <v>303932.49</v>
          </cell>
          <cell r="C17">
            <v>13148.69</v>
          </cell>
          <cell r="D17">
            <v>8729.6200000000008</v>
          </cell>
          <cell r="F17">
            <v>9190.3799999999992</v>
          </cell>
          <cell r="H17">
            <v>5410.03</v>
          </cell>
          <cell r="J17">
            <v>46143.83</v>
          </cell>
          <cell r="L17">
            <v>38663.75</v>
          </cell>
          <cell r="N17">
            <v>32300.81</v>
          </cell>
          <cell r="P17">
            <v>24987.46</v>
          </cell>
          <cell r="R17">
            <v>4282.42</v>
          </cell>
          <cell r="T17">
            <v>4627.28</v>
          </cell>
          <cell r="V17">
            <v>4887.7700000000004</v>
          </cell>
          <cell r="X17">
            <v>5114.3</v>
          </cell>
          <cell r="Y17">
            <v>80000</v>
          </cell>
          <cell r="Z17">
            <v>277486.33999999997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216476.93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29782.639999999999</v>
          </cell>
          <cell r="P24">
            <v>2452.85</v>
          </cell>
          <cell r="R24">
            <v>2390.75</v>
          </cell>
          <cell r="T24">
            <v>2470.27</v>
          </cell>
          <cell r="V24">
            <v>2609.88</v>
          </cell>
          <cell r="X24">
            <v>2676.6</v>
          </cell>
          <cell r="Y24">
            <v>173000</v>
          </cell>
          <cell r="Z24">
            <v>215382.99</v>
          </cell>
        </row>
        <row r="25">
          <cell r="A25" t="str">
            <v>Information Technology</v>
          </cell>
          <cell r="B25">
            <v>216476.93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>
            <v>29782.639999999999</v>
          </cell>
          <cell r="O25">
            <v>0</v>
          </cell>
          <cell r="P25">
            <v>2452.85</v>
          </cell>
          <cell r="Q25">
            <v>0</v>
          </cell>
          <cell r="R25">
            <v>2390.75</v>
          </cell>
          <cell r="S25">
            <v>0</v>
          </cell>
          <cell r="T25">
            <v>2470.27</v>
          </cell>
          <cell r="U25">
            <v>0</v>
          </cell>
          <cell r="V25">
            <v>2609.88</v>
          </cell>
          <cell r="W25">
            <v>0</v>
          </cell>
          <cell r="X25">
            <v>2676.6</v>
          </cell>
          <cell r="Y25">
            <v>173000</v>
          </cell>
          <cell r="Z25">
            <v>215382.99</v>
          </cell>
        </row>
        <row r="27">
          <cell r="A27" t="str">
            <v>Misc</v>
          </cell>
          <cell r="B27" t="str">
            <v xml:space="preserve"> 0</v>
          </cell>
          <cell r="C27">
            <v>72288.399999999994</v>
          </cell>
          <cell r="D27">
            <v>-28573.33</v>
          </cell>
          <cell r="F27">
            <v>-132955.82999999999</v>
          </cell>
          <cell r="H27">
            <v>-209.26</v>
          </cell>
          <cell r="J27">
            <v>118211.4</v>
          </cell>
          <cell r="L27">
            <v>-36010.589999999997</v>
          </cell>
          <cell r="N27">
            <v>13780.99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-6532</v>
          </cell>
          <cell r="Z27">
            <v>-0.21999999999206921</v>
          </cell>
        </row>
        <row r="28">
          <cell r="A28" t="str">
            <v>Overhead</v>
          </cell>
          <cell r="B28" t="str">
            <v xml:space="preserve"> 0</v>
          </cell>
          <cell r="C28">
            <v>213373.36</v>
          </cell>
          <cell r="D28">
            <v>197944.87</v>
          </cell>
          <cell r="F28">
            <v>-411318.23</v>
          </cell>
          <cell r="H28">
            <v>226565.09</v>
          </cell>
          <cell r="J28">
            <v>169675.57</v>
          </cell>
          <cell r="L28">
            <v>-396240.66</v>
          </cell>
          <cell r="N28">
            <v>214920.53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-214921</v>
          </cell>
          <cell r="Z28">
            <v>-0.46999999994295649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2421679.9</v>
          </cell>
          <cell r="C30">
            <v>44284.74</v>
          </cell>
          <cell r="D30">
            <v>12394.21</v>
          </cell>
          <cell r="F30">
            <v>21678.75</v>
          </cell>
          <cell r="H30">
            <v>6116.11</v>
          </cell>
          <cell r="J30">
            <v>96198.52</v>
          </cell>
          <cell r="L30">
            <v>121818.99</v>
          </cell>
          <cell r="N30">
            <v>37535.279999999999</v>
          </cell>
          <cell r="P30">
            <v>82893.91</v>
          </cell>
          <cell r="R30">
            <v>12772.719999999914</v>
          </cell>
          <cell r="T30">
            <v>399034.41</v>
          </cell>
          <cell r="V30">
            <v>318770.08</v>
          </cell>
          <cell r="X30">
            <v>70949.8</v>
          </cell>
          <cell r="Y30">
            <v>1200000</v>
          </cell>
          <cell r="Z30">
            <v>2424447.52</v>
          </cell>
        </row>
        <row r="31">
          <cell r="A31" t="str">
            <v>Structures</v>
          </cell>
          <cell r="B31">
            <v>141595</v>
          </cell>
          <cell r="C31">
            <v>2590.94</v>
          </cell>
          <cell r="D31">
            <v>7014.15</v>
          </cell>
          <cell r="F31">
            <v>23178.46</v>
          </cell>
          <cell r="H31">
            <v>11304.25</v>
          </cell>
          <cell r="J31">
            <v>1971.41</v>
          </cell>
          <cell r="L31">
            <v>-6091.08</v>
          </cell>
          <cell r="N31">
            <v>7682.5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>
            <v>24000</v>
          </cell>
          <cell r="X31" t="str">
            <v xml:space="preserve"> 0</v>
          </cell>
          <cell r="Y31">
            <v>30000</v>
          </cell>
          <cell r="Z31">
            <v>101650.63</v>
          </cell>
        </row>
        <row r="32">
          <cell r="A32" t="str">
            <v>System Improvements</v>
          </cell>
          <cell r="B32">
            <v>1425333.89</v>
          </cell>
          <cell r="C32">
            <v>48228.58</v>
          </cell>
          <cell r="D32">
            <v>62133.24</v>
          </cell>
          <cell r="F32">
            <v>114542.49</v>
          </cell>
          <cell r="H32">
            <v>14835.33</v>
          </cell>
          <cell r="J32">
            <v>4716.75</v>
          </cell>
          <cell r="L32">
            <v>58452.22</v>
          </cell>
          <cell r="N32">
            <v>20124.759999999998</v>
          </cell>
          <cell r="P32">
            <v>130216.2</v>
          </cell>
          <cell r="R32">
            <v>20253.62</v>
          </cell>
          <cell r="T32">
            <v>21660.93</v>
          </cell>
          <cell r="V32">
            <v>22881.37</v>
          </cell>
          <cell r="X32">
            <v>23845.919999999998</v>
          </cell>
          <cell r="Y32">
            <v>450000</v>
          </cell>
          <cell r="Z32">
            <v>991891.41</v>
          </cell>
        </row>
        <row r="33">
          <cell r="A33" t="str">
            <v>System Integrity</v>
          </cell>
          <cell r="B33">
            <v>6420164.7199999997</v>
          </cell>
          <cell r="C33">
            <v>355216.01</v>
          </cell>
          <cell r="D33">
            <v>393213.68</v>
          </cell>
          <cell r="F33">
            <v>747509.39</v>
          </cell>
          <cell r="H33">
            <v>300728.58</v>
          </cell>
          <cell r="J33">
            <v>283920.28999999998</v>
          </cell>
          <cell r="L33">
            <v>756762.55</v>
          </cell>
          <cell r="N33">
            <v>372839.17</v>
          </cell>
          <cell r="P33">
            <v>786599.25</v>
          </cell>
          <cell r="R33">
            <v>631103.35</v>
          </cell>
          <cell r="T33">
            <v>451030.17</v>
          </cell>
          <cell r="V33">
            <v>474419.14</v>
          </cell>
          <cell r="X33">
            <v>492569.12</v>
          </cell>
          <cell r="Y33">
            <v>700000</v>
          </cell>
          <cell r="Z33">
            <v>6745910.6999999993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10929182.93</v>
          </cell>
          <cell r="C35">
            <v>749130.72</v>
          </cell>
          <cell r="D35">
            <v>652856.43999999994</v>
          </cell>
          <cell r="E35">
            <v>0</v>
          </cell>
          <cell r="F35">
            <v>371825.41</v>
          </cell>
          <cell r="G35">
            <v>0</v>
          </cell>
          <cell r="H35">
            <v>564750.13</v>
          </cell>
          <cell r="I35">
            <v>0</v>
          </cell>
          <cell r="J35">
            <v>720837.77</v>
          </cell>
          <cell r="K35">
            <v>0</v>
          </cell>
          <cell r="L35">
            <v>537355.18000000005</v>
          </cell>
          <cell r="M35">
            <v>0</v>
          </cell>
          <cell r="N35">
            <v>728966.68</v>
          </cell>
          <cell r="O35">
            <v>0</v>
          </cell>
          <cell r="P35">
            <v>1027149.67</v>
          </cell>
          <cell r="Q35">
            <v>0</v>
          </cell>
          <cell r="R35">
            <v>670802.86</v>
          </cell>
          <cell r="S35">
            <v>0</v>
          </cell>
          <cell r="T35">
            <v>878823.06</v>
          </cell>
          <cell r="U35">
            <v>0</v>
          </cell>
          <cell r="V35">
            <v>847568.24</v>
          </cell>
          <cell r="W35">
            <v>0</v>
          </cell>
          <cell r="X35">
            <v>595155.74</v>
          </cell>
          <cell r="Y35">
            <v>2411547</v>
          </cell>
          <cell r="Z35">
            <v>10756768.9</v>
          </cell>
        </row>
        <row r="37">
          <cell r="A37" t="str">
            <v>Capital</v>
          </cell>
          <cell r="B37">
            <v>17269515.200000003</v>
          </cell>
          <cell r="C37">
            <v>1085099.82</v>
          </cell>
          <cell r="D37">
            <v>1030283.53</v>
          </cell>
          <cell r="E37">
            <v>0</v>
          </cell>
          <cell r="F37">
            <v>1165378.31</v>
          </cell>
          <cell r="G37">
            <v>0</v>
          </cell>
          <cell r="H37">
            <v>961106.73</v>
          </cell>
          <cell r="I37">
            <v>0</v>
          </cell>
          <cell r="J37">
            <v>971500.97</v>
          </cell>
          <cell r="K37">
            <v>0</v>
          </cell>
          <cell r="L37">
            <v>1293477.26</v>
          </cell>
          <cell r="M37">
            <v>0</v>
          </cell>
          <cell r="N37">
            <v>1014022.86</v>
          </cell>
          <cell r="O37">
            <v>0</v>
          </cell>
          <cell r="P37">
            <v>1478013.52</v>
          </cell>
          <cell r="Q37">
            <v>0</v>
          </cell>
          <cell r="R37">
            <v>1140623.48</v>
          </cell>
          <cell r="S37">
            <v>0</v>
          </cell>
          <cell r="T37">
            <v>1390153.68</v>
          </cell>
          <cell r="U37">
            <v>0</v>
          </cell>
          <cell r="V37">
            <v>1426069.46</v>
          </cell>
          <cell r="W37">
            <v>0</v>
          </cell>
          <cell r="X37">
            <v>1202656.1499999999</v>
          </cell>
          <cell r="Y37">
            <v>2411547</v>
          </cell>
          <cell r="Z37">
            <v>16569932.77</v>
          </cell>
        </row>
      </sheetData>
      <sheetData sheetId="7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1389414.34</v>
          </cell>
          <cell r="C15">
            <v>96147.41</v>
          </cell>
          <cell r="D15">
            <v>120386.8</v>
          </cell>
          <cell r="F15">
            <v>146861.07999999999</v>
          </cell>
          <cell r="H15">
            <v>80006.490000000005</v>
          </cell>
          <cell r="J15">
            <v>85059.42</v>
          </cell>
          <cell r="L15">
            <v>120662.7</v>
          </cell>
          <cell r="N15">
            <v>68229.36</v>
          </cell>
          <cell r="P15">
            <v>111632.14</v>
          </cell>
          <cell r="R15">
            <v>108973.48</v>
          </cell>
          <cell r="T15">
            <v>113160.83</v>
          </cell>
          <cell r="V15">
            <v>118271.38</v>
          </cell>
          <cell r="X15">
            <v>121253.49</v>
          </cell>
          <cell r="Y15">
            <v>25000</v>
          </cell>
          <cell r="Z15">
            <v>1315644.5799999998</v>
          </cell>
        </row>
        <row r="17">
          <cell r="A17" t="str">
            <v>Equipment</v>
          </cell>
          <cell r="B17">
            <v>24611.69</v>
          </cell>
          <cell r="C17">
            <v>95.3</v>
          </cell>
          <cell r="D17">
            <v>4643.96</v>
          </cell>
          <cell r="F17">
            <v>4064.29</v>
          </cell>
          <cell r="H17" t="str">
            <v xml:space="preserve"> 0</v>
          </cell>
          <cell r="J17">
            <v>85106.21</v>
          </cell>
          <cell r="L17">
            <v>18601.62</v>
          </cell>
          <cell r="N17">
            <v>169.75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112681.13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21474.7</v>
          </cell>
          <cell r="D27">
            <v>-1326.43</v>
          </cell>
          <cell r="F27">
            <v>-27732.07</v>
          </cell>
          <cell r="H27">
            <v>39213.18</v>
          </cell>
          <cell r="J27">
            <v>-32200.63</v>
          </cell>
          <cell r="L27">
            <v>-7139.87</v>
          </cell>
          <cell r="N27">
            <v>8220.58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-509</v>
          </cell>
          <cell r="Z27">
            <v>0.46000000000003638</v>
          </cell>
        </row>
        <row r="28">
          <cell r="A28" t="str">
            <v>Overhead</v>
          </cell>
          <cell r="B28" t="str">
            <v xml:space="preserve"> 0</v>
          </cell>
          <cell r="C28">
            <v>30135.32</v>
          </cell>
          <cell r="D28">
            <v>-9196.66</v>
          </cell>
          <cell r="F28">
            <v>-20938.66</v>
          </cell>
          <cell r="H28">
            <v>30056.78</v>
          </cell>
          <cell r="J28">
            <v>-7328.8600000000224</v>
          </cell>
          <cell r="L28">
            <v>-22727.919999999998</v>
          </cell>
          <cell r="N28">
            <v>8040.06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-8040</v>
          </cell>
          <cell r="Z28">
            <v>5.9999999978572305E-2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57898.05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>
            <v>4577.62</v>
          </cell>
          <cell r="R30">
            <v>4359.59</v>
          </cell>
          <cell r="T30">
            <v>4671.05</v>
          </cell>
          <cell r="V30">
            <v>4906.32</v>
          </cell>
          <cell r="X30">
            <v>5110.8999999999996</v>
          </cell>
          <cell r="Y30">
            <v>15000</v>
          </cell>
          <cell r="Z30">
            <v>38625.479999999996</v>
          </cell>
        </row>
        <row r="31">
          <cell r="A31" t="str">
            <v>Structures</v>
          </cell>
          <cell r="B31">
            <v>10000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 t="str">
            <v xml:space="preserve"> 0</v>
          </cell>
          <cell r="J31" t="str">
            <v xml:space="preserve"> 0</v>
          </cell>
          <cell r="L31" t="str">
            <v xml:space="preserve"> 0</v>
          </cell>
          <cell r="N31" t="str">
            <v xml:space="preserve"> 0</v>
          </cell>
          <cell r="P31">
            <v>3334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3334</v>
          </cell>
        </row>
        <row r="32">
          <cell r="A32" t="str">
            <v>System Improvements</v>
          </cell>
          <cell r="B32">
            <v>143555.78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>
            <v>9063.2999999999993</v>
          </cell>
          <cell r="L32">
            <v>3165.16</v>
          </cell>
          <cell r="N32" t="str">
            <v xml:space="preserve"> 0</v>
          </cell>
          <cell r="P32">
            <v>4190.17</v>
          </cell>
          <cell r="R32">
            <v>4119.5</v>
          </cell>
          <cell r="T32">
            <v>4238.68</v>
          </cell>
          <cell r="V32">
            <v>4419.99</v>
          </cell>
          <cell r="X32">
            <v>4508.0600000000004</v>
          </cell>
          <cell r="Y32">
            <v>50000</v>
          </cell>
          <cell r="Z32">
            <v>83704.859999999986</v>
          </cell>
        </row>
        <row r="33">
          <cell r="A33" t="str">
            <v>System Integrity</v>
          </cell>
          <cell r="B33">
            <v>957899.92</v>
          </cell>
          <cell r="C33">
            <v>68341.14</v>
          </cell>
          <cell r="D33">
            <v>120491.61</v>
          </cell>
          <cell r="F33">
            <v>100862.08</v>
          </cell>
          <cell r="H33">
            <v>44685.91</v>
          </cell>
          <cell r="J33">
            <v>44709.69</v>
          </cell>
          <cell r="L33">
            <v>87729.33</v>
          </cell>
          <cell r="N33">
            <v>43547.25</v>
          </cell>
          <cell r="P33">
            <v>78406.929999999993</v>
          </cell>
          <cell r="R33">
            <v>76143.649999999994</v>
          </cell>
          <cell r="T33">
            <v>79566.66</v>
          </cell>
          <cell r="V33">
            <v>83101.81</v>
          </cell>
          <cell r="X33">
            <v>85452.22</v>
          </cell>
          <cell r="Y33">
            <v>250000</v>
          </cell>
          <cell r="Z33">
            <v>1163038.28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1193965.44</v>
          </cell>
          <cell r="C35">
            <v>120046.46</v>
          </cell>
          <cell r="D35">
            <v>114612.48</v>
          </cell>
          <cell r="E35">
            <v>0</v>
          </cell>
          <cell r="F35">
            <v>56255.64</v>
          </cell>
          <cell r="G35">
            <v>0</v>
          </cell>
          <cell r="H35">
            <v>113955.87</v>
          </cell>
          <cell r="I35">
            <v>0</v>
          </cell>
          <cell r="J35">
            <v>99349.71</v>
          </cell>
          <cell r="K35">
            <v>0</v>
          </cell>
          <cell r="L35">
            <v>79628.320000000007</v>
          </cell>
          <cell r="M35">
            <v>0</v>
          </cell>
          <cell r="N35">
            <v>59977.64</v>
          </cell>
          <cell r="O35">
            <v>0</v>
          </cell>
          <cell r="P35">
            <v>90508.72</v>
          </cell>
          <cell r="Q35">
            <v>0</v>
          </cell>
          <cell r="R35">
            <v>84622.74</v>
          </cell>
          <cell r="S35">
            <v>0</v>
          </cell>
          <cell r="T35">
            <v>88476.39</v>
          </cell>
          <cell r="U35">
            <v>0</v>
          </cell>
          <cell r="V35">
            <v>92428.12</v>
          </cell>
          <cell r="W35">
            <v>0</v>
          </cell>
          <cell r="X35">
            <v>95071.18</v>
          </cell>
          <cell r="Y35">
            <v>306451</v>
          </cell>
          <cell r="Z35">
            <v>1401384.27</v>
          </cell>
        </row>
        <row r="37">
          <cell r="A37" t="str">
            <v>Capital</v>
          </cell>
          <cell r="B37">
            <v>2583379.7799999998</v>
          </cell>
          <cell r="C37">
            <v>216193.87</v>
          </cell>
          <cell r="D37">
            <v>234999.28</v>
          </cell>
          <cell r="E37">
            <v>0</v>
          </cell>
          <cell r="F37">
            <v>203116.72</v>
          </cell>
          <cell r="G37">
            <v>0</v>
          </cell>
          <cell r="H37">
            <v>193962.36</v>
          </cell>
          <cell r="I37">
            <v>0</v>
          </cell>
          <cell r="J37">
            <v>184409.13</v>
          </cell>
          <cell r="K37">
            <v>0</v>
          </cell>
          <cell r="L37">
            <v>200291.02</v>
          </cell>
          <cell r="M37">
            <v>0</v>
          </cell>
          <cell r="N37">
            <v>128207</v>
          </cell>
          <cell r="O37">
            <v>0</v>
          </cell>
          <cell r="P37">
            <v>202140.86</v>
          </cell>
          <cell r="Q37">
            <v>0</v>
          </cell>
          <cell r="R37">
            <v>193596.22</v>
          </cell>
          <cell r="S37">
            <v>0</v>
          </cell>
          <cell r="T37">
            <v>201637.22</v>
          </cell>
          <cell r="U37">
            <v>0</v>
          </cell>
          <cell r="V37">
            <v>210699.5</v>
          </cell>
          <cell r="W37">
            <v>0</v>
          </cell>
          <cell r="X37">
            <v>216324.67</v>
          </cell>
          <cell r="Y37">
            <v>331451</v>
          </cell>
          <cell r="Z37">
            <v>2717028.8499999996</v>
          </cell>
        </row>
      </sheetData>
      <sheetData sheetId="8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47435.25</v>
          </cell>
          <cell r="C15">
            <v>6735.17</v>
          </cell>
          <cell r="D15">
            <v>1343.64</v>
          </cell>
          <cell r="F15">
            <v>17984.689999999999</v>
          </cell>
          <cell r="H15">
            <v>16511.400000000001</v>
          </cell>
          <cell r="J15">
            <v>18477.63</v>
          </cell>
          <cell r="L15">
            <v>27188.89</v>
          </cell>
          <cell r="N15">
            <v>4001.98</v>
          </cell>
          <cell r="P15">
            <v>8811.66</v>
          </cell>
          <cell r="R15">
            <v>5369.08</v>
          </cell>
          <cell r="T15">
            <v>4594.0600000000004</v>
          </cell>
          <cell r="V15">
            <v>6864.65</v>
          </cell>
          <cell r="X15">
            <v>9522.67</v>
          </cell>
          <cell r="Y15">
            <v>-20000</v>
          </cell>
          <cell r="Z15">
            <v>107405.51999999999</v>
          </cell>
        </row>
        <row r="17">
          <cell r="A17" t="str">
            <v>Equipment</v>
          </cell>
          <cell r="B17" t="str">
            <v xml:space="preserve"> 0</v>
          </cell>
          <cell r="C17">
            <v>-57.89</v>
          </cell>
          <cell r="D17" t="str">
            <v xml:space="preserve"> 0</v>
          </cell>
          <cell r="F17">
            <v>-41.63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-99.52000000000001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4828.53</v>
          </cell>
          <cell r="D27">
            <v>-2564.46</v>
          </cell>
          <cell r="F27">
            <v>-3610.99</v>
          </cell>
          <cell r="H27">
            <v>1546.73</v>
          </cell>
          <cell r="J27">
            <v>487.2</v>
          </cell>
          <cell r="L27">
            <v>1513.91</v>
          </cell>
          <cell r="N27">
            <v>2114.58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-4315</v>
          </cell>
          <cell r="Z27">
            <v>0.5</v>
          </cell>
        </row>
        <row r="28">
          <cell r="A28" t="str">
            <v>Overhead</v>
          </cell>
          <cell r="B28" t="str">
            <v xml:space="preserve"> 0</v>
          </cell>
          <cell r="C28">
            <v>9574.4</v>
          </cell>
          <cell r="D28">
            <v>-469.86000000000058</v>
          </cell>
          <cell r="F28">
            <v>-9104.5400000000009</v>
          </cell>
          <cell r="H28">
            <v>4009.43</v>
          </cell>
          <cell r="J28">
            <v>989.79999999999382</v>
          </cell>
          <cell r="L28">
            <v>-4999.2299999999996</v>
          </cell>
          <cell r="N28">
            <v>804.48000000000138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-804</v>
          </cell>
          <cell r="Z28">
            <v>0.47999999999410647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3166.17</v>
          </cell>
          <cell r="C30" t="str">
            <v xml:space="preserve"> 0</v>
          </cell>
          <cell r="D30" t="str">
            <v xml:space="preserve"> 0</v>
          </cell>
          <cell r="F30" t="str">
            <v xml:space="preserve"> 0</v>
          </cell>
          <cell r="H30" t="str">
            <v xml:space="preserve"> 0</v>
          </cell>
          <cell r="J30" t="str">
            <v xml:space="preserve"> 0</v>
          </cell>
          <cell r="L30" t="str">
            <v xml:space="preserve"> 0</v>
          </cell>
          <cell r="N30" t="str">
            <v xml:space="preserve"> 0</v>
          </cell>
          <cell r="P30" t="str">
            <v xml:space="preserve"> 0</v>
          </cell>
          <cell r="R30" t="str">
            <v xml:space="preserve"> 0</v>
          </cell>
          <cell r="T30" t="str">
            <v xml:space="preserve"> 0</v>
          </cell>
          <cell r="V30" t="str">
            <v xml:space="preserve"> 0</v>
          </cell>
          <cell r="X30" t="str">
            <v xml:space="preserve"> 0</v>
          </cell>
          <cell r="Y30">
            <v>3166</v>
          </cell>
          <cell r="Z30">
            <v>3166</v>
          </cell>
        </row>
        <row r="31">
          <cell r="A31" t="str">
            <v>Structures</v>
          </cell>
          <cell r="B31">
            <v>-75000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>
            <v>1967.04</v>
          </cell>
          <cell r="J31">
            <v>83.47</v>
          </cell>
          <cell r="L31">
            <v>240.43</v>
          </cell>
          <cell r="N31">
            <v>-72319.100000000006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-70028.160000000003</v>
          </cell>
        </row>
        <row r="32">
          <cell r="A32" t="str">
            <v>System Improvements</v>
          </cell>
          <cell r="B32" t="str">
            <v xml:space="preserve"> 0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0</v>
          </cell>
        </row>
        <row r="33">
          <cell r="A33" t="str">
            <v>System Integrity</v>
          </cell>
          <cell r="B33">
            <v>585445.21</v>
          </cell>
          <cell r="C33">
            <v>21529.41</v>
          </cell>
          <cell r="D33">
            <v>32518.560000000001</v>
          </cell>
          <cell r="F33">
            <v>27148.32</v>
          </cell>
          <cell r="H33">
            <v>8957.09</v>
          </cell>
          <cell r="J33">
            <v>23893.67</v>
          </cell>
          <cell r="L33">
            <v>38678.639999999999</v>
          </cell>
          <cell r="N33">
            <v>39973.379999999997</v>
          </cell>
          <cell r="P33">
            <v>42608.55</v>
          </cell>
          <cell r="R33">
            <v>51812.74</v>
          </cell>
          <cell r="T33">
            <v>45194.3</v>
          </cell>
          <cell r="V33">
            <v>45165.74</v>
          </cell>
          <cell r="X33">
            <v>43400.68</v>
          </cell>
          <cell r="Y33">
            <v>90000</v>
          </cell>
          <cell r="Z33">
            <v>510881.07999999996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513611.38</v>
          </cell>
          <cell r="C35">
            <v>35874.449999999997</v>
          </cell>
          <cell r="D35">
            <v>29484.240000000002</v>
          </cell>
          <cell r="E35">
            <v>0</v>
          </cell>
          <cell r="F35">
            <v>14391.16</v>
          </cell>
          <cell r="G35">
            <v>0</v>
          </cell>
          <cell r="H35">
            <v>16480.29</v>
          </cell>
          <cell r="I35">
            <v>0</v>
          </cell>
          <cell r="J35">
            <v>25454.14</v>
          </cell>
          <cell r="K35">
            <v>0</v>
          </cell>
          <cell r="L35">
            <v>35433.75</v>
          </cell>
          <cell r="M35">
            <v>0</v>
          </cell>
          <cell r="N35">
            <v>-29426.66</v>
          </cell>
          <cell r="O35">
            <v>0</v>
          </cell>
          <cell r="P35">
            <v>42608.55</v>
          </cell>
          <cell r="Q35">
            <v>0</v>
          </cell>
          <cell r="R35">
            <v>51812.74</v>
          </cell>
          <cell r="S35">
            <v>0</v>
          </cell>
          <cell r="T35">
            <v>45194.3</v>
          </cell>
          <cell r="U35">
            <v>0</v>
          </cell>
          <cell r="V35">
            <v>45165.74</v>
          </cell>
          <cell r="W35">
            <v>0</v>
          </cell>
          <cell r="X35">
            <v>43400.68</v>
          </cell>
          <cell r="Y35">
            <v>88047</v>
          </cell>
          <cell r="Z35">
            <v>443920.38</v>
          </cell>
        </row>
        <row r="37">
          <cell r="A37" t="str">
            <v>Capital</v>
          </cell>
          <cell r="B37">
            <v>561046.63</v>
          </cell>
          <cell r="C37">
            <v>42609.62</v>
          </cell>
          <cell r="D37">
            <v>30827.88</v>
          </cell>
          <cell r="E37">
            <v>0</v>
          </cell>
          <cell r="F37">
            <v>32375.85</v>
          </cell>
          <cell r="G37">
            <v>0</v>
          </cell>
          <cell r="H37">
            <v>32991.69</v>
          </cell>
          <cell r="I37">
            <v>0</v>
          </cell>
          <cell r="J37">
            <v>43931.77</v>
          </cell>
          <cell r="K37">
            <v>0</v>
          </cell>
          <cell r="L37">
            <v>62622.64</v>
          </cell>
          <cell r="M37">
            <v>0</v>
          </cell>
          <cell r="N37">
            <v>-25424.68</v>
          </cell>
          <cell r="O37">
            <v>0</v>
          </cell>
          <cell r="P37">
            <v>51420.21</v>
          </cell>
          <cell r="Q37">
            <v>0</v>
          </cell>
          <cell r="R37">
            <v>57181.82</v>
          </cell>
          <cell r="S37">
            <v>0</v>
          </cell>
          <cell r="T37">
            <v>49788.36</v>
          </cell>
          <cell r="U37">
            <v>0</v>
          </cell>
          <cell r="V37">
            <v>52030.39</v>
          </cell>
          <cell r="W37">
            <v>0</v>
          </cell>
          <cell r="X37">
            <v>52923.35</v>
          </cell>
          <cell r="Y37">
            <v>68047</v>
          </cell>
          <cell r="Z37">
            <v>551325.9</v>
          </cell>
        </row>
      </sheetData>
      <sheetData sheetId="9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1061284.3899999999</v>
          </cell>
          <cell r="C15">
            <v>97387.16</v>
          </cell>
          <cell r="D15">
            <v>113177.57</v>
          </cell>
          <cell r="F15">
            <v>238391.5</v>
          </cell>
          <cell r="H15">
            <v>81828.66</v>
          </cell>
          <cell r="J15">
            <v>87416.84</v>
          </cell>
          <cell r="L15">
            <v>150373.48000000001</v>
          </cell>
          <cell r="N15">
            <v>66794.070000000007</v>
          </cell>
          <cell r="P15">
            <v>74384.62</v>
          </cell>
          <cell r="R15">
            <v>100330.01</v>
          </cell>
          <cell r="T15">
            <v>77335.22</v>
          </cell>
          <cell r="V15">
            <v>96467.9</v>
          </cell>
          <cell r="X15">
            <v>93300.85</v>
          </cell>
          <cell r="Y15">
            <v>-100000</v>
          </cell>
          <cell r="Z15">
            <v>1177187.8800000001</v>
          </cell>
        </row>
        <row r="17">
          <cell r="A17" t="str">
            <v>Equipment</v>
          </cell>
          <cell r="B17">
            <v>107397.88</v>
          </cell>
          <cell r="C17">
            <v>9485.5499999999993</v>
          </cell>
          <cell r="D17">
            <v>6490.7</v>
          </cell>
          <cell r="F17">
            <v>10975.8</v>
          </cell>
          <cell r="H17">
            <v>5675.87</v>
          </cell>
          <cell r="J17">
            <v>27189.5</v>
          </cell>
          <cell r="L17">
            <v>19995.810000000001</v>
          </cell>
          <cell r="N17">
            <v>4551.8500000000004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Y17">
            <v>30000</v>
          </cell>
          <cell r="Z17">
            <v>114365.08</v>
          </cell>
        </row>
        <row r="19">
          <cell r="A19" t="str">
            <v>3302.PC/MDTReplacement-Acker: CB10.PC / MDT Replacement - Acker</v>
          </cell>
          <cell r="B19" t="str">
            <v xml:space="preserve"> 0</v>
          </cell>
          <cell r="C19" t="str">
            <v xml:space="preserve"> 0</v>
          </cell>
          <cell r="D19" t="str">
            <v xml:space="preserve"> 0</v>
          </cell>
          <cell r="F19" t="str">
            <v xml:space="preserve"> 0</v>
          </cell>
          <cell r="H19" t="str">
            <v xml:space="preserve"> 0</v>
          </cell>
          <cell r="J19" t="str">
            <v xml:space="preserve"> 0</v>
          </cell>
          <cell r="L19" t="str">
            <v xml:space="preserve"> 0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0</v>
          </cell>
        </row>
        <row r="20">
          <cell r="Z20">
            <v>0</v>
          </cell>
        </row>
        <row r="21">
          <cell r="Z21">
            <v>0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</row>
        <row r="24">
          <cell r="A24" t="str">
            <v>Information Technology-Other</v>
          </cell>
          <cell r="B24">
            <v>0</v>
          </cell>
          <cell r="C24">
            <v>0</v>
          </cell>
          <cell r="D24">
            <v>0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</row>
        <row r="25">
          <cell r="A25" t="str">
            <v>Information Technology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E25">
            <v>0</v>
          </cell>
          <cell r="F25" t="str">
            <v xml:space="preserve"> 0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 t="str">
            <v xml:space="preserve"> 0</v>
          </cell>
          <cell r="Q25">
            <v>0</v>
          </cell>
          <cell r="R25" t="str">
            <v xml:space="preserve"> 0</v>
          </cell>
          <cell r="S25">
            <v>0</v>
          </cell>
          <cell r="T25" t="str">
            <v xml:space="preserve"> 0</v>
          </cell>
          <cell r="U25">
            <v>0</v>
          </cell>
          <cell r="V25" t="str">
            <v xml:space="preserve"> 0</v>
          </cell>
          <cell r="W25">
            <v>0</v>
          </cell>
          <cell r="X25" t="str">
            <v xml:space="preserve"> 0</v>
          </cell>
          <cell r="Y25">
            <v>0</v>
          </cell>
          <cell r="Z25">
            <v>0</v>
          </cell>
        </row>
        <row r="27">
          <cell r="A27" t="str">
            <v>Misc</v>
          </cell>
          <cell r="B27" t="str">
            <v xml:space="preserve"> 0</v>
          </cell>
          <cell r="C27">
            <v>40980.17</v>
          </cell>
          <cell r="D27">
            <v>-6150.28</v>
          </cell>
          <cell r="F27">
            <v>-49945.67</v>
          </cell>
          <cell r="H27">
            <v>31101.5</v>
          </cell>
          <cell r="J27">
            <v>-9421.4599999999991</v>
          </cell>
          <cell r="L27">
            <v>16933.25</v>
          </cell>
          <cell r="N27">
            <v>-1448.55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-22049</v>
          </cell>
          <cell r="Z27">
            <v>-3.9999999997235136E-2</v>
          </cell>
        </row>
        <row r="28">
          <cell r="A28" t="str">
            <v>Overhead</v>
          </cell>
          <cell r="B28" t="str">
            <v xml:space="preserve"> 0</v>
          </cell>
          <cell r="C28">
            <v>56307.89</v>
          </cell>
          <cell r="D28">
            <v>39393.32</v>
          </cell>
          <cell r="F28">
            <v>-95701.209999999934</v>
          </cell>
          <cell r="H28">
            <v>76657.600000000006</v>
          </cell>
          <cell r="J28">
            <v>49100.36</v>
          </cell>
          <cell r="L28">
            <v>-125757.96</v>
          </cell>
          <cell r="N28">
            <v>17895.21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-17895</v>
          </cell>
          <cell r="Z28">
            <v>0.21000000005733455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311690.18</v>
          </cell>
          <cell r="C30">
            <v>23876.33</v>
          </cell>
          <cell r="D30">
            <v>12462.36</v>
          </cell>
          <cell r="F30">
            <v>18243.64</v>
          </cell>
          <cell r="H30">
            <v>9187.1200000000008</v>
          </cell>
          <cell r="J30">
            <v>35615.230000000003</v>
          </cell>
          <cell r="L30">
            <v>28289.05</v>
          </cell>
          <cell r="N30">
            <v>74881.100000000006</v>
          </cell>
          <cell r="P30">
            <v>-2994.31</v>
          </cell>
          <cell r="R30">
            <v>-635.27</v>
          </cell>
          <cell r="T30">
            <v>66177.179999999993</v>
          </cell>
          <cell r="V30">
            <v>74873.259999999995</v>
          </cell>
          <cell r="X30">
            <v>85230.47</v>
          </cell>
          <cell r="Z30">
            <v>425206.16000000003</v>
          </cell>
        </row>
        <row r="31">
          <cell r="A31" t="str">
            <v>Structures</v>
          </cell>
          <cell r="B31">
            <v>120000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>
            <v>3450.7</v>
          </cell>
          <cell r="J31">
            <v>8920.9599999999991</v>
          </cell>
          <cell r="L31">
            <v>-18182.48</v>
          </cell>
          <cell r="N31">
            <v>35611.769999999997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Z31">
            <v>29800.949999999997</v>
          </cell>
        </row>
        <row r="32">
          <cell r="A32" t="str">
            <v>System Improvements</v>
          </cell>
          <cell r="B32">
            <v>456736.06</v>
          </cell>
          <cell r="C32">
            <v>17034.740000000002</v>
          </cell>
          <cell r="D32">
            <v>26301.13</v>
          </cell>
          <cell r="F32">
            <v>39537.019999999997</v>
          </cell>
          <cell r="H32">
            <v>14244.43</v>
          </cell>
          <cell r="J32">
            <v>5747.01</v>
          </cell>
          <cell r="L32">
            <v>28522.34</v>
          </cell>
          <cell r="N32">
            <v>15671.71</v>
          </cell>
          <cell r="P32">
            <v>34144.21</v>
          </cell>
          <cell r="R32">
            <v>22144.04</v>
          </cell>
          <cell r="T32">
            <v>13115.02</v>
          </cell>
          <cell r="V32">
            <v>10851.44</v>
          </cell>
          <cell r="X32">
            <v>9778.51</v>
          </cell>
          <cell r="Y32">
            <v>50000</v>
          </cell>
          <cell r="Z32">
            <v>287091.59999999998</v>
          </cell>
        </row>
        <row r="33">
          <cell r="A33" t="str">
            <v>System Integrity</v>
          </cell>
          <cell r="B33">
            <v>4136881.71</v>
          </cell>
          <cell r="C33">
            <v>206429.56</v>
          </cell>
          <cell r="D33">
            <v>213843.07</v>
          </cell>
          <cell r="F33">
            <v>310465.90999999997</v>
          </cell>
          <cell r="H33">
            <v>160085.97</v>
          </cell>
          <cell r="J33">
            <v>188637.22</v>
          </cell>
          <cell r="L33">
            <v>360548.43</v>
          </cell>
          <cell r="N33">
            <v>289955.40999999997</v>
          </cell>
          <cell r="P33">
            <v>457360.05</v>
          </cell>
          <cell r="R33">
            <v>445468.68</v>
          </cell>
          <cell r="T33">
            <v>484380.12</v>
          </cell>
          <cell r="V33">
            <v>352311.7</v>
          </cell>
          <cell r="X33">
            <v>271988.17</v>
          </cell>
          <cell r="Y33">
            <v>250000</v>
          </cell>
          <cell r="Z33">
            <v>3991474.29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>
            <v>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NonGrowth</v>
          </cell>
          <cell r="B35">
            <v>5132705.83</v>
          </cell>
          <cell r="C35">
            <v>354114.24</v>
          </cell>
          <cell r="D35">
            <v>292340.3</v>
          </cell>
          <cell r="E35">
            <v>0</v>
          </cell>
          <cell r="F35">
            <v>233575.49</v>
          </cell>
          <cell r="G35">
            <v>0</v>
          </cell>
          <cell r="H35">
            <v>300403.19</v>
          </cell>
          <cell r="I35">
            <v>0</v>
          </cell>
          <cell r="J35">
            <v>305788.82</v>
          </cell>
          <cell r="K35">
            <v>0</v>
          </cell>
          <cell r="L35">
            <v>310348.44</v>
          </cell>
          <cell r="M35">
            <v>0</v>
          </cell>
          <cell r="N35">
            <v>437118.5</v>
          </cell>
          <cell r="O35">
            <v>0</v>
          </cell>
          <cell r="P35">
            <v>488509.95</v>
          </cell>
          <cell r="Q35">
            <v>0</v>
          </cell>
          <cell r="R35">
            <v>466977.45</v>
          </cell>
          <cell r="S35">
            <v>0</v>
          </cell>
          <cell r="T35">
            <v>563672.31999999995</v>
          </cell>
          <cell r="U35">
            <v>0</v>
          </cell>
          <cell r="V35">
            <v>438036.4</v>
          </cell>
          <cell r="W35">
            <v>0</v>
          </cell>
          <cell r="X35">
            <v>366997.15</v>
          </cell>
          <cell r="Y35">
            <v>290056</v>
          </cell>
          <cell r="Z35">
            <v>4847938.25</v>
          </cell>
        </row>
        <row r="37">
          <cell r="A37" t="str">
            <v>Capital</v>
          </cell>
          <cell r="B37">
            <v>6193990.2200000007</v>
          </cell>
          <cell r="C37">
            <v>451501.4</v>
          </cell>
          <cell r="D37">
            <v>405517.87</v>
          </cell>
          <cell r="E37">
            <v>0</v>
          </cell>
          <cell r="F37">
            <v>471966.99</v>
          </cell>
          <cell r="G37">
            <v>0</v>
          </cell>
          <cell r="H37">
            <v>382231.85</v>
          </cell>
          <cell r="I37">
            <v>0</v>
          </cell>
          <cell r="J37">
            <v>393205.66</v>
          </cell>
          <cell r="K37">
            <v>0</v>
          </cell>
          <cell r="L37">
            <v>460721.91999999998</v>
          </cell>
          <cell r="M37">
            <v>0</v>
          </cell>
          <cell r="N37">
            <v>503912.57</v>
          </cell>
          <cell r="O37">
            <v>0</v>
          </cell>
          <cell r="P37">
            <v>562894.56999999995</v>
          </cell>
          <cell r="Q37">
            <v>0</v>
          </cell>
          <cell r="R37">
            <v>567307.46</v>
          </cell>
          <cell r="S37">
            <v>0</v>
          </cell>
          <cell r="T37">
            <v>641007.54</v>
          </cell>
          <cell r="U37">
            <v>0</v>
          </cell>
          <cell r="V37">
            <v>534504.30000000005</v>
          </cell>
          <cell r="W37">
            <v>0</v>
          </cell>
          <cell r="X37">
            <v>460298</v>
          </cell>
          <cell r="Y37">
            <v>190056</v>
          </cell>
          <cell r="Z37">
            <v>6025126.1299999999</v>
          </cell>
        </row>
      </sheetData>
      <sheetData sheetId="10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>
            <v>71253.399999999994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>
            <v>10000.540000000001</v>
          </cell>
          <cell r="N17">
            <v>361.24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Y17">
            <v>60000</v>
          </cell>
          <cell r="Z17">
            <v>70361.78</v>
          </cell>
        </row>
        <row r="19">
          <cell r="A19" t="str">
            <v>3302.Data Center Move: CB10.Data Center Move</v>
          </cell>
          <cell r="B19">
            <v>657101.77</v>
          </cell>
          <cell r="C19" t="str">
            <v xml:space="preserve"> 0</v>
          </cell>
          <cell r="D19" t="str">
            <v xml:space="preserve"> 0</v>
          </cell>
          <cell r="F19">
            <v>267684.03000000003</v>
          </cell>
          <cell r="H19" t="str">
            <v xml:space="preserve"> 0</v>
          </cell>
          <cell r="J19">
            <v>5100.9399999999996</v>
          </cell>
          <cell r="L19">
            <v>-6378.39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266406.58</v>
          </cell>
        </row>
        <row r="20">
          <cell r="Z20">
            <v>0</v>
          </cell>
        </row>
        <row r="21">
          <cell r="A21" t="str">
            <v>Data Center</v>
          </cell>
          <cell r="B21">
            <v>657101.77</v>
          </cell>
          <cell r="C21">
            <v>0</v>
          </cell>
          <cell r="D21">
            <v>0</v>
          </cell>
          <cell r="E21">
            <v>0</v>
          </cell>
          <cell r="F21">
            <v>267684.03000000003</v>
          </cell>
          <cell r="G21">
            <v>0</v>
          </cell>
          <cell r="H21">
            <v>0</v>
          </cell>
          <cell r="I21">
            <v>0</v>
          </cell>
          <cell r="J21">
            <v>5100.9399999999996</v>
          </cell>
          <cell r="K21">
            <v>0</v>
          </cell>
          <cell r="L21">
            <v>-6378.39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266406.58</v>
          </cell>
        </row>
        <row r="22">
          <cell r="A22" t="str">
            <v>3302.PC/MDTReplacement-Acker: CB10.PC / MDT Replacement - Acker</v>
          </cell>
          <cell r="B22">
            <v>648726.21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>
            <v>99662.75</v>
          </cell>
          <cell r="L22">
            <v>38239.49</v>
          </cell>
          <cell r="N22">
            <v>7540.22</v>
          </cell>
          <cell r="P22">
            <v>51784.4</v>
          </cell>
          <cell r="R22">
            <v>50473.47</v>
          </cell>
          <cell r="T22">
            <v>52152.38</v>
          </cell>
          <cell r="V22">
            <v>55099.75</v>
          </cell>
          <cell r="X22">
            <v>56501.82</v>
          </cell>
          <cell r="Y22">
            <v>237272</v>
          </cell>
          <cell r="Z22">
            <v>648726.28</v>
          </cell>
        </row>
        <row r="23">
          <cell r="A23" t="str">
            <v>050.3302.FY09 PC REPLACEMENTS</v>
          </cell>
          <cell r="B23" t="str">
            <v xml:space="preserve"> 0</v>
          </cell>
          <cell r="C23">
            <v>10165.459999999999</v>
          </cell>
          <cell r="D23" t="str">
            <v xml:space="preserve"> 0</v>
          </cell>
          <cell r="F23">
            <v>132.15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Y23">
            <v>-10298</v>
          </cell>
          <cell r="Z23">
            <v>-0.39000000000123691</v>
          </cell>
        </row>
        <row r="24">
          <cell r="Z24">
            <v>0</v>
          </cell>
        </row>
        <row r="25">
          <cell r="Z25">
            <v>0</v>
          </cell>
        </row>
        <row r="26">
          <cell r="Z26">
            <v>0</v>
          </cell>
        </row>
        <row r="27">
          <cell r="Z27">
            <v>0</v>
          </cell>
        </row>
        <row r="28">
          <cell r="A28" t="str">
            <v>PC/MDT Replacement</v>
          </cell>
          <cell r="B28">
            <v>648726.21</v>
          </cell>
          <cell r="C28">
            <v>10165.459999999999</v>
          </cell>
          <cell r="D28">
            <v>0</v>
          </cell>
          <cell r="E28">
            <v>0</v>
          </cell>
          <cell r="F28">
            <v>132.15</v>
          </cell>
          <cell r="G28">
            <v>0</v>
          </cell>
          <cell r="H28">
            <v>0</v>
          </cell>
          <cell r="I28">
            <v>0</v>
          </cell>
          <cell r="J28">
            <v>99662.75</v>
          </cell>
          <cell r="K28">
            <v>0</v>
          </cell>
          <cell r="L28">
            <v>38239.49</v>
          </cell>
          <cell r="M28">
            <v>0</v>
          </cell>
          <cell r="N28">
            <v>7540.22</v>
          </cell>
          <cell r="O28">
            <v>0</v>
          </cell>
          <cell r="P28">
            <v>51784.4</v>
          </cell>
          <cell r="Q28">
            <v>0</v>
          </cell>
          <cell r="R28">
            <v>50473.47</v>
          </cell>
          <cell r="S28">
            <v>0</v>
          </cell>
          <cell r="T28">
            <v>52152.38</v>
          </cell>
          <cell r="U28">
            <v>0</v>
          </cell>
          <cell r="V28">
            <v>55099.75</v>
          </cell>
          <cell r="W28">
            <v>0</v>
          </cell>
          <cell r="X28">
            <v>56501.82</v>
          </cell>
          <cell r="Y28">
            <v>226974</v>
          </cell>
          <cell r="Z28">
            <v>648725.89</v>
          </cell>
        </row>
        <row r="29">
          <cell r="A29" t="str">
            <v>Information Technology-Other</v>
          </cell>
          <cell r="B29">
            <v>0</v>
          </cell>
          <cell r="C29">
            <v>10165.459999999999</v>
          </cell>
          <cell r="D29">
            <v>0</v>
          </cell>
          <cell r="F29">
            <v>132.14999999996508</v>
          </cell>
          <cell r="H29">
            <v>0</v>
          </cell>
          <cell r="J29">
            <v>99662.75</v>
          </cell>
          <cell r="L29">
            <v>38239.49</v>
          </cell>
          <cell r="N29">
            <v>7540.22</v>
          </cell>
          <cell r="P29">
            <v>51784.4</v>
          </cell>
          <cell r="R29">
            <v>50473.47</v>
          </cell>
          <cell r="T29">
            <v>52152.38</v>
          </cell>
          <cell r="V29">
            <v>55099.75</v>
          </cell>
          <cell r="X29">
            <v>56501.82</v>
          </cell>
          <cell r="Z29">
            <v>421751.88999999996</v>
          </cell>
        </row>
        <row r="30">
          <cell r="A30" t="str">
            <v>Information Technology</v>
          </cell>
          <cell r="B30">
            <v>1305827.98</v>
          </cell>
          <cell r="C30">
            <v>10165.459999999999</v>
          </cell>
          <cell r="D30" t="str">
            <v xml:space="preserve"> 0</v>
          </cell>
          <cell r="E30">
            <v>0</v>
          </cell>
          <cell r="F30">
            <v>267816.18</v>
          </cell>
          <cell r="G30">
            <v>0</v>
          </cell>
          <cell r="H30" t="str">
            <v xml:space="preserve"> 0</v>
          </cell>
          <cell r="I30">
            <v>0</v>
          </cell>
          <cell r="J30">
            <v>104763.69</v>
          </cell>
          <cell r="K30">
            <v>0</v>
          </cell>
          <cell r="L30">
            <v>31861.1</v>
          </cell>
          <cell r="M30">
            <v>0</v>
          </cell>
          <cell r="N30">
            <v>7540.22</v>
          </cell>
          <cell r="O30">
            <v>0</v>
          </cell>
          <cell r="P30">
            <v>51784.4</v>
          </cell>
          <cell r="Q30">
            <v>0</v>
          </cell>
          <cell r="R30">
            <v>50473.47</v>
          </cell>
          <cell r="S30">
            <v>0</v>
          </cell>
          <cell r="T30">
            <v>52152.38</v>
          </cell>
          <cell r="U30">
            <v>0</v>
          </cell>
          <cell r="V30">
            <v>55099.75</v>
          </cell>
          <cell r="W30">
            <v>0</v>
          </cell>
          <cell r="X30">
            <v>56501.82</v>
          </cell>
          <cell r="Y30">
            <v>226974</v>
          </cell>
          <cell r="Z30">
            <v>915132.47</v>
          </cell>
        </row>
        <row r="32">
          <cell r="A32" t="str">
            <v>Misc</v>
          </cell>
          <cell r="B32" t="str">
            <v xml:space="preserve"> 0</v>
          </cell>
          <cell r="C32">
            <v>-165090.07999999999</v>
          </cell>
          <cell r="D32">
            <v>144627.66</v>
          </cell>
          <cell r="F32">
            <v>-266999.94</v>
          </cell>
          <cell r="H32">
            <v>290975.45</v>
          </cell>
          <cell r="J32">
            <v>265327.49</v>
          </cell>
          <cell r="L32">
            <v>-156465.57</v>
          </cell>
          <cell r="N32">
            <v>-97763.63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Y32">
            <v>-14611</v>
          </cell>
          <cell r="Z32">
            <v>0.38000000000465661</v>
          </cell>
        </row>
        <row r="33">
          <cell r="A33" t="str">
            <v>Overhead</v>
          </cell>
          <cell r="B33" t="str">
            <v xml:space="preserve"> 0</v>
          </cell>
          <cell r="C33">
            <v>336480.74</v>
          </cell>
          <cell r="D33">
            <v>-163689.49</v>
          </cell>
          <cell r="F33">
            <v>-172791.25</v>
          </cell>
          <cell r="H33">
            <v>276660.15000000002</v>
          </cell>
          <cell r="J33">
            <v>9584.6200000000536</v>
          </cell>
          <cell r="L33">
            <v>-286244.77</v>
          </cell>
          <cell r="N33">
            <v>247318.2</v>
          </cell>
          <cell r="P33" t="str">
            <v xml:space="preserve"> 0</v>
          </cell>
          <cell r="R33" t="str">
            <v xml:space="preserve"> 0</v>
          </cell>
          <cell r="T33" t="str">
            <v xml:space="preserve"> 0</v>
          </cell>
          <cell r="V33" t="str">
            <v xml:space="preserve"> 0</v>
          </cell>
          <cell r="X33" t="str">
            <v xml:space="preserve"> 0</v>
          </cell>
          <cell r="Y33">
            <v>-247318</v>
          </cell>
          <cell r="Z33">
            <v>0.20000000006984919</v>
          </cell>
        </row>
        <row r="34">
          <cell r="A34" t="str">
            <v>Pipeline Integrity Management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5">
          <cell r="A35" t="str">
            <v>Public Improvements</v>
          </cell>
          <cell r="B35">
            <v>105076.71</v>
          </cell>
          <cell r="C35" t="str">
            <v xml:space="preserve"> 0</v>
          </cell>
          <cell r="D35" t="str">
            <v xml:space="preserve"> 0</v>
          </cell>
          <cell r="F35" t="str">
            <v xml:space="preserve"> 0</v>
          </cell>
          <cell r="H35" t="str">
            <v xml:space="preserve"> 0</v>
          </cell>
          <cell r="J35" t="str">
            <v xml:space="preserve"> 0</v>
          </cell>
          <cell r="L35" t="str">
            <v xml:space="preserve"> 0</v>
          </cell>
          <cell r="N35" t="str">
            <v xml:space="preserve"> 0</v>
          </cell>
          <cell r="P35" t="str">
            <v xml:space="preserve"> 0</v>
          </cell>
          <cell r="R35" t="str">
            <v xml:space="preserve"> 0</v>
          </cell>
          <cell r="T35" t="str">
            <v xml:space="preserve"> 0</v>
          </cell>
          <cell r="V35" t="str">
            <v xml:space="preserve"> 0</v>
          </cell>
          <cell r="X35" t="str">
            <v xml:space="preserve"> 0</v>
          </cell>
          <cell r="Y35">
            <v>105077</v>
          </cell>
          <cell r="Z35">
            <v>105077</v>
          </cell>
        </row>
        <row r="37">
          <cell r="A37" t="str">
            <v>3305.Franklin Land Purchase: CB10.Franklin Land Purchase approved by Management</v>
          </cell>
          <cell r="B37">
            <v>1700000</v>
          </cell>
          <cell r="C37" t="str">
            <v xml:space="preserve"> 0</v>
          </cell>
          <cell r="D37" t="str">
            <v xml:space="preserve"> 0</v>
          </cell>
          <cell r="F37" t="str">
            <v xml:space="preserve"> 0</v>
          </cell>
          <cell r="H37" t="str">
            <v xml:space="preserve"> 0</v>
          </cell>
          <cell r="J37" t="str">
            <v xml:space="preserve"> 0</v>
          </cell>
          <cell r="L37" t="str">
            <v xml:space="preserve"> 0</v>
          </cell>
          <cell r="N37" t="str">
            <v xml:space="preserve"> 0</v>
          </cell>
          <cell r="P37" t="str">
            <v xml:space="preserve"> 0</v>
          </cell>
          <cell r="R37" t="str">
            <v xml:space="preserve"> 0</v>
          </cell>
          <cell r="T37" t="str">
            <v xml:space="preserve"> 0</v>
          </cell>
          <cell r="V37" t="str">
            <v xml:space="preserve"> 0</v>
          </cell>
          <cell r="X37">
            <v>1700000</v>
          </cell>
          <cell r="Z37">
            <v>1700000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A41" t="str">
            <v>Franklin Land Purchase</v>
          </cell>
          <cell r="B41">
            <v>1700000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1700000</v>
          </cell>
          <cell r="Y41">
            <v>0</v>
          </cell>
          <cell r="Z41">
            <v>1700000</v>
          </cell>
        </row>
        <row r="42">
          <cell r="A42" t="str">
            <v>Structures - Other</v>
          </cell>
          <cell r="B42">
            <v>0</v>
          </cell>
          <cell r="C42">
            <v>0</v>
          </cell>
          <cell r="D42">
            <v>0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</row>
        <row r="43">
          <cell r="A43" t="str">
            <v>Structures</v>
          </cell>
          <cell r="B43">
            <v>1700000</v>
          </cell>
          <cell r="C43" t="str">
            <v xml:space="preserve"> 0</v>
          </cell>
          <cell r="D43" t="str">
            <v xml:space="preserve"> 0</v>
          </cell>
          <cell r="E43">
            <v>0</v>
          </cell>
          <cell r="F43" t="str">
            <v xml:space="preserve"> 0</v>
          </cell>
          <cell r="G43">
            <v>0</v>
          </cell>
          <cell r="H43" t="str">
            <v xml:space="preserve"> 0</v>
          </cell>
          <cell r="I43">
            <v>0</v>
          </cell>
          <cell r="J43" t="str">
            <v xml:space="preserve"> 0</v>
          </cell>
          <cell r="K43">
            <v>0</v>
          </cell>
          <cell r="L43" t="str">
            <v xml:space="preserve"> 0</v>
          </cell>
          <cell r="M43">
            <v>0</v>
          </cell>
          <cell r="N43" t="str">
            <v xml:space="preserve"> 0</v>
          </cell>
          <cell r="O43">
            <v>0</v>
          </cell>
          <cell r="P43" t="str">
            <v xml:space="preserve"> 0</v>
          </cell>
          <cell r="Q43">
            <v>0</v>
          </cell>
          <cell r="R43" t="str">
            <v xml:space="preserve"> 0</v>
          </cell>
          <cell r="S43">
            <v>0</v>
          </cell>
          <cell r="T43" t="str">
            <v xml:space="preserve"> 0</v>
          </cell>
          <cell r="U43">
            <v>0</v>
          </cell>
          <cell r="V43" t="str">
            <v xml:space="preserve"> 0</v>
          </cell>
          <cell r="W43">
            <v>0</v>
          </cell>
          <cell r="X43">
            <v>1700000</v>
          </cell>
          <cell r="Y43">
            <v>0</v>
          </cell>
          <cell r="Z43">
            <v>1700000</v>
          </cell>
        </row>
        <row r="45">
          <cell r="A45" t="str">
            <v>System Improvements</v>
          </cell>
          <cell r="B45" t="str">
            <v xml:space="preserve"> 0</v>
          </cell>
          <cell r="C45" t="str">
            <v xml:space="preserve"> 0</v>
          </cell>
          <cell r="D45" t="str">
            <v xml:space="preserve"> 0</v>
          </cell>
          <cell r="F45" t="str">
            <v xml:space="preserve"> 0</v>
          </cell>
          <cell r="H45" t="str">
            <v xml:space="preserve"> 0</v>
          </cell>
          <cell r="J45" t="str">
            <v xml:space="preserve"> 0</v>
          </cell>
          <cell r="L45" t="str">
            <v xml:space="preserve"> 0</v>
          </cell>
          <cell r="N45" t="str">
            <v xml:space="preserve"> 0</v>
          </cell>
          <cell r="P45" t="str">
            <v xml:space="preserve"> 0</v>
          </cell>
          <cell r="R45" t="str">
            <v xml:space="preserve"> 0</v>
          </cell>
          <cell r="T45" t="str">
            <v xml:space="preserve"> 0</v>
          </cell>
          <cell r="V45" t="str">
            <v xml:space="preserve"> 0</v>
          </cell>
          <cell r="X45" t="str">
            <v xml:space="preserve"> 0</v>
          </cell>
          <cell r="Z45">
            <v>0</v>
          </cell>
        </row>
        <row r="46">
          <cell r="A46" t="str">
            <v>System Integrity</v>
          </cell>
          <cell r="B46" t="str">
            <v xml:space="preserve"> 0</v>
          </cell>
          <cell r="C46" t="str">
            <v xml:space="preserve"> 0</v>
          </cell>
          <cell r="D46" t="str">
            <v xml:space="preserve"> 0</v>
          </cell>
          <cell r="F46" t="str">
            <v xml:space="preserve"> 0</v>
          </cell>
          <cell r="H46" t="str">
            <v xml:space="preserve"> 0</v>
          </cell>
          <cell r="J46" t="str">
            <v xml:space="preserve"> 0</v>
          </cell>
          <cell r="L46" t="str">
            <v xml:space="preserve"> 0</v>
          </cell>
          <cell r="N46" t="str">
            <v xml:space="preserve"> 0</v>
          </cell>
          <cell r="P46" t="str">
            <v xml:space="preserve"> 0</v>
          </cell>
          <cell r="R46" t="str">
            <v xml:space="preserve"> 0</v>
          </cell>
          <cell r="T46" t="str">
            <v xml:space="preserve"> 0</v>
          </cell>
          <cell r="V46" t="str">
            <v xml:space="preserve"> 0</v>
          </cell>
          <cell r="X46" t="str">
            <v xml:space="preserve"> 0</v>
          </cell>
          <cell r="Z46">
            <v>0</v>
          </cell>
        </row>
        <row r="47">
          <cell r="A47" t="str">
            <v>Vehicles</v>
          </cell>
          <cell r="B47" t="str">
            <v xml:space="preserve"> 0</v>
          </cell>
          <cell r="C47" t="str">
            <v xml:space="preserve"> 0</v>
          </cell>
          <cell r="D47" t="str">
            <v xml:space="preserve"> 0</v>
          </cell>
          <cell r="F47" t="str">
            <v xml:space="preserve"> 0</v>
          </cell>
          <cell r="H47" t="str">
            <v xml:space="preserve"> 0</v>
          </cell>
          <cell r="J47" t="str">
            <v xml:space="preserve"> 0</v>
          </cell>
          <cell r="L47" t="str">
            <v xml:space="preserve"> 0</v>
          </cell>
          <cell r="N47" t="str">
            <v xml:space="preserve"> 0</v>
          </cell>
          <cell r="P47" t="str">
            <v xml:space="preserve"> 0</v>
          </cell>
          <cell r="R47" t="str">
            <v xml:space="preserve"> 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Z47">
            <v>0</v>
          </cell>
        </row>
        <row r="48">
          <cell r="A48" t="str">
            <v>NonGrowth</v>
          </cell>
          <cell r="B48">
            <v>3182158.09</v>
          </cell>
          <cell r="C48">
            <v>181556.12</v>
          </cell>
          <cell r="D48">
            <v>-19061.830000000075</v>
          </cell>
          <cell r="E48">
            <v>0</v>
          </cell>
          <cell r="F48">
            <v>-171975.01</v>
          </cell>
          <cell r="G48">
            <v>0</v>
          </cell>
          <cell r="H48">
            <v>567635.6</v>
          </cell>
          <cell r="I48">
            <v>0</v>
          </cell>
          <cell r="J48">
            <v>379675.8</v>
          </cell>
          <cell r="K48">
            <v>0</v>
          </cell>
          <cell r="L48">
            <v>-400848.7</v>
          </cell>
          <cell r="M48">
            <v>0</v>
          </cell>
          <cell r="N48">
            <v>157456.03</v>
          </cell>
          <cell r="O48">
            <v>0</v>
          </cell>
          <cell r="P48">
            <v>51784.4</v>
          </cell>
          <cell r="Q48">
            <v>0</v>
          </cell>
          <cell r="R48">
            <v>50473.47</v>
          </cell>
          <cell r="S48">
            <v>0</v>
          </cell>
          <cell r="T48">
            <v>52152.38</v>
          </cell>
          <cell r="U48">
            <v>0</v>
          </cell>
          <cell r="V48">
            <v>55099.75</v>
          </cell>
          <cell r="W48">
            <v>0</v>
          </cell>
          <cell r="X48">
            <v>1756501.82</v>
          </cell>
          <cell r="Y48">
            <v>130122</v>
          </cell>
          <cell r="Z48">
            <v>2790571.83</v>
          </cell>
        </row>
        <row r="50">
          <cell r="A50" t="str">
            <v>Capital</v>
          </cell>
          <cell r="B50">
            <v>3182158.09</v>
          </cell>
          <cell r="C50">
            <v>181556.12</v>
          </cell>
          <cell r="D50">
            <v>-19061.830000000075</v>
          </cell>
          <cell r="E50">
            <v>0</v>
          </cell>
          <cell r="F50">
            <v>-171975.01</v>
          </cell>
          <cell r="G50">
            <v>0</v>
          </cell>
          <cell r="H50">
            <v>567635.6</v>
          </cell>
          <cell r="I50">
            <v>0</v>
          </cell>
          <cell r="J50">
            <v>379675.8</v>
          </cell>
          <cell r="K50">
            <v>0</v>
          </cell>
          <cell r="L50">
            <v>-400848.7</v>
          </cell>
          <cell r="M50">
            <v>0</v>
          </cell>
          <cell r="N50">
            <v>157456.03</v>
          </cell>
          <cell r="O50">
            <v>0</v>
          </cell>
          <cell r="P50">
            <v>51784.4</v>
          </cell>
          <cell r="Q50">
            <v>0</v>
          </cell>
          <cell r="R50">
            <v>50473.47</v>
          </cell>
          <cell r="S50">
            <v>0</v>
          </cell>
          <cell r="T50">
            <v>52152.38</v>
          </cell>
          <cell r="U50">
            <v>0</v>
          </cell>
          <cell r="V50">
            <v>55099.75</v>
          </cell>
          <cell r="W50">
            <v>0</v>
          </cell>
          <cell r="X50">
            <v>1756501.82</v>
          </cell>
          <cell r="Y50">
            <v>130122</v>
          </cell>
          <cell r="Z50">
            <v>2790571.83</v>
          </cell>
        </row>
      </sheetData>
      <sheetData sheetId="1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97">
          <cell r="B97" t="str">
            <v>%HDD Var</v>
          </cell>
          <cell r="E97" t="str">
            <v>%HDD Var</v>
          </cell>
        </row>
        <row r="98">
          <cell r="A98" t="str">
            <v>Colkans-</v>
          </cell>
          <cell r="B98">
            <v>0.25714285714285712</v>
          </cell>
          <cell r="D98" t="str">
            <v>Colkans-</v>
          </cell>
          <cell r="E98">
            <v>-5.9811703895144917E-2</v>
          </cell>
        </row>
        <row r="99">
          <cell r="A99" t="str">
            <v>Kentucky-</v>
          </cell>
          <cell r="B99">
            <v>0</v>
          </cell>
          <cell r="D99" t="str">
            <v>Kentucky-</v>
          </cell>
          <cell r="E99">
            <v>-0.10512880018565793</v>
          </cell>
        </row>
        <row r="100">
          <cell r="A100" t="str">
            <v>Louisiana-</v>
          </cell>
          <cell r="B100">
            <v>0</v>
          </cell>
          <cell r="D100" t="str">
            <v>Louisiana-</v>
          </cell>
          <cell r="E100">
            <v>-0.22328358208955223</v>
          </cell>
        </row>
        <row r="101">
          <cell r="A101" t="str">
            <v>MidStates-</v>
          </cell>
          <cell r="B101">
            <v>-0.66666666666666663</v>
          </cell>
          <cell r="D101" t="str">
            <v>MidStates-</v>
          </cell>
          <cell r="E101">
            <v>-0.11742627345844504</v>
          </cell>
        </row>
        <row r="102">
          <cell r="A102" t="str">
            <v>Mississippi-</v>
          </cell>
          <cell r="B102">
            <v>0</v>
          </cell>
          <cell r="D102" t="str">
            <v>Mississippi-</v>
          </cell>
          <cell r="E102">
            <v>-0.10003705075954057</v>
          </cell>
        </row>
        <row r="103">
          <cell r="A103" t="str">
            <v>WestTexas-</v>
          </cell>
          <cell r="B103">
            <v>-1</v>
          </cell>
          <cell r="D103" t="str">
            <v>WestTexas-</v>
          </cell>
          <cell r="E103">
            <v>-5.591640779440836E-2</v>
          </cell>
        </row>
        <row r="104">
          <cell r="A104" t="str">
            <v>MidTex-</v>
          </cell>
          <cell r="B104">
            <v>0</v>
          </cell>
          <cell r="D104" t="str">
            <v>MidTex-</v>
          </cell>
          <cell r="E104">
            <v>-0.19628535246939638</v>
          </cell>
        </row>
        <row r="105">
          <cell r="A105" t="str">
            <v>Utility-</v>
          </cell>
          <cell r="B105">
            <v>0</v>
          </cell>
          <cell r="D105" t="str">
            <v>Utility-</v>
          </cell>
          <cell r="E105">
            <v>-0.10690062732725621</v>
          </cell>
        </row>
      </sheetData>
      <sheetData sheetId="47"/>
      <sheetData sheetId="48"/>
      <sheetData sheetId="4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AL&amp;S.WK1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cover"/>
      <sheetName val="contents"/>
      <sheetName val="bs"/>
      <sheetName val="p&amp;l"/>
      <sheetName val="notes"/>
      <sheetName val="sched1"/>
      <sheetName val="sched2"/>
      <sheetName val="sched3"/>
      <sheetName val="sched4"/>
      <sheetName val="sched5"/>
      <sheetName val="sched6"/>
      <sheetName val="sched7"/>
      <sheetName val="sched8"/>
      <sheetName val="sched9"/>
      <sheetName val="Cash JEs"/>
      <sheetName val="Ppd-Accr JEs"/>
      <sheetName val="Accrd Int"/>
      <sheetName val="prepd-accr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A 9240 04070 Oct03-Mar06"/>
      <sheetName val="alloc percent CY05"/>
      <sheetName val="alloc percent CY06"/>
      <sheetName val="CY06 if 180sep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Highlights"/>
      <sheetName val="IncStmt-MTD"/>
      <sheetName val="IncStmt-YTD"/>
      <sheetName val="IncStmt-Comp"/>
      <sheetName val="Stats"/>
      <sheetName val="O&amp;MExp"/>
      <sheetName val="Storage"/>
      <sheetName val="AEM-Summary"/>
      <sheetName val="AEM-IncStmt"/>
      <sheetName val="AEM-O&amp;MExp"/>
      <sheetName val="TXP-Summary"/>
      <sheetName val="TXP-IncStmt"/>
      <sheetName val="TXP-O&amp;MExp"/>
      <sheetName val="Essbase"/>
      <sheetName val="DateInput"/>
    </sheetNames>
    <sheetDataSet>
      <sheetData sheetId="0"/>
      <sheetData sheetId="1"/>
      <sheetData sheetId="2">
        <row r="14">
          <cell r="A14" t="str">
            <v xml:space="preserve">  Gas revenue</v>
          </cell>
          <cell r="B14">
            <v>144838</v>
          </cell>
          <cell r="D14">
            <v>1</v>
          </cell>
          <cell r="F14">
            <v>0</v>
          </cell>
          <cell r="H14">
            <v>16</v>
          </cell>
          <cell r="J14">
            <v>0</v>
          </cell>
          <cell r="L14">
            <v>144855</v>
          </cell>
        </row>
        <row r="15">
          <cell r="A15" t="str">
            <v xml:space="preserve">  Transportation revenue</v>
          </cell>
          <cell r="B15">
            <v>92</v>
          </cell>
          <cell r="D15">
            <v>9969</v>
          </cell>
          <cell r="F15">
            <v>0</v>
          </cell>
          <cell r="H15">
            <v>0</v>
          </cell>
          <cell r="J15">
            <v>198</v>
          </cell>
          <cell r="L15">
            <v>10259</v>
          </cell>
        </row>
        <row r="16">
          <cell r="A16" t="str">
            <v xml:space="preserve">  Other revenue</v>
          </cell>
          <cell r="B16">
            <v>51</v>
          </cell>
          <cell r="D16">
            <v>938</v>
          </cell>
          <cell r="F16">
            <v>187</v>
          </cell>
          <cell r="H16">
            <v>0</v>
          </cell>
          <cell r="J16">
            <v>0</v>
          </cell>
          <cell r="L16">
            <v>1176</v>
          </cell>
        </row>
        <row r="17">
          <cell r="A17" t="str">
            <v xml:space="preserve">  Gas trading margin</v>
          </cell>
          <cell r="B17">
            <v>-5498</v>
          </cell>
          <cell r="D17">
            <v>-619</v>
          </cell>
          <cell r="F17">
            <v>0</v>
          </cell>
          <cell r="H17">
            <v>0</v>
          </cell>
          <cell r="J17">
            <v>187</v>
          </cell>
          <cell r="L17">
            <v>-5930</v>
          </cell>
        </row>
        <row r="18">
          <cell r="A18" t="str">
            <v xml:space="preserve">    Total operating revenues</v>
          </cell>
          <cell r="B18">
            <v>139483</v>
          </cell>
          <cell r="D18">
            <v>10289</v>
          </cell>
          <cell r="F18">
            <v>187</v>
          </cell>
          <cell r="H18">
            <v>16</v>
          </cell>
          <cell r="J18">
            <v>385</v>
          </cell>
          <cell r="L18">
            <v>150360</v>
          </cell>
        </row>
        <row r="19">
          <cell r="A19" t="str">
            <v>Purchased gas cost</v>
          </cell>
          <cell r="B19">
            <v>142231</v>
          </cell>
          <cell r="D19">
            <v>-1796</v>
          </cell>
          <cell r="F19">
            <v>0</v>
          </cell>
          <cell r="H19">
            <v>0</v>
          </cell>
          <cell r="J19">
            <v>385</v>
          </cell>
          <cell r="L19">
            <v>140820</v>
          </cell>
        </row>
        <row r="20">
          <cell r="A20" t="str">
            <v>Gross profit</v>
          </cell>
          <cell r="B20">
            <v>-2748</v>
          </cell>
          <cell r="D20">
            <v>12085</v>
          </cell>
          <cell r="F20">
            <v>187</v>
          </cell>
          <cell r="H20">
            <v>16</v>
          </cell>
          <cell r="J20">
            <v>0</v>
          </cell>
          <cell r="L20">
            <v>9540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1489</v>
          </cell>
          <cell r="D23">
            <v>3920</v>
          </cell>
          <cell r="F23">
            <v>70</v>
          </cell>
          <cell r="H23">
            <v>291</v>
          </cell>
          <cell r="J23">
            <v>0</v>
          </cell>
          <cell r="L23">
            <v>5770</v>
          </cell>
        </row>
        <row r="24">
          <cell r="A24" t="str">
            <v xml:space="preserve">  Provision for bad debts</v>
          </cell>
          <cell r="B24">
            <v>108</v>
          </cell>
          <cell r="D24">
            <v>4</v>
          </cell>
          <cell r="F24">
            <v>0</v>
          </cell>
          <cell r="H24">
            <v>0</v>
          </cell>
          <cell r="J24">
            <v>0</v>
          </cell>
          <cell r="L24">
            <v>112</v>
          </cell>
        </row>
        <row r="25">
          <cell r="A25" t="str">
            <v xml:space="preserve">  Depreciation &amp; amortization</v>
          </cell>
          <cell r="B25">
            <v>162</v>
          </cell>
          <cell r="D25">
            <v>1513</v>
          </cell>
          <cell r="F25">
            <v>8</v>
          </cell>
          <cell r="H25">
            <v>0</v>
          </cell>
          <cell r="J25">
            <v>0</v>
          </cell>
          <cell r="L25">
            <v>1683</v>
          </cell>
        </row>
        <row r="26">
          <cell r="A26" t="str">
            <v xml:space="preserve">  Taxes, other than income</v>
          </cell>
          <cell r="B26">
            <v>78</v>
          </cell>
          <cell r="D26">
            <v>690</v>
          </cell>
          <cell r="F26">
            <v>8</v>
          </cell>
          <cell r="H26">
            <v>18</v>
          </cell>
          <cell r="J26">
            <v>0</v>
          </cell>
          <cell r="L26">
            <v>794</v>
          </cell>
        </row>
        <row r="27">
          <cell r="A27" t="str">
            <v xml:space="preserve">    Total operating expenses</v>
          </cell>
          <cell r="B27">
            <v>1837</v>
          </cell>
          <cell r="D27">
            <v>6127</v>
          </cell>
          <cell r="F27">
            <v>86</v>
          </cell>
          <cell r="H27">
            <v>309</v>
          </cell>
          <cell r="J27">
            <v>0</v>
          </cell>
          <cell r="L27">
            <v>8359</v>
          </cell>
        </row>
        <row r="29">
          <cell r="A29" t="str">
            <v>Operating income</v>
          </cell>
          <cell r="B29">
            <v>-4585</v>
          </cell>
          <cell r="D29">
            <v>5958</v>
          </cell>
          <cell r="F29">
            <v>101</v>
          </cell>
          <cell r="H29">
            <v>-293</v>
          </cell>
          <cell r="J29">
            <v>0</v>
          </cell>
          <cell r="L29">
            <v>1181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-301</v>
          </cell>
          <cell r="D32">
            <v>-2063</v>
          </cell>
          <cell r="F32">
            <v>-39</v>
          </cell>
          <cell r="H32">
            <v>-91</v>
          </cell>
          <cell r="J32">
            <v>0</v>
          </cell>
          <cell r="L32">
            <v>-2494</v>
          </cell>
        </row>
        <row r="33">
          <cell r="A33" t="str">
            <v xml:space="preserve">  Miscellaneous income (expense)</v>
          </cell>
          <cell r="B33">
            <v>61</v>
          </cell>
          <cell r="D33">
            <v>253</v>
          </cell>
          <cell r="F33">
            <v>13</v>
          </cell>
          <cell r="H33">
            <v>192</v>
          </cell>
          <cell r="J33">
            <v>0</v>
          </cell>
          <cell r="L33">
            <v>519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33</v>
          </cell>
          <cell r="J34">
            <v>0</v>
          </cell>
          <cell r="L34">
            <v>33</v>
          </cell>
        </row>
        <row r="35">
          <cell r="A35" t="str">
            <v xml:space="preserve">    Total other income (expense)</v>
          </cell>
          <cell r="B35">
            <v>-240</v>
          </cell>
          <cell r="D35">
            <v>-1810</v>
          </cell>
          <cell r="F35">
            <v>-26</v>
          </cell>
          <cell r="H35">
            <v>134</v>
          </cell>
          <cell r="J35">
            <v>0</v>
          </cell>
          <cell r="L35">
            <v>-1942</v>
          </cell>
        </row>
        <row r="37">
          <cell r="A37" t="str">
            <v>Income before income taxes</v>
          </cell>
          <cell r="B37">
            <v>-4825</v>
          </cell>
          <cell r="D37">
            <v>4148</v>
          </cell>
          <cell r="F37">
            <v>75</v>
          </cell>
          <cell r="H37">
            <v>-159</v>
          </cell>
          <cell r="J37">
            <v>0</v>
          </cell>
          <cell r="L37">
            <v>-761</v>
          </cell>
        </row>
        <row r="38">
          <cell r="A38" t="str">
            <v xml:space="preserve">  Provision (benefit) for income taxes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 xml:space="preserve">  Net income</v>
          </cell>
          <cell r="B39">
            <v>-4825</v>
          </cell>
          <cell r="D39">
            <v>4148</v>
          </cell>
          <cell r="F39">
            <v>75</v>
          </cell>
          <cell r="H39">
            <v>-159</v>
          </cell>
          <cell r="J39">
            <v>0</v>
          </cell>
          <cell r="L39">
            <v>-761</v>
          </cell>
        </row>
        <row r="41">
          <cell r="A41" t="str">
            <v xml:space="preserve">  Budget</v>
          </cell>
          <cell r="B41">
            <v>884</v>
          </cell>
          <cell r="D41">
            <v>1159</v>
          </cell>
          <cell r="F41">
            <v>46</v>
          </cell>
          <cell r="H41">
            <v>49</v>
          </cell>
          <cell r="J41">
            <v>0</v>
          </cell>
          <cell r="L41">
            <v>2138</v>
          </cell>
        </row>
        <row r="43">
          <cell r="A43" t="str">
            <v xml:space="preserve">  EBIT - Actual</v>
          </cell>
          <cell r="B43">
            <v>-4524</v>
          </cell>
          <cell r="D43">
            <v>6211</v>
          </cell>
          <cell r="F43">
            <v>114</v>
          </cell>
          <cell r="H43">
            <v>-68</v>
          </cell>
          <cell r="J43">
            <v>0</v>
          </cell>
          <cell r="L43">
            <v>1733</v>
          </cell>
        </row>
        <row r="44">
          <cell r="A44" t="str">
            <v xml:space="preserve">  EBIT - Budget</v>
          </cell>
          <cell r="B44">
            <v>1719</v>
          </cell>
          <cell r="D44">
            <v>3969</v>
          </cell>
          <cell r="F44">
            <v>118</v>
          </cell>
          <cell r="H44">
            <v>318</v>
          </cell>
          <cell r="J44">
            <v>-220.6</v>
          </cell>
          <cell r="L44">
            <v>5903.4</v>
          </cell>
        </row>
      </sheetData>
      <sheetData sheetId="3">
        <row r="14">
          <cell r="A14" t="str">
            <v xml:space="preserve">  Gas revenue</v>
          </cell>
          <cell r="B14">
            <v>1340317</v>
          </cell>
          <cell r="D14">
            <v>15</v>
          </cell>
          <cell r="F14">
            <v>0</v>
          </cell>
          <cell r="H14">
            <v>138</v>
          </cell>
          <cell r="J14">
            <v>0</v>
          </cell>
          <cell r="L14">
            <v>1340470</v>
          </cell>
        </row>
        <row r="15">
          <cell r="A15" t="str">
            <v xml:space="preserve">  Transportation revenue</v>
          </cell>
          <cell r="B15">
            <v>736</v>
          </cell>
          <cell r="D15">
            <v>86550</v>
          </cell>
          <cell r="F15">
            <v>0</v>
          </cell>
          <cell r="H15">
            <v>0</v>
          </cell>
          <cell r="J15">
            <v>-1427</v>
          </cell>
          <cell r="L15">
            <v>85859</v>
          </cell>
        </row>
        <row r="16">
          <cell r="A16" t="str">
            <v xml:space="preserve">  Other revenue</v>
          </cell>
          <cell r="B16">
            <v>315</v>
          </cell>
          <cell r="D16">
            <v>24464</v>
          </cell>
          <cell r="F16">
            <v>1551</v>
          </cell>
          <cell r="H16">
            <v>1583</v>
          </cell>
          <cell r="J16">
            <v>0</v>
          </cell>
          <cell r="L16">
            <v>27913</v>
          </cell>
        </row>
        <row r="17">
          <cell r="A17" t="str">
            <v xml:space="preserve">  Gas trading margin</v>
          </cell>
          <cell r="B17">
            <v>-18867</v>
          </cell>
          <cell r="D17">
            <v>240</v>
          </cell>
          <cell r="F17">
            <v>0</v>
          </cell>
          <cell r="H17">
            <v>0</v>
          </cell>
          <cell r="J17">
            <v>0</v>
          </cell>
          <cell r="L17">
            <v>-18627</v>
          </cell>
        </row>
        <row r="18">
          <cell r="A18" t="str">
            <v xml:space="preserve">    Total operating revenues</v>
          </cell>
          <cell r="B18">
            <v>1322501</v>
          </cell>
          <cell r="D18">
            <v>111269</v>
          </cell>
          <cell r="F18">
            <v>1551</v>
          </cell>
          <cell r="H18">
            <v>1721</v>
          </cell>
          <cell r="J18">
            <v>-1427</v>
          </cell>
          <cell r="L18">
            <v>1435615</v>
          </cell>
        </row>
        <row r="19">
          <cell r="A19" t="str">
            <v>Purchased gas cost</v>
          </cell>
          <cell r="B19">
            <v>1280397</v>
          </cell>
          <cell r="D19">
            <v>1371</v>
          </cell>
          <cell r="F19">
            <v>0</v>
          </cell>
          <cell r="H19">
            <v>0</v>
          </cell>
          <cell r="J19">
            <v>-1427</v>
          </cell>
          <cell r="L19">
            <v>1280341</v>
          </cell>
        </row>
        <row r="20">
          <cell r="A20" t="str">
            <v>Gross profit</v>
          </cell>
          <cell r="B20">
            <v>42104</v>
          </cell>
          <cell r="D20">
            <v>109898</v>
          </cell>
          <cell r="F20">
            <v>1551</v>
          </cell>
          <cell r="H20">
            <v>1721</v>
          </cell>
          <cell r="J20">
            <v>0</v>
          </cell>
          <cell r="L20">
            <v>155274</v>
          </cell>
        </row>
        <row r="22">
          <cell r="A22" t="str">
            <v>Operating expenses:</v>
          </cell>
        </row>
        <row r="23">
          <cell r="A23" t="str">
            <v xml:space="preserve">  Operation &amp; maintenance</v>
          </cell>
          <cell r="B23">
            <v>9668</v>
          </cell>
          <cell r="D23">
            <v>37284</v>
          </cell>
          <cell r="F23">
            <v>662</v>
          </cell>
          <cell r="H23">
            <v>1942</v>
          </cell>
          <cell r="J23">
            <v>0</v>
          </cell>
          <cell r="L23">
            <v>49556</v>
          </cell>
        </row>
        <row r="24">
          <cell r="A24" t="str">
            <v xml:space="preserve">  Provision for bad debts</v>
          </cell>
          <cell r="B24">
            <v>1177</v>
          </cell>
          <cell r="D24">
            <v>-67</v>
          </cell>
          <cell r="F24">
            <v>0</v>
          </cell>
          <cell r="H24">
            <v>0</v>
          </cell>
          <cell r="J24">
            <v>0</v>
          </cell>
          <cell r="L24">
            <v>1110</v>
          </cell>
        </row>
        <row r="25">
          <cell r="A25" t="str">
            <v xml:space="preserve">  Depreciation &amp; amortization</v>
          </cell>
          <cell r="B25">
            <v>1283</v>
          </cell>
          <cell r="D25">
            <v>10968</v>
          </cell>
          <cell r="F25">
            <v>74</v>
          </cell>
          <cell r="H25">
            <v>2</v>
          </cell>
          <cell r="J25">
            <v>0</v>
          </cell>
          <cell r="L25">
            <v>12327</v>
          </cell>
        </row>
        <row r="26">
          <cell r="A26" t="str">
            <v xml:space="preserve">  Taxes, other than income</v>
          </cell>
          <cell r="B26">
            <v>323</v>
          </cell>
          <cell r="D26">
            <v>5829</v>
          </cell>
          <cell r="F26">
            <v>68</v>
          </cell>
          <cell r="H26">
            <v>150</v>
          </cell>
          <cell r="J26">
            <v>0</v>
          </cell>
          <cell r="L26">
            <v>6370</v>
          </cell>
        </row>
        <row r="27">
          <cell r="A27" t="str">
            <v xml:space="preserve">    Total operating expenses</v>
          </cell>
          <cell r="B27">
            <v>12451</v>
          </cell>
          <cell r="D27">
            <v>54014</v>
          </cell>
          <cell r="F27">
            <v>804</v>
          </cell>
          <cell r="H27">
            <v>2094</v>
          </cell>
          <cell r="J27">
            <v>0</v>
          </cell>
          <cell r="L27">
            <v>69363</v>
          </cell>
        </row>
        <row r="29">
          <cell r="A29" t="str">
            <v>Operating income</v>
          </cell>
          <cell r="B29">
            <v>29653</v>
          </cell>
          <cell r="D29">
            <v>55884</v>
          </cell>
          <cell r="F29">
            <v>747</v>
          </cell>
          <cell r="H29">
            <v>-373</v>
          </cell>
          <cell r="J29">
            <v>0</v>
          </cell>
          <cell r="L29">
            <v>85911</v>
          </cell>
        </row>
        <row r="31">
          <cell r="A31" t="str">
            <v>Other income (expense):</v>
          </cell>
        </row>
        <row r="32">
          <cell r="A32" t="str">
            <v xml:space="preserve">  Interest charges, net</v>
          </cell>
          <cell r="B32">
            <v>-1641</v>
          </cell>
          <cell r="D32">
            <v>-16519</v>
          </cell>
          <cell r="F32">
            <v>-328</v>
          </cell>
          <cell r="H32">
            <v>-463</v>
          </cell>
          <cell r="J32">
            <v>393</v>
          </cell>
          <cell r="L32">
            <v>-18558</v>
          </cell>
        </row>
        <row r="33">
          <cell r="A33" t="str">
            <v xml:space="preserve">  Miscellaneous income (expense)</v>
          </cell>
          <cell r="B33">
            <v>572</v>
          </cell>
          <cell r="D33">
            <v>1083</v>
          </cell>
          <cell r="F33">
            <v>94</v>
          </cell>
          <cell r="H33">
            <v>1451</v>
          </cell>
          <cell r="J33">
            <v>-393</v>
          </cell>
          <cell r="L33">
            <v>2807</v>
          </cell>
        </row>
        <row r="34">
          <cell r="A34" t="str">
            <v xml:space="preserve">  Equity in earnings</v>
          </cell>
          <cell r="B34">
            <v>0</v>
          </cell>
          <cell r="D34">
            <v>0</v>
          </cell>
          <cell r="F34">
            <v>0</v>
          </cell>
          <cell r="H34">
            <v>69</v>
          </cell>
          <cell r="J34">
            <v>0</v>
          </cell>
          <cell r="L34">
            <v>69</v>
          </cell>
        </row>
        <row r="35">
          <cell r="A35" t="str">
            <v xml:space="preserve">    Total other income (expense)</v>
          </cell>
          <cell r="B35">
            <v>-1069</v>
          </cell>
          <cell r="D35">
            <v>-15436</v>
          </cell>
          <cell r="F35">
            <v>-234</v>
          </cell>
          <cell r="H35">
            <v>1057</v>
          </cell>
          <cell r="J35">
            <v>0</v>
          </cell>
          <cell r="L35">
            <v>-15682</v>
          </cell>
        </row>
        <row r="37">
          <cell r="A37" t="str">
            <v>Income before income taxes</v>
          </cell>
          <cell r="B37">
            <v>28584</v>
          </cell>
          <cell r="D37">
            <v>40448</v>
          </cell>
          <cell r="F37">
            <v>513</v>
          </cell>
          <cell r="H37">
            <v>684</v>
          </cell>
          <cell r="J37">
            <v>0</v>
          </cell>
          <cell r="L37">
            <v>70229</v>
          </cell>
        </row>
        <row r="38">
          <cell r="A38" t="str">
            <v xml:space="preserve">  Provision (benefit) for income taxes</v>
          </cell>
          <cell r="B38">
            <v>13601</v>
          </cell>
          <cell r="D38">
            <v>13113</v>
          </cell>
          <cell r="F38">
            <v>178</v>
          </cell>
          <cell r="H38">
            <v>343</v>
          </cell>
          <cell r="J38">
            <v>0</v>
          </cell>
          <cell r="L38">
            <v>27235</v>
          </cell>
        </row>
        <row r="39">
          <cell r="A39" t="str">
            <v xml:space="preserve">  Net income</v>
          </cell>
          <cell r="B39">
            <v>14983</v>
          </cell>
          <cell r="D39">
            <v>27335</v>
          </cell>
          <cell r="F39">
            <v>335</v>
          </cell>
          <cell r="H39">
            <v>341</v>
          </cell>
          <cell r="J39">
            <v>0</v>
          </cell>
          <cell r="L39">
            <v>42994</v>
          </cell>
        </row>
        <row r="41">
          <cell r="A41" t="str">
            <v xml:space="preserve">  Budget</v>
          </cell>
          <cell r="B41">
            <v>11753</v>
          </cell>
          <cell r="D41">
            <v>17932</v>
          </cell>
          <cell r="F41">
            <v>360</v>
          </cell>
          <cell r="H41">
            <v>246</v>
          </cell>
          <cell r="J41">
            <v>0</v>
          </cell>
          <cell r="L41">
            <v>30291</v>
          </cell>
        </row>
        <row r="43">
          <cell r="A43" t="str">
            <v xml:space="preserve">  EBIT - Actual</v>
          </cell>
          <cell r="B43">
            <v>30225</v>
          </cell>
          <cell r="D43">
            <v>56967</v>
          </cell>
          <cell r="F43">
            <v>841</v>
          </cell>
          <cell r="H43">
            <v>1147</v>
          </cell>
          <cell r="J43">
            <v>-393</v>
          </cell>
          <cell r="L43">
            <v>88787</v>
          </cell>
        </row>
        <row r="44">
          <cell r="A44" t="str">
            <v xml:space="preserve">  EBIT - Budget</v>
          </cell>
          <cell r="B44">
            <v>22511</v>
          </cell>
          <cell r="D44">
            <v>45032</v>
          </cell>
          <cell r="F44">
            <v>948</v>
          </cell>
          <cell r="H44">
            <v>2210</v>
          </cell>
          <cell r="J44">
            <v>-1632.5</v>
          </cell>
          <cell r="L44">
            <v>69068.5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8">
          <cell r="A28" t="str">
            <v>Total Provision (Benefit) for Inc Tax</v>
          </cell>
          <cell r="B28">
            <v>0</v>
          </cell>
          <cell r="C28">
            <v>613929.77</v>
          </cell>
          <cell r="D28">
            <v>1916958</v>
          </cell>
          <cell r="E28">
            <v>1236218.3799999999</v>
          </cell>
          <cell r="F28">
            <v>13801721</v>
          </cell>
          <cell r="G28">
            <v>8575474.8900000006</v>
          </cell>
          <cell r="I28">
            <v>0</v>
          </cell>
          <cell r="J28">
            <v>693670.22</v>
          </cell>
          <cell r="K28">
            <v>2023354</v>
          </cell>
          <cell r="L28">
            <v>1370012.48</v>
          </cell>
          <cell r="M28">
            <v>13112541</v>
          </cell>
          <cell r="N28">
            <v>10503690.459999997</v>
          </cell>
          <cell r="P28">
            <v>0</v>
          </cell>
          <cell r="Q28">
            <v>482711.03999999998</v>
          </cell>
          <cell r="R28">
            <v>1292600</v>
          </cell>
          <cell r="S28">
            <v>934391.05</v>
          </cell>
          <cell r="T28">
            <v>10235817</v>
          </cell>
          <cell r="U28">
            <v>8309016.9399999995</v>
          </cell>
          <cell r="W28">
            <v>0</v>
          </cell>
          <cell r="X28">
            <v>33073.32</v>
          </cell>
          <cell r="Y28">
            <v>30988</v>
          </cell>
          <cell r="Z28">
            <v>66956.179999999993</v>
          </cell>
          <cell r="AA28">
            <v>177866</v>
          </cell>
          <cell r="AB28">
            <v>259438.48</v>
          </cell>
          <cell r="AD28">
            <v>0</v>
          </cell>
          <cell r="AE28">
            <v>761892.24</v>
          </cell>
          <cell r="AF28">
            <v>2096557</v>
          </cell>
          <cell r="AG28">
            <v>1509003.92</v>
          </cell>
          <cell r="AH28">
            <v>13633592</v>
          </cell>
          <cell r="AI28">
            <v>10940724.509999998</v>
          </cell>
          <cell r="AK28">
            <v>0</v>
          </cell>
          <cell r="AL28">
            <v>1375822.01</v>
          </cell>
          <cell r="AM28">
            <v>4013515</v>
          </cell>
          <cell r="AN28">
            <v>2745222.3</v>
          </cell>
          <cell r="AO28">
            <v>27435313</v>
          </cell>
          <cell r="AP28">
            <v>19516199.399999999</v>
          </cell>
          <cell r="AR28" t="str">
            <v>0</v>
          </cell>
          <cell r="AS28" t="str">
            <v>0</v>
          </cell>
          <cell r="AT28" t="str">
            <v>0</v>
          </cell>
          <cell r="AU28" t="str">
            <v>0</v>
          </cell>
          <cell r="AV28" t="str">
            <v>0</v>
          </cell>
          <cell r="AW28" t="str">
            <v>0</v>
          </cell>
          <cell r="AY28">
            <v>0</v>
          </cell>
          <cell r="AZ28" t="str">
            <v>0</v>
          </cell>
          <cell r="BA28">
            <v>-24385</v>
          </cell>
          <cell r="BB28" t="str">
            <v>0</v>
          </cell>
          <cell r="BC28">
            <v>-200369</v>
          </cell>
          <cell r="BD28" t="str">
            <v>0</v>
          </cell>
        </row>
        <row r="29">
          <cell r="A29" t="str">
            <v>Income / Loss, Before Income Taxes</v>
          </cell>
          <cell r="B29">
            <v>-4825586.1099999947</v>
          </cell>
          <cell r="C29">
            <v>1464876.56</v>
          </cell>
          <cell r="D29">
            <v>-116773.50000005681</v>
          </cell>
          <cell r="E29">
            <v>2949697.87</v>
          </cell>
          <cell r="F29">
            <v>29076945.909999926</v>
          </cell>
          <cell r="G29">
            <v>20461643.75</v>
          </cell>
          <cell r="I29">
            <v>4148219.66</v>
          </cell>
          <cell r="J29">
            <v>1852551.16</v>
          </cell>
          <cell r="K29">
            <v>9634270.8999999966</v>
          </cell>
          <cell r="L29">
            <v>3651240.8</v>
          </cell>
          <cell r="M29">
            <v>40445702.209999971</v>
          </cell>
          <cell r="N29">
            <v>28435524.349999994</v>
          </cell>
          <cell r="P29">
            <v>4328606.76</v>
          </cell>
          <cell r="Q29">
            <v>1349188.77</v>
          </cell>
          <cell r="R29">
            <v>8019639.4199999962</v>
          </cell>
          <cell r="S29">
            <v>2611819.58</v>
          </cell>
          <cell r="T29">
            <v>33559711.469999991</v>
          </cell>
          <cell r="U29">
            <v>23198889.899999995</v>
          </cell>
          <cell r="W29">
            <v>75435.039999999994</v>
          </cell>
          <cell r="X29">
            <v>78915.100000000006</v>
          </cell>
          <cell r="Y29">
            <v>151556.04999999999</v>
          </cell>
          <cell r="Z29">
            <v>159761.82999999999</v>
          </cell>
          <cell r="AA29">
            <v>512347.97</v>
          </cell>
          <cell r="AB29">
            <v>619037.19999999995</v>
          </cell>
          <cell r="AD29">
            <v>4064850.29</v>
          </cell>
          <cell r="AE29">
            <v>2015333.35</v>
          </cell>
          <cell r="AF29">
            <v>9730721.8299999963</v>
          </cell>
          <cell r="AG29">
            <v>3982883.44</v>
          </cell>
          <cell r="AH29">
            <v>41642246.429999977</v>
          </cell>
          <cell r="AI29">
            <v>29478316.169999994</v>
          </cell>
          <cell r="AK29">
            <v>-760735.81999999844</v>
          </cell>
          <cell r="AL29">
            <v>3480209.91</v>
          </cell>
          <cell r="AM29">
            <v>9613948.3299999386</v>
          </cell>
          <cell r="AN29">
            <v>6932581.3099999987</v>
          </cell>
          <cell r="AO29">
            <v>70719192.339999899</v>
          </cell>
          <cell r="AP29">
            <v>49939959.919999994</v>
          </cell>
          <cell r="AR29">
            <v>0</v>
          </cell>
          <cell r="AS29">
            <v>0</v>
          </cell>
          <cell r="AT29">
            <v>2.9103830456733704E-11</v>
          </cell>
          <cell r="AU29">
            <v>0</v>
          </cell>
          <cell r="AV29">
            <v>2.9103830456733704E-11</v>
          </cell>
          <cell r="AW29">
            <v>0</v>
          </cell>
          <cell r="AY29">
            <v>0</v>
          </cell>
          <cell r="AZ29">
            <v>33334</v>
          </cell>
          <cell r="BA29">
            <v>-59899.000000001804</v>
          </cell>
          <cell r="BB29">
            <v>-13332</v>
          </cell>
          <cell r="BC29">
            <v>-492184.00000000448</v>
          </cell>
          <cell r="BD29">
            <v>-133328</v>
          </cell>
        </row>
        <row r="30">
          <cell r="A30" t="str">
            <v>Income / Loss, Before Cumulative Effect</v>
          </cell>
          <cell r="B30">
            <v>-4825586.1099999947</v>
          </cell>
          <cell r="C30">
            <v>850946.79</v>
          </cell>
          <cell r="D30">
            <v>-2033731.5000000568</v>
          </cell>
          <cell r="E30">
            <v>1713479.49</v>
          </cell>
          <cell r="F30">
            <v>15275224.909999926</v>
          </cell>
          <cell r="G30">
            <v>11886168.860000003</v>
          </cell>
          <cell r="I30">
            <v>4148219.66</v>
          </cell>
          <cell r="J30">
            <v>1158880.94</v>
          </cell>
          <cell r="K30">
            <v>7610916.8999999966</v>
          </cell>
          <cell r="L30">
            <v>2281228.3199999998</v>
          </cell>
          <cell r="M30">
            <v>27333161.209999982</v>
          </cell>
          <cell r="N30">
            <v>17931833.889999997</v>
          </cell>
          <cell r="P30">
            <v>4328606.76</v>
          </cell>
          <cell r="Q30">
            <v>866477.73</v>
          </cell>
          <cell r="R30">
            <v>6727039.4199999962</v>
          </cell>
          <cell r="S30">
            <v>1677428.53</v>
          </cell>
          <cell r="T30">
            <v>23323894.469999999</v>
          </cell>
          <cell r="U30">
            <v>14889872.959999993</v>
          </cell>
          <cell r="W30">
            <v>75435.039999999994</v>
          </cell>
          <cell r="X30">
            <v>45841.78</v>
          </cell>
          <cell r="Y30">
            <v>120568.05</v>
          </cell>
          <cell r="Z30">
            <v>92805.65</v>
          </cell>
          <cell r="AA30">
            <v>334481.96999999997</v>
          </cell>
          <cell r="AB30">
            <v>359598.72</v>
          </cell>
          <cell r="AD30">
            <v>4064850.29</v>
          </cell>
          <cell r="AE30">
            <v>1253441.1100000001</v>
          </cell>
          <cell r="AF30">
            <v>7634164.8299999963</v>
          </cell>
          <cell r="AG30">
            <v>2473879.52</v>
          </cell>
          <cell r="AH30">
            <v>28008654.429999981</v>
          </cell>
          <cell r="AI30">
            <v>18537591.659999996</v>
          </cell>
          <cell r="AK30">
            <v>-760735.81999999844</v>
          </cell>
          <cell r="AL30">
            <v>2104387.9</v>
          </cell>
          <cell r="AM30">
            <v>5600433.3299999395</v>
          </cell>
          <cell r="AN30">
            <v>4187359.01</v>
          </cell>
          <cell r="AO30">
            <v>43283879.339999907</v>
          </cell>
          <cell r="AP30">
            <v>30423760.52</v>
          </cell>
          <cell r="AR30">
            <v>0</v>
          </cell>
          <cell r="AS30">
            <v>0</v>
          </cell>
          <cell r="AT30">
            <v>2.9103830456733704E-11</v>
          </cell>
          <cell r="AU30">
            <v>0</v>
          </cell>
          <cell r="AV30">
            <v>2.9103830456733704E-11</v>
          </cell>
          <cell r="AW30">
            <v>0</v>
          </cell>
          <cell r="AY30">
            <v>0</v>
          </cell>
          <cell r="AZ30">
            <v>33334</v>
          </cell>
          <cell r="BA30">
            <v>-35514.000000001804</v>
          </cell>
          <cell r="BB30">
            <v>-13332</v>
          </cell>
          <cell r="BC30">
            <v>-291815.00000000448</v>
          </cell>
          <cell r="BD30">
            <v>-133328</v>
          </cell>
        </row>
        <row r="31">
          <cell r="A31" t="str">
            <v>Net (Income) Loss</v>
          </cell>
          <cell r="B31">
            <v>-4825586.1099999947</v>
          </cell>
          <cell r="C31">
            <v>850946.79</v>
          </cell>
          <cell r="D31">
            <v>-2033731.5000000568</v>
          </cell>
          <cell r="E31">
            <v>1713479.49</v>
          </cell>
          <cell r="F31">
            <v>15275224.909999926</v>
          </cell>
          <cell r="G31">
            <v>11886168.860000003</v>
          </cell>
          <cell r="I31">
            <v>4148219.66</v>
          </cell>
          <cell r="J31">
            <v>1158880.94</v>
          </cell>
          <cell r="K31">
            <v>7610916.8999999966</v>
          </cell>
          <cell r="L31">
            <v>2281228.3199999998</v>
          </cell>
          <cell r="M31">
            <v>27333161.209999982</v>
          </cell>
          <cell r="N31">
            <v>17931833.889999997</v>
          </cell>
          <cell r="P31">
            <v>4328606.76</v>
          </cell>
          <cell r="Q31">
            <v>866477.73</v>
          </cell>
          <cell r="R31">
            <v>6727039.4199999962</v>
          </cell>
          <cell r="S31">
            <v>1677428.53</v>
          </cell>
          <cell r="T31">
            <v>23323894.469999999</v>
          </cell>
          <cell r="U31">
            <v>14889872.959999993</v>
          </cell>
          <cell r="W31">
            <v>75435.039999999994</v>
          </cell>
          <cell r="X31">
            <v>45841.78</v>
          </cell>
          <cell r="Y31">
            <v>120568.05</v>
          </cell>
          <cell r="Z31">
            <v>92805.65</v>
          </cell>
          <cell r="AA31">
            <v>334481.96999999997</v>
          </cell>
          <cell r="AB31">
            <v>359598.72</v>
          </cell>
          <cell r="AD31">
            <v>4064850.29</v>
          </cell>
          <cell r="AE31">
            <v>1253441.1100000001</v>
          </cell>
          <cell r="AF31">
            <v>7634164.8299999963</v>
          </cell>
          <cell r="AG31">
            <v>2473879.52</v>
          </cell>
          <cell r="AH31">
            <v>28008654.429999981</v>
          </cell>
          <cell r="AI31">
            <v>18537591.659999996</v>
          </cell>
          <cell r="AK31">
            <v>-760735.81999999844</v>
          </cell>
          <cell r="AL31">
            <v>2104387.9</v>
          </cell>
          <cell r="AM31">
            <v>5600433.3299999395</v>
          </cell>
          <cell r="AN31">
            <v>4187359.01</v>
          </cell>
          <cell r="AO31">
            <v>43283879.339999907</v>
          </cell>
          <cell r="AP31">
            <v>30423760.52</v>
          </cell>
          <cell r="AR31">
            <v>0</v>
          </cell>
          <cell r="AS31">
            <v>0</v>
          </cell>
          <cell r="AT31">
            <v>2.9103830456733704E-11</v>
          </cell>
          <cell r="AU31">
            <v>0</v>
          </cell>
          <cell r="AV31">
            <v>2.9103830456733704E-11</v>
          </cell>
          <cell r="AW31">
            <v>0</v>
          </cell>
          <cell r="AY31">
            <v>0</v>
          </cell>
          <cell r="AZ31">
            <v>33334</v>
          </cell>
          <cell r="BA31">
            <v>-35514.000000001804</v>
          </cell>
          <cell r="BB31">
            <v>-13332</v>
          </cell>
          <cell r="BC31">
            <v>-291815.00000000448</v>
          </cell>
          <cell r="BD31">
            <v>-133328</v>
          </cell>
        </row>
        <row r="32">
          <cell r="A32" t="str">
            <v>Print &amp; Postages</v>
          </cell>
          <cell r="B32">
            <v>1959.74</v>
          </cell>
          <cell r="C32">
            <v>2950</v>
          </cell>
          <cell r="D32">
            <v>1959.74</v>
          </cell>
          <cell r="E32">
            <v>2950</v>
          </cell>
          <cell r="F32">
            <v>19082.099999999999</v>
          </cell>
          <cell r="G32">
            <v>20650</v>
          </cell>
          <cell r="I32">
            <v>1831.22</v>
          </cell>
          <cell r="J32">
            <v>858</v>
          </cell>
          <cell r="K32">
            <v>1831.22</v>
          </cell>
          <cell r="L32">
            <v>858</v>
          </cell>
          <cell r="M32">
            <v>10744.67</v>
          </cell>
          <cell r="N32">
            <v>5984</v>
          </cell>
          <cell r="P32">
            <v>1267.6099999999999</v>
          </cell>
          <cell r="Q32">
            <v>458</v>
          </cell>
          <cell r="R32">
            <v>1267.6099999999999</v>
          </cell>
          <cell r="S32">
            <v>458</v>
          </cell>
          <cell r="T32">
            <v>7922.17</v>
          </cell>
          <cell r="U32">
            <v>3184</v>
          </cell>
          <cell r="W32">
            <v>32.76</v>
          </cell>
          <cell r="X32">
            <v>50</v>
          </cell>
          <cell r="Y32">
            <v>32.76</v>
          </cell>
          <cell r="Z32">
            <v>50</v>
          </cell>
          <cell r="AA32">
            <v>2819.36</v>
          </cell>
          <cell r="AB32">
            <v>350</v>
          </cell>
          <cell r="AD32">
            <v>2300.12</v>
          </cell>
          <cell r="AE32">
            <v>908</v>
          </cell>
          <cell r="AF32">
            <v>2300.12</v>
          </cell>
          <cell r="AG32">
            <v>908</v>
          </cell>
          <cell r="AH32">
            <v>19221.310000000001</v>
          </cell>
          <cell r="AI32">
            <v>6334</v>
          </cell>
          <cell r="AK32">
            <v>4259.8599999999997</v>
          </cell>
          <cell r="AL32">
            <v>3858</v>
          </cell>
          <cell r="AM32">
            <v>4259.8599999999997</v>
          </cell>
          <cell r="AN32">
            <v>3858</v>
          </cell>
          <cell r="AO32">
            <v>38303.410000000003</v>
          </cell>
          <cell r="AP32">
            <v>26984</v>
          </cell>
          <cell r="AR32" t="str">
            <v>0</v>
          </cell>
          <cell r="AS32" t="str">
            <v>0</v>
          </cell>
          <cell r="AT32" t="str">
            <v>0</v>
          </cell>
          <cell r="AU32" t="str">
            <v>0</v>
          </cell>
          <cell r="AV32" t="str">
            <v>0</v>
          </cell>
          <cell r="AW32" t="str">
            <v>0</v>
          </cell>
          <cell r="AY32" t="str">
            <v>0</v>
          </cell>
          <cell r="AZ32" t="str">
            <v>0</v>
          </cell>
          <cell r="BA32" t="str">
            <v>0</v>
          </cell>
          <cell r="BB32" t="str">
            <v>0</v>
          </cell>
          <cell r="BC32" t="str">
            <v>0</v>
          </cell>
          <cell r="BD32" t="str">
            <v>0</v>
          </cell>
        </row>
        <row r="33">
          <cell r="A33" t="str">
            <v>Labor</v>
          </cell>
          <cell r="B33">
            <v>780174.76</v>
          </cell>
          <cell r="C33">
            <v>649126.43000000005</v>
          </cell>
          <cell r="D33">
            <v>1516314.56</v>
          </cell>
          <cell r="E33">
            <v>1268747.1200000001</v>
          </cell>
          <cell r="F33">
            <v>5813780.8499999996</v>
          </cell>
          <cell r="G33">
            <v>5104494.25</v>
          </cell>
          <cell r="I33">
            <v>1283763.01</v>
          </cell>
          <cell r="J33">
            <v>1415135.96</v>
          </cell>
          <cell r="K33">
            <v>2666612.71</v>
          </cell>
          <cell r="L33">
            <v>2826544.48</v>
          </cell>
          <cell r="M33">
            <v>10949750.890000001</v>
          </cell>
          <cell r="N33">
            <v>11411179.379999999</v>
          </cell>
          <cell r="P33">
            <v>1198501.6200000001</v>
          </cell>
          <cell r="Q33">
            <v>1333154.3500000001</v>
          </cell>
          <cell r="R33">
            <v>2510526.31</v>
          </cell>
          <cell r="S33">
            <v>2666307.7000000002</v>
          </cell>
          <cell r="T33">
            <v>10408257.82</v>
          </cell>
          <cell r="U33">
            <v>10766505.83</v>
          </cell>
          <cell r="W33">
            <v>24928.2</v>
          </cell>
          <cell r="X33">
            <v>29515.9</v>
          </cell>
          <cell r="Y33">
            <v>58903.199999999997</v>
          </cell>
          <cell r="Z33">
            <v>57690.17</v>
          </cell>
          <cell r="AA33">
            <v>226095.06</v>
          </cell>
          <cell r="AB33">
            <v>230176.8</v>
          </cell>
          <cell r="AD33">
            <v>1308682.02</v>
          </cell>
          <cell r="AE33">
            <v>1557635.77</v>
          </cell>
          <cell r="AF33">
            <v>2725791.21</v>
          </cell>
          <cell r="AG33">
            <v>3105066.84</v>
          </cell>
          <cell r="AH33">
            <v>11176883.970000001</v>
          </cell>
          <cell r="AI33">
            <v>12529820.559999999</v>
          </cell>
          <cell r="AK33">
            <v>2088856.78</v>
          </cell>
          <cell r="AL33">
            <v>2206762.2000000002</v>
          </cell>
          <cell r="AM33">
            <v>4242105.7699999996</v>
          </cell>
          <cell r="AN33">
            <v>4373813.96</v>
          </cell>
          <cell r="AO33">
            <v>16990664.82</v>
          </cell>
          <cell r="AP33">
            <v>17634314.809999999</v>
          </cell>
          <cell r="AR33" t="str">
            <v>0</v>
          </cell>
          <cell r="AS33" t="str">
            <v>0</v>
          </cell>
          <cell r="AT33" t="str">
            <v>0</v>
          </cell>
          <cell r="AU33" t="str">
            <v>0</v>
          </cell>
          <cell r="AV33" t="str">
            <v>0</v>
          </cell>
          <cell r="AW33" t="str">
            <v>0</v>
          </cell>
          <cell r="AY33" t="str">
            <v>0</v>
          </cell>
          <cell r="AZ33" t="str">
            <v>0</v>
          </cell>
          <cell r="BA33" t="str">
            <v>0</v>
          </cell>
          <cell r="BB33" t="str">
            <v>0</v>
          </cell>
          <cell r="BC33" t="str">
            <v>0</v>
          </cell>
          <cell r="BD33" t="str">
            <v>0</v>
          </cell>
        </row>
        <row r="34">
          <cell r="A34" t="str">
            <v>Benefits</v>
          </cell>
          <cell r="B34">
            <v>25360.240000000002</v>
          </cell>
          <cell r="C34" t="str">
            <v>0</v>
          </cell>
          <cell r="D34">
            <v>48908.33</v>
          </cell>
          <cell r="E34" t="str">
            <v>0</v>
          </cell>
          <cell r="F34">
            <v>108164.42</v>
          </cell>
          <cell r="G34" t="str">
            <v>0</v>
          </cell>
          <cell r="I34">
            <v>119628.25</v>
          </cell>
          <cell r="J34">
            <v>391753.49</v>
          </cell>
          <cell r="K34">
            <v>245200.68</v>
          </cell>
          <cell r="L34">
            <v>783506.98</v>
          </cell>
          <cell r="M34">
            <v>2416831.64</v>
          </cell>
          <cell r="N34">
            <v>3136111.17</v>
          </cell>
          <cell r="P34">
            <v>111409.27</v>
          </cell>
          <cell r="Q34">
            <v>391753.49</v>
          </cell>
          <cell r="R34">
            <v>228882.11</v>
          </cell>
          <cell r="S34">
            <v>783506.98</v>
          </cell>
          <cell r="T34">
            <v>2351870.5</v>
          </cell>
          <cell r="U34">
            <v>3136111.17</v>
          </cell>
          <cell r="W34">
            <v>11252.82</v>
          </cell>
          <cell r="X34" t="str">
            <v>0</v>
          </cell>
          <cell r="Y34">
            <v>22454.39</v>
          </cell>
          <cell r="Z34" t="str">
            <v>0</v>
          </cell>
          <cell r="AA34">
            <v>92922.84</v>
          </cell>
          <cell r="AB34" t="str">
            <v>0</v>
          </cell>
          <cell r="AD34">
            <v>130881.07</v>
          </cell>
          <cell r="AE34">
            <v>391753.49</v>
          </cell>
          <cell r="AF34">
            <v>267655.07</v>
          </cell>
          <cell r="AG34">
            <v>783506.98</v>
          </cell>
          <cell r="AH34">
            <v>2509754.48</v>
          </cell>
          <cell r="AI34">
            <v>3136111.17</v>
          </cell>
          <cell r="AK34">
            <v>156241.31</v>
          </cell>
          <cell r="AL34">
            <v>391753.49</v>
          </cell>
          <cell r="AM34">
            <v>316563.40000000002</v>
          </cell>
          <cell r="AN34">
            <v>783506.98</v>
          </cell>
          <cell r="AO34">
            <v>2617918.9</v>
          </cell>
          <cell r="AP34">
            <v>3136111.17</v>
          </cell>
          <cell r="AR34" t="str">
            <v>0</v>
          </cell>
          <cell r="AS34" t="str">
            <v>0</v>
          </cell>
          <cell r="AT34" t="str">
            <v>0</v>
          </cell>
          <cell r="AU34" t="str">
            <v>0</v>
          </cell>
          <cell r="AV34" t="str">
            <v>0</v>
          </cell>
          <cell r="AW34" t="str">
            <v>0</v>
          </cell>
          <cell r="AY34" t="str">
            <v>0</v>
          </cell>
          <cell r="AZ34" t="str">
            <v>0</v>
          </cell>
          <cell r="BA34" t="str">
            <v>0</v>
          </cell>
          <cell r="BB34" t="str">
            <v>0</v>
          </cell>
          <cell r="BC34" t="str">
            <v>0</v>
          </cell>
          <cell r="BD34" t="str">
            <v>0</v>
          </cell>
        </row>
        <row r="35">
          <cell r="A35" t="str">
            <v>Materials &amp; Supplies</v>
          </cell>
          <cell r="B35">
            <v>14798.36</v>
          </cell>
          <cell r="C35">
            <v>12500</v>
          </cell>
          <cell r="D35">
            <v>34448.33</v>
          </cell>
          <cell r="E35">
            <v>25000</v>
          </cell>
          <cell r="F35">
            <v>113903.1</v>
          </cell>
          <cell r="G35">
            <v>100000</v>
          </cell>
          <cell r="I35">
            <v>237727.27</v>
          </cell>
          <cell r="J35">
            <v>287609.33</v>
          </cell>
          <cell r="K35">
            <v>420489.87</v>
          </cell>
          <cell r="L35">
            <v>556864.66</v>
          </cell>
          <cell r="M35">
            <v>2077595.9</v>
          </cell>
          <cell r="N35">
            <v>2336664.6800000002</v>
          </cell>
          <cell r="P35">
            <v>233662.38</v>
          </cell>
          <cell r="Q35">
            <v>281609.33</v>
          </cell>
          <cell r="R35">
            <v>403667.84</v>
          </cell>
          <cell r="S35">
            <v>544864.66</v>
          </cell>
          <cell r="T35">
            <v>2019099.76</v>
          </cell>
          <cell r="U35">
            <v>2281164.6800000002</v>
          </cell>
          <cell r="W35">
            <v>17.489999999999998</v>
          </cell>
          <cell r="X35">
            <v>100</v>
          </cell>
          <cell r="Y35">
            <v>17.489999999999998</v>
          </cell>
          <cell r="Z35">
            <v>200</v>
          </cell>
          <cell r="AA35">
            <v>17.489999999999998</v>
          </cell>
          <cell r="AB35">
            <v>800</v>
          </cell>
          <cell r="AD35">
            <v>237975.58</v>
          </cell>
          <cell r="AE35">
            <v>303709.33</v>
          </cell>
          <cell r="AF35">
            <v>422130.39</v>
          </cell>
          <cell r="AG35">
            <v>589064.66</v>
          </cell>
          <cell r="AH35">
            <v>2081159.1</v>
          </cell>
          <cell r="AI35">
            <v>2465464.6800000002</v>
          </cell>
          <cell r="AK35">
            <v>252773.94</v>
          </cell>
          <cell r="AL35">
            <v>316209.33</v>
          </cell>
          <cell r="AM35">
            <v>456578.72</v>
          </cell>
          <cell r="AN35">
            <v>614064.66</v>
          </cell>
          <cell r="AO35">
            <v>2195062.2000000002</v>
          </cell>
          <cell r="AP35">
            <v>2565464.6800000002</v>
          </cell>
          <cell r="AR35" t="str">
            <v>0</v>
          </cell>
          <cell r="AS35" t="str">
            <v>0</v>
          </cell>
          <cell r="AT35" t="str">
            <v>0</v>
          </cell>
          <cell r="AU35" t="str">
            <v>0</v>
          </cell>
          <cell r="AV35" t="str">
            <v>0</v>
          </cell>
          <cell r="AW35" t="str">
            <v>0</v>
          </cell>
          <cell r="AY35" t="str">
            <v>0</v>
          </cell>
          <cell r="AZ35" t="str">
            <v>0</v>
          </cell>
          <cell r="BA35" t="str">
            <v>0</v>
          </cell>
          <cell r="BB35" t="str">
            <v>0</v>
          </cell>
          <cell r="BC35" t="str">
            <v>0</v>
          </cell>
          <cell r="BD35" t="str">
            <v>0</v>
          </cell>
        </row>
        <row r="36">
          <cell r="A36" t="str">
            <v>Vehicles &amp; Equip</v>
          </cell>
          <cell r="B36">
            <v>2462.25</v>
          </cell>
          <cell r="C36">
            <v>1500</v>
          </cell>
          <cell r="D36">
            <v>4736.09</v>
          </cell>
          <cell r="E36">
            <v>3000</v>
          </cell>
          <cell r="F36">
            <v>12392.27</v>
          </cell>
          <cell r="G36">
            <v>12000</v>
          </cell>
          <cell r="I36">
            <v>71625.119999999995</v>
          </cell>
          <cell r="J36">
            <v>153472.07999999999</v>
          </cell>
          <cell r="K36">
            <v>208319.23</v>
          </cell>
          <cell r="L36">
            <v>306793.15999999997</v>
          </cell>
          <cell r="M36">
            <v>1038152.34</v>
          </cell>
          <cell r="N36">
            <v>1227022.68</v>
          </cell>
          <cell r="P36">
            <v>67931.710000000006</v>
          </cell>
          <cell r="Q36">
            <v>151572.07999999999</v>
          </cell>
          <cell r="R36">
            <v>202198.61</v>
          </cell>
          <cell r="S36">
            <v>302993.15999999997</v>
          </cell>
          <cell r="T36">
            <v>1021378.31</v>
          </cell>
          <cell r="U36">
            <v>1211822.68</v>
          </cell>
          <cell r="W36" t="str">
            <v>0</v>
          </cell>
          <cell r="X36" t="str">
            <v>0</v>
          </cell>
          <cell r="Y36" t="str">
            <v>0</v>
          </cell>
          <cell r="Z36" t="str">
            <v>0</v>
          </cell>
          <cell r="AA36" t="str">
            <v>0</v>
          </cell>
          <cell r="AB36" t="str">
            <v>0</v>
          </cell>
          <cell r="AD36">
            <v>71625.119999999995</v>
          </cell>
          <cell r="AE36">
            <v>153472.07999999999</v>
          </cell>
          <cell r="AF36">
            <v>208319.23</v>
          </cell>
          <cell r="AG36">
            <v>306793.15999999997</v>
          </cell>
          <cell r="AH36">
            <v>1038152.34</v>
          </cell>
          <cell r="AI36">
            <v>1227022.68</v>
          </cell>
          <cell r="AK36">
            <v>74087.37</v>
          </cell>
          <cell r="AL36">
            <v>154972.07999999999</v>
          </cell>
          <cell r="AM36">
            <v>213055.32</v>
          </cell>
          <cell r="AN36">
            <v>309793.15999999997</v>
          </cell>
          <cell r="AO36">
            <v>1050544.6100000001</v>
          </cell>
          <cell r="AP36">
            <v>1239022.68</v>
          </cell>
          <cell r="AR36" t="str">
            <v>0</v>
          </cell>
          <cell r="AS36" t="str">
            <v>0</v>
          </cell>
          <cell r="AT36" t="str">
            <v>0</v>
          </cell>
          <cell r="AU36" t="str">
            <v>0</v>
          </cell>
          <cell r="AV36" t="str">
            <v>0</v>
          </cell>
          <cell r="AW36" t="str">
            <v>0</v>
          </cell>
          <cell r="AY36">
            <v>0</v>
          </cell>
          <cell r="AZ36" t="str">
            <v>0</v>
          </cell>
          <cell r="BA36">
            <v>-9348.64</v>
          </cell>
          <cell r="BB36" t="str">
            <v>0</v>
          </cell>
          <cell r="BC36">
            <v>-66289.58</v>
          </cell>
          <cell r="BD36" t="str">
            <v>0</v>
          </cell>
        </row>
        <row r="37">
          <cell r="A37" t="str">
            <v>Print &amp; Postages</v>
          </cell>
          <cell r="B37">
            <v>4656.16</v>
          </cell>
          <cell r="C37">
            <v>2950</v>
          </cell>
          <cell r="D37">
            <v>6615.9</v>
          </cell>
          <cell r="E37">
            <v>5900</v>
          </cell>
          <cell r="F37">
            <v>23738.26</v>
          </cell>
          <cell r="G37">
            <v>23600</v>
          </cell>
          <cell r="I37">
            <v>3358.11</v>
          </cell>
          <cell r="J37">
            <v>847</v>
          </cell>
          <cell r="K37">
            <v>5189.33</v>
          </cell>
          <cell r="L37">
            <v>1705</v>
          </cell>
          <cell r="M37">
            <v>14102.78</v>
          </cell>
          <cell r="N37">
            <v>6831</v>
          </cell>
          <cell r="P37">
            <v>2851.33</v>
          </cell>
          <cell r="Q37">
            <v>447</v>
          </cell>
          <cell r="R37">
            <v>4118.9399999999996</v>
          </cell>
          <cell r="S37">
            <v>905</v>
          </cell>
          <cell r="T37">
            <v>10773.5</v>
          </cell>
          <cell r="U37">
            <v>3631</v>
          </cell>
          <cell r="W37">
            <v>0</v>
          </cell>
          <cell r="X37">
            <v>50</v>
          </cell>
          <cell r="Y37">
            <v>32.76</v>
          </cell>
          <cell r="Z37">
            <v>100</v>
          </cell>
          <cell r="AA37">
            <v>2819.36</v>
          </cell>
          <cell r="AB37">
            <v>400</v>
          </cell>
          <cell r="AD37">
            <v>4200.13</v>
          </cell>
          <cell r="AE37">
            <v>897</v>
          </cell>
          <cell r="AF37">
            <v>6500.25</v>
          </cell>
          <cell r="AG37">
            <v>1805</v>
          </cell>
          <cell r="AH37">
            <v>23421.439999999999</v>
          </cell>
          <cell r="AI37">
            <v>7231</v>
          </cell>
          <cell r="AK37">
            <v>8856.2900000000009</v>
          </cell>
          <cell r="AL37">
            <v>3847</v>
          </cell>
          <cell r="AM37">
            <v>13116.15</v>
          </cell>
          <cell r="AN37">
            <v>7705</v>
          </cell>
          <cell r="AO37">
            <v>47159.7</v>
          </cell>
          <cell r="AP37">
            <v>30831</v>
          </cell>
          <cell r="AR37" t="str">
            <v>0</v>
          </cell>
          <cell r="AS37" t="str">
            <v>0</v>
          </cell>
          <cell r="AT37" t="str">
            <v>0</v>
          </cell>
          <cell r="AU37" t="str">
            <v>0</v>
          </cell>
          <cell r="AV37" t="str">
            <v>0</v>
          </cell>
          <cell r="AW37" t="str">
            <v>0</v>
          </cell>
          <cell r="AY37" t="str">
            <v>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</row>
        <row r="38">
          <cell r="A38" t="str">
            <v>Insurance</v>
          </cell>
          <cell r="B38">
            <v>688.19</v>
          </cell>
          <cell r="C38">
            <v>1750</v>
          </cell>
          <cell r="D38">
            <v>1387.27</v>
          </cell>
          <cell r="E38">
            <v>3500</v>
          </cell>
          <cell r="F38">
            <v>10687.23</v>
          </cell>
          <cell r="G38">
            <v>14000</v>
          </cell>
          <cell r="I38">
            <v>22237.63</v>
          </cell>
          <cell r="J38">
            <v>63988.42</v>
          </cell>
          <cell r="K38">
            <v>43972.26</v>
          </cell>
          <cell r="L38">
            <v>127976.84</v>
          </cell>
          <cell r="M38">
            <v>181761.72</v>
          </cell>
          <cell r="N38">
            <v>511907.36</v>
          </cell>
          <cell r="P38">
            <v>19809.560000000001</v>
          </cell>
          <cell r="Q38">
            <v>63088.42</v>
          </cell>
          <cell r="R38">
            <v>39116.120000000003</v>
          </cell>
          <cell r="S38">
            <v>126176.84</v>
          </cell>
          <cell r="T38">
            <v>159149.51</v>
          </cell>
          <cell r="U38">
            <v>504707.36</v>
          </cell>
          <cell r="W38">
            <v>178.28</v>
          </cell>
          <cell r="X38">
            <v>75</v>
          </cell>
          <cell r="Y38">
            <v>356.56</v>
          </cell>
          <cell r="Z38">
            <v>150</v>
          </cell>
          <cell r="AA38">
            <v>1681.66</v>
          </cell>
          <cell r="AB38">
            <v>600</v>
          </cell>
          <cell r="AD38">
            <v>22415.91</v>
          </cell>
          <cell r="AE38">
            <v>64063.42</v>
          </cell>
          <cell r="AF38">
            <v>44328.82</v>
          </cell>
          <cell r="AG38">
            <v>128126.84</v>
          </cell>
          <cell r="AH38">
            <v>183443.38</v>
          </cell>
          <cell r="AI38">
            <v>512507.36</v>
          </cell>
          <cell r="AK38">
            <v>23104.1</v>
          </cell>
          <cell r="AL38">
            <v>65813.42</v>
          </cell>
          <cell r="AM38">
            <v>45716.09</v>
          </cell>
          <cell r="AN38">
            <v>131626.84</v>
          </cell>
          <cell r="AO38">
            <v>194130.61</v>
          </cell>
          <cell r="AP38">
            <v>526507.36</v>
          </cell>
          <cell r="AR38" t="str">
            <v>0</v>
          </cell>
          <cell r="AS38" t="str">
            <v>0</v>
          </cell>
          <cell r="AT38" t="str">
            <v>0</v>
          </cell>
          <cell r="AU38" t="str">
            <v>0</v>
          </cell>
          <cell r="AV38" t="str">
            <v>0</v>
          </cell>
          <cell r="AW38" t="str">
            <v>0</v>
          </cell>
          <cell r="AY38" t="str">
            <v>0</v>
          </cell>
          <cell r="AZ38" t="str">
            <v>0</v>
          </cell>
          <cell r="BA38" t="str">
            <v>0</v>
          </cell>
          <cell r="BB38" t="str">
            <v>0</v>
          </cell>
          <cell r="BC38" t="str">
            <v>0</v>
          </cell>
          <cell r="BD38" t="str">
            <v>0</v>
          </cell>
        </row>
        <row r="39">
          <cell r="A39" t="str">
            <v>Marketing</v>
          </cell>
          <cell r="B39">
            <v>5072.8999999999996</v>
          </cell>
          <cell r="C39">
            <v>10000</v>
          </cell>
          <cell r="D39">
            <v>6183.66</v>
          </cell>
          <cell r="E39">
            <v>20000</v>
          </cell>
          <cell r="F39">
            <v>76084.479999999996</v>
          </cell>
          <cell r="G39">
            <v>80000</v>
          </cell>
          <cell r="I39">
            <v>637</v>
          </cell>
          <cell r="J39" t="str">
            <v>0</v>
          </cell>
          <cell r="K39">
            <v>1447.19</v>
          </cell>
          <cell r="L39" t="str">
            <v>0</v>
          </cell>
          <cell r="M39">
            <v>15870.44</v>
          </cell>
          <cell r="N39" t="str">
            <v>0</v>
          </cell>
          <cell r="P39">
            <v>637</v>
          </cell>
          <cell r="Q39" t="str">
            <v>0</v>
          </cell>
          <cell r="R39">
            <v>1067.19</v>
          </cell>
          <cell r="S39" t="str">
            <v>0</v>
          </cell>
          <cell r="T39">
            <v>5610.82</v>
          </cell>
          <cell r="U39" t="str">
            <v>0</v>
          </cell>
          <cell r="W39">
            <v>11479.6</v>
          </cell>
          <cell r="X39">
            <v>200</v>
          </cell>
          <cell r="Y39">
            <v>11479.6</v>
          </cell>
          <cell r="Z39">
            <v>400</v>
          </cell>
          <cell r="AA39">
            <v>11479.6</v>
          </cell>
          <cell r="AB39">
            <v>1600</v>
          </cell>
          <cell r="AD39">
            <v>14130.23</v>
          </cell>
          <cell r="AE39">
            <v>200</v>
          </cell>
          <cell r="AF39">
            <v>14940.42</v>
          </cell>
          <cell r="AG39">
            <v>400</v>
          </cell>
          <cell r="AH39">
            <v>31156.07</v>
          </cell>
          <cell r="AI39">
            <v>1600</v>
          </cell>
          <cell r="AK39">
            <v>19203.13</v>
          </cell>
          <cell r="AL39">
            <v>10200</v>
          </cell>
          <cell r="AM39">
            <v>21124.080000000002</v>
          </cell>
          <cell r="AN39">
            <v>20400</v>
          </cell>
          <cell r="AO39">
            <v>107240.55</v>
          </cell>
          <cell r="AP39">
            <v>81600</v>
          </cell>
          <cell r="AR39" t="str">
            <v>0</v>
          </cell>
          <cell r="AS39" t="str">
            <v>0</v>
          </cell>
          <cell r="AT39" t="str">
            <v>0</v>
          </cell>
          <cell r="AU39" t="str">
            <v>0</v>
          </cell>
          <cell r="AV39" t="str">
            <v>0</v>
          </cell>
          <cell r="AW39" t="str">
            <v>0</v>
          </cell>
          <cell r="AY39" t="str">
            <v>0</v>
          </cell>
          <cell r="AZ39" t="str">
            <v>0</v>
          </cell>
          <cell r="BA39" t="str">
            <v>0</v>
          </cell>
          <cell r="BB39" t="str">
            <v>0</v>
          </cell>
          <cell r="BC39" t="str">
            <v>0</v>
          </cell>
          <cell r="BD39" t="str">
            <v>0</v>
          </cell>
        </row>
        <row r="40">
          <cell r="A40" t="str">
            <v>Employee Welfare</v>
          </cell>
          <cell r="B40">
            <v>521762.73</v>
          </cell>
          <cell r="C40">
            <v>281083</v>
          </cell>
          <cell r="D40">
            <v>1029740.59</v>
          </cell>
          <cell r="E40">
            <v>562166</v>
          </cell>
          <cell r="F40">
            <v>2692495.63</v>
          </cell>
          <cell r="G40">
            <v>2016164</v>
          </cell>
          <cell r="I40">
            <v>20966.900000000001</v>
          </cell>
          <cell r="J40">
            <v>57447.42</v>
          </cell>
          <cell r="K40">
            <v>31121.48</v>
          </cell>
          <cell r="L40">
            <v>114894.84</v>
          </cell>
          <cell r="M40">
            <v>562391.96</v>
          </cell>
          <cell r="N40">
            <v>823755.28</v>
          </cell>
          <cell r="P40">
            <v>17292.71</v>
          </cell>
          <cell r="Q40">
            <v>29364.42</v>
          </cell>
          <cell r="R40">
            <v>23530.47</v>
          </cell>
          <cell r="S40">
            <v>58728.84</v>
          </cell>
          <cell r="T40">
            <v>532630.51</v>
          </cell>
          <cell r="U40">
            <v>599091.28</v>
          </cell>
          <cell r="W40">
            <v>14327.41</v>
          </cell>
          <cell r="X40">
            <v>17071</v>
          </cell>
          <cell r="Y40">
            <v>28654.82</v>
          </cell>
          <cell r="Z40">
            <v>30831</v>
          </cell>
          <cell r="AA40">
            <v>203048.4</v>
          </cell>
          <cell r="AB40">
            <v>163654</v>
          </cell>
          <cell r="AD40">
            <v>35596.78</v>
          </cell>
          <cell r="AE40">
            <v>113618.42</v>
          </cell>
          <cell r="AF40">
            <v>60154.06</v>
          </cell>
          <cell r="AG40">
            <v>223925.84</v>
          </cell>
          <cell r="AH40">
            <v>769060.55</v>
          </cell>
          <cell r="AI40">
            <v>1300209.28</v>
          </cell>
          <cell r="AK40">
            <v>557359.51</v>
          </cell>
          <cell r="AL40">
            <v>394701.42</v>
          </cell>
          <cell r="AM40">
            <v>1089894.6499999999</v>
          </cell>
          <cell r="AN40">
            <v>786091.84</v>
          </cell>
          <cell r="AO40">
            <v>3461556.18</v>
          </cell>
          <cell r="AP40">
            <v>3316373.28</v>
          </cell>
          <cell r="AR40" t="str">
            <v>0</v>
          </cell>
          <cell r="AS40" t="str">
            <v>0</v>
          </cell>
          <cell r="AT40" t="str">
            <v>0</v>
          </cell>
          <cell r="AU40" t="str">
            <v>0</v>
          </cell>
          <cell r="AV40" t="str">
            <v>0</v>
          </cell>
          <cell r="AW40" t="str">
            <v>0</v>
          </cell>
          <cell r="AY40" t="str">
            <v>0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</row>
        <row r="41">
          <cell r="A41" t="str">
            <v>Information Technologies</v>
          </cell>
          <cell r="B41">
            <v>1310.81</v>
          </cell>
          <cell r="C41">
            <v>875</v>
          </cell>
          <cell r="D41">
            <v>1499.36</v>
          </cell>
          <cell r="E41">
            <v>1750</v>
          </cell>
          <cell r="F41">
            <v>14460.69</v>
          </cell>
          <cell r="G41">
            <v>7000</v>
          </cell>
          <cell r="I41">
            <v>14705.25</v>
          </cell>
          <cell r="J41">
            <v>3014</v>
          </cell>
          <cell r="K41">
            <v>35486.5</v>
          </cell>
          <cell r="L41">
            <v>6028</v>
          </cell>
          <cell r="M41">
            <v>66114.720000000001</v>
          </cell>
          <cell r="N41">
            <v>24336</v>
          </cell>
          <cell r="P41">
            <v>14705.25</v>
          </cell>
          <cell r="Q41">
            <v>3014</v>
          </cell>
          <cell r="R41">
            <v>35486.5</v>
          </cell>
          <cell r="S41">
            <v>6028</v>
          </cell>
          <cell r="T41">
            <v>66114.720000000001</v>
          </cell>
          <cell r="U41">
            <v>24336</v>
          </cell>
          <cell r="W41" t="str">
            <v>0</v>
          </cell>
          <cell r="X41" t="str">
            <v>0</v>
          </cell>
          <cell r="Y41" t="str">
            <v>0</v>
          </cell>
          <cell r="Z41" t="str">
            <v>0</v>
          </cell>
          <cell r="AA41" t="str">
            <v>0</v>
          </cell>
          <cell r="AB41" t="str">
            <v>0</v>
          </cell>
          <cell r="AD41">
            <v>14705.25</v>
          </cell>
          <cell r="AE41">
            <v>3014</v>
          </cell>
          <cell r="AF41">
            <v>35486.5</v>
          </cell>
          <cell r="AG41">
            <v>6028</v>
          </cell>
          <cell r="AH41">
            <v>66114.720000000001</v>
          </cell>
          <cell r="AI41">
            <v>24336</v>
          </cell>
          <cell r="AK41">
            <v>16016.06</v>
          </cell>
          <cell r="AL41">
            <v>3889</v>
          </cell>
          <cell r="AM41">
            <v>36985.86</v>
          </cell>
          <cell r="AN41">
            <v>7778</v>
          </cell>
          <cell r="AO41">
            <v>80575.41</v>
          </cell>
          <cell r="AP41">
            <v>31336</v>
          </cell>
          <cell r="AR41" t="str">
            <v>0</v>
          </cell>
          <cell r="AS41" t="str">
            <v>0</v>
          </cell>
          <cell r="AT41" t="str">
            <v>0</v>
          </cell>
          <cell r="AU41" t="str">
            <v>0</v>
          </cell>
          <cell r="AV41" t="str">
            <v>0</v>
          </cell>
          <cell r="AW41" t="str">
            <v>0</v>
          </cell>
          <cell r="AY41" t="str">
            <v>0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</row>
        <row r="42">
          <cell r="A42" t="str">
            <v>Rent, Maint., &amp; Utilities</v>
          </cell>
          <cell r="B42">
            <v>40071.839999999997</v>
          </cell>
          <cell r="C42">
            <v>-60774</v>
          </cell>
          <cell r="D42">
            <v>82693.75</v>
          </cell>
          <cell r="E42">
            <v>-101998</v>
          </cell>
          <cell r="F42">
            <v>310683.21000000002</v>
          </cell>
          <cell r="G42">
            <v>-470542</v>
          </cell>
          <cell r="I42">
            <v>100963.96</v>
          </cell>
          <cell r="J42">
            <v>193121.07</v>
          </cell>
          <cell r="K42">
            <v>283645.34999999998</v>
          </cell>
          <cell r="L42">
            <v>531777.14</v>
          </cell>
          <cell r="M42">
            <v>1227202.43</v>
          </cell>
          <cell r="N42">
            <v>1705053.6</v>
          </cell>
          <cell r="P42">
            <v>82690.89</v>
          </cell>
          <cell r="Q42">
            <v>164871.07</v>
          </cell>
          <cell r="R42">
            <v>236061.62</v>
          </cell>
          <cell r="S42">
            <v>475277.14</v>
          </cell>
          <cell r="T42">
            <v>1102881.99</v>
          </cell>
          <cell r="U42">
            <v>1464553.6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D42">
            <v>104551.49</v>
          </cell>
          <cell r="AE42">
            <v>193121.07</v>
          </cell>
          <cell r="AF42">
            <v>296065.59999999998</v>
          </cell>
          <cell r="AG42">
            <v>531777.14</v>
          </cell>
          <cell r="AH42">
            <v>1248455.3999999999</v>
          </cell>
          <cell r="AI42">
            <v>1705053.6</v>
          </cell>
          <cell r="AK42">
            <v>144623.32999999999</v>
          </cell>
          <cell r="AL42">
            <v>132347.07</v>
          </cell>
          <cell r="AM42">
            <v>378759.35</v>
          </cell>
          <cell r="AN42">
            <v>429779.14</v>
          </cell>
          <cell r="AO42">
            <v>1559138.61</v>
          </cell>
          <cell r="AP42">
            <v>1234511.6000000001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Y42">
            <v>0</v>
          </cell>
          <cell r="AZ42" t="str">
            <v>0</v>
          </cell>
          <cell r="BA42">
            <v>-41598.400000000001</v>
          </cell>
          <cell r="BB42" t="str">
            <v>0</v>
          </cell>
          <cell r="BC42">
            <v>-256949.04</v>
          </cell>
          <cell r="BD42" t="str">
            <v>0</v>
          </cell>
        </row>
        <row r="43">
          <cell r="A43" t="str">
            <v>Directors &amp; Shareholders &amp;PR</v>
          </cell>
          <cell r="B43">
            <v>4293.58</v>
          </cell>
          <cell r="C43">
            <v>4300</v>
          </cell>
          <cell r="D43">
            <v>13063.95</v>
          </cell>
          <cell r="E43">
            <v>8600</v>
          </cell>
          <cell r="F43">
            <v>37811.1</v>
          </cell>
          <cell r="G43">
            <v>34400</v>
          </cell>
          <cell r="I43">
            <v>516.4</v>
          </cell>
          <cell r="J43">
            <v>1572.17</v>
          </cell>
          <cell r="K43">
            <v>2975.11</v>
          </cell>
          <cell r="L43">
            <v>3144.34</v>
          </cell>
          <cell r="M43">
            <v>8604.5499999999993</v>
          </cell>
          <cell r="N43">
            <v>12577.36</v>
          </cell>
          <cell r="P43">
            <v>0</v>
          </cell>
          <cell r="Q43">
            <v>1372.17</v>
          </cell>
          <cell r="R43">
            <v>1497</v>
          </cell>
          <cell r="S43">
            <v>2744.34</v>
          </cell>
          <cell r="T43">
            <v>4368</v>
          </cell>
          <cell r="U43">
            <v>10977.36</v>
          </cell>
          <cell r="W43">
            <v>62.52</v>
          </cell>
          <cell r="X43">
            <v>75</v>
          </cell>
          <cell r="Y43">
            <v>246.13</v>
          </cell>
          <cell r="Z43">
            <v>150</v>
          </cell>
          <cell r="AA43">
            <v>631.29999999999995</v>
          </cell>
          <cell r="AB43">
            <v>600</v>
          </cell>
          <cell r="AD43">
            <v>753.57</v>
          </cell>
          <cell r="AE43">
            <v>1647.17</v>
          </cell>
          <cell r="AF43">
            <v>3602.44</v>
          </cell>
          <cell r="AG43">
            <v>3294.34</v>
          </cell>
          <cell r="AH43">
            <v>10345.6</v>
          </cell>
          <cell r="AI43">
            <v>13177.36</v>
          </cell>
          <cell r="AK43">
            <v>5047.1499999999996</v>
          </cell>
          <cell r="AL43">
            <v>5947.17</v>
          </cell>
          <cell r="AM43">
            <v>16666.39</v>
          </cell>
          <cell r="AN43">
            <v>11894.34</v>
          </cell>
          <cell r="AO43">
            <v>48156.7</v>
          </cell>
          <cell r="AP43">
            <v>47577.36</v>
          </cell>
          <cell r="AR43" t="str">
            <v>0</v>
          </cell>
          <cell r="AS43" t="str">
            <v>0</v>
          </cell>
          <cell r="AT43" t="str">
            <v>0</v>
          </cell>
          <cell r="AU43" t="str">
            <v>0</v>
          </cell>
          <cell r="AV43" t="str">
            <v>0</v>
          </cell>
          <cell r="AW43" t="str">
            <v>0</v>
          </cell>
          <cell r="AY43" t="str">
            <v>0</v>
          </cell>
          <cell r="AZ43" t="str">
            <v>0</v>
          </cell>
          <cell r="BA43" t="str">
            <v>0</v>
          </cell>
          <cell r="BB43" t="str">
            <v>0</v>
          </cell>
          <cell r="BC43" t="str">
            <v>0</v>
          </cell>
          <cell r="BD43" t="str">
            <v>0</v>
          </cell>
        </row>
        <row r="44">
          <cell r="A44" t="str">
            <v>Telecom</v>
          </cell>
          <cell r="B44">
            <v>20592.53</v>
          </cell>
          <cell r="C44">
            <v>17500</v>
          </cell>
          <cell r="D44">
            <v>39580.57</v>
          </cell>
          <cell r="E44">
            <v>35000</v>
          </cell>
          <cell r="F44">
            <v>179543.37</v>
          </cell>
          <cell r="G44">
            <v>140000</v>
          </cell>
          <cell r="I44">
            <v>140054.54999999999</v>
          </cell>
          <cell r="J44">
            <v>30865.919999999998</v>
          </cell>
          <cell r="K44">
            <v>198282.34</v>
          </cell>
          <cell r="L44">
            <v>61642.84</v>
          </cell>
          <cell r="M44">
            <v>971608.72</v>
          </cell>
          <cell r="N44">
            <v>247149.36</v>
          </cell>
          <cell r="P44">
            <v>132875.69</v>
          </cell>
          <cell r="Q44">
            <v>27165.919999999998</v>
          </cell>
          <cell r="R44">
            <v>187743</v>
          </cell>
          <cell r="S44">
            <v>54242.84</v>
          </cell>
          <cell r="T44">
            <v>936481.68</v>
          </cell>
          <cell r="U44">
            <v>216799.35999999999</v>
          </cell>
          <cell r="W44">
            <v>157.83000000000001</v>
          </cell>
          <cell r="X44">
            <v>300</v>
          </cell>
          <cell r="Y44">
            <v>158.62</v>
          </cell>
          <cell r="Z44">
            <v>600</v>
          </cell>
          <cell r="AA44">
            <v>755.15</v>
          </cell>
          <cell r="AB44">
            <v>2400</v>
          </cell>
          <cell r="AD44">
            <v>141225.04</v>
          </cell>
          <cell r="AE44">
            <v>31165.919999999998</v>
          </cell>
          <cell r="AF44">
            <v>202820.53</v>
          </cell>
          <cell r="AG44">
            <v>62242.84</v>
          </cell>
          <cell r="AH44">
            <v>980186.28</v>
          </cell>
          <cell r="AI44">
            <v>249549.36</v>
          </cell>
          <cell r="AK44">
            <v>161817.57</v>
          </cell>
          <cell r="AL44">
            <v>48665.919999999998</v>
          </cell>
          <cell r="AM44">
            <v>242401.1</v>
          </cell>
          <cell r="AN44">
            <v>97242.84</v>
          </cell>
          <cell r="AO44">
            <v>1159729.6499999999</v>
          </cell>
          <cell r="AP44">
            <v>389549.36</v>
          </cell>
          <cell r="AR44" t="str">
            <v>0</v>
          </cell>
          <cell r="AS44" t="str">
            <v>0</v>
          </cell>
          <cell r="AT44" t="str">
            <v>0</v>
          </cell>
          <cell r="AU44" t="str">
            <v>0</v>
          </cell>
          <cell r="AV44" t="str">
            <v>0</v>
          </cell>
          <cell r="AW44" t="str">
            <v>0</v>
          </cell>
          <cell r="AY44" t="str">
            <v>0</v>
          </cell>
          <cell r="AZ44" t="str">
            <v>0</v>
          </cell>
          <cell r="BA44" t="str">
            <v>0</v>
          </cell>
          <cell r="BB44" t="str">
            <v>0</v>
          </cell>
          <cell r="BC44" t="str">
            <v>0</v>
          </cell>
          <cell r="BD44" t="str">
            <v>0</v>
          </cell>
        </row>
        <row r="45">
          <cell r="A45" t="str">
            <v>Travel &amp; Entertainment</v>
          </cell>
          <cell r="B45">
            <v>95320.21</v>
          </cell>
          <cell r="C45">
            <v>38000</v>
          </cell>
          <cell r="D45">
            <v>150869.60999999999</v>
          </cell>
          <cell r="E45">
            <v>76000</v>
          </cell>
          <cell r="F45">
            <v>433898.98</v>
          </cell>
          <cell r="G45">
            <v>304000</v>
          </cell>
          <cell r="I45">
            <v>27649.26</v>
          </cell>
          <cell r="J45">
            <v>9963.34</v>
          </cell>
          <cell r="K45">
            <v>67228.05</v>
          </cell>
          <cell r="L45">
            <v>27126.68</v>
          </cell>
          <cell r="M45">
            <v>126101.83</v>
          </cell>
          <cell r="N45">
            <v>99298.68</v>
          </cell>
          <cell r="P45">
            <v>25078.06</v>
          </cell>
          <cell r="Q45">
            <v>7313.34</v>
          </cell>
          <cell r="R45">
            <v>61655.519999999997</v>
          </cell>
          <cell r="S45">
            <v>20226.68</v>
          </cell>
          <cell r="T45">
            <v>102838.52</v>
          </cell>
          <cell r="U45">
            <v>75348.679999999993</v>
          </cell>
          <cell r="W45">
            <v>2337.0300000000002</v>
          </cell>
          <cell r="X45">
            <v>3500</v>
          </cell>
          <cell r="Y45">
            <v>6214.54</v>
          </cell>
          <cell r="Z45">
            <v>7000</v>
          </cell>
          <cell r="AA45">
            <v>21019.58</v>
          </cell>
          <cell r="AB45">
            <v>28000</v>
          </cell>
          <cell r="AD45">
            <v>30853.61</v>
          </cell>
          <cell r="AE45">
            <v>19463.34</v>
          </cell>
          <cell r="AF45">
            <v>89336.94</v>
          </cell>
          <cell r="AG45">
            <v>46126.68</v>
          </cell>
          <cell r="AH45">
            <v>216053.71</v>
          </cell>
          <cell r="AI45">
            <v>175298.68</v>
          </cell>
          <cell r="AK45">
            <v>126173.82</v>
          </cell>
          <cell r="AL45">
            <v>57463.34</v>
          </cell>
          <cell r="AM45">
            <v>240206.55</v>
          </cell>
          <cell r="AN45">
            <v>122126.68</v>
          </cell>
          <cell r="AO45">
            <v>649952.68999999994</v>
          </cell>
          <cell r="AP45">
            <v>479298.68</v>
          </cell>
          <cell r="AR45" t="str">
            <v>0</v>
          </cell>
          <cell r="AS45" t="str">
            <v>0</v>
          </cell>
          <cell r="AT45" t="str">
            <v>0</v>
          </cell>
          <cell r="AU45" t="str">
            <v>0</v>
          </cell>
          <cell r="AV45" t="str">
            <v>0</v>
          </cell>
          <cell r="AW45" t="str">
            <v>0</v>
          </cell>
          <cell r="AY45" t="str">
            <v>0</v>
          </cell>
          <cell r="AZ45" t="str">
            <v>0</v>
          </cell>
          <cell r="BA45" t="str">
            <v>0</v>
          </cell>
          <cell r="BB45" t="str">
            <v>0</v>
          </cell>
          <cell r="BC45" t="str">
            <v>0</v>
          </cell>
          <cell r="BD45" t="str">
            <v>0</v>
          </cell>
        </row>
        <row r="46">
          <cell r="A46" t="str">
            <v>Dues &amp; Donations</v>
          </cell>
          <cell r="B46">
            <v>15924.68</v>
          </cell>
          <cell r="C46">
            <v>11350</v>
          </cell>
          <cell r="D46">
            <v>39301.339999999997</v>
          </cell>
          <cell r="E46">
            <v>22700</v>
          </cell>
          <cell r="F46">
            <v>148084.35</v>
          </cell>
          <cell r="G46">
            <v>90800</v>
          </cell>
          <cell r="I46">
            <v>2379.7600000000002</v>
          </cell>
          <cell r="J46">
            <v>18018.669999999998</v>
          </cell>
          <cell r="K46">
            <v>9373.9599999999991</v>
          </cell>
          <cell r="L46">
            <v>120268.34</v>
          </cell>
          <cell r="M46">
            <v>60918.63</v>
          </cell>
          <cell r="N46">
            <v>302504.36</v>
          </cell>
          <cell r="P46">
            <v>2379.7600000000002</v>
          </cell>
          <cell r="Q46">
            <v>17768.669999999998</v>
          </cell>
          <cell r="R46">
            <v>9342.64</v>
          </cell>
          <cell r="S46">
            <v>119768.34</v>
          </cell>
          <cell r="T46">
            <v>59631.34</v>
          </cell>
          <cell r="U46">
            <v>300304.36</v>
          </cell>
          <cell r="W46">
            <v>0</v>
          </cell>
          <cell r="X46">
            <v>125</v>
          </cell>
          <cell r="Y46">
            <v>0</v>
          </cell>
          <cell r="Z46">
            <v>250</v>
          </cell>
          <cell r="AA46">
            <v>1500</v>
          </cell>
          <cell r="AB46">
            <v>1000</v>
          </cell>
          <cell r="AD46">
            <v>4249.76</v>
          </cell>
          <cell r="AE46">
            <v>18143.669999999998</v>
          </cell>
          <cell r="AF46">
            <v>11243.96</v>
          </cell>
          <cell r="AG46">
            <v>120518.34</v>
          </cell>
          <cell r="AH46">
            <v>68547.62</v>
          </cell>
          <cell r="AI46">
            <v>303504.36</v>
          </cell>
          <cell r="AK46">
            <v>20174.439999999999</v>
          </cell>
          <cell r="AL46">
            <v>29493.67</v>
          </cell>
          <cell r="AM46">
            <v>50545.3</v>
          </cell>
          <cell r="AN46">
            <v>143218.34</v>
          </cell>
          <cell r="AO46">
            <v>216631.97</v>
          </cell>
          <cell r="AP46">
            <v>394304.36</v>
          </cell>
          <cell r="AR46" t="str">
            <v>0</v>
          </cell>
          <cell r="AS46" t="str">
            <v>0</v>
          </cell>
          <cell r="AT46" t="str">
            <v>0</v>
          </cell>
          <cell r="AU46" t="str">
            <v>0</v>
          </cell>
          <cell r="AV46" t="str">
            <v>0</v>
          </cell>
          <cell r="AW46" t="str">
            <v>0</v>
          </cell>
          <cell r="AY46" t="str">
            <v>0</v>
          </cell>
          <cell r="AZ46" t="str">
            <v>0</v>
          </cell>
          <cell r="BA46" t="str">
            <v>0</v>
          </cell>
          <cell r="BB46" t="str">
            <v>0</v>
          </cell>
          <cell r="BC46" t="str">
            <v>0</v>
          </cell>
          <cell r="BD46" t="str">
            <v>0</v>
          </cell>
        </row>
        <row r="47">
          <cell r="A47" t="str">
            <v>Training</v>
          </cell>
          <cell r="B47">
            <v>4245.26</v>
          </cell>
          <cell r="C47">
            <v>2000</v>
          </cell>
          <cell r="D47">
            <v>7540.12</v>
          </cell>
          <cell r="E47">
            <v>4000</v>
          </cell>
          <cell r="F47">
            <v>19062.34</v>
          </cell>
          <cell r="G47">
            <v>16000</v>
          </cell>
          <cell r="I47">
            <v>1571.02</v>
          </cell>
          <cell r="J47">
            <v>6587.75</v>
          </cell>
          <cell r="K47">
            <v>9605.35</v>
          </cell>
          <cell r="L47">
            <v>14207.5</v>
          </cell>
          <cell r="M47">
            <v>32230.29</v>
          </cell>
          <cell r="N47">
            <v>55840</v>
          </cell>
          <cell r="P47">
            <v>1571.02</v>
          </cell>
          <cell r="Q47">
            <v>6587.75</v>
          </cell>
          <cell r="R47">
            <v>9605.35</v>
          </cell>
          <cell r="S47">
            <v>13407.5</v>
          </cell>
          <cell r="T47">
            <v>32099.84</v>
          </cell>
          <cell r="U47">
            <v>54540</v>
          </cell>
          <cell r="W47" t="str">
            <v>0</v>
          </cell>
          <cell r="X47" t="str">
            <v>0</v>
          </cell>
          <cell r="Y47" t="str">
            <v>0</v>
          </cell>
          <cell r="Z47" t="str">
            <v>0</v>
          </cell>
          <cell r="AA47" t="str">
            <v>0</v>
          </cell>
          <cell r="AB47" t="str">
            <v>0</v>
          </cell>
          <cell r="AD47">
            <v>1571.02</v>
          </cell>
          <cell r="AE47">
            <v>6587.75</v>
          </cell>
          <cell r="AF47">
            <v>9605.35</v>
          </cell>
          <cell r="AG47">
            <v>14207.5</v>
          </cell>
          <cell r="AH47">
            <v>37250.14</v>
          </cell>
          <cell r="AI47">
            <v>55840</v>
          </cell>
          <cell r="AK47">
            <v>5816.28</v>
          </cell>
          <cell r="AL47">
            <v>8587.75</v>
          </cell>
          <cell r="AM47">
            <v>17145.47</v>
          </cell>
          <cell r="AN47">
            <v>18207.5</v>
          </cell>
          <cell r="AO47">
            <v>56312.480000000003</v>
          </cell>
          <cell r="AP47">
            <v>71840</v>
          </cell>
          <cell r="AR47" t="str">
            <v>0</v>
          </cell>
          <cell r="AS47" t="str">
            <v>0</v>
          </cell>
          <cell r="AT47" t="str">
            <v>0</v>
          </cell>
          <cell r="AU47" t="str">
            <v>0</v>
          </cell>
          <cell r="AV47" t="str">
            <v>0</v>
          </cell>
          <cell r="AW47" t="str">
            <v>0</v>
          </cell>
          <cell r="AY47" t="str">
            <v>0</v>
          </cell>
          <cell r="AZ47" t="str">
            <v>0</v>
          </cell>
          <cell r="BA47" t="str">
            <v>0</v>
          </cell>
          <cell r="BB47" t="str">
            <v>0</v>
          </cell>
          <cell r="BC47" t="str">
            <v>0</v>
          </cell>
          <cell r="BD47" t="str">
            <v>0</v>
          </cell>
        </row>
        <row r="48">
          <cell r="A48" t="str">
            <v>Outside Services</v>
          </cell>
          <cell r="B48">
            <v>178052.31</v>
          </cell>
          <cell r="C48">
            <v>125000</v>
          </cell>
          <cell r="D48">
            <v>567446.54</v>
          </cell>
          <cell r="E48">
            <v>250000</v>
          </cell>
          <cell r="F48">
            <v>1057869.58</v>
          </cell>
          <cell r="G48">
            <v>1180000</v>
          </cell>
          <cell r="I48">
            <v>608215.31999999995</v>
          </cell>
          <cell r="J48">
            <v>1358830.68</v>
          </cell>
          <cell r="K48">
            <v>1528133.04</v>
          </cell>
          <cell r="L48">
            <v>2722522.36</v>
          </cell>
          <cell r="M48">
            <v>7656832.1300000008</v>
          </cell>
          <cell r="N48">
            <v>11200524.989999998</v>
          </cell>
          <cell r="P48">
            <v>537644.32999999996</v>
          </cell>
          <cell r="Q48">
            <v>1309580.68</v>
          </cell>
          <cell r="R48">
            <v>1348552.65</v>
          </cell>
          <cell r="S48">
            <v>2624022.36</v>
          </cell>
          <cell r="T48">
            <v>7136923.2800000012</v>
          </cell>
          <cell r="U48">
            <v>10786524.989999998</v>
          </cell>
          <cell r="W48">
            <v>0</v>
          </cell>
          <cell r="X48">
            <v>6500</v>
          </cell>
          <cell r="Y48">
            <v>0</v>
          </cell>
          <cell r="Z48">
            <v>13000</v>
          </cell>
          <cell r="AA48">
            <v>2740.88</v>
          </cell>
          <cell r="AB48">
            <v>52000</v>
          </cell>
          <cell r="AD48">
            <v>608440.31999999995</v>
          </cell>
          <cell r="AE48">
            <v>1376330.68</v>
          </cell>
          <cell r="AF48">
            <v>1535307.54</v>
          </cell>
          <cell r="AG48">
            <v>2757522.36</v>
          </cell>
          <cell r="AH48">
            <v>7748461.2600000007</v>
          </cell>
          <cell r="AI48">
            <v>11343337.989999998</v>
          </cell>
          <cell r="AK48">
            <v>786492.63</v>
          </cell>
          <cell r="AL48">
            <v>1501330.68</v>
          </cell>
          <cell r="AM48">
            <v>2102754.08</v>
          </cell>
          <cell r="AN48">
            <v>3007522.36</v>
          </cell>
          <cell r="AO48">
            <v>8806330.8399999999</v>
          </cell>
          <cell r="AP48">
            <v>12523337.989999998</v>
          </cell>
          <cell r="AR48" t="str">
            <v>0</v>
          </cell>
          <cell r="AS48" t="str">
            <v>0</v>
          </cell>
          <cell r="AT48" t="str">
            <v>0</v>
          </cell>
          <cell r="AU48" t="str">
            <v>0</v>
          </cell>
          <cell r="AV48" t="str">
            <v>0</v>
          </cell>
          <cell r="AW48" t="str">
            <v>0</v>
          </cell>
          <cell r="AY48">
            <v>0</v>
          </cell>
          <cell r="AZ48" t="str">
            <v>0</v>
          </cell>
          <cell r="BA48">
            <v>-243884.95</v>
          </cell>
          <cell r="BB48" t="str">
            <v>0</v>
          </cell>
          <cell r="BC48">
            <v>-1700034.6</v>
          </cell>
          <cell r="BD48" t="str">
            <v>0</v>
          </cell>
        </row>
      </sheetData>
      <sheetData sheetId="1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Kentucky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52072.857000000004</v>
          </cell>
          <cell r="C13">
            <v>43385.128080000039</v>
          </cell>
          <cell r="D13">
            <v>8314.1740000000009</v>
          </cell>
          <cell r="E13">
            <v>51699.302080000038</v>
          </cell>
          <cell r="F13">
            <v>34</v>
          </cell>
          <cell r="G13">
            <v>51733.302080000038</v>
          </cell>
          <cell r="H13">
            <v>0</v>
          </cell>
          <cell r="I13">
            <v>51733.302080000038</v>
          </cell>
          <cell r="J13">
            <v>0</v>
          </cell>
          <cell r="K13">
            <v>51733.302080000038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5728.6575199999997</v>
          </cell>
          <cell r="C16">
            <v>4207.9481799999994</v>
          </cell>
          <cell r="D16">
            <v>1375.4164299999998</v>
          </cell>
          <cell r="E16">
            <v>5583.3646099999987</v>
          </cell>
          <cell r="F16">
            <v>-364</v>
          </cell>
          <cell r="G16">
            <v>5219.3646099999987</v>
          </cell>
          <cell r="H16">
            <v>0</v>
          </cell>
          <cell r="I16">
            <v>5219.3646099999987</v>
          </cell>
          <cell r="J16">
            <v>0</v>
          </cell>
          <cell r="K16">
            <v>5219.3646099999987</v>
          </cell>
        </row>
        <row r="17">
          <cell r="A17" t="str">
            <v>Benefits</v>
          </cell>
          <cell r="B17">
            <v>2176.8899100000003</v>
          </cell>
          <cell r="C17">
            <v>1669.9001899999998</v>
          </cell>
          <cell r="D17">
            <v>522.65826000000027</v>
          </cell>
          <cell r="E17">
            <v>2192.55845</v>
          </cell>
          <cell r="F17">
            <v>-116</v>
          </cell>
          <cell r="G17">
            <v>2076.55845</v>
          </cell>
          <cell r="H17">
            <v>0</v>
          </cell>
          <cell r="I17">
            <v>2076.55845</v>
          </cell>
          <cell r="J17">
            <v>0</v>
          </cell>
          <cell r="K17">
            <v>2076.55845</v>
          </cell>
        </row>
        <row r="18">
          <cell r="A18" t="str">
            <v>Materials &amp; Supplies</v>
          </cell>
          <cell r="B18">
            <v>358.95240000000001</v>
          </cell>
          <cell r="C18">
            <v>317.78932000000003</v>
          </cell>
          <cell r="D18">
            <v>86.31340000000003</v>
          </cell>
          <cell r="E18">
            <v>404.10272000000009</v>
          </cell>
          <cell r="F18">
            <v>-5</v>
          </cell>
          <cell r="G18">
            <v>399.10272000000009</v>
          </cell>
          <cell r="H18">
            <v>0</v>
          </cell>
          <cell r="I18">
            <v>399.10272000000009</v>
          </cell>
          <cell r="J18">
            <v>0</v>
          </cell>
          <cell r="K18">
            <v>399.10272000000009</v>
          </cell>
        </row>
        <row r="19">
          <cell r="A19" t="str">
            <v>Vehicles &amp; Equip</v>
          </cell>
          <cell r="B19">
            <v>877.35799999999995</v>
          </cell>
          <cell r="C19">
            <v>621.28650000000005</v>
          </cell>
          <cell r="D19">
            <v>214.154</v>
          </cell>
          <cell r="E19">
            <v>835.44050000000004</v>
          </cell>
          <cell r="F19">
            <v>-16</v>
          </cell>
          <cell r="G19">
            <v>819.44050000000004</v>
          </cell>
          <cell r="H19">
            <v>0</v>
          </cell>
          <cell r="I19">
            <v>819.44050000000004</v>
          </cell>
          <cell r="J19">
            <v>0</v>
          </cell>
          <cell r="K19">
            <v>819.44050000000004</v>
          </cell>
        </row>
        <row r="20">
          <cell r="A20" t="str">
            <v>Print &amp; Postages</v>
          </cell>
          <cell r="B20">
            <v>27.919</v>
          </cell>
          <cell r="C20">
            <v>27.22729</v>
          </cell>
          <cell r="D20">
            <v>6.7530000000000001</v>
          </cell>
          <cell r="E20">
            <v>33.980289999999997</v>
          </cell>
          <cell r="F20">
            <v>-4</v>
          </cell>
          <cell r="G20">
            <v>29.980289999999997</v>
          </cell>
          <cell r="H20">
            <v>0</v>
          </cell>
          <cell r="I20">
            <v>29.980289999999997</v>
          </cell>
          <cell r="J20">
            <v>0</v>
          </cell>
          <cell r="K20">
            <v>29.980289999999997</v>
          </cell>
        </row>
        <row r="21">
          <cell r="A21" t="str">
            <v>Insurance</v>
          </cell>
          <cell r="B21">
            <v>452.52100000000002</v>
          </cell>
          <cell r="C21">
            <v>358.01918000000001</v>
          </cell>
          <cell r="D21">
            <v>55.113</v>
          </cell>
          <cell r="E21">
            <v>413.13218000000001</v>
          </cell>
          <cell r="F21">
            <v>42</v>
          </cell>
          <cell r="G21">
            <v>455.13218000000001</v>
          </cell>
          <cell r="H21">
            <v>0</v>
          </cell>
          <cell r="I21">
            <v>455.13218000000001</v>
          </cell>
          <cell r="J21">
            <v>0</v>
          </cell>
          <cell r="K21">
            <v>455.13218000000001</v>
          </cell>
        </row>
        <row r="22">
          <cell r="A22" t="str">
            <v>Marketing</v>
          </cell>
          <cell r="B22">
            <v>216.89</v>
          </cell>
          <cell r="C22">
            <v>168.25606999999999</v>
          </cell>
          <cell r="D22">
            <v>49.185000000000002</v>
          </cell>
          <cell r="E22">
            <v>217.44107</v>
          </cell>
          <cell r="F22">
            <v>2</v>
          </cell>
          <cell r="G22">
            <v>219.44107</v>
          </cell>
          <cell r="H22">
            <v>0</v>
          </cell>
          <cell r="I22">
            <v>219.44107</v>
          </cell>
          <cell r="J22">
            <v>0</v>
          </cell>
          <cell r="K22">
            <v>219.44107</v>
          </cell>
        </row>
        <row r="23">
          <cell r="A23" t="str">
            <v>Employee Welfare</v>
          </cell>
          <cell r="B23">
            <v>540.28300000000002</v>
          </cell>
          <cell r="C23">
            <v>384.36008000000004</v>
          </cell>
          <cell r="D23">
            <v>92.525000000000006</v>
          </cell>
          <cell r="E23">
            <v>476.88508000000002</v>
          </cell>
          <cell r="F23">
            <v>51</v>
          </cell>
          <cell r="G23">
            <v>527.88508000000002</v>
          </cell>
          <cell r="H23">
            <v>0</v>
          </cell>
          <cell r="I23">
            <v>527.88508000000002</v>
          </cell>
          <cell r="J23">
            <v>0</v>
          </cell>
          <cell r="K23">
            <v>527.88508000000002</v>
          </cell>
        </row>
        <row r="24">
          <cell r="A24" t="str">
            <v>Information Technologies</v>
          </cell>
          <cell r="B24">
            <v>41.848999999999997</v>
          </cell>
          <cell r="C24">
            <v>75.983519999999999</v>
          </cell>
          <cell r="D24">
            <v>1.26</v>
          </cell>
          <cell r="E24">
            <v>77.243520000000004</v>
          </cell>
          <cell r="F24">
            <v>-12</v>
          </cell>
          <cell r="G24">
            <v>65.243520000000004</v>
          </cell>
          <cell r="H24">
            <v>0</v>
          </cell>
          <cell r="I24">
            <v>65.243520000000004</v>
          </cell>
          <cell r="J24">
            <v>0</v>
          </cell>
          <cell r="K24">
            <v>65.243520000000004</v>
          </cell>
        </row>
        <row r="25">
          <cell r="A25" t="str">
            <v>Rent, Maint., &amp; Utilities</v>
          </cell>
          <cell r="B25">
            <v>575.577</v>
          </cell>
          <cell r="C25">
            <v>406.09413000000001</v>
          </cell>
          <cell r="D25">
            <v>145.37100000000001</v>
          </cell>
          <cell r="E25">
            <v>551.46513000000004</v>
          </cell>
          <cell r="F25">
            <v>-37</v>
          </cell>
          <cell r="G25">
            <v>514.46513000000004</v>
          </cell>
          <cell r="H25">
            <v>0</v>
          </cell>
          <cell r="I25">
            <v>514.46513000000004</v>
          </cell>
          <cell r="J25">
            <v>0</v>
          </cell>
          <cell r="K25">
            <v>514.46513000000004</v>
          </cell>
        </row>
        <row r="26">
          <cell r="A26" t="str">
            <v>Directors &amp; Shareholders &amp;PR</v>
          </cell>
          <cell r="B26">
            <v>0</v>
          </cell>
          <cell r="C26">
            <v>0.96174000000000004</v>
          </cell>
          <cell r="D26">
            <v>0</v>
          </cell>
          <cell r="E26">
            <v>0.96174000000000004</v>
          </cell>
          <cell r="F26">
            <v>-1</v>
          </cell>
          <cell r="G26">
            <v>-3.8259999999999961E-2</v>
          </cell>
          <cell r="H26">
            <v>0</v>
          </cell>
          <cell r="I26">
            <v>-3.8259999999999961E-2</v>
          </cell>
          <cell r="J26">
            <v>0</v>
          </cell>
          <cell r="K26">
            <v>-3.8259999999999961E-2</v>
          </cell>
        </row>
        <row r="27">
          <cell r="A27" t="str">
            <v>Telecom</v>
          </cell>
          <cell r="B27">
            <v>340.71403999999995</v>
          </cell>
          <cell r="C27">
            <v>239.80782000000002</v>
          </cell>
          <cell r="D27">
            <v>83.319009999999977</v>
          </cell>
          <cell r="E27">
            <v>323.12682999999998</v>
          </cell>
          <cell r="F27">
            <v>4</v>
          </cell>
          <cell r="G27">
            <v>327.12682999999998</v>
          </cell>
          <cell r="H27">
            <v>0</v>
          </cell>
          <cell r="I27">
            <v>327.12682999999998</v>
          </cell>
          <cell r="J27">
            <v>0</v>
          </cell>
          <cell r="K27">
            <v>327.12682999999998</v>
          </cell>
        </row>
        <row r="28">
          <cell r="A28" t="str">
            <v>Travel &amp; Entertainment</v>
          </cell>
          <cell r="B28">
            <v>246.99904000000001</v>
          </cell>
          <cell r="C28">
            <v>253.93360999999999</v>
          </cell>
          <cell r="D28">
            <v>59.560760000000009</v>
          </cell>
          <cell r="E28">
            <v>313.49437</v>
          </cell>
          <cell r="F28">
            <v>242</v>
          </cell>
          <cell r="G28">
            <v>555.49437</v>
          </cell>
          <cell r="H28">
            <v>0</v>
          </cell>
          <cell r="I28">
            <v>555.49437</v>
          </cell>
          <cell r="J28">
            <v>0</v>
          </cell>
          <cell r="K28">
            <v>555.49437</v>
          </cell>
        </row>
        <row r="29">
          <cell r="A29" t="str">
            <v>Dues &amp; Donations</v>
          </cell>
          <cell r="B29">
            <v>113.17100000000001</v>
          </cell>
          <cell r="C29">
            <v>69.529330000000002</v>
          </cell>
          <cell r="D29">
            <v>21.783999999999999</v>
          </cell>
          <cell r="E29">
            <v>91.313330000000008</v>
          </cell>
          <cell r="F29">
            <v>10</v>
          </cell>
          <cell r="G29">
            <v>101.31333000000001</v>
          </cell>
          <cell r="H29">
            <v>0</v>
          </cell>
          <cell r="I29">
            <v>101.31333000000001</v>
          </cell>
          <cell r="J29">
            <v>0</v>
          </cell>
          <cell r="K29">
            <v>101.31333000000001</v>
          </cell>
        </row>
        <row r="30">
          <cell r="A30" t="str">
            <v>Training</v>
          </cell>
          <cell r="B30">
            <v>58.865000000000002</v>
          </cell>
          <cell r="C30">
            <v>45.171030000000002</v>
          </cell>
          <cell r="D30">
            <v>14.71</v>
          </cell>
          <cell r="E30">
            <v>59.881030000000003</v>
          </cell>
          <cell r="F30">
            <v>-5</v>
          </cell>
          <cell r="G30">
            <v>54.881030000000003</v>
          </cell>
          <cell r="H30">
            <v>0</v>
          </cell>
          <cell r="I30">
            <v>54.881030000000003</v>
          </cell>
          <cell r="J30">
            <v>0</v>
          </cell>
          <cell r="K30">
            <v>54.881030000000003</v>
          </cell>
        </row>
        <row r="31">
          <cell r="A31" t="str">
            <v>Outside Services</v>
          </cell>
          <cell r="B31">
            <v>1659.569</v>
          </cell>
          <cell r="C31">
            <v>1380.0916299999999</v>
          </cell>
          <cell r="D31">
            <v>414.12799999999999</v>
          </cell>
          <cell r="E31">
            <v>1794.2196299999998</v>
          </cell>
          <cell r="F31">
            <v>183</v>
          </cell>
          <cell r="G31">
            <v>1977.2196299999998</v>
          </cell>
          <cell r="H31">
            <v>0</v>
          </cell>
          <cell r="I31">
            <v>1977.2196299999998</v>
          </cell>
          <cell r="J31">
            <v>0</v>
          </cell>
          <cell r="K31">
            <v>1977.2196299999998</v>
          </cell>
        </row>
        <row r="32">
          <cell r="A32" t="str">
            <v>Provision for Bad Debt</v>
          </cell>
          <cell r="B32">
            <v>1389.11625</v>
          </cell>
          <cell r="C32">
            <v>1113.8510000000001</v>
          </cell>
          <cell r="D32">
            <v>117.49575</v>
          </cell>
          <cell r="E32">
            <v>1231.3467500000002</v>
          </cell>
          <cell r="F32">
            <v>0</v>
          </cell>
          <cell r="G32">
            <v>1231.3467500000002</v>
          </cell>
          <cell r="H32">
            <v>0</v>
          </cell>
          <cell r="I32">
            <v>1231.3467500000002</v>
          </cell>
          <cell r="J32">
            <v>0</v>
          </cell>
          <cell r="K32">
            <v>1231.3467500000002</v>
          </cell>
        </row>
        <row r="33">
          <cell r="A33" t="str">
            <v>Miscellaneous</v>
          </cell>
          <cell r="B33">
            <v>110.548</v>
          </cell>
          <cell r="C33">
            <v>60.207430000000002</v>
          </cell>
          <cell r="D33">
            <v>16.966999999999999</v>
          </cell>
          <cell r="E33">
            <v>77.174430000000001</v>
          </cell>
          <cell r="F33">
            <v>-77</v>
          </cell>
          <cell r="G33">
            <v>0.17443000000000097</v>
          </cell>
          <cell r="H33">
            <v>0</v>
          </cell>
          <cell r="I33">
            <v>0.17443000000000097</v>
          </cell>
          <cell r="J33">
            <v>0</v>
          </cell>
          <cell r="K33">
            <v>0.17443000000000097</v>
          </cell>
        </row>
        <row r="34">
          <cell r="A34" t="str">
            <v>Expense Billings</v>
          </cell>
          <cell r="B34">
            <v>4139.433</v>
          </cell>
          <cell r="C34">
            <v>2962.9230600000001</v>
          </cell>
          <cell r="D34">
            <v>997.89300000000003</v>
          </cell>
          <cell r="E34">
            <v>3960.8160600000001</v>
          </cell>
          <cell r="F34">
            <v>-10</v>
          </cell>
          <cell r="G34">
            <v>3950.8160600000001</v>
          </cell>
          <cell r="H34">
            <v>0</v>
          </cell>
          <cell r="I34">
            <v>3950.8160600000001</v>
          </cell>
          <cell r="J34">
            <v>0</v>
          </cell>
          <cell r="K34">
            <v>3950.8160600000001</v>
          </cell>
        </row>
        <row r="35">
          <cell r="A35" t="str">
            <v xml:space="preserve">                            Total O&amp;M Expense</v>
          </cell>
          <cell r="B35">
            <v>19055.312160000001</v>
          </cell>
          <cell r="C35">
            <v>14363.341110000001</v>
          </cell>
          <cell r="D35">
            <v>4274.6066100000007</v>
          </cell>
          <cell r="E35">
            <v>18637.947720000004</v>
          </cell>
          <cell r="F35">
            <v>-113</v>
          </cell>
          <cell r="G35">
            <v>18524.94772</v>
          </cell>
          <cell r="H35">
            <v>0</v>
          </cell>
          <cell r="I35">
            <v>18524.94772</v>
          </cell>
          <cell r="J35">
            <v>0</v>
          </cell>
          <cell r="K35">
            <v>18524.94772</v>
          </cell>
        </row>
        <row r="37">
          <cell r="A37" t="str">
            <v>Depreciation and Amortization</v>
          </cell>
          <cell r="B37">
            <v>11368</v>
          </cell>
          <cell r="C37">
            <v>8706.4293899999993</v>
          </cell>
          <cell r="D37">
            <v>2877</v>
          </cell>
          <cell r="E37">
            <v>11583.429389999999</v>
          </cell>
          <cell r="F37">
            <v>-101</v>
          </cell>
          <cell r="G37">
            <v>11482.429389999999</v>
          </cell>
          <cell r="H37">
            <v>0</v>
          </cell>
          <cell r="I37">
            <v>11482.429389999999</v>
          </cell>
          <cell r="J37">
            <v>0</v>
          </cell>
          <cell r="K37">
            <v>11482.429389999999</v>
          </cell>
        </row>
        <row r="38">
          <cell r="A38" t="str">
            <v>Total Taxes - Other Than Income Taxes</v>
          </cell>
          <cell r="B38">
            <v>3056.3040000000001</v>
          </cell>
          <cell r="C38">
            <v>2453.24244</v>
          </cell>
          <cell r="D38">
            <v>803.976</v>
          </cell>
          <cell r="E38">
            <v>3257.2184400000001</v>
          </cell>
          <cell r="F38">
            <v>-201</v>
          </cell>
          <cell r="G38">
            <v>3056.2184400000001</v>
          </cell>
          <cell r="H38">
            <v>0</v>
          </cell>
          <cell r="I38">
            <v>3056.2184400000001</v>
          </cell>
          <cell r="J38">
            <v>0</v>
          </cell>
          <cell r="K38">
            <v>3056.2184400000001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-5422.7</v>
          </cell>
          <cell r="C40">
            <v>-3996.2507299999993</v>
          </cell>
          <cell r="D40">
            <v>-1373.3</v>
          </cell>
          <cell r="E40">
            <v>-5369.550729999999</v>
          </cell>
          <cell r="F40">
            <v>52</v>
          </cell>
          <cell r="G40">
            <v>-5317.550729999999</v>
          </cell>
          <cell r="H40">
            <v>0</v>
          </cell>
          <cell r="I40">
            <v>-5317.550729999999</v>
          </cell>
          <cell r="J40">
            <v>0</v>
          </cell>
          <cell r="K40">
            <v>-5317.550729999999</v>
          </cell>
        </row>
        <row r="41">
          <cell r="A41" t="str">
            <v xml:space="preserve">   Other Misc. Income (Expense)</v>
          </cell>
          <cell r="B41">
            <v>669.04</v>
          </cell>
          <cell r="C41">
            <v>447.03491999999994</v>
          </cell>
          <cell r="D41">
            <v>198.26</v>
          </cell>
          <cell r="E41">
            <v>645.29491999999993</v>
          </cell>
          <cell r="F41">
            <v>380</v>
          </cell>
          <cell r="G41">
            <v>1025.2949199999998</v>
          </cell>
          <cell r="H41">
            <v>0</v>
          </cell>
          <cell r="I41">
            <v>1025.2949199999998</v>
          </cell>
          <cell r="J41">
            <v>0</v>
          </cell>
          <cell r="K41">
            <v>1025.2949199999998</v>
          </cell>
        </row>
        <row r="43">
          <cell r="A43" t="str">
            <v>Income (Loss) Before Income Taxes</v>
          </cell>
          <cell r="B43">
            <v>13839.580840000002</v>
          </cell>
          <cell r="C43">
            <v>14312.899330000038</v>
          </cell>
          <cell r="D43">
            <v>-816.4486099999998</v>
          </cell>
          <cell r="E43">
            <v>13496.450720000039</v>
          </cell>
          <cell r="F43">
            <v>881</v>
          </cell>
          <cell r="G43">
            <v>14377.450720000044</v>
          </cell>
          <cell r="H43">
            <v>0</v>
          </cell>
          <cell r="I43">
            <v>14377.450720000044</v>
          </cell>
          <cell r="J43">
            <v>0</v>
          </cell>
          <cell r="K43">
            <v>14377.450720000044</v>
          </cell>
        </row>
        <row r="44">
          <cell r="A44" t="str">
            <v>Provision (Benefit) for Income Taxes</v>
          </cell>
          <cell r="B44">
            <v>5369.7574699999996</v>
          </cell>
          <cell r="C44">
            <v>5441.14</v>
          </cell>
          <cell r="D44">
            <v>-316.7820200000005</v>
          </cell>
          <cell r="E44">
            <v>5124.3579799999998</v>
          </cell>
          <cell r="F44">
            <v>284.43898086401623</v>
          </cell>
          <cell r="G44">
            <v>5408.796960864016</v>
          </cell>
          <cell r="H44">
            <v>0</v>
          </cell>
          <cell r="I44">
            <v>5408.796960864016</v>
          </cell>
          <cell r="J44">
            <v>0</v>
          </cell>
          <cell r="K44">
            <v>5408.796960864016</v>
          </cell>
        </row>
        <row r="45">
          <cell r="A45" t="str">
            <v xml:space="preserve">                         Net Income (Loss)</v>
          </cell>
          <cell r="B45">
            <v>8469.8233700000019</v>
          </cell>
          <cell r="C45">
            <v>8871.7593300000372</v>
          </cell>
          <cell r="D45">
            <v>-499.6665899999993</v>
          </cell>
          <cell r="E45">
            <v>8372.0927400000382</v>
          </cell>
          <cell r="F45">
            <v>596.56101913598377</v>
          </cell>
          <cell r="G45">
            <v>8968.6537591360284</v>
          </cell>
          <cell r="H45">
            <v>0</v>
          </cell>
          <cell r="I45">
            <v>8968.6537591360284</v>
          </cell>
          <cell r="J45">
            <v>0</v>
          </cell>
          <cell r="K45">
            <v>8968.6537591360284</v>
          </cell>
        </row>
        <row r="47">
          <cell r="A47" t="str">
            <v>Tax rate</v>
          </cell>
          <cell r="B47">
            <v>0.38800000752045888</v>
          </cell>
          <cell r="C47">
            <v>0.38015638023774079</v>
          </cell>
          <cell r="D47">
            <v>0.38799995017445199</v>
          </cell>
          <cell r="E47">
            <v>0.3796818946188828</v>
          </cell>
          <cell r="F47">
            <v>0.37619999999999998</v>
          </cell>
          <cell r="G47">
            <v>0.37619999999999998</v>
          </cell>
          <cell r="H47">
            <v>0.37619999999999998</v>
          </cell>
          <cell r="I47">
            <v>0.37619999999999998</v>
          </cell>
          <cell r="J47">
            <v>0.37619999999999998</v>
          </cell>
          <cell r="K47">
            <v>0.37619999999999998</v>
          </cell>
        </row>
      </sheetData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Louisiana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107336.07799999999</v>
          </cell>
          <cell r="C13">
            <v>78793.435339999982</v>
          </cell>
          <cell r="D13">
            <v>19445.901999999998</v>
          </cell>
          <cell r="E13">
            <v>98239.337339999984</v>
          </cell>
          <cell r="F13">
            <v>-352</v>
          </cell>
          <cell r="G13">
            <v>97887.337339999984</v>
          </cell>
          <cell r="H13">
            <v>0</v>
          </cell>
          <cell r="I13">
            <v>97887.337339999984</v>
          </cell>
          <cell r="J13">
            <v>3878</v>
          </cell>
          <cell r="K13">
            <v>101765.33733999998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11373.157270000002</v>
          </cell>
          <cell r="C16">
            <v>8621.4605700000011</v>
          </cell>
          <cell r="D16">
            <v>2569.7344299999995</v>
          </cell>
          <cell r="E16">
            <v>11191.195</v>
          </cell>
          <cell r="F16">
            <v>-296</v>
          </cell>
          <cell r="G16">
            <v>10895.195</v>
          </cell>
          <cell r="H16">
            <v>0</v>
          </cell>
          <cell r="I16">
            <v>10895.195</v>
          </cell>
          <cell r="J16">
            <v>0</v>
          </cell>
          <cell r="K16">
            <v>10895.195</v>
          </cell>
        </row>
        <row r="17">
          <cell r="A17" t="str">
            <v>Benefits</v>
          </cell>
          <cell r="B17">
            <v>3855.5002400000003</v>
          </cell>
          <cell r="C17">
            <v>2801.4396699999998</v>
          </cell>
          <cell r="D17">
            <v>871.13994000000037</v>
          </cell>
          <cell r="E17">
            <v>3672.5796100000002</v>
          </cell>
          <cell r="F17">
            <v>-48</v>
          </cell>
          <cell r="G17">
            <v>3624.5796100000002</v>
          </cell>
          <cell r="H17">
            <v>0</v>
          </cell>
          <cell r="I17">
            <v>3624.5796100000002</v>
          </cell>
          <cell r="J17">
            <v>0</v>
          </cell>
          <cell r="K17">
            <v>3624.5796100000002</v>
          </cell>
        </row>
        <row r="18">
          <cell r="A18" t="str">
            <v>Materials &amp; Supplies</v>
          </cell>
          <cell r="B18">
            <v>870.32640000000004</v>
          </cell>
          <cell r="C18">
            <v>590.43366000000003</v>
          </cell>
          <cell r="D18">
            <v>190.45783999999998</v>
          </cell>
          <cell r="E18">
            <v>780.89149999999995</v>
          </cell>
          <cell r="F18">
            <v>8.1085000000000491</v>
          </cell>
          <cell r="G18">
            <v>789</v>
          </cell>
          <cell r="H18">
            <v>0</v>
          </cell>
          <cell r="I18">
            <v>789</v>
          </cell>
          <cell r="J18">
            <v>0</v>
          </cell>
          <cell r="K18">
            <v>789</v>
          </cell>
        </row>
        <row r="19">
          <cell r="A19" t="str">
            <v>Vehicles &amp; Equip</v>
          </cell>
          <cell r="B19">
            <v>1795.67</v>
          </cell>
          <cell r="C19">
            <v>1284.52945</v>
          </cell>
          <cell r="D19">
            <v>422.90499999999997</v>
          </cell>
          <cell r="E19">
            <v>1707.43445</v>
          </cell>
          <cell r="F19">
            <v>14.56555000000003</v>
          </cell>
          <cell r="G19">
            <v>1722</v>
          </cell>
          <cell r="H19">
            <v>0</v>
          </cell>
          <cell r="I19">
            <v>1722</v>
          </cell>
          <cell r="J19">
            <v>0</v>
          </cell>
          <cell r="K19">
            <v>1722</v>
          </cell>
        </row>
        <row r="20">
          <cell r="A20" t="str">
            <v>Print &amp; Postages</v>
          </cell>
          <cell r="B20">
            <v>39.08</v>
          </cell>
          <cell r="C20">
            <v>32.447560000000003</v>
          </cell>
          <cell r="D20">
            <v>9.577</v>
          </cell>
          <cell r="E20">
            <v>42.024560000000001</v>
          </cell>
          <cell r="F20">
            <v>-2.4560000000001025E-2</v>
          </cell>
          <cell r="G20">
            <v>42</v>
          </cell>
          <cell r="H20">
            <v>0</v>
          </cell>
          <cell r="I20">
            <v>42</v>
          </cell>
          <cell r="J20">
            <v>0</v>
          </cell>
          <cell r="K20">
            <v>42</v>
          </cell>
        </row>
        <row r="21">
          <cell r="A21" t="str">
            <v>Insurance</v>
          </cell>
          <cell r="B21">
            <v>1042.9770000000001</v>
          </cell>
          <cell r="C21">
            <v>741.02589</v>
          </cell>
          <cell r="D21">
            <v>134.74299999999999</v>
          </cell>
          <cell r="E21">
            <v>875.76889000000006</v>
          </cell>
          <cell r="F21">
            <v>89.231109999999944</v>
          </cell>
          <cell r="G21">
            <v>965</v>
          </cell>
          <cell r="H21">
            <v>0</v>
          </cell>
          <cell r="I21">
            <v>965</v>
          </cell>
          <cell r="J21">
            <v>0</v>
          </cell>
          <cell r="K21">
            <v>965</v>
          </cell>
        </row>
        <row r="22">
          <cell r="A22" t="str">
            <v>Marketing</v>
          </cell>
          <cell r="B22">
            <v>494.04</v>
          </cell>
          <cell r="C22">
            <v>270.13094000000001</v>
          </cell>
          <cell r="D22">
            <v>87.36</v>
          </cell>
          <cell r="E22">
            <v>357.49094000000002</v>
          </cell>
          <cell r="F22">
            <v>4.5090599999999768</v>
          </cell>
          <cell r="G22">
            <v>362</v>
          </cell>
          <cell r="H22">
            <v>0</v>
          </cell>
          <cell r="I22">
            <v>362</v>
          </cell>
          <cell r="J22">
            <v>0</v>
          </cell>
          <cell r="K22">
            <v>362</v>
          </cell>
        </row>
        <row r="23">
          <cell r="A23" t="str">
            <v>Employee Welfare</v>
          </cell>
          <cell r="B23">
            <v>1032.83</v>
          </cell>
          <cell r="C23">
            <v>823.09710999999993</v>
          </cell>
          <cell r="D23">
            <v>185.565</v>
          </cell>
          <cell r="E23">
            <v>1008.66211</v>
          </cell>
          <cell r="F23">
            <v>36.337890000000016</v>
          </cell>
          <cell r="G23">
            <v>1045</v>
          </cell>
          <cell r="H23">
            <v>0</v>
          </cell>
          <cell r="I23">
            <v>1045</v>
          </cell>
          <cell r="J23">
            <v>0</v>
          </cell>
          <cell r="K23">
            <v>1045</v>
          </cell>
        </row>
        <row r="24">
          <cell r="A24" t="str">
            <v>Information Technologies</v>
          </cell>
          <cell r="B24">
            <v>321.2</v>
          </cell>
          <cell r="C24">
            <v>243.83473999999998</v>
          </cell>
          <cell r="D24">
            <v>56.424999999999997</v>
          </cell>
          <cell r="E24">
            <v>300.25973999999997</v>
          </cell>
          <cell r="F24">
            <v>-0.25973999999996522</v>
          </cell>
          <cell r="G24">
            <v>300</v>
          </cell>
          <cell r="H24">
            <v>0</v>
          </cell>
          <cell r="I24">
            <v>300</v>
          </cell>
          <cell r="J24">
            <v>0</v>
          </cell>
          <cell r="K24">
            <v>300</v>
          </cell>
        </row>
        <row r="25">
          <cell r="A25" t="str">
            <v>Rent, Maint., &amp; Utilities</v>
          </cell>
          <cell r="B25">
            <v>923.67600000000004</v>
          </cell>
          <cell r="C25">
            <v>651.32027000000005</v>
          </cell>
          <cell r="D25">
            <v>217.11500000000001</v>
          </cell>
          <cell r="E25">
            <v>868.43527000000006</v>
          </cell>
          <cell r="F25">
            <v>23.56472999999994</v>
          </cell>
          <cell r="G25">
            <v>892</v>
          </cell>
          <cell r="H25">
            <v>0</v>
          </cell>
          <cell r="I25">
            <v>892</v>
          </cell>
          <cell r="J25">
            <v>0</v>
          </cell>
          <cell r="K25">
            <v>892</v>
          </cell>
        </row>
        <row r="26">
          <cell r="A26" t="str">
            <v>Directors &amp; Shareholders &amp;PR</v>
          </cell>
          <cell r="B26">
            <v>0</v>
          </cell>
          <cell r="C26">
            <v>4.1048299999999998</v>
          </cell>
          <cell r="D26">
            <v>0</v>
          </cell>
          <cell r="E26">
            <v>4.1048299999999998</v>
          </cell>
          <cell r="F26">
            <v>0</v>
          </cell>
          <cell r="G26">
            <v>4.1048299999999998</v>
          </cell>
          <cell r="H26">
            <v>0</v>
          </cell>
          <cell r="I26">
            <v>4.1048299999999998</v>
          </cell>
          <cell r="J26">
            <v>0</v>
          </cell>
          <cell r="K26">
            <v>4.1048299999999998</v>
          </cell>
        </row>
        <row r="27">
          <cell r="A27" t="str">
            <v>Telecom</v>
          </cell>
          <cell r="B27">
            <v>832.48099999999999</v>
          </cell>
          <cell r="C27">
            <v>436.82128999999998</v>
          </cell>
          <cell r="D27">
            <v>187.03299999999999</v>
          </cell>
          <cell r="E27">
            <v>623.85428999999999</v>
          </cell>
          <cell r="F27">
            <v>-111</v>
          </cell>
          <cell r="G27">
            <v>512.85428999999999</v>
          </cell>
          <cell r="H27">
            <v>0</v>
          </cell>
          <cell r="I27">
            <v>512.85428999999999</v>
          </cell>
          <cell r="J27">
            <v>0</v>
          </cell>
          <cell r="K27">
            <v>512.85428999999999</v>
          </cell>
        </row>
        <row r="28">
          <cell r="A28" t="str">
            <v>Travel &amp; Entertainment</v>
          </cell>
          <cell r="B28">
            <v>531.50900000000001</v>
          </cell>
          <cell r="C28">
            <v>305.6019</v>
          </cell>
          <cell r="D28">
            <v>150.10499999999999</v>
          </cell>
          <cell r="E28">
            <v>455.70690000000002</v>
          </cell>
          <cell r="F28">
            <v>10.293099999999981</v>
          </cell>
          <cell r="G28">
            <v>466</v>
          </cell>
          <cell r="H28">
            <v>0</v>
          </cell>
          <cell r="I28">
            <v>466</v>
          </cell>
          <cell r="J28">
            <v>0</v>
          </cell>
          <cell r="K28">
            <v>466</v>
          </cell>
        </row>
        <row r="29">
          <cell r="A29" t="str">
            <v>Dues &amp; Donations</v>
          </cell>
          <cell r="B29">
            <v>180.55799999999999</v>
          </cell>
          <cell r="C29">
            <v>124.2752</v>
          </cell>
          <cell r="D29">
            <v>39.094999999999999</v>
          </cell>
          <cell r="E29">
            <v>163.37020000000001</v>
          </cell>
          <cell r="F29">
            <v>-8.3702000000000112</v>
          </cell>
          <cell r="G29">
            <v>155</v>
          </cell>
          <cell r="H29">
            <v>0</v>
          </cell>
          <cell r="I29">
            <v>155</v>
          </cell>
          <cell r="J29">
            <v>0</v>
          </cell>
          <cell r="K29">
            <v>155</v>
          </cell>
        </row>
        <row r="30">
          <cell r="A30" t="str">
            <v>Training</v>
          </cell>
          <cell r="B30">
            <v>122.4</v>
          </cell>
          <cell r="C30">
            <v>50.298439999999999</v>
          </cell>
          <cell r="D30">
            <v>30.6</v>
          </cell>
          <cell r="E30">
            <v>80.898439999999994</v>
          </cell>
          <cell r="F30">
            <v>7.1015600000000063</v>
          </cell>
          <cell r="G30">
            <v>88</v>
          </cell>
          <cell r="H30">
            <v>0</v>
          </cell>
          <cell r="I30">
            <v>88</v>
          </cell>
          <cell r="J30">
            <v>0</v>
          </cell>
          <cell r="K30">
            <v>88</v>
          </cell>
        </row>
        <row r="31">
          <cell r="A31" t="str">
            <v>Outside Services</v>
          </cell>
          <cell r="B31">
            <v>4549.5770000000002</v>
          </cell>
          <cell r="C31">
            <v>3813.78629</v>
          </cell>
          <cell r="D31">
            <v>1129.69775</v>
          </cell>
          <cell r="E31">
            <v>4943.4840400000003</v>
          </cell>
          <cell r="F31">
            <v>-35.484040000000277</v>
          </cell>
          <cell r="G31">
            <v>4908</v>
          </cell>
          <cell r="H31">
            <v>0</v>
          </cell>
          <cell r="I31">
            <v>4908</v>
          </cell>
          <cell r="J31">
            <v>0</v>
          </cell>
          <cell r="K31">
            <v>4908</v>
          </cell>
        </row>
        <row r="32">
          <cell r="A32" t="str">
            <v>Provision for Bad Debt</v>
          </cell>
          <cell r="B32">
            <v>2042.1774499999999</v>
          </cell>
          <cell r="C32">
            <v>1419.8140000000001</v>
          </cell>
          <cell r="D32">
            <v>284.72710999999987</v>
          </cell>
          <cell r="E32">
            <v>1704.5411099999999</v>
          </cell>
          <cell r="F32">
            <v>59.45889000000011</v>
          </cell>
          <cell r="G32">
            <v>1764</v>
          </cell>
          <cell r="H32">
            <v>0</v>
          </cell>
          <cell r="I32">
            <v>1764</v>
          </cell>
          <cell r="J32">
            <v>0</v>
          </cell>
          <cell r="K32">
            <v>1764</v>
          </cell>
        </row>
        <row r="33">
          <cell r="A33" t="str">
            <v>Miscellaneous</v>
          </cell>
          <cell r="B33">
            <v>373.13648999999998</v>
          </cell>
          <cell r="C33">
            <v>235.28192000000001</v>
          </cell>
          <cell r="D33">
            <v>73.260000000000005</v>
          </cell>
          <cell r="E33">
            <v>308.54192</v>
          </cell>
          <cell r="F33">
            <v>-12.541920000000005</v>
          </cell>
          <cell r="G33">
            <v>296</v>
          </cell>
          <cell r="H33">
            <v>0</v>
          </cell>
          <cell r="I33">
            <v>296</v>
          </cell>
          <cell r="J33">
            <v>0</v>
          </cell>
          <cell r="K33">
            <v>296</v>
          </cell>
        </row>
        <row r="34">
          <cell r="A34" t="str">
            <v>Expense Billings</v>
          </cell>
          <cell r="B34">
            <v>8387.7109999999993</v>
          </cell>
          <cell r="C34">
            <v>5804.6296900000007</v>
          </cell>
          <cell r="D34">
            <v>2022.124</v>
          </cell>
          <cell r="E34">
            <v>7826.7536900000005</v>
          </cell>
          <cell r="F34">
            <v>560</v>
          </cell>
          <cell r="G34">
            <v>8386.7536900000014</v>
          </cell>
          <cell r="H34">
            <v>0</v>
          </cell>
          <cell r="I34">
            <v>8386.7536900000014</v>
          </cell>
          <cell r="J34">
            <v>0</v>
          </cell>
          <cell r="K34">
            <v>8386.7536900000014</v>
          </cell>
        </row>
        <row r="35">
          <cell r="A35" t="str">
            <v xml:space="preserve">                            Total O&amp;M Expense</v>
          </cell>
          <cell r="B35">
            <v>38768.006850000005</v>
          </cell>
          <cell r="C35">
            <v>28254.333420000006</v>
          </cell>
          <cell r="D35">
            <v>8661.6640700000007</v>
          </cell>
          <cell r="E35">
            <v>36915.997490000009</v>
          </cell>
          <cell r="F35">
            <v>301.48992999999979</v>
          </cell>
          <cell r="G35">
            <v>37217.487420000005</v>
          </cell>
          <cell r="H35">
            <v>0</v>
          </cell>
          <cell r="I35">
            <v>37217.487420000005</v>
          </cell>
          <cell r="J35">
            <v>0</v>
          </cell>
          <cell r="K35">
            <v>37217.487420000005</v>
          </cell>
        </row>
        <row r="37">
          <cell r="A37" t="str">
            <v>Depreciation and Amortization</v>
          </cell>
          <cell r="B37">
            <v>21678.411</v>
          </cell>
          <cell r="C37">
            <v>16401.340830000001</v>
          </cell>
          <cell r="D37">
            <v>6030.3059999999996</v>
          </cell>
          <cell r="E37">
            <v>22431.646830000002</v>
          </cell>
          <cell r="F37">
            <v>-311</v>
          </cell>
          <cell r="G37">
            <v>22120.646830000002</v>
          </cell>
          <cell r="H37">
            <v>0</v>
          </cell>
          <cell r="I37">
            <v>22120.646830000002</v>
          </cell>
          <cell r="J37">
            <v>0</v>
          </cell>
          <cell r="K37">
            <v>22120.646830000002</v>
          </cell>
        </row>
        <row r="38">
          <cell r="A38" t="str">
            <v>Total Taxes - Other Than Income Taxes</v>
          </cell>
          <cell r="B38">
            <v>9384.8780000000006</v>
          </cell>
          <cell r="C38">
            <v>7196.5352200000007</v>
          </cell>
          <cell r="D38">
            <v>2308.2460000000001</v>
          </cell>
          <cell r="E38">
            <v>9504.7812200000008</v>
          </cell>
          <cell r="F38">
            <v>-2</v>
          </cell>
          <cell r="G38">
            <v>9502.7812200000008</v>
          </cell>
          <cell r="H38">
            <v>0</v>
          </cell>
          <cell r="I38">
            <v>9502.7812200000008</v>
          </cell>
          <cell r="J38">
            <v>0</v>
          </cell>
          <cell r="K38">
            <v>9502.7812200000008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-15892.4</v>
          </cell>
          <cell r="C40">
            <v>-11588.121379999999</v>
          </cell>
          <cell r="D40">
            <v>-4018.9</v>
          </cell>
          <cell r="E40">
            <v>-15607.021379999998</v>
          </cell>
          <cell r="F40">
            <v>0</v>
          </cell>
          <cell r="G40">
            <v>-15607.021379999998</v>
          </cell>
          <cell r="H40">
            <v>0</v>
          </cell>
          <cell r="I40">
            <v>-15607.021379999998</v>
          </cell>
          <cell r="J40">
            <v>0</v>
          </cell>
          <cell r="K40">
            <v>-15607.021379999998</v>
          </cell>
        </row>
        <row r="41">
          <cell r="A41" t="str">
            <v xml:space="preserve">   Other Misc. Income (Expense)</v>
          </cell>
          <cell r="B41">
            <v>-551.6</v>
          </cell>
          <cell r="C41">
            <v>-439.52251000000001</v>
          </cell>
          <cell r="D41">
            <v>-90.641999999999996</v>
          </cell>
          <cell r="E41">
            <v>-530.16451000000006</v>
          </cell>
          <cell r="F41">
            <v>3</v>
          </cell>
          <cell r="G41">
            <v>-527.16451000000006</v>
          </cell>
          <cell r="H41">
            <v>0</v>
          </cell>
          <cell r="I41">
            <v>-527.16451000000006</v>
          </cell>
          <cell r="J41">
            <v>0</v>
          </cell>
          <cell r="K41">
            <v>-527.16451000000006</v>
          </cell>
        </row>
        <row r="43">
          <cell r="A43" t="str">
            <v>Income (Loss) Before Income Taxes</v>
          </cell>
          <cell r="B43">
            <v>21060.782149999985</v>
          </cell>
          <cell r="C43">
            <v>14913.58197999997</v>
          </cell>
          <cell r="D43">
            <v>-1663.8560700000023</v>
          </cell>
          <cell r="E43">
            <v>13249.725909999968</v>
          </cell>
          <cell r="F43">
            <v>-337.48992999999973</v>
          </cell>
          <cell r="G43">
            <v>12912.235979999981</v>
          </cell>
          <cell r="H43">
            <v>0</v>
          </cell>
          <cell r="I43">
            <v>12912.235979999981</v>
          </cell>
          <cell r="J43">
            <v>3878</v>
          </cell>
          <cell r="K43">
            <v>16790.235979999983</v>
          </cell>
        </row>
        <row r="44">
          <cell r="A44" t="str">
            <v>Provision (Benefit) for Income Taxes</v>
          </cell>
          <cell r="B44">
            <v>8641.2389899999998</v>
          </cell>
          <cell r="C44">
            <v>6225.85</v>
          </cell>
          <cell r="D44">
            <v>-682.68011999999919</v>
          </cell>
          <cell r="E44">
            <v>5543.1698800000013</v>
          </cell>
          <cell r="F44">
            <v>-227.2023270340087</v>
          </cell>
          <cell r="G44">
            <v>5315.9675529659926</v>
          </cell>
          <cell r="H44">
            <v>0</v>
          </cell>
          <cell r="I44">
            <v>5315.9675529659926</v>
          </cell>
          <cell r="J44">
            <v>1596.5726</v>
          </cell>
          <cell r="K44">
            <v>6912.5401529659921</v>
          </cell>
        </row>
        <row r="45">
          <cell r="A45" t="str">
            <v xml:space="preserve">                         Net Income (Loss)</v>
          </cell>
          <cell r="B45">
            <v>12419.543159999985</v>
          </cell>
          <cell r="C45">
            <v>8687.7319799999696</v>
          </cell>
          <cell r="D45">
            <v>-981.17595000000313</v>
          </cell>
          <cell r="E45">
            <v>7706.5560299999661</v>
          </cell>
          <cell r="F45">
            <v>-110.28760296599103</v>
          </cell>
          <cell r="G45">
            <v>7596.2684270339887</v>
          </cell>
          <cell r="H45">
            <v>0</v>
          </cell>
          <cell r="I45">
            <v>7596.2684270339887</v>
          </cell>
          <cell r="J45">
            <v>2281.4274</v>
          </cell>
          <cell r="K45">
            <v>9877.695827033991</v>
          </cell>
        </row>
        <row r="47">
          <cell r="A47" t="str">
            <v>Tax rate</v>
          </cell>
          <cell r="B47">
            <v>0.41030000350675516</v>
          </cell>
          <cell r="C47">
            <v>0.41746174784496765</v>
          </cell>
          <cell r="D47">
            <v>0.41029998466153278</v>
          </cell>
          <cell r="E47">
            <v>0.41836109800704657</v>
          </cell>
          <cell r="F47">
            <v>0.41170000000000001</v>
          </cell>
          <cell r="G47">
            <v>0.41170000000000001</v>
          </cell>
          <cell r="H47">
            <v>0.41170000000000001</v>
          </cell>
          <cell r="I47">
            <v>0.41170000000000001</v>
          </cell>
          <cell r="J47">
            <v>0.41170000000000001</v>
          </cell>
          <cell r="K47">
            <v>0.41169999999999995</v>
          </cell>
        </row>
      </sheetData>
      <sheetData sheetId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-Projection"/>
      <sheetName val="Summary-LA"/>
      <sheetName val="LA-Project"/>
      <sheetName val="TransLA"/>
      <sheetName val="LGS"/>
      <sheetName val="LAUnalloc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1974010.99</v>
          </cell>
          <cell r="C15">
            <v>148875.57999999999</v>
          </cell>
          <cell r="D15">
            <v>155027.22</v>
          </cell>
          <cell r="F15">
            <v>153120.16</v>
          </cell>
          <cell r="H15">
            <v>131299.22</v>
          </cell>
          <cell r="J15">
            <v>103157.96</v>
          </cell>
          <cell r="L15">
            <v>296083.19</v>
          </cell>
          <cell r="N15">
            <v>151834.28</v>
          </cell>
          <cell r="P15">
            <v>167223.38</v>
          </cell>
          <cell r="Q15">
            <v>-20000</v>
          </cell>
          <cell r="R15">
            <v>180122.46</v>
          </cell>
          <cell r="T15">
            <v>167048.79</v>
          </cell>
          <cell r="U15">
            <v>-15000</v>
          </cell>
          <cell r="V15">
            <v>173391.17</v>
          </cell>
          <cell r="W15">
            <v>-10000</v>
          </cell>
          <cell r="X15">
            <v>194988.38</v>
          </cell>
          <cell r="Z15">
            <v>1977171.7899999996</v>
          </cell>
        </row>
        <row r="16">
          <cell r="A16" t="str">
            <v>Equipment</v>
          </cell>
          <cell r="B16">
            <v>171998.12</v>
          </cell>
          <cell r="C16" t="str">
            <v xml:space="preserve"> 0</v>
          </cell>
          <cell r="D16" t="str">
            <v xml:space="preserve"> 0</v>
          </cell>
          <cell r="F16">
            <v>12868.74</v>
          </cell>
          <cell r="H16">
            <v>8594.6</v>
          </cell>
          <cell r="J16">
            <v>5547.14</v>
          </cell>
          <cell r="L16">
            <v>60453.37</v>
          </cell>
          <cell r="N16">
            <v>25010.28</v>
          </cell>
          <cell r="P16" t="str">
            <v xml:space="preserve"> 0</v>
          </cell>
          <cell r="R16" t="str">
            <v xml:space="preserve"> 0</v>
          </cell>
          <cell r="T16" t="str">
            <v xml:space="preserve"> 0</v>
          </cell>
          <cell r="V16" t="str">
            <v xml:space="preserve"> 0</v>
          </cell>
          <cell r="X16" t="str">
            <v xml:space="preserve"> 0</v>
          </cell>
          <cell r="Z16">
            <v>112474.13</v>
          </cell>
        </row>
        <row r="18">
          <cell r="A18" t="str">
            <v>2402.DataCenterMove-007: CB10.Data Center Move-007</v>
          </cell>
          <cell r="B18">
            <v>183815.8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Z19">
            <v>0</v>
          </cell>
        </row>
        <row r="20">
          <cell r="A20" t="str">
            <v>Data Center</v>
          </cell>
          <cell r="B20">
            <v>183815.8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</row>
        <row r="21">
          <cell r="A21" t="str">
            <v>2402.PC/MDT Replcmt-007: CB10.PC / MDT Replcmt-Acker</v>
          </cell>
          <cell r="B21">
            <v>130089.38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>
            <v>11395.69</v>
          </cell>
          <cell r="R21">
            <v>11274.58</v>
          </cell>
          <cell r="T21">
            <v>11337.26</v>
          </cell>
          <cell r="V21">
            <v>11801.84</v>
          </cell>
          <cell r="W21">
            <v>22000</v>
          </cell>
          <cell r="X21">
            <v>12212.46</v>
          </cell>
          <cell r="Y21">
            <v>50000</v>
          </cell>
          <cell r="Z21">
            <v>130021.82999999999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130089.38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11395.69</v>
          </cell>
          <cell r="Q23">
            <v>0</v>
          </cell>
          <cell r="R23">
            <v>11274.58</v>
          </cell>
          <cell r="S23">
            <v>0</v>
          </cell>
          <cell r="T23">
            <v>11337.26</v>
          </cell>
          <cell r="U23">
            <v>0</v>
          </cell>
          <cell r="V23">
            <v>11801.84</v>
          </cell>
          <cell r="W23">
            <v>22000</v>
          </cell>
          <cell r="X23">
            <v>12212.46</v>
          </cell>
          <cell r="Y23">
            <v>50000</v>
          </cell>
          <cell r="Z23">
            <v>130021.82999999999</v>
          </cell>
        </row>
        <row r="24">
          <cell r="A24" t="str">
            <v>Information Technology-Other</v>
          </cell>
          <cell r="B24">
            <v>16898.489999999991</v>
          </cell>
          <cell r="C24">
            <v>2045.74</v>
          </cell>
          <cell r="D24">
            <v>7.21</v>
          </cell>
          <cell r="F24">
            <v>82.04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W24">
            <v>9600</v>
          </cell>
          <cell r="X24">
            <v>0</v>
          </cell>
          <cell r="Y24">
            <v>5100</v>
          </cell>
          <cell r="Z24">
            <v>16834.989999999998</v>
          </cell>
        </row>
        <row r="25">
          <cell r="A25" t="str">
            <v>Information Technology</v>
          </cell>
          <cell r="B25">
            <v>330803.67</v>
          </cell>
          <cell r="C25">
            <v>2045.74</v>
          </cell>
          <cell r="D25">
            <v>7.21</v>
          </cell>
          <cell r="E25">
            <v>0</v>
          </cell>
          <cell r="F25">
            <v>82.04</v>
          </cell>
          <cell r="G25">
            <v>0</v>
          </cell>
          <cell r="H25" t="str">
            <v xml:space="preserve"> 0</v>
          </cell>
          <cell r="I25">
            <v>0</v>
          </cell>
          <cell r="J25" t="str">
            <v xml:space="preserve"> 0</v>
          </cell>
          <cell r="K25">
            <v>0</v>
          </cell>
          <cell r="L25" t="str">
            <v xml:space="preserve"> 0</v>
          </cell>
          <cell r="M25">
            <v>0</v>
          </cell>
          <cell r="N25" t="str">
            <v xml:space="preserve"> 0</v>
          </cell>
          <cell r="O25">
            <v>0</v>
          </cell>
          <cell r="P25">
            <v>11395.69</v>
          </cell>
          <cell r="Q25">
            <v>0</v>
          </cell>
          <cell r="R25">
            <v>11274.58</v>
          </cell>
          <cell r="S25">
            <v>0</v>
          </cell>
          <cell r="T25">
            <v>11337.26</v>
          </cell>
          <cell r="U25">
            <v>0</v>
          </cell>
          <cell r="V25">
            <v>11801.84</v>
          </cell>
          <cell r="W25">
            <v>31600</v>
          </cell>
          <cell r="X25">
            <v>12212.46</v>
          </cell>
          <cell r="Y25">
            <v>55100</v>
          </cell>
          <cell r="Z25">
            <v>146856.82</v>
          </cell>
        </row>
        <row r="27">
          <cell r="A27" t="str">
            <v>Misc</v>
          </cell>
          <cell r="B27" t="str">
            <v xml:space="preserve"> 0</v>
          </cell>
          <cell r="C27">
            <v>47313.120000000003</v>
          </cell>
          <cell r="D27">
            <v>-10542.12</v>
          </cell>
          <cell r="F27">
            <v>-183035.51999999999</v>
          </cell>
          <cell r="H27">
            <v>15249.01</v>
          </cell>
          <cell r="J27">
            <v>43676.57</v>
          </cell>
          <cell r="L27">
            <v>-41540.339999999997</v>
          </cell>
          <cell r="N27">
            <v>11812.44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60000</v>
          </cell>
          <cell r="Z27">
            <v>-57066.84</v>
          </cell>
        </row>
        <row r="28">
          <cell r="A28" t="str">
            <v>Overhead</v>
          </cell>
          <cell r="B28" t="str">
            <v xml:space="preserve"> 0</v>
          </cell>
          <cell r="C28">
            <v>72383.23</v>
          </cell>
          <cell r="D28">
            <v>116264.17</v>
          </cell>
          <cell r="F28">
            <v>-188647.4</v>
          </cell>
          <cell r="H28">
            <v>-497630.77</v>
          </cell>
          <cell r="J28">
            <v>-122994.77</v>
          </cell>
          <cell r="L28">
            <v>-47730.21</v>
          </cell>
          <cell r="N28">
            <v>-82867.06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751200</v>
          </cell>
          <cell r="Z28">
            <v>-22.810000000055879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1979694.56</v>
          </cell>
          <cell r="C30">
            <v>736.75</v>
          </cell>
          <cell r="D30">
            <v>7316.34</v>
          </cell>
          <cell r="F30">
            <v>13285.07</v>
          </cell>
          <cell r="H30">
            <v>-9553.25</v>
          </cell>
          <cell r="J30">
            <v>-18892.43</v>
          </cell>
          <cell r="L30">
            <v>13997.15</v>
          </cell>
          <cell r="N30">
            <v>10778.69</v>
          </cell>
          <cell r="P30">
            <v>143917.89000000001</v>
          </cell>
          <cell r="R30">
            <v>129135.19</v>
          </cell>
          <cell r="S30">
            <v>75000</v>
          </cell>
          <cell r="T30">
            <v>129853.18</v>
          </cell>
          <cell r="U30">
            <v>150000</v>
          </cell>
          <cell r="V30">
            <v>135174.26</v>
          </cell>
          <cell r="W30">
            <v>350000</v>
          </cell>
          <cell r="X30">
            <v>139907.19</v>
          </cell>
          <cell r="Y30">
            <v>450000</v>
          </cell>
          <cell r="Z30">
            <v>1720656.03</v>
          </cell>
        </row>
        <row r="31">
          <cell r="A31" t="str">
            <v>Structures</v>
          </cell>
          <cell r="B31">
            <v>65000</v>
          </cell>
          <cell r="C31" t="str">
            <v xml:space="preserve"> 0</v>
          </cell>
          <cell r="D31" t="str">
            <v xml:space="preserve"> 0</v>
          </cell>
          <cell r="F31" t="str">
            <v xml:space="preserve"> 0</v>
          </cell>
          <cell r="H31">
            <v>12864.46</v>
          </cell>
          <cell r="J31">
            <v>454.12</v>
          </cell>
          <cell r="L31">
            <v>63687.34</v>
          </cell>
          <cell r="N31">
            <v>4770.92</v>
          </cell>
          <cell r="P31" t="str">
            <v xml:space="preserve"> 0</v>
          </cell>
          <cell r="R31" t="str">
            <v xml:space="preserve"> 0</v>
          </cell>
          <cell r="T31" t="str">
            <v xml:space="preserve"> 0</v>
          </cell>
          <cell r="V31" t="str">
            <v xml:space="preserve"> 0</v>
          </cell>
          <cell r="X31" t="str">
            <v xml:space="preserve"> 0</v>
          </cell>
          <cell r="Y31">
            <v>-20000</v>
          </cell>
          <cell r="Z31">
            <v>61776.84</v>
          </cell>
        </row>
        <row r="32">
          <cell r="A32" t="str">
            <v>System Improvements</v>
          </cell>
          <cell r="B32">
            <v>106395.46</v>
          </cell>
          <cell r="C32">
            <v>17334.72</v>
          </cell>
          <cell r="D32">
            <v>2597.44</v>
          </cell>
          <cell r="F32">
            <v>2557.16</v>
          </cell>
          <cell r="H32">
            <v>1141.22</v>
          </cell>
          <cell r="J32">
            <v>64984.43</v>
          </cell>
          <cell r="L32">
            <v>41320.839999999997</v>
          </cell>
          <cell r="N32">
            <v>10330.57</v>
          </cell>
          <cell r="P32" t="str">
            <v xml:space="preserve"> 0</v>
          </cell>
          <cell r="R32" t="str">
            <v xml:space="preserve"> 0</v>
          </cell>
          <cell r="T32" t="str">
            <v xml:space="preserve"> 0</v>
          </cell>
          <cell r="V32" t="str">
            <v xml:space="preserve"> 0</v>
          </cell>
          <cell r="X32" t="str">
            <v xml:space="preserve"> 0</v>
          </cell>
          <cell r="Z32">
            <v>140266.38</v>
          </cell>
        </row>
        <row r="33">
          <cell r="A33" t="str">
            <v>System Integrity</v>
          </cell>
          <cell r="B33">
            <v>5207948.95</v>
          </cell>
          <cell r="C33">
            <v>277336.24</v>
          </cell>
          <cell r="D33">
            <v>275404.13</v>
          </cell>
          <cell r="F33">
            <v>372944.29</v>
          </cell>
          <cell r="H33">
            <v>401631.28</v>
          </cell>
          <cell r="J33">
            <v>362877.36</v>
          </cell>
          <cell r="L33">
            <v>538242.07999999996</v>
          </cell>
          <cell r="N33">
            <v>504970.36</v>
          </cell>
          <cell r="P33">
            <v>454183.67</v>
          </cell>
          <cell r="Q33">
            <v>230000</v>
          </cell>
          <cell r="R33">
            <v>438639.63</v>
          </cell>
          <cell r="S33">
            <v>250000</v>
          </cell>
          <cell r="T33">
            <v>382027.42</v>
          </cell>
          <cell r="U33">
            <v>50000</v>
          </cell>
          <cell r="V33">
            <v>309605.03999999998</v>
          </cell>
          <cell r="X33">
            <v>257096.24</v>
          </cell>
          <cell r="Z33">
            <v>5104957.74</v>
          </cell>
        </row>
        <row r="34">
          <cell r="A34" t="str">
            <v>Vehicles</v>
          </cell>
          <cell r="B34" t="str">
            <v xml:space="preserve"> 0</v>
          </cell>
          <cell r="C34" t="str">
            <v xml:space="preserve"> 0</v>
          </cell>
          <cell r="D34" t="str">
            <v xml:space="preserve"> 0</v>
          </cell>
          <cell r="F34" t="str">
            <v xml:space="preserve"> 0</v>
          </cell>
          <cell r="H34" t="str">
            <v xml:space="preserve"> 0</v>
          </cell>
          <cell r="J34" t="str">
            <v xml:space="preserve"> 0</v>
          </cell>
          <cell r="L34" t="str">
            <v xml:space="preserve"> 0</v>
          </cell>
          <cell r="N34" t="str">
            <v xml:space="preserve"> 0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Z34">
            <v>0</v>
          </cell>
        </row>
        <row r="36">
          <cell r="A36" t="str">
            <v>NonGrowth</v>
          </cell>
          <cell r="B36">
            <v>7861840.7599999998</v>
          </cell>
          <cell r="C36">
            <v>417149.8</v>
          </cell>
          <cell r="D36">
            <v>391047.17</v>
          </cell>
          <cell r="E36">
            <v>0</v>
          </cell>
          <cell r="F36">
            <v>30054.38</v>
          </cell>
          <cell r="G36">
            <v>0</v>
          </cell>
          <cell r="H36">
            <v>-67703.45000000007</v>
          </cell>
          <cell r="I36">
            <v>0</v>
          </cell>
          <cell r="J36">
            <v>335652.42</v>
          </cell>
          <cell r="K36">
            <v>0</v>
          </cell>
          <cell r="L36">
            <v>628430.23</v>
          </cell>
          <cell r="M36">
            <v>0</v>
          </cell>
          <cell r="N36">
            <v>484806.2</v>
          </cell>
          <cell r="O36">
            <v>0</v>
          </cell>
          <cell r="P36">
            <v>609497.25</v>
          </cell>
          <cell r="Q36">
            <v>230000</v>
          </cell>
          <cell r="R36">
            <v>579049.4</v>
          </cell>
          <cell r="S36">
            <v>325000</v>
          </cell>
          <cell r="T36">
            <v>523217.86</v>
          </cell>
          <cell r="U36">
            <v>200000</v>
          </cell>
          <cell r="V36">
            <v>456581.14</v>
          </cell>
          <cell r="W36">
            <v>381600</v>
          </cell>
          <cell r="X36">
            <v>409215.89</v>
          </cell>
          <cell r="Y36">
            <v>1296300</v>
          </cell>
          <cell r="Z36">
            <v>7229898.2899999991</v>
          </cell>
        </row>
        <row r="38">
          <cell r="A38" t="str">
            <v>Capital</v>
          </cell>
          <cell r="B38">
            <v>9835851.75</v>
          </cell>
          <cell r="C38">
            <v>566025.38</v>
          </cell>
          <cell r="D38">
            <v>546074.39</v>
          </cell>
          <cell r="E38">
            <v>0</v>
          </cell>
          <cell r="F38">
            <v>183174.54</v>
          </cell>
          <cell r="G38">
            <v>0</v>
          </cell>
          <cell r="H38">
            <v>63595.77</v>
          </cell>
          <cell r="I38">
            <v>0</v>
          </cell>
          <cell r="J38">
            <v>438810.38</v>
          </cell>
          <cell r="K38">
            <v>0</v>
          </cell>
          <cell r="L38">
            <v>924513.42</v>
          </cell>
          <cell r="M38">
            <v>0</v>
          </cell>
          <cell r="N38">
            <v>636640.48</v>
          </cell>
          <cell r="O38">
            <v>0</v>
          </cell>
          <cell r="P38">
            <v>776720.63</v>
          </cell>
          <cell r="Q38">
            <v>210000</v>
          </cell>
          <cell r="R38">
            <v>759171.86</v>
          </cell>
          <cell r="S38">
            <v>325000</v>
          </cell>
          <cell r="T38">
            <v>690266.65</v>
          </cell>
          <cell r="U38">
            <v>185000</v>
          </cell>
          <cell r="V38">
            <v>629972.31000000006</v>
          </cell>
          <cell r="W38">
            <v>371600</v>
          </cell>
          <cell r="X38">
            <v>604204.27</v>
          </cell>
          <cell r="Y38">
            <v>1296300</v>
          </cell>
          <cell r="Z38">
            <v>9207070.0800000001</v>
          </cell>
        </row>
      </sheetData>
      <sheetData sheetId="4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7518208.7700000005</v>
          </cell>
          <cell r="C15">
            <v>668000.39</v>
          </cell>
          <cell r="D15">
            <v>578803.09</v>
          </cell>
          <cell r="F15">
            <v>583167.04</v>
          </cell>
          <cell r="H15">
            <v>373980.25</v>
          </cell>
          <cell r="J15">
            <v>635108.11</v>
          </cell>
          <cell r="L15">
            <v>807309.72</v>
          </cell>
          <cell r="N15">
            <v>505589.87</v>
          </cell>
          <cell r="P15">
            <v>644277.39</v>
          </cell>
          <cell r="Q15">
            <v>-50000</v>
          </cell>
          <cell r="R15">
            <v>705785.64</v>
          </cell>
          <cell r="T15">
            <v>655985.15</v>
          </cell>
          <cell r="U15">
            <v>-40000</v>
          </cell>
          <cell r="V15">
            <v>683211.28</v>
          </cell>
          <cell r="X15">
            <v>763681.85</v>
          </cell>
          <cell r="Z15">
            <v>7514899.7799999993</v>
          </cell>
        </row>
        <row r="16">
          <cell r="A16" t="str">
            <v>Equipment</v>
          </cell>
          <cell r="B16">
            <v>1166575.07</v>
          </cell>
          <cell r="C16">
            <v>195597.01</v>
          </cell>
          <cell r="D16">
            <v>25910.18</v>
          </cell>
          <cell r="F16">
            <v>39823.97</v>
          </cell>
          <cell r="H16">
            <v>2219.25</v>
          </cell>
          <cell r="J16">
            <v>44703.32</v>
          </cell>
          <cell r="L16">
            <v>227763.44</v>
          </cell>
          <cell r="N16">
            <v>35981.29</v>
          </cell>
          <cell r="P16" t="str">
            <v xml:space="preserve"> 0</v>
          </cell>
          <cell r="Q16">
            <v>50000</v>
          </cell>
          <cell r="R16" t="str">
            <v xml:space="preserve"> 0</v>
          </cell>
          <cell r="S16">
            <v>50000</v>
          </cell>
          <cell r="T16" t="str">
            <v xml:space="preserve"> 0</v>
          </cell>
          <cell r="U16">
            <v>20000</v>
          </cell>
          <cell r="V16" t="str">
            <v xml:space="preserve"> 0</v>
          </cell>
          <cell r="W16">
            <v>20000</v>
          </cell>
          <cell r="X16" t="str">
            <v xml:space="preserve"> 0</v>
          </cell>
          <cell r="Y16">
            <v>20000</v>
          </cell>
          <cell r="Z16">
            <v>731998.46000000008</v>
          </cell>
        </row>
        <row r="18">
          <cell r="A18" t="str">
            <v>2402.DataCenterMove-077: CB10.Data Center Move-077</v>
          </cell>
          <cell r="B18">
            <v>551445.15</v>
          </cell>
          <cell r="C18" t="str">
            <v xml:space="preserve"> 0</v>
          </cell>
          <cell r="D18" t="str">
            <v xml:space="preserve"> 0</v>
          </cell>
          <cell r="F18">
            <v>322024.05</v>
          </cell>
          <cell r="H18" t="str">
            <v xml:space="preserve"> 0</v>
          </cell>
          <cell r="J18">
            <v>5100.9399999999996</v>
          </cell>
          <cell r="L18">
            <v>-7248.54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319876.45</v>
          </cell>
        </row>
        <row r="19">
          <cell r="Z19">
            <v>0</v>
          </cell>
        </row>
        <row r="20">
          <cell r="A20" t="str">
            <v>Data Center</v>
          </cell>
          <cell r="B20">
            <v>551445.15</v>
          </cell>
          <cell r="C20">
            <v>0</v>
          </cell>
          <cell r="D20">
            <v>0</v>
          </cell>
          <cell r="E20">
            <v>0</v>
          </cell>
          <cell r="F20">
            <v>322024.05</v>
          </cell>
          <cell r="G20">
            <v>0</v>
          </cell>
          <cell r="H20">
            <v>0</v>
          </cell>
          <cell r="I20">
            <v>0</v>
          </cell>
          <cell r="J20">
            <v>5100.9399999999996</v>
          </cell>
          <cell r="K20">
            <v>0</v>
          </cell>
          <cell r="L20">
            <v>-7248.54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319876.45</v>
          </cell>
        </row>
        <row r="21">
          <cell r="A21" t="str">
            <v>2402.PC / MDT Replcmt-Acker077: CB10.PC / MDT Replcmt-Acker</v>
          </cell>
          <cell r="B21">
            <v>390266.45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>
            <v>2568.61</v>
          </cell>
          <cell r="N21" t="str">
            <v xml:space="preserve"> 0</v>
          </cell>
          <cell r="P21">
            <v>34187.06</v>
          </cell>
          <cell r="R21">
            <v>33823.730000000003</v>
          </cell>
          <cell r="T21">
            <v>34011.79</v>
          </cell>
          <cell r="U21">
            <v>28000</v>
          </cell>
          <cell r="V21">
            <v>35405.519999999997</v>
          </cell>
          <cell r="W21">
            <v>90000</v>
          </cell>
          <cell r="X21">
            <v>36635.699999999997</v>
          </cell>
          <cell r="Y21">
            <v>92700</v>
          </cell>
          <cell r="Z21">
            <v>387332.41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390266.45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2568.61</v>
          </cell>
          <cell r="M23">
            <v>0</v>
          </cell>
          <cell r="N23">
            <v>0</v>
          </cell>
          <cell r="O23">
            <v>0</v>
          </cell>
          <cell r="P23">
            <v>34187.06</v>
          </cell>
          <cell r="Q23">
            <v>0</v>
          </cell>
          <cell r="R23">
            <v>33823.730000000003</v>
          </cell>
          <cell r="S23">
            <v>0</v>
          </cell>
          <cell r="T23">
            <v>34011.79</v>
          </cell>
          <cell r="U23">
            <v>28000</v>
          </cell>
          <cell r="V23">
            <v>35405.519999999997</v>
          </cell>
          <cell r="W23">
            <v>90000</v>
          </cell>
          <cell r="X23">
            <v>36635.699999999997</v>
          </cell>
          <cell r="Y23">
            <v>92700</v>
          </cell>
          <cell r="Z23">
            <v>387332.41</v>
          </cell>
        </row>
        <row r="24">
          <cell r="A24" t="str">
            <v>Information Technology-Other</v>
          </cell>
          <cell r="B24">
            <v>637800.46</v>
          </cell>
          <cell r="C24">
            <v>35664.720000000001</v>
          </cell>
          <cell r="D24">
            <v>12706.63</v>
          </cell>
          <cell r="F24">
            <v>24541.760000000009</v>
          </cell>
          <cell r="H24">
            <v>24279.87</v>
          </cell>
          <cell r="J24">
            <v>19634.300000000003</v>
          </cell>
          <cell r="L24">
            <v>5406.0499999999993</v>
          </cell>
          <cell r="N24">
            <v>0</v>
          </cell>
          <cell r="P24">
            <v>0</v>
          </cell>
          <cell r="R24">
            <v>0</v>
          </cell>
          <cell r="S24">
            <v>50000</v>
          </cell>
          <cell r="T24">
            <v>0</v>
          </cell>
          <cell r="U24">
            <v>200000</v>
          </cell>
          <cell r="V24">
            <v>0</v>
          </cell>
          <cell r="W24">
            <v>180000</v>
          </cell>
          <cell r="X24">
            <v>0</v>
          </cell>
          <cell r="Y24">
            <v>90000</v>
          </cell>
          <cell r="Z24">
            <v>642233.33000000007</v>
          </cell>
        </row>
        <row r="25">
          <cell r="A25" t="str">
            <v>Information Technology</v>
          </cell>
          <cell r="B25">
            <v>1579512.06</v>
          </cell>
          <cell r="C25">
            <v>35664.720000000001</v>
          </cell>
          <cell r="D25">
            <v>12706.63</v>
          </cell>
          <cell r="E25">
            <v>0</v>
          </cell>
          <cell r="F25">
            <v>346565.81</v>
          </cell>
          <cell r="G25">
            <v>0</v>
          </cell>
          <cell r="H25">
            <v>24279.87</v>
          </cell>
          <cell r="I25">
            <v>0</v>
          </cell>
          <cell r="J25">
            <v>24735.24</v>
          </cell>
          <cell r="K25">
            <v>0</v>
          </cell>
          <cell r="L25">
            <v>726.12</v>
          </cell>
          <cell r="M25">
            <v>0</v>
          </cell>
          <cell r="N25" t="str">
            <v xml:space="preserve"> 0</v>
          </cell>
          <cell r="O25">
            <v>0</v>
          </cell>
          <cell r="P25">
            <v>34187.06</v>
          </cell>
          <cell r="Q25">
            <v>0</v>
          </cell>
          <cell r="R25">
            <v>33823.730000000003</v>
          </cell>
          <cell r="S25">
            <v>50000</v>
          </cell>
          <cell r="T25">
            <v>34011.79</v>
          </cell>
          <cell r="U25">
            <v>228000</v>
          </cell>
          <cell r="V25">
            <v>35405.519999999997</v>
          </cell>
          <cell r="W25">
            <v>270000</v>
          </cell>
          <cell r="X25">
            <v>36635.699999999997</v>
          </cell>
          <cell r="Y25">
            <v>182700</v>
          </cell>
          <cell r="Z25">
            <v>1349442.19</v>
          </cell>
        </row>
        <row r="27">
          <cell r="A27" t="str">
            <v>Misc</v>
          </cell>
          <cell r="B27" t="str">
            <v xml:space="preserve"> 0</v>
          </cell>
          <cell r="C27">
            <v>-82669.31</v>
          </cell>
          <cell r="D27">
            <v>313012.89</v>
          </cell>
          <cell r="F27">
            <v>-613298.01</v>
          </cell>
          <cell r="H27">
            <v>32130.45</v>
          </cell>
          <cell r="J27">
            <v>200074.08</v>
          </cell>
          <cell r="L27">
            <v>-64359.97</v>
          </cell>
          <cell r="N27">
            <v>-90543.89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Y27">
            <v>91700</v>
          </cell>
          <cell r="Z27">
            <v>-213953.76</v>
          </cell>
        </row>
        <row r="28">
          <cell r="A28" t="str">
            <v>Overhead</v>
          </cell>
          <cell r="B28" t="str">
            <v xml:space="preserve"> 0</v>
          </cell>
          <cell r="C28" t="str">
            <v xml:space="preserve"> 0</v>
          </cell>
          <cell r="D28" t="str">
            <v xml:space="preserve"> 0</v>
          </cell>
          <cell r="F28" t="str">
            <v xml:space="preserve"> 0</v>
          </cell>
          <cell r="H28">
            <v>-697.45</v>
          </cell>
          <cell r="J28" t="str">
            <v xml:space="preserve"> 0</v>
          </cell>
          <cell r="L28" t="str">
            <v xml:space="preserve"> 0</v>
          </cell>
          <cell r="N28" t="str">
            <v xml:space="preserve"> 0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700</v>
          </cell>
          <cell r="Z28">
            <v>2.5499999999999545</v>
          </cell>
        </row>
        <row r="29">
          <cell r="A29" t="str">
            <v>Pipeline Integrity Management</v>
          </cell>
          <cell r="B29" t="str">
            <v xml:space="preserve"> 0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Z29">
            <v>0</v>
          </cell>
        </row>
        <row r="30">
          <cell r="A30" t="str">
            <v>Public Improvements</v>
          </cell>
          <cell r="B30">
            <v>2240289.5499999998</v>
          </cell>
          <cell r="C30">
            <v>77502.84</v>
          </cell>
          <cell r="D30">
            <v>31251.1</v>
          </cell>
          <cell r="F30">
            <v>84082.51</v>
          </cell>
          <cell r="H30">
            <v>32958.550000000003</v>
          </cell>
          <cell r="J30">
            <v>83063.08</v>
          </cell>
          <cell r="L30">
            <v>101832.48</v>
          </cell>
          <cell r="N30">
            <v>66580.42</v>
          </cell>
          <cell r="P30">
            <v>10427.290000000001</v>
          </cell>
          <cell r="Q30">
            <v>75000</v>
          </cell>
          <cell r="R30">
            <v>10316.48</v>
          </cell>
          <cell r="S30">
            <v>75000</v>
          </cell>
          <cell r="T30">
            <v>10373.84</v>
          </cell>
          <cell r="U30">
            <v>50000</v>
          </cell>
          <cell r="V30">
            <v>10798.93</v>
          </cell>
          <cell r="W30">
            <v>75000</v>
          </cell>
          <cell r="X30">
            <v>11176.23</v>
          </cell>
          <cell r="Y30">
            <v>75000</v>
          </cell>
          <cell r="Z30">
            <v>880363.75</v>
          </cell>
        </row>
        <row r="32">
          <cell r="A32" t="str">
            <v>4016.East Bank Srvce Cntr: CB10.East Bank Srvce Cntr</v>
          </cell>
          <cell r="B32">
            <v>7499998.4300000006</v>
          </cell>
          <cell r="C32" t="str">
            <v xml:space="preserve"> 0</v>
          </cell>
          <cell r="D32" t="str">
            <v xml:space="preserve"> 0</v>
          </cell>
          <cell r="F32" t="str">
            <v xml:space="preserve"> 0</v>
          </cell>
          <cell r="H32" t="str">
            <v xml:space="preserve"> 0</v>
          </cell>
          <cell r="J32" t="str">
            <v xml:space="preserve"> 0</v>
          </cell>
          <cell r="L32" t="str">
            <v xml:space="preserve"> 0</v>
          </cell>
          <cell r="N32" t="str">
            <v xml:space="preserve"> 0</v>
          </cell>
          <cell r="P32">
            <v>749999.5</v>
          </cell>
          <cell r="Q32">
            <v>2000000</v>
          </cell>
          <cell r="R32">
            <v>750000.5</v>
          </cell>
          <cell r="S32">
            <v>300000</v>
          </cell>
          <cell r="T32">
            <v>750000.44</v>
          </cell>
          <cell r="U32">
            <v>320000</v>
          </cell>
          <cell r="V32">
            <v>749999.94</v>
          </cell>
          <cell r="W32">
            <v>500000</v>
          </cell>
          <cell r="X32">
            <v>500000.63</v>
          </cell>
          <cell r="Y32">
            <v>1200000</v>
          </cell>
          <cell r="Z32">
            <v>7820001.0099999988</v>
          </cell>
        </row>
        <row r="33">
          <cell r="Z33">
            <v>0</v>
          </cell>
        </row>
        <row r="34">
          <cell r="Z34">
            <v>0</v>
          </cell>
        </row>
        <row r="35">
          <cell r="A35" t="str">
            <v xml:space="preserve">East Bank Service Center </v>
          </cell>
          <cell r="B35">
            <v>7499998.4300000006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749999.5</v>
          </cell>
          <cell r="Q35">
            <v>2000000</v>
          </cell>
          <cell r="R35">
            <v>750000.5</v>
          </cell>
          <cell r="S35">
            <v>300000</v>
          </cell>
          <cell r="T35">
            <v>750000.44</v>
          </cell>
          <cell r="U35">
            <v>320000</v>
          </cell>
          <cell r="V35">
            <v>749999.94</v>
          </cell>
          <cell r="W35">
            <v>500000</v>
          </cell>
          <cell r="X35">
            <v>500000.63</v>
          </cell>
          <cell r="Y35">
            <v>1200000</v>
          </cell>
          <cell r="Z35">
            <v>7820001.0099999988</v>
          </cell>
        </row>
        <row r="36">
          <cell r="A36" t="str">
            <v>Structures-Other</v>
          </cell>
          <cell r="B36">
            <v>97767</v>
          </cell>
          <cell r="C36">
            <v>79971.89</v>
          </cell>
          <cell r="D36">
            <v>513630.41</v>
          </cell>
          <cell r="F36">
            <v>745150.33</v>
          </cell>
          <cell r="H36">
            <v>61902.04</v>
          </cell>
          <cell r="J36">
            <v>36674.629999999997</v>
          </cell>
          <cell r="L36">
            <v>76184.009999999995</v>
          </cell>
          <cell r="N36">
            <v>178334.45</v>
          </cell>
          <cell r="P36">
            <v>0</v>
          </cell>
          <cell r="R36">
            <v>0</v>
          </cell>
          <cell r="T36">
            <v>0</v>
          </cell>
          <cell r="V36">
            <v>0</v>
          </cell>
          <cell r="X36">
            <v>0</v>
          </cell>
          <cell r="Y36">
            <v>-198000</v>
          </cell>
          <cell r="Z36">
            <v>1493847.7599999998</v>
          </cell>
        </row>
        <row r="37">
          <cell r="A37" t="str">
            <v>Structures</v>
          </cell>
          <cell r="B37">
            <v>7597765.4300000006</v>
          </cell>
          <cell r="C37">
            <v>79971.89</v>
          </cell>
          <cell r="D37">
            <v>513630.41</v>
          </cell>
          <cell r="E37">
            <v>0</v>
          </cell>
          <cell r="F37">
            <v>745150.33</v>
          </cell>
          <cell r="G37">
            <v>0</v>
          </cell>
          <cell r="H37">
            <v>61902.04</v>
          </cell>
          <cell r="I37">
            <v>0</v>
          </cell>
          <cell r="J37">
            <v>36674.629999999997</v>
          </cell>
          <cell r="K37">
            <v>0</v>
          </cell>
          <cell r="L37">
            <v>76184.009999999995</v>
          </cell>
          <cell r="M37">
            <v>0</v>
          </cell>
          <cell r="N37">
            <v>178334.45</v>
          </cell>
          <cell r="O37">
            <v>0</v>
          </cell>
          <cell r="P37">
            <v>749999.5</v>
          </cell>
          <cell r="Q37">
            <v>2000000</v>
          </cell>
          <cell r="R37">
            <v>750000.5</v>
          </cell>
          <cell r="S37">
            <v>300000</v>
          </cell>
          <cell r="T37">
            <v>750000.44</v>
          </cell>
          <cell r="U37">
            <v>320000</v>
          </cell>
          <cell r="V37">
            <v>749999.94</v>
          </cell>
          <cell r="W37">
            <v>500000</v>
          </cell>
          <cell r="X37">
            <v>500000.63</v>
          </cell>
          <cell r="Y37">
            <v>1002000</v>
          </cell>
          <cell r="Z37">
            <v>9313848.7699999996</v>
          </cell>
        </row>
        <row r="39">
          <cell r="A39" t="str">
            <v>4016.AMI: CB10.AMI</v>
          </cell>
          <cell r="B39">
            <v>3543817.56</v>
          </cell>
          <cell r="C39">
            <v>308223.38</v>
          </cell>
          <cell r="D39">
            <v>330299.18</v>
          </cell>
          <cell r="F39">
            <v>31097.09</v>
          </cell>
          <cell r="H39">
            <v>213148.93</v>
          </cell>
          <cell r="J39">
            <v>55132.6</v>
          </cell>
          <cell r="L39">
            <v>105293.97</v>
          </cell>
          <cell r="N39">
            <v>47034.91</v>
          </cell>
          <cell r="P39" t="str">
            <v xml:space="preserve"> 0</v>
          </cell>
          <cell r="Q39">
            <v>-110000</v>
          </cell>
          <cell r="R39" t="str">
            <v xml:space="preserve"> 0</v>
          </cell>
          <cell r="T39" t="str">
            <v xml:space="preserve"> 0</v>
          </cell>
          <cell r="V39" t="str">
            <v xml:space="preserve"> 0</v>
          </cell>
          <cell r="X39" t="str">
            <v xml:space="preserve"> 0</v>
          </cell>
          <cell r="Z39">
            <v>980230.06</v>
          </cell>
        </row>
        <row r="40">
          <cell r="A40" t="str">
            <v>020.077.4050.10M.Tangi AMI</v>
          </cell>
          <cell r="B40" t="str">
            <v xml:space="preserve"> 0</v>
          </cell>
          <cell r="C40">
            <v>815.19</v>
          </cell>
          <cell r="D40">
            <v>237464.69</v>
          </cell>
          <cell r="F40">
            <v>1004917.31</v>
          </cell>
          <cell r="H40">
            <v>110321.31</v>
          </cell>
          <cell r="J40">
            <v>43045.61</v>
          </cell>
          <cell r="L40">
            <v>72254.009999999995</v>
          </cell>
          <cell r="N40">
            <v>48223.51</v>
          </cell>
          <cell r="P40" t="str">
            <v xml:space="preserve"> 0</v>
          </cell>
          <cell r="R40" t="str">
            <v xml:space="preserve"> 0</v>
          </cell>
          <cell r="T40" t="str">
            <v xml:space="preserve"> 0</v>
          </cell>
          <cell r="V40" t="str">
            <v xml:space="preserve"> 0</v>
          </cell>
          <cell r="X40" t="str">
            <v xml:space="preserve"> 0</v>
          </cell>
          <cell r="Z40">
            <v>1517041.6300000001</v>
          </cell>
        </row>
        <row r="41">
          <cell r="A41" t="str">
            <v>020.077.4050.10M.Tangi.AMI.TGB</v>
          </cell>
          <cell r="B41" t="str">
            <v xml:space="preserve"> 0</v>
          </cell>
          <cell r="C41">
            <v>730325.45</v>
          </cell>
          <cell r="D41">
            <v>8053.03</v>
          </cell>
          <cell r="F41">
            <v>84501.41</v>
          </cell>
          <cell r="H41">
            <v>163400.32999999999</v>
          </cell>
          <cell r="J41">
            <v>2052.02</v>
          </cell>
          <cell r="L41">
            <v>30909.68</v>
          </cell>
          <cell r="N41">
            <v>5541.93</v>
          </cell>
          <cell r="P41" t="str">
            <v xml:space="preserve"> 0</v>
          </cell>
          <cell r="R41" t="str">
            <v xml:space="preserve"> 0</v>
          </cell>
          <cell r="T41" t="str">
            <v xml:space="preserve"> 0</v>
          </cell>
          <cell r="V41" t="str">
            <v xml:space="preserve"> 0</v>
          </cell>
          <cell r="X41" t="str">
            <v xml:space="preserve"> 0</v>
          </cell>
          <cell r="Z41">
            <v>1024783.8500000001</v>
          </cell>
        </row>
        <row r="42">
          <cell r="A42" t="str">
            <v>CB09.4016.02.SIMP.077: AMI</v>
          </cell>
          <cell r="B42" t="str">
            <v xml:space="preserve"> 0</v>
          </cell>
          <cell r="C42">
            <v>272687.98</v>
          </cell>
          <cell r="D42">
            <v>74898.83</v>
          </cell>
          <cell r="F42">
            <v>373495.85</v>
          </cell>
          <cell r="H42">
            <v>-51745.66</v>
          </cell>
          <cell r="J42">
            <v>172707.83</v>
          </cell>
          <cell r="L42">
            <v>230544.73</v>
          </cell>
          <cell r="N42">
            <v>160796.39000000001</v>
          </cell>
          <cell r="P42" t="str">
            <v xml:space="preserve"> 0</v>
          </cell>
          <cell r="R42" t="str">
            <v xml:space="preserve"> 0</v>
          </cell>
          <cell r="T42" t="str">
            <v xml:space="preserve"> 0</v>
          </cell>
          <cell r="V42" t="str">
            <v xml:space="preserve"> 0</v>
          </cell>
          <cell r="X42" t="str">
            <v xml:space="preserve"> 0</v>
          </cell>
          <cell r="Z42">
            <v>1233385.9499999997</v>
          </cell>
        </row>
        <row r="43">
          <cell r="Z43">
            <v>0</v>
          </cell>
        </row>
        <row r="44">
          <cell r="Z44">
            <v>0</v>
          </cell>
        </row>
        <row r="45">
          <cell r="A45" t="str">
            <v>AMI</v>
          </cell>
          <cell r="B45">
            <v>3543817.56</v>
          </cell>
          <cell r="C45">
            <v>1312052</v>
          </cell>
          <cell r="D45">
            <v>650715.73</v>
          </cell>
          <cell r="E45">
            <v>0</v>
          </cell>
          <cell r="F45">
            <v>1494011.6600000001</v>
          </cell>
          <cell r="G45">
            <v>0</v>
          </cell>
          <cell r="H45">
            <v>435124.90999999992</v>
          </cell>
          <cell r="I45">
            <v>0</v>
          </cell>
          <cell r="J45">
            <v>272938.06</v>
          </cell>
          <cell r="K45">
            <v>0</v>
          </cell>
          <cell r="L45">
            <v>439002.39</v>
          </cell>
          <cell r="M45">
            <v>0</v>
          </cell>
          <cell r="N45">
            <v>261596.74000000002</v>
          </cell>
          <cell r="O45">
            <v>0</v>
          </cell>
          <cell r="P45">
            <v>0</v>
          </cell>
          <cell r="Q45">
            <v>-110000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4755441.49</v>
          </cell>
        </row>
        <row r="47">
          <cell r="A47" t="str">
            <v>4016.02.SIMP.077: CB10.Lafitte Feeder</v>
          </cell>
          <cell r="B47">
            <v>569517.22</v>
          </cell>
          <cell r="C47" t="str">
            <v xml:space="preserve"> 0</v>
          </cell>
          <cell r="D47" t="str">
            <v xml:space="preserve"> 0</v>
          </cell>
          <cell r="F47" t="str">
            <v xml:space="preserve"> 0</v>
          </cell>
          <cell r="H47" t="str">
            <v xml:space="preserve"> 0</v>
          </cell>
          <cell r="J47">
            <v>81.87</v>
          </cell>
          <cell r="L47">
            <v>676.08</v>
          </cell>
          <cell r="N47">
            <v>14380.86</v>
          </cell>
          <cell r="P47" t="str">
            <v xml:space="preserve"> 0</v>
          </cell>
          <cell r="Q47">
            <v>200000</v>
          </cell>
          <cell r="R47" t="str">
            <v xml:space="preserve"> 0</v>
          </cell>
          <cell r="S47">
            <v>30000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Z47">
            <v>245138.81</v>
          </cell>
        </row>
        <row r="48">
          <cell r="Z48">
            <v>0</v>
          </cell>
        </row>
        <row r="49">
          <cell r="Z49">
            <v>0</v>
          </cell>
        </row>
        <row r="50">
          <cell r="A50" t="str">
            <v>Lafitte Feeder</v>
          </cell>
          <cell r="B50">
            <v>569517.22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81.87</v>
          </cell>
          <cell r="K50">
            <v>0</v>
          </cell>
          <cell r="L50">
            <v>676.08</v>
          </cell>
          <cell r="M50">
            <v>0</v>
          </cell>
          <cell r="N50">
            <v>14380.86</v>
          </cell>
          <cell r="O50">
            <v>0</v>
          </cell>
          <cell r="P50">
            <v>0</v>
          </cell>
          <cell r="Q50">
            <v>200000</v>
          </cell>
          <cell r="R50">
            <v>0</v>
          </cell>
          <cell r="S50">
            <v>30000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245138.81</v>
          </cell>
        </row>
        <row r="51">
          <cell r="A51" t="str">
            <v>System Improvements-Other</v>
          </cell>
          <cell r="B51">
            <v>420153.50000000023</v>
          </cell>
          <cell r="C51">
            <v>105406.83000000007</v>
          </cell>
          <cell r="D51">
            <v>95482.530000000028</v>
          </cell>
          <cell r="F51">
            <v>78466.299999999814</v>
          </cell>
          <cell r="H51">
            <v>43585.830000000075</v>
          </cell>
          <cell r="J51">
            <v>9509.3799999999992</v>
          </cell>
          <cell r="L51">
            <v>19387.459999999977</v>
          </cell>
          <cell r="N51">
            <v>13489.249999999956</v>
          </cell>
          <cell r="P51">
            <v>0</v>
          </cell>
          <cell r="Q51">
            <v>100000</v>
          </cell>
          <cell r="R51">
            <v>42149.08</v>
          </cell>
          <cell r="S51">
            <v>200000</v>
          </cell>
          <cell r="T51">
            <v>42383.42</v>
          </cell>
          <cell r="U51">
            <v>75000</v>
          </cell>
          <cell r="V51">
            <v>0</v>
          </cell>
          <cell r="W51">
            <v>130000</v>
          </cell>
          <cell r="X51">
            <v>0</v>
          </cell>
          <cell r="Z51">
            <v>954860.08</v>
          </cell>
        </row>
        <row r="52">
          <cell r="A52" t="str">
            <v>System Improvements</v>
          </cell>
          <cell r="B52">
            <v>4533488.28</v>
          </cell>
          <cell r="C52">
            <v>1417458.83</v>
          </cell>
          <cell r="D52">
            <v>746198.26</v>
          </cell>
          <cell r="E52">
            <v>0</v>
          </cell>
          <cell r="F52">
            <v>1572477.96</v>
          </cell>
          <cell r="G52">
            <v>0</v>
          </cell>
          <cell r="H52">
            <v>478710.74</v>
          </cell>
          <cell r="I52">
            <v>0</v>
          </cell>
          <cell r="J52">
            <v>282529.31</v>
          </cell>
          <cell r="K52">
            <v>0</v>
          </cell>
          <cell r="L52">
            <v>459065.93</v>
          </cell>
          <cell r="M52">
            <v>0</v>
          </cell>
          <cell r="N52">
            <v>289466.84999999998</v>
          </cell>
          <cell r="O52">
            <v>0</v>
          </cell>
          <cell r="P52" t="str">
            <v xml:space="preserve"> 0</v>
          </cell>
          <cell r="Q52">
            <v>190000</v>
          </cell>
          <cell r="R52">
            <v>42149.08</v>
          </cell>
          <cell r="S52">
            <v>230000</v>
          </cell>
          <cell r="T52">
            <v>42383.42</v>
          </cell>
          <cell r="U52">
            <v>75000</v>
          </cell>
          <cell r="V52" t="str">
            <v xml:space="preserve"> 0</v>
          </cell>
          <cell r="W52">
            <v>130000</v>
          </cell>
          <cell r="X52" t="str">
            <v xml:space="preserve"> 0</v>
          </cell>
          <cell r="Y52">
            <v>0</v>
          </cell>
          <cell r="Z52">
            <v>5955440.379999999</v>
          </cell>
        </row>
        <row r="54">
          <cell r="A54" t="str">
            <v>4016.02.SINT.077: CB10.St. Bernard Svc Line Removals</v>
          </cell>
          <cell r="B54">
            <v>1338854.78</v>
          </cell>
          <cell r="C54">
            <v>7541.83</v>
          </cell>
          <cell r="D54">
            <v>36936.699999999997</v>
          </cell>
          <cell r="F54">
            <v>202515.78</v>
          </cell>
          <cell r="H54">
            <v>10874.04</v>
          </cell>
          <cell r="J54" t="str">
            <v xml:space="preserve"> 0</v>
          </cell>
          <cell r="L54">
            <v>3025.14</v>
          </cell>
          <cell r="N54" t="str">
            <v xml:space="preserve"> 0</v>
          </cell>
          <cell r="P54">
            <v>89983.52</v>
          </cell>
          <cell r="R54">
            <v>88985.5</v>
          </cell>
          <cell r="S54">
            <v>-50000</v>
          </cell>
          <cell r="T54">
            <v>89501.51</v>
          </cell>
          <cell r="U54">
            <v>-60000</v>
          </cell>
          <cell r="V54">
            <v>93330.66</v>
          </cell>
          <cell r="W54">
            <v>-75000</v>
          </cell>
          <cell r="X54">
            <v>78254.94</v>
          </cell>
          <cell r="Z54">
            <v>515949.62000000005</v>
          </cell>
        </row>
        <row r="55">
          <cell r="A55" t="str">
            <v>CB09.4016.02.SINT.077: St. Bernard Service Line Removals</v>
          </cell>
          <cell r="B55" t="str">
            <v xml:space="preserve"> 0</v>
          </cell>
          <cell r="C55">
            <v>387.15</v>
          </cell>
          <cell r="D55">
            <v>8701.23</v>
          </cell>
          <cell r="F55">
            <v>1512.16</v>
          </cell>
          <cell r="H55">
            <v>378.14</v>
          </cell>
          <cell r="J55">
            <v>835.88</v>
          </cell>
          <cell r="L55">
            <v>472.28</v>
          </cell>
          <cell r="N55">
            <v>326.55</v>
          </cell>
          <cell r="P55" t="str">
            <v xml:space="preserve"> 0</v>
          </cell>
          <cell r="R55" t="str">
            <v xml:space="preserve"> 0</v>
          </cell>
          <cell r="T55" t="str">
            <v xml:space="preserve"> 0</v>
          </cell>
          <cell r="V55" t="str">
            <v xml:space="preserve"> 0</v>
          </cell>
          <cell r="X55" t="str">
            <v xml:space="preserve"> 0</v>
          </cell>
          <cell r="Z55">
            <v>12613.389999999998</v>
          </cell>
        </row>
        <row r="56">
          <cell r="Z56">
            <v>0</v>
          </cell>
        </row>
        <row r="57">
          <cell r="Z57">
            <v>0</v>
          </cell>
        </row>
        <row r="58">
          <cell r="A58" t="str">
            <v>St. Bernard Service Line Removal</v>
          </cell>
          <cell r="B58">
            <v>1338854.78</v>
          </cell>
          <cell r="C58">
            <v>7928.98</v>
          </cell>
          <cell r="D58">
            <v>45637.929999999993</v>
          </cell>
          <cell r="E58">
            <v>0</v>
          </cell>
          <cell r="F58">
            <v>204027.94</v>
          </cell>
          <cell r="G58">
            <v>0</v>
          </cell>
          <cell r="H58">
            <v>11252.18</v>
          </cell>
          <cell r="I58">
            <v>0</v>
          </cell>
          <cell r="J58">
            <v>835.88</v>
          </cell>
          <cell r="K58">
            <v>0</v>
          </cell>
          <cell r="L58">
            <v>3497.42</v>
          </cell>
          <cell r="M58">
            <v>0</v>
          </cell>
          <cell r="N58">
            <v>326.55</v>
          </cell>
          <cell r="O58">
            <v>0</v>
          </cell>
          <cell r="P58">
            <v>89983.52</v>
          </cell>
          <cell r="Q58">
            <v>0</v>
          </cell>
          <cell r="R58">
            <v>88985.5</v>
          </cell>
          <cell r="S58">
            <v>-50000</v>
          </cell>
          <cell r="T58">
            <v>89501.51</v>
          </cell>
          <cell r="U58">
            <v>-60000</v>
          </cell>
          <cell r="V58">
            <v>93330.66</v>
          </cell>
          <cell r="W58">
            <v>-75000</v>
          </cell>
          <cell r="X58">
            <v>78254.94</v>
          </cell>
          <cell r="Y58">
            <v>0</v>
          </cell>
          <cell r="Z58">
            <v>528563.01</v>
          </cell>
        </row>
        <row r="59">
          <cell r="A59" t="str">
            <v>System Integrity-Other</v>
          </cell>
          <cell r="B59">
            <v>10929909.560000001</v>
          </cell>
          <cell r="C59">
            <v>952238.21</v>
          </cell>
          <cell r="D59">
            <v>1018248.9000000001</v>
          </cell>
          <cell r="F59">
            <v>1329166.8400000001</v>
          </cell>
          <cell r="H59">
            <v>708706.12</v>
          </cell>
          <cell r="J59">
            <v>775860.28</v>
          </cell>
          <cell r="L59">
            <v>1395653.98</v>
          </cell>
          <cell r="N59">
            <v>792676.37</v>
          </cell>
          <cell r="P59">
            <v>1038620.71</v>
          </cell>
          <cell r="Q59">
            <v>-300000</v>
          </cell>
          <cell r="R59">
            <v>1028334.8999999999</v>
          </cell>
          <cell r="S59">
            <v>-300000</v>
          </cell>
          <cell r="T59">
            <v>1101250.1599999999</v>
          </cell>
          <cell r="U59">
            <v>-250000</v>
          </cell>
          <cell r="V59">
            <v>1062266.6800000002</v>
          </cell>
          <cell r="W59">
            <v>-230000</v>
          </cell>
          <cell r="X59">
            <v>870525.47</v>
          </cell>
          <cell r="Y59">
            <v>-175000</v>
          </cell>
          <cell r="Z59">
            <v>10818548.620000001</v>
          </cell>
        </row>
        <row r="60">
          <cell r="A60" t="str">
            <v>System Integrity</v>
          </cell>
          <cell r="B60">
            <v>12268764.34</v>
          </cell>
          <cell r="C60">
            <v>960167.19</v>
          </cell>
          <cell r="D60">
            <v>1063886.83</v>
          </cell>
          <cell r="E60">
            <v>0</v>
          </cell>
          <cell r="F60">
            <v>1533194.78</v>
          </cell>
          <cell r="G60">
            <v>0</v>
          </cell>
          <cell r="H60">
            <v>719958.3</v>
          </cell>
          <cell r="I60">
            <v>0</v>
          </cell>
          <cell r="J60">
            <v>776696.16</v>
          </cell>
          <cell r="K60">
            <v>0</v>
          </cell>
          <cell r="L60">
            <v>1399151.4</v>
          </cell>
          <cell r="M60">
            <v>0</v>
          </cell>
          <cell r="N60">
            <v>793002.92</v>
          </cell>
          <cell r="O60">
            <v>0</v>
          </cell>
          <cell r="P60">
            <v>1128604.23</v>
          </cell>
          <cell r="Q60">
            <v>-300000</v>
          </cell>
          <cell r="R60">
            <v>1117320.3999999999</v>
          </cell>
          <cell r="S60">
            <v>-350000</v>
          </cell>
          <cell r="T60">
            <v>1190751.67</v>
          </cell>
          <cell r="U60">
            <v>-310000</v>
          </cell>
          <cell r="V60">
            <v>1155597.3400000001</v>
          </cell>
          <cell r="W60">
            <v>-305000</v>
          </cell>
          <cell r="X60">
            <v>948780.41</v>
          </cell>
          <cell r="Y60">
            <v>-175000</v>
          </cell>
          <cell r="Z60">
            <v>11347111.630000001</v>
          </cell>
        </row>
        <row r="62">
          <cell r="A62" t="str">
            <v>Vehicles</v>
          </cell>
          <cell r="B62" t="str">
            <v xml:space="preserve"> 0</v>
          </cell>
          <cell r="C62" t="str">
            <v xml:space="preserve"> 0</v>
          </cell>
          <cell r="D62" t="str">
            <v xml:space="preserve"> 0</v>
          </cell>
          <cell r="F62" t="str">
            <v xml:space="preserve"> 0</v>
          </cell>
          <cell r="H62">
            <v>-2070</v>
          </cell>
          <cell r="J62" t="str">
            <v xml:space="preserve"> 0</v>
          </cell>
          <cell r="L62" t="str">
            <v xml:space="preserve"> 0</v>
          </cell>
          <cell r="N62" t="str">
            <v xml:space="preserve"> 0</v>
          </cell>
          <cell r="P62" t="str">
            <v xml:space="preserve"> 0</v>
          </cell>
          <cell r="R62" t="str">
            <v xml:space="preserve"> 0</v>
          </cell>
          <cell r="T62" t="str">
            <v xml:space="preserve"> 0</v>
          </cell>
          <cell r="V62" t="str">
            <v xml:space="preserve"> 0</v>
          </cell>
          <cell r="X62" t="str">
            <v xml:space="preserve"> 0</v>
          </cell>
          <cell r="Z62">
            <v>-2070</v>
          </cell>
        </row>
        <row r="64">
          <cell r="A64" t="str">
            <v>NonGrowth</v>
          </cell>
          <cell r="B64">
            <v>29386394.729999997</v>
          </cell>
          <cell r="C64">
            <v>2683693.17</v>
          </cell>
          <cell r="D64">
            <v>2706596.3</v>
          </cell>
          <cell r="E64">
            <v>0</v>
          </cell>
          <cell r="F64">
            <v>3707997.35</v>
          </cell>
          <cell r="G64">
            <v>0</v>
          </cell>
          <cell r="H64">
            <v>1349391.75</v>
          </cell>
          <cell r="I64">
            <v>0</v>
          </cell>
          <cell r="J64">
            <v>1448475.82</v>
          </cell>
          <cell r="K64">
            <v>0</v>
          </cell>
          <cell r="L64">
            <v>2200363.41</v>
          </cell>
          <cell r="M64">
            <v>0</v>
          </cell>
          <cell r="N64">
            <v>1272822.04</v>
          </cell>
          <cell r="O64">
            <v>0</v>
          </cell>
          <cell r="P64">
            <v>1923218.08</v>
          </cell>
          <cell r="Q64">
            <v>2015000</v>
          </cell>
          <cell r="R64">
            <v>1953610.19</v>
          </cell>
          <cell r="S64">
            <v>355000</v>
          </cell>
          <cell r="T64">
            <v>2027521.16</v>
          </cell>
          <cell r="U64">
            <v>383000</v>
          </cell>
          <cell r="V64">
            <v>1951801.73</v>
          </cell>
          <cell r="W64">
            <v>690000</v>
          </cell>
          <cell r="X64">
            <v>1496592.97</v>
          </cell>
          <cell r="Y64">
            <v>1197100</v>
          </cell>
          <cell r="Z64">
            <v>29362183.970000003</v>
          </cell>
        </row>
        <row r="66">
          <cell r="A66" t="str">
            <v>Capital</v>
          </cell>
          <cell r="B66">
            <v>36904603.5</v>
          </cell>
          <cell r="C66">
            <v>3351693.56</v>
          </cell>
          <cell r="D66">
            <v>3285399.39</v>
          </cell>
          <cell r="E66">
            <v>0</v>
          </cell>
          <cell r="F66">
            <v>4291164.3899999997</v>
          </cell>
          <cell r="G66">
            <v>0</v>
          </cell>
          <cell r="H66">
            <v>1723372</v>
          </cell>
          <cell r="I66">
            <v>0</v>
          </cell>
          <cell r="J66">
            <v>2083583.93</v>
          </cell>
          <cell r="K66">
            <v>0</v>
          </cell>
          <cell r="L66">
            <v>3007673.13</v>
          </cell>
          <cell r="M66">
            <v>0</v>
          </cell>
          <cell r="N66">
            <v>1778411.91</v>
          </cell>
          <cell r="O66">
            <v>0</v>
          </cell>
          <cell r="P66">
            <v>2567495.4700000002</v>
          </cell>
          <cell r="Q66">
            <v>1965000</v>
          </cell>
          <cell r="R66">
            <v>2659395.83</v>
          </cell>
          <cell r="S66">
            <v>355000</v>
          </cell>
          <cell r="T66">
            <v>2683506.31</v>
          </cell>
          <cell r="U66">
            <v>343000</v>
          </cell>
          <cell r="V66">
            <v>2635013.0099999998</v>
          </cell>
          <cell r="W66">
            <v>690000</v>
          </cell>
          <cell r="X66">
            <v>2260274.8199999998</v>
          </cell>
          <cell r="Y66">
            <v>1197100</v>
          </cell>
          <cell r="Z66">
            <v>36877083.75</v>
          </cell>
        </row>
      </sheetData>
      <sheetData sheetId="5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 t="str">
            <v xml:space="preserve"> 0</v>
          </cell>
          <cell r="C17" t="str">
            <v xml:space="preserve"> 0</v>
          </cell>
          <cell r="D17" t="str">
            <v xml:space="preserve"> 0</v>
          </cell>
          <cell r="F17" t="str">
            <v xml:space="preserve"> 0</v>
          </cell>
          <cell r="H17" t="str">
            <v xml:space="preserve"> 0</v>
          </cell>
          <cell r="J17" t="str">
            <v xml:space="preserve"> 0</v>
          </cell>
          <cell r="L17" t="str">
            <v xml:space="preserve"> 0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0</v>
          </cell>
        </row>
        <row r="18">
          <cell r="A18" t="str">
            <v>Information Technology</v>
          </cell>
          <cell r="B18" t="str">
            <v xml:space="preserve"> 0</v>
          </cell>
          <cell r="C18" t="str">
            <v xml:space="preserve"> 0</v>
          </cell>
          <cell r="D18" t="str">
            <v xml:space="preserve"> 0</v>
          </cell>
          <cell r="F18" t="str">
            <v xml:space="preserve"> 0</v>
          </cell>
          <cell r="H18" t="str">
            <v xml:space="preserve"> 0</v>
          </cell>
          <cell r="J18" t="str">
            <v xml:space="preserve"> 0</v>
          </cell>
          <cell r="L18" t="str">
            <v xml:space="preserve"> 0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0</v>
          </cell>
        </row>
        <row r="19">
          <cell r="A19" t="str">
            <v>Misc</v>
          </cell>
          <cell r="B19" t="str">
            <v xml:space="preserve"> 0</v>
          </cell>
          <cell r="C19">
            <v>-7450.640000000014</v>
          </cell>
          <cell r="D19">
            <v>120770.14</v>
          </cell>
          <cell r="F19">
            <v>-499032.05</v>
          </cell>
          <cell r="H19">
            <v>186186.87</v>
          </cell>
          <cell r="J19">
            <v>143346.38</v>
          </cell>
          <cell r="L19">
            <v>-64304.26</v>
          </cell>
          <cell r="N19">
            <v>-29663.62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132666</v>
          </cell>
          <cell r="Z19">
            <v>-17481.179999999993</v>
          </cell>
        </row>
        <row r="20">
          <cell r="A20" t="str">
            <v>Overhead</v>
          </cell>
          <cell r="B20" t="str">
            <v xml:space="preserve"> 0</v>
          </cell>
          <cell r="C20">
            <v>-193163.79</v>
          </cell>
          <cell r="D20">
            <v>-130116.22</v>
          </cell>
          <cell r="F20">
            <v>323280.01</v>
          </cell>
          <cell r="H20">
            <v>642938.72</v>
          </cell>
          <cell r="J20">
            <v>324243.11</v>
          </cell>
          <cell r="L20">
            <v>-298128.63</v>
          </cell>
          <cell r="N20">
            <v>454573.78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-1123600</v>
          </cell>
          <cell r="Z20">
            <v>26.979999999981374</v>
          </cell>
        </row>
        <row r="21">
          <cell r="A21" t="str">
            <v>Pipeline Integrity Management</v>
          </cell>
          <cell r="B21" t="str">
            <v xml:space="preserve"> 0</v>
          </cell>
          <cell r="C21" t="str">
            <v xml:space="preserve"> 0</v>
          </cell>
          <cell r="D21" t="str">
            <v xml:space="preserve"> 0</v>
          </cell>
          <cell r="F21" t="str">
            <v xml:space="preserve"> 0</v>
          </cell>
          <cell r="H21" t="str">
            <v xml:space="preserve"> 0</v>
          </cell>
          <cell r="J21" t="str">
            <v xml:space="preserve"> 0</v>
          </cell>
          <cell r="L21" t="str">
            <v xml:space="preserve"> 0</v>
          </cell>
          <cell r="N21" t="str">
            <v xml:space="preserve"> 0</v>
          </cell>
          <cell r="P21" t="str">
            <v xml:space="preserve"> 0</v>
          </cell>
          <cell r="R21" t="str">
            <v xml:space="preserve"> 0</v>
          </cell>
          <cell r="T21" t="str">
            <v xml:space="preserve"> 0</v>
          </cell>
          <cell r="V21" t="str">
            <v xml:space="preserve"> 0</v>
          </cell>
          <cell r="X21" t="str">
            <v xml:space="preserve"> 0</v>
          </cell>
          <cell r="Z21">
            <v>0</v>
          </cell>
        </row>
        <row r="22">
          <cell r="A22" t="str">
            <v>Public Improvements</v>
          </cell>
          <cell r="B22" t="str">
            <v xml:space="preserve"> 0</v>
          </cell>
          <cell r="C22" t="str">
            <v xml:space="preserve"> 0</v>
          </cell>
          <cell r="D22" t="str">
            <v xml:space="preserve"> 0</v>
          </cell>
          <cell r="F22" t="str">
            <v xml:space="preserve"> 0</v>
          </cell>
          <cell r="H22" t="str">
            <v xml:space="preserve"> 0</v>
          </cell>
          <cell r="J22" t="str">
            <v xml:space="preserve"> 0</v>
          </cell>
          <cell r="L22" t="str">
            <v xml:space="preserve"> 0</v>
          </cell>
          <cell r="N22" t="str">
            <v xml:space="preserve"> 0</v>
          </cell>
          <cell r="P22" t="str">
            <v xml:space="preserve"> 0</v>
          </cell>
          <cell r="R22" t="str">
            <v xml:space="preserve"> 0</v>
          </cell>
          <cell r="T22" t="str">
            <v xml:space="preserve"> 0</v>
          </cell>
          <cell r="V22" t="str">
            <v xml:space="preserve"> 0</v>
          </cell>
          <cell r="X22" t="str">
            <v xml:space="preserve"> 0</v>
          </cell>
          <cell r="Z22">
            <v>0</v>
          </cell>
        </row>
        <row r="23">
          <cell r="A23" t="str">
            <v>Structures</v>
          </cell>
          <cell r="B23" t="str">
            <v xml:space="preserve"> 0</v>
          </cell>
          <cell r="C23" t="str">
            <v xml:space="preserve"> 0</v>
          </cell>
          <cell r="D23" t="str">
            <v xml:space="preserve"> 0</v>
          </cell>
          <cell r="F23" t="str">
            <v xml:space="preserve"> 0</v>
          </cell>
          <cell r="H23" t="str">
            <v xml:space="preserve"> 0</v>
          </cell>
          <cell r="J23" t="str">
            <v xml:space="preserve"> 0</v>
          </cell>
          <cell r="L23" t="str">
            <v xml:space="preserve"> 0</v>
          </cell>
          <cell r="N23" t="str">
            <v xml:space="preserve"> 0</v>
          </cell>
          <cell r="P23" t="str">
            <v xml:space="preserve"> 0</v>
          </cell>
          <cell r="R23" t="str">
            <v xml:space="preserve"> 0</v>
          </cell>
          <cell r="T23" t="str">
            <v xml:space="preserve"> 0</v>
          </cell>
          <cell r="V23" t="str">
            <v xml:space="preserve"> 0</v>
          </cell>
          <cell r="X23" t="str">
            <v xml:space="preserve"> 0</v>
          </cell>
          <cell r="Z23">
            <v>0</v>
          </cell>
        </row>
        <row r="24">
          <cell r="A24" t="str">
            <v>System Improvements</v>
          </cell>
          <cell r="B24" t="str">
            <v xml:space="preserve"> 0</v>
          </cell>
          <cell r="C24" t="str">
            <v xml:space="preserve"> 0</v>
          </cell>
          <cell r="D24" t="str">
            <v xml:space="preserve"> 0</v>
          </cell>
          <cell r="F24" t="str">
            <v xml:space="preserve"> 0</v>
          </cell>
          <cell r="H24" t="str">
            <v xml:space="preserve"> 0</v>
          </cell>
          <cell r="J24" t="str">
            <v xml:space="preserve"> 0</v>
          </cell>
          <cell r="L24" t="str">
            <v xml:space="preserve"> 0</v>
          </cell>
          <cell r="N24" t="str">
            <v xml:space="preserve"> 0</v>
          </cell>
          <cell r="P24" t="str">
            <v xml:space="preserve"> 0</v>
          </cell>
          <cell r="R24" t="str">
            <v xml:space="preserve"> 0</v>
          </cell>
          <cell r="T24" t="str">
            <v xml:space="preserve"> 0</v>
          </cell>
          <cell r="V24" t="str">
            <v xml:space="preserve"> 0</v>
          </cell>
          <cell r="X24" t="str">
            <v xml:space="preserve"> 0</v>
          </cell>
          <cell r="Z24">
            <v>0</v>
          </cell>
        </row>
        <row r="25">
          <cell r="A25" t="str">
            <v>System Integrity</v>
          </cell>
          <cell r="B25" t="str">
            <v xml:space="preserve"> 0</v>
          </cell>
          <cell r="C25" t="str">
            <v xml:space="preserve"> 0</v>
          </cell>
          <cell r="D25" t="str">
            <v xml:space="preserve"> 0</v>
          </cell>
          <cell r="F25" t="str">
            <v xml:space="preserve"> 0</v>
          </cell>
          <cell r="H25" t="str">
            <v xml:space="preserve"> 0</v>
          </cell>
          <cell r="J25" t="str">
            <v xml:space="preserve"> 0</v>
          </cell>
          <cell r="L25" t="str">
            <v xml:space="preserve"> 0</v>
          </cell>
          <cell r="N25" t="str">
            <v xml:space="preserve"> 0</v>
          </cell>
          <cell r="P25" t="str">
            <v xml:space="preserve"> 0</v>
          </cell>
          <cell r="R25" t="str">
            <v xml:space="preserve"> 0</v>
          </cell>
          <cell r="T25" t="str">
            <v xml:space="preserve"> 0</v>
          </cell>
          <cell r="V25" t="str">
            <v xml:space="preserve"> 0</v>
          </cell>
          <cell r="X25" t="str">
            <v xml:space="preserve"> 0</v>
          </cell>
          <cell r="Z25">
            <v>0</v>
          </cell>
        </row>
        <row r="26">
          <cell r="A26" t="str">
            <v>Vehicles</v>
          </cell>
          <cell r="B26" t="str">
            <v xml:space="preserve"> 0</v>
          </cell>
          <cell r="C26" t="str">
            <v xml:space="preserve"> 0</v>
          </cell>
          <cell r="D26" t="str">
            <v xml:space="preserve"> 0</v>
          </cell>
          <cell r="F26" t="str">
            <v xml:space="preserve"> 0</v>
          </cell>
          <cell r="H26" t="str">
            <v xml:space="preserve"> 0</v>
          </cell>
          <cell r="J26" t="str">
            <v xml:space="preserve"> 0</v>
          </cell>
          <cell r="L26" t="str">
            <v xml:space="preserve"> 0</v>
          </cell>
          <cell r="N26" t="str">
            <v xml:space="preserve"> 0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Z26">
            <v>0</v>
          </cell>
        </row>
        <row r="27">
          <cell r="A27" t="str">
            <v>NonGrowth</v>
          </cell>
          <cell r="B27" t="str">
            <v xml:space="preserve"> 0</v>
          </cell>
          <cell r="C27">
            <v>-200614.43</v>
          </cell>
          <cell r="D27">
            <v>-9346.0799999999581</v>
          </cell>
          <cell r="E27">
            <v>0</v>
          </cell>
          <cell r="F27">
            <v>-175752.04</v>
          </cell>
          <cell r="G27">
            <v>0</v>
          </cell>
          <cell r="H27">
            <v>829125.59</v>
          </cell>
          <cell r="I27">
            <v>0</v>
          </cell>
          <cell r="J27">
            <v>467589.49</v>
          </cell>
          <cell r="K27">
            <v>0</v>
          </cell>
          <cell r="L27">
            <v>-362432.89</v>
          </cell>
          <cell r="M27">
            <v>0</v>
          </cell>
          <cell r="N27">
            <v>424910.16</v>
          </cell>
          <cell r="O27">
            <v>0</v>
          </cell>
          <cell r="P27" t="str">
            <v xml:space="preserve"> 0</v>
          </cell>
          <cell r="Q27">
            <v>0</v>
          </cell>
          <cell r="R27" t="str">
            <v xml:space="preserve"> 0</v>
          </cell>
          <cell r="S27">
            <v>0</v>
          </cell>
          <cell r="T27" t="str">
            <v xml:space="preserve"> 0</v>
          </cell>
          <cell r="U27">
            <v>0</v>
          </cell>
          <cell r="V27" t="str">
            <v xml:space="preserve"> 0</v>
          </cell>
          <cell r="W27">
            <v>0</v>
          </cell>
          <cell r="X27" t="str">
            <v xml:space="preserve"> 0</v>
          </cell>
          <cell r="Y27">
            <v>-990934</v>
          </cell>
          <cell r="Z27">
            <v>-17454.200000000012</v>
          </cell>
        </row>
        <row r="29">
          <cell r="A29" t="str">
            <v>Capital</v>
          </cell>
          <cell r="B29" t="str">
            <v xml:space="preserve"> 0</v>
          </cell>
          <cell r="C29">
            <v>-200614.43</v>
          </cell>
          <cell r="D29">
            <v>-9346.0799999999581</v>
          </cell>
          <cell r="E29">
            <v>0</v>
          </cell>
          <cell r="F29">
            <v>-175752.04</v>
          </cell>
          <cell r="G29">
            <v>0</v>
          </cell>
          <cell r="H29">
            <v>829125.59</v>
          </cell>
          <cell r="I29">
            <v>0</v>
          </cell>
          <cell r="J29">
            <v>467589.49</v>
          </cell>
          <cell r="K29">
            <v>0</v>
          </cell>
          <cell r="L29">
            <v>-362432.89</v>
          </cell>
          <cell r="M29">
            <v>0</v>
          </cell>
          <cell r="N29">
            <v>424910.16</v>
          </cell>
          <cell r="O29">
            <v>0</v>
          </cell>
          <cell r="P29" t="str">
            <v xml:space="preserve"> 0</v>
          </cell>
          <cell r="Q29">
            <v>0</v>
          </cell>
          <cell r="R29" t="str">
            <v xml:space="preserve"> 0</v>
          </cell>
          <cell r="S29">
            <v>0</v>
          </cell>
          <cell r="T29" t="str">
            <v xml:space="preserve"> 0</v>
          </cell>
          <cell r="U29">
            <v>0</v>
          </cell>
          <cell r="V29" t="str">
            <v xml:space="preserve"> 0</v>
          </cell>
          <cell r="W29">
            <v>0</v>
          </cell>
          <cell r="X29" t="str">
            <v xml:space="preserve"> 0</v>
          </cell>
          <cell r="Y29">
            <v>-990934</v>
          </cell>
          <cell r="Z29">
            <v>-17454.200000000012</v>
          </cell>
        </row>
      </sheetData>
      <sheetData sheetId="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idStates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116432.33847999999</v>
          </cell>
          <cell r="C13">
            <v>94146.192729999995</v>
          </cell>
          <cell r="D13">
            <v>15646.400699999987</v>
          </cell>
          <cell r="E13">
            <v>109792.59342999998</v>
          </cell>
          <cell r="F13">
            <v>-235</v>
          </cell>
          <cell r="G13">
            <v>109557.59342999998</v>
          </cell>
          <cell r="H13">
            <v>0</v>
          </cell>
          <cell r="I13">
            <v>109557.59342999998</v>
          </cell>
          <cell r="J13">
            <v>0</v>
          </cell>
          <cell r="K13">
            <v>109557.59342999998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10856.127710000001</v>
          </cell>
          <cell r="C16">
            <v>7753.0802000000003</v>
          </cell>
          <cell r="D16">
            <v>2710.4140000000002</v>
          </cell>
          <cell r="E16">
            <v>10463.494200000001</v>
          </cell>
          <cell r="F16">
            <v>-442</v>
          </cell>
          <cell r="G16">
            <v>10021.494200000001</v>
          </cell>
          <cell r="H16">
            <v>0</v>
          </cell>
          <cell r="I16">
            <v>10021.494200000001</v>
          </cell>
          <cell r="J16">
            <v>0</v>
          </cell>
          <cell r="K16">
            <v>10021.494200000001</v>
          </cell>
        </row>
        <row r="17">
          <cell r="A17" t="str">
            <v>Benefits</v>
          </cell>
          <cell r="B17">
            <v>4288.1702000000005</v>
          </cell>
          <cell r="C17">
            <v>3011.85437</v>
          </cell>
          <cell r="D17">
            <v>1070.61348</v>
          </cell>
          <cell r="E17">
            <v>4082.46785</v>
          </cell>
          <cell r="F17">
            <v>-175</v>
          </cell>
          <cell r="G17">
            <v>3907.46785</v>
          </cell>
          <cell r="H17">
            <v>0</v>
          </cell>
          <cell r="I17">
            <v>3907.46785</v>
          </cell>
          <cell r="J17">
            <v>0</v>
          </cell>
          <cell r="K17">
            <v>3907.46785</v>
          </cell>
        </row>
        <row r="18">
          <cell r="A18" t="str">
            <v>Materials &amp; Supplies</v>
          </cell>
          <cell r="B18">
            <v>588.86176</v>
          </cell>
          <cell r="C18">
            <v>496.64044000000001</v>
          </cell>
          <cell r="D18">
            <v>147.28984000000003</v>
          </cell>
          <cell r="E18">
            <v>643.93028000000004</v>
          </cell>
          <cell r="F18">
            <v>0</v>
          </cell>
          <cell r="G18">
            <v>643.93028000000004</v>
          </cell>
          <cell r="H18">
            <v>0</v>
          </cell>
          <cell r="I18">
            <v>643.93028000000004</v>
          </cell>
          <cell r="J18">
            <v>0</v>
          </cell>
          <cell r="K18">
            <v>643.93028000000004</v>
          </cell>
        </row>
        <row r="19">
          <cell r="A19" t="str">
            <v>Vehicles &amp; Equip</v>
          </cell>
          <cell r="B19">
            <v>1594.298</v>
          </cell>
          <cell r="C19">
            <v>1203.32221</v>
          </cell>
          <cell r="D19">
            <v>393.93799999999999</v>
          </cell>
          <cell r="E19">
            <v>1597.2602099999999</v>
          </cell>
          <cell r="F19">
            <v>-40</v>
          </cell>
          <cell r="G19">
            <v>1557.2602099999999</v>
          </cell>
          <cell r="H19">
            <v>0</v>
          </cell>
          <cell r="I19">
            <v>1557.2602099999999</v>
          </cell>
          <cell r="J19">
            <v>0</v>
          </cell>
          <cell r="K19">
            <v>1557.2602099999999</v>
          </cell>
        </row>
        <row r="20">
          <cell r="A20" t="str">
            <v>Print &amp; Postages</v>
          </cell>
          <cell r="B20">
            <v>88.924000000000007</v>
          </cell>
          <cell r="C20">
            <v>52.264089999999996</v>
          </cell>
          <cell r="D20">
            <v>21.576000000000001</v>
          </cell>
          <cell r="E20">
            <v>73.840090000000004</v>
          </cell>
          <cell r="F20">
            <v>0</v>
          </cell>
          <cell r="G20">
            <v>73.840090000000004</v>
          </cell>
          <cell r="H20">
            <v>0</v>
          </cell>
          <cell r="I20">
            <v>73.840090000000004</v>
          </cell>
          <cell r="J20">
            <v>0</v>
          </cell>
          <cell r="K20">
            <v>73.840090000000004</v>
          </cell>
        </row>
        <row r="21">
          <cell r="A21" t="str">
            <v>Insurance</v>
          </cell>
          <cell r="B21">
            <v>2052.6909999999998</v>
          </cell>
          <cell r="C21">
            <v>1851.9551899999999</v>
          </cell>
          <cell r="D21">
            <v>134.24799999999999</v>
          </cell>
          <cell r="E21">
            <v>1986.2031899999999</v>
          </cell>
          <cell r="F21">
            <v>-91</v>
          </cell>
          <cell r="G21">
            <v>1895.2031899999999</v>
          </cell>
          <cell r="H21">
            <v>0</v>
          </cell>
          <cell r="I21">
            <v>1895.2031899999999</v>
          </cell>
          <cell r="J21">
            <v>0</v>
          </cell>
          <cell r="K21">
            <v>1895.2031899999999</v>
          </cell>
        </row>
        <row r="22">
          <cell r="A22" t="str">
            <v>Marketing</v>
          </cell>
          <cell r="B22">
            <v>357.73399999999998</v>
          </cell>
          <cell r="C22">
            <v>235.46994000000001</v>
          </cell>
          <cell r="D22">
            <v>62.965000000000003</v>
          </cell>
          <cell r="E22">
            <v>298.43493999999998</v>
          </cell>
          <cell r="G22">
            <v>298.43493999999998</v>
          </cell>
          <cell r="H22">
            <v>0</v>
          </cell>
          <cell r="I22">
            <v>298.43493999999998</v>
          </cell>
          <cell r="J22">
            <v>0</v>
          </cell>
          <cell r="K22">
            <v>298.43493999999998</v>
          </cell>
        </row>
        <row r="23">
          <cell r="A23" t="str">
            <v>Employee Welfare</v>
          </cell>
          <cell r="B23">
            <v>996.45799999999997</v>
          </cell>
          <cell r="C23">
            <v>720.03429000000006</v>
          </cell>
          <cell r="D23">
            <v>157.17400000000001</v>
          </cell>
          <cell r="E23">
            <v>877.20829000000003</v>
          </cell>
          <cell r="F23">
            <v>-39</v>
          </cell>
          <cell r="G23">
            <v>838.20829000000003</v>
          </cell>
          <cell r="H23">
            <v>0</v>
          </cell>
          <cell r="I23">
            <v>838.20829000000003</v>
          </cell>
          <cell r="J23">
            <v>0</v>
          </cell>
          <cell r="K23">
            <v>838.20829000000003</v>
          </cell>
        </row>
        <row r="24">
          <cell r="A24" t="str">
            <v>Information Technologies</v>
          </cell>
          <cell r="B24">
            <v>73.599999999999994</v>
          </cell>
          <cell r="C24">
            <v>133.05726000000001</v>
          </cell>
          <cell r="D24">
            <v>17.475000000000001</v>
          </cell>
          <cell r="E24">
            <v>150.53226000000001</v>
          </cell>
          <cell r="G24">
            <v>150.53226000000001</v>
          </cell>
          <cell r="H24">
            <v>0</v>
          </cell>
          <cell r="I24">
            <v>150.53226000000001</v>
          </cell>
          <cell r="J24">
            <v>0</v>
          </cell>
          <cell r="K24">
            <v>150.53226000000001</v>
          </cell>
        </row>
        <row r="25">
          <cell r="A25" t="str">
            <v>Rent, Maint., &amp; Utilities</v>
          </cell>
          <cell r="B25">
            <v>1594.181</v>
          </cell>
          <cell r="C25">
            <v>1105.23936</v>
          </cell>
          <cell r="D25">
            <v>392.17700000000002</v>
          </cell>
          <cell r="E25">
            <v>1497.4163600000002</v>
          </cell>
          <cell r="F25">
            <v>-62</v>
          </cell>
          <cell r="G25">
            <v>1435.4163600000002</v>
          </cell>
          <cell r="H25">
            <v>0</v>
          </cell>
          <cell r="I25">
            <v>1435.4163600000002</v>
          </cell>
          <cell r="J25">
            <v>0</v>
          </cell>
          <cell r="K25">
            <v>1435.4163600000002</v>
          </cell>
        </row>
        <row r="26">
          <cell r="A26" t="str">
            <v>Directors &amp; Shareholders &amp;PR</v>
          </cell>
          <cell r="B26">
            <v>48.04</v>
          </cell>
          <cell r="C26">
            <v>52.576269999999994</v>
          </cell>
          <cell r="D26">
            <v>11.11</v>
          </cell>
          <cell r="E26">
            <v>63.686269999999993</v>
          </cell>
          <cell r="F26">
            <v>-2</v>
          </cell>
          <cell r="G26">
            <v>61.686269999999993</v>
          </cell>
          <cell r="H26">
            <v>0</v>
          </cell>
          <cell r="I26">
            <v>61.686269999999993</v>
          </cell>
          <cell r="J26">
            <v>0</v>
          </cell>
          <cell r="K26">
            <v>61.686269999999993</v>
          </cell>
        </row>
        <row r="27">
          <cell r="A27" t="str">
            <v>Telecom</v>
          </cell>
          <cell r="B27">
            <v>493.13400000000001</v>
          </cell>
          <cell r="C27">
            <v>323.30475999999999</v>
          </cell>
          <cell r="D27">
            <v>123.27800000000001</v>
          </cell>
          <cell r="E27">
            <v>446.58276000000001</v>
          </cell>
          <cell r="F27">
            <v>-36</v>
          </cell>
          <cell r="G27">
            <v>410.58276000000001</v>
          </cell>
          <cell r="H27">
            <v>0</v>
          </cell>
          <cell r="I27">
            <v>410.58276000000001</v>
          </cell>
          <cell r="J27">
            <v>0</v>
          </cell>
          <cell r="K27">
            <v>410.58276000000001</v>
          </cell>
        </row>
        <row r="28">
          <cell r="A28" t="str">
            <v>Travel &amp; Entertainment</v>
          </cell>
          <cell r="B28">
            <v>416.90600000000001</v>
          </cell>
          <cell r="C28">
            <v>457.30959999999999</v>
          </cell>
          <cell r="D28">
            <v>103.893</v>
          </cell>
          <cell r="E28">
            <v>561.20259999999996</v>
          </cell>
          <cell r="G28">
            <v>561.20259999999996</v>
          </cell>
          <cell r="H28">
            <v>0</v>
          </cell>
          <cell r="I28">
            <v>561.20259999999996</v>
          </cell>
          <cell r="J28">
            <v>0</v>
          </cell>
          <cell r="K28">
            <v>561.20259999999996</v>
          </cell>
        </row>
        <row r="29">
          <cell r="A29" t="str">
            <v>Dues &amp; Donations</v>
          </cell>
          <cell r="B29">
            <v>222.608</v>
          </cell>
          <cell r="C29">
            <v>166.59023000000002</v>
          </cell>
          <cell r="D29">
            <v>36.881999999999998</v>
          </cell>
          <cell r="E29">
            <v>203.47223000000002</v>
          </cell>
          <cell r="G29">
            <v>203.47223000000002</v>
          </cell>
          <cell r="H29">
            <v>0</v>
          </cell>
          <cell r="I29">
            <v>203.47223000000002</v>
          </cell>
          <cell r="J29">
            <v>0</v>
          </cell>
          <cell r="K29">
            <v>203.47223000000002</v>
          </cell>
        </row>
        <row r="30">
          <cell r="A30" t="str">
            <v>Training</v>
          </cell>
          <cell r="B30">
            <v>191.20699999999999</v>
          </cell>
          <cell r="C30">
            <v>119.9579</v>
          </cell>
          <cell r="D30">
            <v>32.639000000000003</v>
          </cell>
          <cell r="E30">
            <v>152.59690000000001</v>
          </cell>
          <cell r="F30">
            <v>-18</v>
          </cell>
          <cell r="G30">
            <v>134.59690000000001</v>
          </cell>
          <cell r="H30">
            <v>0</v>
          </cell>
          <cell r="I30">
            <v>134.59690000000001</v>
          </cell>
          <cell r="J30">
            <v>0</v>
          </cell>
          <cell r="K30">
            <v>134.59690000000001</v>
          </cell>
        </row>
        <row r="31">
          <cell r="A31" t="str">
            <v>Outside Services</v>
          </cell>
          <cell r="B31">
            <v>4806.7129999999997</v>
          </cell>
          <cell r="C31">
            <v>4115.9186200000004</v>
          </cell>
          <cell r="D31">
            <v>1192.1569999999999</v>
          </cell>
          <cell r="E31">
            <v>5308.0756200000005</v>
          </cell>
          <cell r="G31">
            <v>5308.0756200000005</v>
          </cell>
          <cell r="H31">
            <v>0</v>
          </cell>
          <cell r="I31">
            <v>5308.0756200000005</v>
          </cell>
          <cell r="J31">
            <v>0</v>
          </cell>
          <cell r="K31">
            <v>5308.0756200000005</v>
          </cell>
        </row>
        <row r="32">
          <cell r="A32" t="str">
            <v>Provision for Bad Debt</v>
          </cell>
          <cell r="B32">
            <v>2153.5218799999998</v>
          </cell>
          <cell r="C32">
            <v>220.773</v>
          </cell>
          <cell r="D32">
            <v>192.23860999999988</v>
          </cell>
          <cell r="E32">
            <v>413.01160999999991</v>
          </cell>
          <cell r="G32">
            <v>413.01160999999991</v>
          </cell>
          <cell r="H32">
            <v>0</v>
          </cell>
          <cell r="I32">
            <v>413.01160999999991</v>
          </cell>
          <cell r="J32">
            <v>0</v>
          </cell>
          <cell r="K32">
            <v>413.01160999999991</v>
          </cell>
        </row>
        <row r="33">
          <cell r="A33" t="str">
            <v>Miscellaneous</v>
          </cell>
          <cell r="B33">
            <v>1802.01783</v>
          </cell>
          <cell r="C33">
            <v>1540.11419</v>
          </cell>
          <cell r="D33">
            <v>84.766360000000105</v>
          </cell>
          <cell r="E33">
            <v>1624.8805500000001</v>
          </cell>
          <cell r="F33">
            <v>-329.55599999999998</v>
          </cell>
          <cell r="G33">
            <v>1295.32455</v>
          </cell>
          <cell r="H33">
            <v>0</v>
          </cell>
          <cell r="I33">
            <v>1295.32455</v>
          </cell>
          <cell r="J33">
            <v>0</v>
          </cell>
          <cell r="K33">
            <v>1295.32455</v>
          </cell>
        </row>
        <row r="34">
          <cell r="A34" t="str">
            <v>Expense Billings</v>
          </cell>
          <cell r="B34">
            <v>8236.6820000000007</v>
          </cell>
          <cell r="C34">
            <v>5976.8437900000008</v>
          </cell>
          <cell r="D34">
            <v>1980.51</v>
          </cell>
          <cell r="E34">
            <v>7957.353790000001</v>
          </cell>
          <cell r="F34">
            <v>-150</v>
          </cell>
          <cell r="G34">
            <v>7807.353790000001</v>
          </cell>
          <cell r="H34">
            <v>0</v>
          </cell>
          <cell r="I34">
            <v>7807.353790000001</v>
          </cell>
          <cell r="J34">
            <v>0</v>
          </cell>
          <cell r="K34">
            <v>7807.353790000001</v>
          </cell>
        </row>
        <row r="35">
          <cell r="A35" t="str">
            <v xml:space="preserve">                            Total O&amp;M Expense</v>
          </cell>
          <cell r="B35">
            <v>40861.875379999998</v>
          </cell>
          <cell r="C35">
            <v>29536.305710000008</v>
          </cell>
          <cell r="D35">
            <v>8865.3442899999991</v>
          </cell>
          <cell r="E35">
            <v>38401.650000000009</v>
          </cell>
          <cell r="F35">
            <v>-1384.556</v>
          </cell>
          <cell r="G35">
            <v>37017.093999999997</v>
          </cell>
          <cell r="H35">
            <v>0</v>
          </cell>
          <cell r="I35">
            <v>37017.093999999997</v>
          </cell>
          <cell r="J35">
            <v>0</v>
          </cell>
          <cell r="K35">
            <v>37017.093999999997</v>
          </cell>
        </row>
        <row r="37">
          <cell r="A37" t="str">
            <v>Depreciation and Amortization</v>
          </cell>
          <cell r="B37">
            <v>24332.618640000001</v>
          </cell>
          <cell r="C37">
            <v>17588.720069999999</v>
          </cell>
          <cell r="D37">
            <v>6284.5490899999995</v>
          </cell>
          <cell r="E37">
            <v>23873.26916</v>
          </cell>
          <cell r="F37">
            <v>-150</v>
          </cell>
          <cell r="G37">
            <v>23723.26916</v>
          </cell>
          <cell r="H37">
            <v>0</v>
          </cell>
          <cell r="I37">
            <v>23723.26916</v>
          </cell>
          <cell r="J37">
            <v>0</v>
          </cell>
          <cell r="K37">
            <v>23723.26916</v>
          </cell>
        </row>
        <row r="38">
          <cell r="A38" t="str">
            <v>Total Taxes - Other Than Income Taxes</v>
          </cell>
          <cell r="B38">
            <v>11759.88499</v>
          </cell>
          <cell r="C38">
            <v>9578.3156400000007</v>
          </cell>
          <cell r="D38">
            <v>2458.6329999999998</v>
          </cell>
          <cell r="E38">
            <v>12036.948640000001</v>
          </cell>
          <cell r="F38">
            <v>58</v>
          </cell>
          <cell r="G38">
            <v>12094.948640000001</v>
          </cell>
          <cell r="H38">
            <v>0</v>
          </cell>
          <cell r="I38">
            <v>12094.948640000001</v>
          </cell>
          <cell r="J38">
            <v>0</v>
          </cell>
          <cell r="K38">
            <v>12094.948640000001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-12655.9</v>
          </cell>
          <cell r="C40">
            <v>-9353.5677500000002</v>
          </cell>
          <cell r="D40">
            <v>-3202.4</v>
          </cell>
          <cell r="E40">
            <v>-12555.96775</v>
          </cell>
          <cell r="F40">
            <v>72.7</v>
          </cell>
          <cell r="G40">
            <v>-12483.267749999999</v>
          </cell>
          <cell r="H40">
            <v>0</v>
          </cell>
          <cell r="I40">
            <v>-12483.267749999999</v>
          </cell>
          <cell r="J40">
            <v>0</v>
          </cell>
          <cell r="K40">
            <v>-12483.267749999999</v>
          </cell>
        </row>
        <row r="41">
          <cell r="A41" t="str">
            <v xml:space="preserve">   Other Misc. Income (Expense)</v>
          </cell>
          <cell r="B41">
            <v>1657.50667</v>
          </cell>
          <cell r="C41">
            <v>877.30419999999992</v>
          </cell>
          <cell r="D41">
            <v>204.77901</v>
          </cell>
          <cell r="E41">
            <v>1082.08321</v>
          </cell>
          <cell r="F41">
            <v>0</v>
          </cell>
          <cell r="G41">
            <v>1082.08321</v>
          </cell>
          <cell r="H41">
            <v>0</v>
          </cell>
          <cell r="I41">
            <v>1082.08321</v>
          </cell>
          <cell r="J41">
            <v>0</v>
          </cell>
          <cell r="K41">
            <v>1082.08321</v>
          </cell>
        </row>
        <row r="43">
          <cell r="A43" t="str">
            <v>Income (Loss) Before Income Taxes</v>
          </cell>
          <cell r="B43">
            <v>28479.566139999992</v>
          </cell>
          <cell r="C43">
            <v>28966.58775999998</v>
          </cell>
          <cell r="D43">
            <v>-4959.7466700000114</v>
          </cell>
          <cell r="E43">
            <v>24006.841089999969</v>
          </cell>
          <cell r="F43">
            <v>1314.2560000000001</v>
          </cell>
          <cell r="G43">
            <v>25321.097089999985</v>
          </cell>
          <cell r="H43">
            <v>0</v>
          </cell>
          <cell r="I43">
            <v>25321.097089999985</v>
          </cell>
          <cell r="J43">
            <v>0</v>
          </cell>
          <cell r="K43">
            <v>25321.097089999985</v>
          </cell>
        </row>
        <row r="44">
          <cell r="A44" t="str">
            <v>Provision (Benefit) for Income Taxes</v>
          </cell>
          <cell r="B44">
            <v>10753.884089999998</v>
          </cell>
          <cell r="C44">
            <v>10792.6</v>
          </cell>
          <cell r="D44">
            <v>-1872.8003600000013</v>
          </cell>
          <cell r="E44">
            <v>8919.7996399999993</v>
          </cell>
          <cell r="F44">
            <v>471.7952706809956</v>
          </cell>
          <cell r="G44">
            <v>9391.5949106809949</v>
          </cell>
          <cell r="H44">
            <v>0</v>
          </cell>
          <cell r="I44">
            <v>9391.5949106809949</v>
          </cell>
          <cell r="J44">
            <v>0</v>
          </cell>
          <cell r="K44">
            <v>9391.5949106809949</v>
          </cell>
        </row>
        <row r="45">
          <cell r="A45" t="str">
            <v xml:space="preserve">                         Net Income (Loss)</v>
          </cell>
          <cell r="B45">
            <v>17725.682049999996</v>
          </cell>
          <cell r="C45">
            <v>18173.987759999982</v>
          </cell>
          <cell r="D45">
            <v>-3086.9463100000103</v>
          </cell>
          <cell r="E45">
            <v>15087.041449999972</v>
          </cell>
          <cell r="F45">
            <v>842.46072931900449</v>
          </cell>
          <cell r="G45">
            <v>15929.50217931899</v>
          </cell>
          <cell r="H45">
            <v>0</v>
          </cell>
          <cell r="I45">
            <v>15929.50217931899</v>
          </cell>
          <cell r="J45">
            <v>0</v>
          </cell>
          <cell r="K45">
            <v>15929.50217931899</v>
          </cell>
        </row>
        <row r="47">
          <cell r="A47" t="str">
            <v>Tax rate</v>
          </cell>
          <cell r="B47">
            <v>0.37759999703422453</v>
          </cell>
          <cell r="C47">
            <v>0.37258789642125273</v>
          </cell>
          <cell r="D47">
            <v>0.37760000350985606</v>
          </cell>
          <cell r="E47">
            <v>0.37155240902209058</v>
          </cell>
          <cell r="F47">
            <v>0.37090000000000001</v>
          </cell>
          <cell r="G47">
            <v>0.37090000000000001</v>
          </cell>
          <cell r="H47">
            <v>0.37090000000000001</v>
          </cell>
          <cell r="I47">
            <v>0.37090000000000001</v>
          </cell>
          <cell r="J47">
            <v>0.37090000000000001</v>
          </cell>
          <cell r="K47">
            <v>0.37090000000000001</v>
          </cell>
        </row>
      </sheetData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A-MGO-CK"/>
      <sheetName val="B-MGO-CK"/>
      <sheetName val="A-OM-CK"/>
      <sheetName val="B-OM-CK"/>
      <sheetName val="A-MGO-LA"/>
      <sheetName val="B-MGO-LA"/>
      <sheetName val="A-OM-LA"/>
      <sheetName val="B-OM-LA"/>
      <sheetName val="A-MGO-KMD"/>
      <sheetName val="B-MGO-KMD"/>
      <sheetName val="A-OM-KMD"/>
      <sheetName val="B-OM-KMD"/>
      <sheetName val="A-MGO-MS"/>
      <sheetName val="B-MGO-MS"/>
      <sheetName val="A-OM-MS"/>
      <sheetName val="B-OM-MS"/>
      <sheetName val="A-MGO-WTX"/>
      <sheetName val="B-MGO-WTX"/>
      <sheetName val="A-OM-WTX"/>
      <sheetName val="B-OM-WTX"/>
      <sheetName val="A-MGO-MTX"/>
      <sheetName val="B-MGO-MTX"/>
      <sheetName val="A-OM-MTX"/>
      <sheetName val="B-OM-MTX"/>
      <sheetName val="A-MGO-APT"/>
      <sheetName val="B-MGO-APT"/>
      <sheetName val="A-OM-APT"/>
      <sheetName val="B-OM-APT"/>
      <sheetName val="A-MGO-AEH"/>
      <sheetName val="B-MGO-AEH"/>
      <sheetName val="A-OM-AEH"/>
      <sheetName val="B-OM-AEH"/>
      <sheetName val="A-MGO-SS-Elim"/>
      <sheetName val="B-MGO-SS-Elim"/>
      <sheetName val="OM-SS"/>
      <sheetName val="A-OM-SS"/>
      <sheetName val="B-OM-SS"/>
    </sheetNames>
    <sheetDataSet>
      <sheetData sheetId="0"/>
      <sheetData sheetId="1">
        <row r="8">
          <cell r="C8" t="str">
            <v>Colorado Divisions No 24 - COLODV</v>
          </cell>
        </row>
      </sheetData>
      <sheetData sheetId="2">
        <row r="8">
          <cell r="C8" t="str">
            <v>Colorado Divisions No 24 - COLODV</v>
          </cell>
        </row>
      </sheetData>
      <sheetData sheetId="3">
        <row r="8">
          <cell r="B8">
            <v>0</v>
          </cell>
        </row>
      </sheetData>
      <sheetData sheetId="4">
        <row r="8">
          <cell r="B8">
            <v>0</v>
          </cell>
        </row>
      </sheetData>
      <sheetData sheetId="5">
        <row r="8">
          <cell r="C8" t="str">
            <v>Trans La Division - 007DIV</v>
          </cell>
        </row>
      </sheetData>
      <sheetData sheetId="6">
        <row r="8">
          <cell r="C8" t="str">
            <v>Trans La Division - 007DIV</v>
          </cell>
        </row>
      </sheetData>
      <sheetData sheetId="7">
        <row r="8">
          <cell r="B8">
            <v>0</v>
          </cell>
        </row>
      </sheetData>
      <sheetData sheetId="8">
        <row r="8">
          <cell r="B8">
            <v>0</v>
          </cell>
        </row>
      </sheetData>
      <sheetData sheetId="9">
        <row r="8">
          <cell r="C8" t="str">
            <v>Kentucky Division - 009DIV</v>
          </cell>
        </row>
      </sheetData>
      <sheetData sheetId="10">
        <row r="8">
          <cell r="C8" t="str">
            <v>Kentucky Division - 009DIV</v>
          </cell>
        </row>
      </sheetData>
      <sheetData sheetId="11">
        <row r="8">
          <cell r="B8">
            <v>0</v>
          </cell>
        </row>
      </sheetData>
      <sheetData sheetId="12">
        <row r="8">
          <cell r="B8">
            <v>0</v>
          </cell>
        </row>
      </sheetData>
      <sheetData sheetId="13">
        <row r="8">
          <cell r="C8" t="str">
            <v>Atmos Energy-Mississippi</v>
          </cell>
        </row>
      </sheetData>
      <sheetData sheetId="14">
        <row r="8">
          <cell r="C8" t="str">
            <v>Atmos Energy-Mississippi</v>
          </cell>
        </row>
      </sheetData>
      <sheetData sheetId="15">
        <row r="8">
          <cell r="C8" t="str">
            <v>Atmos Energy-Mississippi</v>
          </cell>
        </row>
      </sheetData>
      <sheetData sheetId="16">
        <row r="8">
          <cell r="C8" t="str">
            <v>Atmos Energy-Mississippi</v>
          </cell>
        </row>
      </sheetData>
      <sheetData sheetId="17">
        <row r="8">
          <cell r="C8" t="str">
            <v>Fritch &amp; Sanford City Plant Division - 004DIV</v>
          </cell>
        </row>
      </sheetData>
      <sheetData sheetId="18">
        <row r="8">
          <cell r="C8" t="str">
            <v>Fritch &amp; Sanford City Plant Division - 004DIV</v>
          </cell>
        </row>
      </sheetData>
      <sheetData sheetId="19">
        <row r="8">
          <cell r="C8" t="str">
            <v>Fritch &amp; Sanford City Plant Division - 004DIV</v>
          </cell>
        </row>
      </sheetData>
      <sheetData sheetId="20">
        <row r="7">
          <cell r="C7" t="str">
            <v>Total Year</v>
          </cell>
        </row>
      </sheetData>
      <sheetData sheetId="21">
        <row r="8">
          <cell r="C8" t="str">
            <v>Atmos Energy-Mid-Tex</v>
          </cell>
        </row>
      </sheetData>
      <sheetData sheetId="22">
        <row r="8">
          <cell r="C8" t="str">
            <v>Atmos Energy-Mid-Tex</v>
          </cell>
        </row>
      </sheetData>
      <sheetData sheetId="23">
        <row r="8">
          <cell r="C8" t="str">
            <v>Atmos Energy-Mid-Tex</v>
          </cell>
        </row>
      </sheetData>
      <sheetData sheetId="24">
        <row r="8">
          <cell r="C8" t="str">
            <v>Atmos Energy-Mid-Tex</v>
          </cell>
        </row>
      </sheetData>
      <sheetData sheetId="25">
        <row r="8"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Total Gas Revenue</v>
          </cell>
          <cell r="C9" t="str">
            <v>0</v>
          </cell>
          <cell r="D9" t="str">
            <v>0</v>
          </cell>
          <cell r="E9" t="str">
            <v>0</v>
          </cell>
          <cell r="F9" t="str">
            <v>0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</row>
        <row r="10">
          <cell r="B10" t="str">
            <v>Transportation Revenue</v>
          </cell>
          <cell r="C10">
            <v>144002712.41</v>
          </cell>
          <cell r="D10">
            <v>22410627.150000002</v>
          </cell>
          <cell r="E10">
            <v>23336509.900000002</v>
          </cell>
          <cell r="F10">
            <v>25260282.630000006</v>
          </cell>
          <cell r="G10">
            <v>23601135.060000002</v>
          </cell>
          <cell r="H10">
            <v>24242976.889999993</v>
          </cell>
          <cell r="I10">
            <v>25151180.780000001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</row>
        <row r="11">
          <cell r="B11" t="str">
            <v>Forfeited Discounts</v>
          </cell>
          <cell r="C11" t="str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</row>
        <row r="12">
          <cell r="B12" t="str">
            <v>Other Operating Revenue</v>
          </cell>
          <cell r="C12">
            <v>953759.59</v>
          </cell>
          <cell r="D12">
            <v>68830.45</v>
          </cell>
          <cell r="E12">
            <v>86770.92</v>
          </cell>
          <cell r="F12">
            <v>177989.09</v>
          </cell>
          <cell r="G12">
            <v>167266.39999999997</v>
          </cell>
          <cell r="H12">
            <v>208912.44</v>
          </cell>
          <cell r="I12">
            <v>243990.29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</row>
        <row r="13">
          <cell r="B13" t="str">
            <v>Total Operating Revenues</v>
          </cell>
          <cell r="C13">
            <v>144956472</v>
          </cell>
          <cell r="D13">
            <v>22479457.600000001</v>
          </cell>
          <cell r="E13">
            <v>23423280.820000004</v>
          </cell>
          <cell r="F13">
            <v>25438271.720000006</v>
          </cell>
          <cell r="G13">
            <v>23768401.460000001</v>
          </cell>
          <cell r="H13">
            <v>24451889.329999994</v>
          </cell>
          <cell r="I13">
            <v>25395171.07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Distribution Gas Cost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</row>
        <row r="16">
          <cell r="B16" t="str">
            <v>Transportation Gas Cost</v>
          </cell>
          <cell r="C16" t="str">
            <v>0</v>
          </cell>
          <cell r="D16" t="str">
            <v>0</v>
          </cell>
          <cell r="E16" t="str">
            <v>0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</row>
        <row r="17">
          <cell r="B17" t="str">
            <v>Purchased Gas Cost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</row>
        <row r="18">
          <cell r="B18" t="str">
            <v>Intersegment Gas Cost Elimination</v>
          </cell>
          <cell r="C18" t="str">
            <v>0</v>
          </cell>
          <cell r="D18" t="str">
            <v>0</v>
          </cell>
          <cell r="E18" t="str">
            <v>0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</row>
        <row r="19">
          <cell r="B19" t="str">
            <v>Total Purchased Gas Costs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Tranportation margins</v>
          </cell>
          <cell r="C21">
            <v>144002712.41</v>
          </cell>
          <cell r="D21">
            <v>22410627.150000002</v>
          </cell>
          <cell r="E21">
            <v>23336509.900000002</v>
          </cell>
          <cell r="F21">
            <v>25260282.630000006</v>
          </cell>
          <cell r="G21">
            <v>23601135.060000002</v>
          </cell>
          <cell r="H21">
            <v>24242976.889999993</v>
          </cell>
          <cell r="I21">
            <v>25151180.780000001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Gross Profit</v>
          </cell>
          <cell r="C22">
            <v>144956472</v>
          </cell>
          <cell r="D22">
            <v>22479457.600000001</v>
          </cell>
          <cell r="E22">
            <v>23423280.820000004</v>
          </cell>
          <cell r="F22">
            <v>25438271.720000006</v>
          </cell>
          <cell r="G22">
            <v>23768401.460000001</v>
          </cell>
          <cell r="H22">
            <v>24451889.329999994</v>
          </cell>
          <cell r="I22">
            <v>25395171.07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Direct Expenses</v>
          </cell>
          <cell r="C24">
            <v>28996041.309999995</v>
          </cell>
          <cell r="D24">
            <v>5349443.5900000008</v>
          </cell>
          <cell r="E24">
            <v>4808095.8800000008</v>
          </cell>
          <cell r="F24">
            <v>4650227.209999999</v>
          </cell>
          <cell r="G24">
            <v>4823639.8199999966</v>
          </cell>
          <cell r="H24">
            <v>4460222.17</v>
          </cell>
          <cell r="I24">
            <v>4904412.6399999969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</row>
        <row r="25">
          <cell r="B25" t="str">
            <v>A&amp;G-Administrative expense tra - Admin &amp; General Expenses 9220-09341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</row>
        <row r="26">
          <cell r="B26" t="str">
            <v>Division G&amp;A Expense Billings</v>
          </cell>
          <cell r="C26" t="str">
            <v>0</v>
          </cell>
          <cell r="D26" t="str">
            <v>0</v>
          </cell>
          <cell r="E26" t="str">
            <v>0</v>
          </cell>
          <cell r="F26" t="str">
            <v>0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</row>
        <row r="27">
          <cell r="B27" t="str">
            <v>Share Services Billings</v>
          </cell>
          <cell r="C27">
            <v>4883024.76</v>
          </cell>
          <cell r="D27">
            <v>1100596.8299999996</v>
          </cell>
          <cell r="E27">
            <v>526707.90999999992</v>
          </cell>
          <cell r="F27">
            <v>859507.14000000013</v>
          </cell>
          <cell r="G27">
            <v>849423.0399999998</v>
          </cell>
          <cell r="H27">
            <v>738065.49</v>
          </cell>
          <cell r="I27">
            <v>808724.34999999974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0</v>
          </cell>
        </row>
        <row r="28">
          <cell r="B28" t="str">
            <v>SSU Billings</v>
          </cell>
          <cell r="C28">
            <v>4883024.76</v>
          </cell>
          <cell r="D28">
            <v>1100596.8299999996</v>
          </cell>
          <cell r="E28">
            <v>526707.90999999992</v>
          </cell>
          <cell r="F28">
            <v>859507.14000000013</v>
          </cell>
          <cell r="G28">
            <v>849423.0399999998</v>
          </cell>
          <cell r="H28">
            <v>738065.49</v>
          </cell>
          <cell r="I28">
            <v>808724.34999999974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Total Operation &amp; Maintenance Exp - Excl Bad Debt</v>
          </cell>
          <cell r="C29">
            <v>33879066.069999993</v>
          </cell>
          <cell r="D29">
            <v>6450040.4199999999</v>
          </cell>
          <cell r="E29">
            <v>5334803.790000001</v>
          </cell>
          <cell r="F29">
            <v>5509734.3499999996</v>
          </cell>
          <cell r="G29">
            <v>5673062.8599999966</v>
          </cell>
          <cell r="H29">
            <v>5198287.66</v>
          </cell>
          <cell r="I29">
            <v>5713136.9899999965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</row>
        <row r="30">
          <cell r="B30" t="str">
            <v>Bad Debt Expense</v>
          </cell>
          <cell r="C30">
            <v>15829.09</v>
          </cell>
          <cell r="D30" t="str">
            <v>0</v>
          </cell>
          <cell r="E30" t="str">
            <v>0</v>
          </cell>
          <cell r="F30">
            <v>5179.59</v>
          </cell>
          <cell r="G30">
            <v>0</v>
          </cell>
          <cell r="H30">
            <v>0</v>
          </cell>
          <cell r="I30">
            <v>10649.5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Depreciation Expense - Billing for Taxes Other and Depr 4030-41124</v>
          </cell>
          <cell r="C32">
            <v>1163268.29</v>
          </cell>
          <cell r="D32">
            <v>193344.59</v>
          </cell>
          <cell r="E32">
            <v>190422.69</v>
          </cell>
          <cell r="F32">
            <v>196801.8</v>
          </cell>
          <cell r="G32">
            <v>194825.75</v>
          </cell>
          <cell r="H32">
            <v>194602.82</v>
          </cell>
          <cell r="I32">
            <v>193270.64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</row>
        <row r="33">
          <cell r="B33" t="str">
            <v>Depreciation Expense - Billing for CSC Depr &amp; Taxes Other 4030-41129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</row>
        <row r="34">
          <cell r="B34" t="str">
            <v>Depreciation Expense - Billing for SS Depr &amp; Taxes Other 4030-41130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</row>
        <row r="35">
          <cell r="B35" t="str">
            <v>Depreciation and Amortization</v>
          </cell>
          <cell r="C35">
            <v>19942019.899999999</v>
          </cell>
          <cell r="D35">
            <v>3193542.24</v>
          </cell>
          <cell r="E35">
            <v>3212821.2</v>
          </cell>
          <cell r="F35">
            <v>3379972.52</v>
          </cell>
          <cell r="G35">
            <v>3382548.76</v>
          </cell>
          <cell r="H35">
            <v>3384575.439999999</v>
          </cell>
          <cell r="I35">
            <v>3388559.74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</row>
        <row r="36">
          <cell r="B36" t="str">
            <v>SSU Depreciation</v>
          </cell>
          <cell r="C36">
            <v>1163268.29</v>
          </cell>
          <cell r="D36">
            <v>193344.59</v>
          </cell>
          <cell r="E36">
            <v>190422.69</v>
          </cell>
          <cell r="F36">
            <v>196801.8</v>
          </cell>
          <cell r="G36">
            <v>194825.75</v>
          </cell>
          <cell r="H36">
            <v>194602.82</v>
          </cell>
          <cell r="I36">
            <v>193270.64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Direct Depreciation</v>
          </cell>
          <cell r="C37">
            <v>18778751.609999999</v>
          </cell>
          <cell r="D37">
            <v>3000197.6500000004</v>
          </cell>
          <cell r="E37">
            <v>3022398.5100000002</v>
          </cell>
          <cell r="F37">
            <v>3183170.72</v>
          </cell>
          <cell r="G37">
            <v>3187723.01</v>
          </cell>
          <cell r="H37">
            <v>3189972.6199999992</v>
          </cell>
          <cell r="I37">
            <v>3195289.1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Payroll Taxes</v>
          </cell>
          <cell r="C39">
            <v>790873.32000000007</v>
          </cell>
          <cell r="D39">
            <v>128444.49000000002</v>
          </cell>
          <cell r="E39">
            <v>190820.84</v>
          </cell>
          <cell r="F39">
            <v>112930.18999999999</v>
          </cell>
          <cell r="G39">
            <v>67986.98000000001</v>
          </cell>
          <cell r="H39">
            <v>44472.5</v>
          </cell>
          <cell r="I39">
            <v>246218.32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0</v>
          </cell>
        </row>
        <row r="40">
          <cell r="B40" t="str">
            <v>Ad Valorem</v>
          </cell>
          <cell r="C40">
            <v>7059259</v>
          </cell>
          <cell r="D40">
            <v>1015709</v>
          </cell>
          <cell r="E40">
            <v>1015709</v>
          </cell>
          <cell r="F40">
            <v>1303542</v>
          </cell>
          <cell r="G40">
            <v>1241433</v>
          </cell>
          <cell r="H40">
            <v>1241433</v>
          </cell>
          <cell r="I40">
            <v>1241433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O40" t="str">
            <v>0</v>
          </cell>
        </row>
        <row r="41">
          <cell r="B41" t="str">
            <v>Franchise Taxes</v>
          </cell>
          <cell r="C41">
            <v>379378</v>
          </cell>
          <cell r="D41">
            <v>62823</v>
          </cell>
          <cell r="E41">
            <v>62823</v>
          </cell>
          <cell r="F41">
            <v>62823</v>
          </cell>
          <cell r="G41">
            <v>62823</v>
          </cell>
          <cell r="H41">
            <v>64043</v>
          </cell>
          <cell r="I41">
            <v>64043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O41" t="str">
            <v>0</v>
          </cell>
        </row>
        <row r="42">
          <cell r="B42" t="str">
            <v>State Gross Receipts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</row>
        <row r="43">
          <cell r="B43" t="str">
            <v>Taxes other than income taxes, - Billing for Taxes Other and Depr 4081-41124</v>
          </cell>
          <cell r="C43">
            <v>172460.74</v>
          </cell>
          <cell r="D43">
            <v>30248.81</v>
          </cell>
          <cell r="E43">
            <v>72578.789999999994</v>
          </cell>
          <cell r="F43">
            <v>-39486.93</v>
          </cell>
          <cell r="G43">
            <v>44322.28</v>
          </cell>
          <cell r="H43">
            <v>31766.080000000002</v>
          </cell>
          <cell r="I43">
            <v>33031.71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0</v>
          </cell>
        </row>
        <row r="44">
          <cell r="B44" t="str">
            <v>Taxes other than income taxes, - Billing for CSC Depr &amp; Taxes Other 4081-41129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0</v>
          </cell>
        </row>
        <row r="45">
          <cell r="B45" t="str">
            <v>Taxes other than income taxes, - Billing for SS Depr &amp; Taxes Other 4081-41130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0</v>
          </cell>
        </row>
        <row r="46">
          <cell r="B46" t="str">
            <v>Total Taxes - Other Than Income Taxes</v>
          </cell>
          <cell r="C46">
            <v>3431597.4400000009</v>
          </cell>
          <cell r="D46">
            <v>1440854.89</v>
          </cell>
          <cell r="E46">
            <v>1584206.33</v>
          </cell>
          <cell r="F46">
            <v>1637690.3599999999</v>
          </cell>
          <cell r="G46">
            <v>1620752.1099999999</v>
          </cell>
          <cell r="H46">
            <v>1643866.08</v>
          </cell>
          <cell r="I46">
            <v>-4495772.3299999991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0</v>
          </cell>
        </row>
        <row r="47">
          <cell r="B47" t="str">
            <v>Revenue Related Taxes</v>
          </cell>
          <cell r="C47">
            <v>379378</v>
          </cell>
          <cell r="D47">
            <v>62823</v>
          </cell>
          <cell r="E47">
            <v>62823</v>
          </cell>
          <cell r="F47">
            <v>62823</v>
          </cell>
          <cell r="G47">
            <v>62823</v>
          </cell>
          <cell r="H47">
            <v>64043</v>
          </cell>
          <cell r="I47">
            <v>64043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 t="str">
            <v>Other Direct Taxes</v>
          </cell>
          <cell r="C48">
            <v>2879758.7000000011</v>
          </cell>
          <cell r="D48">
            <v>1347783.0799999998</v>
          </cell>
          <cell r="E48">
            <v>1448804.54</v>
          </cell>
          <cell r="F48">
            <v>1614354.2899999998</v>
          </cell>
          <cell r="G48">
            <v>1513606.8299999998</v>
          </cell>
          <cell r="H48">
            <v>1548057</v>
          </cell>
          <cell r="I48">
            <v>-4592847.0399999991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 t="str">
            <v>SSU  Taxes</v>
          </cell>
          <cell r="C49">
            <v>172460.74</v>
          </cell>
          <cell r="D49">
            <v>30248.81</v>
          </cell>
          <cell r="E49">
            <v>72578.789999999994</v>
          </cell>
          <cell r="F49">
            <v>-39486.93</v>
          </cell>
          <cell r="G49">
            <v>44322.28</v>
          </cell>
          <cell r="H49">
            <v>31766.080000000002</v>
          </cell>
          <cell r="I49">
            <v>33031.71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Total Operating Expenses</v>
          </cell>
          <cell r="C51">
            <v>57268512.5</v>
          </cell>
          <cell r="D51">
            <v>11084437.550000001</v>
          </cell>
          <cell r="E51">
            <v>10131831.320000002</v>
          </cell>
          <cell r="F51">
            <v>10532576.819999998</v>
          </cell>
          <cell r="G51">
            <v>10676363.729999997</v>
          </cell>
          <cell r="H51">
            <v>10226729.18</v>
          </cell>
          <cell r="I51">
            <v>4616573.8999999976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0</v>
          </cell>
        </row>
        <row r="52">
          <cell r="B52" t="str">
            <v>Operating Income (Loss)</v>
          </cell>
          <cell r="C52">
            <v>87687959.5</v>
          </cell>
          <cell r="D52">
            <v>11395020.050000001</v>
          </cell>
          <cell r="E52">
            <v>13291449.500000002</v>
          </cell>
          <cell r="F52">
            <v>14905694.900000008</v>
          </cell>
          <cell r="G52">
            <v>13092037.730000004</v>
          </cell>
          <cell r="H52">
            <v>14225160.149999995</v>
          </cell>
          <cell r="I52">
            <v>20778597.170000002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Interest Income</v>
          </cell>
          <cell r="C54">
            <v>510396.38</v>
          </cell>
          <cell r="D54">
            <v>49897.11</v>
          </cell>
          <cell r="E54">
            <v>46871.53</v>
          </cell>
          <cell r="F54">
            <v>103379.93000000001</v>
          </cell>
          <cell r="G54">
            <v>44085.13</v>
          </cell>
          <cell r="H54">
            <v>48086.01</v>
          </cell>
          <cell r="I54">
            <v>218076.66999999998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0</v>
          </cell>
        </row>
        <row r="55">
          <cell r="B55" t="str">
            <v>Total Non-Operating Income</v>
          </cell>
          <cell r="C55">
            <v>-1582100.13</v>
          </cell>
          <cell r="D55">
            <v>-304757.2</v>
          </cell>
          <cell r="E55">
            <v>-304417.96999999997</v>
          </cell>
          <cell r="F55">
            <v>-249590.65000000002</v>
          </cell>
          <cell r="G55">
            <v>-306537.48</v>
          </cell>
          <cell r="H55">
            <v>-293389.5</v>
          </cell>
          <cell r="I55">
            <v>-123407.33000000002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Long Term Interest Expenses</v>
          </cell>
          <cell r="C57">
            <v>17951851.199999999</v>
          </cell>
          <cell r="D57">
            <v>2991975.1999999997</v>
          </cell>
          <cell r="E57">
            <v>2991975.1999999997</v>
          </cell>
          <cell r="F57">
            <v>2991975.1999999997</v>
          </cell>
          <cell r="G57">
            <v>2991975.1999999997</v>
          </cell>
          <cell r="H57">
            <v>2991975.1999999997</v>
          </cell>
          <cell r="I57">
            <v>2991975.1999999997</v>
          </cell>
          <cell r="J57" t="str">
            <v>0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0</v>
          </cell>
        </row>
        <row r="58">
          <cell r="B58" t="str">
            <v>Other interest expense - Penalty - Interest 4310-30118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</row>
        <row r="59">
          <cell r="B59" t="str">
            <v>Other interest expense - Cust Deps-By Acct/Div 4310-30119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</row>
        <row r="60">
          <cell r="B60" t="str">
            <v>Other interest expense - Deferred Interest Infrastructure 4310-30130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</row>
        <row r="61">
          <cell r="B61" t="str">
            <v>Allowance for borrowed funds u - Default 4320-00000</v>
          </cell>
          <cell r="C61">
            <v>-401361.76999999996</v>
          </cell>
          <cell r="D61">
            <v>-152945.76999999999</v>
          </cell>
          <cell r="E61">
            <v>-136450.96</v>
          </cell>
          <cell r="F61">
            <v>-22262.05</v>
          </cell>
          <cell r="G61">
            <v>-24971.74</v>
          </cell>
          <cell r="H61">
            <v>-27616.38</v>
          </cell>
          <cell r="I61">
            <v>-37114.870000000003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</row>
        <row r="62">
          <cell r="B62" t="str">
            <v>Short Term Interest Expenses</v>
          </cell>
          <cell r="C62">
            <v>160488.74</v>
          </cell>
          <cell r="D62">
            <v>-57986.01999999999</v>
          </cell>
          <cell r="E62">
            <v>-37448.28</v>
          </cell>
          <cell r="F62">
            <v>76825.849999999991</v>
          </cell>
          <cell r="G62">
            <v>68013.659999999989</v>
          </cell>
          <cell r="H62">
            <v>43127.209999999992</v>
          </cell>
          <cell r="I62">
            <v>67956.320000000007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0</v>
          </cell>
        </row>
        <row r="63">
          <cell r="B63" t="str">
            <v>ShortTerm Interest Exp. - Division</v>
          </cell>
          <cell r="C63">
            <v>-401361.76999999996</v>
          </cell>
          <cell r="D63">
            <v>-152945.76999999999</v>
          </cell>
          <cell r="E63">
            <v>-136450.96</v>
          </cell>
          <cell r="F63">
            <v>-22262.05</v>
          </cell>
          <cell r="G63">
            <v>-24971.74</v>
          </cell>
          <cell r="H63">
            <v>-27616.38</v>
          </cell>
          <cell r="I63">
            <v>-37114.870000000003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ShortTerm Interest Expenses</v>
          </cell>
          <cell r="C64">
            <v>561850.51</v>
          </cell>
          <cell r="D64">
            <v>94959.75</v>
          </cell>
          <cell r="E64">
            <v>99002.68</v>
          </cell>
          <cell r="F64">
            <v>99087.9</v>
          </cell>
          <cell r="G64">
            <v>92985.4</v>
          </cell>
          <cell r="H64">
            <v>70743.59</v>
          </cell>
          <cell r="I64">
            <v>105071.19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 t="str">
            <v>Total Interest Expense</v>
          </cell>
          <cell r="C65">
            <v>18112339.939999998</v>
          </cell>
          <cell r="D65">
            <v>2933989.1799999997</v>
          </cell>
          <cell r="E65">
            <v>2954526.92</v>
          </cell>
          <cell r="F65">
            <v>3068801.05</v>
          </cell>
          <cell r="G65">
            <v>3059988.86</v>
          </cell>
          <cell r="H65">
            <v>3035102.4099999997</v>
          </cell>
          <cell r="I65">
            <v>3059931.5199999996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Total Non-Operating Expense</v>
          </cell>
          <cell r="C67">
            <v>18791551.719999999</v>
          </cell>
          <cell r="D67">
            <v>3039174.2099999995</v>
          </cell>
          <cell r="E67">
            <v>3043116.78</v>
          </cell>
          <cell r="F67">
            <v>3196880.4299999997</v>
          </cell>
          <cell r="G67">
            <v>3216241.47</v>
          </cell>
          <cell r="H67">
            <v>3170701.3999999994</v>
          </cell>
          <cell r="I67">
            <v>3125437.4299999997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0</v>
          </cell>
        </row>
        <row r="68">
          <cell r="B68" t="str">
            <v>Total Other Non-Operating Income/Expense</v>
          </cell>
          <cell r="C68">
            <v>20373651.850000001</v>
          </cell>
          <cell r="D68">
            <v>3343931.4099999997</v>
          </cell>
          <cell r="E68">
            <v>3347534.75</v>
          </cell>
          <cell r="F68">
            <v>3446471.0799999996</v>
          </cell>
          <cell r="G68">
            <v>3522778.95</v>
          </cell>
          <cell r="H68">
            <v>3464090.8999999994</v>
          </cell>
          <cell r="I68">
            <v>3248844.76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0</v>
          </cell>
        </row>
        <row r="69">
          <cell r="B69" t="str">
            <v>Other Non-Operating Income/(Expense)</v>
          </cell>
          <cell r="C69">
            <v>-2771708.2899999991</v>
          </cell>
          <cell r="D69">
            <v>-459839.33999999985</v>
          </cell>
          <cell r="E69">
            <v>-439879.35999999987</v>
          </cell>
          <cell r="F69">
            <v>-481049.95999999996</v>
          </cell>
          <cell r="G69">
            <v>-506875.2200000002</v>
          </cell>
          <cell r="H69">
            <v>-477074.49999999953</v>
          </cell>
          <cell r="I69">
            <v>-406989.91000000015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Income (Loss), Before Income Taxes</v>
          </cell>
          <cell r="C71">
            <v>67314307.650000006</v>
          </cell>
          <cell r="D71">
            <v>8051088.6400000006</v>
          </cell>
          <cell r="E71">
            <v>9943914.7500000019</v>
          </cell>
          <cell r="F71">
            <v>11459223.820000008</v>
          </cell>
          <cell r="G71">
            <v>9569258.7800000049</v>
          </cell>
          <cell r="H71">
            <v>10761069.249999996</v>
          </cell>
          <cell r="I71">
            <v>17529752.410000004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0</v>
          </cell>
        </row>
        <row r="72">
          <cell r="B72" t="str">
            <v>Total Provision (Benefit) for Inc Tax</v>
          </cell>
          <cell r="C72">
            <v>23758802.910000004</v>
          </cell>
          <cell r="D72">
            <v>2847669.83</v>
          </cell>
          <cell r="E72">
            <v>3517162.69</v>
          </cell>
          <cell r="F72">
            <v>3642893.1700000004</v>
          </cell>
          <cell r="G72">
            <v>3654518.35</v>
          </cell>
          <cell r="H72">
            <v>3798657.4400000004</v>
          </cell>
          <cell r="I72">
            <v>6297901.4300000016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0</v>
          </cell>
        </row>
        <row r="73">
          <cell r="B73" t="str">
            <v>Income (Loss), Before Cumulative Effect</v>
          </cell>
          <cell r="C73">
            <v>43555504.740000017</v>
          </cell>
          <cell r="D73">
            <v>5203418.8100000005</v>
          </cell>
          <cell r="E73">
            <v>6426752.0600000024</v>
          </cell>
          <cell r="F73">
            <v>7816330.6500000078</v>
          </cell>
          <cell r="G73">
            <v>5914740.4300000053</v>
          </cell>
          <cell r="H73">
            <v>6962411.8099999959</v>
          </cell>
          <cell r="I73">
            <v>11231850.980000002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0</v>
          </cell>
        </row>
        <row r="74">
          <cell r="B74" t="str">
            <v>Income Statement - Net Income (Loss)</v>
          </cell>
          <cell r="C74">
            <v>43555504.740000017</v>
          </cell>
          <cell r="D74">
            <v>5203418.8100000005</v>
          </cell>
          <cell r="E74">
            <v>6426752.0600000024</v>
          </cell>
          <cell r="F74">
            <v>7816330.6500000078</v>
          </cell>
          <cell r="G74">
            <v>5914740.4300000053</v>
          </cell>
          <cell r="H74">
            <v>6962411.8099999959</v>
          </cell>
          <cell r="I74">
            <v>11231850.980000002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</sheetData>
      <sheetData sheetId="26">
        <row r="8"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Total Gas Revenue</v>
          </cell>
          <cell r="C9" t="str">
            <v>0</v>
          </cell>
          <cell r="D9" t="str">
            <v>0</v>
          </cell>
          <cell r="E9" t="str">
            <v>0</v>
          </cell>
          <cell r="F9" t="str">
            <v>0</v>
          </cell>
          <cell r="G9" t="str">
            <v>0</v>
          </cell>
          <cell r="H9" t="str">
            <v>0</v>
          </cell>
          <cell r="I9" t="str">
            <v>0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</row>
        <row r="10">
          <cell r="B10" t="str">
            <v>Transportation Revenue</v>
          </cell>
          <cell r="C10">
            <v>298120060</v>
          </cell>
          <cell r="D10">
            <v>22664663</v>
          </cell>
          <cell r="E10">
            <v>22564490</v>
          </cell>
          <cell r="F10">
            <v>22881282</v>
          </cell>
          <cell r="G10">
            <v>23078052</v>
          </cell>
          <cell r="H10">
            <v>22748201</v>
          </cell>
          <cell r="I10">
            <v>23466821</v>
          </cell>
          <cell r="J10">
            <v>23547535</v>
          </cell>
          <cell r="K10">
            <v>27064047</v>
          </cell>
          <cell r="L10">
            <v>27929920</v>
          </cell>
          <cell r="M10">
            <v>27193872</v>
          </cell>
          <cell r="N10">
            <v>26949683</v>
          </cell>
          <cell r="O10">
            <v>28031494</v>
          </cell>
        </row>
        <row r="11">
          <cell r="B11" t="str">
            <v>Forfeited Discounts</v>
          </cell>
          <cell r="C11" t="str">
            <v>0</v>
          </cell>
          <cell r="D11" t="str">
            <v>0</v>
          </cell>
          <cell r="E11" t="str">
            <v>0</v>
          </cell>
          <cell r="F11" t="str">
            <v>0</v>
          </cell>
          <cell r="G11" t="str">
            <v>0</v>
          </cell>
          <cell r="H11" t="str">
            <v>0</v>
          </cell>
          <cell r="I11" t="str">
            <v>0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</row>
        <row r="12">
          <cell r="B12" t="str">
            <v>Other Operating Revenue</v>
          </cell>
          <cell r="C12">
            <v>1284000</v>
          </cell>
          <cell r="D12">
            <v>107000</v>
          </cell>
          <cell r="E12">
            <v>107000</v>
          </cell>
          <cell r="F12">
            <v>107000</v>
          </cell>
          <cell r="G12">
            <v>107000</v>
          </cell>
          <cell r="H12">
            <v>107000</v>
          </cell>
          <cell r="I12">
            <v>107000</v>
          </cell>
          <cell r="J12">
            <v>107000</v>
          </cell>
          <cell r="K12">
            <v>107000</v>
          </cell>
          <cell r="L12">
            <v>107000</v>
          </cell>
          <cell r="M12">
            <v>107000</v>
          </cell>
          <cell r="N12">
            <v>107000</v>
          </cell>
          <cell r="O12">
            <v>107000</v>
          </cell>
        </row>
        <row r="13">
          <cell r="B13" t="str">
            <v>Total Operating Revenues</v>
          </cell>
          <cell r="C13">
            <v>299404060</v>
          </cell>
          <cell r="D13">
            <v>22771663</v>
          </cell>
          <cell r="E13">
            <v>22671490</v>
          </cell>
          <cell r="F13">
            <v>22988282</v>
          </cell>
          <cell r="G13">
            <v>23185052</v>
          </cell>
          <cell r="H13">
            <v>22855201</v>
          </cell>
          <cell r="I13">
            <v>23573821</v>
          </cell>
          <cell r="J13">
            <v>23654535</v>
          </cell>
          <cell r="K13">
            <v>27171047</v>
          </cell>
          <cell r="L13">
            <v>28036920</v>
          </cell>
          <cell r="M13">
            <v>27300872</v>
          </cell>
          <cell r="N13">
            <v>27056683</v>
          </cell>
          <cell r="O13">
            <v>28138494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Distribution Gas Cost</v>
          </cell>
          <cell r="C15" t="str">
            <v>0</v>
          </cell>
          <cell r="D15" t="str">
            <v>0</v>
          </cell>
          <cell r="E15" t="str">
            <v>0</v>
          </cell>
          <cell r="F15" t="str">
            <v>0</v>
          </cell>
          <cell r="G15" t="str">
            <v>0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</row>
        <row r="16">
          <cell r="B16" t="str">
            <v>Transportation Gas Cost</v>
          </cell>
          <cell r="C16" t="str">
            <v>0</v>
          </cell>
          <cell r="D16" t="str">
            <v>0</v>
          </cell>
          <cell r="E16" t="str">
            <v>0</v>
          </cell>
          <cell r="F16" t="str">
            <v>0</v>
          </cell>
          <cell r="G16" t="str">
            <v>0</v>
          </cell>
          <cell r="H16" t="str">
            <v>0</v>
          </cell>
          <cell r="I16" t="str">
            <v>0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</row>
        <row r="17">
          <cell r="B17" t="str">
            <v>Purchased Gas Cost</v>
          </cell>
          <cell r="C17" t="str">
            <v>0</v>
          </cell>
          <cell r="D17" t="str">
            <v>0</v>
          </cell>
          <cell r="E17" t="str">
            <v>0</v>
          </cell>
          <cell r="F17" t="str">
            <v>0</v>
          </cell>
          <cell r="G17" t="str">
            <v>0</v>
          </cell>
          <cell r="H17" t="str">
            <v>0</v>
          </cell>
          <cell r="I17" t="str">
            <v>0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</row>
        <row r="18">
          <cell r="B18" t="str">
            <v>Intersegment Gas Cost Elimination</v>
          </cell>
          <cell r="C18" t="str">
            <v>0</v>
          </cell>
          <cell r="D18" t="str">
            <v>0</v>
          </cell>
          <cell r="E18" t="str">
            <v>0</v>
          </cell>
          <cell r="F18" t="str">
            <v>0</v>
          </cell>
          <cell r="G18" t="str">
            <v>0</v>
          </cell>
          <cell r="H18" t="str">
            <v>0</v>
          </cell>
          <cell r="I18" t="str">
            <v>0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</row>
        <row r="19">
          <cell r="B19" t="str">
            <v>Total Purchased Gas Costs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Tranportation margins</v>
          </cell>
          <cell r="C21">
            <v>298120060</v>
          </cell>
          <cell r="D21">
            <v>22664663</v>
          </cell>
          <cell r="E21">
            <v>22564490</v>
          </cell>
          <cell r="F21">
            <v>22881282</v>
          </cell>
          <cell r="G21">
            <v>23078052</v>
          </cell>
          <cell r="H21">
            <v>22748201</v>
          </cell>
          <cell r="I21">
            <v>23466821</v>
          </cell>
          <cell r="J21">
            <v>23547535</v>
          </cell>
          <cell r="K21">
            <v>27064047</v>
          </cell>
          <cell r="L21">
            <v>27929920</v>
          </cell>
          <cell r="M21">
            <v>27193872</v>
          </cell>
          <cell r="N21">
            <v>26949683</v>
          </cell>
          <cell r="O21">
            <v>28031494</v>
          </cell>
        </row>
        <row r="22">
          <cell r="B22" t="str">
            <v>Gross Profit</v>
          </cell>
          <cell r="C22">
            <v>299404060</v>
          </cell>
          <cell r="D22">
            <v>22771663</v>
          </cell>
          <cell r="E22">
            <v>22671490</v>
          </cell>
          <cell r="F22">
            <v>22988282</v>
          </cell>
          <cell r="G22">
            <v>23185052</v>
          </cell>
          <cell r="H22">
            <v>22855201</v>
          </cell>
          <cell r="I22">
            <v>23573821</v>
          </cell>
          <cell r="J22">
            <v>23654535</v>
          </cell>
          <cell r="K22">
            <v>27171047</v>
          </cell>
          <cell r="L22">
            <v>28036920</v>
          </cell>
          <cell r="M22">
            <v>27300872</v>
          </cell>
          <cell r="N22">
            <v>27056683</v>
          </cell>
          <cell r="O22">
            <v>28138494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Direct Expenses</v>
          </cell>
          <cell r="C24">
            <v>66330541.789999999</v>
          </cell>
          <cell r="D24">
            <v>5523785.2199999997</v>
          </cell>
          <cell r="E24">
            <v>5356308.58</v>
          </cell>
          <cell r="F24">
            <v>4830447.57</v>
          </cell>
          <cell r="G24">
            <v>4841433.0199999996</v>
          </cell>
          <cell r="H24">
            <v>4323494.74</v>
          </cell>
          <cell r="I24">
            <v>4662354.45</v>
          </cell>
          <cell r="J24">
            <v>5341455.3</v>
          </cell>
          <cell r="K24">
            <v>6290365.0599999996</v>
          </cell>
          <cell r="L24">
            <v>7110671.0599999996</v>
          </cell>
          <cell r="M24">
            <v>6369546.1100000003</v>
          </cell>
          <cell r="N24">
            <v>5705257.6399999997</v>
          </cell>
          <cell r="O24">
            <v>5975423.04</v>
          </cell>
        </row>
        <row r="25">
          <cell r="B25" t="str">
            <v>A&amp;G-Administrative expense tra - Admin &amp; General Expenses 9220-09341</v>
          </cell>
          <cell r="C25" t="str">
            <v>0</v>
          </cell>
          <cell r="D25" t="str">
            <v>0</v>
          </cell>
          <cell r="E25" t="str">
            <v>0</v>
          </cell>
          <cell r="F25" t="str">
            <v>0</v>
          </cell>
          <cell r="G25" t="str">
            <v>0</v>
          </cell>
          <cell r="H25" t="str">
            <v>0</v>
          </cell>
          <cell r="I25" t="str">
            <v>0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</row>
        <row r="26">
          <cell r="B26" t="str">
            <v>Division G&amp;A Expense Billings</v>
          </cell>
          <cell r="C26" t="str">
            <v>0</v>
          </cell>
          <cell r="D26" t="str">
            <v>0</v>
          </cell>
          <cell r="E26" t="str">
            <v>0</v>
          </cell>
          <cell r="F26" t="str">
            <v>0</v>
          </cell>
          <cell r="G26" t="str">
            <v>0</v>
          </cell>
          <cell r="H26" t="str">
            <v>0</v>
          </cell>
          <cell r="I26" t="str">
            <v>0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0</v>
          </cell>
        </row>
        <row r="27">
          <cell r="B27" t="str">
            <v>Share Services Billings</v>
          </cell>
          <cell r="C27">
            <v>9374823.9000000022</v>
          </cell>
          <cell r="D27">
            <v>1401330.7500000002</v>
          </cell>
          <cell r="E27">
            <v>409508.94999999995</v>
          </cell>
          <cell r="F27">
            <v>884553.78</v>
          </cell>
          <cell r="G27">
            <v>914741.78</v>
          </cell>
          <cell r="H27">
            <v>714373.81</v>
          </cell>
          <cell r="I27">
            <v>798429.7100000002</v>
          </cell>
          <cell r="J27">
            <v>645540.7100000002</v>
          </cell>
          <cell r="K27">
            <v>1049901.7100000002</v>
          </cell>
          <cell r="L27">
            <v>630999.7100000002</v>
          </cell>
          <cell r="M27">
            <v>656407.7100000002</v>
          </cell>
          <cell r="N27">
            <v>608437.7100000002</v>
          </cell>
          <cell r="O27">
            <v>660597.57000000007</v>
          </cell>
        </row>
        <row r="28">
          <cell r="B28" t="str">
            <v>SSU Billings</v>
          </cell>
          <cell r="C28">
            <v>9374823.9000000022</v>
          </cell>
          <cell r="D28">
            <v>1401330.7500000002</v>
          </cell>
          <cell r="E28">
            <v>409508.94999999995</v>
          </cell>
          <cell r="F28">
            <v>884553.78</v>
          </cell>
          <cell r="G28">
            <v>914741.78</v>
          </cell>
          <cell r="H28">
            <v>714373.81</v>
          </cell>
          <cell r="I28">
            <v>798429.7100000002</v>
          </cell>
          <cell r="J28">
            <v>645540.7100000002</v>
          </cell>
          <cell r="K28">
            <v>1049901.7100000002</v>
          </cell>
          <cell r="L28">
            <v>630999.7100000002</v>
          </cell>
          <cell r="M28">
            <v>656407.7100000002</v>
          </cell>
          <cell r="N28">
            <v>608437.7100000002</v>
          </cell>
          <cell r="O28">
            <v>660597.57000000007</v>
          </cell>
        </row>
        <row r="29">
          <cell r="B29" t="str">
            <v>Total Operation &amp; Maintenance Exp - Excl Bad Debt</v>
          </cell>
          <cell r="C29">
            <v>75705365.689999998</v>
          </cell>
          <cell r="D29">
            <v>6925115.9699999997</v>
          </cell>
          <cell r="E29">
            <v>5765817.5300000003</v>
          </cell>
          <cell r="F29">
            <v>5715001.3500000006</v>
          </cell>
          <cell r="G29">
            <v>5756174.7999999998</v>
          </cell>
          <cell r="H29">
            <v>5037868.5500000007</v>
          </cell>
          <cell r="I29">
            <v>5460784.1600000001</v>
          </cell>
          <cell r="J29">
            <v>5986996.0099999998</v>
          </cell>
          <cell r="K29">
            <v>7340266.7699999996</v>
          </cell>
          <cell r="L29">
            <v>7741670.7699999996</v>
          </cell>
          <cell r="M29">
            <v>7025953.8200000003</v>
          </cell>
          <cell r="N29">
            <v>6313695.3499999996</v>
          </cell>
          <cell r="O29">
            <v>6636020.6100000003</v>
          </cell>
        </row>
        <row r="30">
          <cell r="B30" t="str">
            <v>Bad Debt Expense</v>
          </cell>
          <cell r="C30">
            <v>60000</v>
          </cell>
          <cell r="D30">
            <v>5000</v>
          </cell>
          <cell r="E30">
            <v>5000</v>
          </cell>
          <cell r="F30">
            <v>5000</v>
          </cell>
          <cell r="G30">
            <v>5000</v>
          </cell>
          <cell r="H30">
            <v>5000</v>
          </cell>
          <cell r="I30">
            <v>5000</v>
          </cell>
          <cell r="J30">
            <v>5000</v>
          </cell>
          <cell r="K30">
            <v>5000</v>
          </cell>
          <cell r="L30">
            <v>5000</v>
          </cell>
          <cell r="M30">
            <v>5000</v>
          </cell>
          <cell r="N30">
            <v>5000</v>
          </cell>
          <cell r="O30">
            <v>5000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>Depreciation Expense - Billing for Taxes Other and Depr 4030-41124</v>
          </cell>
          <cell r="C32">
            <v>2584406.2399999998</v>
          </cell>
          <cell r="D32">
            <v>208914.76</v>
          </cell>
          <cell r="E32">
            <v>209554.67</v>
          </cell>
          <cell r="F32">
            <v>210258.57</v>
          </cell>
          <cell r="G32">
            <v>211040.69</v>
          </cell>
          <cell r="H32">
            <v>211920.56</v>
          </cell>
          <cell r="I32">
            <v>212926.13</v>
          </cell>
          <cell r="J32">
            <v>214099.3</v>
          </cell>
          <cell r="K32">
            <v>215507.1</v>
          </cell>
          <cell r="L32">
            <v>217266.86</v>
          </cell>
          <cell r="M32">
            <v>219613.19</v>
          </cell>
          <cell r="N32">
            <v>223132.7</v>
          </cell>
          <cell r="O32">
            <v>230171.71</v>
          </cell>
        </row>
        <row r="33">
          <cell r="B33" t="str">
            <v>Depreciation Expense - Billing for CSC Depr &amp; Taxes Other 4030-41129</v>
          </cell>
          <cell r="C33" t="str">
            <v>0</v>
          </cell>
          <cell r="D33" t="str">
            <v>0</v>
          </cell>
          <cell r="E33" t="str">
            <v>0</v>
          </cell>
          <cell r="F33" t="str">
            <v>0</v>
          </cell>
          <cell r="G33" t="str">
            <v>0</v>
          </cell>
          <cell r="H33" t="str">
            <v>0</v>
          </cell>
          <cell r="I33" t="str">
            <v>0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0</v>
          </cell>
        </row>
        <row r="34">
          <cell r="B34" t="str">
            <v>Depreciation Expense - Billing for SS Depr &amp; Taxes Other 4030-41130</v>
          </cell>
          <cell r="C34" t="str">
            <v>0</v>
          </cell>
          <cell r="D34" t="str">
            <v>0</v>
          </cell>
          <cell r="E34" t="str">
            <v>0</v>
          </cell>
          <cell r="F34" t="str">
            <v>0</v>
          </cell>
          <cell r="G34" t="str">
            <v>0</v>
          </cell>
          <cell r="H34" t="str">
            <v>0</v>
          </cell>
          <cell r="I34" t="str">
            <v>0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</row>
        <row r="35">
          <cell r="B35" t="str">
            <v>Depreciation and Amortization</v>
          </cell>
          <cell r="C35">
            <v>42963050.159999996</v>
          </cell>
          <cell r="D35">
            <v>3310719.0199999996</v>
          </cell>
          <cell r="E35">
            <v>3333367.8</v>
          </cell>
          <cell r="F35">
            <v>3355045.21</v>
          </cell>
          <cell r="G35">
            <v>3376551.56</v>
          </cell>
          <cell r="H35">
            <v>3400300.22</v>
          </cell>
          <cell r="I35">
            <v>3450924.58</v>
          </cell>
          <cell r="J35">
            <v>3494307.54</v>
          </cell>
          <cell r="K35">
            <v>3547147.96</v>
          </cell>
          <cell r="L35">
            <v>3621507.4299999997</v>
          </cell>
          <cell r="M35">
            <v>3740988.51</v>
          </cell>
          <cell r="N35">
            <v>3946833.46</v>
          </cell>
          <cell r="O35">
            <v>4385356.87</v>
          </cell>
        </row>
        <row r="36">
          <cell r="B36" t="str">
            <v>SSU Depreciation</v>
          </cell>
          <cell r="C36">
            <v>2584406.2399999998</v>
          </cell>
          <cell r="D36">
            <v>208914.76</v>
          </cell>
          <cell r="E36">
            <v>209554.67</v>
          </cell>
          <cell r="F36">
            <v>210258.57</v>
          </cell>
          <cell r="G36">
            <v>211040.69</v>
          </cell>
          <cell r="H36">
            <v>211920.56</v>
          </cell>
          <cell r="I36">
            <v>212926.13</v>
          </cell>
          <cell r="J36">
            <v>214099.3</v>
          </cell>
          <cell r="K36">
            <v>215507.1</v>
          </cell>
          <cell r="L36">
            <v>217266.86</v>
          </cell>
          <cell r="M36">
            <v>219613.19</v>
          </cell>
          <cell r="N36">
            <v>223132.7</v>
          </cell>
          <cell r="O36">
            <v>230171.71</v>
          </cell>
        </row>
        <row r="37">
          <cell r="B37" t="str">
            <v>Direct Depreciation</v>
          </cell>
          <cell r="C37">
            <v>40378643.919999994</v>
          </cell>
          <cell r="D37">
            <v>3101804.26</v>
          </cell>
          <cell r="E37">
            <v>3123813.13</v>
          </cell>
          <cell r="F37">
            <v>3144786.64</v>
          </cell>
          <cell r="G37">
            <v>3165510.87</v>
          </cell>
          <cell r="H37">
            <v>3188379.66</v>
          </cell>
          <cell r="I37">
            <v>3237998.45</v>
          </cell>
          <cell r="J37">
            <v>3280208.24</v>
          </cell>
          <cell r="K37">
            <v>3331640.86</v>
          </cell>
          <cell r="L37">
            <v>3404240.57</v>
          </cell>
          <cell r="M37">
            <v>3521375.32</v>
          </cell>
          <cell r="N37">
            <v>3723700.76</v>
          </cell>
          <cell r="O37">
            <v>4155185.16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Payroll Taxes</v>
          </cell>
          <cell r="C39">
            <v>1673256</v>
          </cell>
          <cell r="D39">
            <v>139438</v>
          </cell>
          <cell r="E39">
            <v>139438</v>
          </cell>
          <cell r="F39">
            <v>139438</v>
          </cell>
          <cell r="G39">
            <v>139438</v>
          </cell>
          <cell r="H39">
            <v>139438</v>
          </cell>
          <cell r="I39">
            <v>139438</v>
          </cell>
          <cell r="J39">
            <v>139438</v>
          </cell>
          <cell r="K39">
            <v>139438</v>
          </cell>
          <cell r="L39">
            <v>139438</v>
          </cell>
          <cell r="M39">
            <v>139438</v>
          </cell>
          <cell r="N39">
            <v>139438</v>
          </cell>
          <cell r="O39">
            <v>139438</v>
          </cell>
        </row>
        <row r="40">
          <cell r="B40" t="str">
            <v>Ad Valorem</v>
          </cell>
          <cell r="C40">
            <v>14220024</v>
          </cell>
          <cell r="D40">
            <v>1016252</v>
          </cell>
          <cell r="E40">
            <v>1016252</v>
          </cell>
          <cell r="F40">
            <v>1016252</v>
          </cell>
          <cell r="G40">
            <v>1241252</v>
          </cell>
          <cell r="H40">
            <v>1241252</v>
          </cell>
          <cell r="I40">
            <v>1241252</v>
          </cell>
          <cell r="J40">
            <v>1241252</v>
          </cell>
          <cell r="K40">
            <v>1241252</v>
          </cell>
          <cell r="L40">
            <v>1241252</v>
          </cell>
          <cell r="M40">
            <v>1241252</v>
          </cell>
          <cell r="N40">
            <v>1241252</v>
          </cell>
          <cell r="O40">
            <v>1241252</v>
          </cell>
        </row>
        <row r="41">
          <cell r="B41" t="str">
            <v>Franchise Taxes</v>
          </cell>
          <cell r="C41">
            <v>753876</v>
          </cell>
          <cell r="D41">
            <v>62823</v>
          </cell>
          <cell r="E41">
            <v>62823</v>
          </cell>
          <cell r="F41">
            <v>62823</v>
          </cell>
          <cell r="G41">
            <v>62823</v>
          </cell>
          <cell r="H41">
            <v>62823</v>
          </cell>
          <cell r="I41">
            <v>62823</v>
          </cell>
          <cell r="J41">
            <v>62823</v>
          </cell>
          <cell r="K41">
            <v>62823</v>
          </cell>
          <cell r="L41">
            <v>62823</v>
          </cell>
          <cell r="M41">
            <v>62823</v>
          </cell>
          <cell r="N41">
            <v>62823</v>
          </cell>
          <cell r="O41">
            <v>62823</v>
          </cell>
        </row>
        <row r="42">
          <cell r="B42" t="str">
            <v>State Gross Receipts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</row>
        <row r="43">
          <cell r="B43" t="str">
            <v>Taxes other than income taxes, - Billing for Taxes Other and Depr 4081-41124</v>
          </cell>
          <cell r="C43">
            <v>522218.39999999997</v>
          </cell>
          <cell r="D43">
            <v>43518.2</v>
          </cell>
          <cell r="E43">
            <v>43518.2</v>
          </cell>
          <cell r="F43">
            <v>43518.2</v>
          </cell>
          <cell r="G43">
            <v>43518.2</v>
          </cell>
          <cell r="H43">
            <v>43518.2</v>
          </cell>
          <cell r="I43">
            <v>43518.2</v>
          </cell>
          <cell r="J43">
            <v>43518.2</v>
          </cell>
          <cell r="K43">
            <v>43518.2</v>
          </cell>
          <cell r="L43">
            <v>43518.2</v>
          </cell>
          <cell r="M43">
            <v>43518.2</v>
          </cell>
          <cell r="N43">
            <v>43518.2</v>
          </cell>
          <cell r="O43">
            <v>43518.2</v>
          </cell>
        </row>
        <row r="44">
          <cell r="B44" t="str">
            <v>Taxes other than income taxes, - Billing for CSC Depr &amp; Taxes Other 4081-41129</v>
          </cell>
          <cell r="C44" t="str">
            <v>0</v>
          </cell>
          <cell r="D44" t="str">
            <v>0</v>
          </cell>
          <cell r="E44" t="str">
            <v>0</v>
          </cell>
          <cell r="F44" t="str">
            <v>0</v>
          </cell>
          <cell r="G44" t="str">
            <v>0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0</v>
          </cell>
        </row>
        <row r="45">
          <cell r="B45" t="str">
            <v>Taxes other than income taxes, - Billing for SS Depr &amp; Taxes Other 4081-41130</v>
          </cell>
          <cell r="C45" t="str">
            <v>0</v>
          </cell>
          <cell r="D45" t="str">
            <v>0</v>
          </cell>
          <cell r="E45" t="str">
            <v>0</v>
          </cell>
          <cell r="F45" t="str">
            <v>0</v>
          </cell>
          <cell r="G45" t="str">
            <v>0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0</v>
          </cell>
        </row>
        <row r="46">
          <cell r="B46" t="str">
            <v>Total Taxes - Other Than Income Taxes</v>
          </cell>
          <cell r="C46">
            <v>20026929.399999999</v>
          </cell>
          <cell r="D46">
            <v>1488117.2</v>
          </cell>
          <cell r="E46">
            <v>1487612.2</v>
          </cell>
          <cell r="F46">
            <v>1489185.2</v>
          </cell>
          <cell r="G46">
            <v>1715185.2</v>
          </cell>
          <cell r="H46">
            <v>1713595.2</v>
          </cell>
          <cell r="I46">
            <v>1717187.2</v>
          </cell>
          <cell r="J46">
            <v>1717588.2</v>
          </cell>
          <cell r="K46">
            <v>1736467.2</v>
          </cell>
          <cell r="L46">
            <v>1742515.2</v>
          </cell>
          <cell r="M46">
            <v>1738836.2</v>
          </cell>
          <cell r="N46">
            <v>1737615.2</v>
          </cell>
          <cell r="O46">
            <v>1743025.2</v>
          </cell>
        </row>
        <row r="47">
          <cell r="B47" t="str">
            <v>Revenue Related Taxes</v>
          </cell>
          <cell r="C47">
            <v>753876</v>
          </cell>
          <cell r="D47">
            <v>62823</v>
          </cell>
          <cell r="E47">
            <v>62823</v>
          </cell>
          <cell r="F47">
            <v>62823</v>
          </cell>
          <cell r="G47">
            <v>62823</v>
          </cell>
          <cell r="H47">
            <v>62823</v>
          </cell>
          <cell r="I47">
            <v>62823</v>
          </cell>
          <cell r="J47">
            <v>62823</v>
          </cell>
          <cell r="K47">
            <v>62823</v>
          </cell>
          <cell r="L47">
            <v>62823</v>
          </cell>
          <cell r="M47">
            <v>62823</v>
          </cell>
          <cell r="N47">
            <v>62823</v>
          </cell>
          <cell r="O47">
            <v>62823</v>
          </cell>
        </row>
        <row r="48">
          <cell r="B48" t="str">
            <v>Other Direct Taxes</v>
          </cell>
          <cell r="C48">
            <v>18750835</v>
          </cell>
          <cell r="D48">
            <v>1381776</v>
          </cell>
          <cell r="E48">
            <v>1381271</v>
          </cell>
          <cell r="F48">
            <v>1382844</v>
          </cell>
          <cell r="G48">
            <v>1608844</v>
          </cell>
          <cell r="H48">
            <v>1607254</v>
          </cell>
          <cell r="I48">
            <v>1610846</v>
          </cell>
          <cell r="J48">
            <v>1611247</v>
          </cell>
          <cell r="K48">
            <v>1630126</v>
          </cell>
          <cell r="L48">
            <v>1636174</v>
          </cell>
          <cell r="M48">
            <v>1632495</v>
          </cell>
          <cell r="N48">
            <v>1631274</v>
          </cell>
          <cell r="O48">
            <v>1636684</v>
          </cell>
        </row>
        <row r="49">
          <cell r="B49" t="str">
            <v>SSU  Taxes</v>
          </cell>
          <cell r="C49">
            <v>522218.39999999997</v>
          </cell>
          <cell r="D49">
            <v>43518.2</v>
          </cell>
          <cell r="E49">
            <v>43518.2</v>
          </cell>
          <cell r="F49">
            <v>43518.2</v>
          </cell>
          <cell r="G49">
            <v>43518.2</v>
          </cell>
          <cell r="H49">
            <v>43518.2</v>
          </cell>
          <cell r="I49">
            <v>43518.2</v>
          </cell>
          <cell r="J49">
            <v>43518.2</v>
          </cell>
          <cell r="K49">
            <v>43518.2</v>
          </cell>
          <cell r="L49">
            <v>43518.2</v>
          </cell>
          <cell r="M49">
            <v>43518.2</v>
          </cell>
          <cell r="N49">
            <v>43518.2</v>
          </cell>
          <cell r="O49">
            <v>43518.2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 t="str">
            <v>Total Operating Expenses</v>
          </cell>
          <cell r="C51">
            <v>138755345.25</v>
          </cell>
          <cell r="D51">
            <v>11728952.189999998</v>
          </cell>
          <cell r="E51">
            <v>10591797.529999999</v>
          </cell>
          <cell r="F51">
            <v>10564231.76</v>
          </cell>
          <cell r="G51">
            <v>10852911.559999999</v>
          </cell>
          <cell r="H51">
            <v>10156763.970000001</v>
          </cell>
          <cell r="I51">
            <v>10633895.939999999</v>
          </cell>
          <cell r="J51">
            <v>11203891.75</v>
          </cell>
          <cell r="K51">
            <v>12628881.93</v>
          </cell>
          <cell r="L51">
            <v>13110693.399999999</v>
          </cell>
          <cell r="M51">
            <v>12510778.529999999</v>
          </cell>
          <cell r="N51">
            <v>12003144.009999998</v>
          </cell>
          <cell r="O51">
            <v>12769402.68</v>
          </cell>
        </row>
        <row r="52">
          <cell r="B52" t="str">
            <v>Operating Income (Loss)</v>
          </cell>
          <cell r="C52">
            <v>160648714.75</v>
          </cell>
          <cell r="D52">
            <v>11042710.810000002</v>
          </cell>
          <cell r="E52">
            <v>12079692.470000001</v>
          </cell>
          <cell r="F52">
            <v>12424050.24</v>
          </cell>
          <cell r="G52">
            <v>12332140.440000001</v>
          </cell>
          <cell r="H52">
            <v>12698437.029999999</v>
          </cell>
          <cell r="I52">
            <v>12939925.060000001</v>
          </cell>
          <cell r="J52">
            <v>12450643.25</v>
          </cell>
          <cell r="K52">
            <v>14542165.07</v>
          </cell>
          <cell r="L52">
            <v>14926226.600000001</v>
          </cell>
          <cell r="M52">
            <v>14790093.470000001</v>
          </cell>
          <cell r="N52">
            <v>15053538.990000002</v>
          </cell>
          <cell r="O52">
            <v>15369091.32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Interest Income</v>
          </cell>
          <cell r="C54">
            <v>588286.82999999996</v>
          </cell>
          <cell r="D54">
            <v>42111.37</v>
          </cell>
          <cell r="E54">
            <v>42450.720000000001</v>
          </cell>
          <cell r="F54">
            <v>56130.13</v>
          </cell>
          <cell r="G54">
            <v>43160.47</v>
          </cell>
          <cell r="H54">
            <v>43479.63</v>
          </cell>
          <cell r="I54">
            <v>57274.239999999998</v>
          </cell>
          <cell r="J54">
            <v>44556.3</v>
          </cell>
          <cell r="K54">
            <v>45085</v>
          </cell>
          <cell r="L54">
            <v>59212.57</v>
          </cell>
          <cell r="M54">
            <v>46740.09</v>
          </cell>
          <cell r="N54">
            <v>47178.44</v>
          </cell>
          <cell r="O54">
            <v>60907.87</v>
          </cell>
        </row>
        <row r="55">
          <cell r="B55" t="str">
            <v>Total Non-Operating Income</v>
          </cell>
          <cell r="C55">
            <v>588286.82999999996</v>
          </cell>
          <cell r="D55">
            <v>42111.37</v>
          </cell>
          <cell r="E55">
            <v>42450.720000000001</v>
          </cell>
          <cell r="F55">
            <v>56130.13</v>
          </cell>
          <cell r="G55">
            <v>43160.47</v>
          </cell>
          <cell r="H55">
            <v>43479.63</v>
          </cell>
          <cell r="I55">
            <v>57274.239999999998</v>
          </cell>
          <cell r="J55">
            <v>44556.3</v>
          </cell>
          <cell r="K55">
            <v>45085</v>
          </cell>
          <cell r="L55">
            <v>59212.57</v>
          </cell>
          <cell r="M55">
            <v>46740.09</v>
          </cell>
          <cell r="N55">
            <v>47178.44</v>
          </cell>
          <cell r="O55">
            <v>60907.87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Long Term Interest Expenses</v>
          </cell>
          <cell r="C57">
            <v>35988507.719999999</v>
          </cell>
          <cell r="D57">
            <v>2999042.31</v>
          </cell>
          <cell r="E57">
            <v>2999042.31</v>
          </cell>
          <cell r="F57">
            <v>2999042.31</v>
          </cell>
          <cell r="G57">
            <v>2999042.31</v>
          </cell>
          <cell r="H57">
            <v>2999042.31</v>
          </cell>
          <cell r="I57">
            <v>2999042.31</v>
          </cell>
          <cell r="J57">
            <v>2999042.31</v>
          </cell>
          <cell r="K57">
            <v>2999042.31</v>
          </cell>
          <cell r="L57">
            <v>2999042.31</v>
          </cell>
          <cell r="M57">
            <v>2999042.31</v>
          </cell>
          <cell r="N57">
            <v>2999042.31</v>
          </cell>
          <cell r="O57">
            <v>2999042.31</v>
          </cell>
        </row>
        <row r="58">
          <cell r="B58" t="str">
            <v>Other interest expense - Penalty - Interest 4310-30118</v>
          </cell>
          <cell r="C58" t="str">
            <v>0</v>
          </cell>
          <cell r="D58" t="str">
            <v>0</v>
          </cell>
          <cell r="E58" t="str">
            <v>0</v>
          </cell>
          <cell r="F58" t="str">
            <v>0</v>
          </cell>
          <cell r="G58" t="str">
            <v>0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0</v>
          </cell>
        </row>
        <row r="59">
          <cell r="B59" t="str">
            <v>Other interest expense - Cust Deps-By Acct/Div 4310-30119</v>
          </cell>
          <cell r="C59" t="str">
            <v>0</v>
          </cell>
          <cell r="D59" t="str">
            <v>0</v>
          </cell>
          <cell r="E59" t="str">
            <v>0</v>
          </cell>
          <cell r="F59" t="str">
            <v>0</v>
          </cell>
          <cell r="G59" t="str">
            <v>0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</row>
        <row r="60">
          <cell r="B60" t="str">
            <v>Other interest expense - Deferred Interest Infrastructure 4310-30130</v>
          </cell>
          <cell r="C60" t="str">
            <v>0</v>
          </cell>
          <cell r="D60" t="str">
            <v>0</v>
          </cell>
          <cell r="E60" t="str">
            <v>0</v>
          </cell>
          <cell r="F60" t="str">
            <v>0</v>
          </cell>
          <cell r="G60" t="str">
            <v>0</v>
          </cell>
          <cell r="H60" t="str">
            <v>0</v>
          </cell>
          <cell r="I60" t="str">
            <v>0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0</v>
          </cell>
        </row>
        <row r="61">
          <cell r="B61" t="str">
            <v>Allowance for borrowed funds u - Default 4320-00000</v>
          </cell>
          <cell r="C61" t="str">
            <v>0</v>
          </cell>
          <cell r="D61" t="str">
            <v>0</v>
          </cell>
          <cell r="E61" t="str">
            <v>0</v>
          </cell>
          <cell r="F61" t="str">
            <v>0</v>
          </cell>
          <cell r="G61" t="str">
            <v>0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0</v>
          </cell>
        </row>
        <row r="62">
          <cell r="B62" t="str">
            <v>Short Term Interest Expenses</v>
          </cell>
          <cell r="C62">
            <v>602052.81000000006</v>
          </cell>
          <cell r="D62">
            <v>29832.36</v>
          </cell>
          <cell r="E62">
            <v>55577.62</v>
          </cell>
          <cell r="F62">
            <v>90820.31</v>
          </cell>
          <cell r="G62">
            <v>104555.86</v>
          </cell>
          <cell r="H62">
            <v>72902.87</v>
          </cell>
          <cell r="I62">
            <v>56985.9</v>
          </cell>
          <cell r="J62">
            <v>37097.35</v>
          </cell>
          <cell r="K62">
            <v>31001.38</v>
          </cell>
          <cell r="L62">
            <v>31149.85</v>
          </cell>
          <cell r="M62">
            <v>41723.58</v>
          </cell>
          <cell r="N62">
            <v>22688.37</v>
          </cell>
          <cell r="O62">
            <v>27717.360000000001</v>
          </cell>
        </row>
        <row r="63">
          <cell r="B63" t="str">
            <v>ShortTerm Interest Exp. - Division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 t="str">
            <v>ShortTerm Interest Expenses</v>
          </cell>
          <cell r="C64">
            <v>602052.81000000006</v>
          </cell>
          <cell r="D64">
            <v>29832.36</v>
          </cell>
          <cell r="E64">
            <v>55577.62</v>
          </cell>
          <cell r="F64">
            <v>90820.31</v>
          </cell>
          <cell r="G64">
            <v>104555.86</v>
          </cell>
          <cell r="H64">
            <v>72902.87</v>
          </cell>
          <cell r="I64">
            <v>56985.9</v>
          </cell>
          <cell r="J64">
            <v>37097.35</v>
          </cell>
          <cell r="K64">
            <v>31001.38</v>
          </cell>
          <cell r="L64">
            <v>31149.85</v>
          </cell>
          <cell r="M64">
            <v>41723.58</v>
          </cell>
          <cell r="N64">
            <v>22688.37</v>
          </cell>
          <cell r="O64">
            <v>27717.360000000001</v>
          </cell>
        </row>
        <row r="65">
          <cell r="B65" t="str">
            <v>Total Interest Expense</v>
          </cell>
          <cell r="C65">
            <v>36590560.530000001</v>
          </cell>
          <cell r="D65">
            <v>3028874.67</v>
          </cell>
          <cell r="E65">
            <v>3054619.93</v>
          </cell>
          <cell r="F65">
            <v>3089862.62</v>
          </cell>
          <cell r="G65">
            <v>3103598.17</v>
          </cell>
          <cell r="H65">
            <v>3071945.18</v>
          </cell>
          <cell r="I65">
            <v>3056028.21</v>
          </cell>
          <cell r="J65">
            <v>3036139.66</v>
          </cell>
          <cell r="K65">
            <v>3030043.69</v>
          </cell>
          <cell r="L65">
            <v>3030192.16</v>
          </cell>
          <cell r="M65">
            <v>3040765.89</v>
          </cell>
          <cell r="N65">
            <v>3021730.68</v>
          </cell>
          <cell r="O65">
            <v>3026759.67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 t="str">
            <v>Total Non-Operating Expense</v>
          </cell>
          <cell r="C67">
            <v>40392982.549999997</v>
          </cell>
          <cell r="D67">
            <v>3515968.17</v>
          </cell>
          <cell r="E67">
            <v>3480499.43</v>
          </cell>
          <cell r="F67">
            <v>3515694.12</v>
          </cell>
          <cell r="G67">
            <v>3517711.67</v>
          </cell>
          <cell r="H67">
            <v>3488700.68</v>
          </cell>
          <cell r="I67">
            <v>3473152.71</v>
          </cell>
          <cell r="J67">
            <v>3476530.16</v>
          </cell>
          <cell r="K67">
            <v>3465020.19</v>
          </cell>
          <cell r="L67">
            <v>3104702.66</v>
          </cell>
          <cell r="M67">
            <v>3135489.39</v>
          </cell>
          <cell r="N67">
            <v>3105203.18</v>
          </cell>
          <cell r="O67">
            <v>3114310.19</v>
          </cell>
        </row>
        <row r="68">
          <cell r="B68" t="str">
            <v>Total Other Non-Operating Income/Expense</v>
          </cell>
          <cell r="C68">
            <v>39804695.719999999</v>
          </cell>
          <cell r="D68">
            <v>3473856.8</v>
          </cell>
          <cell r="E68">
            <v>3438048.71</v>
          </cell>
          <cell r="F68">
            <v>3459563.99</v>
          </cell>
          <cell r="G68">
            <v>3474551.1999999997</v>
          </cell>
          <cell r="H68">
            <v>3445221.0500000003</v>
          </cell>
          <cell r="I68">
            <v>3415878.4699999997</v>
          </cell>
          <cell r="J68">
            <v>3431973.8600000003</v>
          </cell>
          <cell r="K68">
            <v>3419935.19</v>
          </cell>
          <cell r="L68">
            <v>3045490.0900000003</v>
          </cell>
          <cell r="M68">
            <v>3088749.3000000003</v>
          </cell>
          <cell r="N68">
            <v>3058024.74</v>
          </cell>
          <cell r="O68">
            <v>3053402.32</v>
          </cell>
        </row>
        <row r="69">
          <cell r="B69" t="str">
            <v>Other Non-Operating Income/(Expense)</v>
          </cell>
          <cell r="C69">
            <v>-3802422.0199999958</v>
          </cell>
          <cell r="D69">
            <v>-487093.5</v>
          </cell>
          <cell r="E69">
            <v>-425879.5</v>
          </cell>
          <cell r="F69">
            <v>-425831.5</v>
          </cell>
          <cell r="G69">
            <v>-414113.5</v>
          </cell>
          <cell r="H69">
            <v>-416755.5</v>
          </cell>
          <cell r="I69">
            <v>-417124.5</v>
          </cell>
          <cell r="J69">
            <v>-440390.5</v>
          </cell>
          <cell r="K69">
            <v>-434976.5</v>
          </cell>
          <cell r="L69">
            <v>-74510.5</v>
          </cell>
          <cell r="M69">
            <v>-94723.5</v>
          </cell>
          <cell r="N69">
            <v>-83472.5</v>
          </cell>
          <cell r="O69">
            <v>-87550.520000000019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 t="str">
            <v>Income (Loss), Before Income Taxes</v>
          </cell>
          <cell r="C71">
            <v>120844019.03</v>
          </cell>
          <cell r="D71">
            <v>7568854.0100000026</v>
          </cell>
          <cell r="E71">
            <v>8641643.7600000016</v>
          </cell>
          <cell r="F71">
            <v>8964486.25</v>
          </cell>
          <cell r="G71">
            <v>8857589.2400000021</v>
          </cell>
          <cell r="H71">
            <v>9253215.9799999986</v>
          </cell>
          <cell r="I71">
            <v>9524046.5899999999</v>
          </cell>
          <cell r="J71">
            <v>9018669.3900000006</v>
          </cell>
          <cell r="K71">
            <v>11122229.880000001</v>
          </cell>
          <cell r="L71">
            <v>11880736.510000002</v>
          </cell>
          <cell r="M71">
            <v>11701344.17</v>
          </cell>
          <cell r="N71">
            <v>11995514.250000002</v>
          </cell>
          <cell r="O71">
            <v>12315689</v>
          </cell>
        </row>
        <row r="72">
          <cell r="B72" t="str">
            <v>Total Provision (Benefit) for Inc Tax</v>
          </cell>
          <cell r="C72">
            <v>42742529.560000002</v>
          </cell>
          <cell r="D72">
            <v>2677103.66</v>
          </cell>
          <cell r="E72">
            <v>3056549.4</v>
          </cell>
          <cell r="F72">
            <v>3170738.78</v>
          </cell>
          <cell r="G72">
            <v>3132929.32</v>
          </cell>
          <cell r="H72">
            <v>3272862.49</v>
          </cell>
          <cell r="I72">
            <v>3368655.28</v>
          </cell>
          <cell r="J72">
            <v>3189903.37</v>
          </cell>
          <cell r="K72">
            <v>3933932.71</v>
          </cell>
          <cell r="L72">
            <v>4202216.51</v>
          </cell>
          <cell r="M72">
            <v>4138765.44</v>
          </cell>
          <cell r="N72">
            <v>4242813.4000000004</v>
          </cell>
          <cell r="O72">
            <v>4356059.2</v>
          </cell>
        </row>
        <row r="73">
          <cell r="B73" t="str">
            <v>Income (Loss), Before Cumulative Effect</v>
          </cell>
          <cell r="C73">
            <v>78101489.470000014</v>
          </cell>
          <cell r="D73">
            <v>4891750.3500000024</v>
          </cell>
          <cell r="E73">
            <v>5585094.3600000013</v>
          </cell>
          <cell r="F73">
            <v>5793747.4700000007</v>
          </cell>
          <cell r="G73">
            <v>5724659.9200000018</v>
          </cell>
          <cell r="H73">
            <v>5980353.4899999984</v>
          </cell>
          <cell r="I73">
            <v>6155391.3100000005</v>
          </cell>
          <cell r="J73">
            <v>5828766.0200000005</v>
          </cell>
          <cell r="K73">
            <v>7188297.1700000009</v>
          </cell>
          <cell r="L73">
            <v>7678520.0000000019</v>
          </cell>
          <cell r="M73">
            <v>7562578.7300000004</v>
          </cell>
          <cell r="N73">
            <v>7752700.8500000015</v>
          </cell>
          <cell r="O73">
            <v>7959629.7999999998</v>
          </cell>
        </row>
        <row r="74">
          <cell r="B74" t="str">
            <v>Income Statement - Net Income (Loss)</v>
          </cell>
          <cell r="C74">
            <v>78101489.470000014</v>
          </cell>
          <cell r="D74">
            <v>4891750.3500000024</v>
          </cell>
          <cell r="E74">
            <v>5585094.3600000013</v>
          </cell>
          <cell r="F74">
            <v>5793747.4700000007</v>
          </cell>
          <cell r="G74">
            <v>5724659.9200000018</v>
          </cell>
          <cell r="H74">
            <v>5980353.4899999984</v>
          </cell>
          <cell r="I74">
            <v>6155391.3100000005</v>
          </cell>
          <cell r="J74">
            <v>5828766.0200000005</v>
          </cell>
          <cell r="K74">
            <v>7188297.1700000009</v>
          </cell>
          <cell r="L74">
            <v>7678520.0000000019</v>
          </cell>
          <cell r="M74">
            <v>7562578.7300000004</v>
          </cell>
          <cell r="N74">
            <v>7752700.8500000015</v>
          </cell>
          <cell r="O74">
            <v>7959629.7999999998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</sheetData>
      <sheetData sheetId="27">
        <row r="8">
          <cell r="B8">
            <v>0</v>
          </cell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Labor</v>
          </cell>
          <cell r="C9">
            <v>10359145.920000002</v>
          </cell>
          <cell r="D9">
            <v>1907631.1699999997</v>
          </cell>
          <cell r="E9">
            <v>1567200.6400000006</v>
          </cell>
          <cell r="F9">
            <v>1841661.7300000002</v>
          </cell>
          <cell r="G9">
            <v>1789277.4800000002</v>
          </cell>
          <cell r="H9">
            <v>1613292.2700000005</v>
          </cell>
          <cell r="I9">
            <v>1640082.6300000001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0</v>
          </cell>
        </row>
        <row r="10">
          <cell r="B10" t="str">
            <v>Benefits</v>
          </cell>
          <cell r="C10">
            <v>2988694.5500000003</v>
          </cell>
          <cell r="D10">
            <v>564504.10000000009</v>
          </cell>
          <cell r="E10">
            <v>438874.03</v>
          </cell>
          <cell r="F10">
            <v>542625.87</v>
          </cell>
          <cell r="G10">
            <v>495993.9</v>
          </cell>
          <cell r="H10">
            <v>469494.58000000013</v>
          </cell>
          <cell r="I10">
            <v>477202.07000000007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0</v>
          </cell>
        </row>
        <row r="11">
          <cell r="B11" t="str">
            <v>Employee Welfare</v>
          </cell>
          <cell r="C11">
            <v>897018.02</v>
          </cell>
          <cell r="D11">
            <v>95264.36</v>
          </cell>
          <cell r="E11">
            <v>160804.05999999997</v>
          </cell>
          <cell r="F11">
            <v>295875.52999999997</v>
          </cell>
          <cell r="G11">
            <v>206875.64000000007</v>
          </cell>
          <cell r="H11">
            <v>93046.469999999987</v>
          </cell>
          <cell r="I11">
            <v>45151.959999999992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0</v>
          </cell>
        </row>
        <row r="12">
          <cell r="B12" t="str">
            <v>Insurance</v>
          </cell>
          <cell r="C12">
            <v>261888.26999999996</v>
          </cell>
          <cell r="D12">
            <v>24291.479999999996</v>
          </cell>
          <cell r="E12">
            <v>79811.539999999994</v>
          </cell>
          <cell r="F12">
            <v>46363.5</v>
          </cell>
          <cell r="G12">
            <v>33767.859999999993</v>
          </cell>
          <cell r="H12">
            <v>28223.009999999995</v>
          </cell>
          <cell r="I12">
            <v>49430.87999999999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0</v>
          </cell>
        </row>
        <row r="13">
          <cell r="B13" t="str">
            <v>Rent, Maint., &amp; Utilities</v>
          </cell>
          <cell r="C13">
            <v>1075094.6599999999</v>
          </cell>
          <cell r="D13">
            <v>181149.56000000008</v>
          </cell>
          <cell r="E13">
            <v>141011.31</v>
          </cell>
          <cell r="F13">
            <v>177625.73999999993</v>
          </cell>
          <cell r="G13">
            <v>185869.03999999986</v>
          </cell>
          <cell r="H13">
            <v>203461.42999999996</v>
          </cell>
          <cell r="I13">
            <v>185977.57999999996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0</v>
          </cell>
        </row>
        <row r="14">
          <cell r="B14" t="str">
            <v>Vehicles &amp; Equip</v>
          </cell>
          <cell r="C14">
            <v>1146733.0699999998</v>
          </cell>
          <cell r="D14">
            <v>198641.68000000014</v>
          </cell>
          <cell r="E14">
            <v>192737.14999999994</v>
          </cell>
          <cell r="F14">
            <v>203079.08</v>
          </cell>
          <cell r="G14">
            <v>189706.62</v>
          </cell>
          <cell r="H14">
            <v>155384.27000000002</v>
          </cell>
          <cell r="I14">
            <v>207184.26999999981</v>
          </cell>
          <cell r="J14" t="str">
            <v>0</v>
          </cell>
          <cell r="K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0</v>
          </cell>
        </row>
        <row r="15">
          <cell r="B15" t="str">
            <v>Materials &amp; Supplies</v>
          </cell>
          <cell r="C15">
            <v>1659525.86</v>
          </cell>
          <cell r="D15">
            <v>283147.72000000003</v>
          </cell>
          <cell r="E15">
            <v>178304.73999999996</v>
          </cell>
          <cell r="F15">
            <v>304567.84000000003</v>
          </cell>
          <cell r="G15">
            <v>194195.05999999997</v>
          </cell>
          <cell r="H15">
            <v>284808.12000000005</v>
          </cell>
          <cell r="I15">
            <v>414502.38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0</v>
          </cell>
        </row>
        <row r="16">
          <cell r="B16" t="str">
            <v>Information Technologies</v>
          </cell>
          <cell r="C16">
            <v>178977.07</v>
          </cell>
          <cell r="D16">
            <v>58265.969999999994</v>
          </cell>
          <cell r="E16">
            <v>18272.460000000003</v>
          </cell>
          <cell r="F16">
            <v>23766.420000000002</v>
          </cell>
          <cell r="G16">
            <v>51832.920000000006</v>
          </cell>
          <cell r="H16">
            <v>10658.279999999999</v>
          </cell>
          <cell r="I16">
            <v>16181.02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0</v>
          </cell>
        </row>
        <row r="17">
          <cell r="B17" t="str">
            <v>Telecom</v>
          </cell>
          <cell r="C17">
            <v>392711.97</v>
          </cell>
          <cell r="D17">
            <v>64034.06</v>
          </cell>
          <cell r="E17">
            <v>58535.370000000024</v>
          </cell>
          <cell r="F17">
            <v>65408.430000000022</v>
          </cell>
          <cell r="G17">
            <v>81168.709999999992</v>
          </cell>
          <cell r="H17">
            <v>51290.270000000019</v>
          </cell>
          <cell r="I17">
            <v>72275.129999999946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0</v>
          </cell>
        </row>
        <row r="18">
          <cell r="B18" t="str">
            <v>Marketing</v>
          </cell>
          <cell r="C18">
            <v>74468.829999999987</v>
          </cell>
          <cell r="D18">
            <v>14602.899999999998</v>
          </cell>
          <cell r="E18">
            <v>11257.57</v>
          </cell>
          <cell r="F18">
            <v>36013.799999999996</v>
          </cell>
          <cell r="G18">
            <v>580.63000000000045</v>
          </cell>
          <cell r="H18">
            <v>2280.66</v>
          </cell>
          <cell r="I18">
            <v>9733.2699999999986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0</v>
          </cell>
        </row>
        <row r="19">
          <cell r="B19" t="str">
            <v>Directors &amp; Shareholders &amp;PR</v>
          </cell>
          <cell r="C19">
            <v>184.01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>
            <v>184.01</v>
          </cell>
          <cell r="I19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 t="str">
            <v>Dues &amp; Donations</v>
          </cell>
          <cell r="C20">
            <v>118856.79999999999</v>
          </cell>
          <cell r="D20">
            <v>13525.27</v>
          </cell>
          <cell r="E20">
            <v>17198.79</v>
          </cell>
          <cell r="F20">
            <v>18087.649999999998</v>
          </cell>
          <cell r="G20">
            <v>34505.050000000003</v>
          </cell>
          <cell r="H20">
            <v>15299.65</v>
          </cell>
          <cell r="I20">
            <v>20240.39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0</v>
          </cell>
        </row>
        <row r="21">
          <cell r="B21" t="str">
            <v>Print &amp; Postages</v>
          </cell>
          <cell r="C21">
            <v>36734.369999999995</v>
          </cell>
          <cell r="D21">
            <v>4896.74</v>
          </cell>
          <cell r="E21">
            <v>6229.7999999999993</v>
          </cell>
          <cell r="F21">
            <v>6303.51</v>
          </cell>
          <cell r="G21">
            <v>8171.45</v>
          </cell>
          <cell r="H21">
            <v>6278.1900000000005</v>
          </cell>
          <cell r="I21">
            <v>4854.6800000000012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0</v>
          </cell>
        </row>
        <row r="22">
          <cell r="B22" t="str">
            <v>Travel &amp; Entertainment</v>
          </cell>
          <cell r="C22">
            <v>555771.13</v>
          </cell>
          <cell r="D22">
            <v>59195.33</v>
          </cell>
          <cell r="E22">
            <v>151822.02000000002</v>
          </cell>
          <cell r="F22">
            <v>96696.639999999985</v>
          </cell>
          <cell r="G22">
            <v>87035.47</v>
          </cell>
          <cell r="H22">
            <v>80234.509999999995</v>
          </cell>
          <cell r="I22">
            <v>80787.16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0</v>
          </cell>
        </row>
        <row r="23">
          <cell r="B23" t="str">
            <v>Training</v>
          </cell>
          <cell r="C23">
            <v>110886.97</v>
          </cell>
          <cell r="D23">
            <v>12115.609999999999</v>
          </cell>
          <cell r="E23">
            <v>19512.98</v>
          </cell>
          <cell r="F23">
            <v>10784.169999999998</v>
          </cell>
          <cell r="G23">
            <v>27616.370000000003</v>
          </cell>
          <cell r="H23">
            <v>18979.04</v>
          </cell>
          <cell r="I23">
            <v>21878.799999999999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0</v>
          </cell>
        </row>
        <row r="24">
          <cell r="B24" t="str">
            <v>Outside Services</v>
          </cell>
          <cell r="C24">
            <v>12081887.489999998</v>
          </cell>
          <cell r="D24">
            <v>1869443.1799999997</v>
          </cell>
          <cell r="E24">
            <v>1796482.7399999998</v>
          </cell>
          <cell r="F24">
            <v>3849183.4199999995</v>
          </cell>
          <cell r="G24">
            <v>1423316.23</v>
          </cell>
          <cell r="H24">
            <v>1451081.2099999995</v>
          </cell>
          <cell r="I24">
            <v>1692380.7099999997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0</v>
          </cell>
        </row>
        <row r="25">
          <cell r="B25" t="str">
            <v>Miscellaneous</v>
          </cell>
          <cell r="C25">
            <v>-3358320.72</v>
          </cell>
          <cell r="D25">
            <v>-73778.819999999992</v>
          </cell>
          <cell r="E25">
            <v>-85758.86</v>
          </cell>
          <cell r="F25">
            <v>-2940410.83</v>
          </cell>
          <cell r="G25">
            <v>-66683.13</v>
          </cell>
          <cell r="H25">
            <v>-101578.96</v>
          </cell>
          <cell r="I25">
            <v>-90110.12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0</v>
          </cell>
        </row>
        <row r="26">
          <cell r="B26" t="str">
            <v>Total BU Direct Expense</v>
          </cell>
          <cell r="C26">
            <v>28580258.27</v>
          </cell>
          <cell r="D26">
            <v>5276930.3099999996</v>
          </cell>
          <cell r="E26">
            <v>4752296.3399999989</v>
          </cell>
          <cell r="F26">
            <v>4577632.4999999981</v>
          </cell>
          <cell r="G26">
            <v>4743229.3000000007</v>
          </cell>
          <cell r="H26">
            <v>4382417.01</v>
          </cell>
          <cell r="I26">
            <v>4847752.8099999996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Expense Billings</v>
          </cell>
          <cell r="C28">
            <v>4883024.76</v>
          </cell>
          <cell r="D28">
            <v>1100596.8299999996</v>
          </cell>
          <cell r="E28">
            <v>526707.90999999992</v>
          </cell>
          <cell r="F28">
            <v>859507.14000000013</v>
          </cell>
          <cell r="G28">
            <v>849423.0399999998</v>
          </cell>
          <cell r="H28">
            <v>738065.49</v>
          </cell>
          <cell r="I28">
            <v>808724.34999999974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0</v>
          </cell>
        </row>
        <row r="29">
          <cell r="B29" t="str">
            <v>Admin &amp; General Expenses - 09341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</row>
        <row r="30">
          <cell r="B30" t="str">
            <v>SSU Billings</v>
          </cell>
          <cell r="C30">
            <v>4883024.76</v>
          </cell>
          <cell r="D30">
            <v>1100596.8299999996</v>
          </cell>
          <cell r="E30">
            <v>526707.90999999992</v>
          </cell>
          <cell r="F30">
            <v>859507.14000000013</v>
          </cell>
          <cell r="G30">
            <v>849423.0399999998</v>
          </cell>
          <cell r="H30">
            <v>738065.49</v>
          </cell>
          <cell r="I30">
            <v>808724.34999999974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Provision for Bad Debt</v>
          </cell>
          <cell r="C31">
            <v>15829.09</v>
          </cell>
          <cell r="D31" t="str">
            <v>0</v>
          </cell>
          <cell r="E31" t="str">
            <v>0</v>
          </cell>
          <cell r="F31">
            <v>5179.59</v>
          </cell>
          <cell r="G31">
            <v>0</v>
          </cell>
          <cell r="H31">
            <v>0</v>
          </cell>
          <cell r="I31">
            <v>10649.5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0</v>
          </cell>
        </row>
        <row r="32">
          <cell r="B32" t="str">
            <v>O&amp;M - Total Operation &amp; Maintenance Expense</v>
          </cell>
          <cell r="C32">
            <v>33894895.159999996</v>
          </cell>
          <cell r="D32">
            <v>6450040.4199999999</v>
          </cell>
          <cell r="E32">
            <v>5334803.79</v>
          </cell>
          <cell r="F32">
            <v>5514913.9399999995</v>
          </cell>
          <cell r="G32">
            <v>5673062.8600000003</v>
          </cell>
          <cell r="H32">
            <v>5198287.66</v>
          </cell>
          <cell r="I32">
            <v>5723786.4900000002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O&amp;M - Total Operation &amp; Maintenance Expense</v>
          </cell>
          <cell r="C34">
            <v>415783.04</v>
          </cell>
          <cell r="D34">
            <v>72513.279999999999</v>
          </cell>
          <cell r="E34">
            <v>55799.539999999994</v>
          </cell>
          <cell r="F34">
            <v>72594.709999999992</v>
          </cell>
          <cell r="G34">
            <v>80410.52</v>
          </cell>
          <cell r="H34">
            <v>77805.16</v>
          </cell>
          <cell r="I34">
            <v>56659.83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0</v>
          </cell>
        </row>
        <row r="35">
          <cell r="B35" t="str">
            <v>SSU Direct Charges</v>
          </cell>
          <cell r="C35">
            <v>415783.04</v>
          </cell>
          <cell r="D35">
            <v>72513.279999999999</v>
          </cell>
          <cell r="E35">
            <v>55799.539999999994</v>
          </cell>
          <cell r="F35">
            <v>72594.709999999992</v>
          </cell>
          <cell r="G35">
            <v>80410.52</v>
          </cell>
          <cell r="H35">
            <v>77805.16</v>
          </cell>
          <cell r="I35">
            <v>56659.83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0</v>
          </cell>
        </row>
      </sheetData>
      <sheetData sheetId="28">
        <row r="8">
          <cell r="B8">
            <v>0</v>
          </cell>
          <cell r="C8" t="str">
            <v>Atmos Pipeline - Texas</v>
          </cell>
          <cell r="D8" t="str">
            <v>Atmos Pipeline - Texas</v>
          </cell>
          <cell r="E8" t="str">
            <v>Atmos Pipeline - Texas</v>
          </cell>
          <cell r="F8" t="str">
            <v>Atmos Pipeline - Texas</v>
          </cell>
          <cell r="G8" t="str">
            <v>Atmos Pipeline - Texas</v>
          </cell>
          <cell r="H8" t="str">
            <v>Atmos Pipeline - Texas</v>
          </cell>
          <cell r="I8" t="str">
            <v>Atmos Pipeline - Texas</v>
          </cell>
          <cell r="J8" t="str">
            <v>Atmos Pipeline - Texas</v>
          </cell>
          <cell r="K8" t="str">
            <v>Atmos Pipeline - Texas</v>
          </cell>
          <cell r="L8" t="str">
            <v>Atmos Pipeline - Texas</v>
          </cell>
          <cell r="M8" t="str">
            <v>Atmos Pipeline - Texas</v>
          </cell>
          <cell r="N8" t="str">
            <v>Atmos Pipeline - Texas</v>
          </cell>
          <cell r="O8" t="str">
            <v>Atmos Pipeline - Texas</v>
          </cell>
        </row>
        <row r="9">
          <cell r="B9" t="str">
            <v>Labor</v>
          </cell>
          <cell r="C9">
            <v>20500108.890000001</v>
          </cell>
          <cell r="D9">
            <v>1793880.8900000006</v>
          </cell>
          <cell r="E9">
            <v>1648580.88</v>
          </cell>
          <cell r="F9">
            <v>1777975.9700000002</v>
          </cell>
          <cell r="G9">
            <v>1793880.8900000006</v>
          </cell>
          <cell r="H9">
            <v>1575930.8399999999</v>
          </cell>
          <cell r="I9">
            <v>1650761.99</v>
          </cell>
          <cell r="J9">
            <v>1721230.85</v>
          </cell>
          <cell r="K9">
            <v>1721230.85</v>
          </cell>
          <cell r="L9">
            <v>1650761.99</v>
          </cell>
          <cell r="M9">
            <v>1793880.8900000006</v>
          </cell>
          <cell r="N9">
            <v>1648580.8800000001</v>
          </cell>
          <cell r="O9">
            <v>1723411.9700000002</v>
          </cell>
        </row>
        <row r="10">
          <cell r="B10" t="str">
            <v>Benefits</v>
          </cell>
          <cell r="C10">
            <v>7568165.2599999988</v>
          </cell>
          <cell r="D10">
            <v>667952.03999999969</v>
          </cell>
          <cell r="E10">
            <v>604640.80999999994</v>
          </cell>
          <cell r="F10">
            <v>661021.72</v>
          </cell>
          <cell r="G10">
            <v>667952.03999999969</v>
          </cell>
          <cell r="H10">
            <v>572985.4800000001</v>
          </cell>
          <cell r="I10">
            <v>605591.16</v>
          </cell>
          <cell r="J10">
            <v>636296.38</v>
          </cell>
          <cell r="K10">
            <v>636296.38</v>
          </cell>
          <cell r="L10">
            <v>605591.16</v>
          </cell>
          <cell r="M10">
            <v>667952.03999999969</v>
          </cell>
          <cell r="N10">
            <v>604640.80999999994</v>
          </cell>
          <cell r="O10">
            <v>637245.24000000011</v>
          </cell>
        </row>
        <row r="11">
          <cell r="B11" t="str">
            <v>Employee Welfare</v>
          </cell>
          <cell r="C11">
            <v>1124440.6999999997</v>
          </cell>
          <cell r="D11">
            <v>130548.42999999996</v>
          </cell>
          <cell r="E11">
            <v>162975.21999999994</v>
          </cell>
          <cell r="F11">
            <v>157778.25999999995</v>
          </cell>
          <cell r="G11">
            <v>177559.8900000001</v>
          </cell>
          <cell r="H11">
            <v>99435.999999999985</v>
          </cell>
          <cell r="I11">
            <v>34347.37999999999</v>
          </cell>
          <cell r="J11">
            <v>34080.46</v>
          </cell>
          <cell r="K11">
            <v>172763.32999999996</v>
          </cell>
          <cell r="L11">
            <v>35762.99</v>
          </cell>
          <cell r="M11">
            <v>44051.23000000001</v>
          </cell>
          <cell r="N11">
            <v>32674.519999999997</v>
          </cell>
          <cell r="O11">
            <v>42462.989999999983</v>
          </cell>
        </row>
        <row r="12">
          <cell r="B12" t="str">
            <v>Insurance</v>
          </cell>
          <cell r="C12">
            <v>415554</v>
          </cell>
          <cell r="D12">
            <v>33864</v>
          </cell>
          <cell r="E12">
            <v>33864</v>
          </cell>
          <cell r="F12">
            <v>33864</v>
          </cell>
          <cell r="G12">
            <v>33864</v>
          </cell>
          <cell r="H12">
            <v>33864</v>
          </cell>
          <cell r="I12">
            <v>33863</v>
          </cell>
          <cell r="J12">
            <v>35376</v>
          </cell>
          <cell r="K12">
            <v>35491</v>
          </cell>
          <cell r="L12">
            <v>35376</v>
          </cell>
          <cell r="M12">
            <v>35376</v>
          </cell>
          <cell r="N12">
            <v>35376</v>
          </cell>
          <cell r="O12">
            <v>35376</v>
          </cell>
        </row>
        <row r="13">
          <cell r="B13" t="str">
            <v>Rent, Maint., &amp; Utilities</v>
          </cell>
          <cell r="C13">
            <v>1917540.35</v>
          </cell>
          <cell r="D13">
            <v>161011.67000000004</v>
          </cell>
          <cell r="E13">
            <v>157837.5</v>
          </cell>
          <cell r="F13">
            <v>161373.5</v>
          </cell>
          <cell r="G13">
            <v>159931.82</v>
          </cell>
          <cell r="H13">
            <v>160087.05000000005</v>
          </cell>
          <cell r="I13">
            <v>159948.69</v>
          </cell>
          <cell r="J13">
            <v>160221.24</v>
          </cell>
          <cell r="K13">
            <v>159834.92000000004</v>
          </cell>
          <cell r="L13">
            <v>160761.92000000004</v>
          </cell>
          <cell r="M13">
            <v>159629.24</v>
          </cell>
          <cell r="N13">
            <v>158586.92000000001</v>
          </cell>
          <cell r="O13">
            <v>158315.88</v>
          </cell>
        </row>
        <row r="14">
          <cell r="B14" t="str">
            <v>Vehicles &amp; Equip</v>
          </cell>
          <cell r="C14">
            <v>2466293.1800000006</v>
          </cell>
          <cell r="D14">
            <v>199500.32</v>
          </cell>
          <cell r="E14">
            <v>199497.63999999998</v>
          </cell>
          <cell r="F14">
            <v>199497.63000000003</v>
          </cell>
          <cell r="G14">
            <v>199533.33</v>
          </cell>
          <cell r="H14">
            <v>199497.63000000003</v>
          </cell>
          <cell r="I14">
            <v>266430.86000000004</v>
          </cell>
          <cell r="J14">
            <v>201526.07</v>
          </cell>
          <cell r="K14">
            <v>200214.71999999997</v>
          </cell>
          <cell r="L14">
            <v>200220.12000000002</v>
          </cell>
          <cell r="M14">
            <v>200220.12000000002</v>
          </cell>
          <cell r="N14">
            <v>200220.12000000002</v>
          </cell>
          <cell r="O14">
            <v>199934.62000000002</v>
          </cell>
        </row>
        <row r="15">
          <cell r="B15" t="str">
            <v>Materials &amp; Supplies</v>
          </cell>
          <cell r="C15">
            <v>4463050.9800000004</v>
          </cell>
          <cell r="D15">
            <v>372413.8</v>
          </cell>
          <cell r="E15">
            <v>375330.38</v>
          </cell>
          <cell r="F15">
            <v>370096.38</v>
          </cell>
          <cell r="G15">
            <v>376846.38</v>
          </cell>
          <cell r="H15">
            <v>382929.38</v>
          </cell>
          <cell r="I15">
            <v>356412.38</v>
          </cell>
          <cell r="J15">
            <v>358820.38</v>
          </cell>
          <cell r="K15">
            <v>380511.38</v>
          </cell>
          <cell r="L15">
            <v>385721.38</v>
          </cell>
          <cell r="M15">
            <v>358505.38</v>
          </cell>
          <cell r="N15">
            <v>377471.38</v>
          </cell>
          <cell r="O15">
            <v>367992.38</v>
          </cell>
        </row>
        <row r="16">
          <cell r="B16" t="str">
            <v>Information Technologies</v>
          </cell>
          <cell r="C16">
            <v>500282</v>
          </cell>
          <cell r="D16">
            <v>68231</v>
          </cell>
          <cell r="E16">
            <v>30181</v>
          </cell>
          <cell r="F16">
            <v>9981</v>
          </cell>
          <cell r="G16">
            <v>9981</v>
          </cell>
          <cell r="H16">
            <v>54981</v>
          </cell>
          <cell r="I16">
            <v>84031</v>
          </cell>
          <cell r="J16">
            <v>9981</v>
          </cell>
          <cell r="K16">
            <v>9981</v>
          </cell>
          <cell r="L16">
            <v>13981</v>
          </cell>
          <cell r="M16">
            <v>90302</v>
          </cell>
          <cell r="N16">
            <v>56870</v>
          </cell>
          <cell r="O16">
            <v>61781</v>
          </cell>
        </row>
        <row r="17">
          <cell r="B17" t="str">
            <v>Telecom</v>
          </cell>
          <cell r="C17">
            <v>794586.70000000007</v>
          </cell>
          <cell r="D17">
            <v>66272.260000000009</v>
          </cell>
          <cell r="E17">
            <v>67728.350000000006</v>
          </cell>
          <cell r="F17">
            <v>65426.800000000017</v>
          </cell>
          <cell r="G17">
            <v>65670</v>
          </cell>
          <cell r="H17">
            <v>65476.450000000012</v>
          </cell>
          <cell r="I17">
            <v>65554.700000000012</v>
          </cell>
          <cell r="J17">
            <v>65462.600000000006</v>
          </cell>
          <cell r="K17">
            <v>68374.580000000016</v>
          </cell>
          <cell r="L17">
            <v>68249.100000000006</v>
          </cell>
          <cell r="M17">
            <v>65564.72</v>
          </cell>
          <cell r="N17">
            <v>65469.570000000007</v>
          </cell>
          <cell r="O17">
            <v>65337.570000000007</v>
          </cell>
        </row>
        <row r="18">
          <cell r="B18" t="str">
            <v>Marketing</v>
          </cell>
          <cell r="C18">
            <v>96894</v>
          </cell>
          <cell r="D18">
            <v>3434</v>
          </cell>
          <cell r="E18">
            <v>6321</v>
          </cell>
          <cell r="F18">
            <v>9221</v>
          </cell>
          <cell r="G18">
            <v>10934</v>
          </cell>
          <cell r="H18">
            <v>12821</v>
          </cell>
          <cell r="I18">
            <v>16521</v>
          </cell>
          <cell r="J18">
            <v>10944</v>
          </cell>
          <cell r="K18">
            <v>3621</v>
          </cell>
          <cell r="L18">
            <v>8221</v>
          </cell>
          <cell r="M18">
            <v>3314</v>
          </cell>
          <cell r="N18">
            <v>3321</v>
          </cell>
          <cell r="O18">
            <v>8221</v>
          </cell>
        </row>
        <row r="19">
          <cell r="B19" t="str">
            <v>Directors &amp; Shareholders &amp;PR</v>
          </cell>
          <cell r="C19" t="str">
            <v>0</v>
          </cell>
          <cell r="D19" t="str">
            <v>0</v>
          </cell>
          <cell r="E19" t="str">
            <v>0</v>
          </cell>
          <cell r="F19" t="str">
            <v>0</v>
          </cell>
          <cell r="G19" t="str">
            <v>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0</v>
          </cell>
        </row>
        <row r="20">
          <cell r="B20" t="str">
            <v>Dues &amp; Donations</v>
          </cell>
          <cell r="C20">
            <v>228752</v>
          </cell>
          <cell r="D20">
            <v>25162</v>
          </cell>
          <cell r="E20">
            <v>22185</v>
          </cell>
          <cell r="F20">
            <v>15035</v>
          </cell>
          <cell r="G20">
            <v>28265</v>
          </cell>
          <cell r="H20">
            <v>14253</v>
          </cell>
          <cell r="I20">
            <v>15075</v>
          </cell>
          <cell r="J20">
            <v>28210</v>
          </cell>
          <cell r="K20">
            <v>14220</v>
          </cell>
          <cell r="L20">
            <v>14770</v>
          </cell>
          <cell r="M20">
            <v>18930</v>
          </cell>
          <cell r="N20">
            <v>13380</v>
          </cell>
          <cell r="O20">
            <v>19267</v>
          </cell>
        </row>
        <row r="21">
          <cell r="B21" t="str">
            <v>Print &amp; Postages</v>
          </cell>
          <cell r="C21">
            <v>74774.42</v>
          </cell>
          <cell r="D21">
            <v>6418.5599999999995</v>
          </cell>
          <cell r="E21">
            <v>6109.2099999999991</v>
          </cell>
          <cell r="F21">
            <v>6754.65</v>
          </cell>
          <cell r="G21">
            <v>6132.7099999999991</v>
          </cell>
          <cell r="H21">
            <v>6136</v>
          </cell>
          <cell r="I21">
            <v>6156.2099999999991</v>
          </cell>
          <cell r="J21">
            <v>6685.9</v>
          </cell>
          <cell r="K21">
            <v>6111.66</v>
          </cell>
          <cell r="L21">
            <v>6161.3799999999992</v>
          </cell>
          <cell r="M21">
            <v>6078.19</v>
          </cell>
          <cell r="N21">
            <v>6021.32</v>
          </cell>
          <cell r="O21">
            <v>6008.63</v>
          </cell>
        </row>
        <row r="22">
          <cell r="B22" t="str">
            <v>Travel &amp; Entertainment</v>
          </cell>
          <cell r="C22">
            <v>1294711</v>
          </cell>
          <cell r="D22">
            <v>152176.5</v>
          </cell>
          <cell r="E22">
            <v>133750.5</v>
          </cell>
          <cell r="F22">
            <v>92077.5</v>
          </cell>
          <cell r="G22">
            <v>96392.5</v>
          </cell>
          <cell r="H22">
            <v>118559.5</v>
          </cell>
          <cell r="I22">
            <v>91914.5</v>
          </cell>
          <cell r="J22">
            <v>92045.5</v>
          </cell>
          <cell r="K22">
            <v>135278.5</v>
          </cell>
          <cell r="L22">
            <v>86183.5</v>
          </cell>
          <cell r="M22">
            <v>90345.5</v>
          </cell>
          <cell r="N22">
            <v>84380.5</v>
          </cell>
          <cell r="O22">
            <v>121606.5</v>
          </cell>
        </row>
        <row r="23">
          <cell r="B23" t="str">
            <v>Training</v>
          </cell>
          <cell r="C23">
            <v>297561</v>
          </cell>
          <cell r="D23">
            <v>50922</v>
          </cell>
          <cell r="E23">
            <v>20016</v>
          </cell>
          <cell r="F23">
            <v>17095</v>
          </cell>
          <cell r="G23">
            <v>33453</v>
          </cell>
          <cell r="H23">
            <v>19934</v>
          </cell>
          <cell r="I23">
            <v>27588</v>
          </cell>
          <cell r="J23">
            <v>37699</v>
          </cell>
          <cell r="K23">
            <v>21843</v>
          </cell>
          <cell r="L23">
            <v>18967</v>
          </cell>
          <cell r="M23">
            <v>17821</v>
          </cell>
          <cell r="N23">
            <v>13646</v>
          </cell>
          <cell r="O23">
            <v>18577</v>
          </cell>
        </row>
        <row r="24">
          <cell r="B24" t="str">
            <v>Outside Services</v>
          </cell>
          <cell r="C24">
            <v>24226435.400000002</v>
          </cell>
          <cell r="D24">
            <v>1774069.95</v>
          </cell>
          <cell r="E24">
            <v>1860444.95</v>
          </cell>
          <cell r="F24">
            <v>1227522.95</v>
          </cell>
          <cell r="G24">
            <v>1148683.95</v>
          </cell>
          <cell r="H24">
            <v>990358.95</v>
          </cell>
          <cell r="I24">
            <v>1220522.95</v>
          </cell>
          <cell r="J24">
            <v>1929247.95</v>
          </cell>
          <cell r="K24">
            <v>2654874.9500000002</v>
          </cell>
          <cell r="L24">
            <v>3794050.95</v>
          </cell>
          <cell r="M24">
            <v>2791471.95</v>
          </cell>
          <cell r="N24">
            <v>2385021.9500000002</v>
          </cell>
          <cell r="O24">
            <v>2450163.9500000002</v>
          </cell>
        </row>
        <row r="25">
          <cell r="B25" t="str">
            <v>Miscellaneous</v>
          </cell>
          <cell r="C25">
            <v>-658978</v>
          </cell>
          <cell r="D25">
            <v>-64504</v>
          </cell>
          <cell r="E25">
            <v>-50376</v>
          </cell>
          <cell r="F25">
            <v>-54081</v>
          </cell>
          <cell r="G25">
            <v>-50081</v>
          </cell>
          <cell r="H25">
            <v>-58331</v>
          </cell>
          <cell r="I25">
            <v>-50081</v>
          </cell>
          <cell r="J25">
            <v>-66174</v>
          </cell>
          <cell r="K25">
            <v>-50081</v>
          </cell>
          <cell r="L25">
            <v>-51281</v>
          </cell>
          <cell r="M25">
            <v>-56326</v>
          </cell>
          <cell r="N25">
            <v>-57581</v>
          </cell>
          <cell r="O25">
            <v>-50081</v>
          </cell>
        </row>
        <row r="26">
          <cell r="B26" t="str">
            <v>Total BU Direct Expense</v>
          </cell>
          <cell r="C26">
            <v>65310171.88000001</v>
          </cell>
          <cell r="D26">
            <v>5441353.4199999999</v>
          </cell>
          <cell r="E26">
            <v>5279086.4399999995</v>
          </cell>
          <cell r="F26">
            <v>4750640.3599999994</v>
          </cell>
          <cell r="G26">
            <v>4758999.51</v>
          </cell>
          <cell r="H26">
            <v>4248919.28</v>
          </cell>
          <cell r="I26">
            <v>4584637.8199999994</v>
          </cell>
          <cell r="J26">
            <v>5261653.3299999991</v>
          </cell>
          <cell r="K26">
            <v>6170566.2700000005</v>
          </cell>
          <cell r="L26">
            <v>7033498.4900000002</v>
          </cell>
          <cell r="M26">
            <v>6287116.2600000007</v>
          </cell>
          <cell r="N26">
            <v>5628079.9699999997</v>
          </cell>
          <cell r="O26">
            <v>5865620.7300000004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 t="str">
            <v>Expense Billings</v>
          </cell>
          <cell r="C28">
            <v>9374823.9000000022</v>
          </cell>
          <cell r="D28">
            <v>1401330.7500000002</v>
          </cell>
          <cell r="E28">
            <v>409508.94999999995</v>
          </cell>
          <cell r="F28">
            <v>884553.78</v>
          </cell>
          <cell r="G28">
            <v>914741.78</v>
          </cell>
          <cell r="H28">
            <v>714373.81</v>
          </cell>
          <cell r="I28">
            <v>798429.7100000002</v>
          </cell>
          <cell r="J28">
            <v>645540.7100000002</v>
          </cell>
          <cell r="K28">
            <v>1049901.7100000002</v>
          </cell>
          <cell r="L28">
            <v>630999.7100000002</v>
          </cell>
          <cell r="M28">
            <v>656407.7100000002</v>
          </cell>
          <cell r="N28">
            <v>608437.7100000002</v>
          </cell>
          <cell r="O28">
            <v>660597.57000000007</v>
          </cell>
        </row>
        <row r="29">
          <cell r="B29" t="str">
            <v>Admin &amp; General Expenses - 09341</v>
          </cell>
          <cell r="C29" t="str">
            <v>0</v>
          </cell>
          <cell r="D29" t="str">
            <v>0</v>
          </cell>
          <cell r="E29" t="str">
            <v>0</v>
          </cell>
          <cell r="F29" t="str">
            <v>0</v>
          </cell>
          <cell r="G29" t="str">
            <v>0</v>
          </cell>
          <cell r="H29" t="str">
            <v>0</v>
          </cell>
          <cell r="I29" t="str">
            <v>0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0</v>
          </cell>
        </row>
        <row r="30">
          <cell r="B30" t="str">
            <v>SSU Billings</v>
          </cell>
          <cell r="C30">
            <v>9374823.9000000022</v>
          </cell>
          <cell r="D30">
            <v>1401330.7500000002</v>
          </cell>
          <cell r="E30">
            <v>409508.94999999995</v>
          </cell>
          <cell r="F30">
            <v>884553.78</v>
          </cell>
          <cell r="G30">
            <v>914741.78</v>
          </cell>
          <cell r="H30">
            <v>714373.81</v>
          </cell>
          <cell r="I30">
            <v>798429.7100000002</v>
          </cell>
          <cell r="J30">
            <v>645540.7100000002</v>
          </cell>
          <cell r="K30">
            <v>1049901.7100000002</v>
          </cell>
          <cell r="L30">
            <v>630999.7100000002</v>
          </cell>
          <cell r="M30">
            <v>656407.7100000002</v>
          </cell>
          <cell r="N30">
            <v>608437.7100000002</v>
          </cell>
          <cell r="O30">
            <v>660597.57000000007</v>
          </cell>
        </row>
        <row r="31">
          <cell r="B31" t="str">
            <v>Provision for Bad Debt</v>
          </cell>
          <cell r="C31">
            <v>60000</v>
          </cell>
          <cell r="D31">
            <v>5000</v>
          </cell>
          <cell r="E31">
            <v>5000</v>
          </cell>
          <cell r="F31">
            <v>5000</v>
          </cell>
          <cell r="G31">
            <v>5000</v>
          </cell>
          <cell r="H31">
            <v>5000</v>
          </cell>
          <cell r="I31">
            <v>5000</v>
          </cell>
          <cell r="J31">
            <v>5000</v>
          </cell>
          <cell r="K31">
            <v>5000</v>
          </cell>
          <cell r="L31">
            <v>5000</v>
          </cell>
          <cell r="M31">
            <v>5000</v>
          </cell>
          <cell r="N31">
            <v>5000</v>
          </cell>
          <cell r="O31">
            <v>5000</v>
          </cell>
        </row>
        <row r="32">
          <cell r="B32" t="str">
            <v>O&amp;M - Total Operation &amp; Maintenance Expense</v>
          </cell>
          <cell r="C32">
            <v>75765365.080000013</v>
          </cell>
          <cell r="D32">
            <v>6930116.0100000007</v>
          </cell>
          <cell r="E32">
            <v>5770817.4300000006</v>
          </cell>
          <cell r="F32">
            <v>5720001.2999999998</v>
          </cell>
          <cell r="G32">
            <v>5761174.830000001</v>
          </cell>
          <cell r="H32">
            <v>5042868.59</v>
          </cell>
          <cell r="I32">
            <v>5465784.0099999998</v>
          </cell>
          <cell r="J32">
            <v>5991995.96</v>
          </cell>
          <cell r="K32">
            <v>7345266.7100000009</v>
          </cell>
          <cell r="L32">
            <v>7746670.6399999997</v>
          </cell>
          <cell r="M32">
            <v>7030953.830000001</v>
          </cell>
          <cell r="N32">
            <v>6318695.1699999999</v>
          </cell>
          <cell r="O32">
            <v>6641020.5999999996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O&amp;M - Total Operation &amp; Maintenance Expense</v>
          </cell>
          <cell r="C34">
            <v>1020369.2999999998</v>
          </cell>
          <cell r="D34">
            <v>82431.839999999982</v>
          </cell>
          <cell r="E34">
            <v>77222.039999999994</v>
          </cell>
          <cell r="F34">
            <v>79807.159999999989</v>
          </cell>
          <cell r="G34">
            <v>82433.539999999994</v>
          </cell>
          <cell r="H34">
            <v>74575.5</v>
          </cell>
          <cell r="I34">
            <v>77716.48000000001</v>
          </cell>
          <cell r="J34">
            <v>79801.919999999984</v>
          </cell>
          <cell r="K34">
            <v>119798.72999999998</v>
          </cell>
          <cell r="L34">
            <v>77172.439999999988</v>
          </cell>
          <cell r="M34">
            <v>82429.859999999986</v>
          </cell>
          <cell r="N34">
            <v>77177.489999999991</v>
          </cell>
          <cell r="O34">
            <v>109802.29999999999</v>
          </cell>
        </row>
        <row r="35">
          <cell r="B35" t="str">
            <v>SSU Direct Charges</v>
          </cell>
          <cell r="C35">
            <v>1020369.2999999998</v>
          </cell>
          <cell r="D35">
            <v>82431.839999999982</v>
          </cell>
          <cell r="E35">
            <v>77222.039999999994</v>
          </cell>
          <cell r="F35">
            <v>79807.159999999989</v>
          </cell>
          <cell r="G35">
            <v>82433.539999999994</v>
          </cell>
          <cell r="H35">
            <v>74575.5</v>
          </cell>
          <cell r="I35">
            <v>77716.48000000001</v>
          </cell>
          <cell r="J35">
            <v>79801.919999999984</v>
          </cell>
          <cell r="K35">
            <v>119798.72999999998</v>
          </cell>
          <cell r="L35">
            <v>77172.439999999988</v>
          </cell>
          <cell r="M35">
            <v>82429.859999999986</v>
          </cell>
          <cell r="N35">
            <v>77177.489999999991</v>
          </cell>
          <cell r="O35">
            <v>109802.29999999999</v>
          </cell>
        </row>
      </sheetData>
      <sheetData sheetId="29">
        <row r="8">
          <cell r="C8" t="str">
            <v>Atmos Energy Marketing Group</v>
          </cell>
        </row>
      </sheetData>
      <sheetData sheetId="30">
        <row r="8">
          <cell r="C8" t="str">
            <v>Atmos Energy Marketing Group</v>
          </cell>
        </row>
      </sheetData>
      <sheetData sheetId="31">
        <row r="8">
          <cell r="B8">
            <v>0</v>
          </cell>
        </row>
      </sheetData>
      <sheetData sheetId="32">
        <row r="8">
          <cell r="B8">
            <v>0</v>
          </cell>
        </row>
      </sheetData>
      <sheetData sheetId="33">
        <row r="8">
          <cell r="C8" t="str">
            <v>SS Rollup w Blueflame</v>
          </cell>
        </row>
      </sheetData>
      <sheetData sheetId="34">
        <row r="8">
          <cell r="C8" t="str">
            <v>SS Rollup w Blueflame</v>
          </cell>
        </row>
      </sheetData>
      <sheetData sheetId="35"/>
      <sheetData sheetId="36"/>
      <sheetData sheetId="3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Customer Costs Excl Lgl &amp;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</sheetNames>
    <sheetDataSet>
      <sheetData sheetId="0" refreshError="1">
        <row r="4">
          <cell r="B4" t="str">
            <v>May</v>
          </cell>
        </row>
        <row r="5">
          <cell r="B5" t="str">
            <v>April</v>
          </cell>
        </row>
        <row r="6">
          <cell r="B6" t="str">
            <v>March</v>
          </cell>
        </row>
        <row r="7">
          <cell r="B7" t="str">
            <v>February</v>
          </cell>
        </row>
        <row r="8">
          <cell r="B8" t="str">
            <v>January</v>
          </cell>
        </row>
        <row r="9">
          <cell r="B9" t="str">
            <v>December</v>
          </cell>
        </row>
        <row r="10">
          <cell r="B10" t="str">
            <v>November</v>
          </cell>
        </row>
        <row r="11">
          <cell r="B11" t="str">
            <v>October</v>
          </cell>
        </row>
        <row r="12">
          <cell r="B12" t="str">
            <v>September</v>
          </cell>
        </row>
        <row r="13">
          <cell r="B13" t="str">
            <v>August</v>
          </cell>
        </row>
        <row r="14">
          <cell r="B14" t="str">
            <v>July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ississippi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95626.881999999998</v>
          </cell>
          <cell r="C13">
            <v>79516.888110000014</v>
          </cell>
          <cell r="D13">
            <v>12265.800999999999</v>
          </cell>
          <cell r="E13">
            <v>91782.689110000007</v>
          </cell>
          <cell r="F13">
            <v>-138.68911000000662</v>
          </cell>
          <cell r="G13">
            <v>91644</v>
          </cell>
          <cell r="H13">
            <v>0</v>
          </cell>
          <cell r="I13">
            <v>91644</v>
          </cell>
          <cell r="J13">
            <v>0</v>
          </cell>
          <cell r="K13">
            <v>91644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16711.750130000004</v>
          </cell>
          <cell r="C16">
            <v>12525.105519999999</v>
          </cell>
          <cell r="D16">
            <v>4124.1327100000008</v>
          </cell>
          <cell r="E16">
            <v>16649.238229999999</v>
          </cell>
          <cell r="F16">
            <v>-225.23822999999902</v>
          </cell>
          <cell r="G16">
            <v>16424</v>
          </cell>
          <cell r="H16">
            <v>0</v>
          </cell>
          <cell r="I16">
            <v>16424</v>
          </cell>
          <cell r="J16">
            <v>0</v>
          </cell>
          <cell r="K16">
            <v>16424</v>
          </cell>
        </row>
        <row r="17">
          <cell r="A17" t="str">
            <v>Benefits</v>
          </cell>
          <cell r="B17">
            <v>5832.4006500000005</v>
          </cell>
          <cell r="C17">
            <v>4309.8542099999995</v>
          </cell>
          <cell r="D17">
            <v>1439.3222499999999</v>
          </cell>
          <cell r="E17">
            <v>5749.1764599999997</v>
          </cell>
          <cell r="F17">
            <v>-83.176459999999679</v>
          </cell>
          <cell r="G17">
            <v>5666</v>
          </cell>
          <cell r="H17">
            <v>0</v>
          </cell>
          <cell r="I17">
            <v>5666</v>
          </cell>
          <cell r="J17">
            <v>0</v>
          </cell>
          <cell r="K17">
            <v>5666</v>
          </cell>
        </row>
        <row r="18">
          <cell r="A18" t="str">
            <v>Materials &amp; Supplies</v>
          </cell>
          <cell r="B18">
            <v>1539.0197499999999</v>
          </cell>
          <cell r="C18">
            <v>978.28306999999995</v>
          </cell>
          <cell r="D18">
            <v>382.86025000000001</v>
          </cell>
          <cell r="E18">
            <v>1361.1433199999999</v>
          </cell>
          <cell r="F18">
            <v>-30.143319999999903</v>
          </cell>
          <cell r="G18">
            <v>1331</v>
          </cell>
          <cell r="H18">
            <v>0</v>
          </cell>
          <cell r="I18">
            <v>1331</v>
          </cell>
          <cell r="J18">
            <v>0</v>
          </cell>
          <cell r="K18">
            <v>1331</v>
          </cell>
        </row>
        <row r="19">
          <cell r="A19" t="str">
            <v>Vehicles &amp; Equip</v>
          </cell>
          <cell r="B19">
            <v>2061.6840000000002</v>
          </cell>
          <cell r="C19">
            <v>1512.2137700000001</v>
          </cell>
          <cell r="D19">
            <v>510.71600000000001</v>
          </cell>
          <cell r="E19">
            <v>2022.9297700000002</v>
          </cell>
          <cell r="F19">
            <v>7.0229999999810389E-2</v>
          </cell>
          <cell r="G19">
            <v>2023</v>
          </cell>
          <cell r="H19">
            <v>0</v>
          </cell>
          <cell r="I19">
            <v>2023</v>
          </cell>
          <cell r="J19">
            <v>0</v>
          </cell>
          <cell r="K19">
            <v>2023</v>
          </cell>
        </row>
        <row r="20">
          <cell r="A20" t="str">
            <v>Print &amp; Postages</v>
          </cell>
          <cell r="B20">
            <v>55.831000000000003</v>
          </cell>
          <cell r="C20">
            <v>55.862989999999996</v>
          </cell>
          <cell r="D20">
            <v>13.776999999999999</v>
          </cell>
          <cell r="E20">
            <v>69.639989999999997</v>
          </cell>
          <cell r="F20">
            <v>0.36001000000000261</v>
          </cell>
          <cell r="G20">
            <v>70</v>
          </cell>
          <cell r="H20">
            <v>0</v>
          </cell>
          <cell r="I20">
            <v>70</v>
          </cell>
          <cell r="J20">
            <v>0</v>
          </cell>
          <cell r="K20">
            <v>70</v>
          </cell>
        </row>
        <row r="21">
          <cell r="A21" t="str">
            <v>Insurance</v>
          </cell>
          <cell r="B21">
            <v>903.83100000000002</v>
          </cell>
          <cell r="C21">
            <v>652.84433999999999</v>
          </cell>
          <cell r="D21">
            <v>119.67700000000001</v>
          </cell>
          <cell r="E21">
            <v>772.52134000000001</v>
          </cell>
          <cell r="F21">
            <v>-55.521340000000009</v>
          </cell>
          <cell r="G21">
            <v>717</v>
          </cell>
          <cell r="H21">
            <v>0</v>
          </cell>
          <cell r="I21">
            <v>717</v>
          </cell>
          <cell r="J21">
            <v>0</v>
          </cell>
          <cell r="K21">
            <v>717</v>
          </cell>
        </row>
        <row r="22">
          <cell r="A22" t="str">
            <v>Marketing</v>
          </cell>
          <cell r="B22">
            <v>866.77</v>
          </cell>
          <cell r="C22">
            <v>245.79329000000001</v>
          </cell>
          <cell r="D22">
            <v>175.81899999999999</v>
          </cell>
          <cell r="E22">
            <v>421.61229000000003</v>
          </cell>
          <cell r="F22">
            <v>-50.61229000000003</v>
          </cell>
          <cell r="G22">
            <v>371</v>
          </cell>
          <cell r="H22">
            <v>0</v>
          </cell>
          <cell r="I22">
            <v>371</v>
          </cell>
          <cell r="J22">
            <v>0</v>
          </cell>
          <cell r="K22">
            <v>371</v>
          </cell>
        </row>
        <row r="23">
          <cell r="A23" t="str">
            <v>Employee Welfare</v>
          </cell>
          <cell r="B23">
            <v>850.07591000000002</v>
          </cell>
          <cell r="C23">
            <v>704.43335999999999</v>
          </cell>
          <cell r="D23">
            <v>155.62700000000001</v>
          </cell>
          <cell r="E23">
            <v>860.06035999999995</v>
          </cell>
          <cell r="F23">
            <v>-50.060359999999946</v>
          </cell>
          <cell r="G23">
            <v>810</v>
          </cell>
          <cell r="H23">
            <v>0</v>
          </cell>
          <cell r="I23">
            <v>810</v>
          </cell>
          <cell r="J23">
            <v>0</v>
          </cell>
          <cell r="K23">
            <v>810</v>
          </cell>
        </row>
        <row r="24">
          <cell r="A24" t="str">
            <v>Information Technologies</v>
          </cell>
          <cell r="B24">
            <v>138.84</v>
          </cell>
          <cell r="C24">
            <v>194.61893000000001</v>
          </cell>
          <cell r="D24">
            <v>33.734999999999999</v>
          </cell>
          <cell r="E24">
            <v>228.35392999999999</v>
          </cell>
          <cell r="F24">
            <v>-0.3539299999999912</v>
          </cell>
          <cell r="G24">
            <v>228</v>
          </cell>
          <cell r="H24">
            <v>0</v>
          </cell>
          <cell r="I24">
            <v>228</v>
          </cell>
          <cell r="J24">
            <v>0</v>
          </cell>
          <cell r="K24">
            <v>228</v>
          </cell>
        </row>
        <row r="25">
          <cell r="A25" t="str">
            <v>Rent, Maint., &amp; Utilities</v>
          </cell>
          <cell r="B25">
            <v>1530.944</v>
          </cell>
          <cell r="C25">
            <v>1150.8578799999998</v>
          </cell>
          <cell r="D25">
            <v>387.697</v>
          </cell>
          <cell r="E25">
            <v>1538.5548799999997</v>
          </cell>
          <cell r="F25">
            <v>0.44512000000031549</v>
          </cell>
          <cell r="G25">
            <v>1539</v>
          </cell>
          <cell r="H25">
            <v>0</v>
          </cell>
          <cell r="I25">
            <v>1539</v>
          </cell>
          <cell r="J25">
            <v>0</v>
          </cell>
          <cell r="K25">
            <v>1539</v>
          </cell>
        </row>
        <row r="26">
          <cell r="A26" t="str">
            <v>Directors &amp; Shareholders &amp;PR</v>
          </cell>
          <cell r="B26">
            <v>2.6219999999999999</v>
          </cell>
          <cell r="C26">
            <v>3.8816100000000002</v>
          </cell>
          <cell r="D26">
            <v>0.66500000000000004</v>
          </cell>
          <cell r="E26">
            <v>4.5466100000000003</v>
          </cell>
          <cell r="F26">
            <v>0.45338999999999974</v>
          </cell>
          <cell r="G26">
            <v>5</v>
          </cell>
          <cell r="H26">
            <v>0</v>
          </cell>
          <cell r="I26">
            <v>5</v>
          </cell>
          <cell r="J26">
            <v>0</v>
          </cell>
          <cell r="K26">
            <v>5</v>
          </cell>
        </row>
        <row r="27">
          <cell r="A27" t="str">
            <v>Telecom</v>
          </cell>
          <cell r="B27">
            <v>957.99</v>
          </cell>
          <cell r="C27">
            <v>704.33877000000007</v>
          </cell>
          <cell r="D27">
            <v>239.637</v>
          </cell>
          <cell r="E27">
            <v>943.97577000000001</v>
          </cell>
          <cell r="F27">
            <v>2.422999999998865E-2</v>
          </cell>
          <cell r="G27">
            <v>944</v>
          </cell>
          <cell r="H27">
            <v>0</v>
          </cell>
          <cell r="I27">
            <v>944</v>
          </cell>
          <cell r="J27">
            <v>0</v>
          </cell>
          <cell r="K27">
            <v>944</v>
          </cell>
        </row>
        <row r="28">
          <cell r="A28" t="str">
            <v>Travel &amp; Entertainment</v>
          </cell>
          <cell r="B28">
            <v>620.71500000000003</v>
          </cell>
          <cell r="C28">
            <v>432.35760999999997</v>
          </cell>
          <cell r="D28">
            <v>142.92400000000001</v>
          </cell>
          <cell r="E28">
            <v>575.28161</v>
          </cell>
          <cell r="F28">
            <v>-0.28161000000000058</v>
          </cell>
          <cell r="G28">
            <v>575</v>
          </cell>
          <cell r="H28">
            <v>0</v>
          </cell>
          <cell r="I28">
            <v>575</v>
          </cell>
          <cell r="J28">
            <v>0</v>
          </cell>
          <cell r="K28">
            <v>575</v>
          </cell>
        </row>
        <row r="29">
          <cell r="A29" t="str">
            <v>Dues &amp; Donations</v>
          </cell>
          <cell r="B29">
            <v>176.24700000000001</v>
          </cell>
          <cell r="C29">
            <v>148.82046</v>
          </cell>
          <cell r="D29">
            <v>24.215</v>
          </cell>
          <cell r="E29">
            <v>173.03546</v>
          </cell>
          <cell r="F29">
            <v>-3.5460000000000491E-2</v>
          </cell>
          <cell r="G29">
            <v>173</v>
          </cell>
          <cell r="H29">
            <v>0</v>
          </cell>
          <cell r="I29">
            <v>173</v>
          </cell>
          <cell r="J29">
            <v>0</v>
          </cell>
          <cell r="K29">
            <v>173</v>
          </cell>
        </row>
        <row r="30">
          <cell r="A30" t="str">
            <v>Training</v>
          </cell>
          <cell r="B30">
            <v>208.767</v>
          </cell>
          <cell r="C30">
            <v>135.47973000000002</v>
          </cell>
          <cell r="D30">
            <v>50.215000000000003</v>
          </cell>
          <cell r="E30">
            <v>185.69473000000002</v>
          </cell>
          <cell r="F30">
            <v>0.30526999999997884</v>
          </cell>
          <cell r="G30">
            <v>186</v>
          </cell>
          <cell r="H30">
            <v>0</v>
          </cell>
          <cell r="I30">
            <v>186</v>
          </cell>
          <cell r="J30">
            <v>0</v>
          </cell>
          <cell r="K30">
            <v>186</v>
          </cell>
        </row>
        <row r="31">
          <cell r="A31" t="str">
            <v>Outside Services</v>
          </cell>
          <cell r="B31">
            <v>4221.3999999999996</v>
          </cell>
          <cell r="C31">
            <v>3028.54916</v>
          </cell>
          <cell r="D31">
            <v>977.22799999999995</v>
          </cell>
          <cell r="E31">
            <v>4005.7771600000001</v>
          </cell>
          <cell r="F31">
            <v>0.22283999999990556</v>
          </cell>
          <cell r="G31">
            <v>4006</v>
          </cell>
          <cell r="H31">
            <v>0</v>
          </cell>
          <cell r="I31">
            <v>4006</v>
          </cell>
          <cell r="J31">
            <v>0</v>
          </cell>
          <cell r="K31">
            <v>4006</v>
          </cell>
        </row>
        <row r="32">
          <cell r="A32" t="str">
            <v>Provision for Bad Debt</v>
          </cell>
          <cell r="B32">
            <v>1896.41632</v>
          </cell>
          <cell r="C32">
            <v>1530.2593999999999</v>
          </cell>
          <cell r="D32">
            <v>176.90424999999999</v>
          </cell>
          <cell r="E32">
            <v>1707.16365</v>
          </cell>
          <cell r="F32">
            <v>-0.16364999999996144</v>
          </cell>
          <cell r="G32">
            <v>1707</v>
          </cell>
          <cell r="H32">
            <v>0</v>
          </cell>
          <cell r="I32">
            <v>1707</v>
          </cell>
          <cell r="J32">
            <v>0</v>
          </cell>
          <cell r="K32">
            <v>1707</v>
          </cell>
        </row>
        <row r="33">
          <cell r="A33" t="str">
            <v>Miscellaneous</v>
          </cell>
          <cell r="B33">
            <v>4824.9110000000001</v>
          </cell>
          <cell r="C33">
            <v>3621.5149700000002</v>
          </cell>
          <cell r="D33">
            <v>2150.2220000000002</v>
          </cell>
          <cell r="E33">
            <v>5771.7369699999999</v>
          </cell>
          <cell r="F33">
            <v>-470.73696999999993</v>
          </cell>
          <cell r="G33">
            <v>5301</v>
          </cell>
          <cell r="H33">
            <v>0</v>
          </cell>
          <cell r="I33">
            <v>5301</v>
          </cell>
          <cell r="J33">
            <v>0</v>
          </cell>
          <cell r="K33">
            <v>5301</v>
          </cell>
        </row>
        <row r="34">
          <cell r="A34" t="str">
            <v>Expense Billings</v>
          </cell>
          <cell r="B34">
            <v>6873.6270000000004</v>
          </cell>
          <cell r="C34">
            <v>5153.67569</v>
          </cell>
          <cell r="D34">
            <v>1653.4580000000001</v>
          </cell>
          <cell r="E34">
            <v>6807.1336900000006</v>
          </cell>
          <cell r="F34">
            <v>-2.1336900000005699</v>
          </cell>
          <cell r="G34">
            <v>6805</v>
          </cell>
          <cell r="H34">
            <v>0</v>
          </cell>
          <cell r="I34">
            <v>6805</v>
          </cell>
          <cell r="J34">
            <v>0</v>
          </cell>
          <cell r="K34">
            <v>6805</v>
          </cell>
        </row>
        <row r="35">
          <cell r="A35" t="str">
            <v xml:space="preserve">                            Total O&amp;M Expense</v>
          </cell>
          <cell r="B35">
            <v>50273.841759999996</v>
          </cell>
          <cell r="C35">
            <v>37088.744759999994</v>
          </cell>
          <cell r="D35">
            <v>12758.831460000001</v>
          </cell>
          <cell r="E35">
            <v>49847.576219999995</v>
          </cell>
          <cell r="F35">
            <v>-966.57621999999901</v>
          </cell>
          <cell r="G35">
            <v>48881</v>
          </cell>
          <cell r="H35">
            <v>0</v>
          </cell>
          <cell r="I35">
            <v>48881</v>
          </cell>
          <cell r="J35">
            <v>0</v>
          </cell>
          <cell r="K35">
            <v>48881</v>
          </cell>
        </row>
        <row r="37">
          <cell r="A37" t="str">
            <v>Depreciation and Amortization</v>
          </cell>
          <cell r="B37">
            <v>13406.65</v>
          </cell>
          <cell r="C37">
            <v>7926.6365400000004</v>
          </cell>
          <cell r="D37">
            <v>3657.4749999999999</v>
          </cell>
          <cell r="E37">
            <v>11584.11154</v>
          </cell>
          <cell r="F37">
            <v>-868.11153999999988</v>
          </cell>
          <cell r="G37">
            <v>10716</v>
          </cell>
          <cell r="H37">
            <v>0</v>
          </cell>
          <cell r="I37">
            <v>10716</v>
          </cell>
          <cell r="J37">
            <v>0</v>
          </cell>
          <cell r="K37">
            <v>10716</v>
          </cell>
        </row>
        <row r="38">
          <cell r="A38" t="str">
            <v>Total Taxes - Other Than Income Taxes</v>
          </cell>
          <cell r="B38">
            <v>12509.688</v>
          </cell>
          <cell r="C38">
            <v>9840.7924699999985</v>
          </cell>
          <cell r="D38">
            <v>2404.4969999999998</v>
          </cell>
          <cell r="E38">
            <v>12245.289469999998</v>
          </cell>
          <cell r="F38">
            <v>187.71053000000211</v>
          </cell>
          <cell r="G38">
            <v>12433</v>
          </cell>
          <cell r="H38">
            <v>0</v>
          </cell>
          <cell r="I38">
            <v>12433</v>
          </cell>
          <cell r="J38">
            <v>0</v>
          </cell>
          <cell r="K38">
            <v>12433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-10851.4</v>
          </cell>
          <cell r="C40">
            <v>-8022.9650199999987</v>
          </cell>
          <cell r="D40">
            <v>-2764.1</v>
          </cell>
          <cell r="E40">
            <v>-10787.065019999998</v>
          </cell>
          <cell r="F40">
            <v>85.065019999998185</v>
          </cell>
          <cell r="G40">
            <v>-10702</v>
          </cell>
          <cell r="H40">
            <v>0</v>
          </cell>
          <cell r="I40">
            <v>-10702</v>
          </cell>
          <cell r="J40">
            <v>0</v>
          </cell>
          <cell r="K40">
            <v>-10702</v>
          </cell>
        </row>
        <row r="41">
          <cell r="A41" t="str">
            <v xml:space="preserve">   Other Misc. Income (Expense)</v>
          </cell>
          <cell r="B41">
            <v>-573.08699999999999</v>
          </cell>
          <cell r="C41">
            <v>-372.79739000000001</v>
          </cell>
          <cell r="D41">
            <v>-42.89</v>
          </cell>
          <cell r="E41">
            <v>-415.68738999999999</v>
          </cell>
          <cell r="F41">
            <v>-190.31261000000001</v>
          </cell>
          <cell r="G41">
            <v>-606</v>
          </cell>
          <cell r="H41">
            <v>0</v>
          </cell>
          <cell r="I41">
            <v>-606</v>
          </cell>
          <cell r="J41">
            <v>0</v>
          </cell>
          <cell r="K41">
            <v>-606</v>
          </cell>
        </row>
        <row r="43">
          <cell r="A43" t="str">
            <v>Income (Loss) Before Income Taxes</v>
          </cell>
          <cell r="B43">
            <v>8012.2152399999995</v>
          </cell>
          <cell r="C43">
            <v>16264.951930000021</v>
          </cell>
          <cell r="D43">
            <v>-9361.9924600000013</v>
          </cell>
          <cell r="E43">
            <v>6902.9594700000198</v>
          </cell>
          <cell r="F43">
            <v>1403.0405299999884</v>
          </cell>
          <cell r="G43">
            <v>8306</v>
          </cell>
          <cell r="H43">
            <v>0</v>
          </cell>
          <cell r="I43">
            <v>8306</v>
          </cell>
          <cell r="J43">
            <v>0</v>
          </cell>
          <cell r="K43">
            <v>8306</v>
          </cell>
        </row>
        <row r="44">
          <cell r="A44" t="str">
            <v>Provision (Benefit) for Income Taxes</v>
          </cell>
          <cell r="B44">
            <v>3316.2558799999997</v>
          </cell>
          <cell r="C44">
            <v>6547.0529999999999</v>
          </cell>
          <cell r="D44">
            <v>-3874.9286800000004</v>
          </cell>
          <cell r="E44">
            <v>2672.1243199999994</v>
          </cell>
          <cell r="F44">
            <v>573.86048000000028</v>
          </cell>
          <cell r="G44">
            <v>3245.9847999999997</v>
          </cell>
          <cell r="H44">
            <v>0</v>
          </cell>
          <cell r="I44">
            <v>3245.9847999999997</v>
          </cell>
          <cell r="J44">
            <v>0</v>
          </cell>
          <cell r="K44">
            <v>3245.9847999999997</v>
          </cell>
        </row>
        <row r="45">
          <cell r="A45" t="str">
            <v xml:space="preserve">                         Net Income (Loss)</v>
          </cell>
          <cell r="B45">
            <v>4695.9593599999998</v>
          </cell>
          <cell r="C45">
            <v>9717.8989300000212</v>
          </cell>
          <cell r="D45">
            <v>-5487.0637800000004</v>
          </cell>
          <cell r="E45">
            <v>4230.8351500000208</v>
          </cell>
          <cell r="F45">
            <v>829.18004999998811</v>
          </cell>
          <cell r="G45">
            <v>5060.0151999999998</v>
          </cell>
          <cell r="H45">
            <v>0</v>
          </cell>
          <cell r="I45">
            <v>5060.0151999999998</v>
          </cell>
          <cell r="J45">
            <v>0</v>
          </cell>
          <cell r="K45">
            <v>5060.0151999999998</v>
          </cell>
        </row>
        <row r="47">
          <cell r="A47" t="str">
            <v>Tax rate</v>
          </cell>
          <cell r="B47">
            <v>0.41389999902199331</v>
          </cell>
          <cell r="C47">
            <v>0.40252519824077904</v>
          </cell>
          <cell r="D47">
            <v>0.41390000008609279</v>
          </cell>
          <cell r="E47">
            <v>0.38709836434835559</v>
          </cell>
          <cell r="F47">
            <v>0.39079999999999998</v>
          </cell>
          <cell r="G47">
            <v>0.39079999999999998</v>
          </cell>
          <cell r="H47">
            <v>0.39079999999999998</v>
          </cell>
          <cell r="I47">
            <v>0.39079999999999998</v>
          </cell>
          <cell r="J47">
            <v>0.39079999999999998</v>
          </cell>
          <cell r="K47">
            <v>0.39079999999999998</v>
          </cell>
        </row>
      </sheetData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-Projection"/>
      <sheetName val="MS-Summary"/>
      <sheetName val="MS-Project"/>
      <sheetName val="Mississippi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>
            <v>6703005.0099999998</v>
          </cell>
          <cell r="C15">
            <v>252076.27</v>
          </cell>
          <cell r="D15">
            <v>253650.91</v>
          </cell>
          <cell r="F15">
            <v>417644.71</v>
          </cell>
          <cell r="H15">
            <v>195946.51</v>
          </cell>
          <cell r="J15">
            <v>233018.36</v>
          </cell>
          <cell r="L15">
            <v>400262.81</v>
          </cell>
          <cell r="N15">
            <v>237066.97</v>
          </cell>
          <cell r="P15">
            <v>485166.01</v>
          </cell>
          <cell r="Q15">
            <v>-150000</v>
          </cell>
          <cell r="R15">
            <v>479418.82</v>
          </cell>
          <cell r="S15">
            <v>-150000</v>
          </cell>
          <cell r="T15">
            <v>527845.35</v>
          </cell>
          <cell r="U15">
            <v>-200000</v>
          </cell>
          <cell r="V15">
            <v>516447.91</v>
          </cell>
          <cell r="W15">
            <v>-215000</v>
          </cell>
          <cell r="X15">
            <v>513607.67999999999</v>
          </cell>
          <cell r="Y15">
            <v>-215000</v>
          </cell>
          <cell r="Z15">
            <v>3582152.31</v>
          </cell>
        </row>
        <row r="16">
          <cell r="A16" t="str">
            <v>Equipment</v>
          </cell>
          <cell r="B16">
            <v>1808201.46</v>
          </cell>
          <cell r="C16">
            <v>30636.97</v>
          </cell>
          <cell r="D16">
            <v>16645.48</v>
          </cell>
          <cell r="F16">
            <v>5023.1400000000003</v>
          </cell>
          <cell r="H16">
            <v>1406.26</v>
          </cell>
          <cell r="J16">
            <v>217373.14</v>
          </cell>
          <cell r="L16">
            <v>65228.26</v>
          </cell>
          <cell r="N16">
            <v>2432.02</v>
          </cell>
          <cell r="P16">
            <v>357486.04</v>
          </cell>
          <cell r="Q16">
            <v>-50000</v>
          </cell>
          <cell r="R16">
            <v>169645.11</v>
          </cell>
          <cell r="T16">
            <v>291391.46000000002</v>
          </cell>
          <cell r="V16">
            <v>378240.77</v>
          </cell>
          <cell r="X16">
            <v>1188.83</v>
          </cell>
          <cell r="Z16">
            <v>1486697.4800000002</v>
          </cell>
        </row>
        <row r="18">
          <cell r="A18" t="str">
            <v>5002.Data Center Move: CB10.Data Center Move</v>
          </cell>
          <cell r="B18">
            <v>738212.5</v>
          </cell>
          <cell r="C18" t="str">
            <v xml:space="preserve"> 0</v>
          </cell>
          <cell r="D18" t="str">
            <v xml:space="preserve"> 0</v>
          </cell>
          <cell r="F18">
            <v>351007.41</v>
          </cell>
          <cell r="H18" t="str">
            <v xml:space="preserve"> 0</v>
          </cell>
          <cell r="J18">
            <v>5100.9399999999996</v>
          </cell>
          <cell r="L18">
            <v>-7795.24</v>
          </cell>
          <cell r="N18" t="str">
            <v xml:space="preserve"> 0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348313.11</v>
          </cell>
        </row>
        <row r="19">
          <cell r="Z19">
            <v>0</v>
          </cell>
        </row>
        <row r="20">
          <cell r="A20" t="str">
            <v>Data Center</v>
          </cell>
          <cell r="B20">
            <v>738212.5</v>
          </cell>
          <cell r="C20">
            <v>0</v>
          </cell>
          <cell r="D20">
            <v>0</v>
          </cell>
          <cell r="E20">
            <v>0</v>
          </cell>
          <cell r="F20">
            <v>351007.41</v>
          </cell>
          <cell r="G20">
            <v>0</v>
          </cell>
          <cell r="H20">
            <v>0</v>
          </cell>
          <cell r="I20">
            <v>0</v>
          </cell>
          <cell r="J20">
            <v>5100.9399999999996</v>
          </cell>
          <cell r="K20">
            <v>0</v>
          </cell>
          <cell r="L20">
            <v>-7795.24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348313.11</v>
          </cell>
        </row>
        <row r="21">
          <cell r="A21" t="str">
            <v>5002.PC/MDT Replacement-Acker: CB10.PC / MDT Replacement - Acker</v>
          </cell>
          <cell r="B21">
            <v>427940.92</v>
          </cell>
          <cell r="C21" t="str">
            <v xml:space="preserve"> 0</v>
          </cell>
          <cell r="D21">
            <v>308.89999999999998</v>
          </cell>
          <cell r="F21">
            <v>48992.639999999999</v>
          </cell>
          <cell r="H21">
            <v>210.73</v>
          </cell>
          <cell r="J21">
            <v>59744.74</v>
          </cell>
          <cell r="L21">
            <v>14833.42</v>
          </cell>
          <cell r="N21" t="str">
            <v xml:space="preserve"> 0</v>
          </cell>
          <cell r="P21">
            <v>34270.879999999997</v>
          </cell>
          <cell r="R21">
            <v>34404.31</v>
          </cell>
          <cell r="T21">
            <v>34796.78</v>
          </cell>
          <cell r="V21">
            <v>34571.42</v>
          </cell>
          <cell r="X21">
            <v>36376.19</v>
          </cell>
          <cell r="Y21">
            <v>51710</v>
          </cell>
          <cell r="Z21">
            <v>350220.01</v>
          </cell>
        </row>
        <row r="22">
          <cell r="Z22">
            <v>0</v>
          </cell>
        </row>
        <row r="23">
          <cell r="A23" t="str">
            <v>PC/MDT Replacement</v>
          </cell>
          <cell r="B23">
            <v>427940.92</v>
          </cell>
          <cell r="C23">
            <v>0</v>
          </cell>
          <cell r="D23">
            <v>308.89999999999998</v>
          </cell>
          <cell r="E23">
            <v>0</v>
          </cell>
          <cell r="F23">
            <v>48992.639999999999</v>
          </cell>
          <cell r="G23">
            <v>0</v>
          </cell>
          <cell r="H23">
            <v>210.73</v>
          </cell>
          <cell r="I23">
            <v>0</v>
          </cell>
          <cell r="J23">
            <v>59744.74</v>
          </cell>
          <cell r="K23">
            <v>0</v>
          </cell>
          <cell r="L23">
            <v>14833.42</v>
          </cell>
          <cell r="M23">
            <v>0</v>
          </cell>
          <cell r="N23">
            <v>0</v>
          </cell>
          <cell r="O23">
            <v>0</v>
          </cell>
          <cell r="P23">
            <v>34270.879999999997</v>
          </cell>
          <cell r="Q23">
            <v>0</v>
          </cell>
          <cell r="R23">
            <v>34404.31</v>
          </cell>
          <cell r="S23">
            <v>0</v>
          </cell>
          <cell r="T23">
            <v>34796.78</v>
          </cell>
          <cell r="U23">
            <v>0</v>
          </cell>
          <cell r="V23">
            <v>34571.42</v>
          </cell>
          <cell r="W23">
            <v>0</v>
          </cell>
          <cell r="X23">
            <v>36376.19</v>
          </cell>
          <cell r="Y23">
            <v>51710</v>
          </cell>
          <cell r="Z23">
            <v>350220.01</v>
          </cell>
        </row>
        <row r="24">
          <cell r="A24" t="str">
            <v>Information Technology-Other</v>
          </cell>
          <cell r="B24">
            <v>269633.00999999995</v>
          </cell>
          <cell r="C24">
            <v>22552.07</v>
          </cell>
          <cell r="D24">
            <v>11698.130000000001</v>
          </cell>
          <cell r="F24">
            <v>19771.190000000017</v>
          </cell>
          <cell r="H24">
            <v>60.390000000000015</v>
          </cell>
          <cell r="J24">
            <v>13769.620000000003</v>
          </cell>
          <cell r="L24">
            <v>4365.6200000000008</v>
          </cell>
          <cell r="N24">
            <v>30245.45</v>
          </cell>
          <cell r="P24">
            <v>22072.280000000006</v>
          </cell>
          <cell r="Q24">
            <v>20000</v>
          </cell>
          <cell r="R24">
            <v>0</v>
          </cell>
          <cell r="T24">
            <v>0</v>
          </cell>
          <cell r="V24">
            <v>0</v>
          </cell>
          <cell r="W24">
            <v>56561</v>
          </cell>
          <cell r="X24">
            <v>0</v>
          </cell>
          <cell r="Z24">
            <v>201095.75000000003</v>
          </cell>
        </row>
        <row r="25">
          <cell r="A25" t="str">
            <v>Information Technology</v>
          </cell>
          <cell r="B25">
            <v>1435786.43</v>
          </cell>
          <cell r="C25">
            <v>22552.07</v>
          </cell>
          <cell r="D25">
            <v>12007.03</v>
          </cell>
          <cell r="E25">
            <v>0</v>
          </cell>
          <cell r="F25">
            <v>419771.24</v>
          </cell>
          <cell r="G25">
            <v>0</v>
          </cell>
          <cell r="H25">
            <v>271.12</v>
          </cell>
          <cell r="I25">
            <v>0</v>
          </cell>
          <cell r="J25">
            <v>78615.3</v>
          </cell>
          <cell r="K25">
            <v>0</v>
          </cell>
          <cell r="L25">
            <v>11403.8</v>
          </cell>
          <cell r="M25">
            <v>0</v>
          </cell>
          <cell r="N25">
            <v>30245.45</v>
          </cell>
          <cell r="O25">
            <v>0</v>
          </cell>
          <cell r="P25">
            <v>56343.16</v>
          </cell>
          <cell r="Q25">
            <v>20000</v>
          </cell>
          <cell r="R25">
            <v>34404.31</v>
          </cell>
          <cell r="S25">
            <v>0</v>
          </cell>
          <cell r="T25">
            <v>34796.78</v>
          </cell>
          <cell r="U25">
            <v>0</v>
          </cell>
          <cell r="V25">
            <v>34571.42</v>
          </cell>
          <cell r="W25">
            <v>56561</v>
          </cell>
          <cell r="X25">
            <v>36376.19</v>
          </cell>
          <cell r="Y25">
            <v>51710</v>
          </cell>
          <cell r="Z25">
            <v>899628.87000000011</v>
          </cell>
        </row>
        <row r="27">
          <cell r="A27" t="str">
            <v>Misc</v>
          </cell>
          <cell r="B27" t="str">
            <v xml:space="preserve"> 0</v>
          </cell>
          <cell r="C27">
            <v>102312.89</v>
          </cell>
          <cell r="D27">
            <v>171918.73</v>
          </cell>
          <cell r="F27">
            <v>-368598.52</v>
          </cell>
          <cell r="H27">
            <v>113223.51</v>
          </cell>
          <cell r="J27">
            <v>178647.25</v>
          </cell>
          <cell r="L27">
            <v>-30559.64</v>
          </cell>
          <cell r="N27">
            <v>5073.8900000000003</v>
          </cell>
          <cell r="P27" t="str">
            <v xml:space="preserve"> 0</v>
          </cell>
          <cell r="R27" t="str">
            <v xml:space="preserve"> 0</v>
          </cell>
          <cell r="T27" t="str">
            <v xml:space="preserve"> 0</v>
          </cell>
          <cell r="V27" t="str">
            <v xml:space="preserve"> 0</v>
          </cell>
          <cell r="X27" t="str">
            <v xml:space="preserve"> 0</v>
          </cell>
          <cell r="Z27">
            <v>172018.11</v>
          </cell>
        </row>
        <row r="28">
          <cell r="A28" t="str">
            <v>Overhead</v>
          </cell>
          <cell r="B28" t="str">
            <v xml:space="preserve"> 0</v>
          </cell>
          <cell r="C28">
            <v>122229.52</v>
          </cell>
          <cell r="D28">
            <v>119030.52</v>
          </cell>
          <cell r="F28">
            <v>-241260.04</v>
          </cell>
          <cell r="H28">
            <v>276845.59999999998</v>
          </cell>
          <cell r="J28">
            <v>198684.75</v>
          </cell>
          <cell r="L28">
            <v>-475530.35</v>
          </cell>
          <cell r="N28">
            <v>347244.64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Z28">
            <v>347244.64</v>
          </cell>
        </row>
        <row r="29">
          <cell r="A29" t="str">
            <v>Pipeline Integrity Management</v>
          </cell>
          <cell r="B29">
            <v>118678.37</v>
          </cell>
          <cell r="C29" t="str">
            <v xml:space="preserve"> 0</v>
          </cell>
          <cell r="D29" t="str">
            <v xml:space="preserve"> 0</v>
          </cell>
          <cell r="F29" t="str">
            <v xml:space="preserve"> 0</v>
          </cell>
          <cell r="H29" t="str">
            <v xml:space="preserve"> 0</v>
          </cell>
          <cell r="J29" t="str">
            <v xml:space="preserve"> 0</v>
          </cell>
          <cell r="L29" t="str">
            <v xml:space="preserve"> 0</v>
          </cell>
          <cell r="N29" t="str">
            <v xml:space="preserve"> 0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Y29">
            <v>68768</v>
          </cell>
          <cell r="Z29">
            <v>68768</v>
          </cell>
        </row>
        <row r="30">
          <cell r="A30" t="str">
            <v>Public Improvements</v>
          </cell>
          <cell r="B30">
            <v>2638055.2400000002</v>
          </cell>
          <cell r="C30">
            <v>-20467.37</v>
          </cell>
          <cell r="D30">
            <v>365753.22</v>
          </cell>
          <cell r="F30">
            <v>268686.52</v>
          </cell>
          <cell r="H30">
            <v>120879.74</v>
          </cell>
          <cell r="J30">
            <v>116213.05</v>
          </cell>
          <cell r="L30">
            <v>180257.15</v>
          </cell>
          <cell r="N30">
            <v>57410.36</v>
          </cell>
          <cell r="P30">
            <v>287109.08</v>
          </cell>
          <cell r="R30">
            <v>196508.67</v>
          </cell>
          <cell r="T30">
            <v>217779.66</v>
          </cell>
          <cell r="V30">
            <v>437455.11</v>
          </cell>
          <cell r="X30">
            <v>374390.63</v>
          </cell>
          <cell r="Z30">
            <v>2601975.8199999998</v>
          </cell>
        </row>
        <row r="32">
          <cell r="A32" t="str">
            <v>Project XXX</v>
          </cell>
          <cell r="S32">
            <v>560000</v>
          </cell>
          <cell r="U32">
            <v>560000</v>
          </cell>
          <cell r="W32">
            <v>560000</v>
          </cell>
          <cell r="Z32">
            <v>1680000</v>
          </cell>
        </row>
        <row r="33">
          <cell r="Z33">
            <v>0</v>
          </cell>
        </row>
        <row r="34">
          <cell r="A34" t="str">
            <v>Clarksdale New Office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560000</v>
          </cell>
          <cell r="T34">
            <v>0</v>
          </cell>
          <cell r="U34">
            <v>560000</v>
          </cell>
          <cell r="V34">
            <v>0</v>
          </cell>
          <cell r="W34">
            <v>560000</v>
          </cell>
          <cell r="X34">
            <v>0</v>
          </cell>
          <cell r="Y34">
            <v>0</v>
          </cell>
          <cell r="Z34">
            <v>1680000</v>
          </cell>
        </row>
        <row r="35">
          <cell r="A35" t="str">
            <v>Structures-Other</v>
          </cell>
          <cell r="B35">
            <v>113289.64</v>
          </cell>
          <cell r="C35">
            <v>240.71</v>
          </cell>
          <cell r="D35">
            <v>33.270000000000003</v>
          </cell>
          <cell r="E35">
            <v>0</v>
          </cell>
          <cell r="F35">
            <v>6089.81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14042.54</v>
          </cell>
          <cell r="N35">
            <v>24128.26</v>
          </cell>
          <cell r="P35">
            <v>0</v>
          </cell>
          <cell r="R35">
            <v>29409</v>
          </cell>
          <cell r="T35">
            <v>24936.82</v>
          </cell>
          <cell r="V35">
            <v>12168.41</v>
          </cell>
          <cell r="X35">
            <v>0</v>
          </cell>
          <cell r="Z35">
            <v>111048.82</v>
          </cell>
        </row>
        <row r="36">
          <cell r="A36" t="str">
            <v>Structures</v>
          </cell>
          <cell r="B36">
            <v>113289.64</v>
          </cell>
          <cell r="C36">
            <v>240.71</v>
          </cell>
          <cell r="D36">
            <v>33.270000000000003</v>
          </cell>
          <cell r="F36">
            <v>6089.81</v>
          </cell>
          <cell r="H36" t="str">
            <v xml:space="preserve"> 0</v>
          </cell>
          <cell r="J36" t="str">
            <v xml:space="preserve"> 0</v>
          </cell>
          <cell r="L36">
            <v>14042.54</v>
          </cell>
          <cell r="M36">
            <v>0</v>
          </cell>
          <cell r="N36">
            <v>24128.26</v>
          </cell>
          <cell r="O36">
            <v>0</v>
          </cell>
          <cell r="P36" t="str">
            <v xml:space="preserve"> 0</v>
          </cell>
          <cell r="Q36">
            <v>0</v>
          </cell>
          <cell r="R36">
            <v>29409</v>
          </cell>
          <cell r="S36">
            <v>560000</v>
          </cell>
          <cell r="T36">
            <v>24936.82</v>
          </cell>
          <cell r="U36">
            <v>560000</v>
          </cell>
          <cell r="V36">
            <v>12168.41</v>
          </cell>
          <cell r="W36">
            <v>560000</v>
          </cell>
          <cell r="X36" t="str">
            <v xml:space="preserve"> 0</v>
          </cell>
          <cell r="Y36">
            <v>0</v>
          </cell>
          <cell r="Z36">
            <v>1791048.82</v>
          </cell>
        </row>
        <row r="38">
          <cell r="A38" t="str">
            <v>System Improvements</v>
          </cell>
          <cell r="B38">
            <v>842878.11</v>
          </cell>
          <cell r="C38">
            <v>76281.919999999998</v>
          </cell>
          <cell r="D38">
            <v>36294.019999999997</v>
          </cell>
          <cell r="F38">
            <v>92187.18</v>
          </cell>
          <cell r="H38">
            <v>-22171.09</v>
          </cell>
          <cell r="J38">
            <v>15324.75</v>
          </cell>
          <cell r="L38">
            <v>19513.7</v>
          </cell>
          <cell r="N38">
            <v>11927.92</v>
          </cell>
          <cell r="P38">
            <v>42786.15</v>
          </cell>
          <cell r="R38">
            <v>97519.9</v>
          </cell>
          <cell r="S38">
            <v>-15000</v>
          </cell>
          <cell r="T38">
            <v>71243.56</v>
          </cell>
          <cell r="V38">
            <v>37894.959999999999</v>
          </cell>
          <cell r="X38">
            <v>177862.27</v>
          </cell>
          <cell r="Y38">
            <v>-8608</v>
          </cell>
          <cell r="Z38">
            <v>633057.24000000011</v>
          </cell>
        </row>
        <row r="40">
          <cell r="A40" t="str">
            <v>5073.MERIDIAN:BARE STEEL: CB10.MERIDIAN:REPLCE BARE STEEL AND MAIN IN MERIDIAN</v>
          </cell>
          <cell r="B40">
            <v>2447012.0499999998</v>
          </cell>
          <cell r="C40">
            <v>83764.27</v>
          </cell>
          <cell r="D40">
            <v>195784.02</v>
          </cell>
          <cell r="F40">
            <v>174579.81</v>
          </cell>
          <cell r="H40">
            <v>167030.73000000001</v>
          </cell>
          <cell r="J40">
            <v>98197.96</v>
          </cell>
          <cell r="L40">
            <v>370846.83</v>
          </cell>
          <cell r="N40">
            <v>344081.78</v>
          </cell>
          <cell r="P40">
            <v>196007.04000000001</v>
          </cell>
          <cell r="R40">
            <v>196721.04</v>
          </cell>
          <cell r="T40">
            <v>198964.57</v>
          </cell>
          <cell r="V40">
            <v>197677.22</v>
          </cell>
          <cell r="X40">
            <v>207968.9</v>
          </cell>
          <cell r="Z40">
            <v>2431624.17</v>
          </cell>
        </row>
        <row r="41">
          <cell r="Z41">
            <v>0</v>
          </cell>
        </row>
        <row r="42">
          <cell r="Z42">
            <v>0</v>
          </cell>
        </row>
        <row r="43">
          <cell r="Z43">
            <v>0</v>
          </cell>
        </row>
        <row r="44">
          <cell r="A44" t="str">
            <v>Meridian: Bare Steel Services and Main Replacement</v>
          </cell>
          <cell r="B44">
            <v>2447012.0499999998</v>
          </cell>
          <cell r="C44">
            <v>83764.27</v>
          </cell>
          <cell r="D44">
            <v>195784.02</v>
          </cell>
          <cell r="E44">
            <v>0</v>
          </cell>
          <cell r="F44">
            <v>174579.81</v>
          </cell>
          <cell r="G44">
            <v>0</v>
          </cell>
          <cell r="H44">
            <v>167030.73000000001</v>
          </cell>
          <cell r="I44">
            <v>0</v>
          </cell>
          <cell r="J44">
            <v>98197.96</v>
          </cell>
          <cell r="K44">
            <v>0</v>
          </cell>
          <cell r="L44">
            <v>370846.83</v>
          </cell>
          <cell r="M44">
            <v>0</v>
          </cell>
          <cell r="N44">
            <v>344081.78</v>
          </cell>
          <cell r="O44">
            <v>0</v>
          </cell>
          <cell r="P44">
            <v>196007.04000000001</v>
          </cell>
          <cell r="Q44">
            <v>0</v>
          </cell>
          <cell r="R44">
            <v>196721.04</v>
          </cell>
          <cell r="S44">
            <v>0</v>
          </cell>
          <cell r="T44">
            <v>198964.57</v>
          </cell>
          <cell r="U44">
            <v>0</v>
          </cell>
          <cell r="V44">
            <v>197677.22</v>
          </cell>
          <cell r="W44">
            <v>0</v>
          </cell>
          <cell r="X44">
            <v>207968.9</v>
          </cell>
          <cell r="Y44">
            <v>0</v>
          </cell>
          <cell r="Z44">
            <v>2431624.17</v>
          </cell>
        </row>
        <row r="45">
          <cell r="A45" t="str">
            <v>System Integrity-Other</v>
          </cell>
          <cell r="B45">
            <v>12310555.710000001</v>
          </cell>
          <cell r="C45">
            <v>832476.54999999993</v>
          </cell>
          <cell r="D45">
            <v>1078961.75</v>
          </cell>
          <cell r="F45">
            <v>1665039.69</v>
          </cell>
          <cell r="H45">
            <v>890807.39999999991</v>
          </cell>
          <cell r="J45">
            <v>1023244.96</v>
          </cell>
          <cell r="L45">
            <v>2037404.6400000001</v>
          </cell>
          <cell r="N45">
            <v>1011786.47</v>
          </cell>
          <cell r="P45">
            <v>1072858.55</v>
          </cell>
          <cell r="R45">
            <v>1271704.3499999999</v>
          </cell>
          <cell r="T45">
            <v>1054853.53</v>
          </cell>
          <cell r="V45">
            <v>957330.46</v>
          </cell>
          <cell r="X45">
            <v>990962.16</v>
          </cell>
          <cell r="Z45">
            <v>13887430.510000002</v>
          </cell>
        </row>
        <row r="46">
          <cell r="A46" t="str">
            <v>System Integrity</v>
          </cell>
          <cell r="B46">
            <v>14757567.76</v>
          </cell>
          <cell r="C46">
            <v>916240.82</v>
          </cell>
          <cell r="D46">
            <v>1274745.77</v>
          </cell>
          <cell r="E46">
            <v>0</v>
          </cell>
          <cell r="F46">
            <v>1839619.5</v>
          </cell>
          <cell r="G46">
            <v>0</v>
          </cell>
          <cell r="H46">
            <v>1057838.1299999999</v>
          </cell>
          <cell r="I46">
            <v>0</v>
          </cell>
          <cell r="J46">
            <v>1121442.92</v>
          </cell>
          <cell r="K46">
            <v>0</v>
          </cell>
          <cell r="L46">
            <v>2408251.4700000002</v>
          </cell>
          <cell r="M46">
            <v>0</v>
          </cell>
          <cell r="N46">
            <v>1355868.25</v>
          </cell>
          <cell r="O46">
            <v>0</v>
          </cell>
          <cell r="P46">
            <v>1268865.5900000001</v>
          </cell>
          <cell r="Q46">
            <v>0</v>
          </cell>
          <cell r="R46">
            <v>1468425.39</v>
          </cell>
          <cell r="S46">
            <v>0</v>
          </cell>
          <cell r="T46">
            <v>1253818.1000000001</v>
          </cell>
          <cell r="U46">
            <v>0</v>
          </cell>
          <cell r="V46">
            <v>1155007.68</v>
          </cell>
          <cell r="W46">
            <v>0</v>
          </cell>
          <cell r="X46">
            <v>1198931.06</v>
          </cell>
          <cell r="Y46">
            <v>0</v>
          </cell>
          <cell r="Z46">
            <v>16319054.68</v>
          </cell>
        </row>
        <row r="48">
          <cell r="A48" t="str">
            <v>Vehicles</v>
          </cell>
          <cell r="B48" t="str">
            <v xml:space="preserve"> 0</v>
          </cell>
          <cell r="C48">
            <v>172.54</v>
          </cell>
          <cell r="D48">
            <v>-7944.32</v>
          </cell>
          <cell r="F48">
            <v>46.68</v>
          </cell>
          <cell r="H48" t="str">
            <v xml:space="preserve"> 0</v>
          </cell>
          <cell r="J48" t="str">
            <v xml:space="preserve"> 0</v>
          </cell>
          <cell r="L48" t="str">
            <v xml:space="preserve"> 0</v>
          </cell>
          <cell r="N48">
            <v>-1455</v>
          </cell>
          <cell r="P48" t="str">
            <v xml:space="preserve"> 0</v>
          </cell>
          <cell r="R48" t="str">
            <v xml:space="preserve"> 0</v>
          </cell>
          <cell r="T48" t="str">
            <v xml:space="preserve"> 0</v>
          </cell>
          <cell r="V48" t="str">
            <v xml:space="preserve"> 0</v>
          </cell>
          <cell r="X48" t="str">
            <v xml:space="preserve"> 0</v>
          </cell>
          <cell r="Z48">
            <v>-9180.0999999999985</v>
          </cell>
        </row>
        <row r="50">
          <cell r="A50" t="str">
            <v>NonGrowth</v>
          </cell>
          <cell r="B50">
            <v>21714457.009999998</v>
          </cell>
          <cell r="C50">
            <v>1250200.07</v>
          </cell>
          <cell r="D50">
            <v>1988483.72</v>
          </cell>
          <cell r="E50">
            <v>0</v>
          </cell>
          <cell r="F50">
            <v>2021565.51</v>
          </cell>
          <cell r="G50">
            <v>0</v>
          </cell>
          <cell r="H50">
            <v>1548293.27</v>
          </cell>
          <cell r="I50">
            <v>0</v>
          </cell>
          <cell r="J50">
            <v>1926301.16</v>
          </cell>
          <cell r="K50">
            <v>0</v>
          </cell>
          <cell r="L50">
            <v>2192606.9300000002</v>
          </cell>
          <cell r="M50">
            <v>0</v>
          </cell>
          <cell r="N50">
            <v>1832875.79</v>
          </cell>
          <cell r="O50">
            <v>0</v>
          </cell>
          <cell r="P50">
            <v>2012590.02</v>
          </cell>
          <cell r="Q50">
            <v>-30000</v>
          </cell>
          <cell r="R50">
            <v>1995912.38</v>
          </cell>
          <cell r="S50">
            <v>545000</v>
          </cell>
          <cell r="T50">
            <v>1893966.38</v>
          </cell>
          <cell r="U50">
            <v>560000</v>
          </cell>
          <cell r="V50">
            <v>2055338.35</v>
          </cell>
          <cell r="W50">
            <v>616561</v>
          </cell>
          <cell r="X50">
            <v>1788748.98</v>
          </cell>
          <cell r="Y50">
            <v>111870</v>
          </cell>
          <cell r="Z50">
            <v>24310313.559999999</v>
          </cell>
        </row>
        <row r="52">
          <cell r="A52" t="str">
            <v>Capital</v>
          </cell>
          <cell r="B52">
            <v>28417462.019999996</v>
          </cell>
          <cell r="C52">
            <v>1502276.34</v>
          </cell>
          <cell r="D52">
            <v>2242134.63</v>
          </cell>
          <cell r="E52">
            <v>0</v>
          </cell>
          <cell r="F52">
            <v>2439210.2200000002</v>
          </cell>
          <cell r="G52">
            <v>0</v>
          </cell>
          <cell r="H52">
            <v>1744239.78</v>
          </cell>
          <cell r="I52">
            <v>0</v>
          </cell>
          <cell r="J52">
            <v>2159319.52</v>
          </cell>
          <cell r="K52">
            <v>0</v>
          </cell>
          <cell r="L52">
            <v>2592869.7400000002</v>
          </cell>
          <cell r="M52">
            <v>0</v>
          </cell>
          <cell r="N52">
            <v>2069942.76</v>
          </cell>
          <cell r="O52">
            <v>0</v>
          </cell>
          <cell r="P52">
            <v>2497756.0299999998</v>
          </cell>
          <cell r="Q52">
            <v>-180000</v>
          </cell>
          <cell r="R52">
            <v>2475331.2000000002</v>
          </cell>
          <cell r="S52">
            <v>395000</v>
          </cell>
          <cell r="T52">
            <v>2421811.73</v>
          </cell>
          <cell r="U52">
            <v>360000</v>
          </cell>
          <cell r="V52">
            <v>2571786.2599999998</v>
          </cell>
          <cell r="W52">
            <v>401561</v>
          </cell>
          <cell r="X52">
            <v>2302356.66</v>
          </cell>
          <cell r="Y52">
            <v>-103130</v>
          </cell>
          <cell r="Z52">
            <v>27892465.870000001</v>
          </cell>
        </row>
      </sheetData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pcvr"/>
      <sheetName val="COVER"/>
      <sheetName val="BS"/>
      <sheetName val="97bs"/>
      <sheetName val="IS"/>
      <sheetName val="97isBBK"/>
      <sheetName val="97projis"/>
      <sheetName val="NOTES"/>
      <sheetName val="S2"/>
      <sheetName val="s1"/>
      <sheetName val="LOSSES"/>
      <sheetName val="s4"/>
      <sheetName val="g&amp;abgtqtr"/>
      <sheetName val="G&amp;Abugt"/>
      <sheetName val="PPDS"/>
      <sheetName val="ACCR"/>
      <sheetName val="Liq"/>
      <sheetName val="Solv"/>
      <sheetName val="MaxDiv"/>
      <sheetName val="Yie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MTX"/>
      <sheetName val="Reforecast-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427832.84760000004</v>
          </cell>
          <cell r="C13">
            <v>324541.99741000007</v>
          </cell>
          <cell r="D13">
            <v>76514.074999999997</v>
          </cell>
          <cell r="E13">
            <v>401056.07241000008</v>
          </cell>
          <cell r="F13">
            <v>-2418.0724100000807</v>
          </cell>
          <cell r="G13">
            <v>398638</v>
          </cell>
          <cell r="H13">
            <v>0</v>
          </cell>
          <cell r="I13">
            <v>398638</v>
          </cell>
          <cell r="J13">
            <v>0</v>
          </cell>
          <cell r="K13">
            <v>398638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38834.051650000001</v>
          </cell>
          <cell r="C16">
            <v>29863.018390000001</v>
          </cell>
          <cell r="D16">
            <v>9752.7668799999956</v>
          </cell>
          <cell r="E16">
            <v>39615.785269999993</v>
          </cell>
          <cell r="F16">
            <v>-2016.785269999993</v>
          </cell>
          <cell r="G16">
            <v>37599</v>
          </cell>
          <cell r="H16">
            <v>0</v>
          </cell>
          <cell r="I16">
            <v>37599</v>
          </cell>
          <cell r="J16">
            <v>0</v>
          </cell>
          <cell r="K16">
            <v>37599</v>
          </cell>
        </row>
        <row r="17">
          <cell r="A17" t="str">
            <v>Benefits</v>
          </cell>
          <cell r="B17">
            <v>11559.287360000002</v>
          </cell>
          <cell r="C17">
            <v>8375.5845400000017</v>
          </cell>
          <cell r="D17">
            <v>2889.1046400000023</v>
          </cell>
          <cell r="E17">
            <v>11264.689180000005</v>
          </cell>
          <cell r="F17">
            <v>235.31081999999515</v>
          </cell>
          <cell r="G17">
            <v>11500</v>
          </cell>
          <cell r="H17">
            <v>0</v>
          </cell>
          <cell r="I17">
            <v>11500</v>
          </cell>
          <cell r="J17">
            <v>0</v>
          </cell>
          <cell r="K17">
            <v>11500</v>
          </cell>
        </row>
        <row r="18">
          <cell r="A18" t="str">
            <v>Materials &amp; Supplies</v>
          </cell>
          <cell r="B18">
            <v>4218.3810000000003</v>
          </cell>
          <cell r="C18">
            <v>3046.1419300000002</v>
          </cell>
          <cell r="D18">
            <v>1001.9945299999998</v>
          </cell>
          <cell r="E18">
            <v>4048.1364600000002</v>
          </cell>
          <cell r="F18">
            <v>334.86353999999983</v>
          </cell>
          <cell r="G18">
            <v>4383</v>
          </cell>
          <cell r="H18">
            <v>0</v>
          </cell>
          <cell r="I18">
            <v>4383</v>
          </cell>
          <cell r="J18">
            <v>0</v>
          </cell>
          <cell r="K18">
            <v>4383</v>
          </cell>
        </row>
        <row r="19">
          <cell r="A19" t="str">
            <v>Vehicles &amp; Equip</v>
          </cell>
          <cell r="B19">
            <v>4885.4459999999999</v>
          </cell>
          <cell r="C19">
            <v>4063.4596200000001</v>
          </cell>
          <cell r="D19">
            <v>1221.4172599999997</v>
          </cell>
          <cell r="E19">
            <v>5284.8768799999998</v>
          </cell>
          <cell r="F19">
            <v>562.1231200000002</v>
          </cell>
          <cell r="G19">
            <v>5847</v>
          </cell>
          <cell r="H19">
            <v>0</v>
          </cell>
          <cell r="I19">
            <v>5847</v>
          </cell>
          <cell r="J19">
            <v>0</v>
          </cell>
          <cell r="K19">
            <v>5847</v>
          </cell>
        </row>
        <row r="20">
          <cell r="A20" t="str">
            <v>Print &amp; Postages</v>
          </cell>
          <cell r="B20">
            <v>11.954000000000001</v>
          </cell>
          <cell r="C20">
            <v>61.012129999999999</v>
          </cell>
          <cell r="D20">
            <v>3.0179999999999998</v>
          </cell>
          <cell r="E20">
            <v>64.03013</v>
          </cell>
          <cell r="F20">
            <v>8.9698700000000002</v>
          </cell>
          <cell r="G20">
            <v>73</v>
          </cell>
          <cell r="H20">
            <v>0</v>
          </cell>
          <cell r="I20">
            <v>73</v>
          </cell>
          <cell r="J20">
            <v>0</v>
          </cell>
          <cell r="K20">
            <v>73</v>
          </cell>
        </row>
        <row r="21">
          <cell r="A21" t="str">
            <v>Insurance</v>
          </cell>
          <cell r="B21">
            <v>1167.55304</v>
          </cell>
          <cell r="C21">
            <v>1077.2078700000002</v>
          </cell>
          <cell r="D21">
            <v>291.76326</v>
          </cell>
          <cell r="E21">
            <v>1368.9711300000001</v>
          </cell>
          <cell r="F21">
            <v>-36.97113000000013</v>
          </cell>
          <cell r="G21">
            <v>1332</v>
          </cell>
          <cell r="H21">
            <v>0</v>
          </cell>
          <cell r="I21">
            <v>1332</v>
          </cell>
          <cell r="J21">
            <v>0</v>
          </cell>
          <cell r="K21">
            <v>1332</v>
          </cell>
        </row>
        <row r="22">
          <cell r="A22" t="str">
            <v>Marketing</v>
          </cell>
          <cell r="B22">
            <v>881.5</v>
          </cell>
          <cell r="C22">
            <v>515.95929999999998</v>
          </cell>
          <cell r="D22">
            <v>27.844000000000001</v>
          </cell>
          <cell r="E22">
            <v>543.80330000000004</v>
          </cell>
          <cell r="F22">
            <v>72.196699999999964</v>
          </cell>
          <cell r="G22">
            <v>616</v>
          </cell>
          <cell r="H22">
            <v>0</v>
          </cell>
          <cell r="I22">
            <v>616</v>
          </cell>
          <cell r="J22">
            <v>0</v>
          </cell>
          <cell r="K22">
            <v>616</v>
          </cell>
        </row>
        <row r="23">
          <cell r="A23" t="str">
            <v>Employee Welfare</v>
          </cell>
          <cell r="B23">
            <v>1902.2470000000001</v>
          </cell>
          <cell r="C23">
            <v>1269.8774900000001</v>
          </cell>
          <cell r="D23">
            <v>257.31025</v>
          </cell>
          <cell r="E23">
            <v>1527.1877400000001</v>
          </cell>
          <cell r="F23">
            <v>79.812259999999924</v>
          </cell>
          <cell r="G23">
            <v>1607</v>
          </cell>
          <cell r="H23">
            <v>0</v>
          </cell>
          <cell r="I23">
            <v>1607</v>
          </cell>
          <cell r="J23">
            <v>0</v>
          </cell>
          <cell r="K23">
            <v>1607</v>
          </cell>
        </row>
        <row r="24">
          <cell r="A24" t="str">
            <v>Information Technologies</v>
          </cell>
          <cell r="B24">
            <v>235.846</v>
          </cell>
          <cell r="C24">
            <v>165.89596</v>
          </cell>
          <cell r="D24">
            <v>58.96</v>
          </cell>
          <cell r="E24">
            <v>224.85596000000001</v>
          </cell>
          <cell r="F24">
            <v>28.14403999999999</v>
          </cell>
          <cell r="G24">
            <v>253</v>
          </cell>
          <cell r="H24">
            <v>0</v>
          </cell>
          <cell r="I24">
            <v>253</v>
          </cell>
          <cell r="J24">
            <v>0</v>
          </cell>
          <cell r="K24">
            <v>253</v>
          </cell>
        </row>
        <row r="25">
          <cell r="A25" t="str">
            <v>Rent, Maint., &amp; Utilities</v>
          </cell>
          <cell r="B25">
            <v>4460.5149599999995</v>
          </cell>
          <cell r="C25">
            <v>1268.7948100000001</v>
          </cell>
          <cell r="D25">
            <v>1063.1201699999999</v>
          </cell>
          <cell r="E25">
            <v>2331.91498</v>
          </cell>
          <cell r="F25">
            <v>98.085019999999986</v>
          </cell>
          <cell r="G25">
            <v>2430</v>
          </cell>
          <cell r="H25">
            <v>0</v>
          </cell>
          <cell r="I25">
            <v>2430</v>
          </cell>
          <cell r="J25">
            <v>0</v>
          </cell>
          <cell r="K25">
            <v>2430</v>
          </cell>
        </row>
        <row r="26">
          <cell r="A26" t="str">
            <v>Directors &amp; Shareholders &amp;PR</v>
          </cell>
          <cell r="B26">
            <v>420</v>
          </cell>
          <cell r="C26">
            <v>471.87903999999997</v>
          </cell>
          <cell r="D26">
            <v>105</v>
          </cell>
          <cell r="E26">
            <v>576.87904000000003</v>
          </cell>
          <cell r="F26">
            <v>77.120959999999968</v>
          </cell>
          <cell r="G26">
            <v>654</v>
          </cell>
          <cell r="H26">
            <v>0</v>
          </cell>
          <cell r="I26">
            <v>654</v>
          </cell>
          <cell r="J26">
            <v>0</v>
          </cell>
          <cell r="K26">
            <v>654</v>
          </cell>
        </row>
        <row r="27">
          <cell r="A27" t="str">
            <v>Telecom</v>
          </cell>
          <cell r="B27">
            <v>511.03796</v>
          </cell>
          <cell r="C27">
            <v>770.01000999999997</v>
          </cell>
          <cell r="D27">
            <v>127.63771000000003</v>
          </cell>
          <cell r="E27">
            <v>897.64771999999994</v>
          </cell>
          <cell r="F27">
            <v>217.35228000000006</v>
          </cell>
          <cell r="G27">
            <v>1115</v>
          </cell>
          <cell r="H27">
            <v>0</v>
          </cell>
          <cell r="I27">
            <v>1115</v>
          </cell>
          <cell r="J27">
            <v>0</v>
          </cell>
          <cell r="K27">
            <v>1115</v>
          </cell>
        </row>
        <row r="28">
          <cell r="A28" t="str">
            <v>Travel &amp; Entertainment</v>
          </cell>
          <cell r="B28">
            <v>254.893</v>
          </cell>
          <cell r="C28">
            <v>287.72890999999998</v>
          </cell>
          <cell r="D28">
            <v>63.635510000000011</v>
          </cell>
          <cell r="E28">
            <v>351.36442</v>
          </cell>
          <cell r="F28">
            <v>148.63558</v>
          </cell>
          <cell r="G28">
            <v>500</v>
          </cell>
          <cell r="H28">
            <v>0</v>
          </cell>
          <cell r="I28">
            <v>500</v>
          </cell>
          <cell r="J28">
            <v>0</v>
          </cell>
          <cell r="K28">
            <v>500</v>
          </cell>
        </row>
        <row r="29">
          <cell r="A29" t="str">
            <v>Dues &amp; Donations</v>
          </cell>
          <cell r="B29">
            <v>804.202</v>
          </cell>
          <cell r="C29">
            <v>320.26409999999998</v>
          </cell>
          <cell r="D29">
            <v>196.11500000000001</v>
          </cell>
          <cell r="E29">
            <v>516.37909999999999</v>
          </cell>
          <cell r="F29">
            <v>203.62090000000001</v>
          </cell>
          <cell r="G29">
            <v>720</v>
          </cell>
          <cell r="H29">
            <v>0</v>
          </cell>
          <cell r="I29">
            <v>720</v>
          </cell>
          <cell r="J29">
            <v>0</v>
          </cell>
          <cell r="K29">
            <v>720</v>
          </cell>
        </row>
        <row r="30">
          <cell r="A30" t="str">
            <v>Training</v>
          </cell>
          <cell r="B30">
            <v>260.14800000000002</v>
          </cell>
          <cell r="C30">
            <v>110.83732000000001</v>
          </cell>
          <cell r="D30">
            <v>65.013510000000011</v>
          </cell>
          <cell r="E30">
            <v>175.85083000000003</v>
          </cell>
          <cell r="F30">
            <v>42.14916999999997</v>
          </cell>
          <cell r="G30">
            <v>218</v>
          </cell>
          <cell r="H30">
            <v>0</v>
          </cell>
          <cell r="I30">
            <v>218</v>
          </cell>
          <cell r="J30">
            <v>0</v>
          </cell>
          <cell r="K30">
            <v>218</v>
          </cell>
        </row>
        <row r="31">
          <cell r="A31" t="str">
            <v>Outside Services</v>
          </cell>
          <cell r="B31">
            <v>53006.3986</v>
          </cell>
          <cell r="C31">
            <v>36241.460270000003</v>
          </cell>
          <cell r="D31">
            <v>11880.191329999998</v>
          </cell>
          <cell r="E31">
            <v>48121.651599999997</v>
          </cell>
          <cell r="F31">
            <v>556.34840000000258</v>
          </cell>
          <cell r="G31">
            <v>48678</v>
          </cell>
          <cell r="H31">
            <v>0</v>
          </cell>
          <cell r="I31">
            <v>48678</v>
          </cell>
          <cell r="J31">
            <v>0</v>
          </cell>
          <cell r="K31">
            <v>48678</v>
          </cell>
        </row>
        <row r="32">
          <cell r="A32" t="str">
            <v>Provision for Bad Debt</v>
          </cell>
          <cell r="B32">
            <v>14981.811</v>
          </cell>
          <cell r="C32">
            <v>8549.1010700000043</v>
          </cell>
          <cell r="D32">
            <v>1762.4159999999999</v>
          </cell>
          <cell r="E32">
            <v>10311.517070000004</v>
          </cell>
          <cell r="F32">
            <v>-471.51707000000351</v>
          </cell>
          <cell r="G32">
            <v>9840</v>
          </cell>
          <cell r="H32">
            <v>0</v>
          </cell>
          <cell r="I32">
            <v>9840</v>
          </cell>
          <cell r="J32">
            <v>0</v>
          </cell>
          <cell r="K32">
            <v>9840</v>
          </cell>
        </row>
        <row r="33">
          <cell r="A33" t="str">
            <v>Miscellaneous</v>
          </cell>
          <cell r="B33">
            <v>6890.5926999999992</v>
          </cell>
          <cell r="C33">
            <v>-1198.16677</v>
          </cell>
          <cell r="D33">
            <v>3290.7287899999992</v>
          </cell>
          <cell r="E33">
            <v>2092.5620199999994</v>
          </cell>
          <cell r="F33">
            <v>-2172.5620199999994</v>
          </cell>
          <cell r="G33">
            <v>-80</v>
          </cell>
          <cell r="H33">
            <v>0</v>
          </cell>
          <cell r="I33">
            <v>-80</v>
          </cell>
          <cell r="J33">
            <v>0</v>
          </cell>
          <cell r="K33">
            <v>-80</v>
          </cell>
        </row>
        <row r="34">
          <cell r="A34" t="str">
            <v>Expense Billings</v>
          </cell>
          <cell r="B34">
            <v>15226.584679999996</v>
          </cell>
          <cell r="C34">
            <v>14959.23524</v>
          </cell>
          <cell r="D34">
            <v>3454.7418699999971</v>
          </cell>
          <cell r="E34">
            <v>18413.977109999996</v>
          </cell>
          <cell r="F34">
            <v>3820.0228900000038</v>
          </cell>
          <cell r="G34">
            <v>22234</v>
          </cell>
          <cell r="H34">
            <v>0</v>
          </cell>
          <cell r="I34">
            <v>22234</v>
          </cell>
          <cell r="J34">
            <v>0</v>
          </cell>
          <cell r="K34">
            <v>22234</v>
          </cell>
        </row>
        <row r="35">
          <cell r="A35" t="str">
            <v xml:space="preserve">                            Total O&amp;M Expense</v>
          </cell>
          <cell r="B35">
            <v>160512.44894999999</v>
          </cell>
          <cell r="C35">
            <v>110219.30123000001</v>
          </cell>
          <cell r="D35">
            <v>37512.778709999991</v>
          </cell>
          <cell r="E35">
            <v>147732.07994</v>
          </cell>
          <cell r="F35">
            <v>1786.9200600000054</v>
          </cell>
          <cell r="G35">
            <v>149519</v>
          </cell>
          <cell r="H35">
            <v>0</v>
          </cell>
          <cell r="I35">
            <v>149519</v>
          </cell>
          <cell r="J35">
            <v>0</v>
          </cell>
          <cell r="K35">
            <v>149519</v>
          </cell>
        </row>
        <row r="37">
          <cell r="A37" t="str">
            <v>Depreciation and Amortization</v>
          </cell>
          <cell r="B37">
            <v>66661.895999999993</v>
          </cell>
          <cell r="C37">
            <v>48326.707329999997</v>
          </cell>
          <cell r="D37">
            <v>16352.412</v>
          </cell>
          <cell r="E37">
            <v>64679.119330000001</v>
          </cell>
          <cell r="F37">
            <v>-918.11933000000136</v>
          </cell>
          <cell r="G37">
            <v>63761</v>
          </cell>
          <cell r="H37">
            <v>0</v>
          </cell>
          <cell r="I37">
            <v>63761</v>
          </cell>
          <cell r="J37">
            <v>0</v>
          </cell>
          <cell r="K37">
            <v>63761</v>
          </cell>
        </row>
        <row r="38">
          <cell r="A38" t="str">
            <v>Total Taxes - Other Than Income Taxes</v>
          </cell>
          <cell r="B38">
            <v>105003.07972000001</v>
          </cell>
          <cell r="C38">
            <v>83993.762180000005</v>
          </cell>
          <cell r="D38">
            <v>20814.934930000007</v>
          </cell>
          <cell r="E38">
            <v>104808.69711000001</v>
          </cell>
          <cell r="F38">
            <v>-2244.6971100000083</v>
          </cell>
          <cell r="G38">
            <v>102564</v>
          </cell>
          <cell r="H38">
            <v>0</v>
          </cell>
          <cell r="I38">
            <v>102564</v>
          </cell>
          <cell r="J38">
            <v>0</v>
          </cell>
          <cell r="K38">
            <v>102564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-43911.5</v>
          </cell>
          <cell r="C40">
            <v>-32980.856319999999</v>
          </cell>
          <cell r="D40">
            <v>-11111.6</v>
          </cell>
          <cell r="E40">
            <v>-44092.456319999998</v>
          </cell>
          <cell r="F40">
            <v>-0.54368000000249594</v>
          </cell>
          <cell r="G40">
            <v>-44093</v>
          </cell>
          <cell r="H40">
            <v>0</v>
          </cell>
          <cell r="I40">
            <v>-44093</v>
          </cell>
          <cell r="J40">
            <v>0</v>
          </cell>
          <cell r="K40">
            <v>-44093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-271.56736999999998</v>
          </cell>
          <cell r="D41">
            <v>0</v>
          </cell>
          <cell r="E41">
            <v>-271.56736999999998</v>
          </cell>
          <cell r="F41">
            <v>-0.43263000000001739</v>
          </cell>
          <cell r="G41">
            <v>-272</v>
          </cell>
          <cell r="H41">
            <v>0</v>
          </cell>
          <cell r="I41">
            <v>-272</v>
          </cell>
          <cell r="J41">
            <v>0</v>
          </cell>
          <cell r="K41">
            <v>-272</v>
          </cell>
        </row>
        <row r="43">
          <cell r="A43" t="str">
            <v>Income (Loss) Before Income Taxes</v>
          </cell>
          <cell r="B43">
            <v>51743.92293000003</v>
          </cell>
          <cell r="C43">
            <v>48749.802980000051</v>
          </cell>
          <cell r="D43">
            <v>-9277.6506400000017</v>
          </cell>
          <cell r="E43">
            <v>39472.152340000051</v>
          </cell>
          <cell r="F43">
            <v>-1043.1523400000794</v>
          </cell>
          <cell r="G43">
            <v>38429</v>
          </cell>
          <cell r="H43">
            <v>0</v>
          </cell>
          <cell r="I43">
            <v>38429</v>
          </cell>
          <cell r="J43">
            <v>0</v>
          </cell>
          <cell r="K43">
            <v>38429</v>
          </cell>
        </row>
        <row r="44">
          <cell r="A44" t="str">
            <v>Provision (Benefit) for Income Taxes</v>
          </cell>
          <cell r="B44">
            <v>18838.413900000003</v>
          </cell>
          <cell r="C44">
            <v>17102.198</v>
          </cell>
          <cell r="D44">
            <v>-3398.3719800000003</v>
          </cell>
          <cell r="E44">
            <v>13703.82602</v>
          </cell>
          <cell r="F44">
            <v>-288.26211999999941</v>
          </cell>
          <cell r="G44">
            <v>13415.563900000001</v>
          </cell>
          <cell r="H44">
            <v>0</v>
          </cell>
          <cell r="I44">
            <v>13415.563900000001</v>
          </cell>
          <cell r="J44">
            <v>0</v>
          </cell>
          <cell r="K44">
            <v>13415.563900000001</v>
          </cell>
        </row>
        <row r="45">
          <cell r="A45" t="str">
            <v xml:space="preserve">                         Net Income (Loss)</v>
          </cell>
          <cell r="B45">
            <v>32905.50903000003</v>
          </cell>
          <cell r="C45">
            <v>31647.604980000051</v>
          </cell>
          <cell r="D45">
            <v>-5879.2786600000018</v>
          </cell>
          <cell r="E45">
            <v>25768.326320000051</v>
          </cell>
          <cell r="F45">
            <v>-754.89022000008003</v>
          </cell>
          <cell r="G45">
            <v>25013.436099999999</v>
          </cell>
          <cell r="H45">
            <v>0</v>
          </cell>
          <cell r="I45">
            <v>25013.436099999999</v>
          </cell>
          <cell r="J45">
            <v>0</v>
          </cell>
          <cell r="K45">
            <v>25013.436099999999</v>
          </cell>
        </row>
        <row r="47">
          <cell r="A47" t="str">
            <v>Tax rate</v>
          </cell>
          <cell r="B47">
            <v>0.36407007496290722</v>
          </cell>
          <cell r="C47">
            <v>0.35081573574802544</v>
          </cell>
          <cell r="D47">
            <v>0.36629661019441012</v>
          </cell>
          <cell r="E47">
            <v>0.34717706554129046</v>
          </cell>
          <cell r="F47">
            <v>0.34910000000000002</v>
          </cell>
          <cell r="G47">
            <v>0.34910000000000002</v>
          </cell>
          <cell r="H47">
            <v>0.34910000000000002</v>
          </cell>
          <cell r="I47">
            <v>0.34910000000000002</v>
          </cell>
          <cell r="J47">
            <v>0.34910000000000002</v>
          </cell>
          <cell r="K47">
            <v>0.34910000000000002</v>
          </cell>
        </row>
      </sheetData>
      <sheetData sheetId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X-Projection"/>
      <sheetName val="MTX-Summary"/>
      <sheetName val="MTX-Project"/>
      <sheetName val="MTX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  <cell r="AA13" t="str">
            <v>Bud vs. Proj</v>
          </cell>
        </row>
        <row r="15">
          <cell r="A15" t="str">
            <v>Growth</v>
          </cell>
          <cell r="B15">
            <v>29363441.420000002</v>
          </cell>
          <cell r="C15">
            <v>1222110.06</v>
          </cell>
          <cell r="D15">
            <v>1811392.75</v>
          </cell>
          <cell r="F15">
            <v>3410408.12</v>
          </cell>
          <cell r="H15">
            <v>1930661.96</v>
          </cell>
          <cell r="J15">
            <v>1881684.29</v>
          </cell>
          <cell r="L15">
            <v>2543131.37</v>
          </cell>
          <cell r="N15">
            <v>1789237.77</v>
          </cell>
          <cell r="P15">
            <v>2057867.17</v>
          </cell>
          <cell r="Q15">
            <v>451426</v>
          </cell>
          <cell r="R15">
            <v>2388216.9900000002</v>
          </cell>
          <cell r="S15">
            <v>591381</v>
          </cell>
          <cell r="T15">
            <v>2730426.13</v>
          </cell>
          <cell r="U15">
            <v>206491</v>
          </cell>
          <cell r="V15">
            <v>2744002.49</v>
          </cell>
          <cell r="W15">
            <v>292692</v>
          </cell>
          <cell r="X15">
            <v>3330116.01</v>
          </cell>
          <cell r="Y15">
            <v>-17803.990000000002</v>
          </cell>
          <cell r="Z15">
            <v>29363441.120000001</v>
          </cell>
          <cell r="AA15">
            <v>0.30000000074505806</v>
          </cell>
        </row>
        <row r="17">
          <cell r="A17" t="str">
            <v>Equipment</v>
          </cell>
          <cell r="B17">
            <v>2667840.2000000002</v>
          </cell>
          <cell r="C17">
            <v>189070.93</v>
          </cell>
          <cell r="D17">
            <v>71038.880000000005</v>
          </cell>
          <cell r="F17">
            <v>60090.22</v>
          </cell>
          <cell r="H17">
            <v>51476.22</v>
          </cell>
          <cell r="J17">
            <v>111488.79</v>
          </cell>
          <cell r="L17">
            <v>87484.32</v>
          </cell>
          <cell r="N17">
            <v>412652.6</v>
          </cell>
          <cell r="P17">
            <v>222689.38</v>
          </cell>
          <cell r="Q17">
            <v>-90000</v>
          </cell>
          <cell r="R17">
            <v>215822.14</v>
          </cell>
          <cell r="S17">
            <v>178533</v>
          </cell>
          <cell r="T17">
            <v>216911.37</v>
          </cell>
          <cell r="U17">
            <v>253848</v>
          </cell>
          <cell r="V17">
            <v>224638.61</v>
          </cell>
          <cell r="W17">
            <v>177559</v>
          </cell>
          <cell r="X17">
            <v>217333.53</v>
          </cell>
          <cell r="Y17">
            <v>67203</v>
          </cell>
          <cell r="Z17">
            <v>2667839.9899999998</v>
          </cell>
          <cell r="AA17">
            <v>0.21000000042840838</v>
          </cell>
        </row>
        <row r="19">
          <cell r="A19" t="str">
            <v>CB10.4129.04.IT.190: Data Center Move</v>
          </cell>
          <cell r="B19">
            <v>1356550.28</v>
          </cell>
          <cell r="C19" t="str">
            <v xml:space="preserve"> 0</v>
          </cell>
          <cell r="D19" t="str">
            <v xml:space="preserve"> 0</v>
          </cell>
          <cell r="F19">
            <v>505048.06</v>
          </cell>
          <cell r="H19" t="str">
            <v xml:space="preserve"> 0</v>
          </cell>
          <cell r="J19">
            <v>11124.3</v>
          </cell>
          <cell r="L19">
            <v>-9107.14</v>
          </cell>
          <cell r="N19" t="str">
            <v xml:space="preserve"> 0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507065.22</v>
          </cell>
          <cell r="AA19">
            <v>849485.06</v>
          </cell>
        </row>
        <row r="20">
          <cell r="Z20">
            <v>0</v>
          </cell>
          <cell r="AA20">
            <v>0</v>
          </cell>
        </row>
        <row r="21">
          <cell r="A21" t="str">
            <v>Data Center</v>
          </cell>
          <cell r="B21">
            <v>1356550.28</v>
          </cell>
          <cell r="C21">
            <v>0</v>
          </cell>
          <cell r="D21">
            <v>0</v>
          </cell>
          <cell r="E21">
            <v>0</v>
          </cell>
          <cell r="F21">
            <v>505048.06</v>
          </cell>
          <cell r="G21">
            <v>0</v>
          </cell>
          <cell r="H21">
            <v>0</v>
          </cell>
          <cell r="I21">
            <v>0</v>
          </cell>
          <cell r="J21">
            <v>11124.3</v>
          </cell>
          <cell r="K21">
            <v>0</v>
          </cell>
          <cell r="L21">
            <v>-9107.14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507065.22</v>
          </cell>
          <cell r="AA21">
            <v>849485.06</v>
          </cell>
        </row>
        <row r="22">
          <cell r="A22" t="str">
            <v>CB10.4129.05.IT.190: PC / MDT Replacement - Acker</v>
          </cell>
          <cell r="B22">
            <v>1129686.29</v>
          </cell>
          <cell r="C22" t="str">
            <v xml:space="preserve"> 0</v>
          </cell>
          <cell r="D22">
            <v>1401.59</v>
          </cell>
          <cell r="F22">
            <v>3558.87</v>
          </cell>
          <cell r="H22">
            <v>32306.36</v>
          </cell>
          <cell r="J22">
            <v>533395.18000000005</v>
          </cell>
          <cell r="L22">
            <v>110053.51</v>
          </cell>
          <cell r="N22">
            <v>38069.11</v>
          </cell>
          <cell r="P22">
            <v>94334.22</v>
          </cell>
          <cell r="R22">
            <v>91425.16</v>
          </cell>
          <cell r="S22">
            <v>90000</v>
          </cell>
          <cell r="T22">
            <v>91886.57</v>
          </cell>
          <cell r="U22">
            <v>165541</v>
          </cell>
          <cell r="V22">
            <v>95159.93</v>
          </cell>
          <cell r="W22">
            <v>122497</v>
          </cell>
          <cell r="X22">
            <v>92058.880000000005</v>
          </cell>
          <cell r="Y22">
            <v>4960</v>
          </cell>
          <cell r="Z22">
            <v>1566647.38</v>
          </cell>
          <cell r="AA22">
            <v>-436961.08999999985</v>
          </cell>
        </row>
        <row r="23">
          <cell r="Z23">
            <v>0</v>
          </cell>
          <cell r="AA23">
            <v>0</v>
          </cell>
        </row>
        <row r="24">
          <cell r="A24" t="str">
            <v>PC/MDT Replacement</v>
          </cell>
          <cell r="B24">
            <v>1129686.29</v>
          </cell>
          <cell r="C24">
            <v>0</v>
          </cell>
          <cell r="D24">
            <v>1401.59</v>
          </cell>
          <cell r="E24">
            <v>0</v>
          </cell>
          <cell r="F24">
            <v>3558.87</v>
          </cell>
          <cell r="G24">
            <v>0</v>
          </cell>
          <cell r="H24">
            <v>32306.36</v>
          </cell>
          <cell r="I24">
            <v>0</v>
          </cell>
          <cell r="J24">
            <v>533395.18000000005</v>
          </cell>
          <cell r="K24">
            <v>0</v>
          </cell>
          <cell r="L24">
            <v>110053.51</v>
          </cell>
          <cell r="M24">
            <v>0</v>
          </cell>
          <cell r="N24">
            <v>38069.11</v>
          </cell>
          <cell r="O24">
            <v>0</v>
          </cell>
          <cell r="P24">
            <v>94334.22</v>
          </cell>
          <cell r="Q24">
            <v>0</v>
          </cell>
          <cell r="R24">
            <v>91425.16</v>
          </cell>
          <cell r="S24">
            <v>90000</v>
          </cell>
          <cell r="T24">
            <v>91886.57</v>
          </cell>
          <cell r="U24">
            <v>165541</v>
          </cell>
          <cell r="V24">
            <v>95159.93</v>
          </cell>
          <cell r="W24">
            <v>122497</v>
          </cell>
          <cell r="X24">
            <v>92058.880000000005</v>
          </cell>
          <cell r="Y24">
            <v>4960</v>
          </cell>
          <cell r="Z24">
            <v>1566647.38</v>
          </cell>
          <cell r="AA24">
            <v>-436961.08999999985</v>
          </cell>
        </row>
        <row r="25">
          <cell r="A25" t="str">
            <v>Information Technology-Other</v>
          </cell>
          <cell r="B25">
            <v>4616040.24</v>
          </cell>
          <cell r="C25">
            <v>374531.01</v>
          </cell>
          <cell r="D25">
            <v>82514.52</v>
          </cell>
          <cell r="F25">
            <v>116592.29999999999</v>
          </cell>
          <cell r="H25">
            <v>59130.539999999994</v>
          </cell>
          <cell r="J25">
            <v>149511.72999999986</v>
          </cell>
          <cell r="L25">
            <v>251885.28000000003</v>
          </cell>
          <cell r="N25">
            <v>80481.539999999994</v>
          </cell>
          <cell r="O25">
            <v>0</v>
          </cell>
          <cell r="P25">
            <v>178712.91</v>
          </cell>
          <cell r="R25">
            <v>173201.79</v>
          </cell>
          <cell r="T25">
            <v>174075.94</v>
          </cell>
          <cell r="V25">
            <v>180277.21000000002</v>
          </cell>
          <cell r="X25">
            <v>174414.72999999998</v>
          </cell>
          <cell r="Z25">
            <v>1995329.4999999998</v>
          </cell>
          <cell r="AA25">
            <v>2620710.7400000002</v>
          </cell>
        </row>
        <row r="26">
          <cell r="A26" t="str">
            <v>Information Technology</v>
          </cell>
          <cell r="B26">
            <v>7102276.8100000005</v>
          </cell>
          <cell r="C26">
            <v>374531.01</v>
          </cell>
          <cell r="D26">
            <v>83916.11</v>
          </cell>
          <cell r="E26">
            <v>0</v>
          </cell>
          <cell r="F26">
            <v>625199.23</v>
          </cell>
          <cell r="G26">
            <v>0</v>
          </cell>
          <cell r="H26">
            <v>91436.9</v>
          </cell>
          <cell r="I26">
            <v>0</v>
          </cell>
          <cell r="J26">
            <v>694031.21</v>
          </cell>
          <cell r="K26">
            <v>0</v>
          </cell>
          <cell r="L26">
            <v>352831.65</v>
          </cell>
          <cell r="M26">
            <v>0</v>
          </cell>
          <cell r="N26">
            <v>118550.65</v>
          </cell>
          <cell r="O26">
            <v>0</v>
          </cell>
          <cell r="P26">
            <v>273047.13</v>
          </cell>
          <cell r="Q26">
            <v>0</v>
          </cell>
          <cell r="R26">
            <v>264626.95</v>
          </cell>
          <cell r="S26">
            <v>90000</v>
          </cell>
          <cell r="T26">
            <v>265962.51</v>
          </cell>
          <cell r="U26">
            <v>165541</v>
          </cell>
          <cell r="V26">
            <v>275437.14</v>
          </cell>
          <cell r="W26">
            <v>122497</v>
          </cell>
          <cell r="X26">
            <v>266473.61</v>
          </cell>
          <cell r="Y26">
            <v>4960</v>
          </cell>
          <cell r="Z26">
            <v>4069042.0999999996</v>
          </cell>
          <cell r="AA26">
            <v>3033234.7100000009</v>
          </cell>
        </row>
        <row r="28">
          <cell r="A28" t="str">
            <v>Misc</v>
          </cell>
          <cell r="B28" t="str">
            <v xml:space="preserve"> 0</v>
          </cell>
          <cell r="C28">
            <v>2827497.46</v>
          </cell>
          <cell r="D28">
            <v>-1910765.23</v>
          </cell>
          <cell r="F28">
            <v>-1642634.26</v>
          </cell>
          <cell r="H28">
            <v>1439832.58</v>
          </cell>
          <cell r="J28">
            <v>159075.35999999999</v>
          </cell>
          <cell r="L28">
            <v>487498.18</v>
          </cell>
          <cell r="N28">
            <v>200686.44</v>
          </cell>
          <cell r="P28" t="str">
            <v xml:space="preserve"> 0</v>
          </cell>
          <cell r="R28" t="str">
            <v xml:space="preserve"> 0</v>
          </cell>
          <cell r="T28" t="str">
            <v xml:space="preserve"> 0</v>
          </cell>
          <cell r="V28" t="str">
            <v xml:space="preserve"> 0</v>
          </cell>
          <cell r="X28" t="str">
            <v xml:space="preserve"> 0</v>
          </cell>
          <cell r="Y28">
            <v>-1561191</v>
          </cell>
          <cell r="Z28">
            <v>-0.46999999997206032</v>
          </cell>
          <cell r="AA28">
            <v>0.46999999997206032</v>
          </cell>
        </row>
        <row r="29">
          <cell r="A29" t="str">
            <v>Overhead</v>
          </cell>
          <cell r="B29" t="str">
            <v xml:space="preserve"> 0</v>
          </cell>
          <cell r="C29">
            <v>191733.95</v>
          </cell>
          <cell r="D29">
            <v>3001358.25</v>
          </cell>
          <cell r="F29">
            <v>-2804761.53</v>
          </cell>
          <cell r="H29">
            <v>340786.57</v>
          </cell>
          <cell r="J29">
            <v>-42233.929999999469</v>
          </cell>
          <cell r="L29">
            <v>-298552.6399999992</v>
          </cell>
          <cell r="N29">
            <v>193500.89999999804</v>
          </cell>
          <cell r="P29" t="str">
            <v xml:space="preserve"> 0</v>
          </cell>
          <cell r="R29" t="str">
            <v xml:space="preserve"> 0</v>
          </cell>
          <cell r="T29" t="str">
            <v xml:space="preserve"> 0</v>
          </cell>
          <cell r="V29" t="str">
            <v xml:space="preserve"> 0</v>
          </cell>
          <cell r="X29" t="str">
            <v xml:space="preserve"> 0</v>
          </cell>
          <cell r="Y29">
            <v>-581832</v>
          </cell>
          <cell r="Z29">
            <v>-0.43000000016763806</v>
          </cell>
          <cell r="AA29">
            <v>0.43000000016763806</v>
          </cell>
        </row>
        <row r="30">
          <cell r="A30" t="str">
            <v>Pipeline Integrity Management</v>
          </cell>
          <cell r="B30">
            <v>7548012.3699999992</v>
          </cell>
          <cell r="C30">
            <v>174578.46</v>
          </cell>
          <cell r="D30">
            <v>126216.69</v>
          </cell>
          <cell r="F30">
            <v>431572.62</v>
          </cell>
          <cell r="H30">
            <v>126095.66</v>
          </cell>
          <cell r="J30">
            <v>78806.19</v>
          </cell>
          <cell r="L30">
            <v>844595</v>
          </cell>
          <cell r="N30">
            <v>230984.38</v>
          </cell>
          <cell r="P30">
            <v>611553.02</v>
          </cell>
          <cell r="Q30">
            <v>1102715</v>
          </cell>
          <cell r="R30">
            <v>1633301.55</v>
          </cell>
          <cell r="T30">
            <v>1417217.21</v>
          </cell>
          <cell r="U30">
            <v>-1100111</v>
          </cell>
          <cell r="V30">
            <v>1156041.8</v>
          </cell>
          <cell r="W30">
            <v>-406442</v>
          </cell>
          <cell r="X30">
            <v>1120888</v>
          </cell>
          <cell r="Z30">
            <v>7548012.5800000001</v>
          </cell>
          <cell r="AA30">
            <v>-0.21000000089406967</v>
          </cell>
        </row>
        <row r="31">
          <cell r="A31" t="str">
            <v>Public Improvements</v>
          </cell>
          <cell r="B31">
            <v>23059963.91</v>
          </cell>
          <cell r="C31">
            <v>-1525697.69</v>
          </cell>
          <cell r="D31">
            <v>1330767.5900000001</v>
          </cell>
          <cell r="F31">
            <v>2133540.06</v>
          </cell>
          <cell r="H31">
            <v>659337.54</v>
          </cell>
          <cell r="J31">
            <v>1269810.6399999999</v>
          </cell>
          <cell r="L31">
            <v>1617489.99</v>
          </cell>
          <cell r="N31">
            <v>1636889.04</v>
          </cell>
          <cell r="P31">
            <v>1832005.53</v>
          </cell>
          <cell r="Q31">
            <v>1086952</v>
          </cell>
          <cell r="R31">
            <v>2553452.04</v>
          </cell>
          <cell r="S31">
            <v>-1881738</v>
          </cell>
          <cell r="T31">
            <v>2614393.59</v>
          </cell>
          <cell r="U31">
            <v>2573622</v>
          </cell>
          <cell r="V31">
            <v>1710268.17</v>
          </cell>
          <cell r="W31">
            <v>3213799</v>
          </cell>
          <cell r="X31">
            <v>1601161.2</v>
          </cell>
          <cell r="Y31">
            <v>633911</v>
          </cell>
          <cell r="Z31">
            <v>23059963.699999999</v>
          </cell>
          <cell r="AA31">
            <v>0.21000000089406967</v>
          </cell>
        </row>
        <row r="33">
          <cell r="A33" t="str">
            <v>080.190.4586.NA.2046.PLANOSC</v>
          </cell>
          <cell r="B33">
            <v>9200013</v>
          </cell>
          <cell r="C33">
            <v>48445.61</v>
          </cell>
          <cell r="D33">
            <v>2291169.71</v>
          </cell>
          <cell r="F33">
            <v>91575.1</v>
          </cell>
          <cell r="H33">
            <v>188815.97</v>
          </cell>
          <cell r="J33">
            <v>532120.17000000004</v>
          </cell>
          <cell r="L33">
            <v>969107.29</v>
          </cell>
          <cell r="N33">
            <v>168252.35</v>
          </cell>
          <cell r="P33" t="str">
            <v xml:space="preserve"> 0</v>
          </cell>
          <cell r="Q33">
            <v>1856000</v>
          </cell>
          <cell r="R33" t="str">
            <v xml:space="preserve"> 0</v>
          </cell>
          <cell r="S33">
            <v>1652500</v>
          </cell>
          <cell r="T33" t="str">
            <v xml:space="preserve"> 0</v>
          </cell>
          <cell r="U33">
            <v>1957870</v>
          </cell>
          <cell r="V33" t="str">
            <v xml:space="preserve"> 0</v>
          </cell>
          <cell r="W33">
            <v>1433770</v>
          </cell>
          <cell r="X33" t="str">
            <v xml:space="preserve"> 0</v>
          </cell>
          <cell r="Y33">
            <v>1353047</v>
          </cell>
          <cell r="Z33">
            <v>12542673.199999999</v>
          </cell>
          <cell r="AA33">
            <v>-3342660.1999999993</v>
          </cell>
        </row>
        <row r="34">
          <cell r="Z34">
            <v>0</v>
          </cell>
          <cell r="AA34">
            <v>0</v>
          </cell>
        </row>
        <row r="35">
          <cell r="Z35">
            <v>0</v>
          </cell>
          <cell r="AA35">
            <v>0</v>
          </cell>
        </row>
        <row r="36">
          <cell r="Z36">
            <v>0</v>
          </cell>
          <cell r="AA36">
            <v>0</v>
          </cell>
        </row>
        <row r="37">
          <cell r="Z37">
            <v>0</v>
          </cell>
          <cell r="AA37">
            <v>0</v>
          </cell>
        </row>
        <row r="38">
          <cell r="Z38">
            <v>0</v>
          </cell>
          <cell r="AA38">
            <v>0</v>
          </cell>
        </row>
        <row r="39">
          <cell r="Z39">
            <v>0</v>
          </cell>
          <cell r="AA39">
            <v>0</v>
          </cell>
        </row>
        <row r="40">
          <cell r="Z40">
            <v>0</v>
          </cell>
          <cell r="AA40">
            <v>0</v>
          </cell>
        </row>
        <row r="41">
          <cell r="Z41">
            <v>0</v>
          </cell>
          <cell r="AA41">
            <v>0</v>
          </cell>
        </row>
        <row r="42">
          <cell r="Z42">
            <v>0</v>
          </cell>
          <cell r="AA42">
            <v>0</v>
          </cell>
        </row>
        <row r="43">
          <cell r="A43" t="str">
            <v>Plano Service Center</v>
          </cell>
          <cell r="B43">
            <v>9200013</v>
          </cell>
          <cell r="C43">
            <v>48445.61</v>
          </cell>
          <cell r="D43">
            <v>2291169.71</v>
          </cell>
          <cell r="E43">
            <v>0</v>
          </cell>
          <cell r="F43">
            <v>91575.1</v>
          </cell>
          <cell r="G43">
            <v>0</v>
          </cell>
          <cell r="H43">
            <v>188815.97</v>
          </cell>
          <cell r="I43">
            <v>0</v>
          </cell>
          <cell r="J43">
            <v>532120.17000000004</v>
          </cell>
          <cell r="K43">
            <v>0</v>
          </cell>
          <cell r="L43">
            <v>969107.29</v>
          </cell>
          <cell r="M43">
            <v>0</v>
          </cell>
          <cell r="N43">
            <v>168252.35</v>
          </cell>
          <cell r="O43">
            <v>0</v>
          </cell>
          <cell r="P43">
            <v>0</v>
          </cell>
          <cell r="Q43">
            <v>1856000</v>
          </cell>
          <cell r="R43">
            <v>0</v>
          </cell>
          <cell r="S43">
            <v>1652500</v>
          </cell>
          <cell r="T43">
            <v>0</v>
          </cell>
          <cell r="U43">
            <v>1957870</v>
          </cell>
          <cell r="V43">
            <v>0</v>
          </cell>
          <cell r="W43">
            <v>1433770</v>
          </cell>
          <cell r="X43">
            <v>0</v>
          </cell>
          <cell r="Y43">
            <v>1353047</v>
          </cell>
          <cell r="Z43">
            <v>12542673.199999999</v>
          </cell>
          <cell r="AA43">
            <v>-3342660.1999999993</v>
          </cell>
        </row>
        <row r="44">
          <cell r="A44" t="str">
            <v>Default FP: Company 080 - Structures</v>
          </cell>
          <cell r="B44">
            <v>5000000</v>
          </cell>
          <cell r="C44">
            <v>7785.34</v>
          </cell>
          <cell r="D44" t="str">
            <v xml:space="preserve"> 0</v>
          </cell>
          <cell r="F44">
            <v>935725</v>
          </cell>
          <cell r="H44">
            <v>780383</v>
          </cell>
          <cell r="I44">
            <v>0</v>
          </cell>
          <cell r="J44">
            <v>866153</v>
          </cell>
          <cell r="K44">
            <v>0</v>
          </cell>
          <cell r="L44">
            <v>589748</v>
          </cell>
          <cell r="N44" t="str">
            <v xml:space="preserve"> 0</v>
          </cell>
          <cell r="P44">
            <v>9205</v>
          </cell>
          <cell r="Q44">
            <v>320674</v>
          </cell>
          <cell r="R44">
            <v>9205</v>
          </cell>
          <cell r="S44">
            <v>200000</v>
          </cell>
          <cell r="T44">
            <v>9205</v>
          </cell>
          <cell r="U44">
            <v>200000</v>
          </cell>
          <cell r="V44">
            <v>9205</v>
          </cell>
          <cell r="W44">
            <v>361621</v>
          </cell>
          <cell r="X44">
            <v>9345</v>
          </cell>
          <cell r="Z44">
            <v>4308254.34</v>
          </cell>
          <cell r="AA44">
            <v>691745.66000000015</v>
          </cell>
        </row>
        <row r="45">
          <cell r="A45" t="str">
            <v>080.190.4594.NA.2046.FRMBRSC</v>
          </cell>
          <cell r="B45" t="str">
            <v xml:space="preserve"> 0</v>
          </cell>
          <cell r="C45" t="str">
            <v xml:space="preserve"> 0</v>
          </cell>
          <cell r="D45" t="str">
            <v xml:space="preserve"> 0</v>
          </cell>
          <cell r="F45">
            <v>104783.38</v>
          </cell>
          <cell r="H45">
            <v>2538.11</v>
          </cell>
          <cell r="J45">
            <v>102084.51</v>
          </cell>
          <cell r="L45">
            <v>261078.21</v>
          </cell>
          <cell r="N45">
            <v>519572.22</v>
          </cell>
          <cell r="P45" t="str">
            <v xml:space="preserve"> 0</v>
          </cell>
          <cell r="Q45">
            <v>568500</v>
          </cell>
          <cell r="R45" t="str">
            <v xml:space="preserve"> 0</v>
          </cell>
          <cell r="S45">
            <v>523000</v>
          </cell>
          <cell r="T45" t="str">
            <v xml:space="preserve"> 0</v>
          </cell>
          <cell r="U45">
            <v>424732</v>
          </cell>
          <cell r="V45" t="str">
            <v xml:space="preserve"> 0</v>
          </cell>
          <cell r="W45">
            <v>257548</v>
          </cell>
          <cell r="X45" t="str">
            <v xml:space="preserve"> 0</v>
          </cell>
          <cell r="Y45">
            <v>68118</v>
          </cell>
          <cell r="Z45">
            <v>2831954.4299999997</v>
          </cell>
          <cell r="AA45">
            <v>-2831954.4299999997</v>
          </cell>
        </row>
        <row r="46">
          <cell r="A46" t="str">
            <v>080.190.4585.NA.2046.WAXGATE</v>
          </cell>
          <cell r="B46" t="str">
            <v xml:space="preserve"> 0</v>
          </cell>
          <cell r="C46">
            <v>2994.35</v>
          </cell>
          <cell r="D46">
            <v>1061.51</v>
          </cell>
          <cell r="F46">
            <v>2302.9899999999998</v>
          </cell>
          <cell r="H46">
            <v>116.21</v>
          </cell>
          <cell r="J46">
            <v>-898.21</v>
          </cell>
          <cell r="L46" t="str">
            <v xml:space="preserve"> 0</v>
          </cell>
          <cell r="N46" t="str">
            <v xml:space="preserve"> 0</v>
          </cell>
          <cell r="P46" t="str">
            <v xml:space="preserve"> 0</v>
          </cell>
          <cell r="R46" t="str">
            <v xml:space="preserve"> 0</v>
          </cell>
          <cell r="T46" t="str">
            <v xml:space="preserve"> 0</v>
          </cell>
          <cell r="V46" t="str">
            <v xml:space="preserve"> 0</v>
          </cell>
          <cell r="X46" t="str">
            <v xml:space="preserve"> 0</v>
          </cell>
          <cell r="Z46">
            <v>5576.8499999999995</v>
          </cell>
          <cell r="AA46">
            <v>-5576.8499999999995</v>
          </cell>
        </row>
        <row r="47">
          <cell r="A47" t="str">
            <v>080.190.4581.NA.2046.MORNADA</v>
          </cell>
          <cell r="B47" t="str">
            <v xml:space="preserve"> 0</v>
          </cell>
          <cell r="C47" t="str">
            <v xml:space="preserve"> 0</v>
          </cell>
          <cell r="D47">
            <v>10545</v>
          </cell>
          <cell r="F47">
            <v>1670.15</v>
          </cell>
          <cell r="H47" t="str">
            <v xml:space="preserve"> 0</v>
          </cell>
          <cell r="J47" t="str">
            <v xml:space="preserve"> 0</v>
          </cell>
          <cell r="L47" t="str">
            <v xml:space="preserve"> 0</v>
          </cell>
          <cell r="N47" t="str">
            <v xml:space="preserve"> 0</v>
          </cell>
          <cell r="P47" t="str">
            <v xml:space="preserve"> 0</v>
          </cell>
          <cell r="R47" t="str">
            <v xml:space="preserve"> 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Z47">
            <v>12215.15</v>
          </cell>
          <cell r="AA47">
            <v>-12215.15</v>
          </cell>
        </row>
        <row r="48">
          <cell r="A48" t="str">
            <v>080.190.4342.NA.2046.KILLAC</v>
          </cell>
          <cell r="B48" t="str">
            <v xml:space="preserve"> 0</v>
          </cell>
          <cell r="C48" t="str">
            <v xml:space="preserve"> 0</v>
          </cell>
          <cell r="D48" t="str">
            <v xml:space="preserve"> 0</v>
          </cell>
          <cell r="F48">
            <v>2562.9699999999998</v>
          </cell>
          <cell r="H48">
            <v>197.6</v>
          </cell>
          <cell r="J48" t="str">
            <v xml:space="preserve"> 0</v>
          </cell>
          <cell r="L48">
            <v>11</v>
          </cell>
          <cell r="N48" t="str">
            <v xml:space="preserve"> 0</v>
          </cell>
          <cell r="P48" t="str">
            <v xml:space="preserve"> 0</v>
          </cell>
          <cell r="R48" t="str">
            <v xml:space="preserve"> 0</v>
          </cell>
          <cell r="T48" t="str">
            <v xml:space="preserve"> 0</v>
          </cell>
          <cell r="V48" t="str">
            <v xml:space="preserve"> 0</v>
          </cell>
          <cell r="X48" t="str">
            <v xml:space="preserve"> 0</v>
          </cell>
          <cell r="Z48">
            <v>2771.5699999999997</v>
          </cell>
          <cell r="AA48">
            <v>-2771.5699999999997</v>
          </cell>
        </row>
        <row r="49">
          <cell r="Z49">
            <v>0</v>
          </cell>
          <cell r="AA49">
            <v>0</v>
          </cell>
        </row>
        <row r="50">
          <cell r="Z50">
            <v>0</v>
          </cell>
          <cell r="AA50">
            <v>0</v>
          </cell>
        </row>
        <row r="51">
          <cell r="Z51">
            <v>0</v>
          </cell>
          <cell r="AA51">
            <v>0</v>
          </cell>
        </row>
        <row r="52">
          <cell r="A52" t="str">
            <v>Other Potential Service Centers</v>
          </cell>
          <cell r="B52">
            <v>5000000</v>
          </cell>
          <cell r="C52">
            <v>10779.69</v>
          </cell>
          <cell r="D52">
            <v>11606.51</v>
          </cell>
          <cell r="E52">
            <v>0</v>
          </cell>
          <cell r="F52">
            <v>1047044.49</v>
          </cell>
          <cell r="G52">
            <v>0</v>
          </cell>
          <cell r="H52">
            <v>783234.91999999993</v>
          </cell>
          <cell r="I52">
            <v>0</v>
          </cell>
          <cell r="J52">
            <v>967339.3</v>
          </cell>
          <cell r="K52">
            <v>0</v>
          </cell>
          <cell r="L52">
            <v>850837.21</v>
          </cell>
          <cell r="M52">
            <v>0</v>
          </cell>
          <cell r="N52">
            <v>519572.22</v>
          </cell>
          <cell r="O52">
            <v>0</v>
          </cell>
          <cell r="P52">
            <v>9205</v>
          </cell>
          <cell r="Q52">
            <v>889174</v>
          </cell>
          <cell r="R52">
            <v>9205</v>
          </cell>
          <cell r="S52">
            <v>723000</v>
          </cell>
          <cell r="T52">
            <v>9205</v>
          </cell>
          <cell r="U52">
            <v>624732</v>
          </cell>
          <cell r="V52">
            <v>9205</v>
          </cell>
          <cell r="W52">
            <v>619169</v>
          </cell>
          <cell r="X52">
            <v>9345</v>
          </cell>
          <cell r="Y52">
            <v>68118</v>
          </cell>
          <cell r="Z52">
            <v>7160772.3399999999</v>
          </cell>
          <cell r="AA52">
            <v>-2160772.34</v>
          </cell>
        </row>
        <row r="53">
          <cell r="A53" t="str">
            <v>Reconciled Items</v>
          </cell>
          <cell r="C53">
            <v>108972.62999999999</v>
          </cell>
          <cell r="D53">
            <v>169757.69999999995</v>
          </cell>
          <cell r="E53">
            <v>0</v>
          </cell>
          <cell r="F53">
            <v>-741193.48</v>
          </cell>
          <cell r="H53">
            <v>-728734.80999999994</v>
          </cell>
          <cell r="I53">
            <v>0</v>
          </cell>
          <cell r="J53">
            <v>-971344.95000000007</v>
          </cell>
          <cell r="K53">
            <v>0</v>
          </cell>
          <cell r="L53">
            <v>-511822.60000000009</v>
          </cell>
          <cell r="M53">
            <v>0</v>
          </cell>
          <cell r="N53">
            <v>13664.550000000047</v>
          </cell>
          <cell r="O53">
            <v>0</v>
          </cell>
          <cell r="P53">
            <v>17095.14</v>
          </cell>
          <cell r="Q53">
            <v>0</v>
          </cell>
          <cell r="R53">
            <v>17101.71</v>
          </cell>
          <cell r="S53">
            <v>0</v>
          </cell>
          <cell r="T53">
            <v>17097.54</v>
          </cell>
          <cell r="U53">
            <v>0</v>
          </cell>
          <cell r="V53">
            <v>17090.55</v>
          </cell>
          <cell r="W53">
            <v>0</v>
          </cell>
          <cell r="X53">
            <v>17350.75</v>
          </cell>
          <cell r="Z53">
            <v>-2574965.27</v>
          </cell>
          <cell r="AA53">
            <v>2574965.27</v>
          </cell>
        </row>
        <row r="54">
          <cell r="A54" t="str">
            <v>Structures</v>
          </cell>
          <cell r="B54">
            <v>14200013.01</v>
          </cell>
          <cell r="C54">
            <v>168197.93</v>
          </cell>
          <cell r="D54">
            <v>2472533.92</v>
          </cell>
          <cell r="E54">
            <v>0</v>
          </cell>
          <cell r="F54">
            <v>397426.11</v>
          </cell>
          <cell r="G54">
            <v>0</v>
          </cell>
          <cell r="H54">
            <v>243316.08</v>
          </cell>
          <cell r="I54">
            <v>0</v>
          </cell>
          <cell r="J54">
            <v>528114.52</v>
          </cell>
          <cell r="K54">
            <v>0</v>
          </cell>
          <cell r="L54">
            <v>1308121.8999999999</v>
          </cell>
          <cell r="M54">
            <v>0</v>
          </cell>
          <cell r="N54">
            <v>701489.12</v>
          </cell>
          <cell r="O54">
            <v>0</v>
          </cell>
          <cell r="P54">
            <v>26300.14</v>
          </cell>
          <cell r="Q54">
            <v>2745174</v>
          </cell>
          <cell r="R54">
            <v>26306.71</v>
          </cell>
          <cell r="S54">
            <v>2375500</v>
          </cell>
          <cell r="T54">
            <v>26302.54</v>
          </cell>
          <cell r="U54">
            <v>2582602</v>
          </cell>
          <cell r="V54">
            <v>26295.55</v>
          </cell>
          <cell r="W54">
            <v>2052939</v>
          </cell>
          <cell r="X54">
            <v>26695.75</v>
          </cell>
          <cell r="Y54">
            <v>1421165</v>
          </cell>
          <cell r="Z54">
            <v>17128480.27</v>
          </cell>
          <cell r="AA54">
            <v>-2928467.26</v>
          </cell>
        </row>
        <row r="56">
          <cell r="A56" t="str">
            <v>CB10.4129.11.SIMP.190: AMI Project approved by Management Committee on 7-16-09.</v>
          </cell>
          <cell r="B56">
            <v>3495396.5</v>
          </cell>
          <cell r="C56" t="str">
            <v xml:space="preserve"> 0</v>
          </cell>
          <cell r="D56">
            <v>26345.88</v>
          </cell>
          <cell r="F56">
            <v>1375232.81</v>
          </cell>
          <cell r="H56">
            <v>102140.18</v>
          </cell>
          <cell r="J56">
            <v>187718.28</v>
          </cell>
          <cell r="L56">
            <v>432124.38</v>
          </cell>
          <cell r="N56">
            <v>225388.59</v>
          </cell>
          <cell r="O56">
            <v>0</v>
          </cell>
          <cell r="P56">
            <v>704110.5</v>
          </cell>
          <cell r="R56">
            <v>683500.5</v>
          </cell>
          <cell r="S56">
            <v>-247626</v>
          </cell>
          <cell r="T56">
            <v>686769.5</v>
          </cell>
          <cell r="U56">
            <v>-680308</v>
          </cell>
          <cell r="V56" t="str">
            <v xml:space="preserve"> 0</v>
          </cell>
          <cell r="W56">
            <v>0</v>
          </cell>
          <cell r="X56" t="str">
            <v xml:space="preserve"> 0</v>
          </cell>
          <cell r="Z56">
            <v>3495396.6199999996</v>
          </cell>
          <cell r="AA56">
            <v>-0.11999999964609742</v>
          </cell>
        </row>
        <row r="57">
          <cell r="Z57">
            <v>0</v>
          </cell>
          <cell r="AA57">
            <v>0</v>
          </cell>
        </row>
        <row r="58">
          <cell r="Z58">
            <v>0</v>
          </cell>
          <cell r="AA58">
            <v>0</v>
          </cell>
        </row>
        <row r="59">
          <cell r="Z59">
            <v>0</v>
          </cell>
          <cell r="AA59">
            <v>0</v>
          </cell>
        </row>
        <row r="60">
          <cell r="Z60">
            <v>0</v>
          </cell>
          <cell r="AA60">
            <v>0</v>
          </cell>
        </row>
        <row r="61">
          <cell r="Z61">
            <v>0</v>
          </cell>
          <cell r="AA61">
            <v>0</v>
          </cell>
        </row>
        <row r="62">
          <cell r="Z62">
            <v>0</v>
          </cell>
          <cell r="AA62">
            <v>0</v>
          </cell>
        </row>
        <row r="63">
          <cell r="Z63">
            <v>0</v>
          </cell>
          <cell r="AA63">
            <v>0</v>
          </cell>
        </row>
        <row r="64">
          <cell r="Z64">
            <v>0</v>
          </cell>
          <cell r="AA64">
            <v>0</v>
          </cell>
        </row>
        <row r="65">
          <cell r="Z65">
            <v>0</v>
          </cell>
          <cell r="AA65">
            <v>0</v>
          </cell>
        </row>
        <row r="66">
          <cell r="Z66">
            <v>0</v>
          </cell>
          <cell r="AA66">
            <v>0</v>
          </cell>
        </row>
        <row r="67">
          <cell r="Z67">
            <v>0</v>
          </cell>
          <cell r="AA67">
            <v>0</v>
          </cell>
        </row>
        <row r="68">
          <cell r="Z68">
            <v>0</v>
          </cell>
          <cell r="AA68">
            <v>0</v>
          </cell>
        </row>
        <row r="69">
          <cell r="Z69">
            <v>0</v>
          </cell>
          <cell r="AA69">
            <v>0</v>
          </cell>
        </row>
        <row r="70">
          <cell r="Z70">
            <v>0</v>
          </cell>
          <cell r="AA70">
            <v>0</v>
          </cell>
        </row>
        <row r="71">
          <cell r="Z71">
            <v>0</v>
          </cell>
          <cell r="AA71">
            <v>0</v>
          </cell>
        </row>
        <row r="72">
          <cell r="A72" t="str">
            <v>AMI</v>
          </cell>
          <cell r="B72">
            <v>3495396.5</v>
          </cell>
          <cell r="C72">
            <v>0</v>
          </cell>
          <cell r="D72">
            <v>26345.88</v>
          </cell>
          <cell r="E72">
            <v>0</v>
          </cell>
          <cell r="F72">
            <v>1375232.81</v>
          </cell>
          <cell r="G72">
            <v>0</v>
          </cell>
          <cell r="H72">
            <v>102140.18</v>
          </cell>
          <cell r="I72">
            <v>0</v>
          </cell>
          <cell r="J72">
            <v>187718.28</v>
          </cell>
          <cell r="K72">
            <v>0</v>
          </cell>
          <cell r="L72">
            <v>432124.38</v>
          </cell>
          <cell r="M72">
            <v>0</v>
          </cell>
          <cell r="N72">
            <v>225388.59</v>
          </cell>
          <cell r="O72">
            <v>0</v>
          </cell>
          <cell r="P72">
            <v>704110.5</v>
          </cell>
          <cell r="Q72">
            <v>0</v>
          </cell>
          <cell r="R72">
            <v>683500.5</v>
          </cell>
          <cell r="S72">
            <v>-247626</v>
          </cell>
          <cell r="T72">
            <v>686769.5</v>
          </cell>
          <cell r="U72">
            <v>-680308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3495396.6199999996</v>
          </cell>
          <cell r="AA72">
            <v>-0.11999999964609742</v>
          </cell>
        </row>
        <row r="73">
          <cell r="A73" t="str">
            <v>System Improvements-Other</v>
          </cell>
          <cell r="B73">
            <v>398221.64999999991</v>
          </cell>
          <cell r="C73">
            <v>163412.65</v>
          </cell>
          <cell r="D73">
            <v>127519.88999999998</v>
          </cell>
          <cell r="F73">
            <v>260326.15999999992</v>
          </cell>
          <cell r="H73">
            <v>116881.44</v>
          </cell>
          <cell r="J73">
            <v>61354.47</v>
          </cell>
          <cell r="L73">
            <v>102153.55000000005</v>
          </cell>
          <cell r="N73">
            <v>16474.709999999992</v>
          </cell>
          <cell r="P73">
            <v>52642.930000000051</v>
          </cell>
          <cell r="Q73">
            <v>-25000</v>
          </cell>
          <cell r="R73">
            <v>6446.1300000000047</v>
          </cell>
          <cell r="S73">
            <v>181</v>
          </cell>
          <cell r="T73">
            <v>52032.819999999949</v>
          </cell>
          <cell r="U73">
            <v>1209</v>
          </cell>
          <cell r="V73">
            <v>11869.24</v>
          </cell>
          <cell r="W73">
            <v>-109</v>
          </cell>
          <cell r="X73">
            <v>66045.05</v>
          </cell>
          <cell r="Y73">
            <v>-36551</v>
          </cell>
          <cell r="Z73">
            <v>976889.03999999992</v>
          </cell>
          <cell r="AA73">
            <v>-578667.39</v>
          </cell>
        </row>
        <row r="74">
          <cell r="A74" t="str">
            <v>System Improvements</v>
          </cell>
          <cell r="B74">
            <v>3893618.15</v>
          </cell>
          <cell r="C74">
            <v>163412.65</v>
          </cell>
          <cell r="D74">
            <v>153865.76999999999</v>
          </cell>
          <cell r="E74">
            <v>0</v>
          </cell>
          <cell r="F74">
            <v>1635558.97</v>
          </cell>
          <cell r="G74">
            <v>0</v>
          </cell>
          <cell r="H74">
            <v>219021.62</v>
          </cell>
          <cell r="I74">
            <v>0</v>
          </cell>
          <cell r="J74">
            <v>249072.75</v>
          </cell>
          <cell r="K74">
            <v>0</v>
          </cell>
          <cell r="L74">
            <v>534277.93000000005</v>
          </cell>
          <cell r="M74">
            <v>0</v>
          </cell>
          <cell r="N74">
            <v>241863.3</v>
          </cell>
          <cell r="O74">
            <v>0</v>
          </cell>
          <cell r="P74">
            <v>756753.43</v>
          </cell>
          <cell r="Q74">
            <v>-25000</v>
          </cell>
          <cell r="R74">
            <v>689946.63</v>
          </cell>
          <cell r="S74">
            <v>-247445</v>
          </cell>
          <cell r="T74">
            <v>738802.32</v>
          </cell>
          <cell r="U74">
            <v>-679099</v>
          </cell>
          <cell r="V74">
            <v>11869.24</v>
          </cell>
          <cell r="W74">
            <v>-109</v>
          </cell>
          <cell r="X74">
            <v>66045.05</v>
          </cell>
          <cell r="Y74">
            <v>-36551</v>
          </cell>
          <cell r="Z74">
            <v>4472285.66</v>
          </cell>
          <cell r="AA74">
            <v>-578667.51000000024</v>
          </cell>
        </row>
        <row r="76">
          <cell r="A76" t="str">
            <v>CB10.4129.02.SINT.190: Prebent Riser Program</v>
          </cell>
          <cell r="B76">
            <v>8040695.6399999997</v>
          </cell>
          <cell r="C76" t="str">
            <v xml:space="preserve"> 0</v>
          </cell>
          <cell r="D76" t="str">
            <v xml:space="preserve"> 0</v>
          </cell>
          <cell r="F76">
            <v>241.05</v>
          </cell>
          <cell r="H76">
            <v>26.49</v>
          </cell>
          <cell r="J76">
            <v>214.95</v>
          </cell>
          <cell r="L76">
            <v>38.270000000000003</v>
          </cell>
          <cell r="N76" t="str">
            <v xml:space="preserve"> 0</v>
          </cell>
          <cell r="P76" t="str">
            <v xml:space="preserve"> 0</v>
          </cell>
          <cell r="R76" t="str">
            <v xml:space="preserve"> 0</v>
          </cell>
          <cell r="T76" t="str">
            <v xml:space="preserve"> 0</v>
          </cell>
          <cell r="V76" t="str">
            <v xml:space="preserve"> 0</v>
          </cell>
          <cell r="X76" t="str">
            <v xml:space="preserve"> 0</v>
          </cell>
          <cell r="Z76">
            <v>520.76</v>
          </cell>
          <cell r="AA76">
            <v>8040174.8799999999</v>
          </cell>
        </row>
        <row r="77">
          <cell r="A77" t="str">
            <v>CB09.4129.08.SINT.190: Prebent Riser Program</v>
          </cell>
          <cell r="B77" t="str">
            <v xml:space="preserve"> 0</v>
          </cell>
          <cell r="C77">
            <v>750794.58</v>
          </cell>
          <cell r="D77">
            <v>282973.96999999997</v>
          </cell>
          <cell r="F77">
            <v>331053.83</v>
          </cell>
          <cell r="H77">
            <v>179447.08</v>
          </cell>
          <cell r="J77">
            <v>181765.65</v>
          </cell>
          <cell r="L77">
            <v>171007.6</v>
          </cell>
          <cell r="N77">
            <v>96463.03</v>
          </cell>
          <cell r="P77" t="str">
            <v xml:space="preserve"> 0</v>
          </cell>
          <cell r="R77" t="str">
            <v xml:space="preserve"> 0</v>
          </cell>
          <cell r="T77" t="str">
            <v xml:space="preserve"> 0</v>
          </cell>
          <cell r="V77" t="str">
            <v xml:space="preserve"> 0</v>
          </cell>
          <cell r="X77" t="str">
            <v xml:space="preserve"> 0</v>
          </cell>
          <cell r="Z77">
            <v>1993505.74</v>
          </cell>
          <cell r="AA77">
            <v>-1993505.74</v>
          </cell>
        </row>
        <row r="78">
          <cell r="Z78">
            <v>0</v>
          </cell>
          <cell r="AA78">
            <v>0</v>
          </cell>
        </row>
        <row r="79">
          <cell r="Z79">
            <v>0</v>
          </cell>
          <cell r="AA79">
            <v>0</v>
          </cell>
        </row>
        <row r="80">
          <cell r="Z80">
            <v>0</v>
          </cell>
          <cell r="AA80">
            <v>0</v>
          </cell>
        </row>
        <row r="81">
          <cell r="Z81">
            <v>0</v>
          </cell>
          <cell r="AA81">
            <v>0</v>
          </cell>
        </row>
        <row r="82">
          <cell r="Z82">
            <v>0</v>
          </cell>
          <cell r="AA82">
            <v>0</v>
          </cell>
        </row>
        <row r="83">
          <cell r="Z83">
            <v>0</v>
          </cell>
          <cell r="AA83">
            <v>0</v>
          </cell>
        </row>
        <row r="84">
          <cell r="Z84">
            <v>0</v>
          </cell>
          <cell r="AA84">
            <v>0</v>
          </cell>
        </row>
        <row r="85">
          <cell r="Z85">
            <v>0</v>
          </cell>
          <cell r="AA85">
            <v>0</v>
          </cell>
        </row>
        <row r="86">
          <cell r="Z86">
            <v>0</v>
          </cell>
          <cell r="AA86">
            <v>0</v>
          </cell>
        </row>
        <row r="87">
          <cell r="Z87">
            <v>0</v>
          </cell>
          <cell r="AA87">
            <v>0</v>
          </cell>
        </row>
        <row r="88">
          <cell r="Z88">
            <v>0</v>
          </cell>
          <cell r="AA88">
            <v>0</v>
          </cell>
        </row>
        <row r="89">
          <cell r="Z89">
            <v>0</v>
          </cell>
          <cell r="AA89">
            <v>0</v>
          </cell>
        </row>
        <row r="90">
          <cell r="Z90">
            <v>0</v>
          </cell>
          <cell r="AA90">
            <v>0</v>
          </cell>
        </row>
        <row r="91">
          <cell r="Z91">
            <v>0</v>
          </cell>
          <cell r="AA91">
            <v>0</v>
          </cell>
        </row>
        <row r="92">
          <cell r="Z92">
            <v>0</v>
          </cell>
          <cell r="AA92">
            <v>0</v>
          </cell>
        </row>
        <row r="93">
          <cell r="Z93">
            <v>0</v>
          </cell>
          <cell r="AA93">
            <v>0</v>
          </cell>
        </row>
        <row r="94">
          <cell r="Z94">
            <v>0</v>
          </cell>
          <cell r="AA94">
            <v>0</v>
          </cell>
        </row>
        <row r="95">
          <cell r="Z95">
            <v>0</v>
          </cell>
          <cell r="AA95">
            <v>0</v>
          </cell>
        </row>
        <row r="96">
          <cell r="A96" t="str">
            <v>Prebent Riser Program</v>
          </cell>
          <cell r="B96">
            <v>8040695.6399999997</v>
          </cell>
          <cell r="C96">
            <v>750794.58</v>
          </cell>
          <cell r="D96">
            <v>282973.96999999997</v>
          </cell>
          <cell r="E96">
            <v>0</v>
          </cell>
          <cell r="F96">
            <v>331294.88</v>
          </cell>
          <cell r="G96">
            <v>0</v>
          </cell>
          <cell r="H96">
            <v>179473.56999999998</v>
          </cell>
          <cell r="I96">
            <v>0</v>
          </cell>
          <cell r="J96">
            <v>181980.6</v>
          </cell>
          <cell r="K96">
            <v>0</v>
          </cell>
          <cell r="L96">
            <v>171045.87</v>
          </cell>
          <cell r="M96">
            <v>0</v>
          </cell>
          <cell r="N96">
            <v>96463.03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1994026.5</v>
          </cell>
          <cell r="AA96">
            <v>6046669.1399999997</v>
          </cell>
        </row>
        <row r="97">
          <cell r="A97" t="str">
            <v>System Integrity-Other</v>
          </cell>
          <cell r="B97">
            <v>84079263.690000013</v>
          </cell>
          <cell r="C97">
            <v>4565101.59</v>
          </cell>
          <cell r="D97">
            <v>5060897.4400000004</v>
          </cell>
          <cell r="F97">
            <v>10137517.07</v>
          </cell>
          <cell r="H97">
            <v>6711133.6600000001</v>
          </cell>
          <cell r="J97">
            <v>8486122.6600000001</v>
          </cell>
          <cell r="L97">
            <v>12083743.1</v>
          </cell>
          <cell r="N97">
            <v>10089824.260000002</v>
          </cell>
          <cell r="P97">
            <v>6796479.0299999993</v>
          </cell>
          <cell r="Q97">
            <v>363010</v>
          </cell>
          <cell r="R97">
            <v>6519789.3200000003</v>
          </cell>
          <cell r="S97">
            <v>1349009</v>
          </cell>
          <cell r="T97">
            <v>6741736.3900000006</v>
          </cell>
          <cell r="U97">
            <v>1225760</v>
          </cell>
          <cell r="V97">
            <v>7057022.8700000001</v>
          </cell>
          <cell r="W97">
            <v>1739301</v>
          </cell>
          <cell r="X97">
            <v>9512901.2799999993</v>
          </cell>
          <cell r="Y97">
            <v>1225762</v>
          </cell>
          <cell r="Z97">
            <v>99665110.670000002</v>
          </cell>
          <cell r="AA97">
            <v>-15585846.979999989</v>
          </cell>
        </row>
        <row r="98">
          <cell r="A98" t="str">
            <v>System Integrity</v>
          </cell>
          <cell r="B98">
            <v>92119959.330000013</v>
          </cell>
          <cell r="C98">
            <v>5315896.17</v>
          </cell>
          <cell r="D98">
            <v>5343871.41</v>
          </cell>
          <cell r="E98">
            <v>0</v>
          </cell>
          <cell r="F98">
            <v>10468811.950000001</v>
          </cell>
          <cell r="G98">
            <v>0</v>
          </cell>
          <cell r="H98">
            <v>6890607.2300000004</v>
          </cell>
          <cell r="I98">
            <v>0</v>
          </cell>
          <cell r="J98">
            <v>8668103.2599999998</v>
          </cell>
          <cell r="K98">
            <v>0</v>
          </cell>
          <cell r="L98">
            <v>12254788.969999999</v>
          </cell>
          <cell r="M98">
            <v>0</v>
          </cell>
          <cell r="N98">
            <v>10186287.290000001</v>
          </cell>
          <cell r="O98">
            <v>0</v>
          </cell>
          <cell r="P98">
            <v>6796479.0299999993</v>
          </cell>
          <cell r="Q98">
            <v>363010</v>
          </cell>
          <cell r="R98">
            <v>6519789.3200000003</v>
          </cell>
          <cell r="S98">
            <v>1349009</v>
          </cell>
          <cell r="T98">
            <v>6741736.3900000006</v>
          </cell>
          <cell r="U98">
            <v>1225760</v>
          </cell>
          <cell r="V98">
            <v>7057022.8700000001</v>
          </cell>
          <cell r="W98">
            <v>1739301</v>
          </cell>
          <cell r="X98">
            <v>9512901.2799999993</v>
          </cell>
          <cell r="Y98">
            <v>1225762</v>
          </cell>
          <cell r="Z98">
            <v>101659137.17</v>
          </cell>
          <cell r="AA98">
            <v>-9539177.8399999887</v>
          </cell>
        </row>
        <row r="100">
          <cell r="A100" t="str">
            <v>Vehicles</v>
          </cell>
          <cell r="B100" t="str">
            <v xml:space="preserve"> 0</v>
          </cell>
          <cell r="C100">
            <v>29715.48</v>
          </cell>
          <cell r="D100" t="str">
            <v xml:space="preserve"> 0</v>
          </cell>
          <cell r="F100">
            <v>2083.0500000000002</v>
          </cell>
          <cell r="H100" t="str">
            <v xml:space="preserve"> 0</v>
          </cell>
          <cell r="J100" t="str">
            <v xml:space="preserve"> 0</v>
          </cell>
          <cell r="L100" t="str">
            <v xml:space="preserve"> 0</v>
          </cell>
          <cell r="N100" t="str">
            <v xml:space="preserve"> 0</v>
          </cell>
          <cell r="P100" t="str">
            <v xml:space="preserve"> 0</v>
          </cell>
          <cell r="R100" t="str">
            <v xml:space="preserve"> 0</v>
          </cell>
          <cell r="T100" t="str">
            <v xml:space="preserve"> 0</v>
          </cell>
          <cell r="V100" t="str">
            <v xml:space="preserve"> 0</v>
          </cell>
          <cell r="X100" t="str">
            <v xml:space="preserve"> 0</v>
          </cell>
          <cell r="Z100">
            <v>31798.53</v>
          </cell>
          <cell r="AA100">
            <v>-31798.53</v>
          </cell>
        </row>
        <row r="101">
          <cell r="A101" t="str">
            <v>NonGrowth</v>
          </cell>
          <cell r="B101">
            <v>150591683.78</v>
          </cell>
          <cell r="C101">
            <v>7908936.3500000015</v>
          </cell>
          <cell r="D101">
            <v>10672803.390000002</v>
          </cell>
          <cell r="E101">
            <v>0</v>
          </cell>
          <cell r="F101">
            <v>11306886.419999994</v>
          </cell>
          <cell r="G101">
            <v>0</v>
          </cell>
          <cell r="H101">
            <v>10061910.399999997</v>
          </cell>
          <cell r="I101">
            <v>0</v>
          </cell>
          <cell r="J101">
            <v>11716268.790000001</v>
          </cell>
          <cell r="K101">
            <v>0</v>
          </cell>
          <cell r="L101">
            <v>17188535.299999997</v>
          </cell>
          <cell r="M101">
            <v>0</v>
          </cell>
          <cell r="N101">
            <v>13922903.719999999</v>
          </cell>
          <cell r="O101">
            <v>0</v>
          </cell>
          <cell r="P101">
            <v>10518827.66</v>
          </cell>
          <cell r="Q101">
            <v>5182851</v>
          </cell>
          <cell r="R101">
            <v>11903245.34</v>
          </cell>
          <cell r="S101">
            <v>1863859</v>
          </cell>
          <cell r="T101">
            <v>12021325.93</v>
          </cell>
          <cell r="U101">
            <v>5022163</v>
          </cell>
          <cell r="V101">
            <v>10461573.379999999</v>
          </cell>
          <cell r="W101">
            <v>6899544</v>
          </cell>
          <cell r="X101">
            <v>12811498.42</v>
          </cell>
          <cell r="Y101">
            <v>1173427</v>
          </cell>
          <cell r="Z101">
            <v>160636559.09999996</v>
          </cell>
          <cell r="AA101">
            <v>-10044875.319999963</v>
          </cell>
        </row>
        <row r="103">
          <cell r="A103" t="str">
            <v>Capital</v>
          </cell>
          <cell r="B103">
            <v>179955125.19999999</v>
          </cell>
          <cell r="C103">
            <v>9131046.4100000039</v>
          </cell>
          <cell r="D103">
            <v>12484196.140000001</v>
          </cell>
          <cell r="E103">
            <v>0</v>
          </cell>
          <cell r="F103">
            <v>14717294.539999992</v>
          </cell>
          <cell r="G103">
            <v>0</v>
          </cell>
          <cell r="H103">
            <v>11992572.359999998</v>
          </cell>
          <cell r="I103">
            <v>0</v>
          </cell>
          <cell r="J103">
            <v>13597953.08</v>
          </cell>
          <cell r="K103">
            <v>0</v>
          </cell>
          <cell r="L103">
            <v>19731666.669999994</v>
          </cell>
          <cell r="M103">
            <v>0</v>
          </cell>
          <cell r="N103">
            <v>15712141.490000002</v>
          </cell>
          <cell r="O103">
            <v>0</v>
          </cell>
          <cell r="P103">
            <v>12576694.83</v>
          </cell>
          <cell r="Q103">
            <v>5634277</v>
          </cell>
          <cell r="R103">
            <v>14291462.329999998</v>
          </cell>
          <cell r="S103">
            <v>2455240</v>
          </cell>
          <cell r="T103">
            <v>14751752.059999999</v>
          </cell>
          <cell r="U103">
            <v>5228654</v>
          </cell>
          <cell r="V103">
            <v>13205575.870000001</v>
          </cell>
          <cell r="W103">
            <v>7192236</v>
          </cell>
          <cell r="X103">
            <v>16141614.43</v>
          </cell>
          <cell r="Y103">
            <v>1155623.01</v>
          </cell>
          <cell r="Z103">
            <v>190000000.21999997</v>
          </cell>
          <cell r="AA103">
            <v>-10044875.019999962</v>
          </cell>
        </row>
      </sheetData>
      <sheetData sheetId="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reg-Projection"/>
      <sheetName val="Nonreg-Summary"/>
      <sheetName val="Nonreg-Project"/>
      <sheetName val="Nonreg"/>
      <sheetName val="by Project"/>
    </sheetNames>
    <sheetDataSet>
      <sheetData sheetId="0"/>
      <sheetData sheetId="1"/>
      <sheetData sheetId="2"/>
      <sheetData sheetId="3">
        <row r="13">
          <cell r="B13" t="str">
            <v>Budget 2010</v>
          </cell>
          <cell r="C13" t="str">
            <v>Fiscal 2010</v>
          </cell>
          <cell r="D13" t="str">
            <v>Fiscal 2010</v>
          </cell>
          <cell r="E13" t="str">
            <v>Adj</v>
          </cell>
          <cell r="F13" t="str">
            <v>Fiscal 2010</v>
          </cell>
          <cell r="G13" t="str">
            <v>Adj</v>
          </cell>
          <cell r="H13" t="str">
            <v>Fiscal 2010</v>
          </cell>
          <cell r="I13" t="str">
            <v>Adj</v>
          </cell>
          <cell r="J13" t="str">
            <v>Fiscal 2010</v>
          </cell>
          <cell r="K13" t="str">
            <v>Adj</v>
          </cell>
          <cell r="L13" t="str">
            <v>Fiscal 2010</v>
          </cell>
          <cell r="M13" t="str">
            <v>Adj</v>
          </cell>
          <cell r="N13" t="str">
            <v>Fiscal 2010</v>
          </cell>
          <cell r="O13" t="str">
            <v>Adj</v>
          </cell>
          <cell r="P13" t="str">
            <v>Budget 2010</v>
          </cell>
          <cell r="Q13" t="str">
            <v>Adj</v>
          </cell>
          <cell r="R13" t="str">
            <v>Budget 2010</v>
          </cell>
          <cell r="S13" t="str">
            <v>Adj</v>
          </cell>
          <cell r="T13" t="str">
            <v>Budget 2010</v>
          </cell>
          <cell r="U13" t="str">
            <v>Adj</v>
          </cell>
          <cell r="V13" t="str">
            <v>Budget 2010</v>
          </cell>
          <cell r="W13" t="str">
            <v>Adj</v>
          </cell>
          <cell r="X13" t="str">
            <v>Budget 2010</v>
          </cell>
          <cell r="Y13" t="str">
            <v>Adj</v>
          </cell>
          <cell r="Z13" t="str">
            <v>Projection</v>
          </cell>
        </row>
        <row r="14">
          <cell r="Z14">
            <v>0</v>
          </cell>
        </row>
        <row r="15">
          <cell r="A15" t="str">
            <v>CB10.9825.01.GR.868: Shrewsbury/Park City Pipeline Connector</v>
          </cell>
          <cell r="B15">
            <v>3065000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>
            <v>867</v>
          </cell>
          <cell r="P15">
            <v>270000</v>
          </cell>
          <cell r="R15">
            <v>220000</v>
          </cell>
          <cell r="T15">
            <v>235000</v>
          </cell>
          <cell r="V15">
            <v>220000</v>
          </cell>
          <cell r="X15">
            <v>15000</v>
          </cell>
          <cell r="Y15">
            <v>-394018</v>
          </cell>
          <cell r="Z15">
            <v>566849</v>
          </cell>
        </row>
        <row r="16">
          <cell r="A16" t="str">
            <v>Default FP: Company 212 - N Func Growth</v>
          </cell>
          <cell r="B16" t="str">
            <v xml:space="preserve"> 0</v>
          </cell>
          <cell r="C16">
            <v>42407.57</v>
          </cell>
          <cell r="D16">
            <v>103070.91</v>
          </cell>
          <cell r="F16">
            <v>28855.23</v>
          </cell>
          <cell r="H16">
            <v>1993.5</v>
          </cell>
          <cell r="J16">
            <v>10986.71</v>
          </cell>
          <cell r="L16">
            <v>8267.6</v>
          </cell>
          <cell r="N16">
            <v>10709.42</v>
          </cell>
          <cell r="P16" t="str">
            <v xml:space="preserve"> 0</v>
          </cell>
          <cell r="R16" t="str">
            <v xml:space="preserve"> 0</v>
          </cell>
          <cell r="T16" t="str">
            <v xml:space="preserve"> 0</v>
          </cell>
          <cell r="V16" t="str">
            <v xml:space="preserve"> 0</v>
          </cell>
          <cell r="X16" t="str">
            <v xml:space="preserve"> 0</v>
          </cell>
          <cell r="Z16">
            <v>206290.94000000003</v>
          </cell>
        </row>
        <row r="17">
          <cell r="A17" t="str">
            <v>Default FP: Company 231 - Growth</v>
          </cell>
          <cell r="B17" t="str">
            <v xml:space="preserve"> 0</v>
          </cell>
          <cell r="C17">
            <v>98256.92</v>
          </cell>
          <cell r="D17">
            <v>146658.67000000001</v>
          </cell>
          <cell r="F17">
            <v>282917.2</v>
          </cell>
          <cell r="H17">
            <v>211745.74</v>
          </cell>
          <cell r="J17">
            <v>147655.01</v>
          </cell>
          <cell r="L17">
            <v>708042.95</v>
          </cell>
          <cell r="N17" t="str">
            <v xml:space="preserve"> 0</v>
          </cell>
          <cell r="P17" t="str">
            <v xml:space="preserve"> 0</v>
          </cell>
          <cell r="R17" t="str">
            <v xml:space="preserve"> 0</v>
          </cell>
          <cell r="T17" t="str">
            <v xml:space="preserve"> 0</v>
          </cell>
          <cell r="V17" t="str">
            <v xml:space="preserve"> 0</v>
          </cell>
          <cell r="X17" t="str">
            <v xml:space="preserve"> 0</v>
          </cell>
          <cell r="Z17">
            <v>1595276.49</v>
          </cell>
        </row>
        <row r="18">
          <cell r="A18" t="str">
            <v>CB08.8502.01.GR.800: Fuel Meter Telemetry</v>
          </cell>
          <cell r="B18" t="str">
            <v xml:space="preserve"> 0</v>
          </cell>
          <cell r="C18">
            <v>17806.810000000001</v>
          </cell>
          <cell r="D18">
            <v>478.98</v>
          </cell>
          <cell r="F18">
            <v>13003.02</v>
          </cell>
          <cell r="H18">
            <v>4881.8</v>
          </cell>
          <cell r="J18">
            <v>547</v>
          </cell>
          <cell r="L18">
            <v>-2925</v>
          </cell>
          <cell r="N18">
            <v>93.75</v>
          </cell>
          <cell r="P18" t="str">
            <v xml:space="preserve"> 0</v>
          </cell>
          <cell r="R18" t="str">
            <v xml:space="preserve"> 0</v>
          </cell>
          <cell r="T18" t="str">
            <v xml:space="preserve"> 0</v>
          </cell>
          <cell r="V18" t="str">
            <v xml:space="preserve"> 0</v>
          </cell>
          <cell r="X18" t="str">
            <v xml:space="preserve"> 0</v>
          </cell>
          <cell r="Z18">
            <v>33886.36</v>
          </cell>
        </row>
        <row r="19">
          <cell r="A19" t="str">
            <v>CB08.8530.01.GR.817: Cathodic Protection on Wellheads</v>
          </cell>
          <cell r="B19" t="str">
            <v xml:space="preserve"> 0</v>
          </cell>
          <cell r="C19">
            <v>20870.63</v>
          </cell>
          <cell r="D19">
            <v>421.1</v>
          </cell>
          <cell r="F19">
            <v>7618.04</v>
          </cell>
          <cell r="H19">
            <v>200</v>
          </cell>
          <cell r="J19" t="str">
            <v xml:space="preserve"> 0</v>
          </cell>
          <cell r="L19">
            <v>-2925</v>
          </cell>
          <cell r="N19">
            <v>93.75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Z19">
            <v>26278.52</v>
          </cell>
        </row>
        <row r="20">
          <cell r="A20" t="str">
            <v>Default FP: Company 236 - N Func Growth</v>
          </cell>
          <cell r="B20" t="str">
            <v xml:space="preserve"> 0</v>
          </cell>
          <cell r="C20">
            <v>10256.31</v>
          </cell>
          <cell r="D20">
            <v>4306.3500000000004</v>
          </cell>
          <cell r="F20">
            <v>136437.51</v>
          </cell>
          <cell r="H20">
            <v>-43028.66</v>
          </cell>
          <cell r="J20">
            <v>46279.73</v>
          </cell>
          <cell r="L20">
            <v>-73.98</v>
          </cell>
          <cell r="N20">
            <v>69325.27</v>
          </cell>
          <cell r="P20" t="str">
            <v xml:space="preserve"> 0</v>
          </cell>
          <cell r="R20" t="str">
            <v xml:space="preserve"> 0</v>
          </cell>
          <cell r="T20" t="str">
            <v xml:space="preserve"> 0</v>
          </cell>
          <cell r="V20" t="str">
            <v xml:space="preserve"> 0</v>
          </cell>
          <cell r="X20" t="str">
            <v xml:space="preserve"> 0</v>
          </cell>
          <cell r="Y20">
            <v>288500</v>
          </cell>
          <cell r="Z20">
            <v>512002.53</v>
          </cell>
        </row>
        <row r="21">
          <cell r="Z21">
            <v>0</v>
          </cell>
        </row>
        <row r="22">
          <cell r="Z22">
            <v>0</v>
          </cell>
        </row>
        <row r="23">
          <cell r="Z23">
            <v>0</v>
          </cell>
        </row>
        <row r="24">
          <cell r="A24" t="str">
            <v>Shrewsbury/Park City Pipleline Connector</v>
          </cell>
          <cell r="B24">
            <v>3065000</v>
          </cell>
          <cell r="C24">
            <v>189598.24</v>
          </cell>
          <cell r="D24">
            <v>254936.01000000004</v>
          </cell>
          <cell r="E24">
            <v>0</v>
          </cell>
          <cell r="F24">
            <v>468831</v>
          </cell>
          <cell r="G24">
            <v>0</v>
          </cell>
          <cell r="H24">
            <v>175792.37999999998</v>
          </cell>
          <cell r="I24">
            <v>0</v>
          </cell>
          <cell r="J24">
            <v>205468.45</v>
          </cell>
          <cell r="K24">
            <v>0</v>
          </cell>
          <cell r="L24">
            <v>710386.57</v>
          </cell>
          <cell r="M24">
            <v>0</v>
          </cell>
          <cell r="N24">
            <v>81089.19</v>
          </cell>
          <cell r="O24">
            <v>0</v>
          </cell>
          <cell r="P24">
            <v>270000</v>
          </cell>
          <cell r="Q24">
            <v>0</v>
          </cell>
          <cell r="R24">
            <v>220000</v>
          </cell>
          <cell r="S24">
            <v>0</v>
          </cell>
          <cell r="T24">
            <v>235000</v>
          </cell>
          <cell r="U24">
            <v>0</v>
          </cell>
          <cell r="V24">
            <v>220000</v>
          </cell>
          <cell r="W24">
            <v>0</v>
          </cell>
          <cell r="X24">
            <v>15000</v>
          </cell>
          <cell r="Y24">
            <v>-105518</v>
          </cell>
          <cell r="Z24">
            <v>2940583.84</v>
          </cell>
        </row>
        <row r="25">
          <cell r="A25" t="str">
            <v>Growth</v>
          </cell>
          <cell r="B25">
            <v>3065000</v>
          </cell>
          <cell r="C25">
            <v>189598.24</v>
          </cell>
          <cell r="D25">
            <v>254936.01</v>
          </cell>
          <cell r="E25">
            <v>0</v>
          </cell>
          <cell r="F25">
            <v>468831</v>
          </cell>
          <cell r="G25">
            <v>0</v>
          </cell>
          <cell r="H25">
            <v>175801.13</v>
          </cell>
          <cell r="I25">
            <v>0</v>
          </cell>
          <cell r="J25">
            <v>205468.45</v>
          </cell>
          <cell r="K25">
            <v>0</v>
          </cell>
          <cell r="L25">
            <v>710996.57000000007</v>
          </cell>
          <cell r="M25">
            <v>0</v>
          </cell>
          <cell r="N25">
            <v>81089.19</v>
          </cell>
          <cell r="O25">
            <v>0</v>
          </cell>
          <cell r="P25">
            <v>270000</v>
          </cell>
          <cell r="Q25">
            <v>0</v>
          </cell>
          <cell r="R25">
            <v>220000</v>
          </cell>
          <cell r="S25">
            <v>0</v>
          </cell>
          <cell r="T25">
            <v>235000</v>
          </cell>
          <cell r="U25">
            <v>0</v>
          </cell>
          <cell r="V25">
            <v>220000</v>
          </cell>
          <cell r="W25">
            <v>0</v>
          </cell>
          <cell r="X25">
            <v>15000</v>
          </cell>
          <cell r="Y25">
            <v>-105518</v>
          </cell>
          <cell r="Z25">
            <v>2941202.59</v>
          </cell>
        </row>
        <row r="26">
          <cell r="A26" t="str">
            <v>Shrewsbury/Park City</v>
          </cell>
          <cell r="B26">
            <v>4100000</v>
          </cell>
          <cell r="C26">
            <v>189598.24</v>
          </cell>
          <cell r="D26">
            <v>254936.01000000004</v>
          </cell>
          <cell r="E26">
            <v>0</v>
          </cell>
          <cell r="F26">
            <v>468831</v>
          </cell>
          <cell r="G26">
            <v>0</v>
          </cell>
          <cell r="H26">
            <v>175792.37999999998</v>
          </cell>
          <cell r="I26">
            <v>0</v>
          </cell>
          <cell r="J26">
            <v>205468.45</v>
          </cell>
          <cell r="K26">
            <v>0</v>
          </cell>
          <cell r="L26">
            <v>710386.57</v>
          </cell>
          <cell r="M26">
            <v>0</v>
          </cell>
          <cell r="N26">
            <v>81089.19</v>
          </cell>
          <cell r="O26">
            <v>0</v>
          </cell>
          <cell r="P26">
            <v>349000</v>
          </cell>
          <cell r="Q26">
            <v>0</v>
          </cell>
          <cell r="R26">
            <v>370000</v>
          </cell>
          <cell r="S26">
            <v>0</v>
          </cell>
          <cell r="T26">
            <v>394000</v>
          </cell>
          <cell r="U26">
            <v>0</v>
          </cell>
          <cell r="V26">
            <v>264000</v>
          </cell>
          <cell r="W26">
            <v>0</v>
          </cell>
          <cell r="X26">
            <v>59000</v>
          </cell>
          <cell r="Y26">
            <v>422482</v>
          </cell>
          <cell r="Z26">
            <v>3944583.84</v>
          </cell>
        </row>
        <row r="28">
          <cell r="A28" t="str">
            <v>CB10.8502.08.EQ.800: Barnsley Storage Maintenance</v>
          </cell>
          <cell r="B28">
            <v>1250000</v>
          </cell>
          <cell r="C28" t="str">
            <v xml:space="preserve"> 0</v>
          </cell>
          <cell r="D28" t="str">
            <v xml:space="preserve"> 0</v>
          </cell>
          <cell r="F28" t="str">
            <v xml:space="preserve"> 0</v>
          </cell>
          <cell r="H28" t="str">
            <v xml:space="preserve"> 0</v>
          </cell>
          <cell r="J28" t="str">
            <v xml:space="preserve"> 0</v>
          </cell>
          <cell r="L28" t="str">
            <v xml:space="preserve"> 0</v>
          </cell>
          <cell r="N28" t="str">
            <v xml:space="preserve"> 0</v>
          </cell>
          <cell r="P28">
            <v>104167</v>
          </cell>
          <cell r="R28">
            <v>104167</v>
          </cell>
          <cell r="T28">
            <v>104167</v>
          </cell>
          <cell r="V28">
            <v>104167</v>
          </cell>
          <cell r="X28">
            <v>104163</v>
          </cell>
          <cell r="Y28">
            <v>208400</v>
          </cell>
          <cell r="Z28">
            <v>729231</v>
          </cell>
        </row>
        <row r="29">
          <cell r="Y29">
            <v>500000</v>
          </cell>
          <cell r="Z29">
            <v>500000</v>
          </cell>
        </row>
        <row r="30">
          <cell r="Z30">
            <v>0</v>
          </cell>
        </row>
        <row r="31">
          <cell r="A31" t="str">
            <v>Barnsley Storage Maintenance</v>
          </cell>
          <cell r="B31">
            <v>1250000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104167</v>
          </cell>
          <cell r="Q31">
            <v>0</v>
          </cell>
          <cell r="R31">
            <v>104167</v>
          </cell>
          <cell r="S31">
            <v>0</v>
          </cell>
          <cell r="T31">
            <v>104167</v>
          </cell>
          <cell r="U31">
            <v>0</v>
          </cell>
          <cell r="V31">
            <v>104167</v>
          </cell>
          <cell r="W31">
            <v>0</v>
          </cell>
          <cell r="X31">
            <v>104163</v>
          </cell>
          <cell r="Y31">
            <v>708400</v>
          </cell>
          <cell r="Z31">
            <v>1229231</v>
          </cell>
        </row>
        <row r="33">
          <cell r="A33" t="str">
            <v>CB10.8531.08.EQ.817: East Diamond Maintenance</v>
          </cell>
          <cell r="B33">
            <v>1250000</v>
          </cell>
          <cell r="C33" t="str">
            <v xml:space="preserve"> 0</v>
          </cell>
          <cell r="D33" t="str">
            <v xml:space="preserve"> 0</v>
          </cell>
          <cell r="F33" t="str">
            <v xml:space="preserve"> 0</v>
          </cell>
          <cell r="H33" t="str">
            <v xml:space="preserve"> 0</v>
          </cell>
          <cell r="J33" t="str">
            <v xml:space="preserve"> 0</v>
          </cell>
          <cell r="L33" t="str">
            <v xml:space="preserve"> 0</v>
          </cell>
          <cell r="N33" t="str">
            <v xml:space="preserve"> 0</v>
          </cell>
          <cell r="P33">
            <v>104167</v>
          </cell>
          <cell r="R33">
            <v>104167</v>
          </cell>
          <cell r="T33">
            <v>104167</v>
          </cell>
          <cell r="V33">
            <v>104167</v>
          </cell>
          <cell r="X33">
            <v>104163</v>
          </cell>
          <cell r="Y33">
            <v>208400</v>
          </cell>
          <cell r="Z33">
            <v>729231</v>
          </cell>
        </row>
        <row r="34">
          <cell r="Y34">
            <v>500000</v>
          </cell>
          <cell r="Z34">
            <v>500000</v>
          </cell>
        </row>
        <row r="35">
          <cell r="Z35">
            <v>0</v>
          </cell>
        </row>
        <row r="36">
          <cell r="A36" t="str">
            <v>East Diamond Storage Maintenance</v>
          </cell>
          <cell r="B36">
            <v>1250000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104167</v>
          </cell>
          <cell r="Q36">
            <v>0</v>
          </cell>
          <cell r="R36">
            <v>104167</v>
          </cell>
          <cell r="S36">
            <v>0</v>
          </cell>
          <cell r="T36">
            <v>104167</v>
          </cell>
          <cell r="U36">
            <v>0</v>
          </cell>
          <cell r="V36">
            <v>104167</v>
          </cell>
          <cell r="W36">
            <v>0</v>
          </cell>
          <cell r="X36">
            <v>104163</v>
          </cell>
          <cell r="Y36">
            <v>708400</v>
          </cell>
          <cell r="Z36">
            <v>1229231</v>
          </cell>
        </row>
        <row r="38">
          <cell r="A38" t="str">
            <v>CB10.9825.08.EQ.861: Shrewsbury</v>
          </cell>
          <cell r="B38">
            <v>685000</v>
          </cell>
          <cell r="C38" t="str">
            <v xml:space="preserve"> 0</v>
          </cell>
          <cell r="D38" t="str">
            <v xml:space="preserve"> 0</v>
          </cell>
          <cell r="F38" t="str">
            <v xml:space="preserve"> 0</v>
          </cell>
          <cell r="H38" t="str">
            <v xml:space="preserve"> 0</v>
          </cell>
          <cell r="J38" t="str">
            <v xml:space="preserve"> 0</v>
          </cell>
          <cell r="L38" t="str">
            <v xml:space="preserve"> 0</v>
          </cell>
          <cell r="N38" t="str">
            <v xml:space="preserve"> 0</v>
          </cell>
          <cell r="P38">
            <v>50000</v>
          </cell>
          <cell r="R38">
            <v>120000</v>
          </cell>
          <cell r="T38">
            <v>130000</v>
          </cell>
          <cell r="V38">
            <v>15000</v>
          </cell>
          <cell r="X38">
            <v>15000</v>
          </cell>
          <cell r="Y38">
            <v>280000</v>
          </cell>
          <cell r="Z38">
            <v>610000</v>
          </cell>
        </row>
        <row r="39">
          <cell r="Z39">
            <v>0</v>
          </cell>
        </row>
        <row r="40">
          <cell r="Z40">
            <v>0</v>
          </cell>
        </row>
        <row r="41">
          <cell r="Z41">
            <v>0</v>
          </cell>
        </row>
        <row r="42">
          <cell r="Z42">
            <v>0</v>
          </cell>
        </row>
        <row r="43">
          <cell r="A43" t="str">
            <v>Shrewsbury</v>
          </cell>
          <cell r="B43">
            <v>685000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50000</v>
          </cell>
          <cell r="Q43">
            <v>0</v>
          </cell>
          <cell r="R43">
            <v>120000</v>
          </cell>
          <cell r="S43">
            <v>0</v>
          </cell>
          <cell r="T43">
            <v>130000</v>
          </cell>
          <cell r="U43">
            <v>0</v>
          </cell>
          <cell r="V43">
            <v>15000</v>
          </cell>
          <cell r="W43">
            <v>0</v>
          </cell>
          <cell r="X43">
            <v>15000</v>
          </cell>
          <cell r="Y43">
            <v>280000</v>
          </cell>
          <cell r="Z43">
            <v>610000</v>
          </cell>
        </row>
        <row r="44">
          <cell r="A44" t="str">
            <v>Equipment</v>
          </cell>
          <cell r="B44">
            <v>3185000</v>
          </cell>
          <cell r="C44" t="str">
            <v xml:space="preserve"> 0</v>
          </cell>
          <cell r="D44" t="str">
            <v xml:space="preserve"> 0</v>
          </cell>
          <cell r="E44">
            <v>0</v>
          </cell>
          <cell r="F44" t="str">
            <v xml:space="preserve"> 0</v>
          </cell>
          <cell r="G44">
            <v>0</v>
          </cell>
          <cell r="H44" t="str">
            <v xml:space="preserve"> 0</v>
          </cell>
          <cell r="I44">
            <v>0</v>
          </cell>
          <cell r="J44" t="str">
            <v xml:space="preserve"> 0</v>
          </cell>
          <cell r="K44">
            <v>0</v>
          </cell>
          <cell r="L44" t="str">
            <v xml:space="preserve"> 0</v>
          </cell>
          <cell r="M44">
            <v>0</v>
          </cell>
          <cell r="N44" t="str">
            <v xml:space="preserve"> 0</v>
          </cell>
          <cell r="O44">
            <v>0</v>
          </cell>
          <cell r="P44">
            <v>258334</v>
          </cell>
          <cell r="Q44">
            <v>0</v>
          </cell>
          <cell r="R44">
            <v>328334</v>
          </cell>
          <cell r="S44">
            <v>0</v>
          </cell>
          <cell r="T44">
            <v>338334</v>
          </cell>
          <cell r="U44">
            <v>0</v>
          </cell>
          <cell r="V44">
            <v>223334</v>
          </cell>
          <cell r="W44">
            <v>0</v>
          </cell>
          <cell r="X44">
            <v>223326</v>
          </cell>
          <cell r="Y44">
            <v>1696800</v>
          </cell>
          <cell r="Z44">
            <v>3068462</v>
          </cell>
        </row>
        <row r="46">
          <cell r="A46" t="str">
            <v>CB10.8565.01.IT.821: ETRM</v>
          </cell>
          <cell r="B46">
            <v>4500000</v>
          </cell>
          <cell r="C46" t="str">
            <v xml:space="preserve"> 0</v>
          </cell>
          <cell r="D46" t="str">
            <v xml:space="preserve"> 0</v>
          </cell>
          <cell r="F46" t="str">
            <v xml:space="preserve"> 0</v>
          </cell>
          <cell r="H46" t="str">
            <v xml:space="preserve"> 0</v>
          </cell>
          <cell r="J46" t="str">
            <v xml:space="preserve"> 0</v>
          </cell>
          <cell r="L46" t="str">
            <v xml:space="preserve"> 0</v>
          </cell>
          <cell r="N46" t="str">
            <v xml:space="preserve"> 0</v>
          </cell>
          <cell r="P46">
            <v>850000</v>
          </cell>
          <cell r="R46">
            <v>1050000</v>
          </cell>
          <cell r="T46">
            <v>1000000</v>
          </cell>
          <cell r="V46">
            <v>650000</v>
          </cell>
          <cell r="X46">
            <v>350000</v>
          </cell>
          <cell r="Z46">
            <v>3900000</v>
          </cell>
        </row>
        <row r="47">
          <cell r="A47" t="str">
            <v>Default FP: Company 212 - Information Technology</v>
          </cell>
          <cell r="B47" t="str">
            <v xml:space="preserve"> 0</v>
          </cell>
          <cell r="C47">
            <v>8974.4</v>
          </cell>
          <cell r="D47">
            <v>4484.58</v>
          </cell>
          <cell r="F47">
            <v>113.09</v>
          </cell>
          <cell r="H47">
            <v>20054.240000000002</v>
          </cell>
          <cell r="J47" t="str">
            <v xml:space="preserve"> 0</v>
          </cell>
          <cell r="L47">
            <v>2009.5</v>
          </cell>
          <cell r="N47">
            <v>7637.18</v>
          </cell>
          <cell r="P47" t="str">
            <v xml:space="preserve"> 0</v>
          </cell>
          <cell r="R47" t="str">
            <v xml:space="preserve"> 0</v>
          </cell>
          <cell r="T47" t="str">
            <v xml:space="preserve"> 0</v>
          </cell>
          <cell r="V47" t="str">
            <v xml:space="preserve"> 0</v>
          </cell>
          <cell r="X47" t="str">
            <v xml:space="preserve"> 0</v>
          </cell>
          <cell r="Y47">
            <v>500000</v>
          </cell>
          <cell r="Z47">
            <v>543272.99</v>
          </cell>
        </row>
        <row r="48">
          <cell r="Z48">
            <v>0</v>
          </cell>
        </row>
        <row r="49">
          <cell r="A49" t="str">
            <v>ETRM</v>
          </cell>
          <cell r="B49">
            <v>4500000</v>
          </cell>
          <cell r="C49">
            <v>8974.4</v>
          </cell>
          <cell r="D49">
            <v>4484.58</v>
          </cell>
          <cell r="E49">
            <v>0</v>
          </cell>
          <cell r="F49">
            <v>113.09</v>
          </cell>
          <cell r="G49">
            <v>0</v>
          </cell>
          <cell r="H49">
            <v>20054.240000000002</v>
          </cell>
          <cell r="I49">
            <v>0</v>
          </cell>
          <cell r="J49">
            <v>0</v>
          </cell>
          <cell r="K49">
            <v>0</v>
          </cell>
          <cell r="L49">
            <v>2009.5</v>
          </cell>
          <cell r="M49">
            <v>0</v>
          </cell>
          <cell r="N49">
            <v>7637.18</v>
          </cell>
          <cell r="O49">
            <v>0</v>
          </cell>
          <cell r="P49">
            <v>850000</v>
          </cell>
          <cell r="Q49">
            <v>0</v>
          </cell>
          <cell r="R49">
            <v>1050000</v>
          </cell>
          <cell r="S49">
            <v>0</v>
          </cell>
          <cell r="T49">
            <v>1000000</v>
          </cell>
          <cell r="U49">
            <v>0</v>
          </cell>
          <cell r="V49">
            <v>650000</v>
          </cell>
          <cell r="W49">
            <v>0</v>
          </cell>
          <cell r="X49">
            <v>350000</v>
          </cell>
          <cell r="Y49">
            <v>500000</v>
          </cell>
          <cell r="Z49">
            <v>4443272.99</v>
          </cell>
        </row>
        <row r="51">
          <cell r="A51" t="str">
            <v>CB10.8565.02.IT.821: IT Maintenance</v>
          </cell>
          <cell r="B51">
            <v>1400000</v>
          </cell>
          <cell r="C51" t="str">
            <v xml:space="preserve"> 0</v>
          </cell>
          <cell r="D51" t="str">
            <v xml:space="preserve"> 0</v>
          </cell>
          <cell r="F51">
            <v>1662.82</v>
          </cell>
          <cell r="H51">
            <v>2718.36</v>
          </cell>
          <cell r="J51" t="str">
            <v xml:space="preserve"> 0</v>
          </cell>
          <cell r="L51" t="str">
            <v xml:space="preserve"> 0</v>
          </cell>
          <cell r="N51" t="str">
            <v xml:space="preserve"> 0</v>
          </cell>
          <cell r="P51">
            <v>116667</v>
          </cell>
          <cell r="R51">
            <v>116667</v>
          </cell>
          <cell r="T51">
            <v>116667</v>
          </cell>
          <cell r="V51">
            <v>116667</v>
          </cell>
          <cell r="X51">
            <v>116663</v>
          </cell>
          <cell r="Y51">
            <v>200000</v>
          </cell>
          <cell r="Z51">
            <v>787712.17999999993</v>
          </cell>
        </row>
        <row r="52">
          <cell r="A52" t="str">
            <v>CB09.8560.01.IT.821: System Upgrades</v>
          </cell>
          <cell r="B52" t="str">
            <v xml:space="preserve"> 0</v>
          </cell>
          <cell r="C52">
            <v>162.86000000000001</v>
          </cell>
          <cell r="D52" t="str">
            <v xml:space="preserve"> 0</v>
          </cell>
          <cell r="F52" t="str">
            <v xml:space="preserve"> 0</v>
          </cell>
          <cell r="H52" t="str">
            <v xml:space="preserve"> 0</v>
          </cell>
          <cell r="J52" t="str">
            <v xml:space="preserve"> 0</v>
          </cell>
          <cell r="L52" t="str">
            <v xml:space="preserve"> 0</v>
          </cell>
          <cell r="N52" t="str">
            <v xml:space="preserve"> 0</v>
          </cell>
          <cell r="P52" t="str">
            <v xml:space="preserve"> 0</v>
          </cell>
          <cell r="R52" t="str">
            <v xml:space="preserve"> 0</v>
          </cell>
          <cell r="T52" t="str">
            <v xml:space="preserve"> 0</v>
          </cell>
          <cell r="V52" t="str">
            <v xml:space="preserve"> 0</v>
          </cell>
          <cell r="X52" t="str">
            <v xml:space="preserve"> 0</v>
          </cell>
          <cell r="Z52">
            <v>162.86000000000001</v>
          </cell>
        </row>
        <row r="53">
          <cell r="Y53">
            <v>550000</v>
          </cell>
          <cell r="Z53">
            <v>550000</v>
          </cell>
        </row>
        <row r="54">
          <cell r="Z54">
            <v>0</v>
          </cell>
        </row>
        <row r="55">
          <cell r="A55" t="str">
            <v>IT Maintenance</v>
          </cell>
          <cell r="B55">
            <v>1400000</v>
          </cell>
          <cell r="C55">
            <v>162.86000000000001</v>
          </cell>
          <cell r="D55">
            <v>0</v>
          </cell>
          <cell r="E55">
            <v>0</v>
          </cell>
          <cell r="F55">
            <v>1662.82</v>
          </cell>
          <cell r="G55">
            <v>0</v>
          </cell>
          <cell r="H55">
            <v>2718.36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116667</v>
          </cell>
          <cell r="Q55">
            <v>0</v>
          </cell>
          <cell r="R55">
            <v>116667</v>
          </cell>
          <cell r="S55">
            <v>0</v>
          </cell>
          <cell r="T55">
            <v>116667</v>
          </cell>
          <cell r="U55">
            <v>0</v>
          </cell>
          <cell r="V55">
            <v>116667</v>
          </cell>
          <cell r="W55">
            <v>0</v>
          </cell>
          <cell r="X55">
            <v>116663</v>
          </cell>
          <cell r="Y55">
            <v>750000</v>
          </cell>
          <cell r="Z55">
            <v>1337875.04</v>
          </cell>
        </row>
        <row r="57">
          <cell r="A57" t="str">
            <v>CB10.8565.03.IT.821: Data Center Move</v>
          </cell>
          <cell r="B57">
            <v>434376.98</v>
          </cell>
          <cell r="C57" t="str">
            <v xml:space="preserve"> 0</v>
          </cell>
          <cell r="D57" t="str">
            <v xml:space="preserve"> 0</v>
          </cell>
          <cell r="F57">
            <v>210377.92</v>
          </cell>
          <cell r="H57" t="str">
            <v xml:space="preserve"> 0</v>
          </cell>
          <cell r="J57">
            <v>5100.9399999999996</v>
          </cell>
          <cell r="L57">
            <v>-4327.5</v>
          </cell>
          <cell r="N57" t="str">
            <v xml:space="preserve"> 0</v>
          </cell>
          <cell r="P57" t="str">
            <v xml:space="preserve"> 0</v>
          </cell>
          <cell r="R57" t="str">
            <v xml:space="preserve"> 0</v>
          </cell>
          <cell r="T57" t="str">
            <v xml:space="preserve"> 0</v>
          </cell>
          <cell r="V57" t="str">
            <v xml:space="preserve"> 0</v>
          </cell>
          <cell r="X57" t="str">
            <v xml:space="preserve"> 0</v>
          </cell>
          <cell r="Z57">
            <v>211151.36000000002</v>
          </cell>
        </row>
        <row r="58">
          <cell r="Z58">
            <v>0</v>
          </cell>
        </row>
        <row r="59">
          <cell r="Z59">
            <v>0</v>
          </cell>
        </row>
        <row r="60">
          <cell r="A60" t="str">
            <v>Data Center</v>
          </cell>
          <cell r="B60">
            <v>434376.98</v>
          </cell>
          <cell r="C60">
            <v>0</v>
          </cell>
          <cell r="D60">
            <v>0</v>
          </cell>
          <cell r="E60">
            <v>0</v>
          </cell>
          <cell r="F60">
            <v>210377.92</v>
          </cell>
          <cell r="G60">
            <v>0</v>
          </cell>
          <cell r="H60">
            <v>0</v>
          </cell>
          <cell r="I60">
            <v>0</v>
          </cell>
          <cell r="J60">
            <v>5100.9399999999996</v>
          </cell>
          <cell r="K60">
            <v>0</v>
          </cell>
          <cell r="L60">
            <v>-4327.5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211151.36000000002</v>
          </cell>
        </row>
        <row r="61">
          <cell r="A61" t="str">
            <v>Information Technology-Other</v>
          </cell>
          <cell r="B61">
            <v>81600.000000000466</v>
          </cell>
          <cell r="C61">
            <v>5.6843418860808015E-13</v>
          </cell>
          <cell r="D61">
            <v>0</v>
          </cell>
          <cell r="F61">
            <v>0</v>
          </cell>
          <cell r="H61">
            <v>-3.1832314562052488E-12</v>
          </cell>
          <cell r="J61">
            <v>0</v>
          </cell>
          <cell r="L61">
            <v>0</v>
          </cell>
          <cell r="N61">
            <v>0</v>
          </cell>
          <cell r="P61">
            <v>6800</v>
          </cell>
          <cell r="R61">
            <v>6800</v>
          </cell>
          <cell r="T61">
            <v>6800</v>
          </cell>
          <cell r="V61">
            <v>6800</v>
          </cell>
          <cell r="X61">
            <v>6800</v>
          </cell>
          <cell r="Y61">
            <v>20400</v>
          </cell>
          <cell r="Z61">
            <v>54400</v>
          </cell>
        </row>
        <row r="62">
          <cell r="A62" t="str">
            <v>Information Technology</v>
          </cell>
          <cell r="B62">
            <v>6415976.9800000004</v>
          </cell>
          <cell r="C62">
            <v>9137.26</v>
          </cell>
          <cell r="D62">
            <v>4484.58</v>
          </cell>
          <cell r="E62">
            <v>0</v>
          </cell>
          <cell r="F62">
            <v>212153.83</v>
          </cell>
          <cell r="G62">
            <v>0</v>
          </cell>
          <cell r="H62">
            <v>22772.6</v>
          </cell>
          <cell r="I62">
            <v>0</v>
          </cell>
          <cell r="J62">
            <v>5100.9399999999996</v>
          </cell>
          <cell r="K62">
            <v>0</v>
          </cell>
          <cell r="L62">
            <v>-2318</v>
          </cell>
          <cell r="M62">
            <v>0</v>
          </cell>
          <cell r="N62">
            <v>7637.18</v>
          </cell>
          <cell r="O62">
            <v>0</v>
          </cell>
          <cell r="P62">
            <v>973467</v>
          </cell>
          <cell r="Q62">
            <v>0</v>
          </cell>
          <cell r="R62">
            <v>1173467</v>
          </cell>
          <cell r="S62">
            <v>0</v>
          </cell>
          <cell r="T62">
            <v>1123467</v>
          </cell>
          <cell r="U62">
            <v>0</v>
          </cell>
          <cell r="V62">
            <v>773467</v>
          </cell>
          <cell r="W62">
            <v>0</v>
          </cell>
          <cell r="X62">
            <v>473463</v>
          </cell>
          <cell r="Y62">
            <v>1270400</v>
          </cell>
          <cell r="Z62">
            <v>6046699.3899999997</v>
          </cell>
        </row>
        <row r="64">
          <cell r="A64" t="str">
            <v>Misc</v>
          </cell>
          <cell r="B64" t="str">
            <v xml:space="preserve"> 0</v>
          </cell>
          <cell r="C64">
            <v>-25431.71</v>
          </cell>
          <cell r="D64">
            <v>3944.92</v>
          </cell>
          <cell r="F64">
            <v>-3971.03</v>
          </cell>
          <cell r="H64">
            <v>42606.2</v>
          </cell>
          <cell r="J64">
            <v>-42606.2</v>
          </cell>
          <cell r="L64">
            <v>29.62</v>
          </cell>
          <cell r="N64">
            <v>231.65</v>
          </cell>
          <cell r="P64" t="str">
            <v xml:space="preserve"> 0</v>
          </cell>
          <cell r="R64" t="str">
            <v xml:space="preserve"> 0</v>
          </cell>
          <cell r="T64" t="str">
            <v xml:space="preserve"> 0</v>
          </cell>
          <cell r="V64" t="str">
            <v xml:space="preserve"> 0</v>
          </cell>
          <cell r="X64" t="str">
            <v xml:space="preserve"> 0</v>
          </cell>
          <cell r="Y64">
            <v>25197</v>
          </cell>
          <cell r="Z64">
            <v>0.4500000000007276</v>
          </cell>
        </row>
        <row r="65">
          <cell r="A65" t="str">
            <v>Overhead</v>
          </cell>
          <cell r="B65" t="str">
            <v xml:space="preserve"> 0</v>
          </cell>
          <cell r="C65" t="str">
            <v xml:space="preserve"> 0</v>
          </cell>
          <cell r="D65" t="str">
            <v xml:space="preserve"> 0</v>
          </cell>
          <cell r="F65" t="str">
            <v xml:space="preserve"> 0</v>
          </cell>
          <cell r="H65" t="str">
            <v xml:space="preserve"> 0</v>
          </cell>
          <cell r="J65" t="str">
            <v xml:space="preserve"> 0</v>
          </cell>
          <cell r="L65" t="str">
            <v xml:space="preserve"> 0</v>
          </cell>
          <cell r="N65" t="str">
            <v xml:space="preserve"> 0</v>
          </cell>
          <cell r="P65" t="str">
            <v xml:space="preserve"> 0</v>
          </cell>
          <cell r="R65" t="str">
            <v xml:space="preserve"> 0</v>
          </cell>
          <cell r="T65" t="str">
            <v xml:space="preserve"> 0</v>
          </cell>
          <cell r="V65" t="str">
            <v xml:space="preserve"> 0</v>
          </cell>
          <cell r="X65" t="str">
            <v xml:space="preserve"> 0</v>
          </cell>
          <cell r="Z65">
            <v>0</v>
          </cell>
        </row>
        <row r="66">
          <cell r="A66" t="str">
            <v>Pipeline Integrity Management</v>
          </cell>
          <cell r="B66" t="str">
            <v xml:space="preserve"> 0</v>
          </cell>
          <cell r="C66" t="str">
            <v xml:space="preserve"> 0</v>
          </cell>
          <cell r="D66" t="str">
            <v xml:space="preserve"> 0</v>
          </cell>
          <cell r="F66" t="str">
            <v xml:space="preserve"> 0</v>
          </cell>
          <cell r="H66" t="str">
            <v xml:space="preserve"> 0</v>
          </cell>
          <cell r="J66" t="str">
            <v xml:space="preserve"> 0</v>
          </cell>
          <cell r="L66" t="str">
            <v xml:space="preserve"> 0</v>
          </cell>
          <cell r="N66" t="str">
            <v xml:space="preserve"> 0</v>
          </cell>
          <cell r="P66" t="str">
            <v xml:space="preserve"> 0</v>
          </cell>
          <cell r="R66" t="str">
            <v xml:space="preserve"> 0</v>
          </cell>
          <cell r="T66" t="str">
            <v xml:space="preserve"> 0</v>
          </cell>
          <cell r="V66" t="str">
            <v xml:space="preserve"> 0</v>
          </cell>
          <cell r="X66" t="str">
            <v xml:space="preserve"> 0</v>
          </cell>
          <cell r="Z66">
            <v>0</v>
          </cell>
        </row>
        <row r="67">
          <cell r="A67" t="str">
            <v>Public Improvements</v>
          </cell>
          <cell r="B67" t="str">
            <v xml:space="preserve"> 0</v>
          </cell>
          <cell r="C67" t="str">
            <v xml:space="preserve"> 0</v>
          </cell>
          <cell r="D67" t="str">
            <v xml:space="preserve"> 0</v>
          </cell>
          <cell r="F67" t="str">
            <v xml:space="preserve"> 0</v>
          </cell>
          <cell r="H67" t="str">
            <v xml:space="preserve"> 0</v>
          </cell>
          <cell r="J67" t="str">
            <v xml:space="preserve"> 0</v>
          </cell>
          <cell r="L67" t="str">
            <v xml:space="preserve"> 0</v>
          </cell>
          <cell r="N67" t="str">
            <v xml:space="preserve"> 0</v>
          </cell>
          <cell r="P67" t="str">
            <v xml:space="preserve"> 0</v>
          </cell>
          <cell r="R67" t="str">
            <v xml:space="preserve"> 0</v>
          </cell>
          <cell r="T67" t="str">
            <v xml:space="preserve"> 0</v>
          </cell>
          <cell r="V67" t="str">
            <v xml:space="preserve"> 0</v>
          </cell>
          <cell r="X67" t="str">
            <v xml:space="preserve"> 0</v>
          </cell>
          <cell r="Z67">
            <v>0</v>
          </cell>
        </row>
        <row r="68">
          <cell r="A68" t="str">
            <v>Structures</v>
          </cell>
          <cell r="B68" t="str">
            <v xml:space="preserve"> 0</v>
          </cell>
          <cell r="C68" t="str">
            <v xml:space="preserve"> 0</v>
          </cell>
          <cell r="D68" t="str">
            <v xml:space="preserve"> 0</v>
          </cell>
          <cell r="F68" t="str">
            <v xml:space="preserve"> 0</v>
          </cell>
          <cell r="H68" t="str">
            <v xml:space="preserve"> 0</v>
          </cell>
          <cell r="J68" t="str">
            <v xml:space="preserve"> 0</v>
          </cell>
          <cell r="L68" t="str">
            <v xml:space="preserve"> 0</v>
          </cell>
          <cell r="N68" t="str">
            <v xml:space="preserve"> 0</v>
          </cell>
          <cell r="P68" t="str">
            <v xml:space="preserve"> 0</v>
          </cell>
          <cell r="R68" t="str">
            <v xml:space="preserve"> 0</v>
          </cell>
          <cell r="T68" t="str">
            <v xml:space="preserve"> 0</v>
          </cell>
          <cell r="V68" t="str">
            <v xml:space="preserve"> 0</v>
          </cell>
          <cell r="X68" t="str">
            <v xml:space="preserve"> 0</v>
          </cell>
          <cell r="Z68">
            <v>0</v>
          </cell>
        </row>
        <row r="70">
          <cell r="A70" t="str">
            <v>CB10.9825.01.SIMP.868: Park City Modifications</v>
          </cell>
          <cell r="B70">
            <v>350000</v>
          </cell>
          <cell r="C70" t="str">
            <v xml:space="preserve"> 0</v>
          </cell>
          <cell r="D70" t="str">
            <v xml:space="preserve"> 0</v>
          </cell>
          <cell r="F70" t="str">
            <v xml:space="preserve"> 0</v>
          </cell>
          <cell r="H70" t="str">
            <v xml:space="preserve"> 0</v>
          </cell>
          <cell r="J70" t="str">
            <v xml:space="preserve"> 0</v>
          </cell>
          <cell r="L70" t="str">
            <v xml:space="preserve"> 0</v>
          </cell>
          <cell r="N70" t="str">
            <v xml:space="preserve"> 0</v>
          </cell>
          <cell r="P70">
            <v>29000</v>
          </cell>
          <cell r="R70">
            <v>30000</v>
          </cell>
          <cell r="T70">
            <v>29000</v>
          </cell>
          <cell r="V70">
            <v>29000</v>
          </cell>
          <cell r="X70">
            <v>29000</v>
          </cell>
          <cell r="Y70">
            <v>58000</v>
          </cell>
          <cell r="Z70">
            <v>204000</v>
          </cell>
        </row>
        <row r="72">
          <cell r="Y72">
            <v>190000</v>
          </cell>
        </row>
        <row r="74">
          <cell r="Z74">
            <v>0</v>
          </cell>
        </row>
        <row r="75">
          <cell r="A75" t="str">
            <v>Park City Modifications</v>
          </cell>
          <cell r="B75">
            <v>350000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29000</v>
          </cell>
          <cell r="Q75">
            <v>0</v>
          </cell>
          <cell r="R75">
            <v>30000</v>
          </cell>
          <cell r="S75">
            <v>0</v>
          </cell>
          <cell r="T75">
            <v>29000</v>
          </cell>
          <cell r="U75">
            <v>0</v>
          </cell>
          <cell r="V75">
            <v>29000</v>
          </cell>
          <cell r="W75">
            <v>0</v>
          </cell>
          <cell r="X75">
            <v>29000</v>
          </cell>
          <cell r="Y75">
            <v>248000</v>
          </cell>
          <cell r="Z75">
            <v>394000</v>
          </cell>
        </row>
        <row r="76">
          <cell r="A76" t="str">
            <v>System Improvements</v>
          </cell>
          <cell r="B76">
            <v>350000</v>
          </cell>
          <cell r="C76" t="str">
            <v xml:space="preserve"> 0</v>
          </cell>
          <cell r="D76" t="str">
            <v xml:space="preserve"> 0</v>
          </cell>
          <cell r="E76">
            <v>0</v>
          </cell>
          <cell r="F76" t="str">
            <v xml:space="preserve"> 0</v>
          </cell>
          <cell r="G76">
            <v>0</v>
          </cell>
          <cell r="H76">
            <v>21.88</v>
          </cell>
          <cell r="I76">
            <v>0</v>
          </cell>
          <cell r="J76" t="str">
            <v xml:space="preserve"> 0</v>
          </cell>
          <cell r="K76">
            <v>0</v>
          </cell>
          <cell r="L76" t="str">
            <v xml:space="preserve"> 0</v>
          </cell>
          <cell r="M76">
            <v>0</v>
          </cell>
          <cell r="N76">
            <v>-48333.88</v>
          </cell>
          <cell r="O76">
            <v>0</v>
          </cell>
          <cell r="P76">
            <v>29000</v>
          </cell>
          <cell r="Q76">
            <v>0</v>
          </cell>
          <cell r="R76">
            <v>30000</v>
          </cell>
          <cell r="S76">
            <v>0</v>
          </cell>
          <cell r="T76">
            <v>29000</v>
          </cell>
          <cell r="U76">
            <v>0</v>
          </cell>
          <cell r="V76">
            <v>29000</v>
          </cell>
          <cell r="W76">
            <v>0</v>
          </cell>
          <cell r="X76">
            <v>29000</v>
          </cell>
          <cell r="Y76">
            <v>248000</v>
          </cell>
          <cell r="Z76">
            <v>345688</v>
          </cell>
        </row>
        <row r="78">
          <cell r="A78" t="str">
            <v>System Integrity</v>
          </cell>
          <cell r="B78" t="str">
            <v xml:space="preserve"> 0</v>
          </cell>
          <cell r="C78">
            <v>74459.19</v>
          </cell>
          <cell r="D78">
            <v>4563.46</v>
          </cell>
          <cell r="F78">
            <v>25292.71</v>
          </cell>
          <cell r="H78">
            <v>117180.83</v>
          </cell>
          <cell r="J78">
            <v>86910.3</v>
          </cell>
          <cell r="L78">
            <v>40077.31</v>
          </cell>
          <cell r="N78">
            <v>7593.28</v>
          </cell>
          <cell r="P78" t="str">
            <v xml:space="preserve"> 0</v>
          </cell>
          <cell r="R78" t="str">
            <v xml:space="preserve"> 0</v>
          </cell>
          <cell r="T78" t="str">
            <v xml:space="preserve"> 0</v>
          </cell>
          <cell r="V78" t="str">
            <v xml:space="preserve"> 0</v>
          </cell>
          <cell r="X78" t="str">
            <v xml:space="preserve"> 0</v>
          </cell>
          <cell r="Z78">
            <v>356077.08</v>
          </cell>
        </row>
        <row r="79">
          <cell r="A79" t="str">
            <v>Vehicles</v>
          </cell>
          <cell r="B79" t="str">
            <v xml:space="preserve"> 0</v>
          </cell>
          <cell r="C79" t="str">
            <v xml:space="preserve"> 0</v>
          </cell>
          <cell r="D79" t="str">
            <v xml:space="preserve"> 0</v>
          </cell>
          <cell r="F79" t="str">
            <v xml:space="preserve"> 0</v>
          </cell>
          <cell r="H79" t="str">
            <v xml:space="preserve"> 0</v>
          </cell>
          <cell r="J79" t="str">
            <v xml:space="preserve"> 0</v>
          </cell>
          <cell r="L79" t="str">
            <v xml:space="preserve"> 0</v>
          </cell>
          <cell r="N79" t="str">
            <v xml:space="preserve"> 0</v>
          </cell>
          <cell r="P79" t="str">
            <v xml:space="preserve"> 0</v>
          </cell>
          <cell r="R79" t="str">
            <v xml:space="preserve"> 0</v>
          </cell>
          <cell r="T79" t="str">
            <v xml:space="preserve"> 0</v>
          </cell>
          <cell r="V79" t="str">
            <v xml:space="preserve"> 0</v>
          </cell>
          <cell r="X79" t="str">
            <v xml:space="preserve"> 0</v>
          </cell>
          <cell r="Z79">
            <v>0</v>
          </cell>
        </row>
        <row r="80">
          <cell r="A80" t="str">
            <v>NonGrowth</v>
          </cell>
          <cell r="B80">
            <v>9950976.9800000004</v>
          </cell>
          <cell r="C80">
            <v>58164.74</v>
          </cell>
          <cell r="D80">
            <v>12992.96</v>
          </cell>
          <cell r="E80">
            <v>0</v>
          </cell>
          <cell r="F80">
            <v>233475.51</v>
          </cell>
          <cell r="G80">
            <v>0</v>
          </cell>
          <cell r="H80">
            <v>182581.51</v>
          </cell>
          <cell r="I80">
            <v>0</v>
          </cell>
          <cell r="J80">
            <v>49405.04</v>
          </cell>
          <cell r="K80">
            <v>0</v>
          </cell>
          <cell r="L80">
            <v>37788.93</v>
          </cell>
          <cell r="M80">
            <v>0</v>
          </cell>
          <cell r="N80">
            <v>-32871.769999999997</v>
          </cell>
          <cell r="O80">
            <v>0</v>
          </cell>
          <cell r="P80">
            <v>1260801</v>
          </cell>
          <cell r="Q80">
            <v>0</v>
          </cell>
          <cell r="R80">
            <v>1531801</v>
          </cell>
          <cell r="S80">
            <v>0</v>
          </cell>
          <cell r="T80">
            <v>1490801</v>
          </cell>
          <cell r="U80">
            <v>0</v>
          </cell>
          <cell r="V80">
            <v>1025801</v>
          </cell>
          <cell r="W80">
            <v>0</v>
          </cell>
          <cell r="X80">
            <v>725789</v>
          </cell>
          <cell r="Y80">
            <v>3240397</v>
          </cell>
          <cell r="Z80">
            <v>9816926.9199999999</v>
          </cell>
        </row>
        <row r="82">
          <cell r="A82" t="str">
            <v>Capital</v>
          </cell>
          <cell r="B82">
            <v>13015976.98</v>
          </cell>
          <cell r="C82">
            <v>247762.97999999998</v>
          </cell>
          <cell r="D82">
            <v>267928.97000000003</v>
          </cell>
          <cell r="E82">
            <v>0</v>
          </cell>
          <cell r="F82">
            <v>702306.51</v>
          </cell>
          <cell r="G82">
            <v>0</v>
          </cell>
          <cell r="H82">
            <v>358382.64</v>
          </cell>
          <cell r="I82">
            <v>0</v>
          </cell>
          <cell r="J82">
            <v>254873.49000000002</v>
          </cell>
          <cell r="K82">
            <v>0</v>
          </cell>
          <cell r="L82">
            <v>748785.50000000012</v>
          </cell>
          <cell r="M82">
            <v>0</v>
          </cell>
          <cell r="N82">
            <v>48217.42</v>
          </cell>
          <cell r="O82">
            <v>0</v>
          </cell>
          <cell r="P82">
            <v>1530801</v>
          </cell>
          <cell r="Q82">
            <v>0</v>
          </cell>
          <cell r="R82">
            <v>1751801</v>
          </cell>
          <cell r="S82">
            <v>0</v>
          </cell>
          <cell r="T82">
            <v>1725801</v>
          </cell>
          <cell r="U82">
            <v>0</v>
          </cell>
          <cell r="V82">
            <v>1245801</v>
          </cell>
          <cell r="W82">
            <v>0</v>
          </cell>
          <cell r="X82">
            <v>740789</v>
          </cell>
          <cell r="Y82">
            <v>3134879</v>
          </cell>
          <cell r="Z82">
            <v>12758129.51</v>
          </cell>
        </row>
      </sheetData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303">
          <cell r="T303">
            <v>33771791.829999998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1UW"/>
    </sheetNames>
    <sheetDataSet>
      <sheetData sheetId="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 Actual"/>
      <sheetName val="CY vs PY"/>
      <sheetName val="CY Act vs Bud"/>
      <sheetName val="Budget"/>
      <sheetName val="CY Actual"/>
      <sheetName val="All Data"/>
      <sheetName val="Capital Expenditure Reports"/>
      <sheetName val="Macro"/>
      <sheetName val="Accruals"/>
      <sheetName val="Current"/>
      <sheetName val="Graph"/>
      <sheetName val="Tracker"/>
      <sheetName val="OH_Detail"/>
      <sheetName val="oh support"/>
      <sheetName val="Proj Mgmt Summary (MAY-05)"/>
      <sheetName val="1070 GL without Addi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Oct-04</v>
          </cell>
          <cell r="K1" t="str">
            <v>Oct-04</v>
          </cell>
          <cell r="M1" t="str">
            <v>Colorado-Kansas</v>
          </cell>
          <cell r="N1" t="str">
            <v>Utility</v>
          </cell>
        </row>
        <row r="2">
          <cell r="J2" t="str">
            <v>Nov-04</v>
          </cell>
          <cell r="K2" t="str">
            <v>Nov-04</v>
          </cell>
          <cell r="M2" t="str">
            <v>Kentucky</v>
          </cell>
          <cell r="N2" t="str">
            <v>Utility</v>
          </cell>
        </row>
        <row r="3">
          <cell r="J3" t="str">
            <v>Dec-04</v>
          </cell>
          <cell r="K3" t="str">
            <v>Dec-04</v>
          </cell>
          <cell r="M3" t="str">
            <v>Louisiana</v>
          </cell>
          <cell r="N3" t="str">
            <v>Utility</v>
          </cell>
        </row>
        <row r="4">
          <cell r="J4" t="str">
            <v>Jan-05</v>
          </cell>
          <cell r="K4" t="str">
            <v>Jan-05</v>
          </cell>
          <cell r="M4" t="str">
            <v>Mid-States</v>
          </cell>
          <cell r="N4" t="str">
            <v>Utility</v>
          </cell>
        </row>
        <row r="5">
          <cell r="J5" t="str">
            <v>Feb-05</v>
          </cell>
          <cell r="K5" t="str">
            <v>Feb-05</v>
          </cell>
          <cell r="M5" t="str">
            <v>Mid-Tex Utility</v>
          </cell>
          <cell r="N5" t="str">
            <v>Utility</v>
          </cell>
        </row>
        <row r="6">
          <cell r="J6" t="str">
            <v>Mar-05</v>
          </cell>
          <cell r="K6" t="str">
            <v>Mar-05</v>
          </cell>
          <cell r="M6" t="str">
            <v>Mississippi</v>
          </cell>
          <cell r="N6" t="str">
            <v>Utility</v>
          </cell>
        </row>
        <row r="7">
          <cell r="J7" t="str">
            <v>Apr-05</v>
          </cell>
          <cell r="K7" t="str">
            <v>Apr-05</v>
          </cell>
          <cell r="M7" t="str">
            <v>Shared Services</v>
          </cell>
          <cell r="N7" t="str">
            <v>Utility</v>
          </cell>
        </row>
        <row r="8">
          <cell r="J8" t="str">
            <v>May-05</v>
          </cell>
          <cell r="K8" t="str">
            <v>May-05</v>
          </cell>
          <cell r="M8" t="str">
            <v>West Texas</v>
          </cell>
          <cell r="N8" t="str">
            <v>Utility</v>
          </cell>
        </row>
        <row r="9">
          <cell r="J9" t="str">
            <v>Jun-05</v>
          </cell>
          <cell r="K9" t="str">
            <v>Jun-05</v>
          </cell>
          <cell r="M9" t="str">
            <v>Atmos Energy Marketing (AEM)</v>
          </cell>
          <cell r="N9" t="str">
            <v>Non-Utility</v>
          </cell>
        </row>
        <row r="10">
          <cell r="J10" t="str">
            <v>Jul-05</v>
          </cell>
          <cell r="K10" t="str">
            <v>Jul-05</v>
          </cell>
          <cell r="M10" t="str">
            <v>Atmos Exploration &amp; Production (AEP)</v>
          </cell>
          <cell r="N10" t="str">
            <v>Non-Utility</v>
          </cell>
        </row>
        <row r="11">
          <cell r="J11" t="str">
            <v>Aug-05</v>
          </cell>
          <cell r="K11" t="str">
            <v>Aug-05</v>
          </cell>
          <cell r="M11" t="str">
            <v>Atmos Power Systems</v>
          </cell>
          <cell r="N11" t="str">
            <v>Non-Utility</v>
          </cell>
        </row>
        <row r="12">
          <cell r="J12" t="str">
            <v>Sep-05</v>
          </cell>
          <cell r="K12" t="str">
            <v>Sep-05</v>
          </cell>
          <cell r="M12" t="str">
            <v>Mid-Tex Pipeline</v>
          </cell>
          <cell r="N12" t="str">
            <v>Non-Utility</v>
          </cell>
        </row>
        <row r="13">
          <cell r="J13" t="str">
            <v>Oct-03</v>
          </cell>
          <cell r="K13" t="str">
            <v>Oct-04</v>
          </cell>
          <cell r="M13" t="str">
            <v>Trans LA Gas Pipeline</v>
          </cell>
          <cell r="N13" t="str">
            <v>Non-Utility</v>
          </cell>
        </row>
        <row r="14">
          <cell r="J14" t="str">
            <v>Nov-03</v>
          </cell>
          <cell r="K14" t="str">
            <v>Nov-04</v>
          </cell>
          <cell r="M14" t="str">
            <v>UCG Storage</v>
          </cell>
          <cell r="N14" t="str">
            <v>Non-Utility</v>
          </cell>
        </row>
        <row r="15">
          <cell r="J15" t="str">
            <v>Dec-03</v>
          </cell>
          <cell r="K15" t="str">
            <v>Dec-04</v>
          </cell>
          <cell r="M15" t="str">
            <v>WKG Storage</v>
          </cell>
          <cell r="N15" t="str">
            <v>Non-Utility</v>
          </cell>
        </row>
        <row r="16">
          <cell r="J16" t="str">
            <v>Jan-04</v>
          </cell>
          <cell r="K16" t="str">
            <v>Jan-05</v>
          </cell>
        </row>
        <row r="17">
          <cell r="J17" t="str">
            <v>Feb-04</v>
          </cell>
          <cell r="K17" t="str">
            <v>Feb-05</v>
          </cell>
        </row>
        <row r="18">
          <cell r="J18" t="str">
            <v>Mar-04</v>
          </cell>
          <cell r="K18" t="str">
            <v>Mar-05</v>
          </cell>
        </row>
        <row r="19">
          <cell r="J19" t="str">
            <v>Apr-04</v>
          </cell>
          <cell r="K19" t="str">
            <v>Apr-05</v>
          </cell>
        </row>
        <row r="20">
          <cell r="J20" t="str">
            <v>May-04</v>
          </cell>
          <cell r="K20" t="str">
            <v>May-05</v>
          </cell>
        </row>
        <row r="21">
          <cell r="J21" t="str">
            <v>Jun-04</v>
          </cell>
          <cell r="K21" t="str">
            <v>Jun-05</v>
          </cell>
        </row>
        <row r="22">
          <cell r="J22" t="str">
            <v>Jul-04</v>
          </cell>
          <cell r="K22" t="str">
            <v>Jul-05</v>
          </cell>
        </row>
        <row r="23">
          <cell r="J23" t="str">
            <v>Aug-04</v>
          </cell>
          <cell r="K23" t="str">
            <v>Aug-05</v>
          </cell>
        </row>
        <row r="24">
          <cell r="J24" t="str">
            <v>Sep-04</v>
          </cell>
          <cell r="K24" t="str">
            <v>Sep-05</v>
          </cell>
        </row>
      </sheetData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G"/>
      <sheetName val="Short Summary"/>
    </sheetNames>
    <sheetDataSet>
      <sheetData sheetId="0"/>
      <sheetData sheetId="1" refreshError="1">
        <row r="7">
          <cell r="C7" t="str">
            <v>0050000</v>
          </cell>
          <cell r="D7" t="str">
            <v xml:space="preserve">Chairman </v>
          </cell>
          <cell r="E7" t="str">
            <v>Residual</v>
          </cell>
        </row>
        <row r="8">
          <cell r="C8" t="str">
            <v>0052200</v>
          </cell>
          <cell r="D8" t="str">
            <v>Governmental Affairs</v>
          </cell>
          <cell r="E8" t="str">
            <v>Residual</v>
          </cell>
        </row>
        <row r="9">
          <cell r="C9" t="str">
            <v>0052100</v>
          </cell>
          <cell r="D9" t="str">
            <v>Operations</v>
          </cell>
          <cell r="E9" t="str">
            <v>Cust, Capital Adds, Employees, O&amp;M</v>
          </cell>
        </row>
        <row r="10">
          <cell r="C10" t="str">
            <v>0050500</v>
          </cell>
          <cell r="D10" t="str">
            <v>President &amp; COO</v>
          </cell>
          <cell r="E10" t="str">
            <v>Residual</v>
          </cell>
        </row>
        <row r="11">
          <cell r="C11" t="str">
            <v>0113000</v>
          </cell>
          <cell r="D11" t="str">
            <v>Assistant Controller General Acctg</v>
          </cell>
          <cell r="E11" t="str">
            <v>Avg WLC #108,109,110,&amp;111</v>
          </cell>
        </row>
        <row r="12">
          <cell r="C12" t="str">
            <v>0112900</v>
          </cell>
          <cell r="D12" t="str">
            <v>VP &amp; Controller</v>
          </cell>
          <cell r="E12" t="str">
            <v>Avg all Accounting WLC's</v>
          </cell>
        </row>
        <row r="13">
          <cell r="C13" t="str">
            <v>0113500</v>
          </cell>
          <cell r="D13" t="str">
            <v>Assistant Controller, Utility Acctg</v>
          </cell>
          <cell r="E13" t="str">
            <v>50% Cust, 17% Gas Purch Vol, 33% Cap Adds</v>
          </cell>
        </row>
        <row r="14">
          <cell r="C14" t="str">
            <v>0113100</v>
          </cell>
          <cell r="D14" t="str">
            <v>General Accounting</v>
          </cell>
          <cell r="E14" t="str">
            <v>Residual</v>
          </cell>
        </row>
        <row r="15">
          <cell r="C15" t="str">
            <v>0113200</v>
          </cell>
          <cell r="D15" t="str">
            <v>Payroll Accounting</v>
          </cell>
          <cell r="E15" t="str">
            <v>Employees</v>
          </cell>
        </row>
        <row r="16">
          <cell r="C16" t="str">
            <v>0113300</v>
          </cell>
          <cell r="D16" t="str">
            <v>Accounts Payable</v>
          </cell>
          <cell r="E16" t="str">
            <v>Purchase Orders</v>
          </cell>
        </row>
        <row r="17">
          <cell r="C17" t="str">
            <v>0113400</v>
          </cell>
          <cell r="D17" t="str">
            <v>Accounting Systems</v>
          </cell>
          <cell r="E17" t="str">
            <v>Employees</v>
          </cell>
        </row>
        <row r="18">
          <cell r="C18" t="str">
            <v>0113600</v>
          </cell>
          <cell r="D18" t="str">
            <v>Plant Accounting</v>
          </cell>
          <cell r="E18" t="str">
            <v>Capital Additions</v>
          </cell>
        </row>
        <row r="19">
          <cell r="C19" t="str">
            <v>0113700</v>
          </cell>
          <cell r="D19" t="str">
            <v>Gas Accounting</v>
          </cell>
          <cell r="E19" t="str">
            <v>%'s provided by department</v>
          </cell>
        </row>
        <row r="20">
          <cell r="C20" t="str">
            <v>0113800</v>
          </cell>
          <cell r="D20" t="str">
            <v>Customer Billing</v>
          </cell>
          <cell r="E20" t="str">
            <v>%'s provided by department</v>
          </cell>
        </row>
        <row r="21">
          <cell r="C21" t="str">
            <v>0113900</v>
          </cell>
          <cell r="D21" t="str">
            <v>Financial Reporting</v>
          </cell>
          <cell r="E21" t="str">
            <v>Residual</v>
          </cell>
        </row>
        <row r="22">
          <cell r="C22" t="str">
            <v>0052000</v>
          </cell>
          <cell r="D22" t="str">
            <v>Legal</v>
          </cell>
          <cell r="E22" t="str">
            <v>Residual</v>
          </cell>
        </row>
        <row r="23">
          <cell r="C23" t="str">
            <v>0057900</v>
          </cell>
          <cell r="D23" t="str">
            <v>Corporate Secretary</v>
          </cell>
          <cell r="E23" t="str">
            <v>Residual</v>
          </cell>
        </row>
        <row r="24">
          <cell r="C24" t="str">
            <v>0052500</v>
          </cell>
          <cell r="D24" t="str">
            <v>Utility Services</v>
          </cell>
          <cell r="E24" t="str">
            <v>Customers,Gross Plant, &amp; Employees</v>
          </cell>
        </row>
        <row r="25">
          <cell r="C25" t="str">
            <v>0054000</v>
          </cell>
          <cell r="D25" t="str">
            <v>Rates &amp; Regulatory Affairs</v>
          </cell>
          <cell r="E25" t="str">
            <v>%'s provided by department</v>
          </cell>
        </row>
        <row r="26">
          <cell r="C26" t="str">
            <v>0051600</v>
          </cell>
          <cell r="D26" t="str">
            <v>Intrastate Gas Supply</v>
          </cell>
          <cell r="E26" t="str">
            <v>%'s provided by department</v>
          </cell>
        </row>
        <row r="27">
          <cell r="C27" t="str">
            <v>0114300</v>
          </cell>
          <cell r="D27" t="str">
            <v>Budget &amp; Planning</v>
          </cell>
          <cell r="E27" t="str">
            <v>Residual</v>
          </cell>
        </row>
        <row r="28">
          <cell r="C28" t="str">
            <v>0054400</v>
          </cell>
          <cell r="D28" t="str">
            <v>Financial Planning</v>
          </cell>
          <cell r="E28" t="str">
            <v>Residual</v>
          </cell>
        </row>
        <row r="29">
          <cell r="C29" t="str">
            <v>0052400</v>
          </cell>
          <cell r="D29" t="str">
            <v>Public Affairs</v>
          </cell>
          <cell r="E29" t="str">
            <v>Residual</v>
          </cell>
        </row>
        <row r="30">
          <cell r="C30" t="str">
            <v>0054700</v>
          </cell>
          <cell r="D30" t="str">
            <v>Chief Financial Officer</v>
          </cell>
          <cell r="E30" t="str">
            <v>Residual</v>
          </cell>
        </row>
        <row r="31">
          <cell r="C31" t="str">
            <v>0114800</v>
          </cell>
          <cell r="D31" t="str">
            <v>Dallas Treasurer</v>
          </cell>
          <cell r="E31" t="str">
            <v>Residual</v>
          </cell>
        </row>
        <row r="32">
          <cell r="C32" t="str">
            <v>0054900</v>
          </cell>
          <cell r="D32" t="str">
            <v>Investor Relations</v>
          </cell>
          <cell r="E32" t="str">
            <v>Residual</v>
          </cell>
        </row>
        <row r="33">
          <cell r="C33" t="str">
            <v>0114600</v>
          </cell>
          <cell r="D33" t="str">
            <v>Dallas Taxation</v>
          </cell>
          <cell r="E33" t="str">
            <v>Residual</v>
          </cell>
        </row>
        <row r="34">
          <cell r="C34" t="str">
            <v>0114500</v>
          </cell>
          <cell r="D34" t="str">
            <v>Dallas Treasury</v>
          </cell>
          <cell r="E34" t="str">
            <v>Customers &amp; Gas Purchase Volumes</v>
          </cell>
        </row>
        <row r="35">
          <cell r="C35" t="str">
            <v>0056000</v>
          </cell>
          <cell r="D35" t="str">
            <v>Marketing</v>
          </cell>
          <cell r="E35" t="str">
            <v>Resident./Comm. Cust's</v>
          </cell>
        </row>
        <row r="36">
          <cell r="C36" t="str">
            <v>0056200</v>
          </cell>
          <cell r="D36" t="str">
            <v>Technical Services</v>
          </cell>
          <cell r="E36" t="str">
            <v>Capital Additions and O&amp;M Expenses</v>
          </cell>
        </row>
        <row r="37">
          <cell r="C37" t="str">
            <v>0116400</v>
          </cell>
          <cell r="D37" t="str">
            <v>Internal Audit</v>
          </cell>
          <cell r="E37" t="str">
            <v>Residual</v>
          </cell>
        </row>
        <row r="38">
          <cell r="C38" t="str">
            <v>0051900</v>
          </cell>
          <cell r="D38" t="str">
            <v>Gas Supply</v>
          </cell>
          <cell r="E38" t="str">
            <v>%'s provided by department</v>
          </cell>
        </row>
        <row r="39">
          <cell r="C39" t="str">
            <v>0051500</v>
          </cell>
          <cell r="D39" t="str">
            <v>Interstate Gas Supply</v>
          </cell>
          <cell r="E39" t="str">
            <v>%'s provided by department</v>
          </cell>
        </row>
        <row r="40">
          <cell r="C40" t="str">
            <v>0056100</v>
          </cell>
          <cell r="D40" t="str">
            <v>Professional Development</v>
          </cell>
          <cell r="E40" t="str">
            <v>Capital Additions and O&amp;M Expenses</v>
          </cell>
        </row>
        <row r="41">
          <cell r="C41" t="str">
            <v>0117100</v>
          </cell>
          <cell r="D41" t="str">
            <v>Corporate Services</v>
          </cell>
          <cell r="E41" t="str">
            <v>Residual</v>
          </cell>
        </row>
        <row r="42">
          <cell r="C42" t="str">
            <v>0117200</v>
          </cell>
          <cell r="D42" t="str">
            <v>Compensation &amp; Employment</v>
          </cell>
          <cell r="E42" t="str">
            <v>Employees</v>
          </cell>
        </row>
        <row r="43">
          <cell r="C43" t="str">
            <v>0117300</v>
          </cell>
          <cell r="D43" t="str">
            <v>Human Resources</v>
          </cell>
          <cell r="E43" t="str">
            <v>Employees</v>
          </cell>
        </row>
        <row r="44">
          <cell r="C44" t="str">
            <v>0117500</v>
          </cell>
          <cell r="D44" t="str">
            <v>Employee Benefits</v>
          </cell>
          <cell r="E44" t="str">
            <v>Employees</v>
          </cell>
        </row>
        <row r="45">
          <cell r="C45" t="str">
            <v>0117600</v>
          </cell>
          <cell r="D45" t="str">
            <v>Purchasing</v>
          </cell>
          <cell r="E45" t="str">
            <v>Purchase Orders</v>
          </cell>
        </row>
        <row r="46">
          <cell r="C46" t="str">
            <v>0117700</v>
          </cell>
          <cell r="D46" t="str">
            <v>Corp. &amp; Employee Communications</v>
          </cell>
          <cell r="E46" t="str">
            <v>Customers &amp; Employees</v>
          </cell>
        </row>
        <row r="47">
          <cell r="C47" t="str">
            <v>0115000</v>
          </cell>
          <cell r="D47" t="str">
            <v>Information Services</v>
          </cell>
          <cell r="E47" t="str">
            <v>Avg of all IS Departments (Customers)</v>
          </cell>
        </row>
        <row r="48">
          <cell r="C48" t="str">
            <v>0118000</v>
          </cell>
          <cell r="D48" t="str">
            <v>Remittance Processing</v>
          </cell>
          <cell r="E48" t="str">
            <v>Customers</v>
          </cell>
        </row>
        <row r="49">
          <cell r="C49" t="str">
            <v>0118100</v>
          </cell>
          <cell r="D49" t="str">
            <v>Employee Development</v>
          </cell>
          <cell r="E49" t="str">
            <v>Employees</v>
          </cell>
        </row>
        <row r="50">
          <cell r="C50" t="str">
            <v>0118200</v>
          </cell>
          <cell r="D50" t="str">
            <v>Central Records</v>
          </cell>
          <cell r="E50" t="str">
            <v>Customers</v>
          </cell>
        </row>
        <row r="51">
          <cell r="C51" t="str">
            <v>0118300</v>
          </cell>
          <cell r="D51" t="str">
            <v>Stores</v>
          </cell>
          <cell r="E51" t="str">
            <v>None</v>
          </cell>
        </row>
        <row r="52">
          <cell r="C52" t="str">
            <v>0115600</v>
          </cell>
          <cell r="D52" t="str">
            <v>Telecommunication Services</v>
          </cell>
          <cell r="E52" t="str">
            <v>Customers</v>
          </cell>
        </row>
        <row r="53">
          <cell r="C53" t="str">
            <v>0115400</v>
          </cell>
          <cell r="D53" t="str">
            <v>Information Support</v>
          </cell>
          <cell r="E53" t="str">
            <v>Customers</v>
          </cell>
        </row>
        <row r="54">
          <cell r="C54" t="str">
            <v>0115300</v>
          </cell>
          <cell r="D54" t="str">
            <v>Development Services</v>
          </cell>
          <cell r="E54" t="str">
            <v>Customers</v>
          </cell>
        </row>
        <row r="55">
          <cell r="C55" t="str">
            <v>0115100</v>
          </cell>
          <cell r="D55" t="str">
            <v>Production Services</v>
          </cell>
          <cell r="E55" t="str">
            <v>Customers</v>
          </cell>
        </row>
        <row r="56">
          <cell r="C56" t="str">
            <v>0118600</v>
          </cell>
          <cell r="D56" t="str">
            <v>Purchasing &amp; Stores</v>
          </cell>
          <cell r="E56" t="str">
            <v>Purchase Orders &amp; Residual</v>
          </cell>
        </row>
        <row r="57">
          <cell r="C57" t="str">
            <v>0118500</v>
          </cell>
          <cell r="D57" t="str">
            <v>Mail &amp; Supply</v>
          </cell>
          <cell r="E57" t="str">
            <v>Employees</v>
          </cell>
        </row>
        <row r="58">
          <cell r="C58" t="str">
            <v>0115500</v>
          </cell>
          <cell r="D58" t="str">
            <v>Office Systems</v>
          </cell>
          <cell r="E58" t="str">
            <v>Customers</v>
          </cell>
        </row>
        <row r="59">
          <cell r="C59" t="str">
            <v>0119000</v>
          </cell>
          <cell r="D59" t="str">
            <v>Employee Relocation Expense</v>
          </cell>
          <cell r="E59" t="str">
            <v>Residual for 02/Direct for others</v>
          </cell>
        </row>
        <row r="60">
          <cell r="C60" t="str">
            <v>0119200</v>
          </cell>
          <cell r="D60" t="str">
            <v>Controller Miscellaneous</v>
          </cell>
          <cell r="E60" t="str">
            <v>Residual</v>
          </cell>
        </row>
        <row r="61">
          <cell r="C61" t="str">
            <v>0119600</v>
          </cell>
          <cell r="D61" t="str">
            <v>Retirement Cost</v>
          </cell>
          <cell r="E61" t="str">
            <v>Residual</v>
          </cell>
        </row>
        <row r="62">
          <cell r="C62" t="str">
            <v>0119210</v>
          </cell>
          <cell r="D62" t="str">
            <v>Performance Plan</v>
          </cell>
          <cell r="E62" t="str">
            <v>Residual</v>
          </cell>
        </row>
        <row r="63">
          <cell r="C63" t="str">
            <v>0119800</v>
          </cell>
          <cell r="D63" t="str">
            <v>A&amp;G O/H Capitl'd (Div 02)</v>
          </cell>
          <cell r="E63" t="str">
            <v>Residual</v>
          </cell>
        </row>
        <row r="64">
          <cell r="C64" t="str">
            <v>0119800</v>
          </cell>
          <cell r="D64" t="str">
            <v>A&amp;G O/H Capitalized</v>
          </cell>
          <cell r="E64" t="str">
            <v>% of Capital Expenditures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IT_Rate"/>
      <sheetName val="ADIT"/>
      <sheetName val="FAS115_T-Lock"/>
      <sheetName val="09_30_2010"/>
      <sheetName val="12_31_2010"/>
      <sheetName val="03_31_2011"/>
      <sheetName val="06_30_2011"/>
      <sheetName val="09_30_2011"/>
      <sheetName val="12_31_2011"/>
      <sheetName val="09_2010 Essbase"/>
      <sheetName val="10_2010 Essbase"/>
      <sheetName val="11_2010 Essbase"/>
      <sheetName val="12_2010 Essbase"/>
      <sheetName val="01_2011 Essbase"/>
      <sheetName val="02_2011 Essbase"/>
      <sheetName val="03_2011 Essbase"/>
      <sheetName val="04_2011 Essbase"/>
      <sheetName val="05_2011 Essbase"/>
      <sheetName val="06_2011 Essbase"/>
      <sheetName val="07_2011 Essbase"/>
      <sheetName val="08_2011 Essbase"/>
      <sheetName val="09_2011 Essbase"/>
      <sheetName val="10_2011 Essbase"/>
      <sheetName val="11_2011 Essbase"/>
      <sheetName val="12_2011 Essbase"/>
      <sheetName val="SSU Def Reclass Entry Q2"/>
      <sheetName val="Index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>
        <row r="2">
          <cell r="A2" t="str">
            <v>001DIV</v>
          </cell>
        </row>
        <row r="3">
          <cell r="A3" t="str">
            <v>002DIV</v>
          </cell>
        </row>
        <row r="4">
          <cell r="A4" t="str">
            <v>003DIV</v>
          </cell>
        </row>
        <row r="5">
          <cell r="A5" t="str">
            <v>004DIV</v>
          </cell>
        </row>
        <row r="6">
          <cell r="A6" t="str">
            <v>005DIV</v>
          </cell>
        </row>
        <row r="7">
          <cell r="A7" t="str">
            <v>006DIV</v>
          </cell>
        </row>
        <row r="8">
          <cell r="A8" t="str">
            <v>007DIV</v>
          </cell>
        </row>
        <row r="9">
          <cell r="A9" t="str">
            <v>008DIV</v>
          </cell>
        </row>
        <row r="10">
          <cell r="A10" t="str">
            <v>009DIV</v>
          </cell>
        </row>
        <row r="11">
          <cell r="A11" t="str">
            <v>010DIV</v>
          </cell>
        </row>
        <row r="12">
          <cell r="A12" t="str">
            <v>011DIV</v>
          </cell>
        </row>
        <row r="13">
          <cell r="A13" t="str">
            <v>012DIV</v>
          </cell>
        </row>
        <row r="14">
          <cell r="A14" t="str">
            <v>013DIV</v>
          </cell>
        </row>
        <row r="15">
          <cell r="A15" t="str">
            <v>014DIV</v>
          </cell>
        </row>
        <row r="16">
          <cell r="A16" t="str">
            <v>015DIV</v>
          </cell>
        </row>
        <row r="17">
          <cell r="A17" t="str">
            <v>016DIV</v>
          </cell>
        </row>
        <row r="18">
          <cell r="A18" t="str">
            <v>017DIV</v>
          </cell>
        </row>
        <row r="19">
          <cell r="A19" t="str">
            <v>018DIV</v>
          </cell>
        </row>
        <row r="20">
          <cell r="A20" t="str">
            <v>019DIV</v>
          </cell>
        </row>
        <row r="21">
          <cell r="A21" t="str">
            <v>020DIV</v>
          </cell>
        </row>
        <row r="22">
          <cell r="A22" t="str">
            <v>021DIV</v>
          </cell>
        </row>
        <row r="23">
          <cell r="A23" t="str">
            <v>030DIV</v>
          </cell>
        </row>
        <row r="24">
          <cell r="A24" t="str">
            <v>047DIV</v>
          </cell>
        </row>
        <row r="25">
          <cell r="A25" t="str">
            <v>070DIV</v>
          </cell>
        </row>
        <row r="26">
          <cell r="A26" t="str">
            <v>071DIV</v>
          </cell>
        </row>
        <row r="27">
          <cell r="A27" t="str">
            <v>072DIV</v>
          </cell>
        </row>
        <row r="28">
          <cell r="A28" t="str">
            <v>077DIV</v>
          </cell>
        </row>
        <row r="29">
          <cell r="A29" t="str">
            <v>091DIV</v>
          </cell>
        </row>
        <row r="30">
          <cell r="A30" t="str">
            <v>092DIV</v>
          </cell>
        </row>
        <row r="31">
          <cell r="A31" t="str">
            <v>093DIV</v>
          </cell>
        </row>
        <row r="32">
          <cell r="A32" t="str">
            <v>095DIV</v>
          </cell>
        </row>
        <row r="33">
          <cell r="A33" t="str">
            <v>096DIV</v>
          </cell>
        </row>
        <row r="34">
          <cell r="A34" t="str">
            <v>097DIV</v>
          </cell>
        </row>
        <row r="35">
          <cell r="A35" t="str">
            <v>098DIV</v>
          </cell>
        </row>
        <row r="36">
          <cell r="A36" t="str">
            <v>099DIV</v>
          </cell>
        </row>
        <row r="37">
          <cell r="A37" t="str">
            <v>107DIV</v>
          </cell>
        </row>
        <row r="38">
          <cell r="A38" t="str">
            <v>170DIV</v>
          </cell>
        </row>
        <row r="39">
          <cell r="A39" t="str">
            <v>190DIV</v>
          </cell>
        </row>
        <row r="40">
          <cell r="A40" t="str">
            <v>210COM</v>
          </cell>
        </row>
        <row r="41">
          <cell r="A41" t="str">
            <v>700DIV</v>
          </cell>
        </row>
        <row r="42">
          <cell r="A42" t="str">
            <v>979DIV</v>
          </cell>
        </row>
        <row r="43">
          <cell r="A43" t="str">
            <v>982COM</v>
          </cell>
        </row>
        <row r="44">
          <cell r="A44" t="str">
            <v>989COM</v>
          </cell>
        </row>
        <row r="45">
          <cell r="A45" t="str">
            <v>990COM</v>
          </cell>
        </row>
        <row r="46">
          <cell r="A46" t="str">
            <v>COLODV</v>
          </cell>
        </row>
        <row r="47">
          <cell r="A47" t="str">
            <v>KANSDV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IT_Rate"/>
      <sheetName val="ADIT"/>
      <sheetName val="FY10 Essbase"/>
      <sheetName val="FY11 Essbase"/>
      <sheetName val="FY12 Essbase"/>
      <sheetName val="FY13 Essbase"/>
      <sheetName val="FY14 Essbase"/>
      <sheetName val="OCI"/>
      <sheetName val="FAS115_T-Lock"/>
      <sheetName val="Fed NOL"/>
      <sheetName val="FY14 List"/>
      <sheetName val="06_14"/>
      <sheetName val="03_14"/>
      <sheetName val="12_2013"/>
      <sheetName val="10_2013"/>
      <sheetName val="09_2013"/>
      <sheetName val="08_2013 Amended"/>
      <sheetName val="FYE09_12 DP at TR"/>
      <sheetName val="06_2013 True Up"/>
      <sheetName val="06_2013"/>
      <sheetName val="03_2013a"/>
      <sheetName val="03_2013"/>
      <sheetName val="12_2012"/>
      <sheetName val="09_2012"/>
      <sheetName val="06_2012"/>
      <sheetName val="03_2012"/>
      <sheetName val="12_2011"/>
      <sheetName val="09_2011"/>
      <sheetName val="06_2011"/>
      <sheetName val="03_2011"/>
      <sheetName val="12_2010"/>
      <sheetName val="09_2010"/>
      <sheetName val="SSU Def Reclass Entry Q2"/>
      <sheetName val="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A2" t="str">
            <v>001DIV</v>
          </cell>
        </row>
        <row r="3">
          <cell r="A3" t="str">
            <v>002DIV</v>
          </cell>
        </row>
        <row r="4">
          <cell r="A4" t="str">
            <v>003DIV</v>
          </cell>
        </row>
        <row r="5">
          <cell r="A5" t="str">
            <v>004DIV</v>
          </cell>
        </row>
        <row r="6">
          <cell r="A6" t="str">
            <v>005DIV</v>
          </cell>
        </row>
        <row r="7">
          <cell r="A7" t="str">
            <v>006DIV</v>
          </cell>
        </row>
        <row r="8">
          <cell r="A8" t="str">
            <v>007DIV</v>
          </cell>
        </row>
        <row r="9">
          <cell r="A9" t="str">
            <v>008DIV</v>
          </cell>
        </row>
        <row r="10">
          <cell r="A10" t="str">
            <v>009DIV</v>
          </cell>
        </row>
        <row r="11">
          <cell r="A11" t="str">
            <v>010DIV</v>
          </cell>
        </row>
        <row r="12">
          <cell r="A12" t="str">
            <v>011DIV</v>
          </cell>
        </row>
        <row r="13">
          <cell r="A13" t="str">
            <v>012DIV</v>
          </cell>
        </row>
        <row r="14">
          <cell r="A14" t="str">
            <v>013DIV</v>
          </cell>
        </row>
        <row r="15">
          <cell r="A15" t="str">
            <v>014DIV</v>
          </cell>
        </row>
        <row r="16">
          <cell r="A16" t="str">
            <v>015DIV</v>
          </cell>
        </row>
        <row r="17">
          <cell r="A17" t="str">
            <v>016DIV</v>
          </cell>
        </row>
        <row r="18">
          <cell r="A18" t="str">
            <v>017DIV</v>
          </cell>
        </row>
        <row r="19">
          <cell r="A19" t="str">
            <v>018DIV</v>
          </cell>
        </row>
        <row r="20">
          <cell r="A20" t="str">
            <v>019DIV</v>
          </cell>
        </row>
        <row r="21">
          <cell r="A21" t="str">
            <v>020DIV</v>
          </cell>
        </row>
        <row r="22">
          <cell r="A22" t="str">
            <v>021DIV</v>
          </cell>
        </row>
        <row r="23">
          <cell r="A23" t="str">
            <v>030DIV</v>
          </cell>
        </row>
        <row r="24">
          <cell r="A24" t="str">
            <v>047DIV</v>
          </cell>
        </row>
        <row r="25">
          <cell r="A25" t="str">
            <v>070DIV</v>
          </cell>
        </row>
        <row r="26">
          <cell r="A26" t="str">
            <v>071DIV</v>
          </cell>
        </row>
        <row r="27">
          <cell r="A27" t="str">
            <v>072DIV</v>
          </cell>
        </row>
        <row r="28">
          <cell r="A28" t="str">
            <v>077DIV</v>
          </cell>
        </row>
        <row r="29">
          <cell r="A29" t="str">
            <v>091DIV</v>
          </cell>
        </row>
        <row r="30">
          <cell r="A30" t="str">
            <v>092DIV</v>
          </cell>
        </row>
        <row r="31">
          <cell r="A31" t="str">
            <v>093DIV</v>
          </cell>
        </row>
        <row r="32">
          <cell r="A32" t="str">
            <v>095DIV</v>
          </cell>
        </row>
        <row r="33">
          <cell r="A33" t="str">
            <v>096DIV</v>
          </cell>
        </row>
        <row r="34">
          <cell r="A34" t="str">
            <v>097DIV</v>
          </cell>
        </row>
        <row r="35">
          <cell r="A35" t="str">
            <v>098DIV</v>
          </cell>
        </row>
        <row r="36">
          <cell r="A36" t="str">
            <v>099DIV</v>
          </cell>
        </row>
        <row r="37">
          <cell r="A37" t="str">
            <v>107DIV</v>
          </cell>
        </row>
        <row r="38">
          <cell r="A38" t="str">
            <v>170DIV</v>
          </cell>
        </row>
        <row r="39">
          <cell r="A39" t="str">
            <v>190DIV</v>
          </cell>
        </row>
        <row r="40">
          <cell r="A40" t="str">
            <v>830DIV</v>
          </cell>
        </row>
        <row r="41">
          <cell r="A41" t="str">
            <v>700DIV</v>
          </cell>
        </row>
        <row r="42">
          <cell r="A42" t="str">
            <v>979DIV</v>
          </cell>
        </row>
        <row r="43">
          <cell r="A43" t="str">
            <v>982DIV</v>
          </cell>
        </row>
        <row r="44">
          <cell r="A44" t="str">
            <v>989DIV</v>
          </cell>
        </row>
        <row r="45">
          <cell r="A45" t="str">
            <v>990DIV</v>
          </cell>
        </row>
        <row r="46">
          <cell r="A46" t="str">
            <v>COLODV</v>
          </cell>
        </row>
        <row r="47">
          <cell r="A47" t="str">
            <v>KANSDV</v>
          </cell>
        </row>
        <row r="48">
          <cell r="A48" t="str">
            <v>171DIV</v>
          </cell>
        </row>
        <row r="49">
          <cell r="A49" t="str">
            <v>Total Utility</v>
          </cell>
        </row>
        <row r="54">
          <cell r="A54" t="str">
            <v xml:space="preserve"> 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ata List"/>
      <sheetName val="Table of Contents"/>
      <sheetName val="Schedule A"/>
      <sheetName val="Schedule B"/>
      <sheetName val="WP_B-1"/>
      <sheetName val="WP_B-2"/>
      <sheetName val="WP_B-3"/>
      <sheetName val="Schedule C"/>
      <sheetName val="Schedule D"/>
      <sheetName val="Schedule E-1"/>
      <sheetName val="Schedule E-2"/>
      <sheetName val="Schedule F-1"/>
      <sheetName val="Schedule F-2"/>
      <sheetName val="WP_F-2.1"/>
      <sheetName val="WP_F-2.2"/>
      <sheetName val="WP_F-2.3"/>
      <sheetName val="WP_F-2.4"/>
      <sheetName val="WP_F-2.5"/>
      <sheetName val="WP_F-2.6"/>
      <sheetName val="WP_F-2.7"/>
      <sheetName val="WP_F-2.8"/>
      <sheetName val="WP_F-2.9"/>
      <sheetName val="WP_F-2.10"/>
      <sheetName val="WP_F-2.11"/>
      <sheetName val="Schedule F-3"/>
      <sheetName val="Schedule F-4"/>
      <sheetName val="WP F-4.1"/>
      <sheetName val="Schedule F-5"/>
      <sheetName val="WP_F-5.1"/>
      <sheetName val="WP_F-5.2"/>
      <sheetName val="Schedule F-6"/>
      <sheetName val="Schedule F-7"/>
      <sheetName val="Schedule G"/>
      <sheetName val="Schedule H"/>
      <sheetName val="Schedule I"/>
      <sheetName val="Schedule J"/>
      <sheetName val="WP_J-1"/>
      <sheetName val="WP_J-1.1"/>
      <sheetName val="WP_J-1.2"/>
      <sheetName val="WP_J-1.3"/>
      <sheetName val="WP_J-2"/>
      <sheetName val="WP_J-2.1"/>
      <sheetName val="WP_J-3.1"/>
      <sheetName val="WP_J-3.2"/>
      <sheetName val="WP_J-4"/>
      <sheetName val="WP_J-4.1"/>
      <sheetName val="WP_J-4.2"/>
      <sheetName val="WP_J-4.3"/>
      <sheetName val="WP_J-4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 Bal"/>
      <sheetName val="AJE's"/>
      <sheetName val="BS"/>
      <sheetName val="IS"/>
      <sheetName val="ANALYSIS - BS"/>
      <sheetName val="ANALYSIS - EXP"/>
      <sheetName val="BUD_qtr"/>
      <sheetName val="BUD_ytd"/>
      <sheetName val="STAT"/>
      <sheetName val="prep'd &amp; acc'd "/>
      <sheetName val="VOYAGER"/>
      <sheetName val="JPM MMF"/>
      <sheetName val="BGI Fund"/>
      <sheetName val="ALL"/>
      <sheetName val="Sheet2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ummary"/>
      <sheetName val="ALL BU Summary"/>
      <sheetName val="BU Cap Sal %"/>
      <sheetName val="Customer Costs"/>
      <sheetName val="Customer Costs Excl Labor"/>
      <sheetName val="Employee Costs"/>
      <sheetName val="Ratios"/>
      <sheetName val="IncomeStatement"/>
      <sheetName val="O&amp;M"/>
      <sheetName val="O&amp;M Detail"/>
      <sheetName val="SSU Detail"/>
      <sheetName val="Mat &amp; Supp Detail"/>
      <sheetName val="Vechic &amp; Equip Detail"/>
      <sheetName val="Travel Detail"/>
      <sheetName val="Outside Services Detail"/>
      <sheetName val="Capitalization"/>
      <sheetName val="Balance Sheet"/>
      <sheetName val="Balance Sheet Trends"/>
      <sheetName val="Trends Chart"/>
      <sheetName val="Plant Detail"/>
      <sheetName val="Assets by RD"/>
      <sheetName val="Deferred Gas"/>
      <sheetName val="Deferred Gas by RD"/>
      <sheetName val="Misc Balance Sheets"/>
      <sheetName val="Benefits"/>
      <sheetName val="Benefit Variance"/>
      <sheetName val="Stats"/>
      <sheetName val="Volumes Chart"/>
      <sheetName val="LDC Avg Usage Chart"/>
      <sheetName val="Other Avg Usage Chart"/>
      <sheetName val="Income Statement 12-Month"/>
      <sheetName val="O&amp;M 12-Month"/>
      <sheetName val="Salaries"/>
      <sheetName val="Donations"/>
      <sheetName val="Income Statement 12-Month by RD"/>
      <sheetName val="ATO Shares OS"/>
      <sheetName val="ALL BU O&amp;M Detail"/>
      <sheetName val="ALL BU Stats"/>
      <sheetName val="ALL BU Inc Stmt"/>
      <sheetName val="ALL BU Bal Sht"/>
      <sheetName val="ALL BU Bal Sht (2)"/>
      <sheetName val="ALL BU Benefits"/>
      <sheetName val="Balance Sheet LA"/>
      <sheetName val="Balance Sheet KY"/>
      <sheetName val="Balance Sheet MidSt"/>
      <sheetName val="Balance Sheet COKS"/>
      <sheetName val="Balance Sheet MVG"/>
      <sheetName val="ALL BU Salaries"/>
      <sheetName val="Cash Flow"/>
      <sheetName val="MTD Texas"/>
      <sheetName val="YTD Texas"/>
      <sheetName val="Budget"/>
      <sheetName val="O&amp;M 12-Month (2)"/>
      <sheetName val="Balance Sheet (2)"/>
    </sheetNames>
    <sheetDataSet>
      <sheetData sheetId="0" refreshError="1">
        <row r="3">
          <cell r="C3" t="str">
            <v>Apr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SSU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28315.76787</v>
          </cell>
          <cell r="C16">
            <v>22652.819339999995</v>
          </cell>
          <cell r="D16">
            <v>7196.5293300000021</v>
          </cell>
          <cell r="E16">
            <v>29849.348669999996</v>
          </cell>
          <cell r="F16">
            <v>0</v>
          </cell>
          <cell r="G16">
            <v>29849.348669999996</v>
          </cell>
          <cell r="H16">
            <v>0</v>
          </cell>
          <cell r="I16">
            <v>29849.348669999996</v>
          </cell>
          <cell r="J16">
            <v>0</v>
          </cell>
          <cell r="K16">
            <v>29849.348669999996</v>
          </cell>
        </row>
        <row r="17">
          <cell r="A17" t="str">
            <v>Benefits</v>
          </cell>
          <cell r="B17">
            <v>7487.9202700000005</v>
          </cell>
          <cell r="C17">
            <v>5949.5595599999988</v>
          </cell>
          <cell r="D17">
            <v>1903.0683699999993</v>
          </cell>
          <cell r="E17">
            <v>7852.6279299999978</v>
          </cell>
          <cell r="F17">
            <v>0</v>
          </cell>
          <cell r="G17">
            <v>7852.6279299999978</v>
          </cell>
          <cell r="H17">
            <v>0</v>
          </cell>
          <cell r="I17">
            <v>7852.6279299999978</v>
          </cell>
          <cell r="J17">
            <v>0</v>
          </cell>
          <cell r="K17">
            <v>7852.6279299999978</v>
          </cell>
        </row>
        <row r="18">
          <cell r="A18" t="str">
            <v>Materials &amp; Supplies</v>
          </cell>
          <cell r="B18">
            <v>430.29508000000004</v>
          </cell>
          <cell r="C18">
            <v>505.85802000000001</v>
          </cell>
          <cell r="D18">
            <v>103.57352000000002</v>
          </cell>
          <cell r="E18">
            <v>609.43154000000004</v>
          </cell>
          <cell r="F18">
            <v>0</v>
          </cell>
          <cell r="G18">
            <v>609.43154000000004</v>
          </cell>
          <cell r="H18">
            <v>0</v>
          </cell>
          <cell r="I18">
            <v>609.43154000000004</v>
          </cell>
          <cell r="J18">
            <v>0</v>
          </cell>
          <cell r="K18">
            <v>609.43154000000004</v>
          </cell>
        </row>
        <row r="19">
          <cell r="A19" t="str">
            <v>Vehicles &amp; Equip</v>
          </cell>
          <cell r="B19">
            <v>27.96</v>
          </cell>
          <cell r="C19">
            <v>-9.6828400000000006</v>
          </cell>
          <cell r="D19">
            <v>3.863</v>
          </cell>
          <cell r="E19">
            <v>-5.819840000000001</v>
          </cell>
          <cell r="F19">
            <v>0</v>
          </cell>
          <cell r="G19">
            <v>-5.819840000000001</v>
          </cell>
          <cell r="H19">
            <v>0</v>
          </cell>
          <cell r="I19">
            <v>-5.819840000000001</v>
          </cell>
          <cell r="J19">
            <v>0</v>
          </cell>
          <cell r="K19">
            <v>-5.819840000000001</v>
          </cell>
        </row>
        <row r="20">
          <cell r="A20" t="str">
            <v>Print &amp; Postages</v>
          </cell>
          <cell r="B20">
            <v>302.07400000000001</v>
          </cell>
          <cell r="C20">
            <v>260.17678999999998</v>
          </cell>
          <cell r="D20">
            <v>78.703999999999994</v>
          </cell>
          <cell r="E20">
            <v>338.88078999999999</v>
          </cell>
          <cell r="F20">
            <v>0</v>
          </cell>
          <cell r="G20">
            <v>338.88078999999999</v>
          </cell>
          <cell r="H20">
            <v>0</v>
          </cell>
          <cell r="I20">
            <v>338.88078999999999</v>
          </cell>
          <cell r="J20">
            <v>0</v>
          </cell>
          <cell r="K20">
            <v>338.88078999999999</v>
          </cell>
        </row>
        <row r="21">
          <cell r="A21" t="str">
            <v>Insurance</v>
          </cell>
          <cell r="B21">
            <v>7589.6880000000001</v>
          </cell>
          <cell r="C21">
            <v>2378.0227999999997</v>
          </cell>
          <cell r="D21">
            <v>1892.38</v>
          </cell>
          <cell r="E21">
            <v>4270.4027999999998</v>
          </cell>
          <cell r="F21">
            <v>0</v>
          </cell>
          <cell r="G21">
            <v>4270.4027999999998</v>
          </cell>
          <cell r="H21">
            <v>2500</v>
          </cell>
          <cell r="I21">
            <v>6770.4027999999998</v>
          </cell>
          <cell r="J21">
            <v>0</v>
          </cell>
          <cell r="K21">
            <v>6770.4027999999998</v>
          </cell>
        </row>
        <row r="22">
          <cell r="A22" t="str">
            <v>Marketing</v>
          </cell>
          <cell r="B22">
            <v>21.86</v>
          </cell>
          <cell r="C22">
            <v>7.9725699999999993</v>
          </cell>
          <cell r="D22">
            <v>5.4619999999999997</v>
          </cell>
          <cell r="E22">
            <v>13.434569999999999</v>
          </cell>
          <cell r="F22">
            <v>0</v>
          </cell>
          <cell r="G22">
            <v>13.434569999999999</v>
          </cell>
          <cell r="H22">
            <v>0</v>
          </cell>
          <cell r="I22">
            <v>13.434569999999999</v>
          </cell>
          <cell r="J22">
            <v>0</v>
          </cell>
          <cell r="K22">
            <v>13.434569999999999</v>
          </cell>
        </row>
        <row r="23">
          <cell r="A23" t="str">
            <v>Employee Welfare</v>
          </cell>
          <cell r="B23">
            <v>15213.776</v>
          </cell>
          <cell r="C23">
            <v>10367.313049999997</v>
          </cell>
          <cell r="D23">
            <v>3118.0160000000001</v>
          </cell>
          <cell r="E23">
            <v>13485.329049999997</v>
          </cell>
          <cell r="F23">
            <v>0</v>
          </cell>
          <cell r="G23">
            <v>13485.329049999997</v>
          </cell>
          <cell r="H23">
            <v>0</v>
          </cell>
          <cell r="I23">
            <v>13485.329049999997</v>
          </cell>
          <cell r="J23">
            <v>0</v>
          </cell>
          <cell r="K23">
            <v>13485.329049999997</v>
          </cell>
        </row>
        <row r="24">
          <cell r="A24" t="str">
            <v>Information Technologies</v>
          </cell>
          <cell r="B24">
            <v>4033.549</v>
          </cell>
          <cell r="C24">
            <v>3144.1483199999998</v>
          </cell>
          <cell r="D24">
            <v>915.28899999999999</v>
          </cell>
          <cell r="E24">
            <v>4059.43732</v>
          </cell>
          <cell r="F24">
            <v>0</v>
          </cell>
          <cell r="G24">
            <v>4059.43732</v>
          </cell>
          <cell r="H24">
            <v>0</v>
          </cell>
          <cell r="I24">
            <v>4059.43732</v>
          </cell>
          <cell r="J24">
            <v>0</v>
          </cell>
          <cell r="K24">
            <v>4059.43732</v>
          </cell>
        </row>
        <row r="25">
          <cell r="A25" t="str">
            <v>Rent, Maint., &amp; Utilities</v>
          </cell>
          <cell r="B25">
            <v>4178.4369999999999</v>
          </cell>
          <cell r="C25">
            <v>3220.9125299999996</v>
          </cell>
          <cell r="D25">
            <v>1049.2260000000001</v>
          </cell>
          <cell r="E25">
            <v>4270.1385300000002</v>
          </cell>
          <cell r="F25">
            <v>0</v>
          </cell>
          <cell r="G25">
            <v>4270.1385300000002</v>
          </cell>
          <cell r="H25">
            <v>0</v>
          </cell>
          <cell r="I25">
            <v>4270.1385300000002</v>
          </cell>
          <cell r="J25">
            <v>0</v>
          </cell>
          <cell r="K25">
            <v>4270.1385300000002</v>
          </cell>
        </row>
        <row r="26">
          <cell r="A26" t="str">
            <v>Directors &amp; Shareholders &amp;PR</v>
          </cell>
          <cell r="B26">
            <v>4750.3540000000003</v>
          </cell>
          <cell r="C26">
            <v>4021.37446</v>
          </cell>
          <cell r="D26">
            <v>1113.9549999999999</v>
          </cell>
          <cell r="E26">
            <v>5135.3294599999999</v>
          </cell>
          <cell r="F26">
            <v>0</v>
          </cell>
          <cell r="G26">
            <v>5135.3294599999999</v>
          </cell>
          <cell r="H26">
            <v>0</v>
          </cell>
          <cell r="I26">
            <v>5135.3294599999999</v>
          </cell>
          <cell r="J26">
            <v>0</v>
          </cell>
          <cell r="K26">
            <v>5135.3294599999999</v>
          </cell>
        </row>
        <row r="27">
          <cell r="A27" t="str">
            <v>Telecom</v>
          </cell>
          <cell r="B27">
            <v>2660.203</v>
          </cell>
          <cell r="C27">
            <v>2107.67677</v>
          </cell>
          <cell r="D27">
            <v>622.06399999999996</v>
          </cell>
          <cell r="E27">
            <v>2729.7407699999999</v>
          </cell>
          <cell r="F27">
            <v>0</v>
          </cell>
          <cell r="G27">
            <v>2729.7407699999999</v>
          </cell>
          <cell r="H27">
            <v>0</v>
          </cell>
          <cell r="I27">
            <v>2729.7407699999999</v>
          </cell>
          <cell r="J27">
            <v>0</v>
          </cell>
          <cell r="K27">
            <v>2729.7407699999999</v>
          </cell>
        </row>
        <row r="28">
          <cell r="A28" t="str">
            <v>Travel &amp; Entertainment</v>
          </cell>
          <cell r="B28">
            <v>1461.297</v>
          </cell>
          <cell r="C28">
            <v>1091.24143</v>
          </cell>
          <cell r="D28">
            <v>366.541</v>
          </cell>
          <cell r="E28">
            <v>1457.78243</v>
          </cell>
          <cell r="F28">
            <v>0</v>
          </cell>
          <cell r="G28">
            <v>1457.78243</v>
          </cell>
          <cell r="H28">
            <v>0</v>
          </cell>
          <cell r="I28">
            <v>1457.78243</v>
          </cell>
          <cell r="J28">
            <v>0</v>
          </cell>
          <cell r="K28">
            <v>1457.78243</v>
          </cell>
        </row>
        <row r="29">
          <cell r="A29" t="str">
            <v>Dues &amp; Donations</v>
          </cell>
          <cell r="B29">
            <v>200.09200000000001</v>
          </cell>
          <cell r="C29">
            <v>143.42025000000001</v>
          </cell>
          <cell r="D29">
            <v>49.51</v>
          </cell>
          <cell r="E29">
            <v>192.93025</v>
          </cell>
          <cell r="F29">
            <v>0</v>
          </cell>
          <cell r="G29">
            <v>192.93025</v>
          </cell>
          <cell r="H29">
            <v>0</v>
          </cell>
          <cell r="I29">
            <v>192.93025</v>
          </cell>
          <cell r="J29">
            <v>0</v>
          </cell>
          <cell r="K29">
            <v>192.93025</v>
          </cell>
        </row>
        <row r="30">
          <cell r="A30" t="str">
            <v>Training</v>
          </cell>
          <cell r="B30">
            <v>498.04300000000001</v>
          </cell>
          <cell r="C30">
            <v>221.32777999999999</v>
          </cell>
          <cell r="D30">
            <v>136.19499999999999</v>
          </cell>
          <cell r="E30">
            <v>357.52278000000001</v>
          </cell>
          <cell r="F30">
            <v>0</v>
          </cell>
          <cell r="G30">
            <v>357.52278000000001</v>
          </cell>
          <cell r="H30">
            <v>0</v>
          </cell>
          <cell r="I30">
            <v>357.52278000000001</v>
          </cell>
          <cell r="J30">
            <v>0</v>
          </cell>
          <cell r="K30">
            <v>357.52278000000001</v>
          </cell>
        </row>
        <row r="31">
          <cell r="A31" t="str">
            <v>Outside Services</v>
          </cell>
          <cell r="B31">
            <v>5182.4135999999999</v>
          </cell>
          <cell r="C31">
            <v>6556.7945000000009</v>
          </cell>
          <cell r="D31">
            <v>1235.2839999999994</v>
          </cell>
          <cell r="E31">
            <v>7792.0785000000005</v>
          </cell>
          <cell r="F31">
            <v>0</v>
          </cell>
          <cell r="G31">
            <v>7792.0785000000005</v>
          </cell>
          <cell r="H31">
            <v>2468</v>
          </cell>
          <cell r="I31">
            <v>10260.0785</v>
          </cell>
          <cell r="J31">
            <v>0</v>
          </cell>
          <cell r="K31">
            <v>10260.0785</v>
          </cell>
        </row>
        <row r="32">
          <cell r="A32" t="str">
            <v>Provision for Bad Debt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1000</v>
          </cell>
          <cell r="I32">
            <v>1000</v>
          </cell>
          <cell r="J32">
            <v>0</v>
          </cell>
          <cell r="K32">
            <v>1000</v>
          </cell>
        </row>
        <row r="33">
          <cell r="A33" t="str">
            <v>Miscellaneous</v>
          </cell>
          <cell r="B33">
            <v>-22401.912</v>
          </cell>
          <cell r="C33">
            <v>-16718.5527</v>
          </cell>
          <cell r="D33">
            <v>-5602.1490000000003</v>
          </cell>
          <cell r="E33">
            <v>-22320.701700000001</v>
          </cell>
          <cell r="F33">
            <v>2399</v>
          </cell>
          <cell r="G33">
            <v>-19921.701700000001</v>
          </cell>
          <cell r="H33">
            <v>0</v>
          </cell>
          <cell r="I33">
            <v>-19921.701700000001</v>
          </cell>
          <cell r="J33">
            <v>0</v>
          </cell>
          <cell r="K33">
            <v>-19921.701700000001</v>
          </cell>
        </row>
        <row r="34">
          <cell r="A34" t="str">
            <v>Expense Billings</v>
          </cell>
          <cell r="B34">
            <v>-59943.779840000003</v>
          </cell>
          <cell r="C34">
            <v>-47302.723579999998</v>
          </cell>
          <cell r="D34">
            <v>-14184.502909999996</v>
          </cell>
          <cell r="E34">
            <v>-61487.226489999994</v>
          </cell>
          <cell r="F34">
            <v>0</v>
          </cell>
          <cell r="G34">
            <v>-61487.226489999994</v>
          </cell>
          <cell r="H34">
            <v>0</v>
          </cell>
          <cell r="I34">
            <v>-61487.226489999994</v>
          </cell>
          <cell r="J34">
            <v>0</v>
          </cell>
          <cell r="K34">
            <v>-61487.226489999994</v>
          </cell>
        </row>
        <row r="35">
          <cell r="A35" t="str">
            <v xml:space="preserve">                            Total O&amp;M Expense</v>
          </cell>
          <cell r="B35">
            <v>8.0379800000227988</v>
          </cell>
          <cell r="C35">
            <v>-1402.3409500000053</v>
          </cell>
          <cell r="D35">
            <v>3.0083100000010745</v>
          </cell>
          <cell r="E35">
            <v>-1399.3326400000042</v>
          </cell>
          <cell r="F35">
            <v>2399</v>
          </cell>
          <cell r="G35">
            <v>999.66735999999946</v>
          </cell>
          <cell r="H35">
            <v>5968</v>
          </cell>
          <cell r="I35">
            <v>6967.6673599999995</v>
          </cell>
          <cell r="J35">
            <v>0</v>
          </cell>
          <cell r="K35">
            <v>6967.6673599999995</v>
          </cell>
        </row>
        <row r="37">
          <cell r="A37" t="str">
            <v>Depreciation and Amortization</v>
          </cell>
          <cell r="B37">
            <v>0</v>
          </cell>
          <cell r="C37">
            <v>-1.0000000242143869E-5</v>
          </cell>
          <cell r="D37">
            <v>0</v>
          </cell>
          <cell r="E37">
            <v>-1.0000000242143869E-5</v>
          </cell>
          <cell r="F37">
            <v>0</v>
          </cell>
          <cell r="G37">
            <v>-1.0000000242143869E-5</v>
          </cell>
          <cell r="H37">
            <v>0</v>
          </cell>
          <cell r="I37">
            <v>-1.0000000242143869E-5</v>
          </cell>
          <cell r="J37">
            <v>0</v>
          </cell>
          <cell r="K37">
            <v>-1.0000000242143869E-5</v>
          </cell>
        </row>
        <row r="38">
          <cell r="A38" t="str">
            <v>Total Taxes - Other Than Income Taxes</v>
          </cell>
          <cell r="B38">
            <v>0</v>
          </cell>
          <cell r="C38">
            <v>-1.0000000038417056E-5</v>
          </cell>
          <cell r="D38">
            <v>0</v>
          </cell>
          <cell r="E38">
            <v>-1.0000000038417056E-5</v>
          </cell>
          <cell r="F38">
            <v>0</v>
          </cell>
          <cell r="G38">
            <v>-1.0000000038417056E-5</v>
          </cell>
          <cell r="H38">
            <v>0</v>
          </cell>
          <cell r="I38">
            <v>-1.0000000038417056E-5</v>
          </cell>
          <cell r="J38">
            <v>-1400</v>
          </cell>
          <cell r="K38">
            <v>-1400.00001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0</v>
          </cell>
          <cell r="C40">
            <v>41.245829999996985</v>
          </cell>
          <cell r="D40">
            <v>0</v>
          </cell>
          <cell r="E40">
            <v>41.245829999996985</v>
          </cell>
          <cell r="F40">
            <v>0</v>
          </cell>
          <cell r="G40">
            <v>41.245829999996985</v>
          </cell>
          <cell r="H40">
            <v>1293</v>
          </cell>
          <cell r="I40">
            <v>1334.2458299999969</v>
          </cell>
          <cell r="J40">
            <v>0</v>
          </cell>
          <cell r="K40">
            <v>1334.2458299999969</v>
          </cell>
        </row>
        <row r="41">
          <cell r="A41" t="str">
            <v xml:space="preserve">   Other Misc. Income (Expense)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3">
          <cell r="A43" t="str">
            <v>Income (Loss) Before Income Taxes</v>
          </cell>
          <cell r="B43">
            <v>-8.0379800000227988</v>
          </cell>
          <cell r="C43">
            <v>1443.5868000000023</v>
          </cell>
          <cell r="D43">
            <v>-3.0083100000010745</v>
          </cell>
          <cell r="E43">
            <v>1440.5784900000012</v>
          </cell>
          <cell r="F43">
            <v>-2399</v>
          </cell>
          <cell r="G43">
            <v>-958.42151000000217</v>
          </cell>
          <cell r="H43">
            <v>-4675</v>
          </cell>
          <cell r="I43">
            <v>-5633.4215100000019</v>
          </cell>
          <cell r="J43">
            <v>1400</v>
          </cell>
          <cell r="K43">
            <v>-4233.4215100000019</v>
          </cell>
        </row>
        <row r="44">
          <cell r="A44" t="str">
            <v>Provision (Benefit) for Income Taxes</v>
          </cell>
          <cell r="B44">
            <v>0</v>
          </cell>
          <cell r="C44">
            <v>710.18799999999999</v>
          </cell>
          <cell r="D44">
            <v>0</v>
          </cell>
          <cell r="E44">
            <v>710.18799999999999</v>
          </cell>
          <cell r="F44">
            <v>-1045.6355285000004</v>
          </cell>
          <cell r="G44">
            <v>-335.44752850000071</v>
          </cell>
          <cell r="H44">
            <v>-1636.25</v>
          </cell>
          <cell r="I44">
            <v>-1971.6975285000005</v>
          </cell>
          <cell r="J44">
            <v>489.99999999999994</v>
          </cell>
          <cell r="K44">
            <v>-1481.6975285000005</v>
          </cell>
        </row>
        <row r="45">
          <cell r="A45" t="str">
            <v xml:space="preserve">                         Net Income (Loss)</v>
          </cell>
          <cell r="B45">
            <v>-8.0379800000227988</v>
          </cell>
          <cell r="C45">
            <v>733.39880000000232</v>
          </cell>
          <cell r="D45">
            <v>-3.0083100000010745</v>
          </cell>
          <cell r="E45">
            <v>730.39049000000125</v>
          </cell>
          <cell r="F45">
            <v>-1353.3644714999996</v>
          </cell>
          <cell r="G45">
            <v>-622.9739815000014</v>
          </cell>
          <cell r="H45">
            <v>-3038.75</v>
          </cell>
          <cell r="I45">
            <v>-3661.7239815000012</v>
          </cell>
          <cell r="J45">
            <v>910</v>
          </cell>
          <cell r="K45">
            <v>-2751.7239815000012</v>
          </cell>
        </row>
        <row r="47">
          <cell r="A47" t="str">
            <v>Tax rate</v>
          </cell>
          <cell r="B47">
            <v>0</v>
          </cell>
          <cell r="C47">
            <v>0.49196071895364996</v>
          </cell>
          <cell r="D47">
            <v>0</v>
          </cell>
          <cell r="E47">
            <v>0.49298806342721346</v>
          </cell>
          <cell r="F47">
            <v>0.35</v>
          </cell>
          <cell r="G47">
            <v>0.35</v>
          </cell>
          <cell r="H47">
            <v>0.35</v>
          </cell>
          <cell r="I47">
            <v>0.35</v>
          </cell>
          <cell r="J47">
            <v>0.35</v>
          </cell>
          <cell r="K47">
            <v>0.35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U-Projection"/>
      <sheetName val="SSU-Summary"/>
      <sheetName val="SSU"/>
      <sheetName val="SSU-IT"/>
      <sheetName val="SSU-IT-by BU"/>
      <sheetName val="by Project"/>
      <sheetName val="Greenville"/>
      <sheetName val="IT Jan10"/>
      <sheetName val="Field Projects Jan10"/>
      <sheetName val="Report-MTD"/>
      <sheetName val="Report-MTD 000's"/>
      <sheetName val="Report-QTD 000's"/>
      <sheetName val="SSUBud"/>
      <sheetName val="Nov-It"/>
      <sheetName val="Oct-IT"/>
      <sheetName val="Cap Spending Report"/>
      <sheetName val="Field Projects"/>
      <sheetName val="Cap Spending Report (2)"/>
      <sheetName val="Field Projects (2)"/>
      <sheetName val="Cap Spending Report (3)"/>
    </sheetNames>
    <sheetDataSet>
      <sheetData sheetId="0"/>
      <sheetData sheetId="1"/>
      <sheetData sheetId="2">
        <row r="13">
          <cell r="B13" t="str">
            <v>CY Budget</v>
          </cell>
          <cell r="C13" t="str">
            <v>CY Actual</v>
          </cell>
          <cell r="D13" t="str">
            <v>CY Actual</v>
          </cell>
          <cell r="E13" t="str">
            <v>Adj</v>
          </cell>
          <cell r="F13" t="str">
            <v>CY Actual</v>
          </cell>
          <cell r="G13" t="str">
            <v>Adj</v>
          </cell>
          <cell r="H13" t="str">
            <v>CY Actual</v>
          </cell>
          <cell r="I13" t="str">
            <v>Adj</v>
          </cell>
          <cell r="J13" t="str">
            <v>CY Actual</v>
          </cell>
          <cell r="K13" t="str">
            <v>Adj</v>
          </cell>
          <cell r="L13" t="str">
            <v>CY Actual</v>
          </cell>
          <cell r="M13" t="str">
            <v>Adj</v>
          </cell>
          <cell r="N13" t="str">
            <v>CY Actual</v>
          </cell>
          <cell r="O13" t="str">
            <v>Adj</v>
          </cell>
          <cell r="P13" t="str">
            <v>CY Budget</v>
          </cell>
          <cell r="Q13" t="str">
            <v>Adj</v>
          </cell>
          <cell r="R13" t="str">
            <v>CY Budget</v>
          </cell>
          <cell r="S13" t="str">
            <v>Adj</v>
          </cell>
          <cell r="T13" t="str">
            <v>CY Budget</v>
          </cell>
          <cell r="U13" t="str">
            <v>Adj</v>
          </cell>
          <cell r="V13" t="str">
            <v>CY Budget</v>
          </cell>
          <cell r="W13" t="str">
            <v>Adj</v>
          </cell>
          <cell r="X13" t="str">
            <v>CY Budget</v>
          </cell>
          <cell r="Y13" t="str">
            <v>Adj</v>
          </cell>
          <cell r="Z13" t="str">
            <v>Projection</v>
          </cell>
        </row>
        <row r="15">
          <cell r="A15" t="str">
            <v>Growth</v>
          </cell>
          <cell r="B15" t="str">
            <v xml:space="preserve"> 0</v>
          </cell>
          <cell r="C15" t="str">
            <v xml:space="preserve"> 0</v>
          </cell>
          <cell r="D15" t="str">
            <v xml:space="preserve"> 0</v>
          </cell>
          <cell r="F15" t="str">
            <v xml:space="preserve"> 0</v>
          </cell>
          <cell r="H15" t="str">
            <v xml:space="preserve"> 0</v>
          </cell>
          <cell r="J15" t="str">
            <v xml:space="preserve"> 0</v>
          </cell>
          <cell r="L15" t="str">
            <v xml:space="preserve"> 0</v>
          </cell>
          <cell r="N15" t="str">
            <v xml:space="preserve"> 0</v>
          </cell>
          <cell r="P15" t="str">
            <v xml:space="preserve"> 0</v>
          </cell>
          <cell r="R15" t="str">
            <v xml:space="preserve"> 0</v>
          </cell>
          <cell r="T15" t="str">
            <v xml:space="preserve"> 0</v>
          </cell>
          <cell r="V15" t="str">
            <v xml:space="preserve"> 0</v>
          </cell>
          <cell r="X15" t="str">
            <v xml:space="preserve"> 0</v>
          </cell>
          <cell r="Z15">
            <v>0</v>
          </cell>
        </row>
        <row r="17">
          <cell r="A17" t="str">
            <v>Equipment</v>
          </cell>
          <cell r="B17">
            <v>245504.32</v>
          </cell>
          <cell r="C17">
            <v>148932.97</v>
          </cell>
          <cell r="D17">
            <v>18411.259999999998</v>
          </cell>
          <cell r="F17">
            <v>-393.23</v>
          </cell>
          <cell r="H17">
            <v>552.98</v>
          </cell>
          <cell r="J17">
            <v>15113.01</v>
          </cell>
          <cell r="L17">
            <v>730.92</v>
          </cell>
          <cell r="N17">
            <v>43076.77</v>
          </cell>
          <cell r="P17">
            <v>11075.78</v>
          </cell>
          <cell r="R17">
            <v>10944.3</v>
          </cell>
          <cell r="T17">
            <v>11042.67</v>
          </cell>
          <cell r="V17">
            <v>11269</v>
          </cell>
          <cell r="X17">
            <v>11315.17</v>
          </cell>
          <cell r="Z17">
            <v>282071.60000000003</v>
          </cell>
        </row>
        <row r="19">
          <cell r="A19" t="str">
            <v>CB.010.11581</v>
          </cell>
          <cell r="B19">
            <v>3291643.75</v>
          </cell>
          <cell r="C19">
            <v>22485.32</v>
          </cell>
          <cell r="D19">
            <v>211702.04</v>
          </cell>
          <cell r="F19">
            <v>5658651.6000000006</v>
          </cell>
          <cell r="H19">
            <v>31084.07</v>
          </cell>
          <cell r="J19">
            <v>331136.33</v>
          </cell>
          <cell r="L19">
            <v>20815.63</v>
          </cell>
          <cell r="N19">
            <v>37488.69</v>
          </cell>
          <cell r="P19" t="str">
            <v xml:space="preserve"> 0</v>
          </cell>
          <cell r="R19" t="str">
            <v xml:space="preserve"> 0</v>
          </cell>
          <cell r="T19" t="str">
            <v xml:space="preserve"> 0</v>
          </cell>
          <cell r="V19" t="str">
            <v xml:space="preserve"> 0</v>
          </cell>
          <cell r="X19" t="str">
            <v xml:space="preserve"> 0</v>
          </cell>
          <cell r="Y19">
            <v>-11649.680000001565</v>
          </cell>
          <cell r="Z19">
            <v>6301714</v>
          </cell>
        </row>
        <row r="20">
          <cell r="Y20">
            <v>-1839</v>
          </cell>
        </row>
        <row r="25">
          <cell r="A25" t="str">
            <v>Data Center - IT</v>
          </cell>
          <cell r="B25">
            <v>3291643.75</v>
          </cell>
          <cell r="C25">
            <v>22485.32</v>
          </cell>
          <cell r="D25">
            <v>211702.04</v>
          </cell>
          <cell r="E25">
            <v>0</v>
          </cell>
          <cell r="F25">
            <v>5658651.6000000006</v>
          </cell>
          <cell r="G25">
            <v>0</v>
          </cell>
          <cell r="H25">
            <v>31084.07</v>
          </cell>
          <cell r="I25">
            <v>0</v>
          </cell>
          <cell r="J25">
            <v>331136.33</v>
          </cell>
          <cell r="K25">
            <v>0</v>
          </cell>
          <cell r="L25">
            <v>20815.63</v>
          </cell>
          <cell r="M25">
            <v>0</v>
          </cell>
          <cell r="N25">
            <v>37488.69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-13488.680000001565</v>
          </cell>
          <cell r="Z25">
            <v>6301714</v>
          </cell>
        </row>
        <row r="26">
          <cell r="A26" t="str">
            <v>CB.010.11625</v>
          </cell>
          <cell r="B26">
            <v>8500000</v>
          </cell>
          <cell r="C26">
            <v>689569.16</v>
          </cell>
          <cell r="D26">
            <v>2036021.69</v>
          </cell>
          <cell r="F26">
            <v>4262540.63</v>
          </cell>
          <cell r="H26">
            <v>60937.54</v>
          </cell>
          <cell r="J26">
            <v>125943.02</v>
          </cell>
          <cell r="L26">
            <v>415279.55</v>
          </cell>
          <cell r="N26">
            <v>8891.18</v>
          </cell>
          <cell r="P26" t="str">
            <v xml:space="preserve"> 0</v>
          </cell>
          <cell r="R26" t="str">
            <v xml:space="preserve"> 0</v>
          </cell>
          <cell r="T26" t="str">
            <v xml:space="preserve"> 0</v>
          </cell>
          <cell r="V26" t="str">
            <v xml:space="preserve"> 0</v>
          </cell>
          <cell r="X26" t="str">
            <v xml:space="preserve"> 0</v>
          </cell>
          <cell r="Y26">
            <v>-8890.769999999553</v>
          </cell>
          <cell r="Z26">
            <v>7590292</v>
          </cell>
        </row>
        <row r="27">
          <cell r="Z27">
            <v>0</v>
          </cell>
        </row>
        <row r="28">
          <cell r="Z28">
            <v>0</v>
          </cell>
        </row>
        <row r="29">
          <cell r="Z29">
            <v>0</v>
          </cell>
        </row>
        <row r="31">
          <cell r="A31" t="str">
            <v>Data Center - Structure</v>
          </cell>
          <cell r="B31">
            <v>8500000</v>
          </cell>
          <cell r="C31">
            <v>689569.16</v>
          </cell>
          <cell r="D31">
            <v>2036021.69</v>
          </cell>
          <cell r="E31">
            <v>0</v>
          </cell>
          <cell r="F31">
            <v>4262540.63</v>
          </cell>
          <cell r="G31">
            <v>0</v>
          </cell>
          <cell r="H31">
            <v>60937.54</v>
          </cell>
          <cell r="I31">
            <v>0</v>
          </cell>
          <cell r="J31">
            <v>125943.02</v>
          </cell>
          <cell r="K31">
            <v>0</v>
          </cell>
          <cell r="L31">
            <v>415279.55</v>
          </cell>
          <cell r="M31">
            <v>0</v>
          </cell>
          <cell r="N31">
            <v>8891.18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-8890.769999999553</v>
          </cell>
          <cell r="Z31">
            <v>7590292</v>
          </cell>
        </row>
        <row r="32">
          <cell r="A32" t="str">
            <v>Data Center</v>
          </cell>
          <cell r="B32">
            <v>11791643.75</v>
          </cell>
          <cell r="C32">
            <v>712054.48</v>
          </cell>
          <cell r="D32">
            <v>2247723.73</v>
          </cell>
          <cell r="E32">
            <v>0</v>
          </cell>
          <cell r="F32">
            <v>9921192.2300000004</v>
          </cell>
          <cell r="G32">
            <v>0</v>
          </cell>
          <cell r="H32">
            <v>92021.61</v>
          </cell>
          <cell r="I32">
            <v>0</v>
          </cell>
          <cell r="J32">
            <v>457079.35000000003</v>
          </cell>
          <cell r="K32">
            <v>0</v>
          </cell>
          <cell r="L32">
            <v>436095.18</v>
          </cell>
          <cell r="M32">
            <v>0</v>
          </cell>
          <cell r="N32">
            <v>46379.87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-22379.450000001118</v>
          </cell>
          <cell r="Z32">
            <v>13892006</v>
          </cell>
        </row>
        <row r="34">
          <cell r="A34" t="str">
            <v>CB.010.11622</v>
          </cell>
          <cell r="B34">
            <v>2000000</v>
          </cell>
          <cell r="C34" t="str">
            <v xml:space="preserve"> 0</v>
          </cell>
          <cell r="D34" t="str">
            <v xml:space="preserve"> 0</v>
          </cell>
          <cell r="F34">
            <v>47149.5</v>
          </cell>
          <cell r="H34">
            <v>43758.99</v>
          </cell>
          <cell r="J34">
            <v>109812.97</v>
          </cell>
          <cell r="L34">
            <v>12554.07</v>
          </cell>
          <cell r="N34">
            <v>222953.06</v>
          </cell>
          <cell r="P34" t="str">
            <v xml:space="preserve"> 0</v>
          </cell>
          <cell r="R34" t="str">
            <v xml:space="preserve"> 0</v>
          </cell>
          <cell r="T34" t="str">
            <v xml:space="preserve"> 0</v>
          </cell>
          <cell r="V34" t="str">
            <v xml:space="preserve"> 0</v>
          </cell>
          <cell r="X34" t="str">
            <v xml:space="preserve"> 0</v>
          </cell>
          <cell r="Y34">
            <v>1563771</v>
          </cell>
          <cell r="Z34">
            <v>1999999.5899999999</v>
          </cell>
        </row>
        <row r="35">
          <cell r="Z35">
            <v>0</v>
          </cell>
        </row>
        <row r="36">
          <cell r="Z36">
            <v>0</v>
          </cell>
        </row>
        <row r="37">
          <cell r="Z37">
            <v>0</v>
          </cell>
        </row>
        <row r="38">
          <cell r="Z38">
            <v>0</v>
          </cell>
        </row>
        <row r="39">
          <cell r="Z39">
            <v>0</v>
          </cell>
        </row>
        <row r="40">
          <cell r="Z40">
            <v>0</v>
          </cell>
        </row>
        <row r="41">
          <cell r="Z41">
            <v>0</v>
          </cell>
        </row>
        <row r="42">
          <cell r="Z42">
            <v>0</v>
          </cell>
        </row>
        <row r="43">
          <cell r="Z43">
            <v>0</v>
          </cell>
        </row>
        <row r="44">
          <cell r="Z44">
            <v>0</v>
          </cell>
        </row>
        <row r="45">
          <cell r="Z45">
            <v>0</v>
          </cell>
        </row>
        <row r="46">
          <cell r="A46" t="str">
            <v>Amarillo Call Center</v>
          </cell>
          <cell r="B46">
            <v>2000000</v>
          </cell>
          <cell r="C46">
            <v>0</v>
          </cell>
          <cell r="D46">
            <v>0</v>
          </cell>
          <cell r="E46">
            <v>0</v>
          </cell>
          <cell r="F46">
            <v>47149.5</v>
          </cell>
          <cell r="G46">
            <v>0</v>
          </cell>
          <cell r="H46">
            <v>43758.99</v>
          </cell>
          <cell r="I46">
            <v>0</v>
          </cell>
          <cell r="J46">
            <v>109812.97</v>
          </cell>
          <cell r="K46">
            <v>0</v>
          </cell>
          <cell r="L46">
            <v>12554.07</v>
          </cell>
          <cell r="M46">
            <v>0</v>
          </cell>
          <cell r="N46">
            <v>222953.06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1563771</v>
          </cell>
          <cell r="Z46">
            <v>1999999.5899999999</v>
          </cell>
        </row>
        <row r="48">
          <cell r="A48" t="str">
            <v>CB.010.11591</v>
          </cell>
          <cell r="B48">
            <v>142349.45000000001</v>
          </cell>
          <cell r="C48" t="str">
            <v xml:space="preserve"> 0</v>
          </cell>
          <cell r="D48">
            <v>4813.32</v>
          </cell>
          <cell r="F48">
            <v>-16.43</v>
          </cell>
          <cell r="H48" t="str">
            <v xml:space="preserve"> 0</v>
          </cell>
          <cell r="J48" t="str">
            <v xml:space="preserve"> 0</v>
          </cell>
          <cell r="L48" t="str">
            <v xml:space="preserve"> 0</v>
          </cell>
          <cell r="N48" t="str">
            <v xml:space="preserve"> 0</v>
          </cell>
          <cell r="P48">
            <v>11810.97</v>
          </cell>
          <cell r="R48">
            <v>11670.76</v>
          </cell>
          <cell r="T48">
            <v>11775.66</v>
          </cell>
          <cell r="V48">
            <v>12017.01</v>
          </cell>
          <cell r="X48">
            <v>12066.25</v>
          </cell>
          <cell r="Z48">
            <v>64137.54</v>
          </cell>
        </row>
        <row r="49">
          <cell r="A49" t="str">
            <v>CB.010.11592</v>
          </cell>
          <cell r="B49">
            <v>54777.64</v>
          </cell>
          <cell r="C49" t="str">
            <v xml:space="preserve"> 0</v>
          </cell>
          <cell r="D49" t="str">
            <v xml:space="preserve"> 0</v>
          </cell>
          <cell r="F49" t="str">
            <v xml:space="preserve"> 0</v>
          </cell>
          <cell r="H49" t="str">
            <v xml:space="preserve"> 0</v>
          </cell>
          <cell r="J49" t="str">
            <v xml:space="preserve"> 0</v>
          </cell>
          <cell r="L49" t="str">
            <v xml:space="preserve"> 0</v>
          </cell>
          <cell r="N49" t="str">
            <v xml:space="preserve"> 0</v>
          </cell>
          <cell r="P49">
            <v>4544.99</v>
          </cell>
          <cell r="R49">
            <v>4491.04</v>
          </cell>
          <cell r="T49">
            <v>4531.3999999999996</v>
          </cell>
          <cell r="V49">
            <v>4624.28</v>
          </cell>
          <cell r="X49">
            <v>4643.2299999999996</v>
          </cell>
          <cell r="Z49">
            <v>22834.94</v>
          </cell>
        </row>
        <row r="50">
          <cell r="A50" t="str">
            <v>CB.010.11593</v>
          </cell>
          <cell r="B50">
            <v>90323.839999999997</v>
          </cell>
          <cell r="C50">
            <v>959.16</v>
          </cell>
          <cell r="D50" t="str">
            <v xml:space="preserve"> 0</v>
          </cell>
          <cell r="F50">
            <v>616.92999999999995</v>
          </cell>
          <cell r="H50">
            <v>1740.52</v>
          </cell>
          <cell r="J50">
            <v>79.2</v>
          </cell>
          <cell r="L50">
            <v>76.540000000000006</v>
          </cell>
          <cell r="N50">
            <v>-139.36000000000001</v>
          </cell>
          <cell r="P50">
            <v>7494.32</v>
          </cell>
          <cell r="R50">
            <v>7405.35</v>
          </cell>
          <cell r="T50">
            <v>7471.91</v>
          </cell>
          <cell r="V50">
            <v>7625.06</v>
          </cell>
          <cell r="X50">
            <v>7656.3</v>
          </cell>
          <cell r="Z50">
            <v>40985.93</v>
          </cell>
        </row>
        <row r="51">
          <cell r="A51" t="str">
            <v>CB.010.11589</v>
          </cell>
          <cell r="B51">
            <v>2135768.9900000002</v>
          </cell>
          <cell r="C51">
            <v>3410.29</v>
          </cell>
          <cell r="D51">
            <v>22788.68</v>
          </cell>
          <cell r="F51">
            <v>9351.1</v>
          </cell>
          <cell r="H51">
            <v>3454.86</v>
          </cell>
          <cell r="J51">
            <v>5801.73</v>
          </cell>
          <cell r="L51">
            <v>8177.04</v>
          </cell>
          <cell r="N51">
            <v>5289.05</v>
          </cell>
          <cell r="P51">
            <v>177208.26</v>
          </cell>
          <cell r="R51">
            <v>175104.63</v>
          </cell>
          <cell r="T51">
            <v>176678.51</v>
          </cell>
          <cell r="V51">
            <v>180299.71</v>
          </cell>
          <cell r="X51">
            <v>181038.41</v>
          </cell>
          <cell r="Y51">
            <v>667082</v>
          </cell>
          <cell r="Z51">
            <v>1615684.27</v>
          </cell>
        </row>
        <row r="52">
          <cell r="A52" t="str">
            <v>CB.010.11590</v>
          </cell>
          <cell r="B52">
            <v>987290.34</v>
          </cell>
          <cell r="C52">
            <v>5447.81</v>
          </cell>
          <cell r="D52">
            <v>58914.03</v>
          </cell>
          <cell r="F52">
            <v>58210.74</v>
          </cell>
          <cell r="H52">
            <v>84653.14</v>
          </cell>
          <cell r="J52">
            <v>126349.93</v>
          </cell>
          <cell r="L52">
            <v>265522.61</v>
          </cell>
          <cell r="N52">
            <v>72528.09</v>
          </cell>
          <cell r="P52">
            <v>81917.100000000006</v>
          </cell>
          <cell r="R52">
            <v>80944.67</v>
          </cell>
          <cell r="T52">
            <v>81672.22</v>
          </cell>
          <cell r="V52">
            <v>83346.17</v>
          </cell>
          <cell r="X52">
            <v>83687.64</v>
          </cell>
          <cell r="Y52">
            <v>122204</v>
          </cell>
          <cell r="Z52">
            <v>1205398.1499999999</v>
          </cell>
        </row>
        <row r="53">
          <cell r="A53" t="str">
            <v>P010.11546</v>
          </cell>
          <cell r="B53" t="str">
            <v xml:space="preserve"> 0</v>
          </cell>
          <cell r="C53">
            <v>-264.77999999999997</v>
          </cell>
          <cell r="D53" t="str">
            <v xml:space="preserve"> 0</v>
          </cell>
          <cell r="F53">
            <v>-37.200000000000003</v>
          </cell>
          <cell r="H53" t="str">
            <v xml:space="preserve"> 0</v>
          </cell>
          <cell r="J53" t="str">
            <v xml:space="preserve"> 0</v>
          </cell>
          <cell r="L53" t="str">
            <v xml:space="preserve"> 0</v>
          </cell>
          <cell r="N53" t="str">
            <v xml:space="preserve"> 0</v>
          </cell>
          <cell r="P53" t="str">
            <v xml:space="preserve"> 0</v>
          </cell>
          <cell r="R53" t="str">
            <v xml:space="preserve"> 0</v>
          </cell>
          <cell r="T53" t="str">
            <v xml:space="preserve"> 0</v>
          </cell>
          <cell r="V53" t="str">
            <v xml:space="preserve"> 0</v>
          </cell>
          <cell r="X53" t="str">
            <v xml:space="preserve"> 0</v>
          </cell>
          <cell r="Z53">
            <v>-301.97999999999996</v>
          </cell>
        </row>
        <row r="54">
          <cell r="A54" t="str">
            <v>P010.11410</v>
          </cell>
          <cell r="B54" t="str">
            <v xml:space="preserve"> 0</v>
          </cell>
          <cell r="C54">
            <v>3379.61</v>
          </cell>
          <cell r="D54">
            <v>4682.8500000000004</v>
          </cell>
          <cell r="F54">
            <v>-27.22</v>
          </cell>
          <cell r="H54" t="str">
            <v xml:space="preserve"> 0</v>
          </cell>
          <cell r="J54" t="str">
            <v xml:space="preserve"> 0</v>
          </cell>
          <cell r="L54" t="str">
            <v xml:space="preserve"> 0</v>
          </cell>
          <cell r="N54" t="str">
            <v xml:space="preserve"> 0</v>
          </cell>
          <cell r="P54" t="str">
            <v xml:space="preserve"> 0</v>
          </cell>
          <cell r="R54" t="str">
            <v xml:space="preserve"> 0</v>
          </cell>
          <cell r="T54" t="str">
            <v xml:space="preserve"> 0</v>
          </cell>
          <cell r="V54" t="str">
            <v xml:space="preserve"> 0</v>
          </cell>
          <cell r="X54" t="str">
            <v xml:space="preserve"> 0</v>
          </cell>
          <cell r="Z54">
            <v>8035.2400000000007</v>
          </cell>
        </row>
        <row r="55">
          <cell r="A55" t="str">
            <v>P010.11466</v>
          </cell>
          <cell r="B55" t="str">
            <v xml:space="preserve"> 0</v>
          </cell>
          <cell r="C55">
            <v>5870.11</v>
          </cell>
          <cell r="D55">
            <v>23625.439999999999</v>
          </cell>
          <cell r="F55">
            <v>-100.66</v>
          </cell>
          <cell r="H55" t="str">
            <v xml:space="preserve"> 0</v>
          </cell>
          <cell r="J55" t="str">
            <v xml:space="preserve"> 0</v>
          </cell>
          <cell r="L55" t="str">
            <v xml:space="preserve"> 0</v>
          </cell>
          <cell r="N55" t="str">
            <v xml:space="preserve"> 0</v>
          </cell>
          <cell r="P55" t="str">
            <v xml:space="preserve"> 0</v>
          </cell>
          <cell r="R55" t="str">
            <v xml:space="preserve"> 0</v>
          </cell>
          <cell r="T55" t="str">
            <v xml:space="preserve"> 0</v>
          </cell>
          <cell r="V55" t="str">
            <v xml:space="preserve"> 0</v>
          </cell>
          <cell r="X55" t="str">
            <v xml:space="preserve"> 0</v>
          </cell>
          <cell r="Z55">
            <v>29394.89</v>
          </cell>
        </row>
        <row r="56">
          <cell r="A56" t="str">
            <v>P010.11544</v>
          </cell>
          <cell r="B56" t="str">
            <v xml:space="preserve"> 0</v>
          </cell>
          <cell r="C56">
            <v>18653.169999999998</v>
          </cell>
          <cell r="D56">
            <v>1906.53</v>
          </cell>
          <cell r="F56">
            <v>1862.55</v>
          </cell>
          <cell r="H56" t="str">
            <v xml:space="preserve"> 0</v>
          </cell>
          <cell r="J56" t="str">
            <v xml:space="preserve"> 0</v>
          </cell>
          <cell r="L56" t="str">
            <v xml:space="preserve"> 0</v>
          </cell>
          <cell r="N56" t="str">
            <v xml:space="preserve"> 0</v>
          </cell>
          <cell r="P56" t="str">
            <v xml:space="preserve"> 0</v>
          </cell>
          <cell r="R56" t="str">
            <v xml:space="preserve"> 0</v>
          </cell>
          <cell r="T56" t="str">
            <v xml:space="preserve"> 0</v>
          </cell>
          <cell r="V56" t="str">
            <v xml:space="preserve"> 0</v>
          </cell>
          <cell r="X56" t="str">
            <v xml:space="preserve"> 0</v>
          </cell>
          <cell r="Z56">
            <v>22422.249999999996</v>
          </cell>
        </row>
        <row r="57">
          <cell r="Y57">
            <v>-110000</v>
          </cell>
          <cell r="Z57">
            <v>-110000</v>
          </cell>
        </row>
        <row r="58">
          <cell r="Z58">
            <v>0</v>
          </cell>
        </row>
        <row r="59">
          <cell r="Z59">
            <v>0</v>
          </cell>
        </row>
        <row r="60">
          <cell r="Z60">
            <v>0</v>
          </cell>
        </row>
        <row r="61">
          <cell r="Z61">
            <v>0</v>
          </cell>
        </row>
        <row r="62">
          <cell r="Z62">
            <v>0</v>
          </cell>
        </row>
        <row r="63">
          <cell r="Z63">
            <v>0</v>
          </cell>
        </row>
        <row r="64">
          <cell r="A64" t="str">
            <v>Gas Supply Services (Aligne Pipe, Supply and Complex Billing)</v>
          </cell>
          <cell r="B64">
            <v>3410510.2600000002</v>
          </cell>
          <cell r="C64">
            <v>37455.369999999995</v>
          </cell>
          <cell r="D64">
            <v>116730.85</v>
          </cell>
          <cell r="E64">
            <v>0</v>
          </cell>
          <cell r="F64">
            <v>69859.81</v>
          </cell>
          <cell r="G64">
            <v>0</v>
          </cell>
          <cell r="H64">
            <v>89848.52</v>
          </cell>
          <cell r="I64">
            <v>0</v>
          </cell>
          <cell r="J64">
            <v>132230.85999999999</v>
          </cell>
          <cell r="K64">
            <v>0</v>
          </cell>
          <cell r="L64">
            <v>273776.19</v>
          </cell>
          <cell r="M64">
            <v>0</v>
          </cell>
          <cell r="N64">
            <v>77677.78</v>
          </cell>
          <cell r="O64">
            <v>0</v>
          </cell>
          <cell r="P64">
            <v>282975.64</v>
          </cell>
          <cell r="Q64">
            <v>0</v>
          </cell>
          <cell r="R64">
            <v>279616.45</v>
          </cell>
          <cell r="S64">
            <v>0</v>
          </cell>
          <cell r="T64">
            <v>282129.7</v>
          </cell>
          <cell r="U64">
            <v>0</v>
          </cell>
          <cell r="V64">
            <v>287912.23</v>
          </cell>
          <cell r="W64">
            <v>0</v>
          </cell>
          <cell r="X64">
            <v>289091.83</v>
          </cell>
          <cell r="Y64">
            <v>679286</v>
          </cell>
          <cell r="Z64">
            <v>2898591.2300000004</v>
          </cell>
        </row>
        <row r="66">
          <cell r="A66" t="str">
            <v>CB.010.11612</v>
          </cell>
          <cell r="B66">
            <v>416371.28</v>
          </cell>
          <cell r="C66" t="str">
            <v xml:space="preserve"> 0</v>
          </cell>
          <cell r="D66" t="str">
            <v xml:space="preserve"> 0</v>
          </cell>
          <cell r="F66" t="str">
            <v xml:space="preserve"> 0</v>
          </cell>
          <cell r="H66" t="str">
            <v xml:space="preserve"> 0</v>
          </cell>
          <cell r="J66">
            <v>356692.23</v>
          </cell>
          <cell r="L66">
            <v>15685.3</v>
          </cell>
          <cell r="N66" t="str">
            <v xml:space="preserve"> 0</v>
          </cell>
          <cell r="P66" t="str">
            <v xml:space="preserve"> 0</v>
          </cell>
          <cell r="R66" t="str">
            <v xml:space="preserve"> 0</v>
          </cell>
          <cell r="T66" t="str">
            <v xml:space="preserve"> 0</v>
          </cell>
          <cell r="V66" t="str">
            <v xml:space="preserve"> 0</v>
          </cell>
          <cell r="X66" t="str">
            <v xml:space="preserve"> 0</v>
          </cell>
          <cell r="Y66">
            <v>-105917</v>
          </cell>
          <cell r="Z66">
            <v>266460.52999999997</v>
          </cell>
        </row>
        <row r="67">
          <cell r="A67" t="str">
            <v>CB.010.11584</v>
          </cell>
          <cell r="B67">
            <v>606315.93000000005</v>
          </cell>
          <cell r="C67">
            <v>6574.71</v>
          </cell>
          <cell r="D67">
            <v>96348.42</v>
          </cell>
          <cell r="F67">
            <v>150692.23000000001</v>
          </cell>
          <cell r="H67">
            <v>176889.8</v>
          </cell>
          <cell r="J67">
            <v>357918.1</v>
          </cell>
          <cell r="L67">
            <v>238166</v>
          </cell>
          <cell r="N67">
            <v>234963.67</v>
          </cell>
          <cell r="P67" t="str">
            <v xml:space="preserve"> 0</v>
          </cell>
          <cell r="R67" t="str">
            <v xml:space="preserve"> 0</v>
          </cell>
          <cell r="T67" t="str">
            <v xml:space="preserve"> 0</v>
          </cell>
          <cell r="V67" t="str">
            <v xml:space="preserve"> 0</v>
          </cell>
          <cell r="X67" t="str">
            <v xml:space="preserve"> 0</v>
          </cell>
          <cell r="Y67">
            <v>319053</v>
          </cell>
          <cell r="Z67">
            <v>1580605.93</v>
          </cell>
        </row>
        <row r="68">
          <cell r="A68" t="str">
            <v>CB.010.11582</v>
          </cell>
          <cell r="B68">
            <v>185879.46</v>
          </cell>
          <cell r="C68" t="str">
            <v xml:space="preserve"> 0</v>
          </cell>
          <cell r="D68" t="str">
            <v xml:space="preserve"> 0</v>
          </cell>
          <cell r="F68">
            <v>23774.01</v>
          </cell>
          <cell r="H68">
            <v>6509.2</v>
          </cell>
          <cell r="J68">
            <v>37361.870000000003</v>
          </cell>
          <cell r="L68">
            <v>11876.13</v>
          </cell>
          <cell r="N68">
            <v>13840.56</v>
          </cell>
          <cell r="P68">
            <v>15422.72</v>
          </cell>
          <cell r="R68">
            <v>15239.64</v>
          </cell>
          <cell r="T68">
            <v>15376.62</v>
          </cell>
          <cell r="V68">
            <v>15691.78</v>
          </cell>
          <cell r="X68">
            <v>15756.07</v>
          </cell>
          <cell r="Y68">
            <v>22457</v>
          </cell>
          <cell r="Z68">
            <v>193305.60000000001</v>
          </cell>
        </row>
        <row r="69">
          <cell r="A69" t="str">
            <v>CB.010.11618</v>
          </cell>
          <cell r="B69">
            <v>1091740.7</v>
          </cell>
          <cell r="C69">
            <v>10632.28</v>
          </cell>
          <cell r="D69">
            <v>929703.75</v>
          </cell>
          <cell r="F69">
            <v>79809.919999999998</v>
          </cell>
          <cell r="H69">
            <v>95389.29</v>
          </cell>
          <cell r="J69">
            <v>6233.04</v>
          </cell>
          <cell r="L69">
            <v>4194.68</v>
          </cell>
          <cell r="N69" t="str">
            <v xml:space="preserve"> 0</v>
          </cell>
          <cell r="P69" t="str">
            <v xml:space="preserve"> 0</v>
          </cell>
          <cell r="R69" t="str">
            <v xml:space="preserve"> 0</v>
          </cell>
          <cell r="T69" t="str">
            <v xml:space="preserve"> 0</v>
          </cell>
          <cell r="V69" t="str">
            <v xml:space="preserve"> 0</v>
          </cell>
          <cell r="X69" t="str">
            <v xml:space="preserve"> 0</v>
          </cell>
          <cell r="Z69">
            <v>1125962.96</v>
          </cell>
        </row>
        <row r="70">
          <cell r="A70" t="str">
            <v>CB.010.11621</v>
          </cell>
          <cell r="B70">
            <v>161603.09</v>
          </cell>
          <cell r="C70" t="str">
            <v xml:space="preserve"> 0</v>
          </cell>
          <cell r="D70" t="str">
            <v xml:space="preserve"> 0</v>
          </cell>
          <cell r="F70" t="str">
            <v xml:space="preserve"> 0</v>
          </cell>
          <cell r="H70" t="str">
            <v xml:space="preserve"> 0</v>
          </cell>
          <cell r="J70" t="str">
            <v xml:space="preserve"> 0</v>
          </cell>
          <cell r="L70">
            <v>6934.23</v>
          </cell>
          <cell r="N70">
            <v>1916.04</v>
          </cell>
          <cell r="P70" t="str">
            <v xml:space="preserve"> 0</v>
          </cell>
          <cell r="R70" t="str">
            <v xml:space="preserve"> 0</v>
          </cell>
          <cell r="T70" t="str">
            <v xml:space="preserve"> 0</v>
          </cell>
          <cell r="V70">
            <v>161603.09</v>
          </cell>
          <cell r="X70" t="str">
            <v xml:space="preserve"> 0</v>
          </cell>
          <cell r="Z70">
            <v>170453.36</v>
          </cell>
        </row>
        <row r="71">
          <cell r="A71" t="str">
            <v>CB.010.11583</v>
          </cell>
          <cell r="B71">
            <v>732933.26</v>
          </cell>
          <cell r="C71">
            <v>49606.31</v>
          </cell>
          <cell r="D71">
            <v>83219.679999999993</v>
          </cell>
          <cell r="F71">
            <v>78461.78</v>
          </cell>
          <cell r="H71">
            <v>16019.62</v>
          </cell>
          <cell r="J71">
            <v>4315.75</v>
          </cell>
          <cell r="L71">
            <v>27317.439999999999</v>
          </cell>
          <cell r="N71">
            <v>3304.43</v>
          </cell>
          <cell r="P71">
            <v>60812.68</v>
          </cell>
          <cell r="R71">
            <v>60090.77</v>
          </cell>
          <cell r="T71">
            <v>60630.879999999997</v>
          </cell>
          <cell r="V71">
            <v>61873.57</v>
          </cell>
          <cell r="X71">
            <v>62127.07</v>
          </cell>
          <cell r="Y71">
            <v>72976</v>
          </cell>
          <cell r="Z71">
            <v>640755.98</v>
          </cell>
        </row>
        <row r="72">
          <cell r="A72" t="str">
            <v>CB.010.11430</v>
          </cell>
          <cell r="B72" t="str">
            <v xml:space="preserve"> 0</v>
          </cell>
          <cell r="C72">
            <v>21583.8</v>
          </cell>
          <cell r="D72">
            <v>8207.11</v>
          </cell>
          <cell r="F72">
            <v>41.760000000000161</v>
          </cell>
          <cell r="H72">
            <v>6077.3200000000288</v>
          </cell>
          <cell r="J72" t="str">
            <v xml:space="preserve"> 0</v>
          </cell>
          <cell r="L72">
            <v>267.25</v>
          </cell>
          <cell r="N72" t="str">
            <v xml:space="preserve"> 0</v>
          </cell>
          <cell r="P72" t="str">
            <v xml:space="preserve"> 0</v>
          </cell>
          <cell r="R72" t="str">
            <v xml:space="preserve"> 0</v>
          </cell>
          <cell r="T72" t="str">
            <v xml:space="preserve"> 0</v>
          </cell>
          <cell r="V72" t="str">
            <v xml:space="preserve"> 0</v>
          </cell>
          <cell r="X72" t="str">
            <v xml:space="preserve"> 0</v>
          </cell>
          <cell r="Z72">
            <v>36177.240000000027</v>
          </cell>
        </row>
        <row r="73">
          <cell r="A73" t="str">
            <v>P010.11537</v>
          </cell>
          <cell r="B73" t="str">
            <v xml:space="preserve"> 0</v>
          </cell>
          <cell r="C73">
            <v>139.08000000000001</v>
          </cell>
          <cell r="D73" t="str">
            <v xml:space="preserve"> 0</v>
          </cell>
          <cell r="F73">
            <v>-0.47</v>
          </cell>
          <cell r="H73" t="str">
            <v xml:space="preserve"> 0</v>
          </cell>
          <cell r="J73" t="str">
            <v xml:space="preserve"> 0</v>
          </cell>
          <cell r="L73" t="str">
            <v xml:space="preserve"> 0</v>
          </cell>
          <cell r="N73" t="str">
            <v xml:space="preserve"> 0</v>
          </cell>
          <cell r="P73" t="str">
            <v xml:space="preserve"> 0</v>
          </cell>
          <cell r="R73" t="str">
            <v xml:space="preserve"> 0</v>
          </cell>
          <cell r="T73" t="str">
            <v xml:space="preserve"> 0</v>
          </cell>
          <cell r="V73" t="str">
            <v xml:space="preserve"> 0</v>
          </cell>
          <cell r="X73" t="str">
            <v xml:space="preserve"> 0</v>
          </cell>
          <cell r="Z73">
            <v>138.61000000000001</v>
          </cell>
        </row>
        <row r="74">
          <cell r="A74" t="str">
            <v>P010.11481</v>
          </cell>
          <cell r="B74" t="str">
            <v xml:space="preserve"> 0</v>
          </cell>
          <cell r="C74">
            <v>3010.7</v>
          </cell>
          <cell r="D74">
            <v>262.18</v>
          </cell>
          <cell r="F74">
            <v>-11.17</v>
          </cell>
          <cell r="H74" t="str">
            <v xml:space="preserve"> 0</v>
          </cell>
          <cell r="J74" t="str">
            <v xml:space="preserve"> 0</v>
          </cell>
          <cell r="L74" t="str">
            <v xml:space="preserve"> 0</v>
          </cell>
          <cell r="N74" t="str">
            <v xml:space="preserve"> 0</v>
          </cell>
          <cell r="P74" t="str">
            <v xml:space="preserve"> 0</v>
          </cell>
          <cell r="R74" t="str">
            <v xml:space="preserve"> 0</v>
          </cell>
          <cell r="T74" t="str">
            <v xml:space="preserve"> 0</v>
          </cell>
          <cell r="V74" t="str">
            <v xml:space="preserve"> 0</v>
          </cell>
          <cell r="X74" t="str">
            <v xml:space="preserve"> 0</v>
          </cell>
          <cell r="Z74">
            <v>3261.7099999999996</v>
          </cell>
        </row>
        <row r="75">
          <cell r="A75" t="str">
            <v>P010.11541</v>
          </cell>
          <cell r="B75" t="str">
            <v xml:space="preserve"> 0</v>
          </cell>
          <cell r="C75">
            <v>20686.29</v>
          </cell>
          <cell r="D75">
            <v>1654.9</v>
          </cell>
          <cell r="F75">
            <v>-627.91999999999996</v>
          </cell>
          <cell r="H75" t="str">
            <v xml:space="preserve"> 0</v>
          </cell>
          <cell r="J75" t="str">
            <v xml:space="preserve"> 0</v>
          </cell>
          <cell r="L75" t="str">
            <v xml:space="preserve"> 0</v>
          </cell>
          <cell r="N75" t="str">
            <v xml:space="preserve"> 0</v>
          </cell>
          <cell r="P75" t="str">
            <v xml:space="preserve"> 0</v>
          </cell>
          <cell r="R75" t="str">
            <v xml:space="preserve"> 0</v>
          </cell>
          <cell r="T75" t="str">
            <v xml:space="preserve"> 0</v>
          </cell>
          <cell r="V75" t="str">
            <v xml:space="preserve"> 0</v>
          </cell>
          <cell r="X75" t="str">
            <v xml:space="preserve"> 0</v>
          </cell>
          <cell r="Y75">
            <v>22201</v>
          </cell>
          <cell r="Z75">
            <v>43914.270000000004</v>
          </cell>
        </row>
        <row r="76">
          <cell r="A76" t="str">
            <v>P010.11558</v>
          </cell>
          <cell r="B76" t="str">
            <v xml:space="preserve"> 0</v>
          </cell>
          <cell r="C76">
            <v>578506.42000000004</v>
          </cell>
          <cell r="D76">
            <v>152430.51</v>
          </cell>
          <cell r="F76">
            <v>9940.94</v>
          </cell>
          <cell r="H76" t="str">
            <v xml:space="preserve"> 0</v>
          </cell>
          <cell r="J76">
            <v>6221</v>
          </cell>
          <cell r="L76">
            <v>-1557</v>
          </cell>
          <cell r="N76" t="str">
            <v xml:space="preserve"> 0</v>
          </cell>
          <cell r="P76" t="str">
            <v xml:space="preserve"> 0</v>
          </cell>
          <cell r="R76" t="str">
            <v xml:space="preserve"> 0</v>
          </cell>
          <cell r="T76" t="str">
            <v xml:space="preserve"> 0</v>
          </cell>
          <cell r="V76" t="str">
            <v xml:space="preserve"> 0</v>
          </cell>
          <cell r="X76" t="str">
            <v xml:space="preserve"> 0</v>
          </cell>
          <cell r="Z76">
            <v>745541.87</v>
          </cell>
        </row>
        <row r="77">
          <cell r="A77" t="str">
            <v>P010.11556</v>
          </cell>
          <cell r="B77" t="str">
            <v xml:space="preserve"> 0</v>
          </cell>
          <cell r="C77">
            <v>3885.38</v>
          </cell>
          <cell r="D77">
            <v>416.61</v>
          </cell>
          <cell r="F77">
            <v>-14.68</v>
          </cell>
          <cell r="H77" t="str">
            <v xml:space="preserve"> 0</v>
          </cell>
          <cell r="J77" t="str">
            <v xml:space="preserve"> 0</v>
          </cell>
          <cell r="L77" t="str">
            <v xml:space="preserve"> 0</v>
          </cell>
          <cell r="N77" t="str">
            <v xml:space="preserve"> 0</v>
          </cell>
          <cell r="P77" t="str">
            <v xml:space="preserve"> 0</v>
          </cell>
          <cell r="R77" t="str">
            <v xml:space="preserve"> 0</v>
          </cell>
          <cell r="T77" t="str">
            <v xml:space="preserve"> 0</v>
          </cell>
          <cell r="V77" t="str">
            <v xml:space="preserve"> 0</v>
          </cell>
          <cell r="X77" t="str">
            <v xml:space="preserve"> 0</v>
          </cell>
          <cell r="Z77">
            <v>4287.3099999999995</v>
          </cell>
        </row>
        <row r="78">
          <cell r="A78" t="str">
            <v>P010.11557</v>
          </cell>
          <cell r="B78" t="str">
            <v xml:space="preserve"> 0</v>
          </cell>
          <cell r="C78">
            <v>4395.92</v>
          </cell>
          <cell r="D78">
            <v>445.34</v>
          </cell>
          <cell r="F78">
            <v>-16.52</v>
          </cell>
          <cell r="H78" t="str">
            <v xml:space="preserve"> 0</v>
          </cell>
          <cell r="J78" t="str">
            <v xml:space="preserve"> 0</v>
          </cell>
          <cell r="L78" t="str">
            <v xml:space="preserve"> 0</v>
          </cell>
          <cell r="N78" t="str">
            <v xml:space="preserve"> 0</v>
          </cell>
          <cell r="P78" t="str">
            <v xml:space="preserve"> 0</v>
          </cell>
          <cell r="R78" t="str">
            <v xml:space="preserve"> 0</v>
          </cell>
          <cell r="T78" t="str">
            <v xml:space="preserve"> 0</v>
          </cell>
          <cell r="V78" t="str">
            <v xml:space="preserve"> 0</v>
          </cell>
          <cell r="X78" t="str">
            <v xml:space="preserve"> 0</v>
          </cell>
          <cell r="Z78">
            <v>4824.74</v>
          </cell>
        </row>
        <row r="79">
          <cell r="A79" t="str">
            <v>P010.11575</v>
          </cell>
          <cell r="B79" t="str">
            <v xml:space="preserve"> 0</v>
          </cell>
          <cell r="C79" t="str">
            <v xml:space="preserve"> 0</v>
          </cell>
          <cell r="D79">
            <v>1101.54</v>
          </cell>
          <cell r="F79">
            <v>86.81</v>
          </cell>
          <cell r="H79" t="str">
            <v xml:space="preserve"> 0</v>
          </cell>
          <cell r="J79" t="str">
            <v xml:space="preserve"> 0</v>
          </cell>
          <cell r="L79" t="str">
            <v xml:space="preserve"> 0</v>
          </cell>
          <cell r="N79" t="str">
            <v xml:space="preserve"> 0</v>
          </cell>
          <cell r="P79" t="str">
            <v xml:space="preserve"> 0</v>
          </cell>
          <cell r="R79" t="str">
            <v xml:space="preserve"> 0</v>
          </cell>
          <cell r="T79" t="str">
            <v xml:space="preserve"> 0</v>
          </cell>
          <cell r="V79" t="str">
            <v xml:space="preserve"> 0</v>
          </cell>
          <cell r="X79" t="str">
            <v xml:space="preserve"> 0</v>
          </cell>
          <cell r="Z79">
            <v>1188.3499999999999</v>
          </cell>
        </row>
        <row r="80">
          <cell r="A80" t="str">
            <v>P010.11577</v>
          </cell>
          <cell r="B80" t="str">
            <v xml:space="preserve"> 0</v>
          </cell>
          <cell r="C80">
            <v>4371.76</v>
          </cell>
          <cell r="D80">
            <v>795.49</v>
          </cell>
          <cell r="F80">
            <v>225.35</v>
          </cell>
          <cell r="H80" t="str">
            <v xml:space="preserve"> 0</v>
          </cell>
          <cell r="J80" t="str">
            <v xml:space="preserve"> 0</v>
          </cell>
          <cell r="L80" t="str">
            <v xml:space="preserve"> 0</v>
          </cell>
          <cell r="N80" t="str">
            <v xml:space="preserve"> 0</v>
          </cell>
          <cell r="P80" t="str">
            <v xml:space="preserve"> 0</v>
          </cell>
          <cell r="R80" t="str">
            <v xml:space="preserve"> 0</v>
          </cell>
          <cell r="T80" t="str">
            <v xml:space="preserve"> 0</v>
          </cell>
          <cell r="V80" t="str">
            <v xml:space="preserve"> 0</v>
          </cell>
          <cell r="X80" t="str">
            <v xml:space="preserve"> 0</v>
          </cell>
          <cell r="Z80">
            <v>5392.6</v>
          </cell>
        </row>
        <row r="81">
          <cell r="A81" t="str">
            <v>P010.11567</v>
          </cell>
          <cell r="B81" t="str">
            <v xml:space="preserve"> 0</v>
          </cell>
          <cell r="C81" t="str">
            <v xml:space="preserve"> 0</v>
          </cell>
          <cell r="D81" t="str">
            <v xml:space="preserve"> 0</v>
          </cell>
          <cell r="F81" t="str">
            <v xml:space="preserve"> 0</v>
          </cell>
          <cell r="H81" t="str">
            <v xml:space="preserve"> 0</v>
          </cell>
          <cell r="J81">
            <v>227894.2</v>
          </cell>
          <cell r="L81">
            <v>10021.5</v>
          </cell>
          <cell r="N81" t="str">
            <v xml:space="preserve"> 0</v>
          </cell>
          <cell r="P81" t="str">
            <v xml:space="preserve"> 0</v>
          </cell>
          <cell r="R81" t="str">
            <v xml:space="preserve"> 0</v>
          </cell>
          <cell r="T81" t="str">
            <v xml:space="preserve"> 0</v>
          </cell>
          <cell r="V81" t="str">
            <v xml:space="preserve"> 0</v>
          </cell>
          <cell r="X81" t="str">
            <v xml:space="preserve"> 0</v>
          </cell>
          <cell r="Y81">
            <v>96000</v>
          </cell>
          <cell r="Z81">
            <v>333915.7</v>
          </cell>
        </row>
        <row r="82">
          <cell r="A82" t="str">
            <v>P010.11643</v>
          </cell>
          <cell r="B82" t="str">
            <v xml:space="preserve"> 0</v>
          </cell>
          <cell r="C82" t="str">
            <v xml:space="preserve"> 0</v>
          </cell>
          <cell r="D82" t="str">
            <v xml:space="preserve"> 0</v>
          </cell>
          <cell r="F82" t="str">
            <v xml:space="preserve"> 0</v>
          </cell>
          <cell r="H82">
            <v>1509.68</v>
          </cell>
          <cell r="J82">
            <v>681.75</v>
          </cell>
          <cell r="L82">
            <v>285.11</v>
          </cell>
          <cell r="N82" t="str">
            <v xml:space="preserve"> 0</v>
          </cell>
          <cell r="P82" t="str">
            <v xml:space="preserve"> 0</v>
          </cell>
          <cell r="R82" t="str">
            <v xml:space="preserve"> 0</v>
          </cell>
          <cell r="T82" t="str">
            <v xml:space="preserve"> 0</v>
          </cell>
          <cell r="V82" t="str">
            <v xml:space="preserve"> 0</v>
          </cell>
          <cell r="X82" t="str">
            <v xml:space="preserve"> 0</v>
          </cell>
          <cell r="Z82">
            <v>2476.5400000000004</v>
          </cell>
        </row>
        <row r="83">
          <cell r="A83" t="str">
            <v>P010.11633</v>
          </cell>
          <cell r="B83" t="str">
            <v xml:space="preserve"> 0</v>
          </cell>
          <cell r="C83" t="str">
            <v xml:space="preserve"> 0</v>
          </cell>
          <cell r="D83" t="str">
            <v xml:space="preserve"> 0</v>
          </cell>
          <cell r="F83">
            <v>23093.09</v>
          </cell>
          <cell r="H83">
            <v>11324.83</v>
          </cell>
          <cell r="J83">
            <v>20734.599999999999</v>
          </cell>
          <cell r="L83">
            <v>2366.7800000000002</v>
          </cell>
          <cell r="N83" t="str">
            <v xml:space="preserve"> 0</v>
          </cell>
          <cell r="P83" t="str">
            <v xml:space="preserve"> 0</v>
          </cell>
          <cell r="R83" t="str">
            <v xml:space="preserve"> 0</v>
          </cell>
          <cell r="T83" t="str">
            <v xml:space="preserve"> 0</v>
          </cell>
          <cell r="V83" t="str">
            <v xml:space="preserve"> 0</v>
          </cell>
          <cell r="X83" t="str">
            <v xml:space="preserve"> 0</v>
          </cell>
          <cell r="Y83">
            <v>-66746</v>
          </cell>
          <cell r="Z83">
            <v>-9226.7000000000044</v>
          </cell>
        </row>
        <row r="84">
          <cell r="Z84">
            <v>0</v>
          </cell>
        </row>
        <row r="85">
          <cell r="A85" t="str">
            <v>Technology Refresh</v>
          </cell>
          <cell r="B85">
            <v>3194843.7199999997</v>
          </cell>
          <cell r="C85">
            <v>703392.65000000014</v>
          </cell>
          <cell r="D85">
            <v>1274585.5300000003</v>
          </cell>
          <cell r="E85">
            <v>0</v>
          </cell>
          <cell r="F85">
            <v>365455.13000000012</v>
          </cell>
          <cell r="G85">
            <v>0</v>
          </cell>
          <cell r="H85">
            <v>313719.74</v>
          </cell>
          <cell r="I85">
            <v>0</v>
          </cell>
          <cell r="J85">
            <v>1018052.5399999999</v>
          </cell>
          <cell r="K85">
            <v>0</v>
          </cell>
          <cell r="L85">
            <v>315557.42</v>
          </cell>
          <cell r="M85">
            <v>0</v>
          </cell>
          <cell r="N85">
            <v>254024.7</v>
          </cell>
          <cell r="O85">
            <v>0</v>
          </cell>
          <cell r="P85">
            <v>76235.399999999994</v>
          </cell>
          <cell r="Q85">
            <v>0</v>
          </cell>
          <cell r="R85">
            <v>75330.41</v>
          </cell>
          <cell r="S85">
            <v>0</v>
          </cell>
          <cell r="T85">
            <v>76007.5</v>
          </cell>
          <cell r="U85">
            <v>0</v>
          </cell>
          <cell r="V85">
            <v>239168.44</v>
          </cell>
          <cell r="W85">
            <v>0</v>
          </cell>
          <cell r="X85">
            <v>77883.14</v>
          </cell>
          <cell r="Y85">
            <v>360024</v>
          </cell>
          <cell r="Z85">
            <v>5149436.5999999987</v>
          </cell>
        </row>
        <row r="87">
          <cell r="A87" t="str">
            <v>CB.010.11587</v>
          </cell>
          <cell r="B87">
            <v>302696.84999999998</v>
          </cell>
          <cell r="C87">
            <v>757.87</v>
          </cell>
          <cell r="D87">
            <v>606.35</v>
          </cell>
          <cell r="F87">
            <v>4415.18</v>
          </cell>
          <cell r="H87">
            <v>3482.39</v>
          </cell>
          <cell r="J87">
            <v>188062.54</v>
          </cell>
          <cell r="L87">
            <v>54811.79</v>
          </cell>
          <cell r="N87">
            <v>4102.24</v>
          </cell>
          <cell r="P87" t="str">
            <v xml:space="preserve"> 0</v>
          </cell>
          <cell r="R87" t="str">
            <v xml:space="preserve"> 0</v>
          </cell>
          <cell r="T87" t="str">
            <v xml:space="preserve"> 0</v>
          </cell>
          <cell r="V87" t="str">
            <v xml:space="preserve"> 0</v>
          </cell>
          <cell r="X87" t="str">
            <v xml:space="preserve"> 0</v>
          </cell>
          <cell r="Z87">
            <v>256238.36000000002</v>
          </cell>
        </row>
        <row r="88">
          <cell r="A88" t="str">
            <v>CB.010.11588</v>
          </cell>
          <cell r="B88">
            <v>1075158.1200000001</v>
          </cell>
          <cell r="C88" t="str">
            <v xml:space="preserve"> 0</v>
          </cell>
          <cell r="D88">
            <v>326443.12</v>
          </cell>
          <cell r="F88">
            <v>254108.79999999999</v>
          </cell>
          <cell r="H88">
            <v>4062.75</v>
          </cell>
          <cell r="J88">
            <v>11969.33</v>
          </cell>
          <cell r="L88">
            <v>56820.76</v>
          </cell>
          <cell r="N88">
            <v>51500.57</v>
          </cell>
          <cell r="P88">
            <v>17866.29</v>
          </cell>
          <cell r="R88" t="str">
            <v xml:space="preserve"> 0</v>
          </cell>
          <cell r="T88" t="str">
            <v xml:space="preserve"> 0</v>
          </cell>
          <cell r="V88" t="str">
            <v xml:space="preserve"> 0</v>
          </cell>
          <cell r="X88" t="str">
            <v xml:space="preserve"> 0</v>
          </cell>
          <cell r="Y88">
            <v>-150414</v>
          </cell>
          <cell r="Z88">
            <v>572357.61999999988</v>
          </cell>
        </row>
        <row r="89">
          <cell r="A89" t="str">
            <v>CB.010.11585</v>
          </cell>
          <cell r="B89">
            <v>612906.80000000005</v>
          </cell>
          <cell r="C89">
            <v>3688.05</v>
          </cell>
          <cell r="D89">
            <v>232214.67</v>
          </cell>
          <cell r="F89">
            <v>49072.160000000003</v>
          </cell>
          <cell r="H89">
            <v>108804.95</v>
          </cell>
          <cell r="J89">
            <v>11752.7</v>
          </cell>
          <cell r="L89">
            <v>101084.46</v>
          </cell>
          <cell r="N89">
            <v>27829.27</v>
          </cell>
          <cell r="P89">
            <v>44086.93</v>
          </cell>
          <cell r="R89">
            <v>7006.54</v>
          </cell>
          <cell r="T89">
            <v>4846.63</v>
          </cell>
          <cell r="V89" t="str">
            <v xml:space="preserve"> 0</v>
          </cell>
          <cell r="X89" t="str">
            <v xml:space="preserve"> 0</v>
          </cell>
          <cell r="Y89">
            <v>-6207</v>
          </cell>
          <cell r="Z89">
            <v>584179.3600000001</v>
          </cell>
        </row>
        <row r="90">
          <cell r="A90" t="str">
            <v>CB.010.11586</v>
          </cell>
          <cell r="B90">
            <v>371003.42</v>
          </cell>
          <cell r="C90" t="str">
            <v xml:space="preserve"> 0</v>
          </cell>
          <cell r="D90" t="str">
            <v xml:space="preserve"> 0</v>
          </cell>
          <cell r="F90" t="str">
            <v xml:space="preserve"> 0</v>
          </cell>
          <cell r="H90">
            <v>83347.5</v>
          </cell>
          <cell r="J90">
            <v>1889.14</v>
          </cell>
          <cell r="L90">
            <v>3748.22</v>
          </cell>
          <cell r="N90" t="str">
            <v xml:space="preserve"> 0</v>
          </cell>
          <cell r="P90">
            <v>21584.26</v>
          </cell>
          <cell r="R90" t="str">
            <v xml:space="preserve"> 0</v>
          </cell>
          <cell r="T90" t="str">
            <v xml:space="preserve"> 0</v>
          </cell>
          <cell r="V90" t="str">
            <v xml:space="preserve"> 0</v>
          </cell>
          <cell r="X90" t="str">
            <v xml:space="preserve"> 0</v>
          </cell>
          <cell r="Z90">
            <v>110569.12</v>
          </cell>
        </row>
        <row r="91">
          <cell r="Z91">
            <v>0</v>
          </cell>
        </row>
        <row r="92">
          <cell r="Z92">
            <v>0</v>
          </cell>
        </row>
        <row r="93">
          <cell r="A93" t="str">
            <v>P010.11475</v>
          </cell>
          <cell r="B93" t="str">
            <v xml:space="preserve"> 0</v>
          </cell>
          <cell r="C93">
            <v>375.44</v>
          </cell>
          <cell r="D93" t="str">
            <v xml:space="preserve"> 0</v>
          </cell>
          <cell r="F93">
            <v>-1.28</v>
          </cell>
          <cell r="H93" t="str">
            <v xml:space="preserve"> 0</v>
          </cell>
          <cell r="J93" t="str">
            <v xml:space="preserve"> 0</v>
          </cell>
          <cell r="L93" t="str">
            <v xml:space="preserve"> 0</v>
          </cell>
          <cell r="N93" t="str">
            <v xml:space="preserve"> 0</v>
          </cell>
          <cell r="P93" t="str">
            <v xml:space="preserve"> 0</v>
          </cell>
          <cell r="R93" t="str">
            <v xml:space="preserve"> 0</v>
          </cell>
          <cell r="T93" t="str">
            <v xml:space="preserve"> 0</v>
          </cell>
          <cell r="V93" t="str">
            <v xml:space="preserve"> 0</v>
          </cell>
          <cell r="X93" t="str">
            <v xml:space="preserve"> 0</v>
          </cell>
          <cell r="Z93">
            <v>374.16</v>
          </cell>
        </row>
        <row r="94">
          <cell r="Z94">
            <v>0</v>
          </cell>
        </row>
        <row r="95">
          <cell r="Z95">
            <v>0</v>
          </cell>
        </row>
        <row r="96">
          <cell r="Z96">
            <v>0</v>
          </cell>
        </row>
        <row r="97">
          <cell r="A97" t="str">
            <v>P010.11507</v>
          </cell>
          <cell r="B97" t="str">
            <v xml:space="preserve"> 0</v>
          </cell>
          <cell r="C97">
            <v>1131.1099999999999</v>
          </cell>
          <cell r="D97">
            <v>3735.2</v>
          </cell>
          <cell r="F97">
            <v>-16.57</v>
          </cell>
          <cell r="H97" t="str">
            <v xml:space="preserve"> 0</v>
          </cell>
          <cell r="J97" t="str">
            <v xml:space="preserve"> 0</v>
          </cell>
          <cell r="L97" t="str">
            <v xml:space="preserve"> 0</v>
          </cell>
          <cell r="N97" t="str">
            <v xml:space="preserve"> 0</v>
          </cell>
          <cell r="P97" t="str">
            <v xml:space="preserve"> 0</v>
          </cell>
          <cell r="R97" t="str">
            <v xml:space="preserve"> 0</v>
          </cell>
          <cell r="T97" t="str">
            <v xml:space="preserve"> 0</v>
          </cell>
          <cell r="V97" t="str">
            <v xml:space="preserve"> 0</v>
          </cell>
          <cell r="X97" t="str">
            <v xml:space="preserve"> 0</v>
          </cell>
          <cell r="Y97">
            <v>600</v>
          </cell>
          <cell r="Z97">
            <v>5449.74</v>
          </cell>
        </row>
        <row r="98">
          <cell r="A98" t="str">
            <v>P010.11406</v>
          </cell>
          <cell r="B98" t="str">
            <v xml:space="preserve"> 0</v>
          </cell>
          <cell r="C98">
            <v>27184.78</v>
          </cell>
          <cell r="D98">
            <v>23105.52</v>
          </cell>
          <cell r="F98">
            <v>1484.13</v>
          </cell>
          <cell r="H98" t="str">
            <v xml:space="preserve"> 0</v>
          </cell>
          <cell r="J98" t="str">
            <v xml:space="preserve"> 0</v>
          </cell>
          <cell r="L98">
            <v>36351.19</v>
          </cell>
          <cell r="N98">
            <v>3206.43</v>
          </cell>
          <cell r="P98" t="str">
            <v xml:space="preserve"> 0</v>
          </cell>
          <cell r="R98" t="str">
            <v xml:space="preserve"> 0</v>
          </cell>
          <cell r="T98" t="str">
            <v xml:space="preserve"> 0</v>
          </cell>
          <cell r="V98" t="str">
            <v xml:space="preserve"> 0</v>
          </cell>
          <cell r="X98" t="str">
            <v xml:space="preserve"> 0</v>
          </cell>
          <cell r="Z98">
            <v>91332.049999999988</v>
          </cell>
        </row>
        <row r="99">
          <cell r="A99" t="str">
            <v>P010.11508</v>
          </cell>
          <cell r="B99" t="str">
            <v xml:space="preserve"> 0</v>
          </cell>
          <cell r="C99">
            <v>3989.27</v>
          </cell>
          <cell r="D99">
            <v>15495.97</v>
          </cell>
          <cell r="F99">
            <v>159.4</v>
          </cell>
          <cell r="H99" t="str">
            <v xml:space="preserve"> 0</v>
          </cell>
          <cell r="J99">
            <v>13282.26</v>
          </cell>
          <cell r="L99">
            <v>584.08000000000004</v>
          </cell>
          <cell r="N99" t="str">
            <v xml:space="preserve"> 0</v>
          </cell>
          <cell r="P99" t="str">
            <v xml:space="preserve"> 0</v>
          </cell>
          <cell r="R99" t="str">
            <v xml:space="preserve"> 0</v>
          </cell>
          <cell r="T99" t="str">
            <v xml:space="preserve"> 0</v>
          </cell>
          <cell r="V99" t="str">
            <v xml:space="preserve"> 0</v>
          </cell>
          <cell r="X99" t="str">
            <v xml:space="preserve"> 0</v>
          </cell>
          <cell r="Z99">
            <v>33510.980000000003</v>
          </cell>
        </row>
        <row r="100">
          <cell r="A100" t="str">
            <v>P010.11509</v>
          </cell>
          <cell r="B100" t="str">
            <v xml:space="preserve"> 0</v>
          </cell>
          <cell r="C100">
            <v>9168.23</v>
          </cell>
          <cell r="D100" t="str">
            <v xml:space="preserve"> 0</v>
          </cell>
          <cell r="F100">
            <v>-31.29</v>
          </cell>
          <cell r="H100" t="str">
            <v xml:space="preserve"> 0</v>
          </cell>
          <cell r="J100" t="str">
            <v xml:space="preserve"> 0</v>
          </cell>
          <cell r="L100" t="str">
            <v xml:space="preserve"> 0</v>
          </cell>
          <cell r="N100" t="str">
            <v xml:space="preserve"> 0</v>
          </cell>
          <cell r="P100" t="str">
            <v xml:space="preserve"> 0</v>
          </cell>
          <cell r="R100" t="str">
            <v xml:space="preserve"> 0</v>
          </cell>
          <cell r="T100" t="str">
            <v xml:space="preserve"> 0</v>
          </cell>
          <cell r="V100" t="str">
            <v xml:space="preserve"> 0</v>
          </cell>
          <cell r="X100" t="str">
            <v xml:space="preserve"> 0</v>
          </cell>
          <cell r="Y100">
            <v>355477</v>
          </cell>
          <cell r="Z100">
            <v>364613.94</v>
          </cell>
        </row>
        <row r="101">
          <cell r="Z101">
            <v>0</v>
          </cell>
        </row>
        <row r="102">
          <cell r="Y102">
            <v>300000</v>
          </cell>
          <cell r="Z102">
            <v>300000</v>
          </cell>
        </row>
        <row r="103">
          <cell r="Z103">
            <v>0</v>
          </cell>
        </row>
        <row r="104">
          <cell r="Z104">
            <v>0</v>
          </cell>
        </row>
        <row r="105">
          <cell r="Z105">
            <v>0</v>
          </cell>
        </row>
        <row r="106">
          <cell r="Z106">
            <v>0</v>
          </cell>
        </row>
        <row r="107">
          <cell r="A107" t="str">
            <v>Operation Support</v>
          </cell>
          <cell r="B107">
            <v>2361765.1900000004</v>
          </cell>
          <cell r="C107">
            <v>46294.75</v>
          </cell>
          <cell r="D107">
            <v>601600.82999999996</v>
          </cell>
          <cell r="E107">
            <v>0</v>
          </cell>
          <cell r="F107">
            <v>309190.53000000003</v>
          </cell>
          <cell r="G107">
            <v>0</v>
          </cell>
          <cell r="H107">
            <v>199697.59</v>
          </cell>
          <cell r="I107">
            <v>0</v>
          </cell>
          <cell r="J107">
            <v>226955.97000000003</v>
          </cell>
          <cell r="K107">
            <v>0</v>
          </cell>
          <cell r="L107">
            <v>253400.5</v>
          </cell>
          <cell r="M107">
            <v>0</v>
          </cell>
          <cell r="N107">
            <v>86638.51</v>
          </cell>
          <cell r="O107">
            <v>0</v>
          </cell>
          <cell r="P107">
            <v>83537.48</v>
          </cell>
          <cell r="Q107">
            <v>0</v>
          </cell>
          <cell r="R107">
            <v>7006.54</v>
          </cell>
          <cell r="S107">
            <v>0</v>
          </cell>
          <cell r="T107">
            <v>4846.63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499456</v>
          </cell>
          <cell r="Z107">
            <v>2318625.33</v>
          </cell>
        </row>
        <row r="109">
          <cell r="A109" t="str">
            <v>CB.010.11617</v>
          </cell>
          <cell r="B109">
            <v>296073.17</v>
          </cell>
          <cell r="C109" t="str">
            <v xml:space="preserve"> 0</v>
          </cell>
          <cell r="D109" t="str">
            <v xml:space="preserve"> 0</v>
          </cell>
          <cell r="F109" t="str">
            <v xml:space="preserve"> 0</v>
          </cell>
          <cell r="H109" t="str">
            <v xml:space="preserve"> 0</v>
          </cell>
          <cell r="J109" t="str">
            <v xml:space="preserve"> 0</v>
          </cell>
          <cell r="L109" t="str">
            <v xml:space="preserve"> 0</v>
          </cell>
          <cell r="N109">
            <v>1850.88</v>
          </cell>
          <cell r="P109">
            <v>59162.05</v>
          </cell>
          <cell r="R109">
            <v>58459.74</v>
          </cell>
          <cell r="T109">
            <v>58985.19</v>
          </cell>
          <cell r="V109" t="str">
            <v xml:space="preserve"> 0</v>
          </cell>
          <cell r="X109" t="str">
            <v xml:space="preserve"> 0</v>
          </cell>
          <cell r="Z109">
            <v>178457.86</v>
          </cell>
        </row>
        <row r="110">
          <cell r="A110" t="str">
            <v>CB.010.11613</v>
          </cell>
          <cell r="B110">
            <v>499385.02</v>
          </cell>
          <cell r="C110">
            <v>25096.42</v>
          </cell>
          <cell r="D110">
            <v>114664.73</v>
          </cell>
          <cell r="F110">
            <v>119457.06</v>
          </cell>
          <cell r="H110">
            <v>30512.53</v>
          </cell>
          <cell r="J110">
            <v>28615.56</v>
          </cell>
          <cell r="L110">
            <v>18826.240000000002</v>
          </cell>
          <cell r="N110" t="str">
            <v xml:space="preserve"> 0</v>
          </cell>
          <cell r="P110" t="str">
            <v xml:space="preserve"> 0</v>
          </cell>
          <cell r="R110" t="str">
            <v xml:space="preserve"> 0</v>
          </cell>
          <cell r="T110" t="str">
            <v xml:space="preserve"> 0</v>
          </cell>
          <cell r="V110" t="str">
            <v xml:space="preserve"> 0</v>
          </cell>
          <cell r="X110" t="str">
            <v xml:space="preserve"> 0</v>
          </cell>
          <cell r="Z110">
            <v>337172.54</v>
          </cell>
        </row>
        <row r="111">
          <cell r="A111" t="str">
            <v>CB.010.11615</v>
          </cell>
          <cell r="B111">
            <v>492444.9</v>
          </cell>
          <cell r="C111" t="str">
            <v xml:space="preserve"> 0</v>
          </cell>
          <cell r="D111" t="str">
            <v xml:space="preserve"> 0</v>
          </cell>
          <cell r="F111" t="str">
            <v xml:space="preserve"> 0</v>
          </cell>
          <cell r="H111" t="str">
            <v xml:space="preserve"> 0</v>
          </cell>
          <cell r="J111">
            <v>2125.52</v>
          </cell>
          <cell r="L111">
            <v>1971.01</v>
          </cell>
          <cell r="N111">
            <v>735.75</v>
          </cell>
          <cell r="P111">
            <v>164235.54</v>
          </cell>
          <cell r="R111">
            <v>162285.91</v>
          </cell>
          <cell r="T111" t="str">
            <v xml:space="preserve"> 0</v>
          </cell>
          <cell r="V111" t="str">
            <v xml:space="preserve"> 0</v>
          </cell>
          <cell r="X111" t="str">
            <v xml:space="preserve"> 0</v>
          </cell>
          <cell r="Z111">
            <v>331353.73</v>
          </cell>
        </row>
        <row r="112">
          <cell r="A112" t="str">
            <v>CB.010.11616</v>
          </cell>
          <cell r="B112">
            <v>360482.51</v>
          </cell>
          <cell r="C112" t="str">
            <v xml:space="preserve"> 0</v>
          </cell>
          <cell r="D112" t="str">
            <v xml:space="preserve"> 0</v>
          </cell>
          <cell r="F112" t="str">
            <v xml:space="preserve"> 0</v>
          </cell>
          <cell r="H112" t="str">
            <v xml:space="preserve"> 0</v>
          </cell>
          <cell r="J112" t="str">
            <v xml:space="preserve"> 0</v>
          </cell>
          <cell r="L112" t="str">
            <v xml:space="preserve"> 0</v>
          </cell>
          <cell r="N112" t="str">
            <v xml:space="preserve"> 0</v>
          </cell>
          <cell r="P112" t="str">
            <v xml:space="preserve"> 0</v>
          </cell>
          <cell r="R112" t="str">
            <v xml:space="preserve"> 0</v>
          </cell>
          <cell r="T112" t="str">
            <v xml:space="preserve"> 0</v>
          </cell>
          <cell r="V112">
            <v>179872.78</v>
          </cell>
          <cell r="X112">
            <v>180609.73</v>
          </cell>
          <cell r="Z112">
            <v>360482.51</v>
          </cell>
        </row>
        <row r="113">
          <cell r="A113" t="str">
            <v>CB.010.11614</v>
          </cell>
          <cell r="B113">
            <v>455796.3</v>
          </cell>
          <cell r="C113" t="str">
            <v xml:space="preserve"> 0</v>
          </cell>
          <cell r="D113" t="str">
            <v xml:space="preserve"> 0</v>
          </cell>
          <cell r="F113" t="str">
            <v xml:space="preserve"> 0</v>
          </cell>
          <cell r="H113" t="str">
            <v xml:space="preserve"> 0</v>
          </cell>
          <cell r="J113" t="str">
            <v xml:space="preserve"> 0</v>
          </cell>
          <cell r="L113" t="str">
            <v xml:space="preserve"> 0</v>
          </cell>
          <cell r="N113" t="str">
            <v xml:space="preserve"> 0</v>
          </cell>
          <cell r="P113" t="str">
            <v xml:space="preserve"> 0</v>
          </cell>
          <cell r="R113" t="str">
            <v xml:space="preserve"> 0</v>
          </cell>
          <cell r="T113" t="str">
            <v xml:space="preserve"> 0</v>
          </cell>
          <cell r="V113" t="str">
            <v xml:space="preserve"> 0</v>
          </cell>
          <cell r="X113" t="str">
            <v xml:space="preserve"> 0</v>
          </cell>
          <cell r="Y113">
            <v>455796</v>
          </cell>
          <cell r="Z113">
            <v>455796</v>
          </cell>
        </row>
        <row r="114">
          <cell r="Z114">
            <v>0</v>
          </cell>
        </row>
        <row r="115">
          <cell r="A115" t="str">
            <v>P010.11538</v>
          </cell>
          <cell r="B115" t="str">
            <v xml:space="preserve"> 0</v>
          </cell>
          <cell r="C115">
            <v>73777.16</v>
          </cell>
          <cell r="D115" t="str">
            <v xml:space="preserve"> 0</v>
          </cell>
          <cell r="F115">
            <v>2085.92</v>
          </cell>
          <cell r="H115" t="str">
            <v xml:space="preserve"> 0</v>
          </cell>
          <cell r="J115" t="str">
            <v xml:space="preserve"> 0</v>
          </cell>
          <cell r="L115" t="str">
            <v xml:space="preserve"> 0</v>
          </cell>
          <cell r="N115" t="str">
            <v xml:space="preserve"> 0</v>
          </cell>
          <cell r="P115" t="str">
            <v xml:space="preserve"> 0</v>
          </cell>
          <cell r="R115" t="str">
            <v xml:space="preserve"> 0</v>
          </cell>
          <cell r="T115" t="str">
            <v xml:space="preserve"> 0</v>
          </cell>
          <cell r="V115" t="str">
            <v xml:space="preserve"> 0</v>
          </cell>
          <cell r="X115" t="str">
            <v xml:space="preserve"> 0</v>
          </cell>
          <cell r="Y115">
            <v>-256721</v>
          </cell>
          <cell r="Z115">
            <v>-180857.91999999998</v>
          </cell>
        </row>
        <row r="116">
          <cell r="Z116">
            <v>0</v>
          </cell>
        </row>
        <row r="117">
          <cell r="A117" t="str">
            <v>CB.010.11422</v>
          </cell>
          <cell r="B117" t="str">
            <v xml:space="preserve"> 0</v>
          </cell>
          <cell r="C117" t="str">
            <v xml:space="preserve"> 0</v>
          </cell>
          <cell r="D117" t="str">
            <v xml:space="preserve"> 0</v>
          </cell>
          <cell r="F117" t="str">
            <v xml:space="preserve"> 0</v>
          </cell>
          <cell r="H117" t="str">
            <v xml:space="preserve"> 0</v>
          </cell>
          <cell r="J117" t="str">
            <v xml:space="preserve"> 0</v>
          </cell>
          <cell r="L117" t="str">
            <v xml:space="preserve"> 0</v>
          </cell>
          <cell r="N117">
            <v>-1111.3</v>
          </cell>
          <cell r="P117" t="str">
            <v xml:space="preserve"> 0</v>
          </cell>
          <cell r="R117" t="str">
            <v xml:space="preserve"> 0</v>
          </cell>
          <cell r="T117" t="str">
            <v xml:space="preserve"> 0</v>
          </cell>
          <cell r="V117" t="str">
            <v xml:space="preserve"> 0</v>
          </cell>
          <cell r="X117" t="str">
            <v xml:space="preserve"> 0</v>
          </cell>
          <cell r="Z117">
            <v>-1111.3</v>
          </cell>
        </row>
        <row r="118">
          <cell r="Y118">
            <v>170000</v>
          </cell>
          <cell r="Z118">
            <v>170000</v>
          </cell>
        </row>
        <row r="119">
          <cell r="Z119">
            <v>0</v>
          </cell>
        </row>
        <row r="120">
          <cell r="Z120">
            <v>0</v>
          </cell>
        </row>
        <row r="121">
          <cell r="Z121">
            <v>0</v>
          </cell>
        </row>
        <row r="122">
          <cell r="Z122">
            <v>0</v>
          </cell>
        </row>
        <row r="123">
          <cell r="Z123">
            <v>0</v>
          </cell>
        </row>
        <row r="124">
          <cell r="Z124">
            <v>0</v>
          </cell>
        </row>
        <row r="125">
          <cell r="Z125">
            <v>0</v>
          </cell>
        </row>
        <row r="126">
          <cell r="Z126">
            <v>0</v>
          </cell>
        </row>
        <row r="127">
          <cell r="Z127">
            <v>0</v>
          </cell>
        </row>
        <row r="128">
          <cell r="Z128">
            <v>0</v>
          </cell>
        </row>
        <row r="129">
          <cell r="A129" t="str">
            <v>Customer Services</v>
          </cell>
          <cell r="B129">
            <v>2104181.9</v>
          </cell>
          <cell r="C129">
            <v>98873.58</v>
          </cell>
          <cell r="D129">
            <v>114664.73</v>
          </cell>
          <cell r="E129">
            <v>0</v>
          </cell>
          <cell r="F129">
            <v>121542.98</v>
          </cell>
          <cell r="G129">
            <v>0</v>
          </cell>
          <cell r="H129">
            <v>30512.53</v>
          </cell>
          <cell r="I129">
            <v>0</v>
          </cell>
          <cell r="J129">
            <v>30741.08</v>
          </cell>
          <cell r="K129">
            <v>0</v>
          </cell>
          <cell r="L129">
            <v>20797.25</v>
          </cell>
          <cell r="M129">
            <v>0</v>
          </cell>
          <cell r="N129">
            <v>1475.3300000000002</v>
          </cell>
          <cell r="O129">
            <v>0</v>
          </cell>
          <cell r="P129">
            <v>223397.59000000003</v>
          </cell>
          <cell r="Q129">
            <v>0</v>
          </cell>
          <cell r="R129">
            <v>220745.65</v>
          </cell>
          <cell r="S129">
            <v>0</v>
          </cell>
          <cell r="T129">
            <v>58985.19</v>
          </cell>
          <cell r="U129">
            <v>0</v>
          </cell>
          <cell r="V129">
            <v>179872.78</v>
          </cell>
          <cell r="W129">
            <v>0</v>
          </cell>
          <cell r="X129">
            <v>180609.73</v>
          </cell>
          <cell r="Y129">
            <v>369075</v>
          </cell>
          <cell r="Z129">
            <v>1651293.42</v>
          </cell>
        </row>
        <row r="131">
          <cell r="A131" t="str">
            <v>CB.010.11601</v>
          </cell>
          <cell r="B131">
            <v>1286238.77</v>
          </cell>
          <cell r="C131" t="str">
            <v xml:space="preserve"> 0</v>
          </cell>
          <cell r="D131" t="str">
            <v xml:space="preserve"> 0</v>
          </cell>
          <cell r="F131" t="str">
            <v xml:space="preserve"> 0</v>
          </cell>
          <cell r="H131" t="str">
            <v xml:space="preserve"> 0</v>
          </cell>
          <cell r="J131" t="str">
            <v xml:space="preserve"> 0</v>
          </cell>
          <cell r="L131" t="str">
            <v xml:space="preserve"> 0</v>
          </cell>
          <cell r="N131" t="str">
            <v xml:space="preserve"> 0</v>
          </cell>
          <cell r="P131" t="str">
            <v xml:space="preserve"> 0</v>
          </cell>
          <cell r="R131">
            <v>315831.78999999998</v>
          </cell>
          <cell r="T131">
            <v>318670.56</v>
          </cell>
          <cell r="V131">
            <v>325202.02</v>
          </cell>
          <cell r="X131">
            <v>326534.40000000002</v>
          </cell>
          <cell r="Y131">
            <v>-786239</v>
          </cell>
          <cell r="Z131">
            <v>499999.77</v>
          </cell>
        </row>
        <row r="132">
          <cell r="Y132">
            <v>200000</v>
          </cell>
          <cell r="Z132">
            <v>200000</v>
          </cell>
        </row>
        <row r="133">
          <cell r="Y133">
            <v>-300000</v>
          </cell>
          <cell r="Z133">
            <v>-300000</v>
          </cell>
        </row>
        <row r="134">
          <cell r="Z134">
            <v>0</v>
          </cell>
        </row>
        <row r="135">
          <cell r="Z135">
            <v>0</v>
          </cell>
        </row>
        <row r="136">
          <cell r="Z136">
            <v>0</v>
          </cell>
        </row>
        <row r="137">
          <cell r="Z137">
            <v>0</v>
          </cell>
        </row>
        <row r="138">
          <cell r="Z138">
            <v>0</v>
          </cell>
        </row>
        <row r="139">
          <cell r="Z139">
            <v>0</v>
          </cell>
        </row>
        <row r="140">
          <cell r="Z140">
            <v>0</v>
          </cell>
        </row>
        <row r="141">
          <cell r="Z141">
            <v>0</v>
          </cell>
        </row>
        <row r="142">
          <cell r="A142" t="str">
            <v>Oracle Upgrade</v>
          </cell>
          <cell r="B142">
            <v>1286238.77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315831.78999999998</v>
          </cell>
          <cell r="S142">
            <v>0</v>
          </cell>
          <cell r="T142">
            <v>318670.56</v>
          </cell>
          <cell r="U142">
            <v>0</v>
          </cell>
          <cell r="V142">
            <v>325202.02</v>
          </cell>
          <cell r="W142">
            <v>0</v>
          </cell>
          <cell r="X142">
            <v>326534.40000000002</v>
          </cell>
          <cell r="Y142">
            <v>-886239</v>
          </cell>
          <cell r="Z142">
            <v>399999.77</v>
          </cell>
        </row>
        <row r="144">
          <cell r="A144" t="str">
            <v>CB.010.11607</v>
          </cell>
          <cell r="B144">
            <v>115662.88</v>
          </cell>
          <cell r="C144" t="str">
            <v xml:space="preserve"> 0</v>
          </cell>
          <cell r="D144" t="str">
            <v xml:space="preserve"> 0</v>
          </cell>
          <cell r="F144" t="str">
            <v xml:space="preserve"> 0</v>
          </cell>
          <cell r="H144" t="str">
            <v xml:space="preserve"> 0</v>
          </cell>
          <cell r="J144" t="str">
            <v xml:space="preserve"> 0</v>
          </cell>
          <cell r="L144" t="str">
            <v xml:space="preserve"> 0</v>
          </cell>
          <cell r="N144" t="str">
            <v xml:space="preserve"> 0</v>
          </cell>
          <cell r="P144" t="str">
            <v xml:space="preserve"> 0</v>
          </cell>
          <cell r="R144" t="str">
            <v xml:space="preserve"> 0</v>
          </cell>
          <cell r="T144">
            <v>38349.480000000003</v>
          </cell>
          <cell r="V144">
            <v>38577.67</v>
          </cell>
          <cell r="X144">
            <v>38735.730000000003</v>
          </cell>
          <cell r="Z144">
            <v>115662.88</v>
          </cell>
        </row>
        <row r="145">
          <cell r="A145" t="str">
            <v>CB.010.11610</v>
          </cell>
          <cell r="B145">
            <v>398817.06</v>
          </cell>
          <cell r="C145" t="str">
            <v xml:space="preserve"> 0</v>
          </cell>
          <cell r="D145" t="str">
            <v xml:space="preserve"> 0</v>
          </cell>
          <cell r="F145" t="str">
            <v xml:space="preserve"> 0</v>
          </cell>
          <cell r="H145" t="str">
            <v xml:space="preserve"> 0</v>
          </cell>
          <cell r="J145" t="str">
            <v xml:space="preserve"> 0</v>
          </cell>
          <cell r="L145" t="str">
            <v xml:space="preserve"> 0</v>
          </cell>
          <cell r="N145" t="str">
            <v xml:space="preserve"> 0</v>
          </cell>
          <cell r="P145">
            <v>68463.820000000007</v>
          </cell>
          <cell r="R145">
            <v>67651.09</v>
          </cell>
          <cell r="T145">
            <v>55007.95</v>
          </cell>
          <cell r="V145" t="str">
            <v xml:space="preserve"> 0</v>
          </cell>
          <cell r="X145" t="str">
            <v xml:space="preserve"> 0</v>
          </cell>
          <cell r="Y145">
            <v>-153277</v>
          </cell>
          <cell r="Z145">
            <v>37845.859999999986</v>
          </cell>
        </row>
        <row r="146">
          <cell r="A146" t="str">
            <v>CB.010.11611</v>
          </cell>
          <cell r="B146">
            <v>194609.47</v>
          </cell>
          <cell r="C146" t="str">
            <v xml:space="preserve"> 0</v>
          </cell>
          <cell r="D146" t="str">
            <v xml:space="preserve"> 0</v>
          </cell>
          <cell r="F146">
            <v>8119.48</v>
          </cell>
          <cell r="H146">
            <v>8413.89</v>
          </cell>
          <cell r="J146">
            <v>15821.83</v>
          </cell>
          <cell r="L146">
            <v>11573.2</v>
          </cell>
          <cell r="N146">
            <v>6287.65</v>
          </cell>
          <cell r="P146">
            <v>36512.25</v>
          </cell>
          <cell r="R146">
            <v>36078.82</v>
          </cell>
          <cell r="T146">
            <v>11253.58</v>
          </cell>
          <cell r="V146" t="str">
            <v xml:space="preserve"> 0</v>
          </cell>
          <cell r="X146" t="str">
            <v xml:space="preserve"> 0</v>
          </cell>
          <cell r="Z146">
            <v>134060.69999999998</v>
          </cell>
        </row>
        <row r="147">
          <cell r="A147" t="str">
            <v>CB.010.11606</v>
          </cell>
          <cell r="B147">
            <v>368771.76</v>
          </cell>
          <cell r="C147" t="str">
            <v xml:space="preserve"> 0</v>
          </cell>
          <cell r="D147" t="str">
            <v xml:space="preserve"> 0</v>
          </cell>
          <cell r="F147" t="str">
            <v xml:space="preserve"> 0</v>
          </cell>
          <cell r="H147" t="str">
            <v xml:space="preserve"> 0</v>
          </cell>
          <cell r="J147" t="str">
            <v xml:space="preserve"> 0</v>
          </cell>
          <cell r="L147" t="str">
            <v xml:space="preserve"> 0</v>
          </cell>
          <cell r="N147" t="str">
            <v xml:space="preserve"> 0</v>
          </cell>
          <cell r="P147">
            <v>92133.4</v>
          </cell>
          <cell r="R147">
            <v>91039.69</v>
          </cell>
          <cell r="T147">
            <v>91857.98</v>
          </cell>
          <cell r="V147">
            <v>93740.69</v>
          </cell>
          <cell r="X147" t="str">
            <v xml:space="preserve"> 0</v>
          </cell>
          <cell r="Z147">
            <v>368771.76</v>
          </cell>
        </row>
        <row r="148">
          <cell r="A148" t="str">
            <v>P010.11464</v>
          </cell>
          <cell r="B148" t="str">
            <v xml:space="preserve"> 0</v>
          </cell>
          <cell r="C148" t="str">
            <v xml:space="preserve"> 0</v>
          </cell>
          <cell r="D148" t="str">
            <v xml:space="preserve"> 0</v>
          </cell>
          <cell r="F148" t="str">
            <v xml:space="preserve"> 0</v>
          </cell>
          <cell r="H148" t="str">
            <v xml:space="preserve"> 0</v>
          </cell>
          <cell r="J148" t="str">
            <v xml:space="preserve"> 0</v>
          </cell>
          <cell r="L148" t="str">
            <v xml:space="preserve"> 0</v>
          </cell>
          <cell r="N148" t="str">
            <v xml:space="preserve"> 0</v>
          </cell>
          <cell r="P148" t="str">
            <v xml:space="preserve"> 0</v>
          </cell>
          <cell r="R148" t="str">
            <v xml:space="preserve"> 0</v>
          </cell>
          <cell r="T148" t="str">
            <v xml:space="preserve"> 0</v>
          </cell>
          <cell r="V148" t="str">
            <v xml:space="preserve"> 0</v>
          </cell>
          <cell r="X148" t="str">
            <v xml:space="preserve"> 0</v>
          </cell>
          <cell r="Z148">
            <v>0</v>
          </cell>
        </row>
        <row r="149">
          <cell r="A149" t="str">
            <v>P010.11356</v>
          </cell>
          <cell r="B149" t="str">
            <v xml:space="preserve"> 0</v>
          </cell>
          <cell r="C149" t="str">
            <v xml:space="preserve"> 0</v>
          </cell>
          <cell r="D149">
            <v>1279.8800000000001</v>
          </cell>
          <cell r="F149">
            <v>20761.400000000001</v>
          </cell>
          <cell r="H149" t="str">
            <v xml:space="preserve"> 0</v>
          </cell>
          <cell r="J149">
            <v>1546.88</v>
          </cell>
          <cell r="L149" t="str">
            <v xml:space="preserve"> 0</v>
          </cell>
          <cell r="N149" t="str">
            <v xml:space="preserve"> 0</v>
          </cell>
          <cell r="P149" t="str">
            <v xml:space="preserve"> 0</v>
          </cell>
          <cell r="R149" t="str">
            <v xml:space="preserve"> 0</v>
          </cell>
          <cell r="T149" t="str">
            <v xml:space="preserve"> 0</v>
          </cell>
          <cell r="V149" t="str">
            <v xml:space="preserve"> 0</v>
          </cell>
          <cell r="X149" t="str">
            <v xml:space="preserve"> 0</v>
          </cell>
          <cell r="Y149">
            <v>-148370</v>
          </cell>
          <cell r="Z149">
            <v>-124781.84</v>
          </cell>
        </row>
        <row r="150">
          <cell r="Y150">
            <v>351597</v>
          </cell>
          <cell r="Z150">
            <v>351597</v>
          </cell>
        </row>
        <row r="151">
          <cell r="Y151">
            <v>-250000</v>
          </cell>
          <cell r="Z151">
            <v>-250000</v>
          </cell>
        </row>
        <row r="152">
          <cell r="Z152">
            <v>0</v>
          </cell>
        </row>
        <row r="153">
          <cell r="Z153">
            <v>0</v>
          </cell>
        </row>
        <row r="154">
          <cell r="Z154">
            <v>0</v>
          </cell>
        </row>
        <row r="155">
          <cell r="Z155">
            <v>0</v>
          </cell>
        </row>
        <row r="156">
          <cell r="A156" t="str">
            <v>Human Resources / Legal</v>
          </cell>
          <cell r="B156">
            <v>1077861.17</v>
          </cell>
          <cell r="C156">
            <v>0</v>
          </cell>
          <cell r="D156">
            <v>1279.8800000000001</v>
          </cell>
          <cell r="E156">
            <v>0</v>
          </cell>
          <cell r="F156">
            <v>28880.880000000001</v>
          </cell>
          <cell r="G156">
            <v>0</v>
          </cell>
          <cell r="H156">
            <v>8413.89</v>
          </cell>
          <cell r="I156">
            <v>0</v>
          </cell>
          <cell r="J156">
            <v>17368.71</v>
          </cell>
          <cell r="K156">
            <v>0</v>
          </cell>
          <cell r="L156">
            <v>11573.2</v>
          </cell>
          <cell r="M156">
            <v>0</v>
          </cell>
          <cell r="N156">
            <v>6287.65</v>
          </cell>
          <cell r="O156">
            <v>0</v>
          </cell>
          <cell r="P156">
            <v>197109.47</v>
          </cell>
          <cell r="Q156">
            <v>0</v>
          </cell>
          <cell r="R156">
            <v>194769.6</v>
          </cell>
          <cell r="S156">
            <v>0</v>
          </cell>
          <cell r="T156">
            <v>196468.99</v>
          </cell>
          <cell r="U156">
            <v>0</v>
          </cell>
          <cell r="V156">
            <v>132318.35999999999</v>
          </cell>
          <cell r="W156">
            <v>0</v>
          </cell>
          <cell r="X156">
            <v>38735.730000000003</v>
          </cell>
          <cell r="Y156">
            <v>-200050</v>
          </cell>
          <cell r="Z156">
            <v>633156.36</v>
          </cell>
        </row>
        <row r="158">
          <cell r="A158" t="str">
            <v>Other</v>
          </cell>
          <cell r="B158">
            <v>1972537.2399999998</v>
          </cell>
          <cell r="C158">
            <v>3304551.13</v>
          </cell>
          <cell r="D158">
            <v>3081503.5400000014</v>
          </cell>
          <cell r="F158">
            <v>-6142429.0600000005</v>
          </cell>
          <cell r="H158">
            <v>3265674.1500000004</v>
          </cell>
          <cell r="J158">
            <v>427416.34999999992</v>
          </cell>
          <cell r="L158">
            <v>-3074921.83</v>
          </cell>
          <cell r="N158">
            <v>2008187.01</v>
          </cell>
          <cell r="P158">
            <v>116823.42999999996</v>
          </cell>
          <cell r="R158">
            <v>122127.30999999997</v>
          </cell>
          <cell r="T158">
            <v>123225.03000000009</v>
          </cell>
          <cell r="V158">
            <v>24928.099999999977</v>
          </cell>
          <cell r="X158">
            <v>25030.22999999996</v>
          </cell>
          <cell r="Y158">
            <v>-823074</v>
          </cell>
          <cell r="Z158">
            <v>2459041.3900000025</v>
          </cell>
        </row>
        <row r="160">
          <cell r="A160" t="str">
            <v>Misc</v>
          </cell>
          <cell r="B160" t="str">
            <v xml:space="preserve"> 0</v>
          </cell>
          <cell r="C160">
            <v>2275090.5499999998</v>
          </cell>
          <cell r="D160">
            <v>2741847.55</v>
          </cell>
          <cell r="F160">
            <v>-5490335.2999999998</v>
          </cell>
          <cell r="H160">
            <v>264327.2</v>
          </cell>
          <cell r="J160">
            <v>-11411.85</v>
          </cell>
          <cell r="L160">
            <v>-113335.9</v>
          </cell>
          <cell r="N160">
            <v>588905.19999999995</v>
          </cell>
          <cell r="P160" t="str">
            <v xml:space="preserve"> 0</v>
          </cell>
          <cell r="R160" t="str">
            <v xml:space="preserve"> 0</v>
          </cell>
          <cell r="T160" t="str">
            <v xml:space="preserve"> 0</v>
          </cell>
          <cell r="V160" t="str">
            <v xml:space="preserve"> 0</v>
          </cell>
          <cell r="X160" t="str">
            <v xml:space="preserve"> 0</v>
          </cell>
          <cell r="Z160">
            <v>255087.44999999978</v>
          </cell>
        </row>
        <row r="161">
          <cell r="A161" t="str">
            <v>Overhead</v>
          </cell>
          <cell r="B161" t="str">
            <v xml:space="preserve"> 0</v>
          </cell>
          <cell r="C161">
            <v>737540.52</v>
          </cell>
          <cell r="D161">
            <v>109387.44</v>
          </cell>
          <cell r="F161">
            <v>-846927.96</v>
          </cell>
          <cell r="H161">
            <v>2861716.33</v>
          </cell>
          <cell r="J161">
            <v>240960.48</v>
          </cell>
          <cell r="L161">
            <v>-3102676.81</v>
          </cell>
          <cell r="N161">
            <v>1345555.41</v>
          </cell>
          <cell r="P161" t="str">
            <v xml:space="preserve"> 0</v>
          </cell>
          <cell r="R161" t="str">
            <v xml:space="preserve"> 0</v>
          </cell>
          <cell r="T161" t="str">
            <v xml:space="preserve"> 0</v>
          </cell>
          <cell r="V161" t="str">
            <v xml:space="preserve"> 0</v>
          </cell>
          <cell r="X161" t="str">
            <v xml:space="preserve"> 0</v>
          </cell>
          <cell r="Y161">
            <v>-1345555</v>
          </cell>
          <cell r="Z161">
            <v>0.40999999991618097</v>
          </cell>
        </row>
        <row r="163">
          <cell r="A163" t="str">
            <v>NonGrowth</v>
          </cell>
          <cell r="B163">
            <v>29199582</v>
          </cell>
          <cell r="C163">
            <v>4902621.96</v>
          </cell>
          <cell r="D163">
            <v>7438089.0900000017</v>
          </cell>
          <cell r="E163">
            <v>0</v>
          </cell>
          <cell r="F163">
            <v>4720842</v>
          </cell>
          <cell r="G163">
            <v>0</v>
          </cell>
          <cell r="H163">
            <v>4043647.02</v>
          </cell>
          <cell r="I163">
            <v>0</v>
          </cell>
          <cell r="J163">
            <v>2419657.83</v>
          </cell>
          <cell r="K163">
            <v>0</v>
          </cell>
          <cell r="L163">
            <v>-1751168.02</v>
          </cell>
          <cell r="M163">
            <v>0</v>
          </cell>
          <cell r="N163">
            <v>2703623.91</v>
          </cell>
          <cell r="O163">
            <v>0</v>
          </cell>
          <cell r="P163">
            <v>980079.01</v>
          </cell>
          <cell r="Q163">
            <v>0</v>
          </cell>
          <cell r="R163">
            <v>1215427.75</v>
          </cell>
          <cell r="S163">
            <v>0</v>
          </cell>
          <cell r="T163">
            <v>1060333.6000000001</v>
          </cell>
          <cell r="U163">
            <v>0</v>
          </cell>
          <cell r="V163">
            <v>1189401.93</v>
          </cell>
          <cell r="W163">
            <v>0</v>
          </cell>
          <cell r="X163">
            <v>937885.06</v>
          </cell>
          <cell r="Y163">
            <v>1539869.5499999989</v>
          </cell>
          <cell r="Z163">
            <v>31400310.689999998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OX Control Email"/>
      <sheetName val="PTB (ESSBASE)"/>
      <sheetName val="Proj PBT Walk"/>
      <sheetName val="Discontinued Ops"/>
      <sheetName val="ETR w Disc Ops"/>
      <sheetName val="Consol ETR"/>
      <sheetName val="ETR Recon"/>
      <sheetName val="Perm Diff Calc"/>
      <sheetName val="Perm Diff (Essbase) "/>
      <sheetName val="Def St Alloc"/>
      <sheetName val="Calc Def Exp"/>
      <sheetName val="Def Exp (Essbase)"/>
      <sheetName val="Tax Depr"/>
      <sheetName val="Book Depr (ESSBASE)"/>
      <sheetName val="C-NC Split"/>
      <sheetName val="OCI"/>
      <sheetName val="State ETR Recon"/>
      <sheetName val="TX Margin"/>
      <sheetName val="Gross Sales (ESSBASE)"/>
      <sheetName val="COGS (ESSBASE)"/>
      <sheetName val="Calc Tax Components"/>
      <sheetName val="Calc JE"/>
      <sheetName val="Non Reg PTB (Essbase) "/>
      <sheetName val="Non Reg Alloc"/>
      <sheetName val="JE to Accounting"/>
      <sheetName val="Recon"/>
      <sheetName val="EPS"/>
      <sheetName val="IS (Essbase)"/>
      <sheetName val="IS 2 (Essbase)"/>
      <sheetName val="IS BU (Essbase)"/>
      <sheetName val="BS (Essbase)"/>
      <sheetName val="BS BU BOY (Essbase)"/>
      <sheetName val="BS BU EOY (Essbase)"/>
      <sheetName val="EOY BS By Co"/>
      <sheetName val="Index"/>
      <sheetName val="Sheet1"/>
      <sheetName val="Sheet2"/>
    </sheetNames>
    <sheetDataSet>
      <sheetData sheetId="0">
        <row r="1">
          <cell r="A1" t="str">
            <v>Atmos Energy Corporation, Inc. &amp; Subsidiaries</v>
          </cell>
        </row>
        <row r="46">
          <cell r="A46" t="str">
            <v>**DRAFT**</v>
          </cell>
        </row>
        <row r="47">
          <cell r="A47" t="str">
            <v>**AS BOOKED**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OX Control Email"/>
      <sheetName val="PTB (ESSBASE)"/>
      <sheetName val="Proj PBT Walk"/>
      <sheetName val="Discontinued Ops"/>
      <sheetName val="ETR w Disc Ops"/>
      <sheetName val="Consol ETR"/>
      <sheetName val="ETR Recon"/>
      <sheetName val="Perm Diff Calc"/>
      <sheetName val="Perm Diff (Essbase) "/>
      <sheetName val="Def St Alloc"/>
      <sheetName val="Calc Def Exp"/>
      <sheetName val="Def Exp (Essbase)"/>
      <sheetName val="Tax Depr"/>
      <sheetName val="Book Depr (ESSBASE)"/>
      <sheetName val="C-NC Split"/>
      <sheetName val="OCI"/>
      <sheetName val="State ETR Recon"/>
      <sheetName val="Calc Tax Components"/>
      <sheetName val="Calc JE"/>
      <sheetName val="Non Reg PTB (Essbase) "/>
      <sheetName val="Non Reg Alloc"/>
      <sheetName val="JE to Accounting"/>
      <sheetName val="Recon"/>
      <sheetName val="EPS"/>
      <sheetName val="IS (Essbase)"/>
      <sheetName val="IS 2 (Essbase)"/>
      <sheetName val="IS BU (Essbase)"/>
      <sheetName val="BS (Essbase)"/>
      <sheetName val="BS BU BOY (Essbase)"/>
      <sheetName val="BS BU EOY (Essbase)"/>
      <sheetName val="EOY BS By Co"/>
      <sheetName val="Index"/>
      <sheetName val="Sheet1"/>
      <sheetName val="Sheet2"/>
    </sheetNames>
    <sheetDataSet>
      <sheetData sheetId="0">
        <row r="46">
          <cell r="A46" t="str">
            <v>**DRAFT**</v>
          </cell>
        </row>
        <row r="47">
          <cell r="A47" t="str">
            <v>**AS BOOKED**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 factors"/>
      <sheetName val="Schedule 1"/>
      <sheetName val="Schedule 2"/>
      <sheetName val="Wp 2-1"/>
      <sheetName val="Wp 2-2"/>
      <sheetName val="WP 2-3"/>
      <sheetName val="WP 2-4"/>
      <sheetName val="Wp 2-5"/>
      <sheetName val="WP 2-6"/>
      <sheetName val="Wp 2-7"/>
      <sheetName val="WP 2-8"/>
      <sheetName val="WP 2-9"/>
      <sheetName val="Wp 2-10"/>
      <sheetName val="Schedule 3"/>
      <sheetName val="Wp 3-1 Gas Cost per bk"/>
      <sheetName val="Schedule 4 O&amp;M"/>
      <sheetName val="Wp 4-1 per bk 33,34,35,36,41"/>
      <sheetName val="WP 4-2 payroll"/>
      <sheetName val="WP 4-2-1 Labor subaccts"/>
      <sheetName val="WP 4-3 Benefits Adj"/>
      <sheetName val="WP 4-3-1 benefits analysis"/>
      <sheetName val="Wp 4-4 per bk 24,30,31"/>
      <sheetName val="WP 4-5 Dues &amp; Adv"/>
      <sheetName val="Wp 4-5-1 Dues &amp; Adv"/>
      <sheetName val="WP 4-6 Int Cust Dep"/>
      <sheetName val="WP 4-7 Uncollectible"/>
      <sheetName val="WP 4-8 Postage Adj"/>
      <sheetName val="WP 4-9 Expense Rpts"/>
      <sheetName val="WP 4-10 Rate Case Expenses"/>
      <sheetName val="WP 4-10-1 Rate Case Expense"/>
      <sheetName val="WP 4-11 Building Expense"/>
      <sheetName val="Schedule 5 taxes other"/>
      <sheetName val="WP 5-1 taxes other"/>
      <sheetName val="Schedule 6 depr amort"/>
      <sheetName val="WP 6-1_Div33 depr amort"/>
      <sheetName val="WP 6-2_Div34 depr amort"/>
      <sheetName val="WP 6-3_Div35 depr amort"/>
      <sheetName val="WP 6-4_Div36 depr amort"/>
      <sheetName val="WP 6-5_Div41 depr amort"/>
      <sheetName val="WP 6-6_Div30 depr amort"/>
      <sheetName val="WP 6-7_Div02 depr amort"/>
      <sheetName val="WP 6-8_Div12 depr amort"/>
      <sheetName val="Schedule 7 FIT"/>
      <sheetName val="WP 7-1 FAS106"/>
      <sheetName val="Wp 7-1-1 FAS106"/>
      <sheetName val="Sched 8 Rate Base"/>
      <sheetName val="WP 8-1 Plant"/>
      <sheetName val="WP 8-2 AccumDepr"/>
      <sheetName val="WP 8-3 CWIP 1070"/>
      <sheetName val="WP 8-4 Storg Gas 1641"/>
      <sheetName val="WP 8-5 ADIT "/>
      <sheetName val="WP 8-5-1 190"/>
      <sheetName val="WP 8-5-2 282"/>
      <sheetName val="WP 8-5-3 283"/>
      <sheetName val="WP 8-6 Cust Adv 2520"/>
      <sheetName val="WP 8-7 Cust Dep 2350"/>
      <sheetName val="WP 8-8 PP Pension 186"/>
      <sheetName val="WP 8-9 PPs 1650"/>
      <sheetName val="WP 8-10 AFUDC Bal"/>
      <sheetName val="Sched 9 Cap Struc"/>
      <sheetName val="WP 9-1 Equity LTD"/>
      <sheetName val="WP 9-2 LTD 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>
        <row r="11">
          <cell r="E11">
            <v>0.55000000000000004</v>
          </cell>
        </row>
      </sheetData>
      <sheetData sheetId="61" refreshError="1"/>
      <sheetData sheetId="6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uild - 13-14 avg"/>
      <sheetName val="DBuild - all years"/>
      <sheetName val="2013 COL"/>
      <sheetName val="REG ADJUSTMTS"/>
      <sheetName val="Distribution of '13 MDT cap-ex"/>
      <sheetName val="Growth Blocks"/>
      <sheetName val="Header page"/>
      <sheetName val="Chrono filing list 2013"/>
      <sheetName val="FILING REPORT DATA"/>
      <sheetName val="Rate Case Report by BU"/>
      <sheetName val="Rate Case Report by Impl Date"/>
      <sheetName val="KMD DIV"/>
      <sheetName val="KY"/>
      <sheetName val="TN"/>
      <sheetName val="VA"/>
      <sheetName val="MS"/>
      <sheetName val="CO-KS DIV"/>
      <sheetName val="CO"/>
      <sheetName val="KS"/>
      <sheetName val="LA DIV"/>
      <sheetName val="TLA"/>
      <sheetName val="LGS"/>
      <sheetName val="WTX DIV"/>
      <sheetName val="WTS"/>
      <sheetName val="TRI"/>
      <sheetName val="WTX_NR"/>
      <sheetName val="MTX"/>
      <sheetName val="DALL"/>
      <sheetName val="APT"/>
      <sheetName val="MTE"/>
      <sheetName val="AMA"/>
      <sheetName val="LBB"/>
      <sheetName val="WTC"/>
      <sheetName val="discontinue--&gt;"/>
      <sheetName val="RATE SUMMARIES--&gt;"/>
      <sheetName val="MTX 2012 budget"/>
      <sheetName val="Report Card - 2012"/>
      <sheetName val="Next Filing - Current"/>
      <sheetName val="2011 Cases &amp; potential"/>
      <sheetName val="2011 Cases &amp; potential - PRIOR"/>
      <sheetName val="2011 Cases &amp; potential - DIFF"/>
      <sheetName val="Condensed Chrono"/>
      <sheetName val="Condensed by BU"/>
      <sheetName val="KY r"/>
      <sheetName val="TN r"/>
      <sheetName val="VA r"/>
      <sheetName val="MS r"/>
      <sheetName val="CO r"/>
      <sheetName val="KS r"/>
      <sheetName val="TLA r"/>
      <sheetName val="LGS r"/>
      <sheetName val="TRI r"/>
      <sheetName val="AMA r"/>
      <sheetName val="LBB r"/>
      <sheetName val="WTC r"/>
      <sheetName val="WTS r"/>
      <sheetName val="REGLVS r"/>
      <sheetName val="MTC r"/>
      <sheetName val="DLL r"/>
      <sheetName val="MTE r"/>
      <sheetName val="APT r"/>
      <sheetName val="rs KENTUCKY"/>
      <sheetName val="rs TENNESSEE"/>
      <sheetName val="rs VIRGINIA"/>
      <sheetName val="rs MISS"/>
      <sheetName val="rs COLORADO"/>
      <sheetName val="rs KANSAS"/>
      <sheetName val="rs TRANSLA"/>
      <sheetName val="rs LGS"/>
      <sheetName val="rs TRIANGLE"/>
      <sheetName val="rs AMARILLO"/>
      <sheetName val="rs LUBB"/>
      <sheetName val="rs WT_CITIES"/>
      <sheetName val="rs WT_SYSTEM"/>
      <sheetName val="rs MID_TEX"/>
      <sheetName val="rs MIDTEX_RRM"/>
      <sheetName val="rs DALLAS"/>
      <sheetName val="rs MTE"/>
      <sheetName val="rs TX_PIPELINE"/>
      <sheetName val="DISCONTINUED--&gt;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83">
          <cell r="A183" t="str">
            <v>F</v>
          </cell>
          <cell r="B183">
            <v>95</v>
          </cell>
        </row>
        <row r="184">
          <cell r="A184" t="str">
            <v>G</v>
          </cell>
          <cell r="B184">
            <v>96</v>
          </cell>
        </row>
        <row r="185">
          <cell r="A185" t="str">
            <v>H</v>
          </cell>
          <cell r="B185">
            <v>97</v>
          </cell>
        </row>
        <row r="186">
          <cell r="A186" t="str">
            <v>I</v>
          </cell>
          <cell r="B186">
            <v>98</v>
          </cell>
        </row>
        <row r="187">
          <cell r="A187" t="str">
            <v>J</v>
          </cell>
          <cell r="B187">
            <v>99</v>
          </cell>
        </row>
        <row r="188">
          <cell r="A188" t="str">
            <v>K</v>
          </cell>
          <cell r="B188">
            <v>100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JE TEMPLATE"/>
      <sheetName val="Tables"/>
    </sheetNames>
    <sheetDataSet>
      <sheetData sheetId="0"/>
      <sheetData sheetId="1"/>
      <sheetData sheetId="2" refreshError="1">
        <row r="3">
          <cell r="B3" t="str">
            <v>PH</v>
          </cell>
          <cell r="C3" t="str">
            <v>PAT HENNON</v>
          </cell>
        </row>
        <row r="4">
          <cell r="B4" t="str">
            <v>JL</v>
          </cell>
          <cell r="C4" t="str">
            <v>JIM LONG</v>
          </cell>
        </row>
        <row r="5">
          <cell r="B5" t="str">
            <v>ML</v>
          </cell>
          <cell r="C5" t="str">
            <v>MELISSA LAWSON</v>
          </cell>
        </row>
        <row r="6">
          <cell r="B6" t="str">
            <v>AJ</v>
          </cell>
          <cell r="C6" t="str">
            <v>ABRAHAM JACOB</v>
          </cell>
        </row>
        <row r="7">
          <cell r="B7" t="str">
            <v>JP</v>
          </cell>
          <cell r="C7" t="str">
            <v>JACKIE PAVEY</v>
          </cell>
        </row>
        <row r="8">
          <cell r="B8" t="str">
            <v>CG</v>
          </cell>
          <cell r="C8" t="str">
            <v>CONNIE GALLAWAY</v>
          </cell>
        </row>
        <row r="9">
          <cell r="B9" t="str">
            <v>JC</v>
          </cell>
          <cell r="C9" t="str">
            <v>JOE CUSAMANO</v>
          </cell>
        </row>
        <row r="10">
          <cell r="B10" t="str">
            <v>RW</v>
          </cell>
          <cell r="C10" t="str">
            <v>ROB WAGNER</v>
          </cell>
        </row>
        <row r="11">
          <cell r="B11" t="str">
            <v>RD</v>
          </cell>
          <cell r="C11" t="str">
            <v>RANDY DUHON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1"/>
      <sheetName val="WP1-1"/>
      <sheetName val="WP1-2"/>
      <sheetName val="Sch 2"/>
      <sheetName val="Sch 3"/>
      <sheetName val="WP3-1"/>
      <sheetName val="Sch 4"/>
      <sheetName val="Sch 5"/>
      <sheetName val="Sch 6"/>
      <sheetName val="WP6-1"/>
      <sheetName val="WP6-2"/>
      <sheetName val="Sch 7"/>
      <sheetName val="WP7-1"/>
      <sheetName val="WP7-2"/>
      <sheetName val="WP7-3"/>
      <sheetName val="WP7-4"/>
      <sheetName val="Sch 8"/>
      <sheetName val="WP8-1"/>
      <sheetName val="Sch 9"/>
      <sheetName val="Sch10"/>
      <sheetName val="WP 10-1"/>
      <sheetName val="Module1"/>
    </sheetNames>
    <sheetDataSet>
      <sheetData sheetId="0">
        <row r="4">
          <cell r="A4" t="str">
            <v>Twelve Months Ended November 30, 2013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ion - WestTX"/>
      <sheetName val="Reforecast - Worksheet"/>
    </sheetNames>
    <sheetDataSet>
      <sheetData sheetId="0">
        <row r="12">
          <cell r="B12" t="str">
            <v>FY 2005</v>
          </cell>
          <cell r="C12" t="str">
            <v>9 Months -YTD</v>
          </cell>
          <cell r="D12" t="str">
            <v>Jul thru Sep</v>
          </cell>
          <cell r="E12" t="str">
            <v>Budget</v>
          </cell>
          <cell r="F12" t="str">
            <v>Reforecast</v>
          </cell>
          <cell r="G12" t="str">
            <v>Reforecast.</v>
          </cell>
          <cell r="H12" t="str">
            <v>Adjustments</v>
          </cell>
          <cell r="I12" t="str">
            <v>Projected</v>
          </cell>
          <cell r="J12" t="str">
            <v>Adjustment</v>
          </cell>
          <cell r="K12" t="str">
            <v>Adjustments.</v>
          </cell>
        </row>
        <row r="13">
          <cell r="A13" t="str">
            <v>GROSS PROFIT</v>
          </cell>
          <cell r="B13">
            <v>93855.827000000005</v>
          </cell>
          <cell r="C13">
            <v>74923.219420000023</v>
          </cell>
          <cell r="D13">
            <v>18864.93</v>
          </cell>
          <cell r="E13">
            <v>93788.149420000031</v>
          </cell>
          <cell r="F13">
            <v>-2305</v>
          </cell>
          <cell r="G13">
            <v>91483.149420000031</v>
          </cell>
          <cell r="H13">
            <v>0</v>
          </cell>
          <cell r="I13">
            <v>91483.149420000031</v>
          </cell>
          <cell r="K13">
            <v>91483.149420000031</v>
          </cell>
        </row>
        <row r="15">
          <cell r="A15" t="str">
            <v>OPERATION &amp; MAINTENANCE EXPENSE</v>
          </cell>
        </row>
        <row r="16">
          <cell r="A16" t="str">
            <v>Labor</v>
          </cell>
          <cell r="B16">
            <v>8539.2569200000016</v>
          </cell>
          <cell r="C16">
            <v>6258.5467399999998</v>
          </cell>
          <cell r="D16">
            <v>2101.4397800000011</v>
          </cell>
          <cell r="E16">
            <v>8359.9865200000004</v>
          </cell>
          <cell r="F16">
            <v>-578</v>
          </cell>
          <cell r="G16">
            <v>7781.9865200000004</v>
          </cell>
          <cell r="H16">
            <v>0</v>
          </cell>
          <cell r="I16">
            <v>7781.9865200000004</v>
          </cell>
          <cell r="J16">
            <v>0</v>
          </cell>
          <cell r="K16">
            <v>7781.9865200000004</v>
          </cell>
        </row>
        <row r="17">
          <cell r="A17" t="str">
            <v>Benefits</v>
          </cell>
          <cell r="B17">
            <v>3774.3516400000003</v>
          </cell>
          <cell r="C17">
            <v>2683.7426299999997</v>
          </cell>
          <cell r="D17">
            <v>928.8363800000003</v>
          </cell>
          <cell r="E17">
            <v>3612.5790099999999</v>
          </cell>
          <cell r="F17">
            <v>-252</v>
          </cell>
          <cell r="G17">
            <v>3360.5790099999999</v>
          </cell>
          <cell r="H17">
            <v>0</v>
          </cell>
          <cell r="I17">
            <v>3360.5790099999999</v>
          </cell>
          <cell r="J17">
            <v>0</v>
          </cell>
          <cell r="K17">
            <v>3360.5790099999999</v>
          </cell>
        </row>
        <row r="18">
          <cell r="A18" t="str">
            <v>Materials &amp; Supplies</v>
          </cell>
          <cell r="B18">
            <v>991.67219999999998</v>
          </cell>
          <cell r="C18">
            <v>818.40817000000004</v>
          </cell>
          <cell r="D18">
            <v>237.91059999999999</v>
          </cell>
          <cell r="E18">
            <v>1056.3187700000001</v>
          </cell>
          <cell r="F18">
            <v>-66</v>
          </cell>
          <cell r="G18">
            <v>990.31877000000009</v>
          </cell>
          <cell r="H18">
            <v>0</v>
          </cell>
          <cell r="I18">
            <v>990.31877000000009</v>
          </cell>
          <cell r="J18">
            <v>0</v>
          </cell>
          <cell r="K18">
            <v>990.31877000000009</v>
          </cell>
        </row>
        <row r="19">
          <cell r="A19" t="str">
            <v>Vehicles &amp; Equip</v>
          </cell>
          <cell r="B19">
            <v>1640.76674</v>
          </cell>
          <cell r="C19">
            <v>1261.47577</v>
          </cell>
          <cell r="D19">
            <v>392.02300000000002</v>
          </cell>
          <cell r="E19">
            <v>1653.4987700000001</v>
          </cell>
          <cell r="F19">
            <v>-137</v>
          </cell>
          <cell r="G19">
            <v>1516.4987700000001</v>
          </cell>
          <cell r="H19">
            <v>0</v>
          </cell>
          <cell r="I19">
            <v>1516.4987700000001</v>
          </cell>
          <cell r="J19">
            <v>0</v>
          </cell>
          <cell r="K19">
            <v>1516.4987700000001</v>
          </cell>
        </row>
        <row r="20">
          <cell r="A20" t="str">
            <v>Print &amp; Postages</v>
          </cell>
          <cell r="B20">
            <v>46.959000000000003</v>
          </cell>
          <cell r="C20">
            <v>37.876269999999998</v>
          </cell>
          <cell r="D20">
            <v>11.708</v>
          </cell>
          <cell r="E20">
            <v>49.584269999999997</v>
          </cell>
          <cell r="F20">
            <v>0</v>
          </cell>
          <cell r="G20">
            <v>49.584269999999997</v>
          </cell>
          <cell r="H20">
            <v>0</v>
          </cell>
          <cell r="I20">
            <v>49.584269999999997</v>
          </cell>
          <cell r="J20">
            <v>0</v>
          </cell>
          <cell r="K20">
            <v>49.584269999999997</v>
          </cell>
        </row>
        <row r="21">
          <cell r="A21" t="str">
            <v>Insurance</v>
          </cell>
          <cell r="B21">
            <v>755.28200000000004</v>
          </cell>
          <cell r="C21">
            <v>581.00606000000005</v>
          </cell>
          <cell r="D21">
            <v>94.674000000000007</v>
          </cell>
          <cell r="E21">
            <v>675.68006000000003</v>
          </cell>
          <cell r="F21">
            <v>0</v>
          </cell>
          <cell r="G21">
            <v>675.68006000000003</v>
          </cell>
          <cell r="H21">
            <v>0</v>
          </cell>
          <cell r="I21">
            <v>675.68006000000003</v>
          </cell>
          <cell r="J21">
            <v>0</v>
          </cell>
          <cell r="K21">
            <v>675.68006000000003</v>
          </cell>
        </row>
        <row r="22">
          <cell r="A22" t="str">
            <v>Marketing</v>
          </cell>
          <cell r="B22">
            <v>492.13499999999999</v>
          </cell>
          <cell r="C22">
            <v>461.20150999999998</v>
          </cell>
          <cell r="D22">
            <v>127.277</v>
          </cell>
          <cell r="E22">
            <v>588.47851000000003</v>
          </cell>
          <cell r="F22">
            <v>-31</v>
          </cell>
          <cell r="G22">
            <v>557.47851000000003</v>
          </cell>
          <cell r="H22">
            <v>0</v>
          </cell>
          <cell r="I22">
            <v>557.47851000000003</v>
          </cell>
          <cell r="J22">
            <v>0</v>
          </cell>
          <cell r="K22">
            <v>557.47851000000003</v>
          </cell>
        </row>
        <row r="23">
          <cell r="A23" t="str">
            <v>Employee Welfare</v>
          </cell>
          <cell r="B23">
            <v>664.61199999999997</v>
          </cell>
          <cell r="C23">
            <v>578.52599999999995</v>
          </cell>
          <cell r="D23">
            <v>110.095</v>
          </cell>
          <cell r="E23">
            <v>688.62099999999998</v>
          </cell>
          <cell r="F23">
            <v>0</v>
          </cell>
          <cell r="G23">
            <v>688.62099999999998</v>
          </cell>
          <cell r="H23">
            <v>0</v>
          </cell>
          <cell r="I23">
            <v>688.62099999999998</v>
          </cell>
          <cell r="J23">
            <v>0</v>
          </cell>
          <cell r="K23">
            <v>688.62099999999998</v>
          </cell>
        </row>
        <row r="24">
          <cell r="A24" t="str">
            <v>Information Technologies</v>
          </cell>
          <cell r="B24">
            <v>264</v>
          </cell>
          <cell r="C24">
            <v>147.12738000000002</v>
          </cell>
          <cell r="D24">
            <v>66</v>
          </cell>
          <cell r="E24">
            <v>213.12738000000002</v>
          </cell>
          <cell r="F24">
            <v>0</v>
          </cell>
          <cell r="G24">
            <v>213.12738000000002</v>
          </cell>
          <cell r="H24">
            <v>0</v>
          </cell>
          <cell r="I24">
            <v>213.12738000000002</v>
          </cell>
          <cell r="J24">
            <v>0</v>
          </cell>
          <cell r="K24">
            <v>213.12738000000002</v>
          </cell>
        </row>
        <row r="25">
          <cell r="A25" t="str">
            <v>Rent, Maint., &amp; Utilities</v>
          </cell>
          <cell r="B25">
            <v>1119.2760000000001</v>
          </cell>
          <cell r="C25">
            <v>754.10272999999995</v>
          </cell>
          <cell r="D25">
            <v>298.529</v>
          </cell>
          <cell r="E25">
            <v>1052.6317300000001</v>
          </cell>
          <cell r="F25">
            <v>-63</v>
          </cell>
          <cell r="G25">
            <v>989.63173000000006</v>
          </cell>
          <cell r="H25">
            <v>0</v>
          </cell>
          <cell r="I25">
            <v>989.63173000000006</v>
          </cell>
          <cell r="J25">
            <v>0</v>
          </cell>
          <cell r="K25">
            <v>989.63173000000006</v>
          </cell>
        </row>
        <row r="26">
          <cell r="A26" t="str">
            <v>Directors &amp; Shareholders &amp;PR</v>
          </cell>
          <cell r="B26">
            <v>4</v>
          </cell>
          <cell r="C26">
            <v>3.8313800000000002</v>
          </cell>
          <cell r="D26">
            <v>0.498</v>
          </cell>
          <cell r="E26">
            <v>4.3293800000000005</v>
          </cell>
          <cell r="F26">
            <v>0</v>
          </cell>
          <cell r="G26">
            <v>4.3293800000000005</v>
          </cell>
          <cell r="H26">
            <v>0</v>
          </cell>
          <cell r="I26">
            <v>4.3293800000000005</v>
          </cell>
          <cell r="J26">
            <v>0</v>
          </cell>
          <cell r="K26">
            <v>4.3293800000000005</v>
          </cell>
        </row>
        <row r="27">
          <cell r="A27" t="str">
            <v>Telecom</v>
          </cell>
          <cell r="B27">
            <v>382.55996000000005</v>
          </cell>
          <cell r="C27">
            <v>384.65077000000002</v>
          </cell>
          <cell r="D27">
            <v>94.51999000000005</v>
          </cell>
          <cell r="E27">
            <v>479.17076000000009</v>
          </cell>
          <cell r="F27">
            <v>-21</v>
          </cell>
          <cell r="G27">
            <v>458.17076000000009</v>
          </cell>
          <cell r="H27">
            <v>0</v>
          </cell>
          <cell r="I27">
            <v>458.17076000000009</v>
          </cell>
          <cell r="J27">
            <v>0</v>
          </cell>
          <cell r="K27">
            <v>458.17076000000009</v>
          </cell>
        </row>
        <row r="28">
          <cell r="A28" t="str">
            <v>Travel &amp; Entertainment</v>
          </cell>
          <cell r="B28">
            <v>406.61799999999999</v>
          </cell>
          <cell r="C28">
            <v>288.15678000000003</v>
          </cell>
          <cell r="D28">
            <v>101.479</v>
          </cell>
          <cell r="E28">
            <v>389.63578000000001</v>
          </cell>
          <cell r="F28">
            <v>0</v>
          </cell>
          <cell r="G28">
            <v>389.63578000000001</v>
          </cell>
          <cell r="H28">
            <v>0</v>
          </cell>
          <cell r="I28">
            <v>389.63578000000001</v>
          </cell>
          <cell r="J28">
            <v>0</v>
          </cell>
          <cell r="K28">
            <v>389.63578000000001</v>
          </cell>
        </row>
        <row r="29">
          <cell r="A29" t="str">
            <v>Dues &amp; Donations</v>
          </cell>
          <cell r="B29">
            <v>169.42</v>
          </cell>
          <cell r="C29">
            <v>115.24337</v>
          </cell>
          <cell r="D29">
            <v>35.627000000000002</v>
          </cell>
          <cell r="E29">
            <v>150.87037000000001</v>
          </cell>
          <cell r="F29">
            <v>0</v>
          </cell>
          <cell r="G29">
            <v>150.87037000000001</v>
          </cell>
          <cell r="H29">
            <v>0</v>
          </cell>
          <cell r="I29">
            <v>150.87037000000001</v>
          </cell>
          <cell r="J29">
            <v>0</v>
          </cell>
          <cell r="K29">
            <v>150.87037000000001</v>
          </cell>
        </row>
        <row r="30">
          <cell r="A30" t="str">
            <v>Training</v>
          </cell>
          <cell r="B30">
            <v>322.18599999999998</v>
          </cell>
          <cell r="C30">
            <v>167.40364000000002</v>
          </cell>
          <cell r="D30">
            <v>50.563000000000002</v>
          </cell>
          <cell r="E30">
            <v>217.96664000000004</v>
          </cell>
          <cell r="F30">
            <v>0</v>
          </cell>
          <cell r="G30">
            <v>217.96664000000004</v>
          </cell>
          <cell r="H30">
            <v>0</v>
          </cell>
          <cell r="I30">
            <v>217.96664000000004</v>
          </cell>
          <cell r="J30">
            <v>0</v>
          </cell>
          <cell r="K30">
            <v>217.96664000000004</v>
          </cell>
        </row>
        <row r="31">
          <cell r="A31" t="str">
            <v>Outside Services</v>
          </cell>
          <cell r="B31">
            <v>3645.0509999999999</v>
          </cell>
          <cell r="C31">
            <v>2866.0540499999997</v>
          </cell>
          <cell r="D31">
            <v>895.41600000000005</v>
          </cell>
          <cell r="E31">
            <v>3761.4700499999999</v>
          </cell>
          <cell r="F31">
            <v>130</v>
          </cell>
          <cell r="G31">
            <v>3891.4700499999999</v>
          </cell>
          <cell r="H31">
            <v>0</v>
          </cell>
          <cell r="I31">
            <v>3891.4700499999999</v>
          </cell>
          <cell r="J31">
            <v>0</v>
          </cell>
          <cell r="K31">
            <v>3891.4700499999999</v>
          </cell>
        </row>
        <row r="32">
          <cell r="A32" t="str">
            <v>Provision for Bad Debt</v>
          </cell>
          <cell r="B32">
            <v>1939.7533899999999</v>
          </cell>
          <cell r="C32">
            <v>247.96899999999999</v>
          </cell>
          <cell r="D32">
            <v>414.36902999999978</v>
          </cell>
          <cell r="E32">
            <v>662.33802999999978</v>
          </cell>
          <cell r="F32">
            <v>-29</v>
          </cell>
          <cell r="G32">
            <v>633.33802999999978</v>
          </cell>
          <cell r="H32">
            <v>0</v>
          </cell>
          <cell r="I32">
            <v>633.33802999999978</v>
          </cell>
          <cell r="J32">
            <v>0</v>
          </cell>
          <cell r="K32">
            <v>633.33802999999978</v>
          </cell>
        </row>
        <row r="33">
          <cell r="A33" t="str">
            <v>Miscellaneous</v>
          </cell>
          <cell r="B33">
            <v>177.059</v>
          </cell>
          <cell r="C33">
            <v>-34.101260000000707</v>
          </cell>
          <cell r="D33">
            <v>20.747</v>
          </cell>
          <cell r="E33">
            <v>-13.354260000000707</v>
          </cell>
          <cell r="G33">
            <v>-13.354260000000707</v>
          </cell>
          <cell r="H33">
            <v>0</v>
          </cell>
          <cell r="I33">
            <v>-13.354260000000707</v>
          </cell>
          <cell r="J33">
            <v>0</v>
          </cell>
          <cell r="K33">
            <v>-13.354260000000707</v>
          </cell>
        </row>
        <row r="34">
          <cell r="A34" t="str">
            <v>Expense Billings</v>
          </cell>
          <cell r="B34">
            <v>6839.942</v>
          </cell>
          <cell r="C34">
            <v>4888.9891900000002</v>
          </cell>
          <cell r="D34">
            <v>1650.606</v>
          </cell>
          <cell r="E34">
            <v>6539.59519</v>
          </cell>
          <cell r="F34">
            <v>10</v>
          </cell>
          <cell r="G34">
            <v>6549.59519</v>
          </cell>
          <cell r="H34">
            <v>0</v>
          </cell>
          <cell r="I34">
            <v>6549.59519</v>
          </cell>
          <cell r="J34">
            <v>0</v>
          </cell>
          <cell r="K34">
            <v>6549.59519</v>
          </cell>
        </row>
        <row r="35">
          <cell r="A35" t="str">
            <v xml:space="preserve">                            Total O&amp;M Expense</v>
          </cell>
          <cell r="B35">
            <v>32174.900850000002</v>
          </cell>
          <cell r="C35">
            <v>22510.210180000002</v>
          </cell>
          <cell r="D35">
            <v>7632.3177800000012</v>
          </cell>
          <cell r="E35">
            <v>30142.527960000003</v>
          </cell>
          <cell r="F35">
            <v>-1037</v>
          </cell>
          <cell r="G35">
            <v>29105.527959999999</v>
          </cell>
          <cell r="H35">
            <v>0</v>
          </cell>
          <cell r="I35">
            <v>29105.527959999999</v>
          </cell>
          <cell r="J35">
            <v>0</v>
          </cell>
          <cell r="K35">
            <v>29105.527959999999</v>
          </cell>
        </row>
        <row r="37">
          <cell r="A37" t="str">
            <v>Depreciation and Amortization</v>
          </cell>
          <cell r="B37">
            <v>14009.224</v>
          </cell>
          <cell r="C37">
            <v>9779.3139499999997</v>
          </cell>
          <cell r="D37">
            <v>3594.056</v>
          </cell>
          <cell r="E37">
            <v>13373.36995</v>
          </cell>
          <cell r="F37">
            <v>-180</v>
          </cell>
          <cell r="G37">
            <v>13193.36995</v>
          </cell>
          <cell r="H37">
            <v>0</v>
          </cell>
          <cell r="I37">
            <v>13193.36995</v>
          </cell>
          <cell r="J37">
            <v>0</v>
          </cell>
          <cell r="K37">
            <v>13193.36995</v>
          </cell>
        </row>
        <row r="38">
          <cell r="A38" t="str">
            <v>Total Taxes - Other Than Income Taxes</v>
          </cell>
          <cell r="B38">
            <v>20665.290009999997</v>
          </cell>
          <cell r="C38">
            <v>16553.538349999999</v>
          </cell>
          <cell r="D38">
            <v>3056.3169899999984</v>
          </cell>
          <cell r="E38">
            <v>19609.855339999998</v>
          </cell>
          <cell r="F38">
            <v>-24</v>
          </cell>
          <cell r="G38">
            <v>19585.855339999998</v>
          </cell>
          <cell r="H38">
            <v>0</v>
          </cell>
          <cell r="I38">
            <v>19585.855339999998</v>
          </cell>
          <cell r="J38">
            <v>0</v>
          </cell>
          <cell r="K38">
            <v>19585.855339999998</v>
          </cell>
        </row>
        <row r="39">
          <cell r="A39" t="str">
            <v>Other Income (Expense)</v>
          </cell>
          <cell r="G39">
            <v>0</v>
          </cell>
          <cell r="K39">
            <v>0</v>
          </cell>
        </row>
        <row r="40">
          <cell r="A40" t="str">
            <v xml:space="preserve">    Interest, Net</v>
          </cell>
          <cell r="B40">
            <v>-7936.8</v>
          </cell>
          <cell r="C40">
            <v>-5920.3168700000006</v>
          </cell>
          <cell r="D40">
            <v>-2007.7</v>
          </cell>
          <cell r="E40">
            <v>-7928.0168700000004</v>
          </cell>
          <cell r="F40">
            <v>0</v>
          </cell>
          <cell r="G40">
            <v>-7928.0168700000004</v>
          </cell>
          <cell r="H40">
            <v>0</v>
          </cell>
          <cell r="I40">
            <v>-7928.0168700000004</v>
          </cell>
          <cell r="J40">
            <v>0</v>
          </cell>
          <cell r="K40">
            <v>-7928.0168700000004</v>
          </cell>
        </row>
        <row r="41">
          <cell r="A41" t="str">
            <v xml:space="preserve">   Other Misc. Income (Expense)</v>
          </cell>
          <cell r="B41">
            <v>-371.18599999999998</v>
          </cell>
          <cell r="C41">
            <v>-167.12601000000001</v>
          </cell>
          <cell r="D41">
            <v>-79.501000000000005</v>
          </cell>
          <cell r="E41">
            <v>-246.62701000000001</v>
          </cell>
          <cell r="F41">
            <v>0</v>
          </cell>
          <cell r="G41">
            <v>-246.62701000000001</v>
          </cell>
          <cell r="H41">
            <v>0</v>
          </cell>
          <cell r="I41">
            <v>-246.62701000000001</v>
          </cell>
          <cell r="J41">
            <v>0</v>
          </cell>
          <cell r="K41">
            <v>-246.62701000000001</v>
          </cell>
        </row>
        <row r="43">
          <cell r="A43" t="str">
            <v>Income (Loss) Before Income Taxes</v>
          </cell>
          <cell r="B43">
            <v>18698.42614</v>
          </cell>
          <cell r="C43">
            <v>19992.71406000002</v>
          </cell>
          <cell r="D43">
            <v>2495.0382300000001</v>
          </cell>
          <cell r="E43">
            <v>22487.752290000019</v>
          </cell>
          <cell r="F43">
            <v>-1064</v>
          </cell>
          <cell r="G43">
            <v>21423.752290000033</v>
          </cell>
          <cell r="H43">
            <v>0</v>
          </cell>
          <cell r="I43">
            <v>21423.752290000033</v>
          </cell>
          <cell r="J43">
            <v>0</v>
          </cell>
          <cell r="K43">
            <v>21423.752290000033</v>
          </cell>
        </row>
        <row r="44">
          <cell r="A44" t="str">
            <v>Provision (Benefit) for Income Taxes</v>
          </cell>
          <cell r="B44">
            <v>6701.5159899999981</v>
          </cell>
          <cell r="C44">
            <v>7003.116</v>
          </cell>
          <cell r="D44">
            <v>894.22171999999978</v>
          </cell>
          <cell r="E44">
            <v>7897.3377199999995</v>
          </cell>
          <cell r="F44">
            <v>-390.45491758398839</v>
          </cell>
          <cell r="G44">
            <v>7506.8828024160111</v>
          </cell>
          <cell r="H44">
            <v>0</v>
          </cell>
          <cell r="I44">
            <v>7506.8828024160111</v>
          </cell>
          <cell r="J44">
            <v>0</v>
          </cell>
          <cell r="K44">
            <v>7506.8828024160111</v>
          </cell>
        </row>
        <row r="45">
          <cell r="A45" t="str">
            <v xml:space="preserve">                         Net Income (Loss)</v>
          </cell>
          <cell r="B45">
            <v>11996.910150000002</v>
          </cell>
          <cell r="C45">
            <v>12989.59806000002</v>
          </cell>
          <cell r="D45">
            <v>1600.8165100000003</v>
          </cell>
          <cell r="E45">
            <v>14590.414570000021</v>
          </cell>
          <cell r="F45">
            <v>-673.54508241601161</v>
          </cell>
          <cell r="G45">
            <v>13916.869487584023</v>
          </cell>
          <cell r="H45">
            <v>0</v>
          </cell>
          <cell r="I45">
            <v>13916.869487584023</v>
          </cell>
          <cell r="J45">
            <v>0</v>
          </cell>
          <cell r="K45">
            <v>13916.869487584023</v>
          </cell>
        </row>
        <row r="47">
          <cell r="A47" t="str">
            <v>Tax rate</v>
          </cell>
          <cell r="B47">
            <v>0.35840000328498228</v>
          </cell>
          <cell r="C47">
            <v>0.35028340719439033</v>
          </cell>
          <cell r="D47">
            <v>0.35840000736181093</v>
          </cell>
          <cell r="E47">
            <v>0.35118395196445812</v>
          </cell>
          <cell r="F47">
            <v>0.35039999999999999</v>
          </cell>
          <cell r="G47">
            <v>0.35039999999999999</v>
          </cell>
          <cell r="H47">
            <v>0.35039999999999999</v>
          </cell>
          <cell r="I47">
            <v>0.35039999999999999</v>
          </cell>
          <cell r="J47">
            <v>0.35039999999999999</v>
          </cell>
          <cell r="K47">
            <v>0.35039999999999999</v>
          </cell>
        </row>
      </sheetData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IBF"/>
    </sheetNames>
    <sheetDataSet>
      <sheetData sheetId="0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Y ADIT-August 17"/>
    </sheetNames>
    <sheetDataSet>
      <sheetData sheetId="0">
        <row r="18">
          <cell r="J18">
            <v>-44257592.086876713</v>
          </cell>
          <cell r="K18">
            <v>-44130924.342749141</v>
          </cell>
          <cell r="L18">
            <v>-43914492.015949987</v>
          </cell>
          <cell r="M18">
            <v>-44065044.835845821</v>
          </cell>
          <cell r="N18">
            <v>-44215597.655741647</v>
          </cell>
          <cell r="O18">
            <v>-44366150.475637481</v>
          </cell>
          <cell r="P18">
            <v>-44516703.295533307</v>
          </cell>
          <cell r="Q18">
            <v>-44667256.115429141</v>
          </cell>
          <cell r="R18">
            <v>-44817808.935324967</v>
          </cell>
          <cell r="S18">
            <v>-44968361.755220801</v>
          </cell>
          <cell r="T18">
            <v>-45118914.575116627</v>
          </cell>
          <cell r="U18">
            <v>-45269467.395012453</v>
          </cell>
          <cell r="V18">
            <v>-45420020.214908287</v>
          </cell>
          <cell r="W18">
            <v>-45570573.034804113</v>
          </cell>
          <cell r="X18">
            <v>-45721125.854699947</v>
          </cell>
          <cell r="Y18">
            <v>-45836254.481679112</v>
          </cell>
          <cell r="Z18">
            <v>-45951383.108658276</v>
          </cell>
          <cell r="AA18">
            <v>-46066511.735637441</v>
          </cell>
          <cell r="AB18">
            <v>-46181640.362616606</v>
          </cell>
          <cell r="AC18">
            <v>-46296768.989595771</v>
          </cell>
          <cell r="AD18">
            <v>-46411897.616574936</v>
          </cell>
        </row>
        <row r="29">
          <cell r="J29">
            <v>16003785.137859724</v>
          </cell>
          <cell r="K29">
            <v>17479140.647096604</v>
          </cell>
          <cell r="L29">
            <v>17727184.578115057</v>
          </cell>
          <cell r="M29">
            <v>17713861.216991253</v>
          </cell>
          <cell r="N29">
            <v>17663591.630371265</v>
          </cell>
          <cell r="O29">
            <v>17613388.073933516</v>
          </cell>
          <cell r="P29">
            <v>17563250.547678005</v>
          </cell>
          <cell r="Q29">
            <v>17513179.051604733</v>
          </cell>
          <cell r="R29">
            <v>17463173.585713707</v>
          </cell>
          <cell r="S29">
            <v>17413073.405813213</v>
          </cell>
          <cell r="T29">
            <v>17362866.471524112</v>
          </cell>
          <cell r="U29">
            <v>17312725.567417253</v>
          </cell>
          <cell r="V29">
            <v>17262650.693492636</v>
          </cell>
          <cell r="W29">
            <v>17212641.849750258</v>
          </cell>
          <cell r="X29">
            <v>17162699.036190119</v>
          </cell>
          <cell r="Y29">
            <v>17084128.845555548</v>
          </cell>
          <cell r="Z29">
            <v>17005478.891112078</v>
          </cell>
          <cell r="AA29">
            <v>16926749.172859721</v>
          </cell>
          <cell r="AB29">
            <v>16847939.690798473</v>
          </cell>
          <cell r="AC29">
            <v>16769050.444928337</v>
          </cell>
          <cell r="AD29">
            <v>16690081.435249308</v>
          </cell>
        </row>
        <row r="37">
          <cell r="J37">
            <v>1707565</v>
          </cell>
          <cell r="K37">
            <v>1707565</v>
          </cell>
          <cell r="L37">
            <v>1707565</v>
          </cell>
          <cell r="M37">
            <v>1707565</v>
          </cell>
          <cell r="N37">
            <v>1707565</v>
          </cell>
          <cell r="O37">
            <v>1707565</v>
          </cell>
          <cell r="P37">
            <v>1707565</v>
          </cell>
          <cell r="Q37">
            <v>1707565</v>
          </cell>
          <cell r="R37">
            <v>1707565</v>
          </cell>
          <cell r="S37">
            <v>1707565</v>
          </cell>
          <cell r="T37">
            <v>1707565</v>
          </cell>
          <cell r="U37">
            <v>1707565</v>
          </cell>
          <cell r="V37">
            <v>1707565</v>
          </cell>
          <cell r="W37">
            <v>1707565</v>
          </cell>
          <cell r="X37">
            <v>1707565</v>
          </cell>
          <cell r="Y37">
            <v>1707565</v>
          </cell>
          <cell r="Z37">
            <v>1707565</v>
          </cell>
          <cell r="AA37">
            <v>1707565</v>
          </cell>
          <cell r="AB37">
            <v>1707565</v>
          </cell>
          <cell r="AC37">
            <v>1707565</v>
          </cell>
          <cell r="AD37">
            <v>1707565</v>
          </cell>
        </row>
        <row r="40">
          <cell r="J40">
            <v>549209</v>
          </cell>
          <cell r="K40">
            <v>549209</v>
          </cell>
          <cell r="L40">
            <v>549209</v>
          </cell>
          <cell r="M40">
            <v>549209</v>
          </cell>
          <cell r="N40">
            <v>549209</v>
          </cell>
          <cell r="O40">
            <v>549209</v>
          </cell>
          <cell r="P40">
            <v>549209</v>
          </cell>
          <cell r="Q40">
            <v>549209</v>
          </cell>
          <cell r="R40">
            <v>549209</v>
          </cell>
          <cell r="S40">
            <v>549209</v>
          </cell>
          <cell r="T40">
            <v>549209</v>
          </cell>
          <cell r="U40">
            <v>549209</v>
          </cell>
          <cell r="V40">
            <v>549209</v>
          </cell>
          <cell r="W40">
            <v>549209</v>
          </cell>
          <cell r="X40">
            <v>549209</v>
          </cell>
          <cell r="Y40">
            <v>549209</v>
          </cell>
          <cell r="Z40">
            <v>549209</v>
          </cell>
          <cell r="AA40">
            <v>549209</v>
          </cell>
          <cell r="AB40">
            <v>549209</v>
          </cell>
          <cell r="AC40">
            <v>549209</v>
          </cell>
          <cell r="AD40">
            <v>549209</v>
          </cell>
        </row>
        <row r="41">
          <cell r="J41">
            <v>66639</v>
          </cell>
          <cell r="K41">
            <v>66639</v>
          </cell>
          <cell r="L41">
            <v>66639</v>
          </cell>
          <cell r="M41">
            <v>66639</v>
          </cell>
          <cell r="N41">
            <v>66639</v>
          </cell>
          <cell r="O41">
            <v>66639</v>
          </cell>
          <cell r="P41">
            <v>66639</v>
          </cell>
          <cell r="Q41">
            <v>66639</v>
          </cell>
          <cell r="R41">
            <v>66639</v>
          </cell>
          <cell r="S41">
            <v>66639</v>
          </cell>
          <cell r="T41">
            <v>66639</v>
          </cell>
          <cell r="U41">
            <v>66639</v>
          </cell>
          <cell r="V41">
            <v>66639</v>
          </cell>
          <cell r="W41">
            <v>66639</v>
          </cell>
          <cell r="X41">
            <v>66639</v>
          </cell>
          <cell r="Y41">
            <v>66639</v>
          </cell>
          <cell r="Z41">
            <v>66639</v>
          </cell>
          <cell r="AA41">
            <v>66639</v>
          </cell>
          <cell r="AB41">
            <v>66639</v>
          </cell>
          <cell r="AC41">
            <v>66639</v>
          </cell>
          <cell r="AD41">
            <v>66639</v>
          </cell>
        </row>
        <row r="61">
          <cell r="J61">
            <v>-45466976.831447773</v>
          </cell>
          <cell r="K61">
            <v>-45471990.086456589</v>
          </cell>
          <cell r="L61">
            <v>-45474652.321999989</v>
          </cell>
          <cell r="M61">
            <v>-45515880.772291645</v>
          </cell>
          <cell r="N61">
            <v>-45557109.222583309</v>
          </cell>
          <cell r="O61">
            <v>-45598337.672874972</v>
          </cell>
          <cell r="P61">
            <v>-45639566.123166643</v>
          </cell>
          <cell r="Q61">
            <v>-45680794.573458299</v>
          </cell>
          <cell r="R61">
            <v>-45722023.023749962</v>
          </cell>
          <cell r="S61">
            <v>-45763251.474041626</v>
          </cell>
          <cell r="T61">
            <v>-45804479.924333297</v>
          </cell>
          <cell r="U61">
            <v>-45845708.374624953</v>
          </cell>
          <cell r="V61">
            <v>-45886936.824916616</v>
          </cell>
          <cell r="W61">
            <v>-45928165.275208279</v>
          </cell>
          <cell r="X61">
            <v>-45969393.725499943</v>
          </cell>
          <cell r="Y61">
            <v>-46000921.363958277</v>
          </cell>
          <cell r="Z61">
            <v>-46032449.002416603</v>
          </cell>
          <cell r="AA61">
            <v>-46063976.64087493</v>
          </cell>
          <cell r="AB61">
            <v>-46095504.279333264</v>
          </cell>
          <cell r="AC61">
            <v>-46127031.917791598</v>
          </cell>
          <cell r="AD61">
            <v>-46158559.556249924</v>
          </cell>
        </row>
        <row r="72">
          <cell r="J72">
            <v>18160791.529078051</v>
          </cell>
          <cell r="K72">
            <v>18524338.910742532</v>
          </cell>
          <cell r="L72">
            <v>18888695.822107986</v>
          </cell>
          <cell r="M72">
            <v>19087500.900961678</v>
          </cell>
          <cell r="N72">
            <v>19287283.584564734</v>
          </cell>
          <cell r="O72">
            <v>19488043.872917149</v>
          </cell>
          <cell r="P72">
            <v>19689781.766018935</v>
          </cell>
          <cell r="Q72">
            <v>19892497.263870079</v>
          </cell>
          <cell r="R72">
            <v>20096190.366470594</v>
          </cell>
          <cell r="S72">
            <v>20301838.678569835</v>
          </cell>
          <cell r="T72">
            <v>20508464.595418438</v>
          </cell>
          <cell r="U72">
            <v>20715836.318254612</v>
          </cell>
          <cell r="V72">
            <v>20924185.645840146</v>
          </cell>
          <cell r="W72">
            <v>21133512.578175049</v>
          </cell>
          <cell r="X72">
            <v>21343817.115259312</v>
          </cell>
          <cell r="Y72">
            <v>21548818.608420394</v>
          </cell>
          <cell r="Z72">
            <v>21754615.287974019</v>
          </cell>
          <cell r="AA72">
            <v>21961207.153920185</v>
          </cell>
          <cell r="AB72">
            <v>22168594.206258893</v>
          </cell>
          <cell r="AC72">
            <v>22376776.444990143</v>
          </cell>
          <cell r="AD72">
            <v>22585753.870113935</v>
          </cell>
        </row>
        <row r="80">
          <cell r="J80">
            <v>-255614</v>
          </cell>
          <cell r="K80">
            <v>-255614</v>
          </cell>
          <cell r="L80">
            <v>-255614</v>
          </cell>
          <cell r="M80">
            <v>-255614</v>
          </cell>
          <cell r="N80">
            <v>-255614</v>
          </cell>
          <cell r="O80">
            <v>-255614</v>
          </cell>
          <cell r="P80">
            <v>-255614</v>
          </cell>
          <cell r="Q80">
            <v>-255614</v>
          </cell>
          <cell r="R80">
            <v>-255614</v>
          </cell>
          <cell r="S80">
            <v>-255614</v>
          </cell>
          <cell r="T80">
            <v>-255614</v>
          </cell>
          <cell r="U80">
            <v>-255614</v>
          </cell>
          <cell r="V80">
            <v>-255614</v>
          </cell>
          <cell r="W80">
            <v>-255614</v>
          </cell>
          <cell r="X80">
            <v>-255614</v>
          </cell>
          <cell r="Y80">
            <v>-255614</v>
          </cell>
          <cell r="Z80">
            <v>-255614</v>
          </cell>
          <cell r="AA80">
            <v>-255614</v>
          </cell>
          <cell r="AB80">
            <v>-255614</v>
          </cell>
          <cell r="AC80">
            <v>-255614</v>
          </cell>
          <cell r="AD80">
            <v>-255614</v>
          </cell>
        </row>
        <row r="101">
          <cell r="J101">
            <v>-82727675.412237301</v>
          </cell>
          <cell r="K101">
            <v>-87058315.4331076</v>
          </cell>
          <cell r="L101">
            <v>-90761277.351596445</v>
          </cell>
          <cell r="M101">
            <v>-92041177.948360905</v>
          </cell>
          <cell r="N101">
            <v>-93504584.203203261</v>
          </cell>
          <cell r="O101">
            <v>-94546775.776596382</v>
          </cell>
          <cell r="P101">
            <v>-95618998.232711419</v>
          </cell>
          <cell r="Q101">
            <v>-96551728.485910818</v>
          </cell>
          <cell r="R101">
            <v>-97877679.745147437</v>
          </cell>
          <cell r="S101">
            <v>-99334819.556587487</v>
          </cell>
          <cell r="T101">
            <v>-101090030.34249029</v>
          </cell>
          <cell r="U101">
            <v>-102638994.66877583</v>
          </cell>
          <cell r="V101">
            <v>-104518977.0194601</v>
          </cell>
          <cell r="W101">
            <v>-106212041.29485284</v>
          </cell>
          <cell r="X101">
            <v>-107484357.62833379</v>
          </cell>
          <cell r="Y101">
            <v>-108234838.42942835</v>
          </cell>
          <cell r="Z101">
            <v>-109143512.18055843</v>
          </cell>
          <cell r="AA101">
            <v>-109693368.80454355</v>
          </cell>
          <cell r="AB101">
            <v>-110176247.71597566</v>
          </cell>
          <cell r="AC101">
            <v>-110461894.85070179</v>
          </cell>
          <cell r="AD101">
            <v>-110877067.78449877</v>
          </cell>
        </row>
        <row r="112">
          <cell r="J112">
            <v>-16669761.247300474</v>
          </cell>
          <cell r="K112">
            <v>-16739691.555818217</v>
          </cell>
          <cell r="L112">
            <v>-16810351.402835242</v>
          </cell>
          <cell r="M112">
            <v>-16635926.205452554</v>
          </cell>
          <cell r="N112">
            <v>-16455164.736872599</v>
          </cell>
          <cell r="O112">
            <v>-16269890.776681583</v>
          </cell>
          <cell r="P112">
            <v>-16079974.296859901</v>
          </cell>
          <cell r="Q112">
            <v>-15886019.272158006</v>
          </cell>
          <cell r="R112">
            <v>-15686323.130288476</v>
          </cell>
          <cell r="S112">
            <v>-15480317.849731665</v>
          </cell>
          <cell r="T112">
            <v>-15266712.839768849</v>
          </cell>
          <cell r="U112">
            <v>-15046401.108406028</v>
          </cell>
          <cell r="V112">
            <v>-14818180.725183904</v>
          </cell>
          <cell r="W112">
            <v>-14582629.695145287</v>
          </cell>
          <cell r="X112">
            <v>-14348675.963695049</v>
          </cell>
          <cell r="Y112">
            <v>-14126794.204939473</v>
          </cell>
          <cell r="Z112">
            <v>-13903239.355563844</v>
          </cell>
          <cell r="AA112">
            <v>-13678672.085659042</v>
          </cell>
          <cell r="AB112">
            <v>-13453215.717575345</v>
          </cell>
          <cell r="AC112">
            <v>-13227273.342520928</v>
          </cell>
          <cell r="AD112">
            <v>-13000566.532552017</v>
          </cell>
        </row>
        <row r="120">
          <cell r="J120">
            <v>-2823186</v>
          </cell>
          <cell r="K120">
            <v>-2823186</v>
          </cell>
          <cell r="L120">
            <v>-2823186</v>
          </cell>
          <cell r="M120">
            <v>-2823186</v>
          </cell>
          <cell r="N120">
            <v>-2823186</v>
          </cell>
          <cell r="O120">
            <v>-2823186</v>
          </cell>
          <cell r="P120">
            <v>-2823186</v>
          </cell>
          <cell r="Q120">
            <v>-2823186</v>
          </cell>
          <cell r="R120">
            <v>-2823186</v>
          </cell>
          <cell r="S120">
            <v>-2823186</v>
          </cell>
          <cell r="T120">
            <v>-2823186</v>
          </cell>
          <cell r="U120">
            <v>-2823186</v>
          </cell>
          <cell r="V120">
            <v>-2823186</v>
          </cell>
          <cell r="W120">
            <v>-2823186</v>
          </cell>
          <cell r="X120">
            <v>-2823186</v>
          </cell>
          <cell r="Y120">
            <v>-2823186</v>
          </cell>
          <cell r="Z120">
            <v>-2823186</v>
          </cell>
          <cell r="AA120">
            <v>-2823186</v>
          </cell>
          <cell r="AB120">
            <v>-2823186</v>
          </cell>
          <cell r="AC120">
            <v>-2823186</v>
          </cell>
          <cell r="AD120">
            <v>-2823186</v>
          </cell>
        </row>
        <row r="141">
          <cell r="J141">
            <v>-7576774.7652833341</v>
          </cell>
          <cell r="K141">
            <v>-4514472.6709666671</v>
          </cell>
          <cell r="L141">
            <v>-1452170.5766500009</v>
          </cell>
          <cell r="M141">
            <v>-1452170.5766500009</v>
          </cell>
          <cell r="N141">
            <v>-1452170.5766500009</v>
          </cell>
          <cell r="O141">
            <v>-1452170.5766500009</v>
          </cell>
          <cell r="P141">
            <v>-1452170.5766500009</v>
          </cell>
          <cell r="Q141">
            <v>-1455218.6277750009</v>
          </cell>
          <cell r="R141">
            <v>-1455218.6277750009</v>
          </cell>
          <cell r="S141">
            <v>-1455218.6277750009</v>
          </cell>
          <cell r="T141">
            <v>-1455218.6277750009</v>
          </cell>
          <cell r="U141">
            <v>-1455218.6277750009</v>
          </cell>
          <cell r="V141">
            <v>-1455218.6277750009</v>
          </cell>
          <cell r="W141">
            <v>-1455218.6277750009</v>
          </cell>
          <cell r="X141">
            <v>-1455218.6277750009</v>
          </cell>
          <cell r="Y141">
            <v>-1455218.6277750009</v>
          </cell>
          <cell r="Z141">
            <v>-1455218.6277750009</v>
          </cell>
          <cell r="AA141">
            <v>-1455218.6277750009</v>
          </cell>
          <cell r="AB141">
            <v>-1455218.6277750009</v>
          </cell>
          <cell r="AC141">
            <v>-1457549.4904000007</v>
          </cell>
          <cell r="AD141">
            <v>-1457549.4904000007</v>
          </cell>
        </row>
        <row r="152">
          <cell r="J152">
            <v>-6897902.3203150388</v>
          </cell>
          <cell r="K152">
            <v>-3394834.7666300749</v>
          </cell>
          <cell r="L152">
            <v>108232.78705488791</v>
          </cell>
          <cell r="M152">
            <v>109776.30992433502</v>
          </cell>
          <cell r="N152">
            <v>111319.83279378212</v>
          </cell>
          <cell r="O152">
            <v>112863.35566322938</v>
          </cell>
          <cell r="P152">
            <v>114406.87853267648</v>
          </cell>
          <cell r="Q152">
            <v>115950.40140212358</v>
          </cell>
          <cell r="R152">
            <v>117512.22678383107</v>
          </cell>
          <cell r="S152">
            <v>119074.05216553857</v>
          </cell>
          <cell r="T152">
            <v>120635.87754724588</v>
          </cell>
          <cell r="U152">
            <v>122197.70292895319</v>
          </cell>
          <cell r="V152">
            <v>123759.52831066052</v>
          </cell>
          <cell r="W152">
            <v>125321.35369236801</v>
          </cell>
          <cell r="X152">
            <v>126883.17907407532</v>
          </cell>
          <cell r="Y152">
            <v>129026.97155680011</v>
          </cell>
          <cell r="Z152">
            <v>131170.76403952474</v>
          </cell>
          <cell r="AA152">
            <v>133314.55652224936</v>
          </cell>
          <cell r="AB152">
            <v>135458.34900497415</v>
          </cell>
          <cell r="AC152">
            <v>137629.89658680386</v>
          </cell>
          <cell r="AD152">
            <v>139801.44416863372</v>
          </cell>
        </row>
        <row r="160">
          <cell r="J160">
            <v>102324</v>
          </cell>
          <cell r="K160">
            <v>102324</v>
          </cell>
          <cell r="L160">
            <v>102324</v>
          </cell>
          <cell r="M160">
            <v>102324</v>
          </cell>
          <cell r="N160">
            <v>102324</v>
          </cell>
          <cell r="O160">
            <v>102324</v>
          </cell>
          <cell r="P160">
            <v>102324</v>
          </cell>
          <cell r="Q160">
            <v>102324</v>
          </cell>
          <cell r="R160">
            <v>102324</v>
          </cell>
          <cell r="S160">
            <v>102324</v>
          </cell>
          <cell r="T160">
            <v>102324</v>
          </cell>
          <cell r="U160">
            <v>102324</v>
          </cell>
          <cell r="V160">
            <v>102324</v>
          </cell>
          <cell r="W160">
            <v>102324</v>
          </cell>
          <cell r="X160">
            <v>102324</v>
          </cell>
          <cell r="Y160">
            <v>102324</v>
          </cell>
          <cell r="Z160">
            <v>102324</v>
          </cell>
          <cell r="AA160">
            <v>102324</v>
          </cell>
          <cell r="AB160">
            <v>102324</v>
          </cell>
          <cell r="AC160">
            <v>102324</v>
          </cell>
          <cell r="AD160">
            <v>102324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 addition of jurisdctns"/>
      <sheetName val="Instructions"/>
      <sheetName val="reasonableness test"/>
      <sheetName val="Comparison All"/>
      <sheetName val="Jurisdiction Input"/>
      <sheetName val="Effect of 1% HDD change"/>
      <sheetName val="High Level Summary"/>
      <sheetName val="PLANIT Summary"/>
      <sheetName val="PLANIT Input"/>
      <sheetName val="Franchise Fees"/>
      <sheetName val="Triangle"/>
      <sheetName val="Model Billed"/>
      <sheetName val="Model Calendar"/>
      <sheetName val="Model Growth"/>
      <sheetName val="Other Revenue"/>
      <sheetName val="PA IND IRR TRA"/>
      <sheetName val="Margin Rates"/>
      <sheetName val="WNA Billed"/>
      <sheetName val="WNA Calendar"/>
      <sheetName val="bload hload factors"/>
      <sheetName val="Jurisdiction 1"/>
      <sheetName val="Jurisdiction 2"/>
      <sheetName val="Jurisdiction 3"/>
      <sheetName val="Jurisdiction 4"/>
      <sheetName val="Jurisdiction 5"/>
      <sheetName val="Jurisdiction 6"/>
      <sheetName val="Jurisdiction 7"/>
      <sheetName val="Chart Data"/>
      <sheetName val="Monthly BL HL"/>
      <sheetName val="degree day info"/>
      <sheetName val="Growth Customers"/>
      <sheetName val="Declining Usage"/>
      <sheetName val="Customer Data"/>
      <sheetName val="Meter Data"/>
      <sheetName val="Volume Data"/>
      <sheetName val="Actual Billed HDD Data"/>
      <sheetName val="Actual Calendar HDD Data"/>
      <sheetName val="Normal Billed HDD Data"/>
      <sheetName val="Normal Calendar HDD Data"/>
    </sheetNames>
    <sheetDataSet>
      <sheetData sheetId="0"/>
      <sheetData sheetId="1"/>
      <sheetData sheetId="2"/>
      <sheetData sheetId="3"/>
      <sheetData sheetId="4" refreshError="1">
        <row r="5">
          <cell r="B5" t="str">
            <v>Mid-Tex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"/>
      <sheetName val="Totals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ct_Cap_Exp"/>
      <sheetName val="summary"/>
      <sheetName val="Sheet1"/>
      <sheetName val="graph"/>
    </sheetNames>
    <sheetDataSet>
      <sheetData sheetId="0"/>
      <sheetData sheetId="1"/>
      <sheetData sheetId="2">
        <row r="2">
          <cell r="A2">
            <v>3</v>
          </cell>
          <cell r="G2">
            <v>1784921.04</v>
          </cell>
        </row>
        <row r="3">
          <cell r="A3">
            <v>3</v>
          </cell>
          <cell r="G3">
            <v>416597.05</v>
          </cell>
        </row>
        <row r="4">
          <cell r="A4">
            <v>4</v>
          </cell>
          <cell r="G4">
            <v>244284.62</v>
          </cell>
        </row>
        <row r="5">
          <cell r="A5">
            <v>4</v>
          </cell>
          <cell r="G5">
            <v>110148.99</v>
          </cell>
        </row>
        <row r="6">
          <cell r="A6">
            <v>5</v>
          </cell>
          <cell r="G6">
            <v>244284.64</v>
          </cell>
        </row>
        <row r="7">
          <cell r="A7">
            <v>5</v>
          </cell>
          <cell r="G7">
            <v>110148.99</v>
          </cell>
        </row>
        <row r="8">
          <cell r="A8">
            <v>1</v>
          </cell>
          <cell r="G8">
            <v>-5.6843418860808002E-14</v>
          </cell>
        </row>
        <row r="9">
          <cell r="A9">
            <v>1</v>
          </cell>
          <cell r="G9">
            <v>1.7053025658242399E-13</v>
          </cell>
        </row>
        <row r="10">
          <cell r="A10">
            <v>1</v>
          </cell>
          <cell r="G10">
            <v>-4.6611603465862596E-12</v>
          </cell>
        </row>
        <row r="11">
          <cell r="A11">
            <v>1</v>
          </cell>
          <cell r="G11">
            <v>-2.18278728425503E-11</v>
          </cell>
        </row>
        <row r="12">
          <cell r="A12">
            <v>1</v>
          </cell>
          <cell r="G12">
            <v>0</v>
          </cell>
        </row>
        <row r="13">
          <cell r="A13">
            <v>1</v>
          </cell>
          <cell r="G13">
            <v>7.2759576141834308E-12</v>
          </cell>
        </row>
        <row r="14">
          <cell r="A14">
            <v>1</v>
          </cell>
          <cell r="G14">
            <v>1.06581410364015E-14</v>
          </cell>
        </row>
        <row r="15">
          <cell r="A15">
            <v>1</v>
          </cell>
          <cell r="G15">
            <v>3.6379788070917097E-11</v>
          </cell>
        </row>
        <row r="16">
          <cell r="A16">
            <v>1</v>
          </cell>
          <cell r="G16">
            <v>-4.2632564145605999E-14</v>
          </cell>
        </row>
        <row r="17">
          <cell r="A17">
            <v>1</v>
          </cell>
          <cell r="G17">
            <v>1.0800249583553501E-12</v>
          </cell>
        </row>
        <row r="18">
          <cell r="A18">
            <v>1</v>
          </cell>
          <cell r="G18">
            <v>0</v>
          </cell>
        </row>
        <row r="19">
          <cell r="A19">
            <v>1</v>
          </cell>
          <cell r="G19">
            <v>3651.35</v>
          </cell>
        </row>
        <row r="20">
          <cell r="A20">
            <v>1</v>
          </cell>
          <cell r="G20">
            <v>3651.35</v>
          </cell>
        </row>
        <row r="21">
          <cell r="A21">
            <v>1</v>
          </cell>
          <cell r="G21">
            <v>633.86</v>
          </cell>
        </row>
        <row r="22">
          <cell r="A22">
            <v>1</v>
          </cell>
          <cell r="G22">
            <v>7663.37</v>
          </cell>
        </row>
        <row r="23">
          <cell r="A23">
            <v>1</v>
          </cell>
          <cell r="G23">
            <v>192142.89</v>
          </cell>
        </row>
        <row r="24">
          <cell r="A24">
            <v>1</v>
          </cell>
          <cell r="G24">
            <v>633.86</v>
          </cell>
        </row>
        <row r="25">
          <cell r="A25">
            <v>1</v>
          </cell>
          <cell r="G25">
            <v>7663.37</v>
          </cell>
        </row>
        <row r="26">
          <cell r="A26">
            <v>1</v>
          </cell>
          <cell r="G26">
            <v>9094.9500000000007</v>
          </cell>
        </row>
        <row r="27">
          <cell r="A27">
            <v>2</v>
          </cell>
          <cell r="G27">
            <v>11967.42</v>
          </cell>
        </row>
        <row r="28">
          <cell r="A28">
            <v>2</v>
          </cell>
          <cell r="G28">
            <v>13458.65</v>
          </cell>
        </row>
        <row r="29">
          <cell r="A29">
            <v>2</v>
          </cell>
          <cell r="G29">
            <v>17838.400000000001</v>
          </cell>
        </row>
        <row r="30">
          <cell r="A30">
            <v>2</v>
          </cell>
          <cell r="G30">
            <v>150088.01999999999</v>
          </cell>
        </row>
        <row r="31">
          <cell r="A31">
            <v>2</v>
          </cell>
          <cell r="G31">
            <v>12735.7</v>
          </cell>
        </row>
        <row r="32">
          <cell r="A32">
            <v>2</v>
          </cell>
          <cell r="G32">
            <v>22212.41</v>
          </cell>
        </row>
        <row r="33">
          <cell r="A33">
            <v>2</v>
          </cell>
          <cell r="G33">
            <v>17248.28</v>
          </cell>
        </row>
        <row r="34">
          <cell r="A34">
            <v>2</v>
          </cell>
          <cell r="G34">
            <v>9094.9500000000007</v>
          </cell>
        </row>
        <row r="35">
          <cell r="A35">
            <v>2</v>
          </cell>
          <cell r="G35">
            <v>11967.42</v>
          </cell>
        </row>
        <row r="36">
          <cell r="A36">
            <v>2</v>
          </cell>
          <cell r="G36">
            <v>13458.65</v>
          </cell>
        </row>
        <row r="37">
          <cell r="A37">
            <v>2</v>
          </cell>
          <cell r="G37">
            <v>17838.400000000001</v>
          </cell>
        </row>
        <row r="38">
          <cell r="A38">
            <v>2</v>
          </cell>
          <cell r="G38">
            <v>12755.89</v>
          </cell>
        </row>
        <row r="39">
          <cell r="A39">
            <v>2</v>
          </cell>
          <cell r="G39">
            <v>22212.41</v>
          </cell>
        </row>
        <row r="40">
          <cell r="A40">
            <v>2</v>
          </cell>
          <cell r="G40">
            <v>17248.28</v>
          </cell>
        </row>
        <row r="41">
          <cell r="A41">
            <v>2</v>
          </cell>
          <cell r="G41">
            <v>16441.22</v>
          </cell>
        </row>
        <row r="42">
          <cell r="A42">
            <v>2</v>
          </cell>
          <cell r="G42">
            <v>18527.669999999998</v>
          </cell>
        </row>
        <row r="43">
          <cell r="A43">
            <v>2</v>
          </cell>
          <cell r="G43">
            <v>29660.82</v>
          </cell>
        </row>
        <row r="44">
          <cell r="A44">
            <v>2</v>
          </cell>
          <cell r="G44">
            <v>60448.23</v>
          </cell>
        </row>
        <row r="45">
          <cell r="A45">
            <v>2</v>
          </cell>
          <cell r="G45">
            <v>18114</v>
          </cell>
        </row>
        <row r="46">
          <cell r="A46">
            <v>3</v>
          </cell>
          <cell r="G46">
            <v>58806.6</v>
          </cell>
        </row>
        <row r="47">
          <cell r="A47">
            <v>3</v>
          </cell>
          <cell r="G47">
            <v>898805.72</v>
          </cell>
        </row>
        <row r="48">
          <cell r="A48">
            <v>3</v>
          </cell>
          <cell r="G48">
            <v>49808.480000000003</v>
          </cell>
        </row>
        <row r="49">
          <cell r="A49">
            <v>3</v>
          </cell>
          <cell r="G49">
            <v>16717.16</v>
          </cell>
        </row>
        <row r="50">
          <cell r="A50">
            <v>3</v>
          </cell>
          <cell r="G50">
            <v>18514.52</v>
          </cell>
        </row>
        <row r="51">
          <cell r="A51">
            <v>3</v>
          </cell>
          <cell r="G51">
            <v>29669.58</v>
          </cell>
        </row>
        <row r="52">
          <cell r="A52">
            <v>3</v>
          </cell>
          <cell r="G52">
            <v>60448.23</v>
          </cell>
        </row>
        <row r="53">
          <cell r="A53">
            <v>3</v>
          </cell>
          <cell r="G53">
            <v>18114</v>
          </cell>
        </row>
        <row r="54">
          <cell r="A54">
            <v>3</v>
          </cell>
          <cell r="G54">
            <v>59259.26</v>
          </cell>
        </row>
        <row r="55">
          <cell r="A55">
            <v>3</v>
          </cell>
          <cell r="G55">
            <v>49808.480000000003</v>
          </cell>
        </row>
        <row r="56">
          <cell r="A56">
            <v>3</v>
          </cell>
          <cell r="G56">
            <v>1328879.06</v>
          </cell>
        </row>
        <row r="57">
          <cell r="A57">
            <v>3</v>
          </cell>
          <cell r="G57">
            <v>760292.42</v>
          </cell>
        </row>
        <row r="58">
          <cell r="A58">
            <v>3</v>
          </cell>
          <cell r="G58">
            <v>733457.48</v>
          </cell>
        </row>
        <row r="59">
          <cell r="A59">
            <v>3</v>
          </cell>
          <cell r="G59">
            <v>1476490.75</v>
          </cell>
        </row>
        <row r="60">
          <cell r="A60">
            <v>3</v>
          </cell>
          <cell r="G60">
            <v>818049.8</v>
          </cell>
        </row>
        <row r="61">
          <cell r="A61">
            <v>3</v>
          </cell>
          <cell r="G61">
            <v>369202.87</v>
          </cell>
        </row>
        <row r="62">
          <cell r="A62">
            <v>3</v>
          </cell>
          <cell r="G62">
            <v>31840.09</v>
          </cell>
        </row>
        <row r="63">
          <cell r="A63">
            <v>3</v>
          </cell>
          <cell r="G63">
            <v>11958.43</v>
          </cell>
        </row>
        <row r="64">
          <cell r="A64">
            <v>3</v>
          </cell>
          <cell r="G64">
            <v>6462.72</v>
          </cell>
        </row>
        <row r="65">
          <cell r="A65">
            <v>4</v>
          </cell>
          <cell r="G65">
            <v>1315587.95</v>
          </cell>
        </row>
        <row r="66">
          <cell r="A66">
            <v>4</v>
          </cell>
          <cell r="G66">
            <v>752005.98</v>
          </cell>
        </row>
        <row r="67">
          <cell r="A67">
            <v>4</v>
          </cell>
          <cell r="G67">
            <v>704344.2</v>
          </cell>
        </row>
        <row r="68">
          <cell r="A68">
            <v>4</v>
          </cell>
          <cell r="G68">
            <v>1464133.81</v>
          </cell>
        </row>
        <row r="69">
          <cell r="A69">
            <v>4</v>
          </cell>
          <cell r="G69">
            <v>818935.74</v>
          </cell>
        </row>
        <row r="70">
          <cell r="A70">
            <v>4</v>
          </cell>
          <cell r="G70">
            <v>535143.73</v>
          </cell>
        </row>
        <row r="71">
          <cell r="A71">
            <v>4</v>
          </cell>
          <cell r="G71">
            <v>11991.98</v>
          </cell>
        </row>
        <row r="72">
          <cell r="A72">
            <v>4</v>
          </cell>
          <cell r="G72">
            <v>6462.72</v>
          </cell>
        </row>
        <row r="73">
          <cell r="A73">
            <v>4</v>
          </cell>
          <cell r="G73">
            <v>1009214.23</v>
          </cell>
        </row>
        <row r="74">
          <cell r="A74">
            <v>4</v>
          </cell>
          <cell r="G74">
            <v>128461.51</v>
          </cell>
        </row>
        <row r="75">
          <cell r="A75">
            <v>4</v>
          </cell>
          <cell r="G75">
            <v>91271.73</v>
          </cell>
        </row>
        <row r="76">
          <cell r="A76">
            <v>4</v>
          </cell>
          <cell r="G76">
            <v>70475.399999999994</v>
          </cell>
        </row>
        <row r="77">
          <cell r="A77">
            <v>4</v>
          </cell>
          <cell r="G77">
            <v>74877.899999999994</v>
          </cell>
        </row>
        <row r="78">
          <cell r="A78">
            <v>4</v>
          </cell>
          <cell r="G78">
            <v>101847.09</v>
          </cell>
        </row>
        <row r="79">
          <cell r="A79">
            <v>4</v>
          </cell>
          <cell r="G79">
            <v>44540.22</v>
          </cell>
        </row>
        <row r="80">
          <cell r="A80">
            <v>4</v>
          </cell>
          <cell r="G80">
            <v>23.01</v>
          </cell>
        </row>
        <row r="81">
          <cell r="A81">
            <v>4</v>
          </cell>
          <cell r="G81">
            <v>23.92</v>
          </cell>
        </row>
        <row r="82">
          <cell r="A82">
            <v>4</v>
          </cell>
          <cell r="G82">
            <v>1022767.54</v>
          </cell>
        </row>
        <row r="83">
          <cell r="A83">
            <v>4</v>
          </cell>
          <cell r="G83">
            <v>129203.5</v>
          </cell>
        </row>
        <row r="84">
          <cell r="A84">
            <v>5</v>
          </cell>
          <cell r="G84">
            <v>89083.4</v>
          </cell>
        </row>
        <row r="85">
          <cell r="A85">
            <v>5</v>
          </cell>
          <cell r="G85">
            <v>72001.64</v>
          </cell>
        </row>
        <row r="86">
          <cell r="A86">
            <v>5</v>
          </cell>
          <cell r="G86">
            <v>73445.23</v>
          </cell>
        </row>
        <row r="87">
          <cell r="A87">
            <v>5</v>
          </cell>
          <cell r="G87">
            <v>103090.68</v>
          </cell>
        </row>
        <row r="88">
          <cell r="A88">
            <v>5</v>
          </cell>
          <cell r="G88">
            <v>44677.72</v>
          </cell>
        </row>
        <row r="89">
          <cell r="A89">
            <v>5</v>
          </cell>
          <cell r="G89">
            <v>23.01</v>
          </cell>
        </row>
        <row r="90">
          <cell r="A90">
            <v>5</v>
          </cell>
          <cell r="G90">
            <v>23.92</v>
          </cell>
        </row>
        <row r="91">
          <cell r="A91">
            <v>5</v>
          </cell>
          <cell r="G91">
            <v>66.95</v>
          </cell>
        </row>
        <row r="92">
          <cell r="A92">
            <v>5</v>
          </cell>
          <cell r="G92">
            <v>66.95</v>
          </cell>
        </row>
        <row r="93">
          <cell r="A93">
            <v>5</v>
          </cell>
          <cell r="G93">
            <v>3.59</v>
          </cell>
        </row>
        <row r="94">
          <cell r="A94">
            <v>5</v>
          </cell>
          <cell r="G94">
            <v>3.59</v>
          </cell>
        </row>
        <row r="95">
          <cell r="A95">
            <v>5</v>
          </cell>
          <cell r="G95">
            <v>163477.16</v>
          </cell>
        </row>
        <row r="96">
          <cell r="A96">
            <v>5</v>
          </cell>
          <cell r="G96">
            <v>57147.56</v>
          </cell>
        </row>
        <row r="97">
          <cell r="A97">
            <v>5</v>
          </cell>
          <cell r="G97">
            <v>191.52</v>
          </cell>
        </row>
        <row r="98">
          <cell r="A98">
            <v>5</v>
          </cell>
          <cell r="G98">
            <v>104747.45</v>
          </cell>
        </row>
        <row r="99">
          <cell r="A99">
            <v>5</v>
          </cell>
          <cell r="G99">
            <v>2078.36</v>
          </cell>
        </row>
        <row r="100">
          <cell r="A100">
            <v>5</v>
          </cell>
          <cell r="G100">
            <v>9103.9</v>
          </cell>
        </row>
        <row r="101">
          <cell r="A101">
            <v>5</v>
          </cell>
          <cell r="G101">
            <v>958.32</v>
          </cell>
        </row>
        <row r="102">
          <cell r="A102">
            <v>5</v>
          </cell>
          <cell r="G102">
            <v>5679.37</v>
          </cell>
        </row>
        <row r="103">
          <cell r="A103">
            <v>1</v>
          </cell>
          <cell r="G103">
            <v>166.68</v>
          </cell>
        </row>
        <row r="104">
          <cell r="A104">
            <v>4</v>
          </cell>
          <cell r="G104">
            <v>166.68</v>
          </cell>
        </row>
        <row r="105">
          <cell r="A105">
            <v>5</v>
          </cell>
          <cell r="G105">
            <v>166.68</v>
          </cell>
        </row>
        <row r="106">
          <cell r="A106">
            <v>1</v>
          </cell>
          <cell r="G106">
            <v>0</v>
          </cell>
        </row>
        <row r="107">
          <cell r="A107">
            <v>1</v>
          </cell>
          <cell r="G107">
            <v>2.2737367544323201E-13</v>
          </cell>
        </row>
        <row r="108">
          <cell r="A108">
            <v>1</v>
          </cell>
          <cell r="G108">
            <v>-7.2759576141834308E-12</v>
          </cell>
        </row>
        <row r="109">
          <cell r="A109">
            <v>1</v>
          </cell>
          <cell r="G109">
            <v>6742.97</v>
          </cell>
        </row>
        <row r="110">
          <cell r="A110">
            <v>1</v>
          </cell>
          <cell r="G110">
            <v>-4.1836756281554699E-11</v>
          </cell>
        </row>
        <row r="111">
          <cell r="A111">
            <v>1</v>
          </cell>
          <cell r="G111">
            <v>0</v>
          </cell>
        </row>
        <row r="112">
          <cell r="A112">
            <v>1</v>
          </cell>
          <cell r="G112">
            <v>1.7053025658242399E-13</v>
          </cell>
        </row>
        <row r="113">
          <cell r="A113">
            <v>1</v>
          </cell>
          <cell r="G113">
            <v>0</v>
          </cell>
        </row>
        <row r="114">
          <cell r="A114">
            <v>2</v>
          </cell>
          <cell r="G114">
            <v>-2.91038304567337E-11</v>
          </cell>
        </row>
        <row r="115">
          <cell r="A115">
            <v>2</v>
          </cell>
          <cell r="G115">
            <v>0</v>
          </cell>
        </row>
        <row r="116">
          <cell r="A116">
            <v>2</v>
          </cell>
          <cell r="G116">
            <v>3.6379788070917097E-11</v>
          </cell>
        </row>
        <row r="117">
          <cell r="A117">
            <v>2</v>
          </cell>
          <cell r="G117">
            <v>1.06581410364015E-14</v>
          </cell>
        </row>
        <row r="118">
          <cell r="A118">
            <v>2</v>
          </cell>
          <cell r="G118">
            <v>3.6379788070917097E-11</v>
          </cell>
        </row>
        <row r="119">
          <cell r="A119">
            <v>2</v>
          </cell>
          <cell r="G119">
            <v>-4.2632564145605999E-14</v>
          </cell>
        </row>
        <row r="120">
          <cell r="A120">
            <v>2</v>
          </cell>
          <cell r="G120">
            <v>1.9895196601282801E-12</v>
          </cell>
        </row>
        <row r="121">
          <cell r="A121">
            <v>2</v>
          </cell>
          <cell r="G121">
            <v>0</v>
          </cell>
        </row>
        <row r="122">
          <cell r="A122">
            <v>3</v>
          </cell>
          <cell r="G122">
            <v>-7.2759576141834308E-12</v>
          </cell>
        </row>
        <row r="123">
          <cell r="A123">
            <v>3</v>
          </cell>
          <cell r="G123">
            <v>2.2737367544323201E-13</v>
          </cell>
        </row>
        <row r="124">
          <cell r="A124">
            <v>3</v>
          </cell>
          <cell r="G124">
            <v>2.91038304567337E-11</v>
          </cell>
        </row>
        <row r="125">
          <cell r="A125">
            <v>3</v>
          </cell>
          <cell r="G125">
            <v>0</v>
          </cell>
        </row>
        <row r="126">
          <cell r="A126">
            <v>3</v>
          </cell>
          <cell r="G126">
            <v>2.0918378140777301E-11</v>
          </cell>
        </row>
        <row r="127">
          <cell r="A127">
            <v>3</v>
          </cell>
          <cell r="G127">
            <v>0</v>
          </cell>
        </row>
        <row r="128">
          <cell r="A128">
            <v>3</v>
          </cell>
          <cell r="G128">
            <v>1.7053025658242399E-13</v>
          </cell>
        </row>
        <row r="129">
          <cell r="A129">
            <v>3</v>
          </cell>
          <cell r="G129">
            <v>1.45519152283669E-11</v>
          </cell>
        </row>
        <row r="130">
          <cell r="A130">
            <v>4</v>
          </cell>
          <cell r="G130">
            <v>-4.5474735088646402E-13</v>
          </cell>
        </row>
        <row r="131">
          <cell r="A131">
            <v>4</v>
          </cell>
          <cell r="G131">
            <v>0</v>
          </cell>
        </row>
        <row r="132">
          <cell r="A132">
            <v>4</v>
          </cell>
          <cell r="G132">
            <v>-9.0949470177292804E-13</v>
          </cell>
        </row>
        <row r="133">
          <cell r="A133">
            <v>4</v>
          </cell>
          <cell r="G133">
            <v>-6742.97</v>
          </cell>
        </row>
        <row r="134">
          <cell r="A134">
            <v>4</v>
          </cell>
          <cell r="G134">
            <v>1.02318153949454E-12</v>
          </cell>
        </row>
        <row r="135">
          <cell r="A135">
            <v>4</v>
          </cell>
          <cell r="G135">
            <v>1.7053025658242399E-13</v>
          </cell>
        </row>
        <row r="136">
          <cell r="A136">
            <v>4</v>
          </cell>
          <cell r="G136">
            <v>3.6379788070917101E-12</v>
          </cell>
        </row>
        <row r="137">
          <cell r="A137">
            <v>5</v>
          </cell>
          <cell r="G137">
            <v>0</v>
          </cell>
        </row>
        <row r="138">
          <cell r="A138">
            <v>5</v>
          </cell>
          <cell r="G138">
            <v>4.0927261579781803E-12</v>
          </cell>
        </row>
        <row r="139">
          <cell r="A139">
            <v>5</v>
          </cell>
          <cell r="G139">
            <v>0</v>
          </cell>
        </row>
        <row r="140">
          <cell r="A140">
            <v>5</v>
          </cell>
          <cell r="G140">
            <v>1.8189894035458601E-12</v>
          </cell>
        </row>
        <row r="141">
          <cell r="A141">
            <v>5</v>
          </cell>
          <cell r="G141">
            <v>1.7053025658242399E-13</v>
          </cell>
        </row>
        <row r="142">
          <cell r="A142">
            <v>5</v>
          </cell>
          <cell r="G142">
            <v>-2.0463630789890902E-12</v>
          </cell>
        </row>
        <row r="143">
          <cell r="A143">
            <v>1</v>
          </cell>
          <cell r="G143">
            <v>3651.35</v>
          </cell>
        </row>
        <row r="144">
          <cell r="A144">
            <v>2</v>
          </cell>
          <cell r="G144">
            <v>3651.35</v>
          </cell>
        </row>
        <row r="145">
          <cell r="A145">
            <v>3</v>
          </cell>
          <cell r="G145">
            <v>3651.35</v>
          </cell>
        </row>
        <row r="146">
          <cell r="A146">
            <v>4</v>
          </cell>
          <cell r="G146">
            <v>3640.63</v>
          </cell>
        </row>
        <row r="147">
          <cell r="A147">
            <v>5</v>
          </cell>
          <cell r="G147">
            <v>3640.63</v>
          </cell>
        </row>
        <row r="148">
          <cell r="A148">
            <v>1</v>
          </cell>
          <cell r="G148">
            <v>633.86</v>
          </cell>
        </row>
        <row r="149">
          <cell r="A149">
            <v>1</v>
          </cell>
          <cell r="G149">
            <v>7663.37</v>
          </cell>
        </row>
        <row r="150">
          <cell r="A150">
            <v>1</v>
          </cell>
          <cell r="G150">
            <v>192142.89</v>
          </cell>
        </row>
        <row r="151">
          <cell r="A151">
            <v>2</v>
          </cell>
          <cell r="G151">
            <v>633.86</v>
          </cell>
        </row>
        <row r="152">
          <cell r="A152">
            <v>2</v>
          </cell>
          <cell r="G152">
            <v>7663.37</v>
          </cell>
        </row>
        <row r="153">
          <cell r="A153">
            <v>2</v>
          </cell>
          <cell r="G153">
            <v>193688.72</v>
          </cell>
        </row>
        <row r="154">
          <cell r="A154">
            <v>3</v>
          </cell>
          <cell r="G154">
            <v>633.86</v>
          </cell>
        </row>
        <row r="155">
          <cell r="A155">
            <v>3</v>
          </cell>
          <cell r="G155">
            <v>7663.37</v>
          </cell>
        </row>
        <row r="156">
          <cell r="A156">
            <v>3</v>
          </cell>
          <cell r="G156">
            <v>193869.2</v>
          </cell>
        </row>
        <row r="157">
          <cell r="A157">
            <v>4</v>
          </cell>
          <cell r="G157">
            <v>7712.83</v>
          </cell>
        </row>
        <row r="158">
          <cell r="A158">
            <v>4</v>
          </cell>
          <cell r="G158">
            <v>193997.82</v>
          </cell>
        </row>
        <row r="159">
          <cell r="A159">
            <v>5</v>
          </cell>
          <cell r="G159">
            <v>7712.83</v>
          </cell>
        </row>
        <row r="160">
          <cell r="A160">
            <v>5</v>
          </cell>
          <cell r="G160">
            <v>194024.14</v>
          </cell>
        </row>
        <row r="161">
          <cell r="A161">
            <v>1</v>
          </cell>
          <cell r="G161">
            <v>9094.9500000000007</v>
          </cell>
        </row>
        <row r="162">
          <cell r="A162">
            <v>1</v>
          </cell>
          <cell r="G162">
            <v>11967.42</v>
          </cell>
        </row>
        <row r="163">
          <cell r="A163">
            <v>1</v>
          </cell>
          <cell r="G163">
            <v>13458.65</v>
          </cell>
        </row>
        <row r="164">
          <cell r="A164">
            <v>1</v>
          </cell>
          <cell r="G164">
            <v>17838.400000000001</v>
          </cell>
        </row>
        <row r="165">
          <cell r="A165">
            <v>1</v>
          </cell>
          <cell r="G165">
            <v>150088.01999999999</v>
          </cell>
        </row>
        <row r="166">
          <cell r="A166">
            <v>1</v>
          </cell>
          <cell r="G166">
            <v>12735.7</v>
          </cell>
        </row>
        <row r="167">
          <cell r="A167">
            <v>1</v>
          </cell>
          <cell r="G167">
            <v>22212.41</v>
          </cell>
        </row>
        <row r="168">
          <cell r="A168">
            <v>1</v>
          </cell>
          <cell r="G168">
            <v>17248.28</v>
          </cell>
        </row>
        <row r="169">
          <cell r="A169">
            <v>2</v>
          </cell>
          <cell r="G169">
            <v>9094.9500000000007</v>
          </cell>
        </row>
        <row r="170">
          <cell r="A170">
            <v>2</v>
          </cell>
          <cell r="G170">
            <v>11967.42</v>
          </cell>
        </row>
        <row r="171">
          <cell r="A171">
            <v>2</v>
          </cell>
          <cell r="G171">
            <v>13458.65</v>
          </cell>
        </row>
        <row r="172">
          <cell r="A172">
            <v>2</v>
          </cell>
          <cell r="G172">
            <v>17838.400000000001</v>
          </cell>
        </row>
        <row r="173">
          <cell r="A173">
            <v>2</v>
          </cell>
          <cell r="G173">
            <v>150105.88</v>
          </cell>
        </row>
        <row r="174">
          <cell r="A174">
            <v>2</v>
          </cell>
          <cell r="G174">
            <v>12755.89</v>
          </cell>
        </row>
        <row r="175">
          <cell r="A175">
            <v>2</v>
          </cell>
          <cell r="G175">
            <v>22212.41</v>
          </cell>
        </row>
        <row r="176">
          <cell r="A176">
            <v>2</v>
          </cell>
          <cell r="G176">
            <v>17248.28</v>
          </cell>
        </row>
        <row r="177">
          <cell r="A177">
            <v>3</v>
          </cell>
          <cell r="G177">
            <v>9094.9500000000007</v>
          </cell>
        </row>
        <row r="178">
          <cell r="A178">
            <v>3</v>
          </cell>
          <cell r="G178">
            <v>11967.42</v>
          </cell>
        </row>
        <row r="179">
          <cell r="A179">
            <v>3</v>
          </cell>
          <cell r="G179">
            <v>13458.65</v>
          </cell>
        </row>
        <row r="180">
          <cell r="A180">
            <v>3</v>
          </cell>
          <cell r="G180">
            <v>17838.400000000001</v>
          </cell>
        </row>
        <row r="181">
          <cell r="A181">
            <v>3</v>
          </cell>
          <cell r="G181">
            <v>151210.74</v>
          </cell>
        </row>
        <row r="182">
          <cell r="A182">
            <v>3</v>
          </cell>
          <cell r="G182">
            <v>12755.89</v>
          </cell>
        </row>
        <row r="183">
          <cell r="A183">
            <v>3</v>
          </cell>
          <cell r="G183">
            <v>22212.41</v>
          </cell>
        </row>
        <row r="184">
          <cell r="A184">
            <v>3</v>
          </cell>
          <cell r="G184">
            <v>17248.28</v>
          </cell>
        </row>
        <row r="185">
          <cell r="A185">
            <v>4</v>
          </cell>
          <cell r="G185">
            <v>28356.34</v>
          </cell>
        </row>
        <row r="186">
          <cell r="A186">
            <v>4</v>
          </cell>
          <cell r="G186">
            <v>13728.76</v>
          </cell>
        </row>
        <row r="187">
          <cell r="A187">
            <v>4</v>
          </cell>
          <cell r="G187">
            <v>13458.65</v>
          </cell>
        </row>
        <row r="188">
          <cell r="A188">
            <v>4</v>
          </cell>
          <cell r="G188">
            <v>17818.14</v>
          </cell>
        </row>
        <row r="189">
          <cell r="A189">
            <v>4</v>
          </cell>
          <cell r="G189">
            <v>151324.56</v>
          </cell>
        </row>
        <row r="190">
          <cell r="A190">
            <v>4</v>
          </cell>
          <cell r="G190">
            <v>12755.89</v>
          </cell>
        </row>
        <row r="191">
          <cell r="A191">
            <v>4</v>
          </cell>
          <cell r="G191">
            <v>22212.41</v>
          </cell>
        </row>
        <row r="192">
          <cell r="A192">
            <v>4</v>
          </cell>
          <cell r="G192">
            <v>17248.28</v>
          </cell>
        </row>
        <row r="193">
          <cell r="A193">
            <v>5</v>
          </cell>
          <cell r="G193">
            <v>8666.74</v>
          </cell>
        </row>
        <row r="194">
          <cell r="A194">
            <v>5</v>
          </cell>
          <cell r="G194">
            <v>13728.76</v>
          </cell>
        </row>
        <row r="195">
          <cell r="A195">
            <v>5</v>
          </cell>
          <cell r="G195">
            <v>13458.65</v>
          </cell>
        </row>
        <row r="196">
          <cell r="A196">
            <v>5</v>
          </cell>
          <cell r="G196">
            <v>17408.099999999999</v>
          </cell>
        </row>
        <row r="197">
          <cell r="A197">
            <v>5</v>
          </cell>
          <cell r="G197">
            <v>151578.96</v>
          </cell>
        </row>
        <row r="198">
          <cell r="A198">
            <v>5</v>
          </cell>
          <cell r="G198">
            <v>12755.89</v>
          </cell>
        </row>
        <row r="199">
          <cell r="A199">
            <v>5</v>
          </cell>
          <cell r="G199">
            <v>22212.41</v>
          </cell>
        </row>
        <row r="200">
          <cell r="A200">
            <v>5</v>
          </cell>
          <cell r="G200">
            <v>17248.28</v>
          </cell>
        </row>
        <row r="201">
          <cell r="A201">
            <v>1</v>
          </cell>
          <cell r="G201">
            <v>16441.22</v>
          </cell>
        </row>
        <row r="202">
          <cell r="A202">
            <v>1</v>
          </cell>
          <cell r="G202">
            <v>18527.669999999998</v>
          </cell>
        </row>
        <row r="203">
          <cell r="A203">
            <v>1</v>
          </cell>
          <cell r="G203">
            <v>29660.82</v>
          </cell>
        </row>
        <row r="204">
          <cell r="A204">
            <v>1</v>
          </cell>
          <cell r="G204">
            <v>60448.23</v>
          </cell>
        </row>
        <row r="205">
          <cell r="A205">
            <v>1</v>
          </cell>
          <cell r="G205">
            <v>18114</v>
          </cell>
        </row>
        <row r="206">
          <cell r="A206">
            <v>1</v>
          </cell>
          <cell r="G206">
            <v>58806.6</v>
          </cell>
        </row>
        <row r="207">
          <cell r="A207">
            <v>1</v>
          </cell>
          <cell r="G207">
            <v>898805.72</v>
          </cell>
        </row>
        <row r="208">
          <cell r="A208">
            <v>1</v>
          </cell>
          <cell r="G208">
            <v>49808.480000000003</v>
          </cell>
        </row>
        <row r="209">
          <cell r="A209">
            <v>2</v>
          </cell>
          <cell r="G209">
            <v>16717.16</v>
          </cell>
        </row>
        <row r="210">
          <cell r="A210">
            <v>2</v>
          </cell>
          <cell r="G210">
            <v>18514.52</v>
          </cell>
        </row>
        <row r="211">
          <cell r="A211">
            <v>2</v>
          </cell>
          <cell r="G211">
            <v>29669.58</v>
          </cell>
        </row>
        <row r="212">
          <cell r="A212">
            <v>2</v>
          </cell>
          <cell r="G212">
            <v>60448.23</v>
          </cell>
        </row>
        <row r="213">
          <cell r="A213">
            <v>2</v>
          </cell>
          <cell r="G213">
            <v>18114</v>
          </cell>
        </row>
        <row r="214">
          <cell r="A214">
            <v>2</v>
          </cell>
          <cell r="G214">
            <v>59259.26</v>
          </cell>
        </row>
        <row r="215">
          <cell r="A215">
            <v>2</v>
          </cell>
          <cell r="G215">
            <v>902958.07999999996</v>
          </cell>
        </row>
        <row r="216">
          <cell r="A216">
            <v>2</v>
          </cell>
          <cell r="G216">
            <v>49808.480000000003</v>
          </cell>
        </row>
        <row r="217">
          <cell r="A217">
            <v>3</v>
          </cell>
          <cell r="G217">
            <v>16662.009999999998</v>
          </cell>
        </row>
        <row r="218">
          <cell r="A218">
            <v>3</v>
          </cell>
          <cell r="G218">
            <v>18521.5</v>
          </cell>
        </row>
        <row r="219">
          <cell r="A219">
            <v>3</v>
          </cell>
          <cell r="G219">
            <v>29667.1</v>
          </cell>
        </row>
        <row r="220">
          <cell r="A220">
            <v>3</v>
          </cell>
          <cell r="G220">
            <v>60448.23</v>
          </cell>
        </row>
        <row r="221">
          <cell r="A221">
            <v>3</v>
          </cell>
          <cell r="G221">
            <v>18114</v>
          </cell>
        </row>
        <row r="222">
          <cell r="A222">
            <v>3</v>
          </cell>
          <cell r="G222">
            <v>59316.56</v>
          </cell>
        </row>
        <row r="223">
          <cell r="A223">
            <v>3</v>
          </cell>
          <cell r="G223">
            <v>904779.28</v>
          </cell>
        </row>
        <row r="224">
          <cell r="A224">
            <v>3</v>
          </cell>
          <cell r="G224">
            <v>49808.480000000003</v>
          </cell>
        </row>
        <row r="225">
          <cell r="A225">
            <v>4</v>
          </cell>
          <cell r="G225">
            <v>16681.38</v>
          </cell>
        </row>
        <row r="226">
          <cell r="A226">
            <v>4</v>
          </cell>
          <cell r="G226">
            <v>18512.18</v>
          </cell>
        </row>
        <row r="227">
          <cell r="A227">
            <v>4</v>
          </cell>
          <cell r="G227">
            <v>43148.69</v>
          </cell>
        </row>
        <row r="228">
          <cell r="A228">
            <v>4</v>
          </cell>
          <cell r="G228">
            <v>61175.79</v>
          </cell>
        </row>
        <row r="229">
          <cell r="A229">
            <v>4</v>
          </cell>
          <cell r="G229">
            <v>18114.02</v>
          </cell>
        </row>
        <row r="230">
          <cell r="A230">
            <v>4</v>
          </cell>
          <cell r="G230">
            <v>59209.42</v>
          </cell>
        </row>
        <row r="231">
          <cell r="A231">
            <v>4</v>
          </cell>
          <cell r="G231">
            <v>923579.84</v>
          </cell>
        </row>
        <row r="232">
          <cell r="A232">
            <v>4</v>
          </cell>
          <cell r="G232">
            <v>49808.480000000003</v>
          </cell>
        </row>
        <row r="233">
          <cell r="A233">
            <v>5</v>
          </cell>
          <cell r="G233">
            <v>16681.38</v>
          </cell>
        </row>
        <row r="234">
          <cell r="A234">
            <v>5</v>
          </cell>
          <cell r="G234">
            <v>18512.18</v>
          </cell>
        </row>
        <row r="235">
          <cell r="A235">
            <v>5</v>
          </cell>
          <cell r="G235">
            <v>29654.61</v>
          </cell>
        </row>
        <row r="236">
          <cell r="A236">
            <v>5</v>
          </cell>
          <cell r="G236">
            <v>61175.79</v>
          </cell>
        </row>
        <row r="237">
          <cell r="A237">
            <v>5</v>
          </cell>
          <cell r="G237">
            <v>18114.02</v>
          </cell>
        </row>
        <row r="238">
          <cell r="A238">
            <v>5</v>
          </cell>
          <cell r="G238">
            <v>59209.42</v>
          </cell>
        </row>
        <row r="239">
          <cell r="A239">
            <v>5</v>
          </cell>
          <cell r="G239">
            <v>919674.56</v>
          </cell>
        </row>
        <row r="240">
          <cell r="A240">
            <v>5</v>
          </cell>
          <cell r="G240">
            <v>49808.480000000003</v>
          </cell>
        </row>
        <row r="241">
          <cell r="A241">
            <v>1</v>
          </cell>
          <cell r="G241">
            <v>1328879.06</v>
          </cell>
        </row>
        <row r="242">
          <cell r="A242">
            <v>1</v>
          </cell>
          <cell r="G242">
            <v>760292.42</v>
          </cell>
        </row>
        <row r="243">
          <cell r="A243">
            <v>1</v>
          </cell>
          <cell r="G243">
            <v>733457.48</v>
          </cell>
        </row>
        <row r="244">
          <cell r="A244">
            <v>1</v>
          </cell>
          <cell r="G244">
            <v>1476490.75</v>
          </cell>
        </row>
        <row r="245">
          <cell r="A245">
            <v>1</v>
          </cell>
          <cell r="G245">
            <v>818049.8</v>
          </cell>
        </row>
        <row r="246">
          <cell r="A246">
            <v>1</v>
          </cell>
          <cell r="G246">
            <v>369202.87</v>
          </cell>
        </row>
        <row r="247">
          <cell r="A247">
            <v>1</v>
          </cell>
          <cell r="G247">
            <v>4744747.01</v>
          </cell>
        </row>
        <row r="248">
          <cell r="A248">
            <v>1</v>
          </cell>
          <cell r="G248">
            <v>31840.09</v>
          </cell>
        </row>
        <row r="249">
          <cell r="A249">
            <v>1</v>
          </cell>
          <cell r="G249">
            <v>11958.43</v>
          </cell>
        </row>
        <row r="250">
          <cell r="A250">
            <v>1</v>
          </cell>
          <cell r="G250">
            <v>6462.72</v>
          </cell>
        </row>
        <row r="251">
          <cell r="A251">
            <v>2</v>
          </cell>
          <cell r="G251">
            <v>1315587.95</v>
          </cell>
        </row>
        <row r="252">
          <cell r="A252">
            <v>2</v>
          </cell>
          <cell r="G252">
            <v>752005.98</v>
          </cell>
        </row>
        <row r="253">
          <cell r="A253">
            <v>2</v>
          </cell>
          <cell r="G253">
            <v>704344.2</v>
          </cell>
        </row>
        <row r="254">
          <cell r="A254">
            <v>2</v>
          </cell>
          <cell r="G254">
            <v>1464133.81</v>
          </cell>
        </row>
        <row r="255">
          <cell r="A255">
            <v>2</v>
          </cell>
          <cell r="G255">
            <v>818935.74</v>
          </cell>
        </row>
        <row r="256">
          <cell r="A256">
            <v>2</v>
          </cell>
          <cell r="G256">
            <v>683633.73</v>
          </cell>
        </row>
        <row r="257">
          <cell r="A257">
            <v>2</v>
          </cell>
          <cell r="G257">
            <v>4755579.7499999898</v>
          </cell>
        </row>
        <row r="258">
          <cell r="A258">
            <v>2</v>
          </cell>
          <cell r="G258">
            <v>31840.09</v>
          </cell>
        </row>
        <row r="259">
          <cell r="A259">
            <v>2</v>
          </cell>
          <cell r="G259">
            <v>11991.98</v>
          </cell>
        </row>
        <row r="260">
          <cell r="A260">
            <v>2</v>
          </cell>
          <cell r="G260">
            <v>6462.72</v>
          </cell>
        </row>
        <row r="261">
          <cell r="A261">
            <v>3</v>
          </cell>
          <cell r="G261">
            <v>1328847.02</v>
          </cell>
        </row>
        <row r="262">
          <cell r="A262">
            <v>3</v>
          </cell>
          <cell r="G262">
            <v>744879.44</v>
          </cell>
        </row>
        <row r="263">
          <cell r="A263">
            <v>3</v>
          </cell>
          <cell r="G263">
            <v>713648.25</v>
          </cell>
        </row>
        <row r="264">
          <cell r="A264">
            <v>3</v>
          </cell>
          <cell r="G264">
            <v>1494106.9</v>
          </cell>
        </row>
        <row r="265">
          <cell r="A265">
            <v>3</v>
          </cell>
          <cell r="G265">
            <v>832571.13</v>
          </cell>
        </row>
        <row r="266">
          <cell r="A266">
            <v>3</v>
          </cell>
          <cell r="G266">
            <v>533400.14</v>
          </cell>
        </row>
        <row r="267">
          <cell r="A267">
            <v>3</v>
          </cell>
          <cell r="G267">
            <v>4774858.24</v>
          </cell>
        </row>
        <row r="268">
          <cell r="A268">
            <v>3</v>
          </cell>
          <cell r="G268">
            <v>30617.41</v>
          </cell>
        </row>
        <row r="269">
          <cell r="A269">
            <v>3</v>
          </cell>
          <cell r="G269">
            <v>11961.56</v>
          </cell>
        </row>
        <row r="270">
          <cell r="A270">
            <v>3</v>
          </cell>
          <cell r="G270">
            <v>6462.72</v>
          </cell>
        </row>
        <row r="271">
          <cell r="A271">
            <v>4</v>
          </cell>
          <cell r="G271">
            <v>1315716.02</v>
          </cell>
        </row>
        <row r="272">
          <cell r="A272">
            <v>4</v>
          </cell>
          <cell r="G272">
            <v>731652.65</v>
          </cell>
        </row>
        <row r="273">
          <cell r="A273">
            <v>4</v>
          </cell>
          <cell r="G273">
            <v>493044.12</v>
          </cell>
        </row>
        <row r="274">
          <cell r="A274">
            <v>4</v>
          </cell>
          <cell r="G274">
            <v>1448741.62</v>
          </cell>
        </row>
        <row r="275">
          <cell r="A275">
            <v>4</v>
          </cell>
          <cell r="G275">
            <v>778700.99</v>
          </cell>
        </row>
        <row r="276">
          <cell r="A276">
            <v>4</v>
          </cell>
          <cell r="G276">
            <v>535386.69999999995</v>
          </cell>
        </row>
        <row r="277">
          <cell r="A277">
            <v>4</v>
          </cell>
          <cell r="G277">
            <v>4820538.5</v>
          </cell>
        </row>
        <row r="278">
          <cell r="A278">
            <v>4</v>
          </cell>
          <cell r="G278">
            <v>30917.33</v>
          </cell>
        </row>
        <row r="279">
          <cell r="A279">
            <v>4</v>
          </cell>
          <cell r="G279">
            <v>11945.16</v>
          </cell>
        </row>
        <row r="280">
          <cell r="A280">
            <v>4</v>
          </cell>
          <cell r="G280">
            <v>6462.72</v>
          </cell>
        </row>
        <row r="281">
          <cell r="A281">
            <v>5</v>
          </cell>
          <cell r="G281">
            <v>1321419.3799999999</v>
          </cell>
        </row>
        <row r="282">
          <cell r="A282">
            <v>5</v>
          </cell>
          <cell r="G282">
            <v>740612.77</v>
          </cell>
        </row>
        <row r="283">
          <cell r="A283">
            <v>5</v>
          </cell>
          <cell r="G283">
            <v>700490.55</v>
          </cell>
        </row>
        <row r="284">
          <cell r="A284">
            <v>5</v>
          </cell>
          <cell r="G284">
            <v>1455893.74</v>
          </cell>
        </row>
        <row r="285">
          <cell r="A285">
            <v>5</v>
          </cell>
          <cell r="G285">
            <v>780506.43</v>
          </cell>
        </row>
        <row r="286">
          <cell r="A286">
            <v>5</v>
          </cell>
          <cell r="G286">
            <v>535954.4</v>
          </cell>
        </row>
        <row r="287">
          <cell r="A287">
            <v>5</v>
          </cell>
          <cell r="G287">
            <v>4838267.54</v>
          </cell>
        </row>
        <row r="288">
          <cell r="A288">
            <v>5</v>
          </cell>
          <cell r="G288">
            <v>30935.52</v>
          </cell>
        </row>
        <row r="289">
          <cell r="A289">
            <v>5</v>
          </cell>
          <cell r="G289">
            <v>11945.16</v>
          </cell>
        </row>
        <row r="290">
          <cell r="A290">
            <v>5</v>
          </cell>
          <cell r="G290">
            <v>6462.72</v>
          </cell>
        </row>
        <row r="291">
          <cell r="A291">
            <v>1</v>
          </cell>
          <cell r="G291">
            <v>1009214.23</v>
          </cell>
        </row>
        <row r="292">
          <cell r="A292">
            <v>1</v>
          </cell>
          <cell r="G292">
            <v>128461.51</v>
          </cell>
        </row>
        <row r="293">
          <cell r="A293">
            <v>1</v>
          </cell>
          <cell r="G293">
            <v>91271.73</v>
          </cell>
        </row>
        <row r="294">
          <cell r="A294">
            <v>1</v>
          </cell>
          <cell r="G294">
            <v>70475.399999999994</v>
          </cell>
        </row>
        <row r="295">
          <cell r="A295">
            <v>1</v>
          </cell>
          <cell r="G295">
            <v>74877.899999999994</v>
          </cell>
        </row>
        <row r="296">
          <cell r="A296">
            <v>1</v>
          </cell>
          <cell r="G296">
            <v>101847.09</v>
          </cell>
        </row>
        <row r="297">
          <cell r="A297">
            <v>1</v>
          </cell>
          <cell r="G297">
            <v>44540.22</v>
          </cell>
        </row>
        <row r="298">
          <cell r="A298">
            <v>1</v>
          </cell>
          <cell r="G298">
            <v>23.01</v>
          </cell>
        </row>
        <row r="299">
          <cell r="A299">
            <v>1</v>
          </cell>
          <cell r="G299">
            <v>23.92</v>
          </cell>
        </row>
        <row r="300">
          <cell r="A300">
            <v>2</v>
          </cell>
          <cell r="G300">
            <v>1022767.54</v>
          </cell>
        </row>
        <row r="301">
          <cell r="A301">
            <v>2</v>
          </cell>
          <cell r="G301">
            <v>129203.5</v>
          </cell>
        </row>
        <row r="302">
          <cell r="A302">
            <v>2</v>
          </cell>
          <cell r="G302">
            <v>89083.4</v>
          </cell>
        </row>
        <row r="303">
          <cell r="A303">
            <v>2</v>
          </cell>
          <cell r="G303">
            <v>72001.64</v>
          </cell>
        </row>
        <row r="304">
          <cell r="A304">
            <v>2</v>
          </cell>
          <cell r="G304">
            <v>73445.23</v>
          </cell>
        </row>
        <row r="305">
          <cell r="A305">
            <v>2</v>
          </cell>
          <cell r="G305">
            <v>103090.68</v>
          </cell>
        </row>
        <row r="306">
          <cell r="A306">
            <v>2</v>
          </cell>
          <cell r="G306">
            <v>44677.72</v>
          </cell>
        </row>
        <row r="307">
          <cell r="A307">
            <v>2</v>
          </cell>
          <cell r="G307">
            <v>23.01</v>
          </cell>
        </row>
        <row r="308">
          <cell r="A308">
            <v>2</v>
          </cell>
          <cell r="G308">
            <v>23.92</v>
          </cell>
        </row>
        <row r="309">
          <cell r="A309">
            <v>3</v>
          </cell>
          <cell r="G309">
            <v>1018277.23</v>
          </cell>
        </row>
        <row r="310">
          <cell r="A310">
            <v>3</v>
          </cell>
          <cell r="G310">
            <v>129040.22</v>
          </cell>
        </row>
        <row r="311">
          <cell r="A311">
            <v>3</v>
          </cell>
          <cell r="G311">
            <v>106351.7</v>
          </cell>
        </row>
        <row r="312">
          <cell r="A312">
            <v>3</v>
          </cell>
          <cell r="G312">
            <v>71510.36</v>
          </cell>
        </row>
        <row r="313">
          <cell r="A313">
            <v>3</v>
          </cell>
          <cell r="G313">
            <v>73426.52</v>
          </cell>
        </row>
        <row r="314">
          <cell r="A314">
            <v>3</v>
          </cell>
          <cell r="G314">
            <v>107176.62</v>
          </cell>
        </row>
        <row r="315">
          <cell r="A315">
            <v>3</v>
          </cell>
          <cell r="G315">
            <v>44671.33</v>
          </cell>
        </row>
        <row r="316">
          <cell r="A316">
            <v>3</v>
          </cell>
          <cell r="G316">
            <v>23.01</v>
          </cell>
        </row>
        <row r="317">
          <cell r="A317">
            <v>3</v>
          </cell>
          <cell r="G317">
            <v>23.92</v>
          </cell>
        </row>
        <row r="318">
          <cell r="A318">
            <v>4</v>
          </cell>
          <cell r="G318">
            <v>477987.76</v>
          </cell>
        </row>
        <row r="319">
          <cell r="A319">
            <v>4</v>
          </cell>
          <cell r="G319">
            <v>322740.57</v>
          </cell>
        </row>
        <row r="320">
          <cell r="A320">
            <v>4</v>
          </cell>
          <cell r="G320">
            <v>366388.22</v>
          </cell>
        </row>
        <row r="321">
          <cell r="A321">
            <v>4</v>
          </cell>
          <cell r="G321">
            <v>383534.95</v>
          </cell>
        </row>
        <row r="322">
          <cell r="A322">
            <v>4</v>
          </cell>
          <cell r="G322">
            <v>280671.84000000003</v>
          </cell>
        </row>
        <row r="323">
          <cell r="A323">
            <v>4</v>
          </cell>
          <cell r="G323">
            <v>322725.84999999998</v>
          </cell>
        </row>
        <row r="324">
          <cell r="A324">
            <v>4</v>
          </cell>
          <cell r="G324">
            <v>23.01</v>
          </cell>
        </row>
        <row r="325">
          <cell r="A325">
            <v>4</v>
          </cell>
          <cell r="G325">
            <v>23.92</v>
          </cell>
        </row>
        <row r="326">
          <cell r="A326">
            <v>5</v>
          </cell>
          <cell r="G326">
            <v>478498.21</v>
          </cell>
        </row>
        <row r="327">
          <cell r="A327">
            <v>5</v>
          </cell>
          <cell r="G327">
            <v>323648.68</v>
          </cell>
        </row>
        <row r="328">
          <cell r="A328">
            <v>5</v>
          </cell>
          <cell r="G328">
            <v>252841.81</v>
          </cell>
        </row>
        <row r="329">
          <cell r="A329">
            <v>5</v>
          </cell>
          <cell r="G329">
            <v>383140.52</v>
          </cell>
        </row>
        <row r="330">
          <cell r="A330">
            <v>5</v>
          </cell>
          <cell r="G330">
            <v>280022.95</v>
          </cell>
        </row>
        <row r="331">
          <cell r="A331">
            <v>5</v>
          </cell>
          <cell r="G331">
            <v>322328.09999999998</v>
          </cell>
        </row>
        <row r="332">
          <cell r="A332">
            <v>5</v>
          </cell>
          <cell r="G332">
            <v>23.01</v>
          </cell>
        </row>
        <row r="333">
          <cell r="A333">
            <v>5</v>
          </cell>
          <cell r="G333">
            <v>23.92</v>
          </cell>
        </row>
        <row r="334">
          <cell r="A334">
            <v>1</v>
          </cell>
          <cell r="G334">
            <v>66.95</v>
          </cell>
        </row>
        <row r="335">
          <cell r="A335">
            <v>2</v>
          </cell>
          <cell r="G335">
            <v>66.95</v>
          </cell>
        </row>
        <row r="336">
          <cell r="A336">
            <v>3</v>
          </cell>
          <cell r="G336">
            <v>66.95</v>
          </cell>
        </row>
        <row r="337">
          <cell r="A337">
            <v>4</v>
          </cell>
          <cell r="G337">
            <v>66.95</v>
          </cell>
        </row>
        <row r="338">
          <cell r="A338">
            <v>5</v>
          </cell>
          <cell r="G338">
            <v>66.95</v>
          </cell>
        </row>
        <row r="339">
          <cell r="A339">
            <v>1</v>
          </cell>
          <cell r="G339">
            <v>3.59</v>
          </cell>
        </row>
        <row r="340">
          <cell r="A340">
            <v>2</v>
          </cell>
          <cell r="G340">
            <v>3.59</v>
          </cell>
        </row>
        <row r="341">
          <cell r="A341">
            <v>3</v>
          </cell>
          <cell r="G341">
            <v>3.59</v>
          </cell>
        </row>
        <row r="342">
          <cell r="A342">
            <v>4</v>
          </cell>
          <cell r="G342">
            <v>3.59</v>
          </cell>
        </row>
        <row r="343">
          <cell r="A343">
            <v>5</v>
          </cell>
          <cell r="G343">
            <v>3.59</v>
          </cell>
        </row>
        <row r="344">
          <cell r="A344">
            <v>1</v>
          </cell>
          <cell r="G344">
            <v>163477.16</v>
          </cell>
        </row>
        <row r="345">
          <cell r="A345">
            <v>1</v>
          </cell>
          <cell r="G345">
            <v>57147.56</v>
          </cell>
        </row>
        <row r="346">
          <cell r="A346">
            <v>1</v>
          </cell>
          <cell r="G346">
            <v>191.52</v>
          </cell>
        </row>
        <row r="347">
          <cell r="A347">
            <v>1</v>
          </cell>
          <cell r="G347">
            <v>104747.45</v>
          </cell>
        </row>
        <row r="348">
          <cell r="A348">
            <v>1</v>
          </cell>
          <cell r="G348">
            <v>2078.36</v>
          </cell>
        </row>
        <row r="349">
          <cell r="A349">
            <v>1</v>
          </cell>
          <cell r="G349">
            <v>9103.9</v>
          </cell>
        </row>
        <row r="350">
          <cell r="A350">
            <v>1</v>
          </cell>
          <cell r="G350">
            <v>958.32</v>
          </cell>
        </row>
        <row r="351">
          <cell r="A351">
            <v>1</v>
          </cell>
          <cell r="G351">
            <v>5679.37</v>
          </cell>
        </row>
        <row r="352">
          <cell r="A352">
            <v>1</v>
          </cell>
          <cell r="G352">
            <v>32444.46</v>
          </cell>
        </row>
        <row r="353">
          <cell r="A353">
            <v>1</v>
          </cell>
          <cell r="G353">
            <v>66.81</v>
          </cell>
        </row>
        <row r="354">
          <cell r="A354">
            <v>1</v>
          </cell>
          <cell r="G354">
            <v>3637.48</v>
          </cell>
        </row>
        <row r="355">
          <cell r="A355">
            <v>1</v>
          </cell>
          <cell r="G355">
            <v>45444.81</v>
          </cell>
        </row>
        <row r="356">
          <cell r="A356">
            <v>1</v>
          </cell>
          <cell r="G356">
            <v>9199.1</v>
          </cell>
        </row>
        <row r="357">
          <cell r="A357">
            <v>2</v>
          </cell>
          <cell r="G357">
            <v>163477.16</v>
          </cell>
        </row>
        <row r="358">
          <cell r="A358">
            <v>2</v>
          </cell>
          <cell r="G358">
            <v>57514.7</v>
          </cell>
        </row>
        <row r="359">
          <cell r="A359">
            <v>2</v>
          </cell>
          <cell r="G359">
            <v>191.52</v>
          </cell>
        </row>
        <row r="360">
          <cell r="A360">
            <v>2</v>
          </cell>
          <cell r="G360">
            <v>104779.2</v>
          </cell>
        </row>
        <row r="361">
          <cell r="A361">
            <v>2</v>
          </cell>
          <cell r="G361">
            <v>2078.36</v>
          </cell>
        </row>
        <row r="362">
          <cell r="A362">
            <v>2</v>
          </cell>
          <cell r="G362">
            <v>9102.4500000000007</v>
          </cell>
        </row>
        <row r="363">
          <cell r="A363">
            <v>2</v>
          </cell>
          <cell r="G363">
            <v>958.32</v>
          </cell>
        </row>
        <row r="364">
          <cell r="A364">
            <v>2</v>
          </cell>
          <cell r="G364">
            <v>5679.37</v>
          </cell>
        </row>
        <row r="365">
          <cell r="A365">
            <v>2</v>
          </cell>
          <cell r="G365">
            <v>20277.27</v>
          </cell>
        </row>
        <row r="366">
          <cell r="A366">
            <v>2</v>
          </cell>
          <cell r="G366">
            <v>22.2</v>
          </cell>
        </row>
        <row r="367">
          <cell r="A367">
            <v>2</v>
          </cell>
          <cell r="G367">
            <v>3690.99</v>
          </cell>
        </row>
        <row r="368">
          <cell r="A368">
            <v>2</v>
          </cell>
          <cell r="G368">
            <v>45450.86</v>
          </cell>
        </row>
        <row r="369">
          <cell r="A369">
            <v>2</v>
          </cell>
          <cell r="G369">
            <v>9199.11</v>
          </cell>
        </row>
        <row r="370">
          <cell r="A370">
            <v>3</v>
          </cell>
          <cell r="G370">
            <v>163477.16</v>
          </cell>
        </row>
        <row r="371">
          <cell r="A371">
            <v>3</v>
          </cell>
          <cell r="G371">
            <v>57514.7</v>
          </cell>
        </row>
        <row r="372">
          <cell r="A372">
            <v>3</v>
          </cell>
          <cell r="G372">
            <v>191.52</v>
          </cell>
        </row>
        <row r="373">
          <cell r="A373">
            <v>3</v>
          </cell>
          <cell r="G373">
            <v>104779.2</v>
          </cell>
        </row>
        <row r="374">
          <cell r="A374">
            <v>3</v>
          </cell>
          <cell r="G374">
            <v>2078.36</v>
          </cell>
        </row>
        <row r="375">
          <cell r="A375">
            <v>3</v>
          </cell>
          <cell r="G375">
            <v>9102.4500000000007</v>
          </cell>
        </row>
        <row r="376">
          <cell r="A376">
            <v>3</v>
          </cell>
          <cell r="G376">
            <v>958.32</v>
          </cell>
        </row>
        <row r="377">
          <cell r="A377">
            <v>3</v>
          </cell>
          <cell r="G377">
            <v>5679.37</v>
          </cell>
        </row>
        <row r="378">
          <cell r="A378">
            <v>3</v>
          </cell>
          <cell r="G378">
            <v>19805.580000000002</v>
          </cell>
        </row>
        <row r="379">
          <cell r="A379">
            <v>3</v>
          </cell>
          <cell r="G379">
            <v>47.18</v>
          </cell>
        </row>
        <row r="380">
          <cell r="A380">
            <v>3</v>
          </cell>
          <cell r="G380">
            <v>3637.48</v>
          </cell>
        </row>
        <row r="381">
          <cell r="A381">
            <v>3</v>
          </cell>
          <cell r="G381">
            <v>45450.86</v>
          </cell>
        </row>
        <row r="382">
          <cell r="A382">
            <v>3</v>
          </cell>
          <cell r="G382">
            <v>10279.450000000001</v>
          </cell>
        </row>
        <row r="383">
          <cell r="A383">
            <v>4</v>
          </cell>
          <cell r="G383">
            <v>9559.2199999999993</v>
          </cell>
        </row>
        <row r="384">
          <cell r="A384">
            <v>5</v>
          </cell>
          <cell r="G384">
            <v>9559.23</v>
          </cell>
        </row>
        <row r="385">
          <cell r="A385">
            <v>1</v>
          </cell>
          <cell r="G385">
            <v>-4732.8599999999997</v>
          </cell>
        </row>
        <row r="386">
          <cell r="A386">
            <v>1</v>
          </cell>
          <cell r="G386">
            <v>47207.23</v>
          </cell>
        </row>
        <row r="387">
          <cell r="A387">
            <v>1</v>
          </cell>
          <cell r="G387">
            <v>31438.55</v>
          </cell>
        </row>
        <row r="388">
          <cell r="A388">
            <v>1</v>
          </cell>
          <cell r="G388">
            <v>62127.74</v>
          </cell>
        </row>
        <row r="389">
          <cell r="A389">
            <v>1</v>
          </cell>
          <cell r="G389">
            <v>532736.51</v>
          </cell>
        </row>
        <row r="390">
          <cell r="A390">
            <v>1</v>
          </cell>
          <cell r="G390">
            <v>52991.02</v>
          </cell>
        </row>
        <row r="391">
          <cell r="A391">
            <v>1</v>
          </cell>
          <cell r="G391">
            <v>152768.95000000001</v>
          </cell>
        </row>
        <row r="392">
          <cell r="A392">
            <v>1</v>
          </cell>
          <cell r="G392">
            <v>-68641.850000000006</v>
          </cell>
        </row>
        <row r="393">
          <cell r="A393">
            <v>2</v>
          </cell>
          <cell r="G393">
            <v>-4732.8599999999997</v>
          </cell>
        </row>
        <row r="394">
          <cell r="A394">
            <v>2</v>
          </cell>
          <cell r="G394">
            <v>47207.23</v>
          </cell>
        </row>
        <row r="395">
          <cell r="A395">
            <v>2</v>
          </cell>
          <cell r="G395">
            <v>31438.55</v>
          </cell>
        </row>
        <row r="396">
          <cell r="A396">
            <v>2</v>
          </cell>
          <cell r="G396">
            <v>62127.73</v>
          </cell>
        </row>
        <row r="397">
          <cell r="A397">
            <v>2</v>
          </cell>
          <cell r="G397">
            <v>532900.66</v>
          </cell>
        </row>
        <row r="398">
          <cell r="A398">
            <v>2</v>
          </cell>
          <cell r="G398">
            <v>322036.27</v>
          </cell>
        </row>
        <row r="399">
          <cell r="A399">
            <v>2</v>
          </cell>
          <cell r="G399">
            <v>131914.04999999999</v>
          </cell>
        </row>
        <row r="400">
          <cell r="A400">
            <v>2</v>
          </cell>
          <cell r="G400">
            <v>-68641.850000000006</v>
          </cell>
        </row>
        <row r="401">
          <cell r="A401">
            <v>3</v>
          </cell>
          <cell r="G401">
            <v>-4732.8599999999997</v>
          </cell>
        </row>
        <row r="402">
          <cell r="A402">
            <v>3</v>
          </cell>
          <cell r="G402">
            <v>47207.23</v>
          </cell>
        </row>
        <row r="403">
          <cell r="A403">
            <v>3</v>
          </cell>
          <cell r="G403">
            <v>31438.55</v>
          </cell>
        </row>
        <row r="404">
          <cell r="A404">
            <v>3</v>
          </cell>
          <cell r="G404">
            <v>-124255.47</v>
          </cell>
        </row>
        <row r="405">
          <cell r="A405">
            <v>3</v>
          </cell>
          <cell r="G405">
            <v>-1065637.17</v>
          </cell>
        </row>
        <row r="406">
          <cell r="A406">
            <v>3</v>
          </cell>
          <cell r="G406">
            <v>-1132812.51</v>
          </cell>
        </row>
        <row r="407">
          <cell r="A407">
            <v>3</v>
          </cell>
          <cell r="G407">
            <v>409563.2</v>
          </cell>
        </row>
        <row r="408">
          <cell r="A408">
            <v>3</v>
          </cell>
          <cell r="G408">
            <v>-284683</v>
          </cell>
        </row>
        <row r="409">
          <cell r="A409">
            <v>3</v>
          </cell>
          <cell r="G409">
            <v>-68641.850000000006</v>
          </cell>
        </row>
        <row r="410">
          <cell r="A410">
            <v>4</v>
          </cell>
          <cell r="G410">
            <v>-4732.8599999999997</v>
          </cell>
        </row>
        <row r="411">
          <cell r="A411">
            <v>4</v>
          </cell>
          <cell r="G411">
            <v>47207.23</v>
          </cell>
        </row>
        <row r="412">
          <cell r="A412">
            <v>4</v>
          </cell>
          <cell r="G412">
            <v>31438.55</v>
          </cell>
        </row>
        <row r="413">
          <cell r="A413">
            <v>4</v>
          </cell>
          <cell r="G413">
            <v>75520.83</v>
          </cell>
        </row>
        <row r="414">
          <cell r="A414">
            <v>4</v>
          </cell>
          <cell r="G414">
            <v>515611.14</v>
          </cell>
        </row>
        <row r="415">
          <cell r="A415">
            <v>4</v>
          </cell>
          <cell r="G415">
            <v>-453125</v>
          </cell>
        </row>
        <row r="416">
          <cell r="A416">
            <v>4</v>
          </cell>
          <cell r="G416">
            <v>-68641.850000000006</v>
          </cell>
        </row>
        <row r="417">
          <cell r="A417">
            <v>5</v>
          </cell>
          <cell r="G417">
            <v>-4732.8599999999997</v>
          </cell>
        </row>
        <row r="418">
          <cell r="A418">
            <v>5</v>
          </cell>
          <cell r="G418">
            <v>47207.23</v>
          </cell>
        </row>
        <row r="419">
          <cell r="A419">
            <v>5</v>
          </cell>
          <cell r="G419">
            <v>31438.55</v>
          </cell>
        </row>
        <row r="420">
          <cell r="A420">
            <v>5</v>
          </cell>
          <cell r="G420">
            <v>620383.53</v>
          </cell>
        </row>
        <row r="421">
          <cell r="A421">
            <v>5</v>
          </cell>
          <cell r="G421">
            <v>-264322.92</v>
          </cell>
        </row>
        <row r="422">
          <cell r="A422">
            <v>5</v>
          </cell>
          <cell r="G422">
            <v>555066.78</v>
          </cell>
        </row>
        <row r="423">
          <cell r="A423">
            <v>5</v>
          </cell>
          <cell r="G423">
            <v>-113281.25</v>
          </cell>
        </row>
        <row r="424">
          <cell r="A424">
            <v>5</v>
          </cell>
          <cell r="G424">
            <v>-68641.850000000006</v>
          </cell>
        </row>
        <row r="425">
          <cell r="A425">
            <v>1</v>
          </cell>
          <cell r="G425">
            <v>8394</v>
          </cell>
        </row>
        <row r="426">
          <cell r="A426">
            <v>1</v>
          </cell>
          <cell r="G426">
            <v>7755</v>
          </cell>
        </row>
        <row r="427">
          <cell r="A427">
            <v>2</v>
          </cell>
          <cell r="G427">
            <v>8394</v>
          </cell>
        </row>
        <row r="428">
          <cell r="A428">
            <v>2</v>
          </cell>
          <cell r="G428">
            <v>7755</v>
          </cell>
        </row>
        <row r="429">
          <cell r="A429">
            <v>3</v>
          </cell>
          <cell r="G429">
            <v>8394</v>
          </cell>
        </row>
        <row r="430">
          <cell r="A430">
            <v>3</v>
          </cell>
          <cell r="G430">
            <v>7755</v>
          </cell>
        </row>
        <row r="431">
          <cell r="A431">
            <v>4</v>
          </cell>
          <cell r="G431">
            <v>8394</v>
          </cell>
        </row>
        <row r="432">
          <cell r="A432">
            <v>4</v>
          </cell>
          <cell r="G432">
            <v>7755</v>
          </cell>
        </row>
        <row r="433">
          <cell r="A433">
            <v>5</v>
          </cell>
          <cell r="G433">
            <v>8394</v>
          </cell>
        </row>
        <row r="434">
          <cell r="A434">
            <v>5</v>
          </cell>
          <cell r="G434">
            <v>7755</v>
          </cell>
        </row>
        <row r="435">
          <cell r="A435">
            <v>1</v>
          </cell>
          <cell r="G435">
            <v>5724.59</v>
          </cell>
        </row>
        <row r="436">
          <cell r="A436">
            <v>1</v>
          </cell>
          <cell r="G436">
            <v>13755.75</v>
          </cell>
        </row>
        <row r="437">
          <cell r="A437">
            <v>1</v>
          </cell>
          <cell r="G437">
            <v>71983.679999999993</v>
          </cell>
        </row>
        <row r="438">
          <cell r="A438">
            <v>2</v>
          </cell>
          <cell r="G438">
            <v>5724.59</v>
          </cell>
        </row>
        <row r="439">
          <cell r="A439">
            <v>2</v>
          </cell>
          <cell r="G439">
            <v>13755.75</v>
          </cell>
        </row>
        <row r="440">
          <cell r="A440">
            <v>2</v>
          </cell>
          <cell r="G440">
            <v>72969.84</v>
          </cell>
        </row>
        <row r="441">
          <cell r="A441">
            <v>3</v>
          </cell>
          <cell r="G441">
            <v>5724.59</v>
          </cell>
        </row>
        <row r="442">
          <cell r="A442">
            <v>3</v>
          </cell>
          <cell r="G442">
            <v>13755.75</v>
          </cell>
        </row>
        <row r="443">
          <cell r="A443">
            <v>3</v>
          </cell>
          <cell r="G443">
            <v>73228.5</v>
          </cell>
        </row>
        <row r="444">
          <cell r="A444">
            <v>4</v>
          </cell>
          <cell r="G444">
            <v>5724.59</v>
          </cell>
        </row>
        <row r="445">
          <cell r="A445">
            <v>4</v>
          </cell>
          <cell r="G445">
            <v>13755.75</v>
          </cell>
        </row>
        <row r="446">
          <cell r="A446">
            <v>4</v>
          </cell>
          <cell r="G446">
            <v>73246.240000000005</v>
          </cell>
        </row>
        <row r="447">
          <cell r="A447">
            <v>5</v>
          </cell>
          <cell r="G447">
            <v>5724.59</v>
          </cell>
        </row>
        <row r="448">
          <cell r="A448">
            <v>5</v>
          </cell>
          <cell r="G448">
            <v>13755.75</v>
          </cell>
        </row>
        <row r="449">
          <cell r="A449">
            <v>5</v>
          </cell>
          <cell r="G449">
            <v>73247</v>
          </cell>
        </row>
        <row r="450">
          <cell r="A450">
            <v>1</v>
          </cell>
          <cell r="G450">
            <v>1288.1500000000001</v>
          </cell>
        </row>
        <row r="451">
          <cell r="A451">
            <v>1</v>
          </cell>
          <cell r="G451">
            <v>1133.5</v>
          </cell>
        </row>
        <row r="452">
          <cell r="A452">
            <v>2</v>
          </cell>
          <cell r="G452">
            <v>1300.6500000000001</v>
          </cell>
        </row>
        <row r="453">
          <cell r="A453">
            <v>2</v>
          </cell>
          <cell r="G453">
            <v>1133.5</v>
          </cell>
        </row>
        <row r="454">
          <cell r="A454">
            <v>2</v>
          </cell>
          <cell r="G454">
            <v>81</v>
          </cell>
        </row>
        <row r="455">
          <cell r="A455">
            <v>3</v>
          </cell>
          <cell r="G455">
            <v>1300.6500000000001</v>
          </cell>
        </row>
        <row r="456">
          <cell r="A456">
            <v>3</v>
          </cell>
          <cell r="G456">
            <v>1133.9100000000001</v>
          </cell>
        </row>
        <row r="457">
          <cell r="A457">
            <v>3</v>
          </cell>
          <cell r="G457">
            <v>81</v>
          </cell>
        </row>
        <row r="458">
          <cell r="A458">
            <v>4</v>
          </cell>
          <cell r="G458">
            <v>1324.15</v>
          </cell>
        </row>
        <row r="459">
          <cell r="A459">
            <v>4</v>
          </cell>
          <cell r="G459">
            <v>1133.9100000000001</v>
          </cell>
        </row>
        <row r="460">
          <cell r="A460">
            <v>4</v>
          </cell>
          <cell r="G460">
            <v>81</v>
          </cell>
        </row>
        <row r="461">
          <cell r="A461">
            <v>5</v>
          </cell>
          <cell r="G461">
            <v>1324.15</v>
          </cell>
        </row>
        <row r="462">
          <cell r="A462">
            <v>5</v>
          </cell>
          <cell r="G462">
            <v>1133.9100000000001</v>
          </cell>
        </row>
        <row r="463">
          <cell r="A463">
            <v>5</v>
          </cell>
          <cell r="G463">
            <v>81</v>
          </cell>
        </row>
        <row r="464">
          <cell r="A464">
            <v>1</v>
          </cell>
          <cell r="G464">
            <v>16875</v>
          </cell>
        </row>
        <row r="465">
          <cell r="A465">
            <v>2</v>
          </cell>
          <cell r="G465">
            <v>16875</v>
          </cell>
        </row>
        <row r="466">
          <cell r="A466">
            <v>3</v>
          </cell>
          <cell r="G466">
            <v>16875</v>
          </cell>
        </row>
        <row r="467">
          <cell r="A467">
            <v>4</v>
          </cell>
          <cell r="G467">
            <v>16875</v>
          </cell>
        </row>
        <row r="468">
          <cell r="A468">
            <v>5</v>
          </cell>
          <cell r="G468">
            <v>452.83</v>
          </cell>
        </row>
        <row r="469">
          <cell r="A469">
            <v>1</v>
          </cell>
          <cell r="G469">
            <v>48711.5</v>
          </cell>
        </row>
        <row r="470">
          <cell r="A470">
            <v>2</v>
          </cell>
          <cell r="G470">
            <v>48711.5</v>
          </cell>
        </row>
        <row r="471">
          <cell r="A471">
            <v>3</v>
          </cell>
          <cell r="G471">
            <v>48711.5</v>
          </cell>
        </row>
        <row r="472">
          <cell r="A472">
            <v>4</v>
          </cell>
          <cell r="G472">
            <v>48711.5</v>
          </cell>
        </row>
        <row r="473">
          <cell r="A473">
            <v>5</v>
          </cell>
          <cell r="G473">
            <v>48711.5</v>
          </cell>
        </row>
        <row r="474">
          <cell r="A474">
            <v>1</v>
          </cell>
          <cell r="G474">
            <v>1578.13</v>
          </cell>
        </row>
        <row r="475">
          <cell r="A475">
            <v>2</v>
          </cell>
          <cell r="G475">
            <v>1578.13</v>
          </cell>
        </row>
        <row r="476">
          <cell r="A476">
            <v>3</v>
          </cell>
          <cell r="G476">
            <v>1578.13</v>
          </cell>
        </row>
        <row r="477">
          <cell r="A477">
            <v>4</v>
          </cell>
          <cell r="G477">
            <v>1578.13</v>
          </cell>
        </row>
        <row r="478">
          <cell r="A478">
            <v>5</v>
          </cell>
          <cell r="G478">
            <v>1578.13</v>
          </cell>
        </row>
        <row r="479">
          <cell r="A479">
            <v>2</v>
          </cell>
          <cell r="G479">
            <v>166.68</v>
          </cell>
        </row>
        <row r="480">
          <cell r="A480">
            <v>3</v>
          </cell>
          <cell r="G480">
            <v>166.68</v>
          </cell>
        </row>
        <row r="481">
          <cell r="A481">
            <v>1</v>
          </cell>
          <cell r="G481">
            <v>14816.16</v>
          </cell>
        </row>
        <row r="482">
          <cell r="A482">
            <v>1</v>
          </cell>
          <cell r="G482">
            <v>2010.59</v>
          </cell>
        </row>
        <row r="483">
          <cell r="A483">
            <v>1</v>
          </cell>
          <cell r="G483">
            <v>3483.88</v>
          </cell>
        </row>
        <row r="484">
          <cell r="A484">
            <v>1</v>
          </cell>
          <cell r="G484">
            <v>5110.24</v>
          </cell>
        </row>
        <row r="485">
          <cell r="A485">
            <v>1</v>
          </cell>
          <cell r="G485">
            <v>3011.91</v>
          </cell>
        </row>
        <row r="486">
          <cell r="A486">
            <v>1</v>
          </cell>
          <cell r="G486">
            <v>17527.84</v>
          </cell>
        </row>
        <row r="487">
          <cell r="A487">
            <v>2</v>
          </cell>
          <cell r="G487">
            <v>14516.12</v>
          </cell>
        </row>
        <row r="488">
          <cell r="A488">
            <v>2</v>
          </cell>
          <cell r="G488">
            <v>1357.44</v>
          </cell>
        </row>
        <row r="489">
          <cell r="A489">
            <v>2</v>
          </cell>
          <cell r="G489">
            <v>3320.32</v>
          </cell>
        </row>
        <row r="490">
          <cell r="A490">
            <v>2</v>
          </cell>
          <cell r="G490">
            <v>3625.29</v>
          </cell>
        </row>
        <row r="491">
          <cell r="A491">
            <v>2</v>
          </cell>
          <cell r="G491">
            <v>2799.73</v>
          </cell>
        </row>
        <row r="492">
          <cell r="A492">
            <v>2</v>
          </cell>
          <cell r="G492">
            <v>16695.68</v>
          </cell>
        </row>
        <row r="493">
          <cell r="A493">
            <v>3</v>
          </cell>
          <cell r="G493">
            <v>14525.78</v>
          </cell>
        </row>
        <row r="494">
          <cell r="A494">
            <v>3</v>
          </cell>
          <cell r="G494">
            <v>1321.61</v>
          </cell>
        </row>
        <row r="495">
          <cell r="A495">
            <v>3</v>
          </cell>
          <cell r="G495">
            <v>6219.84</v>
          </cell>
        </row>
        <row r="496">
          <cell r="A496">
            <v>3</v>
          </cell>
          <cell r="G496">
            <v>3589.86</v>
          </cell>
        </row>
        <row r="497">
          <cell r="A497">
            <v>3</v>
          </cell>
          <cell r="G497">
            <v>2555.9499999999998</v>
          </cell>
        </row>
        <row r="498">
          <cell r="A498">
            <v>3</v>
          </cell>
          <cell r="G498">
            <v>14940.81</v>
          </cell>
        </row>
        <row r="499">
          <cell r="A499">
            <v>4</v>
          </cell>
          <cell r="G499">
            <v>2533.4499999999998</v>
          </cell>
        </row>
        <row r="500">
          <cell r="A500">
            <v>4</v>
          </cell>
          <cell r="G500">
            <v>4574.57</v>
          </cell>
        </row>
        <row r="501">
          <cell r="A501">
            <v>4</v>
          </cell>
          <cell r="G501">
            <v>2130.5</v>
          </cell>
        </row>
        <row r="502">
          <cell r="A502">
            <v>4</v>
          </cell>
          <cell r="G502">
            <v>16335.72</v>
          </cell>
        </row>
        <row r="503">
          <cell r="A503">
            <v>5</v>
          </cell>
          <cell r="G503">
            <v>3077.08</v>
          </cell>
        </row>
        <row r="504">
          <cell r="A504">
            <v>5</v>
          </cell>
          <cell r="G504">
            <v>4719.8900000000003</v>
          </cell>
        </row>
        <row r="505">
          <cell r="A505">
            <v>5</v>
          </cell>
          <cell r="G505">
            <v>2121.13</v>
          </cell>
        </row>
        <row r="506">
          <cell r="A506">
            <v>5</v>
          </cell>
          <cell r="G506">
            <v>16656.060000000001</v>
          </cell>
        </row>
        <row r="507">
          <cell r="A507">
            <v>1</v>
          </cell>
          <cell r="G507">
            <v>-8343.3799999999992</v>
          </cell>
        </row>
        <row r="508">
          <cell r="A508">
            <v>1</v>
          </cell>
          <cell r="G508">
            <v>-1736.68</v>
          </cell>
        </row>
        <row r="509">
          <cell r="A509">
            <v>1</v>
          </cell>
          <cell r="G509">
            <v>-3483.88</v>
          </cell>
        </row>
        <row r="510">
          <cell r="A510">
            <v>1</v>
          </cell>
          <cell r="G510">
            <v>-5110.24</v>
          </cell>
        </row>
        <row r="511">
          <cell r="A511">
            <v>1</v>
          </cell>
          <cell r="G511">
            <v>-2955.12</v>
          </cell>
        </row>
        <row r="512">
          <cell r="A512">
            <v>1</v>
          </cell>
          <cell r="G512">
            <v>-17527.84</v>
          </cell>
        </row>
        <row r="513">
          <cell r="A513">
            <v>2</v>
          </cell>
          <cell r="G513">
            <v>-7973</v>
          </cell>
        </row>
        <row r="514">
          <cell r="A514">
            <v>2</v>
          </cell>
          <cell r="G514">
            <v>-1054.8800000000001</v>
          </cell>
        </row>
        <row r="515">
          <cell r="A515">
            <v>2</v>
          </cell>
          <cell r="G515">
            <v>-3320.32</v>
          </cell>
        </row>
        <row r="516">
          <cell r="A516">
            <v>2</v>
          </cell>
          <cell r="G516">
            <v>-3625.29</v>
          </cell>
        </row>
        <row r="517">
          <cell r="A517">
            <v>2</v>
          </cell>
          <cell r="G517">
            <v>-2706.7</v>
          </cell>
        </row>
        <row r="518">
          <cell r="A518">
            <v>2</v>
          </cell>
          <cell r="G518">
            <v>-16695.68</v>
          </cell>
        </row>
        <row r="519">
          <cell r="A519">
            <v>3</v>
          </cell>
          <cell r="G519">
            <v>-7997.94</v>
          </cell>
        </row>
        <row r="520">
          <cell r="A520">
            <v>3</v>
          </cell>
          <cell r="G520">
            <v>-984.95</v>
          </cell>
        </row>
        <row r="521">
          <cell r="A521">
            <v>3</v>
          </cell>
          <cell r="G521">
            <v>-6219.84</v>
          </cell>
        </row>
        <row r="522">
          <cell r="A522">
            <v>3</v>
          </cell>
          <cell r="G522">
            <v>-3589.86</v>
          </cell>
        </row>
        <row r="523">
          <cell r="A523">
            <v>3</v>
          </cell>
          <cell r="G523">
            <v>-2458.59</v>
          </cell>
        </row>
        <row r="524">
          <cell r="A524">
            <v>3</v>
          </cell>
          <cell r="G524">
            <v>-14940.81</v>
          </cell>
        </row>
        <row r="525">
          <cell r="A525">
            <v>4</v>
          </cell>
          <cell r="G525">
            <v>-2533.4499999999998</v>
          </cell>
        </row>
        <row r="526">
          <cell r="A526">
            <v>4</v>
          </cell>
          <cell r="G526">
            <v>-4574.57</v>
          </cell>
        </row>
        <row r="527">
          <cell r="A527">
            <v>4</v>
          </cell>
          <cell r="G527">
            <v>-1858.79</v>
          </cell>
        </row>
        <row r="528">
          <cell r="A528">
            <v>4</v>
          </cell>
          <cell r="G528">
            <v>-16335.72</v>
          </cell>
        </row>
        <row r="529">
          <cell r="A529">
            <v>5</v>
          </cell>
          <cell r="G529">
            <v>-3077.08</v>
          </cell>
        </row>
        <row r="530">
          <cell r="A530">
            <v>5</v>
          </cell>
          <cell r="G530">
            <v>-4719.8900000000003</v>
          </cell>
        </row>
        <row r="531">
          <cell r="A531">
            <v>5</v>
          </cell>
          <cell r="G531">
            <v>-1852.86</v>
          </cell>
        </row>
        <row r="532">
          <cell r="A532">
            <v>5</v>
          </cell>
          <cell r="G532">
            <v>-16656.060000000001</v>
          </cell>
        </row>
        <row r="533">
          <cell r="A533">
            <v>1</v>
          </cell>
          <cell r="G533">
            <v>20297.93</v>
          </cell>
        </row>
        <row r="534">
          <cell r="A534">
            <v>1</v>
          </cell>
          <cell r="G534">
            <v>4144.99</v>
          </cell>
        </row>
        <row r="535">
          <cell r="A535">
            <v>1</v>
          </cell>
          <cell r="G535">
            <v>2080.63</v>
          </cell>
        </row>
        <row r="536">
          <cell r="A536">
            <v>1</v>
          </cell>
          <cell r="G536">
            <v>16579.77</v>
          </cell>
        </row>
        <row r="537">
          <cell r="A537">
            <v>1</v>
          </cell>
          <cell r="G537">
            <v>7705.52</v>
          </cell>
        </row>
        <row r="538">
          <cell r="A538">
            <v>1</v>
          </cell>
          <cell r="G538">
            <v>7805.63</v>
          </cell>
        </row>
        <row r="539">
          <cell r="A539">
            <v>2</v>
          </cell>
          <cell r="G539">
            <v>20518.09</v>
          </cell>
        </row>
        <row r="540">
          <cell r="A540">
            <v>2</v>
          </cell>
          <cell r="G540">
            <v>4126.1000000000004</v>
          </cell>
        </row>
        <row r="541">
          <cell r="A541">
            <v>2</v>
          </cell>
          <cell r="G541">
            <v>2075.4</v>
          </cell>
        </row>
        <row r="542">
          <cell r="A542">
            <v>2</v>
          </cell>
          <cell r="G542">
            <v>16701.580000000002</v>
          </cell>
        </row>
        <row r="543">
          <cell r="A543">
            <v>2</v>
          </cell>
          <cell r="G543">
            <v>7828.88</v>
          </cell>
        </row>
        <row r="544">
          <cell r="A544">
            <v>2</v>
          </cell>
          <cell r="G544">
            <v>7512.24</v>
          </cell>
        </row>
        <row r="545">
          <cell r="A545">
            <v>3</v>
          </cell>
          <cell r="G545">
            <v>20518.09</v>
          </cell>
        </row>
        <row r="546">
          <cell r="A546">
            <v>3</v>
          </cell>
          <cell r="G546">
            <v>4559.26</v>
          </cell>
        </row>
        <row r="547">
          <cell r="A547">
            <v>3</v>
          </cell>
          <cell r="G547">
            <v>2325.15</v>
          </cell>
        </row>
        <row r="548">
          <cell r="A548">
            <v>3</v>
          </cell>
          <cell r="G548">
            <v>16700.150000000001</v>
          </cell>
        </row>
        <row r="549">
          <cell r="A549">
            <v>3</v>
          </cell>
          <cell r="G549">
            <v>7828.88</v>
          </cell>
        </row>
        <row r="550">
          <cell r="A550">
            <v>3</v>
          </cell>
          <cell r="G550">
            <v>7461.7</v>
          </cell>
        </row>
        <row r="551">
          <cell r="A551">
            <v>4</v>
          </cell>
          <cell r="G551">
            <v>25421.86</v>
          </cell>
        </row>
        <row r="552">
          <cell r="A552">
            <v>4</v>
          </cell>
          <cell r="G552">
            <v>5552.59</v>
          </cell>
        </row>
        <row r="553">
          <cell r="A553">
            <v>4</v>
          </cell>
          <cell r="G553">
            <v>1542.93</v>
          </cell>
        </row>
        <row r="554">
          <cell r="A554">
            <v>4</v>
          </cell>
          <cell r="G554">
            <v>26173.3</v>
          </cell>
        </row>
        <row r="555">
          <cell r="A555">
            <v>4</v>
          </cell>
          <cell r="G555">
            <v>12142</v>
          </cell>
        </row>
        <row r="556">
          <cell r="A556">
            <v>4</v>
          </cell>
          <cell r="G556">
            <v>8779.93</v>
          </cell>
        </row>
        <row r="557">
          <cell r="A557">
            <v>5</v>
          </cell>
          <cell r="G557">
            <v>25421.86</v>
          </cell>
        </row>
        <row r="558">
          <cell r="A558">
            <v>5</v>
          </cell>
          <cell r="G558">
            <v>5552.59</v>
          </cell>
        </row>
        <row r="559">
          <cell r="A559">
            <v>5</v>
          </cell>
          <cell r="G559">
            <v>1542.93</v>
          </cell>
        </row>
        <row r="560">
          <cell r="A560">
            <v>5</v>
          </cell>
          <cell r="G560">
            <v>26156.7</v>
          </cell>
        </row>
        <row r="561">
          <cell r="A561">
            <v>5</v>
          </cell>
          <cell r="G561">
            <v>12142</v>
          </cell>
        </row>
        <row r="562">
          <cell r="A562">
            <v>5</v>
          </cell>
          <cell r="G562">
            <v>8779.93</v>
          </cell>
        </row>
        <row r="563">
          <cell r="A563">
            <v>1</v>
          </cell>
          <cell r="G563">
            <v>-20297.93</v>
          </cell>
        </row>
        <row r="564">
          <cell r="A564">
            <v>1</v>
          </cell>
          <cell r="G564">
            <v>-4092.86</v>
          </cell>
        </row>
        <row r="565">
          <cell r="A565">
            <v>1</v>
          </cell>
          <cell r="G565">
            <v>-2080.63</v>
          </cell>
        </row>
        <row r="566">
          <cell r="A566">
            <v>1</v>
          </cell>
          <cell r="G566">
            <v>-16570.54</v>
          </cell>
        </row>
        <row r="567">
          <cell r="A567">
            <v>1</v>
          </cell>
          <cell r="G567">
            <v>-7678.26</v>
          </cell>
        </row>
        <row r="568">
          <cell r="A568">
            <v>1</v>
          </cell>
          <cell r="G568">
            <v>-7799.3</v>
          </cell>
        </row>
        <row r="569">
          <cell r="A569">
            <v>2</v>
          </cell>
          <cell r="G569">
            <v>-20518.09</v>
          </cell>
        </row>
        <row r="570">
          <cell r="A570">
            <v>2</v>
          </cell>
          <cell r="G570">
            <v>-4073.97</v>
          </cell>
        </row>
        <row r="571">
          <cell r="A571">
            <v>2</v>
          </cell>
          <cell r="G571">
            <v>-2075.4</v>
          </cell>
        </row>
        <row r="572">
          <cell r="A572">
            <v>2</v>
          </cell>
          <cell r="G572">
            <v>-16692.349999999999</v>
          </cell>
        </row>
        <row r="573">
          <cell r="A573">
            <v>2</v>
          </cell>
          <cell r="G573">
            <v>-7790.71</v>
          </cell>
        </row>
        <row r="574">
          <cell r="A574">
            <v>2</v>
          </cell>
          <cell r="G574">
            <v>-7505.99</v>
          </cell>
        </row>
        <row r="575">
          <cell r="A575">
            <v>3</v>
          </cell>
          <cell r="G575">
            <v>-20518.09</v>
          </cell>
        </row>
        <row r="576">
          <cell r="A576">
            <v>3</v>
          </cell>
          <cell r="G576">
            <v>-4073.95</v>
          </cell>
        </row>
        <row r="577">
          <cell r="A577">
            <v>3</v>
          </cell>
          <cell r="G577">
            <v>-2325.15</v>
          </cell>
        </row>
        <row r="578">
          <cell r="A578">
            <v>3</v>
          </cell>
          <cell r="G578">
            <v>-16690.919999999998</v>
          </cell>
        </row>
        <row r="579">
          <cell r="A579">
            <v>3</v>
          </cell>
          <cell r="G579">
            <v>-7790.71</v>
          </cell>
        </row>
        <row r="580">
          <cell r="A580">
            <v>3</v>
          </cell>
          <cell r="G580">
            <v>-7455.45</v>
          </cell>
        </row>
        <row r="581">
          <cell r="A581">
            <v>4</v>
          </cell>
          <cell r="G581">
            <v>-21614.05</v>
          </cell>
        </row>
        <row r="582">
          <cell r="A582">
            <v>4</v>
          </cell>
          <cell r="G582">
            <v>-4719.7</v>
          </cell>
        </row>
        <row r="583">
          <cell r="A583">
            <v>4</v>
          </cell>
          <cell r="G583">
            <v>-1311.49</v>
          </cell>
        </row>
        <row r="584">
          <cell r="A584">
            <v>4</v>
          </cell>
          <cell r="G584">
            <v>-22247.31</v>
          </cell>
        </row>
        <row r="585">
          <cell r="A585">
            <v>4</v>
          </cell>
          <cell r="G585">
            <v>-10320.709999999999</v>
          </cell>
        </row>
        <row r="586">
          <cell r="A586">
            <v>4</v>
          </cell>
          <cell r="G586">
            <v>-7462.94</v>
          </cell>
        </row>
        <row r="587">
          <cell r="A587">
            <v>5</v>
          </cell>
          <cell r="G587">
            <v>-21614.05</v>
          </cell>
        </row>
        <row r="588">
          <cell r="A588">
            <v>5</v>
          </cell>
          <cell r="G588">
            <v>-4719.7</v>
          </cell>
        </row>
        <row r="589">
          <cell r="A589">
            <v>5</v>
          </cell>
          <cell r="G589">
            <v>-1311.49</v>
          </cell>
        </row>
        <row r="590">
          <cell r="A590">
            <v>5</v>
          </cell>
          <cell r="G590">
            <v>-22233.200000000001</v>
          </cell>
        </row>
        <row r="591">
          <cell r="A591">
            <v>5</v>
          </cell>
          <cell r="G591">
            <v>-10320.709999999999</v>
          </cell>
        </row>
        <row r="592">
          <cell r="A592">
            <v>5</v>
          </cell>
          <cell r="G592">
            <v>-7462.94</v>
          </cell>
        </row>
        <row r="593">
          <cell r="A593">
            <v>4</v>
          </cell>
          <cell r="G593">
            <v>2133.13</v>
          </cell>
        </row>
        <row r="594">
          <cell r="A594">
            <v>4</v>
          </cell>
          <cell r="G594">
            <v>370.17</v>
          </cell>
        </row>
        <row r="595">
          <cell r="A595">
            <v>4</v>
          </cell>
          <cell r="G595">
            <v>389.9</v>
          </cell>
        </row>
        <row r="596">
          <cell r="A596">
            <v>4</v>
          </cell>
          <cell r="G596">
            <v>80.8</v>
          </cell>
        </row>
        <row r="597">
          <cell r="A597">
            <v>4</v>
          </cell>
          <cell r="G597">
            <v>1411.08</v>
          </cell>
        </row>
        <row r="598">
          <cell r="A598">
            <v>5</v>
          </cell>
          <cell r="G598">
            <v>2133.13</v>
          </cell>
        </row>
        <row r="599">
          <cell r="A599">
            <v>5</v>
          </cell>
          <cell r="G599">
            <v>389.9</v>
          </cell>
        </row>
        <row r="600">
          <cell r="A600">
            <v>5</v>
          </cell>
          <cell r="G600">
            <v>80.8</v>
          </cell>
        </row>
        <row r="601">
          <cell r="A601">
            <v>5</v>
          </cell>
          <cell r="G601">
            <v>1411.08</v>
          </cell>
        </row>
        <row r="602">
          <cell r="A602">
            <v>4</v>
          </cell>
          <cell r="G602">
            <v>-827.06</v>
          </cell>
        </row>
        <row r="603">
          <cell r="A603">
            <v>4</v>
          </cell>
          <cell r="G603">
            <v>-161.91</v>
          </cell>
        </row>
        <row r="604">
          <cell r="A604">
            <v>4</v>
          </cell>
          <cell r="G604">
            <v>-197.75</v>
          </cell>
        </row>
        <row r="605">
          <cell r="A605">
            <v>4</v>
          </cell>
          <cell r="G605">
            <v>-40.07</v>
          </cell>
        </row>
        <row r="606">
          <cell r="A606">
            <v>4</v>
          </cell>
          <cell r="G606">
            <v>-261.47000000000003</v>
          </cell>
        </row>
        <row r="607">
          <cell r="A607">
            <v>5</v>
          </cell>
          <cell r="G607">
            <v>-1046.58</v>
          </cell>
        </row>
        <row r="608">
          <cell r="A608">
            <v>5</v>
          </cell>
          <cell r="G608">
            <v>-197.19</v>
          </cell>
        </row>
        <row r="609">
          <cell r="A609">
            <v>5</v>
          </cell>
          <cell r="G609">
            <v>-40.590000000000003</v>
          </cell>
        </row>
        <row r="610">
          <cell r="A610">
            <v>5</v>
          </cell>
          <cell r="G610">
            <v>-279.20999999999998</v>
          </cell>
        </row>
        <row r="611">
          <cell r="A611">
            <v>1</v>
          </cell>
          <cell r="G611">
            <v>325.39999999999998</v>
          </cell>
        </row>
        <row r="612">
          <cell r="A612">
            <v>2</v>
          </cell>
          <cell r="G612">
            <v>365.38</v>
          </cell>
        </row>
        <row r="613">
          <cell r="A613">
            <v>3</v>
          </cell>
          <cell r="G613">
            <v>364.75</v>
          </cell>
        </row>
        <row r="614">
          <cell r="A614">
            <v>4</v>
          </cell>
          <cell r="G614">
            <v>30675.37</v>
          </cell>
        </row>
        <row r="615">
          <cell r="A615">
            <v>4</v>
          </cell>
          <cell r="G615">
            <v>15632.17</v>
          </cell>
        </row>
        <row r="616">
          <cell r="A616">
            <v>4</v>
          </cell>
          <cell r="G616">
            <v>5675.66</v>
          </cell>
        </row>
        <row r="617">
          <cell r="A617">
            <v>4</v>
          </cell>
          <cell r="G617">
            <v>10840.2</v>
          </cell>
        </row>
        <row r="618">
          <cell r="A618">
            <v>4</v>
          </cell>
          <cell r="G618">
            <v>16274.71</v>
          </cell>
        </row>
        <row r="619">
          <cell r="A619">
            <v>4</v>
          </cell>
          <cell r="G619">
            <v>14668.68</v>
          </cell>
        </row>
        <row r="620">
          <cell r="A620">
            <v>5</v>
          </cell>
          <cell r="G620">
            <v>30675.37</v>
          </cell>
        </row>
        <row r="621">
          <cell r="A621">
            <v>5</v>
          </cell>
          <cell r="G621">
            <v>21864.43</v>
          </cell>
        </row>
        <row r="622">
          <cell r="A622">
            <v>5</v>
          </cell>
          <cell r="G622">
            <v>5687.62</v>
          </cell>
        </row>
        <row r="623">
          <cell r="A623">
            <v>5</v>
          </cell>
          <cell r="G623">
            <v>10840.2</v>
          </cell>
        </row>
        <row r="624">
          <cell r="A624">
            <v>5</v>
          </cell>
          <cell r="G624">
            <v>16274.7</v>
          </cell>
        </row>
        <row r="625">
          <cell r="A625">
            <v>5</v>
          </cell>
          <cell r="G625">
            <v>14645.67</v>
          </cell>
        </row>
        <row r="626">
          <cell r="A626">
            <v>1</v>
          </cell>
          <cell r="G626">
            <v>-112.06</v>
          </cell>
        </row>
        <row r="627">
          <cell r="A627">
            <v>2</v>
          </cell>
          <cell r="G627">
            <v>-122.55</v>
          </cell>
        </row>
        <row r="628">
          <cell r="A628">
            <v>3</v>
          </cell>
          <cell r="G628">
            <v>-122.49</v>
          </cell>
        </row>
        <row r="629">
          <cell r="A629">
            <v>4</v>
          </cell>
          <cell r="G629">
            <v>-11893.46</v>
          </cell>
        </row>
        <row r="630">
          <cell r="A630">
            <v>4</v>
          </cell>
          <cell r="G630">
            <v>-6837.55</v>
          </cell>
        </row>
        <row r="631">
          <cell r="A631">
            <v>4</v>
          </cell>
          <cell r="G631">
            <v>-2647.56</v>
          </cell>
        </row>
        <row r="632">
          <cell r="A632">
            <v>4</v>
          </cell>
          <cell r="G632">
            <v>-5497.9</v>
          </cell>
        </row>
        <row r="633">
          <cell r="A633">
            <v>4</v>
          </cell>
          <cell r="G633">
            <v>-8071.2</v>
          </cell>
        </row>
        <row r="634">
          <cell r="A634">
            <v>4</v>
          </cell>
          <cell r="G634">
            <v>-2718.07</v>
          </cell>
        </row>
        <row r="635">
          <cell r="A635">
            <v>5</v>
          </cell>
          <cell r="G635">
            <v>-15050.35</v>
          </cell>
        </row>
        <row r="636">
          <cell r="A636">
            <v>5</v>
          </cell>
          <cell r="G636">
            <v>-10081.620000000001</v>
          </cell>
        </row>
        <row r="637">
          <cell r="A637">
            <v>5</v>
          </cell>
          <cell r="G637">
            <v>-2785.53</v>
          </cell>
        </row>
        <row r="638">
          <cell r="A638">
            <v>5</v>
          </cell>
          <cell r="G638">
            <v>-5482.6</v>
          </cell>
        </row>
        <row r="639">
          <cell r="A639">
            <v>5</v>
          </cell>
          <cell r="G639">
            <v>-8175.02</v>
          </cell>
        </row>
        <row r="640">
          <cell r="A640">
            <v>5</v>
          </cell>
          <cell r="G640">
            <v>-2897.98</v>
          </cell>
        </row>
        <row r="641">
          <cell r="A641">
            <v>1</v>
          </cell>
          <cell r="G641">
            <v>29.76</v>
          </cell>
        </row>
        <row r="642">
          <cell r="A642">
            <v>2</v>
          </cell>
          <cell r="G642">
            <v>29.68</v>
          </cell>
        </row>
        <row r="643">
          <cell r="A643">
            <v>3</v>
          </cell>
          <cell r="G643">
            <v>30.31</v>
          </cell>
        </row>
        <row r="644">
          <cell r="A644">
            <v>4</v>
          </cell>
          <cell r="G644">
            <v>3020.09</v>
          </cell>
        </row>
        <row r="645">
          <cell r="A645">
            <v>4</v>
          </cell>
          <cell r="G645">
            <v>171.41</v>
          </cell>
        </row>
        <row r="646">
          <cell r="A646">
            <v>4</v>
          </cell>
          <cell r="G646">
            <v>649.51</v>
          </cell>
        </row>
        <row r="647">
          <cell r="A647">
            <v>4</v>
          </cell>
          <cell r="G647">
            <v>93.99</v>
          </cell>
        </row>
        <row r="648">
          <cell r="A648">
            <v>5</v>
          </cell>
          <cell r="G648">
            <v>3020.09</v>
          </cell>
        </row>
        <row r="649">
          <cell r="A649">
            <v>5</v>
          </cell>
          <cell r="G649">
            <v>171.41</v>
          </cell>
        </row>
        <row r="650">
          <cell r="A650">
            <v>5</v>
          </cell>
          <cell r="G650">
            <v>649.51</v>
          </cell>
        </row>
        <row r="651">
          <cell r="A651">
            <v>5</v>
          </cell>
          <cell r="G651">
            <v>93.99</v>
          </cell>
        </row>
        <row r="652">
          <cell r="A652">
            <v>4</v>
          </cell>
          <cell r="G652">
            <v>-1170.95</v>
          </cell>
        </row>
        <row r="653">
          <cell r="A653">
            <v>4</v>
          </cell>
          <cell r="G653">
            <v>-86.93</v>
          </cell>
        </row>
        <row r="654">
          <cell r="A654">
            <v>4</v>
          </cell>
          <cell r="G654">
            <v>-322.12</v>
          </cell>
        </row>
        <row r="655">
          <cell r="A655">
            <v>4</v>
          </cell>
          <cell r="G655">
            <v>-17.420000000000002</v>
          </cell>
        </row>
        <row r="656">
          <cell r="A656">
            <v>5</v>
          </cell>
          <cell r="G656">
            <v>-1481.76</v>
          </cell>
        </row>
        <row r="657">
          <cell r="A657">
            <v>5</v>
          </cell>
          <cell r="G657">
            <v>-86.69</v>
          </cell>
        </row>
        <row r="658">
          <cell r="A658">
            <v>5</v>
          </cell>
          <cell r="G658">
            <v>-326.26</v>
          </cell>
        </row>
        <row r="659">
          <cell r="A659">
            <v>5</v>
          </cell>
          <cell r="G659">
            <v>-18.600000000000001</v>
          </cell>
        </row>
        <row r="660">
          <cell r="A660">
            <v>1</v>
          </cell>
          <cell r="G660">
            <v>-202677.46</v>
          </cell>
        </row>
        <row r="661">
          <cell r="A661">
            <v>2</v>
          </cell>
          <cell r="G661">
            <v>-202110.9</v>
          </cell>
        </row>
        <row r="662">
          <cell r="A662">
            <v>3</v>
          </cell>
          <cell r="G662">
            <v>-201381.23</v>
          </cell>
        </row>
        <row r="663">
          <cell r="A663">
            <v>1</v>
          </cell>
          <cell r="G663">
            <v>-169594.79</v>
          </cell>
        </row>
        <row r="664">
          <cell r="A664">
            <v>2</v>
          </cell>
          <cell r="G664">
            <v>-170021.91</v>
          </cell>
        </row>
        <row r="665">
          <cell r="A665">
            <v>3</v>
          </cell>
          <cell r="G665">
            <v>-169408.08</v>
          </cell>
        </row>
        <row r="666">
          <cell r="A666">
            <v>1</v>
          </cell>
          <cell r="G666">
            <v>-250641.18</v>
          </cell>
        </row>
        <row r="667">
          <cell r="A667">
            <v>2</v>
          </cell>
          <cell r="G667">
            <v>-251612.53</v>
          </cell>
        </row>
        <row r="668">
          <cell r="A668">
            <v>3</v>
          </cell>
          <cell r="G668">
            <v>-250704.14</v>
          </cell>
        </row>
        <row r="669">
          <cell r="A669">
            <v>1</v>
          </cell>
          <cell r="G669">
            <v>-261709.73</v>
          </cell>
        </row>
        <row r="670">
          <cell r="A670">
            <v>2</v>
          </cell>
          <cell r="G670">
            <v>-266164.51</v>
          </cell>
        </row>
        <row r="671">
          <cell r="A671">
            <v>3</v>
          </cell>
          <cell r="G671">
            <v>-265203.59000000003</v>
          </cell>
        </row>
        <row r="672">
          <cell r="A672">
            <v>1</v>
          </cell>
          <cell r="G672">
            <v>-124090.75</v>
          </cell>
        </row>
        <row r="673">
          <cell r="A673">
            <v>2</v>
          </cell>
          <cell r="G673">
            <v>-124127.19</v>
          </cell>
        </row>
        <row r="674">
          <cell r="A674">
            <v>3</v>
          </cell>
          <cell r="G674">
            <v>-123679.06</v>
          </cell>
        </row>
        <row r="675">
          <cell r="A675">
            <v>1</v>
          </cell>
          <cell r="G675">
            <v>-221125.04</v>
          </cell>
        </row>
        <row r="676">
          <cell r="A676">
            <v>2</v>
          </cell>
          <cell r="G676">
            <v>-229722.36</v>
          </cell>
        </row>
        <row r="677">
          <cell r="A677">
            <v>3</v>
          </cell>
          <cell r="G677">
            <v>-228893</v>
          </cell>
        </row>
        <row r="678">
          <cell r="A678">
            <v>1</v>
          </cell>
          <cell r="G678">
            <v>250641.18</v>
          </cell>
        </row>
        <row r="679">
          <cell r="A679">
            <v>1</v>
          </cell>
          <cell r="G679">
            <v>202677.46</v>
          </cell>
        </row>
        <row r="680">
          <cell r="A680">
            <v>1</v>
          </cell>
          <cell r="G680">
            <v>124090.75</v>
          </cell>
        </row>
        <row r="681">
          <cell r="A681">
            <v>1</v>
          </cell>
          <cell r="G681">
            <v>261709.73</v>
          </cell>
        </row>
        <row r="682">
          <cell r="A682">
            <v>1</v>
          </cell>
          <cell r="G682">
            <v>169594.79</v>
          </cell>
        </row>
        <row r="683">
          <cell r="A683">
            <v>1</v>
          </cell>
          <cell r="G683">
            <v>221125.04</v>
          </cell>
        </row>
        <row r="684">
          <cell r="A684">
            <v>2</v>
          </cell>
          <cell r="G684">
            <v>251612.53</v>
          </cell>
        </row>
        <row r="685">
          <cell r="A685">
            <v>2</v>
          </cell>
          <cell r="G685">
            <v>202110.9</v>
          </cell>
        </row>
        <row r="686">
          <cell r="A686">
            <v>2</v>
          </cell>
          <cell r="G686">
            <v>124127.19</v>
          </cell>
        </row>
        <row r="687">
          <cell r="A687">
            <v>2</v>
          </cell>
          <cell r="G687">
            <v>266164.51</v>
          </cell>
        </row>
        <row r="688">
          <cell r="A688">
            <v>2</v>
          </cell>
          <cell r="G688">
            <v>170021.91</v>
          </cell>
        </row>
        <row r="689">
          <cell r="A689">
            <v>2</v>
          </cell>
          <cell r="G689">
            <v>-75855</v>
          </cell>
        </row>
        <row r="690">
          <cell r="A690">
            <v>3</v>
          </cell>
          <cell r="G690">
            <v>250704.14</v>
          </cell>
        </row>
        <row r="691">
          <cell r="A691">
            <v>3</v>
          </cell>
          <cell r="G691">
            <v>201381.23</v>
          </cell>
        </row>
        <row r="692">
          <cell r="A692">
            <v>3</v>
          </cell>
          <cell r="G692">
            <v>123679.06</v>
          </cell>
        </row>
        <row r="693">
          <cell r="A693">
            <v>3</v>
          </cell>
          <cell r="G693">
            <v>265203.59000000003</v>
          </cell>
        </row>
        <row r="694">
          <cell r="A694">
            <v>3</v>
          </cell>
          <cell r="G694">
            <v>169408.08</v>
          </cell>
        </row>
        <row r="695">
          <cell r="A695">
            <v>3</v>
          </cell>
          <cell r="G695">
            <v>72635</v>
          </cell>
        </row>
      </sheetData>
      <sheetData sheetId="3" refreshError="1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0.bin"/><Relationship Id="rId3" Type="http://schemas.openxmlformats.org/officeDocument/2006/relationships/customProperty" Target="../customProperty15.bin"/><Relationship Id="rId7" Type="http://schemas.openxmlformats.org/officeDocument/2006/relationships/customProperty" Target="../customProperty19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0.bin"/><Relationship Id="rId6" Type="http://schemas.openxmlformats.org/officeDocument/2006/relationships/customProperty" Target="../customProperty18.bin"/><Relationship Id="rId11" Type="http://schemas.openxmlformats.org/officeDocument/2006/relationships/customProperty" Target="../customProperty23.bin"/><Relationship Id="rId5" Type="http://schemas.openxmlformats.org/officeDocument/2006/relationships/customProperty" Target="../customProperty17.bin"/><Relationship Id="rId10" Type="http://schemas.openxmlformats.org/officeDocument/2006/relationships/customProperty" Target="../customProperty22.bin"/><Relationship Id="rId4" Type="http://schemas.openxmlformats.org/officeDocument/2006/relationships/customProperty" Target="../customProperty16.bin"/><Relationship Id="rId9" Type="http://schemas.openxmlformats.org/officeDocument/2006/relationships/customProperty" Target="../customProperty2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30.bin"/><Relationship Id="rId3" Type="http://schemas.openxmlformats.org/officeDocument/2006/relationships/customProperty" Target="../customProperty25.bin"/><Relationship Id="rId7" Type="http://schemas.openxmlformats.org/officeDocument/2006/relationships/customProperty" Target="../customProperty29.bin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12.bin"/><Relationship Id="rId6" Type="http://schemas.openxmlformats.org/officeDocument/2006/relationships/customProperty" Target="../customProperty28.bin"/><Relationship Id="rId11" Type="http://schemas.openxmlformats.org/officeDocument/2006/relationships/customProperty" Target="../customProperty33.bin"/><Relationship Id="rId5" Type="http://schemas.openxmlformats.org/officeDocument/2006/relationships/customProperty" Target="../customProperty27.bin"/><Relationship Id="rId10" Type="http://schemas.openxmlformats.org/officeDocument/2006/relationships/customProperty" Target="../customProperty32.bin"/><Relationship Id="rId4" Type="http://schemas.openxmlformats.org/officeDocument/2006/relationships/customProperty" Target="../customProperty26.bin"/><Relationship Id="rId9" Type="http://schemas.openxmlformats.org/officeDocument/2006/relationships/customProperty" Target="../customProperty31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40.bin"/><Relationship Id="rId3" Type="http://schemas.openxmlformats.org/officeDocument/2006/relationships/customProperty" Target="../customProperty35.bin"/><Relationship Id="rId7" Type="http://schemas.openxmlformats.org/officeDocument/2006/relationships/customProperty" Target="../customProperty39.bin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13.bin"/><Relationship Id="rId6" Type="http://schemas.openxmlformats.org/officeDocument/2006/relationships/customProperty" Target="../customProperty38.bin"/><Relationship Id="rId11" Type="http://schemas.openxmlformats.org/officeDocument/2006/relationships/customProperty" Target="../customProperty43.bin"/><Relationship Id="rId5" Type="http://schemas.openxmlformats.org/officeDocument/2006/relationships/customProperty" Target="../customProperty37.bin"/><Relationship Id="rId10" Type="http://schemas.openxmlformats.org/officeDocument/2006/relationships/customProperty" Target="../customProperty42.bin"/><Relationship Id="rId4" Type="http://schemas.openxmlformats.org/officeDocument/2006/relationships/customProperty" Target="../customProperty36.bin"/><Relationship Id="rId9" Type="http://schemas.openxmlformats.org/officeDocument/2006/relationships/customProperty" Target="../customProperty41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50.bin"/><Relationship Id="rId3" Type="http://schemas.openxmlformats.org/officeDocument/2006/relationships/customProperty" Target="../customProperty45.bin"/><Relationship Id="rId7" Type="http://schemas.openxmlformats.org/officeDocument/2006/relationships/customProperty" Target="../customProperty49.bin"/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14.bin"/><Relationship Id="rId6" Type="http://schemas.openxmlformats.org/officeDocument/2006/relationships/customProperty" Target="../customProperty48.bin"/><Relationship Id="rId5" Type="http://schemas.openxmlformats.org/officeDocument/2006/relationships/customProperty" Target="../customProperty47.bin"/><Relationship Id="rId10" Type="http://schemas.openxmlformats.org/officeDocument/2006/relationships/customProperty" Target="../customProperty52.bin"/><Relationship Id="rId4" Type="http://schemas.openxmlformats.org/officeDocument/2006/relationships/customProperty" Target="../customProperty46.bin"/><Relationship Id="rId9" Type="http://schemas.openxmlformats.org/officeDocument/2006/relationships/customProperty" Target="../customProperty5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59.bin"/><Relationship Id="rId3" Type="http://schemas.openxmlformats.org/officeDocument/2006/relationships/customProperty" Target="../customProperty54.bin"/><Relationship Id="rId7" Type="http://schemas.openxmlformats.org/officeDocument/2006/relationships/customProperty" Target="../customProperty58.bin"/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16.bin"/><Relationship Id="rId6" Type="http://schemas.openxmlformats.org/officeDocument/2006/relationships/customProperty" Target="../customProperty57.bin"/><Relationship Id="rId11" Type="http://schemas.openxmlformats.org/officeDocument/2006/relationships/customProperty" Target="../customProperty62.bin"/><Relationship Id="rId5" Type="http://schemas.openxmlformats.org/officeDocument/2006/relationships/customProperty" Target="../customProperty56.bin"/><Relationship Id="rId10" Type="http://schemas.openxmlformats.org/officeDocument/2006/relationships/customProperty" Target="../customProperty61.bin"/><Relationship Id="rId4" Type="http://schemas.openxmlformats.org/officeDocument/2006/relationships/customProperty" Target="../customProperty55.bin"/><Relationship Id="rId9" Type="http://schemas.openxmlformats.org/officeDocument/2006/relationships/customProperty" Target="../customProperty60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69.bin"/><Relationship Id="rId3" Type="http://schemas.openxmlformats.org/officeDocument/2006/relationships/customProperty" Target="../customProperty64.bin"/><Relationship Id="rId7" Type="http://schemas.openxmlformats.org/officeDocument/2006/relationships/customProperty" Target="../customProperty68.bin"/><Relationship Id="rId2" Type="http://schemas.openxmlformats.org/officeDocument/2006/relationships/customProperty" Target="../customProperty63.bin"/><Relationship Id="rId1" Type="http://schemas.openxmlformats.org/officeDocument/2006/relationships/printerSettings" Target="../printerSettings/printerSettings17.bin"/><Relationship Id="rId6" Type="http://schemas.openxmlformats.org/officeDocument/2006/relationships/customProperty" Target="../customProperty67.bin"/><Relationship Id="rId11" Type="http://schemas.openxmlformats.org/officeDocument/2006/relationships/customProperty" Target="../customProperty72.bin"/><Relationship Id="rId5" Type="http://schemas.openxmlformats.org/officeDocument/2006/relationships/customProperty" Target="../customProperty66.bin"/><Relationship Id="rId10" Type="http://schemas.openxmlformats.org/officeDocument/2006/relationships/customProperty" Target="../customProperty71.bin"/><Relationship Id="rId4" Type="http://schemas.openxmlformats.org/officeDocument/2006/relationships/customProperty" Target="../customProperty65.bin"/><Relationship Id="rId9" Type="http://schemas.openxmlformats.org/officeDocument/2006/relationships/customProperty" Target="../customProperty70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79.bin"/><Relationship Id="rId3" Type="http://schemas.openxmlformats.org/officeDocument/2006/relationships/customProperty" Target="../customProperty74.bin"/><Relationship Id="rId7" Type="http://schemas.openxmlformats.org/officeDocument/2006/relationships/customProperty" Target="../customProperty78.bin"/><Relationship Id="rId2" Type="http://schemas.openxmlformats.org/officeDocument/2006/relationships/customProperty" Target="../customProperty73.bin"/><Relationship Id="rId1" Type="http://schemas.openxmlformats.org/officeDocument/2006/relationships/printerSettings" Target="../printerSettings/printerSettings18.bin"/><Relationship Id="rId6" Type="http://schemas.openxmlformats.org/officeDocument/2006/relationships/customProperty" Target="../customProperty77.bin"/><Relationship Id="rId11" Type="http://schemas.openxmlformats.org/officeDocument/2006/relationships/customProperty" Target="../customProperty82.bin"/><Relationship Id="rId5" Type="http://schemas.openxmlformats.org/officeDocument/2006/relationships/customProperty" Target="../customProperty76.bin"/><Relationship Id="rId10" Type="http://schemas.openxmlformats.org/officeDocument/2006/relationships/customProperty" Target="../customProperty81.bin"/><Relationship Id="rId4" Type="http://schemas.openxmlformats.org/officeDocument/2006/relationships/customProperty" Target="../customProperty75.bin"/><Relationship Id="rId9" Type="http://schemas.openxmlformats.org/officeDocument/2006/relationships/customProperty" Target="../customProperty8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3.bin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4.bin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5.bin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6.bin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93.bin"/><Relationship Id="rId3" Type="http://schemas.openxmlformats.org/officeDocument/2006/relationships/customProperty" Target="../customProperty88.bin"/><Relationship Id="rId7" Type="http://schemas.openxmlformats.org/officeDocument/2006/relationships/customProperty" Target="../customProperty92.bin"/><Relationship Id="rId12" Type="http://schemas.openxmlformats.org/officeDocument/2006/relationships/customProperty" Target="../customProperty97.bin"/><Relationship Id="rId2" Type="http://schemas.openxmlformats.org/officeDocument/2006/relationships/customProperty" Target="../customProperty87.bin"/><Relationship Id="rId1" Type="http://schemas.openxmlformats.org/officeDocument/2006/relationships/printerSettings" Target="../printerSettings/printerSettings24.bin"/><Relationship Id="rId6" Type="http://schemas.openxmlformats.org/officeDocument/2006/relationships/customProperty" Target="../customProperty91.bin"/><Relationship Id="rId11" Type="http://schemas.openxmlformats.org/officeDocument/2006/relationships/customProperty" Target="../customProperty96.bin"/><Relationship Id="rId5" Type="http://schemas.openxmlformats.org/officeDocument/2006/relationships/customProperty" Target="../customProperty90.bin"/><Relationship Id="rId10" Type="http://schemas.openxmlformats.org/officeDocument/2006/relationships/customProperty" Target="../customProperty95.bin"/><Relationship Id="rId4" Type="http://schemas.openxmlformats.org/officeDocument/2006/relationships/customProperty" Target="../customProperty89.bin"/><Relationship Id="rId9" Type="http://schemas.openxmlformats.org/officeDocument/2006/relationships/customProperty" Target="../customProperty9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8.bin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9.bin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6.bin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7.bin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8.bin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9.bin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110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4.bin"/><Relationship Id="rId1" Type="http://schemas.openxmlformats.org/officeDocument/2006/relationships/printerSettings" Target="../printerSettings/printerSettings3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6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8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1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2.bin"/><Relationship Id="rId1" Type="http://schemas.openxmlformats.org/officeDocument/2006/relationships/printerSettings" Target="../printerSettings/printerSettings3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4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0.bin"/><Relationship Id="rId1" Type="http://schemas.openxmlformats.org/officeDocument/2006/relationships/printerSettings" Target="../printerSettings/printerSettings3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1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2.bin"/><Relationship Id="rId1" Type="http://schemas.openxmlformats.org/officeDocument/2006/relationships/printerSettings" Target="../printerSettings/printerSettings3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0.bin"/><Relationship Id="rId3" Type="http://schemas.openxmlformats.org/officeDocument/2006/relationships/customProperty" Target="../customProperty5.bin"/><Relationship Id="rId7" Type="http://schemas.openxmlformats.org/officeDocument/2006/relationships/customProperty" Target="../customProperty9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9.bin"/><Relationship Id="rId6" Type="http://schemas.openxmlformats.org/officeDocument/2006/relationships/customProperty" Target="../customProperty8.bin"/><Relationship Id="rId11" Type="http://schemas.openxmlformats.org/officeDocument/2006/relationships/customProperty" Target="../customProperty13.bin"/><Relationship Id="rId5" Type="http://schemas.openxmlformats.org/officeDocument/2006/relationships/customProperty" Target="../customProperty7.bin"/><Relationship Id="rId10" Type="http://schemas.openxmlformats.org/officeDocument/2006/relationships/customProperty" Target="../customProperty12.bin"/><Relationship Id="rId4" Type="http://schemas.openxmlformats.org/officeDocument/2006/relationships/customProperty" Target="../customProperty6.bin"/><Relationship Id="rId9" Type="http://schemas.openxmlformats.org/officeDocument/2006/relationships/customProperty" Target="../customProperty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185"/>
  <sheetViews>
    <sheetView tabSelected="1" view="pageBreakPreview" zoomScale="60" zoomScaleNormal="100" workbookViewId="0">
      <pane xSplit="4" ySplit="8" topLeftCell="E12" activePane="bottomRight" state="frozen"/>
      <selection pane="topRight" activeCell="E1" sqref="E1"/>
      <selection pane="bottomLeft" activeCell="A9" sqref="A9"/>
      <selection pane="bottomRight" activeCell="CU49" sqref="CU49"/>
    </sheetView>
  </sheetViews>
  <sheetFormatPr defaultRowHeight="12.75" outlineLevelRow="2"/>
  <cols>
    <col min="1" max="1" width="33.28515625" style="189" bestFit="1" customWidth="1"/>
    <col min="2" max="2" width="7.140625" style="189" customWidth="1"/>
    <col min="3" max="3" width="10.28515625" style="189" bestFit="1" customWidth="1"/>
    <col min="4" max="4" width="8" style="189" bestFit="1" customWidth="1"/>
    <col min="5" max="6" width="14.140625" style="189" hidden="1" customWidth="1"/>
    <col min="7" max="14" width="12.5703125" style="189" hidden="1" customWidth="1"/>
    <col min="15" max="18" width="14.140625" style="189" hidden="1" customWidth="1"/>
    <col min="19" max="23" width="12.5703125" style="189" hidden="1" customWidth="1"/>
    <col min="24" max="27" width="14.140625" style="189" hidden="1" customWidth="1"/>
    <col min="28" max="29" width="13.5703125" style="189" hidden="1" customWidth="1"/>
    <col min="30" max="54" width="14.140625" style="189" hidden="1" customWidth="1"/>
    <col min="55" max="55" width="14.28515625" style="189" hidden="1" customWidth="1"/>
    <col min="56" max="63" width="14.140625" style="189" hidden="1" customWidth="1"/>
    <col min="64" max="66" width="14.5703125" style="189" hidden="1" customWidth="1"/>
    <col min="67" max="72" width="14.140625" style="189" hidden="1" customWidth="1"/>
    <col min="73" max="73" width="14.42578125" style="189" hidden="1" customWidth="1"/>
    <col min="74" max="74" width="14.7109375" style="189" hidden="1" customWidth="1"/>
    <col min="75" max="75" width="14.42578125" style="189" hidden="1" customWidth="1"/>
    <col min="76" max="78" width="15.28515625" style="293" hidden="1" customWidth="1"/>
    <col min="79" max="79" width="14.7109375" style="189" hidden="1" customWidth="1"/>
    <col min="80" max="80" width="14.140625" style="189" hidden="1" customWidth="1"/>
    <col min="81" max="81" width="16.5703125" style="189" hidden="1" customWidth="1"/>
    <col min="82" max="83" width="14.42578125" style="189" hidden="1" customWidth="1"/>
    <col min="84" max="84" width="15.28515625" style="189" hidden="1" customWidth="1"/>
    <col min="85" max="86" width="14.42578125" style="189" hidden="1" customWidth="1"/>
    <col min="87" max="87" width="15.28515625" style="189" hidden="1" customWidth="1"/>
    <col min="88" max="89" width="14.42578125" style="189" hidden="1" customWidth="1"/>
    <col min="90" max="92" width="14.140625" style="189" hidden="1" customWidth="1"/>
    <col min="93" max="108" width="14.5703125" style="189" bestFit="1" customWidth="1"/>
    <col min="109" max="109" width="19.140625" style="189" bestFit="1" customWidth="1"/>
    <col min="110" max="120" width="14.5703125" style="189" bestFit="1" customWidth="1"/>
    <col min="121" max="16384" width="9.140625" style="189"/>
  </cols>
  <sheetData>
    <row r="1" spans="1:120">
      <c r="A1" s="257" t="s">
        <v>124</v>
      </c>
      <c r="B1" s="257"/>
    </row>
    <row r="2" spans="1:120">
      <c r="A2" s="257" t="s">
        <v>125</v>
      </c>
      <c r="B2" s="257"/>
    </row>
    <row r="4" spans="1:120">
      <c r="A4" s="427" t="s">
        <v>687</v>
      </c>
    </row>
    <row r="5" spans="1:120">
      <c r="A5" s="428" t="s">
        <v>154</v>
      </c>
      <c r="CP5" s="598" t="s">
        <v>1168</v>
      </c>
      <c r="CQ5" s="598"/>
      <c r="CR5" s="598"/>
      <c r="CS5" s="598"/>
      <c r="CT5" s="598"/>
      <c r="CU5" s="598"/>
      <c r="CV5" s="598"/>
      <c r="CW5" s="598"/>
      <c r="CX5" s="598"/>
      <c r="CY5" s="598"/>
      <c r="CZ5" s="598"/>
      <c r="DA5" s="598"/>
      <c r="DE5" s="599" t="s">
        <v>1167</v>
      </c>
      <c r="DF5" s="599"/>
      <c r="DG5" s="599"/>
      <c r="DH5" s="599"/>
      <c r="DI5" s="599"/>
      <c r="DJ5" s="599"/>
      <c r="DK5" s="599"/>
      <c r="DL5" s="599"/>
      <c r="DM5" s="599"/>
      <c r="DN5" s="599"/>
      <c r="DO5" s="599"/>
      <c r="DP5" s="599"/>
    </row>
    <row r="6" spans="1:120" ht="13.5" thickBot="1">
      <c r="A6" s="429"/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CP6" s="596" t="s">
        <v>1165</v>
      </c>
      <c r="CQ6" s="596" t="s">
        <v>1165</v>
      </c>
      <c r="CR6" s="596" t="s">
        <v>1165</v>
      </c>
      <c r="CS6" s="596" t="s">
        <v>1165</v>
      </c>
      <c r="CT6" s="596" t="s">
        <v>1165</v>
      </c>
      <c r="CU6" s="596" t="s">
        <v>1165</v>
      </c>
      <c r="CV6" s="597" t="s">
        <v>1166</v>
      </c>
      <c r="CW6" s="597" t="s">
        <v>1166</v>
      </c>
      <c r="CX6" s="597" t="s">
        <v>1166</v>
      </c>
      <c r="CY6" s="597" t="s">
        <v>1166</v>
      </c>
      <c r="CZ6" s="597" t="s">
        <v>1166</v>
      </c>
      <c r="DA6" s="597" t="s">
        <v>1166</v>
      </c>
      <c r="DB6" s="597" t="s">
        <v>1166</v>
      </c>
      <c r="DC6" s="597" t="s">
        <v>1166</v>
      </c>
      <c r="DD6" s="597" t="s">
        <v>1166</v>
      </c>
      <c r="DE6" s="597" t="s">
        <v>1166</v>
      </c>
      <c r="DF6" s="597" t="s">
        <v>1166</v>
      </c>
      <c r="DG6" s="597" t="s">
        <v>1166</v>
      </c>
      <c r="DH6" s="597" t="s">
        <v>1166</v>
      </c>
      <c r="DI6" s="597" t="s">
        <v>1166</v>
      </c>
      <c r="DJ6" s="597" t="s">
        <v>1166</v>
      </c>
      <c r="DK6" s="597" t="s">
        <v>1166</v>
      </c>
      <c r="DL6" s="597" t="s">
        <v>1166</v>
      </c>
      <c r="DM6" s="597" t="s">
        <v>1166</v>
      </c>
      <c r="DN6" s="597" t="s">
        <v>1166</v>
      </c>
      <c r="DO6" s="597" t="s">
        <v>1166</v>
      </c>
      <c r="DP6" s="597" t="s">
        <v>1166</v>
      </c>
    </row>
    <row r="7" spans="1:120" s="257" customFormat="1">
      <c r="A7" s="430"/>
      <c r="B7" s="430"/>
      <c r="C7" s="430"/>
      <c r="D7" s="430"/>
      <c r="E7" s="374" t="s">
        <v>790</v>
      </c>
      <c r="F7" s="374" t="s">
        <v>720</v>
      </c>
      <c r="G7" s="374" t="s">
        <v>148</v>
      </c>
      <c r="H7" s="374" t="s">
        <v>148</v>
      </c>
      <c r="I7" s="374" t="s">
        <v>148</v>
      </c>
      <c r="J7" s="374" t="s">
        <v>148</v>
      </c>
      <c r="K7" s="374" t="s">
        <v>148</v>
      </c>
      <c r="L7" s="374" t="s">
        <v>148</v>
      </c>
      <c r="M7" s="374" t="s">
        <v>148</v>
      </c>
      <c r="N7" s="374" t="s">
        <v>148</v>
      </c>
      <c r="O7" s="374" t="s">
        <v>148</v>
      </c>
      <c r="P7" s="374" t="s">
        <v>148</v>
      </c>
      <c r="Q7" s="374" t="s">
        <v>148</v>
      </c>
      <c r="R7" s="374" t="s">
        <v>148</v>
      </c>
      <c r="S7" s="374" t="s">
        <v>149</v>
      </c>
      <c r="T7" s="374" t="s">
        <v>149</v>
      </c>
      <c r="U7" s="374" t="s">
        <v>149</v>
      </c>
      <c r="V7" s="374" t="s">
        <v>149</v>
      </c>
      <c r="W7" s="374" t="s">
        <v>149</v>
      </c>
      <c r="X7" s="374" t="s">
        <v>149</v>
      </c>
      <c r="Y7" s="374" t="s">
        <v>149</v>
      </c>
      <c r="Z7" s="374" t="s">
        <v>149</v>
      </c>
      <c r="AA7" s="374" t="s">
        <v>149</v>
      </c>
      <c r="AB7" s="374" t="s">
        <v>149</v>
      </c>
      <c r="AC7" s="374" t="s">
        <v>149</v>
      </c>
      <c r="AD7" s="374" t="s">
        <v>149</v>
      </c>
      <c r="AE7" s="374" t="s">
        <v>150</v>
      </c>
      <c r="AF7" s="374" t="s">
        <v>150</v>
      </c>
      <c r="AG7" s="374" t="s">
        <v>150</v>
      </c>
      <c r="AH7" s="374" t="s">
        <v>150</v>
      </c>
      <c r="AI7" s="374" t="s">
        <v>150</v>
      </c>
      <c r="AJ7" s="374" t="s">
        <v>150</v>
      </c>
      <c r="AK7" s="374" t="s">
        <v>150</v>
      </c>
      <c r="AL7" s="374" t="s">
        <v>150</v>
      </c>
      <c r="AM7" s="374" t="s">
        <v>150</v>
      </c>
      <c r="AN7" s="374" t="s">
        <v>150</v>
      </c>
      <c r="AO7" s="374" t="s">
        <v>150</v>
      </c>
      <c r="AP7" s="374" t="s">
        <v>150</v>
      </c>
      <c r="AQ7" s="374" t="s">
        <v>151</v>
      </c>
      <c r="AR7" s="374" t="s">
        <v>151</v>
      </c>
      <c r="AS7" s="374" t="s">
        <v>151</v>
      </c>
      <c r="AT7" s="374" t="s">
        <v>151</v>
      </c>
      <c r="AU7" s="374" t="s">
        <v>151</v>
      </c>
      <c r="AV7" s="374" t="s">
        <v>151</v>
      </c>
      <c r="AW7" s="374" t="s">
        <v>151</v>
      </c>
      <c r="AX7" s="374" t="s">
        <v>151</v>
      </c>
      <c r="AY7" s="374" t="s">
        <v>151</v>
      </c>
      <c r="AZ7" s="374" t="s">
        <v>151</v>
      </c>
      <c r="BA7" s="374" t="s">
        <v>151</v>
      </c>
      <c r="BB7" s="374" t="s">
        <v>151</v>
      </c>
      <c r="BC7" s="374" t="s">
        <v>152</v>
      </c>
      <c r="BD7" s="374" t="s">
        <v>152</v>
      </c>
      <c r="BE7" s="374" t="s">
        <v>152</v>
      </c>
      <c r="BF7" s="374" t="s">
        <v>152</v>
      </c>
      <c r="BG7" s="374" t="s">
        <v>152</v>
      </c>
      <c r="BH7" s="374" t="s">
        <v>152</v>
      </c>
      <c r="BI7" s="374" t="s">
        <v>152</v>
      </c>
      <c r="BJ7" s="374" t="s">
        <v>152</v>
      </c>
      <c r="BK7" s="374" t="s">
        <v>152</v>
      </c>
      <c r="BL7" s="374" t="s">
        <v>152</v>
      </c>
      <c r="BM7" s="374" t="s">
        <v>152</v>
      </c>
      <c r="BN7" s="374" t="s">
        <v>152</v>
      </c>
      <c r="BO7" s="374" t="s">
        <v>808</v>
      </c>
      <c r="BP7" s="374" t="s">
        <v>808</v>
      </c>
      <c r="BQ7" s="374" t="s">
        <v>808</v>
      </c>
      <c r="BR7" s="374" t="s">
        <v>808</v>
      </c>
      <c r="BS7" s="374" t="s">
        <v>808</v>
      </c>
      <c r="BT7" s="374" t="s">
        <v>808</v>
      </c>
      <c r="BU7" s="374" t="s">
        <v>808</v>
      </c>
      <c r="BV7" s="374" t="s">
        <v>808</v>
      </c>
      <c r="BW7" s="374" t="s">
        <v>808</v>
      </c>
      <c r="BX7" s="401" t="s">
        <v>808</v>
      </c>
      <c r="BY7" s="401" t="s">
        <v>808</v>
      </c>
      <c r="BZ7" s="401" t="s">
        <v>808</v>
      </c>
      <c r="CA7" s="401" t="s">
        <v>862</v>
      </c>
      <c r="CB7" s="401" t="s">
        <v>862</v>
      </c>
      <c r="CC7" s="401" t="s">
        <v>862</v>
      </c>
      <c r="CD7" s="401" t="s">
        <v>862</v>
      </c>
      <c r="CE7" s="401" t="s">
        <v>862</v>
      </c>
      <c r="CF7" s="401" t="s">
        <v>862</v>
      </c>
      <c r="CG7" s="401" t="s">
        <v>862</v>
      </c>
      <c r="CH7" s="401" t="s">
        <v>862</v>
      </c>
      <c r="CI7" s="401" t="s">
        <v>862</v>
      </c>
      <c r="CJ7" s="401" t="s">
        <v>862</v>
      </c>
      <c r="CK7" s="401" t="s">
        <v>862</v>
      </c>
      <c r="CL7" s="401" t="s">
        <v>862</v>
      </c>
      <c r="CM7" s="401" t="s">
        <v>1055</v>
      </c>
      <c r="CN7" s="401" t="s">
        <v>1055</v>
      </c>
      <c r="CO7" s="401" t="s">
        <v>1055</v>
      </c>
      <c r="CP7" s="401" t="s">
        <v>1055</v>
      </c>
      <c r="CQ7" s="401" t="s">
        <v>1055</v>
      </c>
      <c r="CR7" s="401" t="s">
        <v>1055</v>
      </c>
      <c r="CS7" s="401" t="s">
        <v>1055</v>
      </c>
      <c r="CT7" s="401" t="s">
        <v>1055</v>
      </c>
      <c r="CU7" s="401" t="s">
        <v>1055</v>
      </c>
      <c r="CV7" s="401" t="s">
        <v>1055</v>
      </c>
      <c r="CW7" s="401" t="s">
        <v>1055</v>
      </c>
      <c r="CX7" s="401" t="s">
        <v>1055</v>
      </c>
      <c r="CY7" s="401" t="s">
        <v>1163</v>
      </c>
      <c r="CZ7" s="401" t="s">
        <v>1163</v>
      </c>
      <c r="DA7" s="401" t="s">
        <v>1163</v>
      </c>
      <c r="DB7" s="401" t="s">
        <v>1163</v>
      </c>
      <c r="DC7" s="401" t="s">
        <v>1163</v>
      </c>
      <c r="DD7" s="401" t="s">
        <v>1163</v>
      </c>
      <c r="DE7" s="401" t="s">
        <v>1163</v>
      </c>
      <c r="DF7" s="401" t="s">
        <v>1163</v>
      </c>
      <c r="DG7" s="401" t="s">
        <v>1163</v>
      </c>
      <c r="DH7" s="401" t="s">
        <v>1163</v>
      </c>
      <c r="DI7" s="401" t="s">
        <v>1163</v>
      </c>
      <c r="DJ7" s="401" t="s">
        <v>1163</v>
      </c>
      <c r="DK7" s="401" t="s">
        <v>1164</v>
      </c>
      <c r="DL7" s="401" t="s">
        <v>1164</v>
      </c>
      <c r="DM7" s="401" t="s">
        <v>1164</v>
      </c>
      <c r="DN7" s="401" t="s">
        <v>1164</v>
      </c>
      <c r="DO7" s="401" t="s">
        <v>1164</v>
      </c>
      <c r="DP7" s="401" t="s">
        <v>1164</v>
      </c>
    </row>
    <row r="8" spans="1:120" s="257" customFormat="1" ht="13.5" thickBot="1">
      <c r="A8" s="431" t="s">
        <v>145</v>
      </c>
      <c r="B8" s="431" t="s">
        <v>1169</v>
      </c>
      <c r="C8" s="431" t="s">
        <v>146</v>
      </c>
      <c r="D8" s="431" t="s">
        <v>147</v>
      </c>
      <c r="E8" s="375">
        <v>39721</v>
      </c>
      <c r="F8" s="375">
        <v>40086</v>
      </c>
      <c r="G8" s="375">
        <v>40117</v>
      </c>
      <c r="H8" s="375">
        <v>40147</v>
      </c>
      <c r="I8" s="375">
        <v>40178</v>
      </c>
      <c r="J8" s="375">
        <v>40209</v>
      </c>
      <c r="K8" s="375">
        <v>40237</v>
      </c>
      <c r="L8" s="375">
        <v>40268</v>
      </c>
      <c r="M8" s="375">
        <v>40298</v>
      </c>
      <c r="N8" s="375">
        <v>40329</v>
      </c>
      <c r="O8" s="375">
        <v>40359</v>
      </c>
      <c r="P8" s="375">
        <v>40390</v>
      </c>
      <c r="Q8" s="375">
        <v>40421</v>
      </c>
      <c r="R8" s="375">
        <v>40451</v>
      </c>
      <c r="S8" s="375">
        <v>40482</v>
      </c>
      <c r="T8" s="375">
        <v>40512</v>
      </c>
      <c r="U8" s="375">
        <v>40543</v>
      </c>
      <c r="V8" s="375">
        <v>40574</v>
      </c>
      <c r="W8" s="375">
        <v>40602</v>
      </c>
      <c r="X8" s="375">
        <v>40633</v>
      </c>
      <c r="Y8" s="375">
        <v>40663</v>
      </c>
      <c r="Z8" s="375">
        <v>40694</v>
      </c>
      <c r="AA8" s="375">
        <v>40724</v>
      </c>
      <c r="AB8" s="375">
        <v>40755</v>
      </c>
      <c r="AC8" s="375">
        <v>40786</v>
      </c>
      <c r="AD8" s="375">
        <v>40816</v>
      </c>
      <c r="AE8" s="375">
        <v>40847</v>
      </c>
      <c r="AF8" s="375">
        <v>40877</v>
      </c>
      <c r="AG8" s="375">
        <v>40908</v>
      </c>
      <c r="AH8" s="375">
        <v>40939</v>
      </c>
      <c r="AI8" s="375">
        <v>40968</v>
      </c>
      <c r="AJ8" s="375">
        <v>40999</v>
      </c>
      <c r="AK8" s="375">
        <v>41029</v>
      </c>
      <c r="AL8" s="375">
        <v>41060</v>
      </c>
      <c r="AM8" s="375">
        <v>41090</v>
      </c>
      <c r="AN8" s="375">
        <v>41121</v>
      </c>
      <c r="AO8" s="375">
        <v>41152</v>
      </c>
      <c r="AP8" s="375">
        <v>41182</v>
      </c>
      <c r="AQ8" s="375">
        <v>41213</v>
      </c>
      <c r="AR8" s="375">
        <v>41243</v>
      </c>
      <c r="AS8" s="375">
        <v>41274</v>
      </c>
      <c r="AT8" s="375">
        <v>41305</v>
      </c>
      <c r="AU8" s="375">
        <v>41333</v>
      </c>
      <c r="AV8" s="375">
        <v>41364</v>
      </c>
      <c r="AW8" s="375">
        <v>41394</v>
      </c>
      <c r="AX8" s="375">
        <v>41425</v>
      </c>
      <c r="AY8" s="375">
        <v>41455</v>
      </c>
      <c r="AZ8" s="375">
        <v>41486</v>
      </c>
      <c r="BA8" s="375">
        <v>41517</v>
      </c>
      <c r="BB8" s="375">
        <v>41547</v>
      </c>
      <c r="BC8" s="375">
        <v>41578</v>
      </c>
      <c r="BD8" s="375">
        <v>41608</v>
      </c>
      <c r="BE8" s="375">
        <v>41639</v>
      </c>
      <c r="BF8" s="375">
        <v>41670</v>
      </c>
      <c r="BG8" s="375">
        <v>41698</v>
      </c>
      <c r="BH8" s="375">
        <v>41729</v>
      </c>
      <c r="BI8" s="375">
        <v>41759</v>
      </c>
      <c r="BJ8" s="375">
        <v>41790</v>
      </c>
      <c r="BK8" s="375">
        <v>41820</v>
      </c>
      <c r="BL8" s="375">
        <v>41851</v>
      </c>
      <c r="BM8" s="375">
        <v>41882</v>
      </c>
      <c r="BN8" s="375">
        <v>41912</v>
      </c>
      <c r="BO8" s="375">
        <v>41943</v>
      </c>
      <c r="BP8" s="375">
        <v>41973</v>
      </c>
      <c r="BQ8" s="375">
        <v>42004</v>
      </c>
      <c r="BR8" s="375">
        <v>42035</v>
      </c>
      <c r="BS8" s="375">
        <v>42063</v>
      </c>
      <c r="BT8" s="375">
        <v>42094</v>
      </c>
      <c r="BU8" s="375">
        <v>42124</v>
      </c>
      <c r="BV8" s="375">
        <v>42155</v>
      </c>
      <c r="BW8" s="375">
        <v>42185</v>
      </c>
      <c r="BX8" s="432">
        <v>42216</v>
      </c>
      <c r="BY8" s="432">
        <v>42247</v>
      </c>
      <c r="BZ8" s="432">
        <v>42277</v>
      </c>
      <c r="CA8" s="432">
        <v>42308</v>
      </c>
      <c r="CB8" s="432">
        <v>42338</v>
      </c>
      <c r="CC8" s="432">
        <v>42369</v>
      </c>
      <c r="CD8" s="375">
        <v>42400</v>
      </c>
      <c r="CE8" s="375">
        <v>42428</v>
      </c>
      <c r="CF8" s="375">
        <v>42460</v>
      </c>
      <c r="CG8" s="375">
        <v>42490</v>
      </c>
      <c r="CH8" s="375">
        <v>42521</v>
      </c>
      <c r="CI8" s="375">
        <v>42551</v>
      </c>
      <c r="CJ8" s="375">
        <v>42582</v>
      </c>
      <c r="CK8" s="375">
        <v>42613</v>
      </c>
      <c r="CL8" s="375">
        <v>42643</v>
      </c>
      <c r="CM8" s="375">
        <v>42674</v>
      </c>
      <c r="CN8" s="375">
        <v>42704</v>
      </c>
      <c r="CO8" s="375">
        <v>42735</v>
      </c>
      <c r="CP8" s="375">
        <v>42766</v>
      </c>
      <c r="CQ8" s="375">
        <v>42794</v>
      </c>
      <c r="CR8" s="375">
        <v>42825</v>
      </c>
      <c r="CS8" s="375">
        <v>42855</v>
      </c>
      <c r="CT8" s="375">
        <v>42886</v>
      </c>
      <c r="CU8" s="375">
        <v>42916</v>
      </c>
      <c r="CV8" s="375">
        <v>42947</v>
      </c>
      <c r="CW8" s="375">
        <v>42978</v>
      </c>
      <c r="CX8" s="375">
        <v>43008</v>
      </c>
      <c r="CY8" s="375">
        <v>43039</v>
      </c>
      <c r="CZ8" s="375">
        <v>43069</v>
      </c>
      <c r="DA8" s="375">
        <v>43100</v>
      </c>
      <c r="DB8" s="375">
        <v>43131</v>
      </c>
      <c r="DC8" s="375">
        <v>43159</v>
      </c>
      <c r="DD8" s="375">
        <v>43190</v>
      </c>
      <c r="DE8" s="375">
        <v>43220</v>
      </c>
      <c r="DF8" s="375">
        <v>43251</v>
      </c>
      <c r="DG8" s="375">
        <v>43281</v>
      </c>
      <c r="DH8" s="375">
        <v>43312</v>
      </c>
      <c r="DI8" s="375">
        <v>43343</v>
      </c>
      <c r="DJ8" s="375">
        <v>43373</v>
      </c>
      <c r="DK8" s="375">
        <v>43404</v>
      </c>
      <c r="DL8" s="375">
        <v>43434</v>
      </c>
      <c r="DM8" s="375">
        <v>43465</v>
      </c>
      <c r="DN8" s="375">
        <v>43496</v>
      </c>
      <c r="DO8" s="375">
        <v>43524</v>
      </c>
      <c r="DP8" s="375">
        <v>43555</v>
      </c>
    </row>
    <row r="9" spans="1:120" outlineLevel="2">
      <c r="A9" s="189" t="s">
        <v>193</v>
      </c>
      <c r="B9" s="600">
        <v>2830</v>
      </c>
      <c r="C9" s="294" t="s">
        <v>295</v>
      </c>
      <c r="D9" s="294" t="s">
        <v>303</v>
      </c>
      <c r="E9" s="293">
        <v>0</v>
      </c>
      <c r="F9" s="293">
        <v>0</v>
      </c>
      <c r="G9" s="410">
        <v>0</v>
      </c>
      <c r="H9" s="410">
        <v>0</v>
      </c>
      <c r="I9" s="410">
        <v>0</v>
      </c>
      <c r="J9" s="410">
        <v>0</v>
      </c>
      <c r="K9" s="410">
        <v>0</v>
      </c>
      <c r="L9" s="410">
        <v>0</v>
      </c>
      <c r="M9" s="410">
        <v>0</v>
      </c>
      <c r="N9" s="410">
        <v>0</v>
      </c>
      <c r="O9" s="410">
        <v>0</v>
      </c>
      <c r="P9" s="410">
        <v>0</v>
      </c>
      <c r="Q9" s="410">
        <v>0</v>
      </c>
      <c r="R9" s="293">
        <v>0</v>
      </c>
      <c r="S9" s="236">
        <v>0</v>
      </c>
      <c r="T9" s="236">
        <v>0</v>
      </c>
      <c r="U9" s="236">
        <v>0</v>
      </c>
      <c r="V9" s="236">
        <v>0</v>
      </c>
      <c r="W9" s="236">
        <v>0</v>
      </c>
      <c r="X9" s="236">
        <v>0</v>
      </c>
      <c r="Y9" s="101">
        <v>0</v>
      </c>
      <c r="Z9" s="236">
        <v>0</v>
      </c>
      <c r="AA9" s="236">
        <v>0</v>
      </c>
      <c r="AB9" s="101">
        <v>0</v>
      </c>
      <c r="AC9" s="411">
        <v>0</v>
      </c>
      <c r="AD9" s="293">
        <v>0</v>
      </c>
      <c r="AE9" s="236">
        <v>0</v>
      </c>
      <c r="AF9" s="236">
        <v>0</v>
      </c>
      <c r="AG9" s="236">
        <v>0</v>
      </c>
      <c r="AH9" s="236">
        <v>0</v>
      </c>
      <c r="AI9" s="236">
        <v>0</v>
      </c>
      <c r="AJ9" s="236">
        <v>0</v>
      </c>
      <c r="AK9" s="236">
        <v>0</v>
      </c>
      <c r="AL9" s="236">
        <v>0</v>
      </c>
      <c r="AM9" s="236">
        <v>0</v>
      </c>
      <c r="AN9" s="236">
        <v>0</v>
      </c>
      <c r="AO9" s="236">
        <v>0</v>
      </c>
      <c r="AP9" s="236">
        <v>0</v>
      </c>
      <c r="AQ9" s="236">
        <v>0</v>
      </c>
      <c r="AR9" s="236">
        <v>0</v>
      </c>
      <c r="AS9" s="236">
        <v>0</v>
      </c>
      <c r="AT9" s="236">
        <v>0</v>
      </c>
      <c r="AU9" s="236">
        <v>0</v>
      </c>
      <c r="AV9" s="236">
        <v>0</v>
      </c>
      <c r="AW9" s="236">
        <v>0</v>
      </c>
      <c r="AX9" s="236">
        <v>0</v>
      </c>
      <c r="AY9" s="236">
        <v>0</v>
      </c>
      <c r="AZ9" s="236">
        <v>0</v>
      </c>
      <c r="BA9" s="236">
        <v>0</v>
      </c>
      <c r="BB9" s="236">
        <v>0</v>
      </c>
      <c r="BC9" s="293">
        <v>0</v>
      </c>
      <c r="BD9" s="236">
        <v>0</v>
      </c>
      <c r="BE9" s="236">
        <v>0</v>
      </c>
      <c r="BF9" s="236">
        <v>0</v>
      </c>
      <c r="BG9" s="236">
        <v>0</v>
      </c>
      <c r="BH9" s="236">
        <v>0</v>
      </c>
      <c r="BI9" s="236">
        <v>0</v>
      </c>
      <c r="BJ9" s="236">
        <v>0</v>
      </c>
      <c r="BK9" s="236">
        <v>0</v>
      </c>
      <c r="BL9" s="236">
        <v>0</v>
      </c>
      <c r="BM9" s="236">
        <v>0</v>
      </c>
      <c r="BN9" s="236">
        <v>0</v>
      </c>
      <c r="BO9" s="236">
        <v>0</v>
      </c>
      <c r="BP9" s="236">
        <v>0</v>
      </c>
      <c r="BQ9" s="236">
        <v>0</v>
      </c>
      <c r="BR9" s="236">
        <v>0</v>
      </c>
      <c r="BS9" s="236">
        <v>0</v>
      </c>
      <c r="BT9" s="236">
        <v>0</v>
      </c>
      <c r="BU9" s="236">
        <v>0</v>
      </c>
      <c r="BW9" s="189">
        <v>0</v>
      </c>
      <c r="BX9" s="293">
        <v>0</v>
      </c>
      <c r="BY9" s="293">
        <v>0</v>
      </c>
      <c r="BZ9" s="293">
        <v>0</v>
      </c>
      <c r="CA9" s="236">
        <v>0</v>
      </c>
      <c r="CB9" s="236">
        <v>0</v>
      </c>
      <c r="CC9" s="236">
        <v>0</v>
      </c>
      <c r="CD9" s="236">
        <v>0</v>
      </c>
      <c r="CE9" s="236">
        <v>0</v>
      </c>
      <c r="CF9" s="236">
        <v>0</v>
      </c>
      <c r="CG9" s="236">
        <v>0</v>
      </c>
      <c r="CH9" s="236">
        <v>0</v>
      </c>
      <c r="CI9" s="236">
        <v>0</v>
      </c>
      <c r="CJ9" s="236">
        <v>0</v>
      </c>
      <c r="CK9" s="236">
        <v>0</v>
      </c>
      <c r="CL9" s="293">
        <v>0</v>
      </c>
      <c r="CM9" s="236">
        <v>0</v>
      </c>
      <c r="CN9" s="236">
        <v>0</v>
      </c>
      <c r="CO9" s="236">
        <v>0</v>
      </c>
      <c r="CP9" s="236">
        <v>0</v>
      </c>
      <c r="CQ9" s="236">
        <v>0</v>
      </c>
      <c r="CR9" s="236">
        <v>0</v>
      </c>
      <c r="CS9" s="236">
        <v>0</v>
      </c>
      <c r="CT9" s="236">
        <v>0</v>
      </c>
      <c r="CU9" s="236">
        <v>0</v>
      </c>
    </row>
    <row r="10" spans="1:120" outlineLevel="2">
      <c r="A10" s="189" t="s">
        <v>194</v>
      </c>
      <c r="B10" s="600">
        <v>2830</v>
      </c>
      <c r="C10" s="294" t="s">
        <v>295</v>
      </c>
      <c r="D10" s="294" t="s">
        <v>304</v>
      </c>
      <c r="E10" s="293">
        <v>0</v>
      </c>
      <c r="F10" s="293">
        <v>0</v>
      </c>
      <c r="G10" s="410">
        <v>0</v>
      </c>
      <c r="H10" s="410">
        <v>0</v>
      </c>
      <c r="I10" s="410">
        <v>0</v>
      </c>
      <c r="J10" s="410">
        <v>0</v>
      </c>
      <c r="K10" s="410">
        <v>0</v>
      </c>
      <c r="L10" s="410">
        <v>0</v>
      </c>
      <c r="M10" s="410">
        <v>0</v>
      </c>
      <c r="N10" s="410">
        <v>0</v>
      </c>
      <c r="O10" s="410">
        <v>0</v>
      </c>
      <c r="P10" s="410">
        <v>0</v>
      </c>
      <c r="Q10" s="410">
        <v>0</v>
      </c>
      <c r="R10" s="293">
        <v>0</v>
      </c>
      <c r="S10" s="236">
        <v>0</v>
      </c>
      <c r="T10" s="236">
        <v>0</v>
      </c>
      <c r="U10" s="236">
        <v>0</v>
      </c>
      <c r="V10" s="236">
        <v>0</v>
      </c>
      <c r="W10" s="236">
        <v>0</v>
      </c>
      <c r="X10" s="236">
        <v>0</v>
      </c>
      <c r="Y10" s="101">
        <v>0</v>
      </c>
      <c r="Z10" s="236">
        <v>0</v>
      </c>
      <c r="AA10" s="236">
        <v>0</v>
      </c>
      <c r="AB10" s="101">
        <v>0</v>
      </c>
      <c r="AC10" s="411">
        <v>0</v>
      </c>
      <c r="AD10" s="293">
        <v>0</v>
      </c>
      <c r="AE10" s="236">
        <v>0</v>
      </c>
      <c r="AF10" s="236">
        <v>0</v>
      </c>
      <c r="AG10" s="236">
        <v>0</v>
      </c>
      <c r="AH10" s="236">
        <v>0</v>
      </c>
      <c r="AI10" s="236">
        <v>0</v>
      </c>
      <c r="AJ10" s="236">
        <v>0</v>
      </c>
      <c r="AK10" s="236">
        <v>0</v>
      </c>
      <c r="AL10" s="236">
        <v>0</v>
      </c>
      <c r="AM10" s="236">
        <v>0</v>
      </c>
      <c r="AN10" s="236">
        <v>0</v>
      </c>
      <c r="AO10" s="236">
        <v>0</v>
      </c>
      <c r="AP10" s="236">
        <v>0</v>
      </c>
      <c r="AQ10" s="236">
        <v>0</v>
      </c>
      <c r="AR10" s="236">
        <v>0</v>
      </c>
      <c r="AS10" s="236">
        <v>0</v>
      </c>
      <c r="AT10" s="236">
        <v>0</v>
      </c>
      <c r="AU10" s="236">
        <v>0</v>
      </c>
      <c r="AV10" s="236">
        <v>0</v>
      </c>
      <c r="AW10" s="236">
        <v>0</v>
      </c>
      <c r="AX10" s="236">
        <v>0</v>
      </c>
      <c r="AY10" s="236">
        <v>0</v>
      </c>
      <c r="AZ10" s="236">
        <v>0</v>
      </c>
      <c r="BA10" s="236">
        <v>0</v>
      </c>
      <c r="BB10" s="236">
        <v>0</v>
      </c>
      <c r="BC10" s="293">
        <v>0</v>
      </c>
      <c r="BD10" s="236">
        <v>0</v>
      </c>
      <c r="BE10" s="236">
        <v>0</v>
      </c>
      <c r="BF10" s="236">
        <v>0</v>
      </c>
      <c r="BG10" s="236">
        <v>0</v>
      </c>
      <c r="BH10" s="236">
        <v>0</v>
      </c>
      <c r="BI10" s="236">
        <v>0</v>
      </c>
      <c r="BJ10" s="236">
        <v>0</v>
      </c>
      <c r="BK10" s="236">
        <v>0</v>
      </c>
      <c r="BL10" s="236">
        <v>0</v>
      </c>
      <c r="BM10" s="236">
        <v>0</v>
      </c>
      <c r="BN10" s="236">
        <v>0</v>
      </c>
      <c r="BO10" s="236">
        <v>0</v>
      </c>
      <c r="BP10" s="236">
        <v>0</v>
      </c>
      <c r="BQ10" s="236">
        <v>0</v>
      </c>
      <c r="BR10" s="236">
        <v>0</v>
      </c>
      <c r="BS10" s="236">
        <v>0</v>
      </c>
      <c r="BT10" s="236">
        <v>0</v>
      </c>
      <c r="BU10" s="236">
        <v>0</v>
      </c>
      <c r="BV10" s="236">
        <v>0</v>
      </c>
      <c r="BW10" s="236">
        <v>0</v>
      </c>
      <c r="BX10" s="293">
        <v>0</v>
      </c>
      <c r="BY10" s="293">
        <v>0</v>
      </c>
      <c r="BZ10" s="293">
        <v>0</v>
      </c>
      <c r="CA10" s="236">
        <v>0</v>
      </c>
      <c r="CB10" s="236">
        <v>0</v>
      </c>
      <c r="CC10" s="236">
        <v>0</v>
      </c>
      <c r="CD10" s="236">
        <v>0</v>
      </c>
      <c r="CE10" s="236">
        <v>0</v>
      </c>
      <c r="CF10" s="236">
        <v>0</v>
      </c>
      <c r="CG10" s="236">
        <v>0</v>
      </c>
      <c r="CH10" s="236">
        <v>0</v>
      </c>
      <c r="CI10" s="236">
        <v>0</v>
      </c>
      <c r="CJ10" s="236">
        <v>0</v>
      </c>
      <c r="CK10" s="236">
        <v>0</v>
      </c>
      <c r="CL10" s="293">
        <v>0</v>
      </c>
      <c r="CM10" s="236">
        <v>0</v>
      </c>
      <c r="CN10" s="236">
        <v>0</v>
      </c>
      <c r="CO10" s="236">
        <v>0</v>
      </c>
      <c r="CP10" s="236">
        <v>0</v>
      </c>
      <c r="CQ10" s="236">
        <v>0</v>
      </c>
      <c r="CR10" s="236">
        <v>0</v>
      </c>
      <c r="CS10" s="236">
        <v>0</v>
      </c>
      <c r="CT10" s="236">
        <v>0</v>
      </c>
      <c r="CU10" s="236">
        <v>0</v>
      </c>
    </row>
    <row r="11" spans="1:120" outlineLevel="2">
      <c r="A11" s="189" t="s">
        <v>195</v>
      </c>
      <c r="B11" s="600">
        <v>1900</v>
      </c>
      <c r="C11" s="294" t="s">
        <v>295</v>
      </c>
      <c r="D11" s="294" t="s">
        <v>305</v>
      </c>
      <c r="E11" s="293">
        <v>215867.36000000002</v>
      </c>
      <c r="F11" s="293">
        <v>247821.19</v>
      </c>
      <c r="G11" s="410">
        <v>247821.19</v>
      </c>
      <c r="H11" s="410">
        <v>247821.19</v>
      </c>
      <c r="I11" s="410">
        <v>247821.19</v>
      </c>
      <c r="J11" s="410">
        <v>247821.19</v>
      </c>
      <c r="K11" s="410">
        <v>247821.19</v>
      </c>
      <c r="L11" s="410">
        <v>247821.19</v>
      </c>
      <c r="M11" s="410">
        <v>247821.19</v>
      </c>
      <c r="N11" s="410">
        <v>247821.19</v>
      </c>
      <c r="O11" s="410">
        <v>247821.19</v>
      </c>
      <c r="P11" s="410">
        <v>247821.19</v>
      </c>
      <c r="Q11" s="410">
        <v>247821.19</v>
      </c>
      <c r="R11" s="293">
        <v>231107.91999999998</v>
      </c>
      <c r="S11" s="236">
        <v>231107.91999999998</v>
      </c>
      <c r="T11" s="236">
        <v>231107.91999999998</v>
      </c>
      <c r="U11" s="236">
        <v>231107.91999999998</v>
      </c>
      <c r="V11" s="236">
        <v>231107.91999999998</v>
      </c>
      <c r="W11" s="236">
        <v>231107.91999999998</v>
      </c>
      <c r="X11" s="236">
        <v>231107.91999999998</v>
      </c>
      <c r="Y11" s="101">
        <v>231107.91999999998</v>
      </c>
      <c r="Z11" s="236">
        <v>231107.91999999998</v>
      </c>
      <c r="AA11" s="236">
        <v>231107.91999999998</v>
      </c>
      <c r="AB11" s="101">
        <v>231107.91999999998</v>
      </c>
      <c r="AC11" s="411">
        <v>231107.91999999998</v>
      </c>
      <c r="AD11" s="293">
        <v>211065.76</v>
      </c>
      <c r="AE11" s="236">
        <v>211065.76</v>
      </c>
      <c r="AF11" s="236">
        <v>211065.76</v>
      </c>
      <c r="AG11" s="236">
        <v>211065.76</v>
      </c>
      <c r="AH11" s="236">
        <v>211065.76</v>
      </c>
      <c r="AI11" s="236">
        <v>211065.76</v>
      </c>
      <c r="AJ11" s="236">
        <v>211065.76</v>
      </c>
      <c r="AK11" s="236">
        <v>211065.76</v>
      </c>
      <c r="AL11" s="236">
        <v>211065.76</v>
      </c>
      <c r="AM11" s="236">
        <v>211065.76</v>
      </c>
      <c r="AN11" s="236">
        <v>211065.76</v>
      </c>
      <c r="AO11" s="236">
        <v>211065.76</v>
      </c>
      <c r="AP11" s="236">
        <v>186744.22</v>
      </c>
      <c r="AQ11" s="236">
        <v>186744.22</v>
      </c>
      <c r="AR11" s="236">
        <v>186744.22</v>
      </c>
      <c r="AS11" s="236">
        <v>186744.22</v>
      </c>
      <c r="AT11" s="236">
        <v>186744.22</v>
      </c>
      <c r="AU11" s="236">
        <v>186744.22</v>
      </c>
      <c r="AV11" s="236">
        <v>186744.22</v>
      </c>
      <c r="AW11" s="236">
        <v>186744.22</v>
      </c>
      <c r="AX11" s="236">
        <v>186744.22</v>
      </c>
      <c r="AY11" s="236">
        <v>186744.22</v>
      </c>
      <c r="AZ11" s="236">
        <v>186744.22</v>
      </c>
      <c r="BA11" s="236">
        <v>186744.22</v>
      </c>
      <c r="BB11" s="236">
        <v>156501.41500000001</v>
      </c>
      <c r="BC11" s="293">
        <v>156501.41500000001</v>
      </c>
      <c r="BD11" s="236">
        <v>156501.41500000001</v>
      </c>
      <c r="BE11" s="236">
        <v>156501.41500000001</v>
      </c>
      <c r="BF11" s="236">
        <v>156501.41500000001</v>
      </c>
      <c r="BG11" s="236">
        <v>156501.41500000001</v>
      </c>
      <c r="BH11" s="236">
        <v>156501.41500000001</v>
      </c>
      <c r="BI11" s="236">
        <v>156501.41500000001</v>
      </c>
      <c r="BJ11" s="236">
        <v>156501.41500000001</v>
      </c>
      <c r="BK11" s="236">
        <v>156501.41500000001</v>
      </c>
      <c r="BL11" s="236">
        <v>156501.41500000001</v>
      </c>
      <c r="BM11" s="236">
        <v>156501.41500000001</v>
      </c>
      <c r="BN11" s="236">
        <v>123167.425</v>
      </c>
      <c r="BO11" s="236">
        <v>123167.425</v>
      </c>
      <c r="BP11" s="236">
        <v>123167.425</v>
      </c>
      <c r="BQ11" s="236">
        <v>123167.425</v>
      </c>
      <c r="BR11" s="236">
        <v>123167.425</v>
      </c>
      <c r="BS11" s="236">
        <v>123167.425</v>
      </c>
      <c r="BT11" s="236">
        <v>123167.425</v>
      </c>
      <c r="BU11" s="236">
        <v>123167.425</v>
      </c>
      <c r="BV11" s="236">
        <v>123167.425</v>
      </c>
      <c r="BW11" s="236">
        <v>123167.425</v>
      </c>
      <c r="BX11" s="293">
        <v>123167.425</v>
      </c>
      <c r="BY11" s="293">
        <v>123167.425</v>
      </c>
      <c r="BZ11" s="293">
        <v>140541.06</v>
      </c>
      <c r="CA11" s="236">
        <v>140541.06</v>
      </c>
      <c r="CB11" s="236">
        <v>140541.06</v>
      </c>
      <c r="CC11" s="236">
        <v>140541.06</v>
      </c>
      <c r="CD11" s="236">
        <v>140541.06</v>
      </c>
      <c r="CE11" s="236">
        <v>140541.06</v>
      </c>
      <c r="CF11" s="236">
        <v>140541.06</v>
      </c>
      <c r="CG11" s="236">
        <v>140541.06</v>
      </c>
      <c r="CH11" s="236">
        <v>140541.06</v>
      </c>
      <c r="CI11" s="236">
        <v>140541.06</v>
      </c>
      <c r="CJ11" s="236">
        <v>140541.06</v>
      </c>
      <c r="CK11" s="236">
        <v>140541.06</v>
      </c>
      <c r="CL11" s="293">
        <v>166965</v>
      </c>
      <c r="CM11" s="236">
        <v>166965</v>
      </c>
      <c r="CN11" s="236">
        <v>166965</v>
      </c>
      <c r="CO11" s="236">
        <v>166965</v>
      </c>
      <c r="CP11" s="236">
        <v>166965</v>
      </c>
      <c r="CQ11" s="236">
        <v>166965</v>
      </c>
      <c r="CR11" s="236">
        <v>166965</v>
      </c>
      <c r="CS11" s="236">
        <v>166965</v>
      </c>
      <c r="CT11" s="236">
        <v>166965</v>
      </c>
      <c r="CU11" s="236">
        <v>166965</v>
      </c>
      <c r="CV11" s="236">
        <f>CU11</f>
        <v>166965</v>
      </c>
      <c r="CW11" s="236">
        <f t="shared" ref="CW11:DP11" si="0">CV11</f>
        <v>166965</v>
      </c>
      <c r="CX11" s="236">
        <f t="shared" si="0"/>
        <v>166965</v>
      </c>
      <c r="CY11" s="236">
        <f t="shared" si="0"/>
        <v>166965</v>
      </c>
      <c r="CZ11" s="236">
        <f t="shared" si="0"/>
        <v>166965</v>
      </c>
      <c r="DA11" s="236">
        <f t="shared" si="0"/>
        <v>166965</v>
      </c>
      <c r="DB11" s="236">
        <f t="shared" si="0"/>
        <v>166965</v>
      </c>
      <c r="DC11" s="236">
        <f t="shared" si="0"/>
        <v>166965</v>
      </c>
      <c r="DD11" s="236">
        <f t="shared" si="0"/>
        <v>166965</v>
      </c>
      <c r="DE11" s="236">
        <f t="shared" si="0"/>
        <v>166965</v>
      </c>
      <c r="DF11" s="236">
        <f t="shared" si="0"/>
        <v>166965</v>
      </c>
      <c r="DG11" s="236">
        <f t="shared" si="0"/>
        <v>166965</v>
      </c>
      <c r="DH11" s="236">
        <f t="shared" si="0"/>
        <v>166965</v>
      </c>
      <c r="DI11" s="236">
        <f t="shared" si="0"/>
        <v>166965</v>
      </c>
      <c r="DJ11" s="236">
        <f t="shared" si="0"/>
        <v>166965</v>
      </c>
      <c r="DK11" s="236">
        <f t="shared" si="0"/>
        <v>166965</v>
      </c>
      <c r="DL11" s="236">
        <f t="shared" si="0"/>
        <v>166965</v>
      </c>
      <c r="DM11" s="236">
        <f t="shared" si="0"/>
        <v>166965</v>
      </c>
      <c r="DN11" s="236">
        <f t="shared" si="0"/>
        <v>166965</v>
      </c>
      <c r="DO11" s="236">
        <f t="shared" si="0"/>
        <v>166965</v>
      </c>
      <c r="DP11" s="236">
        <f t="shared" si="0"/>
        <v>166965</v>
      </c>
    </row>
    <row r="12" spans="1:120" outlineLevel="2">
      <c r="A12" s="189" t="s">
        <v>196</v>
      </c>
      <c r="B12" s="600">
        <v>1900</v>
      </c>
      <c r="C12" s="294" t="s">
        <v>295</v>
      </c>
      <c r="D12" s="294" t="s">
        <v>306</v>
      </c>
      <c r="E12" s="293">
        <v>1892434.96</v>
      </c>
      <c r="F12" s="293">
        <v>1260372.81</v>
      </c>
      <c r="G12" s="410">
        <v>1260372.81</v>
      </c>
      <c r="H12" s="410">
        <v>1260372.81</v>
      </c>
      <c r="I12" s="410">
        <v>1260372.81</v>
      </c>
      <c r="J12" s="410">
        <v>1260372.81</v>
      </c>
      <c r="K12" s="410">
        <v>1260372.81</v>
      </c>
      <c r="L12" s="410">
        <v>1260372.81</v>
      </c>
      <c r="M12" s="410">
        <v>1260372.81</v>
      </c>
      <c r="N12" s="410">
        <v>1260372.81</v>
      </c>
      <c r="O12" s="410">
        <v>1260526.73</v>
      </c>
      <c r="P12" s="410">
        <v>1260526.73</v>
      </c>
      <c r="Q12" s="410">
        <v>1260526.73</v>
      </c>
      <c r="R12" s="293">
        <v>1599081.91</v>
      </c>
      <c r="S12" s="236">
        <v>1599081.91</v>
      </c>
      <c r="T12" s="236">
        <v>1599081.91</v>
      </c>
      <c r="U12" s="236">
        <v>1599081.91</v>
      </c>
      <c r="V12" s="236">
        <v>1599081.91</v>
      </c>
      <c r="W12" s="236">
        <v>1599081.91</v>
      </c>
      <c r="X12" s="236">
        <v>1599081.91</v>
      </c>
      <c r="Y12" s="101">
        <v>1599081.91</v>
      </c>
      <c r="Z12" s="236">
        <v>1599081.91</v>
      </c>
      <c r="AA12" s="236">
        <v>1599081.91</v>
      </c>
      <c r="AB12" s="101">
        <v>1599081.91</v>
      </c>
      <c r="AC12" s="411">
        <v>1599081.91</v>
      </c>
      <c r="AD12" s="293">
        <v>1926377.99</v>
      </c>
      <c r="AE12" s="236">
        <v>1926377.99</v>
      </c>
      <c r="AF12" s="236">
        <v>1926377.99</v>
      </c>
      <c r="AG12" s="236">
        <v>1926377.99</v>
      </c>
      <c r="AH12" s="236">
        <v>1926377.99</v>
      </c>
      <c r="AI12" s="236">
        <v>1926377.99</v>
      </c>
      <c r="AJ12" s="236">
        <v>1926377.99</v>
      </c>
      <c r="AK12" s="236">
        <v>1926377.99</v>
      </c>
      <c r="AL12" s="236">
        <v>1926377.99</v>
      </c>
      <c r="AM12" s="236">
        <v>1926377.99</v>
      </c>
      <c r="AN12" s="236">
        <v>1926377.99</v>
      </c>
      <c r="AO12" s="236">
        <v>1926377.99</v>
      </c>
      <c r="AP12" s="236">
        <v>1887068.25</v>
      </c>
      <c r="AQ12" s="236">
        <v>1887068.25</v>
      </c>
      <c r="AR12" s="236">
        <v>1887068.25</v>
      </c>
      <c r="AS12" s="236">
        <v>1887068.25</v>
      </c>
      <c r="AT12" s="236">
        <v>1887068.25</v>
      </c>
      <c r="AU12" s="236">
        <v>1887068.25</v>
      </c>
      <c r="AV12" s="236">
        <v>1887068.25</v>
      </c>
      <c r="AW12" s="236">
        <v>1887068.25</v>
      </c>
      <c r="AX12" s="236">
        <v>1887068.25</v>
      </c>
      <c r="AY12" s="236">
        <v>943926.86499999999</v>
      </c>
      <c r="AZ12" s="236">
        <v>943926.86499999999</v>
      </c>
      <c r="BA12" s="236">
        <v>943926.86499999999</v>
      </c>
      <c r="BB12" s="236">
        <v>2137901.36</v>
      </c>
      <c r="BC12" s="293">
        <v>2137901.36</v>
      </c>
      <c r="BD12" s="236">
        <v>2137901.36</v>
      </c>
      <c r="BE12" s="236">
        <v>2137901.36</v>
      </c>
      <c r="BF12" s="236">
        <v>2137901.36</v>
      </c>
      <c r="BG12" s="236">
        <v>2137901.36</v>
      </c>
      <c r="BH12" s="236">
        <v>2137901.36</v>
      </c>
      <c r="BI12" s="236">
        <v>2137901.36</v>
      </c>
      <c r="BJ12" s="236">
        <v>2137901.36</v>
      </c>
      <c r="BK12" s="236">
        <v>707062.66999999993</v>
      </c>
      <c r="BL12" s="236">
        <v>707062.66999999993</v>
      </c>
      <c r="BM12" s="236">
        <v>707062.66999999993</v>
      </c>
      <c r="BN12" s="236">
        <v>1253997.6499999999</v>
      </c>
      <c r="BO12" s="236">
        <v>1253997.6499999999</v>
      </c>
      <c r="BP12" s="236">
        <v>1253997.6499999999</v>
      </c>
      <c r="BQ12" s="236">
        <v>1253997.6499999999</v>
      </c>
      <c r="BR12" s="236">
        <v>1253997.6499999999</v>
      </c>
      <c r="BS12" s="236">
        <v>1253997.6499999999</v>
      </c>
      <c r="BT12" s="236">
        <v>1253997.6499999999</v>
      </c>
      <c r="BU12" s="236">
        <v>1253997.6499999999</v>
      </c>
      <c r="BV12" s="236">
        <v>1253997.6499999999</v>
      </c>
      <c r="BW12" s="236">
        <v>1253997.6499999999</v>
      </c>
      <c r="BX12" s="293">
        <v>1253997.6499999999</v>
      </c>
      <c r="BY12" s="293">
        <v>1253997.6499999999</v>
      </c>
      <c r="BZ12" s="293">
        <v>-1944141.8399999999</v>
      </c>
      <c r="CA12" s="236">
        <v>-1944141.8399999999</v>
      </c>
      <c r="CB12" s="236">
        <v>-1944141.8399999999</v>
      </c>
      <c r="CC12" s="236">
        <v>-1944141.8399999999</v>
      </c>
      <c r="CD12" s="236">
        <v>-1944141.8399999999</v>
      </c>
      <c r="CE12" s="236">
        <v>-1944141.8399999999</v>
      </c>
      <c r="CF12" s="236">
        <v>-1944141.8399999999</v>
      </c>
      <c r="CG12" s="236">
        <v>-1944141.8399999999</v>
      </c>
      <c r="CH12" s="236">
        <v>-1944141.8399999999</v>
      </c>
      <c r="CI12" s="236">
        <v>-1944141.8399999999</v>
      </c>
      <c r="CJ12" s="236">
        <v>-1944141.8399999999</v>
      </c>
      <c r="CK12" s="236">
        <v>-1944141.8399999999</v>
      </c>
      <c r="CL12" s="293">
        <v>1498907</v>
      </c>
      <c r="CM12" s="236">
        <v>1498907</v>
      </c>
      <c r="CN12" s="236">
        <v>1498907</v>
      </c>
      <c r="CO12" s="236">
        <v>1498907</v>
      </c>
      <c r="CP12" s="236">
        <v>1498907</v>
      </c>
      <c r="CQ12" s="236">
        <v>1498907</v>
      </c>
      <c r="CR12" s="236">
        <v>1498907</v>
      </c>
      <c r="CS12" s="236">
        <v>1498907</v>
      </c>
      <c r="CT12" s="236">
        <v>1498907</v>
      </c>
      <c r="CU12" s="236">
        <v>1498907</v>
      </c>
      <c r="CV12" s="236">
        <f>CU12</f>
        <v>1498907</v>
      </c>
      <c r="CW12" s="236">
        <f t="shared" ref="CW12:DP12" si="1">CV12</f>
        <v>1498907</v>
      </c>
      <c r="CX12" s="236">
        <f t="shared" si="1"/>
        <v>1498907</v>
      </c>
      <c r="CY12" s="236">
        <f t="shared" si="1"/>
        <v>1498907</v>
      </c>
      <c r="CZ12" s="236">
        <f t="shared" si="1"/>
        <v>1498907</v>
      </c>
      <c r="DA12" s="236">
        <f t="shared" si="1"/>
        <v>1498907</v>
      </c>
      <c r="DB12" s="236">
        <f t="shared" si="1"/>
        <v>1498907</v>
      </c>
      <c r="DC12" s="236">
        <f t="shared" si="1"/>
        <v>1498907</v>
      </c>
      <c r="DD12" s="236">
        <f t="shared" si="1"/>
        <v>1498907</v>
      </c>
      <c r="DE12" s="236">
        <f t="shared" si="1"/>
        <v>1498907</v>
      </c>
      <c r="DF12" s="236">
        <f t="shared" si="1"/>
        <v>1498907</v>
      </c>
      <c r="DG12" s="236">
        <f t="shared" si="1"/>
        <v>1498907</v>
      </c>
      <c r="DH12" s="236">
        <f t="shared" si="1"/>
        <v>1498907</v>
      </c>
      <c r="DI12" s="236">
        <f t="shared" si="1"/>
        <v>1498907</v>
      </c>
      <c r="DJ12" s="236">
        <f t="shared" si="1"/>
        <v>1498907</v>
      </c>
      <c r="DK12" s="236">
        <f t="shared" si="1"/>
        <v>1498907</v>
      </c>
      <c r="DL12" s="236">
        <f t="shared" si="1"/>
        <v>1498907</v>
      </c>
      <c r="DM12" s="236">
        <f t="shared" si="1"/>
        <v>1498907</v>
      </c>
      <c r="DN12" s="236">
        <f t="shared" si="1"/>
        <v>1498907</v>
      </c>
      <c r="DO12" s="236">
        <f t="shared" si="1"/>
        <v>1498907</v>
      </c>
      <c r="DP12" s="236">
        <f t="shared" si="1"/>
        <v>1498907</v>
      </c>
    </row>
    <row r="13" spans="1:120" outlineLevel="2">
      <c r="A13" s="189" t="s">
        <v>197</v>
      </c>
      <c r="B13" s="600">
        <v>2830</v>
      </c>
      <c r="C13" s="294" t="s">
        <v>295</v>
      </c>
      <c r="D13" s="294" t="s">
        <v>307</v>
      </c>
      <c r="E13" s="293">
        <v>0</v>
      </c>
      <c r="F13" s="293">
        <v>0</v>
      </c>
      <c r="G13" s="410">
        <v>0</v>
      </c>
      <c r="H13" s="410">
        <v>0</v>
      </c>
      <c r="I13" s="410">
        <v>0</v>
      </c>
      <c r="J13" s="410">
        <v>0</v>
      </c>
      <c r="K13" s="410">
        <v>0</v>
      </c>
      <c r="L13" s="410">
        <v>0</v>
      </c>
      <c r="M13" s="410">
        <v>0</v>
      </c>
      <c r="N13" s="410">
        <v>0</v>
      </c>
      <c r="O13" s="410">
        <v>0</v>
      </c>
      <c r="P13" s="410">
        <v>0</v>
      </c>
      <c r="Q13" s="410">
        <v>0</v>
      </c>
      <c r="R13" s="293">
        <v>0</v>
      </c>
      <c r="S13" s="236">
        <v>0</v>
      </c>
      <c r="T13" s="236">
        <v>0</v>
      </c>
      <c r="U13" s="236">
        <v>0</v>
      </c>
      <c r="V13" s="236">
        <v>0</v>
      </c>
      <c r="W13" s="236">
        <v>0</v>
      </c>
      <c r="X13" s="236">
        <v>0</v>
      </c>
      <c r="Y13" s="101">
        <v>0</v>
      </c>
      <c r="Z13" s="236">
        <v>0</v>
      </c>
      <c r="AA13" s="236">
        <v>0</v>
      </c>
      <c r="AB13" s="101">
        <v>0</v>
      </c>
      <c r="AC13" s="411">
        <v>0</v>
      </c>
      <c r="AD13" s="293">
        <v>0</v>
      </c>
      <c r="AE13" s="236">
        <v>0</v>
      </c>
      <c r="AF13" s="236">
        <v>0</v>
      </c>
      <c r="AG13" s="236">
        <v>0</v>
      </c>
      <c r="AH13" s="236">
        <v>0</v>
      </c>
      <c r="AI13" s="236">
        <v>0</v>
      </c>
      <c r="AJ13" s="236">
        <v>0</v>
      </c>
      <c r="AK13" s="236">
        <v>0</v>
      </c>
      <c r="AL13" s="236">
        <v>0</v>
      </c>
      <c r="AM13" s="236">
        <v>0</v>
      </c>
      <c r="AN13" s="236">
        <v>0</v>
      </c>
      <c r="AO13" s="236">
        <v>0</v>
      </c>
      <c r="AP13" s="236">
        <v>0</v>
      </c>
      <c r="AQ13" s="236">
        <v>0</v>
      </c>
      <c r="AR13" s="236">
        <v>0</v>
      </c>
      <c r="AS13" s="236">
        <v>0</v>
      </c>
      <c r="AT13" s="236">
        <v>0</v>
      </c>
      <c r="AU13" s="236">
        <v>0</v>
      </c>
      <c r="AV13" s="236">
        <v>0</v>
      </c>
      <c r="AW13" s="236">
        <v>0</v>
      </c>
      <c r="AX13" s="236">
        <v>0</v>
      </c>
      <c r="AY13" s="236">
        <v>0</v>
      </c>
      <c r="AZ13" s="236">
        <v>0</v>
      </c>
      <c r="BA13" s="236">
        <v>0</v>
      </c>
      <c r="BB13" s="236">
        <v>0</v>
      </c>
      <c r="BC13" s="293">
        <v>0</v>
      </c>
      <c r="BD13" s="236">
        <v>0</v>
      </c>
      <c r="BE13" s="236">
        <v>0</v>
      </c>
      <c r="BF13" s="236">
        <v>0</v>
      </c>
      <c r="BG13" s="236">
        <v>0</v>
      </c>
      <c r="BH13" s="236">
        <v>0</v>
      </c>
      <c r="BI13" s="236">
        <v>0</v>
      </c>
      <c r="BJ13" s="236">
        <v>0</v>
      </c>
      <c r="BK13" s="236">
        <v>0</v>
      </c>
      <c r="BL13" s="236">
        <v>0</v>
      </c>
      <c r="BM13" s="236">
        <v>0</v>
      </c>
      <c r="BN13" s="236">
        <v>0</v>
      </c>
      <c r="BO13" s="236">
        <v>0</v>
      </c>
      <c r="BP13" s="236">
        <v>0</v>
      </c>
      <c r="BQ13" s="236">
        <v>0</v>
      </c>
      <c r="BR13" s="236">
        <v>0</v>
      </c>
      <c r="BS13" s="236">
        <v>0</v>
      </c>
      <c r="BT13" s="236">
        <v>0</v>
      </c>
      <c r="BU13" s="236">
        <v>0</v>
      </c>
      <c r="BV13" s="236">
        <v>0</v>
      </c>
      <c r="BW13" s="236">
        <v>0</v>
      </c>
      <c r="BX13" s="293">
        <v>0</v>
      </c>
      <c r="BY13" s="293">
        <v>0</v>
      </c>
      <c r="BZ13" s="293">
        <v>0</v>
      </c>
      <c r="CA13" s="236">
        <v>0</v>
      </c>
      <c r="CB13" s="236">
        <v>0</v>
      </c>
      <c r="CC13" s="236">
        <v>0</v>
      </c>
      <c r="CD13" s="236">
        <v>0</v>
      </c>
      <c r="CE13" s="236">
        <v>0</v>
      </c>
      <c r="CF13" s="236">
        <v>0</v>
      </c>
      <c r="CG13" s="236">
        <v>0</v>
      </c>
      <c r="CH13" s="236">
        <v>0</v>
      </c>
      <c r="CI13" s="236">
        <v>0</v>
      </c>
      <c r="CJ13" s="236">
        <v>0</v>
      </c>
      <c r="CK13" s="236">
        <v>0</v>
      </c>
      <c r="CL13" s="293">
        <v>0</v>
      </c>
      <c r="CM13" s="236">
        <v>0</v>
      </c>
      <c r="CN13" s="236">
        <v>0</v>
      </c>
      <c r="CO13" s="236">
        <v>0</v>
      </c>
      <c r="CP13" s="236">
        <v>0</v>
      </c>
      <c r="CQ13" s="236">
        <v>0</v>
      </c>
      <c r="CR13" s="236">
        <v>0</v>
      </c>
      <c r="CS13" s="236">
        <v>0</v>
      </c>
      <c r="CT13" s="236">
        <v>0</v>
      </c>
      <c r="CU13" s="236">
        <v>0</v>
      </c>
    </row>
    <row r="14" spans="1:120" outlineLevel="2">
      <c r="A14" s="189" t="s">
        <v>198</v>
      </c>
      <c r="B14" s="600">
        <v>2830</v>
      </c>
      <c r="C14" s="294" t="s">
        <v>295</v>
      </c>
      <c r="D14" s="294" t="s">
        <v>308</v>
      </c>
      <c r="E14" s="293">
        <v>333571.98</v>
      </c>
      <c r="F14" s="293">
        <v>327169.53999999998</v>
      </c>
      <c r="G14" s="410">
        <v>327169.53999999998</v>
      </c>
      <c r="H14" s="410">
        <v>327169.53999999998</v>
      </c>
      <c r="I14" s="410">
        <v>327169.53999999998</v>
      </c>
      <c r="J14" s="410">
        <v>327169.53999999998</v>
      </c>
      <c r="K14" s="410">
        <v>327169.53999999998</v>
      </c>
      <c r="L14" s="410">
        <v>327169.53999999998</v>
      </c>
      <c r="M14" s="410">
        <v>327169.53999999998</v>
      </c>
      <c r="N14" s="410">
        <v>327169.53999999998</v>
      </c>
      <c r="O14" s="410">
        <v>327169.53999999998</v>
      </c>
      <c r="P14" s="410">
        <v>327169.53999999998</v>
      </c>
      <c r="Q14" s="410">
        <v>327169.53999999998</v>
      </c>
      <c r="R14" s="293">
        <v>1933.25</v>
      </c>
      <c r="S14" s="236">
        <v>1933.25</v>
      </c>
      <c r="T14" s="236">
        <v>1933.25</v>
      </c>
      <c r="U14" s="236">
        <v>1933.25</v>
      </c>
      <c r="V14" s="236">
        <v>1933.25</v>
      </c>
      <c r="W14" s="236">
        <v>1933.25</v>
      </c>
      <c r="X14" s="236">
        <v>1933.25</v>
      </c>
      <c r="Y14" s="101">
        <v>1933.25</v>
      </c>
      <c r="Z14" s="236">
        <v>1933.25</v>
      </c>
      <c r="AA14" s="236">
        <v>1933.25</v>
      </c>
      <c r="AB14" s="101">
        <v>1933.25</v>
      </c>
      <c r="AC14" s="411">
        <v>1933.25</v>
      </c>
      <c r="AD14" s="293">
        <v>14214.289999999999</v>
      </c>
      <c r="AE14" s="236">
        <v>14214.289999999999</v>
      </c>
      <c r="AF14" s="236">
        <v>14214.289999999999</v>
      </c>
      <c r="AG14" s="236">
        <v>14214.289999999999</v>
      </c>
      <c r="AH14" s="236">
        <v>14214.289999999999</v>
      </c>
      <c r="AI14" s="236">
        <v>14214.289999999999</v>
      </c>
      <c r="AJ14" s="236">
        <v>14214.289999999999</v>
      </c>
      <c r="AK14" s="236">
        <v>14214.289999999999</v>
      </c>
      <c r="AL14" s="236">
        <v>14214.289999999999</v>
      </c>
      <c r="AM14" s="236">
        <v>14214.289999999999</v>
      </c>
      <c r="AN14" s="236">
        <v>14214.289999999999</v>
      </c>
      <c r="AO14" s="236">
        <v>14214.289999999999</v>
      </c>
      <c r="AP14" s="236">
        <v>14445.24</v>
      </c>
      <c r="AQ14" s="236">
        <v>14445.24</v>
      </c>
      <c r="AR14" s="236">
        <v>14445.24</v>
      </c>
      <c r="AS14" s="236">
        <v>14445.24</v>
      </c>
      <c r="AT14" s="236">
        <v>14445.24</v>
      </c>
      <c r="AU14" s="236">
        <v>14445.24</v>
      </c>
      <c r="AV14" s="236">
        <v>14445.24</v>
      </c>
      <c r="AW14" s="236">
        <v>14445.24</v>
      </c>
      <c r="AX14" s="236">
        <v>14445.24</v>
      </c>
      <c r="AY14" s="236">
        <v>14445.24</v>
      </c>
      <c r="AZ14" s="236">
        <v>14445.24</v>
      </c>
      <c r="BA14" s="236">
        <v>14445.24</v>
      </c>
      <c r="BB14" s="236">
        <v>14445.24</v>
      </c>
      <c r="BC14" s="293">
        <v>14445.24</v>
      </c>
      <c r="BD14" s="236">
        <v>14445.24</v>
      </c>
      <c r="BE14" s="236">
        <v>14445.24</v>
      </c>
      <c r="BF14" s="236">
        <v>14445.24</v>
      </c>
      <c r="BG14" s="236">
        <v>14445.24</v>
      </c>
      <c r="BH14" s="236">
        <v>14445.24</v>
      </c>
      <c r="BI14" s="236">
        <v>14445.24</v>
      </c>
      <c r="BJ14" s="236">
        <v>14445.24</v>
      </c>
      <c r="BK14" s="236">
        <v>14445.24</v>
      </c>
      <c r="BL14" s="236">
        <v>14445.24</v>
      </c>
      <c r="BM14" s="236">
        <v>14445.24</v>
      </c>
      <c r="BN14" s="236">
        <v>14426.99</v>
      </c>
      <c r="BO14" s="236">
        <v>14426.99</v>
      </c>
      <c r="BP14" s="236">
        <v>14426.99</v>
      </c>
      <c r="BQ14" s="236">
        <v>14426.99</v>
      </c>
      <c r="BR14" s="236">
        <v>14426.99</v>
      </c>
      <c r="BS14" s="236">
        <v>14426.99</v>
      </c>
      <c r="BT14" s="236">
        <v>14426.99</v>
      </c>
      <c r="BU14" s="236">
        <v>14426.99</v>
      </c>
      <c r="BV14" s="236">
        <v>14426.99</v>
      </c>
      <c r="BW14" s="236">
        <v>14426.99</v>
      </c>
      <c r="BX14" s="293">
        <v>14426.99</v>
      </c>
      <c r="BY14" s="293">
        <v>14426.99</v>
      </c>
      <c r="BZ14" s="293">
        <v>28510.149999999998</v>
      </c>
      <c r="CA14" s="236">
        <v>28510.149999999998</v>
      </c>
      <c r="CB14" s="236">
        <v>28510.149999999998</v>
      </c>
      <c r="CC14" s="236">
        <v>28510.149999999998</v>
      </c>
      <c r="CD14" s="236">
        <v>28510.149999999998</v>
      </c>
      <c r="CE14" s="236">
        <v>28510.149999999998</v>
      </c>
      <c r="CF14" s="236">
        <v>28510.149999999998</v>
      </c>
      <c r="CG14" s="236">
        <v>28510.149999999998</v>
      </c>
      <c r="CH14" s="236">
        <v>28510.149999999998</v>
      </c>
      <c r="CI14" s="236">
        <v>28510.149999999998</v>
      </c>
      <c r="CJ14" s="236">
        <v>28510.149999999998</v>
      </c>
      <c r="CK14" s="236">
        <v>28510.149999999998</v>
      </c>
      <c r="CL14" s="293">
        <v>0</v>
      </c>
      <c r="CM14" s="236">
        <v>0</v>
      </c>
      <c r="CN14" s="236">
        <v>0</v>
      </c>
      <c r="CO14" s="236">
        <v>0</v>
      </c>
      <c r="CP14" s="236">
        <v>0</v>
      </c>
      <c r="CQ14" s="236">
        <v>0</v>
      </c>
      <c r="CR14" s="236">
        <v>0</v>
      </c>
      <c r="CS14" s="236">
        <v>0</v>
      </c>
      <c r="CT14" s="236">
        <v>0</v>
      </c>
      <c r="CU14" s="236">
        <v>0</v>
      </c>
    </row>
    <row r="15" spans="1:120" outlineLevel="2">
      <c r="A15" s="189" t="s">
        <v>199</v>
      </c>
      <c r="B15" s="600">
        <v>1900</v>
      </c>
      <c r="C15" s="294" t="s">
        <v>295</v>
      </c>
      <c r="D15" s="294" t="s">
        <v>309</v>
      </c>
      <c r="E15" s="293">
        <v>1416432.1400000001</v>
      </c>
      <c r="F15" s="293">
        <v>1379157.61</v>
      </c>
      <c r="G15" s="410">
        <v>1379157.61</v>
      </c>
      <c r="H15" s="410">
        <v>1379157.61</v>
      </c>
      <c r="I15" s="410">
        <v>1379157.61</v>
      </c>
      <c r="J15" s="410">
        <v>1379157.61</v>
      </c>
      <c r="K15" s="410">
        <v>1379157.61</v>
      </c>
      <c r="L15" s="410">
        <v>1379157.61</v>
      </c>
      <c r="M15" s="410">
        <v>1379157.61</v>
      </c>
      <c r="N15" s="410">
        <v>1379157.61</v>
      </c>
      <c r="O15" s="410">
        <v>1379157.6099999999</v>
      </c>
      <c r="P15" s="410">
        <v>1379157.6099999999</v>
      </c>
      <c r="Q15" s="410">
        <v>1379157.6099999999</v>
      </c>
      <c r="R15" s="293">
        <v>3229157.61</v>
      </c>
      <c r="S15" s="236">
        <v>3229157.61</v>
      </c>
      <c r="T15" s="236">
        <v>3229157.61</v>
      </c>
      <c r="U15" s="236">
        <v>3229157.61</v>
      </c>
      <c r="V15" s="236">
        <v>3229157.61</v>
      </c>
      <c r="W15" s="236">
        <v>3229157.61</v>
      </c>
      <c r="X15" s="236">
        <v>3229157.61</v>
      </c>
      <c r="Y15" s="101">
        <v>3229157.61</v>
      </c>
      <c r="Z15" s="236">
        <v>3229157.61</v>
      </c>
      <c r="AA15" s="236">
        <v>3229157.61</v>
      </c>
      <c r="AB15" s="101">
        <v>3229157.61</v>
      </c>
      <c r="AC15" s="411">
        <v>3229157.61</v>
      </c>
      <c r="AD15" s="293">
        <v>1568122.9</v>
      </c>
      <c r="AE15" s="236">
        <v>1568122.9</v>
      </c>
      <c r="AF15" s="236">
        <v>1568122.9</v>
      </c>
      <c r="AG15" s="236">
        <v>1568122.9</v>
      </c>
      <c r="AH15" s="236">
        <v>1568122.9</v>
      </c>
      <c r="AI15" s="236">
        <v>1568122.9</v>
      </c>
      <c r="AJ15" s="236">
        <v>1568122.9</v>
      </c>
      <c r="AK15" s="236">
        <v>1568122.9</v>
      </c>
      <c r="AL15" s="236">
        <v>1568122.9</v>
      </c>
      <c r="AM15" s="236">
        <v>1568122.9</v>
      </c>
      <c r="AN15" s="236">
        <v>1568122.9</v>
      </c>
      <c r="AO15" s="236">
        <v>1568122.9</v>
      </c>
      <c r="AP15" s="236">
        <v>2276932.0499999998</v>
      </c>
      <c r="AQ15" s="236">
        <v>2276932.0499999998</v>
      </c>
      <c r="AR15" s="236">
        <v>2276932.0499999998</v>
      </c>
      <c r="AS15" s="236">
        <v>2276932.0499999998</v>
      </c>
      <c r="AT15" s="236">
        <v>2276932.0499999998</v>
      </c>
      <c r="AU15" s="236">
        <v>2276932.0499999998</v>
      </c>
      <c r="AV15" s="236">
        <v>2276932.0499999998</v>
      </c>
      <c r="AW15" s="236">
        <v>2276932.0499999998</v>
      </c>
      <c r="AX15" s="236">
        <v>2276932.0499999998</v>
      </c>
      <c r="AY15" s="236">
        <v>2276932.0499999998</v>
      </c>
      <c r="AZ15" s="236">
        <v>2276932.0499999998</v>
      </c>
      <c r="BA15" s="236">
        <v>2276932.0499999998</v>
      </c>
      <c r="BB15" s="236">
        <v>2660182.0499999998</v>
      </c>
      <c r="BC15" s="293">
        <v>2660182.0499999998</v>
      </c>
      <c r="BD15" s="236">
        <v>2660182.0499999998</v>
      </c>
      <c r="BE15" s="236">
        <v>2660182.0499999998</v>
      </c>
      <c r="BF15" s="236">
        <v>2660182.0499999998</v>
      </c>
      <c r="BG15" s="236">
        <v>2660182.0499999998</v>
      </c>
      <c r="BH15" s="236">
        <v>2660182.0499999998</v>
      </c>
      <c r="BI15" s="236">
        <v>2660182.0499999998</v>
      </c>
      <c r="BJ15" s="236">
        <v>2660182.0499999998</v>
      </c>
      <c r="BK15" s="236">
        <v>2660182.0499999998</v>
      </c>
      <c r="BL15" s="236">
        <v>2660182.0499999998</v>
      </c>
      <c r="BM15" s="236">
        <v>2660182.0499999998</v>
      </c>
      <c r="BN15" s="236">
        <v>4576432.05</v>
      </c>
      <c r="BO15" s="236">
        <v>4576432.05</v>
      </c>
      <c r="BP15" s="236">
        <v>4576432.05</v>
      </c>
      <c r="BQ15" s="236">
        <v>4576432.05</v>
      </c>
      <c r="BR15" s="236">
        <v>4576432.05</v>
      </c>
      <c r="BS15" s="236">
        <v>4576432.05</v>
      </c>
      <c r="BT15" s="236">
        <v>4576432.05</v>
      </c>
      <c r="BU15" s="236">
        <v>4576432.05</v>
      </c>
      <c r="BV15" s="236">
        <v>4576432.05</v>
      </c>
      <c r="BW15" s="236">
        <v>4576432.05</v>
      </c>
      <c r="BX15" s="293">
        <v>4576432.05</v>
      </c>
      <c r="BY15" s="293">
        <v>4576432.05</v>
      </c>
      <c r="BZ15" s="293">
        <v>2386432.0499999998</v>
      </c>
      <c r="CA15" s="236">
        <v>2386432.0499999998</v>
      </c>
      <c r="CB15" s="236">
        <v>2386432.0499999998</v>
      </c>
      <c r="CC15" s="236">
        <v>2386432.0499999998</v>
      </c>
      <c r="CD15" s="236">
        <v>2386432.0499999998</v>
      </c>
      <c r="CE15" s="236">
        <v>2386432.0499999998</v>
      </c>
      <c r="CF15" s="236">
        <v>2386432.0499999998</v>
      </c>
      <c r="CG15" s="236">
        <v>2386432.0499999998</v>
      </c>
      <c r="CH15" s="236">
        <v>2386432.0499999998</v>
      </c>
      <c r="CI15" s="236">
        <v>2386432.0499999998</v>
      </c>
      <c r="CJ15" s="236">
        <v>2386432.0499999998</v>
      </c>
      <c r="CK15" s="236">
        <v>2386432.0499999998</v>
      </c>
      <c r="CL15" s="293">
        <v>2915283</v>
      </c>
      <c r="CM15" s="236">
        <v>2915283</v>
      </c>
      <c r="CN15" s="236">
        <v>2915283</v>
      </c>
      <c r="CO15" s="236">
        <v>2915283</v>
      </c>
      <c r="CP15" s="236">
        <v>2915283</v>
      </c>
      <c r="CQ15" s="236">
        <v>2915283</v>
      </c>
      <c r="CR15" s="236">
        <v>2915283</v>
      </c>
      <c r="CS15" s="236">
        <v>2915283</v>
      </c>
      <c r="CT15" s="236">
        <v>2915283</v>
      </c>
      <c r="CU15" s="236">
        <v>2915283</v>
      </c>
      <c r="CV15" s="236">
        <f>CU15</f>
        <v>2915283</v>
      </c>
      <c r="CW15" s="236">
        <f t="shared" ref="CW15:DP15" si="2">CV15</f>
        <v>2915283</v>
      </c>
      <c r="CX15" s="236">
        <f t="shared" si="2"/>
        <v>2915283</v>
      </c>
      <c r="CY15" s="236">
        <f t="shared" si="2"/>
        <v>2915283</v>
      </c>
      <c r="CZ15" s="236">
        <f t="shared" si="2"/>
        <v>2915283</v>
      </c>
      <c r="DA15" s="236">
        <f t="shared" si="2"/>
        <v>2915283</v>
      </c>
      <c r="DB15" s="236">
        <f t="shared" si="2"/>
        <v>2915283</v>
      </c>
      <c r="DC15" s="236">
        <f t="shared" si="2"/>
        <v>2915283</v>
      </c>
      <c r="DD15" s="236">
        <f t="shared" si="2"/>
        <v>2915283</v>
      </c>
      <c r="DE15" s="236">
        <f t="shared" si="2"/>
        <v>2915283</v>
      </c>
      <c r="DF15" s="236">
        <f t="shared" si="2"/>
        <v>2915283</v>
      </c>
      <c r="DG15" s="236">
        <f t="shared" si="2"/>
        <v>2915283</v>
      </c>
      <c r="DH15" s="236">
        <f t="shared" si="2"/>
        <v>2915283</v>
      </c>
      <c r="DI15" s="236">
        <f t="shared" si="2"/>
        <v>2915283</v>
      </c>
      <c r="DJ15" s="236">
        <f t="shared" si="2"/>
        <v>2915283</v>
      </c>
      <c r="DK15" s="236">
        <f t="shared" si="2"/>
        <v>2915283</v>
      </c>
      <c r="DL15" s="236">
        <f t="shared" si="2"/>
        <v>2915283</v>
      </c>
      <c r="DM15" s="236">
        <f t="shared" si="2"/>
        <v>2915283</v>
      </c>
      <c r="DN15" s="236">
        <f t="shared" si="2"/>
        <v>2915283</v>
      </c>
      <c r="DO15" s="236">
        <f t="shared" si="2"/>
        <v>2915283</v>
      </c>
      <c r="DP15" s="236">
        <f t="shared" si="2"/>
        <v>2915283</v>
      </c>
    </row>
    <row r="16" spans="1:120" outlineLevel="2">
      <c r="A16" s="189" t="s">
        <v>200</v>
      </c>
      <c r="B16" s="600">
        <v>1900</v>
      </c>
      <c r="C16" s="294" t="s">
        <v>295</v>
      </c>
      <c r="D16" s="294" t="s">
        <v>310</v>
      </c>
      <c r="E16" s="293">
        <v>-16027.26</v>
      </c>
      <c r="F16" s="293">
        <v>26441.31</v>
      </c>
      <c r="G16" s="410">
        <v>26441.31</v>
      </c>
      <c r="H16" s="410">
        <v>26441.31</v>
      </c>
      <c r="I16" s="410">
        <v>26441.31</v>
      </c>
      <c r="J16" s="410">
        <v>26441.31</v>
      </c>
      <c r="K16" s="410">
        <v>26441.31</v>
      </c>
      <c r="L16" s="410">
        <v>26441.31</v>
      </c>
      <c r="M16" s="410">
        <v>26441.31</v>
      </c>
      <c r="N16" s="410">
        <v>26441.31</v>
      </c>
      <c r="O16" s="410">
        <v>0</v>
      </c>
      <c r="P16" s="410">
        <v>0</v>
      </c>
      <c r="Q16" s="410">
        <v>0</v>
      </c>
      <c r="R16" s="293">
        <v>-5324.67</v>
      </c>
      <c r="S16" s="236">
        <v>-5324.67</v>
      </c>
      <c r="T16" s="236">
        <v>-5324.67</v>
      </c>
      <c r="U16" s="236">
        <v>-5324.67</v>
      </c>
      <c r="V16" s="236">
        <v>-5324.67</v>
      </c>
      <c r="W16" s="236">
        <v>-5324.67</v>
      </c>
      <c r="X16" s="236">
        <v>-5324.67</v>
      </c>
      <c r="Y16" s="101">
        <v>-5324.67</v>
      </c>
      <c r="Z16" s="236">
        <v>-5324.67</v>
      </c>
      <c r="AA16" s="236">
        <v>-5324.67</v>
      </c>
      <c r="AB16" s="101">
        <v>-5324.67</v>
      </c>
      <c r="AC16" s="411">
        <v>-5324.67</v>
      </c>
      <c r="AD16" s="293">
        <v>6232.28</v>
      </c>
      <c r="AE16" s="236">
        <v>6232.28</v>
      </c>
      <c r="AF16" s="236">
        <v>6232.28</v>
      </c>
      <c r="AG16" s="236">
        <v>6232.28</v>
      </c>
      <c r="AH16" s="236">
        <v>6232.28</v>
      </c>
      <c r="AI16" s="236">
        <v>6232.28</v>
      </c>
      <c r="AJ16" s="236">
        <v>6232.28</v>
      </c>
      <c r="AK16" s="236">
        <v>6232.28</v>
      </c>
      <c r="AL16" s="236">
        <v>6232.28</v>
      </c>
      <c r="AM16" s="236">
        <v>6232.28</v>
      </c>
      <c r="AN16" s="236">
        <v>6232.28</v>
      </c>
      <c r="AO16" s="236">
        <v>6232.28</v>
      </c>
      <c r="AP16" s="236">
        <v>95161.705000000002</v>
      </c>
      <c r="AQ16" s="236">
        <v>95161.705000000002</v>
      </c>
      <c r="AR16" s="236">
        <v>95161.705000000002</v>
      </c>
      <c r="AS16" s="236">
        <v>95161.705000000002</v>
      </c>
      <c r="AT16" s="236">
        <v>95161.705000000002</v>
      </c>
      <c r="AU16" s="236">
        <v>95161.705000000002</v>
      </c>
      <c r="AV16" s="236">
        <v>95161.705000000002</v>
      </c>
      <c r="AW16" s="236">
        <v>95161.705000000002</v>
      </c>
      <c r="AX16" s="236">
        <v>95161.705000000002</v>
      </c>
      <c r="AY16" s="236">
        <v>0</v>
      </c>
      <c r="AZ16" s="236">
        <v>0</v>
      </c>
      <c r="BA16" s="236">
        <v>0</v>
      </c>
      <c r="BB16" s="236">
        <v>0</v>
      </c>
      <c r="BC16" s="293">
        <v>0</v>
      </c>
      <c r="BD16" s="236">
        <v>0</v>
      </c>
      <c r="BE16" s="236">
        <v>0</v>
      </c>
      <c r="BF16" s="236">
        <v>0</v>
      </c>
      <c r="BG16" s="236">
        <v>0</v>
      </c>
      <c r="BH16" s="236">
        <v>0</v>
      </c>
      <c r="BI16" s="236">
        <v>0</v>
      </c>
      <c r="BJ16" s="236">
        <v>0</v>
      </c>
      <c r="BK16" s="236">
        <v>0</v>
      </c>
      <c r="BL16" s="236">
        <v>0</v>
      </c>
      <c r="BM16" s="236">
        <v>0</v>
      </c>
      <c r="BN16" s="236">
        <v>0</v>
      </c>
      <c r="BO16" s="236">
        <v>0</v>
      </c>
      <c r="BP16" s="236">
        <v>0</v>
      </c>
      <c r="BQ16" s="236">
        <v>0</v>
      </c>
      <c r="BR16" s="236">
        <v>0</v>
      </c>
      <c r="BS16" s="236">
        <v>0</v>
      </c>
      <c r="BT16" s="236">
        <v>0</v>
      </c>
      <c r="BU16" s="236">
        <v>0</v>
      </c>
      <c r="BV16" s="236">
        <v>0</v>
      </c>
      <c r="BW16" s="236">
        <v>0</v>
      </c>
      <c r="BX16" s="293">
        <v>0</v>
      </c>
      <c r="BY16" s="293">
        <v>0</v>
      </c>
      <c r="BZ16" s="293">
        <v>0</v>
      </c>
      <c r="CA16" s="236">
        <v>0</v>
      </c>
      <c r="CB16" s="236">
        <v>0</v>
      </c>
      <c r="CC16" s="236">
        <v>0</v>
      </c>
      <c r="CD16" s="236">
        <v>0</v>
      </c>
      <c r="CE16" s="236">
        <v>0</v>
      </c>
      <c r="CF16" s="236">
        <v>0</v>
      </c>
      <c r="CG16" s="236">
        <v>0</v>
      </c>
      <c r="CH16" s="236">
        <v>0</v>
      </c>
      <c r="CI16" s="236">
        <v>0</v>
      </c>
      <c r="CJ16" s="236">
        <v>0</v>
      </c>
      <c r="CK16" s="236">
        <v>0</v>
      </c>
      <c r="CL16" s="293">
        <v>0</v>
      </c>
      <c r="CM16" s="236">
        <v>0</v>
      </c>
      <c r="CN16" s="236">
        <v>0</v>
      </c>
      <c r="CO16" s="236">
        <v>0</v>
      </c>
      <c r="CP16" s="236">
        <v>0</v>
      </c>
      <c r="CQ16" s="236">
        <v>0</v>
      </c>
      <c r="CR16" s="236">
        <v>0</v>
      </c>
      <c r="CS16" s="236">
        <v>0</v>
      </c>
      <c r="CT16" s="236">
        <v>0</v>
      </c>
      <c r="CU16" s="236">
        <v>0</v>
      </c>
    </row>
    <row r="17" spans="1:120" outlineLevel="2">
      <c r="A17" s="189" t="s">
        <v>201</v>
      </c>
      <c r="B17" s="600">
        <v>1900</v>
      </c>
      <c r="C17" s="294" t="s">
        <v>295</v>
      </c>
      <c r="D17" s="294" t="s">
        <v>311</v>
      </c>
      <c r="E17" s="293">
        <v>69154.680000000008</v>
      </c>
      <c r="F17" s="293">
        <v>89370.91</v>
      </c>
      <c r="G17" s="410">
        <v>89370.91</v>
      </c>
      <c r="H17" s="410">
        <v>89370.91</v>
      </c>
      <c r="I17" s="410">
        <v>89370.91</v>
      </c>
      <c r="J17" s="410">
        <v>89370.91</v>
      </c>
      <c r="K17" s="410">
        <v>89370.91</v>
      </c>
      <c r="L17" s="410">
        <v>89370.91</v>
      </c>
      <c r="M17" s="410">
        <v>89370.91</v>
      </c>
      <c r="N17" s="410">
        <v>89370.91</v>
      </c>
      <c r="O17" s="410">
        <v>89370.91</v>
      </c>
      <c r="P17" s="410">
        <v>89370.91</v>
      </c>
      <c r="Q17" s="410">
        <v>89370.91</v>
      </c>
      <c r="R17" s="293">
        <v>63591.159999999996</v>
      </c>
      <c r="S17" s="236">
        <v>63591.159999999996</v>
      </c>
      <c r="T17" s="236">
        <v>63591.159999999996</v>
      </c>
      <c r="U17" s="236">
        <v>63591.159999999996</v>
      </c>
      <c r="V17" s="236">
        <v>63591.159999999996</v>
      </c>
      <c r="W17" s="236">
        <v>63591.159999999996</v>
      </c>
      <c r="X17" s="236">
        <v>63591.159999999996</v>
      </c>
      <c r="Y17" s="101">
        <v>63591.159999999996</v>
      </c>
      <c r="Z17" s="236">
        <v>63591.159999999996</v>
      </c>
      <c r="AA17" s="236">
        <v>63591.159999999996</v>
      </c>
      <c r="AB17" s="101">
        <v>63591.159999999996</v>
      </c>
      <c r="AC17" s="411">
        <v>63591.159999999996</v>
      </c>
      <c r="AD17" s="293">
        <v>50720.71</v>
      </c>
      <c r="AE17" s="236">
        <v>50720.71</v>
      </c>
      <c r="AF17" s="236">
        <v>50720.71</v>
      </c>
      <c r="AG17" s="236">
        <v>50720.71</v>
      </c>
      <c r="AH17" s="236">
        <v>50720.71</v>
      </c>
      <c r="AI17" s="236">
        <v>50720.71</v>
      </c>
      <c r="AJ17" s="236">
        <v>50720.71</v>
      </c>
      <c r="AK17" s="236">
        <v>50720.71</v>
      </c>
      <c r="AL17" s="236">
        <v>50720.71</v>
      </c>
      <c r="AM17" s="236">
        <v>50720.71</v>
      </c>
      <c r="AN17" s="236">
        <v>50720.71</v>
      </c>
      <c r="AO17" s="236">
        <v>50720.71</v>
      </c>
      <c r="AP17" s="236">
        <v>17875.145</v>
      </c>
      <c r="AQ17" s="236">
        <v>17875.145</v>
      </c>
      <c r="AR17" s="236">
        <v>17875.145</v>
      </c>
      <c r="AS17" s="236">
        <v>17875.145</v>
      </c>
      <c r="AT17" s="236">
        <v>17875.145</v>
      </c>
      <c r="AU17" s="236">
        <v>17875.145</v>
      </c>
      <c r="AV17" s="236">
        <v>17875.145</v>
      </c>
      <c r="AW17" s="236">
        <v>17875.145</v>
      </c>
      <c r="AX17" s="236">
        <v>17875.145</v>
      </c>
      <c r="AY17" s="236">
        <v>17875.145</v>
      </c>
      <c r="AZ17" s="236">
        <v>17875.145</v>
      </c>
      <c r="BA17" s="236">
        <v>17875.145</v>
      </c>
      <c r="BB17" s="236">
        <v>75266.285000000003</v>
      </c>
      <c r="BC17" s="293">
        <v>75266.285000000003</v>
      </c>
      <c r="BD17" s="236">
        <v>75266.285000000003</v>
      </c>
      <c r="BE17" s="236">
        <v>75266.285000000003</v>
      </c>
      <c r="BF17" s="236">
        <v>75266.285000000003</v>
      </c>
      <c r="BG17" s="236">
        <v>75266.285000000003</v>
      </c>
      <c r="BH17" s="236">
        <v>75266.285000000003</v>
      </c>
      <c r="BI17" s="236">
        <v>75266.285000000003</v>
      </c>
      <c r="BJ17" s="236">
        <v>75266.285000000003</v>
      </c>
      <c r="BK17" s="236">
        <v>75622.89</v>
      </c>
      <c r="BL17" s="236">
        <v>75622.89</v>
      </c>
      <c r="BM17" s="236">
        <v>75622.89</v>
      </c>
      <c r="BN17" s="236">
        <v>-627.79999999999995</v>
      </c>
      <c r="BO17" s="236">
        <v>-627.79999999999995</v>
      </c>
      <c r="BP17" s="236">
        <v>-627.79999999999995</v>
      </c>
      <c r="BQ17" s="236">
        <v>-627.79999999999995</v>
      </c>
      <c r="BR17" s="236">
        <v>-627.79999999999995</v>
      </c>
      <c r="BS17" s="236">
        <v>-627.79999999999995</v>
      </c>
      <c r="BT17" s="236">
        <v>-627.79999999999995</v>
      </c>
      <c r="BU17" s="236">
        <v>-627.79999999999995</v>
      </c>
      <c r="BV17" s="236">
        <v>-627.79999999999995</v>
      </c>
      <c r="BW17" s="236">
        <v>-627.79999999999995</v>
      </c>
      <c r="BX17" s="293">
        <v>-627.79999999999995</v>
      </c>
      <c r="BY17" s="293">
        <v>-627.79999999999995</v>
      </c>
      <c r="BZ17" s="293">
        <v>68216.675000000003</v>
      </c>
      <c r="CA17" s="236">
        <v>68216.675000000003</v>
      </c>
      <c r="CB17" s="236">
        <v>68216.675000000003</v>
      </c>
      <c r="CC17" s="236">
        <v>68216.675000000003</v>
      </c>
      <c r="CD17" s="236">
        <v>68216.675000000003</v>
      </c>
      <c r="CE17" s="236">
        <v>68216.675000000003</v>
      </c>
      <c r="CF17" s="236">
        <v>68216.675000000003</v>
      </c>
      <c r="CG17" s="236">
        <v>68216.675000000003</v>
      </c>
      <c r="CH17" s="236">
        <v>68216.675000000003</v>
      </c>
      <c r="CI17" s="236">
        <v>68216.675000000003</v>
      </c>
      <c r="CJ17" s="236">
        <v>68216.675000000003</v>
      </c>
      <c r="CK17" s="236">
        <v>68216.675000000003</v>
      </c>
      <c r="CL17" s="293">
        <v>104671</v>
      </c>
      <c r="CM17" s="236">
        <v>104671</v>
      </c>
      <c r="CN17" s="236">
        <v>104671</v>
      </c>
      <c r="CO17" s="236">
        <v>104671</v>
      </c>
      <c r="CP17" s="236">
        <v>104671</v>
      </c>
      <c r="CQ17" s="236">
        <v>104671</v>
      </c>
      <c r="CR17" s="236">
        <v>104671</v>
      </c>
      <c r="CS17" s="236">
        <v>104671</v>
      </c>
      <c r="CT17" s="236">
        <v>104671</v>
      </c>
      <c r="CU17" s="236">
        <v>104671</v>
      </c>
      <c r="CV17" s="236">
        <f>CU17</f>
        <v>104671</v>
      </c>
      <c r="CW17" s="236">
        <f t="shared" ref="CW17:DP17" si="3">CV17</f>
        <v>104671</v>
      </c>
      <c r="CX17" s="236">
        <f t="shared" si="3"/>
        <v>104671</v>
      </c>
      <c r="CY17" s="236">
        <f t="shared" si="3"/>
        <v>104671</v>
      </c>
      <c r="CZ17" s="236">
        <f t="shared" si="3"/>
        <v>104671</v>
      </c>
      <c r="DA17" s="236">
        <f t="shared" si="3"/>
        <v>104671</v>
      </c>
      <c r="DB17" s="236">
        <f t="shared" si="3"/>
        <v>104671</v>
      </c>
      <c r="DC17" s="236">
        <f t="shared" si="3"/>
        <v>104671</v>
      </c>
      <c r="DD17" s="236">
        <f t="shared" si="3"/>
        <v>104671</v>
      </c>
      <c r="DE17" s="236">
        <f t="shared" si="3"/>
        <v>104671</v>
      </c>
      <c r="DF17" s="236">
        <f t="shared" si="3"/>
        <v>104671</v>
      </c>
      <c r="DG17" s="236">
        <f t="shared" si="3"/>
        <v>104671</v>
      </c>
      <c r="DH17" s="236">
        <f t="shared" si="3"/>
        <v>104671</v>
      </c>
      <c r="DI17" s="236">
        <f t="shared" si="3"/>
        <v>104671</v>
      </c>
      <c r="DJ17" s="236">
        <f t="shared" si="3"/>
        <v>104671</v>
      </c>
      <c r="DK17" s="236">
        <f t="shared" si="3"/>
        <v>104671</v>
      </c>
      <c r="DL17" s="236">
        <f t="shared" si="3"/>
        <v>104671</v>
      </c>
      <c r="DM17" s="236">
        <f t="shared" si="3"/>
        <v>104671</v>
      </c>
      <c r="DN17" s="236">
        <f t="shared" si="3"/>
        <v>104671</v>
      </c>
      <c r="DO17" s="236">
        <f t="shared" si="3"/>
        <v>104671</v>
      </c>
      <c r="DP17" s="236">
        <f t="shared" si="3"/>
        <v>104671</v>
      </c>
    </row>
    <row r="18" spans="1:120" s="257" customFormat="1" outlineLevel="1">
      <c r="A18" s="257" t="s">
        <v>761</v>
      </c>
      <c r="C18" s="412"/>
      <c r="D18" s="412"/>
      <c r="E18" s="380">
        <v>3911433.8600000003</v>
      </c>
      <c r="F18" s="380">
        <v>3330333.3700000006</v>
      </c>
      <c r="G18" s="413">
        <v>3330333.3700000006</v>
      </c>
      <c r="H18" s="413">
        <v>3330333.3700000006</v>
      </c>
      <c r="I18" s="413">
        <v>3330333.3700000006</v>
      </c>
      <c r="J18" s="413">
        <v>3330333.3700000006</v>
      </c>
      <c r="K18" s="413">
        <v>3330333.3700000006</v>
      </c>
      <c r="L18" s="413">
        <v>3330333.3700000006</v>
      </c>
      <c r="M18" s="413">
        <v>3330333.3700000006</v>
      </c>
      <c r="N18" s="413">
        <v>3330333.3700000006</v>
      </c>
      <c r="O18" s="413">
        <v>3304045.98</v>
      </c>
      <c r="P18" s="413">
        <v>3304045.98</v>
      </c>
      <c r="Q18" s="413">
        <v>3304045.98</v>
      </c>
      <c r="R18" s="380">
        <v>5119547.18</v>
      </c>
      <c r="S18" s="312">
        <v>5119547.18</v>
      </c>
      <c r="T18" s="312">
        <v>5119547.18</v>
      </c>
      <c r="U18" s="312">
        <v>5119547.18</v>
      </c>
      <c r="V18" s="312">
        <v>5119547.18</v>
      </c>
      <c r="W18" s="312">
        <v>5119547.18</v>
      </c>
      <c r="X18" s="312">
        <v>5119547.18</v>
      </c>
      <c r="Y18" s="311">
        <v>5119547.18</v>
      </c>
      <c r="Z18" s="312">
        <v>5119547.18</v>
      </c>
      <c r="AA18" s="312">
        <v>5119547.18</v>
      </c>
      <c r="AB18" s="311">
        <v>5119547.18</v>
      </c>
      <c r="AC18" s="414">
        <v>5119547.18</v>
      </c>
      <c r="AD18" s="380">
        <v>3776733.9299999997</v>
      </c>
      <c r="AE18" s="312">
        <v>3776733.9299999997</v>
      </c>
      <c r="AF18" s="312">
        <v>3776733.9299999997</v>
      </c>
      <c r="AG18" s="312">
        <v>3776733.9299999997</v>
      </c>
      <c r="AH18" s="312">
        <v>3776733.9299999997</v>
      </c>
      <c r="AI18" s="312">
        <v>3776733.9299999997</v>
      </c>
      <c r="AJ18" s="312">
        <v>3776733.9299999997</v>
      </c>
      <c r="AK18" s="312">
        <v>3776733.9299999997</v>
      </c>
      <c r="AL18" s="312">
        <v>3776733.9299999997</v>
      </c>
      <c r="AM18" s="312">
        <v>3776733.9299999997</v>
      </c>
      <c r="AN18" s="312">
        <v>3776733.9299999997</v>
      </c>
      <c r="AO18" s="312">
        <v>3776733.9299999997</v>
      </c>
      <c r="AP18" s="312">
        <v>4478226.6099999994</v>
      </c>
      <c r="AQ18" s="312">
        <v>4478226.6099999994</v>
      </c>
      <c r="AR18" s="312">
        <v>4478226.6099999994</v>
      </c>
      <c r="AS18" s="312">
        <v>4478226.6099999994</v>
      </c>
      <c r="AT18" s="312">
        <v>4478226.6099999994</v>
      </c>
      <c r="AU18" s="312">
        <v>4478226.6099999994</v>
      </c>
      <c r="AV18" s="312">
        <v>4478226.6099999994</v>
      </c>
      <c r="AW18" s="312">
        <v>4478226.6099999994</v>
      </c>
      <c r="AX18" s="312">
        <v>4478226.6099999994</v>
      </c>
      <c r="AY18" s="312">
        <v>3439923.52</v>
      </c>
      <c r="AZ18" s="312">
        <v>3439923.52</v>
      </c>
      <c r="BA18" s="312">
        <v>3439923.52</v>
      </c>
      <c r="BB18" s="312">
        <v>5044296.3499999996</v>
      </c>
      <c r="BC18" s="380">
        <v>5044296.3499999996</v>
      </c>
      <c r="BD18" s="312">
        <v>5044296.3499999996</v>
      </c>
      <c r="BE18" s="312">
        <v>5044296.3499999996</v>
      </c>
      <c r="BF18" s="312">
        <v>5044296.3499999996</v>
      </c>
      <c r="BG18" s="312">
        <v>5044296.3499999996</v>
      </c>
      <c r="BH18" s="312">
        <v>5044296.3499999996</v>
      </c>
      <c r="BI18" s="312">
        <v>5044296.3499999996</v>
      </c>
      <c r="BJ18" s="312">
        <v>5044296.3499999996</v>
      </c>
      <c r="BK18" s="312">
        <v>3613814.2650000001</v>
      </c>
      <c r="BL18" s="312">
        <v>3613814.2650000001</v>
      </c>
      <c r="BM18" s="312">
        <v>3613814.2650000001</v>
      </c>
      <c r="BN18" s="312">
        <v>5967396.3150000004</v>
      </c>
      <c r="BO18" s="312">
        <v>5967396.3150000004</v>
      </c>
      <c r="BP18" s="312">
        <v>5967396.3150000004</v>
      </c>
      <c r="BQ18" s="312">
        <v>5967396.3150000004</v>
      </c>
      <c r="BR18" s="312">
        <v>5967396.3150000004</v>
      </c>
      <c r="BS18" s="312">
        <v>5967396.3150000004</v>
      </c>
      <c r="BT18" s="312">
        <v>5967396.3150000004</v>
      </c>
      <c r="BU18" s="312">
        <v>5967396.3150000004</v>
      </c>
      <c r="BV18" s="312">
        <v>5967396.3150000004</v>
      </c>
      <c r="BW18" s="312">
        <v>5967396.3150000004</v>
      </c>
      <c r="BX18" s="380">
        <v>5967396.3150000004</v>
      </c>
      <c r="BY18" s="380">
        <v>5967396.3150000004</v>
      </c>
      <c r="BZ18" s="380">
        <v>679558.09499999997</v>
      </c>
      <c r="CA18" s="380">
        <v>679558.09499999997</v>
      </c>
      <c r="CB18" s="380">
        <v>679558.09499999997</v>
      </c>
      <c r="CC18" s="380">
        <v>679558.09499999997</v>
      </c>
      <c r="CD18" s="380">
        <v>679558.09499999997</v>
      </c>
      <c r="CE18" s="380">
        <v>679558.09499999997</v>
      </c>
      <c r="CF18" s="380">
        <v>679558.09499999997</v>
      </c>
      <c r="CG18" s="380">
        <v>679558.09499999997</v>
      </c>
      <c r="CH18" s="380">
        <v>679558.09499999997</v>
      </c>
      <c r="CI18" s="380">
        <v>679558.09499999997</v>
      </c>
      <c r="CJ18" s="380">
        <v>679558.09499999997</v>
      </c>
      <c r="CK18" s="380">
        <v>679558.09499999997</v>
      </c>
      <c r="CL18" s="380">
        <v>4685826</v>
      </c>
      <c r="CM18" s="380">
        <v>4685826</v>
      </c>
      <c r="CN18" s="380">
        <v>4685826</v>
      </c>
      <c r="CO18" s="380">
        <v>4685826</v>
      </c>
      <c r="CP18" s="380">
        <v>4685826</v>
      </c>
      <c r="CQ18" s="380">
        <v>4685826</v>
      </c>
      <c r="CR18" s="380">
        <v>4685826</v>
      </c>
      <c r="CS18" s="380">
        <v>4685826</v>
      </c>
      <c r="CT18" s="380">
        <v>4685826</v>
      </c>
      <c r="CU18" s="380">
        <v>4685826</v>
      </c>
      <c r="CV18" s="257">
        <f>SUBTOTAL(9,CV9:CV17)</f>
        <v>4685826</v>
      </c>
      <c r="CW18" s="257">
        <f t="shared" ref="CW18:DP18" si="4">SUBTOTAL(9,CW9:CW17)</f>
        <v>4685826</v>
      </c>
      <c r="CX18" s="257">
        <f t="shared" si="4"/>
        <v>4685826</v>
      </c>
      <c r="CY18" s="257">
        <f t="shared" si="4"/>
        <v>4685826</v>
      </c>
      <c r="CZ18" s="257">
        <f t="shared" si="4"/>
        <v>4685826</v>
      </c>
      <c r="DA18" s="257">
        <f t="shared" si="4"/>
        <v>4685826</v>
      </c>
      <c r="DB18" s="257">
        <f t="shared" si="4"/>
        <v>4685826</v>
      </c>
      <c r="DC18" s="257">
        <f t="shared" si="4"/>
        <v>4685826</v>
      </c>
      <c r="DD18" s="257">
        <f t="shared" si="4"/>
        <v>4685826</v>
      </c>
      <c r="DE18" s="257">
        <f t="shared" si="4"/>
        <v>4685826</v>
      </c>
      <c r="DF18" s="257">
        <f t="shared" si="4"/>
        <v>4685826</v>
      </c>
      <c r="DG18" s="257">
        <f t="shared" si="4"/>
        <v>4685826</v>
      </c>
      <c r="DH18" s="257">
        <f t="shared" si="4"/>
        <v>4685826</v>
      </c>
      <c r="DI18" s="257">
        <f t="shared" si="4"/>
        <v>4685826</v>
      </c>
      <c r="DJ18" s="257">
        <f t="shared" si="4"/>
        <v>4685826</v>
      </c>
      <c r="DK18" s="257">
        <f t="shared" si="4"/>
        <v>4685826</v>
      </c>
      <c r="DL18" s="257">
        <f t="shared" si="4"/>
        <v>4685826</v>
      </c>
      <c r="DM18" s="257">
        <f t="shared" si="4"/>
        <v>4685826</v>
      </c>
      <c r="DN18" s="257">
        <f t="shared" si="4"/>
        <v>4685826</v>
      </c>
      <c r="DO18" s="257">
        <f t="shared" si="4"/>
        <v>4685826</v>
      </c>
      <c r="DP18" s="257">
        <f t="shared" si="4"/>
        <v>4685826</v>
      </c>
    </row>
    <row r="19" spans="1:120" outlineLevel="2">
      <c r="A19" s="189" t="s">
        <v>228</v>
      </c>
      <c r="B19" s="601">
        <v>1900</v>
      </c>
      <c r="C19" s="294" t="s">
        <v>300</v>
      </c>
      <c r="D19" s="294" t="s">
        <v>339</v>
      </c>
      <c r="E19" s="293">
        <v>4395.08</v>
      </c>
      <c r="F19" s="293">
        <v>4279.42</v>
      </c>
      <c r="G19" s="410">
        <v>4279.42</v>
      </c>
      <c r="H19" s="410">
        <v>4279.42</v>
      </c>
      <c r="I19" s="410">
        <v>4279.42</v>
      </c>
      <c r="J19" s="410">
        <v>4279.42</v>
      </c>
      <c r="K19" s="410">
        <v>4279.42</v>
      </c>
      <c r="L19" s="410">
        <v>4279.42</v>
      </c>
      <c r="M19" s="410">
        <v>4279.42</v>
      </c>
      <c r="N19" s="410">
        <v>4279.42</v>
      </c>
      <c r="O19" s="410">
        <v>4279.42</v>
      </c>
      <c r="P19" s="410">
        <v>4279.42</v>
      </c>
      <c r="Q19" s="410">
        <v>4279.42</v>
      </c>
      <c r="R19" s="293">
        <v>4279.42</v>
      </c>
      <c r="S19" s="236">
        <v>4279.42</v>
      </c>
      <c r="T19" s="236">
        <v>4279.42</v>
      </c>
      <c r="U19" s="236">
        <v>4279.42</v>
      </c>
      <c r="V19" s="236">
        <v>4279.42</v>
      </c>
      <c r="W19" s="236">
        <v>4279.42</v>
      </c>
      <c r="X19" s="236">
        <v>4279.42</v>
      </c>
      <c r="Y19" s="101">
        <v>4279.42</v>
      </c>
      <c r="Z19" s="236">
        <v>4279.42</v>
      </c>
      <c r="AA19" s="236">
        <v>4279.42</v>
      </c>
      <c r="AB19" s="101">
        <v>4279.42</v>
      </c>
      <c r="AC19" s="411">
        <v>4279.42</v>
      </c>
      <c r="AD19" s="293">
        <v>4279.42</v>
      </c>
      <c r="AE19" s="236">
        <v>4279.42</v>
      </c>
      <c r="AF19" s="236">
        <v>4279.42</v>
      </c>
      <c r="AG19" s="236">
        <v>4279.42</v>
      </c>
      <c r="AH19" s="236">
        <v>4279.42</v>
      </c>
      <c r="AI19" s="236">
        <v>4279.42</v>
      </c>
      <c r="AJ19" s="236">
        <v>4279.42</v>
      </c>
      <c r="AK19" s="236">
        <v>4279.42</v>
      </c>
      <c r="AL19" s="236">
        <v>4279.42</v>
      </c>
      <c r="AM19" s="236">
        <v>4279.42</v>
      </c>
      <c r="AN19" s="236">
        <v>4279.42</v>
      </c>
      <c r="AO19" s="236">
        <v>4279.42</v>
      </c>
      <c r="AP19" s="236">
        <v>0</v>
      </c>
      <c r="AQ19" s="236">
        <v>0</v>
      </c>
      <c r="AR19" s="236">
        <v>0</v>
      </c>
      <c r="AS19" s="236">
        <v>0</v>
      </c>
      <c r="AT19" s="236">
        <v>0</v>
      </c>
      <c r="AU19" s="236">
        <v>0</v>
      </c>
      <c r="AV19" s="236">
        <v>0</v>
      </c>
      <c r="AW19" s="236">
        <v>0</v>
      </c>
      <c r="AX19" s="236">
        <v>0</v>
      </c>
      <c r="AY19" s="236">
        <v>0</v>
      </c>
      <c r="AZ19" s="236">
        <v>0</v>
      </c>
      <c r="BA19" s="236">
        <v>0</v>
      </c>
      <c r="BB19" s="236">
        <v>0</v>
      </c>
      <c r="BC19" s="293">
        <v>0</v>
      </c>
      <c r="BD19" s="236">
        <v>0</v>
      </c>
      <c r="BE19" s="236">
        <v>0</v>
      </c>
      <c r="BF19" s="236">
        <v>0</v>
      </c>
      <c r="BG19" s="236">
        <v>0</v>
      </c>
      <c r="BH19" s="236">
        <v>0</v>
      </c>
      <c r="BI19" s="236">
        <v>0</v>
      </c>
      <c r="BJ19" s="236">
        <v>0</v>
      </c>
      <c r="BK19" s="236">
        <v>0</v>
      </c>
      <c r="BL19" s="236">
        <v>0</v>
      </c>
      <c r="BM19" s="236">
        <v>0</v>
      </c>
      <c r="BN19" s="236">
        <v>0</v>
      </c>
      <c r="BO19" s="236">
        <v>0</v>
      </c>
      <c r="BP19" s="236">
        <v>0</v>
      </c>
      <c r="BQ19" s="236">
        <v>0</v>
      </c>
      <c r="BR19" s="236">
        <v>0</v>
      </c>
      <c r="BS19" s="236">
        <v>0</v>
      </c>
      <c r="BT19" s="236">
        <v>0</v>
      </c>
      <c r="BU19" s="236">
        <v>0</v>
      </c>
      <c r="BV19" s="236">
        <v>0</v>
      </c>
      <c r="BW19" s="236">
        <v>0</v>
      </c>
      <c r="BX19" s="293">
        <v>0</v>
      </c>
      <c r="BY19" s="293">
        <v>0</v>
      </c>
      <c r="BZ19" s="293">
        <v>0</v>
      </c>
      <c r="CA19" s="236">
        <v>0</v>
      </c>
      <c r="CB19" s="236">
        <v>0</v>
      </c>
      <c r="CC19" s="236">
        <v>0</v>
      </c>
      <c r="CD19" s="236">
        <v>0</v>
      </c>
      <c r="CE19" s="236">
        <v>0</v>
      </c>
      <c r="CF19" s="236">
        <v>0</v>
      </c>
      <c r="CG19" s="236">
        <v>0</v>
      </c>
      <c r="CH19" s="236">
        <v>0</v>
      </c>
      <c r="CI19" s="236">
        <v>0</v>
      </c>
      <c r="CJ19" s="236">
        <v>0</v>
      </c>
      <c r="CK19" s="236">
        <v>0</v>
      </c>
      <c r="CL19" s="293">
        <v>0</v>
      </c>
      <c r="CM19" s="236">
        <v>0</v>
      </c>
      <c r="CN19" s="236">
        <v>0</v>
      </c>
      <c r="CO19" s="236">
        <v>0</v>
      </c>
      <c r="CP19" s="236">
        <v>0</v>
      </c>
      <c r="CQ19" s="236">
        <v>0</v>
      </c>
      <c r="CR19" s="236">
        <v>0</v>
      </c>
      <c r="CS19" s="236">
        <v>0</v>
      </c>
      <c r="CT19" s="236">
        <v>0</v>
      </c>
      <c r="CU19" s="236">
        <v>0</v>
      </c>
    </row>
    <row r="20" spans="1:120" outlineLevel="2">
      <c r="A20" s="189" t="s">
        <v>229</v>
      </c>
      <c r="B20" s="602">
        <v>1900</v>
      </c>
      <c r="C20" s="294" t="s">
        <v>300</v>
      </c>
      <c r="D20" s="294" t="s">
        <v>340</v>
      </c>
      <c r="E20" s="293">
        <v>23433442.52</v>
      </c>
      <c r="F20" s="293">
        <v>22494114.109999999</v>
      </c>
      <c r="G20" s="410">
        <v>22494114.109999999</v>
      </c>
      <c r="H20" s="410">
        <v>22494114.109999999</v>
      </c>
      <c r="I20" s="410">
        <v>22757898.912999999</v>
      </c>
      <c r="J20" s="410">
        <v>22757898.912999999</v>
      </c>
      <c r="K20" s="410">
        <v>22757898.912999999</v>
      </c>
      <c r="L20" s="410">
        <v>23122426.217099998</v>
      </c>
      <c r="M20" s="410">
        <v>23122426.217099998</v>
      </c>
      <c r="N20" s="410">
        <v>23122426.217099998</v>
      </c>
      <c r="O20" s="410">
        <v>23502623.753800001</v>
      </c>
      <c r="P20" s="410">
        <v>23502623.753800001</v>
      </c>
      <c r="Q20" s="410">
        <v>23502623.753800001</v>
      </c>
      <c r="R20" s="293">
        <v>24006957.899999999</v>
      </c>
      <c r="S20" s="236">
        <v>24006957.899999999</v>
      </c>
      <c r="T20" s="236">
        <v>24006957.899999999</v>
      </c>
      <c r="U20" s="236">
        <v>24312225.289999999</v>
      </c>
      <c r="V20" s="236">
        <v>24312225.289999999</v>
      </c>
      <c r="W20" s="236">
        <v>24312225.289999999</v>
      </c>
      <c r="X20" s="236">
        <v>24770126.375</v>
      </c>
      <c r="Y20" s="101">
        <v>24770126.375</v>
      </c>
      <c r="Z20" s="236">
        <v>24770126.375</v>
      </c>
      <c r="AA20" s="236">
        <v>24911181.66</v>
      </c>
      <c r="AB20" s="101">
        <v>24911181.66</v>
      </c>
      <c r="AC20" s="411">
        <v>24911181.66</v>
      </c>
      <c r="AD20" s="293">
        <v>25510036.280000001</v>
      </c>
      <c r="AE20" s="236">
        <v>25510036.280000001</v>
      </c>
      <c r="AF20" s="236">
        <v>25510036.280000001</v>
      </c>
      <c r="AG20" s="236">
        <v>25717267.663399998</v>
      </c>
      <c r="AH20" s="236">
        <v>25717267.663399998</v>
      </c>
      <c r="AI20" s="236">
        <v>25717267.663399998</v>
      </c>
      <c r="AJ20" s="236">
        <v>26029224.4573</v>
      </c>
      <c r="AK20" s="236">
        <v>26029224.4573</v>
      </c>
      <c r="AL20" s="236">
        <v>26029224.4573</v>
      </c>
      <c r="AM20" s="236">
        <v>26344408.554000001</v>
      </c>
      <c r="AN20" s="236">
        <v>26344408.554000001</v>
      </c>
      <c r="AO20" s="236">
        <v>26344408.554000001</v>
      </c>
      <c r="AP20" s="236">
        <v>26397971.649999999</v>
      </c>
      <c r="AQ20" s="236">
        <v>26397971.649999999</v>
      </c>
      <c r="AR20" s="236">
        <v>26397971.649999999</v>
      </c>
      <c r="AS20" s="236">
        <v>26151981.462199997</v>
      </c>
      <c r="AT20" s="236">
        <v>26151981.462199997</v>
      </c>
      <c r="AU20" s="236">
        <v>26151981.462199997</v>
      </c>
      <c r="AV20" s="236">
        <v>26704956.13005</v>
      </c>
      <c r="AW20" s="236">
        <v>26704956.13005</v>
      </c>
      <c r="AX20" s="236">
        <v>26704956.13005</v>
      </c>
      <c r="AY20" s="236">
        <v>25756448.810699999</v>
      </c>
      <c r="AZ20" s="236">
        <v>25756448.810699999</v>
      </c>
      <c r="BA20" s="236">
        <v>25756448.810699999</v>
      </c>
      <c r="BB20" s="236">
        <v>26359915.655000001</v>
      </c>
      <c r="BC20" s="293">
        <v>26359915.655000001</v>
      </c>
      <c r="BD20" s="236">
        <v>26359915.655000001</v>
      </c>
      <c r="BE20" s="236">
        <v>22115575.515249997</v>
      </c>
      <c r="BF20" s="236">
        <v>22115575.515249997</v>
      </c>
      <c r="BG20" s="236">
        <v>22115575.515249997</v>
      </c>
      <c r="BH20" s="236">
        <v>22470540.672449999</v>
      </c>
      <c r="BI20" s="236">
        <v>22470540.672449999</v>
      </c>
      <c r="BJ20" s="236">
        <v>22470540.672449999</v>
      </c>
      <c r="BK20" s="236">
        <v>22699813.863899998</v>
      </c>
      <c r="BL20" s="236">
        <v>22699813.863899998</v>
      </c>
      <c r="BM20" s="236">
        <v>22699813.863899998</v>
      </c>
      <c r="BN20" s="236">
        <v>23175180.789999999</v>
      </c>
      <c r="BO20" s="236">
        <v>23175180.789999999</v>
      </c>
      <c r="BP20" s="236">
        <v>23175180.789999999</v>
      </c>
      <c r="BQ20" s="236">
        <v>23458405.200849999</v>
      </c>
      <c r="BR20" s="236">
        <v>23458405.200849999</v>
      </c>
      <c r="BS20" s="236">
        <v>23458405.200849999</v>
      </c>
      <c r="BT20" s="236">
        <v>23888126.789999999</v>
      </c>
      <c r="BU20" s="236">
        <v>23888126.789999999</v>
      </c>
      <c r="BV20" s="236">
        <v>23888126.789999999</v>
      </c>
      <c r="BW20" s="236">
        <v>24316652.789999999</v>
      </c>
      <c r="BX20" s="293">
        <v>24316652.789999999</v>
      </c>
      <c r="BY20" s="293">
        <v>24316652.789999999</v>
      </c>
      <c r="BZ20" s="293">
        <v>24888020.305</v>
      </c>
      <c r="CA20" s="236">
        <v>24888020.305</v>
      </c>
      <c r="CB20" s="236">
        <v>24888020.305</v>
      </c>
      <c r="CC20" s="236">
        <v>25132565.305</v>
      </c>
      <c r="CD20" s="236">
        <v>25132565.305</v>
      </c>
      <c r="CE20" s="236">
        <v>25132565.305</v>
      </c>
      <c r="CF20" s="236">
        <v>25490159.305</v>
      </c>
      <c r="CG20" s="236">
        <v>25490159.305</v>
      </c>
      <c r="CH20" s="236">
        <v>25490159.305</v>
      </c>
      <c r="CI20" s="236">
        <v>25845194.987349998</v>
      </c>
      <c r="CJ20" s="236">
        <v>25845194.987349998</v>
      </c>
      <c r="CK20" s="236">
        <v>25845194.987349998</v>
      </c>
      <c r="CL20" s="293">
        <v>26316340</v>
      </c>
      <c r="CM20" s="236">
        <v>26316340</v>
      </c>
      <c r="CN20" s="236">
        <v>26316340</v>
      </c>
      <c r="CO20" s="236">
        <v>26316340</v>
      </c>
      <c r="CP20" s="236">
        <v>26316340</v>
      </c>
      <c r="CQ20" s="236">
        <v>26316340</v>
      </c>
      <c r="CR20" s="236">
        <v>26316340</v>
      </c>
      <c r="CS20" s="236">
        <v>26316340</v>
      </c>
      <c r="CT20" s="236">
        <v>26316340</v>
      </c>
      <c r="CU20" s="236">
        <v>26316340</v>
      </c>
      <c r="CV20" s="236">
        <f>CU20</f>
        <v>26316340</v>
      </c>
      <c r="CW20" s="236">
        <f t="shared" ref="CW20:DP20" si="5">CV20</f>
        <v>26316340</v>
      </c>
      <c r="CX20" s="236">
        <f t="shared" si="5"/>
        <v>26316340</v>
      </c>
      <c r="CY20" s="236">
        <f t="shared" si="5"/>
        <v>26316340</v>
      </c>
      <c r="CZ20" s="236">
        <f t="shared" si="5"/>
        <v>26316340</v>
      </c>
      <c r="DA20" s="236">
        <f t="shared" si="5"/>
        <v>26316340</v>
      </c>
      <c r="DB20" s="236">
        <f t="shared" si="5"/>
        <v>26316340</v>
      </c>
      <c r="DC20" s="236">
        <f t="shared" si="5"/>
        <v>26316340</v>
      </c>
      <c r="DD20" s="236">
        <f t="shared" si="5"/>
        <v>26316340</v>
      </c>
      <c r="DE20" s="236">
        <f t="shared" si="5"/>
        <v>26316340</v>
      </c>
      <c r="DF20" s="236">
        <f t="shared" si="5"/>
        <v>26316340</v>
      </c>
      <c r="DG20" s="236">
        <f t="shared" si="5"/>
        <v>26316340</v>
      </c>
      <c r="DH20" s="236">
        <f t="shared" si="5"/>
        <v>26316340</v>
      </c>
      <c r="DI20" s="236">
        <f t="shared" si="5"/>
        <v>26316340</v>
      </c>
      <c r="DJ20" s="236">
        <f t="shared" si="5"/>
        <v>26316340</v>
      </c>
      <c r="DK20" s="236">
        <f t="shared" si="5"/>
        <v>26316340</v>
      </c>
      <c r="DL20" s="236">
        <f t="shared" si="5"/>
        <v>26316340</v>
      </c>
      <c r="DM20" s="236">
        <f t="shared" si="5"/>
        <v>26316340</v>
      </c>
      <c r="DN20" s="236">
        <f t="shared" si="5"/>
        <v>26316340</v>
      </c>
      <c r="DO20" s="236">
        <f t="shared" si="5"/>
        <v>26316340</v>
      </c>
      <c r="DP20" s="236">
        <f t="shared" si="5"/>
        <v>26316340</v>
      </c>
    </row>
    <row r="21" spans="1:120" outlineLevel="2">
      <c r="A21" s="189" t="s">
        <v>230</v>
      </c>
      <c r="B21" s="602">
        <v>2830</v>
      </c>
      <c r="C21" s="294" t="s">
        <v>300</v>
      </c>
      <c r="D21" s="294" t="s">
        <v>341</v>
      </c>
      <c r="E21" s="293">
        <v>0</v>
      </c>
      <c r="F21" s="293">
        <v>0</v>
      </c>
      <c r="G21" s="410">
        <v>0</v>
      </c>
      <c r="H21" s="410">
        <v>0</v>
      </c>
      <c r="I21" s="410">
        <v>0</v>
      </c>
      <c r="J21" s="410">
        <v>0</v>
      </c>
      <c r="K21" s="410">
        <v>0</v>
      </c>
      <c r="L21" s="410">
        <v>0</v>
      </c>
      <c r="M21" s="410">
        <v>0</v>
      </c>
      <c r="N21" s="410">
        <v>0</v>
      </c>
      <c r="O21" s="410">
        <v>0</v>
      </c>
      <c r="P21" s="410">
        <v>0</v>
      </c>
      <c r="Q21" s="410">
        <v>0</v>
      </c>
      <c r="R21" s="293">
        <v>0</v>
      </c>
      <c r="S21" s="236">
        <v>0</v>
      </c>
      <c r="T21" s="236">
        <v>0</v>
      </c>
      <c r="U21" s="236">
        <v>0</v>
      </c>
      <c r="V21" s="236">
        <v>0</v>
      </c>
      <c r="W21" s="236">
        <v>0</v>
      </c>
      <c r="X21" s="236">
        <v>0</v>
      </c>
      <c r="Y21" s="101">
        <v>0</v>
      </c>
      <c r="Z21" s="236">
        <v>0</v>
      </c>
      <c r="AA21" s="236">
        <v>0</v>
      </c>
      <c r="AB21" s="101">
        <v>0</v>
      </c>
      <c r="AC21" s="411">
        <v>0</v>
      </c>
      <c r="AD21" s="293">
        <v>0</v>
      </c>
      <c r="AE21" s="236">
        <v>0</v>
      </c>
      <c r="AF21" s="236">
        <v>0</v>
      </c>
      <c r="AG21" s="236">
        <v>0</v>
      </c>
      <c r="AH21" s="236">
        <v>0</v>
      </c>
      <c r="AI21" s="236">
        <v>0</v>
      </c>
      <c r="AJ21" s="236">
        <v>0</v>
      </c>
      <c r="AK21" s="236">
        <v>0</v>
      </c>
      <c r="AL21" s="236">
        <v>0</v>
      </c>
      <c r="AM21" s="236">
        <v>0</v>
      </c>
      <c r="AN21" s="236">
        <v>0</v>
      </c>
      <c r="AO21" s="236">
        <v>0</v>
      </c>
      <c r="AP21" s="236">
        <v>0</v>
      </c>
      <c r="AQ21" s="236">
        <v>0</v>
      </c>
      <c r="AR21" s="236">
        <v>0</v>
      </c>
      <c r="AS21" s="236">
        <v>0</v>
      </c>
      <c r="AT21" s="236">
        <v>0</v>
      </c>
      <c r="AU21" s="236">
        <v>0</v>
      </c>
      <c r="AV21" s="236">
        <v>0</v>
      </c>
      <c r="AW21" s="236">
        <v>0</v>
      </c>
      <c r="AX21" s="236">
        <v>0</v>
      </c>
      <c r="AY21" s="236">
        <v>0</v>
      </c>
      <c r="AZ21" s="236">
        <v>0</v>
      </c>
      <c r="BA21" s="236">
        <v>0</v>
      </c>
      <c r="BB21" s="236">
        <v>0</v>
      </c>
      <c r="BC21" s="293">
        <v>0</v>
      </c>
      <c r="BD21" s="236">
        <v>0</v>
      </c>
      <c r="BE21" s="236">
        <v>0</v>
      </c>
      <c r="BF21" s="236">
        <v>0</v>
      </c>
      <c r="BG21" s="236">
        <v>0</v>
      </c>
      <c r="BH21" s="236">
        <v>0</v>
      </c>
      <c r="BI21" s="236">
        <v>0</v>
      </c>
      <c r="BJ21" s="236">
        <v>0</v>
      </c>
      <c r="BK21" s="236">
        <v>0</v>
      </c>
      <c r="BL21" s="236">
        <v>0</v>
      </c>
      <c r="BM21" s="236">
        <v>0</v>
      </c>
      <c r="BN21" s="236">
        <v>0</v>
      </c>
      <c r="BO21" s="236">
        <v>0</v>
      </c>
      <c r="BP21" s="236">
        <v>0</v>
      </c>
      <c r="BQ21" s="236">
        <v>0</v>
      </c>
      <c r="BR21" s="236">
        <v>0</v>
      </c>
      <c r="BS21" s="236">
        <v>0</v>
      </c>
      <c r="BT21" s="236">
        <v>0</v>
      </c>
      <c r="BU21" s="236">
        <v>0</v>
      </c>
      <c r="BV21" s="236">
        <v>0</v>
      </c>
      <c r="BW21" s="236">
        <v>0</v>
      </c>
      <c r="BX21" s="293">
        <v>0</v>
      </c>
      <c r="BY21" s="293">
        <v>0</v>
      </c>
      <c r="BZ21" s="293">
        <v>0</v>
      </c>
      <c r="CA21" s="236">
        <v>0</v>
      </c>
      <c r="CB21" s="236">
        <v>0</v>
      </c>
      <c r="CC21" s="236">
        <v>0</v>
      </c>
      <c r="CD21" s="236">
        <v>0</v>
      </c>
      <c r="CE21" s="236">
        <v>0</v>
      </c>
      <c r="CF21" s="236">
        <v>0</v>
      </c>
      <c r="CG21" s="236">
        <v>0</v>
      </c>
      <c r="CH21" s="236">
        <v>0</v>
      </c>
      <c r="CI21" s="236">
        <v>0</v>
      </c>
      <c r="CJ21" s="236">
        <v>0</v>
      </c>
      <c r="CK21" s="236">
        <v>0</v>
      </c>
      <c r="CL21" s="293">
        <v>0</v>
      </c>
      <c r="CM21" s="236">
        <v>0</v>
      </c>
      <c r="CN21" s="236">
        <v>0</v>
      </c>
      <c r="CO21" s="236">
        <v>0</v>
      </c>
      <c r="CP21" s="236">
        <v>0</v>
      </c>
      <c r="CQ21" s="236">
        <v>0</v>
      </c>
      <c r="CR21" s="236">
        <v>0</v>
      </c>
      <c r="CS21" s="236">
        <v>0</v>
      </c>
      <c r="CT21" s="236">
        <v>0</v>
      </c>
      <c r="CU21" s="236">
        <v>0</v>
      </c>
    </row>
    <row r="22" spans="1:120" outlineLevel="2">
      <c r="A22" s="189" t="s">
        <v>234</v>
      </c>
      <c r="B22" s="602">
        <v>1900</v>
      </c>
      <c r="C22" s="294" t="s">
        <v>300</v>
      </c>
      <c r="D22" s="294" t="s">
        <v>342</v>
      </c>
      <c r="E22" s="293">
        <v>9012449.7400000002</v>
      </c>
      <c r="F22" s="293">
        <v>8767081.1799999997</v>
      </c>
      <c r="G22" s="410">
        <v>8767081.1799999997</v>
      </c>
      <c r="H22" s="410">
        <v>8767081.1799999997</v>
      </c>
      <c r="I22" s="410">
        <v>8767081.1799999997</v>
      </c>
      <c r="J22" s="410">
        <v>8767081.1799999997</v>
      </c>
      <c r="K22" s="410">
        <v>8767081.1799999997</v>
      </c>
      <c r="L22" s="410">
        <v>8767081.1799999997</v>
      </c>
      <c r="M22" s="410">
        <v>8767081.1799999997</v>
      </c>
      <c r="N22" s="410">
        <v>8767081.1799999997</v>
      </c>
      <c r="O22" s="410">
        <v>8167213.8700000001</v>
      </c>
      <c r="P22" s="410">
        <v>8167213.8700000001</v>
      </c>
      <c r="Q22" s="410">
        <v>8167213.8700000001</v>
      </c>
      <c r="R22" s="293">
        <v>6678303.9000000004</v>
      </c>
      <c r="S22" s="236">
        <v>7101480.9000000004</v>
      </c>
      <c r="T22" s="236">
        <v>7101480.9000000004</v>
      </c>
      <c r="U22" s="236">
        <v>7101480.9000000004</v>
      </c>
      <c r="V22" s="236">
        <v>7101480.9000000004</v>
      </c>
      <c r="W22" s="236">
        <v>7101480.9000000004</v>
      </c>
      <c r="X22" s="236">
        <v>7101480.9000000004</v>
      </c>
      <c r="Y22" s="101">
        <v>7101480.9000000004</v>
      </c>
      <c r="Z22" s="236">
        <v>7101480.9000000004</v>
      </c>
      <c r="AA22" s="236">
        <v>7101480.9000000004</v>
      </c>
      <c r="AB22" s="101">
        <v>7101480.9000000004</v>
      </c>
      <c r="AC22" s="411">
        <v>7101480.9000000004</v>
      </c>
      <c r="AD22" s="293">
        <v>5319945.47</v>
      </c>
      <c r="AE22" s="236">
        <v>5319945.47</v>
      </c>
      <c r="AF22" s="236">
        <v>5319945.47</v>
      </c>
      <c r="AG22" s="236">
        <v>5319945.47</v>
      </c>
      <c r="AH22" s="236">
        <v>5319945.47</v>
      </c>
      <c r="AI22" s="236">
        <v>5319945.47</v>
      </c>
      <c r="AJ22" s="236">
        <v>5319945.47</v>
      </c>
      <c r="AK22" s="236">
        <v>5319945.47</v>
      </c>
      <c r="AL22" s="236">
        <v>5319945.47</v>
      </c>
      <c r="AM22" s="236">
        <v>5319945.47</v>
      </c>
      <c r="AN22" s="236">
        <v>5319945.47</v>
      </c>
      <c r="AO22" s="236">
        <v>5319945.47</v>
      </c>
      <c r="AP22" s="236">
        <v>7061013.6949999994</v>
      </c>
      <c r="AQ22" s="236">
        <v>7061013.6949999994</v>
      </c>
      <c r="AR22" s="236">
        <v>7061013.6949999994</v>
      </c>
      <c r="AS22" s="236">
        <v>7061013.6949999994</v>
      </c>
      <c r="AT22" s="236">
        <v>7061013.6949999994</v>
      </c>
      <c r="AU22" s="236">
        <v>7061013.6949999994</v>
      </c>
      <c r="AV22" s="236">
        <v>7061013.6949999994</v>
      </c>
      <c r="AW22" s="236">
        <v>7061013.6949999994</v>
      </c>
      <c r="AX22" s="236">
        <v>7061013.6949999994</v>
      </c>
      <c r="AY22" s="236">
        <v>6291550.9900000002</v>
      </c>
      <c r="AZ22" s="236">
        <v>6291550.9900000002</v>
      </c>
      <c r="BA22" s="236">
        <v>6291550.9900000002</v>
      </c>
      <c r="BB22" s="236">
        <v>8010583.46</v>
      </c>
      <c r="BC22" s="293">
        <v>8010583.46</v>
      </c>
      <c r="BD22" s="236">
        <v>8010583.46</v>
      </c>
      <c r="BE22" s="236">
        <v>8010583.46</v>
      </c>
      <c r="BF22" s="236">
        <v>8010583.46</v>
      </c>
      <c r="BG22" s="236">
        <v>8010583.46</v>
      </c>
      <c r="BH22" s="236">
        <v>8010583.46</v>
      </c>
      <c r="BI22" s="236">
        <v>8010583.46</v>
      </c>
      <c r="BJ22" s="236">
        <v>8010583.46</v>
      </c>
      <c r="BK22" s="236">
        <v>8010583.46</v>
      </c>
      <c r="BL22" s="236">
        <v>8010583.46</v>
      </c>
      <c r="BM22" s="236">
        <v>8010583.46</v>
      </c>
      <c r="BN22" s="236">
        <v>7385564.7599999998</v>
      </c>
      <c r="BO22" s="236">
        <v>7385564.7599999998</v>
      </c>
      <c r="BP22" s="236">
        <v>7385564.7599999998</v>
      </c>
      <c r="BQ22" s="236">
        <v>7385564.7599999998</v>
      </c>
      <c r="BR22" s="236">
        <v>7385564.7599999998</v>
      </c>
      <c r="BS22" s="236">
        <v>7385564.7599999998</v>
      </c>
      <c r="BT22" s="236">
        <v>7385564.7599999998</v>
      </c>
      <c r="BU22" s="236">
        <v>7385564.7599999998</v>
      </c>
      <c r="BV22" s="236">
        <v>7385564.7599999998</v>
      </c>
      <c r="BW22" s="236">
        <v>7385564.7599999998</v>
      </c>
      <c r="BX22" s="293">
        <v>7385564.7599999998</v>
      </c>
      <c r="BY22" s="293">
        <v>7385564.7599999998</v>
      </c>
      <c r="BZ22" s="293">
        <v>6917885.8799999999</v>
      </c>
      <c r="CA22" s="236">
        <v>6917885.8799999999</v>
      </c>
      <c r="CB22" s="236">
        <v>6917885.8799999999</v>
      </c>
      <c r="CC22" s="236">
        <v>6917885.8799999999</v>
      </c>
      <c r="CD22" s="236">
        <v>6917885.8799999999</v>
      </c>
      <c r="CE22" s="236">
        <v>6917885.8799999999</v>
      </c>
      <c r="CF22" s="236">
        <v>6917885.8799999999</v>
      </c>
      <c r="CG22" s="236">
        <v>6917885.8799999999</v>
      </c>
      <c r="CH22" s="236">
        <v>6917885.8799999999</v>
      </c>
      <c r="CI22" s="236">
        <v>6917885.8799999999</v>
      </c>
      <c r="CJ22" s="236">
        <v>6917885.8799999999</v>
      </c>
      <c r="CK22" s="236">
        <v>6917885.8799999999</v>
      </c>
      <c r="CL22" s="293">
        <v>4631448</v>
      </c>
      <c r="CM22" s="236">
        <v>4631448</v>
      </c>
      <c r="CN22" s="236">
        <v>4631448</v>
      </c>
      <c r="CO22" s="236">
        <v>4631448</v>
      </c>
      <c r="CP22" s="236">
        <v>4631448</v>
      </c>
      <c r="CQ22" s="236">
        <v>4631448</v>
      </c>
      <c r="CR22" s="236">
        <v>4631448</v>
      </c>
      <c r="CS22" s="236">
        <v>4631448</v>
      </c>
      <c r="CT22" s="236">
        <v>4631448</v>
      </c>
      <c r="CU22" s="236">
        <v>4631448</v>
      </c>
      <c r="CV22" s="236">
        <f>CU22</f>
        <v>4631448</v>
      </c>
      <c r="CW22" s="236">
        <f t="shared" ref="CW22:DP22" si="6">CV22</f>
        <v>4631448</v>
      </c>
      <c r="CX22" s="236">
        <f t="shared" si="6"/>
        <v>4631448</v>
      </c>
      <c r="CY22" s="236">
        <f t="shared" si="6"/>
        <v>4631448</v>
      </c>
      <c r="CZ22" s="236">
        <f t="shared" si="6"/>
        <v>4631448</v>
      </c>
      <c r="DA22" s="236">
        <f t="shared" si="6"/>
        <v>4631448</v>
      </c>
      <c r="DB22" s="236">
        <f t="shared" si="6"/>
        <v>4631448</v>
      </c>
      <c r="DC22" s="236">
        <f t="shared" si="6"/>
        <v>4631448</v>
      </c>
      <c r="DD22" s="236">
        <f t="shared" si="6"/>
        <v>4631448</v>
      </c>
      <c r="DE22" s="236">
        <f t="shared" si="6"/>
        <v>4631448</v>
      </c>
      <c r="DF22" s="236">
        <f t="shared" si="6"/>
        <v>4631448</v>
      </c>
      <c r="DG22" s="236">
        <f t="shared" si="6"/>
        <v>4631448</v>
      </c>
      <c r="DH22" s="236">
        <f t="shared" si="6"/>
        <v>4631448</v>
      </c>
      <c r="DI22" s="236">
        <f t="shared" si="6"/>
        <v>4631448</v>
      </c>
      <c r="DJ22" s="236">
        <f t="shared" si="6"/>
        <v>4631448</v>
      </c>
      <c r="DK22" s="236">
        <f t="shared" si="6"/>
        <v>4631448</v>
      </c>
      <c r="DL22" s="236">
        <f t="shared" si="6"/>
        <v>4631448</v>
      </c>
      <c r="DM22" s="236">
        <f t="shared" si="6"/>
        <v>4631448</v>
      </c>
      <c r="DN22" s="236">
        <f t="shared" si="6"/>
        <v>4631448</v>
      </c>
      <c r="DO22" s="236">
        <f t="shared" si="6"/>
        <v>4631448</v>
      </c>
      <c r="DP22" s="236">
        <f t="shared" si="6"/>
        <v>4631448</v>
      </c>
    </row>
    <row r="23" spans="1:120" outlineLevel="2">
      <c r="A23" s="189" t="s">
        <v>231</v>
      </c>
      <c r="B23" s="602">
        <v>1900</v>
      </c>
      <c r="C23" s="294" t="s">
        <v>300</v>
      </c>
      <c r="D23" s="294" t="s">
        <v>343</v>
      </c>
      <c r="E23" s="293">
        <v>-17506.98</v>
      </c>
      <c r="F23" s="293">
        <v>1999696.45</v>
      </c>
      <c r="G23" s="410">
        <v>1999696.45</v>
      </c>
      <c r="H23" s="410">
        <v>1999696.45</v>
      </c>
      <c r="I23" s="410">
        <v>1999696.45</v>
      </c>
      <c r="J23" s="410">
        <v>1999696.45</v>
      </c>
      <c r="K23" s="410">
        <v>1999696.45</v>
      </c>
      <c r="L23" s="410">
        <v>1999696.45</v>
      </c>
      <c r="M23" s="410">
        <v>1999696.45</v>
      </c>
      <c r="N23" s="410">
        <v>1999696.45</v>
      </c>
      <c r="O23" s="410">
        <v>1999696.45</v>
      </c>
      <c r="P23" s="410">
        <v>1999696.45</v>
      </c>
      <c r="Q23" s="410">
        <v>1999696.45</v>
      </c>
      <c r="R23" s="293">
        <v>1999696.45</v>
      </c>
      <c r="S23" s="236">
        <v>1999696.45</v>
      </c>
      <c r="T23" s="236">
        <v>1999696.45</v>
      </c>
      <c r="U23" s="236">
        <v>1999696.45</v>
      </c>
      <c r="V23" s="236">
        <v>1999696.45</v>
      </c>
      <c r="W23" s="236">
        <v>1999696.45</v>
      </c>
      <c r="X23" s="236">
        <v>1999696.45</v>
      </c>
      <c r="Y23" s="101">
        <v>1999696.45</v>
      </c>
      <c r="Z23" s="236">
        <v>1999696.45</v>
      </c>
      <c r="AA23" s="236">
        <v>1999696.45</v>
      </c>
      <c r="AB23" s="101">
        <v>1999696.45</v>
      </c>
      <c r="AC23" s="411">
        <v>1999696.45</v>
      </c>
      <c r="AD23" s="293">
        <v>1999696.45</v>
      </c>
      <c r="AE23" s="236">
        <v>1999696.45</v>
      </c>
      <c r="AF23" s="236">
        <v>1999696.45</v>
      </c>
      <c r="AG23" s="236">
        <v>1999696.45</v>
      </c>
      <c r="AH23" s="236">
        <v>1999696.45</v>
      </c>
      <c r="AI23" s="236">
        <v>1999696.45</v>
      </c>
      <c r="AJ23" s="236">
        <v>1999696.45</v>
      </c>
      <c r="AK23" s="236">
        <v>1999696.45</v>
      </c>
      <c r="AL23" s="236">
        <v>1999696.45</v>
      </c>
      <c r="AM23" s="236">
        <v>1999696.45</v>
      </c>
      <c r="AN23" s="236">
        <v>1999696.45</v>
      </c>
      <c r="AO23" s="236">
        <v>1999696.45</v>
      </c>
      <c r="AP23" s="236">
        <v>1650299.6850000001</v>
      </c>
      <c r="AQ23" s="236">
        <v>1650299.6850000001</v>
      </c>
      <c r="AR23" s="236">
        <v>1650299.6850000001</v>
      </c>
      <c r="AS23" s="236">
        <v>1650299.6850000001</v>
      </c>
      <c r="AT23" s="236">
        <v>1650299.6850000001</v>
      </c>
      <c r="AU23" s="236">
        <v>1650299.6850000001</v>
      </c>
      <c r="AV23" s="236">
        <v>1650299.6850000001</v>
      </c>
      <c r="AW23" s="236">
        <v>1650299.6850000001</v>
      </c>
      <c r="AX23" s="236">
        <v>1650299.6850000001</v>
      </c>
      <c r="AY23" s="236">
        <v>1650299.6850000001</v>
      </c>
      <c r="AZ23" s="236">
        <v>1650299.6850000001</v>
      </c>
      <c r="BA23" s="236">
        <v>1650299.6850000001</v>
      </c>
      <c r="BB23" s="236">
        <v>1471694.9649999999</v>
      </c>
      <c r="BC23" s="293">
        <v>1471694.9649999999</v>
      </c>
      <c r="BD23" s="236">
        <v>1471694.9649999999</v>
      </c>
      <c r="BE23" s="236">
        <v>1471694.9649999999</v>
      </c>
      <c r="BF23" s="236">
        <v>1471694.9649999999</v>
      </c>
      <c r="BG23" s="236">
        <v>1471694.9649999999</v>
      </c>
      <c r="BH23" s="236">
        <v>1471694.9649999999</v>
      </c>
      <c r="BI23" s="236">
        <v>1471694.9649999999</v>
      </c>
      <c r="BJ23" s="236">
        <v>1471694.9649999999</v>
      </c>
      <c r="BK23" s="236">
        <v>1488572.2</v>
      </c>
      <c r="BL23" s="236">
        <v>1488572.2</v>
      </c>
      <c r="BM23" s="236">
        <v>1488572.2</v>
      </c>
      <c r="BN23" s="236">
        <v>1534495.405</v>
      </c>
      <c r="BO23" s="236">
        <v>1534495.405</v>
      </c>
      <c r="BP23" s="236">
        <v>1534495.405</v>
      </c>
      <c r="BQ23" s="236">
        <v>1534495.405</v>
      </c>
      <c r="BR23" s="236">
        <v>1534495.405</v>
      </c>
      <c r="BS23" s="236">
        <v>1534495.405</v>
      </c>
      <c r="BT23" s="236">
        <v>1534495.405</v>
      </c>
      <c r="BU23" s="236">
        <v>1534495.405</v>
      </c>
      <c r="BV23" s="236">
        <v>1534495.405</v>
      </c>
      <c r="BW23" s="236">
        <v>1534495.405</v>
      </c>
      <c r="BX23" s="293">
        <v>1534495.405</v>
      </c>
      <c r="BY23" s="293">
        <v>1534495.405</v>
      </c>
      <c r="BZ23" s="293">
        <v>1442650.0899999999</v>
      </c>
      <c r="CA23" s="236">
        <v>1442650.0899999999</v>
      </c>
      <c r="CB23" s="236">
        <v>1442650.0899999999</v>
      </c>
      <c r="CC23" s="236">
        <v>1442650.0899999999</v>
      </c>
      <c r="CD23" s="236">
        <v>1442650.0899999999</v>
      </c>
      <c r="CE23" s="236">
        <v>1442650.0899999999</v>
      </c>
      <c r="CF23" s="236">
        <v>1442650.0899999999</v>
      </c>
      <c r="CG23" s="236">
        <v>1442650.0899999999</v>
      </c>
      <c r="CH23" s="236">
        <v>1442650.0899999999</v>
      </c>
      <c r="CI23" s="236">
        <v>1442650.0899999999</v>
      </c>
      <c r="CJ23" s="236">
        <v>1442650.0899999999</v>
      </c>
      <c r="CK23" s="236">
        <v>1442650.0899999999</v>
      </c>
      <c r="CL23" s="293">
        <v>1442452</v>
      </c>
      <c r="CM23" s="236">
        <v>1442452</v>
      </c>
      <c r="CN23" s="236">
        <v>1442452</v>
      </c>
      <c r="CO23" s="236">
        <v>1442452</v>
      </c>
      <c r="CP23" s="236">
        <v>1442452</v>
      </c>
      <c r="CQ23" s="236">
        <v>1442452</v>
      </c>
      <c r="CR23" s="236">
        <v>1442452</v>
      </c>
      <c r="CS23" s="236">
        <v>1442452</v>
      </c>
      <c r="CT23" s="236">
        <v>1442452</v>
      </c>
      <c r="CU23" s="236">
        <v>1442452</v>
      </c>
      <c r="CV23" s="236">
        <f>CU23</f>
        <v>1442452</v>
      </c>
      <c r="CW23" s="236">
        <f t="shared" ref="CW23:DP23" si="7">CV23</f>
        <v>1442452</v>
      </c>
      <c r="CX23" s="236">
        <f t="shared" si="7"/>
        <v>1442452</v>
      </c>
      <c r="CY23" s="236">
        <f t="shared" si="7"/>
        <v>1442452</v>
      </c>
      <c r="CZ23" s="236">
        <f t="shared" si="7"/>
        <v>1442452</v>
      </c>
      <c r="DA23" s="236">
        <f t="shared" si="7"/>
        <v>1442452</v>
      </c>
      <c r="DB23" s="236">
        <f t="shared" si="7"/>
        <v>1442452</v>
      </c>
      <c r="DC23" s="236">
        <f t="shared" si="7"/>
        <v>1442452</v>
      </c>
      <c r="DD23" s="236">
        <f t="shared" si="7"/>
        <v>1442452</v>
      </c>
      <c r="DE23" s="236">
        <f t="shared" si="7"/>
        <v>1442452</v>
      </c>
      <c r="DF23" s="236">
        <f t="shared" si="7"/>
        <v>1442452</v>
      </c>
      <c r="DG23" s="236">
        <f t="shared" si="7"/>
        <v>1442452</v>
      </c>
      <c r="DH23" s="236">
        <f t="shared" si="7"/>
        <v>1442452</v>
      </c>
      <c r="DI23" s="236">
        <f t="shared" si="7"/>
        <v>1442452</v>
      </c>
      <c r="DJ23" s="236">
        <f t="shared" si="7"/>
        <v>1442452</v>
      </c>
      <c r="DK23" s="236">
        <f t="shared" si="7"/>
        <v>1442452</v>
      </c>
      <c r="DL23" s="236">
        <f t="shared" si="7"/>
        <v>1442452</v>
      </c>
      <c r="DM23" s="236">
        <f t="shared" si="7"/>
        <v>1442452</v>
      </c>
      <c r="DN23" s="236">
        <f t="shared" si="7"/>
        <v>1442452</v>
      </c>
      <c r="DO23" s="236">
        <f t="shared" si="7"/>
        <v>1442452</v>
      </c>
      <c r="DP23" s="236">
        <f t="shared" si="7"/>
        <v>1442452</v>
      </c>
    </row>
    <row r="24" spans="1:120" outlineLevel="2">
      <c r="A24" s="189" t="s">
        <v>232</v>
      </c>
      <c r="B24" s="602">
        <v>1900</v>
      </c>
      <c r="C24" s="294" t="s">
        <v>300</v>
      </c>
      <c r="D24" s="294" t="s">
        <v>344</v>
      </c>
      <c r="E24" s="293">
        <v>592965.30000000005</v>
      </c>
      <c r="F24" s="293">
        <v>577360.94999999995</v>
      </c>
      <c r="G24" s="410">
        <v>577360.94999999995</v>
      </c>
      <c r="H24" s="410">
        <v>577360.94999999995</v>
      </c>
      <c r="I24" s="410">
        <v>577360.94999999995</v>
      </c>
      <c r="J24" s="410">
        <v>577360.94999999995</v>
      </c>
      <c r="K24" s="410">
        <v>577360.94999999995</v>
      </c>
      <c r="L24" s="410">
        <v>577360.94999999995</v>
      </c>
      <c r="M24" s="410">
        <v>577360.94999999995</v>
      </c>
      <c r="N24" s="410">
        <v>577360.94999999995</v>
      </c>
      <c r="O24" s="410">
        <v>577360.94999999995</v>
      </c>
      <c r="P24" s="410">
        <v>577360.94999999995</v>
      </c>
      <c r="Q24" s="410">
        <v>577360.94999999995</v>
      </c>
      <c r="R24" s="293">
        <v>577360.94999999995</v>
      </c>
      <c r="S24" s="236">
        <v>577360.94999999995</v>
      </c>
      <c r="T24" s="236">
        <v>577360.94999999995</v>
      </c>
      <c r="U24" s="236">
        <v>577360.94999999995</v>
      </c>
      <c r="V24" s="236">
        <v>577360.94999999995</v>
      </c>
      <c r="W24" s="236">
        <v>577360.94999999995</v>
      </c>
      <c r="X24" s="236">
        <v>-5.0000000046566129E-2</v>
      </c>
      <c r="Y24" s="101">
        <v>-5.0000000046566129E-2</v>
      </c>
      <c r="Z24" s="236">
        <v>-5.0000000046566129E-2</v>
      </c>
      <c r="AA24" s="236">
        <v>-5.0000000046566129E-2</v>
      </c>
      <c r="AB24" s="101">
        <v>-5.0000000046566129E-2</v>
      </c>
      <c r="AC24" s="411">
        <v>-5.0000000046566129E-2</v>
      </c>
      <c r="AD24" s="293">
        <v>0</v>
      </c>
      <c r="AE24" s="236">
        <v>0</v>
      </c>
      <c r="AF24" s="236">
        <v>0</v>
      </c>
      <c r="AG24" s="236">
        <v>0</v>
      </c>
      <c r="AH24" s="236">
        <v>0</v>
      </c>
      <c r="AI24" s="236">
        <v>0</v>
      </c>
      <c r="AJ24" s="236">
        <v>0</v>
      </c>
      <c r="AK24" s="236">
        <v>0</v>
      </c>
      <c r="AL24" s="236">
        <v>0</v>
      </c>
      <c r="AM24" s="236">
        <v>0</v>
      </c>
      <c r="AN24" s="236">
        <v>0</v>
      </c>
      <c r="AO24" s="236">
        <v>0</v>
      </c>
      <c r="AP24" s="236">
        <v>0</v>
      </c>
      <c r="AQ24" s="236">
        <v>0</v>
      </c>
      <c r="AR24" s="236">
        <v>0</v>
      </c>
      <c r="AS24" s="236">
        <v>0</v>
      </c>
      <c r="AT24" s="236">
        <v>0</v>
      </c>
      <c r="AU24" s="236">
        <v>0</v>
      </c>
      <c r="AV24" s="236">
        <v>0</v>
      </c>
      <c r="AW24" s="236">
        <v>0</v>
      </c>
      <c r="AX24" s="236">
        <v>0</v>
      </c>
      <c r="AY24" s="236">
        <v>0</v>
      </c>
      <c r="AZ24" s="236">
        <v>0</v>
      </c>
      <c r="BA24" s="236">
        <v>0</v>
      </c>
      <c r="BB24" s="236">
        <v>0</v>
      </c>
      <c r="BC24" s="293">
        <v>0</v>
      </c>
      <c r="BD24" s="236">
        <v>0</v>
      </c>
      <c r="BE24" s="236">
        <v>0</v>
      </c>
      <c r="BF24" s="236">
        <v>0</v>
      </c>
      <c r="BG24" s="236">
        <v>0</v>
      </c>
      <c r="BH24" s="236">
        <v>0</v>
      </c>
      <c r="BI24" s="236">
        <v>0</v>
      </c>
      <c r="BJ24" s="236">
        <v>0</v>
      </c>
      <c r="BK24" s="236">
        <v>0</v>
      </c>
      <c r="BL24" s="236">
        <v>0</v>
      </c>
      <c r="BM24" s="236">
        <v>0</v>
      </c>
      <c r="BN24" s="236">
        <v>0</v>
      </c>
      <c r="BO24" s="236">
        <v>0</v>
      </c>
      <c r="BP24" s="236">
        <v>0</v>
      </c>
      <c r="BQ24" s="236">
        <v>0</v>
      </c>
      <c r="BR24" s="236">
        <v>0</v>
      </c>
      <c r="BS24" s="236">
        <v>0</v>
      </c>
      <c r="BT24" s="236">
        <v>0</v>
      </c>
      <c r="BU24" s="236">
        <v>0</v>
      </c>
      <c r="BV24" s="236">
        <v>0</v>
      </c>
      <c r="BW24" s="236">
        <v>0</v>
      </c>
      <c r="BX24" s="293">
        <v>0</v>
      </c>
      <c r="BY24" s="293">
        <v>0</v>
      </c>
      <c r="BZ24" s="293">
        <v>0</v>
      </c>
      <c r="CA24" s="236">
        <v>0</v>
      </c>
      <c r="CB24" s="236">
        <v>0</v>
      </c>
      <c r="CC24" s="236">
        <v>0</v>
      </c>
      <c r="CD24" s="236">
        <v>0</v>
      </c>
      <c r="CE24" s="236">
        <v>0</v>
      </c>
      <c r="CF24" s="236">
        <v>0</v>
      </c>
      <c r="CG24" s="236">
        <v>0</v>
      </c>
      <c r="CH24" s="236">
        <v>0</v>
      </c>
      <c r="CI24" s="236">
        <v>0</v>
      </c>
      <c r="CJ24" s="236">
        <v>0</v>
      </c>
      <c r="CK24" s="236">
        <v>0</v>
      </c>
      <c r="CL24" s="293">
        <v>0</v>
      </c>
      <c r="CM24" s="236">
        <v>0</v>
      </c>
      <c r="CN24" s="236">
        <v>0</v>
      </c>
      <c r="CO24" s="236">
        <v>0</v>
      </c>
      <c r="CP24" s="236">
        <v>0</v>
      </c>
      <c r="CQ24" s="236">
        <v>0</v>
      </c>
      <c r="CR24" s="236">
        <v>0</v>
      </c>
      <c r="CS24" s="236">
        <v>0</v>
      </c>
      <c r="CT24" s="236">
        <v>0</v>
      </c>
      <c r="CU24" s="236">
        <v>0</v>
      </c>
    </row>
    <row r="25" spans="1:120" outlineLevel="2">
      <c r="A25" s="189" t="s">
        <v>233</v>
      </c>
      <c r="B25" s="602">
        <v>1900</v>
      </c>
      <c r="C25" s="294" t="s">
        <v>300</v>
      </c>
      <c r="D25" s="294" t="s">
        <v>345</v>
      </c>
      <c r="E25" s="293">
        <v>979231.5</v>
      </c>
      <c r="F25" s="293">
        <v>1691302.56</v>
      </c>
      <c r="G25" s="410">
        <v>1691302.56</v>
      </c>
      <c r="H25" s="410">
        <v>1691302.56</v>
      </c>
      <c r="I25" s="410">
        <v>1691302.56</v>
      </c>
      <c r="J25" s="410">
        <v>1691302.56</v>
      </c>
      <c r="K25" s="410">
        <v>1691302.56</v>
      </c>
      <c r="L25" s="410">
        <v>1691302.56</v>
      </c>
      <c r="M25" s="410">
        <v>1691302.56</v>
      </c>
      <c r="N25" s="410">
        <v>1691302.56</v>
      </c>
      <c r="O25" s="410">
        <v>2266070.5499999998</v>
      </c>
      <c r="P25" s="410">
        <v>2266070.5499999998</v>
      </c>
      <c r="Q25" s="410">
        <v>2266070.5499999998</v>
      </c>
      <c r="R25" s="293">
        <v>3198052.08</v>
      </c>
      <c r="S25" s="236">
        <v>3198052.08</v>
      </c>
      <c r="T25" s="236">
        <v>3198052.08</v>
      </c>
      <c r="U25" s="236">
        <v>3198052.08</v>
      </c>
      <c r="V25" s="236">
        <v>3198052.08</v>
      </c>
      <c r="W25" s="236">
        <v>3198052.08</v>
      </c>
      <c r="X25" s="236">
        <v>3198052.08</v>
      </c>
      <c r="Y25" s="101">
        <v>3198052.08</v>
      </c>
      <c r="Z25" s="236">
        <v>3198052.08</v>
      </c>
      <c r="AA25" s="236">
        <v>3198052.08</v>
      </c>
      <c r="AB25" s="101">
        <v>3198052.08</v>
      </c>
      <c r="AC25" s="411">
        <v>3198052.08</v>
      </c>
      <c r="AD25" s="293">
        <v>4371138.93</v>
      </c>
      <c r="AE25" s="236">
        <v>4371138.93</v>
      </c>
      <c r="AF25" s="236">
        <v>4371138.93</v>
      </c>
      <c r="AG25" s="236">
        <v>4371138.93</v>
      </c>
      <c r="AH25" s="236">
        <v>4371138.93</v>
      </c>
      <c r="AI25" s="236">
        <v>4371138.93</v>
      </c>
      <c r="AJ25" s="236">
        <v>4371138.93</v>
      </c>
      <c r="AK25" s="236">
        <v>4371138.93</v>
      </c>
      <c r="AL25" s="236">
        <v>4371138.93</v>
      </c>
      <c r="AM25" s="236">
        <v>4371138.93</v>
      </c>
      <c r="AN25" s="236">
        <v>4371138.93</v>
      </c>
      <c r="AO25" s="236">
        <v>4371138.93</v>
      </c>
      <c r="AP25" s="236">
        <v>5675324.7749999994</v>
      </c>
      <c r="AQ25" s="236">
        <v>5675324.7749999994</v>
      </c>
      <c r="AR25" s="236">
        <v>5675324.7749999994</v>
      </c>
      <c r="AS25" s="236">
        <v>5675324.7749999994</v>
      </c>
      <c r="AT25" s="236">
        <v>5675324.7749999994</v>
      </c>
      <c r="AU25" s="236">
        <v>5675324.7749999994</v>
      </c>
      <c r="AV25" s="236">
        <v>5675324.7749999994</v>
      </c>
      <c r="AW25" s="236">
        <v>5675324.7749999994</v>
      </c>
      <c r="AX25" s="236">
        <v>5675324.7749999994</v>
      </c>
      <c r="AY25" s="236">
        <v>6445102.1099999994</v>
      </c>
      <c r="AZ25" s="236">
        <v>6445102.1099999994</v>
      </c>
      <c r="BA25" s="236">
        <v>6445102.1099999994</v>
      </c>
      <c r="BB25" s="236">
        <v>7822724.5300000003</v>
      </c>
      <c r="BC25" s="293">
        <v>7822724.5300000003</v>
      </c>
      <c r="BD25" s="236">
        <v>7822724.5300000003</v>
      </c>
      <c r="BE25" s="236">
        <v>7822724.5300000003</v>
      </c>
      <c r="BF25" s="236">
        <v>7822724.5300000003</v>
      </c>
      <c r="BG25" s="236">
        <v>7822724.5300000003</v>
      </c>
      <c r="BH25" s="236">
        <v>7822724.5300000003</v>
      </c>
      <c r="BI25" s="236">
        <v>7822724.5300000003</v>
      </c>
      <c r="BJ25" s="236">
        <v>7822724.5300000003</v>
      </c>
      <c r="BK25" s="236">
        <v>7822724.5300000003</v>
      </c>
      <c r="BL25" s="236">
        <v>7822724.5300000003</v>
      </c>
      <c r="BM25" s="236">
        <v>7822724.5300000003</v>
      </c>
      <c r="BN25" s="236">
        <v>9513920.2750000004</v>
      </c>
      <c r="BO25" s="236">
        <v>9513920.2750000004</v>
      </c>
      <c r="BP25" s="236">
        <v>9513920.2750000004</v>
      </c>
      <c r="BQ25" s="236">
        <v>9513920.2750000004</v>
      </c>
      <c r="BR25" s="236">
        <v>9513920.2750000004</v>
      </c>
      <c r="BS25" s="236">
        <v>9513920.2750000004</v>
      </c>
      <c r="BT25" s="236">
        <v>9513920.2750000004</v>
      </c>
      <c r="BU25" s="236">
        <v>9513920.2750000004</v>
      </c>
      <c r="BV25" s="236">
        <v>9513920.2750000004</v>
      </c>
      <c r="BW25" s="236">
        <v>9513920.2750000004</v>
      </c>
      <c r="BX25" s="293">
        <v>9513920.2750000004</v>
      </c>
      <c r="BY25" s="293">
        <v>9513920.2750000004</v>
      </c>
      <c r="BZ25" s="293">
        <v>11152323.15</v>
      </c>
      <c r="CA25" s="236">
        <v>11152323.15</v>
      </c>
      <c r="CB25" s="236">
        <v>11152323.15</v>
      </c>
      <c r="CC25" s="236">
        <v>11152323.15</v>
      </c>
      <c r="CD25" s="236">
        <v>11152323.15</v>
      </c>
      <c r="CE25" s="236">
        <v>11152323.15</v>
      </c>
      <c r="CF25" s="236">
        <v>11152323.15</v>
      </c>
      <c r="CG25" s="236">
        <v>11152323.15</v>
      </c>
      <c r="CH25" s="236">
        <v>11152323.15</v>
      </c>
      <c r="CI25" s="236">
        <v>11152323.15</v>
      </c>
      <c r="CJ25" s="236">
        <v>11152323.15</v>
      </c>
      <c r="CK25" s="236">
        <v>11152323.15</v>
      </c>
      <c r="CL25" s="293">
        <v>12632356</v>
      </c>
      <c r="CM25" s="236">
        <v>12632356</v>
      </c>
      <c r="CN25" s="236">
        <v>12632356</v>
      </c>
      <c r="CO25" s="236">
        <v>12632356</v>
      </c>
      <c r="CP25" s="236">
        <v>12632356</v>
      </c>
      <c r="CQ25" s="236">
        <v>12632356</v>
      </c>
      <c r="CR25" s="236">
        <v>12632356</v>
      </c>
      <c r="CS25" s="236">
        <v>12632356</v>
      </c>
      <c r="CT25" s="236">
        <v>12632356</v>
      </c>
      <c r="CU25" s="236">
        <v>12632356</v>
      </c>
      <c r="CV25" s="236">
        <f>CU25</f>
        <v>12632356</v>
      </c>
      <c r="CW25" s="236">
        <f t="shared" ref="CW25:DP25" si="8">CV25</f>
        <v>12632356</v>
      </c>
      <c r="CX25" s="236">
        <f t="shared" si="8"/>
        <v>12632356</v>
      </c>
      <c r="CY25" s="236">
        <f t="shared" si="8"/>
        <v>12632356</v>
      </c>
      <c r="CZ25" s="236">
        <f t="shared" si="8"/>
        <v>12632356</v>
      </c>
      <c r="DA25" s="236">
        <f t="shared" si="8"/>
        <v>12632356</v>
      </c>
      <c r="DB25" s="236">
        <f t="shared" si="8"/>
        <v>12632356</v>
      </c>
      <c r="DC25" s="236">
        <f t="shared" si="8"/>
        <v>12632356</v>
      </c>
      <c r="DD25" s="236">
        <f t="shared" si="8"/>
        <v>12632356</v>
      </c>
      <c r="DE25" s="236">
        <f t="shared" si="8"/>
        <v>12632356</v>
      </c>
      <c r="DF25" s="236">
        <f t="shared" si="8"/>
        <v>12632356</v>
      </c>
      <c r="DG25" s="236">
        <f t="shared" si="8"/>
        <v>12632356</v>
      </c>
      <c r="DH25" s="236">
        <f t="shared" si="8"/>
        <v>12632356</v>
      </c>
      <c r="DI25" s="236">
        <f t="shared" si="8"/>
        <v>12632356</v>
      </c>
      <c r="DJ25" s="236">
        <f t="shared" si="8"/>
        <v>12632356</v>
      </c>
      <c r="DK25" s="236">
        <f t="shared" si="8"/>
        <v>12632356</v>
      </c>
      <c r="DL25" s="236">
        <f t="shared" si="8"/>
        <v>12632356</v>
      </c>
      <c r="DM25" s="236">
        <f t="shared" si="8"/>
        <v>12632356</v>
      </c>
      <c r="DN25" s="236">
        <f t="shared" si="8"/>
        <v>12632356</v>
      </c>
      <c r="DO25" s="236">
        <f t="shared" si="8"/>
        <v>12632356</v>
      </c>
      <c r="DP25" s="236">
        <f t="shared" si="8"/>
        <v>12632356</v>
      </c>
    </row>
    <row r="26" spans="1:120" outlineLevel="2">
      <c r="A26" s="189" t="s">
        <v>235</v>
      </c>
      <c r="B26" s="602">
        <v>1900</v>
      </c>
      <c r="C26" s="294" t="s">
        <v>300</v>
      </c>
      <c r="D26" s="294" t="s">
        <v>346</v>
      </c>
      <c r="E26" s="293">
        <v>1512216.84</v>
      </c>
      <c r="F26" s="293">
        <v>1851230.99</v>
      </c>
      <c r="G26" s="410">
        <v>1851230.99</v>
      </c>
      <c r="H26" s="410">
        <v>1851230.99</v>
      </c>
      <c r="I26" s="410">
        <v>1851230.99</v>
      </c>
      <c r="J26" s="410">
        <v>1851230.99</v>
      </c>
      <c r="K26" s="410">
        <v>1851230.99</v>
      </c>
      <c r="L26" s="410">
        <v>1851230.99</v>
      </c>
      <c r="M26" s="410">
        <v>1851230.99</v>
      </c>
      <c r="N26" s="410">
        <v>1851230.99</v>
      </c>
      <c r="O26" s="410">
        <v>1851230.99</v>
      </c>
      <c r="P26" s="410">
        <v>1851230.99</v>
      </c>
      <c r="Q26" s="410">
        <v>1851230.99</v>
      </c>
      <c r="R26" s="293">
        <v>2432802.17</v>
      </c>
      <c r="S26" s="236">
        <v>2432802.17</v>
      </c>
      <c r="T26" s="236">
        <v>2432802.17</v>
      </c>
      <c r="U26" s="236">
        <v>2432802.17</v>
      </c>
      <c r="V26" s="236">
        <v>2432802.17</v>
      </c>
      <c r="W26" s="236">
        <v>2432802.17</v>
      </c>
      <c r="X26" s="236">
        <v>2432802.17</v>
      </c>
      <c r="Y26" s="101">
        <v>2432802.17</v>
      </c>
      <c r="Z26" s="236">
        <v>2432802.17</v>
      </c>
      <c r="AA26" s="236">
        <v>2432802.17</v>
      </c>
      <c r="AB26" s="101">
        <v>2432802.17</v>
      </c>
      <c r="AC26" s="411">
        <v>2432802.17</v>
      </c>
      <c r="AD26" s="293">
        <v>2956401.75</v>
      </c>
      <c r="AE26" s="236">
        <v>2956401.75</v>
      </c>
      <c r="AF26" s="236">
        <v>2956401.75</v>
      </c>
      <c r="AG26" s="236">
        <v>2956401.75</v>
      </c>
      <c r="AH26" s="236">
        <v>2956401.75</v>
      </c>
      <c r="AI26" s="236">
        <v>2956401.75</v>
      </c>
      <c r="AJ26" s="236">
        <v>2956401.75</v>
      </c>
      <c r="AK26" s="236">
        <v>2956401.75</v>
      </c>
      <c r="AL26" s="236">
        <v>2956401.75</v>
      </c>
      <c r="AM26" s="236">
        <v>2956401.75</v>
      </c>
      <c r="AN26" s="236">
        <v>2956401.75</v>
      </c>
      <c r="AO26" s="236">
        <v>2956401.75</v>
      </c>
      <c r="AP26" s="236">
        <v>2843210.9350000001</v>
      </c>
      <c r="AQ26" s="236">
        <v>2843210.9350000001</v>
      </c>
      <c r="AR26" s="236">
        <v>2843210.9350000001</v>
      </c>
      <c r="AS26" s="236">
        <v>2843210.9350000001</v>
      </c>
      <c r="AT26" s="236">
        <v>2843210.9350000001</v>
      </c>
      <c r="AU26" s="236">
        <v>2843210.9350000001</v>
      </c>
      <c r="AV26" s="236">
        <v>2843210.9350000001</v>
      </c>
      <c r="AW26" s="236">
        <v>2843210.9350000001</v>
      </c>
      <c r="AX26" s="236">
        <v>2843210.9350000001</v>
      </c>
      <c r="AY26" s="236">
        <v>2843210.9350000001</v>
      </c>
      <c r="AZ26" s="236">
        <v>2843210.9350000001</v>
      </c>
      <c r="BA26" s="236">
        <v>2843210.9350000001</v>
      </c>
      <c r="BB26" s="236">
        <v>3466064.09</v>
      </c>
      <c r="BC26" s="293">
        <v>3466064.09</v>
      </c>
      <c r="BD26" s="236">
        <v>3466064.09</v>
      </c>
      <c r="BE26" s="236">
        <v>3466064.09</v>
      </c>
      <c r="BF26" s="236">
        <v>3466064.09</v>
      </c>
      <c r="BG26" s="236">
        <v>3466064.09</v>
      </c>
      <c r="BH26" s="236">
        <v>3466064.09</v>
      </c>
      <c r="BI26" s="236">
        <v>3466064.09</v>
      </c>
      <c r="BJ26" s="236">
        <v>3466064.09</v>
      </c>
      <c r="BK26" s="236">
        <v>3466064.09</v>
      </c>
      <c r="BL26" s="236">
        <v>3466064.09</v>
      </c>
      <c r="BM26" s="236">
        <v>3466064.09</v>
      </c>
      <c r="BN26" s="236">
        <v>4119248.0150000001</v>
      </c>
      <c r="BO26" s="236">
        <v>4119248.0150000001</v>
      </c>
      <c r="BP26" s="236">
        <v>4119248.0150000001</v>
      </c>
      <c r="BQ26" s="236">
        <v>4119248.0150000001</v>
      </c>
      <c r="BR26" s="236">
        <v>4119248.0150000001</v>
      </c>
      <c r="BS26" s="236">
        <v>4119248.0150000001</v>
      </c>
      <c r="BT26" s="236">
        <v>4119248.0150000001</v>
      </c>
      <c r="BU26" s="236">
        <v>4119248.0150000001</v>
      </c>
      <c r="BV26" s="236">
        <v>4119248.0150000001</v>
      </c>
      <c r="BW26" s="236">
        <v>4119248.0150000001</v>
      </c>
      <c r="BX26" s="293">
        <v>4119248.0150000001</v>
      </c>
      <c r="BY26" s="293">
        <v>4119248.0150000001</v>
      </c>
      <c r="BZ26" s="293">
        <v>4870799.8049999997</v>
      </c>
      <c r="CA26" s="236">
        <v>4870799.8049999997</v>
      </c>
      <c r="CB26" s="236">
        <v>4870799.8049999997</v>
      </c>
      <c r="CC26" s="236">
        <v>4870799.8049999997</v>
      </c>
      <c r="CD26" s="236">
        <v>4870799.8049999997</v>
      </c>
      <c r="CE26" s="236">
        <v>4870799.8049999997</v>
      </c>
      <c r="CF26" s="236">
        <v>4870799.8049999997</v>
      </c>
      <c r="CG26" s="236">
        <v>4870799.8049999997</v>
      </c>
      <c r="CH26" s="236">
        <v>4870799.8049999997</v>
      </c>
      <c r="CI26" s="236">
        <v>4870799.8049999997</v>
      </c>
      <c r="CJ26" s="236">
        <v>4870799.8049999997</v>
      </c>
      <c r="CK26" s="236">
        <v>4870799.8049999997</v>
      </c>
      <c r="CL26" s="293">
        <v>5939395</v>
      </c>
      <c r="CM26" s="236">
        <v>5939395</v>
      </c>
      <c r="CN26" s="236">
        <v>5939395</v>
      </c>
      <c r="CO26" s="236">
        <v>5939395</v>
      </c>
      <c r="CP26" s="236">
        <v>5939395</v>
      </c>
      <c r="CQ26" s="236">
        <v>5939395</v>
      </c>
      <c r="CR26" s="236">
        <v>5939395</v>
      </c>
      <c r="CS26" s="236">
        <v>5939395</v>
      </c>
      <c r="CT26" s="236">
        <v>5939395</v>
      </c>
      <c r="CU26" s="236">
        <v>5939395</v>
      </c>
      <c r="CV26" s="236">
        <f>CU26</f>
        <v>5939395</v>
      </c>
      <c r="CW26" s="236">
        <f t="shared" ref="CW26:DP26" si="9">CV26</f>
        <v>5939395</v>
      </c>
      <c r="CX26" s="236">
        <f t="shared" si="9"/>
        <v>5939395</v>
      </c>
      <c r="CY26" s="236">
        <f t="shared" si="9"/>
        <v>5939395</v>
      </c>
      <c r="CZ26" s="236">
        <f t="shared" si="9"/>
        <v>5939395</v>
      </c>
      <c r="DA26" s="236">
        <f t="shared" si="9"/>
        <v>5939395</v>
      </c>
      <c r="DB26" s="236">
        <f t="shared" si="9"/>
        <v>5939395</v>
      </c>
      <c r="DC26" s="236">
        <f t="shared" si="9"/>
        <v>5939395</v>
      </c>
      <c r="DD26" s="236">
        <f t="shared" si="9"/>
        <v>5939395</v>
      </c>
      <c r="DE26" s="236">
        <f t="shared" si="9"/>
        <v>5939395</v>
      </c>
      <c r="DF26" s="236">
        <f t="shared" si="9"/>
        <v>5939395</v>
      </c>
      <c r="DG26" s="236">
        <f t="shared" si="9"/>
        <v>5939395</v>
      </c>
      <c r="DH26" s="236">
        <f t="shared" si="9"/>
        <v>5939395</v>
      </c>
      <c r="DI26" s="236">
        <f t="shared" si="9"/>
        <v>5939395</v>
      </c>
      <c r="DJ26" s="236">
        <f t="shared" si="9"/>
        <v>5939395</v>
      </c>
      <c r="DK26" s="236">
        <f t="shared" si="9"/>
        <v>5939395</v>
      </c>
      <c r="DL26" s="236">
        <f t="shared" si="9"/>
        <v>5939395</v>
      </c>
      <c r="DM26" s="236">
        <f t="shared" si="9"/>
        <v>5939395</v>
      </c>
      <c r="DN26" s="236">
        <f t="shared" si="9"/>
        <v>5939395</v>
      </c>
      <c r="DO26" s="236">
        <f t="shared" si="9"/>
        <v>5939395</v>
      </c>
      <c r="DP26" s="236">
        <f t="shared" si="9"/>
        <v>5939395</v>
      </c>
    </row>
    <row r="27" spans="1:120" outlineLevel="2">
      <c r="A27" s="189" t="s">
        <v>236</v>
      </c>
      <c r="B27" s="602">
        <v>2830</v>
      </c>
      <c r="C27" s="294" t="s">
        <v>300</v>
      </c>
      <c r="D27" s="294" t="s">
        <v>347</v>
      </c>
      <c r="E27" s="293">
        <v>0</v>
      </c>
      <c r="F27" s="293">
        <v>-329510.90000000002</v>
      </c>
      <c r="G27" s="410">
        <v>-329510.90000000002</v>
      </c>
      <c r="H27" s="410">
        <v>-329510.90000000002</v>
      </c>
      <c r="I27" s="410">
        <v>-329510.90000000002</v>
      </c>
      <c r="J27" s="410">
        <v>-329510.90000000002</v>
      </c>
      <c r="K27" s="410">
        <v>-329510.90000000002</v>
      </c>
      <c r="L27" s="410">
        <v>-329510.90000000002</v>
      </c>
      <c r="M27" s="410">
        <v>-329510.90000000002</v>
      </c>
      <c r="N27" s="410">
        <v>-329510.90000000002</v>
      </c>
      <c r="O27" s="410">
        <v>-329510.90000000002</v>
      </c>
      <c r="P27" s="410">
        <v>-329510.90000000002</v>
      </c>
      <c r="Q27" s="410">
        <v>-329510.90000000002</v>
      </c>
      <c r="R27" s="293">
        <v>-678829.38</v>
      </c>
      <c r="S27" s="236">
        <v>-678829.38</v>
      </c>
      <c r="T27" s="236">
        <v>-678829.38</v>
      </c>
      <c r="U27" s="236">
        <v>-678829.38</v>
      </c>
      <c r="V27" s="236">
        <v>-678829.38</v>
      </c>
      <c r="W27" s="236">
        <v>-678829.38</v>
      </c>
      <c r="X27" s="236">
        <v>-678829.38</v>
      </c>
      <c r="Y27" s="101">
        <v>-678829.38</v>
      </c>
      <c r="Z27" s="236">
        <v>-678829.38</v>
      </c>
      <c r="AA27" s="236">
        <v>-678829.38</v>
      </c>
      <c r="AB27" s="101">
        <v>-678829.38</v>
      </c>
      <c r="AC27" s="411">
        <v>-678829.38</v>
      </c>
      <c r="AD27" s="293">
        <v>-678829.38</v>
      </c>
      <c r="AE27" s="236">
        <v>-678829.38</v>
      </c>
      <c r="AF27" s="236">
        <v>-678829.38</v>
      </c>
      <c r="AG27" s="236">
        <v>-678829.38</v>
      </c>
      <c r="AH27" s="236">
        <v>-678829.38</v>
      </c>
      <c r="AI27" s="236">
        <v>-678829.38</v>
      </c>
      <c r="AJ27" s="236">
        <v>-678829.38</v>
      </c>
      <c r="AK27" s="236">
        <v>-678829.38</v>
      </c>
      <c r="AL27" s="236">
        <v>-678829.38</v>
      </c>
      <c r="AM27" s="236">
        <v>-678829.38</v>
      </c>
      <c r="AN27" s="236">
        <v>-678829.38</v>
      </c>
      <c r="AO27" s="236">
        <v>-678829.38</v>
      </c>
      <c r="AP27" s="236">
        <v>0</v>
      </c>
      <c r="AQ27" s="236">
        <v>0</v>
      </c>
      <c r="AR27" s="236">
        <v>0</v>
      </c>
      <c r="AS27" s="236">
        <v>0</v>
      </c>
      <c r="AT27" s="236">
        <v>0</v>
      </c>
      <c r="AU27" s="236">
        <v>0</v>
      </c>
      <c r="AV27" s="236">
        <v>0</v>
      </c>
      <c r="AW27" s="236">
        <v>0</v>
      </c>
      <c r="AX27" s="236">
        <v>0</v>
      </c>
      <c r="AY27" s="236">
        <v>0</v>
      </c>
      <c r="AZ27" s="236">
        <v>0</v>
      </c>
      <c r="BA27" s="236">
        <v>0</v>
      </c>
      <c r="BB27" s="236">
        <v>0</v>
      </c>
      <c r="BC27" s="293">
        <v>0</v>
      </c>
      <c r="BD27" s="236">
        <v>0</v>
      </c>
      <c r="BE27" s="236">
        <v>0</v>
      </c>
      <c r="BF27" s="236">
        <v>0</v>
      </c>
      <c r="BG27" s="236">
        <v>0</v>
      </c>
      <c r="BH27" s="236">
        <v>0</v>
      </c>
      <c r="BI27" s="236">
        <v>0</v>
      </c>
      <c r="BJ27" s="236">
        <v>0</v>
      </c>
      <c r="BK27" s="236">
        <v>0</v>
      </c>
      <c r="BL27" s="236">
        <v>0</v>
      </c>
      <c r="BM27" s="236">
        <v>0</v>
      </c>
      <c r="BN27" s="236">
        <v>0</v>
      </c>
      <c r="BO27" s="236">
        <v>0</v>
      </c>
      <c r="BP27" s="236">
        <v>0</v>
      </c>
      <c r="BQ27" s="236">
        <v>0</v>
      </c>
      <c r="BR27" s="236">
        <v>0</v>
      </c>
      <c r="BS27" s="236">
        <v>0</v>
      </c>
      <c r="BT27" s="236">
        <v>0</v>
      </c>
      <c r="BU27" s="236">
        <v>0</v>
      </c>
      <c r="BV27" s="236">
        <v>0</v>
      </c>
      <c r="BW27" s="236">
        <v>0</v>
      </c>
      <c r="BX27" s="293">
        <v>0</v>
      </c>
      <c r="BY27" s="293">
        <v>0</v>
      </c>
      <c r="BZ27" s="293">
        <v>0</v>
      </c>
      <c r="CA27" s="236">
        <v>0</v>
      </c>
      <c r="CB27" s="236">
        <v>0</v>
      </c>
      <c r="CC27" s="236">
        <v>0</v>
      </c>
      <c r="CD27" s="236">
        <v>0</v>
      </c>
      <c r="CE27" s="236">
        <v>0</v>
      </c>
      <c r="CF27" s="236">
        <v>0</v>
      </c>
      <c r="CG27" s="236">
        <v>0</v>
      </c>
      <c r="CH27" s="236">
        <v>0</v>
      </c>
      <c r="CI27" s="236">
        <v>0</v>
      </c>
      <c r="CJ27" s="236">
        <v>0</v>
      </c>
      <c r="CK27" s="236">
        <v>0</v>
      </c>
      <c r="CL27" s="293">
        <v>0</v>
      </c>
      <c r="CM27" s="236">
        <v>0</v>
      </c>
      <c r="CN27" s="236">
        <v>0</v>
      </c>
      <c r="CO27" s="236">
        <v>0</v>
      </c>
      <c r="CP27" s="236">
        <v>0</v>
      </c>
      <c r="CQ27" s="236">
        <v>0</v>
      </c>
      <c r="CR27" s="236">
        <v>0</v>
      </c>
      <c r="CS27" s="236">
        <v>0</v>
      </c>
      <c r="CT27" s="236">
        <v>0</v>
      </c>
      <c r="CU27" s="236">
        <v>0</v>
      </c>
    </row>
    <row r="28" spans="1:120" outlineLevel="2">
      <c r="A28" s="189" t="s">
        <v>266</v>
      </c>
      <c r="B28" s="602">
        <v>2830</v>
      </c>
      <c r="C28" s="294" t="s">
        <v>300</v>
      </c>
      <c r="D28" s="294" t="s">
        <v>373</v>
      </c>
      <c r="E28" s="293">
        <v>-27491420.34</v>
      </c>
      <c r="F28" s="293">
        <v>-26842132.109999999</v>
      </c>
      <c r="G28" s="410">
        <v>-26842132.109999999</v>
      </c>
      <c r="H28" s="410">
        <v>-26842132.109999999</v>
      </c>
      <c r="I28" s="410">
        <v>-25852780.2929</v>
      </c>
      <c r="J28" s="410">
        <v>-25852780.2929</v>
      </c>
      <c r="K28" s="410">
        <v>-25852780.2929</v>
      </c>
      <c r="L28" s="410">
        <v>-24368752.561699998</v>
      </c>
      <c r="M28" s="410">
        <v>-24368752.561699998</v>
      </c>
      <c r="N28" s="410">
        <v>-24368752.561699998</v>
      </c>
      <c r="O28" s="410">
        <v>-23439724.830499999</v>
      </c>
      <c r="P28" s="410">
        <v>-23439724.830499999</v>
      </c>
      <c r="Q28" s="410">
        <v>-23439724.830499999</v>
      </c>
      <c r="R28" s="293">
        <v>-21464183.960000001</v>
      </c>
      <c r="S28" s="236">
        <v>-21464183.960000001</v>
      </c>
      <c r="T28" s="236">
        <v>-21464183.960000001</v>
      </c>
      <c r="U28" s="236">
        <v>-20063785.3715</v>
      </c>
      <c r="V28" s="236">
        <v>-20063785.3715</v>
      </c>
      <c r="W28" s="236">
        <v>-20063785.3715</v>
      </c>
      <c r="X28" s="236">
        <v>-18239563.685900003</v>
      </c>
      <c r="Y28" s="101">
        <v>-18239563.685900003</v>
      </c>
      <c r="Z28" s="236">
        <v>-18239563.685900003</v>
      </c>
      <c r="AA28" s="236">
        <v>-16546768.830800002</v>
      </c>
      <c r="AB28" s="101">
        <v>-16546768.830800002</v>
      </c>
      <c r="AC28" s="411">
        <v>-16546768.830800002</v>
      </c>
      <c r="AD28" s="293">
        <v>-14371401.619999999</v>
      </c>
      <c r="AE28" s="236">
        <v>-14371401.619999999</v>
      </c>
      <c r="AF28" s="236">
        <v>-14371401.619999999</v>
      </c>
      <c r="AG28" s="236">
        <v>-14606177.409199998</v>
      </c>
      <c r="AH28" s="236">
        <v>-14606177.409199998</v>
      </c>
      <c r="AI28" s="236">
        <v>-14606177.409199998</v>
      </c>
      <c r="AJ28" s="236">
        <v>-13981554.227999998</v>
      </c>
      <c r="AK28" s="236">
        <v>-13981554.227999998</v>
      </c>
      <c r="AL28" s="236">
        <v>-13981554.227999998</v>
      </c>
      <c r="AM28" s="236">
        <v>-21720132.066799998</v>
      </c>
      <c r="AN28" s="236">
        <v>-21720132.066799998</v>
      </c>
      <c r="AO28" s="236">
        <v>-21720132.066799998</v>
      </c>
      <c r="AP28" s="236">
        <v>-33124190.919999998</v>
      </c>
      <c r="AQ28" s="236">
        <v>-33124190.919999998</v>
      </c>
      <c r="AR28" s="236">
        <v>-33124190.919999998</v>
      </c>
      <c r="AS28" s="236">
        <v>-33362508.603399996</v>
      </c>
      <c r="AT28" s="236">
        <v>-33362508.603399996</v>
      </c>
      <c r="AU28" s="236">
        <v>-33362508.603399996</v>
      </c>
      <c r="AV28" s="236">
        <v>-32646305.690999996</v>
      </c>
      <c r="AW28" s="236">
        <v>-32646305.690999996</v>
      </c>
      <c r="AX28" s="236">
        <v>-32646305.690999996</v>
      </c>
      <c r="AY28" s="236">
        <v>-23677437.944999997</v>
      </c>
      <c r="AZ28" s="236">
        <v>-23677437.944999997</v>
      </c>
      <c r="BA28" s="236">
        <v>-23677437.944999997</v>
      </c>
      <c r="BB28" s="236">
        <v>-24112538.384999998</v>
      </c>
      <c r="BC28" s="293">
        <v>-24112538.384999998</v>
      </c>
      <c r="BD28" s="236">
        <v>-24112538.384999998</v>
      </c>
      <c r="BE28" s="236">
        <v>-22636639.904799998</v>
      </c>
      <c r="BF28" s="236">
        <v>-22636639.904799998</v>
      </c>
      <c r="BG28" s="236">
        <v>-22636639.904799998</v>
      </c>
      <c r="BH28" s="236">
        <v>-23731818.309499998</v>
      </c>
      <c r="BI28" s="236">
        <v>-23731818.309499998</v>
      </c>
      <c r="BJ28" s="236">
        <v>-23731818.309499998</v>
      </c>
      <c r="BK28" s="236">
        <v>-19344696.728799999</v>
      </c>
      <c r="BL28" s="236">
        <v>-19344696.728799999</v>
      </c>
      <c r="BM28" s="236">
        <v>-19344696.728799999</v>
      </c>
      <c r="BN28" s="236">
        <v>-18218574.960000001</v>
      </c>
      <c r="BO28" s="236">
        <v>-18218574.960000001</v>
      </c>
      <c r="BP28" s="236">
        <v>-18218574.960000001</v>
      </c>
      <c r="BQ28" s="236">
        <v>-16687700.355</v>
      </c>
      <c r="BR28" s="236">
        <v>-16687700.355</v>
      </c>
      <c r="BS28" s="236">
        <v>-16687700.355</v>
      </c>
      <c r="BT28" s="236">
        <v>-14379604.960000001</v>
      </c>
      <c r="BU28" s="236">
        <v>-14379604.960000001</v>
      </c>
      <c r="BV28" s="236">
        <v>-14379604.960000001</v>
      </c>
      <c r="BW28" s="236">
        <v>1798490.0399999991</v>
      </c>
      <c r="BX28" s="293">
        <v>1798490.0399999991</v>
      </c>
      <c r="BY28" s="293">
        <v>1798490.0399999991</v>
      </c>
      <c r="BZ28" s="293">
        <v>-35639200.789999999</v>
      </c>
      <c r="CA28" s="236">
        <v>-35639200.789999999</v>
      </c>
      <c r="CB28" s="236">
        <v>-35639200.789999999</v>
      </c>
      <c r="CC28" s="236">
        <v>-21491980.789999999</v>
      </c>
      <c r="CD28" s="236">
        <v>-21491980.789999999</v>
      </c>
      <c r="CE28" s="236">
        <v>-21491980.789999999</v>
      </c>
      <c r="CF28" s="236">
        <v>-37677525.789999999</v>
      </c>
      <c r="CG28" s="236">
        <v>-37677525.789999999</v>
      </c>
      <c r="CH28" s="236">
        <v>-37677525.789999999</v>
      </c>
      <c r="CI28" s="236">
        <v>-35659206.805</v>
      </c>
      <c r="CJ28" s="236">
        <v>-35659206.805</v>
      </c>
      <c r="CK28" s="236">
        <v>-35659206.805</v>
      </c>
      <c r="CL28" s="293">
        <v>-30651600</v>
      </c>
      <c r="CM28" s="236">
        <v>-30651600</v>
      </c>
      <c r="CN28" s="236">
        <v>-30651600</v>
      </c>
      <c r="CO28" s="236">
        <v>-30651600</v>
      </c>
      <c r="CP28" s="236">
        <v>-30651600</v>
      </c>
      <c r="CQ28" s="236">
        <v>-30651600</v>
      </c>
      <c r="CR28" s="236">
        <v>-30651600</v>
      </c>
      <c r="CS28" s="236">
        <v>-30651600</v>
      </c>
      <c r="CT28" s="236">
        <v>-30651600</v>
      </c>
      <c r="CU28" s="236">
        <v>-30651600</v>
      </c>
      <c r="CV28" s="236">
        <f>CU28</f>
        <v>-30651600</v>
      </c>
      <c r="CW28" s="236">
        <f t="shared" ref="CW28:DP28" si="10">CV28</f>
        <v>-30651600</v>
      </c>
      <c r="CX28" s="236">
        <f t="shared" si="10"/>
        <v>-30651600</v>
      </c>
      <c r="CY28" s="236">
        <f t="shared" si="10"/>
        <v>-30651600</v>
      </c>
      <c r="CZ28" s="236">
        <f t="shared" si="10"/>
        <v>-30651600</v>
      </c>
      <c r="DA28" s="236">
        <f t="shared" si="10"/>
        <v>-30651600</v>
      </c>
      <c r="DB28" s="236">
        <f t="shared" si="10"/>
        <v>-30651600</v>
      </c>
      <c r="DC28" s="236">
        <f t="shared" si="10"/>
        <v>-30651600</v>
      </c>
      <c r="DD28" s="236">
        <f t="shared" si="10"/>
        <v>-30651600</v>
      </c>
      <c r="DE28" s="236">
        <f t="shared" si="10"/>
        <v>-30651600</v>
      </c>
      <c r="DF28" s="236">
        <f t="shared" si="10"/>
        <v>-30651600</v>
      </c>
      <c r="DG28" s="236">
        <f t="shared" si="10"/>
        <v>-30651600</v>
      </c>
      <c r="DH28" s="236">
        <f t="shared" si="10"/>
        <v>-30651600</v>
      </c>
      <c r="DI28" s="236">
        <f t="shared" si="10"/>
        <v>-30651600</v>
      </c>
      <c r="DJ28" s="236">
        <f t="shared" si="10"/>
        <v>-30651600</v>
      </c>
      <c r="DK28" s="236">
        <f t="shared" si="10"/>
        <v>-30651600</v>
      </c>
      <c r="DL28" s="236">
        <f t="shared" si="10"/>
        <v>-30651600</v>
      </c>
      <c r="DM28" s="236">
        <f t="shared" si="10"/>
        <v>-30651600</v>
      </c>
      <c r="DN28" s="236">
        <f t="shared" si="10"/>
        <v>-30651600</v>
      </c>
      <c r="DO28" s="236">
        <f t="shared" si="10"/>
        <v>-30651600</v>
      </c>
      <c r="DP28" s="236">
        <f t="shared" si="10"/>
        <v>-30651600</v>
      </c>
    </row>
    <row r="29" spans="1:120" outlineLevel="2">
      <c r="A29" s="189" t="s">
        <v>267</v>
      </c>
      <c r="B29" s="602">
        <v>1900</v>
      </c>
      <c r="C29" s="294" t="s">
        <v>300</v>
      </c>
      <c r="D29" s="294" t="s">
        <v>374</v>
      </c>
      <c r="E29" s="293">
        <v>2642974.86</v>
      </c>
      <c r="F29" s="293">
        <v>5186226.3600000003</v>
      </c>
      <c r="G29" s="410">
        <v>5186226.3600000003</v>
      </c>
      <c r="H29" s="410">
        <v>5186226.3600000003</v>
      </c>
      <c r="I29" s="410">
        <v>5105893.5916999988</v>
      </c>
      <c r="J29" s="410">
        <v>5105893.5916999988</v>
      </c>
      <c r="K29" s="410">
        <v>5105893.5916999988</v>
      </c>
      <c r="L29" s="410">
        <v>5099180.4189999998</v>
      </c>
      <c r="M29" s="410">
        <v>5099180.4189999998</v>
      </c>
      <c r="N29" s="410">
        <v>5099180.4189999998</v>
      </c>
      <c r="O29" s="410">
        <v>5150111.3703999994</v>
      </c>
      <c r="P29" s="410">
        <v>5150111.3703999994</v>
      </c>
      <c r="Q29" s="410">
        <v>5150111.3703999994</v>
      </c>
      <c r="R29" s="293">
        <v>5129748.82</v>
      </c>
      <c r="S29" s="236">
        <v>5129748.82</v>
      </c>
      <c r="T29" s="236">
        <v>5129748.82</v>
      </c>
      <c r="U29" s="236">
        <v>5249011.364000001</v>
      </c>
      <c r="V29" s="236">
        <v>5249011.364000001</v>
      </c>
      <c r="W29" s="236">
        <v>5249011.364000001</v>
      </c>
      <c r="X29" s="236">
        <v>5182554.679800001</v>
      </c>
      <c r="Y29" s="101">
        <v>5182554.679800001</v>
      </c>
      <c r="Z29" s="236">
        <v>5182554.679800001</v>
      </c>
      <c r="AA29" s="236">
        <v>5240833.8608000008</v>
      </c>
      <c r="AB29" s="101">
        <v>5240833.8608000008</v>
      </c>
      <c r="AC29" s="411">
        <v>5240833.8608000008</v>
      </c>
      <c r="AD29" s="293">
        <v>5277352.55</v>
      </c>
      <c r="AE29" s="236">
        <v>5277352.55</v>
      </c>
      <c r="AF29" s="236">
        <v>5277352.55</v>
      </c>
      <c r="AG29" s="236">
        <v>6525745.5258999988</v>
      </c>
      <c r="AH29" s="236">
        <v>6525745.5258999988</v>
      </c>
      <c r="AI29" s="236">
        <v>6525745.5258999988</v>
      </c>
      <c r="AJ29" s="236">
        <v>6861699.2359000007</v>
      </c>
      <c r="AK29" s="236">
        <v>6861699.2359000007</v>
      </c>
      <c r="AL29" s="236">
        <v>6861699.2359000007</v>
      </c>
      <c r="AM29" s="236">
        <v>7029365.7755999984</v>
      </c>
      <c r="AN29" s="236">
        <v>7029365.7755999984</v>
      </c>
      <c r="AO29" s="236">
        <v>7029365.7755999984</v>
      </c>
      <c r="AP29" s="236">
        <v>7012097.4900000002</v>
      </c>
      <c r="AQ29" s="236">
        <v>7012097.4900000002</v>
      </c>
      <c r="AR29" s="236">
        <v>7012097.4900000002</v>
      </c>
      <c r="AS29" s="236">
        <v>7089843.9317499995</v>
      </c>
      <c r="AT29" s="236">
        <v>7089843.9317499995</v>
      </c>
      <c r="AU29" s="236">
        <v>7089843.9317499995</v>
      </c>
      <c r="AV29" s="236">
        <v>7232819.0343999993</v>
      </c>
      <c r="AW29" s="236">
        <v>7232819.0343999993</v>
      </c>
      <c r="AX29" s="236">
        <v>7232819.0343999993</v>
      </c>
      <c r="AY29" s="236">
        <v>7402086.6346499985</v>
      </c>
      <c r="AZ29" s="236">
        <v>7402086.6346499985</v>
      </c>
      <c r="BA29" s="236">
        <v>7402086.6346499985</v>
      </c>
      <c r="BB29" s="236">
        <v>7681104.5300000003</v>
      </c>
      <c r="BC29" s="293">
        <v>7681104.5300000003</v>
      </c>
      <c r="BD29" s="236">
        <v>7681104.5300000003</v>
      </c>
      <c r="BE29" s="236">
        <v>7695716.9910999993</v>
      </c>
      <c r="BF29" s="236">
        <v>7695716.9910999993</v>
      </c>
      <c r="BG29" s="236">
        <v>7695716.9910999993</v>
      </c>
      <c r="BH29" s="236">
        <v>7858471.0422499999</v>
      </c>
      <c r="BI29" s="236">
        <v>7858471.0422499999</v>
      </c>
      <c r="BJ29" s="236">
        <v>7858471.0422499999</v>
      </c>
      <c r="BK29" s="236">
        <v>7986733.6081000008</v>
      </c>
      <c r="BL29" s="236">
        <v>7986733.6081000008</v>
      </c>
      <c r="BM29" s="236">
        <v>7986733.6081000008</v>
      </c>
      <c r="BN29" s="236">
        <v>8296706.5949999997</v>
      </c>
      <c r="BO29" s="236">
        <v>8296706.5949999997</v>
      </c>
      <c r="BP29" s="236">
        <v>8296706.5949999997</v>
      </c>
      <c r="BQ29" s="236">
        <v>8291684.7972499989</v>
      </c>
      <c r="BR29" s="236">
        <v>8291684.7972499989</v>
      </c>
      <c r="BS29" s="236">
        <v>8291684.7972499989</v>
      </c>
      <c r="BT29" s="236">
        <v>8432337.5949999988</v>
      </c>
      <c r="BU29" s="236">
        <v>8432337.5949999988</v>
      </c>
      <c r="BV29" s="236">
        <v>8432337.5949999988</v>
      </c>
      <c r="BW29" s="236">
        <v>8589984.5949999988</v>
      </c>
      <c r="BX29" s="293">
        <v>8589984.5949999988</v>
      </c>
      <c r="BY29" s="293">
        <v>8589984.5949999988</v>
      </c>
      <c r="BZ29" s="293">
        <v>8766482.0350000001</v>
      </c>
      <c r="CA29" s="236">
        <v>8766482.0350000001</v>
      </c>
      <c r="CB29" s="236">
        <v>8766482.0350000001</v>
      </c>
      <c r="CC29" s="236">
        <v>8711975.0350000001</v>
      </c>
      <c r="CD29" s="236">
        <v>8711975.0350000001</v>
      </c>
      <c r="CE29" s="236">
        <v>8711975.0350000001</v>
      </c>
      <c r="CF29" s="236">
        <v>8776976.0350000001</v>
      </c>
      <c r="CG29" s="236">
        <v>8776976.0350000001</v>
      </c>
      <c r="CH29" s="236">
        <v>8776976.0350000001</v>
      </c>
      <c r="CI29" s="236">
        <v>8754081.0212999973</v>
      </c>
      <c r="CJ29" s="236">
        <v>8754081.0212999973</v>
      </c>
      <c r="CK29" s="236">
        <v>8754081.0212999973</v>
      </c>
      <c r="CL29" s="293">
        <v>8944489</v>
      </c>
      <c r="CM29" s="236">
        <v>8944489</v>
      </c>
      <c r="CN29" s="236">
        <v>8944489</v>
      </c>
      <c r="CO29" s="236">
        <v>8944489</v>
      </c>
      <c r="CP29" s="236">
        <v>8944489</v>
      </c>
      <c r="CQ29" s="236">
        <v>8944489</v>
      </c>
      <c r="CR29" s="236">
        <v>8944489</v>
      </c>
      <c r="CS29" s="236">
        <v>8944489</v>
      </c>
      <c r="CT29" s="236">
        <v>8944489</v>
      </c>
      <c r="CU29" s="236">
        <v>8944489</v>
      </c>
      <c r="CV29" s="236">
        <f>CU29</f>
        <v>8944489</v>
      </c>
      <c r="CW29" s="236">
        <f t="shared" ref="CW29:DP29" si="11">CV29</f>
        <v>8944489</v>
      </c>
      <c r="CX29" s="236">
        <f t="shared" si="11"/>
        <v>8944489</v>
      </c>
      <c r="CY29" s="236">
        <f t="shared" si="11"/>
        <v>8944489</v>
      </c>
      <c r="CZ29" s="236">
        <f t="shared" si="11"/>
        <v>8944489</v>
      </c>
      <c r="DA29" s="236">
        <f t="shared" si="11"/>
        <v>8944489</v>
      </c>
      <c r="DB29" s="236">
        <f t="shared" si="11"/>
        <v>8944489</v>
      </c>
      <c r="DC29" s="236">
        <f t="shared" si="11"/>
        <v>8944489</v>
      </c>
      <c r="DD29" s="236">
        <f t="shared" si="11"/>
        <v>8944489</v>
      </c>
      <c r="DE29" s="236">
        <f t="shared" si="11"/>
        <v>8944489</v>
      </c>
      <c r="DF29" s="236">
        <f t="shared" si="11"/>
        <v>8944489</v>
      </c>
      <c r="DG29" s="236">
        <f t="shared" si="11"/>
        <v>8944489</v>
      </c>
      <c r="DH29" s="236">
        <f t="shared" si="11"/>
        <v>8944489</v>
      </c>
      <c r="DI29" s="236">
        <f t="shared" si="11"/>
        <v>8944489</v>
      </c>
      <c r="DJ29" s="236">
        <f t="shared" si="11"/>
        <v>8944489</v>
      </c>
      <c r="DK29" s="236">
        <f t="shared" si="11"/>
        <v>8944489</v>
      </c>
      <c r="DL29" s="236">
        <f t="shared" si="11"/>
        <v>8944489</v>
      </c>
      <c r="DM29" s="236">
        <f t="shared" si="11"/>
        <v>8944489</v>
      </c>
      <c r="DN29" s="236">
        <f t="shared" si="11"/>
        <v>8944489</v>
      </c>
      <c r="DO29" s="236">
        <f t="shared" si="11"/>
        <v>8944489</v>
      </c>
      <c r="DP29" s="236">
        <f t="shared" si="11"/>
        <v>8944489</v>
      </c>
    </row>
    <row r="30" spans="1:120" s="257" customFormat="1" outlineLevel="1">
      <c r="A30" s="257" t="s">
        <v>762</v>
      </c>
      <c r="C30" s="412"/>
      <c r="D30" s="412"/>
      <c r="E30" s="380">
        <v>10668748.52</v>
      </c>
      <c r="F30" s="380">
        <v>15399649.010000005</v>
      </c>
      <c r="G30" s="413">
        <v>15399649.010000005</v>
      </c>
      <c r="H30" s="413">
        <v>15399649.010000005</v>
      </c>
      <c r="I30" s="413">
        <v>16572452.861800008</v>
      </c>
      <c r="J30" s="413">
        <v>16572452.861800008</v>
      </c>
      <c r="K30" s="413">
        <v>16572452.861800008</v>
      </c>
      <c r="L30" s="413">
        <v>18414294.72440001</v>
      </c>
      <c r="M30" s="413">
        <v>18414294.72440001</v>
      </c>
      <c r="N30" s="413">
        <v>18414294.72440001</v>
      </c>
      <c r="O30" s="413">
        <v>19749351.623700012</v>
      </c>
      <c r="P30" s="413">
        <v>19749351.623700012</v>
      </c>
      <c r="Q30" s="413">
        <v>19749351.623700012</v>
      </c>
      <c r="R30" s="380">
        <v>21884188.349999994</v>
      </c>
      <c r="S30" s="312">
        <v>22307365.349999994</v>
      </c>
      <c r="T30" s="312">
        <v>22307365.349999994</v>
      </c>
      <c r="U30" s="312">
        <v>24132293.872499995</v>
      </c>
      <c r="V30" s="312">
        <v>24132293.872499995</v>
      </c>
      <c r="W30" s="312">
        <v>24132293.872499995</v>
      </c>
      <c r="X30" s="312">
        <v>25770598.958900001</v>
      </c>
      <c r="Y30" s="311">
        <v>25770598.958900001</v>
      </c>
      <c r="Z30" s="312">
        <v>25770598.958900001</v>
      </c>
      <c r="AA30" s="312">
        <v>27662728.280000005</v>
      </c>
      <c r="AB30" s="311">
        <v>27662728.280000005</v>
      </c>
      <c r="AC30" s="414">
        <v>27662728.280000005</v>
      </c>
      <c r="AD30" s="380">
        <v>30388619.849999998</v>
      </c>
      <c r="AE30" s="312">
        <v>30388619.849999998</v>
      </c>
      <c r="AF30" s="312">
        <v>30388619.849999998</v>
      </c>
      <c r="AG30" s="312">
        <v>31609468.420099996</v>
      </c>
      <c r="AH30" s="312">
        <v>31609468.420099996</v>
      </c>
      <c r="AI30" s="312">
        <v>31609468.420099996</v>
      </c>
      <c r="AJ30" s="312">
        <v>32882002.1052</v>
      </c>
      <c r="AK30" s="312">
        <v>32882002.1052</v>
      </c>
      <c r="AL30" s="312">
        <v>32882002.1052</v>
      </c>
      <c r="AM30" s="312">
        <v>25626274.902799997</v>
      </c>
      <c r="AN30" s="312">
        <v>25626274.902799997</v>
      </c>
      <c r="AO30" s="312">
        <v>25626274.902799997</v>
      </c>
      <c r="AP30" s="312">
        <v>17515727.310000002</v>
      </c>
      <c r="AQ30" s="312">
        <v>17515727.310000002</v>
      </c>
      <c r="AR30" s="312">
        <v>17515727.310000002</v>
      </c>
      <c r="AS30" s="312">
        <v>17109165.880550001</v>
      </c>
      <c r="AT30" s="312">
        <v>17109165.880550001</v>
      </c>
      <c r="AU30" s="312">
        <v>17109165.880550001</v>
      </c>
      <c r="AV30" s="312">
        <v>18521318.563450001</v>
      </c>
      <c r="AW30" s="312">
        <v>18521318.563450001</v>
      </c>
      <c r="AX30" s="312">
        <v>18521318.563450001</v>
      </c>
      <c r="AY30" s="312">
        <v>26711261.220350008</v>
      </c>
      <c r="AZ30" s="312">
        <v>26711261.220350008</v>
      </c>
      <c r="BA30" s="312">
        <v>26711261.220350008</v>
      </c>
      <c r="BB30" s="312">
        <v>30699548.845000006</v>
      </c>
      <c r="BC30" s="380">
        <v>30699548.845000006</v>
      </c>
      <c r="BD30" s="312">
        <v>30699548.845000006</v>
      </c>
      <c r="BE30" s="312">
        <v>27945719.64655</v>
      </c>
      <c r="BF30" s="312">
        <v>27945719.64655</v>
      </c>
      <c r="BG30" s="312">
        <v>27945719.64655</v>
      </c>
      <c r="BH30" s="312">
        <v>27368260.450199995</v>
      </c>
      <c r="BI30" s="312">
        <v>27368260.450199995</v>
      </c>
      <c r="BJ30" s="312">
        <v>27368260.450199995</v>
      </c>
      <c r="BK30" s="312">
        <v>32129795.023199994</v>
      </c>
      <c r="BL30" s="312">
        <v>32129795.023199994</v>
      </c>
      <c r="BM30" s="312">
        <v>32129795.023199994</v>
      </c>
      <c r="BN30" s="312">
        <v>35806540.879999995</v>
      </c>
      <c r="BO30" s="312">
        <v>35806540.879999995</v>
      </c>
      <c r="BP30" s="312">
        <v>35806540.879999995</v>
      </c>
      <c r="BQ30" s="312">
        <v>37615618.098099999</v>
      </c>
      <c r="BR30" s="312">
        <v>37615618.098099999</v>
      </c>
      <c r="BS30" s="312">
        <v>37615618.098099999</v>
      </c>
      <c r="BT30" s="312">
        <v>40494087.879999995</v>
      </c>
      <c r="BU30" s="312">
        <v>40494087.879999995</v>
      </c>
      <c r="BV30" s="312">
        <v>40494087.879999995</v>
      </c>
      <c r="BW30" s="312">
        <v>57258355.879999995</v>
      </c>
      <c r="BX30" s="380">
        <v>57258355.879999995</v>
      </c>
      <c r="BY30" s="380">
        <v>57258355.879999995</v>
      </c>
      <c r="BZ30" s="380">
        <v>22398960.474999998</v>
      </c>
      <c r="CA30" s="380">
        <v>22398960.474999998</v>
      </c>
      <c r="CB30" s="380">
        <v>22398960.474999998</v>
      </c>
      <c r="CC30" s="380">
        <v>36736218.474999994</v>
      </c>
      <c r="CD30" s="380">
        <v>36736218.474999994</v>
      </c>
      <c r="CE30" s="380">
        <v>36736218.474999994</v>
      </c>
      <c r="CF30" s="380">
        <v>20973268.474999998</v>
      </c>
      <c r="CG30" s="380">
        <v>20973268.474999998</v>
      </c>
      <c r="CH30" s="380">
        <v>20973268.474999998</v>
      </c>
      <c r="CI30" s="380">
        <v>23323728.128649995</v>
      </c>
      <c r="CJ30" s="380">
        <v>23323728.128649995</v>
      </c>
      <c r="CK30" s="380">
        <v>23323728.128649995</v>
      </c>
      <c r="CL30" s="380">
        <v>29254880</v>
      </c>
      <c r="CM30" s="380">
        <v>29254880</v>
      </c>
      <c r="CN30" s="380">
        <v>29254880</v>
      </c>
      <c r="CO30" s="380">
        <v>29254880</v>
      </c>
      <c r="CP30" s="380">
        <v>29254880</v>
      </c>
      <c r="CQ30" s="380">
        <v>29254880</v>
      </c>
      <c r="CR30" s="380">
        <v>29254880</v>
      </c>
      <c r="CS30" s="380">
        <v>29254880</v>
      </c>
      <c r="CT30" s="380">
        <v>29254880</v>
      </c>
      <c r="CU30" s="380">
        <v>29254880</v>
      </c>
      <c r="CV30" s="257">
        <f>SUBTOTAL(9,CV20:CV29)</f>
        <v>29254880</v>
      </c>
      <c r="CW30" s="257">
        <f t="shared" ref="CW30:DP30" si="12">SUBTOTAL(9,CW20:CW29)</f>
        <v>29254880</v>
      </c>
      <c r="CX30" s="257">
        <f t="shared" si="12"/>
        <v>29254880</v>
      </c>
      <c r="CY30" s="257">
        <f t="shared" si="12"/>
        <v>29254880</v>
      </c>
      <c r="CZ30" s="257">
        <f t="shared" si="12"/>
        <v>29254880</v>
      </c>
      <c r="DA30" s="257">
        <f t="shared" si="12"/>
        <v>29254880</v>
      </c>
      <c r="DB30" s="257">
        <f t="shared" si="12"/>
        <v>29254880</v>
      </c>
      <c r="DC30" s="257">
        <f t="shared" si="12"/>
        <v>29254880</v>
      </c>
      <c r="DD30" s="257">
        <f t="shared" si="12"/>
        <v>29254880</v>
      </c>
      <c r="DE30" s="257">
        <f t="shared" si="12"/>
        <v>29254880</v>
      </c>
      <c r="DF30" s="257">
        <f t="shared" si="12"/>
        <v>29254880</v>
      </c>
      <c r="DG30" s="257">
        <f t="shared" si="12"/>
        <v>29254880</v>
      </c>
      <c r="DH30" s="257">
        <f t="shared" si="12"/>
        <v>29254880</v>
      </c>
      <c r="DI30" s="257">
        <f t="shared" si="12"/>
        <v>29254880</v>
      </c>
      <c r="DJ30" s="257">
        <f t="shared" si="12"/>
        <v>29254880</v>
      </c>
      <c r="DK30" s="257">
        <f t="shared" si="12"/>
        <v>29254880</v>
      </c>
      <c r="DL30" s="257">
        <f t="shared" si="12"/>
        <v>29254880</v>
      </c>
      <c r="DM30" s="257">
        <f t="shared" si="12"/>
        <v>29254880</v>
      </c>
      <c r="DN30" s="257">
        <f t="shared" si="12"/>
        <v>29254880</v>
      </c>
      <c r="DO30" s="257">
        <f t="shared" si="12"/>
        <v>29254880</v>
      </c>
      <c r="DP30" s="257">
        <f t="shared" si="12"/>
        <v>29254880</v>
      </c>
    </row>
    <row r="31" spans="1:120" outlineLevel="2">
      <c r="A31" s="189" t="s">
        <v>222</v>
      </c>
      <c r="B31" s="602">
        <v>2820</v>
      </c>
      <c r="C31" s="294" t="s">
        <v>298</v>
      </c>
      <c r="D31" s="294" t="s">
        <v>332</v>
      </c>
      <c r="E31" s="293">
        <v>-8195499.5200000005</v>
      </c>
      <c r="F31" s="293">
        <v>-12891916.780000001</v>
      </c>
      <c r="G31" s="410">
        <v>-12891916.780000001</v>
      </c>
      <c r="H31" s="410">
        <v>-12891916.780000001</v>
      </c>
      <c r="I31" s="410">
        <v>-7223581.9000000013</v>
      </c>
      <c r="J31" s="410">
        <v>-7223581.9000000013</v>
      </c>
      <c r="K31" s="410">
        <v>-7223581.9000000013</v>
      </c>
      <c r="L31" s="410">
        <v>-7223581.9000000013</v>
      </c>
      <c r="M31" s="410">
        <v>-7223581.9000000013</v>
      </c>
      <c r="N31" s="410">
        <v>-7223581.9000000013</v>
      </c>
      <c r="O31" s="410">
        <v>4117931.0558138122</v>
      </c>
      <c r="P31" s="410">
        <v>4117931.0558138122</v>
      </c>
      <c r="Q31" s="410">
        <v>4117931.0558138122</v>
      </c>
      <c r="R31" s="293">
        <v>-3286754.03</v>
      </c>
      <c r="S31" s="236">
        <v>-3286754.03</v>
      </c>
      <c r="T31" s="236">
        <v>-3286754.03</v>
      </c>
      <c r="U31" s="236">
        <v>-3286754.03</v>
      </c>
      <c r="V31" s="236">
        <v>-3286754.03</v>
      </c>
      <c r="W31" s="236">
        <v>-3286754.03</v>
      </c>
      <c r="X31" s="236">
        <v>-3286754.03</v>
      </c>
      <c r="Y31" s="101">
        <v>-3286754.03</v>
      </c>
      <c r="Z31" s="236">
        <v>-3286754.03</v>
      </c>
      <c r="AA31" s="236">
        <v>-3286754.03</v>
      </c>
      <c r="AB31" s="101">
        <v>-3286754.03</v>
      </c>
      <c r="AC31" s="411">
        <v>-3286754.03</v>
      </c>
      <c r="AD31" s="293">
        <v>204464.96</v>
      </c>
      <c r="AE31" s="236">
        <v>204464.96</v>
      </c>
      <c r="AF31" s="236">
        <v>204464.96</v>
      </c>
      <c r="AG31" s="236">
        <v>204464.96</v>
      </c>
      <c r="AH31" s="236">
        <v>204464.96</v>
      </c>
      <c r="AI31" s="236">
        <v>204464.96</v>
      </c>
      <c r="AJ31" s="236">
        <v>204464.96</v>
      </c>
      <c r="AK31" s="236">
        <v>204464.96</v>
      </c>
      <c r="AL31" s="236">
        <v>204464.96</v>
      </c>
      <c r="AM31" s="236">
        <v>204464.96</v>
      </c>
      <c r="AN31" s="236">
        <v>204464.96</v>
      </c>
      <c r="AO31" s="236">
        <v>204464.96</v>
      </c>
      <c r="AP31" s="236">
        <v>-354578.88500000001</v>
      </c>
      <c r="AQ31" s="236">
        <v>-354578.88500000001</v>
      </c>
      <c r="AR31" s="236">
        <v>-354578.88500000001</v>
      </c>
      <c r="AS31" s="236">
        <v>-354578.88500000001</v>
      </c>
      <c r="AT31" s="236">
        <v>-354578.88500000001</v>
      </c>
      <c r="AU31" s="236">
        <v>-354578.88500000001</v>
      </c>
      <c r="AV31" s="236">
        <v>244017.46499999997</v>
      </c>
      <c r="AW31" s="236">
        <v>244017.46499999997</v>
      </c>
      <c r="AX31" s="236">
        <v>244017.46499999997</v>
      </c>
      <c r="AY31" s="236">
        <v>-469719.23</v>
      </c>
      <c r="AZ31" s="236">
        <v>-469719.23</v>
      </c>
      <c r="BA31" s="236">
        <v>-469719.23</v>
      </c>
      <c r="BB31" s="236">
        <v>92567.65</v>
      </c>
      <c r="BC31" s="293">
        <v>92567.65</v>
      </c>
      <c r="BD31" s="236">
        <v>92567.65</v>
      </c>
      <c r="BE31" s="236">
        <v>92567.65</v>
      </c>
      <c r="BF31" s="236">
        <v>92567.65</v>
      </c>
      <c r="BG31" s="236">
        <v>92567.65</v>
      </c>
      <c r="BH31" s="236">
        <v>92567.65</v>
      </c>
      <c r="BI31" s="236">
        <v>92567.65</v>
      </c>
      <c r="BJ31" s="236">
        <v>92567.65</v>
      </c>
      <c r="BK31" s="236">
        <v>39014.85</v>
      </c>
      <c r="BL31" s="236">
        <v>39014.85</v>
      </c>
      <c r="BM31" s="236">
        <v>39014.85</v>
      </c>
      <c r="BN31" s="236">
        <v>297079.33999999997</v>
      </c>
      <c r="BO31" s="236">
        <v>297079.33999999997</v>
      </c>
      <c r="BP31" s="236">
        <v>297079.33999999997</v>
      </c>
      <c r="BQ31" s="236">
        <v>297079.33999999997</v>
      </c>
      <c r="BR31" s="236">
        <v>297079.33999999997</v>
      </c>
      <c r="BS31" s="236">
        <v>297079.33999999997</v>
      </c>
      <c r="BT31" s="236">
        <v>297079.33999999997</v>
      </c>
      <c r="BU31" s="236">
        <v>297079.33999999997</v>
      </c>
      <c r="BV31" s="236">
        <v>297079.33999999997</v>
      </c>
      <c r="BW31" s="236">
        <v>297079.33999999997</v>
      </c>
      <c r="BX31" s="293">
        <v>297079.33999999997</v>
      </c>
      <c r="BY31" s="293">
        <v>297079.33999999997</v>
      </c>
      <c r="BZ31" s="293">
        <v>-2150229.9649999999</v>
      </c>
      <c r="CA31" s="236">
        <v>-2150229.9649999999</v>
      </c>
      <c r="CB31" s="236">
        <v>-2150229.9649999999</v>
      </c>
      <c r="CC31" s="236">
        <v>-2150229.9649999999</v>
      </c>
      <c r="CD31" s="236">
        <v>-2150229.9649999999</v>
      </c>
      <c r="CE31" s="236">
        <v>-2150229.9649999999</v>
      </c>
      <c r="CF31" s="236">
        <v>-2150229.9649999999</v>
      </c>
      <c r="CG31" s="236">
        <v>-2150229.9649999999</v>
      </c>
      <c r="CH31" s="236">
        <v>-2150229.9649999999</v>
      </c>
      <c r="CI31" s="236">
        <v>-2150229.9649999999</v>
      </c>
      <c r="CJ31" s="236">
        <v>-2150229.9649999999</v>
      </c>
      <c r="CK31" s="236">
        <v>-2150229.9649999999</v>
      </c>
      <c r="CL31" s="293">
        <v>1707565</v>
      </c>
      <c r="CM31" s="236">
        <v>1707565</v>
      </c>
      <c r="CN31" s="236">
        <v>1707565</v>
      </c>
      <c r="CO31" s="236">
        <v>1707565</v>
      </c>
      <c r="CP31" s="236">
        <v>1707565</v>
      </c>
      <c r="CQ31" s="236">
        <v>1707565</v>
      </c>
      <c r="CR31" s="236">
        <v>1707565</v>
      </c>
      <c r="CS31" s="236">
        <v>1707565</v>
      </c>
      <c r="CT31" s="236">
        <v>1707565</v>
      </c>
      <c r="CU31" s="236">
        <v>1707565</v>
      </c>
      <c r="CV31" s="618">
        <f>'[60]KY ADIT-August 17'!J37</f>
        <v>1707565</v>
      </c>
      <c r="CW31" s="618">
        <f>'[60]KY ADIT-August 17'!K37</f>
        <v>1707565</v>
      </c>
      <c r="CX31" s="618">
        <f>'[60]KY ADIT-August 17'!L37</f>
        <v>1707565</v>
      </c>
      <c r="CY31" s="618">
        <f>'[60]KY ADIT-August 17'!M37</f>
        <v>1707565</v>
      </c>
      <c r="CZ31" s="618">
        <f>'[60]KY ADIT-August 17'!N37</f>
        <v>1707565</v>
      </c>
      <c r="DA31" s="618">
        <f>'[60]KY ADIT-August 17'!O37</f>
        <v>1707565</v>
      </c>
      <c r="DB31" s="618">
        <f>'[60]KY ADIT-August 17'!P37</f>
        <v>1707565</v>
      </c>
      <c r="DC31" s="618">
        <f>'[60]KY ADIT-August 17'!Q37</f>
        <v>1707565</v>
      </c>
      <c r="DD31" s="618">
        <f>'[60]KY ADIT-August 17'!R37</f>
        <v>1707565</v>
      </c>
      <c r="DE31" s="618">
        <f>'[60]KY ADIT-August 17'!S37</f>
        <v>1707565</v>
      </c>
      <c r="DF31" s="618">
        <f>'[60]KY ADIT-August 17'!T37</f>
        <v>1707565</v>
      </c>
      <c r="DG31" s="618">
        <f>'[60]KY ADIT-August 17'!U37</f>
        <v>1707565</v>
      </c>
      <c r="DH31" s="618">
        <f>'[60]KY ADIT-August 17'!V37</f>
        <v>1707565</v>
      </c>
      <c r="DI31" s="618">
        <f>'[60]KY ADIT-August 17'!W37</f>
        <v>1707565</v>
      </c>
      <c r="DJ31" s="618">
        <f>'[60]KY ADIT-August 17'!X37</f>
        <v>1707565</v>
      </c>
      <c r="DK31" s="618">
        <f>'[60]KY ADIT-August 17'!Y37</f>
        <v>1707565</v>
      </c>
      <c r="DL31" s="618">
        <f>'[60]KY ADIT-August 17'!Z37</f>
        <v>1707565</v>
      </c>
      <c r="DM31" s="618">
        <f>'[60]KY ADIT-August 17'!AA37</f>
        <v>1707565</v>
      </c>
      <c r="DN31" s="618">
        <f>'[60]KY ADIT-August 17'!AB37</f>
        <v>1707565</v>
      </c>
      <c r="DO31" s="618">
        <f>'[60]KY ADIT-August 17'!AC37</f>
        <v>1707565</v>
      </c>
      <c r="DP31" s="618">
        <f>'[60]KY ADIT-August 17'!AD37</f>
        <v>1707565</v>
      </c>
    </row>
    <row r="32" spans="1:120" outlineLevel="2">
      <c r="A32" s="189" t="s">
        <v>224</v>
      </c>
      <c r="B32" s="602">
        <v>2820</v>
      </c>
      <c r="C32" s="294" t="s">
        <v>298</v>
      </c>
      <c r="D32" s="294" t="s">
        <v>335</v>
      </c>
      <c r="E32" s="293">
        <v>0</v>
      </c>
      <c r="F32" s="293">
        <v>0</v>
      </c>
      <c r="G32" s="410">
        <v>0</v>
      </c>
      <c r="H32" s="410">
        <v>0</v>
      </c>
      <c r="I32" s="410">
        <v>0</v>
      </c>
      <c r="J32" s="410">
        <v>0</v>
      </c>
      <c r="K32" s="410">
        <v>0</v>
      </c>
      <c r="L32" s="410">
        <v>0</v>
      </c>
      <c r="M32" s="410">
        <v>0</v>
      </c>
      <c r="N32" s="410">
        <v>0</v>
      </c>
      <c r="O32" s="410">
        <v>0</v>
      </c>
      <c r="P32" s="410">
        <v>0</v>
      </c>
      <c r="Q32" s="410">
        <v>0</v>
      </c>
      <c r="R32" s="293">
        <v>0</v>
      </c>
      <c r="S32" s="236">
        <v>0</v>
      </c>
      <c r="T32" s="236">
        <v>0</v>
      </c>
      <c r="U32" s="236">
        <v>0</v>
      </c>
      <c r="V32" s="236">
        <v>0</v>
      </c>
      <c r="W32" s="236">
        <v>0</v>
      </c>
      <c r="X32" s="236">
        <v>0</v>
      </c>
      <c r="Y32" s="101">
        <v>0</v>
      </c>
      <c r="Z32" s="236">
        <v>0</v>
      </c>
      <c r="AA32" s="236">
        <v>0</v>
      </c>
      <c r="AB32" s="101">
        <v>0</v>
      </c>
      <c r="AC32" s="411">
        <v>0</v>
      </c>
      <c r="AD32" s="293">
        <v>0</v>
      </c>
      <c r="AE32" s="236">
        <v>0</v>
      </c>
      <c r="AF32" s="236">
        <v>0</v>
      </c>
      <c r="AG32" s="236">
        <v>0</v>
      </c>
      <c r="AH32" s="236">
        <v>0</v>
      </c>
      <c r="AI32" s="236">
        <v>0</v>
      </c>
      <c r="AJ32" s="236">
        <v>0</v>
      </c>
      <c r="AK32" s="236">
        <v>0</v>
      </c>
      <c r="AL32" s="236">
        <v>0</v>
      </c>
      <c r="AM32" s="236">
        <v>0</v>
      </c>
      <c r="AN32" s="236">
        <v>0</v>
      </c>
      <c r="AO32" s="236">
        <v>0</v>
      </c>
      <c r="AP32" s="236">
        <v>0</v>
      </c>
      <c r="AQ32" s="236">
        <v>0</v>
      </c>
      <c r="AR32" s="236">
        <v>0</v>
      </c>
      <c r="AS32" s="236">
        <v>0</v>
      </c>
      <c r="AT32" s="236">
        <v>0</v>
      </c>
      <c r="AU32" s="236">
        <v>0</v>
      </c>
      <c r="AV32" s="236">
        <v>0</v>
      </c>
      <c r="AW32" s="236">
        <v>0</v>
      </c>
      <c r="AX32" s="236">
        <v>0</v>
      </c>
      <c r="AY32" s="236">
        <v>-121392.795</v>
      </c>
      <c r="AZ32" s="236">
        <v>-121392.795</v>
      </c>
      <c r="BA32" s="236">
        <v>-121392.795</v>
      </c>
      <c r="BB32" s="236">
        <v>-3931.0499999999997</v>
      </c>
      <c r="BC32" s="293">
        <v>-3931.0499999999997</v>
      </c>
      <c r="BD32" s="236">
        <v>-3931.0499999999997</v>
      </c>
      <c r="BE32" s="236">
        <v>-3931.0499999999997</v>
      </c>
      <c r="BF32" s="236">
        <v>-3931.0499999999997</v>
      </c>
      <c r="BG32" s="236">
        <v>-3931.0499999999997</v>
      </c>
      <c r="BH32" s="236">
        <v>-3931.0499999999997</v>
      </c>
      <c r="BI32" s="236">
        <v>-3931.0499999999997</v>
      </c>
      <c r="BJ32" s="236">
        <v>-3931.0499999999997</v>
      </c>
      <c r="BK32" s="236">
        <v>-3930.6849999999999</v>
      </c>
      <c r="BL32" s="236">
        <v>-3930.6849999999999</v>
      </c>
      <c r="BM32" s="236">
        <v>-3930.6849999999999</v>
      </c>
      <c r="BN32" s="236">
        <v>-4021.9349999999999</v>
      </c>
      <c r="BO32" s="236">
        <v>-4021.9349999999999</v>
      </c>
      <c r="BP32" s="236">
        <v>-4021.9349999999999</v>
      </c>
      <c r="BQ32" s="236">
        <v>-4021.9349999999999</v>
      </c>
      <c r="BR32" s="236">
        <v>-4021.9349999999999</v>
      </c>
      <c r="BS32" s="236">
        <v>-4021.9349999999999</v>
      </c>
      <c r="BT32" s="236">
        <v>-4021.9349999999999</v>
      </c>
      <c r="BU32" s="236">
        <v>-4021.9349999999999</v>
      </c>
      <c r="BV32" s="236">
        <v>-4021.9349999999999</v>
      </c>
      <c r="BW32" s="236">
        <v>-4021.9349999999999</v>
      </c>
      <c r="BX32" s="293">
        <v>-4021.9349999999999</v>
      </c>
      <c r="BY32" s="293">
        <v>-4021.9349999999999</v>
      </c>
      <c r="BZ32" s="293">
        <v>-3914.99</v>
      </c>
      <c r="CA32" s="236">
        <v>-3914.99</v>
      </c>
      <c r="CB32" s="236">
        <v>-3914.99</v>
      </c>
      <c r="CC32" s="236">
        <v>-3914.99</v>
      </c>
      <c r="CD32" s="236">
        <v>-3914.99</v>
      </c>
      <c r="CE32" s="236">
        <v>-3914.99</v>
      </c>
      <c r="CF32" s="236">
        <v>-3914.99</v>
      </c>
      <c r="CG32" s="236">
        <v>-3914.99</v>
      </c>
      <c r="CH32" s="236">
        <v>-3914.99</v>
      </c>
      <c r="CI32" s="236">
        <v>-3914.99</v>
      </c>
      <c r="CJ32" s="236">
        <v>-3914.99</v>
      </c>
      <c r="CK32" s="236">
        <v>-3914.99</v>
      </c>
      <c r="CL32" s="293">
        <v>-3782</v>
      </c>
      <c r="CM32" s="236">
        <v>-3782</v>
      </c>
      <c r="CN32" s="236">
        <v>-3782</v>
      </c>
      <c r="CO32" s="236">
        <v>-3782</v>
      </c>
      <c r="CP32" s="236">
        <v>-3782</v>
      </c>
      <c r="CQ32" s="236">
        <v>-3782</v>
      </c>
      <c r="CR32" s="236">
        <v>-3782</v>
      </c>
      <c r="CS32" s="236">
        <v>-3782</v>
      </c>
      <c r="CT32" s="236">
        <v>-3782</v>
      </c>
      <c r="CU32" s="236">
        <v>-3782</v>
      </c>
      <c r="CV32" s="236">
        <f>CU32</f>
        <v>-3782</v>
      </c>
      <c r="CW32" s="236">
        <f t="shared" ref="CW32:DP32" si="13">CV32</f>
        <v>-3782</v>
      </c>
      <c r="CX32" s="236">
        <f t="shared" si="13"/>
        <v>-3782</v>
      </c>
      <c r="CY32" s="236">
        <f t="shared" si="13"/>
        <v>-3782</v>
      </c>
      <c r="CZ32" s="236">
        <f t="shared" si="13"/>
        <v>-3782</v>
      </c>
      <c r="DA32" s="236">
        <f t="shared" si="13"/>
        <v>-3782</v>
      </c>
      <c r="DB32" s="236">
        <f t="shared" si="13"/>
        <v>-3782</v>
      </c>
      <c r="DC32" s="236">
        <f t="shared" si="13"/>
        <v>-3782</v>
      </c>
      <c r="DD32" s="236">
        <f t="shared" si="13"/>
        <v>-3782</v>
      </c>
      <c r="DE32" s="236">
        <f t="shared" si="13"/>
        <v>-3782</v>
      </c>
      <c r="DF32" s="236">
        <f t="shared" si="13"/>
        <v>-3782</v>
      </c>
      <c r="DG32" s="236">
        <f t="shared" si="13"/>
        <v>-3782</v>
      </c>
      <c r="DH32" s="236">
        <f t="shared" si="13"/>
        <v>-3782</v>
      </c>
      <c r="DI32" s="236">
        <f t="shared" si="13"/>
        <v>-3782</v>
      </c>
      <c r="DJ32" s="236">
        <f t="shared" si="13"/>
        <v>-3782</v>
      </c>
      <c r="DK32" s="236">
        <f t="shared" si="13"/>
        <v>-3782</v>
      </c>
      <c r="DL32" s="236">
        <f t="shared" si="13"/>
        <v>-3782</v>
      </c>
      <c r="DM32" s="236">
        <f t="shared" si="13"/>
        <v>-3782</v>
      </c>
      <c r="DN32" s="236">
        <f t="shared" si="13"/>
        <v>-3782</v>
      </c>
      <c r="DO32" s="236">
        <f t="shared" si="13"/>
        <v>-3782</v>
      </c>
      <c r="DP32" s="236">
        <f t="shared" si="13"/>
        <v>-3782</v>
      </c>
    </row>
    <row r="33" spans="1:120" s="257" customFormat="1" outlineLevel="1">
      <c r="A33" s="257" t="s">
        <v>763</v>
      </c>
      <c r="C33" s="412"/>
      <c r="D33" s="412"/>
      <c r="E33" s="380">
        <v>-8195499.5200000005</v>
      </c>
      <c r="F33" s="380">
        <v>-12891916.780000001</v>
      </c>
      <c r="G33" s="413">
        <v>-12891916.780000001</v>
      </c>
      <c r="H33" s="413">
        <v>-12891916.780000001</v>
      </c>
      <c r="I33" s="413">
        <v>-7223581.9000000013</v>
      </c>
      <c r="J33" s="413">
        <v>-7223581.9000000013</v>
      </c>
      <c r="K33" s="413">
        <v>-7223581.9000000013</v>
      </c>
      <c r="L33" s="413">
        <v>-7223581.9000000013</v>
      </c>
      <c r="M33" s="413">
        <v>-7223581.9000000013</v>
      </c>
      <c r="N33" s="413">
        <v>-7223581.9000000013</v>
      </c>
      <c r="O33" s="413">
        <v>4117931.0558138122</v>
      </c>
      <c r="P33" s="413">
        <v>4117931.0558138122</v>
      </c>
      <c r="Q33" s="413">
        <v>4117931.0558138122</v>
      </c>
      <c r="R33" s="380">
        <v>-3286754.03</v>
      </c>
      <c r="S33" s="312">
        <v>-3286754.03</v>
      </c>
      <c r="T33" s="312">
        <v>-3286754.03</v>
      </c>
      <c r="U33" s="312">
        <v>-3286754.03</v>
      </c>
      <c r="V33" s="312">
        <v>-3286754.03</v>
      </c>
      <c r="W33" s="312">
        <v>-3286754.03</v>
      </c>
      <c r="X33" s="312">
        <v>-3286754.03</v>
      </c>
      <c r="Y33" s="311">
        <v>-3286754.03</v>
      </c>
      <c r="Z33" s="312">
        <v>-3286754.03</v>
      </c>
      <c r="AA33" s="312">
        <v>-3286754.03</v>
      </c>
      <c r="AB33" s="311">
        <v>-3286754.03</v>
      </c>
      <c r="AC33" s="414">
        <v>-3286754.03</v>
      </c>
      <c r="AD33" s="380">
        <v>204464.96</v>
      </c>
      <c r="AE33" s="312">
        <v>204464.96</v>
      </c>
      <c r="AF33" s="312">
        <v>204464.96</v>
      </c>
      <c r="AG33" s="312">
        <v>204464.96</v>
      </c>
      <c r="AH33" s="312">
        <v>204464.96</v>
      </c>
      <c r="AI33" s="312">
        <v>204464.96</v>
      </c>
      <c r="AJ33" s="312">
        <v>204464.96</v>
      </c>
      <c r="AK33" s="312">
        <v>204464.96</v>
      </c>
      <c r="AL33" s="312">
        <v>204464.96</v>
      </c>
      <c r="AM33" s="312">
        <v>204464.96</v>
      </c>
      <c r="AN33" s="312">
        <v>204464.96</v>
      </c>
      <c r="AO33" s="312">
        <v>204464.96</v>
      </c>
      <c r="AP33" s="312">
        <v>-354578.88500000001</v>
      </c>
      <c r="AQ33" s="312">
        <v>-354578.88500000001</v>
      </c>
      <c r="AR33" s="312">
        <v>-354578.88500000001</v>
      </c>
      <c r="AS33" s="312">
        <v>-354578.88500000001</v>
      </c>
      <c r="AT33" s="312">
        <v>-354578.88500000001</v>
      </c>
      <c r="AU33" s="312">
        <v>-354578.88500000001</v>
      </c>
      <c r="AV33" s="312">
        <v>244017.46499999997</v>
      </c>
      <c r="AW33" s="312">
        <v>244017.46499999997</v>
      </c>
      <c r="AX33" s="312">
        <v>244017.46499999997</v>
      </c>
      <c r="AY33" s="312">
        <v>-591112.02500000002</v>
      </c>
      <c r="AZ33" s="312">
        <v>-591112.02500000002</v>
      </c>
      <c r="BA33" s="312">
        <v>-591112.02500000002</v>
      </c>
      <c r="BB33" s="312">
        <v>88636.599999999991</v>
      </c>
      <c r="BC33" s="380">
        <v>88636.599999999991</v>
      </c>
      <c r="BD33" s="312">
        <v>88636.599999999991</v>
      </c>
      <c r="BE33" s="312">
        <v>88636.599999999991</v>
      </c>
      <c r="BF33" s="312">
        <v>88636.599999999991</v>
      </c>
      <c r="BG33" s="312">
        <v>88636.599999999991</v>
      </c>
      <c r="BH33" s="312">
        <v>88636.599999999991</v>
      </c>
      <c r="BI33" s="312">
        <v>88636.599999999991</v>
      </c>
      <c r="BJ33" s="312">
        <v>88636.599999999991</v>
      </c>
      <c r="BK33" s="312">
        <v>35084.165000000001</v>
      </c>
      <c r="BL33" s="312">
        <v>35084.165000000001</v>
      </c>
      <c r="BM33" s="312">
        <v>35084.165000000001</v>
      </c>
      <c r="BN33" s="312">
        <v>293057.40499999997</v>
      </c>
      <c r="BO33" s="312">
        <v>293057.40499999997</v>
      </c>
      <c r="BP33" s="312">
        <v>293057.40499999997</v>
      </c>
      <c r="BQ33" s="312">
        <v>293057.40499999997</v>
      </c>
      <c r="BR33" s="312">
        <v>293057.40499999997</v>
      </c>
      <c r="BS33" s="312">
        <v>293057.40499999997</v>
      </c>
      <c r="BT33" s="312">
        <v>293057.40499999997</v>
      </c>
      <c r="BU33" s="312">
        <v>293057.40499999997</v>
      </c>
      <c r="BV33" s="312">
        <v>293057.40499999997</v>
      </c>
      <c r="BW33" s="312">
        <v>293057.40499999997</v>
      </c>
      <c r="BX33" s="380">
        <v>293057.40499999997</v>
      </c>
      <c r="BY33" s="380">
        <v>293057.40499999997</v>
      </c>
      <c r="BZ33" s="380">
        <v>-2154144.9550000001</v>
      </c>
      <c r="CA33" s="380">
        <v>-2154144.9550000001</v>
      </c>
      <c r="CB33" s="380">
        <v>-2154144.9550000001</v>
      </c>
      <c r="CC33" s="380">
        <v>-2154144.9550000001</v>
      </c>
      <c r="CD33" s="380">
        <v>-2154144.9550000001</v>
      </c>
      <c r="CE33" s="380">
        <v>-2154144.9550000001</v>
      </c>
      <c r="CF33" s="380">
        <v>-2154144.9550000001</v>
      </c>
      <c r="CG33" s="380">
        <v>-2154144.9550000001</v>
      </c>
      <c r="CH33" s="380">
        <v>-2154144.9550000001</v>
      </c>
      <c r="CI33" s="380">
        <v>-2154144.9550000001</v>
      </c>
      <c r="CJ33" s="380">
        <v>-2154144.9550000001</v>
      </c>
      <c r="CK33" s="380">
        <v>-2154144.9550000001</v>
      </c>
      <c r="CL33" s="380">
        <v>1703783</v>
      </c>
      <c r="CM33" s="380">
        <v>1703783</v>
      </c>
      <c r="CN33" s="380">
        <v>1703783</v>
      </c>
      <c r="CO33" s="380">
        <v>1703783</v>
      </c>
      <c r="CP33" s="380">
        <v>1703783</v>
      </c>
      <c r="CQ33" s="380">
        <v>1703783</v>
      </c>
      <c r="CR33" s="380">
        <v>1703783</v>
      </c>
      <c r="CS33" s="380">
        <v>1703783</v>
      </c>
      <c r="CT33" s="380">
        <v>1703783</v>
      </c>
      <c r="CU33" s="380">
        <v>1703783</v>
      </c>
      <c r="CV33" s="257">
        <f>SUBTOTAL(9,CV31:CV32)</f>
        <v>1703783</v>
      </c>
      <c r="CW33" s="257">
        <f t="shared" ref="CW33:DP33" si="14">SUBTOTAL(9,CW31:CW32)</f>
        <v>1703783</v>
      </c>
      <c r="CX33" s="257">
        <f t="shared" si="14"/>
        <v>1703783</v>
      </c>
      <c r="CY33" s="257">
        <f t="shared" si="14"/>
        <v>1703783</v>
      </c>
      <c r="CZ33" s="257">
        <f t="shared" si="14"/>
        <v>1703783</v>
      </c>
      <c r="DA33" s="257">
        <f t="shared" si="14"/>
        <v>1703783</v>
      </c>
      <c r="DB33" s="257">
        <f t="shared" si="14"/>
        <v>1703783</v>
      </c>
      <c r="DC33" s="257">
        <f t="shared" si="14"/>
        <v>1703783</v>
      </c>
      <c r="DD33" s="257">
        <f t="shared" si="14"/>
        <v>1703783</v>
      </c>
      <c r="DE33" s="257">
        <f t="shared" si="14"/>
        <v>1703783</v>
      </c>
      <c r="DF33" s="257">
        <f t="shared" si="14"/>
        <v>1703783</v>
      </c>
      <c r="DG33" s="257">
        <f t="shared" si="14"/>
        <v>1703783</v>
      </c>
      <c r="DH33" s="257">
        <f t="shared" si="14"/>
        <v>1703783</v>
      </c>
      <c r="DI33" s="257">
        <f t="shared" si="14"/>
        <v>1703783</v>
      </c>
      <c r="DJ33" s="257">
        <f t="shared" si="14"/>
        <v>1703783</v>
      </c>
      <c r="DK33" s="257">
        <f t="shared" si="14"/>
        <v>1703783</v>
      </c>
      <c r="DL33" s="257">
        <f t="shared" si="14"/>
        <v>1703783</v>
      </c>
      <c r="DM33" s="257">
        <f t="shared" si="14"/>
        <v>1703783</v>
      </c>
      <c r="DN33" s="257">
        <f t="shared" si="14"/>
        <v>1703783</v>
      </c>
      <c r="DO33" s="257">
        <f t="shared" si="14"/>
        <v>1703783</v>
      </c>
      <c r="DP33" s="257">
        <f t="shared" si="14"/>
        <v>1703783</v>
      </c>
    </row>
    <row r="34" spans="1:120" outlineLevel="2">
      <c r="A34" s="189" t="s">
        <v>215</v>
      </c>
      <c r="B34" s="602">
        <v>2820</v>
      </c>
      <c r="C34" s="294" t="s">
        <v>297</v>
      </c>
      <c r="D34" s="294" t="s">
        <v>325</v>
      </c>
      <c r="E34" s="293">
        <v>-10723512.98</v>
      </c>
      <c r="F34" s="293">
        <v>-12040602.9</v>
      </c>
      <c r="G34" s="410">
        <v>-12040602.9</v>
      </c>
      <c r="H34" s="410">
        <v>-12040602.9</v>
      </c>
      <c r="I34" s="410">
        <v>-13904540.060000001</v>
      </c>
      <c r="J34" s="410">
        <v>-13904540.060000001</v>
      </c>
      <c r="K34" s="410">
        <v>-13904540.060000001</v>
      </c>
      <c r="L34" s="410">
        <v>-15768477.219999999</v>
      </c>
      <c r="M34" s="410">
        <v>-15768477.219999999</v>
      </c>
      <c r="N34" s="410">
        <v>-15768477.219999999</v>
      </c>
      <c r="O34" s="410">
        <v>-20776543.155799974</v>
      </c>
      <c r="P34" s="410">
        <v>-20776543.155799974</v>
      </c>
      <c r="Q34" s="410">
        <v>-20776543.155799974</v>
      </c>
      <c r="R34" s="293">
        <v>-16282701</v>
      </c>
      <c r="S34" s="236">
        <v>-16282701</v>
      </c>
      <c r="T34" s="236">
        <v>-16282701</v>
      </c>
      <c r="U34" s="236">
        <v>-16973577.1175</v>
      </c>
      <c r="V34" s="236">
        <v>-16973577.1175</v>
      </c>
      <c r="W34" s="236">
        <v>-16973577.1175</v>
      </c>
      <c r="X34" s="236">
        <v>-15269421.234999999</v>
      </c>
      <c r="Y34" s="101">
        <v>-15269421.234999999</v>
      </c>
      <c r="Z34" s="236">
        <v>-15269421.234999999</v>
      </c>
      <c r="AA34" s="236">
        <v>-15419863.240604382</v>
      </c>
      <c r="AB34" s="101">
        <v>-15419863.240604382</v>
      </c>
      <c r="AC34" s="411">
        <v>-15419863.240604382</v>
      </c>
      <c r="AD34" s="293">
        <v>-23376950.759999998</v>
      </c>
      <c r="AE34" s="236">
        <v>-23376950.759999998</v>
      </c>
      <c r="AF34" s="236">
        <v>-23376950.759999998</v>
      </c>
      <c r="AG34" s="236">
        <v>-24924514.055</v>
      </c>
      <c r="AH34" s="236">
        <v>-24924514.055</v>
      </c>
      <c r="AI34" s="236">
        <v>-24924514.055</v>
      </c>
      <c r="AJ34" s="236">
        <v>-26580944.114999998</v>
      </c>
      <c r="AK34" s="236">
        <v>-26580944.114999998</v>
      </c>
      <c r="AL34" s="236">
        <v>-26580944.114999998</v>
      </c>
      <c r="AM34" s="236">
        <v>-28182940.792499997</v>
      </c>
      <c r="AN34" s="236">
        <v>-28182940.792499997</v>
      </c>
      <c r="AO34" s="236">
        <v>-28182940.792499997</v>
      </c>
      <c r="AP34" s="236">
        <v>-25410638.620000001</v>
      </c>
      <c r="AQ34" s="236">
        <v>-25410638.620000001</v>
      </c>
      <c r="AR34" s="236">
        <v>-25410638.620000001</v>
      </c>
      <c r="AS34" s="236">
        <v>-28871903.406001084</v>
      </c>
      <c r="AT34" s="236">
        <v>-28871903.406001084</v>
      </c>
      <c r="AU34" s="236">
        <v>-28871903.406001084</v>
      </c>
      <c r="AV34" s="236">
        <v>-31023559.507002164</v>
      </c>
      <c r="AW34" s="236">
        <v>-31023559.507002164</v>
      </c>
      <c r="AX34" s="236">
        <v>-31023559.507002164</v>
      </c>
      <c r="AY34" s="236">
        <v>-32296679.859532997</v>
      </c>
      <c r="AZ34" s="236">
        <v>-32296679.859532997</v>
      </c>
      <c r="BA34" s="236">
        <v>-32296679.859532997</v>
      </c>
      <c r="BB34" s="236">
        <v>-28039051.800000001</v>
      </c>
      <c r="BC34" s="293">
        <v>-28039051.800000001</v>
      </c>
      <c r="BD34" s="236">
        <v>-28039051.800000001</v>
      </c>
      <c r="BE34" s="236">
        <v>-34474533.787500001</v>
      </c>
      <c r="BF34" s="236">
        <v>-34474533.787500001</v>
      </c>
      <c r="BG34" s="236">
        <v>-34474533.787500001</v>
      </c>
      <c r="BH34" s="236">
        <v>-34548969.149999999</v>
      </c>
      <c r="BI34" s="236">
        <v>-34548969.149999999</v>
      </c>
      <c r="BJ34" s="236">
        <v>-34548969.149999999</v>
      </c>
      <c r="BK34" s="236">
        <v>-34949889.894999996</v>
      </c>
      <c r="BL34" s="236">
        <v>-34949889.894999996</v>
      </c>
      <c r="BM34" s="236">
        <v>-34949889.894999996</v>
      </c>
      <c r="BN34" s="236">
        <v>-29709043.234999999</v>
      </c>
      <c r="BO34" s="236">
        <v>-29709043.234999999</v>
      </c>
      <c r="BP34" s="236">
        <v>-29709043.234999999</v>
      </c>
      <c r="BQ34" s="236">
        <v>-30705388.114999998</v>
      </c>
      <c r="BR34" s="236">
        <v>-30705388.114999998</v>
      </c>
      <c r="BS34" s="236">
        <v>-30705388.114999998</v>
      </c>
      <c r="BT34" s="236">
        <v>-31701733.234999999</v>
      </c>
      <c r="BU34" s="236">
        <v>-31701733.234999999</v>
      </c>
      <c r="BV34" s="236">
        <v>-31701733.234999999</v>
      </c>
      <c r="BW34" s="236">
        <v>-32721079.234999999</v>
      </c>
      <c r="BX34" s="293">
        <v>-32721079.234999999</v>
      </c>
      <c r="BY34" s="293">
        <v>-32721079.234999999</v>
      </c>
      <c r="BZ34" s="293">
        <v>-33282595.079999998</v>
      </c>
      <c r="CA34" s="236">
        <v>-33282595.079999998</v>
      </c>
      <c r="CB34" s="236">
        <v>-33282595.079999998</v>
      </c>
      <c r="CC34" s="236">
        <v>-34498056.079999998</v>
      </c>
      <c r="CD34" s="236">
        <v>-34498056.079999998</v>
      </c>
      <c r="CE34" s="236">
        <v>-34498056.079999998</v>
      </c>
      <c r="CF34" s="236">
        <v>-36848808.079999998</v>
      </c>
      <c r="CG34" s="236">
        <v>-36848808.079999998</v>
      </c>
      <c r="CH34" s="236">
        <v>-36848808.079999998</v>
      </c>
      <c r="CI34" s="236">
        <v>-37011423.472087495</v>
      </c>
      <c r="CJ34" s="236">
        <v>-37011423.472087495</v>
      </c>
      <c r="CK34" s="236">
        <v>-37011423.472087495</v>
      </c>
      <c r="CL34" s="293">
        <v>-42023581</v>
      </c>
      <c r="CM34" s="236">
        <v>-42023581</v>
      </c>
      <c r="CN34" s="236">
        <v>-42023581</v>
      </c>
      <c r="CO34" s="236">
        <v>-42571576</v>
      </c>
      <c r="CP34" s="236">
        <v>-42571576</v>
      </c>
      <c r="CQ34" s="236">
        <v>-42571576</v>
      </c>
      <c r="CR34" s="236">
        <v>-43226188</v>
      </c>
      <c r="CS34" s="236">
        <v>-43226188</v>
      </c>
      <c r="CT34" s="236">
        <v>-43226188</v>
      </c>
      <c r="CU34" s="236">
        <v>-44433413</v>
      </c>
      <c r="CV34" s="618">
        <f>'[60]KY ADIT-August 17'!J18</f>
        <v>-44257592.086876713</v>
      </c>
      <c r="CW34" s="618">
        <f>'[60]KY ADIT-August 17'!K18</f>
        <v>-44130924.342749141</v>
      </c>
      <c r="CX34" s="618">
        <f>'[60]KY ADIT-August 17'!L18</f>
        <v>-43914492.015949987</v>
      </c>
      <c r="CY34" s="618">
        <f>'[60]KY ADIT-August 17'!M18</f>
        <v>-44065044.835845821</v>
      </c>
      <c r="CZ34" s="618">
        <f>'[60]KY ADIT-August 17'!N18</f>
        <v>-44215597.655741647</v>
      </c>
      <c r="DA34" s="618">
        <f>'[60]KY ADIT-August 17'!O18</f>
        <v>-44366150.475637481</v>
      </c>
      <c r="DB34" s="618">
        <f>'[60]KY ADIT-August 17'!P18</f>
        <v>-44516703.295533307</v>
      </c>
      <c r="DC34" s="618">
        <f>'[60]KY ADIT-August 17'!Q18</f>
        <v>-44667256.115429141</v>
      </c>
      <c r="DD34" s="618">
        <f>'[60]KY ADIT-August 17'!R18</f>
        <v>-44817808.935324967</v>
      </c>
      <c r="DE34" s="618">
        <f>'[60]KY ADIT-August 17'!S18</f>
        <v>-44968361.755220801</v>
      </c>
      <c r="DF34" s="618">
        <f>'[60]KY ADIT-August 17'!T18</f>
        <v>-45118914.575116627</v>
      </c>
      <c r="DG34" s="618">
        <f>'[60]KY ADIT-August 17'!U18</f>
        <v>-45269467.395012453</v>
      </c>
      <c r="DH34" s="618">
        <f>'[60]KY ADIT-August 17'!V18</f>
        <v>-45420020.214908287</v>
      </c>
      <c r="DI34" s="618">
        <f>'[60]KY ADIT-August 17'!W18</f>
        <v>-45570573.034804113</v>
      </c>
      <c r="DJ34" s="618">
        <f>'[60]KY ADIT-August 17'!X18</f>
        <v>-45721125.854699947</v>
      </c>
      <c r="DK34" s="618">
        <f>'[60]KY ADIT-August 17'!Y18</f>
        <v>-45836254.481679112</v>
      </c>
      <c r="DL34" s="618">
        <f>'[60]KY ADIT-August 17'!Z18</f>
        <v>-45951383.108658276</v>
      </c>
      <c r="DM34" s="618">
        <f>'[60]KY ADIT-August 17'!AA18</f>
        <v>-46066511.735637441</v>
      </c>
      <c r="DN34" s="618">
        <f>'[60]KY ADIT-August 17'!AB18</f>
        <v>-46181640.362616606</v>
      </c>
      <c r="DO34" s="618">
        <f>'[60]KY ADIT-August 17'!AC18</f>
        <v>-46296768.989595771</v>
      </c>
      <c r="DP34" s="618">
        <f>'[60]KY ADIT-August 17'!AD18</f>
        <v>-46411897.616574936</v>
      </c>
    </row>
    <row r="35" spans="1:120" outlineLevel="2">
      <c r="A35" s="189" t="s">
        <v>216</v>
      </c>
      <c r="B35" s="602">
        <v>2820</v>
      </c>
      <c r="C35" s="294" t="s">
        <v>297</v>
      </c>
      <c r="D35" s="294" t="s">
        <v>326</v>
      </c>
      <c r="E35" s="293">
        <v>230852.28</v>
      </c>
      <c r="F35" s="293">
        <v>-4242011.5199999996</v>
      </c>
      <c r="G35" s="410">
        <v>-4242011.5199999996</v>
      </c>
      <c r="H35" s="410">
        <v>-4242011.5199999996</v>
      </c>
      <c r="I35" s="410">
        <v>-4242011.5199999996</v>
      </c>
      <c r="J35" s="410">
        <v>-4242011.5199999996</v>
      </c>
      <c r="K35" s="410">
        <v>-4242011.5199999996</v>
      </c>
      <c r="L35" s="410">
        <v>-4242011.5199999996</v>
      </c>
      <c r="M35" s="410">
        <v>-4242011.5199999996</v>
      </c>
      <c r="N35" s="410">
        <v>-4242011.5199999996</v>
      </c>
      <c r="O35" s="410">
        <v>679155.58679997281</v>
      </c>
      <c r="P35" s="410">
        <v>679155.58679997281</v>
      </c>
      <c r="Q35" s="410">
        <v>679155.58679997281</v>
      </c>
      <c r="R35" s="293">
        <v>-4494599.79</v>
      </c>
      <c r="S35" s="236">
        <v>-4311569.79</v>
      </c>
      <c r="T35" s="236">
        <v>-4311569.79</v>
      </c>
      <c r="U35" s="236">
        <v>-4311569.79</v>
      </c>
      <c r="V35" s="236">
        <v>-4311569.79</v>
      </c>
      <c r="W35" s="236">
        <v>-4311569.79</v>
      </c>
      <c r="X35" s="236">
        <v>-2382969.790000001</v>
      </c>
      <c r="Y35" s="101">
        <v>-2382969.790000001</v>
      </c>
      <c r="Z35" s="236">
        <v>-2382969.790000001</v>
      </c>
      <c r="AA35" s="236">
        <v>-2382969.79</v>
      </c>
      <c r="AB35" s="101">
        <v>-2382969.79</v>
      </c>
      <c r="AC35" s="411">
        <v>-2382969.79</v>
      </c>
      <c r="AD35" s="293">
        <v>3959843.6</v>
      </c>
      <c r="AE35" s="236">
        <v>3959843.6</v>
      </c>
      <c r="AF35" s="236">
        <v>3959843.6</v>
      </c>
      <c r="AG35" s="236">
        <v>3959843.6000000006</v>
      </c>
      <c r="AH35" s="236">
        <v>3959843.6000000006</v>
      </c>
      <c r="AI35" s="236">
        <v>3959843.6000000006</v>
      </c>
      <c r="AJ35" s="236">
        <v>3959843.6000000006</v>
      </c>
      <c r="AK35" s="236">
        <v>3959843.6000000006</v>
      </c>
      <c r="AL35" s="236">
        <v>3959843.6000000006</v>
      </c>
      <c r="AM35" s="236">
        <v>3959843.600000002</v>
      </c>
      <c r="AN35" s="236">
        <v>3959843.600000002</v>
      </c>
      <c r="AO35" s="236">
        <v>3959843.600000002</v>
      </c>
      <c r="AP35" s="236">
        <v>1649840.5149999999</v>
      </c>
      <c r="AQ35" s="236">
        <v>1649840.5149999999</v>
      </c>
      <c r="AR35" s="236">
        <v>1649840.5149999999</v>
      </c>
      <c r="AS35" s="236">
        <v>413438.50571993482</v>
      </c>
      <c r="AT35" s="236">
        <v>413438.50571993482</v>
      </c>
      <c r="AU35" s="236">
        <v>413438.50571993482</v>
      </c>
      <c r="AV35" s="236">
        <v>4153132.3464289326</v>
      </c>
      <c r="AW35" s="236">
        <v>4153132.3464289326</v>
      </c>
      <c r="AX35" s="236">
        <v>4153132.3464289326</v>
      </c>
      <c r="AY35" s="236">
        <v>-1458874.3253999976</v>
      </c>
      <c r="AZ35" s="236">
        <v>-1458874.3253999976</v>
      </c>
      <c r="BA35" s="236">
        <v>-1458882.3253999976</v>
      </c>
      <c r="BB35" s="236">
        <v>9749995.7050000001</v>
      </c>
      <c r="BC35" s="293">
        <v>9749995.7050000001</v>
      </c>
      <c r="BD35" s="236">
        <v>9749995.7050000001</v>
      </c>
      <c r="BE35" s="236">
        <v>8402905.2055875007</v>
      </c>
      <c r="BF35" s="236">
        <v>8402905.2055875007</v>
      </c>
      <c r="BG35" s="236">
        <v>8402905.2055875007</v>
      </c>
      <c r="BH35" s="236">
        <v>7048607.7811750006</v>
      </c>
      <c r="BI35" s="236">
        <v>7048607.7811750006</v>
      </c>
      <c r="BJ35" s="236">
        <v>7048607.7811750006</v>
      </c>
      <c r="BK35" s="236">
        <v>5865229.610299997</v>
      </c>
      <c r="BL35" s="236">
        <v>5865229.610299997</v>
      </c>
      <c r="BM35" s="236">
        <v>5865229.610299997</v>
      </c>
      <c r="BN35" s="236">
        <v>12402960.244999999</v>
      </c>
      <c r="BO35" s="236">
        <v>12402960.244999999</v>
      </c>
      <c r="BP35" s="236">
        <v>12402960.244999999</v>
      </c>
      <c r="BQ35" s="236">
        <v>11288987.745618353</v>
      </c>
      <c r="BR35" s="236">
        <v>11288987.745618353</v>
      </c>
      <c r="BS35" s="236">
        <v>11288987.745618353</v>
      </c>
      <c r="BT35" s="236">
        <v>8940021.2449999992</v>
      </c>
      <c r="BU35" s="236">
        <v>8940021.2449999992</v>
      </c>
      <c r="BV35" s="236">
        <v>8940021.2449999992</v>
      </c>
      <c r="BW35" s="236">
        <v>7633914.2449999992</v>
      </c>
      <c r="BX35" s="293">
        <v>7633914.2449999992</v>
      </c>
      <c r="BY35" s="293">
        <v>7633914.2449999992</v>
      </c>
      <c r="BZ35" s="293">
        <v>9880160.5449999999</v>
      </c>
      <c r="CA35" s="236">
        <v>9880160.5449999999</v>
      </c>
      <c r="CB35" s="236">
        <v>9880160.5449999999</v>
      </c>
      <c r="CC35" s="236">
        <v>7829863.5449999999</v>
      </c>
      <c r="CD35" s="236">
        <v>7829863.5449999999</v>
      </c>
      <c r="CE35" s="236">
        <v>7829863.5449999999</v>
      </c>
      <c r="CF35" s="236">
        <v>7449236.5449999999</v>
      </c>
      <c r="CG35" s="236">
        <v>7449236.5449999999</v>
      </c>
      <c r="CH35" s="236">
        <v>7449236.5449999999</v>
      </c>
      <c r="CI35" s="236">
        <v>4530841.357262494</v>
      </c>
      <c r="CJ35" s="236">
        <v>4530841.357262494</v>
      </c>
      <c r="CK35" s="236">
        <v>4530841.357262494</v>
      </c>
      <c r="CL35" s="293">
        <v>17524367</v>
      </c>
      <c r="CM35" s="236">
        <v>17524367</v>
      </c>
      <c r="CN35" s="236">
        <v>17524367</v>
      </c>
      <c r="CO35" s="236">
        <v>16156193</v>
      </c>
      <c r="CP35" s="236">
        <v>16156193</v>
      </c>
      <c r="CQ35" s="236">
        <v>16156193</v>
      </c>
      <c r="CR35" s="236">
        <v>15164313</v>
      </c>
      <c r="CS35" s="236">
        <v>15164313</v>
      </c>
      <c r="CT35" s="236">
        <v>15164313</v>
      </c>
      <c r="CU35" s="236">
        <v>14536422</v>
      </c>
      <c r="CV35" s="618">
        <f>'[60]KY ADIT-August 17'!J29</f>
        <v>16003785.137859724</v>
      </c>
      <c r="CW35" s="618">
        <f>'[60]KY ADIT-August 17'!K29</f>
        <v>17479140.647096604</v>
      </c>
      <c r="CX35" s="618">
        <f>'[60]KY ADIT-August 17'!L29</f>
        <v>17727184.578115057</v>
      </c>
      <c r="CY35" s="618">
        <f>'[60]KY ADIT-August 17'!M29</f>
        <v>17713861.216991253</v>
      </c>
      <c r="CZ35" s="618">
        <f>'[60]KY ADIT-August 17'!N29</f>
        <v>17663591.630371265</v>
      </c>
      <c r="DA35" s="618">
        <f>'[60]KY ADIT-August 17'!O29</f>
        <v>17613388.073933516</v>
      </c>
      <c r="DB35" s="618">
        <f>'[60]KY ADIT-August 17'!P29</f>
        <v>17563250.547678005</v>
      </c>
      <c r="DC35" s="618">
        <f>'[60]KY ADIT-August 17'!Q29</f>
        <v>17513179.051604733</v>
      </c>
      <c r="DD35" s="618">
        <f>'[60]KY ADIT-August 17'!R29</f>
        <v>17463173.585713707</v>
      </c>
      <c r="DE35" s="618">
        <f>'[60]KY ADIT-August 17'!S29</f>
        <v>17413073.405813213</v>
      </c>
      <c r="DF35" s="618">
        <f>'[60]KY ADIT-August 17'!T29</f>
        <v>17362866.471524112</v>
      </c>
      <c r="DG35" s="618">
        <f>'[60]KY ADIT-August 17'!U29</f>
        <v>17312725.567417253</v>
      </c>
      <c r="DH35" s="618">
        <f>'[60]KY ADIT-August 17'!V29</f>
        <v>17262650.693492636</v>
      </c>
      <c r="DI35" s="618">
        <f>'[60]KY ADIT-August 17'!W29</f>
        <v>17212641.849750258</v>
      </c>
      <c r="DJ35" s="618">
        <f>'[60]KY ADIT-August 17'!X29</f>
        <v>17162699.036190119</v>
      </c>
      <c r="DK35" s="618">
        <f>'[60]KY ADIT-August 17'!Y29</f>
        <v>17084128.845555548</v>
      </c>
      <c r="DL35" s="618">
        <f>'[60]KY ADIT-August 17'!Z29</f>
        <v>17005478.891112078</v>
      </c>
      <c r="DM35" s="618">
        <f>'[60]KY ADIT-August 17'!AA29</f>
        <v>16926749.172859721</v>
      </c>
      <c r="DN35" s="618">
        <f>'[60]KY ADIT-August 17'!AB29</f>
        <v>16847939.690798473</v>
      </c>
      <c r="DO35" s="618">
        <f>'[60]KY ADIT-August 17'!AC29</f>
        <v>16769050.444928337</v>
      </c>
      <c r="DP35" s="618">
        <f>'[60]KY ADIT-August 17'!AD29</f>
        <v>16690081.435249308</v>
      </c>
    </row>
    <row r="36" spans="1:120" outlineLevel="2">
      <c r="A36" s="189" t="s">
        <v>806</v>
      </c>
      <c r="B36" s="602">
        <v>2820</v>
      </c>
      <c r="C36" s="294" t="s">
        <v>297</v>
      </c>
      <c r="D36" s="294" t="s">
        <v>744</v>
      </c>
      <c r="E36" s="293">
        <v>0</v>
      </c>
      <c r="F36" s="293"/>
      <c r="G36" s="410"/>
      <c r="H36" s="410"/>
      <c r="I36" s="410"/>
      <c r="J36" s="410"/>
      <c r="K36" s="410"/>
      <c r="L36" s="410"/>
      <c r="M36" s="410"/>
      <c r="N36" s="410"/>
      <c r="O36" s="410"/>
      <c r="P36" s="410"/>
      <c r="Q36" s="410"/>
      <c r="R36" s="293"/>
      <c r="S36" s="236"/>
      <c r="T36" s="236"/>
      <c r="U36" s="236"/>
      <c r="V36" s="236"/>
      <c r="W36" s="236"/>
      <c r="X36" s="236"/>
      <c r="Y36" s="101"/>
      <c r="Z36" s="236"/>
      <c r="AA36" s="236"/>
      <c r="AB36" s="101"/>
      <c r="AC36" s="411"/>
      <c r="AD36" s="293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93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>
        <v>0</v>
      </c>
      <c r="BP36" s="236">
        <v>0</v>
      </c>
      <c r="BQ36" s="236">
        <v>0</v>
      </c>
      <c r="BR36" s="236">
        <v>0</v>
      </c>
      <c r="BS36" s="236">
        <v>0</v>
      </c>
      <c r="BT36" s="236">
        <v>0</v>
      </c>
      <c r="BU36" s="236">
        <v>0</v>
      </c>
      <c r="BV36" s="236">
        <v>0</v>
      </c>
      <c r="BW36" s="236">
        <v>0</v>
      </c>
      <c r="BX36" s="293">
        <v>0</v>
      </c>
      <c r="BY36" s="293">
        <v>0</v>
      </c>
      <c r="BZ36" s="293">
        <v>0</v>
      </c>
      <c r="CA36" s="236">
        <v>0</v>
      </c>
      <c r="CB36" s="236">
        <v>0</v>
      </c>
      <c r="CC36" s="236">
        <v>0</v>
      </c>
      <c r="CD36" s="236">
        <v>0</v>
      </c>
      <c r="CE36" s="236">
        <v>0</v>
      </c>
      <c r="CF36" s="236">
        <v>0</v>
      </c>
      <c r="CG36" s="236">
        <v>0</v>
      </c>
      <c r="CH36" s="236">
        <v>0</v>
      </c>
      <c r="CI36" s="236">
        <v>0</v>
      </c>
      <c r="CJ36" s="236">
        <v>0</v>
      </c>
      <c r="CK36" s="236">
        <v>0</v>
      </c>
      <c r="CL36" s="293">
        <v>0</v>
      </c>
      <c r="CM36" s="236">
        <v>0</v>
      </c>
      <c r="CN36" s="236">
        <v>0</v>
      </c>
      <c r="CO36" s="236">
        <v>0</v>
      </c>
      <c r="CP36" s="236">
        <v>0</v>
      </c>
      <c r="CQ36" s="236">
        <v>0</v>
      </c>
      <c r="CR36" s="236">
        <v>0</v>
      </c>
      <c r="CS36" s="236">
        <v>0</v>
      </c>
      <c r="CT36" s="236">
        <v>0</v>
      </c>
      <c r="CU36" s="236">
        <v>0</v>
      </c>
    </row>
    <row r="37" spans="1:120" outlineLevel="2">
      <c r="A37" s="189" t="s">
        <v>217</v>
      </c>
      <c r="B37" s="602">
        <v>2820</v>
      </c>
      <c r="C37" s="294" t="s">
        <v>297</v>
      </c>
      <c r="D37" s="294" t="s">
        <v>327</v>
      </c>
      <c r="E37" s="293">
        <v>477487.1</v>
      </c>
      <c r="F37" s="293">
        <v>-7618.3</v>
      </c>
      <c r="G37" s="410">
        <v>-7618.3</v>
      </c>
      <c r="H37" s="410">
        <v>-7618.3</v>
      </c>
      <c r="I37" s="410">
        <v>-7618.3</v>
      </c>
      <c r="J37" s="410">
        <v>-7618.3</v>
      </c>
      <c r="K37" s="410">
        <v>-7618.3</v>
      </c>
      <c r="L37" s="410">
        <v>-7618.3</v>
      </c>
      <c r="M37" s="410">
        <v>-7618.3</v>
      </c>
      <c r="N37" s="410">
        <v>-7618.3</v>
      </c>
      <c r="O37" s="410">
        <v>0</v>
      </c>
      <c r="P37" s="410">
        <v>0</v>
      </c>
      <c r="Q37" s="410">
        <v>0</v>
      </c>
      <c r="R37" s="293">
        <v>-98.42</v>
      </c>
      <c r="S37" s="236">
        <v>-98.42</v>
      </c>
      <c r="T37" s="236">
        <v>-98.42</v>
      </c>
      <c r="U37" s="236">
        <v>-98.42</v>
      </c>
      <c r="V37" s="236">
        <v>-98.42</v>
      </c>
      <c r="W37" s="236">
        <v>-98.42</v>
      </c>
      <c r="X37" s="236">
        <v>-98.42</v>
      </c>
      <c r="Y37" s="101">
        <v>-98.42</v>
      </c>
      <c r="Z37" s="236">
        <v>-98.42</v>
      </c>
      <c r="AA37" s="236">
        <v>-98.42</v>
      </c>
      <c r="AB37" s="101">
        <v>-98.42</v>
      </c>
      <c r="AC37" s="411">
        <v>-98.42</v>
      </c>
      <c r="AD37" s="293">
        <v>0</v>
      </c>
      <c r="AE37" s="236">
        <v>0</v>
      </c>
      <c r="AF37" s="236">
        <v>0</v>
      </c>
      <c r="AG37" s="236">
        <v>0</v>
      </c>
      <c r="AH37" s="236">
        <v>0</v>
      </c>
      <c r="AI37" s="236">
        <v>0</v>
      </c>
      <c r="AJ37" s="236">
        <v>0</v>
      </c>
      <c r="AK37" s="236">
        <v>0</v>
      </c>
      <c r="AL37" s="236">
        <v>0</v>
      </c>
      <c r="AM37" s="236">
        <v>0</v>
      </c>
      <c r="AN37" s="236">
        <v>0</v>
      </c>
      <c r="AO37" s="236">
        <v>0</v>
      </c>
      <c r="AP37" s="236">
        <v>0</v>
      </c>
      <c r="AQ37" s="236">
        <v>0</v>
      </c>
      <c r="AR37" s="236">
        <v>0</v>
      </c>
      <c r="AS37" s="236">
        <v>0</v>
      </c>
      <c r="AT37" s="236">
        <v>0</v>
      </c>
      <c r="AU37" s="236">
        <v>0</v>
      </c>
      <c r="AV37" s="236">
        <v>0</v>
      </c>
      <c r="AW37" s="236">
        <v>0</v>
      </c>
      <c r="AX37" s="236">
        <v>0</v>
      </c>
      <c r="AY37" s="236">
        <v>0</v>
      </c>
      <c r="AZ37" s="236">
        <v>0</v>
      </c>
      <c r="BA37" s="236">
        <v>0</v>
      </c>
      <c r="BB37" s="236">
        <v>0</v>
      </c>
      <c r="BC37" s="293">
        <v>0</v>
      </c>
      <c r="BD37" s="236">
        <v>0</v>
      </c>
      <c r="BE37" s="236">
        <v>0</v>
      </c>
      <c r="BF37" s="236">
        <v>0</v>
      </c>
      <c r="BG37" s="236">
        <v>0</v>
      </c>
      <c r="BH37" s="236">
        <v>0</v>
      </c>
      <c r="BI37" s="236">
        <v>0</v>
      </c>
      <c r="BJ37" s="236">
        <v>0</v>
      </c>
      <c r="BK37" s="236">
        <v>0</v>
      </c>
      <c r="BL37" s="236">
        <v>0</v>
      </c>
      <c r="BM37" s="236">
        <v>0</v>
      </c>
      <c r="BN37" s="236">
        <v>0</v>
      </c>
      <c r="BO37" s="236">
        <v>0</v>
      </c>
      <c r="BP37" s="236">
        <v>0</v>
      </c>
      <c r="BQ37" s="236">
        <v>0</v>
      </c>
      <c r="BR37" s="236">
        <v>0</v>
      </c>
      <c r="BS37" s="236">
        <v>0</v>
      </c>
      <c r="BT37" s="236">
        <v>0</v>
      </c>
      <c r="BU37" s="236">
        <v>0</v>
      </c>
      <c r="BV37" s="236">
        <v>0</v>
      </c>
      <c r="BW37" s="236">
        <v>0</v>
      </c>
      <c r="BX37" s="293">
        <v>0</v>
      </c>
      <c r="BY37" s="293">
        <v>0</v>
      </c>
      <c r="BZ37" s="293">
        <v>0</v>
      </c>
      <c r="CA37" s="236">
        <v>0</v>
      </c>
      <c r="CB37" s="236">
        <v>0</v>
      </c>
      <c r="CC37" s="236">
        <v>0</v>
      </c>
      <c r="CD37" s="236">
        <v>0</v>
      </c>
      <c r="CE37" s="236">
        <v>0</v>
      </c>
      <c r="CF37" s="236">
        <v>0</v>
      </c>
      <c r="CG37" s="236">
        <v>0</v>
      </c>
      <c r="CH37" s="236">
        <v>0</v>
      </c>
      <c r="CI37" s="236">
        <v>0</v>
      </c>
      <c r="CJ37" s="236">
        <v>0</v>
      </c>
      <c r="CK37" s="236">
        <v>0</v>
      </c>
      <c r="CL37" s="293">
        <v>0</v>
      </c>
      <c r="CM37" s="236">
        <v>0</v>
      </c>
      <c r="CN37" s="236">
        <v>0</v>
      </c>
      <c r="CO37" s="236">
        <v>0</v>
      </c>
      <c r="CP37" s="236">
        <v>0</v>
      </c>
      <c r="CQ37" s="236">
        <v>0</v>
      </c>
      <c r="CR37" s="236">
        <v>0</v>
      </c>
      <c r="CS37" s="236">
        <v>0</v>
      </c>
      <c r="CT37" s="236">
        <v>0</v>
      </c>
      <c r="CU37" s="236">
        <v>0</v>
      </c>
    </row>
    <row r="38" spans="1:120" outlineLevel="2">
      <c r="A38" s="189" t="s">
        <v>218</v>
      </c>
      <c r="B38" s="602">
        <v>2820</v>
      </c>
      <c r="C38" s="294" t="s">
        <v>297</v>
      </c>
      <c r="D38" s="294" t="s">
        <v>328</v>
      </c>
      <c r="E38" s="293">
        <v>297591.67999999999</v>
      </c>
      <c r="F38" s="293">
        <v>289760.32</v>
      </c>
      <c r="G38" s="410">
        <v>289760.32</v>
      </c>
      <c r="H38" s="410">
        <v>289760.32</v>
      </c>
      <c r="I38" s="410">
        <v>289760.32</v>
      </c>
      <c r="J38" s="410">
        <v>289760.32</v>
      </c>
      <c r="K38" s="410">
        <v>289760.32</v>
      </c>
      <c r="L38" s="410">
        <v>289760.32</v>
      </c>
      <c r="M38" s="410">
        <v>289760.32</v>
      </c>
      <c r="N38" s="410">
        <v>289760.32</v>
      </c>
      <c r="O38" s="410">
        <v>556808.55999999994</v>
      </c>
      <c r="P38" s="410">
        <v>556808.55999999994</v>
      </c>
      <c r="Q38" s="410">
        <v>556808.55999999994</v>
      </c>
      <c r="R38" s="293">
        <v>556808.55999999994</v>
      </c>
      <c r="S38" s="236">
        <v>556808.55999999994</v>
      </c>
      <c r="T38" s="236">
        <v>556808.55999999994</v>
      </c>
      <c r="U38" s="236">
        <v>556808.55999999994</v>
      </c>
      <c r="V38" s="236">
        <v>556808.55999999994</v>
      </c>
      <c r="W38" s="236">
        <v>556808.55999999994</v>
      </c>
      <c r="X38" s="236">
        <v>556808.55999999994</v>
      </c>
      <c r="Y38" s="101">
        <v>556808.55999999994</v>
      </c>
      <c r="Z38" s="236">
        <v>556808.55999999994</v>
      </c>
      <c r="AA38" s="236">
        <v>556808.55999999994</v>
      </c>
      <c r="AB38" s="101">
        <v>556808.55999999994</v>
      </c>
      <c r="AC38" s="411">
        <v>556808.55999999994</v>
      </c>
      <c r="AD38" s="293">
        <v>556808.55999999994</v>
      </c>
      <c r="AE38" s="236">
        <v>556808.55999999994</v>
      </c>
      <c r="AF38" s="236">
        <v>556808.55999999994</v>
      </c>
      <c r="AG38" s="236">
        <v>556808.55999999994</v>
      </c>
      <c r="AH38" s="236">
        <v>556808.55999999994</v>
      </c>
      <c r="AI38" s="236">
        <v>556808.55999999994</v>
      </c>
      <c r="AJ38" s="236">
        <v>556808.55999999994</v>
      </c>
      <c r="AK38" s="236">
        <v>556808.55999999994</v>
      </c>
      <c r="AL38" s="236">
        <v>556808.55999999994</v>
      </c>
      <c r="AM38" s="236">
        <v>556808.55999999994</v>
      </c>
      <c r="AN38" s="236">
        <v>556808.55999999994</v>
      </c>
      <c r="AO38" s="236">
        <v>556808.55999999994</v>
      </c>
      <c r="AP38" s="236">
        <v>549284.12</v>
      </c>
      <c r="AQ38" s="236">
        <v>549284.12</v>
      </c>
      <c r="AR38" s="236">
        <v>549284.12</v>
      </c>
      <c r="AS38" s="236">
        <v>549284.12</v>
      </c>
      <c r="AT38" s="236">
        <v>549284.12</v>
      </c>
      <c r="AU38" s="236">
        <v>549284.12</v>
      </c>
      <c r="AV38" s="236">
        <v>549284.12</v>
      </c>
      <c r="AW38" s="236">
        <v>549284.12</v>
      </c>
      <c r="AX38" s="236">
        <v>549284.12</v>
      </c>
      <c r="AY38" s="236">
        <v>549284.12</v>
      </c>
      <c r="AZ38" s="236">
        <v>549284.12</v>
      </c>
      <c r="BA38" s="236">
        <v>549284.12</v>
      </c>
      <c r="BB38" s="236">
        <v>549284.12</v>
      </c>
      <c r="BC38" s="293">
        <v>549284.12</v>
      </c>
      <c r="BD38" s="236">
        <v>549284.12</v>
      </c>
      <c r="BE38" s="236">
        <v>549284.12</v>
      </c>
      <c r="BF38" s="236">
        <v>549284.12</v>
      </c>
      <c r="BG38" s="236">
        <v>549284.12</v>
      </c>
      <c r="BH38" s="236">
        <v>549284.12</v>
      </c>
      <c r="BI38" s="236">
        <v>549284.12</v>
      </c>
      <c r="BJ38" s="236">
        <v>549284.12</v>
      </c>
      <c r="BK38" s="236">
        <v>549284.12</v>
      </c>
      <c r="BL38" s="236">
        <v>549284.12</v>
      </c>
      <c r="BM38" s="236">
        <v>549284.12</v>
      </c>
      <c r="BN38" s="236">
        <v>549284.12</v>
      </c>
      <c r="BO38" s="236">
        <v>549284.12</v>
      </c>
      <c r="BP38" s="236">
        <v>549284.12</v>
      </c>
      <c r="BQ38" s="236">
        <v>549284.12</v>
      </c>
      <c r="BR38" s="236">
        <v>549284.12</v>
      </c>
      <c r="BS38" s="236">
        <v>549284.12</v>
      </c>
      <c r="BT38" s="236">
        <v>549284.12</v>
      </c>
      <c r="BU38" s="236">
        <v>549284.12</v>
      </c>
      <c r="BV38" s="236">
        <v>549284.12</v>
      </c>
      <c r="BW38" s="236">
        <v>549284.12</v>
      </c>
      <c r="BX38" s="293">
        <v>549284.12</v>
      </c>
      <c r="BY38" s="293">
        <v>549284.12</v>
      </c>
      <c r="BZ38" s="293">
        <v>549284.12</v>
      </c>
      <c r="CA38" s="236">
        <v>549284.12</v>
      </c>
      <c r="CB38" s="236">
        <v>549284.12</v>
      </c>
      <c r="CC38" s="236">
        <v>549284.12</v>
      </c>
      <c r="CD38" s="236">
        <v>549284.12</v>
      </c>
      <c r="CE38" s="236">
        <v>549284.12</v>
      </c>
      <c r="CF38" s="236">
        <v>549284.12</v>
      </c>
      <c r="CG38" s="236">
        <v>549284.12</v>
      </c>
      <c r="CH38" s="236">
        <v>549284.12</v>
      </c>
      <c r="CI38" s="236">
        <v>549284.12</v>
      </c>
      <c r="CJ38" s="236">
        <v>549284.12</v>
      </c>
      <c r="CK38" s="236">
        <v>549284.12</v>
      </c>
      <c r="CL38" s="293">
        <v>549209</v>
      </c>
      <c r="CM38" s="236">
        <v>549209</v>
      </c>
      <c r="CN38" s="236">
        <v>549209</v>
      </c>
      <c r="CO38" s="236">
        <v>549209</v>
      </c>
      <c r="CP38" s="236">
        <v>549209</v>
      </c>
      <c r="CQ38" s="236">
        <v>549209</v>
      </c>
      <c r="CR38" s="236">
        <v>549209</v>
      </c>
      <c r="CS38" s="236">
        <v>549209</v>
      </c>
      <c r="CT38" s="236">
        <v>549209</v>
      </c>
      <c r="CU38" s="236">
        <v>549209</v>
      </c>
      <c r="CV38" s="618">
        <f>'[60]KY ADIT-August 17'!J40</f>
        <v>549209</v>
      </c>
      <c r="CW38" s="618">
        <f>'[60]KY ADIT-August 17'!K40</f>
        <v>549209</v>
      </c>
      <c r="CX38" s="618">
        <f>'[60]KY ADIT-August 17'!L40</f>
        <v>549209</v>
      </c>
      <c r="CY38" s="618">
        <f>'[60]KY ADIT-August 17'!M40</f>
        <v>549209</v>
      </c>
      <c r="CZ38" s="618">
        <f>'[60]KY ADIT-August 17'!N40</f>
        <v>549209</v>
      </c>
      <c r="DA38" s="618">
        <f>'[60]KY ADIT-August 17'!O40</f>
        <v>549209</v>
      </c>
      <c r="DB38" s="618">
        <f>'[60]KY ADIT-August 17'!P40</f>
        <v>549209</v>
      </c>
      <c r="DC38" s="618">
        <f>'[60]KY ADIT-August 17'!Q40</f>
        <v>549209</v>
      </c>
      <c r="DD38" s="618">
        <f>'[60]KY ADIT-August 17'!R40</f>
        <v>549209</v>
      </c>
      <c r="DE38" s="618">
        <f>'[60]KY ADIT-August 17'!S40</f>
        <v>549209</v>
      </c>
      <c r="DF38" s="618">
        <f>'[60]KY ADIT-August 17'!T40</f>
        <v>549209</v>
      </c>
      <c r="DG38" s="618">
        <f>'[60]KY ADIT-August 17'!U40</f>
        <v>549209</v>
      </c>
      <c r="DH38" s="618">
        <f>'[60]KY ADIT-August 17'!V40</f>
        <v>549209</v>
      </c>
      <c r="DI38" s="618">
        <f>'[60]KY ADIT-August 17'!W40</f>
        <v>549209</v>
      </c>
      <c r="DJ38" s="618">
        <f>'[60]KY ADIT-August 17'!X40</f>
        <v>549209</v>
      </c>
      <c r="DK38" s="618">
        <f>'[60]KY ADIT-August 17'!Y40</f>
        <v>549209</v>
      </c>
      <c r="DL38" s="618">
        <f>'[60]KY ADIT-August 17'!Z40</f>
        <v>549209</v>
      </c>
      <c r="DM38" s="618">
        <f>'[60]KY ADIT-August 17'!AA40</f>
        <v>549209</v>
      </c>
      <c r="DN38" s="618">
        <f>'[60]KY ADIT-August 17'!AB40</f>
        <v>549209</v>
      </c>
      <c r="DO38" s="618">
        <f>'[60]KY ADIT-August 17'!AC40</f>
        <v>549209</v>
      </c>
      <c r="DP38" s="618">
        <f>'[60]KY ADIT-August 17'!AD40</f>
        <v>549209</v>
      </c>
    </row>
    <row r="39" spans="1:120" outlineLevel="2">
      <c r="A39" s="189" t="s">
        <v>219</v>
      </c>
      <c r="B39" s="602">
        <v>2820</v>
      </c>
      <c r="C39" s="294" t="s">
        <v>297</v>
      </c>
      <c r="D39" s="294" t="s">
        <v>329</v>
      </c>
      <c r="E39" s="293">
        <v>69383.06</v>
      </c>
      <c r="F39" s="293">
        <v>67557.19</v>
      </c>
      <c r="G39" s="410">
        <v>67557.19</v>
      </c>
      <c r="H39" s="410">
        <v>67557.19</v>
      </c>
      <c r="I39" s="410">
        <v>67557.19</v>
      </c>
      <c r="J39" s="410">
        <v>67557.19</v>
      </c>
      <c r="K39" s="410">
        <v>67557.19</v>
      </c>
      <c r="L39" s="410">
        <v>67557.19</v>
      </c>
      <c r="M39" s="410">
        <v>67557.19</v>
      </c>
      <c r="N39" s="410">
        <v>67557.19</v>
      </c>
      <c r="O39" s="410">
        <v>67557.19</v>
      </c>
      <c r="P39" s="410">
        <v>67557.19</v>
      </c>
      <c r="Q39" s="410">
        <v>67557.19</v>
      </c>
      <c r="R39" s="293">
        <v>67557.19</v>
      </c>
      <c r="S39" s="236">
        <v>67557.19</v>
      </c>
      <c r="T39" s="236">
        <v>67557.19</v>
      </c>
      <c r="U39" s="236">
        <v>67557.19</v>
      </c>
      <c r="V39" s="236">
        <v>67557.19</v>
      </c>
      <c r="W39" s="236">
        <v>67557.19</v>
      </c>
      <c r="X39" s="236">
        <v>67557.19</v>
      </c>
      <c r="Y39" s="101">
        <v>67557.19</v>
      </c>
      <c r="Z39" s="236">
        <v>67557.19</v>
      </c>
      <c r="AA39" s="236">
        <v>67557.19</v>
      </c>
      <c r="AB39" s="101">
        <v>67557.19</v>
      </c>
      <c r="AC39" s="411">
        <v>67557.19</v>
      </c>
      <c r="AD39" s="293">
        <v>67557.19</v>
      </c>
      <c r="AE39" s="236">
        <v>67557.19</v>
      </c>
      <c r="AF39" s="236">
        <v>67557.19</v>
      </c>
      <c r="AG39" s="236">
        <v>67557.19</v>
      </c>
      <c r="AH39" s="236">
        <v>67557.19</v>
      </c>
      <c r="AI39" s="236">
        <v>67557.19</v>
      </c>
      <c r="AJ39" s="236">
        <v>67557.19</v>
      </c>
      <c r="AK39" s="236">
        <v>67557.19</v>
      </c>
      <c r="AL39" s="236">
        <v>67557.19</v>
      </c>
      <c r="AM39" s="236">
        <v>67557.19</v>
      </c>
      <c r="AN39" s="236">
        <v>67557.19</v>
      </c>
      <c r="AO39" s="236">
        <v>67557.19</v>
      </c>
      <c r="AP39" s="236">
        <v>66647.904999999999</v>
      </c>
      <c r="AQ39" s="236">
        <v>66647.904999999999</v>
      </c>
      <c r="AR39" s="236">
        <v>66647.904999999999</v>
      </c>
      <c r="AS39" s="236">
        <v>66647.904999999999</v>
      </c>
      <c r="AT39" s="236">
        <v>66647.904999999999</v>
      </c>
      <c r="AU39" s="236">
        <v>66647.904999999999</v>
      </c>
      <c r="AV39" s="236">
        <v>66647.904999999999</v>
      </c>
      <c r="AW39" s="236">
        <v>66647.904999999999</v>
      </c>
      <c r="AX39" s="236">
        <v>66647.904999999999</v>
      </c>
      <c r="AY39" s="236">
        <v>66647.904999999999</v>
      </c>
      <c r="AZ39" s="236">
        <v>66647.904999999999</v>
      </c>
      <c r="BA39" s="236">
        <v>66647.904999999999</v>
      </c>
      <c r="BB39" s="236">
        <v>66647.904999999999</v>
      </c>
      <c r="BC39" s="293">
        <v>66647.904999999999</v>
      </c>
      <c r="BD39" s="236">
        <v>66647.904999999999</v>
      </c>
      <c r="BE39" s="236">
        <v>66647.904999999999</v>
      </c>
      <c r="BF39" s="236">
        <v>66647.904999999999</v>
      </c>
      <c r="BG39" s="236">
        <v>66647.904999999999</v>
      </c>
      <c r="BH39" s="236">
        <v>66647.904999999999</v>
      </c>
      <c r="BI39" s="236">
        <v>66647.904999999999</v>
      </c>
      <c r="BJ39" s="236">
        <v>66647.904999999999</v>
      </c>
      <c r="BK39" s="236">
        <v>66647.904999999999</v>
      </c>
      <c r="BL39" s="236">
        <v>66647.904999999999</v>
      </c>
      <c r="BM39" s="236">
        <v>66647.904999999999</v>
      </c>
      <c r="BN39" s="236">
        <v>66647.904999999999</v>
      </c>
      <c r="BO39" s="236">
        <v>66647.904999999999</v>
      </c>
      <c r="BP39" s="236">
        <v>66647.904999999999</v>
      </c>
      <c r="BQ39" s="236">
        <v>66647.904999999999</v>
      </c>
      <c r="BR39" s="236">
        <v>66647.904999999999</v>
      </c>
      <c r="BS39" s="236">
        <v>66647.904999999999</v>
      </c>
      <c r="BT39" s="236">
        <v>66647.904999999999</v>
      </c>
      <c r="BU39" s="236">
        <v>66647.904999999999</v>
      </c>
      <c r="BV39" s="236">
        <v>66647.904999999999</v>
      </c>
      <c r="BW39" s="236">
        <v>66647.904999999999</v>
      </c>
      <c r="BX39" s="293">
        <v>66647.904999999999</v>
      </c>
      <c r="BY39" s="293">
        <v>66647.904999999999</v>
      </c>
      <c r="BZ39" s="293">
        <v>66647.904999999999</v>
      </c>
      <c r="CA39" s="236">
        <v>66647.904999999999</v>
      </c>
      <c r="CB39" s="236">
        <v>66647.904999999999</v>
      </c>
      <c r="CC39" s="236">
        <v>66647.904999999999</v>
      </c>
      <c r="CD39" s="236">
        <v>66647.904999999999</v>
      </c>
      <c r="CE39" s="236">
        <v>66647.904999999999</v>
      </c>
      <c r="CF39" s="236">
        <v>66647.904999999999</v>
      </c>
      <c r="CG39" s="236">
        <v>66647.904999999999</v>
      </c>
      <c r="CH39" s="236">
        <v>66647.904999999999</v>
      </c>
      <c r="CI39" s="236">
        <v>66647.904999999999</v>
      </c>
      <c r="CJ39" s="236">
        <v>66647.904999999999</v>
      </c>
      <c r="CK39" s="236">
        <v>66647.904999999999</v>
      </c>
      <c r="CL39" s="293">
        <v>66639</v>
      </c>
      <c r="CM39" s="236">
        <v>66639</v>
      </c>
      <c r="CN39" s="236">
        <v>66639</v>
      </c>
      <c r="CO39" s="236">
        <v>66639</v>
      </c>
      <c r="CP39" s="236">
        <v>66639</v>
      </c>
      <c r="CQ39" s="236">
        <v>66639</v>
      </c>
      <c r="CR39" s="236">
        <v>66639</v>
      </c>
      <c r="CS39" s="236">
        <v>66639</v>
      </c>
      <c r="CT39" s="236">
        <v>66639</v>
      </c>
      <c r="CU39" s="236">
        <v>66639</v>
      </c>
      <c r="CV39" s="618">
        <f>'[60]KY ADIT-August 17'!J41</f>
        <v>66639</v>
      </c>
      <c r="CW39" s="618">
        <f>'[60]KY ADIT-August 17'!K41</f>
        <v>66639</v>
      </c>
      <c r="CX39" s="618">
        <f>'[60]KY ADIT-August 17'!L41</f>
        <v>66639</v>
      </c>
      <c r="CY39" s="618">
        <f>'[60]KY ADIT-August 17'!M41</f>
        <v>66639</v>
      </c>
      <c r="CZ39" s="618">
        <f>'[60]KY ADIT-August 17'!N41</f>
        <v>66639</v>
      </c>
      <c r="DA39" s="618">
        <f>'[60]KY ADIT-August 17'!O41</f>
        <v>66639</v>
      </c>
      <c r="DB39" s="618">
        <f>'[60]KY ADIT-August 17'!P41</f>
        <v>66639</v>
      </c>
      <c r="DC39" s="618">
        <f>'[60]KY ADIT-August 17'!Q41</f>
        <v>66639</v>
      </c>
      <c r="DD39" s="618">
        <f>'[60]KY ADIT-August 17'!R41</f>
        <v>66639</v>
      </c>
      <c r="DE39" s="618">
        <f>'[60]KY ADIT-August 17'!S41</f>
        <v>66639</v>
      </c>
      <c r="DF39" s="618">
        <f>'[60]KY ADIT-August 17'!T41</f>
        <v>66639</v>
      </c>
      <c r="DG39" s="618">
        <f>'[60]KY ADIT-August 17'!U41</f>
        <v>66639</v>
      </c>
      <c r="DH39" s="618">
        <f>'[60]KY ADIT-August 17'!V41</f>
        <v>66639</v>
      </c>
      <c r="DI39" s="618">
        <f>'[60]KY ADIT-August 17'!W41</f>
        <v>66639</v>
      </c>
      <c r="DJ39" s="618">
        <f>'[60]KY ADIT-August 17'!X41</f>
        <v>66639</v>
      </c>
      <c r="DK39" s="618">
        <f>'[60]KY ADIT-August 17'!Y41</f>
        <v>66639</v>
      </c>
      <c r="DL39" s="618">
        <f>'[60]KY ADIT-August 17'!Z41</f>
        <v>66639</v>
      </c>
      <c r="DM39" s="618">
        <f>'[60]KY ADIT-August 17'!AA41</f>
        <v>66639</v>
      </c>
      <c r="DN39" s="618">
        <f>'[60]KY ADIT-August 17'!AB41</f>
        <v>66639</v>
      </c>
      <c r="DO39" s="618">
        <f>'[60]KY ADIT-August 17'!AC41</f>
        <v>66639</v>
      </c>
      <c r="DP39" s="618">
        <f>'[60]KY ADIT-August 17'!AD41</f>
        <v>66639</v>
      </c>
    </row>
    <row r="40" spans="1:120" outlineLevel="2">
      <c r="A40" s="189" t="s">
        <v>220</v>
      </c>
      <c r="B40" s="602">
        <v>2820</v>
      </c>
      <c r="C40" s="294" t="s">
        <v>297</v>
      </c>
      <c r="D40" s="294" t="s">
        <v>330</v>
      </c>
      <c r="E40" s="293">
        <v>1925438.72</v>
      </c>
      <c r="F40" s="293">
        <v>1874769.28</v>
      </c>
      <c r="G40" s="410">
        <v>1874769.28</v>
      </c>
      <c r="H40" s="410">
        <v>1874769.28</v>
      </c>
      <c r="I40" s="410">
        <v>1874769.28</v>
      </c>
      <c r="J40" s="410">
        <v>1874769.28</v>
      </c>
      <c r="K40" s="410">
        <v>1874769.28</v>
      </c>
      <c r="L40" s="410">
        <v>1874769.28</v>
      </c>
      <c r="M40" s="410">
        <v>1874769.28</v>
      </c>
      <c r="N40" s="410">
        <v>1874769.28</v>
      </c>
      <c r="O40" s="410">
        <v>1874769.28</v>
      </c>
      <c r="P40" s="410">
        <v>1874769.28</v>
      </c>
      <c r="Q40" s="410">
        <v>1874769.28</v>
      </c>
      <c r="R40" s="293">
        <v>1874769.28</v>
      </c>
      <c r="S40" s="236">
        <v>1874769.28</v>
      </c>
      <c r="T40" s="236">
        <v>1874769.28</v>
      </c>
      <c r="U40" s="236">
        <v>1874769.28</v>
      </c>
      <c r="V40" s="236">
        <v>1874769.28</v>
      </c>
      <c r="W40" s="236">
        <v>1874769.28</v>
      </c>
      <c r="X40" s="236">
        <v>1874769.28</v>
      </c>
      <c r="Y40" s="101">
        <v>1874769.28</v>
      </c>
      <c r="Z40" s="236">
        <v>1874769.28</v>
      </c>
      <c r="AA40" s="236">
        <v>1874769.28</v>
      </c>
      <c r="AB40" s="101">
        <v>1874769.28</v>
      </c>
      <c r="AC40" s="411">
        <v>1874769.28</v>
      </c>
      <c r="AD40" s="293">
        <v>1874769.28</v>
      </c>
      <c r="AE40" s="236">
        <v>1874769.28</v>
      </c>
      <c r="AF40" s="236">
        <v>1874769.28</v>
      </c>
      <c r="AG40" s="236">
        <v>1874769.28</v>
      </c>
      <c r="AH40" s="236">
        <v>1874769.28</v>
      </c>
      <c r="AI40" s="236">
        <v>1874769.28</v>
      </c>
      <c r="AJ40" s="236">
        <v>1874769.28</v>
      </c>
      <c r="AK40" s="236">
        <v>1874769.28</v>
      </c>
      <c r="AL40" s="236">
        <v>1874769.28</v>
      </c>
      <c r="AM40" s="236">
        <v>1874769.28</v>
      </c>
      <c r="AN40" s="236">
        <v>1874769.28</v>
      </c>
      <c r="AO40" s="236">
        <v>1874769.28</v>
      </c>
      <c r="AP40" s="236">
        <v>0</v>
      </c>
      <c r="AQ40" s="236">
        <v>0</v>
      </c>
      <c r="AR40" s="236">
        <v>0</v>
      </c>
      <c r="AS40" s="236">
        <v>0</v>
      </c>
      <c r="AT40" s="236">
        <v>0</v>
      </c>
      <c r="AU40" s="236">
        <v>0</v>
      </c>
      <c r="AV40" s="236">
        <v>0</v>
      </c>
      <c r="AW40" s="236">
        <v>0</v>
      </c>
      <c r="AX40" s="236">
        <v>0</v>
      </c>
      <c r="AY40" s="236">
        <v>0</v>
      </c>
      <c r="AZ40" s="236">
        <v>0</v>
      </c>
      <c r="BA40" s="236">
        <v>0</v>
      </c>
      <c r="BB40" s="236">
        <v>0</v>
      </c>
      <c r="BC40" s="293">
        <v>0</v>
      </c>
      <c r="BD40" s="236">
        <v>0</v>
      </c>
      <c r="BE40" s="236">
        <v>0</v>
      </c>
      <c r="BF40" s="236">
        <v>0</v>
      </c>
      <c r="BG40" s="236">
        <v>0</v>
      </c>
      <c r="BH40" s="236">
        <v>0</v>
      </c>
      <c r="BI40" s="236">
        <v>0</v>
      </c>
      <c r="BJ40" s="236">
        <v>0</v>
      </c>
      <c r="BK40" s="236">
        <v>0</v>
      </c>
      <c r="BL40" s="236">
        <v>0</v>
      </c>
      <c r="BM40" s="236">
        <v>0</v>
      </c>
      <c r="BN40" s="236">
        <v>0</v>
      </c>
      <c r="BO40" s="236">
        <v>0</v>
      </c>
      <c r="BP40" s="236">
        <v>0</v>
      </c>
      <c r="BQ40" s="236">
        <v>0</v>
      </c>
      <c r="BR40" s="236">
        <v>0</v>
      </c>
      <c r="BS40" s="236">
        <v>0</v>
      </c>
      <c r="BT40" s="236">
        <v>0</v>
      </c>
      <c r="BU40" s="236">
        <v>0</v>
      </c>
      <c r="BV40" s="236">
        <v>0</v>
      </c>
      <c r="BW40" s="236">
        <v>0</v>
      </c>
      <c r="BX40" s="293">
        <v>0</v>
      </c>
      <c r="BY40" s="293">
        <v>0</v>
      </c>
      <c r="BZ40" s="293">
        <v>0</v>
      </c>
      <c r="CA40" s="236">
        <v>0</v>
      </c>
      <c r="CB40" s="236">
        <v>0</v>
      </c>
      <c r="CC40" s="236">
        <v>0</v>
      </c>
      <c r="CD40" s="236">
        <v>0</v>
      </c>
      <c r="CE40" s="236">
        <v>0</v>
      </c>
      <c r="CF40" s="236">
        <v>0</v>
      </c>
      <c r="CG40" s="236">
        <v>0</v>
      </c>
      <c r="CH40" s="236">
        <v>0</v>
      </c>
      <c r="CI40" s="236">
        <v>0</v>
      </c>
      <c r="CJ40" s="236">
        <v>0</v>
      </c>
      <c r="CK40" s="236">
        <v>0</v>
      </c>
      <c r="CL40" s="293">
        <v>0</v>
      </c>
      <c r="CM40" s="236">
        <v>0</v>
      </c>
      <c r="CN40" s="236">
        <v>0</v>
      </c>
      <c r="CO40" s="236">
        <v>0</v>
      </c>
      <c r="CP40" s="236">
        <v>0</v>
      </c>
      <c r="CQ40" s="236">
        <v>0</v>
      </c>
      <c r="CR40" s="236">
        <v>0</v>
      </c>
      <c r="CS40" s="236">
        <v>0</v>
      </c>
      <c r="CT40" s="236">
        <v>0</v>
      </c>
      <c r="CU40" s="236">
        <v>0</v>
      </c>
    </row>
    <row r="41" spans="1:120" outlineLevel="2">
      <c r="A41" s="189" t="s">
        <v>221</v>
      </c>
      <c r="B41" s="602">
        <v>2820</v>
      </c>
      <c r="C41" s="294" t="s">
        <v>297</v>
      </c>
      <c r="D41" s="294" t="s">
        <v>331</v>
      </c>
      <c r="E41" s="293">
        <v>-530005.38</v>
      </c>
      <c r="F41" s="293">
        <v>-516057.87</v>
      </c>
      <c r="G41" s="410">
        <v>-516057.87</v>
      </c>
      <c r="H41" s="410">
        <v>-516057.87</v>
      </c>
      <c r="I41" s="410">
        <v>-516057.87</v>
      </c>
      <c r="J41" s="410">
        <v>-516057.87</v>
      </c>
      <c r="K41" s="410">
        <v>-516057.87</v>
      </c>
      <c r="L41" s="410">
        <v>-516057.87</v>
      </c>
      <c r="M41" s="410">
        <v>-516057.87</v>
      </c>
      <c r="N41" s="410">
        <v>-516057.87</v>
      </c>
      <c r="O41" s="410">
        <v>-516057.87</v>
      </c>
      <c r="P41" s="410">
        <v>-516057.87</v>
      </c>
      <c r="Q41" s="410">
        <v>-516057.87</v>
      </c>
      <c r="R41" s="293">
        <v>-516057.87</v>
      </c>
      <c r="S41" s="236">
        <v>-516057.87</v>
      </c>
      <c r="T41" s="236">
        <v>-516057.87</v>
      </c>
      <c r="U41" s="236">
        <v>-516057.87</v>
      </c>
      <c r="V41" s="236">
        <v>-516057.87</v>
      </c>
      <c r="W41" s="236">
        <v>-516057.87</v>
      </c>
      <c r="X41" s="236">
        <v>-516057.87</v>
      </c>
      <c r="Y41" s="101">
        <v>-516057.87</v>
      </c>
      <c r="Z41" s="236">
        <v>-516057.87</v>
      </c>
      <c r="AA41" s="236">
        <v>-516057.87</v>
      </c>
      <c r="AB41" s="101">
        <v>-516057.87</v>
      </c>
      <c r="AC41" s="411">
        <v>-516057.87</v>
      </c>
      <c r="AD41" s="293">
        <v>-516057.87</v>
      </c>
      <c r="AE41" s="236">
        <v>-516057.87</v>
      </c>
      <c r="AF41" s="236">
        <v>-516057.87</v>
      </c>
      <c r="AG41" s="236">
        <v>-516057.87</v>
      </c>
      <c r="AH41" s="236">
        <v>-516057.87</v>
      </c>
      <c r="AI41" s="236">
        <v>-516057.87</v>
      </c>
      <c r="AJ41" s="236">
        <v>-516057.87</v>
      </c>
      <c r="AK41" s="236">
        <v>-516057.87</v>
      </c>
      <c r="AL41" s="236">
        <v>-516057.87</v>
      </c>
      <c r="AM41" s="236">
        <v>-516057.87</v>
      </c>
      <c r="AN41" s="236">
        <v>-516057.87</v>
      </c>
      <c r="AO41" s="236">
        <v>-516057.87</v>
      </c>
      <c r="AP41" s="236">
        <v>0</v>
      </c>
      <c r="AQ41" s="236">
        <v>0</v>
      </c>
      <c r="AR41" s="236">
        <v>0</v>
      </c>
      <c r="AS41" s="236">
        <v>0</v>
      </c>
      <c r="AT41" s="236">
        <v>0</v>
      </c>
      <c r="AU41" s="236">
        <v>0</v>
      </c>
      <c r="AV41" s="236">
        <v>0</v>
      </c>
      <c r="AW41" s="236">
        <v>0</v>
      </c>
      <c r="AX41" s="236">
        <v>0</v>
      </c>
      <c r="AY41" s="236">
        <v>0</v>
      </c>
      <c r="AZ41" s="236">
        <v>0</v>
      </c>
      <c r="BA41" s="236">
        <v>0</v>
      </c>
      <c r="BB41" s="236">
        <v>0</v>
      </c>
      <c r="BC41" s="293">
        <v>0</v>
      </c>
      <c r="BD41" s="236">
        <v>0</v>
      </c>
      <c r="BE41" s="236">
        <v>0</v>
      </c>
      <c r="BF41" s="236">
        <v>0</v>
      </c>
      <c r="BG41" s="236">
        <v>0</v>
      </c>
      <c r="BH41" s="236">
        <v>0</v>
      </c>
      <c r="BI41" s="236">
        <v>0</v>
      </c>
      <c r="BJ41" s="236">
        <v>0</v>
      </c>
      <c r="BK41" s="236">
        <v>0</v>
      </c>
      <c r="BL41" s="236">
        <v>0</v>
      </c>
      <c r="BM41" s="236">
        <v>0</v>
      </c>
      <c r="BN41" s="236">
        <v>0</v>
      </c>
      <c r="BO41" s="236">
        <v>0</v>
      </c>
      <c r="BP41" s="236">
        <v>0</v>
      </c>
      <c r="BQ41" s="236">
        <v>0</v>
      </c>
      <c r="BR41" s="236">
        <v>0</v>
      </c>
      <c r="BS41" s="236">
        <v>0</v>
      </c>
      <c r="BT41" s="236">
        <v>0</v>
      </c>
      <c r="BU41" s="236">
        <v>0</v>
      </c>
      <c r="BV41" s="236">
        <v>0</v>
      </c>
      <c r="BW41" s="236">
        <v>0</v>
      </c>
      <c r="BX41" s="293">
        <v>0</v>
      </c>
      <c r="BY41" s="293">
        <v>0</v>
      </c>
      <c r="BZ41" s="293">
        <v>0</v>
      </c>
      <c r="CA41" s="236">
        <v>0</v>
      </c>
      <c r="CB41" s="236">
        <v>0</v>
      </c>
      <c r="CC41" s="236">
        <v>0</v>
      </c>
      <c r="CD41" s="236">
        <v>0</v>
      </c>
      <c r="CE41" s="236">
        <v>0</v>
      </c>
      <c r="CF41" s="236">
        <v>0</v>
      </c>
      <c r="CG41" s="236">
        <v>0</v>
      </c>
      <c r="CH41" s="236">
        <v>0</v>
      </c>
      <c r="CI41" s="236">
        <v>0</v>
      </c>
      <c r="CJ41" s="236">
        <v>0</v>
      </c>
      <c r="CK41" s="236">
        <v>0</v>
      </c>
      <c r="CL41" s="293">
        <v>0</v>
      </c>
      <c r="CM41" s="236">
        <v>0</v>
      </c>
      <c r="CN41" s="236">
        <v>0</v>
      </c>
      <c r="CO41" s="236">
        <v>0</v>
      </c>
      <c r="CP41" s="236">
        <v>0</v>
      </c>
      <c r="CQ41" s="236">
        <v>0</v>
      </c>
      <c r="CR41" s="236">
        <v>0</v>
      </c>
      <c r="CS41" s="236">
        <v>0</v>
      </c>
      <c r="CT41" s="236">
        <v>0</v>
      </c>
      <c r="CU41" s="236">
        <v>0</v>
      </c>
    </row>
    <row r="42" spans="1:120" outlineLevel="2">
      <c r="A42" s="189" t="s">
        <v>223</v>
      </c>
      <c r="B42" s="602">
        <v>2820</v>
      </c>
      <c r="C42" s="294" t="s">
        <v>297</v>
      </c>
      <c r="D42" s="294" t="s">
        <v>333</v>
      </c>
      <c r="E42" s="293">
        <v>0</v>
      </c>
      <c r="F42" s="293">
        <v>0</v>
      </c>
      <c r="G42" s="410">
        <v>0</v>
      </c>
      <c r="H42" s="410">
        <v>0</v>
      </c>
      <c r="I42" s="410">
        <v>0</v>
      </c>
      <c r="J42" s="410">
        <v>0</v>
      </c>
      <c r="K42" s="410">
        <v>0</v>
      </c>
      <c r="L42" s="410">
        <v>0</v>
      </c>
      <c r="M42" s="410">
        <v>0</v>
      </c>
      <c r="N42" s="410">
        <v>0</v>
      </c>
      <c r="O42" s="410">
        <v>0</v>
      </c>
      <c r="P42" s="410">
        <v>0</v>
      </c>
      <c r="Q42" s="410">
        <v>0</v>
      </c>
      <c r="R42" s="293">
        <v>0</v>
      </c>
      <c r="S42" s="236">
        <v>0</v>
      </c>
      <c r="T42" s="236">
        <v>0</v>
      </c>
      <c r="U42" s="236">
        <v>0</v>
      </c>
      <c r="V42" s="236">
        <v>0</v>
      </c>
      <c r="W42" s="236">
        <v>0</v>
      </c>
      <c r="X42" s="236">
        <v>0</v>
      </c>
      <c r="Y42" s="101">
        <v>0</v>
      </c>
      <c r="Z42" s="236">
        <v>0</v>
      </c>
      <c r="AA42" s="236">
        <v>0</v>
      </c>
      <c r="AB42" s="101">
        <v>0</v>
      </c>
      <c r="AC42" s="411">
        <v>0</v>
      </c>
      <c r="AD42" s="293">
        <v>0</v>
      </c>
      <c r="AE42" s="236">
        <v>0</v>
      </c>
      <c r="AF42" s="236">
        <v>0</v>
      </c>
      <c r="AG42" s="236">
        <v>0</v>
      </c>
      <c r="AH42" s="236">
        <v>0</v>
      </c>
      <c r="AI42" s="236">
        <v>0</v>
      </c>
      <c r="AJ42" s="236">
        <v>0</v>
      </c>
      <c r="AK42" s="236">
        <v>0</v>
      </c>
      <c r="AL42" s="236">
        <v>0</v>
      </c>
      <c r="AM42" s="236">
        <v>0</v>
      </c>
      <c r="AN42" s="236">
        <v>0</v>
      </c>
      <c r="AO42" s="236">
        <v>0</v>
      </c>
      <c r="AP42" s="236">
        <v>0</v>
      </c>
      <c r="AQ42" s="236">
        <v>0</v>
      </c>
      <c r="AR42" s="236">
        <v>0</v>
      </c>
      <c r="AS42" s="236">
        <v>0</v>
      </c>
      <c r="AT42" s="236">
        <v>0</v>
      </c>
      <c r="AU42" s="236">
        <v>0</v>
      </c>
      <c r="AV42" s="236">
        <v>0</v>
      </c>
      <c r="AW42" s="236">
        <v>0</v>
      </c>
      <c r="AX42" s="236">
        <v>0</v>
      </c>
      <c r="AY42" s="236">
        <v>0</v>
      </c>
      <c r="AZ42" s="236">
        <v>0</v>
      </c>
      <c r="BA42" s="236">
        <v>0</v>
      </c>
      <c r="BB42" s="236">
        <v>0</v>
      </c>
      <c r="BC42" s="293">
        <v>0</v>
      </c>
      <c r="BD42" s="236">
        <v>0</v>
      </c>
      <c r="BE42" s="236">
        <v>0</v>
      </c>
      <c r="BF42" s="236">
        <v>0</v>
      </c>
      <c r="BG42" s="236">
        <v>0</v>
      </c>
      <c r="BH42" s="236">
        <v>0</v>
      </c>
      <c r="BI42" s="236">
        <v>0</v>
      </c>
      <c r="BJ42" s="236">
        <v>0</v>
      </c>
      <c r="BK42" s="236">
        <v>0</v>
      </c>
      <c r="BL42" s="236">
        <v>0</v>
      </c>
      <c r="BM42" s="236">
        <v>0</v>
      </c>
      <c r="BN42" s="236">
        <v>0</v>
      </c>
      <c r="BO42" s="236">
        <v>0</v>
      </c>
      <c r="BP42" s="236">
        <v>0</v>
      </c>
      <c r="BQ42" s="236">
        <v>0</v>
      </c>
      <c r="BR42" s="236">
        <v>0</v>
      </c>
      <c r="BS42" s="236">
        <v>0</v>
      </c>
      <c r="BT42" s="236">
        <v>0</v>
      </c>
      <c r="BU42" s="236">
        <v>0</v>
      </c>
      <c r="BV42" s="236">
        <v>0</v>
      </c>
      <c r="BW42" s="236">
        <v>0</v>
      </c>
      <c r="BX42" s="293">
        <v>0</v>
      </c>
      <c r="BY42" s="293">
        <v>0</v>
      </c>
      <c r="BZ42" s="293">
        <v>0</v>
      </c>
      <c r="CA42" s="236">
        <v>0</v>
      </c>
      <c r="CB42" s="236">
        <v>0</v>
      </c>
      <c r="CC42" s="236">
        <v>0</v>
      </c>
      <c r="CD42" s="236">
        <v>0</v>
      </c>
      <c r="CE42" s="236">
        <v>0</v>
      </c>
      <c r="CF42" s="236">
        <v>0</v>
      </c>
      <c r="CG42" s="236">
        <v>0</v>
      </c>
      <c r="CH42" s="236">
        <v>0</v>
      </c>
      <c r="CI42" s="236">
        <v>0</v>
      </c>
      <c r="CJ42" s="236">
        <v>0</v>
      </c>
      <c r="CK42" s="236">
        <v>0</v>
      </c>
      <c r="CL42" s="293">
        <v>0</v>
      </c>
      <c r="CM42" s="236">
        <v>0</v>
      </c>
      <c r="CN42" s="236">
        <v>0</v>
      </c>
      <c r="CO42" s="236">
        <v>0</v>
      </c>
      <c r="CP42" s="236">
        <v>0</v>
      </c>
      <c r="CQ42" s="236">
        <v>0</v>
      </c>
      <c r="CR42" s="236">
        <v>0</v>
      </c>
      <c r="CS42" s="236">
        <v>0</v>
      </c>
      <c r="CT42" s="236">
        <v>0</v>
      </c>
      <c r="CU42" s="236">
        <v>0</v>
      </c>
    </row>
    <row r="43" spans="1:120" outlineLevel="2">
      <c r="A43" s="189" t="s">
        <v>863</v>
      </c>
      <c r="B43" s="602">
        <v>2820</v>
      </c>
      <c r="C43" s="294" t="s">
        <v>297</v>
      </c>
      <c r="D43" s="294" t="s">
        <v>334</v>
      </c>
      <c r="E43" s="293">
        <v>0</v>
      </c>
      <c r="F43" s="293">
        <v>0</v>
      </c>
      <c r="G43" s="410">
        <v>0</v>
      </c>
      <c r="H43" s="410">
        <v>0</v>
      </c>
      <c r="I43" s="410">
        <v>0</v>
      </c>
      <c r="J43" s="410">
        <v>0</v>
      </c>
      <c r="K43" s="410">
        <v>0</v>
      </c>
      <c r="L43" s="410">
        <v>0</v>
      </c>
      <c r="M43" s="410">
        <v>0</v>
      </c>
      <c r="N43" s="410">
        <v>0</v>
      </c>
      <c r="O43" s="410">
        <v>0</v>
      </c>
      <c r="P43" s="410">
        <v>0</v>
      </c>
      <c r="Q43" s="410">
        <v>0</v>
      </c>
      <c r="R43" s="293">
        <v>0</v>
      </c>
      <c r="S43" s="236">
        <v>0</v>
      </c>
      <c r="T43" s="236">
        <v>0</v>
      </c>
      <c r="U43" s="236">
        <v>0</v>
      </c>
      <c r="V43" s="236">
        <v>0</v>
      </c>
      <c r="W43" s="236">
        <v>0</v>
      </c>
      <c r="X43" s="236">
        <v>0</v>
      </c>
      <c r="Y43" s="101">
        <v>0</v>
      </c>
      <c r="Z43" s="236">
        <v>0</v>
      </c>
      <c r="AA43" s="236">
        <v>0</v>
      </c>
      <c r="AB43" s="101">
        <v>0</v>
      </c>
      <c r="AC43" s="411">
        <v>0</v>
      </c>
      <c r="AD43" s="293">
        <v>0</v>
      </c>
      <c r="AE43" s="236">
        <v>0</v>
      </c>
      <c r="AF43" s="236">
        <v>0</v>
      </c>
      <c r="AG43" s="236">
        <v>0</v>
      </c>
      <c r="AH43" s="236">
        <v>0</v>
      </c>
      <c r="AI43" s="236">
        <v>0</v>
      </c>
      <c r="AJ43" s="236">
        <v>0</v>
      </c>
      <c r="AK43" s="236">
        <v>0</v>
      </c>
      <c r="AL43" s="236">
        <v>0</v>
      </c>
      <c r="AM43" s="236">
        <v>0</v>
      </c>
      <c r="AN43" s="236">
        <v>0</v>
      </c>
      <c r="AO43" s="236">
        <v>0</v>
      </c>
      <c r="AP43" s="236">
        <v>0</v>
      </c>
      <c r="AQ43" s="236">
        <v>0</v>
      </c>
      <c r="AR43" s="236">
        <v>0</v>
      </c>
      <c r="AS43" s="236">
        <v>0</v>
      </c>
      <c r="AT43" s="236">
        <v>0</v>
      </c>
      <c r="AU43" s="236">
        <v>0</v>
      </c>
      <c r="AV43" s="236">
        <v>0</v>
      </c>
      <c r="AW43" s="236">
        <v>0</v>
      </c>
      <c r="AX43" s="236">
        <v>0</v>
      </c>
      <c r="AY43" s="236">
        <v>0</v>
      </c>
      <c r="AZ43" s="236">
        <v>0</v>
      </c>
      <c r="BA43" s="236">
        <v>0</v>
      </c>
      <c r="BB43" s="236">
        <v>0</v>
      </c>
      <c r="BC43" s="293">
        <v>0</v>
      </c>
      <c r="BD43" s="236">
        <v>0</v>
      </c>
      <c r="BE43" s="236">
        <v>0</v>
      </c>
      <c r="BF43" s="236">
        <v>0</v>
      </c>
      <c r="BG43" s="236">
        <v>0</v>
      </c>
      <c r="BH43" s="236">
        <v>0</v>
      </c>
      <c r="BI43" s="236">
        <v>0</v>
      </c>
      <c r="BJ43" s="236">
        <v>0</v>
      </c>
      <c r="BK43" s="236">
        <v>0</v>
      </c>
      <c r="BL43" s="236">
        <v>0</v>
      </c>
      <c r="BM43" s="236">
        <v>0</v>
      </c>
      <c r="BN43" s="236">
        <v>0</v>
      </c>
      <c r="BO43" s="236">
        <v>0</v>
      </c>
      <c r="BP43" s="236">
        <v>0</v>
      </c>
      <c r="BQ43" s="236">
        <v>0</v>
      </c>
      <c r="BR43" s="236">
        <v>0</v>
      </c>
      <c r="BS43" s="236">
        <v>0</v>
      </c>
      <c r="BT43" s="236">
        <v>0</v>
      </c>
      <c r="BU43" s="236">
        <v>0</v>
      </c>
      <c r="BV43" s="236">
        <v>0</v>
      </c>
      <c r="BW43" s="236">
        <v>0</v>
      </c>
      <c r="BX43" s="293">
        <v>0</v>
      </c>
      <c r="BY43" s="293">
        <v>0</v>
      </c>
      <c r="BZ43" s="293">
        <v>0</v>
      </c>
      <c r="CA43" s="236">
        <v>0</v>
      </c>
      <c r="CB43" s="236">
        <v>0</v>
      </c>
      <c r="CC43" s="236">
        <v>0</v>
      </c>
      <c r="CD43" s="236">
        <v>0</v>
      </c>
      <c r="CE43" s="236">
        <v>0</v>
      </c>
      <c r="CF43" s="236">
        <v>0</v>
      </c>
      <c r="CG43" s="236">
        <v>0</v>
      </c>
      <c r="CH43" s="236">
        <v>0</v>
      </c>
      <c r="CI43" s="236">
        <v>0</v>
      </c>
      <c r="CJ43" s="236">
        <v>0</v>
      </c>
      <c r="CK43" s="236">
        <v>0</v>
      </c>
      <c r="CL43" s="293">
        <v>0</v>
      </c>
      <c r="CM43" s="236">
        <v>0</v>
      </c>
      <c r="CN43" s="236">
        <v>0</v>
      </c>
      <c r="CO43" s="236">
        <v>0</v>
      </c>
      <c r="CP43" s="236">
        <v>0</v>
      </c>
      <c r="CQ43" s="236">
        <v>0</v>
      </c>
      <c r="CR43" s="236">
        <v>0</v>
      </c>
      <c r="CS43" s="236">
        <v>0</v>
      </c>
      <c r="CT43" s="236">
        <v>0</v>
      </c>
      <c r="CU43" s="236">
        <v>0</v>
      </c>
    </row>
    <row r="44" spans="1:120" s="257" customFormat="1" outlineLevel="1">
      <c r="A44" s="257" t="s">
        <v>764</v>
      </c>
      <c r="C44" s="412"/>
      <c r="D44" s="412"/>
      <c r="E44" s="380">
        <v>-8252765.5200000014</v>
      </c>
      <c r="F44" s="380">
        <v>-14574203.800000001</v>
      </c>
      <c r="G44" s="413">
        <v>-14574203.800000001</v>
      </c>
      <c r="H44" s="413">
        <v>-14574203.800000001</v>
      </c>
      <c r="I44" s="413">
        <v>-16438140.959999997</v>
      </c>
      <c r="J44" s="413">
        <v>-16438140.959999997</v>
      </c>
      <c r="K44" s="413">
        <v>-16438140.959999997</v>
      </c>
      <c r="L44" s="413">
        <v>-18302078.119999997</v>
      </c>
      <c r="M44" s="413">
        <v>-18302078.119999997</v>
      </c>
      <c r="N44" s="413">
        <v>-18302078.119999997</v>
      </c>
      <c r="O44" s="413">
        <v>-18114310.409000002</v>
      </c>
      <c r="P44" s="413">
        <v>-18114310.409000002</v>
      </c>
      <c r="Q44" s="413">
        <v>-18114310.409000002</v>
      </c>
      <c r="R44" s="380">
        <v>-18794322.050000001</v>
      </c>
      <c r="S44" s="312">
        <v>-18611292.050000001</v>
      </c>
      <c r="T44" s="312">
        <v>-18611292.050000001</v>
      </c>
      <c r="U44" s="312">
        <v>-19302168.1675</v>
      </c>
      <c r="V44" s="312">
        <v>-19302168.1675</v>
      </c>
      <c r="W44" s="312">
        <v>-19302168.1675</v>
      </c>
      <c r="X44" s="312">
        <v>-15669412.285</v>
      </c>
      <c r="Y44" s="311">
        <v>-15669412.285</v>
      </c>
      <c r="Z44" s="312">
        <v>-15669412.285</v>
      </c>
      <c r="AA44" s="312">
        <v>-15819854.290604383</v>
      </c>
      <c r="AB44" s="311">
        <v>-15819854.290604383</v>
      </c>
      <c r="AC44" s="414">
        <v>-15819854.290604383</v>
      </c>
      <c r="AD44" s="380">
        <v>-17434029.999999996</v>
      </c>
      <c r="AE44" s="312">
        <v>-17434029.999999996</v>
      </c>
      <c r="AF44" s="312">
        <v>-17434029.999999996</v>
      </c>
      <c r="AG44" s="312">
        <v>-18981593.294999998</v>
      </c>
      <c r="AH44" s="312">
        <v>-18981593.294999998</v>
      </c>
      <c r="AI44" s="312">
        <v>-18981593.294999998</v>
      </c>
      <c r="AJ44" s="312">
        <v>-20638023.354999997</v>
      </c>
      <c r="AK44" s="312">
        <v>-20638023.354999997</v>
      </c>
      <c r="AL44" s="312">
        <v>-20638023.354999997</v>
      </c>
      <c r="AM44" s="312">
        <v>-22240020.032499995</v>
      </c>
      <c r="AN44" s="312">
        <v>-22240020.032499995</v>
      </c>
      <c r="AO44" s="312">
        <v>-22240020.032499995</v>
      </c>
      <c r="AP44" s="312">
        <v>-23144866.079999998</v>
      </c>
      <c r="AQ44" s="312">
        <v>-23144866.079999998</v>
      </c>
      <c r="AR44" s="312">
        <v>-23144866.079999998</v>
      </c>
      <c r="AS44" s="312">
        <v>-27842532.875281148</v>
      </c>
      <c r="AT44" s="312">
        <v>-27842532.875281148</v>
      </c>
      <c r="AU44" s="312">
        <v>-27842532.875281148</v>
      </c>
      <c r="AV44" s="312">
        <v>-26254495.135573227</v>
      </c>
      <c r="AW44" s="312">
        <v>-26254495.135573227</v>
      </c>
      <c r="AX44" s="312">
        <v>-26254495.135573227</v>
      </c>
      <c r="AY44" s="312">
        <v>-33139622.15993299</v>
      </c>
      <c r="AZ44" s="312">
        <v>-33139622.15993299</v>
      </c>
      <c r="BA44" s="312">
        <v>-33139630.15993299</v>
      </c>
      <c r="BB44" s="312">
        <v>-17673124.069999997</v>
      </c>
      <c r="BC44" s="380">
        <v>-17673124.069999997</v>
      </c>
      <c r="BD44" s="312">
        <v>-17673124.069999997</v>
      </c>
      <c r="BE44" s="312">
        <v>-25455696.5569125</v>
      </c>
      <c r="BF44" s="312">
        <v>-25455696.5569125</v>
      </c>
      <c r="BG44" s="312">
        <v>-25455696.5569125</v>
      </c>
      <c r="BH44" s="312">
        <v>-26884429.343824994</v>
      </c>
      <c r="BI44" s="312">
        <v>-26884429.343824994</v>
      </c>
      <c r="BJ44" s="312">
        <v>-26884429.343824994</v>
      </c>
      <c r="BK44" s="312">
        <v>-28468728.259699997</v>
      </c>
      <c r="BL44" s="312">
        <v>-28468728.259699997</v>
      </c>
      <c r="BM44" s="312">
        <v>-28468728.259699997</v>
      </c>
      <c r="BN44" s="312">
        <v>-16690150.965000004</v>
      </c>
      <c r="BO44" s="312">
        <v>-16690150.965000004</v>
      </c>
      <c r="BP44" s="312">
        <v>-16690150.965000004</v>
      </c>
      <c r="BQ44" s="312">
        <v>-18800468.344381642</v>
      </c>
      <c r="BR44" s="312">
        <v>-18800468.344381642</v>
      </c>
      <c r="BS44" s="312">
        <v>-18800468.344381642</v>
      </c>
      <c r="BT44" s="312">
        <v>-22145779.965</v>
      </c>
      <c r="BU44" s="312">
        <v>-22145779.965</v>
      </c>
      <c r="BV44" s="312">
        <v>-22145779.965</v>
      </c>
      <c r="BW44" s="312">
        <v>-24471232.965</v>
      </c>
      <c r="BX44" s="380">
        <v>-24471232.965</v>
      </c>
      <c r="BY44" s="380">
        <v>-24471232.965</v>
      </c>
      <c r="BZ44" s="380">
        <v>-22786502.509999994</v>
      </c>
      <c r="CA44" s="380">
        <v>-22786502.509999994</v>
      </c>
      <c r="CB44" s="380">
        <v>-22786502.509999994</v>
      </c>
      <c r="CC44" s="380">
        <v>-26052260.509999994</v>
      </c>
      <c r="CD44" s="380">
        <v>-26052260.509999994</v>
      </c>
      <c r="CE44" s="380">
        <v>-26052260.509999994</v>
      </c>
      <c r="CF44" s="380">
        <v>-28783639.509999994</v>
      </c>
      <c r="CG44" s="380">
        <v>-28783639.509999994</v>
      </c>
      <c r="CH44" s="380">
        <v>-28783639.509999994</v>
      </c>
      <c r="CI44" s="380">
        <v>-31864650.089825001</v>
      </c>
      <c r="CJ44" s="380">
        <v>-31864650.089825001</v>
      </c>
      <c r="CK44" s="380">
        <v>-31864650.089825001</v>
      </c>
      <c r="CL44" s="380">
        <v>-23883366</v>
      </c>
      <c r="CM44" s="380">
        <v>-23883366</v>
      </c>
      <c r="CN44" s="380">
        <v>-23883366</v>
      </c>
      <c r="CO44" s="380">
        <v>-25799535</v>
      </c>
      <c r="CP44" s="380">
        <v>-25799535</v>
      </c>
      <c r="CQ44" s="380">
        <v>-25799535</v>
      </c>
      <c r="CR44" s="380">
        <v>-27446027</v>
      </c>
      <c r="CS44" s="380">
        <v>-27446027</v>
      </c>
      <c r="CT44" s="380">
        <v>-27446027</v>
      </c>
      <c r="CU44" s="380">
        <v>-29281143</v>
      </c>
      <c r="CV44" s="380">
        <f>SUBTOTAL(9,CV34:CV43)</f>
        <v>-27637958.949016988</v>
      </c>
      <c r="CW44" s="380">
        <f t="shared" ref="CW44:DP44" si="15">SUBTOTAL(9,CW34:CW43)</f>
        <v>-26035935.695652537</v>
      </c>
      <c r="CX44" s="380">
        <f t="shared" si="15"/>
        <v>-25571459.43783493</v>
      </c>
      <c r="CY44" s="380">
        <f t="shared" si="15"/>
        <v>-25735335.618854567</v>
      </c>
      <c r="CZ44" s="380">
        <f t="shared" si="15"/>
        <v>-25936158.025370382</v>
      </c>
      <c r="DA44" s="380">
        <f t="shared" si="15"/>
        <v>-26136914.401703965</v>
      </c>
      <c r="DB44" s="380">
        <f t="shared" si="15"/>
        <v>-26337604.747855302</v>
      </c>
      <c r="DC44" s="380">
        <f t="shared" si="15"/>
        <v>-26538229.063824408</v>
      </c>
      <c r="DD44" s="380">
        <f t="shared" si="15"/>
        <v>-26738787.34961126</v>
      </c>
      <c r="DE44" s="380">
        <f t="shared" si="15"/>
        <v>-26939440.349407587</v>
      </c>
      <c r="DF44" s="380">
        <f t="shared" si="15"/>
        <v>-27140200.103592515</v>
      </c>
      <c r="DG44" s="380">
        <f t="shared" si="15"/>
        <v>-27340893.8275952</v>
      </c>
      <c r="DH44" s="380">
        <f t="shared" si="15"/>
        <v>-27541521.521415651</v>
      </c>
      <c r="DI44" s="380">
        <f t="shared" si="15"/>
        <v>-27742083.185053855</v>
      </c>
      <c r="DJ44" s="380">
        <f t="shared" si="15"/>
        <v>-27942578.818509828</v>
      </c>
      <c r="DK44" s="380">
        <f t="shared" si="15"/>
        <v>-28136277.636123564</v>
      </c>
      <c r="DL44" s="380">
        <f t="shared" si="15"/>
        <v>-28330056.217546199</v>
      </c>
      <c r="DM44" s="380">
        <f t="shared" si="15"/>
        <v>-28523914.56277772</v>
      </c>
      <c r="DN44" s="380">
        <f t="shared" si="15"/>
        <v>-28717852.671818133</v>
      </c>
      <c r="DO44" s="380">
        <f t="shared" si="15"/>
        <v>-28911870.544667434</v>
      </c>
      <c r="DP44" s="380">
        <f t="shared" si="15"/>
        <v>-29105968.181325629</v>
      </c>
    </row>
    <row r="45" spans="1:120" outlineLevel="2">
      <c r="A45" s="189" t="s">
        <v>225</v>
      </c>
      <c r="C45" s="294" t="s">
        <v>299</v>
      </c>
      <c r="D45" s="294" t="s">
        <v>336</v>
      </c>
      <c r="E45" s="293">
        <v>0</v>
      </c>
      <c r="F45" s="293">
        <v>-785483.36</v>
      </c>
      <c r="G45" s="410">
        <v>-785483.36</v>
      </c>
      <c r="H45" s="410">
        <v>-785483.36</v>
      </c>
      <c r="I45" s="410">
        <v>-785483.36</v>
      </c>
      <c r="J45" s="410">
        <v>-785483.36</v>
      </c>
      <c r="K45" s="410">
        <v>-785483.36</v>
      </c>
      <c r="L45" s="410">
        <v>-785483.36</v>
      </c>
      <c r="M45" s="410">
        <v>-785483.36</v>
      </c>
      <c r="N45" s="410">
        <v>-785483.36</v>
      </c>
      <c r="O45" s="410">
        <v>0</v>
      </c>
      <c r="P45" s="410">
        <v>0</v>
      </c>
      <c r="Q45" s="410">
        <v>0</v>
      </c>
      <c r="R45" s="293">
        <v>0</v>
      </c>
      <c r="S45" s="236">
        <v>0</v>
      </c>
      <c r="T45" s="236">
        <v>0</v>
      </c>
      <c r="U45" s="236">
        <v>-2960</v>
      </c>
      <c r="V45" s="236">
        <v>-2960</v>
      </c>
      <c r="W45" s="236">
        <v>-2960</v>
      </c>
      <c r="X45" s="236">
        <v>0</v>
      </c>
      <c r="Y45" s="101">
        <v>0</v>
      </c>
      <c r="Z45" s="236">
        <v>0</v>
      </c>
      <c r="AA45" s="236">
        <v>0</v>
      </c>
      <c r="AB45" s="101">
        <v>0</v>
      </c>
      <c r="AC45" s="411">
        <v>0</v>
      </c>
      <c r="AD45" s="293">
        <v>0</v>
      </c>
      <c r="AE45" s="236">
        <v>0</v>
      </c>
      <c r="AF45" s="236">
        <v>0</v>
      </c>
      <c r="AG45" s="236">
        <v>0</v>
      </c>
      <c r="AH45" s="236">
        <v>0</v>
      </c>
      <c r="AI45" s="236">
        <v>0</v>
      </c>
      <c r="AJ45" s="236">
        <v>0</v>
      </c>
      <c r="AK45" s="236">
        <v>0</v>
      </c>
      <c r="AL45" s="236">
        <v>0</v>
      </c>
      <c r="AM45" s="236">
        <v>0</v>
      </c>
      <c r="AN45" s="236">
        <v>0</v>
      </c>
      <c r="AO45" s="236">
        <v>0</v>
      </c>
      <c r="AP45" s="236">
        <v>0</v>
      </c>
      <c r="AQ45" s="236">
        <v>0</v>
      </c>
      <c r="AR45" s="236">
        <v>0</v>
      </c>
      <c r="AS45" s="236">
        <v>0</v>
      </c>
      <c r="AT45" s="236">
        <v>0</v>
      </c>
      <c r="AU45" s="236">
        <v>0</v>
      </c>
      <c r="AV45" s="236">
        <v>592309</v>
      </c>
      <c r="AW45" s="236">
        <v>592309</v>
      </c>
      <c r="AX45" s="236">
        <v>592309</v>
      </c>
      <c r="AY45" s="236">
        <v>0</v>
      </c>
      <c r="AZ45" s="236">
        <v>0</v>
      </c>
      <c r="BA45" s="236">
        <v>0</v>
      </c>
      <c r="BB45" s="236">
        <v>0</v>
      </c>
      <c r="BC45" s="293">
        <v>0</v>
      </c>
      <c r="BD45" s="236">
        <v>0</v>
      </c>
      <c r="BE45" s="236">
        <v>0</v>
      </c>
      <c r="BF45" s="236">
        <v>0</v>
      </c>
      <c r="BG45" s="236">
        <v>0</v>
      </c>
      <c r="BH45" s="236">
        <v>0</v>
      </c>
      <c r="BI45" s="236">
        <v>0</v>
      </c>
      <c r="BJ45" s="236">
        <v>0</v>
      </c>
      <c r="BK45" s="236">
        <v>0</v>
      </c>
      <c r="BL45" s="236">
        <v>0</v>
      </c>
      <c r="BM45" s="236">
        <v>0</v>
      </c>
      <c r="BN45" s="236">
        <v>0</v>
      </c>
      <c r="BO45" s="236">
        <v>0</v>
      </c>
      <c r="BP45" s="236">
        <v>0</v>
      </c>
      <c r="BQ45" s="236">
        <v>0</v>
      </c>
      <c r="BR45" s="236">
        <v>0</v>
      </c>
      <c r="BS45" s="236">
        <v>0</v>
      </c>
      <c r="BT45" s="236">
        <v>0</v>
      </c>
      <c r="BU45" s="236">
        <v>0</v>
      </c>
      <c r="BV45" s="236">
        <v>0</v>
      </c>
      <c r="BW45" s="236">
        <v>0</v>
      </c>
      <c r="BX45" s="293">
        <v>0</v>
      </c>
      <c r="BY45" s="293">
        <v>0</v>
      </c>
      <c r="BZ45" s="293">
        <v>0</v>
      </c>
      <c r="CA45" s="236">
        <v>0</v>
      </c>
      <c r="CB45" s="236">
        <v>0</v>
      </c>
      <c r="CC45" s="236">
        <v>0</v>
      </c>
      <c r="CD45" s="236">
        <v>0</v>
      </c>
      <c r="CE45" s="236">
        <v>0</v>
      </c>
      <c r="CF45" s="236">
        <v>0</v>
      </c>
      <c r="CG45" s="236">
        <v>0</v>
      </c>
      <c r="CH45" s="236">
        <v>0</v>
      </c>
      <c r="CI45" s="236">
        <v>0</v>
      </c>
      <c r="CJ45" s="236">
        <v>0</v>
      </c>
      <c r="CK45" s="236">
        <v>0</v>
      </c>
      <c r="CL45" s="293">
        <v>0</v>
      </c>
      <c r="CM45" s="236">
        <v>0</v>
      </c>
      <c r="CN45" s="236">
        <v>0</v>
      </c>
      <c r="CO45" s="236">
        <v>0</v>
      </c>
      <c r="CP45" s="236">
        <v>0</v>
      </c>
      <c r="CQ45" s="236">
        <v>0</v>
      </c>
      <c r="CR45" s="236">
        <v>0</v>
      </c>
      <c r="CS45" s="236">
        <v>0</v>
      </c>
      <c r="CT45" s="236">
        <v>0</v>
      </c>
      <c r="CU45" s="236">
        <v>0</v>
      </c>
    </row>
    <row r="46" spans="1:120" outlineLevel="2">
      <c r="A46" s="189" t="s">
        <v>226</v>
      </c>
      <c r="C46" s="294" t="s">
        <v>299</v>
      </c>
      <c r="D46" s="294" t="s">
        <v>337</v>
      </c>
      <c r="E46" s="293">
        <v>0</v>
      </c>
      <c r="F46" s="293">
        <v>0</v>
      </c>
      <c r="G46" s="410">
        <v>0</v>
      </c>
      <c r="H46" s="410">
        <v>0</v>
      </c>
      <c r="I46" s="410">
        <v>0</v>
      </c>
      <c r="J46" s="410">
        <v>0</v>
      </c>
      <c r="K46" s="410">
        <v>0</v>
      </c>
      <c r="L46" s="410">
        <v>0</v>
      </c>
      <c r="M46" s="410">
        <v>0</v>
      </c>
      <c r="N46" s="410">
        <v>0</v>
      </c>
      <c r="O46" s="410">
        <v>0</v>
      </c>
      <c r="P46" s="410">
        <v>0</v>
      </c>
      <c r="Q46" s="410">
        <v>0</v>
      </c>
      <c r="R46" s="293">
        <v>0</v>
      </c>
      <c r="S46" s="236">
        <v>0</v>
      </c>
      <c r="T46" s="236">
        <v>0</v>
      </c>
      <c r="U46" s="236">
        <v>0</v>
      </c>
      <c r="V46" s="236">
        <v>0</v>
      </c>
      <c r="W46" s="236">
        <v>0</v>
      </c>
      <c r="X46" s="236">
        <v>0</v>
      </c>
      <c r="Y46" s="101">
        <v>0</v>
      </c>
      <c r="Z46" s="236">
        <v>0</v>
      </c>
      <c r="AA46" s="236">
        <v>0</v>
      </c>
      <c r="AB46" s="101">
        <v>0</v>
      </c>
      <c r="AC46" s="411">
        <v>0</v>
      </c>
      <c r="AD46" s="293">
        <v>0</v>
      </c>
      <c r="AE46" s="236">
        <v>0</v>
      </c>
      <c r="AF46" s="236">
        <v>0</v>
      </c>
      <c r="AG46" s="236">
        <v>0</v>
      </c>
      <c r="AH46" s="236">
        <v>0</v>
      </c>
      <c r="AI46" s="236">
        <v>0</v>
      </c>
      <c r="AJ46" s="236">
        <v>0</v>
      </c>
      <c r="AK46" s="236">
        <v>0</v>
      </c>
      <c r="AL46" s="236">
        <v>0</v>
      </c>
      <c r="AM46" s="236">
        <v>0</v>
      </c>
      <c r="AN46" s="236">
        <v>0</v>
      </c>
      <c r="AO46" s="236">
        <v>0</v>
      </c>
      <c r="AP46" s="236">
        <v>0</v>
      </c>
      <c r="AQ46" s="236">
        <v>0</v>
      </c>
      <c r="AR46" s="236">
        <v>0</v>
      </c>
      <c r="AS46" s="236">
        <v>0</v>
      </c>
      <c r="AT46" s="236">
        <v>0</v>
      </c>
      <c r="AU46" s="236">
        <v>0</v>
      </c>
      <c r="AV46" s="236">
        <v>0</v>
      </c>
      <c r="AW46" s="236">
        <v>0</v>
      </c>
      <c r="AX46" s="236">
        <v>0</v>
      </c>
      <c r="AY46" s="236">
        <v>0</v>
      </c>
      <c r="AZ46" s="236">
        <v>0</v>
      </c>
      <c r="BA46" s="236">
        <v>0</v>
      </c>
      <c r="BB46" s="236">
        <v>0</v>
      </c>
      <c r="BC46" s="293">
        <v>0</v>
      </c>
      <c r="BD46" s="236">
        <v>0</v>
      </c>
      <c r="BE46" s="236">
        <v>0</v>
      </c>
      <c r="BF46" s="236">
        <v>0</v>
      </c>
      <c r="BG46" s="236">
        <v>0</v>
      </c>
      <c r="BH46" s="236">
        <v>0</v>
      </c>
      <c r="BI46" s="236">
        <v>0</v>
      </c>
      <c r="BJ46" s="236">
        <v>0</v>
      </c>
      <c r="BK46" s="236">
        <v>0</v>
      </c>
      <c r="BL46" s="236">
        <v>0</v>
      </c>
      <c r="BM46" s="236">
        <v>0</v>
      </c>
      <c r="BN46" s="236">
        <v>0</v>
      </c>
      <c r="BO46" s="236">
        <v>0</v>
      </c>
      <c r="BP46" s="236">
        <v>0</v>
      </c>
      <c r="BQ46" s="236">
        <v>0</v>
      </c>
      <c r="BR46" s="236">
        <v>0</v>
      </c>
      <c r="BS46" s="236">
        <v>0</v>
      </c>
      <c r="BT46" s="236">
        <v>0</v>
      </c>
      <c r="BU46" s="236">
        <v>0</v>
      </c>
      <c r="BV46" s="236">
        <v>0</v>
      </c>
      <c r="BW46" s="236">
        <v>0</v>
      </c>
      <c r="BX46" s="293">
        <v>0</v>
      </c>
      <c r="BY46" s="293">
        <v>0</v>
      </c>
      <c r="BZ46" s="293">
        <v>0</v>
      </c>
      <c r="CA46" s="236">
        <v>0</v>
      </c>
      <c r="CB46" s="236">
        <v>0</v>
      </c>
      <c r="CC46" s="236">
        <v>0</v>
      </c>
      <c r="CD46" s="236">
        <v>0</v>
      </c>
      <c r="CE46" s="236">
        <v>0</v>
      </c>
      <c r="CF46" s="236">
        <v>0</v>
      </c>
      <c r="CG46" s="236">
        <v>0</v>
      </c>
      <c r="CH46" s="236">
        <v>0</v>
      </c>
      <c r="CI46" s="236">
        <v>0</v>
      </c>
      <c r="CJ46" s="236">
        <v>0</v>
      </c>
      <c r="CK46" s="236">
        <v>0</v>
      </c>
      <c r="CL46" s="293">
        <v>0</v>
      </c>
      <c r="CM46" s="236">
        <v>0</v>
      </c>
      <c r="CN46" s="236">
        <v>0</v>
      </c>
      <c r="CO46" s="236">
        <v>0</v>
      </c>
      <c r="CP46" s="236">
        <v>0</v>
      </c>
      <c r="CQ46" s="236">
        <v>0</v>
      </c>
      <c r="CR46" s="236">
        <v>0</v>
      </c>
      <c r="CS46" s="236">
        <v>0</v>
      </c>
      <c r="CT46" s="236">
        <v>0</v>
      </c>
      <c r="CU46" s="236">
        <v>0</v>
      </c>
    </row>
    <row r="47" spans="1:120" outlineLevel="2">
      <c r="A47" s="189" t="s">
        <v>227</v>
      </c>
      <c r="C47" s="294" t="s">
        <v>299</v>
      </c>
      <c r="D47" s="294" t="s">
        <v>338</v>
      </c>
      <c r="E47" s="293">
        <v>0</v>
      </c>
      <c r="F47" s="293">
        <v>11175101.49</v>
      </c>
      <c r="G47" s="410">
        <v>11175101.49</v>
      </c>
      <c r="H47" s="410">
        <v>11175101.49</v>
      </c>
      <c r="I47" s="410">
        <v>11175101.49</v>
      </c>
      <c r="J47" s="410">
        <v>11175101.49</v>
      </c>
      <c r="K47" s="410">
        <v>11175101.49</v>
      </c>
      <c r="L47" s="410">
        <v>11175101.49</v>
      </c>
      <c r="M47" s="410">
        <v>11175101.49</v>
      </c>
      <c r="N47" s="410">
        <v>11175101.49</v>
      </c>
      <c r="O47" s="410">
        <v>11175101.49</v>
      </c>
      <c r="P47" s="410">
        <v>11175101.49</v>
      </c>
      <c r="Q47" s="410">
        <v>11175101.49</v>
      </c>
      <c r="R47" s="293">
        <v>11175101.49</v>
      </c>
      <c r="S47" s="236">
        <v>11175101.49</v>
      </c>
      <c r="T47" s="236">
        <v>11175101.49</v>
      </c>
      <c r="U47" s="236">
        <v>11175101.49</v>
      </c>
      <c r="V47" s="236">
        <v>11175101.49</v>
      </c>
      <c r="W47" s="236">
        <v>11175101.49</v>
      </c>
      <c r="X47" s="236">
        <v>0</v>
      </c>
      <c r="Y47" s="101">
        <v>0</v>
      </c>
      <c r="Z47" s="236">
        <v>0</v>
      </c>
      <c r="AA47" s="236">
        <v>0</v>
      </c>
      <c r="AB47" s="101">
        <v>0</v>
      </c>
      <c r="AC47" s="411">
        <v>0</v>
      </c>
      <c r="AD47" s="293">
        <v>0</v>
      </c>
      <c r="AE47" s="236">
        <v>0</v>
      </c>
      <c r="AF47" s="236">
        <v>0</v>
      </c>
      <c r="AG47" s="236">
        <v>0</v>
      </c>
      <c r="AH47" s="236">
        <v>0</v>
      </c>
      <c r="AI47" s="236">
        <v>0</v>
      </c>
      <c r="AJ47" s="236">
        <v>0</v>
      </c>
      <c r="AK47" s="236">
        <v>0</v>
      </c>
      <c r="AL47" s="236">
        <v>0</v>
      </c>
      <c r="AM47" s="236">
        <v>0</v>
      </c>
      <c r="AN47" s="236">
        <v>0</v>
      </c>
      <c r="AO47" s="236">
        <v>0</v>
      </c>
      <c r="AP47" s="236">
        <v>0</v>
      </c>
      <c r="AQ47" s="236">
        <v>0</v>
      </c>
      <c r="AR47" s="236">
        <v>0</v>
      </c>
      <c r="AS47" s="236">
        <v>0</v>
      </c>
      <c r="AT47" s="236">
        <v>0</v>
      </c>
      <c r="AU47" s="236">
        <v>0</v>
      </c>
      <c r="AV47" s="236">
        <v>0</v>
      </c>
      <c r="AW47" s="236">
        <v>0</v>
      </c>
      <c r="AX47" s="236">
        <v>0</v>
      </c>
      <c r="AY47" s="236">
        <v>0</v>
      </c>
      <c r="AZ47" s="236">
        <v>0</v>
      </c>
      <c r="BA47" s="236">
        <v>0</v>
      </c>
      <c r="BB47" s="236">
        <v>0</v>
      </c>
      <c r="BC47" s="293">
        <v>0</v>
      </c>
      <c r="BD47" s="236">
        <v>0</v>
      </c>
      <c r="BE47" s="236">
        <v>0</v>
      </c>
      <c r="BF47" s="236">
        <v>0</v>
      </c>
      <c r="BG47" s="236">
        <v>0</v>
      </c>
      <c r="BH47" s="236">
        <v>0</v>
      </c>
      <c r="BI47" s="236">
        <v>0</v>
      </c>
      <c r="BJ47" s="236">
        <v>0</v>
      </c>
      <c r="BK47" s="236">
        <v>0</v>
      </c>
      <c r="BL47" s="236">
        <v>0</v>
      </c>
      <c r="BM47" s="236">
        <v>0</v>
      </c>
      <c r="BN47" s="236">
        <v>0</v>
      </c>
      <c r="BO47" s="236">
        <v>0</v>
      </c>
      <c r="BP47" s="236">
        <v>0</v>
      </c>
      <c r="BQ47" s="236">
        <v>0</v>
      </c>
      <c r="BR47" s="236">
        <v>0</v>
      </c>
      <c r="BS47" s="236">
        <v>0</v>
      </c>
      <c r="BT47" s="236">
        <v>0</v>
      </c>
      <c r="BU47" s="236">
        <v>0</v>
      </c>
      <c r="BV47" s="236">
        <v>0</v>
      </c>
      <c r="BW47" s="236">
        <v>0</v>
      </c>
      <c r="BX47" s="293">
        <v>0</v>
      </c>
      <c r="BY47" s="293">
        <v>0</v>
      </c>
      <c r="BZ47" s="293">
        <v>0</v>
      </c>
      <c r="CA47" s="236">
        <v>0</v>
      </c>
      <c r="CB47" s="236">
        <v>0</v>
      </c>
      <c r="CC47" s="236">
        <v>0</v>
      </c>
      <c r="CD47" s="236">
        <v>0</v>
      </c>
      <c r="CE47" s="236">
        <v>0</v>
      </c>
      <c r="CF47" s="236">
        <v>0</v>
      </c>
      <c r="CG47" s="236">
        <v>0</v>
      </c>
      <c r="CH47" s="236">
        <v>0</v>
      </c>
      <c r="CI47" s="236">
        <v>0</v>
      </c>
      <c r="CJ47" s="236">
        <v>0</v>
      </c>
      <c r="CK47" s="236">
        <v>0</v>
      </c>
      <c r="CL47" s="293">
        <v>0</v>
      </c>
      <c r="CM47" s="236">
        <v>0</v>
      </c>
      <c r="CN47" s="236">
        <v>0</v>
      </c>
      <c r="CO47" s="236">
        <v>0</v>
      </c>
      <c r="CP47" s="236">
        <v>0</v>
      </c>
      <c r="CQ47" s="236">
        <v>0</v>
      </c>
      <c r="CR47" s="236">
        <v>0</v>
      </c>
      <c r="CS47" s="236">
        <v>0</v>
      </c>
      <c r="CT47" s="236">
        <v>0</v>
      </c>
      <c r="CU47" s="236">
        <v>0</v>
      </c>
    </row>
    <row r="48" spans="1:120" s="257" customFormat="1" outlineLevel="1">
      <c r="A48" s="257" t="s">
        <v>765</v>
      </c>
      <c r="C48" s="412"/>
      <c r="D48" s="412"/>
      <c r="E48" s="380">
        <v>0</v>
      </c>
      <c r="F48" s="380">
        <v>10389618.130000001</v>
      </c>
      <c r="G48" s="413">
        <v>10389618.130000001</v>
      </c>
      <c r="H48" s="413">
        <v>10389618.130000001</v>
      </c>
      <c r="I48" s="413">
        <v>10389618.130000001</v>
      </c>
      <c r="J48" s="413">
        <v>10389618.130000001</v>
      </c>
      <c r="K48" s="413">
        <v>10389618.130000001</v>
      </c>
      <c r="L48" s="413">
        <v>10389618.130000001</v>
      </c>
      <c r="M48" s="413">
        <v>10389618.130000001</v>
      </c>
      <c r="N48" s="413">
        <v>10389618.130000001</v>
      </c>
      <c r="O48" s="413">
        <v>11175101.49</v>
      </c>
      <c r="P48" s="413">
        <v>11175101.49</v>
      </c>
      <c r="Q48" s="413">
        <v>11175101.49</v>
      </c>
      <c r="R48" s="380">
        <v>11175101.49</v>
      </c>
      <c r="S48" s="312">
        <v>11175101.49</v>
      </c>
      <c r="T48" s="312">
        <v>11175101.49</v>
      </c>
      <c r="U48" s="312">
        <v>11172141.49</v>
      </c>
      <c r="V48" s="312">
        <v>11172141.49</v>
      </c>
      <c r="W48" s="312">
        <v>11172141.49</v>
      </c>
      <c r="X48" s="312">
        <v>0</v>
      </c>
      <c r="Y48" s="311">
        <v>0</v>
      </c>
      <c r="Z48" s="312">
        <v>0</v>
      </c>
      <c r="AA48" s="312">
        <v>0</v>
      </c>
      <c r="AB48" s="311">
        <v>0</v>
      </c>
      <c r="AC48" s="414">
        <v>0</v>
      </c>
      <c r="AD48" s="380">
        <v>0</v>
      </c>
      <c r="AE48" s="312">
        <v>0</v>
      </c>
      <c r="AF48" s="312">
        <v>0</v>
      </c>
      <c r="AG48" s="312">
        <v>0</v>
      </c>
      <c r="AH48" s="312">
        <v>0</v>
      </c>
      <c r="AI48" s="312">
        <v>0</v>
      </c>
      <c r="AJ48" s="312">
        <v>0</v>
      </c>
      <c r="AK48" s="312">
        <v>0</v>
      </c>
      <c r="AL48" s="312">
        <v>0</v>
      </c>
      <c r="AM48" s="312">
        <v>0</v>
      </c>
      <c r="AN48" s="312">
        <v>0</v>
      </c>
      <c r="AO48" s="312">
        <v>0</v>
      </c>
      <c r="AP48" s="312">
        <v>0</v>
      </c>
      <c r="AQ48" s="312">
        <v>0</v>
      </c>
      <c r="AR48" s="312">
        <v>0</v>
      </c>
      <c r="AS48" s="312">
        <v>0</v>
      </c>
      <c r="AT48" s="312">
        <v>0</v>
      </c>
      <c r="AU48" s="312">
        <v>0</v>
      </c>
      <c r="AV48" s="312">
        <v>592309</v>
      </c>
      <c r="AW48" s="312">
        <v>592309</v>
      </c>
      <c r="AX48" s="312">
        <v>592309</v>
      </c>
      <c r="AY48" s="312">
        <v>0</v>
      </c>
      <c r="AZ48" s="312">
        <v>0</v>
      </c>
      <c r="BA48" s="312">
        <v>0</v>
      </c>
      <c r="BB48" s="312">
        <v>0</v>
      </c>
      <c r="BC48" s="380">
        <v>0</v>
      </c>
      <c r="BD48" s="312">
        <v>0</v>
      </c>
      <c r="BE48" s="312">
        <v>0</v>
      </c>
      <c r="BF48" s="312">
        <v>0</v>
      </c>
      <c r="BG48" s="312">
        <v>0</v>
      </c>
      <c r="BH48" s="312">
        <v>0</v>
      </c>
      <c r="BI48" s="312">
        <v>0</v>
      </c>
      <c r="BJ48" s="312">
        <v>0</v>
      </c>
      <c r="BK48" s="312">
        <v>0</v>
      </c>
      <c r="BL48" s="312">
        <v>0</v>
      </c>
      <c r="BM48" s="312">
        <v>0</v>
      </c>
      <c r="BN48" s="312">
        <v>0</v>
      </c>
      <c r="BO48" s="312">
        <v>0</v>
      </c>
      <c r="BP48" s="312">
        <v>0</v>
      </c>
      <c r="BQ48" s="312">
        <v>0</v>
      </c>
      <c r="BR48" s="312">
        <v>0</v>
      </c>
      <c r="BS48" s="312">
        <v>0</v>
      </c>
      <c r="BT48" s="312">
        <v>0</v>
      </c>
      <c r="BU48" s="312">
        <v>0</v>
      </c>
      <c r="BV48" s="312">
        <v>0</v>
      </c>
      <c r="BW48" s="312">
        <v>0</v>
      </c>
      <c r="BX48" s="380">
        <v>0</v>
      </c>
      <c r="BY48" s="380">
        <v>0</v>
      </c>
      <c r="BZ48" s="380">
        <v>0</v>
      </c>
      <c r="CA48" s="380">
        <v>0</v>
      </c>
      <c r="CB48" s="380">
        <v>0</v>
      </c>
      <c r="CC48" s="380">
        <v>0</v>
      </c>
      <c r="CD48" s="380">
        <v>0</v>
      </c>
      <c r="CE48" s="380">
        <v>0</v>
      </c>
      <c r="CF48" s="380">
        <v>0</v>
      </c>
      <c r="CG48" s="380">
        <v>0</v>
      </c>
      <c r="CH48" s="380">
        <v>0</v>
      </c>
      <c r="CI48" s="380">
        <v>0</v>
      </c>
      <c r="CJ48" s="380">
        <v>0</v>
      </c>
      <c r="CK48" s="380">
        <v>0</v>
      </c>
      <c r="CL48" s="380">
        <v>0</v>
      </c>
      <c r="CM48" s="380">
        <v>0</v>
      </c>
      <c r="CN48" s="380">
        <v>0</v>
      </c>
      <c r="CO48" s="380">
        <v>0</v>
      </c>
      <c r="CP48" s="380">
        <v>0</v>
      </c>
      <c r="CQ48" s="380">
        <v>0</v>
      </c>
      <c r="CR48" s="380">
        <v>0</v>
      </c>
      <c r="CS48" s="380">
        <v>0</v>
      </c>
      <c r="CT48" s="380">
        <v>0</v>
      </c>
      <c r="CU48" s="380">
        <v>0</v>
      </c>
      <c r="CV48" s="257">
        <f>SUBTOTAL(9,CV45:CV47)</f>
        <v>0</v>
      </c>
      <c r="CW48" s="257">
        <f t="shared" ref="CW48:DP48" si="16">SUBTOTAL(9,CW45:CW47)</f>
        <v>0</v>
      </c>
      <c r="CX48" s="257">
        <f t="shared" si="16"/>
        <v>0</v>
      </c>
      <c r="CY48" s="257">
        <f t="shared" si="16"/>
        <v>0</v>
      </c>
      <c r="CZ48" s="257">
        <f t="shared" si="16"/>
        <v>0</v>
      </c>
      <c r="DA48" s="257">
        <f t="shared" si="16"/>
        <v>0</v>
      </c>
      <c r="DB48" s="257">
        <f t="shared" si="16"/>
        <v>0</v>
      </c>
      <c r="DC48" s="257">
        <f t="shared" si="16"/>
        <v>0</v>
      </c>
      <c r="DD48" s="257">
        <f t="shared" si="16"/>
        <v>0</v>
      </c>
      <c r="DE48" s="257">
        <f t="shared" si="16"/>
        <v>0</v>
      </c>
      <c r="DF48" s="257">
        <f t="shared" si="16"/>
        <v>0</v>
      </c>
      <c r="DG48" s="257">
        <f t="shared" si="16"/>
        <v>0</v>
      </c>
      <c r="DH48" s="257">
        <f t="shared" si="16"/>
        <v>0</v>
      </c>
      <c r="DI48" s="257">
        <f t="shared" si="16"/>
        <v>0</v>
      </c>
      <c r="DJ48" s="257">
        <f t="shared" si="16"/>
        <v>0</v>
      </c>
      <c r="DK48" s="257">
        <f t="shared" si="16"/>
        <v>0</v>
      </c>
      <c r="DL48" s="257">
        <f t="shared" si="16"/>
        <v>0</v>
      </c>
      <c r="DM48" s="257">
        <f t="shared" si="16"/>
        <v>0</v>
      </c>
      <c r="DN48" s="257">
        <f t="shared" si="16"/>
        <v>0</v>
      </c>
      <c r="DO48" s="257">
        <f t="shared" si="16"/>
        <v>0</v>
      </c>
      <c r="DP48" s="257">
        <f t="shared" si="16"/>
        <v>0</v>
      </c>
    </row>
    <row r="49" spans="1:120" outlineLevel="2">
      <c r="A49" s="189" t="s">
        <v>245</v>
      </c>
      <c r="B49" s="603">
        <v>2830</v>
      </c>
      <c r="C49" s="294" t="s">
        <v>301</v>
      </c>
      <c r="D49" s="294" t="s">
        <v>356</v>
      </c>
      <c r="E49" s="293">
        <v>0</v>
      </c>
      <c r="F49" s="293">
        <v>0</v>
      </c>
      <c r="G49" s="410">
        <v>0</v>
      </c>
      <c r="H49" s="410">
        <v>0</v>
      </c>
      <c r="I49" s="410">
        <v>0</v>
      </c>
      <c r="J49" s="410">
        <v>0</v>
      </c>
      <c r="K49" s="410">
        <v>0</v>
      </c>
      <c r="L49" s="410">
        <v>0</v>
      </c>
      <c r="M49" s="410">
        <v>0</v>
      </c>
      <c r="N49" s="410">
        <v>0</v>
      </c>
      <c r="O49" s="410">
        <v>0</v>
      </c>
      <c r="P49" s="410">
        <v>0</v>
      </c>
      <c r="Q49" s="410">
        <v>0</v>
      </c>
      <c r="R49" s="293">
        <v>0</v>
      </c>
      <c r="S49" s="236">
        <v>0</v>
      </c>
      <c r="T49" s="236">
        <v>0</v>
      </c>
      <c r="U49" s="236">
        <v>0</v>
      </c>
      <c r="V49" s="236">
        <v>0</v>
      </c>
      <c r="W49" s="236">
        <v>0</v>
      </c>
      <c r="X49" s="236">
        <v>0</v>
      </c>
      <c r="Y49" s="101">
        <v>0</v>
      </c>
      <c r="Z49" s="236">
        <v>0</v>
      </c>
      <c r="AA49" s="236">
        <v>0</v>
      </c>
      <c r="AB49" s="101">
        <v>0</v>
      </c>
      <c r="AC49" s="411">
        <v>0</v>
      </c>
      <c r="AD49" s="293">
        <v>0</v>
      </c>
      <c r="AE49" s="236">
        <v>0</v>
      </c>
      <c r="AF49" s="236">
        <v>0</v>
      </c>
      <c r="AG49" s="236">
        <v>0</v>
      </c>
      <c r="AH49" s="236">
        <v>0</v>
      </c>
      <c r="AI49" s="236">
        <v>0</v>
      </c>
      <c r="AJ49" s="236">
        <v>0</v>
      </c>
      <c r="AK49" s="236">
        <v>0</v>
      </c>
      <c r="AL49" s="236">
        <v>0</v>
      </c>
      <c r="AM49" s="236">
        <v>0</v>
      </c>
      <c r="AN49" s="236">
        <v>0</v>
      </c>
      <c r="AO49" s="236">
        <v>0</v>
      </c>
      <c r="AP49" s="236">
        <v>0</v>
      </c>
      <c r="AQ49" s="236">
        <v>0</v>
      </c>
      <c r="AR49" s="236">
        <v>0</v>
      </c>
      <c r="AS49" s="236">
        <v>0</v>
      </c>
      <c r="AT49" s="236">
        <v>0</v>
      </c>
      <c r="AU49" s="236">
        <v>0</v>
      </c>
      <c r="AV49" s="236">
        <v>0</v>
      </c>
      <c r="AW49" s="236">
        <v>0</v>
      </c>
      <c r="AX49" s="236">
        <v>0</v>
      </c>
      <c r="AY49" s="236">
        <v>0</v>
      </c>
      <c r="AZ49" s="236">
        <v>0</v>
      </c>
      <c r="BA49" s="236">
        <v>0</v>
      </c>
      <c r="BB49" s="236">
        <v>0</v>
      </c>
      <c r="BC49" s="293">
        <v>0</v>
      </c>
      <c r="BD49" s="236">
        <v>0</v>
      </c>
      <c r="BE49" s="236">
        <v>0</v>
      </c>
      <c r="BF49" s="236">
        <v>0</v>
      </c>
      <c r="BG49" s="236">
        <v>0</v>
      </c>
      <c r="BH49" s="236">
        <v>0</v>
      </c>
      <c r="BI49" s="236">
        <v>0</v>
      </c>
      <c r="BJ49" s="236">
        <v>0</v>
      </c>
      <c r="BK49" s="236">
        <v>0</v>
      </c>
      <c r="BL49" s="236">
        <v>0</v>
      </c>
      <c r="BM49" s="236">
        <v>0</v>
      </c>
      <c r="BN49" s="236">
        <v>0</v>
      </c>
      <c r="BO49" s="236">
        <v>0</v>
      </c>
      <c r="BP49" s="236">
        <v>0</v>
      </c>
      <c r="BQ49" s="236">
        <v>0</v>
      </c>
      <c r="BR49" s="236">
        <v>0</v>
      </c>
      <c r="BS49" s="236">
        <v>0</v>
      </c>
      <c r="BT49" s="236">
        <v>0</v>
      </c>
      <c r="BU49" s="236">
        <v>0</v>
      </c>
      <c r="BV49" s="236">
        <v>0</v>
      </c>
      <c r="BW49" s="236">
        <v>0</v>
      </c>
      <c r="BX49" s="293">
        <v>0</v>
      </c>
      <c r="BY49" s="293">
        <v>0</v>
      </c>
      <c r="BZ49" s="293">
        <v>0</v>
      </c>
      <c r="CA49" s="236">
        <v>0</v>
      </c>
      <c r="CB49" s="236">
        <v>0</v>
      </c>
      <c r="CC49" s="236">
        <v>0</v>
      </c>
      <c r="CD49" s="236">
        <v>0</v>
      </c>
      <c r="CE49" s="236">
        <v>0</v>
      </c>
      <c r="CF49" s="236">
        <v>0</v>
      </c>
      <c r="CG49" s="236">
        <v>0</v>
      </c>
      <c r="CH49" s="236">
        <v>0</v>
      </c>
      <c r="CI49" s="236">
        <v>0</v>
      </c>
      <c r="CJ49" s="236">
        <v>0</v>
      </c>
      <c r="CK49" s="236">
        <v>0</v>
      </c>
      <c r="CL49" s="293">
        <v>0</v>
      </c>
      <c r="CM49" s="236">
        <v>0</v>
      </c>
      <c r="CN49" s="236">
        <v>0</v>
      </c>
      <c r="CO49" s="236">
        <v>0</v>
      </c>
      <c r="CP49" s="236">
        <v>0</v>
      </c>
      <c r="CQ49" s="236">
        <v>0</v>
      </c>
      <c r="CR49" s="236">
        <v>0</v>
      </c>
      <c r="CS49" s="236">
        <v>0</v>
      </c>
      <c r="CT49" s="236">
        <v>0</v>
      </c>
      <c r="CU49" s="236">
        <v>0</v>
      </c>
      <c r="CV49" s="574"/>
      <c r="CW49" s="574"/>
      <c r="CX49" s="574"/>
      <c r="CY49" s="574"/>
      <c r="CZ49" s="574"/>
      <c r="DA49" s="574"/>
      <c r="DB49" s="574"/>
      <c r="DC49" s="574"/>
      <c r="DD49" s="574"/>
      <c r="DE49" s="574"/>
      <c r="DF49" s="574"/>
      <c r="DG49" s="574"/>
      <c r="DH49" s="574"/>
      <c r="DI49" s="574"/>
      <c r="DJ49" s="574"/>
      <c r="DK49" s="574"/>
      <c r="DL49" s="574"/>
      <c r="DM49" s="574"/>
      <c r="DN49" s="574"/>
      <c r="DO49" s="574"/>
      <c r="DP49" s="574"/>
    </row>
    <row r="50" spans="1:120" outlineLevel="2">
      <c r="A50" s="189" t="s">
        <v>258</v>
      </c>
      <c r="B50" s="603">
        <v>2830</v>
      </c>
      <c r="C50" s="294" t="s">
        <v>301</v>
      </c>
      <c r="D50" s="294" t="s">
        <v>365</v>
      </c>
      <c r="E50" s="293">
        <v>0</v>
      </c>
      <c r="F50" s="293">
        <v>0</v>
      </c>
      <c r="G50" s="410">
        <v>0</v>
      </c>
      <c r="H50" s="410">
        <v>0</v>
      </c>
      <c r="I50" s="410">
        <v>0</v>
      </c>
      <c r="J50" s="410">
        <v>0</v>
      </c>
      <c r="K50" s="410">
        <v>0</v>
      </c>
      <c r="L50" s="410">
        <v>0</v>
      </c>
      <c r="M50" s="410">
        <v>0</v>
      </c>
      <c r="N50" s="410">
        <v>0</v>
      </c>
      <c r="O50" s="410">
        <v>0</v>
      </c>
      <c r="P50" s="410">
        <v>0</v>
      </c>
      <c r="Q50" s="410">
        <v>0</v>
      </c>
      <c r="R50" s="293">
        <v>0</v>
      </c>
      <c r="S50" s="236">
        <v>0</v>
      </c>
      <c r="T50" s="236">
        <v>0</v>
      </c>
      <c r="U50" s="236">
        <v>0</v>
      </c>
      <c r="V50" s="236">
        <v>0</v>
      </c>
      <c r="W50" s="236">
        <v>0</v>
      </c>
      <c r="X50" s="236">
        <v>0</v>
      </c>
      <c r="Y50" s="101">
        <v>0</v>
      </c>
      <c r="Z50" s="236">
        <v>0</v>
      </c>
      <c r="AA50" s="236">
        <v>0</v>
      </c>
      <c r="AB50" s="101">
        <v>0</v>
      </c>
      <c r="AC50" s="411">
        <v>0</v>
      </c>
      <c r="AD50" s="293">
        <v>0</v>
      </c>
      <c r="AE50" s="236">
        <v>0</v>
      </c>
      <c r="AF50" s="236">
        <v>0</v>
      </c>
      <c r="AG50" s="236">
        <v>0</v>
      </c>
      <c r="AH50" s="236">
        <v>0</v>
      </c>
      <c r="AI50" s="236">
        <v>0</v>
      </c>
      <c r="AJ50" s="236">
        <v>0</v>
      </c>
      <c r="AK50" s="236">
        <v>0</v>
      </c>
      <c r="AL50" s="236">
        <v>0</v>
      </c>
      <c r="AM50" s="236">
        <v>0</v>
      </c>
      <c r="AN50" s="236">
        <v>0</v>
      </c>
      <c r="AO50" s="236">
        <v>0</v>
      </c>
      <c r="AP50" s="236">
        <v>0</v>
      </c>
      <c r="AQ50" s="236">
        <v>0</v>
      </c>
      <c r="AR50" s="236">
        <v>0</v>
      </c>
      <c r="AS50" s="236">
        <v>0</v>
      </c>
      <c r="AT50" s="236">
        <v>0</v>
      </c>
      <c r="AU50" s="236">
        <v>0</v>
      </c>
      <c r="AV50" s="236">
        <v>0</v>
      </c>
      <c r="AW50" s="236">
        <v>0</v>
      </c>
      <c r="AX50" s="236">
        <v>0</v>
      </c>
      <c r="AY50" s="236">
        <v>0</v>
      </c>
      <c r="AZ50" s="236">
        <v>0</v>
      </c>
      <c r="BA50" s="236">
        <v>0</v>
      </c>
      <c r="BB50" s="236">
        <v>0</v>
      </c>
      <c r="BC50" s="293">
        <v>0</v>
      </c>
      <c r="BD50" s="236">
        <v>0</v>
      </c>
      <c r="BE50" s="236">
        <v>0</v>
      </c>
      <c r="BF50" s="236">
        <v>0</v>
      </c>
      <c r="BG50" s="236">
        <v>0</v>
      </c>
      <c r="BH50" s="236">
        <v>0</v>
      </c>
      <c r="BI50" s="236">
        <v>0</v>
      </c>
      <c r="BJ50" s="236">
        <v>0</v>
      </c>
      <c r="BK50" s="236">
        <v>0</v>
      </c>
      <c r="BL50" s="236">
        <v>0</v>
      </c>
      <c r="BM50" s="236">
        <v>0</v>
      </c>
      <c r="BN50" s="236">
        <v>0</v>
      </c>
      <c r="BO50" s="236">
        <v>0</v>
      </c>
      <c r="BP50" s="236">
        <v>0</v>
      </c>
      <c r="BQ50" s="236">
        <v>0</v>
      </c>
      <c r="BR50" s="236">
        <v>0</v>
      </c>
      <c r="BS50" s="236">
        <v>0</v>
      </c>
      <c r="BT50" s="236">
        <v>0</v>
      </c>
      <c r="BU50" s="236">
        <v>0</v>
      </c>
      <c r="BV50" s="236">
        <v>0</v>
      </c>
      <c r="BW50" s="236">
        <v>0</v>
      </c>
      <c r="BX50" s="293">
        <v>0</v>
      </c>
      <c r="BY50" s="293">
        <v>0</v>
      </c>
      <c r="BZ50" s="293">
        <v>0</v>
      </c>
      <c r="CA50" s="236">
        <v>0</v>
      </c>
      <c r="CB50" s="236">
        <v>0</v>
      </c>
      <c r="CC50" s="236">
        <v>0</v>
      </c>
      <c r="CD50" s="236">
        <v>0</v>
      </c>
      <c r="CE50" s="236">
        <v>0</v>
      </c>
      <c r="CF50" s="236">
        <v>0</v>
      </c>
      <c r="CG50" s="236">
        <v>0</v>
      </c>
      <c r="CH50" s="236">
        <v>0</v>
      </c>
      <c r="CI50" s="236">
        <v>0</v>
      </c>
      <c r="CJ50" s="236">
        <v>0</v>
      </c>
      <c r="CK50" s="236">
        <v>0</v>
      </c>
      <c r="CL50" s="293">
        <v>0</v>
      </c>
      <c r="CM50" s="236">
        <v>0</v>
      </c>
      <c r="CN50" s="236">
        <v>0</v>
      </c>
      <c r="CO50" s="236">
        <v>0</v>
      </c>
      <c r="CP50" s="236">
        <v>0</v>
      </c>
      <c r="CQ50" s="236">
        <v>0</v>
      </c>
      <c r="CR50" s="236">
        <v>0</v>
      </c>
      <c r="CS50" s="236">
        <v>0</v>
      </c>
      <c r="CT50" s="236">
        <v>0</v>
      </c>
      <c r="CU50" s="236">
        <v>0</v>
      </c>
    </row>
    <row r="51" spans="1:120" s="257" customFormat="1" outlineLevel="1">
      <c r="A51" s="257" t="s">
        <v>766</v>
      </c>
      <c r="C51" s="412"/>
      <c r="D51" s="412"/>
      <c r="E51" s="380">
        <v>0</v>
      </c>
      <c r="F51" s="380">
        <v>0</v>
      </c>
      <c r="G51" s="413">
        <v>0</v>
      </c>
      <c r="H51" s="413">
        <v>0</v>
      </c>
      <c r="I51" s="413">
        <v>0</v>
      </c>
      <c r="J51" s="413">
        <v>0</v>
      </c>
      <c r="K51" s="413">
        <v>0</v>
      </c>
      <c r="L51" s="413">
        <v>0</v>
      </c>
      <c r="M51" s="413">
        <v>0</v>
      </c>
      <c r="N51" s="413">
        <v>0</v>
      </c>
      <c r="O51" s="413">
        <v>0</v>
      </c>
      <c r="P51" s="413">
        <v>0</v>
      </c>
      <c r="Q51" s="413">
        <v>0</v>
      </c>
      <c r="R51" s="380">
        <v>0</v>
      </c>
      <c r="S51" s="312">
        <v>0</v>
      </c>
      <c r="T51" s="312">
        <v>0</v>
      </c>
      <c r="U51" s="312">
        <v>0</v>
      </c>
      <c r="V51" s="312">
        <v>0</v>
      </c>
      <c r="W51" s="312">
        <v>0</v>
      </c>
      <c r="X51" s="312">
        <v>0</v>
      </c>
      <c r="Y51" s="311">
        <v>0</v>
      </c>
      <c r="Z51" s="312">
        <v>0</v>
      </c>
      <c r="AA51" s="312">
        <v>0</v>
      </c>
      <c r="AB51" s="311">
        <v>0</v>
      </c>
      <c r="AC51" s="414">
        <v>0</v>
      </c>
      <c r="AD51" s="380">
        <v>0</v>
      </c>
      <c r="AE51" s="312">
        <v>0</v>
      </c>
      <c r="AF51" s="312">
        <v>0</v>
      </c>
      <c r="AG51" s="312">
        <v>0</v>
      </c>
      <c r="AH51" s="312">
        <v>0</v>
      </c>
      <c r="AI51" s="312">
        <v>0</v>
      </c>
      <c r="AJ51" s="312">
        <v>0</v>
      </c>
      <c r="AK51" s="312">
        <v>0</v>
      </c>
      <c r="AL51" s="312">
        <v>0</v>
      </c>
      <c r="AM51" s="312">
        <v>0</v>
      </c>
      <c r="AN51" s="312">
        <v>0</v>
      </c>
      <c r="AO51" s="312">
        <v>0</v>
      </c>
      <c r="AP51" s="312">
        <v>0</v>
      </c>
      <c r="AQ51" s="312">
        <v>0</v>
      </c>
      <c r="AR51" s="312">
        <v>0</v>
      </c>
      <c r="AS51" s="312">
        <v>0</v>
      </c>
      <c r="AT51" s="312">
        <v>0</v>
      </c>
      <c r="AU51" s="312">
        <v>0</v>
      </c>
      <c r="AV51" s="312">
        <v>0</v>
      </c>
      <c r="AW51" s="312">
        <v>0</v>
      </c>
      <c r="AX51" s="312">
        <v>0</v>
      </c>
      <c r="AY51" s="312">
        <v>0</v>
      </c>
      <c r="AZ51" s="312">
        <v>0</v>
      </c>
      <c r="BA51" s="312">
        <v>0</v>
      </c>
      <c r="BB51" s="312">
        <v>0</v>
      </c>
      <c r="BC51" s="380">
        <v>0</v>
      </c>
      <c r="BD51" s="312">
        <v>0</v>
      </c>
      <c r="BE51" s="312">
        <v>0</v>
      </c>
      <c r="BF51" s="312">
        <v>0</v>
      </c>
      <c r="BG51" s="312">
        <v>0</v>
      </c>
      <c r="BH51" s="312">
        <v>0</v>
      </c>
      <c r="BI51" s="312">
        <v>0</v>
      </c>
      <c r="BJ51" s="312">
        <v>0</v>
      </c>
      <c r="BK51" s="312">
        <v>0</v>
      </c>
      <c r="BL51" s="312">
        <v>0</v>
      </c>
      <c r="BM51" s="312">
        <v>0</v>
      </c>
      <c r="BN51" s="312">
        <v>0</v>
      </c>
      <c r="BO51" s="312">
        <v>0</v>
      </c>
      <c r="BP51" s="312">
        <v>0</v>
      </c>
      <c r="BQ51" s="312">
        <v>0</v>
      </c>
      <c r="BR51" s="312">
        <v>0</v>
      </c>
      <c r="BS51" s="312">
        <v>0</v>
      </c>
      <c r="BT51" s="312">
        <v>0</v>
      </c>
      <c r="BU51" s="312">
        <v>0</v>
      </c>
      <c r="BV51" s="312">
        <v>0</v>
      </c>
      <c r="BW51" s="312">
        <v>0</v>
      </c>
      <c r="BX51" s="380">
        <v>0</v>
      </c>
      <c r="BY51" s="380">
        <v>0</v>
      </c>
      <c r="BZ51" s="380">
        <v>0</v>
      </c>
      <c r="CA51" s="380">
        <v>0</v>
      </c>
      <c r="CB51" s="380">
        <v>0</v>
      </c>
      <c r="CC51" s="380">
        <v>0</v>
      </c>
      <c r="CD51" s="380">
        <v>0</v>
      </c>
      <c r="CE51" s="380">
        <v>0</v>
      </c>
      <c r="CF51" s="380">
        <v>0</v>
      </c>
      <c r="CG51" s="380">
        <v>0</v>
      </c>
      <c r="CH51" s="380">
        <v>0</v>
      </c>
      <c r="CI51" s="380">
        <v>0</v>
      </c>
      <c r="CJ51" s="380">
        <v>0</v>
      </c>
      <c r="CK51" s="380">
        <v>0</v>
      </c>
      <c r="CL51" s="380">
        <v>0</v>
      </c>
      <c r="CM51" s="380">
        <v>0</v>
      </c>
      <c r="CN51" s="380">
        <v>0</v>
      </c>
      <c r="CO51" s="380">
        <v>0</v>
      </c>
      <c r="CP51" s="380">
        <v>0</v>
      </c>
      <c r="CQ51" s="380">
        <v>0</v>
      </c>
      <c r="CR51" s="380">
        <v>0</v>
      </c>
      <c r="CS51" s="380">
        <v>0</v>
      </c>
      <c r="CT51" s="380">
        <v>0</v>
      </c>
      <c r="CU51" s="380">
        <v>0</v>
      </c>
      <c r="CV51" s="257">
        <f>SUBTOTAL(9,CV49:CV50)</f>
        <v>0</v>
      </c>
      <c r="CW51" s="257">
        <f t="shared" ref="CW51:DP51" si="17">SUBTOTAL(9,CW49:CW50)</f>
        <v>0</v>
      </c>
      <c r="CX51" s="257">
        <f t="shared" si="17"/>
        <v>0</v>
      </c>
      <c r="CY51" s="257">
        <f t="shared" si="17"/>
        <v>0</v>
      </c>
      <c r="CZ51" s="257">
        <f t="shared" si="17"/>
        <v>0</v>
      </c>
      <c r="DA51" s="257">
        <f t="shared" si="17"/>
        <v>0</v>
      </c>
      <c r="DB51" s="257">
        <f t="shared" si="17"/>
        <v>0</v>
      </c>
      <c r="DC51" s="257">
        <f t="shared" si="17"/>
        <v>0</v>
      </c>
      <c r="DD51" s="257">
        <f t="shared" si="17"/>
        <v>0</v>
      </c>
      <c r="DE51" s="257">
        <f t="shared" si="17"/>
        <v>0</v>
      </c>
      <c r="DF51" s="257">
        <f t="shared" si="17"/>
        <v>0</v>
      </c>
      <c r="DG51" s="257">
        <f t="shared" si="17"/>
        <v>0</v>
      </c>
      <c r="DH51" s="257">
        <f t="shared" si="17"/>
        <v>0</v>
      </c>
      <c r="DI51" s="257">
        <f t="shared" si="17"/>
        <v>0</v>
      </c>
      <c r="DJ51" s="257">
        <f t="shared" si="17"/>
        <v>0</v>
      </c>
      <c r="DK51" s="257">
        <f t="shared" si="17"/>
        <v>0</v>
      </c>
      <c r="DL51" s="257">
        <f t="shared" si="17"/>
        <v>0</v>
      </c>
      <c r="DM51" s="257">
        <f t="shared" si="17"/>
        <v>0</v>
      </c>
      <c r="DN51" s="257">
        <f t="shared" si="17"/>
        <v>0</v>
      </c>
      <c r="DO51" s="257">
        <f t="shared" si="17"/>
        <v>0</v>
      </c>
      <c r="DP51" s="257">
        <f t="shared" si="17"/>
        <v>0</v>
      </c>
    </row>
    <row r="52" spans="1:120" outlineLevel="2">
      <c r="A52" s="189" t="s">
        <v>202</v>
      </c>
      <c r="B52" s="604">
        <v>1900</v>
      </c>
      <c r="C52" s="294" t="s">
        <v>296</v>
      </c>
      <c r="D52" s="294" t="s">
        <v>312</v>
      </c>
      <c r="E52" s="293">
        <v>0</v>
      </c>
      <c r="F52" s="293">
        <v>0</v>
      </c>
      <c r="G52" s="410">
        <v>0</v>
      </c>
      <c r="H52" s="410">
        <v>0</v>
      </c>
      <c r="I52" s="410">
        <v>0</v>
      </c>
      <c r="J52" s="410">
        <v>0</v>
      </c>
      <c r="K52" s="410">
        <v>0</v>
      </c>
      <c r="L52" s="410">
        <v>0</v>
      </c>
      <c r="M52" s="410">
        <v>0</v>
      </c>
      <c r="N52" s="410">
        <v>0</v>
      </c>
      <c r="O52" s="410">
        <v>0</v>
      </c>
      <c r="P52" s="410">
        <v>0</v>
      </c>
      <c r="Q52" s="410">
        <v>0</v>
      </c>
      <c r="R52" s="293">
        <v>0</v>
      </c>
      <c r="S52" s="236">
        <v>0</v>
      </c>
      <c r="T52" s="236">
        <v>0</v>
      </c>
      <c r="U52" s="236">
        <v>0</v>
      </c>
      <c r="V52" s="236">
        <v>0</v>
      </c>
      <c r="W52" s="236">
        <v>0</v>
      </c>
      <c r="X52" s="236">
        <v>0</v>
      </c>
      <c r="Y52" s="101">
        <v>0</v>
      </c>
      <c r="Z52" s="236">
        <v>0</v>
      </c>
      <c r="AA52" s="236">
        <v>0</v>
      </c>
      <c r="AB52" s="101">
        <v>0</v>
      </c>
      <c r="AC52" s="411">
        <v>0</v>
      </c>
      <c r="AD52" s="293">
        <v>0</v>
      </c>
      <c r="AE52" s="236">
        <v>0</v>
      </c>
      <c r="AF52" s="236">
        <v>0</v>
      </c>
      <c r="AG52" s="236">
        <v>0</v>
      </c>
      <c r="AH52" s="236">
        <v>0</v>
      </c>
      <c r="AI52" s="236">
        <v>0</v>
      </c>
      <c r="AJ52" s="236">
        <v>0</v>
      </c>
      <c r="AK52" s="236">
        <v>0</v>
      </c>
      <c r="AL52" s="236">
        <v>0</v>
      </c>
      <c r="AM52" s="236">
        <v>0</v>
      </c>
      <c r="AN52" s="236">
        <v>0</v>
      </c>
      <c r="AO52" s="236">
        <v>0</v>
      </c>
      <c r="AP52" s="236">
        <v>0</v>
      </c>
      <c r="AQ52" s="236">
        <v>0</v>
      </c>
      <c r="AR52" s="236">
        <v>0</v>
      </c>
      <c r="AS52" s="236">
        <v>0</v>
      </c>
      <c r="AT52" s="236">
        <v>0</v>
      </c>
      <c r="AU52" s="236">
        <v>0</v>
      </c>
      <c r="AV52" s="236">
        <v>0</v>
      </c>
      <c r="AW52" s="236">
        <v>0</v>
      </c>
      <c r="AX52" s="236">
        <v>0</v>
      </c>
      <c r="AY52" s="236">
        <v>0</v>
      </c>
      <c r="AZ52" s="236">
        <v>0</v>
      </c>
      <c r="BA52" s="236">
        <v>0</v>
      </c>
      <c r="BB52" s="236">
        <v>0</v>
      </c>
      <c r="BC52" s="293">
        <v>0</v>
      </c>
      <c r="BD52" s="236">
        <v>0</v>
      </c>
      <c r="BE52" s="236">
        <v>0</v>
      </c>
      <c r="BF52" s="236">
        <v>0</v>
      </c>
      <c r="BG52" s="236">
        <v>0</v>
      </c>
      <c r="BH52" s="236">
        <v>0</v>
      </c>
      <c r="BI52" s="236">
        <v>0</v>
      </c>
      <c r="BJ52" s="236">
        <v>0</v>
      </c>
      <c r="BK52" s="236">
        <v>0</v>
      </c>
      <c r="BL52" s="236">
        <v>0</v>
      </c>
      <c r="BM52" s="236">
        <v>0</v>
      </c>
      <c r="BN52" s="236">
        <v>0</v>
      </c>
      <c r="BO52" s="236">
        <v>0</v>
      </c>
      <c r="BP52" s="236">
        <v>0</v>
      </c>
      <c r="BQ52" s="236">
        <v>0</v>
      </c>
      <c r="BR52" s="236">
        <v>0</v>
      </c>
      <c r="BS52" s="236">
        <v>0</v>
      </c>
      <c r="BT52" s="236">
        <v>0</v>
      </c>
      <c r="BU52" s="236">
        <v>0</v>
      </c>
      <c r="BV52" s="236">
        <v>0</v>
      </c>
      <c r="BW52" s="236">
        <v>0</v>
      </c>
      <c r="BX52" s="293">
        <v>0</v>
      </c>
      <c r="BY52" s="293">
        <v>0</v>
      </c>
      <c r="BZ52" s="293">
        <v>0</v>
      </c>
      <c r="CA52" s="236">
        <v>0</v>
      </c>
      <c r="CB52" s="236">
        <v>0</v>
      </c>
      <c r="CC52" s="236">
        <v>0</v>
      </c>
      <c r="CD52" s="236">
        <v>0</v>
      </c>
      <c r="CE52" s="236">
        <v>0</v>
      </c>
      <c r="CF52" s="236">
        <v>0</v>
      </c>
      <c r="CG52" s="236">
        <v>0</v>
      </c>
      <c r="CH52" s="236">
        <v>0</v>
      </c>
      <c r="CI52" s="236">
        <v>0</v>
      </c>
      <c r="CJ52" s="236">
        <v>0</v>
      </c>
      <c r="CK52" s="236">
        <v>0</v>
      </c>
      <c r="CL52" s="293">
        <v>0</v>
      </c>
      <c r="CM52" s="236">
        <v>0</v>
      </c>
      <c r="CN52" s="236">
        <v>0</v>
      </c>
      <c r="CO52" s="236">
        <v>0</v>
      </c>
      <c r="CP52" s="236">
        <v>0</v>
      </c>
      <c r="CQ52" s="236">
        <v>0</v>
      </c>
      <c r="CR52" s="236">
        <v>0</v>
      </c>
      <c r="CS52" s="236">
        <v>0</v>
      </c>
      <c r="CT52" s="236">
        <v>0</v>
      </c>
      <c r="CU52" s="236">
        <v>0</v>
      </c>
    </row>
    <row r="53" spans="1:120" outlineLevel="2">
      <c r="A53" s="189" t="s">
        <v>203</v>
      </c>
      <c r="B53" s="604">
        <v>2830</v>
      </c>
      <c r="C53" s="294" t="s">
        <v>296</v>
      </c>
      <c r="D53" s="294" t="s">
        <v>313</v>
      </c>
      <c r="E53" s="293">
        <v>0</v>
      </c>
      <c r="F53" s="293">
        <v>-108657.16</v>
      </c>
      <c r="G53" s="410">
        <v>-108657.16</v>
      </c>
      <c r="H53" s="410">
        <v>-108657.16</v>
      </c>
      <c r="I53" s="410">
        <v>-108657.16</v>
      </c>
      <c r="J53" s="410">
        <v>-108657.16</v>
      </c>
      <c r="K53" s="410">
        <v>-108657.16</v>
      </c>
      <c r="L53" s="410">
        <v>-108657.16</v>
      </c>
      <c r="M53" s="410">
        <v>-108657.16</v>
      </c>
      <c r="N53" s="410">
        <v>-108657.16</v>
      </c>
      <c r="O53" s="410">
        <v>-108657.16</v>
      </c>
      <c r="P53" s="410">
        <v>-108657.16</v>
      </c>
      <c r="Q53" s="410">
        <v>-108657.16</v>
      </c>
      <c r="R53" s="293">
        <v>-39716.54</v>
      </c>
      <c r="S53" s="236">
        <v>-39716.54</v>
      </c>
      <c r="T53" s="236">
        <v>-39716.54</v>
      </c>
      <c r="U53" s="236">
        <v>-39716.54</v>
      </c>
      <c r="V53" s="236">
        <v>-39716.54</v>
      </c>
      <c r="W53" s="236">
        <v>-39716.54</v>
      </c>
      <c r="X53" s="236">
        <v>0.45999999999912689</v>
      </c>
      <c r="Y53" s="101">
        <v>0.45999999999912689</v>
      </c>
      <c r="Z53" s="236">
        <v>0.45999999999912689</v>
      </c>
      <c r="AA53" s="236">
        <v>0.45999999999912689</v>
      </c>
      <c r="AB53" s="101">
        <v>0.45999999999912689</v>
      </c>
      <c r="AC53" s="411">
        <v>0.45999999999912689</v>
      </c>
      <c r="AD53" s="293">
        <v>0</v>
      </c>
      <c r="AE53" s="236">
        <v>0</v>
      </c>
      <c r="AF53" s="236">
        <v>0</v>
      </c>
      <c r="AG53" s="236">
        <v>0</v>
      </c>
      <c r="AH53" s="236">
        <v>0</v>
      </c>
      <c r="AI53" s="236">
        <v>0</v>
      </c>
      <c r="AJ53" s="236">
        <v>0</v>
      </c>
      <c r="AK53" s="236">
        <v>0</v>
      </c>
      <c r="AL53" s="236">
        <v>0</v>
      </c>
      <c r="AM53" s="236">
        <v>0</v>
      </c>
      <c r="AN53" s="236">
        <v>0</v>
      </c>
      <c r="AO53" s="236">
        <v>0</v>
      </c>
      <c r="AP53" s="236">
        <v>0</v>
      </c>
      <c r="AQ53" s="236">
        <v>0</v>
      </c>
      <c r="AR53" s="236">
        <v>0</v>
      </c>
      <c r="AS53" s="236">
        <v>0</v>
      </c>
      <c r="AT53" s="236">
        <v>0</v>
      </c>
      <c r="AU53" s="236">
        <v>0</v>
      </c>
      <c r="AV53" s="236">
        <v>0</v>
      </c>
      <c r="AW53" s="236">
        <v>0</v>
      </c>
      <c r="AX53" s="236">
        <v>0</v>
      </c>
      <c r="AY53" s="236">
        <v>0</v>
      </c>
      <c r="AZ53" s="236">
        <v>0</v>
      </c>
      <c r="BA53" s="236">
        <v>0</v>
      </c>
      <c r="BB53" s="236">
        <v>0</v>
      </c>
      <c r="BC53" s="293">
        <v>0</v>
      </c>
      <c r="BD53" s="236">
        <v>0</v>
      </c>
      <c r="BE53" s="236">
        <v>0</v>
      </c>
      <c r="BF53" s="236">
        <v>0</v>
      </c>
      <c r="BG53" s="236">
        <v>0</v>
      </c>
      <c r="BH53" s="236">
        <v>0</v>
      </c>
      <c r="BI53" s="236">
        <v>0</v>
      </c>
      <c r="BJ53" s="236">
        <v>0</v>
      </c>
      <c r="BK53" s="236">
        <v>0</v>
      </c>
      <c r="BL53" s="236">
        <v>0</v>
      </c>
      <c r="BM53" s="236">
        <v>0</v>
      </c>
      <c r="BN53" s="236">
        <v>0</v>
      </c>
      <c r="BO53" s="236">
        <v>0</v>
      </c>
      <c r="BP53" s="236">
        <v>0</v>
      </c>
      <c r="BQ53" s="236">
        <v>0</v>
      </c>
      <c r="BR53" s="236">
        <v>0</v>
      </c>
      <c r="BS53" s="236">
        <v>0</v>
      </c>
      <c r="BT53" s="236">
        <v>0</v>
      </c>
      <c r="BU53" s="236">
        <v>0</v>
      </c>
      <c r="BV53" s="236">
        <v>0</v>
      </c>
      <c r="BW53" s="236">
        <v>0</v>
      </c>
      <c r="BX53" s="293">
        <v>0</v>
      </c>
      <c r="BY53" s="293">
        <v>0</v>
      </c>
      <c r="BZ53" s="293">
        <v>0</v>
      </c>
      <c r="CA53" s="236">
        <v>0</v>
      </c>
      <c r="CB53" s="236">
        <v>0</v>
      </c>
      <c r="CC53" s="236">
        <v>0</v>
      </c>
      <c r="CD53" s="236">
        <v>0</v>
      </c>
      <c r="CE53" s="236">
        <v>0</v>
      </c>
      <c r="CF53" s="236">
        <v>0</v>
      </c>
      <c r="CG53" s="236">
        <v>0</v>
      </c>
      <c r="CH53" s="236">
        <v>0</v>
      </c>
      <c r="CI53" s="236">
        <v>0</v>
      </c>
      <c r="CJ53" s="236">
        <v>0</v>
      </c>
      <c r="CK53" s="236">
        <v>0</v>
      </c>
      <c r="CL53" s="293">
        <v>0</v>
      </c>
      <c r="CM53" s="236">
        <v>0</v>
      </c>
      <c r="CN53" s="236">
        <v>0</v>
      </c>
      <c r="CO53" s="236">
        <v>0</v>
      </c>
      <c r="CP53" s="236">
        <v>0</v>
      </c>
      <c r="CQ53" s="236">
        <v>0</v>
      </c>
      <c r="CR53" s="236">
        <v>0</v>
      </c>
      <c r="CS53" s="236">
        <v>0</v>
      </c>
      <c r="CT53" s="236">
        <v>0</v>
      </c>
      <c r="CU53" s="236">
        <v>0</v>
      </c>
    </row>
    <row r="54" spans="1:120" outlineLevel="2">
      <c r="A54" s="189" t="s">
        <v>204</v>
      </c>
      <c r="B54" s="604">
        <v>2830</v>
      </c>
      <c r="C54" s="294" t="s">
        <v>296</v>
      </c>
      <c r="D54" s="294" t="s">
        <v>314</v>
      </c>
      <c r="E54" s="293">
        <v>12809.8</v>
      </c>
      <c r="F54" s="293">
        <v>12472.7</v>
      </c>
      <c r="G54" s="410">
        <v>12472.7</v>
      </c>
      <c r="H54" s="410">
        <v>12472.7</v>
      </c>
      <c r="I54" s="410">
        <v>12472.7</v>
      </c>
      <c r="J54" s="410">
        <v>12472.7</v>
      </c>
      <c r="K54" s="410">
        <v>12472.7</v>
      </c>
      <c r="L54" s="410">
        <v>12472.7</v>
      </c>
      <c r="M54" s="410">
        <v>12472.7</v>
      </c>
      <c r="N54" s="410">
        <v>12472.7</v>
      </c>
      <c r="O54" s="410">
        <v>12472.7</v>
      </c>
      <c r="P54" s="410">
        <v>12472.7</v>
      </c>
      <c r="Q54" s="410">
        <v>12472.7</v>
      </c>
      <c r="R54" s="293">
        <v>12472.7</v>
      </c>
      <c r="S54" s="236">
        <v>12472.7</v>
      </c>
      <c r="T54" s="236">
        <v>12472.7</v>
      </c>
      <c r="U54" s="236">
        <v>12472.7</v>
      </c>
      <c r="V54" s="236">
        <v>12472.7</v>
      </c>
      <c r="W54" s="236">
        <v>12472.7</v>
      </c>
      <c r="X54" s="236">
        <v>12472.7</v>
      </c>
      <c r="Y54" s="101">
        <v>12472.7</v>
      </c>
      <c r="Z54" s="236">
        <v>12472.7</v>
      </c>
      <c r="AA54" s="236">
        <v>12472.7</v>
      </c>
      <c r="AB54" s="101">
        <v>12472.7</v>
      </c>
      <c r="AC54" s="411">
        <v>12472.7</v>
      </c>
      <c r="AD54" s="415">
        <v>61380.78</v>
      </c>
      <c r="AE54" s="236">
        <v>61380.78</v>
      </c>
      <c r="AF54" s="236">
        <v>61380.78</v>
      </c>
      <c r="AG54" s="236">
        <v>61290.662799999991</v>
      </c>
      <c r="AH54" s="236">
        <v>61290.662799999991</v>
      </c>
      <c r="AI54" s="236">
        <v>61290.662799999991</v>
      </c>
      <c r="AJ54" s="236">
        <v>60992.583399999996</v>
      </c>
      <c r="AK54" s="236">
        <v>60992.583399999996</v>
      </c>
      <c r="AL54" s="236">
        <v>60992.583399999996</v>
      </c>
      <c r="AM54" s="236">
        <v>60992.583399999996</v>
      </c>
      <c r="AN54" s="236">
        <v>60992.583399999996</v>
      </c>
      <c r="AO54" s="236">
        <v>60992.583399999996</v>
      </c>
      <c r="AP54" s="236">
        <v>-355.51</v>
      </c>
      <c r="AQ54" s="236">
        <v>-355.51</v>
      </c>
      <c r="AR54" s="236">
        <v>-355.51</v>
      </c>
      <c r="AS54" s="236">
        <v>-1700.7612999999983</v>
      </c>
      <c r="AT54" s="236">
        <v>-1700.7612999999983</v>
      </c>
      <c r="AU54" s="236">
        <v>-1700.7612999999983</v>
      </c>
      <c r="AV54" s="236">
        <v>-5600.3409999999976</v>
      </c>
      <c r="AW54" s="236">
        <v>-5600.3409999999976</v>
      </c>
      <c r="AX54" s="236">
        <v>-5600.3409999999976</v>
      </c>
      <c r="AY54" s="236">
        <v>-5600.3409999999976</v>
      </c>
      <c r="AZ54" s="236">
        <v>-5600.3409999999976</v>
      </c>
      <c r="BA54" s="236">
        <v>-5600.3409999999976</v>
      </c>
      <c r="BB54" s="236">
        <v>-5600.1949999999997</v>
      </c>
      <c r="BC54" s="293">
        <v>-5600.1949999999997</v>
      </c>
      <c r="BD54" s="236">
        <v>-5600.1949999999997</v>
      </c>
      <c r="BE54" s="236">
        <v>-5600.1949999999997</v>
      </c>
      <c r="BF54" s="236">
        <v>-5600.1949999999997</v>
      </c>
      <c r="BG54" s="236">
        <v>-5600.1949999999997</v>
      </c>
      <c r="BH54" s="236">
        <v>-5600.1949999999997</v>
      </c>
      <c r="BI54" s="236">
        <v>-5600.1949999999997</v>
      </c>
      <c r="BJ54" s="236">
        <v>-5600.1949999999997</v>
      </c>
      <c r="BK54" s="236">
        <v>-5600.1949999999997</v>
      </c>
      <c r="BL54" s="236">
        <v>-5600.1949999999997</v>
      </c>
      <c r="BM54" s="236">
        <v>-5600.1949999999997</v>
      </c>
      <c r="BN54" s="236">
        <v>0.36499999999999999</v>
      </c>
      <c r="BO54" s="236">
        <v>0.36499999999999999</v>
      </c>
      <c r="BP54" s="236">
        <v>0.36499999999999999</v>
      </c>
      <c r="BQ54" s="236">
        <v>0.36499999999999999</v>
      </c>
      <c r="BR54" s="236">
        <v>0.36499999999999999</v>
      </c>
      <c r="BS54" s="236">
        <v>0.36499999999999999</v>
      </c>
      <c r="BT54" s="236">
        <v>0.36499999999999999</v>
      </c>
      <c r="BU54" s="236">
        <v>0.36499999999999999</v>
      </c>
      <c r="BV54" s="236">
        <v>0.36499999999999999</v>
      </c>
      <c r="BW54" s="236">
        <v>0.36499999999999999</v>
      </c>
      <c r="BX54" s="293">
        <v>0.36499999999999999</v>
      </c>
      <c r="BY54" s="293">
        <v>0.36499999999999999</v>
      </c>
      <c r="BZ54" s="293">
        <v>0.36499999999999999</v>
      </c>
      <c r="CA54" s="236">
        <v>0.36499999999999999</v>
      </c>
      <c r="CB54" s="236">
        <v>0.36499999999999999</v>
      </c>
      <c r="CC54" s="236">
        <v>0.36499999999999999</v>
      </c>
      <c r="CD54" s="236">
        <v>0.36499999999999999</v>
      </c>
      <c r="CE54" s="236">
        <v>0.36499999999999999</v>
      </c>
      <c r="CF54" s="236">
        <v>0.36499999999999999</v>
      </c>
      <c r="CG54" s="236">
        <v>0.36499999999999999</v>
      </c>
      <c r="CH54" s="236">
        <v>0.36499999999999999</v>
      </c>
      <c r="CI54" s="236">
        <v>0.36499999999999999</v>
      </c>
      <c r="CJ54" s="236">
        <v>0.36499999999999999</v>
      </c>
      <c r="CK54" s="236">
        <v>0.36499999999999999</v>
      </c>
      <c r="CL54" s="293">
        <v>0</v>
      </c>
      <c r="CM54" s="236">
        <v>0</v>
      </c>
      <c r="CN54" s="236">
        <v>0</v>
      </c>
      <c r="CO54" s="236">
        <v>0</v>
      </c>
      <c r="CP54" s="236">
        <v>0</v>
      </c>
      <c r="CQ54" s="236">
        <v>0</v>
      </c>
      <c r="CR54" s="236">
        <v>0</v>
      </c>
      <c r="CS54" s="236">
        <v>0</v>
      </c>
      <c r="CT54" s="236">
        <v>0</v>
      </c>
      <c r="CU54" s="236">
        <v>0</v>
      </c>
    </row>
    <row r="55" spans="1:120" outlineLevel="2">
      <c r="A55" s="189" t="s">
        <v>205</v>
      </c>
      <c r="B55" s="604">
        <v>2830</v>
      </c>
      <c r="C55" s="294" t="s">
        <v>296</v>
      </c>
      <c r="D55" s="294" t="s">
        <v>315</v>
      </c>
      <c r="E55" s="293">
        <v>0</v>
      </c>
      <c r="F55" s="293">
        <v>0</v>
      </c>
      <c r="G55" s="410">
        <v>0</v>
      </c>
      <c r="H55" s="410">
        <v>0</v>
      </c>
      <c r="I55" s="410">
        <v>0</v>
      </c>
      <c r="J55" s="410">
        <v>0</v>
      </c>
      <c r="K55" s="410">
        <v>0</v>
      </c>
      <c r="L55" s="410">
        <v>0</v>
      </c>
      <c r="M55" s="410">
        <v>0</v>
      </c>
      <c r="N55" s="410">
        <v>0</v>
      </c>
      <c r="O55" s="410">
        <v>0</v>
      </c>
      <c r="P55" s="410">
        <v>0</v>
      </c>
      <c r="Q55" s="410">
        <v>0</v>
      </c>
      <c r="R55" s="293">
        <v>0</v>
      </c>
      <c r="S55" s="236">
        <v>0</v>
      </c>
      <c r="T55" s="236">
        <v>0</v>
      </c>
      <c r="U55" s="236">
        <v>0</v>
      </c>
      <c r="V55" s="236">
        <v>0</v>
      </c>
      <c r="W55" s="236">
        <v>0</v>
      </c>
      <c r="X55" s="236">
        <v>0</v>
      </c>
      <c r="Y55" s="101">
        <v>0</v>
      </c>
      <c r="Z55" s="236">
        <v>0</v>
      </c>
      <c r="AA55" s="236">
        <v>0</v>
      </c>
      <c r="AB55" s="101">
        <v>0</v>
      </c>
      <c r="AC55" s="411">
        <v>0</v>
      </c>
      <c r="AD55" s="293">
        <v>0</v>
      </c>
      <c r="AE55" s="236">
        <v>0</v>
      </c>
      <c r="AF55" s="236">
        <v>0</v>
      </c>
      <c r="AG55" s="236">
        <v>0</v>
      </c>
      <c r="AH55" s="236">
        <v>0</v>
      </c>
      <c r="AI55" s="236">
        <v>0</v>
      </c>
      <c r="AJ55" s="236">
        <v>0</v>
      </c>
      <c r="AK55" s="236">
        <v>0</v>
      </c>
      <c r="AL55" s="236">
        <v>0</v>
      </c>
      <c r="AM55" s="236">
        <v>0</v>
      </c>
      <c r="AN55" s="236">
        <v>0</v>
      </c>
      <c r="AO55" s="236">
        <v>0</v>
      </c>
      <c r="AP55" s="236">
        <v>0</v>
      </c>
      <c r="AQ55" s="236">
        <v>0</v>
      </c>
      <c r="AR55" s="236">
        <v>0</v>
      </c>
      <c r="AS55" s="236">
        <v>0</v>
      </c>
      <c r="AT55" s="236">
        <v>0</v>
      </c>
      <c r="AU55" s="236">
        <v>0</v>
      </c>
      <c r="AV55" s="236">
        <v>0</v>
      </c>
      <c r="AW55" s="236">
        <v>0</v>
      </c>
      <c r="AX55" s="236">
        <v>0</v>
      </c>
      <c r="AY55" s="236">
        <v>0</v>
      </c>
      <c r="AZ55" s="236">
        <v>0</v>
      </c>
      <c r="BA55" s="236">
        <v>0</v>
      </c>
      <c r="BB55" s="236">
        <v>0</v>
      </c>
      <c r="BC55" s="293">
        <v>0</v>
      </c>
      <c r="BD55" s="236">
        <v>0</v>
      </c>
      <c r="BE55" s="236">
        <v>0</v>
      </c>
      <c r="BF55" s="236">
        <v>0</v>
      </c>
      <c r="BG55" s="236">
        <v>0</v>
      </c>
      <c r="BH55" s="236">
        <v>0</v>
      </c>
      <c r="BI55" s="236">
        <v>0</v>
      </c>
      <c r="BJ55" s="236">
        <v>0</v>
      </c>
      <c r="BK55" s="236">
        <v>0</v>
      </c>
      <c r="BL55" s="236">
        <v>0</v>
      </c>
      <c r="BM55" s="236">
        <v>0</v>
      </c>
      <c r="BN55" s="236">
        <v>0</v>
      </c>
      <c r="BO55" s="236">
        <v>0</v>
      </c>
      <c r="BP55" s="236">
        <v>0</v>
      </c>
      <c r="BQ55" s="236">
        <v>0</v>
      </c>
      <c r="BR55" s="236">
        <v>0</v>
      </c>
      <c r="BS55" s="236">
        <v>0</v>
      </c>
      <c r="BT55" s="236">
        <v>0</v>
      </c>
      <c r="BU55" s="236">
        <v>0</v>
      </c>
      <c r="BV55" s="236">
        <v>0</v>
      </c>
      <c r="BW55" s="236">
        <v>0</v>
      </c>
      <c r="BX55" s="293">
        <v>0</v>
      </c>
      <c r="BY55" s="293">
        <v>0</v>
      </c>
      <c r="BZ55" s="293">
        <v>0</v>
      </c>
      <c r="CA55" s="236">
        <v>0</v>
      </c>
      <c r="CB55" s="236">
        <v>0</v>
      </c>
      <c r="CC55" s="236">
        <v>0</v>
      </c>
      <c r="CD55" s="236">
        <v>0</v>
      </c>
      <c r="CE55" s="236">
        <v>0</v>
      </c>
      <c r="CF55" s="236">
        <v>0</v>
      </c>
      <c r="CG55" s="236">
        <v>0</v>
      </c>
      <c r="CH55" s="236">
        <v>0</v>
      </c>
      <c r="CI55" s="236">
        <v>0</v>
      </c>
      <c r="CJ55" s="236">
        <v>0</v>
      </c>
      <c r="CK55" s="236">
        <v>0</v>
      </c>
      <c r="CL55" s="293">
        <v>0</v>
      </c>
      <c r="CM55" s="236">
        <v>0</v>
      </c>
      <c r="CN55" s="236">
        <v>0</v>
      </c>
      <c r="CO55" s="236">
        <v>0</v>
      </c>
      <c r="CP55" s="236">
        <v>0</v>
      </c>
      <c r="CQ55" s="236">
        <v>0</v>
      </c>
      <c r="CR55" s="236">
        <v>0</v>
      </c>
      <c r="CS55" s="236">
        <v>0</v>
      </c>
      <c r="CT55" s="236">
        <v>0</v>
      </c>
      <c r="CU55" s="236">
        <v>0</v>
      </c>
    </row>
    <row r="56" spans="1:120" outlineLevel="2">
      <c r="A56" s="189" t="s">
        <v>206</v>
      </c>
      <c r="B56" s="604">
        <v>1900</v>
      </c>
      <c r="C56" s="294" t="s">
        <v>296</v>
      </c>
      <c r="D56" s="294" t="s">
        <v>316</v>
      </c>
      <c r="E56" s="293">
        <v>0</v>
      </c>
      <c r="F56" s="293">
        <v>-660148.07999999996</v>
      </c>
      <c r="G56" s="410">
        <v>-660148.07999999996</v>
      </c>
      <c r="H56" s="410">
        <v>-660148.07999999996</v>
      </c>
      <c r="I56" s="410">
        <v>-660148.07999999996</v>
      </c>
      <c r="J56" s="410">
        <v>-660148.07999999996</v>
      </c>
      <c r="K56" s="410">
        <v>-660148.07999999996</v>
      </c>
      <c r="L56" s="410">
        <v>-660148.07999999996</v>
      </c>
      <c r="M56" s="410">
        <v>-660148.07999999996</v>
      </c>
      <c r="N56" s="410">
        <v>-660148.07999999996</v>
      </c>
      <c r="O56" s="410">
        <v>0</v>
      </c>
      <c r="P56" s="410">
        <v>0</v>
      </c>
      <c r="Q56" s="410">
        <v>0</v>
      </c>
      <c r="R56" s="293">
        <v>0</v>
      </c>
      <c r="S56" s="236">
        <v>0</v>
      </c>
      <c r="T56" s="236">
        <v>0</v>
      </c>
      <c r="U56" s="236">
        <v>0</v>
      </c>
      <c r="V56" s="236">
        <v>0</v>
      </c>
      <c r="W56" s="236">
        <v>0</v>
      </c>
      <c r="X56" s="236">
        <v>0</v>
      </c>
      <c r="Y56" s="101">
        <v>0</v>
      </c>
      <c r="Z56" s="236">
        <v>0</v>
      </c>
      <c r="AA56" s="236">
        <v>0</v>
      </c>
      <c r="AB56" s="101">
        <v>0</v>
      </c>
      <c r="AC56" s="411">
        <v>0</v>
      </c>
      <c r="AD56" s="293">
        <v>0</v>
      </c>
      <c r="AE56" s="236">
        <v>0</v>
      </c>
      <c r="AF56" s="236">
        <v>0</v>
      </c>
      <c r="AG56" s="236">
        <v>0</v>
      </c>
      <c r="AH56" s="236">
        <v>0</v>
      </c>
      <c r="AI56" s="236">
        <v>0</v>
      </c>
      <c r="AJ56" s="236">
        <v>0</v>
      </c>
      <c r="AK56" s="236">
        <v>0</v>
      </c>
      <c r="AL56" s="236">
        <v>0</v>
      </c>
      <c r="AM56" s="236">
        <v>0</v>
      </c>
      <c r="AN56" s="236">
        <v>0</v>
      </c>
      <c r="AO56" s="236">
        <v>0</v>
      </c>
      <c r="AP56" s="236">
        <v>0</v>
      </c>
      <c r="AQ56" s="236">
        <v>0</v>
      </c>
      <c r="AR56" s="236">
        <v>0</v>
      </c>
      <c r="AS56" s="236">
        <v>0</v>
      </c>
      <c r="AT56" s="236">
        <v>0</v>
      </c>
      <c r="AU56" s="236">
        <v>0</v>
      </c>
      <c r="AV56" s="236">
        <v>0</v>
      </c>
      <c r="AW56" s="236">
        <v>0</v>
      </c>
      <c r="AX56" s="236">
        <v>0</v>
      </c>
      <c r="AY56" s="236">
        <v>0</v>
      </c>
      <c r="AZ56" s="236">
        <v>0</v>
      </c>
      <c r="BA56" s="236">
        <v>0</v>
      </c>
      <c r="BB56" s="236">
        <v>0</v>
      </c>
      <c r="BC56" s="293">
        <v>0</v>
      </c>
      <c r="BD56" s="236">
        <v>0</v>
      </c>
      <c r="BE56" s="236">
        <v>0</v>
      </c>
      <c r="BF56" s="236">
        <v>0</v>
      </c>
      <c r="BG56" s="236">
        <v>0</v>
      </c>
      <c r="BH56" s="236">
        <v>0</v>
      </c>
      <c r="BI56" s="236">
        <v>0</v>
      </c>
      <c r="BJ56" s="236">
        <v>0</v>
      </c>
      <c r="BK56" s="236">
        <v>0</v>
      </c>
      <c r="BL56" s="236">
        <v>0</v>
      </c>
      <c r="BM56" s="236">
        <v>0</v>
      </c>
      <c r="BN56" s="236">
        <v>0</v>
      </c>
      <c r="BO56" s="236">
        <v>0</v>
      </c>
      <c r="BP56" s="236">
        <v>0</v>
      </c>
      <c r="BQ56" s="236">
        <v>0</v>
      </c>
      <c r="BR56" s="236">
        <v>0</v>
      </c>
      <c r="BS56" s="236">
        <v>0</v>
      </c>
      <c r="BT56" s="236">
        <v>0</v>
      </c>
      <c r="BU56" s="236">
        <v>0</v>
      </c>
      <c r="BV56" s="236">
        <v>0</v>
      </c>
      <c r="BW56" s="236">
        <v>0</v>
      </c>
      <c r="BX56" s="293">
        <v>0</v>
      </c>
      <c r="BY56" s="293">
        <v>0</v>
      </c>
      <c r="BZ56" s="293">
        <v>0</v>
      </c>
      <c r="CA56" s="236">
        <v>0</v>
      </c>
      <c r="CB56" s="236">
        <v>0</v>
      </c>
      <c r="CC56" s="236">
        <v>0</v>
      </c>
      <c r="CD56" s="236">
        <v>0</v>
      </c>
      <c r="CE56" s="236">
        <v>0</v>
      </c>
      <c r="CF56" s="236">
        <v>0</v>
      </c>
      <c r="CG56" s="236">
        <v>0</v>
      </c>
      <c r="CH56" s="236">
        <v>0</v>
      </c>
      <c r="CI56" s="236">
        <v>0</v>
      </c>
      <c r="CJ56" s="236">
        <v>0</v>
      </c>
      <c r="CK56" s="236">
        <v>0</v>
      </c>
      <c r="CL56" s="293">
        <v>0</v>
      </c>
      <c r="CM56" s="236">
        <v>0</v>
      </c>
      <c r="CN56" s="236">
        <v>0</v>
      </c>
      <c r="CO56" s="236">
        <v>0</v>
      </c>
      <c r="CP56" s="236">
        <v>0</v>
      </c>
      <c r="CQ56" s="236">
        <v>0</v>
      </c>
      <c r="CR56" s="236">
        <v>0</v>
      </c>
      <c r="CS56" s="236">
        <v>0</v>
      </c>
      <c r="CT56" s="236">
        <v>0</v>
      </c>
      <c r="CU56" s="236">
        <v>0</v>
      </c>
    </row>
    <row r="57" spans="1:120" outlineLevel="2">
      <c r="A57" s="189" t="s">
        <v>207</v>
      </c>
      <c r="B57" s="604">
        <v>1900</v>
      </c>
      <c r="C57" s="294" t="s">
        <v>296</v>
      </c>
      <c r="D57" s="294" t="s">
        <v>317</v>
      </c>
      <c r="E57" s="293">
        <v>0</v>
      </c>
      <c r="F57" s="293">
        <v>0</v>
      </c>
      <c r="G57" s="410">
        <v>0</v>
      </c>
      <c r="H57" s="410">
        <v>0</v>
      </c>
      <c r="I57" s="410">
        <v>0</v>
      </c>
      <c r="J57" s="410">
        <v>0</v>
      </c>
      <c r="K57" s="410">
        <v>0</v>
      </c>
      <c r="L57" s="410">
        <v>0</v>
      </c>
      <c r="M57" s="410">
        <v>0</v>
      </c>
      <c r="N57" s="410">
        <v>0</v>
      </c>
      <c r="O57" s="410">
        <v>0</v>
      </c>
      <c r="P57" s="410">
        <v>0</v>
      </c>
      <c r="Q57" s="410">
        <v>0</v>
      </c>
      <c r="R57" s="293">
        <v>0</v>
      </c>
      <c r="S57" s="236">
        <v>0</v>
      </c>
      <c r="T57" s="236">
        <v>0</v>
      </c>
      <c r="U57" s="236">
        <v>0</v>
      </c>
      <c r="V57" s="236">
        <v>0</v>
      </c>
      <c r="W57" s="236">
        <v>0</v>
      </c>
      <c r="X57" s="236">
        <v>0</v>
      </c>
      <c r="Y57" s="101">
        <v>0</v>
      </c>
      <c r="Z57" s="236">
        <v>0</v>
      </c>
      <c r="AA57" s="236">
        <v>0</v>
      </c>
      <c r="AB57" s="101">
        <v>0</v>
      </c>
      <c r="AC57" s="411">
        <v>0</v>
      </c>
      <c r="AD57" s="293">
        <v>0</v>
      </c>
      <c r="AE57" s="236">
        <v>0</v>
      </c>
      <c r="AF57" s="236">
        <v>0</v>
      </c>
      <c r="AG57" s="236">
        <v>0</v>
      </c>
      <c r="AH57" s="236">
        <v>0</v>
      </c>
      <c r="AI57" s="236">
        <v>0</v>
      </c>
      <c r="AJ57" s="236">
        <v>0</v>
      </c>
      <c r="AK57" s="236">
        <v>0</v>
      </c>
      <c r="AL57" s="236">
        <v>0</v>
      </c>
      <c r="AM57" s="236">
        <v>0</v>
      </c>
      <c r="AN57" s="236">
        <v>0</v>
      </c>
      <c r="AO57" s="236">
        <v>0</v>
      </c>
      <c r="AP57" s="236">
        <v>0</v>
      </c>
      <c r="AQ57" s="236">
        <v>0</v>
      </c>
      <c r="AR57" s="236">
        <v>0</v>
      </c>
      <c r="AS57" s="236">
        <v>0</v>
      </c>
      <c r="AT57" s="236">
        <v>0</v>
      </c>
      <c r="AU57" s="236">
        <v>0</v>
      </c>
      <c r="AV57" s="236">
        <v>0</v>
      </c>
      <c r="AW57" s="236">
        <v>0</v>
      </c>
      <c r="AX57" s="236">
        <v>0</v>
      </c>
      <c r="AY57" s="236">
        <v>0</v>
      </c>
      <c r="AZ57" s="236">
        <v>0</v>
      </c>
      <c r="BA57" s="236">
        <v>0</v>
      </c>
      <c r="BB57" s="236">
        <v>0</v>
      </c>
      <c r="BC57" s="293">
        <v>0</v>
      </c>
      <c r="BD57" s="236">
        <v>0</v>
      </c>
      <c r="BE57" s="236">
        <v>0</v>
      </c>
      <c r="BF57" s="236">
        <v>0</v>
      </c>
      <c r="BG57" s="236">
        <v>0</v>
      </c>
      <c r="BH57" s="236">
        <v>0</v>
      </c>
      <c r="BI57" s="236">
        <v>0</v>
      </c>
      <c r="BJ57" s="236">
        <v>0</v>
      </c>
      <c r="BK57" s="236">
        <v>0</v>
      </c>
      <c r="BL57" s="236">
        <v>0</v>
      </c>
      <c r="BM57" s="236">
        <v>0</v>
      </c>
      <c r="BN57" s="236">
        <v>0</v>
      </c>
      <c r="BO57" s="236">
        <v>0</v>
      </c>
      <c r="BP57" s="236">
        <v>0</v>
      </c>
      <c r="BQ57" s="236">
        <v>0</v>
      </c>
      <c r="BR57" s="236">
        <v>0</v>
      </c>
      <c r="BS57" s="236">
        <v>0</v>
      </c>
      <c r="BT57" s="236">
        <v>0</v>
      </c>
      <c r="BU57" s="236">
        <v>0</v>
      </c>
      <c r="BV57" s="236">
        <v>0</v>
      </c>
      <c r="BW57" s="236">
        <v>0</v>
      </c>
      <c r="BX57" s="293">
        <v>0</v>
      </c>
      <c r="BY57" s="293">
        <v>0</v>
      </c>
      <c r="BZ57" s="293">
        <v>0</v>
      </c>
      <c r="CA57" s="236">
        <v>0</v>
      </c>
      <c r="CB57" s="236">
        <v>0</v>
      </c>
      <c r="CC57" s="236">
        <v>0</v>
      </c>
      <c r="CD57" s="236">
        <v>0</v>
      </c>
      <c r="CE57" s="236">
        <v>0</v>
      </c>
      <c r="CF57" s="236">
        <v>0</v>
      </c>
      <c r="CG57" s="236">
        <v>0</v>
      </c>
      <c r="CH57" s="236">
        <v>0</v>
      </c>
      <c r="CI57" s="236">
        <v>0</v>
      </c>
      <c r="CJ57" s="236">
        <v>0</v>
      </c>
      <c r="CK57" s="236">
        <v>0</v>
      </c>
      <c r="CL57" s="293">
        <v>0</v>
      </c>
      <c r="CM57" s="236">
        <v>0</v>
      </c>
      <c r="CN57" s="236">
        <v>0</v>
      </c>
      <c r="CO57" s="236">
        <v>0</v>
      </c>
      <c r="CP57" s="236">
        <v>0</v>
      </c>
      <c r="CQ57" s="236">
        <v>0</v>
      </c>
      <c r="CR57" s="236">
        <v>0</v>
      </c>
      <c r="CS57" s="236">
        <v>0</v>
      </c>
      <c r="CT57" s="236">
        <v>0</v>
      </c>
      <c r="CU57" s="236">
        <v>0</v>
      </c>
    </row>
    <row r="58" spans="1:120" outlineLevel="2">
      <c r="A58" s="189" t="s">
        <v>208</v>
      </c>
      <c r="B58" s="604">
        <v>2830</v>
      </c>
      <c r="C58" s="294" t="s">
        <v>296</v>
      </c>
      <c r="D58" s="294" t="s">
        <v>318</v>
      </c>
      <c r="E58" s="293">
        <v>0</v>
      </c>
      <c r="F58" s="293">
        <v>0</v>
      </c>
      <c r="G58" s="410">
        <v>0</v>
      </c>
      <c r="H58" s="410">
        <v>0</v>
      </c>
      <c r="I58" s="410">
        <v>0</v>
      </c>
      <c r="J58" s="410">
        <v>0</v>
      </c>
      <c r="K58" s="410">
        <v>0</v>
      </c>
      <c r="L58" s="410">
        <v>0</v>
      </c>
      <c r="M58" s="410">
        <v>0</v>
      </c>
      <c r="N58" s="410">
        <v>0</v>
      </c>
      <c r="O58" s="410">
        <v>0</v>
      </c>
      <c r="P58" s="410">
        <v>0</v>
      </c>
      <c r="Q58" s="410">
        <v>0</v>
      </c>
      <c r="R58" s="293">
        <v>0</v>
      </c>
      <c r="S58" s="236">
        <v>0</v>
      </c>
      <c r="T58" s="236">
        <v>0</v>
      </c>
      <c r="U58" s="236">
        <v>0</v>
      </c>
      <c r="V58" s="236">
        <v>0</v>
      </c>
      <c r="W58" s="236">
        <v>0</v>
      </c>
      <c r="X58" s="236">
        <v>0</v>
      </c>
      <c r="Y58" s="101">
        <v>0</v>
      </c>
      <c r="Z58" s="236">
        <v>0</v>
      </c>
      <c r="AA58" s="236">
        <v>0</v>
      </c>
      <c r="AB58" s="101">
        <v>0</v>
      </c>
      <c r="AC58" s="411">
        <v>0</v>
      </c>
      <c r="AD58" s="293">
        <v>0</v>
      </c>
      <c r="AE58" s="236">
        <v>0</v>
      </c>
      <c r="AF58" s="236">
        <v>0</v>
      </c>
      <c r="AG58" s="236">
        <v>0</v>
      </c>
      <c r="AH58" s="236">
        <v>0</v>
      </c>
      <c r="AI58" s="236">
        <v>0</v>
      </c>
      <c r="AJ58" s="236">
        <v>0</v>
      </c>
      <c r="AK58" s="236">
        <v>0</v>
      </c>
      <c r="AL58" s="236">
        <v>0</v>
      </c>
      <c r="AM58" s="236">
        <v>0</v>
      </c>
      <c r="AN58" s="236">
        <v>0</v>
      </c>
      <c r="AO58" s="236">
        <v>0</v>
      </c>
      <c r="AP58" s="236">
        <v>0</v>
      </c>
      <c r="AQ58" s="236">
        <v>0</v>
      </c>
      <c r="AR58" s="236">
        <v>0</v>
      </c>
      <c r="AS58" s="236">
        <v>0</v>
      </c>
      <c r="AT58" s="236">
        <v>0</v>
      </c>
      <c r="AU58" s="236">
        <v>0</v>
      </c>
      <c r="AV58" s="236">
        <v>0</v>
      </c>
      <c r="AW58" s="236">
        <v>0</v>
      </c>
      <c r="AX58" s="236">
        <v>0</v>
      </c>
      <c r="AY58" s="236">
        <v>0</v>
      </c>
      <c r="AZ58" s="236">
        <v>0</v>
      </c>
      <c r="BA58" s="236">
        <v>0</v>
      </c>
      <c r="BB58" s="236">
        <v>0</v>
      </c>
      <c r="BC58" s="293">
        <v>0</v>
      </c>
      <c r="BD58" s="236">
        <v>0</v>
      </c>
      <c r="BE58" s="236">
        <v>0</v>
      </c>
      <c r="BF58" s="236">
        <v>0</v>
      </c>
      <c r="BG58" s="236">
        <v>0</v>
      </c>
      <c r="BH58" s="236">
        <v>0</v>
      </c>
      <c r="BI58" s="236">
        <v>0</v>
      </c>
      <c r="BJ58" s="236">
        <v>0</v>
      </c>
      <c r="BK58" s="236">
        <v>0</v>
      </c>
      <c r="BL58" s="236">
        <v>0</v>
      </c>
      <c r="BM58" s="236">
        <v>0</v>
      </c>
      <c r="BN58" s="236">
        <v>0</v>
      </c>
      <c r="BO58" s="236">
        <v>0</v>
      </c>
      <c r="BP58" s="236">
        <v>0</v>
      </c>
      <c r="BQ58" s="236">
        <v>0</v>
      </c>
      <c r="BR58" s="236">
        <v>0</v>
      </c>
      <c r="BS58" s="236">
        <v>0</v>
      </c>
      <c r="BT58" s="236">
        <v>0</v>
      </c>
      <c r="BU58" s="236">
        <v>0</v>
      </c>
      <c r="BV58" s="236">
        <v>0</v>
      </c>
      <c r="BW58" s="236">
        <v>0</v>
      </c>
      <c r="BX58" s="293">
        <v>0</v>
      </c>
      <c r="BY58" s="293">
        <v>0</v>
      </c>
      <c r="BZ58" s="293">
        <v>0</v>
      </c>
      <c r="CA58" s="236">
        <v>0</v>
      </c>
      <c r="CB58" s="236">
        <v>0</v>
      </c>
      <c r="CC58" s="236">
        <v>0</v>
      </c>
      <c r="CD58" s="236">
        <v>0</v>
      </c>
      <c r="CE58" s="236">
        <v>0</v>
      </c>
      <c r="CF58" s="236">
        <v>0</v>
      </c>
      <c r="CG58" s="236">
        <v>0</v>
      </c>
      <c r="CH58" s="236">
        <v>0</v>
      </c>
      <c r="CI58" s="236">
        <v>0</v>
      </c>
      <c r="CJ58" s="236">
        <v>0</v>
      </c>
      <c r="CK58" s="236">
        <v>0</v>
      </c>
      <c r="CL58" s="293">
        <v>0</v>
      </c>
      <c r="CM58" s="236">
        <v>0</v>
      </c>
      <c r="CN58" s="236">
        <v>0</v>
      </c>
      <c r="CO58" s="236">
        <v>0</v>
      </c>
      <c r="CP58" s="236">
        <v>0</v>
      </c>
      <c r="CQ58" s="236">
        <v>0</v>
      </c>
      <c r="CR58" s="236">
        <v>0</v>
      </c>
      <c r="CS58" s="236">
        <v>0</v>
      </c>
      <c r="CT58" s="236">
        <v>0</v>
      </c>
      <c r="CU58" s="236">
        <v>0</v>
      </c>
    </row>
    <row r="59" spans="1:120" outlineLevel="2">
      <c r="A59" s="189" t="s">
        <v>209</v>
      </c>
      <c r="B59" s="604">
        <v>1900</v>
      </c>
      <c r="C59" s="294" t="s">
        <v>296</v>
      </c>
      <c r="D59" s="294" t="s">
        <v>319</v>
      </c>
      <c r="E59" s="293">
        <v>0</v>
      </c>
      <c r="F59" s="293">
        <v>0</v>
      </c>
      <c r="G59" s="410">
        <v>0</v>
      </c>
      <c r="H59" s="410">
        <v>0</v>
      </c>
      <c r="I59" s="410">
        <v>0</v>
      </c>
      <c r="J59" s="410">
        <v>0</v>
      </c>
      <c r="K59" s="410">
        <v>0</v>
      </c>
      <c r="L59" s="410">
        <v>0</v>
      </c>
      <c r="M59" s="410">
        <v>0</v>
      </c>
      <c r="N59" s="410">
        <v>0</v>
      </c>
      <c r="O59" s="410">
        <v>0</v>
      </c>
      <c r="P59" s="410">
        <v>0</v>
      </c>
      <c r="Q59" s="410">
        <v>0</v>
      </c>
      <c r="R59" s="293">
        <v>0</v>
      </c>
      <c r="S59" s="236">
        <v>0</v>
      </c>
      <c r="T59" s="236">
        <v>0</v>
      </c>
      <c r="U59" s="236">
        <v>0</v>
      </c>
      <c r="V59" s="236">
        <v>0</v>
      </c>
      <c r="W59" s="236">
        <v>0</v>
      </c>
      <c r="X59" s="236">
        <v>0</v>
      </c>
      <c r="Y59" s="101">
        <v>0</v>
      </c>
      <c r="Z59" s="236">
        <v>0</v>
      </c>
      <c r="AA59" s="236">
        <v>0</v>
      </c>
      <c r="AB59" s="101">
        <v>0</v>
      </c>
      <c r="AC59" s="411">
        <v>0</v>
      </c>
      <c r="AD59" s="293">
        <v>0</v>
      </c>
      <c r="AE59" s="236">
        <v>0</v>
      </c>
      <c r="AF59" s="236">
        <v>0</v>
      </c>
      <c r="AG59" s="236">
        <v>0</v>
      </c>
      <c r="AH59" s="236">
        <v>0</v>
      </c>
      <c r="AI59" s="236">
        <v>0</v>
      </c>
      <c r="AJ59" s="236">
        <v>0</v>
      </c>
      <c r="AK59" s="236">
        <v>0</v>
      </c>
      <c r="AL59" s="236">
        <v>0</v>
      </c>
      <c r="AM59" s="236">
        <v>0</v>
      </c>
      <c r="AN59" s="236">
        <v>0</v>
      </c>
      <c r="AO59" s="236">
        <v>0</v>
      </c>
      <c r="AP59" s="236">
        <v>0</v>
      </c>
      <c r="AQ59" s="236">
        <v>0</v>
      </c>
      <c r="AR59" s="236">
        <v>0</v>
      </c>
      <c r="AS59" s="236">
        <v>0</v>
      </c>
      <c r="AT59" s="236">
        <v>0</v>
      </c>
      <c r="AU59" s="236">
        <v>0</v>
      </c>
      <c r="AV59" s="236">
        <v>0</v>
      </c>
      <c r="AW59" s="236">
        <v>0</v>
      </c>
      <c r="AX59" s="236">
        <v>0</v>
      </c>
      <c r="AY59" s="236">
        <v>0</v>
      </c>
      <c r="AZ59" s="236">
        <v>0</v>
      </c>
      <c r="BA59" s="236">
        <v>0</v>
      </c>
      <c r="BB59" s="236">
        <v>0</v>
      </c>
      <c r="BC59" s="293">
        <v>0</v>
      </c>
      <c r="BD59" s="236">
        <v>0</v>
      </c>
      <c r="BE59" s="236">
        <v>0</v>
      </c>
      <c r="BF59" s="236">
        <v>0</v>
      </c>
      <c r="BG59" s="236">
        <v>0</v>
      </c>
      <c r="BH59" s="236">
        <v>0</v>
      </c>
      <c r="BI59" s="236">
        <v>0</v>
      </c>
      <c r="BJ59" s="236">
        <v>0</v>
      </c>
      <c r="BK59" s="236">
        <v>0</v>
      </c>
      <c r="BL59" s="236">
        <v>0</v>
      </c>
      <c r="BM59" s="236">
        <v>0</v>
      </c>
      <c r="BN59" s="236">
        <v>0</v>
      </c>
      <c r="BO59" s="236">
        <v>0</v>
      </c>
      <c r="BP59" s="236">
        <v>0</v>
      </c>
      <c r="BQ59" s="236">
        <v>0</v>
      </c>
      <c r="BR59" s="236">
        <v>0</v>
      </c>
      <c r="BS59" s="236">
        <v>0</v>
      </c>
      <c r="BT59" s="236">
        <v>0</v>
      </c>
      <c r="BU59" s="236">
        <v>0</v>
      </c>
      <c r="BV59" s="236">
        <v>0</v>
      </c>
      <c r="BW59" s="236">
        <v>0</v>
      </c>
      <c r="BX59" s="293">
        <v>0</v>
      </c>
      <c r="BY59" s="293">
        <v>0</v>
      </c>
      <c r="BZ59" s="293">
        <v>0</v>
      </c>
      <c r="CA59" s="236">
        <v>0</v>
      </c>
      <c r="CB59" s="236">
        <v>0</v>
      </c>
      <c r="CC59" s="236">
        <v>0</v>
      </c>
      <c r="CD59" s="236">
        <v>0</v>
      </c>
      <c r="CE59" s="236">
        <v>0</v>
      </c>
      <c r="CF59" s="236">
        <v>0</v>
      </c>
      <c r="CG59" s="236">
        <v>0</v>
      </c>
      <c r="CH59" s="236">
        <v>0</v>
      </c>
      <c r="CI59" s="236">
        <v>0</v>
      </c>
      <c r="CJ59" s="236">
        <v>0</v>
      </c>
      <c r="CK59" s="236">
        <v>0</v>
      </c>
      <c r="CL59" s="293">
        <v>0</v>
      </c>
      <c r="CM59" s="236">
        <v>0</v>
      </c>
      <c r="CN59" s="236">
        <v>0</v>
      </c>
      <c r="CO59" s="236">
        <v>0</v>
      </c>
      <c r="CP59" s="236">
        <v>0</v>
      </c>
      <c r="CQ59" s="236">
        <v>0</v>
      </c>
      <c r="CR59" s="236">
        <v>0</v>
      </c>
      <c r="CS59" s="236">
        <v>0</v>
      </c>
      <c r="CT59" s="236">
        <v>0</v>
      </c>
      <c r="CU59" s="236">
        <v>0</v>
      </c>
    </row>
    <row r="60" spans="1:120" outlineLevel="2">
      <c r="A60" s="189" t="s">
        <v>210</v>
      </c>
      <c r="B60" s="604">
        <v>2830</v>
      </c>
      <c r="C60" s="294" t="s">
        <v>296</v>
      </c>
      <c r="D60" s="294" t="s">
        <v>320</v>
      </c>
      <c r="E60" s="293">
        <v>0</v>
      </c>
      <c r="F60" s="293">
        <v>0</v>
      </c>
      <c r="G60" s="410">
        <v>0</v>
      </c>
      <c r="H60" s="410">
        <v>0</v>
      </c>
      <c r="I60" s="410">
        <v>0</v>
      </c>
      <c r="J60" s="410">
        <v>0</v>
      </c>
      <c r="K60" s="410">
        <v>0</v>
      </c>
      <c r="L60" s="410">
        <v>0</v>
      </c>
      <c r="M60" s="410">
        <v>0</v>
      </c>
      <c r="N60" s="410">
        <v>0</v>
      </c>
      <c r="O60" s="410">
        <v>0</v>
      </c>
      <c r="P60" s="410">
        <v>0</v>
      </c>
      <c r="Q60" s="410">
        <v>0</v>
      </c>
      <c r="R60" s="293">
        <v>0</v>
      </c>
      <c r="S60" s="236">
        <v>0</v>
      </c>
      <c r="T60" s="236">
        <v>0</v>
      </c>
      <c r="U60" s="236">
        <v>0</v>
      </c>
      <c r="V60" s="236">
        <v>0</v>
      </c>
      <c r="W60" s="236">
        <v>0</v>
      </c>
      <c r="X60" s="236">
        <v>0</v>
      </c>
      <c r="Y60" s="101">
        <v>0</v>
      </c>
      <c r="Z60" s="236">
        <v>0</v>
      </c>
      <c r="AA60" s="236">
        <v>0</v>
      </c>
      <c r="AB60" s="101">
        <v>0</v>
      </c>
      <c r="AC60" s="411">
        <v>0</v>
      </c>
      <c r="AD60" s="293">
        <v>0</v>
      </c>
      <c r="AE60" s="236">
        <v>0</v>
      </c>
      <c r="AF60" s="236">
        <v>0</v>
      </c>
      <c r="AG60" s="236">
        <v>0</v>
      </c>
      <c r="AH60" s="236">
        <v>0</v>
      </c>
      <c r="AI60" s="236">
        <v>0</v>
      </c>
      <c r="AJ60" s="236">
        <v>0</v>
      </c>
      <c r="AK60" s="236">
        <v>0</v>
      </c>
      <c r="AL60" s="236">
        <v>0</v>
      </c>
      <c r="AM60" s="236">
        <v>0</v>
      </c>
      <c r="AN60" s="236">
        <v>0</v>
      </c>
      <c r="AO60" s="236">
        <v>0</v>
      </c>
      <c r="AP60" s="236">
        <v>0</v>
      </c>
      <c r="AQ60" s="236">
        <v>0</v>
      </c>
      <c r="AR60" s="236">
        <v>0</v>
      </c>
      <c r="AS60" s="236">
        <v>0</v>
      </c>
      <c r="AT60" s="236">
        <v>0</v>
      </c>
      <c r="AU60" s="236">
        <v>0</v>
      </c>
      <c r="AV60" s="236">
        <v>0</v>
      </c>
      <c r="AW60" s="236">
        <v>0</v>
      </c>
      <c r="AX60" s="236">
        <v>0</v>
      </c>
      <c r="AY60" s="236">
        <v>0</v>
      </c>
      <c r="AZ60" s="236">
        <v>0</v>
      </c>
      <c r="BA60" s="236">
        <v>0</v>
      </c>
      <c r="BB60" s="236">
        <v>0</v>
      </c>
      <c r="BC60" s="293">
        <v>0</v>
      </c>
      <c r="BD60" s="236">
        <v>0</v>
      </c>
      <c r="BE60" s="236">
        <v>0</v>
      </c>
      <c r="BF60" s="236">
        <v>0</v>
      </c>
      <c r="BG60" s="236">
        <v>0</v>
      </c>
      <c r="BH60" s="236">
        <v>0</v>
      </c>
      <c r="BI60" s="236">
        <v>0</v>
      </c>
      <c r="BJ60" s="236">
        <v>0</v>
      </c>
      <c r="BK60" s="236">
        <v>0</v>
      </c>
      <c r="BL60" s="236">
        <v>0</v>
      </c>
      <c r="BM60" s="236">
        <v>0</v>
      </c>
      <c r="BN60" s="236">
        <v>0</v>
      </c>
      <c r="BO60" s="236">
        <v>0</v>
      </c>
      <c r="BP60" s="236">
        <v>0</v>
      </c>
      <c r="BQ60" s="236">
        <v>0</v>
      </c>
      <c r="BR60" s="236">
        <v>0</v>
      </c>
      <c r="BS60" s="236">
        <v>0</v>
      </c>
      <c r="BT60" s="236">
        <v>0</v>
      </c>
      <c r="BU60" s="236">
        <v>0</v>
      </c>
      <c r="BV60" s="236">
        <v>0</v>
      </c>
      <c r="BW60" s="236">
        <v>0</v>
      </c>
      <c r="BX60" s="293">
        <v>0</v>
      </c>
      <c r="BY60" s="293">
        <v>0</v>
      </c>
      <c r="BZ60" s="293">
        <v>0</v>
      </c>
      <c r="CA60" s="236">
        <v>0</v>
      </c>
      <c r="CB60" s="236">
        <v>0</v>
      </c>
      <c r="CC60" s="236">
        <v>0</v>
      </c>
      <c r="CD60" s="236">
        <v>0</v>
      </c>
      <c r="CE60" s="236">
        <v>0</v>
      </c>
      <c r="CF60" s="236">
        <v>0</v>
      </c>
      <c r="CG60" s="236">
        <v>0</v>
      </c>
      <c r="CH60" s="236">
        <v>0</v>
      </c>
      <c r="CI60" s="236">
        <v>0</v>
      </c>
      <c r="CJ60" s="236">
        <v>0</v>
      </c>
      <c r="CK60" s="236">
        <v>0</v>
      </c>
      <c r="CL60" s="293">
        <v>0</v>
      </c>
      <c r="CM60" s="236">
        <v>0</v>
      </c>
      <c r="CN60" s="236">
        <v>0</v>
      </c>
      <c r="CO60" s="236">
        <v>0</v>
      </c>
      <c r="CP60" s="236">
        <v>0</v>
      </c>
      <c r="CQ60" s="236">
        <v>0</v>
      </c>
      <c r="CR60" s="236">
        <v>0</v>
      </c>
      <c r="CS60" s="236">
        <v>0</v>
      </c>
      <c r="CT60" s="236">
        <v>0</v>
      </c>
      <c r="CU60" s="236">
        <v>0</v>
      </c>
    </row>
    <row r="61" spans="1:120" outlineLevel="2">
      <c r="A61" s="189" t="s">
        <v>211</v>
      </c>
      <c r="B61" s="604">
        <v>1900</v>
      </c>
      <c r="C61" s="294" t="s">
        <v>296</v>
      </c>
      <c r="D61" s="294" t="s">
        <v>321</v>
      </c>
      <c r="E61" s="293">
        <v>0</v>
      </c>
      <c r="F61" s="293">
        <v>0</v>
      </c>
      <c r="G61" s="410">
        <v>0</v>
      </c>
      <c r="H61" s="410">
        <v>0</v>
      </c>
      <c r="I61" s="410">
        <v>0</v>
      </c>
      <c r="J61" s="410">
        <v>0</v>
      </c>
      <c r="K61" s="410">
        <v>0</v>
      </c>
      <c r="L61" s="410">
        <v>0</v>
      </c>
      <c r="M61" s="410">
        <v>0</v>
      </c>
      <c r="N61" s="410">
        <v>0</v>
      </c>
      <c r="O61" s="410">
        <v>0</v>
      </c>
      <c r="P61" s="410">
        <v>0</v>
      </c>
      <c r="Q61" s="410">
        <v>0</v>
      </c>
      <c r="R61" s="293">
        <v>0</v>
      </c>
      <c r="S61" s="236">
        <v>0</v>
      </c>
      <c r="T61" s="236">
        <v>0</v>
      </c>
      <c r="U61" s="236">
        <v>0</v>
      </c>
      <c r="V61" s="236">
        <v>0</v>
      </c>
      <c r="W61" s="236">
        <v>0</v>
      </c>
      <c r="X61" s="236">
        <v>0</v>
      </c>
      <c r="Y61" s="101">
        <v>0</v>
      </c>
      <c r="Z61" s="236">
        <v>0</v>
      </c>
      <c r="AA61" s="236">
        <v>0</v>
      </c>
      <c r="AB61" s="101">
        <v>0</v>
      </c>
      <c r="AC61" s="411">
        <v>0</v>
      </c>
      <c r="AD61" s="293">
        <v>0</v>
      </c>
      <c r="AE61" s="236">
        <v>0</v>
      </c>
      <c r="AF61" s="236">
        <v>0</v>
      </c>
      <c r="AG61" s="236">
        <v>0</v>
      </c>
      <c r="AH61" s="236">
        <v>0</v>
      </c>
      <c r="AI61" s="236">
        <v>0</v>
      </c>
      <c r="AJ61" s="236">
        <v>0</v>
      </c>
      <c r="AK61" s="236">
        <v>0</v>
      </c>
      <c r="AL61" s="236">
        <v>0</v>
      </c>
      <c r="AM61" s="236">
        <v>0</v>
      </c>
      <c r="AN61" s="236">
        <v>0</v>
      </c>
      <c r="AO61" s="236">
        <v>0</v>
      </c>
      <c r="AP61" s="236">
        <v>0</v>
      </c>
      <c r="AQ61" s="236">
        <v>0</v>
      </c>
      <c r="AR61" s="236">
        <v>0</v>
      </c>
      <c r="AS61" s="236">
        <v>0</v>
      </c>
      <c r="AT61" s="236">
        <v>0</v>
      </c>
      <c r="AU61" s="236">
        <v>0</v>
      </c>
      <c r="AV61" s="236">
        <v>0</v>
      </c>
      <c r="AW61" s="236">
        <v>0</v>
      </c>
      <c r="AX61" s="236">
        <v>0</v>
      </c>
      <c r="AY61" s="236">
        <v>0</v>
      </c>
      <c r="AZ61" s="236">
        <v>0</v>
      </c>
      <c r="BA61" s="236">
        <v>0</v>
      </c>
      <c r="BB61" s="236">
        <v>0</v>
      </c>
      <c r="BC61" s="293">
        <v>0</v>
      </c>
      <c r="BD61" s="236">
        <v>0</v>
      </c>
      <c r="BE61" s="236">
        <v>0</v>
      </c>
      <c r="BF61" s="236">
        <v>0</v>
      </c>
      <c r="BG61" s="236">
        <v>0</v>
      </c>
      <c r="BH61" s="236">
        <v>0</v>
      </c>
      <c r="BI61" s="236">
        <v>0</v>
      </c>
      <c r="BJ61" s="236">
        <v>0</v>
      </c>
      <c r="BK61" s="236">
        <v>0</v>
      </c>
      <c r="BL61" s="236">
        <v>0</v>
      </c>
      <c r="BM61" s="236">
        <v>0</v>
      </c>
      <c r="BN61" s="236">
        <v>0</v>
      </c>
      <c r="BO61" s="236">
        <v>0</v>
      </c>
      <c r="BP61" s="236">
        <v>0</v>
      </c>
      <c r="BQ61" s="236">
        <v>0</v>
      </c>
      <c r="BR61" s="236">
        <v>0</v>
      </c>
      <c r="BS61" s="236">
        <v>0</v>
      </c>
      <c r="BT61" s="236">
        <v>0</v>
      </c>
      <c r="BU61" s="236">
        <v>0</v>
      </c>
      <c r="BV61" s="236">
        <v>0</v>
      </c>
      <c r="BW61" s="236">
        <v>0</v>
      </c>
      <c r="BX61" s="293">
        <v>0</v>
      </c>
      <c r="BY61" s="293">
        <v>0</v>
      </c>
      <c r="BZ61" s="293">
        <v>0</v>
      </c>
      <c r="CA61" s="236">
        <v>0</v>
      </c>
      <c r="CB61" s="236">
        <v>0</v>
      </c>
      <c r="CC61" s="236">
        <v>0</v>
      </c>
      <c r="CD61" s="236">
        <v>0</v>
      </c>
      <c r="CE61" s="236">
        <v>0</v>
      </c>
      <c r="CF61" s="236">
        <v>0</v>
      </c>
      <c r="CG61" s="236">
        <v>0</v>
      </c>
      <c r="CH61" s="236">
        <v>0</v>
      </c>
      <c r="CI61" s="236">
        <v>0</v>
      </c>
      <c r="CJ61" s="236">
        <v>0</v>
      </c>
      <c r="CK61" s="236">
        <v>0</v>
      </c>
      <c r="CL61" s="293">
        <v>0</v>
      </c>
      <c r="CM61" s="236">
        <v>0</v>
      </c>
      <c r="CN61" s="236">
        <v>0</v>
      </c>
      <c r="CO61" s="236">
        <v>0</v>
      </c>
      <c r="CP61" s="236">
        <v>0</v>
      </c>
      <c r="CQ61" s="236">
        <v>0</v>
      </c>
      <c r="CR61" s="236">
        <v>0</v>
      </c>
      <c r="CS61" s="236">
        <v>0</v>
      </c>
      <c r="CT61" s="236">
        <v>0</v>
      </c>
      <c r="CU61" s="236">
        <v>0</v>
      </c>
    </row>
    <row r="62" spans="1:120" outlineLevel="2">
      <c r="A62" s="189" t="s">
        <v>212</v>
      </c>
      <c r="B62" s="604">
        <v>2830</v>
      </c>
      <c r="C62" s="294" t="s">
        <v>296</v>
      </c>
      <c r="D62" s="294" t="s">
        <v>322</v>
      </c>
      <c r="E62" s="293">
        <v>0</v>
      </c>
      <c r="F62" s="293">
        <v>0</v>
      </c>
      <c r="G62" s="410">
        <v>0</v>
      </c>
      <c r="H62" s="410">
        <v>0</v>
      </c>
      <c r="I62" s="410">
        <v>0</v>
      </c>
      <c r="J62" s="410">
        <v>0</v>
      </c>
      <c r="K62" s="410">
        <v>0</v>
      </c>
      <c r="L62" s="410">
        <v>0</v>
      </c>
      <c r="M62" s="410">
        <v>0</v>
      </c>
      <c r="N62" s="410">
        <v>0</v>
      </c>
      <c r="O62" s="410">
        <v>0</v>
      </c>
      <c r="P62" s="410">
        <v>0</v>
      </c>
      <c r="Q62" s="410">
        <v>0</v>
      </c>
      <c r="R62" s="293">
        <v>0</v>
      </c>
      <c r="S62" s="236">
        <v>0</v>
      </c>
      <c r="T62" s="236">
        <v>0</v>
      </c>
      <c r="U62" s="236">
        <v>0</v>
      </c>
      <c r="V62" s="236">
        <v>0</v>
      </c>
      <c r="W62" s="236">
        <v>0</v>
      </c>
      <c r="X62" s="236">
        <v>0</v>
      </c>
      <c r="Y62" s="101">
        <v>0</v>
      </c>
      <c r="Z62" s="236">
        <v>0</v>
      </c>
      <c r="AA62" s="236">
        <v>0</v>
      </c>
      <c r="AB62" s="101">
        <v>0</v>
      </c>
      <c r="AC62" s="411">
        <v>0</v>
      </c>
      <c r="AD62" s="293">
        <v>0</v>
      </c>
      <c r="AE62" s="236">
        <v>0</v>
      </c>
      <c r="AF62" s="236">
        <v>0</v>
      </c>
      <c r="AG62" s="236">
        <v>0</v>
      </c>
      <c r="AH62" s="236">
        <v>0</v>
      </c>
      <c r="AI62" s="236">
        <v>0</v>
      </c>
      <c r="AJ62" s="236">
        <v>0</v>
      </c>
      <c r="AK62" s="236">
        <v>0</v>
      </c>
      <c r="AL62" s="236">
        <v>0</v>
      </c>
      <c r="AM62" s="236">
        <v>0</v>
      </c>
      <c r="AN62" s="236">
        <v>0</v>
      </c>
      <c r="AO62" s="236">
        <v>0</v>
      </c>
      <c r="AP62" s="236">
        <v>0</v>
      </c>
      <c r="AQ62" s="236">
        <v>0</v>
      </c>
      <c r="AR62" s="236">
        <v>0</v>
      </c>
      <c r="AS62" s="236">
        <v>0</v>
      </c>
      <c r="AT62" s="236">
        <v>0</v>
      </c>
      <c r="AU62" s="236">
        <v>0</v>
      </c>
      <c r="AV62" s="236">
        <v>0</v>
      </c>
      <c r="AW62" s="236">
        <v>0</v>
      </c>
      <c r="AX62" s="236">
        <v>0</v>
      </c>
      <c r="AY62" s="236">
        <v>0</v>
      </c>
      <c r="AZ62" s="236">
        <v>0</v>
      </c>
      <c r="BA62" s="236">
        <v>0</v>
      </c>
      <c r="BB62" s="236">
        <v>0</v>
      </c>
      <c r="BC62" s="293">
        <v>0</v>
      </c>
      <c r="BD62" s="236">
        <v>0</v>
      </c>
      <c r="BE62" s="236">
        <v>0</v>
      </c>
      <c r="BF62" s="236">
        <v>0</v>
      </c>
      <c r="BG62" s="236">
        <v>0</v>
      </c>
      <c r="BH62" s="236">
        <v>0</v>
      </c>
      <c r="BI62" s="236">
        <v>0</v>
      </c>
      <c r="BJ62" s="236">
        <v>0</v>
      </c>
      <c r="BK62" s="236">
        <v>0</v>
      </c>
      <c r="BL62" s="236">
        <v>0</v>
      </c>
      <c r="BM62" s="236">
        <v>0</v>
      </c>
      <c r="BN62" s="236">
        <v>0</v>
      </c>
      <c r="BO62" s="236">
        <v>0</v>
      </c>
      <c r="BP62" s="236">
        <v>0</v>
      </c>
      <c r="BQ62" s="236">
        <v>0</v>
      </c>
      <c r="BR62" s="236">
        <v>0</v>
      </c>
      <c r="BS62" s="236">
        <v>0</v>
      </c>
      <c r="BT62" s="236">
        <v>0</v>
      </c>
      <c r="BU62" s="236">
        <v>0</v>
      </c>
      <c r="BV62" s="236">
        <v>0</v>
      </c>
      <c r="BW62" s="236">
        <v>0</v>
      </c>
      <c r="BX62" s="293">
        <v>0</v>
      </c>
      <c r="BY62" s="293">
        <v>0</v>
      </c>
      <c r="BZ62" s="293">
        <v>0</v>
      </c>
      <c r="CA62" s="236">
        <v>0</v>
      </c>
      <c r="CB62" s="236">
        <v>0</v>
      </c>
      <c r="CC62" s="236">
        <v>0</v>
      </c>
      <c r="CD62" s="236">
        <v>0</v>
      </c>
      <c r="CE62" s="236">
        <v>0</v>
      </c>
      <c r="CF62" s="236">
        <v>0</v>
      </c>
      <c r="CG62" s="236">
        <v>0</v>
      </c>
      <c r="CH62" s="236">
        <v>0</v>
      </c>
      <c r="CI62" s="236">
        <v>0</v>
      </c>
      <c r="CJ62" s="236">
        <v>0</v>
      </c>
      <c r="CK62" s="236">
        <v>0</v>
      </c>
      <c r="CL62" s="293">
        <v>0</v>
      </c>
      <c r="CM62" s="236">
        <v>0</v>
      </c>
      <c r="CN62" s="236">
        <v>0</v>
      </c>
      <c r="CO62" s="236">
        <v>0</v>
      </c>
      <c r="CP62" s="236">
        <v>0</v>
      </c>
      <c r="CQ62" s="236">
        <v>0</v>
      </c>
      <c r="CR62" s="236">
        <v>0</v>
      </c>
      <c r="CS62" s="236">
        <v>0</v>
      </c>
      <c r="CT62" s="236">
        <v>0</v>
      </c>
      <c r="CU62" s="236">
        <v>0</v>
      </c>
    </row>
    <row r="63" spans="1:120" outlineLevel="2">
      <c r="A63" s="189" t="s">
        <v>213</v>
      </c>
      <c r="B63" s="604">
        <v>2830</v>
      </c>
      <c r="C63" s="294" t="s">
        <v>296</v>
      </c>
      <c r="D63" s="294" t="s">
        <v>323</v>
      </c>
      <c r="E63" s="293">
        <v>0</v>
      </c>
      <c r="F63" s="293">
        <v>0</v>
      </c>
      <c r="G63" s="410">
        <v>0</v>
      </c>
      <c r="H63" s="410">
        <v>0</v>
      </c>
      <c r="I63" s="410">
        <v>0</v>
      </c>
      <c r="J63" s="410">
        <v>0</v>
      </c>
      <c r="K63" s="410">
        <v>0</v>
      </c>
      <c r="L63" s="410">
        <v>0</v>
      </c>
      <c r="M63" s="410">
        <v>0</v>
      </c>
      <c r="N63" s="410">
        <v>0</v>
      </c>
      <c r="O63" s="410">
        <v>0</v>
      </c>
      <c r="P63" s="410">
        <v>0</v>
      </c>
      <c r="Q63" s="410">
        <v>0</v>
      </c>
      <c r="R63" s="293">
        <v>0</v>
      </c>
      <c r="S63" s="236">
        <v>0</v>
      </c>
      <c r="T63" s="236">
        <v>0</v>
      </c>
      <c r="U63" s="236">
        <v>0</v>
      </c>
      <c r="V63" s="236">
        <v>0</v>
      </c>
      <c r="W63" s="236">
        <v>0</v>
      </c>
      <c r="X63" s="236">
        <v>0</v>
      </c>
      <c r="Y63" s="101">
        <v>0</v>
      </c>
      <c r="Z63" s="236">
        <v>0</v>
      </c>
      <c r="AA63" s="236">
        <v>0</v>
      </c>
      <c r="AB63" s="101">
        <v>0</v>
      </c>
      <c r="AC63" s="411">
        <v>0</v>
      </c>
      <c r="AD63" s="293">
        <v>0</v>
      </c>
      <c r="AE63" s="236">
        <v>0</v>
      </c>
      <c r="AF63" s="236">
        <v>0</v>
      </c>
      <c r="AG63" s="236">
        <v>0</v>
      </c>
      <c r="AH63" s="236">
        <v>0</v>
      </c>
      <c r="AI63" s="236">
        <v>0</v>
      </c>
      <c r="AJ63" s="236">
        <v>0</v>
      </c>
      <c r="AK63" s="236">
        <v>0</v>
      </c>
      <c r="AL63" s="236">
        <v>0</v>
      </c>
      <c r="AM63" s="236">
        <v>0</v>
      </c>
      <c r="AN63" s="236">
        <v>0</v>
      </c>
      <c r="AO63" s="236">
        <v>0</v>
      </c>
      <c r="AP63" s="236">
        <v>0</v>
      </c>
      <c r="AQ63" s="236">
        <v>0</v>
      </c>
      <c r="AR63" s="236">
        <v>0</v>
      </c>
      <c r="AS63" s="236">
        <v>0</v>
      </c>
      <c r="AT63" s="236">
        <v>0</v>
      </c>
      <c r="AU63" s="236">
        <v>0</v>
      </c>
      <c r="AV63" s="236">
        <v>0</v>
      </c>
      <c r="AW63" s="236">
        <v>0</v>
      </c>
      <c r="AX63" s="236">
        <v>0</v>
      </c>
      <c r="AY63" s="236">
        <v>0</v>
      </c>
      <c r="AZ63" s="236">
        <v>0</v>
      </c>
      <c r="BA63" s="236">
        <v>0</v>
      </c>
      <c r="BB63" s="236">
        <v>0</v>
      </c>
      <c r="BC63" s="293">
        <v>0</v>
      </c>
      <c r="BD63" s="236">
        <v>0</v>
      </c>
      <c r="BE63" s="236">
        <v>0</v>
      </c>
      <c r="BF63" s="236">
        <v>0</v>
      </c>
      <c r="BG63" s="236">
        <v>0</v>
      </c>
      <c r="BH63" s="236">
        <v>0</v>
      </c>
      <c r="BI63" s="236">
        <v>0</v>
      </c>
      <c r="BJ63" s="236">
        <v>0</v>
      </c>
      <c r="BK63" s="236">
        <v>0</v>
      </c>
      <c r="BL63" s="236">
        <v>0</v>
      </c>
      <c r="BM63" s="236">
        <v>0</v>
      </c>
      <c r="BN63" s="236">
        <v>0</v>
      </c>
      <c r="BO63" s="236">
        <v>0</v>
      </c>
      <c r="BP63" s="236">
        <v>0</v>
      </c>
      <c r="BQ63" s="236">
        <v>0</v>
      </c>
      <c r="BR63" s="236">
        <v>0</v>
      </c>
      <c r="BS63" s="236">
        <v>0</v>
      </c>
      <c r="BT63" s="236">
        <v>0</v>
      </c>
      <c r="BU63" s="236">
        <v>0</v>
      </c>
      <c r="BV63" s="236">
        <v>0</v>
      </c>
      <c r="BW63" s="236">
        <v>0</v>
      </c>
      <c r="BX63" s="293">
        <v>0</v>
      </c>
      <c r="BY63" s="293">
        <v>0</v>
      </c>
      <c r="BZ63" s="293">
        <v>0</v>
      </c>
      <c r="CA63" s="236">
        <v>0</v>
      </c>
      <c r="CB63" s="236">
        <v>0</v>
      </c>
      <c r="CC63" s="236">
        <v>0</v>
      </c>
      <c r="CD63" s="236">
        <v>0</v>
      </c>
      <c r="CE63" s="236">
        <v>0</v>
      </c>
      <c r="CF63" s="236">
        <v>0</v>
      </c>
      <c r="CG63" s="236">
        <v>0</v>
      </c>
      <c r="CH63" s="236">
        <v>0</v>
      </c>
      <c r="CI63" s="236">
        <v>0</v>
      </c>
      <c r="CJ63" s="236">
        <v>0</v>
      </c>
      <c r="CK63" s="236">
        <v>0</v>
      </c>
      <c r="CL63" s="293">
        <v>0</v>
      </c>
      <c r="CM63" s="236">
        <v>0</v>
      </c>
      <c r="CN63" s="236">
        <v>0</v>
      </c>
      <c r="CO63" s="236">
        <v>0</v>
      </c>
      <c r="CP63" s="236">
        <v>0</v>
      </c>
      <c r="CQ63" s="236">
        <v>0</v>
      </c>
      <c r="CR63" s="236">
        <v>0</v>
      </c>
      <c r="CS63" s="236">
        <v>0</v>
      </c>
      <c r="CT63" s="236">
        <v>0</v>
      </c>
      <c r="CU63" s="236">
        <v>0</v>
      </c>
    </row>
    <row r="64" spans="1:120" outlineLevel="2">
      <c r="A64" s="189" t="s">
        <v>214</v>
      </c>
      <c r="B64" s="604">
        <v>2830</v>
      </c>
      <c r="C64" s="294" t="s">
        <v>296</v>
      </c>
      <c r="D64" s="294" t="s">
        <v>324</v>
      </c>
      <c r="E64" s="293">
        <v>0</v>
      </c>
      <c r="F64" s="293">
        <v>0</v>
      </c>
      <c r="G64" s="410">
        <v>0</v>
      </c>
      <c r="H64" s="410">
        <v>0</v>
      </c>
      <c r="I64" s="410">
        <v>0</v>
      </c>
      <c r="J64" s="410">
        <v>0</v>
      </c>
      <c r="K64" s="410">
        <v>0</v>
      </c>
      <c r="L64" s="410">
        <v>0</v>
      </c>
      <c r="M64" s="410">
        <v>0</v>
      </c>
      <c r="N64" s="410">
        <v>0</v>
      </c>
      <c r="O64" s="410">
        <v>0</v>
      </c>
      <c r="P64" s="410">
        <v>0</v>
      </c>
      <c r="Q64" s="410">
        <v>0</v>
      </c>
      <c r="R64" s="293">
        <v>0</v>
      </c>
      <c r="S64" s="236">
        <v>0</v>
      </c>
      <c r="T64" s="236">
        <v>0</v>
      </c>
      <c r="U64" s="236">
        <v>0</v>
      </c>
      <c r="V64" s="236">
        <v>0</v>
      </c>
      <c r="W64" s="236">
        <v>0</v>
      </c>
      <c r="X64" s="236">
        <v>0</v>
      </c>
      <c r="Y64" s="101">
        <v>0</v>
      </c>
      <c r="Z64" s="236">
        <v>0</v>
      </c>
      <c r="AA64" s="236">
        <v>0</v>
      </c>
      <c r="AB64" s="101">
        <v>0</v>
      </c>
      <c r="AC64" s="411">
        <v>0</v>
      </c>
      <c r="AD64" s="293">
        <v>0</v>
      </c>
      <c r="AE64" s="236">
        <v>0</v>
      </c>
      <c r="AF64" s="236">
        <v>0</v>
      </c>
      <c r="AG64" s="236">
        <v>0</v>
      </c>
      <c r="AH64" s="236">
        <v>0</v>
      </c>
      <c r="AI64" s="236">
        <v>0</v>
      </c>
      <c r="AJ64" s="236">
        <v>0</v>
      </c>
      <c r="AK64" s="236">
        <v>0</v>
      </c>
      <c r="AL64" s="236">
        <v>0</v>
      </c>
      <c r="AM64" s="236">
        <v>0</v>
      </c>
      <c r="AN64" s="236">
        <v>0</v>
      </c>
      <c r="AO64" s="236">
        <v>0</v>
      </c>
      <c r="AP64" s="236">
        <v>0</v>
      </c>
      <c r="AQ64" s="236">
        <v>0</v>
      </c>
      <c r="AR64" s="236">
        <v>0</v>
      </c>
      <c r="AS64" s="236">
        <v>0</v>
      </c>
      <c r="AT64" s="236">
        <v>0</v>
      </c>
      <c r="AU64" s="236">
        <v>0</v>
      </c>
      <c r="AV64" s="236">
        <v>0</v>
      </c>
      <c r="AW64" s="236">
        <v>0</v>
      </c>
      <c r="AX64" s="236">
        <v>0</v>
      </c>
      <c r="AY64" s="236">
        <v>0</v>
      </c>
      <c r="AZ64" s="236">
        <v>0</v>
      </c>
      <c r="BA64" s="236">
        <v>0</v>
      </c>
      <c r="BB64" s="236">
        <v>0</v>
      </c>
      <c r="BC64" s="293">
        <v>0</v>
      </c>
      <c r="BD64" s="236">
        <v>0</v>
      </c>
      <c r="BE64" s="236">
        <v>0</v>
      </c>
      <c r="BF64" s="236">
        <v>0</v>
      </c>
      <c r="BG64" s="236">
        <v>0</v>
      </c>
      <c r="BH64" s="236">
        <v>0</v>
      </c>
      <c r="BI64" s="236">
        <v>0</v>
      </c>
      <c r="BJ64" s="236">
        <v>0</v>
      </c>
      <c r="BK64" s="236">
        <v>0</v>
      </c>
      <c r="BL64" s="236">
        <v>0</v>
      </c>
      <c r="BM64" s="236">
        <v>0</v>
      </c>
      <c r="BN64" s="236">
        <v>0</v>
      </c>
      <c r="BO64" s="236">
        <v>0</v>
      </c>
      <c r="BP64" s="236">
        <v>0</v>
      </c>
      <c r="BQ64" s="236">
        <v>0</v>
      </c>
      <c r="BR64" s="236">
        <v>0</v>
      </c>
      <c r="BS64" s="236">
        <v>0</v>
      </c>
      <c r="BT64" s="236">
        <v>0</v>
      </c>
      <c r="BU64" s="236">
        <v>0</v>
      </c>
      <c r="BV64" s="236">
        <v>0</v>
      </c>
      <c r="BW64" s="236">
        <v>0</v>
      </c>
      <c r="BX64" s="293">
        <v>0</v>
      </c>
      <c r="BY64" s="293">
        <v>0</v>
      </c>
      <c r="BZ64" s="293">
        <v>0</v>
      </c>
      <c r="CA64" s="236">
        <v>0</v>
      </c>
      <c r="CB64" s="236">
        <v>0</v>
      </c>
      <c r="CC64" s="236">
        <v>0</v>
      </c>
      <c r="CD64" s="236">
        <v>0</v>
      </c>
      <c r="CE64" s="236">
        <v>0</v>
      </c>
      <c r="CF64" s="236">
        <v>0</v>
      </c>
      <c r="CG64" s="236">
        <v>0</v>
      </c>
      <c r="CH64" s="236">
        <v>0</v>
      </c>
      <c r="CI64" s="236">
        <v>0</v>
      </c>
      <c r="CJ64" s="236">
        <v>0</v>
      </c>
      <c r="CK64" s="236">
        <v>0</v>
      </c>
      <c r="CL64" s="293">
        <v>0</v>
      </c>
      <c r="CM64" s="236">
        <v>0</v>
      </c>
      <c r="CN64" s="236">
        <v>0</v>
      </c>
      <c r="CO64" s="236">
        <v>0</v>
      </c>
      <c r="CP64" s="236">
        <v>0</v>
      </c>
      <c r="CQ64" s="236">
        <v>0</v>
      </c>
      <c r="CR64" s="236">
        <v>0</v>
      </c>
      <c r="CS64" s="236">
        <v>0</v>
      </c>
      <c r="CT64" s="236">
        <v>0</v>
      </c>
      <c r="CU64" s="236">
        <v>0</v>
      </c>
    </row>
    <row r="65" spans="1:120" outlineLevel="2">
      <c r="A65" s="189" t="s">
        <v>274</v>
      </c>
      <c r="B65" s="605">
        <v>1900</v>
      </c>
      <c r="C65" s="294" t="s">
        <v>296</v>
      </c>
      <c r="D65" s="294" t="s">
        <v>381</v>
      </c>
      <c r="E65" s="293">
        <v>0</v>
      </c>
      <c r="F65" s="293">
        <v>0</v>
      </c>
      <c r="G65" s="410">
        <v>0</v>
      </c>
      <c r="H65" s="410">
        <v>0</v>
      </c>
      <c r="I65" s="410">
        <v>0</v>
      </c>
      <c r="J65" s="410">
        <v>0</v>
      </c>
      <c r="K65" s="410">
        <v>0</v>
      </c>
      <c r="L65" s="410">
        <v>0</v>
      </c>
      <c r="M65" s="410">
        <v>0</v>
      </c>
      <c r="N65" s="410">
        <v>0</v>
      </c>
      <c r="O65" s="410">
        <v>0</v>
      </c>
      <c r="P65" s="410">
        <v>0</v>
      </c>
      <c r="Q65" s="410">
        <v>0</v>
      </c>
      <c r="R65" s="293">
        <v>0</v>
      </c>
      <c r="S65" s="236">
        <v>0</v>
      </c>
      <c r="T65" s="236">
        <v>0</v>
      </c>
      <c r="U65" s="236">
        <v>0</v>
      </c>
      <c r="V65" s="236">
        <v>0</v>
      </c>
      <c r="W65" s="236">
        <v>0</v>
      </c>
      <c r="X65" s="236">
        <v>0</v>
      </c>
      <c r="Y65" s="101">
        <v>0</v>
      </c>
      <c r="Z65" s="236">
        <v>0</v>
      </c>
      <c r="AA65" s="236">
        <v>0</v>
      </c>
      <c r="AB65" s="101">
        <v>0</v>
      </c>
      <c r="AC65" s="411">
        <v>0</v>
      </c>
      <c r="AD65" s="293">
        <v>0</v>
      </c>
      <c r="AE65" s="236">
        <v>0</v>
      </c>
      <c r="AF65" s="236">
        <v>0</v>
      </c>
      <c r="AG65" s="236">
        <v>0</v>
      </c>
      <c r="AH65" s="236">
        <v>0</v>
      </c>
      <c r="AI65" s="236">
        <v>0</v>
      </c>
      <c r="AJ65" s="236">
        <v>0</v>
      </c>
      <c r="AK65" s="236">
        <v>0</v>
      </c>
      <c r="AL65" s="236">
        <v>0</v>
      </c>
      <c r="AM65" s="236">
        <v>0</v>
      </c>
      <c r="AN65" s="236">
        <v>0</v>
      </c>
      <c r="AO65" s="236">
        <v>0</v>
      </c>
      <c r="AP65" s="236">
        <v>0</v>
      </c>
      <c r="AQ65" s="236">
        <v>0</v>
      </c>
      <c r="AR65" s="236">
        <v>0</v>
      </c>
      <c r="AS65" s="236">
        <v>0</v>
      </c>
      <c r="AT65" s="236">
        <v>0</v>
      </c>
      <c r="AU65" s="236">
        <v>0</v>
      </c>
      <c r="AV65" s="236">
        <v>0</v>
      </c>
      <c r="AW65" s="236">
        <v>0</v>
      </c>
      <c r="AX65" s="236">
        <v>0</v>
      </c>
      <c r="AY65" s="236">
        <v>0</v>
      </c>
      <c r="AZ65" s="236">
        <v>0</v>
      </c>
      <c r="BA65" s="236">
        <v>0</v>
      </c>
      <c r="BB65" s="236">
        <v>0</v>
      </c>
      <c r="BC65" s="293">
        <v>0</v>
      </c>
      <c r="BD65" s="236">
        <v>0</v>
      </c>
      <c r="BE65" s="236">
        <v>0</v>
      </c>
      <c r="BF65" s="236">
        <v>0</v>
      </c>
      <c r="BG65" s="236">
        <v>0</v>
      </c>
      <c r="BH65" s="236">
        <v>0</v>
      </c>
      <c r="BI65" s="236">
        <v>0</v>
      </c>
      <c r="BJ65" s="236">
        <v>0</v>
      </c>
      <c r="BK65" s="236">
        <v>0</v>
      </c>
      <c r="BL65" s="236">
        <v>0</v>
      </c>
      <c r="BM65" s="236">
        <v>0</v>
      </c>
      <c r="BN65" s="236">
        <v>0</v>
      </c>
      <c r="BO65" s="236">
        <v>0</v>
      </c>
      <c r="BP65" s="236">
        <v>0</v>
      </c>
      <c r="BQ65" s="236">
        <v>0</v>
      </c>
      <c r="BR65" s="236">
        <v>0</v>
      </c>
      <c r="BS65" s="236">
        <v>0</v>
      </c>
      <c r="BT65" s="236">
        <v>0</v>
      </c>
      <c r="BU65" s="236">
        <v>0</v>
      </c>
      <c r="BV65" s="236">
        <v>0</v>
      </c>
      <c r="BW65" s="236">
        <v>0</v>
      </c>
      <c r="BX65" s="293">
        <v>0</v>
      </c>
      <c r="BY65" s="293">
        <v>0</v>
      </c>
      <c r="BZ65" s="293">
        <v>0</v>
      </c>
      <c r="CA65" s="236">
        <v>0</v>
      </c>
      <c r="CB65" s="236">
        <v>0</v>
      </c>
      <c r="CC65" s="236">
        <v>0</v>
      </c>
      <c r="CD65" s="236">
        <v>0</v>
      </c>
      <c r="CE65" s="236">
        <v>0</v>
      </c>
      <c r="CF65" s="236">
        <v>0</v>
      </c>
      <c r="CG65" s="236">
        <v>0</v>
      </c>
      <c r="CH65" s="236">
        <v>0</v>
      </c>
      <c r="CI65" s="236">
        <v>0</v>
      </c>
      <c r="CJ65" s="236">
        <v>0</v>
      </c>
      <c r="CK65" s="236">
        <v>0</v>
      </c>
      <c r="CL65" s="293">
        <v>0</v>
      </c>
      <c r="CM65" s="236">
        <v>0</v>
      </c>
      <c r="CN65" s="236">
        <v>0</v>
      </c>
      <c r="CO65" s="236">
        <v>0</v>
      </c>
      <c r="CP65" s="236">
        <v>0</v>
      </c>
      <c r="CQ65" s="236">
        <v>0</v>
      </c>
      <c r="CR65" s="236">
        <v>0</v>
      </c>
      <c r="CS65" s="236">
        <v>0</v>
      </c>
      <c r="CT65" s="236">
        <v>0</v>
      </c>
      <c r="CU65" s="236">
        <v>0</v>
      </c>
    </row>
    <row r="66" spans="1:120" outlineLevel="2">
      <c r="A66" s="189" t="s">
        <v>275</v>
      </c>
      <c r="B66" s="605">
        <v>1900</v>
      </c>
      <c r="C66" s="294" t="s">
        <v>296</v>
      </c>
      <c r="D66" s="294" t="s">
        <v>382</v>
      </c>
      <c r="E66" s="293">
        <v>0</v>
      </c>
      <c r="F66" s="293">
        <v>0</v>
      </c>
      <c r="G66" s="410">
        <v>0</v>
      </c>
      <c r="H66" s="410">
        <v>0</v>
      </c>
      <c r="I66" s="410">
        <v>0</v>
      </c>
      <c r="J66" s="410">
        <v>0</v>
      </c>
      <c r="K66" s="410">
        <v>0</v>
      </c>
      <c r="L66" s="410">
        <v>0</v>
      </c>
      <c r="M66" s="410">
        <v>0</v>
      </c>
      <c r="N66" s="410">
        <v>0</v>
      </c>
      <c r="O66" s="410">
        <v>0</v>
      </c>
      <c r="P66" s="410">
        <v>0</v>
      </c>
      <c r="Q66" s="410">
        <v>0</v>
      </c>
      <c r="R66" s="293">
        <v>0</v>
      </c>
      <c r="S66" s="236">
        <v>0</v>
      </c>
      <c r="T66" s="236">
        <v>0</v>
      </c>
      <c r="U66" s="236">
        <v>0</v>
      </c>
      <c r="V66" s="236">
        <v>0</v>
      </c>
      <c r="W66" s="236">
        <v>0</v>
      </c>
      <c r="X66" s="236">
        <v>0</v>
      </c>
      <c r="Y66" s="101">
        <v>0</v>
      </c>
      <c r="Z66" s="236">
        <v>0</v>
      </c>
      <c r="AA66" s="236">
        <v>0</v>
      </c>
      <c r="AB66" s="101">
        <v>0</v>
      </c>
      <c r="AC66" s="411">
        <v>0</v>
      </c>
      <c r="AD66" s="293">
        <v>0</v>
      </c>
      <c r="AE66" s="236">
        <v>0</v>
      </c>
      <c r="AF66" s="236">
        <v>0</v>
      </c>
      <c r="AG66" s="236">
        <v>0</v>
      </c>
      <c r="AH66" s="236">
        <v>0</v>
      </c>
      <c r="AI66" s="236">
        <v>0</v>
      </c>
      <c r="AJ66" s="236">
        <v>0</v>
      </c>
      <c r="AK66" s="236">
        <v>0</v>
      </c>
      <c r="AL66" s="236">
        <v>0</v>
      </c>
      <c r="AM66" s="236">
        <v>0</v>
      </c>
      <c r="AN66" s="236">
        <v>0</v>
      </c>
      <c r="AO66" s="236">
        <v>0</v>
      </c>
      <c r="AP66" s="236">
        <v>0</v>
      </c>
      <c r="AQ66" s="236">
        <v>0</v>
      </c>
      <c r="AR66" s="236">
        <v>0</v>
      </c>
      <c r="AS66" s="236">
        <v>0</v>
      </c>
      <c r="AT66" s="236">
        <v>0</v>
      </c>
      <c r="AU66" s="236">
        <v>0</v>
      </c>
      <c r="AV66" s="236">
        <v>0</v>
      </c>
      <c r="AW66" s="236">
        <v>0</v>
      </c>
      <c r="AX66" s="236">
        <v>0</v>
      </c>
      <c r="AY66" s="236">
        <v>0</v>
      </c>
      <c r="AZ66" s="236">
        <v>0</v>
      </c>
      <c r="BA66" s="236">
        <v>0</v>
      </c>
      <c r="BB66" s="236">
        <v>0</v>
      </c>
      <c r="BC66" s="293">
        <v>0</v>
      </c>
      <c r="BD66" s="236">
        <v>0</v>
      </c>
      <c r="BE66" s="236">
        <v>0</v>
      </c>
      <c r="BF66" s="236">
        <v>0</v>
      </c>
      <c r="BG66" s="236">
        <v>0</v>
      </c>
      <c r="BH66" s="236">
        <v>0</v>
      </c>
      <c r="BI66" s="236">
        <v>0</v>
      </c>
      <c r="BJ66" s="236">
        <v>0</v>
      </c>
      <c r="BK66" s="236">
        <v>0</v>
      </c>
      <c r="BL66" s="236">
        <v>0</v>
      </c>
      <c r="BM66" s="236">
        <v>0</v>
      </c>
      <c r="BN66" s="236">
        <v>0</v>
      </c>
      <c r="BO66" s="236">
        <v>0</v>
      </c>
      <c r="BP66" s="236">
        <v>0</v>
      </c>
      <c r="BQ66" s="236">
        <v>0</v>
      </c>
      <c r="BR66" s="236">
        <v>0</v>
      </c>
      <c r="BS66" s="236">
        <v>0</v>
      </c>
      <c r="BT66" s="236">
        <v>0</v>
      </c>
      <c r="BU66" s="236">
        <v>0</v>
      </c>
      <c r="BV66" s="236">
        <v>0</v>
      </c>
      <c r="BW66" s="236">
        <v>0</v>
      </c>
      <c r="BX66" s="293">
        <v>0</v>
      </c>
      <c r="BY66" s="293">
        <v>0</v>
      </c>
      <c r="BZ66" s="293">
        <v>0</v>
      </c>
      <c r="CA66" s="236">
        <v>0</v>
      </c>
      <c r="CB66" s="236">
        <v>0</v>
      </c>
      <c r="CC66" s="236">
        <v>0</v>
      </c>
      <c r="CD66" s="236">
        <v>0</v>
      </c>
      <c r="CE66" s="236">
        <v>0</v>
      </c>
      <c r="CF66" s="236">
        <v>0</v>
      </c>
      <c r="CG66" s="236">
        <v>0</v>
      </c>
      <c r="CH66" s="236">
        <v>0</v>
      </c>
      <c r="CI66" s="236">
        <v>0</v>
      </c>
      <c r="CJ66" s="236">
        <v>0</v>
      </c>
      <c r="CK66" s="236">
        <v>0</v>
      </c>
      <c r="CL66" s="293">
        <v>0</v>
      </c>
      <c r="CM66" s="236">
        <v>0</v>
      </c>
      <c r="CN66" s="236">
        <v>0</v>
      </c>
      <c r="CO66" s="236">
        <v>0</v>
      </c>
      <c r="CP66" s="236">
        <v>0</v>
      </c>
      <c r="CQ66" s="236">
        <v>0</v>
      </c>
      <c r="CR66" s="236">
        <v>0</v>
      </c>
      <c r="CS66" s="236">
        <v>0</v>
      </c>
      <c r="CT66" s="236">
        <v>0</v>
      </c>
      <c r="CU66" s="236">
        <v>0</v>
      </c>
    </row>
    <row r="67" spans="1:120" outlineLevel="2">
      <c r="A67" s="189" t="s">
        <v>276</v>
      </c>
      <c r="B67" s="605">
        <v>1900</v>
      </c>
      <c r="C67" s="294" t="s">
        <v>296</v>
      </c>
      <c r="D67" s="294" t="s">
        <v>383</v>
      </c>
      <c r="E67" s="293">
        <v>0</v>
      </c>
      <c r="F67" s="293">
        <v>0</v>
      </c>
      <c r="G67" s="410">
        <v>0</v>
      </c>
      <c r="H67" s="410">
        <v>0</v>
      </c>
      <c r="I67" s="410">
        <v>0</v>
      </c>
      <c r="J67" s="410">
        <v>0</v>
      </c>
      <c r="K67" s="410">
        <v>0</v>
      </c>
      <c r="L67" s="410">
        <v>0</v>
      </c>
      <c r="M67" s="410">
        <v>0</v>
      </c>
      <c r="N67" s="410">
        <v>0</v>
      </c>
      <c r="O67" s="410">
        <v>0</v>
      </c>
      <c r="P67" s="410">
        <v>0</v>
      </c>
      <c r="Q67" s="410">
        <v>0</v>
      </c>
      <c r="R67" s="293">
        <v>0</v>
      </c>
      <c r="S67" s="236">
        <v>0</v>
      </c>
      <c r="T67" s="236">
        <v>0</v>
      </c>
      <c r="U67" s="236">
        <v>0</v>
      </c>
      <c r="V67" s="236">
        <v>0</v>
      </c>
      <c r="W67" s="236">
        <v>0</v>
      </c>
      <c r="X67" s="236">
        <v>0</v>
      </c>
      <c r="Y67" s="101">
        <v>0</v>
      </c>
      <c r="Z67" s="236">
        <v>0</v>
      </c>
      <c r="AA67" s="236">
        <v>0</v>
      </c>
      <c r="AB67" s="101">
        <v>0</v>
      </c>
      <c r="AC67" s="411">
        <v>0</v>
      </c>
      <c r="AD67" s="293">
        <v>0</v>
      </c>
      <c r="AE67" s="236">
        <v>0</v>
      </c>
      <c r="AF67" s="236">
        <v>0</v>
      </c>
      <c r="AG67" s="236">
        <v>0</v>
      </c>
      <c r="AH67" s="236">
        <v>0</v>
      </c>
      <c r="AI67" s="236">
        <v>0</v>
      </c>
      <c r="AJ67" s="236">
        <v>0</v>
      </c>
      <c r="AK67" s="236">
        <v>0</v>
      </c>
      <c r="AL67" s="236">
        <v>0</v>
      </c>
      <c r="AM67" s="236">
        <v>0</v>
      </c>
      <c r="AN67" s="236">
        <v>0</v>
      </c>
      <c r="AO67" s="236">
        <v>0</v>
      </c>
      <c r="AP67" s="236">
        <v>0</v>
      </c>
      <c r="AQ67" s="236">
        <v>0</v>
      </c>
      <c r="AR67" s="236">
        <v>0</v>
      </c>
      <c r="AS67" s="236">
        <v>0</v>
      </c>
      <c r="AT67" s="236">
        <v>0</v>
      </c>
      <c r="AU67" s="236">
        <v>0</v>
      </c>
      <c r="AV67" s="236">
        <v>0</v>
      </c>
      <c r="AW67" s="236">
        <v>0</v>
      </c>
      <c r="AX67" s="236">
        <v>0</v>
      </c>
      <c r="AY67" s="236">
        <v>0</v>
      </c>
      <c r="AZ67" s="236">
        <v>0</v>
      </c>
      <c r="BA67" s="236">
        <v>0</v>
      </c>
      <c r="BB67" s="236">
        <v>0</v>
      </c>
      <c r="BC67" s="293">
        <v>0</v>
      </c>
      <c r="BD67" s="236">
        <v>0</v>
      </c>
      <c r="BE67" s="236">
        <v>0</v>
      </c>
      <c r="BF67" s="236">
        <v>0</v>
      </c>
      <c r="BG67" s="236">
        <v>0</v>
      </c>
      <c r="BH67" s="236">
        <v>0</v>
      </c>
      <c r="BI67" s="236">
        <v>0</v>
      </c>
      <c r="BJ67" s="236">
        <v>0</v>
      </c>
      <c r="BK67" s="236">
        <v>0</v>
      </c>
      <c r="BL67" s="236">
        <v>0</v>
      </c>
      <c r="BM67" s="236">
        <v>0</v>
      </c>
      <c r="BN67" s="236">
        <v>0</v>
      </c>
      <c r="BO67" s="236">
        <v>0</v>
      </c>
      <c r="BP67" s="236">
        <v>0</v>
      </c>
      <c r="BQ67" s="236">
        <v>0</v>
      </c>
      <c r="BR67" s="236">
        <v>0</v>
      </c>
      <c r="BS67" s="236">
        <v>0</v>
      </c>
      <c r="BT67" s="236">
        <v>0</v>
      </c>
      <c r="BU67" s="236">
        <v>0</v>
      </c>
      <c r="BV67" s="236">
        <v>0</v>
      </c>
      <c r="BW67" s="236">
        <v>0</v>
      </c>
      <c r="BX67" s="293">
        <v>0</v>
      </c>
      <c r="BY67" s="293">
        <v>0</v>
      </c>
      <c r="BZ67" s="293">
        <v>0</v>
      </c>
      <c r="CA67" s="236">
        <v>0</v>
      </c>
      <c r="CB67" s="236">
        <v>0</v>
      </c>
      <c r="CC67" s="236">
        <v>0</v>
      </c>
      <c r="CD67" s="236">
        <v>0</v>
      </c>
      <c r="CE67" s="236">
        <v>0</v>
      </c>
      <c r="CF67" s="236">
        <v>0</v>
      </c>
      <c r="CG67" s="236">
        <v>0</v>
      </c>
      <c r="CH67" s="236">
        <v>0</v>
      </c>
      <c r="CI67" s="236">
        <v>0</v>
      </c>
      <c r="CJ67" s="236">
        <v>0</v>
      </c>
      <c r="CK67" s="236">
        <v>0</v>
      </c>
      <c r="CL67" s="293">
        <v>0</v>
      </c>
      <c r="CM67" s="236">
        <v>0</v>
      </c>
      <c r="CN67" s="236">
        <v>0</v>
      </c>
      <c r="CO67" s="236">
        <v>0</v>
      </c>
      <c r="CP67" s="236">
        <v>0</v>
      </c>
      <c r="CQ67" s="236">
        <v>0</v>
      </c>
      <c r="CR67" s="236">
        <v>0</v>
      </c>
      <c r="CS67" s="236">
        <v>0</v>
      </c>
      <c r="CT67" s="236">
        <v>0</v>
      </c>
      <c r="CU67" s="236">
        <v>0</v>
      </c>
    </row>
    <row r="68" spans="1:120" outlineLevel="2">
      <c r="A68" s="189" t="s">
        <v>277</v>
      </c>
      <c r="B68" s="605">
        <v>1900</v>
      </c>
      <c r="C68" s="294" t="s">
        <v>296</v>
      </c>
      <c r="D68" s="294" t="s">
        <v>384</v>
      </c>
      <c r="E68" s="293">
        <v>0</v>
      </c>
      <c r="F68" s="293">
        <v>0</v>
      </c>
      <c r="G68" s="410">
        <v>0</v>
      </c>
      <c r="H68" s="410">
        <v>0</v>
      </c>
      <c r="I68" s="410">
        <v>0</v>
      </c>
      <c r="J68" s="410">
        <v>0</v>
      </c>
      <c r="K68" s="410">
        <v>0</v>
      </c>
      <c r="L68" s="410">
        <v>0</v>
      </c>
      <c r="M68" s="410">
        <v>0</v>
      </c>
      <c r="N68" s="410">
        <v>0</v>
      </c>
      <c r="O68" s="410">
        <v>0</v>
      </c>
      <c r="P68" s="410">
        <v>0</v>
      </c>
      <c r="Q68" s="410">
        <v>0</v>
      </c>
      <c r="R68" s="293">
        <v>0</v>
      </c>
      <c r="S68" s="236">
        <v>0</v>
      </c>
      <c r="T68" s="236">
        <v>0</v>
      </c>
      <c r="U68" s="236">
        <v>0</v>
      </c>
      <c r="V68" s="236">
        <v>0</v>
      </c>
      <c r="W68" s="236">
        <v>0</v>
      </c>
      <c r="X68" s="236">
        <v>0</v>
      </c>
      <c r="Y68" s="101">
        <v>0</v>
      </c>
      <c r="Z68" s="236">
        <v>0</v>
      </c>
      <c r="AA68" s="236">
        <v>0</v>
      </c>
      <c r="AB68" s="101">
        <v>0</v>
      </c>
      <c r="AC68" s="411">
        <v>0</v>
      </c>
      <c r="AD68" s="293">
        <v>0</v>
      </c>
      <c r="AE68" s="236">
        <v>0</v>
      </c>
      <c r="AF68" s="236">
        <v>0</v>
      </c>
      <c r="AG68" s="236">
        <v>0</v>
      </c>
      <c r="AH68" s="236">
        <v>0</v>
      </c>
      <c r="AI68" s="236">
        <v>0</v>
      </c>
      <c r="AJ68" s="236">
        <v>0</v>
      </c>
      <c r="AK68" s="236">
        <v>0</v>
      </c>
      <c r="AL68" s="236">
        <v>0</v>
      </c>
      <c r="AM68" s="236">
        <v>0</v>
      </c>
      <c r="AN68" s="236">
        <v>0</v>
      </c>
      <c r="AO68" s="236">
        <v>0</v>
      </c>
      <c r="AP68" s="236">
        <v>0</v>
      </c>
      <c r="AQ68" s="236">
        <v>0</v>
      </c>
      <c r="AR68" s="236">
        <v>0</v>
      </c>
      <c r="AS68" s="236">
        <v>0</v>
      </c>
      <c r="AT68" s="236">
        <v>0</v>
      </c>
      <c r="AU68" s="236">
        <v>0</v>
      </c>
      <c r="AV68" s="236">
        <v>0</v>
      </c>
      <c r="AW68" s="236">
        <v>0</v>
      </c>
      <c r="AX68" s="236">
        <v>0</v>
      </c>
      <c r="AY68" s="236">
        <v>0</v>
      </c>
      <c r="AZ68" s="236">
        <v>0</v>
      </c>
      <c r="BA68" s="236">
        <v>0</v>
      </c>
      <c r="BB68" s="236">
        <v>0</v>
      </c>
      <c r="BC68" s="293">
        <v>0</v>
      </c>
      <c r="BD68" s="236">
        <v>0</v>
      </c>
      <c r="BE68" s="236">
        <v>0</v>
      </c>
      <c r="BF68" s="236">
        <v>0</v>
      </c>
      <c r="BG68" s="236">
        <v>0</v>
      </c>
      <c r="BH68" s="236">
        <v>0</v>
      </c>
      <c r="BI68" s="236">
        <v>0</v>
      </c>
      <c r="BJ68" s="236">
        <v>0</v>
      </c>
      <c r="BK68" s="236">
        <v>0</v>
      </c>
      <c r="BL68" s="236">
        <v>0</v>
      </c>
      <c r="BM68" s="236">
        <v>0</v>
      </c>
      <c r="BN68" s="236">
        <v>0</v>
      </c>
      <c r="BO68" s="236">
        <v>0</v>
      </c>
      <c r="BP68" s="236">
        <v>0</v>
      </c>
      <c r="BQ68" s="236">
        <v>0</v>
      </c>
      <c r="BR68" s="236">
        <v>0</v>
      </c>
      <c r="BS68" s="236">
        <v>0</v>
      </c>
      <c r="BT68" s="236">
        <v>0</v>
      </c>
      <c r="BU68" s="236">
        <v>0</v>
      </c>
      <c r="BV68" s="236">
        <v>0</v>
      </c>
      <c r="BW68" s="236">
        <v>0</v>
      </c>
      <c r="BX68" s="293">
        <v>0</v>
      </c>
      <c r="BY68" s="293">
        <v>0</v>
      </c>
      <c r="BZ68" s="293">
        <v>0</v>
      </c>
      <c r="CA68" s="236">
        <v>0</v>
      </c>
      <c r="CB68" s="236">
        <v>0</v>
      </c>
      <c r="CC68" s="236">
        <v>0</v>
      </c>
      <c r="CD68" s="236">
        <v>0</v>
      </c>
      <c r="CE68" s="236">
        <v>0</v>
      </c>
      <c r="CF68" s="236">
        <v>0</v>
      </c>
      <c r="CG68" s="236">
        <v>0</v>
      </c>
      <c r="CH68" s="236">
        <v>0</v>
      </c>
      <c r="CI68" s="236">
        <v>0</v>
      </c>
      <c r="CJ68" s="236">
        <v>0</v>
      </c>
      <c r="CK68" s="236">
        <v>0</v>
      </c>
      <c r="CL68" s="293">
        <v>0</v>
      </c>
      <c r="CM68" s="236">
        <v>0</v>
      </c>
      <c r="CN68" s="236">
        <v>0</v>
      </c>
      <c r="CO68" s="236">
        <v>0</v>
      </c>
      <c r="CP68" s="236">
        <v>0</v>
      </c>
      <c r="CQ68" s="236">
        <v>0</v>
      </c>
      <c r="CR68" s="236">
        <v>0</v>
      </c>
      <c r="CS68" s="236">
        <v>0</v>
      </c>
      <c r="CT68" s="236">
        <v>0</v>
      </c>
      <c r="CU68" s="236">
        <v>0</v>
      </c>
    </row>
    <row r="69" spans="1:120" outlineLevel="2">
      <c r="A69" s="189" t="s">
        <v>278</v>
      </c>
      <c r="B69" s="605">
        <v>1900</v>
      </c>
      <c r="C69" s="294" t="s">
        <v>296</v>
      </c>
      <c r="D69" s="294" t="s">
        <v>385</v>
      </c>
      <c r="E69" s="293">
        <v>0</v>
      </c>
      <c r="F69" s="293">
        <v>0</v>
      </c>
      <c r="G69" s="410">
        <v>0</v>
      </c>
      <c r="H69" s="410">
        <v>0</v>
      </c>
      <c r="I69" s="410">
        <v>0</v>
      </c>
      <c r="J69" s="410">
        <v>0</v>
      </c>
      <c r="K69" s="410">
        <v>0</v>
      </c>
      <c r="L69" s="410">
        <v>0</v>
      </c>
      <c r="M69" s="410">
        <v>0</v>
      </c>
      <c r="N69" s="410">
        <v>0</v>
      </c>
      <c r="O69" s="410">
        <v>0</v>
      </c>
      <c r="P69" s="410">
        <v>0</v>
      </c>
      <c r="Q69" s="410">
        <v>0</v>
      </c>
      <c r="R69" s="293">
        <v>0</v>
      </c>
      <c r="S69" s="236">
        <v>0</v>
      </c>
      <c r="T69" s="236">
        <v>0</v>
      </c>
      <c r="U69" s="236">
        <v>0</v>
      </c>
      <c r="V69" s="236">
        <v>0</v>
      </c>
      <c r="W69" s="236">
        <v>0</v>
      </c>
      <c r="X69" s="236">
        <v>0</v>
      </c>
      <c r="Y69" s="101">
        <v>0</v>
      </c>
      <c r="Z69" s="236">
        <v>0</v>
      </c>
      <c r="AA69" s="236">
        <v>0</v>
      </c>
      <c r="AB69" s="101">
        <v>0</v>
      </c>
      <c r="AC69" s="411">
        <v>0</v>
      </c>
      <c r="AD69" s="293">
        <v>0</v>
      </c>
      <c r="AE69" s="236">
        <v>0</v>
      </c>
      <c r="AF69" s="236">
        <v>0</v>
      </c>
      <c r="AG69" s="236">
        <v>0</v>
      </c>
      <c r="AH69" s="236">
        <v>0</v>
      </c>
      <c r="AI69" s="236">
        <v>0</v>
      </c>
      <c r="AJ69" s="236">
        <v>0</v>
      </c>
      <c r="AK69" s="236">
        <v>0</v>
      </c>
      <c r="AL69" s="236">
        <v>0</v>
      </c>
      <c r="AM69" s="236">
        <v>0</v>
      </c>
      <c r="AN69" s="236">
        <v>0</v>
      </c>
      <c r="AO69" s="236">
        <v>0</v>
      </c>
      <c r="AP69" s="236">
        <v>0</v>
      </c>
      <c r="AQ69" s="236">
        <v>0</v>
      </c>
      <c r="AR69" s="236">
        <v>0</v>
      </c>
      <c r="AS69" s="236">
        <v>0</v>
      </c>
      <c r="AT69" s="236">
        <v>0</v>
      </c>
      <c r="AU69" s="236">
        <v>0</v>
      </c>
      <c r="AV69" s="236">
        <v>0</v>
      </c>
      <c r="AW69" s="236">
        <v>0</v>
      </c>
      <c r="AX69" s="236">
        <v>0</v>
      </c>
      <c r="AY69" s="236">
        <v>0</v>
      </c>
      <c r="AZ69" s="236">
        <v>0</v>
      </c>
      <c r="BA69" s="236">
        <v>0</v>
      </c>
      <c r="BB69" s="236">
        <v>0</v>
      </c>
      <c r="BC69" s="293">
        <v>0</v>
      </c>
      <c r="BD69" s="236">
        <v>0</v>
      </c>
      <c r="BE69" s="236">
        <v>0</v>
      </c>
      <c r="BF69" s="236">
        <v>0</v>
      </c>
      <c r="BG69" s="236">
        <v>0</v>
      </c>
      <c r="BH69" s="236">
        <v>0</v>
      </c>
      <c r="BI69" s="236">
        <v>0</v>
      </c>
      <c r="BJ69" s="236">
        <v>0</v>
      </c>
      <c r="BK69" s="236">
        <v>0</v>
      </c>
      <c r="BL69" s="236">
        <v>0</v>
      </c>
      <c r="BM69" s="236">
        <v>0</v>
      </c>
      <c r="BN69" s="236">
        <v>0</v>
      </c>
      <c r="BO69" s="236">
        <v>0</v>
      </c>
      <c r="BP69" s="236">
        <v>0</v>
      </c>
      <c r="BQ69" s="236">
        <v>0</v>
      </c>
      <c r="BR69" s="236">
        <v>0</v>
      </c>
      <c r="BS69" s="236">
        <v>0</v>
      </c>
      <c r="BT69" s="236">
        <v>0</v>
      </c>
      <c r="BU69" s="236">
        <v>0</v>
      </c>
      <c r="BV69" s="236">
        <v>0</v>
      </c>
      <c r="BW69" s="236">
        <v>0</v>
      </c>
      <c r="BX69" s="293">
        <v>0</v>
      </c>
      <c r="BY69" s="293">
        <v>0</v>
      </c>
      <c r="BZ69" s="293">
        <v>0</v>
      </c>
      <c r="CA69" s="236">
        <v>0</v>
      </c>
      <c r="CB69" s="236">
        <v>0</v>
      </c>
      <c r="CC69" s="236">
        <v>0</v>
      </c>
      <c r="CD69" s="236">
        <v>0</v>
      </c>
      <c r="CE69" s="236">
        <v>0</v>
      </c>
      <c r="CF69" s="236">
        <v>0</v>
      </c>
      <c r="CG69" s="236">
        <v>0</v>
      </c>
      <c r="CH69" s="236">
        <v>0</v>
      </c>
      <c r="CI69" s="236">
        <v>0</v>
      </c>
      <c r="CJ69" s="236">
        <v>0</v>
      </c>
      <c r="CK69" s="236">
        <v>0</v>
      </c>
      <c r="CL69" s="293">
        <v>0</v>
      </c>
      <c r="CM69" s="236">
        <v>0</v>
      </c>
      <c r="CN69" s="236">
        <v>0</v>
      </c>
      <c r="CO69" s="236">
        <v>0</v>
      </c>
      <c r="CP69" s="236">
        <v>0</v>
      </c>
      <c r="CQ69" s="236">
        <v>0</v>
      </c>
      <c r="CR69" s="236">
        <v>0</v>
      </c>
      <c r="CS69" s="236">
        <v>0</v>
      </c>
      <c r="CT69" s="236">
        <v>0</v>
      </c>
      <c r="CU69" s="236">
        <v>0</v>
      </c>
    </row>
    <row r="70" spans="1:120" outlineLevel="2">
      <c r="A70" s="189" t="s">
        <v>237</v>
      </c>
      <c r="B70" s="606">
        <v>1900</v>
      </c>
      <c r="C70" s="294" t="s">
        <v>296</v>
      </c>
      <c r="D70" s="294" t="s">
        <v>348</v>
      </c>
      <c r="E70" s="293">
        <v>0</v>
      </c>
      <c r="F70" s="293">
        <v>0</v>
      </c>
      <c r="G70" s="410">
        <v>0</v>
      </c>
      <c r="H70" s="410">
        <v>0</v>
      </c>
      <c r="I70" s="410">
        <v>0</v>
      </c>
      <c r="J70" s="410">
        <v>0</v>
      </c>
      <c r="K70" s="410">
        <v>0</v>
      </c>
      <c r="L70" s="410">
        <v>0</v>
      </c>
      <c r="M70" s="410">
        <v>0</v>
      </c>
      <c r="N70" s="410">
        <v>0</v>
      </c>
      <c r="O70" s="410">
        <v>0</v>
      </c>
      <c r="P70" s="410">
        <v>0</v>
      </c>
      <c r="Q70" s="410">
        <v>0</v>
      </c>
      <c r="R70" s="293">
        <v>0</v>
      </c>
      <c r="S70" s="236">
        <v>0</v>
      </c>
      <c r="T70" s="236">
        <v>0</v>
      </c>
      <c r="U70" s="236">
        <v>0</v>
      </c>
      <c r="V70" s="236">
        <v>0</v>
      </c>
      <c r="W70" s="236">
        <v>0</v>
      </c>
      <c r="X70" s="236">
        <v>0</v>
      </c>
      <c r="Y70" s="101">
        <v>0</v>
      </c>
      <c r="Z70" s="236">
        <v>0</v>
      </c>
      <c r="AA70" s="236">
        <v>0</v>
      </c>
      <c r="AB70" s="101">
        <v>0</v>
      </c>
      <c r="AC70" s="411">
        <v>0</v>
      </c>
      <c r="AD70" s="293">
        <v>0</v>
      </c>
      <c r="AE70" s="236">
        <v>0</v>
      </c>
      <c r="AF70" s="236">
        <v>0</v>
      </c>
      <c r="AG70" s="236">
        <v>0</v>
      </c>
      <c r="AH70" s="236">
        <v>0</v>
      </c>
      <c r="AI70" s="236">
        <v>0</v>
      </c>
      <c r="AJ70" s="236">
        <v>0</v>
      </c>
      <c r="AK70" s="236">
        <v>0</v>
      </c>
      <c r="AL70" s="236">
        <v>0</v>
      </c>
      <c r="AM70" s="236">
        <v>0</v>
      </c>
      <c r="AN70" s="236">
        <v>0</v>
      </c>
      <c r="AO70" s="236">
        <v>0</v>
      </c>
      <c r="AP70" s="236">
        <v>0</v>
      </c>
      <c r="AQ70" s="236">
        <v>0</v>
      </c>
      <c r="AR70" s="236">
        <v>0</v>
      </c>
      <c r="AS70" s="236">
        <v>0</v>
      </c>
      <c r="AT70" s="236">
        <v>0</v>
      </c>
      <c r="AU70" s="236">
        <v>0</v>
      </c>
      <c r="AV70" s="236">
        <v>0</v>
      </c>
      <c r="AW70" s="236">
        <v>0</v>
      </c>
      <c r="AX70" s="236">
        <v>0</v>
      </c>
      <c r="AY70" s="236">
        <v>0</v>
      </c>
      <c r="AZ70" s="236">
        <v>0</v>
      </c>
      <c r="BA70" s="236">
        <v>0</v>
      </c>
      <c r="BB70" s="236">
        <v>0</v>
      </c>
      <c r="BC70" s="293">
        <v>0</v>
      </c>
      <c r="BD70" s="236">
        <v>0</v>
      </c>
      <c r="BE70" s="236">
        <v>0</v>
      </c>
      <c r="BF70" s="236">
        <v>0</v>
      </c>
      <c r="BG70" s="236">
        <v>0</v>
      </c>
      <c r="BH70" s="236">
        <v>0</v>
      </c>
      <c r="BI70" s="236">
        <v>0</v>
      </c>
      <c r="BJ70" s="236">
        <v>0</v>
      </c>
      <c r="BK70" s="236">
        <v>0</v>
      </c>
      <c r="BL70" s="236">
        <v>0</v>
      </c>
      <c r="BM70" s="236">
        <v>0</v>
      </c>
      <c r="BN70" s="236">
        <v>0</v>
      </c>
      <c r="BO70" s="236">
        <v>0</v>
      </c>
      <c r="BP70" s="236">
        <v>0</v>
      </c>
      <c r="BQ70" s="236">
        <v>0</v>
      </c>
      <c r="BR70" s="236">
        <v>0</v>
      </c>
      <c r="BS70" s="236">
        <v>0</v>
      </c>
      <c r="BT70" s="236">
        <v>0</v>
      </c>
      <c r="BU70" s="236">
        <v>0</v>
      </c>
      <c r="BV70" s="236">
        <v>0</v>
      </c>
      <c r="BW70" s="236">
        <v>0</v>
      </c>
      <c r="BX70" s="293">
        <v>0</v>
      </c>
      <c r="BY70" s="293">
        <v>0</v>
      </c>
      <c r="BZ70" s="293">
        <v>0</v>
      </c>
      <c r="CA70" s="236">
        <v>0</v>
      </c>
      <c r="CB70" s="236">
        <v>0</v>
      </c>
      <c r="CC70" s="236">
        <v>0</v>
      </c>
      <c r="CD70" s="236">
        <v>0</v>
      </c>
      <c r="CE70" s="236">
        <v>0</v>
      </c>
      <c r="CF70" s="236">
        <v>0</v>
      </c>
      <c r="CG70" s="236">
        <v>0</v>
      </c>
      <c r="CH70" s="236">
        <v>0</v>
      </c>
      <c r="CI70" s="236">
        <v>0</v>
      </c>
      <c r="CJ70" s="236">
        <v>0</v>
      </c>
      <c r="CK70" s="236">
        <v>0</v>
      </c>
      <c r="CL70" s="293">
        <v>0</v>
      </c>
      <c r="CM70" s="236">
        <v>0</v>
      </c>
      <c r="CN70" s="236">
        <v>0</v>
      </c>
      <c r="CO70" s="236">
        <v>0</v>
      </c>
      <c r="CP70" s="236">
        <v>0</v>
      </c>
      <c r="CQ70" s="236">
        <v>0</v>
      </c>
      <c r="CR70" s="236">
        <v>0</v>
      </c>
      <c r="CS70" s="236">
        <v>0</v>
      </c>
      <c r="CT70" s="236">
        <v>0</v>
      </c>
      <c r="CU70" s="236">
        <v>0</v>
      </c>
    </row>
    <row r="71" spans="1:120" outlineLevel="2">
      <c r="A71" s="189" t="s">
        <v>238</v>
      </c>
      <c r="B71" s="607">
        <v>1900</v>
      </c>
      <c r="C71" s="294" t="s">
        <v>296</v>
      </c>
      <c r="D71" s="294" t="s">
        <v>349</v>
      </c>
      <c r="E71" s="293">
        <v>0</v>
      </c>
      <c r="F71" s="293">
        <v>-4652361.5</v>
      </c>
      <c r="G71" s="410">
        <v>-4652361.5</v>
      </c>
      <c r="H71" s="410">
        <v>-4652361.5</v>
      </c>
      <c r="I71" s="410">
        <v>-4652361.5</v>
      </c>
      <c r="J71" s="410">
        <v>-4652361.5</v>
      </c>
      <c r="K71" s="410">
        <v>-4652361.5</v>
      </c>
      <c r="L71" s="410">
        <v>-4652361.5</v>
      </c>
      <c r="M71" s="410">
        <v>-4652361.5</v>
      </c>
      <c r="N71" s="410">
        <v>-4652361.5</v>
      </c>
      <c r="O71" s="410">
        <v>0</v>
      </c>
      <c r="P71" s="410">
        <v>0</v>
      </c>
      <c r="Q71" s="410">
        <v>0</v>
      </c>
      <c r="R71" s="293">
        <v>0</v>
      </c>
      <c r="S71" s="236">
        <v>0</v>
      </c>
      <c r="T71" s="236">
        <v>0</v>
      </c>
      <c r="U71" s="236">
        <v>0</v>
      </c>
      <c r="V71" s="236">
        <v>0</v>
      </c>
      <c r="W71" s="236">
        <v>0</v>
      </c>
      <c r="X71" s="236">
        <v>0</v>
      </c>
      <c r="Y71" s="101">
        <v>0</v>
      </c>
      <c r="Z71" s="236">
        <v>0</v>
      </c>
      <c r="AA71" s="236">
        <v>0</v>
      </c>
      <c r="AB71" s="101">
        <v>0</v>
      </c>
      <c r="AC71" s="411">
        <v>0</v>
      </c>
      <c r="AD71" s="293">
        <v>0</v>
      </c>
      <c r="AE71" s="236">
        <v>0</v>
      </c>
      <c r="AF71" s="236">
        <v>0</v>
      </c>
      <c r="AG71" s="236">
        <v>0</v>
      </c>
      <c r="AH71" s="236">
        <v>0</v>
      </c>
      <c r="AI71" s="236">
        <v>0</v>
      </c>
      <c r="AJ71" s="236">
        <v>0</v>
      </c>
      <c r="AK71" s="236">
        <v>0</v>
      </c>
      <c r="AL71" s="236">
        <v>0</v>
      </c>
      <c r="AM71" s="236">
        <v>0</v>
      </c>
      <c r="AN71" s="236">
        <v>0</v>
      </c>
      <c r="AO71" s="236">
        <v>0</v>
      </c>
      <c r="AP71" s="236">
        <v>0</v>
      </c>
      <c r="AQ71" s="236">
        <v>0</v>
      </c>
      <c r="AR71" s="236">
        <v>0</v>
      </c>
      <c r="AS71" s="236">
        <v>0</v>
      </c>
      <c r="AT71" s="236">
        <v>0</v>
      </c>
      <c r="AU71" s="236">
        <v>0</v>
      </c>
      <c r="AV71" s="236">
        <v>0</v>
      </c>
      <c r="AW71" s="236">
        <v>0</v>
      </c>
      <c r="AX71" s="236">
        <v>0</v>
      </c>
      <c r="AY71" s="236">
        <v>0</v>
      </c>
      <c r="AZ71" s="236">
        <v>0</v>
      </c>
      <c r="BA71" s="236">
        <v>0</v>
      </c>
      <c r="BB71" s="236">
        <v>0</v>
      </c>
      <c r="BC71" s="293">
        <v>0</v>
      </c>
      <c r="BD71" s="236">
        <v>0</v>
      </c>
      <c r="BE71" s="236">
        <v>0</v>
      </c>
      <c r="BF71" s="236">
        <v>0</v>
      </c>
      <c r="BG71" s="236">
        <v>0</v>
      </c>
      <c r="BH71" s="236">
        <v>0</v>
      </c>
      <c r="BI71" s="236">
        <v>0</v>
      </c>
      <c r="BJ71" s="236">
        <v>0</v>
      </c>
      <c r="BK71" s="236">
        <v>0</v>
      </c>
      <c r="BL71" s="236">
        <v>0</v>
      </c>
      <c r="BM71" s="236">
        <v>0</v>
      </c>
      <c r="BN71" s="236">
        <v>0</v>
      </c>
      <c r="BO71" s="236">
        <v>0</v>
      </c>
      <c r="BP71" s="236">
        <v>0</v>
      </c>
      <c r="BQ71" s="236">
        <v>0</v>
      </c>
      <c r="BR71" s="236">
        <v>0</v>
      </c>
      <c r="BS71" s="236">
        <v>0</v>
      </c>
      <c r="BT71" s="236">
        <v>0</v>
      </c>
      <c r="BU71" s="236">
        <v>0</v>
      </c>
      <c r="BV71" s="236">
        <v>0</v>
      </c>
      <c r="BW71" s="236">
        <v>0</v>
      </c>
      <c r="BX71" s="293">
        <v>0</v>
      </c>
      <c r="BY71" s="293">
        <v>0</v>
      </c>
      <c r="BZ71" s="293">
        <v>0</v>
      </c>
      <c r="CA71" s="236">
        <v>0</v>
      </c>
      <c r="CB71" s="236">
        <v>0</v>
      </c>
      <c r="CC71" s="236">
        <v>0</v>
      </c>
      <c r="CD71" s="236">
        <v>0</v>
      </c>
      <c r="CE71" s="236">
        <v>0</v>
      </c>
      <c r="CF71" s="236">
        <v>0</v>
      </c>
      <c r="CG71" s="236">
        <v>0</v>
      </c>
      <c r="CH71" s="236">
        <v>0</v>
      </c>
      <c r="CI71" s="236">
        <v>0</v>
      </c>
      <c r="CJ71" s="236">
        <v>0</v>
      </c>
      <c r="CK71" s="236">
        <v>0</v>
      </c>
      <c r="CL71" s="293">
        <v>0</v>
      </c>
      <c r="CM71" s="236">
        <v>0</v>
      </c>
      <c r="CN71" s="236">
        <v>0</v>
      </c>
      <c r="CO71" s="236">
        <v>0</v>
      </c>
      <c r="CP71" s="236">
        <v>0</v>
      </c>
      <c r="CQ71" s="236">
        <v>0</v>
      </c>
      <c r="CR71" s="236">
        <v>0</v>
      </c>
      <c r="CS71" s="236">
        <v>0</v>
      </c>
      <c r="CT71" s="236">
        <v>0</v>
      </c>
      <c r="CU71" s="236">
        <v>0</v>
      </c>
    </row>
    <row r="72" spans="1:120" outlineLevel="2">
      <c r="A72" s="189" t="s">
        <v>239</v>
      </c>
      <c r="B72" s="607">
        <v>1900</v>
      </c>
      <c r="C72" s="294" t="s">
        <v>296</v>
      </c>
      <c r="D72" s="294" t="s">
        <v>350</v>
      </c>
      <c r="E72" s="293">
        <v>0</v>
      </c>
      <c r="F72" s="293">
        <v>0</v>
      </c>
      <c r="G72" s="410">
        <v>0</v>
      </c>
      <c r="H72" s="410">
        <v>0</v>
      </c>
      <c r="I72" s="410">
        <v>0</v>
      </c>
      <c r="J72" s="410">
        <v>0</v>
      </c>
      <c r="K72" s="410">
        <v>0</v>
      </c>
      <c r="L72" s="410">
        <v>0</v>
      </c>
      <c r="M72" s="410">
        <v>0</v>
      </c>
      <c r="N72" s="410">
        <v>0</v>
      </c>
      <c r="O72" s="410">
        <v>0</v>
      </c>
      <c r="P72" s="410">
        <v>0</v>
      </c>
      <c r="Q72" s="410">
        <v>0</v>
      </c>
      <c r="R72" s="293">
        <v>0</v>
      </c>
      <c r="S72" s="236">
        <v>0</v>
      </c>
      <c r="T72" s="236">
        <v>0</v>
      </c>
      <c r="U72" s="236">
        <v>0</v>
      </c>
      <c r="V72" s="236">
        <v>0</v>
      </c>
      <c r="W72" s="236">
        <v>0</v>
      </c>
      <c r="X72" s="236">
        <v>0</v>
      </c>
      <c r="Y72" s="101">
        <v>0</v>
      </c>
      <c r="Z72" s="236">
        <v>0</v>
      </c>
      <c r="AA72" s="236">
        <v>0</v>
      </c>
      <c r="AB72" s="101">
        <v>0</v>
      </c>
      <c r="AC72" s="411">
        <v>0</v>
      </c>
      <c r="AD72" s="293">
        <v>0</v>
      </c>
      <c r="AE72" s="236">
        <v>0</v>
      </c>
      <c r="AF72" s="236">
        <v>0</v>
      </c>
      <c r="AG72" s="236">
        <v>0</v>
      </c>
      <c r="AH72" s="236">
        <v>0</v>
      </c>
      <c r="AI72" s="236">
        <v>0</v>
      </c>
      <c r="AJ72" s="236">
        <v>0</v>
      </c>
      <c r="AK72" s="236">
        <v>0</v>
      </c>
      <c r="AL72" s="236">
        <v>0</v>
      </c>
      <c r="AM72" s="236">
        <v>0</v>
      </c>
      <c r="AN72" s="236">
        <v>0</v>
      </c>
      <c r="AO72" s="236">
        <v>0</v>
      </c>
      <c r="AP72" s="236">
        <v>0</v>
      </c>
      <c r="AQ72" s="236">
        <v>0</v>
      </c>
      <c r="AR72" s="236">
        <v>0</v>
      </c>
      <c r="AS72" s="236">
        <v>0</v>
      </c>
      <c r="AT72" s="236">
        <v>0</v>
      </c>
      <c r="AU72" s="236">
        <v>0</v>
      </c>
      <c r="AV72" s="236">
        <v>0</v>
      </c>
      <c r="AW72" s="236">
        <v>0</v>
      </c>
      <c r="AX72" s="236">
        <v>0</v>
      </c>
      <c r="AY72" s="236">
        <v>0</v>
      </c>
      <c r="AZ72" s="236">
        <v>0</v>
      </c>
      <c r="BA72" s="236">
        <v>0</v>
      </c>
      <c r="BB72" s="236">
        <v>0</v>
      </c>
      <c r="BC72" s="293">
        <v>0</v>
      </c>
      <c r="BD72" s="236">
        <v>0</v>
      </c>
      <c r="BE72" s="236">
        <v>0</v>
      </c>
      <c r="BF72" s="236">
        <v>0</v>
      </c>
      <c r="BG72" s="236">
        <v>0</v>
      </c>
      <c r="BH72" s="236">
        <v>0</v>
      </c>
      <c r="BI72" s="236">
        <v>0</v>
      </c>
      <c r="BJ72" s="236">
        <v>0</v>
      </c>
      <c r="BK72" s="236">
        <v>0</v>
      </c>
      <c r="BL72" s="236">
        <v>0</v>
      </c>
      <c r="BM72" s="236">
        <v>0</v>
      </c>
      <c r="BN72" s="236">
        <v>0</v>
      </c>
      <c r="BO72" s="236">
        <v>0</v>
      </c>
      <c r="BP72" s="236">
        <v>0</v>
      </c>
      <c r="BQ72" s="236">
        <v>0</v>
      </c>
      <c r="BR72" s="236">
        <v>0</v>
      </c>
      <c r="BS72" s="236">
        <v>0</v>
      </c>
      <c r="BT72" s="236">
        <v>0</v>
      </c>
      <c r="BU72" s="236">
        <v>0</v>
      </c>
      <c r="BV72" s="236">
        <v>0</v>
      </c>
      <c r="BW72" s="236">
        <v>0</v>
      </c>
      <c r="BX72" s="293">
        <v>0</v>
      </c>
      <c r="BY72" s="293">
        <v>0</v>
      </c>
      <c r="BZ72" s="293">
        <v>0</v>
      </c>
      <c r="CA72" s="236">
        <v>0</v>
      </c>
      <c r="CB72" s="236">
        <v>0</v>
      </c>
      <c r="CC72" s="236">
        <v>0</v>
      </c>
      <c r="CD72" s="236">
        <v>0</v>
      </c>
      <c r="CE72" s="236">
        <v>0</v>
      </c>
      <c r="CF72" s="236">
        <v>0</v>
      </c>
      <c r="CG72" s="236">
        <v>0</v>
      </c>
      <c r="CH72" s="236">
        <v>0</v>
      </c>
      <c r="CI72" s="236">
        <v>0</v>
      </c>
      <c r="CJ72" s="236">
        <v>0</v>
      </c>
      <c r="CK72" s="236">
        <v>0</v>
      </c>
      <c r="CL72" s="293">
        <v>0</v>
      </c>
      <c r="CM72" s="236">
        <v>0</v>
      </c>
      <c r="CN72" s="236">
        <v>0</v>
      </c>
      <c r="CO72" s="236">
        <v>0</v>
      </c>
      <c r="CP72" s="236">
        <v>0</v>
      </c>
      <c r="CQ72" s="236">
        <v>0</v>
      </c>
      <c r="CR72" s="236">
        <v>0</v>
      </c>
      <c r="CS72" s="236">
        <v>0</v>
      </c>
      <c r="CT72" s="236">
        <v>0</v>
      </c>
      <c r="CU72" s="236">
        <v>0</v>
      </c>
    </row>
    <row r="73" spans="1:120" outlineLevel="2">
      <c r="A73" s="189" t="s">
        <v>240</v>
      </c>
      <c r="B73" s="607">
        <v>1900</v>
      </c>
      <c r="C73" s="294" t="s">
        <v>296</v>
      </c>
      <c r="D73" s="294" t="s">
        <v>351</v>
      </c>
      <c r="E73" s="293">
        <v>0</v>
      </c>
      <c r="F73" s="293">
        <v>1521590.96</v>
      </c>
      <c r="G73" s="410">
        <v>1521590.96</v>
      </c>
      <c r="H73" s="410">
        <v>1521590.96</v>
      </c>
      <c r="I73" s="410">
        <v>1521590.96</v>
      </c>
      <c r="J73" s="410">
        <v>1521590.96</v>
      </c>
      <c r="K73" s="410">
        <v>1521590.96</v>
      </c>
      <c r="L73" s="410">
        <v>1521590.96</v>
      </c>
      <c r="M73" s="410">
        <v>1521590.96</v>
      </c>
      <c r="N73" s="410">
        <v>1521590.96</v>
      </c>
      <c r="O73" s="410">
        <v>1521590.96</v>
      </c>
      <c r="P73" s="410">
        <v>1521590.96</v>
      </c>
      <c r="Q73" s="410">
        <v>1521590.96</v>
      </c>
      <c r="R73" s="293">
        <v>1521590.96</v>
      </c>
      <c r="S73" s="236">
        <v>1521590.96</v>
      </c>
      <c r="T73" s="236">
        <v>1521590.96</v>
      </c>
      <c r="U73" s="236">
        <v>1521590.96</v>
      </c>
      <c r="V73" s="236">
        <v>1521590.96</v>
      </c>
      <c r="W73" s="236">
        <v>1521590.96</v>
      </c>
      <c r="X73" s="236">
        <v>-4.0000000037252903E-2</v>
      </c>
      <c r="Y73" s="101">
        <v>-4.0000000037252903E-2</v>
      </c>
      <c r="Z73" s="236">
        <v>-4.0000000037252903E-2</v>
      </c>
      <c r="AA73" s="236">
        <v>-4.0000000037252903E-2</v>
      </c>
      <c r="AB73" s="101">
        <v>-4.0000000037252903E-2</v>
      </c>
      <c r="AC73" s="411">
        <v>-4.0000000037252903E-2</v>
      </c>
      <c r="AD73" s="293">
        <v>0</v>
      </c>
      <c r="AE73" s="236">
        <v>0</v>
      </c>
      <c r="AF73" s="236">
        <v>0</v>
      </c>
      <c r="AG73" s="236">
        <v>0</v>
      </c>
      <c r="AH73" s="236">
        <v>0</v>
      </c>
      <c r="AI73" s="236">
        <v>0</v>
      </c>
      <c r="AJ73" s="236">
        <v>0</v>
      </c>
      <c r="AK73" s="236">
        <v>0</v>
      </c>
      <c r="AL73" s="236">
        <v>0</v>
      </c>
      <c r="AM73" s="236">
        <v>0</v>
      </c>
      <c r="AN73" s="236">
        <v>0</v>
      </c>
      <c r="AO73" s="236">
        <v>0</v>
      </c>
      <c r="AP73" s="236">
        <v>0</v>
      </c>
      <c r="AQ73" s="236">
        <v>0</v>
      </c>
      <c r="AR73" s="236">
        <v>0</v>
      </c>
      <c r="AS73" s="236">
        <v>0</v>
      </c>
      <c r="AT73" s="236">
        <v>0</v>
      </c>
      <c r="AU73" s="236">
        <v>0</v>
      </c>
      <c r="AV73" s="236">
        <v>0</v>
      </c>
      <c r="AW73" s="236">
        <v>0</v>
      </c>
      <c r="AX73" s="236">
        <v>0</v>
      </c>
      <c r="AY73" s="236">
        <v>0</v>
      </c>
      <c r="AZ73" s="236">
        <v>0</v>
      </c>
      <c r="BA73" s="236">
        <v>0</v>
      </c>
      <c r="BB73" s="236">
        <v>0</v>
      </c>
      <c r="BC73" s="293">
        <v>0</v>
      </c>
      <c r="BD73" s="236">
        <v>0</v>
      </c>
      <c r="BE73" s="236">
        <v>0</v>
      </c>
      <c r="BF73" s="236">
        <v>0</v>
      </c>
      <c r="BG73" s="236">
        <v>0</v>
      </c>
      <c r="BH73" s="236">
        <v>0</v>
      </c>
      <c r="BI73" s="236">
        <v>0</v>
      </c>
      <c r="BJ73" s="236">
        <v>0</v>
      </c>
      <c r="BK73" s="236">
        <v>0</v>
      </c>
      <c r="BL73" s="236">
        <v>0</v>
      </c>
      <c r="BM73" s="236">
        <v>0</v>
      </c>
      <c r="BN73" s="236">
        <v>0</v>
      </c>
      <c r="BO73" s="236">
        <v>0</v>
      </c>
      <c r="BP73" s="236">
        <v>0</v>
      </c>
      <c r="BQ73" s="236">
        <v>0</v>
      </c>
      <c r="BR73" s="236">
        <v>0</v>
      </c>
      <c r="BS73" s="236">
        <v>0</v>
      </c>
      <c r="BT73" s="236">
        <v>0</v>
      </c>
      <c r="BU73" s="236">
        <v>0</v>
      </c>
      <c r="BV73" s="236">
        <v>0</v>
      </c>
      <c r="BW73" s="236">
        <v>0</v>
      </c>
      <c r="BX73" s="293">
        <v>0</v>
      </c>
      <c r="BY73" s="293">
        <v>0</v>
      </c>
      <c r="BZ73" s="293">
        <v>0</v>
      </c>
      <c r="CA73" s="236">
        <v>0</v>
      </c>
      <c r="CB73" s="236">
        <v>0</v>
      </c>
      <c r="CC73" s="236">
        <v>0</v>
      </c>
      <c r="CD73" s="236">
        <v>0</v>
      </c>
      <c r="CE73" s="236">
        <v>0</v>
      </c>
      <c r="CF73" s="236">
        <v>0</v>
      </c>
      <c r="CG73" s="236">
        <v>0</v>
      </c>
      <c r="CH73" s="236">
        <v>0</v>
      </c>
      <c r="CI73" s="236">
        <v>0</v>
      </c>
      <c r="CJ73" s="236">
        <v>0</v>
      </c>
      <c r="CK73" s="236">
        <v>0</v>
      </c>
      <c r="CL73" s="293">
        <v>0</v>
      </c>
      <c r="CM73" s="236">
        <v>0</v>
      </c>
      <c r="CN73" s="236">
        <v>0</v>
      </c>
      <c r="CO73" s="236">
        <v>0</v>
      </c>
      <c r="CP73" s="236">
        <v>0</v>
      </c>
      <c r="CQ73" s="236">
        <v>0</v>
      </c>
      <c r="CR73" s="236">
        <v>0</v>
      </c>
      <c r="CS73" s="236">
        <v>0</v>
      </c>
      <c r="CT73" s="236">
        <v>0</v>
      </c>
      <c r="CU73" s="236">
        <v>0</v>
      </c>
    </row>
    <row r="74" spans="1:120" outlineLevel="2">
      <c r="A74" s="189" t="s">
        <v>241</v>
      </c>
      <c r="B74" s="607">
        <v>1900</v>
      </c>
      <c r="C74" s="294" t="s">
        <v>296</v>
      </c>
      <c r="D74" s="294" t="s">
        <v>352</v>
      </c>
      <c r="E74" s="293">
        <v>0</v>
      </c>
      <c r="F74" s="293">
        <v>1.85</v>
      </c>
      <c r="G74" s="410">
        <v>1.85</v>
      </c>
      <c r="H74" s="410">
        <v>1.85</v>
      </c>
      <c r="I74" s="410">
        <v>1.85</v>
      </c>
      <c r="J74" s="410">
        <v>1.85</v>
      </c>
      <c r="K74" s="410">
        <v>1.85</v>
      </c>
      <c r="L74" s="410">
        <v>1.85</v>
      </c>
      <c r="M74" s="410">
        <v>1.85</v>
      </c>
      <c r="N74" s="410">
        <v>1.85</v>
      </c>
      <c r="O74" s="410">
        <v>1.85</v>
      </c>
      <c r="P74" s="410">
        <v>1.85</v>
      </c>
      <c r="Q74" s="410">
        <v>1.85</v>
      </c>
      <c r="R74" s="293">
        <v>1.85</v>
      </c>
      <c r="S74" s="236">
        <v>1.85</v>
      </c>
      <c r="T74" s="236">
        <v>1.85</v>
      </c>
      <c r="U74" s="236">
        <v>1.85</v>
      </c>
      <c r="V74" s="236">
        <v>1.85</v>
      </c>
      <c r="W74" s="236">
        <v>1.85</v>
      </c>
      <c r="X74" s="236">
        <v>1.85</v>
      </c>
      <c r="Y74" s="101">
        <v>1.85</v>
      </c>
      <c r="Z74" s="236">
        <v>1.85</v>
      </c>
      <c r="AA74" s="236">
        <v>1.85</v>
      </c>
      <c r="AB74" s="101">
        <v>1.85</v>
      </c>
      <c r="AC74" s="411">
        <v>1.85</v>
      </c>
      <c r="AD74" s="293">
        <v>1.85</v>
      </c>
      <c r="AE74" s="236">
        <v>1.85</v>
      </c>
      <c r="AF74" s="236">
        <v>1.85</v>
      </c>
      <c r="AG74" s="236">
        <v>1.85</v>
      </c>
      <c r="AH74" s="236">
        <v>1.85</v>
      </c>
      <c r="AI74" s="236">
        <v>1.85</v>
      </c>
      <c r="AJ74" s="236">
        <v>1.85</v>
      </c>
      <c r="AK74" s="236">
        <v>1.85</v>
      </c>
      <c r="AL74" s="236">
        <v>1.85</v>
      </c>
      <c r="AM74" s="236">
        <v>1.85</v>
      </c>
      <c r="AN74" s="236">
        <v>1.85</v>
      </c>
      <c r="AO74" s="236">
        <v>1.85</v>
      </c>
      <c r="AP74" s="236">
        <v>1.825</v>
      </c>
      <c r="AQ74" s="236">
        <v>1.825</v>
      </c>
      <c r="AR74" s="236">
        <v>1.825</v>
      </c>
      <c r="AS74" s="236">
        <v>1.825</v>
      </c>
      <c r="AT74" s="236">
        <v>1.825</v>
      </c>
      <c r="AU74" s="236">
        <v>1.825</v>
      </c>
      <c r="AV74" s="236">
        <v>1.825</v>
      </c>
      <c r="AW74" s="236">
        <v>1.825</v>
      </c>
      <c r="AX74" s="236">
        <v>1.825</v>
      </c>
      <c r="AY74" s="236">
        <v>1.825</v>
      </c>
      <c r="AZ74" s="236">
        <v>1.825</v>
      </c>
      <c r="BA74" s="236">
        <v>1.825</v>
      </c>
      <c r="BB74" s="236">
        <v>-35.405000000000001</v>
      </c>
      <c r="BC74" s="293">
        <v>-35.405000000000001</v>
      </c>
      <c r="BD74" s="236">
        <v>-35.405000000000001</v>
      </c>
      <c r="BE74" s="236">
        <v>-35.405000000000001</v>
      </c>
      <c r="BF74" s="236">
        <v>-35.405000000000001</v>
      </c>
      <c r="BG74" s="236">
        <v>-35.405000000000001</v>
      </c>
      <c r="BH74" s="236">
        <v>-35.405000000000001</v>
      </c>
      <c r="BI74" s="236">
        <v>-35.405000000000001</v>
      </c>
      <c r="BJ74" s="236">
        <v>-35.405000000000001</v>
      </c>
      <c r="BK74" s="236">
        <v>-35.405000000000001</v>
      </c>
      <c r="BL74" s="236">
        <v>-35.405000000000001</v>
      </c>
      <c r="BM74" s="236">
        <v>-35.405000000000001</v>
      </c>
      <c r="BN74" s="236">
        <v>0</v>
      </c>
      <c r="BO74" s="236">
        <v>0</v>
      </c>
      <c r="BP74" s="236">
        <v>0</v>
      </c>
      <c r="BQ74" s="236">
        <v>1.8395999999999999</v>
      </c>
      <c r="BR74" s="236">
        <v>1.8395999999999999</v>
      </c>
      <c r="BS74" s="236">
        <v>1.8395999999999999</v>
      </c>
      <c r="BT74" s="236">
        <v>2</v>
      </c>
      <c r="BU74" s="236">
        <v>2</v>
      </c>
      <c r="BV74" s="236">
        <v>2</v>
      </c>
      <c r="BW74" s="236">
        <v>0</v>
      </c>
      <c r="BX74" s="293">
        <v>0</v>
      </c>
      <c r="BY74" s="293">
        <v>0</v>
      </c>
      <c r="BZ74" s="293">
        <v>1.825</v>
      </c>
      <c r="CA74" s="236">
        <v>1.825</v>
      </c>
      <c r="CB74" s="236">
        <v>1.825</v>
      </c>
      <c r="CC74" s="236">
        <v>1.825</v>
      </c>
      <c r="CD74" s="236">
        <v>1.825</v>
      </c>
      <c r="CE74" s="236">
        <v>1.825</v>
      </c>
      <c r="CF74" s="236">
        <v>1.825</v>
      </c>
      <c r="CG74" s="236">
        <v>1.825</v>
      </c>
      <c r="CH74" s="236">
        <v>1.825</v>
      </c>
      <c r="CI74" s="236">
        <v>1.825</v>
      </c>
      <c r="CJ74" s="236">
        <v>1.825</v>
      </c>
      <c r="CK74" s="236">
        <v>1.825</v>
      </c>
      <c r="CL74" s="293">
        <v>2</v>
      </c>
      <c r="CM74" s="236">
        <v>2</v>
      </c>
      <c r="CN74" s="236">
        <v>2</v>
      </c>
      <c r="CO74" s="236">
        <v>2</v>
      </c>
      <c r="CP74" s="236">
        <v>2</v>
      </c>
      <c r="CQ74" s="236">
        <v>2</v>
      </c>
      <c r="CR74" s="236">
        <v>2</v>
      </c>
      <c r="CS74" s="236">
        <v>2</v>
      </c>
      <c r="CT74" s="236">
        <v>2</v>
      </c>
      <c r="CU74" s="236">
        <v>2</v>
      </c>
      <c r="CV74" s="236">
        <f>CU74</f>
        <v>2</v>
      </c>
      <c r="CW74" s="236">
        <f t="shared" ref="CW74:DP74" si="18">CV74</f>
        <v>2</v>
      </c>
      <c r="CX74" s="236">
        <f t="shared" si="18"/>
        <v>2</v>
      </c>
      <c r="CY74" s="236">
        <f t="shared" si="18"/>
        <v>2</v>
      </c>
      <c r="CZ74" s="236">
        <f t="shared" si="18"/>
        <v>2</v>
      </c>
      <c r="DA74" s="236">
        <f t="shared" si="18"/>
        <v>2</v>
      </c>
      <c r="DB74" s="236">
        <f t="shared" si="18"/>
        <v>2</v>
      </c>
      <c r="DC74" s="236">
        <f t="shared" si="18"/>
        <v>2</v>
      </c>
      <c r="DD74" s="236">
        <f t="shared" si="18"/>
        <v>2</v>
      </c>
      <c r="DE74" s="236">
        <f t="shared" si="18"/>
        <v>2</v>
      </c>
      <c r="DF74" s="236">
        <f t="shared" si="18"/>
        <v>2</v>
      </c>
      <c r="DG74" s="236">
        <f t="shared" si="18"/>
        <v>2</v>
      </c>
      <c r="DH74" s="236">
        <f t="shared" si="18"/>
        <v>2</v>
      </c>
      <c r="DI74" s="236">
        <f t="shared" si="18"/>
        <v>2</v>
      </c>
      <c r="DJ74" s="236">
        <f t="shared" si="18"/>
        <v>2</v>
      </c>
      <c r="DK74" s="236">
        <f t="shared" si="18"/>
        <v>2</v>
      </c>
      <c r="DL74" s="236">
        <f t="shared" si="18"/>
        <v>2</v>
      </c>
      <c r="DM74" s="236">
        <f t="shared" si="18"/>
        <v>2</v>
      </c>
      <c r="DN74" s="236">
        <f t="shared" si="18"/>
        <v>2</v>
      </c>
      <c r="DO74" s="236">
        <f t="shared" si="18"/>
        <v>2</v>
      </c>
      <c r="DP74" s="236">
        <f t="shared" si="18"/>
        <v>2</v>
      </c>
    </row>
    <row r="75" spans="1:120" outlineLevel="2">
      <c r="A75" s="189" t="s">
        <v>242</v>
      </c>
      <c r="B75" s="607">
        <v>1900</v>
      </c>
      <c r="C75" s="294" t="s">
        <v>296</v>
      </c>
      <c r="D75" s="294" t="s">
        <v>353</v>
      </c>
      <c r="E75" s="293">
        <v>25817.58</v>
      </c>
      <c r="F75" s="293">
        <v>45816.73</v>
      </c>
      <c r="G75" s="410">
        <v>45816.73</v>
      </c>
      <c r="H75" s="410">
        <v>45816.73</v>
      </c>
      <c r="I75" s="410">
        <v>45816.73</v>
      </c>
      <c r="J75" s="410">
        <v>45816.73</v>
      </c>
      <c r="K75" s="410">
        <v>45816.73</v>
      </c>
      <c r="L75" s="410">
        <v>45816.73</v>
      </c>
      <c r="M75" s="410">
        <v>45816.73</v>
      </c>
      <c r="N75" s="410">
        <v>45816.73</v>
      </c>
      <c r="O75" s="410">
        <v>45816.729999999996</v>
      </c>
      <c r="P75" s="410">
        <v>45816.729999999996</v>
      </c>
      <c r="Q75" s="410">
        <v>45816.729999999996</v>
      </c>
      <c r="R75" s="293">
        <v>18491.86</v>
      </c>
      <c r="S75" s="236">
        <v>18491.86</v>
      </c>
      <c r="T75" s="236">
        <v>18491.86</v>
      </c>
      <c r="U75" s="236">
        <v>18491.86</v>
      </c>
      <c r="V75" s="236">
        <v>18491.86</v>
      </c>
      <c r="W75" s="236">
        <v>18491.86</v>
      </c>
      <c r="X75" s="236">
        <v>18491.86</v>
      </c>
      <c r="Y75" s="101">
        <v>18491.86</v>
      </c>
      <c r="Z75" s="236">
        <v>18491.86</v>
      </c>
      <c r="AA75" s="236">
        <v>18491.86</v>
      </c>
      <c r="AB75" s="101">
        <v>18491.86</v>
      </c>
      <c r="AC75" s="411">
        <v>18491.86</v>
      </c>
      <c r="AD75" s="293">
        <v>18873.329999999998</v>
      </c>
      <c r="AE75" s="236">
        <v>18873.329999999998</v>
      </c>
      <c r="AF75" s="236">
        <v>18873.329999999998</v>
      </c>
      <c r="AG75" s="236">
        <v>18873.329999999998</v>
      </c>
      <c r="AH75" s="236">
        <v>18873.329999999998</v>
      </c>
      <c r="AI75" s="236">
        <v>18873.329999999998</v>
      </c>
      <c r="AJ75" s="236">
        <v>18873.329999999998</v>
      </c>
      <c r="AK75" s="236">
        <v>18873.329999999998</v>
      </c>
      <c r="AL75" s="236">
        <v>18873.329999999998</v>
      </c>
      <c r="AM75" s="236">
        <v>18873.329999999998</v>
      </c>
      <c r="AN75" s="236">
        <v>18873.329999999998</v>
      </c>
      <c r="AO75" s="236">
        <v>18873.329999999998</v>
      </c>
      <c r="AP75" s="236">
        <v>51620.854999999996</v>
      </c>
      <c r="AQ75" s="236">
        <v>51620.854999999996</v>
      </c>
      <c r="AR75" s="236">
        <v>51620.854999999996</v>
      </c>
      <c r="AS75" s="236">
        <v>51620.854999999996</v>
      </c>
      <c r="AT75" s="236">
        <v>51620.854999999996</v>
      </c>
      <c r="AU75" s="236">
        <v>51620.854999999996</v>
      </c>
      <c r="AV75" s="236">
        <v>-574189.14500000002</v>
      </c>
      <c r="AW75" s="236">
        <v>-574189.14500000002</v>
      </c>
      <c r="AX75" s="236">
        <v>-574189.14500000002</v>
      </c>
      <c r="AY75" s="236">
        <v>51620.854999999996</v>
      </c>
      <c r="AZ75" s="236">
        <v>51620.854999999996</v>
      </c>
      <c r="BA75" s="236">
        <v>51620.854999999996</v>
      </c>
      <c r="BB75" s="236">
        <v>143054.815</v>
      </c>
      <c r="BC75" s="293">
        <v>143054.815</v>
      </c>
      <c r="BD75" s="236">
        <v>143054.815</v>
      </c>
      <c r="BE75" s="236">
        <v>143054.815</v>
      </c>
      <c r="BF75" s="236">
        <v>143054.815</v>
      </c>
      <c r="BG75" s="236">
        <v>143054.815</v>
      </c>
      <c r="BH75" s="236">
        <v>143054.815</v>
      </c>
      <c r="BI75" s="236">
        <v>143054.815</v>
      </c>
      <c r="BJ75" s="236">
        <v>143054.815</v>
      </c>
      <c r="BK75" s="236">
        <v>143054.815</v>
      </c>
      <c r="BL75" s="236">
        <v>143054.815</v>
      </c>
      <c r="BM75" s="236">
        <v>143054.815</v>
      </c>
      <c r="BN75" s="236">
        <v>141517.435</v>
      </c>
      <c r="BO75" s="236">
        <v>141517.435</v>
      </c>
      <c r="BP75" s="236">
        <v>141517.435</v>
      </c>
      <c r="BQ75" s="236">
        <v>141517.435</v>
      </c>
      <c r="BR75" s="236">
        <v>141517.435</v>
      </c>
      <c r="BS75" s="236">
        <v>141517.435</v>
      </c>
      <c r="BT75" s="236">
        <v>141517.435</v>
      </c>
      <c r="BU75" s="236">
        <v>141517.435</v>
      </c>
      <c r="BV75" s="236">
        <v>141517.435</v>
      </c>
      <c r="BW75" s="236">
        <v>141517.435</v>
      </c>
      <c r="BX75" s="293">
        <v>141517.435</v>
      </c>
      <c r="BY75" s="293">
        <v>141517.435</v>
      </c>
      <c r="BZ75" s="293">
        <v>3409.4649999999997</v>
      </c>
      <c r="CA75" s="236">
        <v>3409.4649999999997</v>
      </c>
      <c r="CB75" s="236">
        <v>3409.4649999999997</v>
      </c>
      <c r="CC75" s="236">
        <v>3409.4649999999997</v>
      </c>
      <c r="CD75" s="236">
        <v>3409.4649999999997</v>
      </c>
      <c r="CE75" s="236">
        <v>3409.4649999999997</v>
      </c>
      <c r="CF75" s="236">
        <v>3409.4649999999997</v>
      </c>
      <c r="CG75" s="236">
        <v>3409.4649999999997</v>
      </c>
      <c r="CH75" s="236">
        <v>3409.4649999999997</v>
      </c>
      <c r="CI75" s="236">
        <v>3409.4649999999997</v>
      </c>
      <c r="CJ75" s="236">
        <v>3409.4649999999997</v>
      </c>
      <c r="CK75" s="236">
        <v>3409.4649999999997</v>
      </c>
      <c r="CL75" s="293">
        <v>0</v>
      </c>
      <c r="CM75" s="236">
        <v>0</v>
      </c>
      <c r="CN75" s="236">
        <v>0</v>
      </c>
      <c r="CO75" s="236">
        <v>0</v>
      </c>
      <c r="CP75" s="236">
        <v>0</v>
      </c>
      <c r="CQ75" s="236">
        <v>0</v>
      </c>
      <c r="CR75" s="236">
        <v>0</v>
      </c>
      <c r="CS75" s="236">
        <v>0</v>
      </c>
      <c r="CT75" s="236">
        <v>0</v>
      </c>
      <c r="CU75" s="236">
        <v>0</v>
      </c>
    </row>
    <row r="76" spans="1:120" outlineLevel="2">
      <c r="A76" s="189" t="s">
        <v>243</v>
      </c>
      <c r="B76" s="607">
        <v>1900</v>
      </c>
      <c r="C76" s="294" t="s">
        <v>296</v>
      </c>
      <c r="D76" s="294" t="s">
        <v>354</v>
      </c>
      <c r="E76" s="293">
        <v>0</v>
      </c>
      <c r="F76" s="293">
        <v>177286.24</v>
      </c>
      <c r="G76" s="410">
        <v>177286.24</v>
      </c>
      <c r="H76" s="410">
        <v>177286.24</v>
      </c>
      <c r="I76" s="410">
        <v>177286.24</v>
      </c>
      <c r="J76" s="410">
        <v>177286.24</v>
      </c>
      <c r="K76" s="410">
        <v>177286.24</v>
      </c>
      <c r="L76" s="410">
        <v>177286.24</v>
      </c>
      <c r="M76" s="410">
        <v>177286.24</v>
      </c>
      <c r="N76" s="410">
        <v>177286.24</v>
      </c>
      <c r="O76" s="410">
        <v>212085.11</v>
      </c>
      <c r="P76" s="410">
        <v>212085.11</v>
      </c>
      <c r="Q76" s="410">
        <v>212085.11</v>
      </c>
      <c r="R76" s="293">
        <v>208565.3</v>
      </c>
      <c r="S76" s="236">
        <v>208565.3</v>
      </c>
      <c r="T76" s="236">
        <v>208565.3</v>
      </c>
      <c r="U76" s="236">
        <v>208565.3</v>
      </c>
      <c r="V76" s="236">
        <v>208565.3</v>
      </c>
      <c r="W76" s="236">
        <v>208565.3</v>
      </c>
      <c r="X76" s="236">
        <v>208565.3</v>
      </c>
      <c r="Y76" s="101">
        <v>208565.3</v>
      </c>
      <c r="Z76" s="236">
        <v>208565.3</v>
      </c>
      <c r="AA76" s="236">
        <v>208565.3</v>
      </c>
      <c r="AB76" s="101">
        <v>208565.3</v>
      </c>
      <c r="AC76" s="411">
        <v>208565.3</v>
      </c>
      <c r="AD76" s="293">
        <v>217029.41999999998</v>
      </c>
      <c r="AE76" s="236">
        <v>217029.41999999998</v>
      </c>
      <c r="AF76" s="236">
        <v>217029.41999999998</v>
      </c>
      <c r="AG76" s="236">
        <v>217029.41999999998</v>
      </c>
      <c r="AH76" s="236">
        <v>217029.41999999998</v>
      </c>
      <c r="AI76" s="236">
        <v>217029.41999999998</v>
      </c>
      <c r="AJ76" s="236">
        <v>217029.41999999998</v>
      </c>
      <c r="AK76" s="236">
        <v>217029.41999999998</v>
      </c>
      <c r="AL76" s="236">
        <v>217029.41999999998</v>
      </c>
      <c r="AM76" s="236">
        <v>217029.41999999998</v>
      </c>
      <c r="AN76" s="236">
        <v>217029.41999999998</v>
      </c>
      <c r="AO76" s="236">
        <v>217029.41999999998</v>
      </c>
      <c r="AP76" s="236">
        <v>3901046.27</v>
      </c>
      <c r="AQ76" s="236">
        <v>3901046.27</v>
      </c>
      <c r="AR76" s="236">
        <v>3901046.27</v>
      </c>
      <c r="AS76" s="236">
        <v>3901046.27</v>
      </c>
      <c r="AT76" s="236">
        <v>3901046.27</v>
      </c>
      <c r="AU76" s="236">
        <v>3901046.27</v>
      </c>
      <c r="AV76" s="236">
        <v>3901046.27</v>
      </c>
      <c r="AW76" s="236">
        <v>3901046.27</v>
      </c>
      <c r="AX76" s="236">
        <v>3901046.27</v>
      </c>
      <c r="AY76" s="236">
        <v>9830688.0800000001</v>
      </c>
      <c r="AZ76" s="236">
        <v>9830688.0800000001</v>
      </c>
      <c r="BA76" s="236">
        <v>9830688.0800000001</v>
      </c>
      <c r="BB76" s="236">
        <v>10238363.879999999</v>
      </c>
      <c r="BC76" s="293">
        <v>10238363.879999999</v>
      </c>
      <c r="BD76" s="236">
        <v>10238363.879999999</v>
      </c>
      <c r="BE76" s="236">
        <v>10238355.85</v>
      </c>
      <c r="BF76" s="236">
        <v>10238355.85</v>
      </c>
      <c r="BG76" s="236">
        <v>10238355.85</v>
      </c>
      <c r="BH76" s="236">
        <v>10238392.897499999</v>
      </c>
      <c r="BI76" s="236">
        <v>10238392.897499999</v>
      </c>
      <c r="BJ76" s="236">
        <v>10238392.897499999</v>
      </c>
      <c r="BK76" s="236">
        <v>9163625.0299999993</v>
      </c>
      <c r="BL76" s="236">
        <v>9163625.0299999993</v>
      </c>
      <c r="BM76" s="236">
        <v>9163625.0299999993</v>
      </c>
      <c r="BN76" s="236">
        <v>10525870</v>
      </c>
      <c r="BO76" s="236">
        <v>10525870</v>
      </c>
      <c r="BP76" s="236">
        <v>10525870</v>
      </c>
      <c r="BQ76" s="236">
        <v>10525877.446</v>
      </c>
      <c r="BR76" s="236">
        <v>10525877.446</v>
      </c>
      <c r="BS76" s="236">
        <v>10525877.446</v>
      </c>
      <c r="BT76" s="236">
        <v>10525877</v>
      </c>
      <c r="BU76" s="236">
        <v>10525877</v>
      </c>
      <c r="BV76" s="236">
        <v>10525877</v>
      </c>
      <c r="BW76" s="236">
        <v>10525877</v>
      </c>
      <c r="BX76" s="293">
        <v>10525877</v>
      </c>
      <c r="BY76" s="293">
        <v>10525877</v>
      </c>
      <c r="BZ76" s="293">
        <v>11423536.4</v>
      </c>
      <c r="CA76" s="236">
        <v>11423536.4</v>
      </c>
      <c r="CB76" s="236">
        <v>11423536.4</v>
      </c>
      <c r="CC76" s="236">
        <v>11424357.4</v>
      </c>
      <c r="CD76" s="236">
        <v>11424357.4</v>
      </c>
      <c r="CE76" s="236">
        <v>11424357.4</v>
      </c>
      <c r="CF76" s="236">
        <v>11424448.4</v>
      </c>
      <c r="CG76" s="236">
        <v>11424448.4</v>
      </c>
      <c r="CH76" s="236">
        <v>11424448.4</v>
      </c>
      <c r="CI76" s="236">
        <v>11424667.889050001</v>
      </c>
      <c r="CJ76" s="236">
        <v>11424667.889050001</v>
      </c>
      <c r="CK76" s="236">
        <v>11424667.889050001</v>
      </c>
      <c r="CL76" s="293">
        <v>11032917</v>
      </c>
      <c r="CM76" s="236">
        <v>11032917</v>
      </c>
      <c r="CN76" s="236">
        <v>11032917</v>
      </c>
      <c r="CO76" s="236">
        <v>11032917</v>
      </c>
      <c r="CP76" s="236">
        <v>11032917</v>
      </c>
      <c r="CQ76" s="236">
        <v>11032917</v>
      </c>
      <c r="CR76" s="236">
        <v>11032917</v>
      </c>
      <c r="CS76" s="236">
        <v>11032917</v>
      </c>
      <c r="CT76" s="236">
        <v>11032917</v>
      </c>
      <c r="CU76" s="236">
        <v>11032917</v>
      </c>
      <c r="CV76" s="236">
        <f>CU76</f>
        <v>11032917</v>
      </c>
      <c r="CW76" s="236">
        <f t="shared" ref="CW76:DP76" si="19">CV76</f>
        <v>11032917</v>
      </c>
      <c r="CX76" s="236">
        <f t="shared" si="19"/>
        <v>11032917</v>
      </c>
      <c r="CY76" s="236">
        <f t="shared" si="19"/>
        <v>11032917</v>
      </c>
      <c r="CZ76" s="236">
        <f t="shared" si="19"/>
        <v>11032917</v>
      </c>
      <c r="DA76" s="236">
        <f t="shared" si="19"/>
        <v>11032917</v>
      </c>
      <c r="DB76" s="236">
        <f t="shared" si="19"/>
        <v>11032917</v>
      </c>
      <c r="DC76" s="236">
        <f t="shared" si="19"/>
        <v>11032917</v>
      </c>
      <c r="DD76" s="236">
        <f t="shared" si="19"/>
        <v>11032917</v>
      </c>
      <c r="DE76" s="236">
        <f t="shared" si="19"/>
        <v>11032917</v>
      </c>
      <c r="DF76" s="236">
        <f t="shared" si="19"/>
        <v>11032917</v>
      </c>
      <c r="DG76" s="236">
        <f t="shared" si="19"/>
        <v>11032917</v>
      </c>
      <c r="DH76" s="236">
        <f t="shared" si="19"/>
        <v>11032917</v>
      </c>
      <c r="DI76" s="236">
        <f t="shared" si="19"/>
        <v>11032917</v>
      </c>
      <c r="DJ76" s="236">
        <f t="shared" si="19"/>
        <v>11032917</v>
      </c>
      <c r="DK76" s="236">
        <f t="shared" si="19"/>
        <v>11032917</v>
      </c>
      <c r="DL76" s="236">
        <f t="shared" si="19"/>
        <v>11032917</v>
      </c>
      <c r="DM76" s="236">
        <f t="shared" si="19"/>
        <v>11032917</v>
      </c>
      <c r="DN76" s="236">
        <f t="shared" si="19"/>
        <v>11032917</v>
      </c>
      <c r="DO76" s="236">
        <f t="shared" si="19"/>
        <v>11032917</v>
      </c>
      <c r="DP76" s="236">
        <f t="shared" si="19"/>
        <v>11032917</v>
      </c>
    </row>
    <row r="77" spans="1:120" outlineLevel="2">
      <c r="A77" s="189" t="s">
        <v>244</v>
      </c>
      <c r="B77" s="607">
        <v>2830</v>
      </c>
      <c r="C77" s="294" t="s">
        <v>296</v>
      </c>
      <c r="D77" s="294" t="s">
        <v>355</v>
      </c>
      <c r="E77" s="293">
        <v>0</v>
      </c>
      <c r="F77" s="293">
        <v>0</v>
      </c>
      <c r="G77" s="410">
        <v>0</v>
      </c>
      <c r="H77" s="410">
        <v>0</v>
      </c>
      <c r="I77" s="410">
        <v>0</v>
      </c>
      <c r="J77" s="410">
        <v>0</v>
      </c>
      <c r="K77" s="410">
        <v>0</v>
      </c>
      <c r="L77" s="410">
        <v>0</v>
      </c>
      <c r="M77" s="410">
        <v>0</v>
      </c>
      <c r="N77" s="410">
        <v>0</v>
      </c>
      <c r="O77" s="410">
        <v>0</v>
      </c>
      <c r="P77" s="410">
        <v>0</v>
      </c>
      <c r="Q77" s="410">
        <v>0</v>
      </c>
      <c r="R77" s="293">
        <v>0</v>
      </c>
      <c r="S77" s="236">
        <v>0</v>
      </c>
      <c r="T77" s="236">
        <v>0</v>
      </c>
      <c r="U77" s="236">
        <v>0</v>
      </c>
      <c r="V77" s="236">
        <v>0</v>
      </c>
      <c r="W77" s="236">
        <v>0</v>
      </c>
      <c r="X77" s="236">
        <v>0</v>
      </c>
      <c r="Y77" s="101">
        <v>0</v>
      </c>
      <c r="Z77" s="236">
        <v>0</v>
      </c>
      <c r="AA77" s="236">
        <v>0</v>
      </c>
      <c r="AB77" s="101">
        <v>0</v>
      </c>
      <c r="AC77" s="411">
        <v>0</v>
      </c>
      <c r="AD77" s="293">
        <v>0</v>
      </c>
      <c r="AE77" s="236">
        <v>0</v>
      </c>
      <c r="AF77" s="236">
        <v>0</v>
      </c>
      <c r="AG77" s="236">
        <v>0</v>
      </c>
      <c r="AH77" s="236">
        <v>0</v>
      </c>
      <c r="AI77" s="236">
        <v>0</v>
      </c>
      <c r="AJ77" s="236">
        <v>0</v>
      </c>
      <c r="AK77" s="236">
        <v>0</v>
      </c>
      <c r="AL77" s="236">
        <v>0</v>
      </c>
      <c r="AM77" s="236">
        <v>0</v>
      </c>
      <c r="AN77" s="236">
        <v>0</v>
      </c>
      <c r="AO77" s="236">
        <v>0</v>
      </c>
      <c r="AP77" s="236">
        <v>0</v>
      </c>
      <c r="AQ77" s="236">
        <v>0</v>
      </c>
      <c r="AR77" s="236">
        <v>0</v>
      </c>
      <c r="AS77" s="236">
        <v>0</v>
      </c>
      <c r="AT77" s="236">
        <v>0</v>
      </c>
      <c r="AU77" s="236">
        <v>0</v>
      </c>
      <c r="AV77" s="236">
        <v>0</v>
      </c>
      <c r="AW77" s="236">
        <v>0</v>
      </c>
      <c r="AX77" s="236">
        <v>0</v>
      </c>
      <c r="AY77" s="236">
        <v>0</v>
      </c>
      <c r="AZ77" s="236">
        <v>0</v>
      </c>
      <c r="BA77" s="236">
        <v>0</v>
      </c>
      <c r="BB77" s="236">
        <v>0</v>
      </c>
      <c r="BC77" s="293">
        <v>0</v>
      </c>
      <c r="BD77" s="236">
        <v>0</v>
      </c>
      <c r="BE77" s="236">
        <v>0</v>
      </c>
      <c r="BF77" s="236">
        <v>0</v>
      </c>
      <c r="BG77" s="236">
        <v>0</v>
      </c>
      <c r="BH77" s="236">
        <v>0</v>
      </c>
      <c r="BI77" s="236">
        <v>0</v>
      </c>
      <c r="BJ77" s="236">
        <v>0</v>
      </c>
      <c r="BK77" s="236">
        <v>0</v>
      </c>
      <c r="BL77" s="236">
        <v>0</v>
      </c>
      <c r="BM77" s="236">
        <v>0</v>
      </c>
      <c r="BN77" s="236">
        <v>0</v>
      </c>
      <c r="BO77" s="236">
        <v>0</v>
      </c>
      <c r="BP77" s="236">
        <v>0</v>
      </c>
      <c r="BQ77" s="236">
        <v>0</v>
      </c>
      <c r="BR77" s="236">
        <v>0</v>
      </c>
      <c r="BS77" s="236">
        <v>0</v>
      </c>
      <c r="BT77" s="236">
        <v>0</v>
      </c>
      <c r="BU77" s="236">
        <v>0</v>
      </c>
      <c r="BV77" s="236">
        <v>0</v>
      </c>
      <c r="BW77" s="236">
        <v>0</v>
      </c>
      <c r="BX77" s="293">
        <v>0</v>
      </c>
      <c r="BY77" s="293">
        <v>0</v>
      </c>
      <c r="BZ77" s="293">
        <v>0</v>
      </c>
      <c r="CA77" s="236">
        <v>0</v>
      </c>
      <c r="CB77" s="236">
        <v>0</v>
      </c>
      <c r="CC77" s="236">
        <v>0</v>
      </c>
      <c r="CD77" s="236">
        <v>0</v>
      </c>
      <c r="CE77" s="236">
        <v>0</v>
      </c>
      <c r="CF77" s="236">
        <v>0</v>
      </c>
      <c r="CG77" s="236">
        <v>0</v>
      </c>
      <c r="CH77" s="236">
        <v>0</v>
      </c>
      <c r="CI77" s="236">
        <v>0</v>
      </c>
      <c r="CJ77" s="236">
        <v>0</v>
      </c>
      <c r="CK77" s="236">
        <v>0</v>
      </c>
      <c r="CL77" s="293">
        <v>0</v>
      </c>
      <c r="CM77" s="236">
        <v>0</v>
      </c>
      <c r="CN77" s="236">
        <v>0</v>
      </c>
      <c r="CO77" s="236">
        <v>0</v>
      </c>
      <c r="CP77" s="236">
        <v>0</v>
      </c>
      <c r="CQ77" s="236">
        <v>0</v>
      </c>
      <c r="CR77" s="236">
        <v>0</v>
      </c>
      <c r="CS77" s="236">
        <v>0</v>
      </c>
      <c r="CT77" s="236">
        <v>0</v>
      </c>
      <c r="CU77" s="236">
        <v>0</v>
      </c>
    </row>
    <row r="78" spans="1:120" outlineLevel="2">
      <c r="A78" s="189" t="s">
        <v>246</v>
      </c>
      <c r="B78" s="608">
        <v>1900</v>
      </c>
      <c r="C78" s="294" t="s">
        <v>296</v>
      </c>
      <c r="D78" s="294" t="s">
        <v>357</v>
      </c>
      <c r="E78" s="293">
        <v>0</v>
      </c>
      <c r="F78" s="293">
        <v>0</v>
      </c>
      <c r="G78" s="410">
        <v>0</v>
      </c>
      <c r="H78" s="410">
        <v>0</v>
      </c>
      <c r="I78" s="410">
        <v>0</v>
      </c>
      <c r="J78" s="410">
        <v>0</v>
      </c>
      <c r="K78" s="410">
        <v>0</v>
      </c>
      <c r="L78" s="410">
        <v>0</v>
      </c>
      <c r="M78" s="410">
        <v>0</v>
      </c>
      <c r="N78" s="410">
        <v>0</v>
      </c>
      <c r="O78" s="410">
        <v>0</v>
      </c>
      <c r="P78" s="410">
        <v>0</v>
      </c>
      <c r="Q78" s="410">
        <v>0</v>
      </c>
      <c r="R78" s="293">
        <v>0</v>
      </c>
      <c r="S78" s="236">
        <v>0</v>
      </c>
      <c r="T78" s="236">
        <v>0</v>
      </c>
      <c r="U78" s="236">
        <v>0</v>
      </c>
      <c r="V78" s="236">
        <v>0</v>
      </c>
      <c r="W78" s="236">
        <v>0</v>
      </c>
      <c r="X78" s="236">
        <v>0</v>
      </c>
      <c r="Y78" s="101">
        <v>0</v>
      </c>
      <c r="Z78" s="236">
        <v>0</v>
      </c>
      <c r="AA78" s="236">
        <v>0</v>
      </c>
      <c r="AB78" s="101">
        <v>0</v>
      </c>
      <c r="AC78" s="411">
        <v>0</v>
      </c>
      <c r="AD78" s="293">
        <v>0</v>
      </c>
      <c r="AE78" s="236">
        <v>0</v>
      </c>
      <c r="AF78" s="236">
        <v>0</v>
      </c>
      <c r="AG78" s="236">
        <v>0</v>
      </c>
      <c r="AH78" s="236">
        <v>0</v>
      </c>
      <c r="AI78" s="236">
        <v>0</v>
      </c>
      <c r="AJ78" s="236">
        <v>0</v>
      </c>
      <c r="AK78" s="236">
        <v>0</v>
      </c>
      <c r="AL78" s="236">
        <v>0</v>
      </c>
      <c r="AM78" s="236">
        <v>0</v>
      </c>
      <c r="AN78" s="236">
        <v>0</v>
      </c>
      <c r="AO78" s="236">
        <v>0</v>
      </c>
      <c r="AP78" s="236">
        <v>0</v>
      </c>
      <c r="AQ78" s="236">
        <v>0</v>
      </c>
      <c r="AR78" s="236">
        <v>0</v>
      </c>
      <c r="AS78" s="236">
        <v>0</v>
      </c>
      <c r="AT78" s="236">
        <v>0</v>
      </c>
      <c r="AU78" s="236">
        <v>0</v>
      </c>
      <c r="AV78" s="236">
        <v>0</v>
      </c>
      <c r="AW78" s="236">
        <v>0</v>
      </c>
      <c r="AX78" s="236">
        <v>0</v>
      </c>
      <c r="AY78" s="236">
        <v>0</v>
      </c>
      <c r="AZ78" s="236">
        <v>0</v>
      </c>
      <c r="BA78" s="236">
        <v>0</v>
      </c>
      <c r="BB78" s="236">
        <v>0</v>
      </c>
      <c r="BC78" s="293">
        <v>0</v>
      </c>
      <c r="BD78" s="236">
        <v>0</v>
      </c>
      <c r="BE78" s="236">
        <v>0</v>
      </c>
      <c r="BF78" s="236">
        <v>0</v>
      </c>
      <c r="BG78" s="236">
        <v>0</v>
      </c>
      <c r="BH78" s="236">
        <v>0</v>
      </c>
      <c r="BI78" s="236">
        <v>0</v>
      </c>
      <c r="BJ78" s="236">
        <v>0</v>
      </c>
      <c r="BK78" s="236">
        <v>0</v>
      </c>
      <c r="BL78" s="236">
        <v>0</v>
      </c>
      <c r="BM78" s="236">
        <v>0</v>
      </c>
      <c r="BN78" s="236">
        <v>0</v>
      </c>
      <c r="BO78" s="236">
        <v>0</v>
      </c>
      <c r="BP78" s="236">
        <v>0</v>
      </c>
      <c r="BQ78" s="236">
        <v>0</v>
      </c>
      <c r="BR78" s="236">
        <v>0</v>
      </c>
      <c r="BS78" s="236">
        <v>0</v>
      </c>
      <c r="BT78" s="236">
        <v>0</v>
      </c>
      <c r="BU78" s="236">
        <v>0</v>
      </c>
      <c r="BV78" s="236">
        <v>0</v>
      </c>
      <c r="BW78" s="236">
        <v>0</v>
      </c>
      <c r="BX78" s="293">
        <v>0</v>
      </c>
      <c r="BY78" s="293">
        <v>0</v>
      </c>
      <c r="BZ78" s="293">
        <v>0</v>
      </c>
      <c r="CA78" s="236">
        <v>0</v>
      </c>
      <c r="CB78" s="236">
        <v>0</v>
      </c>
      <c r="CC78" s="236">
        <v>0</v>
      </c>
      <c r="CD78" s="236">
        <v>0</v>
      </c>
      <c r="CE78" s="236">
        <v>0</v>
      </c>
      <c r="CF78" s="236">
        <v>0</v>
      </c>
      <c r="CG78" s="236">
        <v>0</v>
      </c>
      <c r="CH78" s="236">
        <v>0</v>
      </c>
      <c r="CI78" s="236">
        <v>0</v>
      </c>
      <c r="CJ78" s="236">
        <v>0</v>
      </c>
      <c r="CK78" s="236">
        <v>0</v>
      </c>
      <c r="CL78" s="293">
        <v>0</v>
      </c>
      <c r="CM78" s="236">
        <v>0</v>
      </c>
      <c r="CN78" s="236">
        <v>0</v>
      </c>
      <c r="CO78" s="236">
        <v>0</v>
      </c>
      <c r="CP78" s="236">
        <v>0</v>
      </c>
      <c r="CQ78" s="236">
        <v>0</v>
      </c>
      <c r="CR78" s="236">
        <v>0</v>
      </c>
      <c r="CS78" s="236">
        <v>0</v>
      </c>
      <c r="CT78" s="236">
        <v>0</v>
      </c>
      <c r="CU78" s="236">
        <v>0</v>
      </c>
    </row>
    <row r="79" spans="1:120" outlineLevel="2">
      <c r="A79" s="189" t="s">
        <v>247</v>
      </c>
      <c r="B79" s="608">
        <v>1900</v>
      </c>
      <c r="C79" s="294" t="s">
        <v>296</v>
      </c>
      <c r="D79" s="294" t="s">
        <v>358</v>
      </c>
      <c r="E79" s="293">
        <v>0</v>
      </c>
      <c r="F79" s="293">
        <v>0</v>
      </c>
      <c r="G79" s="410">
        <v>0</v>
      </c>
      <c r="H79" s="410">
        <v>0</v>
      </c>
      <c r="I79" s="410">
        <v>0</v>
      </c>
      <c r="J79" s="410">
        <v>0</v>
      </c>
      <c r="K79" s="410">
        <v>0</v>
      </c>
      <c r="L79" s="410">
        <v>0</v>
      </c>
      <c r="M79" s="410">
        <v>0</v>
      </c>
      <c r="N79" s="410">
        <v>0</v>
      </c>
      <c r="O79" s="410">
        <v>0</v>
      </c>
      <c r="P79" s="410">
        <v>0</v>
      </c>
      <c r="Q79" s="410">
        <v>0</v>
      </c>
      <c r="R79" s="293">
        <v>0</v>
      </c>
      <c r="S79" s="236">
        <v>0</v>
      </c>
      <c r="T79" s="236">
        <v>0</v>
      </c>
      <c r="U79" s="236">
        <v>0</v>
      </c>
      <c r="V79" s="236">
        <v>0</v>
      </c>
      <c r="W79" s="236">
        <v>0</v>
      </c>
      <c r="X79" s="236">
        <v>0</v>
      </c>
      <c r="Y79" s="101">
        <v>0</v>
      </c>
      <c r="Z79" s="236">
        <v>0</v>
      </c>
      <c r="AA79" s="236">
        <v>0</v>
      </c>
      <c r="AB79" s="101">
        <v>0</v>
      </c>
      <c r="AC79" s="411">
        <v>0</v>
      </c>
      <c r="AD79" s="293">
        <v>0</v>
      </c>
      <c r="AE79" s="236">
        <v>0</v>
      </c>
      <c r="AF79" s="236">
        <v>0</v>
      </c>
      <c r="AG79" s="236">
        <v>0</v>
      </c>
      <c r="AH79" s="236">
        <v>0</v>
      </c>
      <c r="AI79" s="236">
        <v>0</v>
      </c>
      <c r="AJ79" s="236">
        <v>0</v>
      </c>
      <c r="AK79" s="236">
        <v>0</v>
      </c>
      <c r="AL79" s="236">
        <v>0</v>
      </c>
      <c r="AM79" s="236">
        <v>0</v>
      </c>
      <c r="AN79" s="236">
        <v>0</v>
      </c>
      <c r="AO79" s="236">
        <v>0</v>
      </c>
      <c r="AP79" s="236">
        <v>0</v>
      </c>
      <c r="AQ79" s="236">
        <v>0</v>
      </c>
      <c r="AR79" s="236">
        <v>0</v>
      </c>
      <c r="AS79" s="236">
        <v>0</v>
      </c>
      <c r="AT79" s="236">
        <v>0</v>
      </c>
      <c r="AU79" s="236">
        <v>0</v>
      </c>
      <c r="AV79" s="236">
        <v>0</v>
      </c>
      <c r="AW79" s="236">
        <v>0</v>
      </c>
      <c r="AX79" s="236">
        <v>0</v>
      </c>
      <c r="AY79" s="236">
        <v>0</v>
      </c>
      <c r="AZ79" s="236">
        <v>0</v>
      </c>
      <c r="BA79" s="236">
        <v>0</v>
      </c>
      <c r="BB79" s="236">
        <v>0</v>
      </c>
      <c r="BC79" s="293">
        <v>0</v>
      </c>
      <c r="BD79" s="236">
        <v>0</v>
      </c>
      <c r="BE79" s="236">
        <v>0</v>
      </c>
      <c r="BF79" s="236">
        <v>0</v>
      </c>
      <c r="BG79" s="236">
        <v>0</v>
      </c>
      <c r="BH79" s="236">
        <v>0</v>
      </c>
      <c r="BI79" s="236">
        <v>0</v>
      </c>
      <c r="BJ79" s="236">
        <v>0</v>
      </c>
      <c r="BK79" s="236">
        <v>0</v>
      </c>
      <c r="BL79" s="236">
        <v>0</v>
      </c>
      <c r="BM79" s="236">
        <v>0</v>
      </c>
      <c r="BN79" s="236">
        <v>0</v>
      </c>
      <c r="BO79" s="236">
        <v>0</v>
      </c>
      <c r="BP79" s="236">
        <v>0</v>
      </c>
      <c r="BQ79" s="236">
        <v>0</v>
      </c>
      <c r="BR79" s="236">
        <v>0</v>
      </c>
      <c r="BS79" s="236">
        <v>0</v>
      </c>
      <c r="BT79" s="236">
        <v>0</v>
      </c>
      <c r="BU79" s="236">
        <v>0</v>
      </c>
      <c r="BV79" s="236">
        <v>0</v>
      </c>
      <c r="BW79" s="236">
        <v>0</v>
      </c>
      <c r="BX79" s="293">
        <v>0</v>
      </c>
      <c r="BY79" s="293">
        <v>0</v>
      </c>
      <c r="BZ79" s="293">
        <v>0</v>
      </c>
      <c r="CA79" s="236">
        <v>0</v>
      </c>
      <c r="CB79" s="236">
        <v>0</v>
      </c>
      <c r="CC79" s="236">
        <v>0</v>
      </c>
      <c r="CD79" s="236">
        <v>0</v>
      </c>
      <c r="CE79" s="236">
        <v>0</v>
      </c>
      <c r="CF79" s="236">
        <v>0</v>
      </c>
      <c r="CG79" s="236">
        <v>0</v>
      </c>
      <c r="CH79" s="236">
        <v>0</v>
      </c>
      <c r="CI79" s="236">
        <v>0</v>
      </c>
      <c r="CJ79" s="236">
        <v>0</v>
      </c>
      <c r="CK79" s="236">
        <v>0</v>
      </c>
      <c r="CL79" s="293">
        <v>0</v>
      </c>
      <c r="CM79" s="236">
        <v>0</v>
      </c>
      <c r="CN79" s="236">
        <v>0</v>
      </c>
      <c r="CO79" s="236">
        <v>0</v>
      </c>
      <c r="CP79" s="236">
        <v>0</v>
      </c>
      <c r="CQ79" s="236">
        <v>0</v>
      </c>
      <c r="CR79" s="236">
        <v>0</v>
      </c>
      <c r="CS79" s="236">
        <v>0</v>
      </c>
      <c r="CT79" s="236">
        <v>0</v>
      </c>
      <c r="CU79" s="236">
        <v>0</v>
      </c>
    </row>
    <row r="80" spans="1:120" outlineLevel="2">
      <c r="A80" s="189" t="s">
        <v>248</v>
      </c>
      <c r="B80" s="608">
        <v>1900</v>
      </c>
      <c r="C80" s="294" t="s">
        <v>296</v>
      </c>
      <c r="D80" s="294" t="s">
        <v>359</v>
      </c>
      <c r="E80" s="293">
        <v>0</v>
      </c>
      <c r="F80" s="293">
        <v>0</v>
      </c>
      <c r="G80" s="410">
        <v>0</v>
      </c>
      <c r="H80" s="410">
        <v>0</v>
      </c>
      <c r="I80" s="410">
        <v>0</v>
      </c>
      <c r="J80" s="410">
        <v>0</v>
      </c>
      <c r="K80" s="410">
        <v>0</v>
      </c>
      <c r="L80" s="410">
        <v>0</v>
      </c>
      <c r="M80" s="410">
        <v>0</v>
      </c>
      <c r="N80" s="410">
        <v>0</v>
      </c>
      <c r="O80" s="410">
        <v>0</v>
      </c>
      <c r="P80" s="410">
        <v>0</v>
      </c>
      <c r="Q80" s="410">
        <v>0</v>
      </c>
      <c r="R80" s="293">
        <v>0</v>
      </c>
      <c r="S80" s="236">
        <v>0</v>
      </c>
      <c r="T80" s="236">
        <v>0</v>
      </c>
      <c r="U80" s="236">
        <v>0</v>
      </c>
      <c r="V80" s="236">
        <v>0</v>
      </c>
      <c r="W80" s="236">
        <v>0</v>
      </c>
      <c r="X80" s="236">
        <v>0</v>
      </c>
      <c r="Y80" s="101">
        <v>0</v>
      </c>
      <c r="Z80" s="236">
        <v>0</v>
      </c>
      <c r="AA80" s="236">
        <v>0</v>
      </c>
      <c r="AB80" s="101">
        <v>0</v>
      </c>
      <c r="AC80" s="411">
        <v>0</v>
      </c>
      <c r="AD80" s="293">
        <v>0</v>
      </c>
      <c r="AE80" s="236">
        <v>0</v>
      </c>
      <c r="AF80" s="236">
        <v>0</v>
      </c>
      <c r="AG80" s="236">
        <v>0</v>
      </c>
      <c r="AH80" s="236">
        <v>0</v>
      </c>
      <c r="AI80" s="236">
        <v>0</v>
      </c>
      <c r="AJ80" s="236">
        <v>0</v>
      </c>
      <c r="AK80" s="236">
        <v>0</v>
      </c>
      <c r="AL80" s="236">
        <v>0</v>
      </c>
      <c r="AM80" s="236">
        <v>0</v>
      </c>
      <c r="AN80" s="236">
        <v>0</v>
      </c>
      <c r="AO80" s="236">
        <v>0</v>
      </c>
      <c r="AP80" s="236">
        <v>0</v>
      </c>
      <c r="AQ80" s="236">
        <v>0</v>
      </c>
      <c r="AR80" s="236">
        <v>0</v>
      </c>
      <c r="AS80" s="236">
        <v>0</v>
      </c>
      <c r="AT80" s="236">
        <v>0</v>
      </c>
      <c r="AU80" s="236">
        <v>0</v>
      </c>
      <c r="AV80" s="236">
        <v>0</v>
      </c>
      <c r="AW80" s="236">
        <v>0</v>
      </c>
      <c r="AX80" s="236">
        <v>0</v>
      </c>
      <c r="AY80" s="236">
        <v>0</v>
      </c>
      <c r="AZ80" s="236">
        <v>0</v>
      </c>
      <c r="BA80" s="236">
        <v>0</v>
      </c>
      <c r="BB80" s="236">
        <v>0</v>
      </c>
      <c r="BC80" s="293">
        <v>0</v>
      </c>
      <c r="BD80" s="236">
        <v>0</v>
      </c>
      <c r="BE80" s="236">
        <v>0</v>
      </c>
      <c r="BF80" s="236">
        <v>0</v>
      </c>
      <c r="BG80" s="236">
        <v>0</v>
      </c>
      <c r="BH80" s="236">
        <v>0</v>
      </c>
      <c r="BI80" s="236">
        <v>0</v>
      </c>
      <c r="BJ80" s="236">
        <v>0</v>
      </c>
      <c r="BK80" s="236">
        <v>0</v>
      </c>
      <c r="BL80" s="236">
        <v>0</v>
      </c>
      <c r="BM80" s="236">
        <v>0</v>
      </c>
      <c r="BN80" s="236">
        <v>0</v>
      </c>
      <c r="BO80" s="236">
        <v>0</v>
      </c>
      <c r="BP80" s="236">
        <v>0</v>
      </c>
      <c r="BQ80" s="236">
        <v>0</v>
      </c>
      <c r="BR80" s="236">
        <v>0</v>
      </c>
      <c r="BS80" s="236">
        <v>0</v>
      </c>
      <c r="BT80" s="236">
        <v>0</v>
      </c>
      <c r="BU80" s="236">
        <v>0</v>
      </c>
      <c r="BV80" s="236">
        <v>0</v>
      </c>
      <c r="BW80" s="236">
        <v>0</v>
      </c>
      <c r="BX80" s="293">
        <v>0</v>
      </c>
      <c r="BY80" s="293">
        <v>0</v>
      </c>
      <c r="BZ80" s="293">
        <v>0</v>
      </c>
      <c r="CA80" s="236">
        <v>0</v>
      </c>
      <c r="CB80" s="236">
        <v>0</v>
      </c>
      <c r="CC80" s="236">
        <v>0</v>
      </c>
      <c r="CD80" s="236">
        <v>0</v>
      </c>
      <c r="CE80" s="236">
        <v>0</v>
      </c>
      <c r="CF80" s="236">
        <v>0</v>
      </c>
      <c r="CG80" s="236">
        <v>0</v>
      </c>
      <c r="CH80" s="236">
        <v>0</v>
      </c>
      <c r="CI80" s="236">
        <v>0</v>
      </c>
      <c r="CJ80" s="236">
        <v>0</v>
      </c>
      <c r="CK80" s="236">
        <v>0</v>
      </c>
      <c r="CL80" s="293">
        <v>0</v>
      </c>
      <c r="CM80" s="236">
        <v>0</v>
      </c>
      <c r="CN80" s="236">
        <v>0</v>
      </c>
      <c r="CO80" s="236">
        <v>0</v>
      </c>
      <c r="CP80" s="236">
        <v>0</v>
      </c>
      <c r="CQ80" s="236">
        <v>0</v>
      </c>
      <c r="CR80" s="236">
        <v>0</v>
      </c>
      <c r="CS80" s="236">
        <v>0</v>
      </c>
      <c r="CT80" s="236">
        <v>0</v>
      </c>
      <c r="CU80" s="236">
        <v>0</v>
      </c>
    </row>
    <row r="81" spans="1:120" outlineLevel="2">
      <c r="A81" s="189" t="s">
        <v>249</v>
      </c>
      <c r="B81" s="608">
        <v>2830</v>
      </c>
      <c r="C81" s="294" t="s">
        <v>296</v>
      </c>
      <c r="D81" s="294" t="s">
        <v>360</v>
      </c>
      <c r="E81" s="293">
        <v>-1100446.56</v>
      </c>
      <c r="F81" s="293">
        <v>-1678211.96</v>
      </c>
      <c r="G81" s="410">
        <v>-1678211.96</v>
      </c>
      <c r="H81" s="410">
        <v>-1678211.96</v>
      </c>
      <c r="I81" s="410">
        <v>-1678211.96</v>
      </c>
      <c r="J81" s="410">
        <v>-1678211.96</v>
      </c>
      <c r="K81" s="410">
        <v>-1678211.96</v>
      </c>
      <c r="L81" s="410">
        <v>-1678211.96</v>
      </c>
      <c r="M81" s="410">
        <v>-1678211.96</v>
      </c>
      <c r="N81" s="410">
        <v>-1678211.96</v>
      </c>
      <c r="O81" s="410">
        <v>-1678211.96</v>
      </c>
      <c r="P81" s="410">
        <v>-1678211.96</v>
      </c>
      <c r="Q81" s="410">
        <v>-1678211.96</v>
      </c>
      <c r="R81" s="293">
        <v>-1276909.96</v>
      </c>
      <c r="S81" s="236">
        <v>-1276909.96</v>
      </c>
      <c r="T81" s="236">
        <v>-1276909.96</v>
      </c>
      <c r="U81" s="236">
        <v>-1276909.96</v>
      </c>
      <c r="V81" s="236">
        <v>-1276909.96</v>
      </c>
      <c r="W81" s="236">
        <v>-1276909.96</v>
      </c>
      <c r="X81" s="236">
        <v>-1276909.96</v>
      </c>
      <c r="Y81" s="101">
        <v>-1276909.96</v>
      </c>
      <c r="Z81" s="236">
        <v>-1276909.96</v>
      </c>
      <c r="AA81" s="236">
        <v>-1276909.96</v>
      </c>
      <c r="AB81" s="101">
        <v>-1276909.96</v>
      </c>
      <c r="AC81" s="411">
        <v>-1276909.96</v>
      </c>
      <c r="AD81" s="293">
        <v>-981754.29999999993</v>
      </c>
      <c r="AE81" s="236">
        <v>-981754.29999999993</v>
      </c>
      <c r="AF81" s="236">
        <v>-981754.29999999993</v>
      </c>
      <c r="AG81" s="236">
        <v>-981754.29999999993</v>
      </c>
      <c r="AH81" s="236">
        <v>-981754.29999999993</v>
      </c>
      <c r="AI81" s="236">
        <v>-981754.29999999993</v>
      </c>
      <c r="AJ81" s="236">
        <v>-981754.29999999993</v>
      </c>
      <c r="AK81" s="236">
        <v>-981754.29999999993</v>
      </c>
      <c r="AL81" s="236">
        <v>-981754.29999999993</v>
      </c>
      <c r="AM81" s="236">
        <v>-981754.29999999993</v>
      </c>
      <c r="AN81" s="236">
        <v>-981754.29999999993</v>
      </c>
      <c r="AO81" s="236">
        <v>-981754.29999999993</v>
      </c>
      <c r="AP81" s="236">
        <v>-435311.77499999997</v>
      </c>
      <c r="AQ81" s="236">
        <v>-435311.77499999997</v>
      </c>
      <c r="AR81" s="236">
        <v>-435311.77499999997</v>
      </c>
      <c r="AS81" s="236">
        <v>-435311.77499999997</v>
      </c>
      <c r="AT81" s="236">
        <v>-435311.77499999997</v>
      </c>
      <c r="AU81" s="236">
        <v>-435311.77499999997</v>
      </c>
      <c r="AV81" s="236">
        <v>-435311.77499999997</v>
      </c>
      <c r="AW81" s="236">
        <v>-435311.77499999997</v>
      </c>
      <c r="AX81" s="236">
        <v>-435311.77499999997</v>
      </c>
      <c r="AY81" s="236">
        <v>-435311.77499999997</v>
      </c>
      <c r="AZ81" s="236">
        <v>-435311.77499999997</v>
      </c>
      <c r="BA81" s="236">
        <v>-435311.77499999997</v>
      </c>
      <c r="BB81" s="236">
        <v>-2734850.1</v>
      </c>
      <c r="BC81" s="293">
        <v>-2734850.1</v>
      </c>
      <c r="BD81" s="236">
        <v>-2734850.1</v>
      </c>
      <c r="BE81" s="236">
        <v>-2734850.1</v>
      </c>
      <c r="BF81" s="236">
        <v>-2734850.1</v>
      </c>
      <c r="BG81" s="236">
        <v>-2734850.1</v>
      </c>
      <c r="BH81" s="236">
        <v>-2734850.1</v>
      </c>
      <c r="BI81" s="236">
        <v>-2734850.1</v>
      </c>
      <c r="BJ81" s="236">
        <v>-2734850.1</v>
      </c>
      <c r="BK81" s="236">
        <v>-2734850.1</v>
      </c>
      <c r="BL81" s="236">
        <v>-2734850.1</v>
      </c>
      <c r="BM81" s="236">
        <v>-2734850.1</v>
      </c>
      <c r="BN81" s="236">
        <v>-2775517.3049999997</v>
      </c>
      <c r="BO81" s="236">
        <v>-2775517.3049999997</v>
      </c>
      <c r="BP81" s="236">
        <v>-2775517.3049999997</v>
      </c>
      <c r="BQ81" s="236">
        <v>-2775517.3049999997</v>
      </c>
      <c r="BR81" s="236">
        <v>-2775517.3049999997</v>
      </c>
      <c r="BS81" s="236">
        <v>-2775517.3049999997</v>
      </c>
      <c r="BT81" s="236">
        <v>-2775517.3049999997</v>
      </c>
      <c r="BU81" s="236">
        <v>-2775517.3049999997</v>
      </c>
      <c r="BV81" s="236">
        <v>-2775517.3049999997</v>
      </c>
      <c r="BW81" s="236">
        <v>-2775517.3049999997</v>
      </c>
      <c r="BX81" s="293">
        <v>-2775517.3049999997</v>
      </c>
      <c r="BY81" s="293">
        <v>-2775517.3049999997</v>
      </c>
      <c r="BZ81" s="293">
        <v>-3837216.895</v>
      </c>
      <c r="CA81" s="236">
        <v>-3837216.895</v>
      </c>
      <c r="CB81" s="236">
        <v>-3837216.895</v>
      </c>
      <c r="CC81" s="236">
        <v>-3837216.895</v>
      </c>
      <c r="CD81" s="236">
        <v>-3837216.895</v>
      </c>
      <c r="CE81" s="236">
        <v>-3837216.895</v>
      </c>
      <c r="CF81" s="236">
        <v>-3837216.895</v>
      </c>
      <c r="CG81" s="236">
        <v>-3837216.895</v>
      </c>
      <c r="CH81" s="236">
        <v>-3837216.895</v>
      </c>
      <c r="CI81" s="236">
        <v>-3837216.895</v>
      </c>
      <c r="CJ81" s="236">
        <v>-3837216.895</v>
      </c>
      <c r="CK81" s="236">
        <v>-3837216.895</v>
      </c>
      <c r="CL81" s="293">
        <v>-4047588</v>
      </c>
      <c r="CM81" s="236">
        <v>-4047588</v>
      </c>
      <c r="CN81" s="236">
        <v>-4047588</v>
      </c>
      <c r="CO81" s="236">
        <v>-4047588</v>
      </c>
      <c r="CP81" s="236">
        <v>-4047588</v>
      </c>
      <c r="CQ81" s="236">
        <v>-4047588</v>
      </c>
      <c r="CR81" s="236">
        <v>-4047588</v>
      </c>
      <c r="CS81" s="236">
        <v>-4047588</v>
      </c>
      <c r="CT81" s="236">
        <v>-4047588</v>
      </c>
      <c r="CU81" s="236">
        <v>-4047588</v>
      </c>
      <c r="CV81" s="236">
        <f>CU81</f>
        <v>-4047588</v>
      </c>
      <c r="CW81" s="236">
        <f t="shared" ref="CW81:DP81" si="20">CV81</f>
        <v>-4047588</v>
      </c>
      <c r="CX81" s="236">
        <f t="shared" si="20"/>
        <v>-4047588</v>
      </c>
      <c r="CY81" s="236">
        <f t="shared" si="20"/>
        <v>-4047588</v>
      </c>
      <c r="CZ81" s="236">
        <f t="shared" si="20"/>
        <v>-4047588</v>
      </c>
      <c r="DA81" s="236">
        <f t="shared" si="20"/>
        <v>-4047588</v>
      </c>
      <c r="DB81" s="236">
        <f t="shared" si="20"/>
        <v>-4047588</v>
      </c>
      <c r="DC81" s="236">
        <f t="shared" si="20"/>
        <v>-4047588</v>
      </c>
      <c r="DD81" s="236">
        <f t="shared" si="20"/>
        <v>-4047588</v>
      </c>
      <c r="DE81" s="236">
        <f t="shared" si="20"/>
        <v>-4047588</v>
      </c>
      <c r="DF81" s="236">
        <f t="shared" si="20"/>
        <v>-4047588</v>
      </c>
      <c r="DG81" s="236">
        <f t="shared" si="20"/>
        <v>-4047588</v>
      </c>
      <c r="DH81" s="236">
        <f t="shared" si="20"/>
        <v>-4047588</v>
      </c>
      <c r="DI81" s="236">
        <f t="shared" si="20"/>
        <v>-4047588</v>
      </c>
      <c r="DJ81" s="236">
        <f t="shared" si="20"/>
        <v>-4047588</v>
      </c>
      <c r="DK81" s="236">
        <f t="shared" si="20"/>
        <v>-4047588</v>
      </c>
      <c r="DL81" s="236">
        <f t="shared" si="20"/>
        <v>-4047588</v>
      </c>
      <c r="DM81" s="236">
        <f t="shared" si="20"/>
        <v>-4047588</v>
      </c>
      <c r="DN81" s="236">
        <f t="shared" si="20"/>
        <v>-4047588</v>
      </c>
      <c r="DO81" s="236">
        <f t="shared" si="20"/>
        <v>-4047588</v>
      </c>
      <c r="DP81" s="236">
        <f t="shared" si="20"/>
        <v>-4047588</v>
      </c>
    </row>
    <row r="82" spans="1:120" outlineLevel="2">
      <c r="A82" s="189" t="s">
        <v>250</v>
      </c>
      <c r="B82" s="608">
        <v>2830</v>
      </c>
      <c r="C82" s="294" t="s">
        <v>296</v>
      </c>
      <c r="D82" s="294" t="s">
        <v>361</v>
      </c>
      <c r="E82" s="293">
        <v>0</v>
      </c>
      <c r="F82" s="293">
        <v>0</v>
      </c>
      <c r="G82" s="410">
        <v>0</v>
      </c>
      <c r="H82" s="410">
        <v>0</v>
      </c>
      <c r="I82" s="410">
        <v>0</v>
      </c>
      <c r="J82" s="410">
        <v>0</v>
      </c>
      <c r="K82" s="410">
        <v>0</v>
      </c>
      <c r="L82" s="410">
        <v>0</v>
      </c>
      <c r="M82" s="410">
        <v>0</v>
      </c>
      <c r="N82" s="410">
        <v>0</v>
      </c>
      <c r="O82" s="410">
        <v>0</v>
      </c>
      <c r="P82" s="410">
        <v>0</v>
      </c>
      <c r="Q82" s="410">
        <v>0</v>
      </c>
      <c r="R82" s="293">
        <v>0</v>
      </c>
      <c r="S82" s="236">
        <v>0</v>
      </c>
      <c r="T82" s="236">
        <v>0</v>
      </c>
      <c r="U82" s="236">
        <v>0</v>
      </c>
      <c r="V82" s="236">
        <v>0</v>
      </c>
      <c r="W82" s="236">
        <v>0</v>
      </c>
      <c r="X82" s="236">
        <v>0</v>
      </c>
      <c r="Y82" s="101">
        <v>0</v>
      </c>
      <c r="Z82" s="236">
        <v>0</v>
      </c>
      <c r="AA82" s="236">
        <v>0</v>
      </c>
      <c r="AB82" s="101">
        <v>0</v>
      </c>
      <c r="AC82" s="411">
        <v>0</v>
      </c>
      <c r="AD82" s="293">
        <v>0</v>
      </c>
      <c r="AE82" s="236">
        <v>0</v>
      </c>
      <c r="AF82" s="236">
        <v>0</v>
      </c>
      <c r="AG82" s="236">
        <v>0</v>
      </c>
      <c r="AH82" s="236">
        <v>0</v>
      </c>
      <c r="AI82" s="236">
        <v>0</v>
      </c>
      <c r="AJ82" s="236">
        <v>0</v>
      </c>
      <c r="AK82" s="236">
        <v>0</v>
      </c>
      <c r="AL82" s="236">
        <v>0</v>
      </c>
      <c r="AM82" s="236">
        <v>0</v>
      </c>
      <c r="AN82" s="236">
        <v>0</v>
      </c>
      <c r="AO82" s="236">
        <v>0</v>
      </c>
      <c r="AP82" s="236">
        <v>0</v>
      </c>
      <c r="AQ82" s="236">
        <v>0</v>
      </c>
      <c r="AR82" s="236">
        <v>0</v>
      </c>
      <c r="AS82" s="236">
        <v>0</v>
      </c>
      <c r="AT82" s="236">
        <v>0</v>
      </c>
      <c r="AU82" s="236">
        <v>0</v>
      </c>
      <c r="AV82" s="236">
        <v>0</v>
      </c>
      <c r="AW82" s="236">
        <v>0</v>
      </c>
      <c r="AX82" s="236">
        <v>0</v>
      </c>
      <c r="AY82" s="236">
        <v>0</v>
      </c>
      <c r="AZ82" s="236">
        <v>0</v>
      </c>
      <c r="BA82" s="236">
        <v>0</v>
      </c>
      <c r="BB82" s="236">
        <v>0</v>
      </c>
      <c r="BC82" s="293">
        <v>0</v>
      </c>
      <c r="BD82" s="236">
        <v>0</v>
      </c>
      <c r="BE82" s="236">
        <v>0</v>
      </c>
      <c r="BF82" s="236">
        <v>0</v>
      </c>
      <c r="BG82" s="236">
        <v>0</v>
      </c>
      <c r="BH82" s="236">
        <v>0</v>
      </c>
      <c r="BI82" s="236">
        <v>0</v>
      </c>
      <c r="BJ82" s="236">
        <v>0</v>
      </c>
      <c r="BK82" s="236">
        <v>0</v>
      </c>
      <c r="BL82" s="236">
        <v>0</v>
      </c>
      <c r="BM82" s="236">
        <v>0</v>
      </c>
      <c r="BN82" s="236">
        <v>0</v>
      </c>
      <c r="BO82" s="236">
        <v>0</v>
      </c>
      <c r="BP82" s="236">
        <v>0</v>
      </c>
      <c r="BQ82" s="236">
        <v>0</v>
      </c>
      <c r="BR82" s="236">
        <v>0</v>
      </c>
      <c r="BS82" s="236">
        <v>0</v>
      </c>
      <c r="BT82" s="236">
        <v>0</v>
      </c>
      <c r="BU82" s="236">
        <v>0</v>
      </c>
      <c r="BV82" s="236">
        <v>0</v>
      </c>
      <c r="BW82" s="236">
        <v>0</v>
      </c>
      <c r="BX82" s="293">
        <v>0</v>
      </c>
      <c r="BY82" s="293">
        <v>0</v>
      </c>
      <c r="BZ82" s="293">
        <v>0</v>
      </c>
      <c r="CA82" s="236">
        <v>0</v>
      </c>
      <c r="CB82" s="236">
        <v>0</v>
      </c>
      <c r="CC82" s="236">
        <v>0</v>
      </c>
      <c r="CD82" s="236">
        <v>0</v>
      </c>
      <c r="CE82" s="236">
        <v>0</v>
      </c>
      <c r="CF82" s="236">
        <v>0</v>
      </c>
      <c r="CG82" s="236">
        <v>0</v>
      </c>
      <c r="CH82" s="236">
        <v>0</v>
      </c>
      <c r="CI82" s="236">
        <v>0</v>
      </c>
      <c r="CJ82" s="236">
        <v>0</v>
      </c>
      <c r="CK82" s="236">
        <v>0</v>
      </c>
      <c r="CL82" s="293">
        <v>0</v>
      </c>
      <c r="CM82" s="236">
        <v>0</v>
      </c>
      <c r="CN82" s="236">
        <v>0</v>
      </c>
      <c r="CO82" s="236">
        <v>0</v>
      </c>
      <c r="CP82" s="236">
        <v>0</v>
      </c>
      <c r="CQ82" s="236">
        <v>0</v>
      </c>
      <c r="CR82" s="236">
        <v>0</v>
      </c>
      <c r="CS82" s="236">
        <v>0</v>
      </c>
      <c r="CT82" s="236">
        <v>0</v>
      </c>
      <c r="CU82" s="236">
        <v>0</v>
      </c>
    </row>
    <row r="83" spans="1:120" outlineLevel="2">
      <c r="A83" s="189" t="s">
        <v>255</v>
      </c>
      <c r="B83" s="608">
        <v>1900</v>
      </c>
      <c r="C83" s="294" t="s">
        <v>296</v>
      </c>
      <c r="D83" s="294" t="s">
        <v>362</v>
      </c>
      <c r="E83" s="293">
        <v>0</v>
      </c>
      <c r="F83" s="293">
        <v>0</v>
      </c>
      <c r="G83" s="410">
        <v>0</v>
      </c>
      <c r="H83" s="410">
        <v>0</v>
      </c>
      <c r="I83" s="410">
        <v>0</v>
      </c>
      <c r="J83" s="410">
        <v>0</v>
      </c>
      <c r="K83" s="410">
        <v>0</v>
      </c>
      <c r="L83" s="410">
        <v>0</v>
      </c>
      <c r="M83" s="410">
        <v>0</v>
      </c>
      <c r="N83" s="410">
        <v>0</v>
      </c>
      <c r="O83" s="410">
        <v>0</v>
      </c>
      <c r="P83" s="410">
        <v>0</v>
      </c>
      <c r="Q83" s="410">
        <v>0</v>
      </c>
      <c r="R83" s="293">
        <v>0</v>
      </c>
      <c r="S83" s="236">
        <v>0</v>
      </c>
      <c r="T83" s="236">
        <v>0</v>
      </c>
      <c r="U83" s="236">
        <v>0</v>
      </c>
      <c r="V83" s="236">
        <v>0</v>
      </c>
      <c r="W83" s="236">
        <v>0</v>
      </c>
      <c r="X83" s="236">
        <v>0</v>
      </c>
      <c r="Y83" s="101">
        <v>0</v>
      </c>
      <c r="Z83" s="236">
        <v>0</v>
      </c>
      <c r="AA83" s="236">
        <v>0</v>
      </c>
      <c r="AB83" s="101">
        <v>0</v>
      </c>
      <c r="AC83" s="411">
        <v>0</v>
      </c>
      <c r="AD83" s="293">
        <v>0</v>
      </c>
      <c r="AE83" s="236">
        <v>0</v>
      </c>
      <c r="AF83" s="236">
        <v>0</v>
      </c>
      <c r="AG83" s="236">
        <v>0</v>
      </c>
      <c r="AH83" s="236">
        <v>0</v>
      </c>
      <c r="AI83" s="236">
        <v>0</v>
      </c>
      <c r="AJ83" s="236">
        <v>0</v>
      </c>
      <c r="AK83" s="236">
        <v>0</v>
      </c>
      <c r="AL83" s="236">
        <v>0</v>
      </c>
      <c r="AM83" s="236">
        <v>0</v>
      </c>
      <c r="AN83" s="236">
        <v>0</v>
      </c>
      <c r="AO83" s="236">
        <v>0</v>
      </c>
      <c r="AP83" s="236">
        <v>0</v>
      </c>
      <c r="AQ83" s="236">
        <v>0</v>
      </c>
      <c r="AR83" s="236">
        <v>0</v>
      </c>
      <c r="AS83" s="236">
        <v>0</v>
      </c>
      <c r="AT83" s="236">
        <v>0</v>
      </c>
      <c r="AU83" s="236">
        <v>0</v>
      </c>
      <c r="AV83" s="236">
        <v>0</v>
      </c>
      <c r="AW83" s="236">
        <v>0</v>
      </c>
      <c r="AX83" s="236">
        <v>0</v>
      </c>
      <c r="AY83" s="236">
        <v>0</v>
      </c>
      <c r="AZ83" s="236">
        <v>0</v>
      </c>
      <c r="BA83" s="236">
        <v>0</v>
      </c>
      <c r="BB83" s="236">
        <v>0</v>
      </c>
      <c r="BC83" s="293">
        <v>0</v>
      </c>
      <c r="BD83" s="236">
        <v>0</v>
      </c>
      <c r="BE83" s="236">
        <v>0</v>
      </c>
      <c r="BF83" s="236">
        <v>0</v>
      </c>
      <c r="BG83" s="236">
        <v>0</v>
      </c>
      <c r="BH83" s="236">
        <v>0</v>
      </c>
      <c r="BI83" s="236">
        <v>0</v>
      </c>
      <c r="BJ83" s="236">
        <v>0</v>
      </c>
      <c r="BK83" s="236">
        <v>0</v>
      </c>
      <c r="BL83" s="236">
        <v>0</v>
      </c>
      <c r="BM83" s="236">
        <v>0</v>
      </c>
      <c r="BN83" s="236">
        <v>0</v>
      </c>
      <c r="BO83" s="236">
        <v>0</v>
      </c>
      <c r="BP83" s="236">
        <v>0</v>
      </c>
      <c r="BQ83" s="236">
        <v>0</v>
      </c>
      <c r="BR83" s="236">
        <v>0</v>
      </c>
      <c r="BS83" s="236">
        <v>0</v>
      </c>
      <c r="BT83" s="236">
        <v>0</v>
      </c>
      <c r="BU83" s="236">
        <v>0</v>
      </c>
      <c r="BV83" s="236">
        <v>0</v>
      </c>
      <c r="BW83" s="236">
        <v>0</v>
      </c>
      <c r="BX83" s="293">
        <v>0</v>
      </c>
      <c r="BY83" s="293">
        <v>0</v>
      </c>
      <c r="BZ83" s="293">
        <v>0</v>
      </c>
      <c r="CA83" s="236">
        <v>0</v>
      </c>
      <c r="CB83" s="236">
        <v>0</v>
      </c>
      <c r="CC83" s="236">
        <v>0</v>
      </c>
      <c r="CD83" s="236">
        <v>0</v>
      </c>
      <c r="CE83" s="236">
        <v>0</v>
      </c>
      <c r="CF83" s="236">
        <v>0</v>
      </c>
      <c r="CG83" s="236">
        <v>0</v>
      </c>
      <c r="CH83" s="236">
        <v>0</v>
      </c>
      <c r="CI83" s="236">
        <v>0</v>
      </c>
      <c r="CJ83" s="236">
        <v>0</v>
      </c>
      <c r="CK83" s="236">
        <v>0</v>
      </c>
      <c r="CL83" s="293">
        <v>0</v>
      </c>
      <c r="CM83" s="236">
        <v>0</v>
      </c>
      <c r="CN83" s="236">
        <v>0</v>
      </c>
      <c r="CO83" s="236">
        <v>0</v>
      </c>
      <c r="CP83" s="236">
        <v>0</v>
      </c>
      <c r="CQ83" s="236">
        <v>0</v>
      </c>
      <c r="CR83" s="236">
        <v>0</v>
      </c>
      <c r="CS83" s="236">
        <v>0</v>
      </c>
      <c r="CT83" s="236">
        <v>0</v>
      </c>
      <c r="CU83" s="236">
        <v>0</v>
      </c>
    </row>
    <row r="84" spans="1:120" ht="15" outlineLevel="2">
      <c r="A84" s="189" t="s">
        <v>256</v>
      </c>
      <c r="B84" s="105">
        <v>1900</v>
      </c>
      <c r="C84" s="294" t="s">
        <v>296</v>
      </c>
      <c r="D84" s="294" t="s">
        <v>363</v>
      </c>
      <c r="E84" s="293">
        <v>0</v>
      </c>
      <c r="F84" s="293">
        <v>0</v>
      </c>
      <c r="G84" s="410">
        <v>0</v>
      </c>
      <c r="H84" s="410">
        <v>0</v>
      </c>
      <c r="I84" s="410">
        <v>0</v>
      </c>
      <c r="J84" s="410">
        <v>0</v>
      </c>
      <c r="K84" s="410">
        <v>0</v>
      </c>
      <c r="L84" s="410">
        <v>0</v>
      </c>
      <c r="M84" s="410">
        <v>0</v>
      </c>
      <c r="N84" s="410">
        <v>0</v>
      </c>
      <c r="O84" s="410">
        <v>0</v>
      </c>
      <c r="P84" s="410">
        <v>0</v>
      </c>
      <c r="Q84" s="410">
        <v>0</v>
      </c>
      <c r="R84" s="293">
        <v>0</v>
      </c>
      <c r="S84" s="236">
        <v>0</v>
      </c>
      <c r="T84" s="236">
        <v>0</v>
      </c>
      <c r="U84" s="236">
        <v>0</v>
      </c>
      <c r="V84" s="236">
        <v>0</v>
      </c>
      <c r="W84" s="236">
        <v>0</v>
      </c>
      <c r="X84" s="236">
        <v>0</v>
      </c>
      <c r="Y84" s="101">
        <v>0</v>
      </c>
      <c r="Z84" s="236">
        <v>0</v>
      </c>
      <c r="AA84" s="236">
        <v>0</v>
      </c>
      <c r="AB84" s="101">
        <v>0</v>
      </c>
      <c r="AC84" s="411">
        <v>0</v>
      </c>
      <c r="AD84" s="293">
        <v>0</v>
      </c>
      <c r="AE84" s="236">
        <v>0</v>
      </c>
      <c r="AF84" s="236">
        <v>0</v>
      </c>
      <c r="AG84" s="236">
        <v>0</v>
      </c>
      <c r="AH84" s="236">
        <v>0</v>
      </c>
      <c r="AI84" s="236">
        <v>0</v>
      </c>
      <c r="AJ84" s="236">
        <v>0</v>
      </c>
      <c r="AK84" s="236">
        <v>0</v>
      </c>
      <c r="AL84" s="236">
        <v>0</v>
      </c>
      <c r="AM84" s="236">
        <v>0</v>
      </c>
      <c r="AN84" s="236">
        <v>0</v>
      </c>
      <c r="AO84" s="236">
        <v>0</v>
      </c>
      <c r="AP84" s="236">
        <v>0</v>
      </c>
      <c r="AQ84" s="236">
        <v>0</v>
      </c>
      <c r="AR84" s="236">
        <v>0</v>
      </c>
      <c r="AS84" s="236">
        <v>0</v>
      </c>
      <c r="AT84" s="236">
        <v>0</v>
      </c>
      <c r="AU84" s="236">
        <v>0</v>
      </c>
      <c r="AV84" s="236">
        <v>0</v>
      </c>
      <c r="AW84" s="236">
        <v>0</v>
      </c>
      <c r="AX84" s="236">
        <v>0</v>
      </c>
      <c r="AY84" s="236">
        <v>-53512</v>
      </c>
      <c r="AZ84" s="236">
        <v>-53512</v>
      </c>
      <c r="BA84" s="236">
        <v>0</v>
      </c>
      <c r="BB84" s="236">
        <v>0</v>
      </c>
      <c r="BC84" s="293">
        <v>0</v>
      </c>
      <c r="BD84" s="236">
        <v>0</v>
      </c>
      <c r="BE84" s="236">
        <v>0</v>
      </c>
      <c r="BF84" s="236">
        <v>0</v>
      </c>
      <c r="BG84" s="236">
        <v>0</v>
      </c>
      <c r="BH84" s="236">
        <v>0</v>
      </c>
      <c r="BI84" s="236">
        <v>0</v>
      </c>
      <c r="BJ84" s="236">
        <v>0</v>
      </c>
      <c r="BK84" s="236">
        <v>0</v>
      </c>
      <c r="BL84" s="236">
        <v>0</v>
      </c>
      <c r="BM84" s="236">
        <v>0</v>
      </c>
      <c r="BN84" s="236">
        <v>0</v>
      </c>
      <c r="BO84" s="236">
        <v>0</v>
      </c>
      <c r="BP84" s="236">
        <v>0</v>
      </c>
      <c r="BQ84" s="236">
        <v>0</v>
      </c>
      <c r="BR84" s="236">
        <v>0</v>
      </c>
      <c r="BS84" s="236">
        <v>0</v>
      </c>
      <c r="BT84" s="236">
        <v>0</v>
      </c>
      <c r="BU84" s="236">
        <v>0</v>
      </c>
      <c r="BV84" s="236">
        <v>0</v>
      </c>
      <c r="BW84" s="236">
        <v>0</v>
      </c>
      <c r="BX84" s="293">
        <v>0</v>
      </c>
      <c r="BY84" s="293">
        <v>0</v>
      </c>
      <c r="BZ84" s="293">
        <v>0</v>
      </c>
      <c r="CA84" s="236">
        <v>0</v>
      </c>
      <c r="CB84" s="236">
        <v>0</v>
      </c>
      <c r="CC84" s="236">
        <v>0</v>
      </c>
      <c r="CD84" s="236">
        <v>0</v>
      </c>
      <c r="CE84" s="236">
        <v>0</v>
      </c>
      <c r="CF84" s="236">
        <v>0</v>
      </c>
      <c r="CG84" s="236">
        <v>0</v>
      </c>
      <c r="CH84" s="236">
        <v>0</v>
      </c>
      <c r="CI84" s="236">
        <v>0</v>
      </c>
      <c r="CJ84" s="236">
        <v>0</v>
      </c>
      <c r="CK84" s="236">
        <v>0</v>
      </c>
      <c r="CL84" s="293">
        <v>0</v>
      </c>
      <c r="CM84" s="236">
        <v>0</v>
      </c>
      <c r="CN84" s="236">
        <v>0</v>
      </c>
      <c r="CO84" s="236">
        <v>0</v>
      </c>
      <c r="CP84" s="236">
        <v>0</v>
      </c>
      <c r="CQ84" s="236">
        <v>0</v>
      </c>
      <c r="CR84" s="236">
        <v>0</v>
      </c>
      <c r="CS84" s="236">
        <v>0</v>
      </c>
      <c r="CT84" s="236">
        <v>0</v>
      </c>
      <c r="CU84" s="236">
        <v>0</v>
      </c>
    </row>
    <row r="85" spans="1:120" outlineLevel="2">
      <c r="A85" s="189" t="s">
        <v>257</v>
      </c>
      <c r="B85" s="609">
        <v>1900</v>
      </c>
      <c r="C85" s="294" t="s">
        <v>296</v>
      </c>
      <c r="D85" s="294" t="s">
        <v>364</v>
      </c>
      <c r="E85" s="293">
        <v>48169.56</v>
      </c>
      <c r="F85" s="293">
        <v>46901.94</v>
      </c>
      <c r="G85" s="410">
        <v>46901.94</v>
      </c>
      <c r="H85" s="410">
        <v>46901.94</v>
      </c>
      <c r="I85" s="410">
        <v>46901.94</v>
      </c>
      <c r="J85" s="410">
        <v>46901.94</v>
      </c>
      <c r="K85" s="410">
        <v>46901.94</v>
      </c>
      <c r="L85" s="410">
        <v>46901.94</v>
      </c>
      <c r="M85" s="410">
        <v>46901.94</v>
      </c>
      <c r="N85" s="410">
        <v>46901.94</v>
      </c>
      <c r="O85" s="410">
        <v>46901.94</v>
      </c>
      <c r="P85" s="410">
        <v>46901.94</v>
      </c>
      <c r="Q85" s="410">
        <v>46901.94</v>
      </c>
      <c r="R85" s="293">
        <v>46901.94</v>
      </c>
      <c r="S85" s="236">
        <v>46901.94</v>
      </c>
      <c r="T85" s="236">
        <v>46901.94</v>
      </c>
      <c r="U85" s="236">
        <v>46901.94</v>
      </c>
      <c r="V85" s="236">
        <v>46901.94</v>
      </c>
      <c r="W85" s="236">
        <v>46901.94</v>
      </c>
      <c r="X85" s="236">
        <v>-5.9999999997671694E-2</v>
      </c>
      <c r="Y85" s="101">
        <v>-5.9999999997671694E-2</v>
      </c>
      <c r="Z85" s="236">
        <v>-5.9999999997671694E-2</v>
      </c>
      <c r="AA85" s="236">
        <v>-5.9999999997671694E-2</v>
      </c>
      <c r="AB85" s="101">
        <v>-5.9999999997671694E-2</v>
      </c>
      <c r="AC85" s="411">
        <v>-5.9999999997671694E-2</v>
      </c>
      <c r="AD85" s="293">
        <v>0</v>
      </c>
      <c r="AE85" s="236">
        <v>0</v>
      </c>
      <c r="AF85" s="236">
        <v>0</v>
      </c>
      <c r="AG85" s="236">
        <v>0</v>
      </c>
      <c r="AH85" s="236">
        <v>0</v>
      </c>
      <c r="AI85" s="236">
        <v>0</v>
      </c>
      <c r="AJ85" s="236">
        <v>0</v>
      </c>
      <c r="AK85" s="236">
        <v>0</v>
      </c>
      <c r="AL85" s="236">
        <v>0</v>
      </c>
      <c r="AM85" s="236">
        <v>0</v>
      </c>
      <c r="AN85" s="236">
        <v>0</v>
      </c>
      <c r="AO85" s="236">
        <v>0</v>
      </c>
      <c r="AP85" s="236">
        <v>0</v>
      </c>
      <c r="AQ85" s="236">
        <v>0</v>
      </c>
      <c r="AR85" s="236">
        <v>0</v>
      </c>
      <c r="AS85" s="236">
        <v>0</v>
      </c>
      <c r="AT85" s="236">
        <v>0</v>
      </c>
      <c r="AU85" s="236">
        <v>0</v>
      </c>
      <c r="AV85" s="236">
        <v>0</v>
      </c>
      <c r="AW85" s="236">
        <v>0</v>
      </c>
      <c r="AX85" s="236">
        <v>0</v>
      </c>
      <c r="AY85" s="236">
        <v>0</v>
      </c>
      <c r="AZ85" s="236">
        <v>0</v>
      </c>
      <c r="BA85" s="236">
        <v>0</v>
      </c>
      <c r="BB85" s="236">
        <v>0</v>
      </c>
      <c r="BC85" s="293">
        <v>0</v>
      </c>
      <c r="BD85" s="236">
        <v>0</v>
      </c>
      <c r="BE85" s="236">
        <v>0</v>
      </c>
      <c r="BF85" s="236">
        <v>0</v>
      </c>
      <c r="BG85" s="236">
        <v>0</v>
      </c>
      <c r="BH85" s="236">
        <v>0</v>
      </c>
      <c r="BI85" s="236">
        <v>0</v>
      </c>
      <c r="BJ85" s="236">
        <v>0</v>
      </c>
      <c r="BK85" s="236">
        <v>0</v>
      </c>
      <c r="BL85" s="236">
        <v>0</v>
      </c>
      <c r="BM85" s="236">
        <v>0</v>
      </c>
      <c r="BN85" s="236">
        <v>0</v>
      </c>
      <c r="BO85" s="236">
        <v>0</v>
      </c>
      <c r="BP85" s="236">
        <v>0</v>
      </c>
      <c r="BQ85" s="236">
        <v>0</v>
      </c>
      <c r="BR85" s="236">
        <v>0</v>
      </c>
      <c r="BS85" s="236">
        <v>0</v>
      </c>
      <c r="BT85" s="236">
        <v>0</v>
      </c>
      <c r="BU85" s="236">
        <v>0</v>
      </c>
      <c r="BV85" s="236">
        <v>0</v>
      </c>
      <c r="BW85" s="236">
        <v>0</v>
      </c>
      <c r="BX85" s="293">
        <v>0</v>
      </c>
      <c r="BY85" s="293">
        <v>0</v>
      </c>
      <c r="BZ85" s="293">
        <v>0</v>
      </c>
      <c r="CA85" s="236">
        <v>0</v>
      </c>
      <c r="CB85" s="236">
        <v>0</v>
      </c>
      <c r="CC85" s="236">
        <v>0</v>
      </c>
      <c r="CD85" s="236">
        <v>0</v>
      </c>
      <c r="CE85" s="236">
        <v>0</v>
      </c>
      <c r="CF85" s="236">
        <v>0</v>
      </c>
      <c r="CG85" s="236">
        <v>0</v>
      </c>
      <c r="CH85" s="236">
        <v>0</v>
      </c>
      <c r="CI85" s="236">
        <v>0</v>
      </c>
      <c r="CJ85" s="236">
        <v>0</v>
      </c>
      <c r="CK85" s="236">
        <v>0</v>
      </c>
      <c r="CL85" s="293">
        <v>0</v>
      </c>
      <c r="CM85" s="236">
        <v>0</v>
      </c>
      <c r="CN85" s="236">
        <v>0</v>
      </c>
      <c r="CO85" s="236">
        <v>0</v>
      </c>
      <c r="CP85" s="236">
        <v>0</v>
      </c>
      <c r="CQ85" s="236">
        <v>0</v>
      </c>
      <c r="CR85" s="236">
        <v>0</v>
      </c>
      <c r="CS85" s="236">
        <v>0</v>
      </c>
      <c r="CT85" s="236">
        <v>0</v>
      </c>
      <c r="CU85" s="236">
        <v>0</v>
      </c>
    </row>
    <row r="86" spans="1:120" outlineLevel="2">
      <c r="A86" s="189" t="s">
        <v>259</v>
      </c>
      <c r="B86" s="609">
        <v>1900</v>
      </c>
      <c r="C86" s="294" t="s">
        <v>296</v>
      </c>
      <c r="D86" s="294" t="s">
        <v>366</v>
      </c>
      <c r="E86" s="293">
        <v>265964.28000000003</v>
      </c>
      <c r="F86" s="293">
        <v>258965.22</v>
      </c>
      <c r="G86" s="410">
        <v>258965.22</v>
      </c>
      <c r="H86" s="410">
        <v>258965.22</v>
      </c>
      <c r="I86" s="410">
        <v>258965.22</v>
      </c>
      <c r="J86" s="410">
        <v>258965.22</v>
      </c>
      <c r="K86" s="410">
        <v>258965.22</v>
      </c>
      <c r="L86" s="410">
        <v>258965.22</v>
      </c>
      <c r="M86" s="410">
        <v>258965.22</v>
      </c>
      <c r="N86" s="410">
        <v>258965.22</v>
      </c>
      <c r="O86" s="410">
        <v>322795.40000000002</v>
      </c>
      <c r="P86" s="410">
        <v>322795.40000000002</v>
      </c>
      <c r="Q86" s="410">
        <v>322795.40000000002</v>
      </c>
      <c r="R86" s="293">
        <v>322795.40000000002</v>
      </c>
      <c r="S86" s="236">
        <v>322795.40000000002</v>
      </c>
      <c r="T86" s="236">
        <v>322795.40000000002</v>
      </c>
      <c r="U86" s="236">
        <v>322795.40000000002</v>
      </c>
      <c r="V86" s="236">
        <v>322795.40000000002</v>
      </c>
      <c r="W86" s="236">
        <v>322795.40000000002</v>
      </c>
      <c r="X86" s="236">
        <v>322795.40000000002</v>
      </c>
      <c r="Y86" s="101">
        <v>322795.40000000002</v>
      </c>
      <c r="Z86" s="236">
        <v>322795.40000000002</v>
      </c>
      <c r="AA86" s="236">
        <v>322795.40000000002</v>
      </c>
      <c r="AB86" s="101">
        <v>322795.40000000002</v>
      </c>
      <c r="AC86" s="411">
        <v>322795.40000000002</v>
      </c>
      <c r="AD86" s="293">
        <v>332079.81</v>
      </c>
      <c r="AE86" s="236">
        <v>332079.81</v>
      </c>
      <c r="AF86" s="236">
        <v>332079.81</v>
      </c>
      <c r="AG86" s="236">
        <v>332079.81</v>
      </c>
      <c r="AH86" s="236">
        <v>332079.81</v>
      </c>
      <c r="AI86" s="236">
        <v>332079.81</v>
      </c>
      <c r="AJ86" s="236">
        <v>332079.81</v>
      </c>
      <c r="AK86" s="236">
        <v>332079.81</v>
      </c>
      <c r="AL86" s="236">
        <v>332079.81</v>
      </c>
      <c r="AM86" s="236">
        <v>332079.81</v>
      </c>
      <c r="AN86" s="236">
        <v>332079.81</v>
      </c>
      <c r="AO86" s="236">
        <v>332079.81</v>
      </c>
      <c r="AP86" s="236">
        <v>327592.245</v>
      </c>
      <c r="AQ86" s="236">
        <v>327592.245</v>
      </c>
      <c r="AR86" s="236">
        <v>327592.245</v>
      </c>
      <c r="AS86" s="236">
        <v>327592.245</v>
      </c>
      <c r="AT86" s="236">
        <v>327592.245</v>
      </c>
      <c r="AU86" s="236">
        <v>327592.245</v>
      </c>
      <c r="AV86" s="236">
        <v>327592.245</v>
      </c>
      <c r="AW86" s="236">
        <v>327592.245</v>
      </c>
      <c r="AX86" s="236">
        <v>327592.245</v>
      </c>
      <c r="AY86" s="236">
        <v>327592.245</v>
      </c>
      <c r="AZ86" s="236">
        <v>327592.245</v>
      </c>
      <c r="BA86" s="236">
        <v>327592.245</v>
      </c>
      <c r="BB86" s="236">
        <v>327592.245</v>
      </c>
      <c r="BC86" s="293">
        <v>327592.245</v>
      </c>
      <c r="BD86" s="236">
        <v>327592.245</v>
      </c>
      <c r="BE86" s="236">
        <v>327592.245</v>
      </c>
      <c r="BF86" s="236">
        <v>327592.245</v>
      </c>
      <c r="BG86" s="236">
        <v>327592.245</v>
      </c>
      <c r="BH86" s="236">
        <v>327592.245</v>
      </c>
      <c r="BI86" s="236">
        <v>327592.245</v>
      </c>
      <c r="BJ86" s="236">
        <v>327592.245</v>
      </c>
      <c r="BK86" s="236">
        <v>0</v>
      </c>
      <c r="BL86" s="236">
        <v>0</v>
      </c>
      <c r="BM86" s="236">
        <v>0</v>
      </c>
      <c r="BN86" s="236">
        <v>0</v>
      </c>
      <c r="BO86" s="236">
        <v>0</v>
      </c>
      <c r="BP86" s="236">
        <v>0</v>
      </c>
      <c r="BQ86" s="236">
        <v>0</v>
      </c>
      <c r="BR86" s="236">
        <v>0</v>
      </c>
      <c r="BS86" s="236">
        <v>0</v>
      </c>
      <c r="BT86" s="236">
        <v>0</v>
      </c>
      <c r="BU86" s="236">
        <v>0</v>
      </c>
      <c r="BV86" s="236">
        <v>0</v>
      </c>
      <c r="BW86" s="236">
        <v>0</v>
      </c>
      <c r="BX86" s="293">
        <v>0</v>
      </c>
      <c r="BY86" s="293">
        <v>0</v>
      </c>
      <c r="BZ86" s="293">
        <v>0</v>
      </c>
      <c r="CA86" s="236">
        <v>0</v>
      </c>
      <c r="CB86" s="236">
        <v>0</v>
      </c>
      <c r="CC86" s="236">
        <v>0</v>
      </c>
      <c r="CD86" s="236">
        <v>0</v>
      </c>
      <c r="CE86" s="236">
        <v>0</v>
      </c>
      <c r="CF86" s="236">
        <v>0</v>
      </c>
      <c r="CG86" s="236">
        <v>0</v>
      </c>
      <c r="CH86" s="236">
        <v>0</v>
      </c>
      <c r="CI86" s="236">
        <v>0</v>
      </c>
      <c r="CJ86" s="236">
        <v>0</v>
      </c>
      <c r="CK86" s="236">
        <v>0</v>
      </c>
      <c r="CL86" s="293">
        <v>0</v>
      </c>
      <c r="CM86" s="236">
        <v>0</v>
      </c>
      <c r="CN86" s="236">
        <v>0</v>
      </c>
      <c r="CO86" s="236">
        <v>0</v>
      </c>
      <c r="CP86" s="236">
        <v>0</v>
      </c>
      <c r="CQ86" s="236">
        <v>0</v>
      </c>
      <c r="CR86" s="236">
        <v>0</v>
      </c>
      <c r="CS86" s="236">
        <v>0</v>
      </c>
      <c r="CT86" s="236">
        <v>0</v>
      </c>
      <c r="CU86" s="236">
        <v>0</v>
      </c>
    </row>
    <row r="87" spans="1:120" outlineLevel="2">
      <c r="A87" s="189" t="s">
        <v>260</v>
      </c>
      <c r="B87" s="609">
        <v>2830</v>
      </c>
      <c r="C87" s="294" t="s">
        <v>296</v>
      </c>
      <c r="D87" s="294" t="s">
        <v>367</v>
      </c>
      <c r="E87" s="293">
        <v>0</v>
      </c>
      <c r="F87" s="293">
        <v>0</v>
      </c>
      <c r="G87" s="410">
        <v>0</v>
      </c>
      <c r="H87" s="410">
        <v>0</v>
      </c>
      <c r="I87" s="410">
        <v>0</v>
      </c>
      <c r="J87" s="410">
        <v>0</v>
      </c>
      <c r="K87" s="410">
        <v>0</v>
      </c>
      <c r="L87" s="410">
        <v>0</v>
      </c>
      <c r="M87" s="410">
        <v>0</v>
      </c>
      <c r="N87" s="410">
        <v>0</v>
      </c>
      <c r="O87" s="410">
        <v>0</v>
      </c>
      <c r="P87" s="410">
        <v>0</v>
      </c>
      <c r="Q87" s="410">
        <v>0</v>
      </c>
      <c r="R87" s="293">
        <v>0</v>
      </c>
      <c r="S87" s="236">
        <v>0</v>
      </c>
      <c r="T87" s="236">
        <v>0</v>
      </c>
      <c r="U87" s="236">
        <v>0</v>
      </c>
      <c r="V87" s="236">
        <v>0</v>
      </c>
      <c r="W87" s="236">
        <v>0</v>
      </c>
      <c r="X87" s="236">
        <v>0</v>
      </c>
      <c r="Y87" s="101">
        <v>0</v>
      </c>
      <c r="Z87" s="236">
        <v>0</v>
      </c>
      <c r="AA87" s="236">
        <v>0</v>
      </c>
      <c r="AB87" s="101">
        <v>0</v>
      </c>
      <c r="AC87" s="411">
        <v>0</v>
      </c>
      <c r="AD87" s="293">
        <v>0</v>
      </c>
      <c r="AE87" s="236">
        <v>0</v>
      </c>
      <c r="AF87" s="236">
        <v>0</v>
      </c>
      <c r="AG87" s="236">
        <v>0</v>
      </c>
      <c r="AH87" s="236">
        <v>0</v>
      </c>
      <c r="AI87" s="236">
        <v>0</v>
      </c>
      <c r="AJ87" s="236">
        <v>0</v>
      </c>
      <c r="AK87" s="236">
        <v>0</v>
      </c>
      <c r="AL87" s="236">
        <v>0</v>
      </c>
      <c r="AM87" s="236">
        <v>0</v>
      </c>
      <c r="AN87" s="236">
        <v>0</v>
      </c>
      <c r="AO87" s="236">
        <v>0</v>
      </c>
      <c r="AP87" s="236">
        <v>0</v>
      </c>
      <c r="AQ87" s="236">
        <v>0</v>
      </c>
      <c r="AR87" s="236">
        <v>0</v>
      </c>
      <c r="AS87" s="236">
        <v>0</v>
      </c>
      <c r="AT87" s="236">
        <v>0</v>
      </c>
      <c r="AU87" s="236">
        <v>0</v>
      </c>
      <c r="AV87" s="236">
        <v>0</v>
      </c>
      <c r="AW87" s="236">
        <v>0</v>
      </c>
      <c r="AX87" s="236">
        <v>0</v>
      </c>
      <c r="AY87" s="236">
        <v>0</v>
      </c>
      <c r="AZ87" s="236">
        <v>0</v>
      </c>
      <c r="BA87" s="236">
        <v>0</v>
      </c>
      <c r="BB87" s="236">
        <v>0</v>
      </c>
      <c r="BC87" s="293">
        <v>0</v>
      </c>
      <c r="BD87" s="236">
        <v>0</v>
      </c>
      <c r="BE87" s="236">
        <v>0</v>
      </c>
      <c r="BF87" s="236">
        <v>0</v>
      </c>
      <c r="BG87" s="236">
        <v>0</v>
      </c>
      <c r="BH87" s="236">
        <v>0</v>
      </c>
      <c r="BI87" s="236">
        <v>0</v>
      </c>
      <c r="BJ87" s="236">
        <v>0</v>
      </c>
      <c r="BK87" s="236">
        <v>0</v>
      </c>
      <c r="BL87" s="236">
        <v>0</v>
      </c>
      <c r="BM87" s="236">
        <v>0</v>
      </c>
      <c r="BN87" s="236">
        <v>0</v>
      </c>
      <c r="BO87" s="236">
        <v>0</v>
      </c>
      <c r="BP87" s="236">
        <v>0</v>
      </c>
      <c r="BQ87" s="236">
        <v>0</v>
      </c>
      <c r="BR87" s="236">
        <v>0</v>
      </c>
      <c r="BS87" s="236">
        <v>0</v>
      </c>
      <c r="BT87" s="236">
        <v>0</v>
      </c>
      <c r="BU87" s="236">
        <v>0</v>
      </c>
      <c r="BV87" s="236">
        <v>0</v>
      </c>
      <c r="BW87" s="236">
        <v>0</v>
      </c>
      <c r="BX87" s="293">
        <v>0</v>
      </c>
      <c r="BY87" s="293">
        <v>0</v>
      </c>
      <c r="BZ87" s="293">
        <v>0</v>
      </c>
      <c r="CA87" s="236">
        <v>0</v>
      </c>
      <c r="CB87" s="236">
        <v>0</v>
      </c>
      <c r="CC87" s="236">
        <v>0</v>
      </c>
      <c r="CD87" s="236">
        <v>0</v>
      </c>
      <c r="CE87" s="236">
        <v>0</v>
      </c>
      <c r="CF87" s="236">
        <v>0</v>
      </c>
      <c r="CG87" s="236">
        <v>0</v>
      </c>
      <c r="CH87" s="236">
        <v>0</v>
      </c>
      <c r="CI87" s="236">
        <v>0</v>
      </c>
      <c r="CJ87" s="236">
        <v>0</v>
      </c>
      <c r="CK87" s="236">
        <v>0</v>
      </c>
      <c r="CL87" s="293">
        <v>0</v>
      </c>
      <c r="CM87" s="236">
        <v>0</v>
      </c>
      <c r="CN87" s="236">
        <v>0</v>
      </c>
      <c r="CO87" s="236">
        <v>0</v>
      </c>
      <c r="CP87" s="236">
        <v>0</v>
      </c>
      <c r="CQ87" s="236">
        <v>0</v>
      </c>
      <c r="CR87" s="236">
        <v>0</v>
      </c>
      <c r="CS87" s="236">
        <v>0</v>
      </c>
      <c r="CT87" s="236">
        <v>0</v>
      </c>
      <c r="CU87" s="236">
        <v>0</v>
      </c>
    </row>
    <row r="88" spans="1:120" outlineLevel="2">
      <c r="A88" s="189" t="s">
        <v>261</v>
      </c>
      <c r="B88" s="609">
        <v>2830</v>
      </c>
      <c r="C88" s="294" t="s">
        <v>296</v>
      </c>
      <c r="D88" s="294" t="s">
        <v>368</v>
      </c>
      <c r="E88" s="293">
        <v>0</v>
      </c>
      <c r="F88" s="293">
        <v>-134773.98000000001</v>
      </c>
      <c r="G88" s="410">
        <v>-134773.98000000001</v>
      </c>
      <c r="H88" s="410">
        <v>-134773.98000000001</v>
      </c>
      <c r="I88" s="410">
        <v>-134773.98000000001</v>
      </c>
      <c r="J88" s="410">
        <v>-134773.98000000001</v>
      </c>
      <c r="K88" s="410">
        <v>-134773.98000000001</v>
      </c>
      <c r="L88" s="410">
        <v>-134773.98000000001</v>
      </c>
      <c r="M88" s="410">
        <v>-134773.98000000001</v>
      </c>
      <c r="N88" s="410">
        <v>-134773.98000000001</v>
      </c>
      <c r="O88" s="410">
        <v>0</v>
      </c>
      <c r="P88" s="410">
        <v>0</v>
      </c>
      <c r="Q88" s="410">
        <v>0</v>
      </c>
      <c r="R88" s="293">
        <v>0</v>
      </c>
      <c r="S88" s="236">
        <v>0</v>
      </c>
      <c r="T88" s="236">
        <v>0</v>
      </c>
      <c r="U88" s="236">
        <v>0</v>
      </c>
      <c r="V88" s="236">
        <v>0</v>
      </c>
      <c r="W88" s="236">
        <v>0</v>
      </c>
      <c r="X88" s="236">
        <v>0</v>
      </c>
      <c r="Y88" s="101">
        <v>0</v>
      </c>
      <c r="Z88" s="236">
        <v>0</v>
      </c>
      <c r="AA88" s="236">
        <v>0</v>
      </c>
      <c r="AB88" s="101">
        <v>0</v>
      </c>
      <c r="AC88" s="411">
        <v>0</v>
      </c>
      <c r="AD88" s="293">
        <v>0</v>
      </c>
      <c r="AE88" s="236">
        <v>0</v>
      </c>
      <c r="AF88" s="236">
        <v>0</v>
      </c>
      <c r="AG88" s="236">
        <v>0</v>
      </c>
      <c r="AH88" s="236">
        <v>0</v>
      </c>
      <c r="AI88" s="236">
        <v>0</v>
      </c>
      <c r="AJ88" s="236">
        <v>0</v>
      </c>
      <c r="AK88" s="236">
        <v>0</v>
      </c>
      <c r="AL88" s="236">
        <v>0</v>
      </c>
      <c r="AM88" s="236">
        <v>0</v>
      </c>
      <c r="AN88" s="236">
        <v>0</v>
      </c>
      <c r="AO88" s="236">
        <v>0</v>
      </c>
      <c r="AP88" s="236">
        <v>0</v>
      </c>
      <c r="AQ88" s="236">
        <v>0</v>
      </c>
      <c r="AR88" s="236">
        <v>0</v>
      </c>
      <c r="AS88" s="236">
        <v>0</v>
      </c>
      <c r="AT88" s="236">
        <v>0</v>
      </c>
      <c r="AU88" s="236">
        <v>0</v>
      </c>
      <c r="AV88" s="236">
        <v>0</v>
      </c>
      <c r="AW88" s="236">
        <v>0</v>
      </c>
      <c r="AX88" s="236">
        <v>0</v>
      </c>
      <c r="AY88" s="236">
        <v>0</v>
      </c>
      <c r="AZ88" s="236">
        <v>0</v>
      </c>
      <c r="BA88" s="236">
        <v>0</v>
      </c>
      <c r="BB88" s="236">
        <v>0</v>
      </c>
      <c r="BC88" s="293">
        <v>0</v>
      </c>
      <c r="BD88" s="236">
        <v>0</v>
      </c>
      <c r="BE88" s="236">
        <v>0</v>
      </c>
      <c r="BF88" s="236">
        <v>0</v>
      </c>
      <c r="BG88" s="236">
        <v>0</v>
      </c>
      <c r="BH88" s="236">
        <v>0</v>
      </c>
      <c r="BI88" s="236">
        <v>0</v>
      </c>
      <c r="BJ88" s="236">
        <v>0</v>
      </c>
      <c r="BK88" s="236">
        <v>0</v>
      </c>
      <c r="BL88" s="236">
        <v>0</v>
      </c>
      <c r="BM88" s="236">
        <v>0</v>
      </c>
      <c r="BN88" s="236">
        <v>0</v>
      </c>
      <c r="BO88" s="236">
        <v>0</v>
      </c>
      <c r="BP88" s="236">
        <v>0</v>
      </c>
      <c r="BQ88" s="236">
        <v>0</v>
      </c>
      <c r="BR88" s="236">
        <v>0</v>
      </c>
      <c r="BS88" s="236">
        <v>0</v>
      </c>
      <c r="BT88" s="236">
        <v>0</v>
      </c>
      <c r="BU88" s="236">
        <v>0</v>
      </c>
      <c r="BV88" s="236">
        <v>0</v>
      </c>
      <c r="BW88" s="236">
        <v>0</v>
      </c>
      <c r="BX88" s="293">
        <v>0</v>
      </c>
      <c r="BY88" s="293">
        <v>0</v>
      </c>
      <c r="BZ88" s="293">
        <v>0</v>
      </c>
      <c r="CA88" s="236">
        <v>0</v>
      </c>
      <c r="CB88" s="236">
        <v>0</v>
      </c>
      <c r="CC88" s="236">
        <v>0</v>
      </c>
      <c r="CD88" s="236">
        <v>0</v>
      </c>
      <c r="CE88" s="236">
        <v>0</v>
      </c>
      <c r="CF88" s="236">
        <v>0</v>
      </c>
      <c r="CG88" s="236">
        <v>0</v>
      </c>
      <c r="CH88" s="236">
        <v>0</v>
      </c>
      <c r="CI88" s="236">
        <v>0</v>
      </c>
      <c r="CJ88" s="236">
        <v>0</v>
      </c>
      <c r="CK88" s="236">
        <v>0</v>
      </c>
      <c r="CL88" s="293">
        <v>0</v>
      </c>
      <c r="CM88" s="236">
        <v>0</v>
      </c>
      <c r="CN88" s="236">
        <v>0</v>
      </c>
      <c r="CO88" s="236">
        <v>0</v>
      </c>
      <c r="CP88" s="236">
        <v>0</v>
      </c>
      <c r="CQ88" s="236">
        <v>0</v>
      </c>
      <c r="CR88" s="236">
        <v>0</v>
      </c>
      <c r="CS88" s="236">
        <v>0</v>
      </c>
      <c r="CT88" s="236">
        <v>0</v>
      </c>
      <c r="CU88" s="236">
        <v>0</v>
      </c>
    </row>
    <row r="89" spans="1:120" outlineLevel="2">
      <c r="A89" s="189" t="s">
        <v>262</v>
      </c>
      <c r="B89" s="609">
        <v>1900</v>
      </c>
      <c r="C89" s="294" t="s">
        <v>296</v>
      </c>
      <c r="D89" s="294" t="s">
        <v>369</v>
      </c>
      <c r="E89" s="293">
        <v>961081.56</v>
      </c>
      <c r="F89" s="293">
        <v>935789.94</v>
      </c>
      <c r="G89" s="410">
        <v>935789.94</v>
      </c>
      <c r="H89" s="410">
        <v>935789.94</v>
      </c>
      <c r="I89" s="410">
        <v>935789.94</v>
      </c>
      <c r="J89" s="410">
        <v>935789.94</v>
      </c>
      <c r="K89" s="410">
        <v>935789.94</v>
      </c>
      <c r="L89" s="410">
        <v>935789.94</v>
      </c>
      <c r="M89" s="410">
        <v>935789.94</v>
      </c>
      <c r="N89" s="410">
        <v>935789.94</v>
      </c>
      <c r="O89" s="410">
        <v>935789.94</v>
      </c>
      <c r="P89" s="410">
        <v>935789.94</v>
      </c>
      <c r="Q89" s="410">
        <v>935789.94</v>
      </c>
      <c r="R89" s="293">
        <v>935789.94</v>
      </c>
      <c r="S89" s="236">
        <v>935789.94</v>
      </c>
      <c r="T89" s="236">
        <v>935789.94</v>
      </c>
      <c r="U89" s="236">
        <v>935789.94</v>
      </c>
      <c r="V89" s="236">
        <v>935789.94</v>
      </c>
      <c r="W89" s="236">
        <v>935789.94</v>
      </c>
      <c r="X89" s="236">
        <v>-6.0000000055879354E-2</v>
      </c>
      <c r="Y89" s="101">
        <v>-6.0000000055879354E-2</v>
      </c>
      <c r="Z89" s="236">
        <v>-6.0000000055879354E-2</v>
      </c>
      <c r="AA89" s="236">
        <v>-6.0000000055879354E-2</v>
      </c>
      <c r="AB89" s="101">
        <v>-6.0000000055879354E-2</v>
      </c>
      <c r="AC89" s="411">
        <v>-6.0000000055879354E-2</v>
      </c>
      <c r="AD89" s="293">
        <v>0</v>
      </c>
      <c r="AE89" s="236">
        <v>0</v>
      </c>
      <c r="AF89" s="236">
        <v>0</v>
      </c>
      <c r="AG89" s="236">
        <v>0</v>
      </c>
      <c r="AH89" s="236">
        <v>0</v>
      </c>
      <c r="AI89" s="236">
        <v>0</v>
      </c>
      <c r="AJ89" s="236">
        <v>0</v>
      </c>
      <c r="AK89" s="236">
        <v>0</v>
      </c>
      <c r="AL89" s="236">
        <v>0</v>
      </c>
      <c r="AM89" s="236">
        <v>0</v>
      </c>
      <c r="AN89" s="236">
        <v>0</v>
      </c>
      <c r="AO89" s="236">
        <v>0</v>
      </c>
      <c r="AP89" s="236">
        <v>0</v>
      </c>
      <c r="AQ89" s="236">
        <v>0</v>
      </c>
      <c r="AR89" s="236">
        <v>0</v>
      </c>
      <c r="AS89" s="236">
        <v>0</v>
      </c>
      <c r="AT89" s="236">
        <v>0</v>
      </c>
      <c r="AU89" s="236">
        <v>0</v>
      </c>
      <c r="AV89" s="236">
        <v>0</v>
      </c>
      <c r="AW89" s="236">
        <v>0</v>
      </c>
      <c r="AX89" s="236">
        <v>0</v>
      </c>
      <c r="AY89" s="236">
        <v>0</v>
      </c>
      <c r="AZ89" s="236">
        <v>0</v>
      </c>
      <c r="BA89" s="236">
        <v>0</v>
      </c>
      <c r="BB89" s="236">
        <v>0</v>
      </c>
      <c r="BC89" s="293">
        <v>0</v>
      </c>
      <c r="BD89" s="236">
        <v>0</v>
      </c>
      <c r="BE89" s="236">
        <v>0</v>
      </c>
      <c r="BF89" s="236">
        <v>0</v>
      </c>
      <c r="BG89" s="236">
        <v>0</v>
      </c>
      <c r="BH89" s="236">
        <v>0</v>
      </c>
      <c r="BI89" s="236">
        <v>0</v>
      </c>
      <c r="BJ89" s="236">
        <v>0</v>
      </c>
      <c r="BK89" s="236">
        <v>0</v>
      </c>
      <c r="BL89" s="236">
        <v>0</v>
      </c>
      <c r="BM89" s="236">
        <v>0</v>
      </c>
      <c r="BN89" s="236">
        <v>0</v>
      </c>
      <c r="BO89" s="236">
        <v>0</v>
      </c>
      <c r="BP89" s="236">
        <v>0</v>
      </c>
      <c r="BQ89" s="236">
        <v>0</v>
      </c>
      <c r="BR89" s="236">
        <v>0</v>
      </c>
      <c r="BS89" s="236">
        <v>0</v>
      </c>
      <c r="BT89" s="236">
        <v>0</v>
      </c>
      <c r="BU89" s="236">
        <v>0</v>
      </c>
      <c r="BV89" s="236">
        <v>0</v>
      </c>
      <c r="BW89" s="236">
        <v>0</v>
      </c>
      <c r="BX89" s="293">
        <v>0</v>
      </c>
      <c r="BY89" s="293">
        <v>0</v>
      </c>
      <c r="BZ89" s="293">
        <v>0</v>
      </c>
      <c r="CA89" s="236">
        <v>0</v>
      </c>
      <c r="CB89" s="236">
        <v>0</v>
      </c>
      <c r="CC89" s="236">
        <v>0</v>
      </c>
      <c r="CD89" s="236">
        <v>0</v>
      </c>
      <c r="CE89" s="236">
        <v>0</v>
      </c>
      <c r="CF89" s="236">
        <v>0</v>
      </c>
      <c r="CG89" s="236">
        <v>0</v>
      </c>
      <c r="CH89" s="236">
        <v>0</v>
      </c>
      <c r="CI89" s="236">
        <v>0</v>
      </c>
      <c r="CJ89" s="236">
        <v>0</v>
      </c>
      <c r="CK89" s="236">
        <v>0</v>
      </c>
      <c r="CL89" s="293">
        <v>0</v>
      </c>
      <c r="CM89" s="236">
        <v>0</v>
      </c>
      <c r="CN89" s="236">
        <v>0</v>
      </c>
      <c r="CO89" s="236">
        <v>0</v>
      </c>
      <c r="CP89" s="236">
        <v>0</v>
      </c>
      <c r="CQ89" s="236">
        <v>0</v>
      </c>
      <c r="CR89" s="236">
        <v>0</v>
      </c>
      <c r="CS89" s="236">
        <v>0</v>
      </c>
      <c r="CT89" s="236">
        <v>0</v>
      </c>
      <c r="CU89" s="236">
        <v>0</v>
      </c>
    </row>
    <row r="90" spans="1:120" outlineLevel="2">
      <c r="A90" s="189" t="s">
        <v>263</v>
      </c>
      <c r="B90" s="609">
        <v>2830</v>
      </c>
      <c r="C90" s="294" t="s">
        <v>296</v>
      </c>
      <c r="D90" s="294" t="s">
        <v>370</v>
      </c>
      <c r="E90" s="293">
        <v>-599138.4</v>
      </c>
      <c r="F90" s="293">
        <v>-456034.62</v>
      </c>
      <c r="G90" s="410">
        <v>-456034.62</v>
      </c>
      <c r="H90" s="410">
        <v>-456034.62</v>
      </c>
      <c r="I90" s="410">
        <v>-456034.62</v>
      </c>
      <c r="J90" s="410">
        <v>-456034.62</v>
      </c>
      <c r="K90" s="410">
        <v>-456034.62</v>
      </c>
      <c r="L90" s="410">
        <v>-456034.62</v>
      </c>
      <c r="M90" s="410">
        <v>-456034.62</v>
      </c>
      <c r="N90" s="410">
        <v>-456034.62</v>
      </c>
      <c r="O90" s="410">
        <v>-372865.27999999997</v>
      </c>
      <c r="P90" s="410">
        <v>-372865.27999999997</v>
      </c>
      <c r="Q90" s="410">
        <v>-372865.27999999997</v>
      </c>
      <c r="R90" s="293">
        <v>-372865.27999999997</v>
      </c>
      <c r="S90" s="236">
        <v>-372865.27999999997</v>
      </c>
      <c r="T90" s="236">
        <v>-372865.27999999997</v>
      </c>
      <c r="U90" s="236">
        <v>-372865.27999999997</v>
      </c>
      <c r="V90" s="236">
        <v>-372865.27999999997</v>
      </c>
      <c r="W90" s="236">
        <v>-372865.27999999997</v>
      </c>
      <c r="X90" s="236">
        <v>-372865.27999999997</v>
      </c>
      <c r="Y90" s="101">
        <v>-372865.27999999997</v>
      </c>
      <c r="Z90" s="236">
        <v>-372865.27999999997</v>
      </c>
      <c r="AA90" s="236">
        <v>-372865.27999999997</v>
      </c>
      <c r="AB90" s="101">
        <v>-372865.27999999997</v>
      </c>
      <c r="AC90" s="411">
        <v>-372865.27999999997</v>
      </c>
      <c r="AD90" s="293">
        <v>-411878.08</v>
      </c>
      <c r="AE90" s="236">
        <v>-411878.08</v>
      </c>
      <c r="AF90" s="236">
        <v>-411878.08</v>
      </c>
      <c r="AG90" s="236">
        <v>-411878.08</v>
      </c>
      <c r="AH90" s="236">
        <v>-411878.08</v>
      </c>
      <c r="AI90" s="236">
        <v>-411878.08</v>
      </c>
      <c r="AJ90" s="236">
        <v>-411878.08</v>
      </c>
      <c r="AK90" s="236">
        <v>-411878.08</v>
      </c>
      <c r="AL90" s="236">
        <v>-411878.08</v>
      </c>
      <c r="AM90" s="236">
        <v>-411878.08</v>
      </c>
      <c r="AN90" s="236">
        <v>-411878.08</v>
      </c>
      <c r="AO90" s="236">
        <v>-411878.08</v>
      </c>
      <c r="AP90" s="236">
        <v>-87251.79</v>
      </c>
      <c r="AQ90" s="236">
        <v>-87251.79</v>
      </c>
      <c r="AR90" s="236">
        <v>-87251.79</v>
      </c>
      <c r="AS90" s="236">
        <v>-87251.79</v>
      </c>
      <c r="AT90" s="236">
        <v>-87251.79</v>
      </c>
      <c r="AU90" s="236">
        <v>-87251.79</v>
      </c>
      <c r="AV90" s="236">
        <v>-87251.79</v>
      </c>
      <c r="AW90" s="236">
        <v>-87251.79</v>
      </c>
      <c r="AX90" s="236">
        <v>-87251.79</v>
      </c>
      <c r="AY90" s="236">
        <v>-87251.79</v>
      </c>
      <c r="AZ90" s="236">
        <v>-87251.79</v>
      </c>
      <c r="BA90" s="236">
        <v>-87251.79</v>
      </c>
      <c r="BB90" s="236">
        <v>-79205</v>
      </c>
      <c r="BC90" s="293">
        <v>-79205</v>
      </c>
      <c r="BD90" s="236">
        <v>-79205</v>
      </c>
      <c r="BE90" s="236">
        <v>-79205</v>
      </c>
      <c r="BF90" s="236">
        <v>-79205</v>
      </c>
      <c r="BG90" s="236">
        <v>-79205</v>
      </c>
      <c r="BH90" s="236">
        <v>-79205</v>
      </c>
      <c r="BI90" s="236">
        <v>-79205</v>
      </c>
      <c r="BJ90" s="236">
        <v>-79205</v>
      </c>
      <c r="BK90" s="236">
        <v>-79205</v>
      </c>
      <c r="BL90" s="236">
        <v>-79205</v>
      </c>
      <c r="BM90" s="236">
        <v>-79205</v>
      </c>
      <c r="BN90" s="236">
        <v>117990.62999999999</v>
      </c>
      <c r="BO90" s="236">
        <v>117990.62999999999</v>
      </c>
      <c r="BP90" s="236">
        <v>117990.62999999999</v>
      </c>
      <c r="BQ90" s="236">
        <v>117990.62999999999</v>
      </c>
      <c r="BR90" s="236">
        <v>117990.62999999999</v>
      </c>
      <c r="BS90" s="236">
        <v>117990.62999999999</v>
      </c>
      <c r="BT90" s="236">
        <v>117990.62999999999</v>
      </c>
      <c r="BU90" s="236">
        <v>117990.62999999999</v>
      </c>
      <c r="BV90" s="236">
        <v>117990.62999999999</v>
      </c>
      <c r="BW90" s="236">
        <v>117990.62999999999</v>
      </c>
      <c r="BX90" s="293">
        <v>117990.62999999999</v>
      </c>
      <c r="BY90" s="293">
        <v>117990.62999999999</v>
      </c>
      <c r="BZ90" s="293">
        <v>271005.2</v>
      </c>
      <c r="CA90" s="236">
        <v>271005.2</v>
      </c>
      <c r="CB90" s="236">
        <v>271005.2</v>
      </c>
      <c r="CC90" s="236">
        <v>271005.2</v>
      </c>
      <c r="CD90" s="236">
        <v>271005.2</v>
      </c>
      <c r="CE90" s="236">
        <v>271005.2</v>
      </c>
      <c r="CF90" s="236">
        <v>271005.2</v>
      </c>
      <c r="CG90" s="236">
        <v>271005.2</v>
      </c>
      <c r="CH90" s="236">
        <v>271005.2</v>
      </c>
      <c r="CI90" s="236">
        <v>271005.2</v>
      </c>
      <c r="CJ90" s="236">
        <v>271005.2</v>
      </c>
      <c r="CK90" s="236">
        <v>271005.2</v>
      </c>
      <c r="CL90" s="293">
        <v>439887</v>
      </c>
      <c r="CM90" s="236">
        <v>439887</v>
      </c>
      <c r="CN90" s="236">
        <v>439887</v>
      </c>
      <c r="CO90" s="236">
        <v>439887</v>
      </c>
      <c r="CP90" s="236">
        <v>439887</v>
      </c>
      <c r="CQ90" s="236">
        <v>439887</v>
      </c>
      <c r="CR90" s="236">
        <v>439887</v>
      </c>
      <c r="CS90" s="236">
        <v>439887</v>
      </c>
      <c r="CT90" s="236">
        <v>439887</v>
      </c>
      <c r="CU90" s="236">
        <v>439887</v>
      </c>
      <c r="CV90" s="236">
        <f>CU90</f>
        <v>439887</v>
      </c>
      <c r="CW90" s="236">
        <f t="shared" ref="CW90:DP90" si="21">CV90</f>
        <v>439887</v>
      </c>
      <c r="CX90" s="236">
        <f t="shared" si="21"/>
        <v>439887</v>
      </c>
      <c r="CY90" s="236">
        <f t="shared" si="21"/>
        <v>439887</v>
      </c>
      <c r="CZ90" s="236">
        <f t="shared" si="21"/>
        <v>439887</v>
      </c>
      <c r="DA90" s="236">
        <f t="shared" si="21"/>
        <v>439887</v>
      </c>
      <c r="DB90" s="236">
        <f t="shared" si="21"/>
        <v>439887</v>
      </c>
      <c r="DC90" s="236">
        <f t="shared" si="21"/>
        <v>439887</v>
      </c>
      <c r="DD90" s="236">
        <f t="shared" si="21"/>
        <v>439887</v>
      </c>
      <c r="DE90" s="236">
        <f t="shared" si="21"/>
        <v>439887</v>
      </c>
      <c r="DF90" s="236">
        <f t="shared" si="21"/>
        <v>439887</v>
      </c>
      <c r="DG90" s="236">
        <f t="shared" si="21"/>
        <v>439887</v>
      </c>
      <c r="DH90" s="236">
        <f t="shared" si="21"/>
        <v>439887</v>
      </c>
      <c r="DI90" s="236">
        <f t="shared" si="21"/>
        <v>439887</v>
      </c>
      <c r="DJ90" s="236">
        <f t="shared" si="21"/>
        <v>439887</v>
      </c>
      <c r="DK90" s="236">
        <f t="shared" si="21"/>
        <v>439887</v>
      </c>
      <c r="DL90" s="236">
        <f t="shared" si="21"/>
        <v>439887</v>
      </c>
      <c r="DM90" s="236">
        <f t="shared" si="21"/>
        <v>439887</v>
      </c>
      <c r="DN90" s="236">
        <f t="shared" si="21"/>
        <v>439887</v>
      </c>
      <c r="DO90" s="236">
        <f t="shared" si="21"/>
        <v>439887</v>
      </c>
      <c r="DP90" s="236">
        <f t="shared" si="21"/>
        <v>439887</v>
      </c>
    </row>
    <row r="91" spans="1:120" outlineLevel="2">
      <c r="A91" s="189" t="s">
        <v>264</v>
      </c>
      <c r="B91" s="609">
        <v>1900</v>
      </c>
      <c r="C91" s="294" t="s">
        <v>296</v>
      </c>
      <c r="D91" s="294" t="s">
        <v>371</v>
      </c>
      <c r="E91" s="293">
        <v>779604.2</v>
      </c>
      <c r="F91" s="293">
        <v>759088.3</v>
      </c>
      <c r="G91" s="410">
        <v>759088.3</v>
      </c>
      <c r="H91" s="410">
        <v>759088.3</v>
      </c>
      <c r="I91" s="410">
        <v>759088.3</v>
      </c>
      <c r="J91" s="410">
        <v>759088.3</v>
      </c>
      <c r="K91" s="410">
        <v>759088.3</v>
      </c>
      <c r="L91" s="410">
        <v>759088.3</v>
      </c>
      <c r="M91" s="410">
        <v>759088.3</v>
      </c>
      <c r="N91" s="410">
        <v>759088.3</v>
      </c>
      <c r="O91" s="410">
        <v>759088.3</v>
      </c>
      <c r="P91" s="410">
        <v>759088.3</v>
      </c>
      <c r="Q91" s="410">
        <v>759088.3</v>
      </c>
      <c r="R91" s="293">
        <v>759088.3</v>
      </c>
      <c r="S91" s="236">
        <v>759088.3</v>
      </c>
      <c r="T91" s="236">
        <v>759088.3</v>
      </c>
      <c r="U91" s="236">
        <v>759088.3</v>
      </c>
      <c r="V91" s="236">
        <v>759088.3</v>
      </c>
      <c r="W91" s="236">
        <v>759088.3</v>
      </c>
      <c r="X91" s="236">
        <v>0.30000000004656613</v>
      </c>
      <c r="Y91" s="101">
        <v>0.30000000004656613</v>
      </c>
      <c r="Z91" s="236">
        <v>0.30000000004656613</v>
      </c>
      <c r="AA91" s="236">
        <v>0.30000000004656613</v>
      </c>
      <c r="AB91" s="101">
        <v>0.30000000004656613</v>
      </c>
      <c r="AC91" s="411">
        <v>0.30000000004656613</v>
      </c>
      <c r="AD91" s="293">
        <v>0</v>
      </c>
      <c r="AE91" s="236">
        <v>0</v>
      </c>
      <c r="AF91" s="236">
        <v>0</v>
      </c>
      <c r="AG91" s="236">
        <v>0</v>
      </c>
      <c r="AH91" s="236">
        <v>0</v>
      </c>
      <c r="AI91" s="236">
        <v>0</v>
      </c>
      <c r="AJ91" s="236">
        <v>0</v>
      </c>
      <c r="AK91" s="236">
        <v>0</v>
      </c>
      <c r="AL91" s="236">
        <v>0</v>
      </c>
      <c r="AM91" s="236">
        <v>0</v>
      </c>
      <c r="AN91" s="236">
        <v>0</v>
      </c>
      <c r="AO91" s="236">
        <v>0</v>
      </c>
      <c r="AP91" s="236">
        <v>0</v>
      </c>
      <c r="AQ91" s="236">
        <v>0</v>
      </c>
      <c r="AR91" s="236">
        <v>0</v>
      </c>
      <c r="AS91" s="236">
        <v>0</v>
      </c>
      <c r="AT91" s="236">
        <v>0</v>
      </c>
      <c r="AU91" s="236">
        <v>0</v>
      </c>
      <c r="AV91" s="236">
        <v>0</v>
      </c>
      <c r="AW91" s="236">
        <v>0</v>
      </c>
      <c r="AX91" s="236">
        <v>0</v>
      </c>
      <c r="AY91" s="236">
        <v>0</v>
      </c>
      <c r="AZ91" s="236">
        <v>0</v>
      </c>
      <c r="BA91" s="236">
        <v>0</v>
      </c>
      <c r="BB91" s="236">
        <v>0</v>
      </c>
      <c r="BC91" s="293">
        <v>0</v>
      </c>
      <c r="BD91" s="236">
        <v>0</v>
      </c>
      <c r="BE91" s="236">
        <v>0</v>
      </c>
      <c r="BF91" s="236">
        <v>0</v>
      </c>
      <c r="BG91" s="236">
        <v>0</v>
      </c>
      <c r="BH91" s="236">
        <v>0</v>
      </c>
      <c r="BI91" s="236">
        <v>0</v>
      </c>
      <c r="BJ91" s="236">
        <v>0</v>
      </c>
      <c r="BK91" s="236">
        <v>0</v>
      </c>
      <c r="BL91" s="236">
        <v>0</v>
      </c>
      <c r="BM91" s="236">
        <v>0</v>
      </c>
      <c r="BN91" s="236">
        <v>0</v>
      </c>
      <c r="BO91" s="236">
        <v>0</v>
      </c>
      <c r="BP91" s="236">
        <v>0</v>
      </c>
      <c r="BQ91" s="236">
        <v>0</v>
      </c>
      <c r="BR91" s="236">
        <v>0</v>
      </c>
      <c r="BS91" s="236">
        <v>0</v>
      </c>
      <c r="BT91" s="236">
        <v>0</v>
      </c>
      <c r="BU91" s="236">
        <v>0</v>
      </c>
      <c r="BV91" s="236">
        <v>0</v>
      </c>
      <c r="BW91" s="236">
        <v>0</v>
      </c>
      <c r="BX91" s="293">
        <v>0</v>
      </c>
      <c r="BY91" s="293">
        <v>0</v>
      </c>
      <c r="BZ91" s="293">
        <v>0</v>
      </c>
      <c r="CA91" s="236">
        <v>0</v>
      </c>
      <c r="CB91" s="236">
        <v>0</v>
      </c>
      <c r="CC91" s="236">
        <v>0</v>
      </c>
      <c r="CD91" s="236">
        <v>0</v>
      </c>
      <c r="CE91" s="236">
        <v>0</v>
      </c>
      <c r="CF91" s="236">
        <v>0</v>
      </c>
      <c r="CG91" s="236">
        <v>0</v>
      </c>
      <c r="CH91" s="236">
        <v>0</v>
      </c>
      <c r="CI91" s="236">
        <v>0</v>
      </c>
      <c r="CJ91" s="236">
        <v>0</v>
      </c>
      <c r="CK91" s="236">
        <v>0</v>
      </c>
      <c r="CL91" s="293">
        <v>0</v>
      </c>
      <c r="CM91" s="236">
        <v>0</v>
      </c>
      <c r="CN91" s="236">
        <v>0</v>
      </c>
      <c r="CO91" s="236">
        <v>0</v>
      </c>
      <c r="CP91" s="236">
        <v>0</v>
      </c>
      <c r="CQ91" s="236">
        <v>0</v>
      </c>
      <c r="CR91" s="236">
        <v>0</v>
      </c>
      <c r="CS91" s="236">
        <v>0</v>
      </c>
      <c r="CT91" s="236">
        <v>0</v>
      </c>
      <c r="CU91" s="236">
        <v>0</v>
      </c>
    </row>
    <row r="92" spans="1:120" outlineLevel="2">
      <c r="A92" s="189" t="s">
        <v>265</v>
      </c>
      <c r="B92" s="609">
        <v>1900</v>
      </c>
      <c r="C92" s="294" t="s">
        <v>296</v>
      </c>
      <c r="D92" s="294" t="s">
        <v>372</v>
      </c>
      <c r="E92" s="293">
        <v>0</v>
      </c>
      <c r="F92" s="293">
        <v>0</v>
      </c>
      <c r="G92" s="410">
        <v>0</v>
      </c>
      <c r="H92" s="410">
        <v>0</v>
      </c>
      <c r="I92" s="410">
        <v>0</v>
      </c>
      <c r="J92" s="410">
        <v>0</v>
      </c>
      <c r="K92" s="410">
        <v>0</v>
      </c>
      <c r="L92" s="410">
        <v>0</v>
      </c>
      <c r="M92" s="410">
        <v>0</v>
      </c>
      <c r="N92" s="410">
        <v>0</v>
      </c>
      <c r="O92" s="410">
        <v>0</v>
      </c>
      <c r="P92" s="410">
        <v>0</v>
      </c>
      <c r="Q92" s="410">
        <v>0</v>
      </c>
      <c r="R92" s="293">
        <v>0</v>
      </c>
      <c r="S92" s="236">
        <v>0</v>
      </c>
      <c r="T92" s="236">
        <v>0</v>
      </c>
      <c r="U92" s="236">
        <v>0</v>
      </c>
      <c r="V92" s="236">
        <v>0</v>
      </c>
      <c r="W92" s="236">
        <v>0</v>
      </c>
      <c r="X92" s="236">
        <v>0</v>
      </c>
      <c r="Y92" s="101">
        <v>0</v>
      </c>
      <c r="Z92" s="236">
        <v>0</v>
      </c>
      <c r="AA92" s="236">
        <v>0</v>
      </c>
      <c r="AB92" s="101">
        <v>0</v>
      </c>
      <c r="AC92" s="411">
        <v>0</v>
      </c>
      <c r="AD92" s="293">
        <v>0</v>
      </c>
      <c r="AE92" s="236">
        <v>0</v>
      </c>
      <c r="AF92" s="236">
        <v>0</v>
      </c>
      <c r="AG92" s="236">
        <v>0</v>
      </c>
      <c r="AH92" s="236">
        <v>0</v>
      </c>
      <c r="AI92" s="236">
        <v>0</v>
      </c>
      <c r="AJ92" s="236">
        <v>0</v>
      </c>
      <c r="AK92" s="236">
        <v>0</v>
      </c>
      <c r="AL92" s="236">
        <v>0</v>
      </c>
      <c r="AM92" s="236">
        <v>0</v>
      </c>
      <c r="AN92" s="236">
        <v>0</v>
      </c>
      <c r="AO92" s="236">
        <v>0</v>
      </c>
      <c r="AP92" s="236">
        <v>0</v>
      </c>
      <c r="AQ92" s="236">
        <v>0</v>
      </c>
      <c r="AR92" s="236">
        <v>0</v>
      </c>
      <c r="AS92" s="236">
        <v>0</v>
      </c>
      <c r="AT92" s="236">
        <v>0</v>
      </c>
      <c r="AU92" s="236">
        <v>0</v>
      </c>
      <c r="AV92" s="236">
        <v>0</v>
      </c>
      <c r="AW92" s="236">
        <v>0</v>
      </c>
      <c r="AX92" s="236">
        <v>0</v>
      </c>
      <c r="AY92" s="236">
        <v>0</v>
      </c>
      <c r="AZ92" s="236">
        <v>0</v>
      </c>
      <c r="BA92" s="236">
        <v>0</v>
      </c>
      <c r="BB92" s="236">
        <v>-1085318.375</v>
      </c>
      <c r="BC92" s="293">
        <v>-1085318.375</v>
      </c>
      <c r="BD92" s="236">
        <v>-1085318.375</v>
      </c>
      <c r="BE92" s="236">
        <v>-1085318.375</v>
      </c>
      <c r="BF92" s="236">
        <v>-1085318.375</v>
      </c>
      <c r="BG92" s="236">
        <v>-1085318.375</v>
      </c>
      <c r="BH92" s="236">
        <v>-1085318.375</v>
      </c>
      <c r="BI92" s="236">
        <v>-1085318.375</v>
      </c>
      <c r="BJ92" s="236">
        <v>-1085318.375</v>
      </c>
      <c r="BK92" s="236">
        <v>0</v>
      </c>
      <c r="BL92" s="236">
        <v>0</v>
      </c>
      <c r="BM92" s="236">
        <v>0</v>
      </c>
      <c r="BN92" s="236">
        <v>-6968861.0499999998</v>
      </c>
      <c r="BO92" s="236">
        <v>-6968861.0499999998</v>
      </c>
      <c r="BP92" s="236">
        <v>-6968861.0499999998</v>
      </c>
      <c r="BQ92" s="236">
        <v>-6968861.0499999998</v>
      </c>
      <c r="BR92" s="236">
        <v>-6968861.0499999998</v>
      </c>
      <c r="BS92" s="236">
        <v>-6968861.0499999998</v>
      </c>
      <c r="BT92" s="236">
        <v>-6968861.0499999998</v>
      </c>
      <c r="BU92" s="236">
        <v>-6968861.0499999998</v>
      </c>
      <c r="BV92" s="236">
        <v>-6968861.0499999998</v>
      </c>
      <c r="BW92" s="236">
        <v>-6968861.0499999998</v>
      </c>
      <c r="BX92" s="293">
        <v>-6968861.0499999998</v>
      </c>
      <c r="BY92" s="293">
        <v>-6968861.0499999998</v>
      </c>
      <c r="BZ92" s="293">
        <v>-10286478.91</v>
      </c>
      <c r="CA92" s="236">
        <v>-10286478.91</v>
      </c>
      <c r="CB92" s="236">
        <v>-10286478.91</v>
      </c>
      <c r="CC92" s="236">
        <v>-10286478.91</v>
      </c>
      <c r="CD92" s="236">
        <v>-10286478.91</v>
      </c>
      <c r="CE92" s="236">
        <v>-10286478.91</v>
      </c>
      <c r="CF92" s="236">
        <v>-10286478.91</v>
      </c>
      <c r="CG92" s="236">
        <v>-10286478.91</v>
      </c>
      <c r="CH92" s="236">
        <v>-10286478.91</v>
      </c>
      <c r="CI92" s="236">
        <v>-10286478.91</v>
      </c>
      <c r="CJ92" s="236">
        <v>-10286478.91</v>
      </c>
      <c r="CK92" s="236">
        <v>-10286478.91</v>
      </c>
      <c r="CL92" s="293">
        <v>-9275764</v>
      </c>
      <c r="CM92" s="236">
        <v>-9275764</v>
      </c>
      <c r="CN92" s="236">
        <v>-9275764</v>
      </c>
      <c r="CO92" s="236">
        <v>-9275764</v>
      </c>
      <c r="CP92" s="236">
        <v>-9275764</v>
      </c>
      <c r="CQ92" s="236">
        <v>-9275764</v>
      </c>
      <c r="CR92" s="236">
        <v>-9275764</v>
      </c>
      <c r="CS92" s="236">
        <v>-9275764</v>
      </c>
      <c r="CT92" s="236">
        <v>-9275764</v>
      </c>
      <c r="CU92" s="236">
        <v>-9275764</v>
      </c>
      <c r="CV92" s="236">
        <f>CU92</f>
        <v>-9275764</v>
      </c>
      <c r="CW92" s="236">
        <f t="shared" ref="CW92:DP92" si="22">CV92</f>
        <v>-9275764</v>
      </c>
      <c r="CX92" s="236">
        <f t="shared" si="22"/>
        <v>-9275764</v>
      </c>
      <c r="CY92" s="236">
        <f t="shared" si="22"/>
        <v>-9275764</v>
      </c>
      <c r="CZ92" s="236">
        <f t="shared" si="22"/>
        <v>-9275764</v>
      </c>
      <c r="DA92" s="236">
        <f t="shared" si="22"/>
        <v>-9275764</v>
      </c>
      <c r="DB92" s="236">
        <f t="shared" si="22"/>
        <v>-9275764</v>
      </c>
      <c r="DC92" s="236">
        <f t="shared" si="22"/>
        <v>-9275764</v>
      </c>
      <c r="DD92" s="236">
        <f t="shared" si="22"/>
        <v>-9275764</v>
      </c>
      <c r="DE92" s="236">
        <f t="shared" si="22"/>
        <v>-9275764</v>
      </c>
      <c r="DF92" s="236">
        <f t="shared" si="22"/>
        <v>-9275764</v>
      </c>
      <c r="DG92" s="236">
        <f t="shared" si="22"/>
        <v>-9275764</v>
      </c>
      <c r="DH92" s="236">
        <f t="shared" si="22"/>
        <v>-9275764</v>
      </c>
      <c r="DI92" s="236">
        <f t="shared" si="22"/>
        <v>-9275764</v>
      </c>
      <c r="DJ92" s="236">
        <f t="shared" si="22"/>
        <v>-9275764</v>
      </c>
      <c r="DK92" s="236">
        <f t="shared" si="22"/>
        <v>-9275764</v>
      </c>
      <c r="DL92" s="236">
        <f t="shared" si="22"/>
        <v>-9275764</v>
      </c>
      <c r="DM92" s="236">
        <f t="shared" si="22"/>
        <v>-9275764</v>
      </c>
      <c r="DN92" s="236">
        <f t="shared" si="22"/>
        <v>-9275764</v>
      </c>
      <c r="DO92" s="236">
        <f t="shared" si="22"/>
        <v>-9275764</v>
      </c>
      <c r="DP92" s="236">
        <f t="shared" si="22"/>
        <v>-9275764</v>
      </c>
    </row>
    <row r="93" spans="1:120" outlineLevel="2">
      <c r="A93" s="189" t="s">
        <v>251</v>
      </c>
      <c r="B93" s="609">
        <v>1900</v>
      </c>
      <c r="C93" s="294" t="s">
        <v>296</v>
      </c>
      <c r="D93" s="294" t="s">
        <v>252</v>
      </c>
      <c r="E93" s="293">
        <v>0</v>
      </c>
      <c r="F93" s="293">
        <v>0</v>
      </c>
      <c r="G93" s="410">
        <v>0</v>
      </c>
      <c r="H93" s="410">
        <v>0</v>
      </c>
      <c r="I93" s="410">
        <v>0</v>
      </c>
      <c r="J93" s="410">
        <v>0</v>
      </c>
      <c r="K93" s="410">
        <v>0</v>
      </c>
      <c r="L93" s="410">
        <v>0</v>
      </c>
      <c r="M93" s="410">
        <v>0</v>
      </c>
      <c r="N93" s="410">
        <v>0</v>
      </c>
      <c r="O93" s="410">
        <v>0</v>
      </c>
      <c r="P93" s="410">
        <v>0</v>
      </c>
      <c r="Q93" s="410">
        <v>0</v>
      </c>
      <c r="R93" s="293">
        <v>0</v>
      </c>
      <c r="S93" s="236">
        <v>0</v>
      </c>
      <c r="T93" s="236">
        <v>0</v>
      </c>
      <c r="U93" s="236">
        <v>0</v>
      </c>
      <c r="V93" s="236">
        <v>0</v>
      </c>
      <c r="W93" s="236">
        <v>0</v>
      </c>
      <c r="X93" s="236">
        <v>0</v>
      </c>
      <c r="Y93" s="101">
        <v>0</v>
      </c>
      <c r="Z93" s="236">
        <v>0</v>
      </c>
      <c r="AA93" s="236">
        <v>0</v>
      </c>
      <c r="AB93" s="101">
        <v>0</v>
      </c>
      <c r="AC93" s="411">
        <v>0</v>
      </c>
      <c r="AD93" s="293">
        <v>0</v>
      </c>
      <c r="AE93" s="236">
        <v>0</v>
      </c>
      <c r="AF93" s="236">
        <v>0</v>
      </c>
      <c r="AG93" s="236">
        <v>0</v>
      </c>
      <c r="AH93" s="236">
        <v>0</v>
      </c>
      <c r="AI93" s="236">
        <v>0</v>
      </c>
      <c r="AJ93" s="236">
        <v>0</v>
      </c>
      <c r="AK93" s="236">
        <v>0</v>
      </c>
      <c r="AL93" s="236">
        <v>0</v>
      </c>
      <c r="AM93" s="236">
        <v>0</v>
      </c>
      <c r="AN93" s="236">
        <v>0</v>
      </c>
      <c r="AO93" s="236">
        <v>0</v>
      </c>
      <c r="AP93" s="236">
        <v>0</v>
      </c>
      <c r="AQ93" s="236">
        <v>0</v>
      </c>
      <c r="AR93" s="236">
        <v>0</v>
      </c>
      <c r="AS93" s="236">
        <v>0</v>
      </c>
      <c r="AT93" s="236">
        <v>0</v>
      </c>
      <c r="AU93" s="236">
        <v>0</v>
      </c>
      <c r="AV93" s="236">
        <v>0</v>
      </c>
      <c r="AW93" s="236">
        <v>0</v>
      </c>
      <c r="AX93" s="236">
        <v>0</v>
      </c>
      <c r="AY93" s="236">
        <v>0</v>
      </c>
      <c r="AZ93" s="236">
        <v>0</v>
      </c>
      <c r="BA93" s="236">
        <v>0</v>
      </c>
      <c r="BB93" s="236">
        <v>0</v>
      </c>
      <c r="BC93" s="293">
        <v>0</v>
      </c>
      <c r="BD93" s="236">
        <v>0</v>
      </c>
      <c r="BE93" s="236">
        <v>0</v>
      </c>
      <c r="BF93" s="236">
        <v>0</v>
      </c>
      <c r="BG93" s="236">
        <v>0</v>
      </c>
      <c r="BH93" s="236">
        <v>0</v>
      </c>
      <c r="BI93" s="236">
        <v>0</v>
      </c>
      <c r="BJ93" s="236">
        <v>0</v>
      </c>
      <c r="BK93" s="236">
        <v>0</v>
      </c>
      <c r="BL93" s="236">
        <v>0</v>
      </c>
      <c r="BM93" s="236">
        <v>0</v>
      </c>
      <c r="BN93" s="236">
        <v>0</v>
      </c>
      <c r="BO93" s="236">
        <v>0</v>
      </c>
      <c r="BP93" s="236">
        <v>0</v>
      </c>
      <c r="BQ93" s="236">
        <v>0</v>
      </c>
      <c r="BR93" s="236">
        <v>0</v>
      </c>
      <c r="BS93" s="236">
        <v>0</v>
      </c>
      <c r="BT93" s="236">
        <v>0</v>
      </c>
      <c r="BU93" s="236">
        <v>0</v>
      </c>
      <c r="BV93" s="236">
        <v>0</v>
      </c>
      <c r="BW93" s="236">
        <v>0</v>
      </c>
      <c r="BX93" s="293">
        <v>0</v>
      </c>
      <c r="BY93" s="293">
        <v>0</v>
      </c>
      <c r="BZ93" s="293">
        <v>0</v>
      </c>
      <c r="CA93" s="236">
        <v>0</v>
      </c>
      <c r="CB93" s="236">
        <v>0</v>
      </c>
      <c r="CC93" s="236">
        <v>0</v>
      </c>
      <c r="CD93" s="236">
        <v>0</v>
      </c>
      <c r="CE93" s="236">
        <v>0</v>
      </c>
      <c r="CF93" s="236">
        <v>0</v>
      </c>
      <c r="CG93" s="236">
        <v>0</v>
      </c>
      <c r="CH93" s="236">
        <v>0</v>
      </c>
      <c r="CI93" s="236">
        <v>0</v>
      </c>
      <c r="CJ93" s="236">
        <v>0</v>
      </c>
      <c r="CK93" s="236">
        <v>0</v>
      </c>
      <c r="CL93" s="293">
        <v>0</v>
      </c>
      <c r="CM93" s="236">
        <v>0</v>
      </c>
      <c r="CN93" s="236">
        <v>0</v>
      </c>
      <c r="CO93" s="236">
        <v>0</v>
      </c>
      <c r="CP93" s="236">
        <v>0</v>
      </c>
      <c r="CQ93" s="236">
        <v>0</v>
      </c>
      <c r="CR93" s="236">
        <v>0</v>
      </c>
      <c r="CS93" s="236">
        <v>0</v>
      </c>
      <c r="CT93" s="236">
        <v>0</v>
      </c>
      <c r="CU93" s="236">
        <v>0</v>
      </c>
    </row>
    <row r="94" spans="1:120" outlineLevel="2">
      <c r="A94" s="189" t="s">
        <v>253</v>
      </c>
      <c r="B94" s="609">
        <v>1900</v>
      </c>
      <c r="C94" s="294" t="s">
        <v>296</v>
      </c>
      <c r="D94" s="294" t="s">
        <v>254</v>
      </c>
      <c r="E94" s="293">
        <v>0</v>
      </c>
      <c r="F94" s="293">
        <v>0</v>
      </c>
      <c r="G94" s="410">
        <v>0</v>
      </c>
      <c r="H94" s="410">
        <v>0</v>
      </c>
      <c r="I94" s="410">
        <v>0</v>
      </c>
      <c r="J94" s="410">
        <v>0</v>
      </c>
      <c r="K94" s="410">
        <v>0</v>
      </c>
      <c r="L94" s="410">
        <v>0</v>
      </c>
      <c r="M94" s="410">
        <v>0</v>
      </c>
      <c r="N94" s="410">
        <v>0</v>
      </c>
      <c r="O94" s="410">
        <v>0</v>
      </c>
      <c r="P94" s="410">
        <v>0</v>
      </c>
      <c r="Q94" s="410">
        <v>0</v>
      </c>
      <c r="R94" s="293">
        <v>0</v>
      </c>
      <c r="S94" s="236">
        <v>0</v>
      </c>
      <c r="T94" s="236">
        <v>0</v>
      </c>
      <c r="U94" s="236">
        <v>0</v>
      </c>
      <c r="V94" s="236">
        <v>0</v>
      </c>
      <c r="W94" s="236">
        <v>0</v>
      </c>
      <c r="X94" s="236">
        <v>0</v>
      </c>
      <c r="Y94" s="101">
        <v>0</v>
      </c>
      <c r="Z94" s="236">
        <v>0</v>
      </c>
      <c r="AA94" s="236">
        <v>0</v>
      </c>
      <c r="AB94" s="101">
        <v>0</v>
      </c>
      <c r="AC94" s="411">
        <v>0</v>
      </c>
      <c r="AD94" s="293">
        <v>0</v>
      </c>
      <c r="AE94" s="236">
        <v>0</v>
      </c>
      <c r="AF94" s="236">
        <v>0</v>
      </c>
      <c r="AG94" s="236">
        <v>0</v>
      </c>
      <c r="AH94" s="236">
        <v>0</v>
      </c>
      <c r="AI94" s="236">
        <v>0</v>
      </c>
      <c r="AJ94" s="236">
        <v>0</v>
      </c>
      <c r="AK94" s="236">
        <v>0</v>
      </c>
      <c r="AL94" s="236">
        <v>0</v>
      </c>
      <c r="AM94" s="236">
        <v>0</v>
      </c>
      <c r="AN94" s="236">
        <v>0</v>
      </c>
      <c r="AO94" s="236">
        <v>0</v>
      </c>
      <c r="AP94" s="236">
        <v>0</v>
      </c>
      <c r="AQ94" s="236">
        <v>0</v>
      </c>
      <c r="AR94" s="236">
        <v>0</v>
      </c>
      <c r="AS94" s="236">
        <v>0</v>
      </c>
      <c r="AT94" s="236">
        <v>0</v>
      </c>
      <c r="AU94" s="236">
        <v>0</v>
      </c>
      <c r="AV94" s="236">
        <v>0</v>
      </c>
      <c r="AW94" s="236">
        <v>0</v>
      </c>
      <c r="AX94" s="236">
        <v>0</v>
      </c>
      <c r="AY94" s="236">
        <v>0</v>
      </c>
      <c r="AZ94" s="236">
        <v>0</v>
      </c>
      <c r="BA94" s="236">
        <v>0</v>
      </c>
      <c r="BB94" s="236">
        <v>0</v>
      </c>
      <c r="BC94" s="293">
        <v>0</v>
      </c>
      <c r="BD94" s="236">
        <v>0</v>
      </c>
      <c r="BE94" s="236">
        <v>0</v>
      </c>
      <c r="BF94" s="236">
        <v>0</v>
      </c>
      <c r="BG94" s="236">
        <v>0</v>
      </c>
      <c r="BH94" s="236">
        <v>0</v>
      </c>
      <c r="BI94" s="236">
        <v>0</v>
      </c>
      <c r="BJ94" s="236">
        <v>0</v>
      </c>
      <c r="BK94" s="236">
        <v>0</v>
      </c>
      <c r="BL94" s="236">
        <v>0</v>
      </c>
      <c r="BM94" s="236">
        <v>0</v>
      </c>
      <c r="BN94" s="236">
        <v>0</v>
      </c>
      <c r="BO94" s="236">
        <v>0</v>
      </c>
      <c r="BP94" s="236">
        <v>0</v>
      </c>
      <c r="BQ94" s="236">
        <v>0</v>
      </c>
      <c r="BR94" s="236">
        <v>0</v>
      </c>
      <c r="BS94" s="236">
        <v>0</v>
      </c>
      <c r="BT94" s="236">
        <v>0</v>
      </c>
      <c r="BU94" s="236">
        <v>0</v>
      </c>
      <c r="BV94" s="236">
        <v>0</v>
      </c>
      <c r="BW94" s="236">
        <v>0</v>
      </c>
      <c r="BX94" s="293">
        <v>0</v>
      </c>
      <c r="BY94" s="293">
        <v>0</v>
      </c>
      <c r="BZ94" s="293">
        <v>0</v>
      </c>
      <c r="CA94" s="236">
        <v>0</v>
      </c>
      <c r="CB94" s="236">
        <v>0</v>
      </c>
      <c r="CC94" s="236">
        <v>0</v>
      </c>
      <c r="CD94" s="236">
        <v>0</v>
      </c>
      <c r="CE94" s="236">
        <v>0</v>
      </c>
      <c r="CF94" s="236">
        <v>0</v>
      </c>
      <c r="CG94" s="236">
        <v>0</v>
      </c>
      <c r="CH94" s="236">
        <v>0</v>
      </c>
      <c r="CI94" s="236">
        <v>0</v>
      </c>
      <c r="CJ94" s="236">
        <v>0</v>
      </c>
      <c r="CK94" s="236">
        <v>0</v>
      </c>
      <c r="CL94" s="293">
        <v>0</v>
      </c>
      <c r="CM94" s="236">
        <v>0</v>
      </c>
      <c r="CN94" s="236">
        <v>0</v>
      </c>
      <c r="CO94" s="236">
        <v>0</v>
      </c>
      <c r="CP94" s="236">
        <v>0</v>
      </c>
      <c r="CQ94" s="236">
        <v>0</v>
      </c>
      <c r="CR94" s="236">
        <v>0</v>
      </c>
      <c r="CS94" s="236">
        <v>0</v>
      </c>
      <c r="CT94" s="236">
        <v>0</v>
      </c>
      <c r="CU94" s="236">
        <v>0</v>
      </c>
    </row>
    <row r="95" spans="1:120" outlineLevel="2">
      <c r="A95" s="189" t="s">
        <v>773</v>
      </c>
      <c r="B95" s="609">
        <v>1900</v>
      </c>
      <c r="C95" s="294" t="s">
        <v>296</v>
      </c>
      <c r="D95" s="294" t="s">
        <v>772</v>
      </c>
      <c r="E95" s="293">
        <v>0</v>
      </c>
      <c r="F95" s="293"/>
      <c r="G95" s="410"/>
      <c r="H95" s="410"/>
      <c r="I95" s="410"/>
      <c r="J95" s="410"/>
      <c r="K95" s="410"/>
      <c r="L95" s="410"/>
      <c r="M95" s="410"/>
      <c r="N95" s="410"/>
      <c r="O95" s="410"/>
      <c r="P95" s="410"/>
      <c r="Q95" s="410"/>
      <c r="R95" s="293"/>
      <c r="S95" s="236"/>
      <c r="T95" s="236"/>
      <c r="U95" s="236"/>
      <c r="V95" s="236"/>
      <c r="W95" s="236"/>
      <c r="X95" s="236"/>
      <c r="Y95" s="101"/>
      <c r="Z95" s="236"/>
      <c r="AA95" s="236"/>
      <c r="AB95" s="101"/>
      <c r="AC95" s="411"/>
      <c r="AD95" s="293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236"/>
      <c r="AQ95" s="236"/>
      <c r="AR95" s="236"/>
      <c r="AS95" s="236"/>
      <c r="AT95" s="236"/>
      <c r="AU95" s="236"/>
      <c r="AV95" s="236"/>
      <c r="AW95" s="236"/>
      <c r="AX95" s="236"/>
      <c r="AY95" s="236"/>
      <c r="AZ95" s="236"/>
      <c r="BA95" s="236"/>
      <c r="BB95" s="236"/>
      <c r="BC95" s="293"/>
      <c r="BD95" s="236"/>
      <c r="BE95" s="236"/>
      <c r="BF95" s="236"/>
      <c r="BG95" s="236"/>
      <c r="BH95" s="236"/>
      <c r="BI95" s="236"/>
      <c r="BJ95" s="236"/>
      <c r="BK95" s="236"/>
      <c r="BL95" s="236"/>
      <c r="BM95" s="236"/>
      <c r="BN95" s="236">
        <v>0</v>
      </c>
      <c r="BO95" s="236">
        <v>0</v>
      </c>
      <c r="BP95" s="236">
        <v>0</v>
      </c>
      <c r="BQ95" s="236">
        <v>0</v>
      </c>
      <c r="BR95" s="236">
        <v>0</v>
      </c>
      <c r="BS95" s="236">
        <v>0</v>
      </c>
      <c r="BT95" s="236">
        <v>0</v>
      </c>
      <c r="BU95" s="236">
        <v>0</v>
      </c>
      <c r="BV95" s="236">
        <v>0</v>
      </c>
      <c r="BW95" s="236">
        <v>0</v>
      </c>
      <c r="BX95" s="293">
        <v>0</v>
      </c>
      <c r="BY95" s="293">
        <v>0</v>
      </c>
      <c r="BZ95" s="293">
        <v>0</v>
      </c>
      <c r="CA95" s="236">
        <v>0</v>
      </c>
      <c r="CB95" s="236">
        <v>0</v>
      </c>
      <c r="CC95" s="236">
        <v>0</v>
      </c>
      <c r="CD95" s="236">
        <v>0</v>
      </c>
      <c r="CE95" s="236">
        <v>0</v>
      </c>
      <c r="CF95" s="236">
        <v>0</v>
      </c>
      <c r="CG95" s="236">
        <v>0</v>
      </c>
      <c r="CH95" s="236">
        <v>0</v>
      </c>
      <c r="CI95" s="236">
        <v>0</v>
      </c>
      <c r="CJ95" s="236">
        <v>0</v>
      </c>
      <c r="CK95" s="236">
        <v>0</v>
      </c>
      <c r="CL95" s="293">
        <v>0</v>
      </c>
      <c r="CM95" s="236">
        <v>0</v>
      </c>
      <c r="CN95" s="236">
        <v>0</v>
      </c>
      <c r="CO95" s="236">
        <v>0</v>
      </c>
      <c r="CP95" s="236">
        <v>0</v>
      </c>
      <c r="CQ95" s="236">
        <v>0</v>
      </c>
      <c r="CR95" s="236">
        <v>0</v>
      </c>
      <c r="CS95" s="236">
        <v>0</v>
      </c>
      <c r="CT95" s="236">
        <v>0</v>
      </c>
      <c r="CU95" s="236">
        <v>0</v>
      </c>
    </row>
    <row r="96" spans="1:120" outlineLevel="2">
      <c r="A96" s="189" t="s">
        <v>279</v>
      </c>
      <c r="B96" s="610">
        <v>1900</v>
      </c>
      <c r="C96" s="294" t="s">
        <v>296</v>
      </c>
      <c r="D96" s="294" t="s">
        <v>386</v>
      </c>
      <c r="E96" s="293">
        <v>27008.000000000004</v>
      </c>
      <c r="F96" s="293">
        <v>0</v>
      </c>
      <c r="G96" s="410">
        <v>0</v>
      </c>
      <c r="H96" s="410">
        <v>0</v>
      </c>
      <c r="I96" s="410">
        <v>0</v>
      </c>
      <c r="J96" s="410">
        <v>0</v>
      </c>
      <c r="K96" s="410">
        <v>0</v>
      </c>
      <c r="L96" s="410">
        <v>0</v>
      </c>
      <c r="M96" s="410">
        <v>0</v>
      </c>
      <c r="N96" s="410">
        <v>0</v>
      </c>
      <c r="O96" s="410">
        <v>0</v>
      </c>
      <c r="P96" s="410">
        <v>0</v>
      </c>
      <c r="Q96" s="410">
        <v>0</v>
      </c>
      <c r="R96" s="293">
        <v>-318090</v>
      </c>
      <c r="S96" s="236">
        <v>0</v>
      </c>
      <c r="T96" s="236">
        <v>0</v>
      </c>
      <c r="U96" s="236">
        <v>0</v>
      </c>
      <c r="V96" s="236">
        <v>0</v>
      </c>
      <c r="W96" s="236">
        <v>0</v>
      </c>
      <c r="X96" s="236">
        <v>-8044331</v>
      </c>
      <c r="Y96" s="101">
        <v>0</v>
      </c>
      <c r="Z96" s="236">
        <v>0</v>
      </c>
      <c r="AA96" s="236">
        <v>0</v>
      </c>
      <c r="AB96" s="101">
        <v>0</v>
      </c>
      <c r="AC96" s="411">
        <v>0</v>
      </c>
      <c r="AD96" s="293">
        <v>-6</v>
      </c>
      <c r="AE96" s="236">
        <v>-6</v>
      </c>
      <c r="AF96" s="236">
        <v>-6</v>
      </c>
      <c r="AG96" s="236">
        <v>-6</v>
      </c>
      <c r="AH96" s="236">
        <v>-6</v>
      </c>
      <c r="AI96" s="236">
        <v>-6</v>
      </c>
      <c r="AJ96" s="236">
        <v>-6</v>
      </c>
      <c r="AK96" s="236">
        <v>-6</v>
      </c>
      <c r="AL96" s="236">
        <v>-6</v>
      </c>
      <c r="AM96" s="236">
        <v>-6</v>
      </c>
      <c r="AN96" s="236">
        <v>-6</v>
      </c>
      <c r="AO96" s="236">
        <v>-6</v>
      </c>
      <c r="AP96" s="236">
        <v>0</v>
      </c>
      <c r="AQ96" s="236">
        <v>0</v>
      </c>
      <c r="AR96" s="236">
        <v>0</v>
      </c>
      <c r="AS96" s="236">
        <v>0</v>
      </c>
      <c r="AT96" s="236">
        <v>0</v>
      </c>
      <c r="AU96" s="236">
        <v>0</v>
      </c>
      <c r="AV96" s="236">
        <v>0</v>
      </c>
      <c r="AW96" s="236">
        <v>0</v>
      </c>
      <c r="AX96" s="236">
        <v>0</v>
      </c>
      <c r="AY96" s="236">
        <v>0</v>
      </c>
      <c r="AZ96" s="236">
        <v>0</v>
      </c>
      <c r="BA96" s="236">
        <v>0</v>
      </c>
      <c r="BB96" s="236">
        <v>0</v>
      </c>
      <c r="BC96" s="293">
        <v>0</v>
      </c>
      <c r="BD96" s="236">
        <v>0</v>
      </c>
      <c r="BE96" s="236">
        <v>0</v>
      </c>
      <c r="BF96" s="236">
        <v>0</v>
      </c>
      <c r="BG96" s="236">
        <v>0</v>
      </c>
      <c r="BH96" s="236">
        <v>0</v>
      </c>
      <c r="BI96" s="236">
        <v>0</v>
      </c>
      <c r="BJ96" s="236">
        <v>0</v>
      </c>
      <c r="BK96" s="236">
        <v>0</v>
      </c>
      <c r="BL96" s="236">
        <v>0</v>
      </c>
      <c r="BM96" s="236">
        <v>0</v>
      </c>
      <c r="BN96" s="236">
        <v>0</v>
      </c>
      <c r="BO96" s="236">
        <v>0</v>
      </c>
      <c r="BP96" s="236">
        <v>0</v>
      </c>
      <c r="BQ96" s="236">
        <v>1.8395999999999999</v>
      </c>
      <c r="BR96" s="236">
        <v>1.8395999999999999</v>
      </c>
      <c r="BS96" s="236">
        <v>1.8395999999999999</v>
      </c>
      <c r="BT96" s="236">
        <v>2</v>
      </c>
      <c r="BU96" s="236">
        <v>2</v>
      </c>
      <c r="BV96" s="236">
        <v>2</v>
      </c>
      <c r="BW96" s="236">
        <v>0</v>
      </c>
      <c r="BX96" s="293">
        <v>0</v>
      </c>
      <c r="BY96" s="293">
        <v>0</v>
      </c>
      <c r="BZ96" s="293">
        <v>0</v>
      </c>
      <c r="CA96" s="236">
        <v>0</v>
      </c>
      <c r="CB96" s="236">
        <v>0</v>
      </c>
      <c r="CC96" s="236">
        <v>0</v>
      </c>
      <c r="CD96" s="236">
        <v>0</v>
      </c>
      <c r="CE96" s="236">
        <v>0</v>
      </c>
      <c r="CF96" s="236">
        <v>0</v>
      </c>
      <c r="CG96" s="236">
        <v>0</v>
      </c>
      <c r="CH96" s="236">
        <v>0</v>
      </c>
      <c r="CI96" s="236">
        <v>0</v>
      </c>
      <c r="CJ96" s="236">
        <v>0</v>
      </c>
      <c r="CK96" s="236">
        <v>0</v>
      </c>
      <c r="CL96" s="293">
        <v>0</v>
      </c>
      <c r="CM96" s="236">
        <v>0</v>
      </c>
      <c r="CN96" s="236">
        <v>0</v>
      </c>
      <c r="CO96" s="236">
        <v>0</v>
      </c>
      <c r="CP96" s="236">
        <v>0</v>
      </c>
      <c r="CQ96" s="236">
        <v>0</v>
      </c>
      <c r="CR96" s="236">
        <v>0</v>
      </c>
      <c r="CS96" s="236">
        <v>0</v>
      </c>
      <c r="CT96" s="236">
        <v>0</v>
      </c>
      <c r="CU96" s="236">
        <v>0</v>
      </c>
    </row>
    <row r="97" spans="1:120" ht="15" outlineLevel="2">
      <c r="A97" s="189" t="s">
        <v>268</v>
      </c>
      <c r="B97" s="105">
        <v>2830</v>
      </c>
      <c r="C97" s="294" t="s">
        <v>296</v>
      </c>
      <c r="D97" s="294" t="s">
        <v>375</v>
      </c>
      <c r="E97" s="293">
        <v>0</v>
      </c>
      <c r="F97" s="293">
        <v>0</v>
      </c>
      <c r="G97" s="410">
        <v>0</v>
      </c>
      <c r="H97" s="410">
        <v>0</v>
      </c>
      <c r="I97" s="410">
        <v>0</v>
      </c>
      <c r="J97" s="410">
        <v>0</v>
      </c>
      <c r="K97" s="410">
        <v>0</v>
      </c>
      <c r="L97" s="410">
        <v>0</v>
      </c>
      <c r="M97" s="410">
        <v>0</v>
      </c>
      <c r="N97" s="410">
        <v>0</v>
      </c>
      <c r="O97" s="410">
        <v>0</v>
      </c>
      <c r="P97" s="410">
        <v>0</v>
      </c>
      <c r="Q97" s="410">
        <v>0</v>
      </c>
      <c r="R97" s="293">
        <v>0</v>
      </c>
      <c r="S97" s="236">
        <v>0</v>
      </c>
      <c r="T97" s="236">
        <v>0</v>
      </c>
      <c r="U97" s="236">
        <v>0</v>
      </c>
      <c r="V97" s="236">
        <v>0</v>
      </c>
      <c r="W97" s="236">
        <v>0</v>
      </c>
      <c r="X97" s="236">
        <v>0</v>
      </c>
      <c r="Y97" s="101">
        <v>0</v>
      </c>
      <c r="Z97" s="236">
        <v>0</v>
      </c>
      <c r="AA97" s="236">
        <v>0</v>
      </c>
      <c r="AB97" s="101">
        <v>0</v>
      </c>
      <c r="AC97" s="411">
        <v>0</v>
      </c>
      <c r="AD97" s="293">
        <v>0</v>
      </c>
      <c r="AE97" s="236">
        <v>0</v>
      </c>
      <c r="AF97" s="236">
        <v>0</v>
      </c>
      <c r="AG97" s="236">
        <v>0</v>
      </c>
      <c r="AH97" s="236">
        <v>0</v>
      </c>
      <c r="AI97" s="236">
        <v>0</v>
      </c>
      <c r="AJ97" s="236">
        <v>0</v>
      </c>
      <c r="AK97" s="236">
        <v>0</v>
      </c>
      <c r="AL97" s="236">
        <v>0</v>
      </c>
      <c r="AM97" s="236">
        <v>0</v>
      </c>
      <c r="AN97" s="236">
        <v>0</v>
      </c>
      <c r="AO97" s="236">
        <v>0</v>
      </c>
      <c r="AP97" s="236">
        <v>0</v>
      </c>
      <c r="AQ97" s="236">
        <v>0</v>
      </c>
      <c r="AR97" s="236">
        <v>0</v>
      </c>
      <c r="AS97" s="236">
        <v>0</v>
      </c>
      <c r="AT97" s="236">
        <v>0</v>
      </c>
      <c r="AU97" s="236">
        <v>0</v>
      </c>
      <c r="AV97" s="236">
        <v>0</v>
      </c>
      <c r="AW97" s="236">
        <v>0</v>
      </c>
      <c r="AX97" s="236">
        <v>0</v>
      </c>
      <c r="AY97" s="236">
        <v>0</v>
      </c>
      <c r="AZ97" s="236">
        <v>0</v>
      </c>
      <c r="BA97" s="236">
        <v>0</v>
      </c>
      <c r="BB97" s="236">
        <v>0</v>
      </c>
      <c r="BC97" s="293">
        <v>0</v>
      </c>
      <c r="BD97" s="236">
        <v>0</v>
      </c>
      <c r="BE97" s="236">
        <v>0</v>
      </c>
      <c r="BF97" s="236">
        <v>0</v>
      </c>
      <c r="BG97" s="236">
        <v>0</v>
      </c>
      <c r="BH97" s="236">
        <v>0</v>
      </c>
      <c r="BI97" s="236">
        <v>0</v>
      </c>
      <c r="BJ97" s="236">
        <v>0</v>
      </c>
      <c r="BK97" s="236">
        <v>0</v>
      </c>
      <c r="BL97" s="236">
        <v>0</v>
      </c>
      <c r="BM97" s="236">
        <v>0</v>
      </c>
      <c r="BN97" s="236">
        <v>0</v>
      </c>
      <c r="BO97" s="236">
        <v>0</v>
      </c>
      <c r="BP97" s="236">
        <v>0</v>
      </c>
      <c r="BQ97" s="236">
        <v>0</v>
      </c>
      <c r="BR97" s="236">
        <v>0</v>
      </c>
      <c r="BS97" s="236">
        <v>0</v>
      </c>
      <c r="BT97" s="236">
        <v>0</v>
      </c>
      <c r="BU97" s="236">
        <v>0</v>
      </c>
      <c r="BV97" s="236">
        <v>0</v>
      </c>
      <c r="BW97" s="236">
        <v>0</v>
      </c>
      <c r="BX97" s="293">
        <v>0</v>
      </c>
      <c r="BY97" s="293">
        <v>0</v>
      </c>
      <c r="BZ97" s="293">
        <v>0</v>
      </c>
      <c r="CA97" s="236">
        <v>0</v>
      </c>
      <c r="CB97" s="236">
        <v>0</v>
      </c>
      <c r="CC97" s="236">
        <v>0</v>
      </c>
      <c r="CD97" s="236">
        <v>0</v>
      </c>
      <c r="CE97" s="236">
        <v>0</v>
      </c>
      <c r="CF97" s="236">
        <v>0</v>
      </c>
      <c r="CG97" s="236">
        <v>0</v>
      </c>
      <c r="CH97" s="236">
        <v>0</v>
      </c>
      <c r="CI97" s="236">
        <v>0</v>
      </c>
      <c r="CJ97" s="236">
        <v>0</v>
      </c>
      <c r="CK97" s="236">
        <v>0</v>
      </c>
      <c r="CL97" s="293">
        <v>0</v>
      </c>
      <c r="CM97" s="236">
        <v>0</v>
      </c>
      <c r="CN97" s="236">
        <v>0</v>
      </c>
      <c r="CO97" s="236">
        <v>0</v>
      </c>
      <c r="CP97" s="236">
        <v>0</v>
      </c>
      <c r="CQ97" s="236">
        <v>0</v>
      </c>
      <c r="CR97" s="236">
        <v>0</v>
      </c>
      <c r="CS97" s="236">
        <v>0</v>
      </c>
      <c r="CT97" s="236">
        <v>0</v>
      </c>
      <c r="CU97" s="236">
        <v>0</v>
      </c>
    </row>
    <row r="98" spans="1:120" ht="15" outlineLevel="2">
      <c r="A98" s="189" t="s">
        <v>807</v>
      </c>
      <c r="B98" s="105">
        <v>2830</v>
      </c>
      <c r="C98" s="294" t="s">
        <v>296</v>
      </c>
      <c r="D98" s="294" t="s">
        <v>749</v>
      </c>
      <c r="E98" s="293">
        <v>0</v>
      </c>
      <c r="F98" s="293"/>
      <c r="G98" s="410"/>
      <c r="H98" s="410"/>
      <c r="I98" s="410"/>
      <c r="J98" s="410"/>
      <c r="K98" s="410"/>
      <c r="L98" s="410"/>
      <c r="M98" s="410"/>
      <c r="N98" s="410"/>
      <c r="O98" s="410"/>
      <c r="P98" s="410"/>
      <c r="Q98" s="410"/>
      <c r="R98" s="293"/>
      <c r="S98" s="236"/>
      <c r="T98" s="236"/>
      <c r="U98" s="236"/>
      <c r="V98" s="236"/>
      <c r="W98" s="236"/>
      <c r="X98" s="236"/>
      <c r="Y98" s="101"/>
      <c r="Z98" s="236"/>
      <c r="AA98" s="236"/>
      <c r="AB98" s="101"/>
      <c r="AC98" s="411"/>
      <c r="AD98" s="293"/>
      <c r="AE98" s="236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  <c r="AR98" s="236"/>
      <c r="AS98" s="236"/>
      <c r="AT98" s="236"/>
      <c r="AU98" s="236"/>
      <c r="AV98" s="236"/>
      <c r="AW98" s="236"/>
      <c r="AX98" s="236"/>
      <c r="AY98" s="236"/>
      <c r="AZ98" s="236"/>
      <c r="BA98" s="236"/>
      <c r="BB98" s="236"/>
      <c r="BC98" s="293"/>
      <c r="BD98" s="236"/>
      <c r="BE98" s="236"/>
      <c r="BF98" s="236"/>
      <c r="BG98" s="236"/>
      <c r="BH98" s="236"/>
      <c r="BI98" s="236"/>
      <c r="BJ98" s="236"/>
      <c r="BK98" s="236"/>
      <c r="BL98" s="236"/>
      <c r="BM98" s="236"/>
      <c r="BN98" s="236"/>
      <c r="BO98" s="236">
        <v>0</v>
      </c>
      <c r="BP98" s="236">
        <v>0</v>
      </c>
      <c r="BQ98" s="236">
        <v>0</v>
      </c>
      <c r="BR98" s="236">
        <v>0</v>
      </c>
      <c r="BS98" s="236">
        <v>0</v>
      </c>
      <c r="BT98" s="236">
        <v>0</v>
      </c>
      <c r="BU98" s="236">
        <v>0</v>
      </c>
      <c r="BV98" s="236">
        <v>0</v>
      </c>
      <c r="BW98" s="236">
        <v>0</v>
      </c>
      <c r="BX98" s="293">
        <v>0</v>
      </c>
      <c r="BY98" s="293">
        <v>0</v>
      </c>
      <c r="BZ98" s="293">
        <v>0</v>
      </c>
      <c r="CA98" s="236">
        <v>0</v>
      </c>
      <c r="CB98" s="236">
        <v>0</v>
      </c>
      <c r="CC98" s="236">
        <v>0</v>
      </c>
      <c r="CD98" s="236">
        <v>0</v>
      </c>
      <c r="CE98" s="236">
        <v>0</v>
      </c>
      <c r="CF98" s="236">
        <v>0</v>
      </c>
      <c r="CG98" s="236">
        <v>0</v>
      </c>
      <c r="CH98" s="236">
        <v>0</v>
      </c>
      <c r="CI98" s="236">
        <v>0</v>
      </c>
      <c r="CJ98" s="236">
        <v>0</v>
      </c>
      <c r="CK98" s="236">
        <v>0</v>
      </c>
      <c r="CL98" s="293">
        <v>0</v>
      </c>
      <c r="CM98" s="236">
        <v>0</v>
      </c>
      <c r="CN98" s="236">
        <v>0</v>
      </c>
      <c r="CO98" s="236">
        <v>0</v>
      </c>
      <c r="CP98" s="236">
        <v>0</v>
      </c>
      <c r="CQ98" s="236">
        <v>0</v>
      </c>
      <c r="CR98" s="236">
        <v>0</v>
      </c>
      <c r="CS98" s="236">
        <v>0</v>
      </c>
      <c r="CT98" s="236">
        <v>0</v>
      </c>
      <c r="CU98" s="236">
        <v>0</v>
      </c>
    </row>
    <row r="99" spans="1:120" outlineLevel="2">
      <c r="A99" s="189" t="s">
        <v>269</v>
      </c>
      <c r="B99" s="611">
        <v>1900</v>
      </c>
      <c r="C99" s="294" t="s">
        <v>296</v>
      </c>
      <c r="D99" s="294" t="s">
        <v>376</v>
      </c>
      <c r="E99" s="293">
        <v>72395.320000000007</v>
      </c>
      <c r="F99" s="293">
        <v>70490.179999999993</v>
      </c>
      <c r="G99" s="410">
        <v>70490.179999999993</v>
      </c>
      <c r="H99" s="410">
        <v>70490.179999999993</v>
      </c>
      <c r="I99" s="410">
        <v>70490.179999999993</v>
      </c>
      <c r="J99" s="410">
        <v>70490.179999999993</v>
      </c>
      <c r="K99" s="410">
        <v>70490.179999999993</v>
      </c>
      <c r="L99" s="410">
        <v>70490.179999999993</v>
      </c>
      <c r="M99" s="410">
        <v>70490.179999999993</v>
      </c>
      <c r="N99" s="410">
        <v>70490.179999999993</v>
      </c>
      <c r="O99" s="410">
        <v>70490.179999999993</v>
      </c>
      <c r="P99" s="410">
        <v>70490.179999999993</v>
      </c>
      <c r="Q99" s="410">
        <v>70490.179999999993</v>
      </c>
      <c r="R99" s="293">
        <v>14489.57</v>
      </c>
      <c r="S99" s="236">
        <v>14489.57</v>
      </c>
      <c r="T99" s="236">
        <v>14489.57</v>
      </c>
      <c r="U99" s="236">
        <v>14489.57</v>
      </c>
      <c r="V99" s="236">
        <v>14489.57</v>
      </c>
      <c r="W99" s="236">
        <v>14489.57</v>
      </c>
      <c r="X99" s="236">
        <v>14489.57</v>
      </c>
      <c r="Y99" s="101">
        <v>14489.57</v>
      </c>
      <c r="Z99" s="236">
        <v>14489.57</v>
      </c>
      <c r="AA99" s="236">
        <v>14489.57</v>
      </c>
      <c r="AB99" s="101">
        <v>14489.57</v>
      </c>
      <c r="AC99" s="411">
        <v>14489.57</v>
      </c>
      <c r="AD99" s="293">
        <v>9790.2000000000007</v>
      </c>
      <c r="AE99" s="236">
        <v>9790.2000000000007</v>
      </c>
      <c r="AF99" s="236">
        <v>9790.2000000000007</v>
      </c>
      <c r="AG99" s="236">
        <v>9790.2000000000007</v>
      </c>
      <c r="AH99" s="236">
        <v>9790.2000000000007</v>
      </c>
      <c r="AI99" s="236">
        <v>9790.2000000000007</v>
      </c>
      <c r="AJ99" s="236">
        <v>9790.2000000000007</v>
      </c>
      <c r="AK99" s="236">
        <v>9790.2000000000007</v>
      </c>
      <c r="AL99" s="236">
        <v>9790.2000000000007</v>
      </c>
      <c r="AM99" s="236">
        <v>9790.2000000000007</v>
      </c>
      <c r="AN99" s="236">
        <v>9790.2000000000007</v>
      </c>
      <c r="AO99" s="236">
        <v>9790.2000000000007</v>
      </c>
      <c r="AP99" s="236">
        <v>5022.0349999999999</v>
      </c>
      <c r="AQ99" s="236">
        <v>5022.0349999999999</v>
      </c>
      <c r="AR99" s="236">
        <v>5022.0349999999999</v>
      </c>
      <c r="AS99" s="236">
        <v>5022.0349999999999</v>
      </c>
      <c r="AT99" s="236">
        <v>5022.0349999999999</v>
      </c>
      <c r="AU99" s="236">
        <v>5022.0349999999999</v>
      </c>
      <c r="AV99" s="236">
        <v>5022.0349999999999</v>
      </c>
      <c r="AW99" s="236">
        <v>5022.0349999999999</v>
      </c>
      <c r="AX99" s="236">
        <v>5022.0349999999999</v>
      </c>
      <c r="AY99" s="236">
        <v>5022.0349999999999</v>
      </c>
      <c r="AZ99" s="236">
        <v>5022.0349999999999</v>
      </c>
      <c r="BA99" s="236">
        <v>5022.0349999999999</v>
      </c>
      <c r="BB99" s="236">
        <v>386.17</v>
      </c>
      <c r="BC99" s="293">
        <v>386.17</v>
      </c>
      <c r="BD99" s="236">
        <v>386.17</v>
      </c>
      <c r="BE99" s="236">
        <v>386.17</v>
      </c>
      <c r="BF99" s="236">
        <v>386.17</v>
      </c>
      <c r="BG99" s="236">
        <v>386.17</v>
      </c>
      <c r="BH99" s="236">
        <v>386.17</v>
      </c>
      <c r="BI99" s="236">
        <v>386.17</v>
      </c>
      <c r="BJ99" s="236">
        <v>386.17</v>
      </c>
      <c r="BK99" s="236">
        <v>386.17</v>
      </c>
      <c r="BL99" s="236">
        <v>386.17</v>
      </c>
      <c r="BM99" s="236">
        <v>386.17</v>
      </c>
      <c r="BN99" s="236">
        <v>0</v>
      </c>
      <c r="BO99" s="236">
        <v>0</v>
      </c>
      <c r="BP99" s="236">
        <v>0</v>
      </c>
      <c r="BQ99" s="236">
        <v>0</v>
      </c>
      <c r="BR99" s="236">
        <v>0</v>
      </c>
      <c r="BS99" s="236">
        <v>0</v>
      </c>
      <c r="BT99" s="236">
        <v>0</v>
      </c>
      <c r="BU99" s="236">
        <v>0</v>
      </c>
      <c r="BV99" s="236">
        <v>0</v>
      </c>
      <c r="BW99" s="236">
        <v>0</v>
      </c>
      <c r="BX99" s="293">
        <v>0</v>
      </c>
      <c r="BY99" s="293">
        <v>0</v>
      </c>
      <c r="BZ99" s="293">
        <v>0</v>
      </c>
      <c r="CA99" s="236">
        <v>0</v>
      </c>
      <c r="CB99" s="236">
        <v>0</v>
      </c>
      <c r="CC99" s="236">
        <v>0</v>
      </c>
      <c r="CD99" s="236">
        <v>0</v>
      </c>
      <c r="CE99" s="236">
        <v>0</v>
      </c>
      <c r="CF99" s="236">
        <v>0</v>
      </c>
      <c r="CG99" s="236">
        <v>0</v>
      </c>
      <c r="CH99" s="236">
        <v>0</v>
      </c>
      <c r="CI99" s="236">
        <v>0</v>
      </c>
      <c r="CJ99" s="236">
        <v>0</v>
      </c>
      <c r="CK99" s="236">
        <v>0</v>
      </c>
      <c r="CL99" s="293">
        <v>0</v>
      </c>
      <c r="CM99" s="236">
        <v>0</v>
      </c>
      <c r="CN99" s="236">
        <v>0</v>
      </c>
      <c r="CO99" s="236">
        <v>0</v>
      </c>
      <c r="CP99" s="236">
        <v>0</v>
      </c>
      <c r="CQ99" s="236">
        <v>0</v>
      </c>
      <c r="CR99" s="236">
        <v>0</v>
      </c>
      <c r="CS99" s="236">
        <v>0</v>
      </c>
      <c r="CT99" s="236">
        <v>0</v>
      </c>
      <c r="CU99" s="236">
        <v>0</v>
      </c>
    </row>
    <row r="100" spans="1:120" outlineLevel="2">
      <c r="A100" s="189" t="s">
        <v>270</v>
      </c>
      <c r="B100" s="611" t="s">
        <v>1170</v>
      </c>
      <c r="C100" s="294" t="s">
        <v>296</v>
      </c>
      <c r="D100" s="294" t="s">
        <v>377</v>
      </c>
      <c r="E100" s="293">
        <v>0</v>
      </c>
      <c r="F100" s="293">
        <v>0</v>
      </c>
      <c r="G100" s="410">
        <v>0</v>
      </c>
      <c r="H100" s="410">
        <v>0</v>
      </c>
      <c r="I100" s="410">
        <v>0</v>
      </c>
      <c r="J100" s="410">
        <v>0</v>
      </c>
      <c r="K100" s="410">
        <v>0</v>
      </c>
      <c r="L100" s="410">
        <v>0</v>
      </c>
      <c r="M100" s="410">
        <v>0</v>
      </c>
      <c r="N100" s="410">
        <v>0</v>
      </c>
      <c r="O100" s="410">
        <v>0</v>
      </c>
      <c r="P100" s="410">
        <v>0</v>
      </c>
      <c r="Q100" s="410">
        <v>0</v>
      </c>
      <c r="R100" s="293">
        <v>0</v>
      </c>
      <c r="S100" s="236">
        <v>0</v>
      </c>
      <c r="T100" s="236">
        <v>0</v>
      </c>
      <c r="U100" s="236">
        <v>0</v>
      </c>
      <c r="V100" s="236">
        <v>0</v>
      </c>
      <c r="W100" s="236">
        <v>0</v>
      </c>
      <c r="X100" s="236">
        <v>0</v>
      </c>
      <c r="Y100" s="101">
        <v>0</v>
      </c>
      <c r="Z100" s="236">
        <v>0</v>
      </c>
      <c r="AA100" s="236">
        <v>0</v>
      </c>
      <c r="AB100" s="101">
        <v>0</v>
      </c>
      <c r="AC100" s="411">
        <v>0</v>
      </c>
      <c r="AD100" s="293">
        <v>0</v>
      </c>
      <c r="AE100" s="236">
        <v>0</v>
      </c>
      <c r="AF100" s="236">
        <v>0</v>
      </c>
      <c r="AG100" s="236">
        <v>0</v>
      </c>
      <c r="AH100" s="236">
        <v>0</v>
      </c>
      <c r="AI100" s="236">
        <v>0</v>
      </c>
      <c r="AJ100" s="236">
        <v>0</v>
      </c>
      <c r="AK100" s="236">
        <v>0</v>
      </c>
      <c r="AL100" s="236">
        <v>0</v>
      </c>
      <c r="AM100" s="236">
        <v>0</v>
      </c>
      <c r="AN100" s="236">
        <v>0</v>
      </c>
      <c r="AO100" s="236">
        <v>0</v>
      </c>
      <c r="AP100" s="236">
        <v>0</v>
      </c>
      <c r="AQ100" s="236">
        <v>0</v>
      </c>
      <c r="AR100" s="236">
        <v>0</v>
      </c>
      <c r="AS100" s="236">
        <v>0</v>
      </c>
      <c r="AT100" s="236">
        <v>0</v>
      </c>
      <c r="AU100" s="236">
        <v>0</v>
      </c>
      <c r="AV100" s="236">
        <v>0</v>
      </c>
      <c r="AW100" s="236">
        <v>0</v>
      </c>
      <c r="AX100" s="236">
        <v>0</v>
      </c>
      <c r="AY100" s="236">
        <v>0</v>
      </c>
      <c r="AZ100" s="236">
        <v>0</v>
      </c>
      <c r="BA100" s="236">
        <v>0</v>
      </c>
      <c r="BB100" s="236">
        <v>0</v>
      </c>
      <c r="BC100" s="293">
        <v>0</v>
      </c>
      <c r="BD100" s="236">
        <v>0</v>
      </c>
      <c r="BE100" s="236">
        <v>0</v>
      </c>
      <c r="BF100" s="236">
        <v>0</v>
      </c>
      <c r="BG100" s="236">
        <v>0</v>
      </c>
      <c r="BH100" s="236">
        <v>0</v>
      </c>
      <c r="BI100" s="236">
        <v>0</v>
      </c>
      <c r="BJ100" s="236">
        <v>0</v>
      </c>
      <c r="BK100" s="236">
        <v>0</v>
      </c>
      <c r="BL100" s="236">
        <v>0</v>
      </c>
      <c r="BM100" s="236">
        <v>0</v>
      </c>
      <c r="BN100" s="236">
        <v>0</v>
      </c>
      <c r="BO100" s="236">
        <v>0</v>
      </c>
      <c r="BP100" s="236">
        <v>0</v>
      </c>
      <c r="BQ100" s="236">
        <v>0</v>
      </c>
      <c r="BR100" s="236">
        <v>0</v>
      </c>
      <c r="BS100" s="236">
        <v>0</v>
      </c>
      <c r="BT100" s="236">
        <v>0</v>
      </c>
      <c r="BU100" s="236">
        <v>0</v>
      </c>
      <c r="BV100" s="236">
        <v>0</v>
      </c>
      <c r="BW100" s="236">
        <v>0</v>
      </c>
      <c r="BX100" s="293">
        <v>0</v>
      </c>
      <c r="BY100" s="293">
        <v>0</v>
      </c>
      <c r="BZ100" s="293">
        <v>0</v>
      </c>
      <c r="CA100" s="236">
        <v>0</v>
      </c>
      <c r="CB100" s="236">
        <v>0</v>
      </c>
      <c r="CC100" s="236">
        <v>0</v>
      </c>
      <c r="CD100" s="236">
        <v>0</v>
      </c>
      <c r="CE100" s="236">
        <v>0</v>
      </c>
      <c r="CF100" s="236">
        <v>0</v>
      </c>
      <c r="CG100" s="236">
        <v>0</v>
      </c>
      <c r="CH100" s="236">
        <v>0</v>
      </c>
      <c r="CI100" s="236">
        <v>0</v>
      </c>
      <c r="CJ100" s="236">
        <v>0</v>
      </c>
      <c r="CK100" s="236">
        <v>0</v>
      </c>
      <c r="CL100" s="293">
        <v>0</v>
      </c>
      <c r="CM100" s="236">
        <v>0</v>
      </c>
      <c r="CN100" s="236">
        <v>0</v>
      </c>
      <c r="CO100" s="236">
        <v>0</v>
      </c>
      <c r="CP100" s="236">
        <v>0</v>
      </c>
      <c r="CQ100" s="236">
        <v>0</v>
      </c>
      <c r="CR100" s="236">
        <v>0</v>
      </c>
      <c r="CS100" s="236">
        <v>0</v>
      </c>
      <c r="CT100" s="236">
        <v>0</v>
      </c>
      <c r="CU100" s="236">
        <v>0</v>
      </c>
    </row>
    <row r="101" spans="1:120" outlineLevel="2">
      <c r="A101" s="189" t="s">
        <v>271</v>
      </c>
      <c r="B101" s="611">
        <v>1900</v>
      </c>
      <c r="C101" s="294" t="s">
        <v>296</v>
      </c>
      <c r="D101" s="294" t="s">
        <v>378</v>
      </c>
      <c r="E101" s="293">
        <v>0</v>
      </c>
      <c r="F101" s="293">
        <v>0</v>
      </c>
      <c r="G101" s="410">
        <v>0</v>
      </c>
      <c r="H101" s="410">
        <v>0</v>
      </c>
      <c r="I101" s="410">
        <v>0</v>
      </c>
      <c r="J101" s="410">
        <v>0</v>
      </c>
      <c r="K101" s="410">
        <v>0</v>
      </c>
      <c r="L101" s="410">
        <v>0</v>
      </c>
      <c r="M101" s="410">
        <v>0</v>
      </c>
      <c r="N101" s="410">
        <v>0</v>
      </c>
      <c r="O101" s="410">
        <v>0</v>
      </c>
      <c r="P101" s="410">
        <v>0</v>
      </c>
      <c r="Q101" s="410">
        <v>0</v>
      </c>
      <c r="R101" s="293">
        <v>0</v>
      </c>
      <c r="S101" s="236">
        <v>0</v>
      </c>
      <c r="T101" s="236">
        <v>0</v>
      </c>
      <c r="U101" s="236">
        <v>0</v>
      </c>
      <c r="V101" s="236">
        <v>0</v>
      </c>
      <c r="W101" s="236">
        <v>0</v>
      </c>
      <c r="X101" s="236">
        <v>0</v>
      </c>
      <c r="Y101" s="101">
        <v>0</v>
      </c>
      <c r="Z101" s="236">
        <v>0</v>
      </c>
      <c r="AA101" s="236">
        <v>0</v>
      </c>
      <c r="AB101" s="101">
        <v>0</v>
      </c>
      <c r="AC101" s="411">
        <v>0</v>
      </c>
      <c r="AD101" s="293">
        <v>0</v>
      </c>
      <c r="AE101" s="236">
        <v>0</v>
      </c>
      <c r="AF101" s="236">
        <v>0</v>
      </c>
      <c r="AG101" s="236">
        <v>0</v>
      </c>
      <c r="AH101" s="236">
        <v>0</v>
      </c>
      <c r="AI101" s="236">
        <v>0</v>
      </c>
      <c r="AJ101" s="236">
        <v>0</v>
      </c>
      <c r="AK101" s="236">
        <v>0</v>
      </c>
      <c r="AL101" s="236">
        <v>0</v>
      </c>
      <c r="AM101" s="236">
        <v>0</v>
      </c>
      <c r="AN101" s="236">
        <v>0</v>
      </c>
      <c r="AO101" s="236">
        <v>0</v>
      </c>
      <c r="AP101" s="236">
        <v>0</v>
      </c>
      <c r="AQ101" s="236">
        <v>0</v>
      </c>
      <c r="AR101" s="236">
        <v>0</v>
      </c>
      <c r="AS101" s="236">
        <v>0</v>
      </c>
      <c r="AT101" s="236">
        <v>0</v>
      </c>
      <c r="AU101" s="236">
        <v>0</v>
      </c>
      <c r="AV101" s="236">
        <v>0</v>
      </c>
      <c r="AW101" s="236">
        <v>0</v>
      </c>
      <c r="AX101" s="236">
        <v>0</v>
      </c>
      <c r="AY101" s="236">
        <v>0</v>
      </c>
      <c r="AZ101" s="236">
        <v>0</v>
      </c>
      <c r="BA101" s="236">
        <v>0</v>
      </c>
      <c r="BB101" s="236">
        <v>0</v>
      </c>
      <c r="BC101" s="293">
        <v>0</v>
      </c>
      <c r="BD101" s="236">
        <v>0</v>
      </c>
      <c r="BE101" s="236">
        <v>0</v>
      </c>
      <c r="BF101" s="236">
        <v>0</v>
      </c>
      <c r="BG101" s="236">
        <v>0</v>
      </c>
      <c r="BH101" s="236">
        <v>0</v>
      </c>
      <c r="BI101" s="236">
        <v>0</v>
      </c>
      <c r="BJ101" s="236">
        <v>0</v>
      </c>
      <c r="BK101" s="236">
        <v>0</v>
      </c>
      <c r="BL101" s="236">
        <v>0</v>
      </c>
      <c r="BM101" s="236">
        <v>0</v>
      </c>
      <c r="BN101" s="236">
        <v>0</v>
      </c>
      <c r="BO101" s="236">
        <v>0</v>
      </c>
      <c r="BP101" s="236">
        <v>0</v>
      </c>
      <c r="BQ101" s="236">
        <v>0</v>
      </c>
      <c r="BR101" s="236">
        <v>0</v>
      </c>
      <c r="BS101" s="236">
        <v>0</v>
      </c>
      <c r="BT101" s="236">
        <v>0</v>
      </c>
      <c r="BU101" s="236">
        <v>0</v>
      </c>
      <c r="BV101" s="236">
        <v>0</v>
      </c>
      <c r="BW101" s="236">
        <v>0</v>
      </c>
      <c r="BX101" s="293">
        <v>0</v>
      </c>
      <c r="BY101" s="293">
        <v>0</v>
      </c>
      <c r="BZ101" s="293">
        <v>0</v>
      </c>
      <c r="CA101" s="236">
        <v>0</v>
      </c>
      <c r="CB101" s="236">
        <v>0</v>
      </c>
      <c r="CC101" s="236">
        <v>0</v>
      </c>
      <c r="CD101" s="236">
        <v>0</v>
      </c>
      <c r="CE101" s="236">
        <v>0</v>
      </c>
      <c r="CF101" s="236">
        <v>0</v>
      </c>
      <c r="CG101" s="236">
        <v>0</v>
      </c>
      <c r="CH101" s="236">
        <v>0</v>
      </c>
      <c r="CI101" s="236">
        <v>0</v>
      </c>
      <c r="CJ101" s="236">
        <v>0</v>
      </c>
      <c r="CK101" s="236">
        <v>0</v>
      </c>
      <c r="CL101" s="293">
        <v>0</v>
      </c>
      <c r="CM101" s="236">
        <v>0</v>
      </c>
      <c r="CN101" s="236">
        <v>0</v>
      </c>
      <c r="CO101" s="236">
        <v>0</v>
      </c>
      <c r="CP101" s="236">
        <v>0</v>
      </c>
      <c r="CQ101" s="236">
        <v>0</v>
      </c>
      <c r="CR101" s="236">
        <v>0</v>
      </c>
      <c r="CS101" s="236">
        <v>0</v>
      </c>
      <c r="CT101" s="236">
        <v>0</v>
      </c>
      <c r="CU101" s="236">
        <v>0</v>
      </c>
    </row>
    <row r="102" spans="1:120" outlineLevel="2">
      <c r="A102" s="189" t="s">
        <v>272</v>
      </c>
      <c r="B102" s="611" t="s">
        <v>1170</v>
      </c>
      <c r="C102" s="294" t="s">
        <v>296</v>
      </c>
      <c r="D102" s="294" t="s">
        <v>379</v>
      </c>
      <c r="E102" s="293">
        <v>0</v>
      </c>
      <c r="F102" s="293">
        <v>0</v>
      </c>
      <c r="G102" s="410">
        <v>0</v>
      </c>
      <c r="H102" s="410">
        <v>0</v>
      </c>
      <c r="I102" s="410">
        <v>0</v>
      </c>
      <c r="J102" s="410">
        <v>0</v>
      </c>
      <c r="K102" s="410">
        <v>0</v>
      </c>
      <c r="L102" s="410">
        <v>0</v>
      </c>
      <c r="M102" s="410">
        <v>0</v>
      </c>
      <c r="N102" s="410">
        <v>0</v>
      </c>
      <c r="O102" s="410">
        <v>0</v>
      </c>
      <c r="P102" s="410">
        <v>0</v>
      </c>
      <c r="Q102" s="410">
        <v>0</v>
      </c>
      <c r="R102" s="293">
        <v>0</v>
      </c>
      <c r="S102" s="236">
        <v>0</v>
      </c>
      <c r="T102" s="236">
        <v>0</v>
      </c>
      <c r="U102" s="236">
        <v>0</v>
      </c>
      <c r="V102" s="236">
        <v>0</v>
      </c>
      <c r="W102" s="236">
        <v>0</v>
      </c>
      <c r="X102" s="236">
        <v>0</v>
      </c>
      <c r="Y102" s="101">
        <v>0</v>
      </c>
      <c r="Z102" s="236">
        <v>0</v>
      </c>
      <c r="AA102" s="236">
        <v>0</v>
      </c>
      <c r="AB102" s="101">
        <v>0</v>
      </c>
      <c r="AC102" s="411">
        <v>0</v>
      </c>
      <c r="AD102" s="293">
        <v>0</v>
      </c>
      <c r="AE102" s="236">
        <v>0</v>
      </c>
      <c r="AF102" s="236">
        <v>0</v>
      </c>
      <c r="AG102" s="236">
        <v>0</v>
      </c>
      <c r="AH102" s="236">
        <v>0</v>
      </c>
      <c r="AI102" s="236">
        <v>0</v>
      </c>
      <c r="AJ102" s="236">
        <v>0</v>
      </c>
      <c r="AK102" s="236">
        <v>0</v>
      </c>
      <c r="AL102" s="236">
        <v>0</v>
      </c>
      <c r="AM102" s="236">
        <v>0</v>
      </c>
      <c r="AN102" s="236">
        <v>0</v>
      </c>
      <c r="AO102" s="236">
        <v>0</v>
      </c>
      <c r="AP102" s="236">
        <v>0</v>
      </c>
      <c r="AQ102" s="236">
        <v>0</v>
      </c>
      <c r="AR102" s="236">
        <v>0</v>
      </c>
      <c r="AS102" s="236">
        <v>0</v>
      </c>
      <c r="AT102" s="236">
        <v>0</v>
      </c>
      <c r="AU102" s="236">
        <v>0</v>
      </c>
      <c r="AV102" s="236">
        <v>0</v>
      </c>
      <c r="AW102" s="236">
        <v>0</v>
      </c>
      <c r="AX102" s="236">
        <v>0</v>
      </c>
      <c r="AY102" s="236">
        <v>0</v>
      </c>
      <c r="AZ102" s="236">
        <v>0</v>
      </c>
      <c r="BA102" s="236">
        <v>0</v>
      </c>
      <c r="BB102" s="236">
        <v>0</v>
      </c>
      <c r="BC102" s="293">
        <v>0</v>
      </c>
      <c r="BD102" s="236">
        <v>0</v>
      </c>
      <c r="BE102" s="236">
        <v>0</v>
      </c>
      <c r="BF102" s="236">
        <v>0</v>
      </c>
      <c r="BG102" s="236">
        <v>0</v>
      </c>
      <c r="BH102" s="236">
        <v>0</v>
      </c>
      <c r="BI102" s="236">
        <v>0</v>
      </c>
      <c r="BJ102" s="236">
        <v>0</v>
      </c>
      <c r="BK102" s="236">
        <v>0</v>
      </c>
      <c r="BL102" s="236">
        <v>0</v>
      </c>
      <c r="BM102" s="236">
        <v>0</v>
      </c>
      <c r="BN102" s="236">
        <v>0</v>
      </c>
      <c r="BO102" s="236">
        <v>0</v>
      </c>
      <c r="BP102" s="236">
        <v>0</v>
      </c>
      <c r="BQ102" s="236">
        <v>0</v>
      </c>
      <c r="BR102" s="236">
        <v>0</v>
      </c>
      <c r="BS102" s="236">
        <v>0</v>
      </c>
      <c r="BT102" s="236">
        <v>0</v>
      </c>
      <c r="BU102" s="236">
        <v>0</v>
      </c>
      <c r="BV102" s="236">
        <v>0</v>
      </c>
      <c r="BW102" s="236">
        <v>0</v>
      </c>
      <c r="BX102" s="293">
        <v>0</v>
      </c>
      <c r="BY102" s="293">
        <v>0</v>
      </c>
      <c r="BZ102" s="293">
        <v>0</v>
      </c>
      <c r="CA102" s="236">
        <v>0</v>
      </c>
      <c r="CB102" s="236">
        <v>0</v>
      </c>
      <c r="CC102" s="236">
        <v>0</v>
      </c>
      <c r="CD102" s="236">
        <v>0</v>
      </c>
      <c r="CE102" s="236">
        <v>0</v>
      </c>
      <c r="CF102" s="236">
        <v>0</v>
      </c>
      <c r="CG102" s="236">
        <v>0</v>
      </c>
      <c r="CH102" s="236">
        <v>0</v>
      </c>
      <c r="CI102" s="236">
        <v>0</v>
      </c>
      <c r="CJ102" s="236">
        <v>0</v>
      </c>
      <c r="CK102" s="236">
        <v>0</v>
      </c>
      <c r="CL102" s="293">
        <v>0</v>
      </c>
      <c r="CM102" s="236">
        <v>0</v>
      </c>
      <c r="CN102" s="236">
        <v>0</v>
      </c>
      <c r="CO102" s="236">
        <v>0</v>
      </c>
      <c r="CP102" s="236">
        <v>0</v>
      </c>
      <c r="CQ102" s="236">
        <v>0</v>
      </c>
      <c r="CR102" s="236">
        <v>0</v>
      </c>
      <c r="CS102" s="236">
        <v>0</v>
      </c>
      <c r="CT102" s="236">
        <v>0</v>
      </c>
      <c r="CU102" s="236">
        <v>0</v>
      </c>
    </row>
    <row r="103" spans="1:120" outlineLevel="2">
      <c r="A103" s="189" t="s">
        <v>273</v>
      </c>
      <c r="B103" s="611">
        <v>1900</v>
      </c>
      <c r="C103" s="294" t="s">
        <v>296</v>
      </c>
      <c r="D103" s="294" t="s">
        <v>380</v>
      </c>
      <c r="E103" s="293">
        <v>0</v>
      </c>
      <c r="F103" s="293">
        <v>0</v>
      </c>
      <c r="G103" s="410">
        <v>0</v>
      </c>
      <c r="H103" s="410">
        <v>0</v>
      </c>
      <c r="I103" s="410">
        <v>0</v>
      </c>
      <c r="J103" s="410">
        <v>0</v>
      </c>
      <c r="K103" s="410">
        <v>0</v>
      </c>
      <c r="L103" s="410">
        <v>0</v>
      </c>
      <c r="M103" s="410">
        <v>0</v>
      </c>
      <c r="N103" s="410">
        <v>0</v>
      </c>
      <c r="O103" s="410">
        <v>0</v>
      </c>
      <c r="P103" s="410">
        <v>0</v>
      </c>
      <c r="Q103" s="410">
        <v>0</v>
      </c>
      <c r="R103" s="293">
        <v>0</v>
      </c>
      <c r="S103" s="236">
        <v>0</v>
      </c>
      <c r="T103" s="236">
        <v>0</v>
      </c>
      <c r="U103" s="236">
        <v>0</v>
      </c>
      <c r="V103" s="236">
        <v>0</v>
      </c>
      <c r="W103" s="236">
        <v>0</v>
      </c>
      <c r="X103" s="236">
        <v>0</v>
      </c>
      <c r="Y103" s="101">
        <v>0</v>
      </c>
      <c r="Z103" s="236">
        <v>0</v>
      </c>
      <c r="AA103" s="236">
        <v>0</v>
      </c>
      <c r="AB103" s="101">
        <v>0</v>
      </c>
      <c r="AC103" s="411">
        <v>0</v>
      </c>
      <c r="AD103" s="293">
        <v>0</v>
      </c>
      <c r="AE103" s="236">
        <v>0</v>
      </c>
      <c r="AF103" s="236">
        <v>0</v>
      </c>
      <c r="AG103" s="236">
        <v>0</v>
      </c>
      <c r="AH103" s="236">
        <v>0</v>
      </c>
      <c r="AI103" s="236">
        <v>0</v>
      </c>
      <c r="AJ103" s="236">
        <v>0</v>
      </c>
      <c r="AK103" s="236">
        <v>0</v>
      </c>
      <c r="AL103" s="236">
        <v>0</v>
      </c>
      <c r="AM103" s="236">
        <v>0</v>
      </c>
      <c r="AN103" s="236">
        <v>0</v>
      </c>
      <c r="AO103" s="236">
        <v>0</v>
      </c>
      <c r="AP103" s="236">
        <v>0</v>
      </c>
      <c r="AQ103" s="236">
        <v>0</v>
      </c>
      <c r="AR103" s="236">
        <v>0</v>
      </c>
      <c r="AS103" s="236">
        <v>0</v>
      </c>
      <c r="AT103" s="236">
        <v>0</v>
      </c>
      <c r="AU103" s="236">
        <v>0</v>
      </c>
      <c r="AV103" s="236">
        <v>0</v>
      </c>
      <c r="AW103" s="236">
        <v>0</v>
      </c>
      <c r="AX103" s="236">
        <v>0</v>
      </c>
      <c r="AY103" s="236">
        <v>0</v>
      </c>
      <c r="AZ103" s="236">
        <v>0</v>
      </c>
      <c r="BA103" s="236">
        <v>0</v>
      </c>
      <c r="BB103" s="236">
        <v>0</v>
      </c>
      <c r="BC103" s="293">
        <v>0</v>
      </c>
      <c r="BD103" s="236">
        <v>0</v>
      </c>
      <c r="BE103" s="236">
        <v>0</v>
      </c>
      <c r="BF103" s="236">
        <v>0</v>
      </c>
      <c r="BG103" s="236">
        <v>0</v>
      </c>
      <c r="BH103" s="236">
        <v>0</v>
      </c>
      <c r="BI103" s="236">
        <v>0</v>
      </c>
      <c r="BJ103" s="236">
        <v>0</v>
      </c>
      <c r="BK103" s="236">
        <v>0</v>
      </c>
      <c r="BL103" s="236">
        <v>0</v>
      </c>
      <c r="BM103" s="236">
        <v>0</v>
      </c>
      <c r="BN103" s="236">
        <v>0</v>
      </c>
      <c r="BO103" s="236">
        <v>0</v>
      </c>
      <c r="BP103" s="236">
        <v>0</v>
      </c>
      <c r="BQ103" s="236">
        <v>0</v>
      </c>
      <c r="BR103" s="236">
        <v>0</v>
      </c>
      <c r="BS103" s="236">
        <v>0</v>
      </c>
      <c r="BT103" s="236">
        <v>0</v>
      </c>
      <c r="BU103" s="236">
        <v>0</v>
      </c>
      <c r="BV103" s="236">
        <v>0</v>
      </c>
      <c r="BW103" s="236">
        <v>0</v>
      </c>
      <c r="BX103" s="293">
        <v>0</v>
      </c>
      <c r="BY103" s="293">
        <v>0</v>
      </c>
      <c r="BZ103" s="293">
        <v>0</v>
      </c>
      <c r="CA103" s="236">
        <v>0</v>
      </c>
      <c r="CB103" s="236">
        <v>0</v>
      </c>
      <c r="CC103" s="236">
        <v>0</v>
      </c>
      <c r="CD103" s="236">
        <v>0</v>
      </c>
      <c r="CE103" s="236">
        <v>0</v>
      </c>
      <c r="CF103" s="236">
        <v>0</v>
      </c>
      <c r="CG103" s="236">
        <v>0</v>
      </c>
      <c r="CH103" s="236">
        <v>0</v>
      </c>
      <c r="CI103" s="236">
        <v>0</v>
      </c>
      <c r="CJ103" s="236">
        <v>0</v>
      </c>
      <c r="CK103" s="236">
        <v>0</v>
      </c>
      <c r="CL103" s="293">
        <v>0</v>
      </c>
      <c r="CM103" s="236">
        <v>0</v>
      </c>
      <c r="CN103" s="236">
        <v>0</v>
      </c>
      <c r="CO103" s="236">
        <v>0</v>
      </c>
      <c r="CP103" s="236">
        <v>0</v>
      </c>
      <c r="CQ103" s="236">
        <v>0</v>
      </c>
      <c r="CR103" s="236">
        <v>0</v>
      </c>
      <c r="CS103" s="236">
        <v>0</v>
      </c>
      <c r="CT103" s="236">
        <v>0</v>
      </c>
      <c r="CU103" s="236">
        <v>0</v>
      </c>
    </row>
    <row r="104" spans="1:120" s="257" customFormat="1" outlineLevel="1">
      <c r="A104" s="257" t="s">
        <v>767</v>
      </c>
      <c r="C104" s="412"/>
      <c r="D104" s="412"/>
      <c r="E104" s="380">
        <v>493265.33999999991</v>
      </c>
      <c r="F104" s="380">
        <v>-3861783.2399999998</v>
      </c>
      <c r="G104" s="413">
        <v>-3861783.2399999998</v>
      </c>
      <c r="H104" s="413">
        <v>-3861783.2399999998</v>
      </c>
      <c r="I104" s="413">
        <v>-3861783.2399999998</v>
      </c>
      <c r="J104" s="413">
        <v>-3861783.2399999998</v>
      </c>
      <c r="K104" s="413">
        <v>-3861783.2399999998</v>
      </c>
      <c r="L104" s="413">
        <v>-3861783.2399999998</v>
      </c>
      <c r="M104" s="413">
        <v>-3861783.2399999998</v>
      </c>
      <c r="N104" s="413">
        <v>-3861783.2399999998</v>
      </c>
      <c r="O104" s="413">
        <v>1767298.71</v>
      </c>
      <c r="P104" s="413">
        <v>1767298.71</v>
      </c>
      <c r="Q104" s="413">
        <v>1767298.71</v>
      </c>
      <c r="R104" s="380">
        <v>1832606.0400000003</v>
      </c>
      <c r="S104" s="312">
        <v>2150696.04</v>
      </c>
      <c r="T104" s="312">
        <v>2150696.04</v>
      </c>
      <c r="U104" s="312">
        <v>2150696.04</v>
      </c>
      <c r="V104" s="312">
        <v>2150696.04</v>
      </c>
      <c r="W104" s="312">
        <v>2150696.04</v>
      </c>
      <c r="X104" s="312">
        <v>-9117288.959999999</v>
      </c>
      <c r="Y104" s="311">
        <v>-1072957.96</v>
      </c>
      <c r="Z104" s="312">
        <v>-1072957.96</v>
      </c>
      <c r="AA104" s="312">
        <v>-1072957.96</v>
      </c>
      <c r="AB104" s="311">
        <v>-1072957.96</v>
      </c>
      <c r="AC104" s="414">
        <v>-1072957.96</v>
      </c>
      <c r="AD104" s="380">
        <v>-754482.99</v>
      </c>
      <c r="AE104" s="312">
        <v>-754482.99</v>
      </c>
      <c r="AF104" s="312">
        <v>-754482.99</v>
      </c>
      <c r="AG104" s="312">
        <v>-754573.10719999997</v>
      </c>
      <c r="AH104" s="312">
        <v>-754573.10719999997</v>
      </c>
      <c r="AI104" s="312">
        <v>-754573.10719999997</v>
      </c>
      <c r="AJ104" s="312">
        <v>-754871.18660000002</v>
      </c>
      <c r="AK104" s="312">
        <v>-754871.18660000002</v>
      </c>
      <c r="AL104" s="312">
        <v>-754871.18660000002</v>
      </c>
      <c r="AM104" s="312">
        <v>-754871.18660000002</v>
      </c>
      <c r="AN104" s="312">
        <v>-754871.18660000002</v>
      </c>
      <c r="AO104" s="312">
        <v>-754871.18660000002</v>
      </c>
      <c r="AP104" s="312">
        <v>3762364.1550000003</v>
      </c>
      <c r="AQ104" s="312">
        <v>3762364.1550000003</v>
      </c>
      <c r="AR104" s="312">
        <v>3762364.1550000003</v>
      </c>
      <c r="AS104" s="312">
        <v>3761018.9037000001</v>
      </c>
      <c r="AT104" s="312">
        <v>3761018.9037000001</v>
      </c>
      <c r="AU104" s="312">
        <v>3761018.9037000001</v>
      </c>
      <c r="AV104" s="312">
        <v>3131309.3240000005</v>
      </c>
      <c r="AW104" s="312">
        <v>3131309.3240000005</v>
      </c>
      <c r="AX104" s="312">
        <v>3131309.3240000005</v>
      </c>
      <c r="AY104" s="312">
        <v>9633249.1339999996</v>
      </c>
      <c r="AZ104" s="312">
        <v>9633249.1339999996</v>
      </c>
      <c r="BA104" s="312">
        <v>9686761.1339999996</v>
      </c>
      <c r="BB104" s="312">
        <v>6804388.0349999992</v>
      </c>
      <c r="BC104" s="380">
        <v>6804388.0349999992</v>
      </c>
      <c r="BD104" s="312">
        <v>6804388.0349999992</v>
      </c>
      <c r="BE104" s="312">
        <v>6804380.0049999999</v>
      </c>
      <c r="BF104" s="312">
        <v>6804380.0049999999</v>
      </c>
      <c r="BG104" s="312">
        <v>6804380.0049999999</v>
      </c>
      <c r="BH104" s="312">
        <v>6804417.0524999993</v>
      </c>
      <c r="BI104" s="312">
        <v>6804417.0524999993</v>
      </c>
      <c r="BJ104" s="312">
        <v>6804417.0524999993</v>
      </c>
      <c r="BK104" s="312">
        <v>6487375.3149999995</v>
      </c>
      <c r="BL104" s="312">
        <v>6487375.3149999995</v>
      </c>
      <c r="BM104" s="312">
        <v>6487375.3149999995</v>
      </c>
      <c r="BN104" s="312">
        <v>1041000.0750000011</v>
      </c>
      <c r="BO104" s="312">
        <v>1041000.0750000011</v>
      </c>
      <c r="BP104" s="312">
        <v>1041000.0750000011</v>
      </c>
      <c r="BQ104" s="312">
        <v>1041011.2002000002</v>
      </c>
      <c r="BR104" s="312">
        <v>1041011.2002000002</v>
      </c>
      <c r="BS104" s="312">
        <v>1041011.2002000002</v>
      </c>
      <c r="BT104" s="312">
        <v>1041011.0750000011</v>
      </c>
      <c r="BU104" s="312">
        <v>1041011.0750000011</v>
      </c>
      <c r="BV104" s="312">
        <v>1041011.0750000011</v>
      </c>
      <c r="BW104" s="312">
        <v>1041007.0750000011</v>
      </c>
      <c r="BX104" s="380">
        <v>1041007.0750000011</v>
      </c>
      <c r="BY104" s="380">
        <v>1041007.0750000011</v>
      </c>
      <c r="BZ104" s="380">
        <v>-2425742.5499999998</v>
      </c>
      <c r="CA104" s="380">
        <v>-2425742.5499999998</v>
      </c>
      <c r="CB104" s="380">
        <v>-2425742.5499999998</v>
      </c>
      <c r="CC104" s="380">
        <v>-2424921.5499999998</v>
      </c>
      <c r="CD104" s="380">
        <v>-2424921.5499999998</v>
      </c>
      <c r="CE104" s="380">
        <v>-2424921.5499999998</v>
      </c>
      <c r="CF104" s="380">
        <v>-2424830.5499999998</v>
      </c>
      <c r="CG104" s="380">
        <v>-2424830.5499999998</v>
      </c>
      <c r="CH104" s="380">
        <v>-2424830.5499999998</v>
      </c>
      <c r="CI104" s="380">
        <v>-2424611.0609499989</v>
      </c>
      <c r="CJ104" s="380">
        <v>-2424611.0609499989</v>
      </c>
      <c r="CK104" s="380">
        <v>-2424611.0609499989</v>
      </c>
      <c r="CL104" s="380">
        <v>-1850546</v>
      </c>
      <c r="CM104" s="380">
        <v>-1850546</v>
      </c>
      <c r="CN104" s="380">
        <v>-1850546</v>
      </c>
      <c r="CO104" s="380">
        <v>-1850546</v>
      </c>
      <c r="CP104" s="380">
        <v>-1850546</v>
      </c>
      <c r="CQ104" s="380">
        <v>-1850546</v>
      </c>
      <c r="CR104" s="380">
        <v>-1850546</v>
      </c>
      <c r="CS104" s="380">
        <v>-1850546</v>
      </c>
      <c r="CT104" s="380">
        <v>-1850546</v>
      </c>
      <c r="CU104" s="380">
        <v>-1850546</v>
      </c>
      <c r="CV104" s="257">
        <f>SUBTOTAL(9,CV52:CV103)</f>
        <v>-1850546</v>
      </c>
      <c r="CW104" s="257">
        <f t="shared" ref="CW104:DP104" si="23">SUBTOTAL(9,CW52:CW103)</f>
        <v>-1850546</v>
      </c>
      <c r="CX104" s="257">
        <f t="shared" si="23"/>
        <v>-1850546</v>
      </c>
      <c r="CY104" s="257">
        <f t="shared" si="23"/>
        <v>-1850546</v>
      </c>
      <c r="CZ104" s="257">
        <f t="shared" si="23"/>
        <v>-1850546</v>
      </c>
      <c r="DA104" s="257">
        <f t="shared" si="23"/>
        <v>-1850546</v>
      </c>
      <c r="DB104" s="257">
        <f t="shared" si="23"/>
        <v>-1850546</v>
      </c>
      <c r="DC104" s="257">
        <f t="shared" si="23"/>
        <v>-1850546</v>
      </c>
      <c r="DD104" s="257">
        <f t="shared" si="23"/>
        <v>-1850546</v>
      </c>
      <c r="DE104" s="257">
        <f t="shared" si="23"/>
        <v>-1850546</v>
      </c>
      <c r="DF104" s="257">
        <f t="shared" si="23"/>
        <v>-1850546</v>
      </c>
      <c r="DG104" s="257">
        <f t="shared" si="23"/>
        <v>-1850546</v>
      </c>
      <c r="DH104" s="257">
        <f t="shared" si="23"/>
        <v>-1850546</v>
      </c>
      <c r="DI104" s="257">
        <f t="shared" si="23"/>
        <v>-1850546</v>
      </c>
      <c r="DJ104" s="257">
        <f t="shared" si="23"/>
        <v>-1850546</v>
      </c>
      <c r="DK104" s="257">
        <f t="shared" si="23"/>
        <v>-1850546</v>
      </c>
      <c r="DL104" s="257">
        <f t="shared" si="23"/>
        <v>-1850546</v>
      </c>
      <c r="DM104" s="257">
        <f t="shared" si="23"/>
        <v>-1850546</v>
      </c>
      <c r="DN104" s="257">
        <f t="shared" si="23"/>
        <v>-1850546</v>
      </c>
      <c r="DO104" s="257">
        <f t="shared" si="23"/>
        <v>-1850546</v>
      </c>
      <c r="DP104" s="257">
        <f t="shared" si="23"/>
        <v>-1850546</v>
      </c>
    </row>
    <row r="105" spans="1:120" outlineLevel="2">
      <c r="A105" s="189" t="s">
        <v>281</v>
      </c>
      <c r="C105" s="294" t="s">
        <v>302</v>
      </c>
      <c r="D105" s="294" t="s">
        <v>388</v>
      </c>
      <c r="E105" s="293">
        <v>0</v>
      </c>
      <c r="F105" s="293">
        <v>0</v>
      </c>
      <c r="G105" s="410">
        <v>0</v>
      </c>
      <c r="H105" s="410">
        <v>0</v>
      </c>
      <c r="I105" s="410">
        <v>0</v>
      </c>
      <c r="J105" s="410">
        <v>0</v>
      </c>
      <c r="K105" s="410">
        <v>0</v>
      </c>
      <c r="L105" s="410">
        <v>0</v>
      </c>
      <c r="M105" s="410">
        <v>0</v>
      </c>
      <c r="N105" s="410">
        <v>0</v>
      </c>
      <c r="O105" s="410">
        <v>0</v>
      </c>
      <c r="P105" s="410">
        <v>0</v>
      </c>
      <c r="Q105" s="410">
        <v>0</v>
      </c>
      <c r="R105" s="293">
        <v>-183148944</v>
      </c>
      <c r="S105" s="236">
        <v>-183148944</v>
      </c>
      <c r="T105" s="236">
        <v>-183148944</v>
      </c>
      <c r="U105" s="236">
        <v>-186986201</v>
      </c>
      <c r="V105" s="236">
        <v>-186986201</v>
      </c>
      <c r="W105" s="236">
        <v>-186986201</v>
      </c>
      <c r="X105" s="236">
        <v>-184630658</v>
      </c>
      <c r="Y105" s="101">
        <v>-184630658</v>
      </c>
      <c r="Z105" s="236">
        <v>-184630658</v>
      </c>
      <c r="AA105" s="236">
        <v>-182160576</v>
      </c>
      <c r="AB105" s="101">
        <v>-182160576</v>
      </c>
      <c r="AC105" s="411">
        <v>-182160576</v>
      </c>
      <c r="AD105" s="293">
        <v>-194703517</v>
      </c>
      <c r="AE105" s="236">
        <v>-194703517</v>
      </c>
      <c r="AF105" s="236">
        <v>-194703517</v>
      </c>
      <c r="AG105" s="236">
        <v>-197318049</v>
      </c>
      <c r="AH105" s="236">
        <v>-197318049</v>
      </c>
      <c r="AI105" s="236">
        <v>-197318049</v>
      </c>
      <c r="AJ105" s="236">
        <v>-193227629</v>
      </c>
      <c r="AK105" s="236">
        <v>-193227629</v>
      </c>
      <c r="AL105" s="236">
        <v>-193227629</v>
      </c>
      <c r="AM105" s="236">
        <v>-200721563</v>
      </c>
      <c r="AN105" s="236">
        <v>-200721563</v>
      </c>
      <c r="AO105" s="236">
        <v>-200721563</v>
      </c>
      <c r="AP105" s="236">
        <v>-193479559.25</v>
      </c>
      <c r="AQ105" s="236">
        <v>-193479559.25</v>
      </c>
      <c r="AR105" s="236">
        <v>-193479559.25</v>
      </c>
      <c r="AS105" s="236">
        <v>-198618784.94999999</v>
      </c>
      <c r="AT105" s="236">
        <v>-198618784.94999999</v>
      </c>
      <c r="AU105" s="236">
        <v>-198618784.94999999</v>
      </c>
      <c r="AV105" s="236">
        <v>-204099089.84999999</v>
      </c>
      <c r="AW105" s="236">
        <v>-204099089.84999999</v>
      </c>
      <c r="AX105" s="236">
        <v>-204099089.84999999</v>
      </c>
      <c r="AY105" s="236">
        <v>-200975727.71400002</v>
      </c>
      <c r="AZ105" s="236">
        <v>-200975727.71400002</v>
      </c>
      <c r="BA105" s="236">
        <v>-200347089.414</v>
      </c>
      <c r="BB105" s="236">
        <v>-204470954.26400003</v>
      </c>
      <c r="BC105" s="293">
        <v>-204470954.26400003</v>
      </c>
      <c r="BD105" s="236">
        <v>-204470954.26400003</v>
      </c>
      <c r="BE105" s="236">
        <v>-207097743</v>
      </c>
      <c r="BF105" s="236">
        <v>-207097743</v>
      </c>
      <c r="BG105" s="236">
        <v>-207097743</v>
      </c>
      <c r="BH105" s="236">
        <v>-219167600.26400003</v>
      </c>
      <c r="BI105" s="236">
        <v>-219167600.26400003</v>
      </c>
      <c r="BJ105" s="236">
        <v>-219167600.26400003</v>
      </c>
      <c r="BK105" s="236">
        <v>-219884627</v>
      </c>
      <c r="BL105" s="236">
        <v>-219884627</v>
      </c>
      <c r="BM105" s="236">
        <v>-219079036</v>
      </c>
      <c r="BN105" s="236">
        <v>-217201876</v>
      </c>
      <c r="BO105" s="236">
        <v>-217201876</v>
      </c>
      <c r="BP105" s="236">
        <v>-217201876</v>
      </c>
      <c r="BQ105" s="236">
        <v>-219650879</v>
      </c>
      <c r="BR105" s="236">
        <v>-219650879</v>
      </c>
      <c r="BS105" s="236">
        <v>-219650879</v>
      </c>
      <c r="BT105" s="236">
        <v>-224875942.05000001</v>
      </c>
      <c r="BU105" s="236">
        <v>-224875942.05000001</v>
      </c>
      <c r="BV105" s="236">
        <v>-224875942.05000001</v>
      </c>
      <c r="BW105" s="236">
        <v>-227845748.75</v>
      </c>
      <c r="BX105" s="293">
        <v>-227845748.75</v>
      </c>
      <c r="BY105" s="293">
        <v>-227845748.75</v>
      </c>
      <c r="BZ105" s="293">
        <v>-223209326</v>
      </c>
      <c r="CA105" s="236">
        <v>-223209326</v>
      </c>
      <c r="CB105" s="236">
        <v>-223209326</v>
      </c>
      <c r="CC105" s="236">
        <v>-223040174</v>
      </c>
      <c r="CD105" s="236">
        <v>-223040174</v>
      </c>
      <c r="CE105" s="236">
        <v>-223040174</v>
      </c>
      <c r="CF105" s="236">
        <v>-226944352</v>
      </c>
      <c r="CG105" s="236">
        <v>-226944352</v>
      </c>
      <c r="CH105" s="236">
        <v>-226944352</v>
      </c>
      <c r="CI105" s="236">
        <v>-231757499</v>
      </c>
      <c r="CJ105" s="236">
        <v>-231757499</v>
      </c>
      <c r="CK105" s="236">
        <v>-231757499</v>
      </c>
      <c r="CL105" s="293">
        <v>-237733657</v>
      </c>
      <c r="CM105" s="236">
        <v>-237733657</v>
      </c>
      <c r="CN105" s="236">
        <v>-237733657</v>
      </c>
      <c r="CO105" s="236">
        <v>-245531761.65000001</v>
      </c>
      <c r="CP105" s="236">
        <v>-245531761.65000001</v>
      </c>
      <c r="CQ105" s="236">
        <v>-245531761.65000001</v>
      </c>
      <c r="CR105" s="236">
        <v>-259142741.10766101</v>
      </c>
      <c r="CS105" s="236">
        <v>-259142741.10766101</v>
      </c>
      <c r="CT105" s="236">
        <v>-259142741.10766101</v>
      </c>
      <c r="CU105" s="236">
        <v>-275050458.152161</v>
      </c>
      <c r="CV105" s="236">
        <f>CU105</f>
        <v>-275050458.152161</v>
      </c>
      <c r="CW105" s="236">
        <f t="shared" ref="CW105:DP105" si="24">CV105</f>
        <v>-275050458.152161</v>
      </c>
      <c r="CX105" s="236">
        <f t="shared" si="24"/>
        <v>-275050458.152161</v>
      </c>
      <c r="CY105" s="236">
        <f t="shared" si="24"/>
        <v>-275050458.152161</v>
      </c>
      <c r="CZ105" s="236">
        <f t="shared" si="24"/>
        <v>-275050458.152161</v>
      </c>
      <c r="DA105" s="236">
        <f t="shared" si="24"/>
        <v>-275050458.152161</v>
      </c>
      <c r="DB105" s="236">
        <f t="shared" si="24"/>
        <v>-275050458.152161</v>
      </c>
      <c r="DC105" s="236">
        <f t="shared" si="24"/>
        <v>-275050458.152161</v>
      </c>
      <c r="DD105" s="236">
        <f t="shared" si="24"/>
        <v>-275050458.152161</v>
      </c>
      <c r="DE105" s="236">
        <f t="shared" si="24"/>
        <v>-275050458.152161</v>
      </c>
      <c r="DF105" s="236">
        <f t="shared" si="24"/>
        <v>-275050458.152161</v>
      </c>
      <c r="DG105" s="236">
        <f t="shared" si="24"/>
        <v>-275050458.152161</v>
      </c>
      <c r="DH105" s="236">
        <f t="shared" si="24"/>
        <v>-275050458.152161</v>
      </c>
      <c r="DI105" s="236">
        <f t="shared" si="24"/>
        <v>-275050458.152161</v>
      </c>
      <c r="DJ105" s="236">
        <f t="shared" si="24"/>
        <v>-275050458.152161</v>
      </c>
      <c r="DK105" s="236">
        <f t="shared" si="24"/>
        <v>-275050458.152161</v>
      </c>
      <c r="DL105" s="236">
        <f t="shared" si="24"/>
        <v>-275050458.152161</v>
      </c>
      <c r="DM105" s="236">
        <f t="shared" si="24"/>
        <v>-275050458.152161</v>
      </c>
      <c r="DN105" s="236">
        <f t="shared" si="24"/>
        <v>-275050458.152161</v>
      </c>
      <c r="DO105" s="236">
        <f t="shared" si="24"/>
        <v>-275050458.152161</v>
      </c>
      <c r="DP105" s="236">
        <f t="shared" si="24"/>
        <v>-275050458.152161</v>
      </c>
    </row>
    <row r="106" spans="1:120" outlineLevel="2">
      <c r="A106" s="189" t="s">
        <v>280</v>
      </c>
      <c r="B106" s="611">
        <v>1900</v>
      </c>
      <c r="C106" s="294" t="s">
        <v>302</v>
      </c>
      <c r="D106" s="294" t="s">
        <v>387</v>
      </c>
      <c r="E106" s="293">
        <v>0</v>
      </c>
      <c r="F106" s="293">
        <v>0</v>
      </c>
      <c r="G106" s="410">
        <v>0</v>
      </c>
      <c r="H106" s="410">
        <v>0</v>
      </c>
      <c r="I106" s="410">
        <v>0</v>
      </c>
      <c r="J106" s="410">
        <v>0</v>
      </c>
      <c r="K106" s="410">
        <v>0</v>
      </c>
      <c r="L106" s="410">
        <v>0</v>
      </c>
      <c r="M106" s="410">
        <v>0</v>
      </c>
      <c r="N106" s="410">
        <v>0</v>
      </c>
      <c r="O106" s="410">
        <v>0</v>
      </c>
      <c r="P106" s="410">
        <v>0</v>
      </c>
      <c r="Q106" s="410">
        <v>0</v>
      </c>
      <c r="R106" s="293">
        <v>224409076</v>
      </c>
      <c r="S106" s="236">
        <v>224409076</v>
      </c>
      <c r="T106" s="236">
        <v>224409076</v>
      </c>
      <c r="U106" s="236">
        <v>236738661</v>
      </c>
      <c r="V106" s="236">
        <v>236738661</v>
      </c>
      <c r="W106" s="236">
        <v>236738661</v>
      </c>
      <c r="X106" s="236">
        <v>237311490</v>
      </c>
      <c r="Y106" s="101">
        <v>237311490</v>
      </c>
      <c r="Z106" s="236">
        <v>237311490</v>
      </c>
      <c r="AA106" s="236">
        <v>233478794</v>
      </c>
      <c r="AB106" s="101">
        <v>233478794</v>
      </c>
      <c r="AC106" s="411">
        <v>233478794</v>
      </c>
      <c r="AD106" s="293">
        <v>262396156</v>
      </c>
      <c r="AE106" s="236">
        <v>262396156</v>
      </c>
      <c r="AF106" s="236">
        <v>262396156</v>
      </c>
      <c r="AG106" s="236">
        <v>277345812</v>
      </c>
      <c r="AH106" s="236">
        <v>277345812</v>
      </c>
      <c r="AI106" s="236">
        <v>277345812</v>
      </c>
      <c r="AJ106" s="236">
        <v>243784973</v>
      </c>
      <c r="AK106" s="236">
        <v>243784973</v>
      </c>
      <c r="AL106" s="236">
        <v>243784973</v>
      </c>
      <c r="AM106" s="236">
        <v>266293965</v>
      </c>
      <c r="AN106" s="236">
        <v>266293965</v>
      </c>
      <c r="AO106" s="236">
        <v>266293965</v>
      </c>
      <c r="AP106" s="236">
        <v>336718782.85000002</v>
      </c>
      <c r="AQ106" s="236">
        <v>336718782.85000002</v>
      </c>
      <c r="AR106" s="236">
        <v>336718782.85000002</v>
      </c>
      <c r="AS106" s="236">
        <v>356963784.55000001</v>
      </c>
      <c r="AT106" s="236">
        <v>356963784.55000001</v>
      </c>
      <c r="AU106" s="236">
        <v>356963784.55000001</v>
      </c>
      <c r="AV106" s="236">
        <v>340724523.40000004</v>
      </c>
      <c r="AW106" s="236">
        <v>340724523.40000004</v>
      </c>
      <c r="AX106" s="236">
        <v>340724523.40000004</v>
      </c>
      <c r="AY106" s="236">
        <v>352057428.21399999</v>
      </c>
      <c r="AZ106" s="236">
        <v>352057428.21399999</v>
      </c>
      <c r="BA106" s="236">
        <v>346167065.91400003</v>
      </c>
      <c r="BB106" s="236">
        <v>389816215.16399997</v>
      </c>
      <c r="BC106" s="293">
        <v>389816215.16399997</v>
      </c>
      <c r="BD106" s="236">
        <v>389816215.16399997</v>
      </c>
      <c r="BE106" s="236">
        <v>395636604</v>
      </c>
      <c r="BF106" s="236">
        <v>395636604</v>
      </c>
      <c r="BG106" s="236">
        <v>395636604</v>
      </c>
      <c r="BH106" s="236">
        <v>377175208.16399997</v>
      </c>
      <c r="BI106" s="236">
        <v>377175208.16399997</v>
      </c>
      <c r="BJ106" s="236">
        <v>377175208.16399997</v>
      </c>
      <c r="BK106" s="236">
        <v>405828177</v>
      </c>
      <c r="BL106" s="236">
        <v>405828177</v>
      </c>
      <c r="BM106" s="236">
        <v>405022586</v>
      </c>
      <c r="BN106" s="236">
        <v>444334650</v>
      </c>
      <c r="BO106" s="236">
        <v>444334650</v>
      </c>
      <c r="BP106" s="236">
        <v>444334650</v>
      </c>
      <c r="BQ106" s="236">
        <v>469818580</v>
      </c>
      <c r="BR106" s="236">
        <v>469818580</v>
      </c>
      <c r="BS106" s="236">
        <v>469818580</v>
      </c>
      <c r="BT106" s="236">
        <v>425654746</v>
      </c>
      <c r="BU106" s="236">
        <v>425654746</v>
      </c>
      <c r="BV106" s="236">
        <v>425654746</v>
      </c>
      <c r="BW106" s="236">
        <v>407851902.64999998</v>
      </c>
      <c r="BX106" s="293">
        <v>407851902.64999998</v>
      </c>
      <c r="BY106" s="293">
        <v>407851902.64999998</v>
      </c>
      <c r="BZ106" s="293">
        <v>530457730</v>
      </c>
      <c r="CA106" s="236">
        <v>530457730</v>
      </c>
      <c r="CB106" s="236">
        <v>530457730</v>
      </c>
      <c r="CC106" s="236">
        <v>554535985</v>
      </c>
      <c r="CD106" s="236">
        <v>554535985</v>
      </c>
      <c r="CE106" s="236">
        <v>554535985</v>
      </c>
      <c r="CF106" s="236">
        <v>541564884</v>
      </c>
      <c r="CG106" s="236">
        <v>542923119</v>
      </c>
      <c r="CH106" s="236">
        <v>542923119</v>
      </c>
      <c r="CI106" s="236">
        <v>570484105</v>
      </c>
      <c r="CJ106" s="236">
        <v>570484105</v>
      </c>
      <c r="CK106" s="236">
        <v>570484105</v>
      </c>
      <c r="CL106" s="293">
        <v>725716695</v>
      </c>
      <c r="CM106" s="236">
        <v>725716695</v>
      </c>
      <c r="CN106" s="236">
        <v>725716695</v>
      </c>
      <c r="CO106" s="236">
        <v>761090475</v>
      </c>
      <c r="CP106" s="236">
        <v>761090475</v>
      </c>
      <c r="CQ106" s="236">
        <v>761090475</v>
      </c>
      <c r="CR106" s="236">
        <v>725798687.21688342</v>
      </c>
      <c r="CS106" s="236">
        <v>725798687.21688342</v>
      </c>
      <c r="CT106" s="236">
        <v>725798687.21688342</v>
      </c>
      <c r="CU106" s="236">
        <v>745188373.61165857</v>
      </c>
      <c r="CV106" s="236">
        <f>CU106</f>
        <v>745188373.61165857</v>
      </c>
      <c r="CW106" s="236">
        <f t="shared" ref="CW106:DP106" si="25">CV106</f>
        <v>745188373.61165857</v>
      </c>
      <c r="CX106" s="236">
        <f t="shared" si="25"/>
        <v>745188373.61165857</v>
      </c>
      <c r="CY106" s="236">
        <f t="shared" si="25"/>
        <v>745188373.61165857</v>
      </c>
      <c r="CZ106" s="236">
        <f t="shared" si="25"/>
        <v>745188373.61165857</v>
      </c>
      <c r="DA106" s="236">
        <f t="shared" si="25"/>
        <v>745188373.61165857</v>
      </c>
      <c r="DB106" s="236">
        <f t="shared" si="25"/>
        <v>745188373.61165857</v>
      </c>
      <c r="DC106" s="236">
        <f t="shared" si="25"/>
        <v>745188373.61165857</v>
      </c>
      <c r="DD106" s="236">
        <f t="shared" si="25"/>
        <v>745188373.61165857</v>
      </c>
      <c r="DE106" s="236">
        <f t="shared" si="25"/>
        <v>745188373.61165857</v>
      </c>
      <c r="DF106" s="236">
        <f t="shared" si="25"/>
        <v>745188373.61165857</v>
      </c>
      <c r="DG106" s="236">
        <f t="shared" si="25"/>
        <v>745188373.61165857</v>
      </c>
      <c r="DH106" s="236">
        <f t="shared" si="25"/>
        <v>745188373.61165857</v>
      </c>
      <c r="DI106" s="236">
        <f t="shared" si="25"/>
        <v>745188373.61165857</v>
      </c>
      <c r="DJ106" s="236">
        <f t="shared" si="25"/>
        <v>745188373.61165857</v>
      </c>
      <c r="DK106" s="236">
        <f t="shared" si="25"/>
        <v>745188373.61165857</v>
      </c>
      <c r="DL106" s="236">
        <f t="shared" si="25"/>
        <v>745188373.61165857</v>
      </c>
      <c r="DM106" s="236">
        <f t="shared" si="25"/>
        <v>745188373.61165857</v>
      </c>
      <c r="DN106" s="236">
        <f t="shared" si="25"/>
        <v>745188373.61165857</v>
      </c>
      <c r="DO106" s="236">
        <f t="shared" si="25"/>
        <v>745188373.61165857</v>
      </c>
      <c r="DP106" s="236">
        <f t="shared" si="25"/>
        <v>745188373.61165857</v>
      </c>
    </row>
    <row r="107" spans="1:120" outlineLevel="2">
      <c r="A107" s="189" t="s">
        <v>777</v>
      </c>
      <c r="C107" s="294" t="s">
        <v>302</v>
      </c>
      <c r="D107" s="294" t="s">
        <v>778</v>
      </c>
      <c r="E107" s="293">
        <v>0</v>
      </c>
      <c r="F107" s="293">
        <v>0</v>
      </c>
      <c r="G107" s="410">
        <v>0</v>
      </c>
      <c r="H107" s="410">
        <v>0</v>
      </c>
      <c r="I107" s="410">
        <v>0</v>
      </c>
      <c r="J107" s="410">
        <v>0</v>
      </c>
      <c r="K107" s="410">
        <v>0</v>
      </c>
      <c r="L107" s="410">
        <v>0</v>
      </c>
      <c r="M107" s="410">
        <v>0</v>
      </c>
      <c r="N107" s="410">
        <v>0</v>
      </c>
      <c r="O107" s="410">
        <v>0</v>
      </c>
      <c r="P107" s="410">
        <v>0</v>
      </c>
      <c r="Q107" s="410">
        <v>0</v>
      </c>
      <c r="R107" s="293">
        <v>0</v>
      </c>
      <c r="S107" s="236">
        <v>0</v>
      </c>
      <c r="T107" s="236">
        <v>0</v>
      </c>
      <c r="U107" s="236">
        <v>0</v>
      </c>
      <c r="V107" s="236">
        <v>0</v>
      </c>
      <c r="W107" s="236">
        <v>0</v>
      </c>
      <c r="X107" s="236">
        <v>0</v>
      </c>
      <c r="Y107" s="101">
        <v>0</v>
      </c>
      <c r="Z107" s="236">
        <v>0</v>
      </c>
      <c r="AA107" s="236">
        <v>0</v>
      </c>
      <c r="AB107" s="101">
        <v>0</v>
      </c>
      <c r="AC107" s="411">
        <v>0</v>
      </c>
      <c r="AD107" s="293">
        <v>0</v>
      </c>
      <c r="AE107" s="236">
        <v>0</v>
      </c>
      <c r="AF107" s="236">
        <v>0</v>
      </c>
      <c r="AG107" s="236">
        <v>0</v>
      </c>
      <c r="AH107" s="236">
        <v>0</v>
      </c>
      <c r="AI107" s="236">
        <v>0</v>
      </c>
      <c r="AJ107" s="236">
        <v>0</v>
      </c>
      <c r="AK107" s="236">
        <v>0</v>
      </c>
      <c r="AL107" s="236">
        <v>0</v>
      </c>
      <c r="AM107" s="236">
        <v>0</v>
      </c>
      <c r="AN107" s="236">
        <v>0</v>
      </c>
      <c r="AO107" s="236">
        <v>0</v>
      </c>
      <c r="AP107" s="236">
        <v>0</v>
      </c>
      <c r="AQ107" s="236">
        <v>0</v>
      </c>
      <c r="AR107" s="236">
        <v>0</v>
      </c>
      <c r="AS107" s="236">
        <v>0</v>
      </c>
      <c r="AT107" s="236">
        <v>0</v>
      </c>
      <c r="AU107" s="236">
        <v>0</v>
      </c>
      <c r="AV107" s="236">
        <v>0</v>
      </c>
      <c r="AW107" s="236">
        <v>0</v>
      </c>
      <c r="AX107" s="236">
        <v>0</v>
      </c>
      <c r="AY107" s="236">
        <v>0</v>
      </c>
      <c r="AZ107" s="236">
        <v>0</v>
      </c>
      <c r="BA107" s="236">
        <v>0</v>
      </c>
      <c r="BB107" s="236">
        <v>0</v>
      </c>
      <c r="BC107" s="293">
        <v>0</v>
      </c>
      <c r="BD107" s="236">
        <v>0</v>
      </c>
      <c r="BE107" s="236">
        <v>0</v>
      </c>
      <c r="BF107" s="236">
        <v>0</v>
      </c>
      <c r="BG107" s="236">
        <v>0</v>
      </c>
      <c r="BH107" s="236">
        <v>0</v>
      </c>
      <c r="BI107" s="236">
        <v>0</v>
      </c>
      <c r="BJ107" s="236">
        <v>0</v>
      </c>
      <c r="BK107" s="236">
        <v>0</v>
      </c>
      <c r="BL107" s="236">
        <v>0</v>
      </c>
      <c r="BM107" s="236">
        <v>0</v>
      </c>
      <c r="BN107" s="236">
        <v>-2947398</v>
      </c>
      <c r="BO107" s="236">
        <v>-2947398</v>
      </c>
      <c r="BP107" s="236">
        <v>-2947398</v>
      </c>
      <c r="BQ107" s="236">
        <v>-2947398</v>
      </c>
      <c r="BR107" s="236">
        <v>-2947398</v>
      </c>
      <c r="BS107" s="236">
        <v>-2947398</v>
      </c>
      <c r="BT107" s="236">
        <v>-2330152</v>
      </c>
      <c r="BU107" s="236">
        <v>-2330152</v>
      </c>
      <c r="BV107" s="236">
        <v>-2330152</v>
      </c>
      <c r="BW107" s="236">
        <v>-2330152</v>
      </c>
      <c r="BX107" s="293">
        <v>-2330152</v>
      </c>
      <c r="BY107" s="293">
        <v>-2330152</v>
      </c>
      <c r="BZ107" s="293">
        <v>-8887801</v>
      </c>
      <c r="CA107" s="236">
        <v>-8887801</v>
      </c>
      <c r="CB107" s="236">
        <v>-8887801</v>
      </c>
      <c r="CC107" s="236">
        <v>-8887801</v>
      </c>
      <c r="CD107" s="236">
        <v>-8887801</v>
      </c>
      <c r="CE107" s="236">
        <v>-8887801</v>
      </c>
      <c r="CF107" s="236">
        <v>5386873</v>
      </c>
      <c r="CG107" s="236">
        <v>5386873</v>
      </c>
      <c r="CH107" s="236">
        <v>5386873</v>
      </c>
      <c r="CI107" s="236">
        <v>5386873</v>
      </c>
      <c r="CJ107" s="236">
        <v>5386873</v>
      </c>
      <c r="CK107" s="236">
        <v>5386873</v>
      </c>
      <c r="CL107" s="293">
        <v>6052102</v>
      </c>
      <c r="CM107" s="236">
        <v>6052102</v>
      </c>
      <c r="CN107" s="236">
        <v>6052102</v>
      </c>
      <c r="CO107" s="236">
        <v>6052102</v>
      </c>
      <c r="CP107" s="236">
        <v>6052102</v>
      </c>
      <c r="CQ107" s="236">
        <v>6052102</v>
      </c>
      <c r="CR107" s="236">
        <v>6052102</v>
      </c>
      <c r="CS107" s="236">
        <v>6052102</v>
      </c>
      <c r="CT107" s="236">
        <v>6052102</v>
      </c>
      <c r="CU107" s="236">
        <v>6052102</v>
      </c>
      <c r="CV107" s="236">
        <f>CU107</f>
        <v>6052102</v>
      </c>
      <c r="CW107" s="236">
        <f t="shared" ref="CW107:DP107" si="26">CV107</f>
        <v>6052102</v>
      </c>
      <c r="CX107" s="236">
        <f t="shared" si="26"/>
        <v>6052102</v>
      </c>
      <c r="CY107" s="236">
        <f t="shared" si="26"/>
        <v>6052102</v>
      </c>
      <c r="CZ107" s="236">
        <f t="shared" si="26"/>
        <v>6052102</v>
      </c>
      <c r="DA107" s="236">
        <f t="shared" si="26"/>
        <v>6052102</v>
      </c>
      <c r="DB107" s="236">
        <f t="shared" si="26"/>
        <v>6052102</v>
      </c>
      <c r="DC107" s="236">
        <f t="shared" si="26"/>
        <v>6052102</v>
      </c>
      <c r="DD107" s="236">
        <f t="shared" si="26"/>
        <v>6052102</v>
      </c>
      <c r="DE107" s="236">
        <f t="shared" si="26"/>
        <v>6052102</v>
      </c>
      <c r="DF107" s="236">
        <f t="shared" si="26"/>
        <v>6052102</v>
      </c>
      <c r="DG107" s="236">
        <f t="shared" si="26"/>
        <v>6052102</v>
      </c>
      <c r="DH107" s="236">
        <f t="shared" si="26"/>
        <v>6052102</v>
      </c>
      <c r="DI107" s="236">
        <f t="shared" si="26"/>
        <v>6052102</v>
      </c>
      <c r="DJ107" s="236">
        <f t="shared" si="26"/>
        <v>6052102</v>
      </c>
      <c r="DK107" s="236">
        <f t="shared" si="26"/>
        <v>6052102</v>
      </c>
      <c r="DL107" s="236">
        <f t="shared" si="26"/>
        <v>6052102</v>
      </c>
      <c r="DM107" s="236">
        <f t="shared" si="26"/>
        <v>6052102</v>
      </c>
      <c r="DN107" s="236">
        <f t="shared" si="26"/>
        <v>6052102</v>
      </c>
      <c r="DO107" s="236">
        <f t="shared" si="26"/>
        <v>6052102</v>
      </c>
      <c r="DP107" s="236">
        <f t="shared" si="26"/>
        <v>6052102</v>
      </c>
    </row>
    <row r="108" spans="1:120" outlineLevel="2">
      <c r="A108" s="189" t="s">
        <v>282</v>
      </c>
      <c r="B108" s="612">
        <v>1900</v>
      </c>
      <c r="C108" s="294" t="s">
        <v>302</v>
      </c>
      <c r="D108" s="294" t="s">
        <v>389</v>
      </c>
      <c r="E108" s="293">
        <v>0</v>
      </c>
      <c r="F108" s="293">
        <v>0</v>
      </c>
      <c r="G108" s="410">
        <v>0</v>
      </c>
      <c r="H108" s="410">
        <v>0</v>
      </c>
      <c r="I108" s="410">
        <v>0</v>
      </c>
      <c r="J108" s="410">
        <v>0</v>
      </c>
      <c r="K108" s="410">
        <v>0</v>
      </c>
      <c r="L108" s="410">
        <v>0</v>
      </c>
      <c r="M108" s="410">
        <v>0</v>
      </c>
      <c r="N108" s="410">
        <v>0</v>
      </c>
      <c r="O108" s="410">
        <v>0</v>
      </c>
      <c r="P108" s="410">
        <v>0</v>
      </c>
      <c r="Q108" s="410">
        <v>0</v>
      </c>
      <c r="R108" s="293">
        <v>0</v>
      </c>
      <c r="S108" s="236">
        <v>0</v>
      </c>
      <c r="T108" s="236">
        <v>0</v>
      </c>
      <c r="U108" s="236">
        <v>0</v>
      </c>
      <c r="V108" s="236">
        <v>0</v>
      </c>
      <c r="W108" s="236">
        <v>0</v>
      </c>
      <c r="X108" s="236">
        <v>0</v>
      </c>
      <c r="Y108" s="101">
        <v>0</v>
      </c>
      <c r="Z108" s="236">
        <v>0</v>
      </c>
      <c r="AA108" s="236">
        <v>0</v>
      </c>
      <c r="AB108" s="101">
        <v>0</v>
      </c>
      <c r="AC108" s="411">
        <v>0</v>
      </c>
      <c r="AD108" s="293">
        <v>0</v>
      </c>
      <c r="AE108" s="236">
        <v>0</v>
      </c>
      <c r="AF108" s="236">
        <v>0</v>
      </c>
      <c r="AG108" s="236">
        <v>0</v>
      </c>
      <c r="AH108" s="236">
        <v>0</v>
      </c>
      <c r="AI108" s="236">
        <v>0</v>
      </c>
      <c r="AJ108" s="236">
        <v>0</v>
      </c>
      <c r="AK108" s="236">
        <v>0</v>
      </c>
      <c r="AL108" s="236">
        <v>0</v>
      </c>
      <c r="AM108" s="236">
        <v>0</v>
      </c>
      <c r="AN108" s="236">
        <v>0</v>
      </c>
      <c r="AO108" s="236">
        <v>0</v>
      </c>
      <c r="AP108" s="236">
        <v>1</v>
      </c>
      <c r="AQ108" s="236">
        <v>1</v>
      </c>
      <c r="AR108" s="236">
        <v>1</v>
      </c>
      <c r="AS108" s="236">
        <v>1</v>
      </c>
      <c r="AT108" s="236">
        <v>1</v>
      </c>
      <c r="AU108" s="236">
        <v>110744</v>
      </c>
      <c r="AV108" s="236">
        <v>110744</v>
      </c>
      <c r="AW108" s="236">
        <v>110744</v>
      </c>
      <c r="AX108" s="236">
        <v>110744</v>
      </c>
      <c r="AY108" s="236">
        <v>1803207</v>
      </c>
      <c r="AZ108" s="236">
        <v>1803207</v>
      </c>
      <c r="BA108" s="236">
        <v>91368</v>
      </c>
      <c r="BB108" s="236">
        <v>0</v>
      </c>
      <c r="BC108" s="293">
        <v>0</v>
      </c>
      <c r="BD108" s="236">
        <v>0</v>
      </c>
      <c r="BE108" s="236">
        <v>0</v>
      </c>
      <c r="BF108" s="236">
        <v>0</v>
      </c>
      <c r="BG108" s="236">
        <v>0</v>
      </c>
      <c r="BH108" s="236">
        <v>0</v>
      </c>
      <c r="BI108" s="236">
        <v>0</v>
      </c>
      <c r="BJ108" s="236">
        <v>0</v>
      </c>
      <c r="BK108" s="236">
        <v>0</v>
      </c>
      <c r="BL108" s="236">
        <v>0</v>
      </c>
      <c r="BM108" s="236">
        <v>0</v>
      </c>
      <c r="BN108" s="236">
        <v>25880</v>
      </c>
      <c r="BO108" s="236">
        <v>25880</v>
      </c>
      <c r="BP108" s="236">
        <v>25880</v>
      </c>
      <c r="BQ108" s="236">
        <v>25880</v>
      </c>
      <c r="BR108" s="236">
        <v>25880</v>
      </c>
      <c r="BS108" s="236">
        <v>25880</v>
      </c>
      <c r="BT108" s="236">
        <v>25880</v>
      </c>
      <c r="BU108" s="236">
        <v>25880</v>
      </c>
      <c r="BV108" s="236">
        <v>25880</v>
      </c>
      <c r="BW108" s="236">
        <v>25880</v>
      </c>
      <c r="BX108" s="293">
        <v>25880</v>
      </c>
      <c r="BY108" s="293">
        <v>25880</v>
      </c>
      <c r="BZ108" s="293">
        <v>0</v>
      </c>
      <c r="CA108" s="236">
        <v>0</v>
      </c>
      <c r="CB108" s="236">
        <v>0</v>
      </c>
      <c r="CC108" s="236">
        <v>0</v>
      </c>
      <c r="CD108" s="236">
        <v>0</v>
      </c>
      <c r="CE108" s="236">
        <v>0</v>
      </c>
      <c r="CF108" s="236">
        <v>0</v>
      </c>
      <c r="CG108" s="236">
        <v>0</v>
      </c>
      <c r="CH108" s="236">
        <v>0</v>
      </c>
      <c r="CI108" s="236">
        <v>0</v>
      </c>
      <c r="CJ108" s="236">
        <v>0</v>
      </c>
      <c r="CK108" s="236">
        <v>0</v>
      </c>
      <c r="CL108" s="293">
        <v>0</v>
      </c>
      <c r="CM108" s="236">
        <v>0</v>
      </c>
      <c r="CN108" s="236">
        <v>0</v>
      </c>
      <c r="CO108" s="236">
        <v>0</v>
      </c>
      <c r="CP108" s="236">
        <v>0</v>
      </c>
      <c r="CQ108" s="236">
        <v>0</v>
      </c>
      <c r="CR108" s="236">
        <v>0</v>
      </c>
      <c r="CS108" s="236">
        <v>0</v>
      </c>
      <c r="CT108" s="236">
        <v>0</v>
      </c>
      <c r="CU108" s="236">
        <v>0</v>
      </c>
      <c r="CV108" s="236"/>
      <c r="CW108" s="236"/>
      <c r="CX108" s="236"/>
      <c r="CY108" s="236"/>
      <c r="CZ108" s="236"/>
      <c r="DA108" s="236"/>
      <c r="DB108" s="236"/>
      <c r="DC108" s="236"/>
      <c r="DD108" s="236"/>
      <c r="DE108" s="236"/>
      <c r="DF108" s="236"/>
      <c r="DG108" s="236"/>
      <c r="DH108" s="236"/>
      <c r="DI108" s="236"/>
      <c r="DJ108" s="236"/>
      <c r="DK108" s="236"/>
      <c r="DL108" s="236"/>
      <c r="DM108" s="236"/>
      <c r="DN108" s="236"/>
      <c r="DO108" s="236"/>
      <c r="DP108" s="236"/>
    </row>
    <row r="109" spans="1:120" outlineLevel="2">
      <c r="A109" s="189" t="s">
        <v>283</v>
      </c>
      <c r="B109" s="612">
        <v>2820</v>
      </c>
      <c r="C109" s="294" t="s">
        <v>302</v>
      </c>
      <c r="D109" s="294" t="s">
        <v>390</v>
      </c>
      <c r="E109" s="293">
        <v>0</v>
      </c>
      <c r="F109" s="293">
        <v>0</v>
      </c>
      <c r="G109" s="410">
        <v>0</v>
      </c>
      <c r="H109" s="410">
        <v>0</v>
      </c>
      <c r="I109" s="410">
        <v>0</v>
      </c>
      <c r="J109" s="410">
        <v>0</v>
      </c>
      <c r="K109" s="410">
        <v>0</v>
      </c>
      <c r="L109" s="410">
        <v>0</v>
      </c>
      <c r="M109" s="410">
        <v>0</v>
      </c>
      <c r="N109" s="410">
        <v>0</v>
      </c>
      <c r="O109" s="410">
        <v>0</v>
      </c>
      <c r="P109" s="410">
        <v>0</v>
      </c>
      <c r="Q109" s="410">
        <v>0</v>
      </c>
      <c r="R109" s="293">
        <v>0</v>
      </c>
      <c r="S109" s="236">
        <v>0</v>
      </c>
      <c r="T109" s="236">
        <v>0</v>
      </c>
      <c r="U109" s="236">
        <v>0</v>
      </c>
      <c r="V109" s="236">
        <v>0</v>
      </c>
      <c r="W109" s="236">
        <v>0</v>
      </c>
      <c r="X109" s="236">
        <v>0</v>
      </c>
      <c r="Y109" s="101">
        <v>0</v>
      </c>
      <c r="Z109" s="236">
        <v>0</v>
      </c>
      <c r="AA109" s="236">
        <v>0</v>
      </c>
      <c r="AB109" s="101">
        <v>0</v>
      </c>
      <c r="AC109" s="411">
        <v>0</v>
      </c>
      <c r="AD109" s="293">
        <v>0</v>
      </c>
      <c r="AE109" s="236">
        <v>0</v>
      </c>
      <c r="AF109" s="236">
        <v>0</v>
      </c>
      <c r="AG109" s="236">
        <v>0</v>
      </c>
      <c r="AH109" s="236">
        <v>0</v>
      </c>
      <c r="AI109" s="236">
        <v>0</v>
      </c>
      <c r="AJ109" s="236">
        <v>0</v>
      </c>
      <c r="AK109" s="236">
        <v>0</v>
      </c>
      <c r="AL109" s="236">
        <v>0</v>
      </c>
      <c r="AM109" s="236">
        <v>0</v>
      </c>
      <c r="AN109" s="236">
        <v>0</v>
      </c>
      <c r="AO109" s="236">
        <v>0</v>
      </c>
      <c r="AP109" s="236">
        <v>0</v>
      </c>
      <c r="AQ109" s="236">
        <v>0</v>
      </c>
      <c r="AR109" s="236">
        <v>0</v>
      </c>
      <c r="AS109" s="236">
        <v>0</v>
      </c>
      <c r="AT109" s="236">
        <v>0</v>
      </c>
      <c r="AU109" s="236">
        <v>0</v>
      </c>
      <c r="AV109" s="236">
        <v>0</v>
      </c>
      <c r="AW109" s="236">
        <v>0</v>
      </c>
      <c r="AX109" s="236">
        <v>0</v>
      </c>
      <c r="AY109" s="236">
        <v>1551040</v>
      </c>
      <c r="AZ109" s="236">
        <v>1551040</v>
      </c>
      <c r="BA109" s="236">
        <v>0</v>
      </c>
      <c r="BB109" s="236">
        <v>0</v>
      </c>
      <c r="BC109" s="293">
        <v>0</v>
      </c>
      <c r="BD109" s="236">
        <v>0</v>
      </c>
      <c r="BE109" s="236">
        <v>0</v>
      </c>
      <c r="BF109" s="236">
        <v>0</v>
      </c>
      <c r="BG109" s="236">
        <v>0</v>
      </c>
      <c r="BH109" s="236">
        <v>0</v>
      </c>
      <c r="BI109" s="236">
        <v>0</v>
      </c>
      <c r="BJ109" s="236">
        <v>0</v>
      </c>
      <c r="BK109" s="236">
        <v>0</v>
      </c>
      <c r="BL109" s="236">
        <v>0</v>
      </c>
      <c r="BM109" s="236">
        <v>0</v>
      </c>
      <c r="BN109" s="236">
        <v>0</v>
      </c>
      <c r="BO109" s="236">
        <v>0</v>
      </c>
      <c r="BP109" s="236">
        <v>0</v>
      </c>
      <c r="BQ109" s="236">
        <v>0</v>
      </c>
      <c r="BR109" s="236">
        <v>0</v>
      </c>
      <c r="BS109" s="236">
        <v>0</v>
      </c>
      <c r="BT109" s="236">
        <v>0</v>
      </c>
      <c r="BU109" s="236">
        <v>0</v>
      </c>
      <c r="BV109" s="236">
        <v>0</v>
      </c>
      <c r="BW109" s="236">
        <v>0</v>
      </c>
      <c r="BX109" s="293">
        <v>0</v>
      </c>
      <c r="BY109" s="293">
        <v>0</v>
      </c>
      <c r="BZ109" s="293">
        <v>0</v>
      </c>
      <c r="CA109" s="236">
        <v>0</v>
      </c>
      <c r="CB109" s="236">
        <v>0</v>
      </c>
      <c r="CC109" s="236">
        <v>0</v>
      </c>
      <c r="CD109" s="236">
        <v>0</v>
      </c>
      <c r="CE109" s="236">
        <v>0</v>
      </c>
      <c r="CF109" s="236">
        <v>0</v>
      </c>
      <c r="CG109" s="236">
        <v>0</v>
      </c>
      <c r="CH109" s="236">
        <v>0</v>
      </c>
      <c r="CI109" s="236">
        <v>0</v>
      </c>
      <c r="CJ109" s="236">
        <v>0</v>
      </c>
      <c r="CK109" s="236">
        <v>0</v>
      </c>
      <c r="CL109" s="293">
        <v>0</v>
      </c>
      <c r="CM109" s="236">
        <v>0</v>
      </c>
      <c r="CN109" s="236">
        <v>0</v>
      </c>
      <c r="CO109" s="236">
        <v>0</v>
      </c>
      <c r="CP109" s="236">
        <v>0</v>
      </c>
      <c r="CQ109" s="236">
        <v>0</v>
      </c>
      <c r="CR109" s="236">
        <v>0</v>
      </c>
      <c r="CS109" s="236">
        <v>0</v>
      </c>
      <c r="CT109" s="236">
        <v>0</v>
      </c>
      <c r="CU109" s="236">
        <v>0</v>
      </c>
    </row>
    <row r="110" spans="1:120" outlineLevel="2">
      <c r="A110" s="189" t="s">
        <v>284</v>
      </c>
      <c r="B110" s="612">
        <v>2830</v>
      </c>
      <c r="C110" s="294" t="s">
        <v>302</v>
      </c>
      <c r="D110" s="294" t="s">
        <v>391</v>
      </c>
      <c r="E110" s="293">
        <v>-38317</v>
      </c>
      <c r="F110" s="293">
        <v>-1444941.76</v>
      </c>
      <c r="G110" s="236">
        <v>-1275251.76</v>
      </c>
      <c r="H110" s="236">
        <v>-1673264.76</v>
      </c>
      <c r="I110" s="236">
        <v>-1835202.76</v>
      </c>
      <c r="J110" s="236">
        <v>-1783562.76</v>
      </c>
      <c r="K110" s="236">
        <v>-1485958.76</v>
      </c>
      <c r="L110" s="236">
        <v>-2243043.7599999998</v>
      </c>
      <c r="M110" s="236">
        <v>-2396191.7599999998</v>
      </c>
      <c r="N110" s="236">
        <v>-1583274.7599999998</v>
      </c>
      <c r="O110" s="236">
        <v>-1246743.7599999998</v>
      </c>
      <c r="P110" s="236">
        <v>-1246743.7599999998</v>
      </c>
      <c r="Q110" s="236">
        <v>-1528433.7599999998</v>
      </c>
      <c r="R110" s="293">
        <v>-2469538</v>
      </c>
      <c r="S110" s="236">
        <v>-2823725</v>
      </c>
      <c r="T110" s="236">
        <v>-2797213</v>
      </c>
      <c r="U110" s="236">
        <v>-2925249</v>
      </c>
      <c r="V110" s="236">
        <v>-3004541</v>
      </c>
      <c r="W110" s="236">
        <v>-3319798</v>
      </c>
      <c r="X110" s="236">
        <v>-3401019</v>
      </c>
      <c r="Y110" s="236">
        <v>-3885665</v>
      </c>
      <c r="Z110" s="236">
        <v>-3553992</v>
      </c>
      <c r="AA110" s="236">
        <v>-3345774</v>
      </c>
      <c r="AB110" s="236">
        <v>-3247054</v>
      </c>
      <c r="AC110" s="236">
        <v>-2484405</v>
      </c>
      <c r="AD110" s="236">
        <v>-1516694</v>
      </c>
      <c r="AE110" s="236">
        <v>-2463764</v>
      </c>
      <c r="AF110" s="236">
        <v>-2274676</v>
      </c>
      <c r="AG110" s="236">
        <v>-2022935</v>
      </c>
      <c r="AH110" s="236">
        <v>-3113478</v>
      </c>
      <c r="AI110" s="236">
        <v>-3074099</v>
      </c>
      <c r="AJ110" s="236">
        <v>-3191536</v>
      </c>
      <c r="AK110" s="236">
        <v>-3149579</v>
      </c>
      <c r="AL110" s="236">
        <v>-2355461</v>
      </c>
      <c r="AM110" s="236">
        <v>-2660015</v>
      </c>
      <c r="AN110" s="236">
        <v>-2752065</v>
      </c>
      <c r="AO110" s="236">
        <v>-3013088</v>
      </c>
      <c r="AP110" s="236">
        <v>-3324312</v>
      </c>
      <c r="AQ110" s="236">
        <v>-3148731</v>
      </c>
      <c r="AR110" s="236">
        <v>-3629171</v>
      </c>
      <c r="AS110" s="236">
        <v>-3110270</v>
      </c>
      <c r="AT110" s="236">
        <v>-3513041</v>
      </c>
      <c r="AU110" s="236">
        <v>-3561904</v>
      </c>
      <c r="AV110" s="236">
        <v>-2981513</v>
      </c>
      <c r="AW110" s="236">
        <v>-3111148</v>
      </c>
      <c r="AX110" s="236">
        <v>-3238483</v>
      </c>
      <c r="AY110" s="236">
        <v>-2918601</v>
      </c>
      <c r="AZ110" s="236">
        <v>-2924086</v>
      </c>
      <c r="BA110" s="236">
        <v>-3565545</v>
      </c>
      <c r="BB110" s="236">
        <v>-3273497</v>
      </c>
      <c r="BC110" s="236">
        <v>-3892474</v>
      </c>
      <c r="BD110" s="236">
        <v>-4296812</v>
      </c>
      <c r="BE110" s="236">
        <v>-4667610</v>
      </c>
      <c r="BF110" s="236">
        <v>-4366584</v>
      </c>
      <c r="BG110" s="236">
        <v>-4046297</v>
      </c>
      <c r="BH110" s="236">
        <v>-4516036</v>
      </c>
      <c r="BI110" s="236">
        <v>-4129992</v>
      </c>
      <c r="BJ110" s="236">
        <v>-4395559</v>
      </c>
      <c r="BK110" s="236">
        <v>-4647682</v>
      </c>
      <c r="BL110" s="236">
        <v>-4387153</v>
      </c>
      <c r="BM110" s="236">
        <v>-4716676</v>
      </c>
      <c r="BN110" s="236">
        <v>-4267586</v>
      </c>
      <c r="BO110" s="236">
        <v>-4475636</v>
      </c>
      <c r="BP110" s="236">
        <v>-4739535</v>
      </c>
      <c r="BQ110" s="236">
        <v>-3681504</v>
      </c>
      <c r="BR110" s="236">
        <v>-3456109</v>
      </c>
      <c r="BS110" s="236">
        <v>-4335662</v>
      </c>
      <c r="BT110" s="236">
        <v>-4187378</v>
      </c>
      <c r="BU110" s="236">
        <v>-4110540</v>
      </c>
      <c r="BV110" s="236">
        <v>-4324375</v>
      </c>
      <c r="BW110" s="236">
        <v>-4131920</v>
      </c>
      <c r="BX110" s="293">
        <v>-4217561</v>
      </c>
      <c r="BY110" s="293">
        <v>-3288720</v>
      </c>
      <c r="BZ110" s="293">
        <v>-2731369</v>
      </c>
      <c r="CA110" s="293">
        <v>-3660947</v>
      </c>
      <c r="CB110" s="293">
        <v>-3731112</v>
      </c>
      <c r="CC110" s="293">
        <v>-2328177</v>
      </c>
      <c r="CD110" s="293">
        <v>-1312366</v>
      </c>
      <c r="CE110" s="293">
        <v>-1081402</v>
      </c>
      <c r="CF110" s="293">
        <v>-1771532</v>
      </c>
      <c r="CG110" s="293">
        <v>-1890200</v>
      </c>
      <c r="CH110" s="293">
        <v>-2095814</v>
      </c>
      <c r="CI110" s="293">
        <v>-1862234.16</v>
      </c>
      <c r="CJ110" s="293">
        <v>-2387492.16</v>
      </c>
      <c r="CK110" s="293">
        <v>-2459796.16</v>
      </c>
      <c r="CL110" s="293">
        <v>-2481569.16</v>
      </c>
      <c r="CM110" s="293">
        <v>-2250504.16</v>
      </c>
      <c r="CN110" s="293">
        <v>-2387405.16</v>
      </c>
      <c r="CO110" s="293">
        <v>-2087642.1600000001</v>
      </c>
      <c r="CP110" s="293">
        <v>-2693028.16</v>
      </c>
      <c r="CQ110" s="293">
        <v>-3038748.16</v>
      </c>
      <c r="CR110" s="293">
        <v>-2929197.16</v>
      </c>
      <c r="CS110" s="293">
        <v>-3126283.16</v>
      </c>
      <c r="CT110" s="293">
        <v>-3353132.16</v>
      </c>
      <c r="CU110" s="293">
        <v>-3415493.16</v>
      </c>
      <c r="CV110" s="236">
        <f>CU110</f>
        <v>-3415493.16</v>
      </c>
      <c r="CW110" s="236">
        <f t="shared" ref="CW110:DP110" si="27">CV110</f>
        <v>-3415493.16</v>
      </c>
      <c r="CX110" s="236">
        <f t="shared" si="27"/>
        <v>-3415493.16</v>
      </c>
      <c r="CY110" s="236">
        <f t="shared" si="27"/>
        <v>-3415493.16</v>
      </c>
      <c r="CZ110" s="236">
        <f t="shared" si="27"/>
        <v>-3415493.16</v>
      </c>
      <c r="DA110" s="236">
        <f t="shared" si="27"/>
        <v>-3415493.16</v>
      </c>
      <c r="DB110" s="236">
        <f t="shared" si="27"/>
        <v>-3415493.16</v>
      </c>
      <c r="DC110" s="236">
        <f t="shared" si="27"/>
        <v>-3415493.16</v>
      </c>
      <c r="DD110" s="236">
        <f t="shared" si="27"/>
        <v>-3415493.16</v>
      </c>
      <c r="DE110" s="236">
        <f t="shared" si="27"/>
        <v>-3415493.16</v>
      </c>
      <c r="DF110" s="236">
        <f t="shared" si="27"/>
        <v>-3415493.16</v>
      </c>
      <c r="DG110" s="236">
        <f t="shared" si="27"/>
        <v>-3415493.16</v>
      </c>
      <c r="DH110" s="236">
        <f t="shared" si="27"/>
        <v>-3415493.16</v>
      </c>
      <c r="DI110" s="236">
        <f t="shared" si="27"/>
        <v>-3415493.16</v>
      </c>
      <c r="DJ110" s="236">
        <f t="shared" si="27"/>
        <v>-3415493.16</v>
      </c>
      <c r="DK110" s="236">
        <f t="shared" si="27"/>
        <v>-3415493.16</v>
      </c>
      <c r="DL110" s="236">
        <f t="shared" si="27"/>
        <v>-3415493.16</v>
      </c>
      <c r="DM110" s="236">
        <f t="shared" si="27"/>
        <v>-3415493.16</v>
      </c>
      <c r="DN110" s="236">
        <f t="shared" si="27"/>
        <v>-3415493.16</v>
      </c>
      <c r="DO110" s="236">
        <f t="shared" si="27"/>
        <v>-3415493.16</v>
      </c>
      <c r="DP110" s="236">
        <f t="shared" si="27"/>
        <v>-3415493.16</v>
      </c>
    </row>
    <row r="111" spans="1:120" outlineLevel="2">
      <c r="A111" s="189" t="s">
        <v>285</v>
      </c>
      <c r="B111" s="612">
        <v>2830</v>
      </c>
      <c r="C111" s="294" t="s">
        <v>302</v>
      </c>
      <c r="D111" s="294" t="s">
        <v>392</v>
      </c>
      <c r="E111" s="293">
        <v>6805942</v>
      </c>
      <c r="F111" s="293">
        <v>4403744.4400000004</v>
      </c>
      <c r="G111" s="236">
        <v>4321171.4400000004</v>
      </c>
      <c r="H111" s="236">
        <v>4238598.4400000004</v>
      </c>
      <c r="I111" s="236">
        <v>4156025.4400000004</v>
      </c>
      <c r="J111" s="236">
        <v>4073452.4400000004</v>
      </c>
      <c r="K111" s="236">
        <v>3990879.4400000004</v>
      </c>
      <c r="L111" s="236">
        <v>3908306.4400000004</v>
      </c>
      <c r="M111" s="236">
        <v>3825733.4400000004</v>
      </c>
      <c r="N111" s="236">
        <v>3743161.4400000004</v>
      </c>
      <c r="O111" s="236">
        <v>3660589.4400000004</v>
      </c>
      <c r="P111" s="236">
        <v>3578017.4400000004</v>
      </c>
      <c r="Q111" s="236">
        <v>3495445.4400000004</v>
      </c>
      <c r="R111" s="293">
        <v>3211056</v>
      </c>
      <c r="S111" s="236">
        <v>-4875216</v>
      </c>
      <c r="T111" s="236">
        <v>-7723514</v>
      </c>
      <c r="U111" s="236">
        <v>-15492619</v>
      </c>
      <c r="V111" s="236">
        <v>-22618973</v>
      </c>
      <c r="W111" s="236">
        <v>-19005277</v>
      </c>
      <c r="X111" s="236">
        <v>-9368944</v>
      </c>
      <c r="Y111" s="236">
        <v>-7290657</v>
      </c>
      <c r="Z111" s="236">
        <v>-4058267</v>
      </c>
      <c r="AA111" s="236">
        <v>-4738884</v>
      </c>
      <c r="AB111" s="236">
        <v>-4800819</v>
      </c>
      <c r="AC111" s="236">
        <v>1919157</v>
      </c>
      <c r="AD111" s="293">
        <v>0</v>
      </c>
      <c r="AE111" s="236">
        <v>0</v>
      </c>
      <c r="AF111" s="236">
        <v>0</v>
      </c>
      <c r="AG111" s="236">
        <v>0</v>
      </c>
      <c r="AH111" s="236">
        <v>0</v>
      </c>
      <c r="AI111" s="236">
        <v>0</v>
      </c>
      <c r="AJ111" s="236">
        <v>0</v>
      </c>
      <c r="AK111" s="236">
        <v>0</v>
      </c>
      <c r="AL111" s="236">
        <v>0</v>
      </c>
      <c r="AM111" s="236">
        <v>0</v>
      </c>
      <c r="AN111" s="236">
        <v>0</v>
      </c>
      <c r="AO111" s="236">
        <v>0</v>
      </c>
      <c r="AP111" s="236">
        <v>0</v>
      </c>
      <c r="AQ111" s="236">
        <v>0</v>
      </c>
      <c r="AR111" s="236">
        <v>0</v>
      </c>
      <c r="AS111" s="236">
        <v>0</v>
      </c>
      <c r="AT111" s="236">
        <v>0</v>
      </c>
      <c r="AU111" s="236">
        <v>0</v>
      </c>
      <c r="AV111" s="236">
        <v>0</v>
      </c>
      <c r="AW111" s="236">
        <v>0</v>
      </c>
      <c r="AX111" s="236">
        <v>0</v>
      </c>
      <c r="AY111" s="236">
        <v>0</v>
      </c>
      <c r="AZ111" s="236">
        <v>0</v>
      </c>
      <c r="BA111" s="236">
        <v>0</v>
      </c>
      <c r="BB111" s="236">
        <v>0</v>
      </c>
      <c r="BC111" s="293">
        <v>0</v>
      </c>
      <c r="BD111" s="236">
        <v>0</v>
      </c>
      <c r="BE111" s="236">
        <v>0</v>
      </c>
      <c r="BF111" s="236">
        <v>0</v>
      </c>
      <c r="BG111" s="236">
        <v>0</v>
      </c>
      <c r="BH111" s="236">
        <v>0</v>
      </c>
      <c r="BI111" s="236">
        <v>0</v>
      </c>
      <c r="BJ111" s="236">
        <v>0</v>
      </c>
      <c r="BK111" s="236">
        <v>0</v>
      </c>
      <c r="BL111" s="236">
        <v>0</v>
      </c>
      <c r="BM111" s="236">
        <v>0</v>
      </c>
      <c r="BN111" s="236">
        <v>0</v>
      </c>
      <c r="BO111" s="236">
        <v>0</v>
      </c>
      <c r="BP111" s="236">
        <v>0</v>
      </c>
      <c r="BQ111" s="236">
        <v>0</v>
      </c>
      <c r="BR111" s="236">
        <v>0</v>
      </c>
      <c r="BS111" s="236">
        <v>0</v>
      </c>
      <c r="BT111" s="236">
        <v>0</v>
      </c>
      <c r="BU111" s="236">
        <v>0</v>
      </c>
      <c r="BV111" s="236">
        <v>0</v>
      </c>
      <c r="BW111" s="236">
        <v>0</v>
      </c>
      <c r="BX111" s="293">
        <v>0</v>
      </c>
      <c r="BY111" s="293">
        <v>0</v>
      </c>
      <c r="BZ111" s="293">
        <v>0</v>
      </c>
      <c r="CA111" s="236">
        <v>0</v>
      </c>
      <c r="CB111" s="236">
        <v>0</v>
      </c>
      <c r="CC111" s="293">
        <v>0</v>
      </c>
      <c r="CD111" s="236">
        <v>0</v>
      </c>
      <c r="CE111" s="236">
        <v>0</v>
      </c>
      <c r="CF111" s="236">
        <v>0</v>
      </c>
      <c r="CG111" s="236">
        <v>0</v>
      </c>
      <c r="CH111" s="236">
        <v>0</v>
      </c>
      <c r="CI111" s="236">
        <v>0</v>
      </c>
      <c r="CJ111" s="236">
        <v>0</v>
      </c>
      <c r="CK111" s="236">
        <v>0</v>
      </c>
      <c r="CL111" s="293">
        <v>0</v>
      </c>
      <c r="CM111" s="236">
        <v>0</v>
      </c>
      <c r="CN111" s="236">
        <v>0</v>
      </c>
      <c r="CO111" s="293">
        <v>0</v>
      </c>
      <c r="CP111" s="236">
        <v>0</v>
      </c>
      <c r="CQ111" s="236">
        <v>0</v>
      </c>
      <c r="CR111" s="236">
        <v>0</v>
      </c>
      <c r="CS111" s="236">
        <v>0</v>
      </c>
      <c r="CT111" s="236">
        <v>0</v>
      </c>
      <c r="CU111" s="236">
        <v>0</v>
      </c>
    </row>
    <row r="112" spans="1:120" outlineLevel="2">
      <c r="A112" s="189" t="s">
        <v>286</v>
      </c>
      <c r="B112" s="612">
        <v>2830</v>
      </c>
      <c r="C112" s="294" t="s">
        <v>302</v>
      </c>
      <c r="D112" s="294" t="s">
        <v>393</v>
      </c>
      <c r="E112" s="293">
        <v>0</v>
      </c>
      <c r="F112" s="293">
        <v>0</v>
      </c>
      <c r="G112" s="410">
        <v>0</v>
      </c>
      <c r="H112" s="410">
        <v>0</v>
      </c>
      <c r="I112" s="410">
        <v>0</v>
      </c>
      <c r="J112" s="410">
        <v>0</v>
      </c>
      <c r="K112" s="410">
        <v>0</v>
      </c>
      <c r="L112" s="410">
        <v>0</v>
      </c>
      <c r="M112" s="410">
        <v>0</v>
      </c>
      <c r="N112" s="410">
        <v>0</v>
      </c>
      <c r="O112" s="410">
        <v>0</v>
      </c>
      <c r="P112" s="410">
        <v>0</v>
      </c>
      <c r="Q112" s="410">
        <v>0</v>
      </c>
      <c r="R112" s="293">
        <v>0</v>
      </c>
      <c r="S112" s="236">
        <v>0</v>
      </c>
      <c r="T112" s="236">
        <v>0</v>
      </c>
      <c r="U112" s="236">
        <v>0</v>
      </c>
      <c r="V112" s="236">
        <v>0</v>
      </c>
      <c r="W112" s="236">
        <v>0</v>
      </c>
      <c r="X112" s="236">
        <v>0</v>
      </c>
      <c r="Y112" s="101">
        <v>0</v>
      </c>
      <c r="Z112" s="236">
        <v>0</v>
      </c>
      <c r="AA112" s="236">
        <v>0</v>
      </c>
      <c r="AB112" s="101">
        <v>0</v>
      </c>
      <c r="AC112" s="411">
        <v>0</v>
      </c>
      <c r="AD112" s="293">
        <v>0</v>
      </c>
      <c r="AE112" s="236">
        <v>0</v>
      </c>
      <c r="AF112" s="236">
        <v>0</v>
      </c>
      <c r="AG112" s="236">
        <v>0</v>
      </c>
      <c r="AH112" s="236">
        <v>0</v>
      </c>
      <c r="AI112" s="236">
        <v>0</v>
      </c>
      <c r="AJ112" s="236">
        <v>0</v>
      </c>
      <c r="AK112" s="236">
        <v>0</v>
      </c>
      <c r="AL112" s="236">
        <v>0</v>
      </c>
      <c r="AM112" s="236">
        <v>0</v>
      </c>
      <c r="AN112" s="236">
        <v>0</v>
      </c>
      <c r="AO112" s="236">
        <v>0</v>
      </c>
      <c r="AP112" s="236">
        <v>0</v>
      </c>
      <c r="AQ112" s="236">
        <v>0</v>
      </c>
      <c r="AR112" s="236">
        <v>0</v>
      </c>
      <c r="AS112" s="236">
        <v>0</v>
      </c>
      <c r="AT112" s="236">
        <v>0</v>
      </c>
      <c r="AU112" s="236">
        <v>143425</v>
      </c>
      <c r="AV112" s="236">
        <v>143425</v>
      </c>
      <c r="AW112" s="236">
        <v>143425</v>
      </c>
      <c r="AX112" s="236">
        <v>143425</v>
      </c>
      <c r="AY112" s="236">
        <v>143430</v>
      </c>
      <c r="AZ112" s="236">
        <v>143430</v>
      </c>
      <c r="BA112" s="236">
        <v>0</v>
      </c>
      <c r="BB112" s="236">
        <v>0</v>
      </c>
      <c r="BC112" s="293">
        <v>0</v>
      </c>
      <c r="BD112" s="236">
        <v>0</v>
      </c>
      <c r="BE112" s="236">
        <v>0</v>
      </c>
      <c r="BF112" s="236">
        <v>0</v>
      </c>
      <c r="BG112" s="236">
        <v>0</v>
      </c>
      <c r="BH112" s="236">
        <v>0</v>
      </c>
      <c r="BI112" s="236">
        <v>0</v>
      </c>
      <c r="BJ112" s="236">
        <v>0</v>
      </c>
      <c r="BK112" s="236">
        <v>0</v>
      </c>
      <c r="BL112" s="236">
        <v>0</v>
      </c>
      <c r="BM112" s="236">
        <v>0</v>
      </c>
      <c r="BN112" s="236">
        <v>0</v>
      </c>
      <c r="BO112" s="236">
        <v>0</v>
      </c>
      <c r="BP112" s="236">
        <v>0</v>
      </c>
      <c r="BQ112" s="236">
        <v>0</v>
      </c>
      <c r="BR112" s="236">
        <v>0</v>
      </c>
      <c r="BS112" s="236">
        <v>0</v>
      </c>
      <c r="BT112" s="236">
        <v>0</v>
      </c>
      <c r="BU112" s="236">
        <v>0</v>
      </c>
      <c r="BV112" s="236">
        <v>0</v>
      </c>
      <c r="BW112" s="236">
        <v>0</v>
      </c>
      <c r="BX112" s="293">
        <v>0</v>
      </c>
      <c r="BY112" s="293">
        <v>0</v>
      </c>
      <c r="BZ112" s="293">
        <v>0</v>
      </c>
      <c r="CA112" s="236">
        <v>0</v>
      </c>
      <c r="CB112" s="236">
        <v>0</v>
      </c>
      <c r="CC112" s="293">
        <v>0</v>
      </c>
      <c r="CD112" s="236">
        <v>0</v>
      </c>
      <c r="CE112" s="236">
        <v>0</v>
      </c>
      <c r="CF112" s="236">
        <v>0</v>
      </c>
      <c r="CG112" s="236">
        <v>0</v>
      </c>
      <c r="CH112" s="236">
        <v>0</v>
      </c>
      <c r="CI112" s="236">
        <v>0</v>
      </c>
      <c r="CJ112" s="236">
        <v>0</v>
      </c>
      <c r="CK112" s="236">
        <v>0</v>
      </c>
      <c r="CL112" s="293">
        <v>0</v>
      </c>
      <c r="CM112" s="236">
        <v>0</v>
      </c>
      <c r="CN112" s="236">
        <v>0</v>
      </c>
      <c r="CO112" s="293">
        <v>0</v>
      </c>
      <c r="CP112" s="236">
        <v>0</v>
      </c>
      <c r="CQ112" s="236">
        <v>0</v>
      </c>
      <c r="CR112" s="236">
        <v>0</v>
      </c>
      <c r="CS112" s="236">
        <v>0</v>
      </c>
      <c r="CT112" s="236">
        <v>0</v>
      </c>
      <c r="CU112" s="236">
        <v>0</v>
      </c>
    </row>
    <row r="113" spans="1:120" outlineLevel="2">
      <c r="A113" s="189" t="s">
        <v>287</v>
      </c>
      <c r="B113" s="612">
        <v>2820</v>
      </c>
      <c r="C113" s="294" t="s">
        <v>302</v>
      </c>
      <c r="D113" s="294" t="s">
        <v>394</v>
      </c>
      <c r="E113" s="293">
        <v>0</v>
      </c>
      <c r="F113" s="293">
        <v>0</v>
      </c>
      <c r="G113" s="410">
        <v>0</v>
      </c>
      <c r="H113" s="410">
        <v>0</v>
      </c>
      <c r="I113" s="410">
        <v>0</v>
      </c>
      <c r="J113" s="410">
        <v>0</v>
      </c>
      <c r="K113" s="410">
        <v>0</v>
      </c>
      <c r="L113" s="410">
        <v>0</v>
      </c>
      <c r="M113" s="410">
        <v>0</v>
      </c>
      <c r="N113" s="410">
        <v>0</v>
      </c>
      <c r="O113" s="410">
        <v>0</v>
      </c>
      <c r="P113" s="410">
        <v>0</v>
      </c>
      <c r="Q113" s="410">
        <v>0</v>
      </c>
      <c r="R113" s="293">
        <v>0</v>
      </c>
      <c r="S113" s="236">
        <v>0</v>
      </c>
      <c r="T113" s="236">
        <v>0</v>
      </c>
      <c r="U113" s="236">
        <v>0</v>
      </c>
      <c r="V113" s="236">
        <v>0</v>
      </c>
      <c r="W113" s="236">
        <v>0</v>
      </c>
      <c r="X113" s="236">
        <v>0</v>
      </c>
      <c r="Y113" s="101">
        <v>0</v>
      </c>
      <c r="Z113" s="236">
        <v>0</v>
      </c>
      <c r="AA113" s="236">
        <v>0</v>
      </c>
      <c r="AB113" s="101">
        <v>0</v>
      </c>
      <c r="AC113" s="411">
        <v>0</v>
      </c>
      <c r="AD113" s="293">
        <v>0</v>
      </c>
      <c r="AE113" s="236">
        <v>0</v>
      </c>
      <c r="AF113" s="236">
        <v>0</v>
      </c>
      <c r="AG113" s="236">
        <v>0</v>
      </c>
      <c r="AH113" s="236">
        <v>0</v>
      </c>
      <c r="AI113" s="236">
        <v>0</v>
      </c>
      <c r="AJ113" s="236">
        <v>0</v>
      </c>
      <c r="AK113" s="236">
        <v>0</v>
      </c>
      <c r="AL113" s="236">
        <v>0</v>
      </c>
      <c r="AM113" s="236">
        <v>0</v>
      </c>
      <c r="AN113" s="236">
        <v>0</v>
      </c>
      <c r="AO113" s="236">
        <v>0</v>
      </c>
      <c r="AP113" s="236">
        <v>0</v>
      </c>
      <c r="AQ113" s="236">
        <v>0</v>
      </c>
      <c r="AR113" s="236">
        <v>0</v>
      </c>
      <c r="AS113" s="236">
        <v>0</v>
      </c>
      <c r="AT113" s="236">
        <v>0</v>
      </c>
      <c r="AU113" s="236">
        <v>0</v>
      </c>
      <c r="AV113" s="236">
        <v>0</v>
      </c>
      <c r="AW113" s="236">
        <v>0</v>
      </c>
      <c r="AX113" s="236">
        <v>0</v>
      </c>
      <c r="AY113" s="236">
        <v>-542864</v>
      </c>
      <c r="AZ113" s="236">
        <v>-542864</v>
      </c>
      <c r="BA113" s="236">
        <v>0</v>
      </c>
      <c r="BB113" s="236">
        <v>0</v>
      </c>
      <c r="BC113" s="293">
        <v>0</v>
      </c>
      <c r="BD113" s="236">
        <v>0</v>
      </c>
      <c r="BE113" s="236">
        <v>0</v>
      </c>
      <c r="BF113" s="236">
        <v>0</v>
      </c>
      <c r="BG113" s="236">
        <v>0</v>
      </c>
      <c r="BH113" s="236">
        <v>0</v>
      </c>
      <c r="BI113" s="236">
        <v>0</v>
      </c>
      <c r="BJ113" s="236">
        <v>0</v>
      </c>
      <c r="BK113" s="236">
        <v>0</v>
      </c>
      <c r="BL113" s="236">
        <v>0</v>
      </c>
      <c r="BM113" s="236">
        <v>0</v>
      </c>
      <c r="BN113" s="236">
        <v>0</v>
      </c>
      <c r="BO113" s="236">
        <v>0</v>
      </c>
      <c r="BP113" s="236">
        <v>0</v>
      </c>
      <c r="BQ113" s="236">
        <v>0</v>
      </c>
      <c r="BR113" s="236">
        <v>0</v>
      </c>
      <c r="BS113" s="236">
        <v>0</v>
      </c>
      <c r="BT113" s="236">
        <v>0</v>
      </c>
      <c r="BU113" s="236">
        <v>0</v>
      </c>
      <c r="BV113" s="236">
        <v>0</v>
      </c>
      <c r="BW113" s="236">
        <v>0</v>
      </c>
      <c r="BX113" s="293">
        <v>0</v>
      </c>
      <c r="BY113" s="293">
        <v>0</v>
      </c>
      <c r="BZ113" s="293">
        <v>0</v>
      </c>
      <c r="CA113" s="236">
        <v>0</v>
      </c>
      <c r="CB113" s="236">
        <v>0</v>
      </c>
      <c r="CC113" s="293">
        <v>0</v>
      </c>
      <c r="CD113" s="236">
        <v>0</v>
      </c>
      <c r="CE113" s="236">
        <v>0</v>
      </c>
      <c r="CF113" s="236">
        <v>0</v>
      </c>
      <c r="CG113" s="236">
        <v>0</v>
      </c>
      <c r="CH113" s="236">
        <v>0</v>
      </c>
      <c r="CI113" s="236">
        <v>0</v>
      </c>
      <c r="CJ113" s="236">
        <v>0</v>
      </c>
      <c r="CK113" s="236">
        <v>0</v>
      </c>
      <c r="CL113" s="293">
        <v>0</v>
      </c>
      <c r="CM113" s="236">
        <v>0</v>
      </c>
      <c r="CN113" s="236">
        <v>0</v>
      </c>
      <c r="CO113" s="293">
        <v>0</v>
      </c>
      <c r="CP113" s="236">
        <v>0</v>
      </c>
      <c r="CQ113" s="236">
        <v>0</v>
      </c>
      <c r="CR113" s="236">
        <v>0</v>
      </c>
      <c r="CS113" s="236">
        <v>0</v>
      </c>
      <c r="CT113" s="236">
        <v>0</v>
      </c>
      <c r="CU113" s="236">
        <v>0</v>
      </c>
    </row>
    <row r="114" spans="1:120" outlineLevel="2">
      <c r="A114" s="189" t="s">
        <v>288</v>
      </c>
      <c r="B114" s="612">
        <v>1900</v>
      </c>
      <c r="C114" s="294" t="s">
        <v>302</v>
      </c>
      <c r="D114" s="294" t="s">
        <v>395</v>
      </c>
      <c r="E114" s="293">
        <v>0</v>
      </c>
      <c r="F114" s="293">
        <v>0</v>
      </c>
      <c r="G114" s="410">
        <v>0</v>
      </c>
      <c r="H114" s="410">
        <v>0</v>
      </c>
      <c r="I114" s="410">
        <v>0</v>
      </c>
      <c r="J114" s="410">
        <v>0</v>
      </c>
      <c r="K114" s="410">
        <v>0</v>
      </c>
      <c r="L114" s="410">
        <v>0</v>
      </c>
      <c r="M114" s="410">
        <v>0</v>
      </c>
      <c r="N114" s="410">
        <v>0</v>
      </c>
      <c r="O114" s="410">
        <v>0</v>
      </c>
      <c r="P114" s="410">
        <v>0</v>
      </c>
      <c r="Q114" s="410">
        <v>0</v>
      </c>
      <c r="R114" s="293">
        <v>0</v>
      </c>
      <c r="S114" s="236">
        <v>0</v>
      </c>
      <c r="T114" s="236">
        <v>0</v>
      </c>
      <c r="U114" s="236">
        <v>0</v>
      </c>
      <c r="V114" s="236">
        <v>0</v>
      </c>
      <c r="W114" s="236">
        <v>0</v>
      </c>
      <c r="X114" s="236">
        <v>0</v>
      </c>
      <c r="Y114" s="101">
        <v>0</v>
      </c>
      <c r="Z114" s="236">
        <v>0</v>
      </c>
      <c r="AA114" s="236">
        <v>0</v>
      </c>
      <c r="AB114" s="101">
        <v>0</v>
      </c>
      <c r="AC114" s="411">
        <v>0</v>
      </c>
      <c r="AD114" s="293">
        <v>0</v>
      </c>
      <c r="AE114" s="236">
        <v>0</v>
      </c>
      <c r="AF114" s="236">
        <v>0</v>
      </c>
      <c r="AG114" s="236">
        <v>0</v>
      </c>
      <c r="AH114" s="236">
        <v>0</v>
      </c>
      <c r="AI114" s="236">
        <v>0</v>
      </c>
      <c r="AJ114" s="236">
        <v>0</v>
      </c>
      <c r="AK114" s="236">
        <v>0</v>
      </c>
      <c r="AL114" s="236">
        <v>0</v>
      </c>
      <c r="AM114" s="236">
        <v>0</v>
      </c>
      <c r="AN114" s="236">
        <v>0</v>
      </c>
      <c r="AO114" s="236">
        <v>0</v>
      </c>
      <c r="AP114" s="236">
        <v>2</v>
      </c>
      <c r="AQ114" s="236">
        <v>2</v>
      </c>
      <c r="AR114" s="236">
        <v>2</v>
      </c>
      <c r="AS114" s="236">
        <v>2</v>
      </c>
      <c r="AT114" s="236">
        <v>2</v>
      </c>
      <c r="AU114" s="236">
        <v>-38758</v>
      </c>
      <c r="AV114" s="236">
        <v>-38758</v>
      </c>
      <c r="AW114" s="236">
        <v>-38758</v>
      </c>
      <c r="AX114" s="236">
        <v>-38758</v>
      </c>
      <c r="AY114" s="236">
        <v>-587340</v>
      </c>
      <c r="AZ114" s="236">
        <v>-587340</v>
      </c>
      <c r="BA114" s="236">
        <v>-31979</v>
      </c>
      <c r="BB114" s="236">
        <v>0</v>
      </c>
      <c r="BC114" s="293">
        <v>0</v>
      </c>
      <c r="BD114" s="236">
        <v>0</v>
      </c>
      <c r="BE114" s="236">
        <v>0</v>
      </c>
      <c r="BF114" s="236">
        <v>0</v>
      </c>
      <c r="BG114" s="236">
        <v>0</v>
      </c>
      <c r="BH114" s="236">
        <v>0</v>
      </c>
      <c r="BI114" s="236">
        <v>0</v>
      </c>
      <c r="BJ114" s="236">
        <v>0</v>
      </c>
      <c r="BK114" s="236">
        <v>0</v>
      </c>
      <c r="BL114" s="236">
        <v>0</v>
      </c>
      <c r="BM114" s="236">
        <v>0</v>
      </c>
      <c r="BN114" s="236">
        <v>-31979</v>
      </c>
      <c r="BO114" s="236">
        <v>-31979</v>
      </c>
      <c r="BP114" s="236">
        <v>-31979</v>
      </c>
      <c r="BQ114" s="236">
        <v>-31979</v>
      </c>
      <c r="BR114" s="236">
        <v>-31979</v>
      </c>
      <c r="BS114" s="236">
        <v>-31979</v>
      </c>
      <c r="BT114" s="236">
        <v>-31979</v>
      </c>
      <c r="BU114" s="236">
        <v>-31979</v>
      </c>
      <c r="BV114" s="236">
        <v>-31979</v>
      </c>
      <c r="BW114" s="236">
        <v>-31979</v>
      </c>
      <c r="BX114" s="293">
        <v>-31979</v>
      </c>
      <c r="BY114" s="293">
        <v>-31979</v>
      </c>
      <c r="BZ114" s="293">
        <v>0</v>
      </c>
      <c r="CA114" s="236">
        <v>0</v>
      </c>
      <c r="CB114" s="236">
        <v>0</v>
      </c>
      <c r="CC114" s="293">
        <v>0</v>
      </c>
      <c r="CD114" s="236">
        <v>0</v>
      </c>
      <c r="CE114" s="236">
        <v>0</v>
      </c>
      <c r="CF114" s="236">
        <v>0</v>
      </c>
      <c r="CG114" s="236">
        <v>0</v>
      </c>
      <c r="CH114" s="236">
        <v>0</v>
      </c>
      <c r="CI114" s="236">
        <v>0</v>
      </c>
      <c r="CJ114" s="236">
        <v>0</v>
      </c>
      <c r="CK114" s="236">
        <v>0</v>
      </c>
      <c r="CL114" s="293">
        <v>0</v>
      </c>
      <c r="CM114" s="236">
        <v>0</v>
      </c>
      <c r="CN114" s="236">
        <v>0</v>
      </c>
      <c r="CO114" s="293">
        <v>0</v>
      </c>
      <c r="CP114" s="236">
        <v>0</v>
      </c>
      <c r="CQ114" s="236">
        <v>0</v>
      </c>
      <c r="CR114" s="236">
        <v>0</v>
      </c>
      <c r="CS114" s="236">
        <v>0</v>
      </c>
      <c r="CT114" s="236">
        <v>0</v>
      </c>
      <c r="CU114" s="236">
        <v>0</v>
      </c>
    </row>
    <row r="115" spans="1:120" outlineLevel="2">
      <c r="A115" s="189" t="s">
        <v>857</v>
      </c>
      <c r="B115" s="612">
        <v>1900</v>
      </c>
      <c r="C115" s="294" t="s">
        <v>302</v>
      </c>
      <c r="D115" s="294" t="s">
        <v>1044</v>
      </c>
      <c r="E115" s="293"/>
      <c r="F115" s="293"/>
      <c r="G115" s="410"/>
      <c r="H115" s="410"/>
      <c r="I115" s="410"/>
      <c r="J115" s="410"/>
      <c r="K115" s="410"/>
      <c r="L115" s="410"/>
      <c r="M115" s="410"/>
      <c r="N115" s="410"/>
      <c r="O115" s="410"/>
      <c r="P115" s="410"/>
      <c r="Q115" s="410"/>
      <c r="R115" s="293"/>
      <c r="S115" s="236"/>
      <c r="T115" s="236"/>
      <c r="U115" s="236"/>
      <c r="V115" s="236"/>
      <c r="W115" s="236"/>
      <c r="X115" s="236"/>
      <c r="Y115" s="101"/>
      <c r="Z115" s="236"/>
      <c r="AA115" s="236"/>
      <c r="AB115" s="101"/>
      <c r="AC115" s="411"/>
      <c r="AD115" s="293"/>
      <c r="AE115" s="236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  <c r="AR115" s="236"/>
      <c r="AS115" s="236"/>
      <c r="AT115" s="236"/>
      <c r="AU115" s="236"/>
      <c r="AV115" s="236"/>
      <c r="AW115" s="236"/>
      <c r="AX115" s="236"/>
      <c r="AY115" s="236"/>
      <c r="AZ115" s="236"/>
      <c r="BA115" s="236"/>
      <c r="BB115" s="236"/>
      <c r="BC115" s="293"/>
      <c r="BD115" s="236"/>
      <c r="BE115" s="236"/>
      <c r="BF115" s="236"/>
      <c r="BG115" s="236"/>
      <c r="BH115" s="236"/>
      <c r="BI115" s="236"/>
      <c r="BJ115" s="236"/>
      <c r="BK115" s="236"/>
      <c r="BL115" s="236"/>
      <c r="BM115" s="236"/>
      <c r="BN115" s="236"/>
      <c r="BO115" s="236"/>
      <c r="BP115" s="236"/>
      <c r="BQ115" s="236"/>
      <c r="BR115" s="236"/>
      <c r="BS115" s="236"/>
      <c r="BT115" s="236"/>
      <c r="BU115" s="236"/>
      <c r="BV115" s="236"/>
      <c r="BW115" s="236">
        <v>0</v>
      </c>
      <c r="BX115" s="293">
        <v>0</v>
      </c>
      <c r="BY115" s="293">
        <v>0</v>
      </c>
      <c r="BZ115" s="293">
        <v>0</v>
      </c>
      <c r="CA115" s="236">
        <v>0</v>
      </c>
      <c r="CB115" s="236">
        <v>0</v>
      </c>
      <c r="CC115" s="293">
        <v>0</v>
      </c>
      <c r="CD115" s="236">
        <v>0</v>
      </c>
      <c r="CE115" s="236">
        <v>0</v>
      </c>
      <c r="CF115" s="236">
        <v>0</v>
      </c>
      <c r="CG115" s="236">
        <v>0</v>
      </c>
      <c r="CH115" s="236">
        <v>0</v>
      </c>
      <c r="CI115" s="236">
        <v>0</v>
      </c>
      <c r="CJ115" s="236">
        <v>0</v>
      </c>
      <c r="CK115" s="236">
        <v>0</v>
      </c>
      <c r="CL115" s="293">
        <v>0</v>
      </c>
      <c r="CM115" s="236">
        <v>0</v>
      </c>
      <c r="CN115" s="236">
        <v>0</v>
      </c>
      <c r="CO115" s="293">
        <v>0</v>
      </c>
      <c r="CP115" s="236">
        <v>0</v>
      </c>
      <c r="CQ115" s="236">
        <v>0</v>
      </c>
      <c r="CR115" s="236">
        <v>0</v>
      </c>
      <c r="CS115" s="236">
        <v>0</v>
      </c>
      <c r="CT115" s="236">
        <v>0</v>
      </c>
      <c r="CU115" s="236">
        <v>0</v>
      </c>
    </row>
    <row r="116" spans="1:120" outlineLevel="2">
      <c r="A116" s="189" t="s">
        <v>858</v>
      </c>
      <c r="B116" s="612">
        <v>1900</v>
      </c>
      <c r="C116" s="294" t="s">
        <v>302</v>
      </c>
      <c r="D116" s="294" t="s">
        <v>1013</v>
      </c>
      <c r="E116" s="293"/>
      <c r="F116" s="293"/>
      <c r="G116" s="410"/>
      <c r="H116" s="410"/>
      <c r="I116" s="410"/>
      <c r="J116" s="410"/>
      <c r="K116" s="410"/>
      <c r="L116" s="410"/>
      <c r="M116" s="410"/>
      <c r="N116" s="410"/>
      <c r="O116" s="410"/>
      <c r="P116" s="410"/>
      <c r="Q116" s="410"/>
      <c r="R116" s="293"/>
      <c r="S116" s="236"/>
      <c r="T116" s="236"/>
      <c r="U116" s="236"/>
      <c r="V116" s="236"/>
      <c r="W116" s="236"/>
      <c r="X116" s="236"/>
      <c r="Y116" s="101"/>
      <c r="Z116" s="236"/>
      <c r="AA116" s="236"/>
      <c r="AB116" s="101"/>
      <c r="AC116" s="411"/>
      <c r="AD116" s="293"/>
      <c r="AE116" s="236"/>
      <c r="AF116" s="236"/>
      <c r="AG116" s="236"/>
      <c r="AH116" s="236"/>
      <c r="AI116" s="236"/>
      <c r="AJ116" s="236"/>
      <c r="AK116" s="236"/>
      <c r="AL116" s="236"/>
      <c r="AM116" s="236"/>
      <c r="AN116" s="236"/>
      <c r="AO116" s="236"/>
      <c r="AP116" s="236"/>
      <c r="AQ116" s="236"/>
      <c r="AR116" s="236"/>
      <c r="AS116" s="236"/>
      <c r="AT116" s="236"/>
      <c r="AU116" s="236"/>
      <c r="AV116" s="236"/>
      <c r="AW116" s="236"/>
      <c r="AX116" s="236"/>
      <c r="AY116" s="236"/>
      <c r="AZ116" s="236"/>
      <c r="BA116" s="236"/>
      <c r="BB116" s="236"/>
      <c r="BC116" s="293"/>
      <c r="BD116" s="236"/>
      <c r="BE116" s="236"/>
      <c r="BF116" s="236"/>
      <c r="BG116" s="236"/>
      <c r="BH116" s="236"/>
      <c r="BI116" s="236"/>
      <c r="BJ116" s="236"/>
      <c r="BK116" s="236"/>
      <c r="BL116" s="236"/>
      <c r="BM116" s="236"/>
      <c r="BN116" s="236"/>
      <c r="BO116" s="236"/>
      <c r="BP116" s="236"/>
      <c r="BQ116" s="236"/>
      <c r="BR116" s="236"/>
      <c r="BS116" s="236"/>
      <c r="BT116" s="236"/>
      <c r="BU116" s="236"/>
      <c r="BV116" s="236"/>
      <c r="BW116" s="236">
        <v>0</v>
      </c>
      <c r="BX116" s="293">
        <v>0</v>
      </c>
      <c r="BY116" s="293">
        <v>0</v>
      </c>
      <c r="BZ116" s="293">
        <v>0</v>
      </c>
      <c r="CA116" s="236">
        <v>0</v>
      </c>
      <c r="CB116" s="236">
        <v>0</v>
      </c>
      <c r="CC116" s="293">
        <v>0</v>
      </c>
      <c r="CD116" s="236">
        <v>0</v>
      </c>
      <c r="CE116" s="236">
        <v>0</v>
      </c>
      <c r="CF116" s="236">
        <v>0</v>
      </c>
      <c r="CG116" s="236">
        <v>0</v>
      </c>
      <c r="CH116" s="236">
        <v>0</v>
      </c>
      <c r="CI116" s="236">
        <v>0</v>
      </c>
      <c r="CJ116" s="236">
        <v>0</v>
      </c>
      <c r="CK116" s="236">
        <v>0</v>
      </c>
      <c r="CL116" s="293">
        <v>0</v>
      </c>
      <c r="CM116" s="236">
        <v>0</v>
      </c>
      <c r="CN116" s="236">
        <v>0</v>
      </c>
      <c r="CO116" s="293">
        <v>0</v>
      </c>
      <c r="CP116" s="236">
        <v>0</v>
      </c>
      <c r="CQ116" s="236">
        <v>0</v>
      </c>
      <c r="CR116" s="236">
        <v>0</v>
      </c>
      <c r="CS116" s="236">
        <v>0</v>
      </c>
      <c r="CT116" s="236">
        <v>0</v>
      </c>
      <c r="CU116" s="236">
        <v>0</v>
      </c>
    </row>
    <row r="117" spans="1:120" outlineLevel="2">
      <c r="A117" s="189" t="s">
        <v>289</v>
      </c>
      <c r="B117" s="612">
        <v>1900</v>
      </c>
      <c r="C117" s="294" t="s">
        <v>302</v>
      </c>
      <c r="D117" s="294" t="s">
        <v>396</v>
      </c>
      <c r="E117" s="293">
        <v>0</v>
      </c>
      <c r="F117" s="293">
        <v>4573141.54</v>
      </c>
      <c r="G117" s="410">
        <v>4573141.54</v>
      </c>
      <c r="H117" s="410">
        <v>4573141.54</v>
      </c>
      <c r="I117" s="410">
        <v>4573141.54</v>
      </c>
      <c r="J117" s="410">
        <v>4573141.54</v>
      </c>
      <c r="K117" s="410">
        <v>4573141.54</v>
      </c>
      <c r="L117" s="410">
        <v>4573141.54</v>
      </c>
      <c r="M117" s="410">
        <v>4573141.54</v>
      </c>
      <c r="N117" s="410">
        <v>4573141.54</v>
      </c>
      <c r="O117" s="410">
        <v>4573141.54</v>
      </c>
      <c r="P117" s="410">
        <v>4573141.54</v>
      </c>
      <c r="Q117" s="410">
        <v>4573141.54</v>
      </c>
      <c r="R117" s="293">
        <v>4573142</v>
      </c>
      <c r="S117" s="236">
        <v>4573142</v>
      </c>
      <c r="T117" s="236">
        <v>4573142</v>
      </c>
      <c r="U117" s="236">
        <v>4573142</v>
      </c>
      <c r="V117" s="236">
        <v>4573142</v>
      </c>
      <c r="W117" s="236">
        <v>4573142</v>
      </c>
      <c r="X117" s="236">
        <v>4573142</v>
      </c>
      <c r="Y117" s="236">
        <v>4573142</v>
      </c>
      <c r="Z117" s="236">
        <v>4573142</v>
      </c>
      <c r="AA117" s="236">
        <v>4573142</v>
      </c>
      <c r="AB117" s="101">
        <v>4573142</v>
      </c>
      <c r="AC117" s="411">
        <v>4573142</v>
      </c>
      <c r="AD117" s="293">
        <v>4573142</v>
      </c>
      <c r="AE117" s="236">
        <v>4573142</v>
      </c>
      <c r="AF117" s="236">
        <v>4573142</v>
      </c>
      <c r="AG117" s="236">
        <v>4573142</v>
      </c>
      <c r="AH117" s="236">
        <v>4573142</v>
      </c>
      <c r="AI117" s="236">
        <v>4573142</v>
      </c>
      <c r="AJ117" s="236">
        <v>4573142</v>
      </c>
      <c r="AK117" s="236">
        <v>4573142</v>
      </c>
      <c r="AL117" s="236">
        <v>4573142</v>
      </c>
      <c r="AM117" s="236">
        <v>4573142</v>
      </c>
      <c r="AN117" s="236">
        <v>4573142</v>
      </c>
      <c r="AO117" s="236">
        <v>4573142</v>
      </c>
      <c r="AP117" s="236">
        <v>-61451</v>
      </c>
      <c r="AQ117" s="236">
        <v>-61451</v>
      </c>
      <c r="AR117" s="236">
        <v>-61451</v>
      </c>
      <c r="AS117" s="236">
        <v>-61451</v>
      </c>
      <c r="AT117" s="236">
        <v>-61451</v>
      </c>
      <c r="AU117" s="236">
        <v>-61451</v>
      </c>
      <c r="AV117" s="236">
        <v>-61451</v>
      </c>
      <c r="AW117" s="236">
        <v>-61451</v>
      </c>
      <c r="AX117" s="236">
        <v>-61451</v>
      </c>
      <c r="AY117" s="236">
        <v>-61451</v>
      </c>
      <c r="AZ117" s="236">
        <v>-61451</v>
      </c>
      <c r="BA117" s="236">
        <v>-61451</v>
      </c>
      <c r="BB117" s="236">
        <v>-61451</v>
      </c>
      <c r="BC117" s="293">
        <v>0</v>
      </c>
      <c r="BD117" s="236">
        <v>0</v>
      </c>
      <c r="BE117" s="236">
        <v>0</v>
      </c>
      <c r="BF117" s="236">
        <v>0</v>
      </c>
      <c r="BG117" s="236">
        <v>0</v>
      </c>
      <c r="BH117" s="236">
        <v>0</v>
      </c>
      <c r="BI117" s="236">
        <v>0</v>
      </c>
      <c r="BJ117" s="236">
        <v>0</v>
      </c>
      <c r="BK117" s="236">
        <v>0</v>
      </c>
      <c r="BL117" s="236">
        <v>0</v>
      </c>
      <c r="BM117" s="236">
        <v>0</v>
      </c>
      <c r="BN117" s="236">
        <v>0</v>
      </c>
      <c r="BO117" s="236">
        <v>0</v>
      </c>
      <c r="BP117" s="236">
        <v>0</v>
      </c>
      <c r="BQ117" s="236">
        <v>0</v>
      </c>
      <c r="BR117" s="236">
        <v>0</v>
      </c>
      <c r="BS117" s="236">
        <v>0</v>
      </c>
      <c r="BT117" s="236">
        <v>0</v>
      </c>
      <c r="BU117" s="236">
        <v>0</v>
      </c>
      <c r="BV117" s="236">
        <v>0</v>
      </c>
      <c r="BW117" s="236">
        <v>0</v>
      </c>
      <c r="BX117" s="293">
        <v>0</v>
      </c>
      <c r="BY117" s="293">
        <v>0</v>
      </c>
      <c r="BZ117" s="293">
        <v>0</v>
      </c>
      <c r="CA117" s="236">
        <v>0</v>
      </c>
      <c r="CB117" s="236">
        <v>0</v>
      </c>
      <c r="CC117" s="293">
        <v>0</v>
      </c>
      <c r="CD117" s="236">
        <v>0</v>
      </c>
      <c r="CE117" s="236">
        <v>0</v>
      </c>
      <c r="CF117" s="236">
        <v>0</v>
      </c>
      <c r="CG117" s="236">
        <v>0</v>
      </c>
      <c r="CH117" s="236">
        <v>0</v>
      </c>
      <c r="CI117" s="236">
        <v>0</v>
      </c>
      <c r="CJ117" s="236">
        <v>0</v>
      </c>
      <c r="CK117" s="236">
        <v>0</v>
      </c>
      <c r="CL117" s="293">
        <v>0</v>
      </c>
      <c r="CM117" s="236">
        <v>0</v>
      </c>
      <c r="CN117" s="236">
        <v>0</v>
      </c>
      <c r="CO117" s="293">
        <v>0</v>
      </c>
      <c r="CP117" s="236">
        <v>0</v>
      </c>
      <c r="CQ117" s="236">
        <v>0</v>
      </c>
      <c r="CR117" s="236">
        <v>0</v>
      </c>
      <c r="CS117" s="236">
        <v>0</v>
      </c>
      <c r="CT117" s="236">
        <v>0</v>
      </c>
      <c r="CU117" s="236">
        <v>0</v>
      </c>
    </row>
    <row r="118" spans="1:120" outlineLevel="2">
      <c r="A118" s="189" t="s">
        <v>290</v>
      </c>
      <c r="B118" s="612">
        <v>1900</v>
      </c>
      <c r="C118" s="294" t="s">
        <v>302</v>
      </c>
      <c r="D118" s="294" t="s">
        <v>397</v>
      </c>
      <c r="E118" s="293">
        <v>0</v>
      </c>
      <c r="F118" s="293">
        <v>0</v>
      </c>
      <c r="G118" s="410">
        <v>0</v>
      </c>
      <c r="H118" s="410">
        <v>0</v>
      </c>
      <c r="I118" s="410">
        <v>0</v>
      </c>
      <c r="J118" s="410">
        <v>0</v>
      </c>
      <c r="K118" s="410">
        <v>0</v>
      </c>
      <c r="L118" s="410">
        <v>0</v>
      </c>
      <c r="M118" s="410">
        <v>0</v>
      </c>
      <c r="N118" s="410">
        <v>0</v>
      </c>
      <c r="O118" s="410">
        <v>5344447.6100000003</v>
      </c>
      <c r="P118" s="410">
        <v>5344447.6100000003</v>
      </c>
      <c r="Q118" s="410">
        <v>5344447.6100000003</v>
      </c>
      <c r="R118" s="293">
        <v>14396280</v>
      </c>
      <c r="S118" s="236">
        <v>14396280</v>
      </c>
      <c r="T118" s="236">
        <v>14396280</v>
      </c>
      <c r="U118" s="236">
        <v>14396280</v>
      </c>
      <c r="V118" s="236">
        <v>14396280</v>
      </c>
      <c r="W118" s="236">
        <v>14396280</v>
      </c>
      <c r="X118" s="236">
        <v>10099286</v>
      </c>
      <c r="Y118" s="236">
        <v>10099286</v>
      </c>
      <c r="Z118" s="236">
        <v>10099286</v>
      </c>
      <c r="AA118" s="236">
        <v>10099286</v>
      </c>
      <c r="AB118" s="101">
        <v>10099286</v>
      </c>
      <c r="AC118" s="411">
        <v>10099286</v>
      </c>
      <c r="AD118" s="293">
        <v>10099286</v>
      </c>
      <c r="AE118" s="236">
        <v>10099286</v>
      </c>
      <c r="AF118" s="236">
        <v>10099286</v>
      </c>
      <c r="AG118" s="236">
        <v>10099286</v>
      </c>
      <c r="AH118" s="236">
        <v>10099286</v>
      </c>
      <c r="AI118" s="236">
        <v>10099286</v>
      </c>
      <c r="AJ118" s="236">
        <v>10099286</v>
      </c>
      <c r="AK118" s="236">
        <v>10099286</v>
      </c>
      <c r="AL118" s="236">
        <v>10099286</v>
      </c>
      <c r="AM118" s="236">
        <v>10099286</v>
      </c>
      <c r="AN118" s="236">
        <v>10099286</v>
      </c>
      <c r="AO118" s="236">
        <v>10099286</v>
      </c>
      <c r="AP118" s="236">
        <v>10099286</v>
      </c>
      <c r="AQ118" s="236">
        <v>10099286</v>
      </c>
      <c r="AR118" s="236">
        <v>10099286</v>
      </c>
      <c r="AS118" s="236">
        <v>10099286</v>
      </c>
      <c r="AT118" s="236">
        <v>10099286</v>
      </c>
      <c r="AU118" s="236">
        <v>10099286</v>
      </c>
      <c r="AV118" s="236">
        <v>10099286</v>
      </c>
      <c r="AW118" s="236">
        <v>10099286</v>
      </c>
      <c r="AX118" s="236">
        <v>10099286</v>
      </c>
      <c r="AY118" s="236">
        <v>10099286</v>
      </c>
      <c r="AZ118" s="236">
        <v>10099286</v>
      </c>
      <c r="BA118" s="236">
        <v>10099286</v>
      </c>
      <c r="BB118" s="236">
        <v>10099286</v>
      </c>
      <c r="BC118" s="293">
        <v>10099286</v>
      </c>
      <c r="BD118" s="236">
        <v>10099286</v>
      </c>
      <c r="BE118" s="236">
        <v>10099286</v>
      </c>
      <c r="BF118" s="236">
        <v>10099286</v>
      </c>
      <c r="BG118" s="236">
        <v>10099286</v>
      </c>
      <c r="BH118" s="236">
        <v>10099286</v>
      </c>
      <c r="BI118" s="236">
        <v>10099286</v>
      </c>
      <c r="BJ118" s="236">
        <v>10099286</v>
      </c>
      <c r="BK118" s="236">
        <v>10099286</v>
      </c>
      <c r="BL118" s="236">
        <v>10099286</v>
      </c>
      <c r="BM118" s="236">
        <v>10099286</v>
      </c>
      <c r="BN118" s="236">
        <v>10099286</v>
      </c>
      <c r="BO118" s="236">
        <v>10099286</v>
      </c>
      <c r="BP118" s="236">
        <v>10099286</v>
      </c>
      <c r="BQ118" s="236">
        <v>10099286</v>
      </c>
      <c r="BR118" s="236">
        <v>10099286</v>
      </c>
      <c r="BS118" s="236">
        <v>10099286</v>
      </c>
      <c r="BT118" s="236">
        <v>10099286</v>
      </c>
      <c r="BU118" s="236">
        <v>10099286</v>
      </c>
      <c r="BV118" s="236">
        <v>10099286</v>
      </c>
      <c r="BW118" s="236">
        <v>10099286</v>
      </c>
      <c r="BX118" s="293">
        <v>10099286</v>
      </c>
      <c r="BY118" s="293">
        <v>10099286</v>
      </c>
      <c r="BZ118" s="293">
        <v>10099286</v>
      </c>
      <c r="CA118" s="236">
        <v>10099286</v>
      </c>
      <c r="CB118" s="236">
        <v>10099286</v>
      </c>
      <c r="CC118" s="293">
        <v>10099286</v>
      </c>
      <c r="CD118" s="236">
        <v>10099286</v>
      </c>
      <c r="CE118" s="236">
        <v>10099286</v>
      </c>
      <c r="CF118" s="236">
        <v>10099286</v>
      </c>
      <c r="CG118" s="236">
        <v>10099286</v>
      </c>
      <c r="CH118" s="236">
        <v>10099286</v>
      </c>
      <c r="CI118" s="236">
        <v>10099286</v>
      </c>
      <c r="CJ118" s="236">
        <v>10099286</v>
      </c>
      <c r="CK118" s="236">
        <v>10099286</v>
      </c>
      <c r="CL118" s="293">
        <v>10099286</v>
      </c>
      <c r="CM118" s="236">
        <v>10099286</v>
      </c>
      <c r="CN118" s="236">
        <v>10099286</v>
      </c>
      <c r="CO118" s="293">
        <v>10099286</v>
      </c>
      <c r="CP118" s="236">
        <v>10099286</v>
      </c>
      <c r="CQ118" s="236">
        <v>10099286</v>
      </c>
      <c r="CR118" s="236">
        <v>10099286</v>
      </c>
      <c r="CS118" s="236">
        <v>10099286</v>
      </c>
      <c r="CT118" s="236">
        <v>10099286</v>
      </c>
      <c r="CU118" s="236">
        <v>10099286</v>
      </c>
      <c r="CV118" s="236">
        <f>CU118</f>
        <v>10099286</v>
      </c>
      <c r="CW118" s="236">
        <f t="shared" ref="CW118:DP124" si="28">CV118</f>
        <v>10099286</v>
      </c>
      <c r="CX118" s="236">
        <f t="shared" si="28"/>
        <v>10099286</v>
      </c>
      <c r="CY118" s="236">
        <f t="shared" si="28"/>
        <v>10099286</v>
      </c>
      <c r="CZ118" s="236">
        <f t="shared" si="28"/>
        <v>10099286</v>
      </c>
      <c r="DA118" s="236">
        <f t="shared" si="28"/>
        <v>10099286</v>
      </c>
      <c r="DB118" s="236">
        <f t="shared" si="28"/>
        <v>10099286</v>
      </c>
      <c r="DC118" s="236">
        <f t="shared" si="28"/>
        <v>10099286</v>
      </c>
      <c r="DD118" s="236">
        <f t="shared" si="28"/>
        <v>10099286</v>
      </c>
      <c r="DE118" s="236">
        <f t="shared" si="28"/>
        <v>10099286</v>
      </c>
      <c r="DF118" s="236">
        <f t="shared" si="28"/>
        <v>10099286</v>
      </c>
      <c r="DG118" s="236">
        <f t="shared" si="28"/>
        <v>10099286</v>
      </c>
      <c r="DH118" s="236">
        <f t="shared" si="28"/>
        <v>10099286</v>
      </c>
      <c r="DI118" s="236">
        <f t="shared" si="28"/>
        <v>10099286</v>
      </c>
      <c r="DJ118" s="236">
        <f t="shared" si="28"/>
        <v>10099286</v>
      </c>
      <c r="DK118" s="236">
        <f t="shared" si="28"/>
        <v>10099286</v>
      </c>
      <c r="DL118" s="236">
        <f t="shared" si="28"/>
        <v>10099286</v>
      </c>
      <c r="DM118" s="236">
        <f t="shared" si="28"/>
        <v>10099286</v>
      </c>
      <c r="DN118" s="236">
        <f t="shared" si="28"/>
        <v>10099286</v>
      </c>
      <c r="DO118" s="236">
        <f t="shared" si="28"/>
        <v>10099286</v>
      </c>
      <c r="DP118" s="236">
        <f t="shared" si="28"/>
        <v>10099286</v>
      </c>
    </row>
    <row r="119" spans="1:120" outlineLevel="2">
      <c r="A119" s="189" t="s">
        <v>1038</v>
      </c>
      <c r="B119" s="612">
        <v>1900</v>
      </c>
      <c r="C119" s="294" t="s">
        <v>302</v>
      </c>
      <c r="D119" s="294" t="s">
        <v>1036</v>
      </c>
      <c r="E119" s="293"/>
      <c r="F119" s="293"/>
      <c r="G119" s="410"/>
      <c r="H119" s="410"/>
      <c r="I119" s="410"/>
      <c r="J119" s="410"/>
      <c r="K119" s="410"/>
      <c r="L119" s="410"/>
      <c r="M119" s="410"/>
      <c r="N119" s="410"/>
      <c r="O119" s="410"/>
      <c r="P119" s="410"/>
      <c r="Q119" s="410"/>
      <c r="R119" s="293"/>
      <c r="S119" s="236"/>
      <c r="T119" s="236"/>
      <c r="U119" s="236"/>
      <c r="V119" s="236"/>
      <c r="W119" s="236"/>
      <c r="X119" s="236"/>
      <c r="Y119" s="236"/>
      <c r="Z119" s="236"/>
      <c r="AA119" s="236"/>
      <c r="AB119" s="101"/>
      <c r="AC119" s="411"/>
      <c r="AD119" s="293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  <c r="AS119" s="236"/>
      <c r="AT119" s="236"/>
      <c r="AU119" s="236"/>
      <c r="AV119" s="236"/>
      <c r="AW119" s="236"/>
      <c r="AX119" s="236"/>
      <c r="AY119" s="236"/>
      <c r="AZ119" s="236"/>
      <c r="BA119" s="236"/>
      <c r="BB119" s="236"/>
      <c r="BC119" s="293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CA119" s="236"/>
      <c r="CB119" s="236"/>
      <c r="CC119" s="293"/>
      <c r="CD119" s="236"/>
      <c r="CE119" s="236"/>
      <c r="CF119" s="236"/>
      <c r="CG119" s="236"/>
      <c r="CH119" s="236"/>
      <c r="CI119" s="236"/>
      <c r="CJ119" s="236"/>
      <c r="CK119" s="236"/>
      <c r="CL119" s="293">
        <v>-120928</v>
      </c>
      <c r="CM119" s="236">
        <v>-120928</v>
      </c>
      <c r="CN119" s="236">
        <v>-120928</v>
      </c>
      <c r="CO119" s="293">
        <v>-120928</v>
      </c>
      <c r="CP119" s="236">
        <v>-120928</v>
      </c>
      <c r="CQ119" s="236">
        <v>-120928</v>
      </c>
      <c r="CR119" s="236">
        <v>-120928</v>
      </c>
      <c r="CS119" s="236">
        <v>-120928</v>
      </c>
      <c r="CT119" s="236">
        <v>-120928</v>
      </c>
      <c r="CU119" s="236">
        <v>-120928</v>
      </c>
      <c r="CV119" s="236">
        <f t="shared" ref="CV119:DK124" si="29">CU119</f>
        <v>-120928</v>
      </c>
      <c r="CW119" s="236">
        <f t="shared" si="29"/>
        <v>-120928</v>
      </c>
      <c r="CX119" s="236">
        <f t="shared" si="29"/>
        <v>-120928</v>
      </c>
      <c r="CY119" s="236">
        <f t="shared" si="29"/>
        <v>-120928</v>
      </c>
      <c r="CZ119" s="236">
        <f t="shared" si="29"/>
        <v>-120928</v>
      </c>
      <c r="DA119" s="236">
        <f t="shared" si="29"/>
        <v>-120928</v>
      </c>
      <c r="DB119" s="236">
        <f t="shared" si="29"/>
        <v>-120928</v>
      </c>
      <c r="DC119" s="236">
        <f t="shared" si="29"/>
        <v>-120928</v>
      </c>
      <c r="DD119" s="236">
        <f t="shared" si="29"/>
        <v>-120928</v>
      </c>
      <c r="DE119" s="236">
        <f t="shared" si="29"/>
        <v>-120928</v>
      </c>
      <c r="DF119" s="236">
        <f t="shared" si="29"/>
        <v>-120928</v>
      </c>
      <c r="DG119" s="236">
        <f t="shared" si="29"/>
        <v>-120928</v>
      </c>
      <c r="DH119" s="236">
        <f t="shared" si="29"/>
        <v>-120928</v>
      </c>
      <c r="DI119" s="236">
        <f t="shared" si="29"/>
        <v>-120928</v>
      </c>
      <c r="DJ119" s="236">
        <f t="shared" si="29"/>
        <v>-120928</v>
      </c>
      <c r="DK119" s="236">
        <f t="shared" si="29"/>
        <v>-120928</v>
      </c>
      <c r="DL119" s="236">
        <f t="shared" si="28"/>
        <v>-120928</v>
      </c>
      <c r="DM119" s="236">
        <f t="shared" si="28"/>
        <v>-120928</v>
      </c>
      <c r="DN119" s="236">
        <f t="shared" si="28"/>
        <v>-120928</v>
      </c>
      <c r="DO119" s="236">
        <f t="shared" si="28"/>
        <v>-120928</v>
      </c>
      <c r="DP119" s="236">
        <f t="shared" si="28"/>
        <v>-120928</v>
      </c>
    </row>
    <row r="120" spans="1:120" outlineLevel="2">
      <c r="A120" s="189" t="s">
        <v>1039</v>
      </c>
      <c r="B120" s="612">
        <v>1900</v>
      </c>
      <c r="C120" s="294" t="s">
        <v>302</v>
      </c>
      <c r="D120" s="294" t="s">
        <v>1037</v>
      </c>
      <c r="E120" s="293"/>
      <c r="F120" s="293"/>
      <c r="G120" s="410"/>
      <c r="H120" s="410"/>
      <c r="I120" s="410"/>
      <c r="J120" s="410"/>
      <c r="K120" s="410"/>
      <c r="L120" s="410"/>
      <c r="M120" s="410"/>
      <c r="N120" s="410"/>
      <c r="O120" s="410"/>
      <c r="P120" s="410"/>
      <c r="Q120" s="410"/>
      <c r="R120" s="293"/>
      <c r="S120" s="236"/>
      <c r="T120" s="236"/>
      <c r="U120" s="236"/>
      <c r="V120" s="236"/>
      <c r="W120" s="236"/>
      <c r="X120" s="236"/>
      <c r="Y120" s="236"/>
      <c r="Z120" s="236"/>
      <c r="AA120" s="236"/>
      <c r="AB120" s="101"/>
      <c r="AC120" s="411"/>
      <c r="AD120" s="293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93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CA120" s="236"/>
      <c r="CB120" s="236"/>
      <c r="CC120" s="293"/>
      <c r="CD120" s="236"/>
      <c r="CE120" s="236"/>
      <c r="CF120" s="236"/>
      <c r="CG120" s="236"/>
      <c r="CH120" s="236"/>
      <c r="CI120" s="236"/>
      <c r="CJ120" s="236"/>
      <c r="CK120" s="236"/>
      <c r="CL120" s="293">
        <v>42325</v>
      </c>
      <c r="CM120" s="236">
        <v>42325</v>
      </c>
      <c r="CN120" s="236">
        <v>42325</v>
      </c>
      <c r="CO120" s="293">
        <v>42325</v>
      </c>
      <c r="CP120" s="236">
        <v>42325</v>
      </c>
      <c r="CQ120" s="236">
        <v>42325</v>
      </c>
      <c r="CR120" s="236">
        <v>42325</v>
      </c>
      <c r="CS120" s="236">
        <v>42325</v>
      </c>
      <c r="CT120" s="236">
        <v>42325</v>
      </c>
      <c r="CU120" s="236">
        <v>42325</v>
      </c>
      <c r="CV120" s="236">
        <f t="shared" si="29"/>
        <v>42325</v>
      </c>
      <c r="CW120" s="236">
        <f t="shared" si="28"/>
        <v>42325</v>
      </c>
      <c r="CX120" s="236">
        <f t="shared" si="28"/>
        <v>42325</v>
      </c>
      <c r="CY120" s="236">
        <f t="shared" si="28"/>
        <v>42325</v>
      </c>
      <c r="CZ120" s="236">
        <f t="shared" si="28"/>
        <v>42325</v>
      </c>
      <c r="DA120" s="236">
        <f t="shared" si="28"/>
        <v>42325</v>
      </c>
      <c r="DB120" s="236">
        <f t="shared" si="28"/>
        <v>42325</v>
      </c>
      <c r="DC120" s="236">
        <f t="shared" si="28"/>
        <v>42325</v>
      </c>
      <c r="DD120" s="236">
        <f t="shared" si="28"/>
        <v>42325</v>
      </c>
      <c r="DE120" s="236">
        <f t="shared" si="28"/>
        <v>42325</v>
      </c>
      <c r="DF120" s="236">
        <f t="shared" si="28"/>
        <v>42325</v>
      </c>
      <c r="DG120" s="236">
        <f t="shared" si="28"/>
        <v>42325</v>
      </c>
      <c r="DH120" s="236">
        <f t="shared" si="28"/>
        <v>42325</v>
      </c>
      <c r="DI120" s="236">
        <f t="shared" si="28"/>
        <v>42325</v>
      </c>
      <c r="DJ120" s="236">
        <f t="shared" si="28"/>
        <v>42325</v>
      </c>
      <c r="DK120" s="236">
        <f t="shared" si="28"/>
        <v>42325</v>
      </c>
      <c r="DL120" s="236">
        <f t="shared" si="28"/>
        <v>42325</v>
      </c>
      <c r="DM120" s="236">
        <f t="shared" si="28"/>
        <v>42325</v>
      </c>
      <c r="DN120" s="236">
        <f t="shared" si="28"/>
        <v>42325</v>
      </c>
      <c r="DO120" s="236">
        <f t="shared" si="28"/>
        <v>42325</v>
      </c>
      <c r="DP120" s="236">
        <f t="shared" si="28"/>
        <v>42325</v>
      </c>
    </row>
    <row r="121" spans="1:120" outlineLevel="2">
      <c r="A121" s="189" t="s">
        <v>291</v>
      </c>
      <c r="B121" s="612">
        <v>1900</v>
      </c>
      <c r="C121" s="294" t="s">
        <v>302</v>
      </c>
      <c r="D121" s="294" t="s">
        <v>398</v>
      </c>
      <c r="E121" s="293">
        <v>0</v>
      </c>
      <c r="F121" s="293">
        <v>0</v>
      </c>
      <c r="G121" s="410">
        <v>0</v>
      </c>
      <c r="H121" s="410">
        <v>0</v>
      </c>
      <c r="I121" s="410">
        <v>0</v>
      </c>
      <c r="J121" s="410">
        <v>0</v>
      </c>
      <c r="K121" s="410">
        <v>0</v>
      </c>
      <c r="L121" s="410">
        <v>0</v>
      </c>
      <c r="M121" s="410">
        <v>0</v>
      </c>
      <c r="N121" s="410">
        <v>0</v>
      </c>
      <c r="O121" s="410">
        <v>0</v>
      </c>
      <c r="P121" s="410">
        <v>0</v>
      </c>
      <c r="Q121" s="410">
        <v>0</v>
      </c>
      <c r="R121" s="293">
        <v>0</v>
      </c>
      <c r="S121" s="236">
        <v>0</v>
      </c>
      <c r="T121" s="236">
        <v>0</v>
      </c>
      <c r="U121" s="236">
        <v>0</v>
      </c>
      <c r="V121" s="236">
        <v>0</v>
      </c>
      <c r="W121" s="236">
        <v>0</v>
      </c>
      <c r="X121" s="236">
        <v>0</v>
      </c>
      <c r="Y121" s="101">
        <v>0</v>
      </c>
      <c r="Z121" s="236">
        <v>0</v>
      </c>
      <c r="AA121" s="236">
        <v>0</v>
      </c>
      <c r="AB121" s="101">
        <v>0</v>
      </c>
      <c r="AC121" s="411">
        <v>0</v>
      </c>
      <c r="AD121" s="293">
        <v>0</v>
      </c>
      <c r="AE121" s="236">
        <v>0</v>
      </c>
      <c r="AF121" s="236">
        <v>0</v>
      </c>
      <c r="AG121" s="236">
        <v>0</v>
      </c>
      <c r="AH121" s="236">
        <v>0</v>
      </c>
      <c r="AI121" s="236">
        <v>0</v>
      </c>
      <c r="AJ121" s="236">
        <v>0</v>
      </c>
      <c r="AK121" s="236">
        <v>0</v>
      </c>
      <c r="AL121" s="236">
        <v>0</v>
      </c>
      <c r="AM121" s="236">
        <v>484812</v>
      </c>
      <c r="AN121" s="236">
        <v>484812</v>
      </c>
      <c r="AO121" s="236">
        <v>484812</v>
      </c>
      <c r="AP121" s="236">
        <v>484812</v>
      </c>
      <c r="AQ121" s="236">
        <v>484812</v>
      </c>
      <c r="AR121" s="236">
        <v>484812</v>
      </c>
      <c r="AS121" s="236">
        <v>484812</v>
      </c>
      <c r="AT121" s="236">
        <v>484812</v>
      </c>
      <c r="AU121" s="236">
        <v>484812</v>
      </c>
      <c r="AV121" s="236">
        <v>484812</v>
      </c>
      <c r="AW121" s="236">
        <v>484812</v>
      </c>
      <c r="AX121" s="236">
        <v>484812</v>
      </c>
      <c r="AY121" s="236">
        <v>484812</v>
      </c>
      <c r="AZ121" s="236">
        <v>484812</v>
      </c>
      <c r="BA121" s="236">
        <v>600941</v>
      </c>
      <c r="BB121" s="236">
        <v>600941</v>
      </c>
      <c r="BC121" s="293">
        <v>600941</v>
      </c>
      <c r="BD121" s="236">
        <v>600941</v>
      </c>
      <c r="BE121" s="236">
        <v>600941</v>
      </c>
      <c r="BF121" s="236">
        <v>600941</v>
      </c>
      <c r="BG121" s="236">
        <v>600941</v>
      </c>
      <c r="BH121" s="236">
        <v>600941</v>
      </c>
      <c r="BI121" s="236">
        <v>600941</v>
      </c>
      <c r="BJ121" s="236">
        <v>600941</v>
      </c>
      <c r="BK121" s="236">
        <v>600941</v>
      </c>
      <c r="BL121" s="236">
        <v>600941</v>
      </c>
      <c r="BM121" s="236">
        <v>600941</v>
      </c>
      <c r="BN121" s="236">
        <v>988593</v>
      </c>
      <c r="BO121" s="236">
        <v>988593</v>
      </c>
      <c r="BP121" s="236">
        <v>988593</v>
      </c>
      <c r="BQ121" s="236">
        <v>988593</v>
      </c>
      <c r="BR121" s="236">
        <v>988593</v>
      </c>
      <c r="BS121" s="236">
        <v>988593</v>
      </c>
      <c r="BT121" s="236">
        <v>988593</v>
      </c>
      <c r="BU121" s="236">
        <v>988593</v>
      </c>
      <c r="BV121" s="236">
        <v>988593</v>
      </c>
      <c r="BW121" s="236">
        <v>988593</v>
      </c>
      <c r="BX121" s="293">
        <v>988593</v>
      </c>
      <c r="BY121" s="293">
        <v>988593</v>
      </c>
      <c r="BZ121" s="293">
        <v>1166272</v>
      </c>
      <c r="CA121" s="236">
        <v>1166272</v>
      </c>
      <c r="CB121" s="236">
        <v>1166272</v>
      </c>
      <c r="CC121" s="293">
        <v>1166272</v>
      </c>
      <c r="CD121" s="236">
        <v>1166272</v>
      </c>
      <c r="CE121" s="236">
        <v>1166272</v>
      </c>
      <c r="CF121" s="236">
        <v>1166272</v>
      </c>
      <c r="CG121" s="236">
        <v>1166272</v>
      </c>
      <c r="CH121" s="236">
        <v>1166272</v>
      </c>
      <c r="CI121" s="236">
        <v>1166272</v>
      </c>
      <c r="CJ121" s="236">
        <v>1166272</v>
      </c>
      <c r="CK121" s="236">
        <v>1166272</v>
      </c>
      <c r="CL121" s="293">
        <v>1755554</v>
      </c>
      <c r="CM121" s="236">
        <v>1755554</v>
      </c>
      <c r="CN121" s="236">
        <v>1755554</v>
      </c>
      <c r="CO121" s="293">
        <v>1755554</v>
      </c>
      <c r="CP121" s="236">
        <v>1755554</v>
      </c>
      <c r="CQ121" s="236">
        <v>1755554</v>
      </c>
      <c r="CR121" s="236">
        <v>1755554</v>
      </c>
      <c r="CS121" s="236">
        <v>1755554</v>
      </c>
      <c r="CT121" s="236">
        <v>1755554</v>
      </c>
      <c r="CU121" s="236">
        <v>1755554</v>
      </c>
      <c r="CV121" s="236">
        <f t="shared" si="29"/>
        <v>1755554</v>
      </c>
      <c r="CW121" s="236">
        <f t="shared" si="28"/>
        <v>1755554</v>
      </c>
      <c r="CX121" s="236">
        <f t="shared" si="28"/>
        <v>1755554</v>
      </c>
      <c r="CY121" s="236">
        <f t="shared" si="28"/>
        <v>1755554</v>
      </c>
      <c r="CZ121" s="236">
        <f t="shared" si="28"/>
        <v>1755554</v>
      </c>
      <c r="DA121" s="236">
        <f t="shared" si="28"/>
        <v>1755554</v>
      </c>
      <c r="DB121" s="236">
        <f t="shared" si="28"/>
        <v>1755554</v>
      </c>
      <c r="DC121" s="236">
        <f t="shared" si="28"/>
        <v>1755554</v>
      </c>
      <c r="DD121" s="236">
        <f t="shared" si="28"/>
        <v>1755554</v>
      </c>
      <c r="DE121" s="236">
        <f t="shared" si="28"/>
        <v>1755554</v>
      </c>
      <c r="DF121" s="236">
        <f t="shared" si="28"/>
        <v>1755554</v>
      </c>
      <c r="DG121" s="236">
        <f t="shared" si="28"/>
        <v>1755554</v>
      </c>
      <c r="DH121" s="236">
        <f t="shared" si="28"/>
        <v>1755554</v>
      </c>
      <c r="DI121" s="236">
        <f t="shared" si="28"/>
        <v>1755554</v>
      </c>
      <c r="DJ121" s="236">
        <f t="shared" si="28"/>
        <v>1755554</v>
      </c>
      <c r="DK121" s="236">
        <f t="shared" si="28"/>
        <v>1755554</v>
      </c>
      <c r="DL121" s="236">
        <f t="shared" si="28"/>
        <v>1755554</v>
      </c>
      <c r="DM121" s="236">
        <f t="shared" si="28"/>
        <v>1755554</v>
      </c>
      <c r="DN121" s="236">
        <f t="shared" si="28"/>
        <v>1755554</v>
      </c>
      <c r="DO121" s="236">
        <f t="shared" si="28"/>
        <v>1755554</v>
      </c>
      <c r="DP121" s="236">
        <f t="shared" si="28"/>
        <v>1755554</v>
      </c>
    </row>
    <row r="122" spans="1:120" outlineLevel="2">
      <c r="A122" s="189" t="s">
        <v>292</v>
      </c>
      <c r="B122" s="612">
        <v>2830</v>
      </c>
      <c r="C122" s="294" t="s">
        <v>302</v>
      </c>
      <c r="D122" s="294" t="s">
        <v>399</v>
      </c>
      <c r="E122" s="293">
        <v>0</v>
      </c>
      <c r="F122" s="293">
        <v>0</v>
      </c>
      <c r="G122" s="410">
        <v>0</v>
      </c>
      <c r="H122" s="410">
        <v>0</v>
      </c>
      <c r="I122" s="410">
        <v>0</v>
      </c>
      <c r="J122" s="410">
        <v>0</v>
      </c>
      <c r="K122" s="410">
        <v>0</v>
      </c>
      <c r="L122" s="410">
        <v>0</v>
      </c>
      <c r="M122" s="410">
        <v>0</v>
      </c>
      <c r="N122" s="410">
        <v>0</v>
      </c>
      <c r="O122" s="410">
        <v>0</v>
      </c>
      <c r="P122" s="410">
        <v>0</v>
      </c>
      <c r="Q122" s="410">
        <v>0</v>
      </c>
      <c r="R122" s="293">
        <v>0</v>
      </c>
      <c r="S122" s="236">
        <v>0</v>
      </c>
      <c r="T122" s="236">
        <v>0</v>
      </c>
      <c r="U122" s="236">
        <v>0</v>
      </c>
      <c r="V122" s="236">
        <v>0</v>
      </c>
      <c r="W122" s="236">
        <v>0</v>
      </c>
      <c r="X122" s="236">
        <v>0</v>
      </c>
      <c r="Y122" s="101">
        <v>0</v>
      </c>
      <c r="Z122" s="236">
        <v>0</v>
      </c>
      <c r="AA122" s="236">
        <v>0</v>
      </c>
      <c r="AB122" s="101">
        <v>0</v>
      </c>
      <c r="AC122" s="411">
        <v>0</v>
      </c>
      <c r="AD122" s="293">
        <v>-4924691</v>
      </c>
      <c r="AE122" s="236">
        <v>-4986627</v>
      </c>
      <c r="AF122" s="236">
        <v>-5048563</v>
      </c>
      <c r="AG122" s="236">
        <v>-5110498</v>
      </c>
      <c r="AH122" s="236">
        <v>-5172434</v>
      </c>
      <c r="AI122" s="236">
        <v>-5234371</v>
      </c>
      <c r="AJ122" s="236">
        <v>-5296307</v>
      </c>
      <c r="AK122" s="236">
        <v>-5358242</v>
      </c>
      <c r="AL122" s="236">
        <v>-5420178</v>
      </c>
      <c r="AM122" s="236">
        <v>-5482114</v>
      </c>
      <c r="AN122" s="236">
        <v>-5544050</v>
      </c>
      <c r="AO122" s="236">
        <v>-5605986</v>
      </c>
      <c r="AP122" s="236">
        <v>-5591328</v>
      </c>
      <c r="AQ122" s="236">
        <v>-5652427</v>
      </c>
      <c r="AR122" s="236">
        <v>-5713526</v>
      </c>
      <c r="AS122" s="236">
        <v>-5774625</v>
      </c>
      <c r="AT122" s="236">
        <v>-5835724</v>
      </c>
      <c r="AU122" s="236">
        <v>-5896823</v>
      </c>
      <c r="AV122" s="236">
        <v>18225358</v>
      </c>
      <c r="AW122" s="236">
        <v>18096708</v>
      </c>
      <c r="AX122" s="236">
        <v>17968058</v>
      </c>
      <c r="AY122" s="236">
        <v>17839408</v>
      </c>
      <c r="AZ122" s="236">
        <v>17710758</v>
      </c>
      <c r="BA122" s="236">
        <v>17582108</v>
      </c>
      <c r="BB122" s="236">
        <v>17453496</v>
      </c>
      <c r="BC122" s="236">
        <v>17324846</v>
      </c>
      <c r="BD122" s="236">
        <v>17196196</v>
      </c>
      <c r="BE122" s="236">
        <v>17067546</v>
      </c>
      <c r="BF122" s="236">
        <v>16938896</v>
      </c>
      <c r="BG122" s="236">
        <v>16810246</v>
      </c>
      <c r="BH122" s="236">
        <v>16681596</v>
      </c>
      <c r="BI122" s="236">
        <v>16552946</v>
      </c>
      <c r="BJ122" s="236">
        <v>16424296</v>
      </c>
      <c r="BK122" s="236">
        <v>16295646</v>
      </c>
      <c r="BL122" s="236">
        <v>16166996</v>
      </c>
      <c r="BM122" s="236">
        <v>16038346</v>
      </c>
      <c r="BN122" s="236">
        <v>15909696</v>
      </c>
      <c r="BO122" s="236">
        <v>10903059</v>
      </c>
      <c r="BP122" s="236">
        <v>10872892</v>
      </c>
      <c r="BQ122" s="236">
        <v>10842725</v>
      </c>
      <c r="BR122" s="236">
        <v>10826108</v>
      </c>
      <c r="BS122" s="236">
        <v>10809491</v>
      </c>
      <c r="BT122" s="236">
        <v>10792874</v>
      </c>
      <c r="BU122" s="236">
        <v>10776257</v>
      </c>
      <c r="BV122" s="236">
        <v>10759640</v>
      </c>
      <c r="BW122" s="236">
        <v>10743023</v>
      </c>
      <c r="BX122" s="293">
        <v>10726406</v>
      </c>
      <c r="BY122" s="293">
        <v>10709789</v>
      </c>
      <c r="BZ122" s="293">
        <v>10720230</v>
      </c>
      <c r="CA122" s="293">
        <v>10703613</v>
      </c>
      <c r="CB122" s="293">
        <v>10686996</v>
      </c>
      <c r="CC122" s="293">
        <v>10670379</v>
      </c>
      <c r="CD122" s="293">
        <v>10653762</v>
      </c>
      <c r="CE122" s="293">
        <v>10637145</v>
      </c>
      <c r="CF122" s="293">
        <v>10620528</v>
      </c>
      <c r="CG122" s="293">
        <v>10603911</v>
      </c>
      <c r="CH122" s="293">
        <v>10587294</v>
      </c>
      <c r="CI122" s="293">
        <v>10570677</v>
      </c>
      <c r="CJ122" s="293">
        <v>10554060</v>
      </c>
      <c r="CK122" s="293">
        <v>10537443</v>
      </c>
      <c r="CL122" s="293">
        <v>10520828</v>
      </c>
      <c r="CM122" s="293">
        <v>10504211</v>
      </c>
      <c r="CN122" s="293">
        <v>10487594</v>
      </c>
      <c r="CO122" s="293">
        <v>10470977</v>
      </c>
      <c r="CP122" s="293">
        <v>10454360</v>
      </c>
      <c r="CQ122" s="293">
        <v>10437743</v>
      </c>
      <c r="CR122" s="293">
        <v>10421126</v>
      </c>
      <c r="CS122" s="293">
        <v>10404509</v>
      </c>
      <c r="CT122" s="293">
        <v>10387892</v>
      </c>
      <c r="CU122" s="293">
        <v>10356828</v>
      </c>
      <c r="CV122" s="236">
        <f t="shared" si="29"/>
        <v>10356828</v>
      </c>
      <c r="CW122" s="236">
        <f t="shared" si="28"/>
        <v>10356828</v>
      </c>
      <c r="CX122" s="236">
        <f t="shared" si="28"/>
        <v>10356828</v>
      </c>
      <c r="CY122" s="236">
        <f t="shared" si="28"/>
        <v>10356828</v>
      </c>
      <c r="CZ122" s="236">
        <f t="shared" si="28"/>
        <v>10356828</v>
      </c>
      <c r="DA122" s="236">
        <f t="shared" si="28"/>
        <v>10356828</v>
      </c>
      <c r="DB122" s="236">
        <f t="shared" si="28"/>
        <v>10356828</v>
      </c>
      <c r="DC122" s="236">
        <f t="shared" si="28"/>
        <v>10356828</v>
      </c>
      <c r="DD122" s="236">
        <f t="shared" si="28"/>
        <v>10356828</v>
      </c>
      <c r="DE122" s="236">
        <f t="shared" si="28"/>
        <v>10356828</v>
      </c>
      <c r="DF122" s="236">
        <f t="shared" si="28"/>
        <v>10356828</v>
      </c>
      <c r="DG122" s="236">
        <f t="shared" si="28"/>
        <v>10356828</v>
      </c>
      <c r="DH122" s="236">
        <f t="shared" si="28"/>
        <v>10356828</v>
      </c>
      <c r="DI122" s="236">
        <f t="shared" si="28"/>
        <v>10356828</v>
      </c>
      <c r="DJ122" s="236">
        <f t="shared" si="28"/>
        <v>10356828</v>
      </c>
      <c r="DK122" s="236">
        <f t="shared" si="28"/>
        <v>10356828</v>
      </c>
      <c r="DL122" s="236">
        <f t="shared" si="28"/>
        <v>10356828</v>
      </c>
      <c r="DM122" s="236">
        <f t="shared" si="28"/>
        <v>10356828</v>
      </c>
      <c r="DN122" s="236">
        <f t="shared" si="28"/>
        <v>10356828</v>
      </c>
      <c r="DO122" s="236">
        <f t="shared" si="28"/>
        <v>10356828</v>
      </c>
      <c r="DP122" s="236">
        <f t="shared" si="28"/>
        <v>10356828</v>
      </c>
    </row>
    <row r="123" spans="1:120" outlineLevel="2">
      <c r="A123" s="189" t="s">
        <v>293</v>
      </c>
      <c r="B123" s="612">
        <v>2830</v>
      </c>
      <c r="C123" s="294" t="s">
        <v>302</v>
      </c>
      <c r="D123" s="294" t="s">
        <v>400</v>
      </c>
      <c r="E123" s="293">
        <v>0</v>
      </c>
      <c r="F123" s="293">
        <v>0</v>
      </c>
      <c r="G123" s="410">
        <v>0</v>
      </c>
      <c r="H123" s="410">
        <v>0</v>
      </c>
      <c r="I123" s="410">
        <v>0</v>
      </c>
      <c r="J123" s="410">
        <v>0</v>
      </c>
      <c r="K123" s="410">
        <v>0</v>
      </c>
      <c r="L123" s="410">
        <v>0</v>
      </c>
      <c r="M123" s="410">
        <v>0</v>
      </c>
      <c r="N123" s="410">
        <v>0</v>
      </c>
      <c r="O123" s="410">
        <v>0</v>
      </c>
      <c r="P123" s="410">
        <v>0</v>
      </c>
      <c r="Q123" s="410">
        <v>0</v>
      </c>
      <c r="R123" s="293">
        <v>0</v>
      </c>
      <c r="S123" s="236">
        <v>0</v>
      </c>
      <c r="T123" s="236">
        <v>0</v>
      </c>
      <c r="U123" s="236">
        <v>0</v>
      </c>
      <c r="V123" s="236">
        <v>0</v>
      </c>
      <c r="W123" s="236">
        <v>0</v>
      </c>
      <c r="X123" s="236">
        <v>0</v>
      </c>
      <c r="Y123" s="101">
        <v>0</v>
      </c>
      <c r="Z123" s="236">
        <v>0</v>
      </c>
      <c r="AA123" s="236">
        <v>0</v>
      </c>
      <c r="AB123" s="101">
        <v>0</v>
      </c>
      <c r="AC123" s="411">
        <v>0</v>
      </c>
      <c r="AD123" s="293">
        <v>24984957</v>
      </c>
      <c r="AE123" s="236">
        <v>16230842</v>
      </c>
      <c r="AF123" s="236">
        <v>21183799</v>
      </c>
      <c r="AG123" s="236">
        <v>25809166</v>
      </c>
      <c r="AH123" s="236">
        <v>26018848</v>
      </c>
      <c r="AI123" s="236">
        <v>24182754</v>
      </c>
      <c r="AJ123" s="236">
        <v>16952749</v>
      </c>
      <c r="AK123" s="236">
        <v>23497070</v>
      </c>
      <c r="AL123" s="236">
        <v>37516711</v>
      </c>
      <c r="AM123" s="236">
        <v>35537544</v>
      </c>
      <c r="AN123" s="236">
        <v>39266395</v>
      </c>
      <c r="AO123" s="236">
        <v>36263716</v>
      </c>
      <c r="AP123" s="236">
        <v>31039561</v>
      </c>
      <c r="AQ123" s="236">
        <v>34607802</v>
      </c>
      <c r="AR123" s="236">
        <v>38986567</v>
      </c>
      <c r="AS123" s="236">
        <v>24173617</v>
      </c>
      <c r="AT123" s="236">
        <v>10474638</v>
      </c>
      <c r="AU123" s="236">
        <v>12679177</v>
      </c>
      <c r="AV123" s="236">
        <v>-13339299</v>
      </c>
      <c r="AW123" s="236">
        <v>-3986345</v>
      </c>
      <c r="AX123" s="236">
        <v>-22831060</v>
      </c>
      <c r="AY123" s="236">
        <v>-30817731</v>
      </c>
      <c r="AZ123" s="236">
        <v>-38892308</v>
      </c>
      <c r="BA123" s="236">
        <v>-40203338</v>
      </c>
      <c r="BB123" s="236">
        <v>-39241988</v>
      </c>
      <c r="BC123" s="236">
        <v>-36357798</v>
      </c>
      <c r="BD123" s="236">
        <v>-42236271</v>
      </c>
      <c r="BE123" s="236">
        <v>-46869745</v>
      </c>
      <c r="BF123" s="236">
        <v>-35334303</v>
      </c>
      <c r="BG123" s="236">
        <v>-33637538.814999998</v>
      </c>
      <c r="BH123" s="236">
        <v>-30937041.814999998</v>
      </c>
      <c r="BI123" s="236">
        <v>-26299943.814999998</v>
      </c>
      <c r="BJ123" s="236">
        <v>-17158556.814999998</v>
      </c>
      <c r="BK123" s="236">
        <v>-17078043.814999998</v>
      </c>
      <c r="BL123" s="236">
        <v>-13922648.814999998</v>
      </c>
      <c r="BM123" s="236">
        <v>3186649.1850000024</v>
      </c>
      <c r="BN123" s="236">
        <v>-5344289.8149999976</v>
      </c>
      <c r="BO123" s="236">
        <v>8783360.1850000024</v>
      </c>
      <c r="BP123" s="236">
        <v>17156942.185000002</v>
      </c>
      <c r="BQ123" s="236">
        <v>29490433.185000002</v>
      </c>
      <c r="BR123" s="236">
        <v>62156648.185000002</v>
      </c>
      <c r="BS123" s="236">
        <v>42677620.185000002</v>
      </c>
      <c r="BT123" s="236">
        <v>48318293.185000002</v>
      </c>
      <c r="BU123" s="236">
        <v>39570618.185000002</v>
      </c>
      <c r="BV123" s="236">
        <v>34484810.185000002</v>
      </c>
      <c r="BW123" s="236">
        <v>17055692.185000002</v>
      </c>
      <c r="BX123" s="293">
        <v>28819938.185000002</v>
      </c>
      <c r="BY123" s="293">
        <v>30253481.185000002</v>
      </c>
      <c r="BZ123" s="293">
        <v>40346642.185000002</v>
      </c>
      <c r="CA123" s="293">
        <v>39724046.185000002</v>
      </c>
      <c r="CB123" s="293">
        <v>41397873.185000002</v>
      </c>
      <c r="CC123" s="293">
        <v>37647022.185000002</v>
      </c>
      <c r="CD123" s="293">
        <v>57549984.185000002</v>
      </c>
      <c r="CE123" s="293">
        <v>72046493.185000002</v>
      </c>
      <c r="CF123" s="293">
        <v>68516916.185000002</v>
      </c>
      <c r="CG123" s="293">
        <v>64922090.457350008</v>
      </c>
      <c r="CH123" s="293">
        <v>69244070.104800001</v>
      </c>
      <c r="CI123" s="293">
        <v>91127626.748950005</v>
      </c>
      <c r="CJ123" s="293">
        <v>100218940.74895</v>
      </c>
      <c r="CK123" s="293">
        <v>104963599.74895</v>
      </c>
      <c r="CL123" s="293">
        <v>97261210</v>
      </c>
      <c r="CM123" s="293">
        <v>79243091</v>
      </c>
      <c r="CN123" s="293">
        <v>50299235</v>
      </c>
      <c r="CO123" s="293">
        <v>44881209</v>
      </c>
      <c r="CP123" s="293">
        <v>43176233</v>
      </c>
      <c r="CQ123" s="293">
        <v>41925315</v>
      </c>
      <c r="CR123" s="293">
        <v>42506351</v>
      </c>
      <c r="CS123" s="293">
        <v>50649927</v>
      </c>
      <c r="CT123" s="293">
        <v>56905757</v>
      </c>
      <c r="CU123" s="293">
        <v>53237263</v>
      </c>
      <c r="CV123" s="236">
        <f t="shared" si="29"/>
        <v>53237263</v>
      </c>
      <c r="CW123" s="236">
        <f t="shared" si="28"/>
        <v>53237263</v>
      </c>
      <c r="CX123" s="236">
        <f t="shared" si="28"/>
        <v>53237263</v>
      </c>
      <c r="CY123" s="236">
        <f t="shared" si="28"/>
        <v>53237263</v>
      </c>
      <c r="CZ123" s="236">
        <f t="shared" si="28"/>
        <v>53237263</v>
      </c>
      <c r="DA123" s="236">
        <f t="shared" si="28"/>
        <v>53237263</v>
      </c>
      <c r="DB123" s="236">
        <f t="shared" si="28"/>
        <v>53237263</v>
      </c>
      <c r="DC123" s="236">
        <f t="shared" si="28"/>
        <v>53237263</v>
      </c>
      <c r="DD123" s="236">
        <f t="shared" si="28"/>
        <v>53237263</v>
      </c>
      <c r="DE123" s="236">
        <f t="shared" si="28"/>
        <v>53237263</v>
      </c>
      <c r="DF123" s="236">
        <f t="shared" si="28"/>
        <v>53237263</v>
      </c>
      <c r="DG123" s="236">
        <f t="shared" si="28"/>
        <v>53237263</v>
      </c>
      <c r="DH123" s="236">
        <f t="shared" si="28"/>
        <v>53237263</v>
      </c>
      <c r="DI123" s="236">
        <f t="shared" si="28"/>
        <v>53237263</v>
      </c>
      <c r="DJ123" s="236">
        <f t="shared" si="28"/>
        <v>53237263</v>
      </c>
      <c r="DK123" s="236">
        <f t="shared" si="28"/>
        <v>53237263</v>
      </c>
      <c r="DL123" s="236">
        <f t="shared" si="28"/>
        <v>53237263</v>
      </c>
      <c r="DM123" s="236">
        <f t="shared" si="28"/>
        <v>53237263</v>
      </c>
      <c r="DN123" s="236">
        <f t="shared" si="28"/>
        <v>53237263</v>
      </c>
      <c r="DO123" s="236">
        <f t="shared" si="28"/>
        <v>53237263</v>
      </c>
      <c r="DP123" s="236">
        <f t="shared" si="28"/>
        <v>53237263</v>
      </c>
    </row>
    <row r="124" spans="1:120" outlineLevel="2">
      <c r="A124" s="189" t="s">
        <v>859</v>
      </c>
      <c r="B124" s="612">
        <v>1900</v>
      </c>
      <c r="C124" s="294" t="s">
        <v>302</v>
      </c>
      <c r="D124" s="294" t="s">
        <v>1045</v>
      </c>
      <c r="E124" s="293"/>
      <c r="F124" s="293"/>
      <c r="G124" s="410"/>
      <c r="H124" s="410"/>
      <c r="I124" s="410"/>
      <c r="J124" s="410"/>
      <c r="K124" s="410"/>
      <c r="L124" s="410"/>
      <c r="M124" s="410"/>
      <c r="N124" s="410"/>
      <c r="O124" s="410"/>
      <c r="P124" s="410"/>
      <c r="Q124" s="410"/>
      <c r="R124" s="293"/>
      <c r="S124" s="236"/>
      <c r="T124" s="236"/>
      <c r="U124" s="236"/>
      <c r="V124" s="236"/>
      <c r="W124" s="236"/>
      <c r="X124" s="236"/>
      <c r="Y124" s="101"/>
      <c r="Z124" s="236"/>
      <c r="AA124" s="236"/>
      <c r="AB124" s="101"/>
      <c r="AC124" s="411"/>
      <c r="AD124" s="293"/>
      <c r="AE124" s="236"/>
      <c r="AF124" s="236"/>
      <c r="AG124" s="236"/>
      <c r="AH124" s="236"/>
      <c r="AI124" s="236"/>
      <c r="AJ124" s="236"/>
      <c r="AK124" s="236"/>
      <c r="AL124" s="236"/>
      <c r="AM124" s="236"/>
      <c r="AN124" s="236"/>
      <c r="AO124" s="236"/>
      <c r="AP124" s="236"/>
      <c r="AQ124" s="236"/>
      <c r="AR124" s="236"/>
      <c r="AS124" s="236"/>
      <c r="AT124" s="236"/>
      <c r="AU124" s="236"/>
      <c r="AV124" s="236"/>
      <c r="AW124" s="236"/>
      <c r="AX124" s="236"/>
      <c r="AY124" s="236"/>
      <c r="AZ124" s="236"/>
      <c r="BA124" s="236"/>
      <c r="BB124" s="236"/>
      <c r="BC124" s="236"/>
      <c r="BD124" s="236"/>
      <c r="BE124" s="236"/>
      <c r="BF124" s="236"/>
      <c r="BG124" s="236"/>
      <c r="BH124" s="236"/>
      <c r="BI124" s="236"/>
      <c r="BJ124" s="236"/>
      <c r="BK124" s="236"/>
      <c r="BL124" s="236"/>
      <c r="BM124" s="236"/>
      <c r="BN124" s="236"/>
      <c r="BO124" s="236"/>
      <c r="BP124" s="236"/>
      <c r="BQ124" s="236"/>
      <c r="BR124" s="236"/>
      <c r="BS124" s="236"/>
      <c r="BT124" s="236"/>
      <c r="BU124" s="236"/>
      <c r="BV124" s="236"/>
      <c r="BW124" s="236">
        <v>0</v>
      </c>
      <c r="BX124" s="293">
        <v>0</v>
      </c>
      <c r="BY124" s="293">
        <v>0</v>
      </c>
      <c r="BZ124" s="293">
        <v>-408195</v>
      </c>
      <c r="CA124" s="236">
        <v>-408195</v>
      </c>
      <c r="CB124" s="236">
        <v>-408195</v>
      </c>
      <c r="CC124" s="293">
        <v>-408195</v>
      </c>
      <c r="CD124" s="236">
        <v>-408195</v>
      </c>
      <c r="CE124" s="236">
        <v>-408195</v>
      </c>
      <c r="CF124" s="236">
        <v>-408195</v>
      </c>
      <c r="CG124" s="236">
        <v>-408195</v>
      </c>
      <c r="CH124" s="236">
        <v>-408195</v>
      </c>
      <c r="CI124" s="236">
        <v>-408195</v>
      </c>
      <c r="CJ124" s="236">
        <v>-408195</v>
      </c>
      <c r="CK124" s="236">
        <v>-408195</v>
      </c>
      <c r="CL124" s="293">
        <v>-614444</v>
      </c>
      <c r="CM124" s="236">
        <v>-614444</v>
      </c>
      <c r="CN124" s="236">
        <v>-614444</v>
      </c>
      <c r="CO124" s="293">
        <v>-614444</v>
      </c>
      <c r="CP124" s="236">
        <v>-614444</v>
      </c>
      <c r="CQ124" s="236">
        <v>-614444</v>
      </c>
      <c r="CR124" s="236">
        <v>-614444</v>
      </c>
      <c r="CS124" s="236">
        <v>-614444</v>
      </c>
      <c r="CT124" s="236">
        <v>-614444</v>
      </c>
      <c r="CU124" s="236">
        <v>-614444</v>
      </c>
      <c r="CV124" s="236">
        <f t="shared" si="29"/>
        <v>-614444</v>
      </c>
      <c r="CW124" s="236">
        <f t="shared" si="28"/>
        <v>-614444</v>
      </c>
      <c r="CX124" s="236">
        <f t="shared" si="28"/>
        <v>-614444</v>
      </c>
      <c r="CY124" s="236">
        <f t="shared" si="28"/>
        <v>-614444</v>
      </c>
      <c r="CZ124" s="236">
        <f t="shared" si="28"/>
        <v>-614444</v>
      </c>
      <c r="DA124" s="236">
        <f t="shared" si="28"/>
        <v>-614444</v>
      </c>
      <c r="DB124" s="236">
        <f t="shared" si="28"/>
        <v>-614444</v>
      </c>
      <c r="DC124" s="236">
        <f t="shared" si="28"/>
        <v>-614444</v>
      </c>
      <c r="DD124" s="236">
        <f t="shared" si="28"/>
        <v>-614444</v>
      </c>
      <c r="DE124" s="236">
        <f t="shared" si="28"/>
        <v>-614444</v>
      </c>
      <c r="DF124" s="236">
        <f t="shared" si="28"/>
        <v>-614444</v>
      </c>
      <c r="DG124" s="236">
        <f t="shared" si="28"/>
        <v>-614444</v>
      </c>
      <c r="DH124" s="236">
        <f t="shared" si="28"/>
        <v>-614444</v>
      </c>
      <c r="DI124" s="236">
        <f t="shared" si="28"/>
        <v>-614444</v>
      </c>
      <c r="DJ124" s="236">
        <f t="shared" si="28"/>
        <v>-614444</v>
      </c>
      <c r="DK124" s="236">
        <f t="shared" si="28"/>
        <v>-614444</v>
      </c>
      <c r="DL124" s="236">
        <f t="shared" si="28"/>
        <v>-614444</v>
      </c>
      <c r="DM124" s="236">
        <f t="shared" si="28"/>
        <v>-614444</v>
      </c>
      <c r="DN124" s="236">
        <f t="shared" si="28"/>
        <v>-614444</v>
      </c>
      <c r="DO124" s="236">
        <f t="shared" si="28"/>
        <v>-614444</v>
      </c>
      <c r="DP124" s="236">
        <f t="shared" si="28"/>
        <v>-614444</v>
      </c>
    </row>
    <row r="125" spans="1:120" s="257" customFormat="1" outlineLevel="1">
      <c r="A125" s="257" t="s">
        <v>768</v>
      </c>
      <c r="C125" s="412"/>
      <c r="D125" s="412"/>
      <c r="E125" s="380">
        <v>6767625</v>
      </c>
      <c r="F125" s="380">
        <v>7531944.2200000007</v>
      </c>
      <c r="G125" s="413">
        <v>7619061.2200000007</v>
      </c>
      <c r="H125" s="413">
        <v>7138475.2200000007</v>
      </c>
      <c r="I125" s="413">
        <v>6893964.2200000007</v>
      </c>
      <c r="J125" s="413">
        <v>6863031.2200000007</v>
      </c>
      <c r="K125" s="413">
        <v>7078062.2200000007</v>
      </c>
      <c r="L125" s="413">
        <v>6238404.2200000007</v>
      </c>
      <c r="M125" s="413">
        <v>6002683.2200000007</v>
      </c>
      <c r="N125" s="413">
        <v>6733028.2200000007</v>
      </c>
      <c r="O125" s="413">
        <v>12331434.830000002</v>
      </c>
      <c r="P125" s="413">
        <v>12248862.830000002</v>
      </c>
      <c r="Q125" s="413">
        <v>11884600.830000002</v>
      </c>
      <c r="R125" s="380">
        <v>60971072</v>
      </c>
      <c r="S125" s="312">
        <v>52530613</v>
      </c>
      <c r="T125" s="312">
        <v>49708827</v>
      </c>
      <c r="U125" s="312">
        <v>50304014</v>
      </c>
      <c r="V125" s="312">
        <v>43098368</v>
      </c>
      <c r="W125" s="312">
        <v>46396807</v>
      </c>
      <c r="X125" s="312">
        <v>54583297</v>
      </c>
      <c r="Y125" s="311">
        <v>56176938</v>
      </c>
      <c r="Z125" s="312">
        <v>59741001</v>
      </c>
      <c r="AA125" s="312">
        <v>57905988</v>
      </c>
      <c r="AB125" s="311">
        <v>57942773</v>
      </c>
      <c r="AC125" s="414">
        <v>65425398</v>
      </c>
      <c r="AD125" s="380">
        <v>100908639</v>
      </c>
      <c r="AE125" s="312">
        <v>91145518</v>
      </c>
      <c r="AF125" s="312">
        <v>96225627</v>
      </c>
      <c r="AG125" s="312">
        <v>113375924</v>
      </c>
      <c r="AH125" s="312">
        <v>112433127</v>
      </c>
      <c r="AI125" s="312">
        <v>110574475</v>
      </c>
      <c r="AJ125" s="312">
        <v>73694678</v>
      </c>
      <c r="AK125" s="312">
        <v>80219021</v>
      </c>
      <c r="AL125" s="312">
        <v>94970844</v>
      </c>
      <c r="AM125" s="312">
        <v>108125057</v>
      </c>
      <c r="AN125" s="312">
        <v>111699922</v>
      </c>
      <c r="AO125" s="312">
        <v>108374284</v>
      </c>
      <c r="AP125" s="312">
        <v>175885794.60000002</v>
      </c>
      <c r="AQ125" s="312">
        <v>179568517.60000002</v>
      </c>
      <c r="AR125" s="312">
        <v>183405743.60000002</v>
      </c>
      <c r="AS125" s="312">
        <v>184156371.60000002</v>
      </c>
      <c r="AT125" s="312">
        <v>169993522.60000002</v>
      </c>
      <c r="AU125" s="312">
        <v>172303507.60000002</v>
      </c>
      <c r="AV125" s="312">
        <v>149268037.55000004</v>
      </c>
      <c r="AW125" s="312">
        <v>158362706.55000004</v>
      </c>
      <c r="AX125" s="312">
        <v>139262006.55000004</v>
      </c>
      <c r="AY125" s="312">
        <v>148074896.49999997</v>
      </c>
      <c r="AZ125" s="312">
        <v>139866184.49999997</v>
      </c>
      <c r="BA125" s="312">
        <v>130331366.50000003</v>
      </c>
      <c r="BB125" s="312">
        <v>170922047.89999995</v>
      </c>
      <c r="BC125" s="312">
        <v>173120061.89999995</v>
      </c>
      <c r="BD125" s="312">
        <v>166708600.89999995</v>
      </c>
      <c r="BE125" s="312">
        <v>164769279</v>
      </c>
      <c r="BF125" s="312">
        <v>176477097</v>
      </c>
      <c r="BG125" s="312">
        <v>178365498.185</v>
      </c>
      <c r="BH125" s="312">
        <v>149936353.08499995</v>
      </c>
      <c r="BI125" s="312">
        <v>154830845.08499995</v>
      </c>
      <c r="BJ125" s="312">
        <v>163578015.08499995</v>
      </c>
      <c r="BK125" s="312">
        <v>191213697.185</v>
      </c>
      <c r="BL125" s="312">
        <v>194500971.185</v>
      </c>
      <c r="BM125" s="312">
        <v>211152096.185</v>
      </c>
      <c r="BN125" s="312">
        <v>241564976.185</v>
      </c>
      <c r="BO125" s="312">
        <v>250477939.185</v>
      </c>
      <c r="BP125" s="312">
        <v>258557455.185</v>
      </c>
      <c r="BQ125" s="312">
        <v>294953737.185</v>
      </c>
      <c r="BR125" s="312">
        <v>327828730.185</v>
      </c>
      <c r="BS125" s="312">
        <v>307453532.185</v>
      </c>
      <c r="BT125" s="312">
        <v>264454221.13499999</v>
      </c>
      <c r="BU125" s="312">
        <v>255766767.13499999</v>
      </c>
      <c r="BV125" s="312">
        <v>250450507.13499999</v>
      </c>
      <c r="BW125" s="312">
        <v>212424577.08499998</v>
      </c>
      <c r="BX125" s="380">
        <v>224086565.08499998</v>
      </c>
      <c r="BY125" s="380">
        <v>226432332.08499998</v>
      </c>
      <c r="BZ125" s="380">
        <v>357553469.185</v>
      </c>
      <c r="CA125" s="380">
        <v>355984678.185</v>
      </c>
      <c r="CB125" s="380">
        <v>357571723.185</v>
      </c>
      <c r="CC125" s="380">
        <v>379454597.185</v>
      </c>
      <c r="CD125" s="380">
        <v>400356753.185</v>
      </c>
      <c r="CE125" s="380">
        <v>415067609.185</v>
      </c>
      <c r="CF125" s="380">
        <v>408230680.185</v>
      </c>
      <c r="CG125" s="380">
        <v>405858804.45735002</v>
      </c>
      <c r="CH125" s="380">
        <v>409958553.10479999</v>
      </c>
      <c r="CI125" s="380">
        <v>454806911.58894998</v>
      </c>
      <c r="CJ125" s="380">
        <v>463356350.58894998</v>
      </c>
      <c r="CK125" s="380">
        <v>468012088.58894998</v>
      </c>
      <c r="CL125" s="380">
        <v>610497401.83999991</v>
      </c>
      <c r="CM125" s="380">
        <v>592693730.83999991</v>
      </c>
      <c r="CN125" s="380">
        <v>563596356.83999991</v>
      </c>
      <c r="CO125" s="380">
        <v>586037152.19000006</v>
      </c>
      <c r="CP125" s="380">
        <v>583710173.19000006</v>
      </c>
      <c r="CQ125" s="380">
        <v>582096918.19000006</v>
      </c>
      <c r="CR125" s="380">
        <v>533868120.94922239</v>
      </c>
      <c r="CS125" s="380">
        <v>541797993.94922233</v>
      </c>
      <c r="CT125" s="380">
        <v>547810357.94922233</v>
      </c>
      <c r="CU125" s="380">
        <v>561512195.2994976</v>
      </c>
      <c r="CV125" s="257">
        <f>SUBTOTAL(9,CV105:CV124)</f>
        <v>547530408.2994976</v>
      </c>
      <c r="CW125" s="257">
        <f t="shared" ref="CW125:DP125" si="30">SUBTOTAL(9,CW105:CW124)</f>
        <v>547530408.2994976</v>
      </c>
      <c r="CX125" s="257">
        <f t="shared" si="30"/>
        <v>547530408.2994976</v>
      </c>
      <c r="CY125" s="257">
        <f t="shared" si="30"/>
        <v>547530408.2994976</v>
      </c>
      <c r="CZ125" s="257">
        <f t="shared" si="30"/>
        <v>547530408.2994976</v>
      </c>
      <c r="DA125" s="257">
        <f t="shared" si="30"/>
        <v>547530408.2994976</v>
      </c>
      <c r="DB125" s="257">
        <f t="shared" si="30"/>
        <v>547530408.2994976</v>
      </c>
      <c r="DC125" s="257">
        <f t="shared" si="30"/>
        <v>547530408.2994976</v>
      </c>
      <c r="DD125" s="257">
        <f t="shared" si="30"/>
        <v>547530408.2994976</v>
      </c>
      <c r="DE125" s="257">
        <f t="shared" si="30"/>
        <v>547530408.2994976</v>
      </c>
      <c r="DF125" s="257">
        <f t="shared" si="30"/>
        <v>547530408.2994976</v>
      </c>
      <c r="DG125" s="257">
        <f t="shared" si="30"/>
        <v>547530408.2994976</v>
      </c>
      <c r="DH125" s="257">
        <f t="shared" si="30"/>
        <v>547530408.2994976</v>
      </c>
      <c r="DI125" s="257">
        <f t="shared" si="30"/>
        <v>547530408.2994976</v>
      </c>
      <c r="DJ125" s="257">
        <f t="shared" si="30"/>
        <v>547530408.2994976</v>
      </c>
      <c r="DK125" s="257">
        <f t="shared" si="30"/>
        <v>547530408.2994976</v>
      </c>
      <c r="DL125" s="257">
        <f t="shared" si="30"/>
        <v>547530408.2994976</v>
      </c>
      <c r="DM125" s="257">
        <f t="shared" si="30"/>
        <v>547530408.2994976</v>
      </c>
      <c r="DN125" s="257">
        <f t="shared" si="30"/>
        <v>547530408.2994976</v>
      </c>
      <c r="DO125" s="257">
        <f t="shared" si="30"/>
        <v>547530408.2994976</v>
      </c>
      <c r="DP125" s="257">
        <f t="shared" si="30"/>
        <v>547530408.2994976</v>
      </c>
    </row>
    <row r="126" spans="1:120" ht="13.5" thickBot="1">
      <c r="A126" s="257" t="s">
        <v>294</v>
      </c>
      <c r="B126" s="257"/>
      <c r="C126" s="294"/>
      <c r="D126" s="294"/>
      <c r="E126" s="376">
        <v>5392807.6800000053</v>
      </c>
      <c r="F126" s="376">
        <v>5323640.9100000095</v>
      </c>
      <c r="G126" s="376">
        <v>5410757.9100000095</v>
      </c>
      <c r="H126" s="376">
        <v>4930171.9100000095</v>
      </c>
      <c r="I126" s="376">
        <v>9662862.4818000123</v>
      </c>
      <c r="J126" s="376">
        <v>9631929.4818000123</v>
      </c>
      <c r="K126" s="376">
        <v>9846960.4818000123</v>
      </c>
      <c r="L126" s="376">
        <v>8985207.1844000071</v>
      </c>
      <c r="M126" s="376">
        <v>8749486.184400009</v>
      </c>
      <c r="N126" s="376">
        <v>9479831.1844000071</v>
      </c>
      <c r="O126" s="376">
        <v>34330853.280513823</v>
      </c>
      <c r="P126" s="376">
        <v>34248281.280513823</v>
      </c>
      <c r="Q126" s="376">
        <v>33884019.280513823</v>
      </c>
      <c r="R126" s="376">
        <v>78901438.980000019</v>
      </c>
      <c r="S126" s="376">
        <v>71385276.980000019</v>
      </c>
      <c r="T126" s="376">
        <v>68563490.980000019</v>
      </c>
      <c r="U126" s="376">
        <v>70289770.38499999</v>
      </c>
      <c r="V126" s="376">
        <v>63084124.38499999</v>
      </c>
      <c r="W126" s="376">
        <v>66382563.38499999</v>
      </c>
      <c r="X126" s="376">
        <v>57399987.863900006</v>
      </c>
      <c r="Y126" s="376">
        <v>67037959.863900006</v>
      </c>
      <c r="Z126" s="376">
        <v>70602022.863900006</v>
      </c>
      <c r="AA126" s="376">
        <v>70508697.179395616</v>
      </c>
      <c r="AB126" s="376">
        <v>70545482.179395616</v>
      </c>
      <c r="AC126" s="376">
        <v>78028107.179395616</v>
      </c>
      <c r="AD126" s="376">
        <v>117089944.75</v>
      </c>
      <c r="AE126" s="376">
        <v>107326823.75</v>
      </c>
      <c r="AF126" s="376">
        <v>112406932.75</v>
      </c>
      <c r="AG126" s="376">
        <v>129230424.90790001</v>
      </c>
      <c r="AH126" s="376">
        <v>128287627.90790001</v>
      </c>
      <c r="AI126" s="376">
        <v>126428975.90790001</v>
      </c>
      <c r="AJ126" s="376">
        <v>89164984.453599989</v>
      </c>
      <c r="AK126" s="376">
        <v>95689327.453599989</v>
      </c>
      <c r="AL126" s="376">
        <v>110441150.45359999</v>
      </c>
      <c r="AM126" s="376">
        <v>114737639.57370001</v>
      </c>
      <c r="AN126" s="376">
        <v>118312504.57370001</v>
      </c>
      <c r="AO126" s="376">
        <v>114986866.57370001</v>
      </c>
      <c r="AP126" s="376">
        <v>178142667.71000001</v>
      </c>
      <c r="AQ126" s="376">
        <v>181825390.71000001</v>
      </c>
      <c r="AR126" s="376">
        <v>185662616.71000001</v>
      </c>
      <c r="AS126" s="376">
        <v>181307671.23396888</v>
      </c>
      <c r="AT126" s="376">
        <v>167144822.23396888</v>
      </c>
      <c r="AU126" s="376">
        <v>169454807.23396888</v>
      </c>
      <c r="AV126" s="376">
        <v>149980723.3768768</v>
      </c>
      <c r="AW126" s="376">
        <v>159075392.3768768</v>
      </c>
      <c r="AX126" s="376">
        <v>139974692.3768768</v>
      </c>
      <c r="AY126" s="376">
        <v>154128596.18941697</v>
      </c>
      <c r="AZ126" s="376">
        <v>145919884.18941697</v>
      </c>
      <c r="BA126" s="376">
        <v>136438570.18941703</v>
      </c>
      <c r="BB126" s="376">
        <v>195885793.65999997</v>
      </c>
      <c r="BC126" s="376">
        <v>198083807.65999997</v>
      </c>
      <c r="BD126" s="376">
        <v>191672346.65999997</v>
      </c>
      <c r="BE126" s="376">
        <v>179196615.0446375</v>
      </c>
      <c r="BF126" s="376">
        <v>190904433.0446375</v>
      </c>
      <c r="BG126" s="376">
        <v>192792834.2296375</v>
      </c>
      <c r="BH126" s="376">
        <v>162357534.19387496</v>
      </c>
      <c r="BI126" s="376">
        <v>167252026.19387496</v>
      </c>
      <c r="BJ126" s="376">
        <v>175999196.19387496</v>
      </c>
      <c r="BK126" s="376">
        <v>205011037.69350001</v>
      </c>
      <c r="BL126" s="376">
        <v>208298311.69350001</v>
      </c>
      <c r="BM126" s="376">
        <v>224949436.69350001</v>
      </c>
      <c r="BN126" s="376">
        <v>267982819.89500004</v>
      </c>
      <c r="BO126" s="376">
        <v>276895782.89499998</v>
      </c>
      <c r="BP126" s="376">
        <v>284975298.89499998</v>
      </c>
      <c r="BQ126" s="376">
        <v>321070351.85891837</v>
      </c>
      <c r="BR126" s="376">
        <v>353945344.85891837</v>
      </c>
      <c r="BS126" s="376">
        <v>333570146.85891837</v>
      </c>
      <c r="BT126" s="376">
        <v>290103993.84500003</v>
      </c>
      <c r="BU126" s="376">
        <v>281416539.84500003</v>
      </c>
      <c r="BV126" s="376">
        <v>276100279.84500003</v>
      </c>
      <c r="BW126" s="376">
        <v>252513160.79499999</v>
      </c>
      <c r="BX126" s="402">
        <v>264175148.79499999</v>
      </c>
      <c r="BY126" s="402">
        <v>266520915.79499999</v>
      </c>
      <c r="BZ126" s="402">
        <v>353265597.74000001</v>
      </c>
      <c r="CA126" s="402">
        <v>351696806.74000001</v>
      </c>
      <c r="CB126" s="402">
        <v>353283851.74000001</v>
      </c>
      <c r="CC126" s="402">
        <v>386239046.73999995</v>
      </c>
      <c r="CD126" s="402">
        <v>407141202.73999995</v>
      </c>
      <c r="CE126" s="402">
        <v>421852058.73999995</v>
      </c>
      <c r="CF126" s="402">
        <v>396520891.74000001</v>
      </c>
      <c r="CG126" s="402">
        <v>394149016.01235002</v>
      </c>
      <c r="CH126" s="402">
        <v>398248764.65979999</v>
      </c>
      <c r="CI126" s="402">
        <v>442366791.70682496</v>
      </c>
      <c r="CJ126" s="402">
        <v>450916230.70682496</v>
      </c>
      <c r="CK126" s="402">
        <v>455571968.70682496</v>
      </c>
      <c r="CL126" s="402">
        <v>620407978.83999991</v>
      </c>
      <c r="CM126" s="402">
        <v>602604307.83999991</v>
      </c>
      <c r="CN126" s="402">
        <v>573506933.83999991</v>
      </c>
      <c r="CO126" s="402">
        <v>594031560.19000006</v>
      </c>
      <c r="CP126" s="402">
        <v>591704581.19000006</v>
      </c>
      <c r="CQ126" s="402">
        <v>590091326.19000006</v>
      </c>
      <c r="CR126" s="402">
        <v>540216036.94922233</v>
      </c>
      <c r="CS126" s="402">
        <v>548145909.94922233</v>
      </c>
      <c r="CT126" s="402">
        <v>554158273.94922233</v>
      </c>
      <c r="CU126" s="402">
        <v>566024995.2994976</v>
      </c>
      <c r="CV126" s="402">
        <f>SUBTOTAL(9,CV9:CV125)</f>
        <v>553686392.35048056</v>
      </c>
      <c r="CW126" s="402">
        <f t="shared" ref="CW126:DP126" si="31">SUBTOTAL(9,CW9:CW125)</f>
        <v>555288415.603845</v>
      </c>
      <c r="CX126" s="402">
        <f t="shared" si="31"/>
        <v>555752891.86166263</v>
      </c>
      <c r="CY126" s="402">
        <f t="shared" si="31"/>
        <v>555589015.68064296</v>
      </c>
      <c r="CZ126" s="402">
        <f t="shared" si="31"/>
        <v>555388193.27412724</v>
      </c>
      <c r="DA126" s="402">
        <f t="shared" si="31"/>
        <v>555187436.89779353</v>
      </c>
      <c r="DB126" s="402">
        <f t="shared" si="31"/>
        <v>554986746.55164218</v>
      </c>
      <c r="DC126" s="402">
        <f t="shared" si="31"/>
        <v>554786122.23567319</v>
      </c>
      <c r="DD126" s="402">
        <f t="shared" si="31"/>
        <v>554585563.94988632</v>
      </c>
      <c r="DE126" s="402">
        <f t="shared" si="31"/>
        <v>554384910.95008993</v>
      </c>
      <c r="DF126" s="402">
        <f t="shared" si="31"/>
        <v>554184151.19590497</v>
      </c>
      <c r="DG126" s="402">
        <f t="shared" si="31"/>
        <v>553983457.47190237</v>
      </c>
      <c r="DH126" s="402">
        <f t="shared" si="31"/>
        <v>553782829.77808189</v>
      </c>
      <c r="DI126" s="402">
        <f t="shared" si="31"/>
        <v>553582268.11444378</v>
      </c>
      <c r="DJ126" s="402">
        <f t="shared" si="31"/>
        <v>553381772.48098779</v>
      </c>
      <c r="DK126" s="402">
        <f t="shared" si="31"/>
        <v>553188073.66337395</v>
      </c>
      <c r="DL126" s="402">
        <f t="shared" si="31"/>
        <v>552994295.08195138</v>
      </c>
      <c r="DM126" s="402">
        <f t="shared" si="31"/>
        <v>552800436.73671985</v>
      </c>
      <c r="DN126" s="402">
        <f t="shared" si="31"/>
        <v>552606498.62767935</v>
      </c>
      <c r="DO126" s="402">
        <f t="shared" si="31"/>
        <v>552412480.75483012</v>
      </c>
      <c r="DP126" s="402">
        <f t="shared" si="31"/>
        <v>552218383.11817193</v>
      </c>
    </row>
    <row r="127" spans="1:120" ht="13.5" thickTop="1">
      <c r="A127" s="257"/>
      <c r="B127" s="257"/>
      <c r="C127" s="294"/>
      <c r="D127" s="294"/>
      <c r="E127" s="613"/>
      <c r="F127" s="613"/>
      <c r="G127" s="613"/>
      <c r="H127" s="613"/>
      <c r="I127" s="613"/>
      <c r="J127" s="613"/>
      <c r="K127" s="613"/>
      <c r="L127" s="613"/>
      <c r="M127" s="613"/>
      <c r="N127" s="613"/>
      <c r="O127" s="613"/>
      <c r="P127" s="613"/>
      <c r="Q127" s="613"/>
      <c r="R127" s="613"/>
      <c r="S127" s="613"/>
      <c r="T127" s="613"/>
      <c r="U127" s="613"/>
      <c r="V127" s="613"/>
      <c r="W127" s="613"/>
      <c r="X127" s="613"/>
      <c r="Y127" s="613"/>
      <c r="Z127" s="613"/>
      <c r="AA127" s="613"/>
      <c r="AB127" s="613"/>
      <c r="AC127" s="613"/>
      <c r="AD127" s="613"/>
      <c r="AE127" s="613"/>
      <c r="AF127" s="613"/>
      <c r="AG127" s="613"/>
      <c r="AH127" s="613"/>
      <c r="AI127" s="613"/>
      <c r="AJ127" s="613"/>
      <c r="AK127" s="613"/>
      <c r="AL127" s="613"/>
      <c r="AM127" s="613"/>
      <c r="AN127" s="613"/>
      <c r="AO127" s="613"/>
      <c r="AP127" s="613"/>
      <c r="AQ127" s="613"/>
      <c r="AR127" s="613"/>
      <c r="AS127" s="613"/>
      <c r="AT127" s="613"/>
      <c r="AU127" s="613"/>
      <c r="AV127" s="613"/>
      <c r="AW127" s="613"/>
      <c r="AX127" s="613"/>
      <c r="AY127" s="613"/>
      <c r="AZ127" s="613"/>
      <c r="BA127" s="613"/>
      <c r="BB127" s="613"/>
      <c r="BC127" s="613"/>
      <c r="BD127" s="613"/>
      <c r="BE127" s="613"/>
      <c r="BF127" s="613"/>
      <c r="BG127" s="613"/>
      <c r="BH127" s="613"/>
      <c r="BI127" s="613"/>
      <c r="BJ127" s="613"/>
      <c r="BK127" s="613"/>
      <c r="BL127" s="613"/>
      <c r="BM127" s="613"/>
      <c r="BN127" s="613"/>
      <c r="BO127" s="613"/>
      <c r="BP127" s="613"/>
      <c r="BQ127" s="613"/>
      <c r="BR127" s="613"/>
      <c r="BS127" s="613"/>
      <c r="BT127" s="613"/>
      <c r="BU127" s="613"/>
      <c r="BV127" s="613"/>
      <c r="BW127" s="613"/>
      <c r="BX127" s="614"/>
      <c r="BY127" s="614"/>
      <c r="BZ127" s="614"/>
      <c r="CA127" s="614"/>
      <c r="CB127" s="614"/>
      <c r="CC127" s="614"/>
      <c r="CD127" s="614"/>
      <c r="CE127" s="614"/>
      <c r="CF127" s="614"/>
      <c r="CG127" s="614"/>
      <c r="CH127" s="614"/>
      <c r="CI127" s="614"/>
      <c r="CJ127" s="614"/>
      <c r="CK127" s="614"/>
      <c r="CL127" s="614"/>
      <c r="CM127" s="614"/>
      <c r="CN127" s="614"/>
      <c r="CO127" s="614"/>
      <c r="CP127" s="614"/>
      <c r="CQ127" s="614"/>
      <c r="CR127" s="614"/>
      <c r="CS127" s="614"/>
      <c r="CT127" s="614"/>
      <c r="CU127" s="614"/>
      <c r="CV127" s="614"/>
      <c r="CW127" s="614"/>
      <c r="CX127" s="614"/>
      <c r="CY127" s="614"/>
      <c r="CZ127" s="614"/>
      <c r="DA127" s="614"/>
      <c r="DB127" s="614"/>
      <c r="DC127" s="614"/>
      <c r="DD127" s="614"/>
      <c r="DE127" s="614"/>
      <c r="DF127" s="614"/>
      <c r="DG127" s="614"/>
      <c r="DH127" s="614"/>
      <c r="DI127" s="614"/>
      <c r="DJ127" s="614"/>
      <c r="DK127" s="614"/>
      <c r="DL127" s="614"/>
      <c r="DM127" s="614"/>
      <c r="DN127" s="614"/>
      <c r="DO127" s="614"/>
      <c r="DP127" s="614"/>
    </row>
    <row r="128" spans="1:120">
      <c r="A128" s="615" t="s">
        <v>1171</v>
      </c>
      <c r="B128" s="257">
        <v>1900</v>
      </c>
      <c r="C128" s="294"/>
      <c r="D128" s="294"/>
      <c r="E128" s="613">
        <f>E105</f>
        <v>0</v>
      </c>
      <c r="F128" s="613">
        <f t="shared" ref="F128:BQ128" si="32">F105</f>
        <v>0</v>
      </c>
      <c r="G128" s="613">
        <f t="shared" si="32"/>
        <v>0</v>
      </c>
      <c r="H128" s="613">
        <f t="shared" si="32"/>
        <v>0</v>
      </c>
      <c r="I128" s="613">
        <f t="shared" si="32"/>
        <v>0</v>
      </c>
      <c r="J128" s="613">
        <f t="shared" si="32"/>
        <v>0</v>
      </c>
      <c r="K128" s="613">
        <f t="shared" si="32"/>
        <v>0</v>
      </c>
      <c r="L128" s="613">
        <f t="shared" si="32"/>
        <v>0</v>
      </c>
      <c r="M128" s="613">
        <f t="shared" si="32"/>
        <v>0</v>
      </c>
      <c r="N128" s="613">
        <f t="shared" si="32"/>
        <v>0</v>
      </c>
      <c r="O128" s="613">
        <f t="shared" si="32"/>
        <v>0</v>
      </c>
      <c r="P128" s="613">
        <f t="shared" si="32"/>
        <v>0</v>
      </c>
      <c r="Q128" s="613">
        <f t="shared" si="32"/>
        <v>0</v>
      </c>
      <c r="R128" s="613">
        <f t="shared" si="32"/>
        <v>-183148944</v>
      </c>
      <c r="S128" s="613">
        <f t="shared" si="32"/>
        <v>-183148944</v>
      </c>
      <c r="T128" s="613">
        <f t="shared" si="32"/>
        <v>-183148944</v>
      </c>
      <c r="U128" s="613">
        <f t="shared" si="32"/>
        <v>-186986201</v>
      </c>
      <c r="V128" s="613">
        <f t="shared" si="32"/>
        <v>-186986201</v>
      </c>
      <c r="W128" s="613">
        <f t="shared" si="32"/>
        <v>-186986201</v>
      </c>
      <c r="X128" s="613">
        <f t="shared" si="32"/>
        <v>-184630658</v>
      </c>
      <c r="Y128" s="613">
        <f t="shared" si="32"/>
        <v>-184630658</v>
      </c>
      <c r="Z128" s="613">
        <f t="shared" si="32"/>
        <v>-184630658</v>
      </c>
      <c r="AA128" s="613">
        <f t="shared" si="32"/>
        <v>-182160576</v>
      </c>
      <c r="AB128" s="613">
        <f t="shared" si="32"/>
        <v>-182160576</v>
      </c>
      <c r="AC128" s="613">
        <f t="shared" si="32"/>
        <v>-182160576</v>
      </c>
      <c r="AD128" s="613">
        <f t="shared" si="32"/>
        <v>-194703517</v>
      </c>
      <c r="AE128" s="613">
        <f t="shared" si="32"/>
        <v>-194703517</v>
      </c>
      <c r="AF128" s="613">
        <f t="shared" si="32"/>
        <v>-194703517</v>
      </c>
      <c r="AG128" s="613">
        <f t="shared" si="32"/>
        <v>-197318049</v>
      </c>
      <c r="AH128" s="613">
        <f t="shared" si="32"/>
        <v>-197318049</v>
      </c>
      <c r="AI128" s="613">
        <f t="shared" si="32"/>
        <v>-197318049</v>
      </c>
      <c r="AJ128" s="613">
        <f t="shared" si="32"/>
        <v>-193227629</v>
      </c>
      <c r="AK128" s="613">
        <f t="shared" si="32"/>
        <v>-193227629</v>
      </c>
      <c r="AL128" s="613">
        <f t="shared" si="32"/>
        <v>-193227629</v>
      </c>
      <c r="AM128" s="613">
        <f t="shared" si="32"/>
        <v>-200721563</v>
      </c>
      <c r="AN128" s="613">
        <f t="shared" si="32"/>
        <v>-200721563</v>
      </c>
      <c r="AO128" s="613">
        <f t="shared" si="32"/>
        <v>-200721563</v>
      </c>
      <c r="AP128" s="613">
        <f t="shared" si="32"/>
        <v>-193479559.25</v>
      </c>
      <c r="AQ128" s="613">
        <f t="shared" si="32"/>
        <v>-193479559.25</v>
      </c>
      <c r="AR128" s="613">
        <f t="shared" si="32"/>
        <v>-193479559.25</v>
      </c>
      <c r="AS128" s="613">
        <f t="shared" si="32"/>
        <v>-198618784.94999999</v>
      </c>
      <c r="AT128" s="613">
        <f t="shared" si="32"/>
        <v>-198618784.94999999</v>
      </c>
      <c r="AU128" s="613">
        <f t="shared" si="32"/>
        <v>-198618784.94999999</v>
      </c>
      <c r="AV128" s="613">
        <f t="shared" si="32"/>
        <v>-204099089.84999999</v>
      </c>
      <c r="AW128" s="613">
        <f t="shared" si="32"/>
        <v>-204099089.84999999</v>
      </c>
      <c r="AX128" s="613">
        <f t="shared" si="32"/>
        <v>-204099089.84999999</v>
      </c>
      <c r="AY128" s="613">
        <f t="shared" si="32"/>
        <v>-200975727.71400002</v>
      </c>
      <c r="AZ128" s="613">
        <f t="shared" si="32"/>
        <v>-200975727.71400002</v>
      </c>
      <c r="BA128" s="613">
        <f t="shared" si="32"/>
        <v>-200347089.414</v>
      </c>
      <c r="BB128" s="613">
        <f t="shared" si="32"/>
        <v>-204470954.26400003</v>
      </c>
      <c r="BC128" s="613">
        <f t="shared" si="32"/>
        <v>-204470954.26400003</v>
      </c>
      <c r="BD128" s="613">
        <f t="shared" si="32"/>
        <v>-204470954.26400003</v>
      </c>
      <c r="BE128" s="613">
        <f t="shared" si="32"/>
        <v>-207097743</v>
      </c>
      <c r="BF128" s="613">
        <f t="shared" si="32"/>
        <v>-207097743</v>
      </c>
      <c r="BG128" s="613">
        <f t="shared" si="32"/>
        <v>-207097743</v>
      </c>
      <c r="BH128" s="613">
        <f t="shared" si="32"/>
        <v>-219167600.26400003</v>
      </c>
      <c r="BI128" s="613">
        <f t="shared" si="32"/>
        <v>-219167600.26400003</v>
      </c>
      <c r="BJ128" s="613">
        <f t="shared" si="32"/>
        <v>-219167600.26400003</v>
      </c>
      <c r="BK128" s="613">
        <f t="shared" si="32"/>
        <v>-219884627</v>
      </c>
      <c r="BL128" s="613">
        <f t="shared" si="32"/>
        <v>-219884627</v>
      </c>
      <c r="BM128" s="613">
        <f t="shared" si="32"/>
        <v>-219079036</v>
      </c>
      <c r="BN128" s="613">
        <f t="shared" si="32"/>
        <v>-217201876</v>
      </c>
      <c r="BO128" s="613">
        <f t="shared" si="32"/>
        <v>-217201876</v>
      </c>
      <c r="BP128" s="613">
        <f t="shared" si="32"/>
        <v>-217201876</v>
      </c>
      <c r="BQ128" s="613">
        <f t="shared" si="32"/>
        <v>-219650879</v>
      </c>
      <c r="BR128" s="613">
        <f t="shared" ref="BR128:DP128" si="33">BR105</f>
        <v>-219650879</v>
      </c>
      <c r="BS128" s="613">
        <f t="shared" si="33"/>
        <v>-219650879</v>
      </c>
      <c r="BT128" s="613">
        <f t="shared" si="33"/>
        <v>-224875942.05000001</v>
      </c>
      <c r="BU128" s="613">
        <f t="shared" si="33"/>
        <v>-224875942.05000001</v>
      </c>
      <c r="BV128" s="613">
        <f t="shared" si="33"/>
        <v>-224875942.05000001</v>
      </c>
      <c r="BW128" s="613">
        <f t="shared" si="33"/>
        <v>-227845748.75</v>
      </c>
      <c r="BX128" s="613">
        <f t="shared" si="33"/>
        <v>-227845748.75</v>
      </c>
      <c r="BY128" s="613">
        <f t="shared" si="33"/>
        <v>-227845748.75</v>
      </c>
      <c r="BZ128" s="613">
        <f t="shared" si="33"/>
        <v>-223209326</v>
      </c>
      <c r="CA128" s="613">
        <f t="shared" si="33"/>
        <v>-223209326</v>
      </c>
      <c r="CB128" s="613">
        <f t="shared" si="33"/>
        <v>-223209326</v>
      </c>
      <c r="CC128" s="613">
        <f t="shared" si="33"/>
        <v>-223040174</v>
      </c>
      <c r="CD128" s="613">
        <f t="shared" si="33"/>
        <v>-223040174</v>
      </c>
      <c r="CE128" s="613">
        <f t="shared" si="33"/>
        <v>-223040174</v>
      </c>
      <c r="CF128" s="613">
        <f t="shared" si="33"/>
        <v>-226944352</v>
      </c>
      <c r="CG128" s="613">
        <f t="shared" si="33"/>
        <v>-226944352</v>
      </c>
      <c r="CH128" s="613">
        <f t="shared" si="33"/>
        <v>-226944352</v>
      </c>
      <c r="CI128" s="613">
        <f t="shared" si="33"/>
        <v>-231757499</v>
      </c>
      <c r="CJ128" s="613">
        <f t="shared" si="33"/>
        <v>-231757499</v>
      </c>
      <c r="CK128" s="613">
        <f t="shared" si="33"/>
        <v>-231757499</v>
      </c>
      <c r="CL128" s="613">
        <f t="shared" si="33"/>
        <v>-237733657</v>
      </c>
      <c r="CM128" s="613">
        <f t="shared" si="33"/>
        <v>-237733657</v>
      </c>
      <c r="CN128" s="613">
        <f t="shared" si="33"/>
        <v>-237733657</v>
      </c>
      <c r="CO128" s="613">
        <f t="shared" si="33"/>
        <v>-245531761.65000001</v>
      </c>
      <c r="CP128" s="613">
        <f t="shared" si="33"/>
        <v>-245531761.65000001</v>
      </c>
      <c r="CQ128" s="613">
        <f t="shared" si="33"/>
        <v>-245531761.65000001</v>
      </c>
      <c r="CR128" s="613">
        <f t="shared" si="33"/>
        <v>-259142741.10766101</v>
      </c>
      <c r="CS128" s="613">
        <f t="shared" si="33"/>
        <v>-259142741.10766101</v>
      </c>
      <c r="CT128" s="613">
        <f t="shared" si="33"/>
        <v>-259142741.10766101</v>
      </c>
      <c r="CU128" s="613">
        <f t="shared" si="33"/>
        <v>-275050458.152161</v>
      </c>
      <c r="CV128" s="613">
        <f t="shared" si="33"/>
        <v>-275050458.152161</v>
      </c>
      <c r="CW128" s="613">
        <f t="shared" si="33"/>
        <v>-275050458.152161</v>
      </c>
      <c r="CX128" s="613">
        <f t="shared" si="33"/>
        <v>-275050458.152161</v>
      </c>
      <c r="CY128" s="613">
        <f t="shared" si="33"/>
        <v>-275050458.152161</v>
      </c>
      <c r="CZ128" s="613">
        <f t="shared" si="33"/>
        <v>-275050458.152161</v>
      </c>
      <c r="DA128" s="613">
        <f t="shared" si="33"/>
        <v>-275050458.152161</v>
      </c>
      <c r="DB128" s="613">
        <f t="shared" si="33"/>
        <v>-275050458.152161</v>
      </c>
      <c r="DC128" s="613">
        <f t="shared" si="33"/>
        <v>-275050458.152161</v>
      </c>
      <c r="DD128" s="613">
        <f t="shared" si="33"/>
        <v>-275050458.152161</v>
      </c>
      <c r="DE128" s="613">
        <f t="shared" si="33"/>
        <v>-275050458.152161</v>
      </c>
      <c r="DF128" s="613">
        <f t="shared" si="33"/>
        <v>-275050458.152161</v>
      </c>
      <c r="DG128" s="613">
        <f t="shared" si="33"/>
        <v>-275050458.152161</v>
      </c>
      <c r="DH128" s="613">
        <f t="shared" si="33"/>
        <v>-275050458.152161</v>
      </c>
      <c r="DI128" s="613">
        <f t="shared" si="33"/>
        <v>-275050458.152161</v>
      </c>
      <c r="DJ128" s="613">
        <f t="shared" si="33"/>
        <v>-275050458.152161</v>
      </c>
      <c r="DK128" s="613">
        <f t="shared" si="33"/>
        <v>-275050458.152161</v>
      </c>
      <c r="DL128" s="613">
        <f t="shared" si="33"/>
        <v>-275050458.152161</v>
      </c>
      <c r="DM128" s="613">
        <f t="shared" si="33"/>
        <v>-275050458.152161</v>
      </c>
      <c r="DN128" s="613">
        <f t="shared" si="33"/>
        <v>-275050458.152161</v>
      </c>
      <c r="DO128" s="613">
        <f t="shared" si="33"/>
        <v>-275050458.152161</v>
      </c>
      <c r="DP128" s="613">
        <f t="shared" si="33"/>
        <v>-275050458.152161</v>
      </c>
    </row>
    <row r="129" spans="1:120">
      <c r="A129" s="257" t="s">
        <v>1172</v>
      </c>
      <c r="B129" s="257"/>
      <c r="C129" s="294"/>
      <c r="D129" s="294"/>
      <c r="E129" s="613">
        <f>E126-E128</f>
        <v>5392807.6800000053</v>
      </c>
      <c r="F129" s="613">
        <f t="shared" ref="F129:BQ129" si="34">F126-F128</f>
        <v>5323640.9100000095</v>
      </c>
      <c r="G129" s="613">
        <f t="shared" si="34"/>
        <v>5410757.9100000095</v>
      </c>
      <c r="H129" s="613">
        <f t="shared" si="34"/>
        <v>4930171.9100000095</v>
      </c>
      <c r="I129" s="613">
        <f t="shared" si="34"/>
        <v>9662862.4818000123</v>
      </c>
      <c r="J129" s="613">
        <f t="shared" si="34"/>
        <v>9631929.4818000123</v>
      </c>
      <c r="K129" s="613">
        <f t="shared" si="34"/>
        <v>9846960.4818000123</v>
      </c>
      <c r="L129" s="613">
        <f t="shared" si="34"/>
        <v>8985207.1844000071</v>
      </c>
      <c r="M129" s="613">
        <f t="shared" si="34"/>
        <v>8749486.184400009</v>
      </c>
      <c r="N129" s="613">
        <f t="shared" si="34"/>
        <v>9479831.1844000071</v>
      </c>
      <c r="O129" s="613">
        <f t="shared" si="34"/>
        <v>34330853.280513823</v>
      </c>
      <c r="P129" s="613">
        <f t="shared" si="34"/>
        <v>34248281.280513823</v>
      </c>
      <c r="Q129" s="613">
        <f t="shared" si="34"/>
        <v>33884019.280513823</v>
      </c>
      <c r="R129" s="613">
        <f t="shared" si="34"/>
        <v>262050382.98000002</v>
      </c>
      <c r="S129" s="613">
        <f t="shared" si="34"/>
        <v>254534220.98000002</v>
      </c>
      <c r="T129" s="613">
        <f t="shared" si="34"/>
        <v>251712434.98000002</v>
      </c>
      <c r="U129" s="613">
        <f t="shared" si="34"/>
        <v>257275971.38499999</v>
      </c>
      <c r="V129" s="613">
        <f t="shared" si="34"/>
        <v>250070325.38499999</v>
      </c>
      <c r="W129" s="613">
        <f t="shared" si="34"/>
        <v>253368764.38499999</v>
      </c>
      <c r="X129" s="613">
        <f t="shared" si="34"/>
        <v>242030645.86390001</v>
      </c>
      <c r="Y129" s="613">
        <f t="shared" si="34"/>
        <v>251668617.86390001</v>
      </c>
      <c r="Z129" s="613">
        <f t="shared" si="34"/>
        <v>255232680.86390001</v>
      </c>
      <c r="AA129" s="613">
        <f t="shared" si="34"/>
        <v>252669273.17939562</v>
      </c>
      <c r="AB129" s="613">
        <f t="shared" si="34"/>
        <v>252706058.17939562</v>
      </c>
      <c r="AC129" s="613">
        <f t="shared" si="34"/>
        <v>260188683.17939562</v>
      </c>
      <c r="AD129" s="613">
        <f t="shared" si="34"/>
        <v>311793461.75</v>
      </c>
      <c r="AE129" s="613">
        <f t="shared" si="34"/>
        <v>302030340.75</v>
      </c>
      <c r="AF129" s="613">
        <f t="shared" si="34"/>
        <v>307110449.75</v>
      </c>
      <c r="AG129" s="613">
        <f t="shared" si="34"/>
        <v>326548473.90789998</v>
      </c>
      <c r="AH129" s="613">
        <f t="shared" si="34"/>
        <v>325605676.90789998</v>
      </c>
      <c r="AI129" s="613">
        <f t="shared" si="34"/>
        <v>323747024.90789998</v>
      </c>
      <c r="AJ129" s="613">
        <f t="shared" si="34"/>
        <v>282392613.45359999</v>
      </c>
      <c r="AK129" s="613">
        <f t="shared" si="34"/>
        <v>288916956.45359999</v>
      </c>
      <c r="AL129" s="613">
        <f t="shared" si="34"/>
        <v>303668779.45359999</v>
      </c>
      <c r="AM129" s="613">
        <f t="shared" si="34"/>
        <v>315459202.57370001</v>
      </c>
      <c r="AN129" s="613">
        <f t="shared" si="34"/>
        <v>319034067.57370001</v>
      </c>
      <c r="AO129" s="613">
        <f t="shared" si="34"/>
        <v>315708429.57370001</v>
      </c>
      <c r="AP129" s="613">
        <f t="shared" si="34"/>
        <v>371622226.96000004</v>
      </c>
      <c r="AQ129" s="613">
        <f t="shared" si="34"/>
        <v>375304949.96000004</v>
      </c>
      <c r="AR129" s="613">
        <f t="shared" si="34"/>
        <v>379142175.96000004</v>
      </c>
      <c r="AS129" s="613">
        <f t="shared" si="34"/>
        <v>379926456.1839689</v>
      </c>
      <c r="AT129" s="613">
        <f t="shared" si="34"/>
        <v>365763607.1839689</v>
      </c>
      <c r="AU129" s="613">
        <f t="shared" si="34"/>
        <v>368073592.1839689</v>
      </c>
      <c r="AV129" s="613">
        <f t="shared" si="34"/>
        <v>354079813.2268768</v>
      </c>
      <c r="AW129" s="613">
        <f t="shared" si="34"/>
        <v>363174482.2268768</v>
      </c>
      <c r="AX129" s="613">
        <f t="shared" si="34"/>
        <v>344073782.2268768</v>
      </c>
      <c r="AY129" s="613">
        <f t="shared" si="34"/>
        <v>355104323.90341699</v>
      </c>
      <c r="AZ129" s="613">
        <f t="shared" si="34"/>
        <v>346895611.90341699</v>
      </c>
      <c r="BA129" s="613">
        <f t="shared" si="34"/>
        <v>336785659.60341704</v>
      </c>
      <c r="BB129" s="613">
        <f t="shared" si="34"/>
        <v>400356747.92400002</v>
      </c>
      <c r="BC129" s="613">
        <f t="shared" si="34"/>
        <v>402554761.92400002</v>
      </c>
      <c r="BD129" s="613">
        <f t="shared" si="34"/>
        <v>396143300.92400002</v>
      </c>
      <c r="BE129" s="613">
        <f t="shared" si="34"/>
        <v>386294358.0446375</v>
      </c>
      <c r="BF129" s="613">
        <f t="shared" si="34"/>
        <v>398002176.0446375</v>
      </c>
      <c r="BG129" s="613">
        <f t="shared" si="34"/>
        <v>399890577.2296375</v>
      </c>
      <c r="BH129" s="613">
        <f t="shared" si="34"/>
        <v>381525134.45787501</v>
      </c>
      <c r="BI129" s="613">
        <f t="shared" si="34"/>
        <v>386419626.45787501</v>
      </c>
      <c r="BJ129" s="613">
        <f t="shared" si="34"/>
        <v>395166796.45787501</v>
      </c>
      <c r="BK129" s="613">
        <f t="shared" si="34"/>
        <v>424895664.69350004</v>
      </c>
      <c r="BL129" s="613">
        <f t="shared" si="34"/>
        <v>428182938.69350004</v>
      </c>
      <c r="BM129" s="613">
        <f t="shared" si="34"/>
        <v>444028472.69350004</v>
      </c>
      <c r="BN129" s="613">
        <f t="shared" si="34"/>
        <v>485184695.89500004</v>
      </c>
      <c r="BO129" s="613">
        <f t="shared" si="34"/>
        <v>494097658.89499998</v>
      </c>
      <c r="BP129" s="613">
        <f t="shared" si="34"/>
        <v>502177174.89499998</v>
      </c>
      <c r="BQ129" s="613">
        <f t="shared" si="34"/>
        <v>540721230.85891843</v>
      </c>
      <c r="BR129" s="613">
        <f t="shared" ref="BR129:DP129" si="35">BR126-BR128</f>
        <v>573596223.85891843</v>
      </c>
      <c r="BS129" s="613">
        <f t="shared" si="35"/>
        <v>553221025.85891843</v>
      </c>
      <c r="BT129" s="613">
        <f t="shared" si="35"/>
        <v>514979935.89500004</v>
      </c>
      <c r="BU129" s="613">
        <f t="shared" si="35"/>
        <v>506292481.89500004</v>
      </c>
      <c r="BV129" s="613">
        <f t="shared" si="35"/>
        <v>500976221.89500004</v>
      </c>
      <c r="BW129" s="613">
        <f t="shared" si="35"/>
        <v>480358909.54499996</v>
      </c>
      <c r="BX129" s="613">
        <f t="shared" si="35"/>
        <v>492020897.54499996</v>
      </c>
      <c r="BY129" s="613">
        <f t="shared" si="35"/>
        <v>494366664.54499996</v>
      </c>
      <c r="BZ129" s="613">
        <f t="shared" si="35"/>
        <v>576474923.74000001</v>
      </c>
      <c r="CA129" s="613">
        <f t="shared" si="35"/>
        <v>574906132.74000001</v>
      </c>
      <c r="CB129" s="613">
        <f t="shared" si="35"/>
        <v>576493177.74000001</v>
      </c>
      <c r="CC129" s="613">
        <f t="shared" si="35"/>
        <v>609279220.74000001</v>
      </c>
      <c r="CD129" s="613">
        <f t="shared" si="35"/>
        <v>630181376.74000001</v>
      </c>
      <c r="CE129" s="613">
        <f t="shared" si="35"/>
        <v>644892232.74000001</v>
      </c>
      <c r="CF129" s="613">
        <f t="shared" si="35"/>
        <v>623465243.74000001</v>
      </c>
      <c r="CG129" s="613">
        <f t="shared" si="35"/>
        <v>621093368.01235008</v>
      </c>
      <c r="CH129" s="613">
        <f t="shared" si="35"/>
        <v>625193116.65980005</v>
      </c>
      <c r="CI129" s="613">
        <f t="shared" si="35"/>
        <v>674124290.70682502</v>
      </c>
      <c r="CJ129" s="613">
        <f t="shared" si="35"/>
        <v>682673729.70682502</v>
      </c>
      <c r="CK129" s="613">
        <f t="shared" si="35"/>
        <v>687329467.70682502</v>
      </c>
      <c r="CL129" s="613">
        <f t="shared" si="35"/>
        <v>858141635.83999991</v>
      </c>
      <c r="CM129" s="613">
        <f t="shared" si="35"/>
        <v>840337964.83999991</v>
      </c>
      <c r="CN129" s="613">
        <f t="shared" si="35"/>
        <v>811240590.83999991</v>
      </c>
      <c r="CO129" s="613">
        <f t="shared" si="35"/>
        <v>839563321.84000003</v>
      </c>
      <c r="CP129" s="613">
        <f t="shared" si="35"/>
        <v>837236342.84000003</v>
      </c>
      <c r="CQ129" s="613">
        <f t="shared" si="35"/>
        <v>835623087.84000003</v>
      </c>
      <c r="CR129" s="613">
        <f t="shared" si="35"/>
        <v>799358778.05688334</v>
      </c>
      <c r="CS129" s="613">
        <f t="shared" si="35"/>
        <v>807288651.05688334</v>
      </c>
      <c r="CT129" s="613">
        <f t="shared" si="35"/>
        <v>813301015.05688334</v>
      </c>
      <c r="CU129" s="613">
        <f t="shared" si="35"/>
        <v>841075453.45165861</v>
      </c>
      <c r="CV129" s="613">
        <f t="shared" si="35"/>
        <v>828736850.50264156</v>
      </c>
      <c r="CW129" s="613">
        <f t="shared" si="35"/>
        <v>830338873.756006</v>
      </c>
      <c r="CX129" s="613">
        <f t="shared" si="35"/>
        <v>830803350.01382363</v>
      </c>
      <c r="CY129" s="613">
        <f t="shared" si="35"/>
        <v>830639473.83280396</v>
      </c>
      <c r="CZ129" s="613">
        <f t="shared" si="35"/>
        <v>830438651.42628825</v>
      </c>
      <c r="DA129" s="613">
        <f t="shared" si="35"/>
        <v>830237895.04995453</v>
      </c>
      <c r="DB129" s="613">
        <f t="shared" si="35"/>
        <v>830037204.70380318</v>
      </c>
      <c r="DC129" s="613">
        <f t="shared" si="35"/>
        <v>829836580.38783419</v>
      </c>
      <c r="DD129" s="613">
        <f t="shared" si="35"/>
        <v>829636022.10204732</v>
      </c>
      <c r="DE129" s="613">
        <f t="shared" si="35"/>
        <v>829435369.10225093</v>
      </c>
      <c r="DF129" s="613">
        <f t="shared" si="35"/>
        <v>829234609.34806597</v>
      </c>
      <c r="DG129" s="613">
        <f t="shared" si="35"/>
        <v>829033915.62406337</v>
      </c>
      <c r="DH129" s="613">
        <f t="shared" si="35"/>
        <v>828833287.9302429</v>
      </c>
      <c r="DI129" s="613">
        <f t="shared" si="35"/>
        <v>828632726.26660478</v>
      </c>
      <c r="DJ129" s="613">
        <f t="shared" si="35"/>
        <v>828432230.63314879</v>
      </c>
      <c r="DK129" s="613">
        <f t="shared" si="35"/>
        <v>828238531.81553495</v>
      </c>
      <c r="DL129" s="613">
        <f t="shared" si="35"/>
        <v>828044753.23411238</v>
      </c>
      <c r="DM129" s="613">
        <f t="shared" si="35"/>
        <v>827850894.88888085</v>
      </c>
      <c r="DN129" s="613">
        <f t="shared" si="35"/>
        <v>827656956.77984035</v>
      </c>
      <c r="DO129" s="613">
        <f t="shared" si="35"/>
        <v>827462938.90699112</v>
      </c>
      <c r="DP129" s="613">
        <f t="shared" si="35"/>
        <v>827268841.27033293</v>
      </c>
    </row>
    <row r="130" spans="1:120">
      <c r="A130" s="257"/>
      <c r="B130" s="257"/>
      <c r="C130" s="294"/>
      <c r="D130" s="294"/>
      <c r="E130" s="613"/>
      <c r="F130" s="613"/>
      <c r="G130" s="613"/>
      <c r="H130" s="613"/>
      <c r="I130" s="613"/>
      <c r="J130" s="613"/>
      <c r="K130" s="613"/>
      <c r="L130" s="613"/>
      <c r="M130" s="613"/>
      <c r="N130" s="613"/>
      <c r="O130" s="613"/>
      <c r="P130" s="613"/>
      <c r="Q130" s="613"/>
      <c r="R130" s="613"/>
      <c r="S130" s="613"/>
      <c r="T130" s="613"/>
      <c r="U130" s="613"/>
      <c r="V130" s="613"/>
      <c r="W130" s="613"/>
      <c r="X130" s="613"/>
      <c r="Y130" s="613"/>
      <c r="Z130" s="613"/>
      <c r="AA130" s="613"/>
      <c r="AB130" s="613"/>
      <c r="AC130" s="613"/>
      <c r="AD130" s="613"/>
      <c r="AE130" s="613"/>
      <c r="AF130" s="613"/>
      <c r="AG130" s="613"/>
      <c r="AH130" s="613"/>
      <c r="AI130" s="613"/>
      <c r="AJ130" s="613"/>
      <c r="AK130" s="613"/>
      <c r="AL130" s="613"/>
      <c r="AM130" s="613"/>
      <c r="AN130" s="613"/>
      <c r="AO130" s="613"/>
      <c r="AP130" s="613"/>
      <c r="AQ130" s="613"/>
      <c r="AR130" s="613"/>
      <c r="AS130" s="613"/>
      <c r="AT130" s="613"/>
      <c r="AU130" s="613"/>
      <c r="AV130" s="613"/>
      <c r="AW130" s="613"/>
      <c r="AX130" s="613"/>
      <c r="AY130" s="613"/>
      <c r="AZ130" s="613"/>
      <c r="BA130" s="613"/>
      <c r="BB130" s="613"/>
      <c r="BC130" s="613"/>
      <c r="BD130" s="613"/>
      <c r="BE130" s="613"/>
      <c r="BF130" s="613"/>
      <c r="BG130" s="613"/>
      <c r="BH130" s="613"/>
      <c r="BI130" s="613"/>
      <c r="BJ130" s="613"/>
      <c r="BK130" s="613"/>
      <c r="BL130" s="613"/>
      <c r="BM130" s="613"/>
      <c r="BN130" s="613"/>
      <c r="BO130" s="613"/>
      <c r="BP130" s="613"/>
      <c r="BQ130" s="613"/>
      <c r="BR130" s="613"/>
      <c r="BS130" s="613"/>
      <c r="BT130" s="613"/>
      <c r="BU130" s="613"/>
      <c r="BV130" s="613"/>
      <c r="BW130" s="613"/>
      <c r="BX130" s="614"/>
      <c r="BY130" s="614"/>
      <c r="BZ130" s="614"/>
      <c r="CA130" s="614"/>
      <c r="CB130" s="614"/>
      <c r="CC130" s="614"/>
      <c r="CD130" s="614"/>
      <c r="CE130" s="614"/>
      <c r="CF130" s="614"/>
      <c r="CG130" s="614"/>
      <c r="CH130" s="614"/>
      <c r="CI130" s="614"/>
      <c r="CJ130" s="614"/>
      <c r="CK130" s="614"/>
      <c r="CL130" s="614"/>
      <c r="CM130" s="614"/>
      <c r="CN130" s="614"/>
      <c r="CO130" s="614"/>
      <c r="CP130" s="614"/>
      <c r="CQ130" s="614"/>
      <c r="CR130" s="614"/>
      <c r="CS130" s="614"/>
      <c r="CT130" s="614"/>
      <c r="CU130" s="614"/>
      <c r="CV130" s="614"/>
      <c r="CW130" s="614"/>
      <c r="CX130" s="614"/>
      <c r="CY130" s="614"/>
      <c r="CZ130" s="614"/>
      <c r="DA130" s="614"/>
      <c r="DB130" s="614"/>
      <c r="DC130" s="614"/>
      <c r="DD130" s="614"/>
      <c r="DE130" s="614"/>
      <c r="DF130" s="614"/>
      <c r="DG130" s="614"/>
      <c r="DH130" s="614"/>
      <c r="DI130" s="614"/>
      <c r="DJ130" s="614"/>
      <c r="DK130" s="614"/>
      <c r="DL130" s="614"/>
      <c r="DM130" s="614"/>
      <c r="DN130" s="614"/>
      <c r="DO130" s="614"/>
      <c r="DP130" s="614"/>
    </row>
    <row r="131" spans="1:120">
      <c r="BT131" s="236"/>
    </row>
    <row r="132" spans="1:120">
      <c r="A132" s="189" t="s">
        <v>637</v>
      </c>
      <c r="C132" s="189" t="s">
        <v>1173</v>
      </c>
      <c r="D132" s="189">
        <v>1900</v>
      </c>
      <c r="E132" s="189">
        <f t="shared" ref="E132:BP132" si="36">SUMIF($B$9:$B$124,$B128,E$9:E$124)</f>
        <v>43918071.24000001</v>
      </c>
      <c r="F132" s="189">
        <f t="shared" si="36"/>
        <v>48651019.170000002</v>
      </c>
      <c r="G132" s="189">
        <f t="shared" si="36"/>
        <v>48651019.170000002</v>
      </c>
      <c r="H132" s="189">
        <f t="shared" si="36"/>
        <v>48651019.170000002</v>
      </c>
      <c r="I132" s="189">
        <f t="shared" si="36"/>
        <v>48834471.204699993</v>
      </c>
      <c r="J132" s="189">
        <f t="shared" si="36"/>
        <v>48834471.204699993</v>
      </c>
      <c r="K132" s="189">
        <f t="shared" si="36"/>
        <v>48834471.204699993</v>
      </c>
      <c r="L132" s="189">
        <f t="shared" si="36"/>
        <v>49192285.336100005</v>
      </c>
      <c r="M132" s="189">
        <f t="shared" si="36"/>
        <v>49192285.336100005</v>
      </c>
      <c r="N132" s="189">
        <f t="shared" si="36"/>
        <v>49192285.336100005</v>
      </c>
      <c r="O132" s="189">
        <f t="shared" si="36"/>
        <v>60327613.354199991</v>
      </c>
      <c r="P132" s="189">
        <f t="shared" si="36"/>
        <v>60327613.354199991</v>
      </c>
      <c r="Q132" s="189">
        <f t="shared" si="36"/>
        <v>60327613.354199991</v>
      </c>
      <c r="R132" s="189">
        <f t="shared" si="36"/>
        <v>296032938.74000001</v>
      </c>
      <c r="S132" s="189">
        <f t="shared" si="36"/>
        <v>296774205.74000001</v>
      </c>
      <c r="T132" s="189">
        <f t="shared" si="36"/>
        <v>296774205.74000001</v>
      </c>
      <c r="U132" s="189">
        <f t="shared" si="36"/>
        <v>309528320.67400002</v>
      </c>
      <c r="V132" s="189">
        <f t="shared" si="36"/>
        <v>309528320.67400002</v>
      </c>
      <c r="W132" s="189">
        <f t="shared" si="36"/>
        <v>309528320.67400002</v>
      </c>
      <c r="X132" s="189">
        <f t="shared" si="36"/>
        <v>294310537.07480001</v>
      </c>
      <c r="Y132" s="189">
        <f t="shared" si="36"/>
        <v>302354868.07480001</v>
      </c>
      <c r="Z132" s="189">
        <f t="shared" si="36"/>
        <v>302354868.07480001</v>
      </c>
      <c r="AA132" s="189">
        <f t="shared" si="36"/>
        <v>298721506.54079998</v>
      </c>
      <c r="AB132" s="189">
        <f t="shared" si="36"/>
        <v>298721506.54079998</v>
      </c>
      <c r="AC132" s="189">
        <f t="shared" si="36"/>
        <v>298721506.54079998</v>
      </c>
      <c r="AD132" s="189">
        <f t="shared" si="36"/>
        <v>326847723.10000002</v>
      </c>
      <c r="AE132" s="189">
        <f t="shared" si="36"/>
        <v>326847723.10000002</v>
      </c>
      <c r="AF132" s="189">
        <f t="shared" si="36"/>
        <v>326847723.10000002</v>
      </c>
      <c r="AG132" s="189">
        <f t="shared" si="36"/>
        <v>343253003.45929998</v>
      </c>
      <c r="AH132" s="189">
        <f t="shared" si="36"/>
        <v>343253003.45929998</v>
      </c>
      <c r="AI132" s="189">
        <f t="shared" si="36"/>
        <v>343253003.45929998</v>
      </c>
      <c r="AJ132" s="189">
        <f t="shared" si="36"/>
        <v>310340074.96320003</v>
      </c>
      <c r="AK132" s="189">
        <f t="shared" si="36"/>
        <v>310340074.96320003</v>
      </c>
      <c r="AL132" s="189">
        <f t="shared" si="36"/>
        <v>310340074.96320003</v>
      </c>
      <c r="AM132" s="189">
        <f t="shared" si="36"/>
        <v>333816729.59960002</v>
      </c>
      <c r="AN132" s="189">
        <f t="shared" si="36"/>
        <v>333816729.59960002</v>
      </c>
      <c r="AO132" s="189">
        <f t="shared" si="36"/>
        <v>333816729.59960002</v>
      </c>
      <c r="AP132" s="189">
        <f t="shared" si="36"/>
        <v>406630415.68000001</v>
      </c>
      <c r="AQ132" s="189">
        <f t="shared" si="36"/>
        <v>406630415.68000001</v>
      </c>
      <c r="AR132" s="189">
        <f t="shared" si="36"/>
        <v>406630415.68000001</v>
      </c>
      <c r="AS132" s="189">
        <f t="shared" si="36"/>
        <v>426707173.63395</v>
      </c>
      <c r="AT132" s="189">
        <f t="shared" si="36"/>
        <v>426707173.63395</v>
      </c>
      <c r="AU132" s="189">
        <f t="shared" si="36"/>
        <v>426779156.63395</v>
      </c>
      <c r="AV132" s="189">
        <f t="shared" si="36"/>
        <v>410610035.25445002</v>
      </c>
      <c r="AW132" s="189">
        <f t="shared" si="36"/>
        <v>410610035.25445002</v>
      </c>
      <c r="AX132" s="189">
        <f t="shared" si="36"/>
        <v>410610035.25445002</v>
      </c>
      <c r="AY132" s="189">
        <f t="shared" si="36"/>
        <v>427771532.69935</v>
      </c>
      <c r="AZ132" s="189">
        <f t="shared" si="36"/>
        <v>427771532.69935</v>
      </c>
      <c r="BA132" s="189">
        <f t="shared" si="36"/>
        <v>420894333.39935005</v>
      </c>
      <c r="BB132" s="189">
        <f t="shared" si="36"/>
        <v>469920972.83399999</v>
      </c>
      <c r="BC132" s="189">
        <f t="shared" si="36"/>
        <v>469982423.83399999</v>
      </c>
      <c r="BD132" s="189">
        <f t="shared" si="36"/>
        <v>469982423.83399999</v>
      </c>
      <c r="BE132" s="189">
        <f t="shared" si="36"/>
        <v>471573076.96134996</v>
      </c>
      <c r="BF132" s="189">
        <f t="shared" si="36"/>
        <v>471573076.96134996</v>
      </c>
      <c r="BG132" s="189">
        <f t="shared" si="36"/>
        <v>471573076.96134996</v>
      </c>
      <c r="BH132" s="189">
        <f t="shared" si="36"/>
        <v>453629437.38119996</v>
      </c>
      <c r="BI132" s="189">
        <f t="shared" si="36"/>
        <v>453629437.38119996</v>
      </c>
      <c r="BJ132" s="189">
        <f t="shared" si="36"/>
        <v>453629437.38119996</v>
      </c>
      <c r="BK132" s="189">
        <f t="shared" si="36"/>
        <v>480909295.38699996</v>
      </c>
      <c r="BL132" s="189">
        <f t="shared" si="36"/>
        <v>480909295.38699996</v>
      </c>
      <c r="BM132" s="189">
        <f t="shared" si="36"/>
        <v>480103704.38699996</v>
      </c>
      <c r="BN132" s="189">
        <f t="shared" si="36"/>
        <v>519093041.55000001</v>
      </c>
      <c r="BO132" s="189">
        <f t="shared" si="36"/>
        <v>519093041.55000001</v>
      </c>
      <c r="BP132" s="189">
        <f t="shared" si="36"/>
        <v>519093041.55000001</v>
      </c>
      <c r="BQ132" s="189">
        <f t="shared" ref="BQ132:CT132" si="37">SUMIF($B$9:$B$124,$B128,BQ$9:BQ$124)</f>
        <v>544855185.28830004</v>
      </c>
      <c r="BR132" s="189">
        <f t="shared" si="37"/>
        <v>544855185.28830004</v>
      </c>
      <c r="BS132" s="189">
        <f t="shared" si="37"/>
        <v>544855185.28830004</v>
      </c>
      <c r="BT132" s="189">
        <f t="shared" si="37"/>
        <v>501261725.55000001</v>
      </c>
      <c r="BU132" s="189">
        <f t="shared" si="37"/>
        <v>501261725.55000001</v>
      </c>
      <c r="BV132" s="189">
        <f t="shared" si="37"/>
        <v>501261725.55000001</v>
      </c>
      <c r="BW132" s="189">
        <f>SUMIF($B$9:$B$124,$B128,BW$9:BW$124)</f>
        <v>484045051.19999999</v>
      </c>
      <c r="BX132" s="189">
        <f t="shared" si="37"/>
        <v>484045051.19999999</v>
      </c>
      <c r="BY132" s="189">
        <f t="shared" si="37"/>
        <v>484045051.19999999</v>
      </c>
      <c r="BZ132" s="189">
        <f t="shared" si="37"/>
        <v>601144770.99000001</v>
      </c>
      <c r="CA132" s="189">
        <f t="shared" si="37"/>
        <v>601144770.99000001</v>
      </c>
      <c r="CB132" s="189">
        <f t="shared" si="37"/>
        <v>601144770.99000001</v>
      </c>
      <c r="CC132" s="189">
        <f t="shared" si="37"/>
        <v>625413884.99000001</v>
      </c>
      <c r="CD132" s="189">
        <f t="shared" si="37"/>
        <v>625413884.99000001</v>
      </c>
      <c r="CE132" s="189">
        <f t="shared" si="37"/>
        <v>625413884.99000001</v>
      </c>
      <c r="CF132" s="189">
        <f t="shared" si="37"/>
        <v>612865469.99000001</v>
      </c>
      <c r="CG132" s="189">
        <f t="shared" si="37"/>
        <v>614223704.99000001</v>
      </c>
      <c r="CH132" s="189">
        <f t="shared" si="37"/>
        <v>614223704.99000001</v>
      </c>
      <c r="CI132" s="189">
        <f t="shared" si="37"/>
        <v>642117051.14769995</v>
      </c>
      <c r="CJ132" s="189">
        <f t="shared" si="37"/>
        <v>642117051.14769995</v>
      </c>
      <c r="CK132" s="189">
        <f t="shared" si="37"/>
        <v>642117051.14769995</v>
      </c>
      <c r="CL132" s="189">
        <f t="shared" si="37"/>
        <v>803227949</v>
      </c>
      <c r="CM132" s="189">
        <f t="shared" si="37"/>
        <v>803227949</v>
      </c>
      <c r="CN132" s="189">
        <f t="shared" si="37"/>
        <v>803227949</v>
      </c>
      <c r="CO132" s="293">
        <f t="shared" si="37"/>
        <v>838601729</v>
      </c>
      <c r="CP132" s="293">
        <f t="shared" si="37"/>
        <v>838601729</v>
      </c>
      <c r="CQ132" s="293">
        <f t="shared" si="37"/>
        <v>838601729</v>
      </c>
      <c r="CR132" s="293">
        <f t="shared" si="37"/>
        <v>803309941.21688342</v>
      </c>
      <c r="CS132" s="293">
        <f t="shared" si="37"/>
        <v>803309941.21688342</v>
      </c>
      <c r="CT132" s="293">
        <f t="shared" si="37"/>
        <v>803309941.21688342</v>
      </c>
      <c r="CU132" s="293">
        <f>SUMIF($B$9:$B$124,$B128,CU$9:CU$124)</f>
        <v>822699627.61165857</v>
      </c>
      <c r="CV132" s="293">
        <f>SUMIF($B$9:$B$124,$B128,CV$9:CV$124)</f>
        <v>822699627.61165857</v>
      </c>
      <c r="CW132" s="293">
        <f>SUMIF($B$9:$B$124,$B128,CW$9:CW$124)</f>
        <v>822699627.61165857</v>
      </c>
      <c r="CX132" s="293">
        <f t="shared" ref="CX132:DP132" si="38">SUMIF($B$9:$B$124,$B128,CX$9:CX$124)</f>
        <v>822699627.61165857</v>
      </c>
      <c r="CY132" s="293">
        <f t="shared" si="38"/>
        <v>822699627.61165857</v>
      </c>
      <c r="CZ132" s="293">
        <f t="shared" si="38"/>
        <v>822699627.61165857</v>
      </c>
      <c r="DA132" s="293">
        <f t="shared" si="38"/>
        <v>822699627.61165857</v>
      </c>
      <c r="DB132" s="293">
        <f t="shared" si="38"/>
        <v>822699627.61165857</v>
      </c>
      <c r="DC132" s="293">
        <f t="shared" si="38"/>
        <v>822699627.61165857</v>
      </c>
      <c r="DD132" s="293">
        <f t="shared" si="38"/>
        <v>822699627.61165857</v>
      </c>
      <c r="DE132" s="293">
        <f t="shared" si="38"/>
        <v>822699627.61165857</v>
      </c>
      <c r="DF132" s="293">
        <f t="shared" si="38"/>
        <v>822699627.61165857</v>
      </c>
      <c r="DG132" s="293">
        <f t="shared" si="38"/>
        <v>822699627.61165857</v>
      </c>
      <c r="DH132" s="293">
        <f t="shared" si="38"/>
        <v>822699627.61165857</v>
      </c>
      <c r="DI132" s="293">
        <f t="shared" si="38"/>
        <v>822699627.61165857</v>
      </c>
      <c r="DJ132" s="293">
        <f t="shared" si="38"/>
        <v>822699627.61165857</v>
      </c>
      <c r="DK132" s="293">
        <f t="shared" si="38"/>
        <v>822699627.61165857</v>
      </c>
      <c r="DL132" s="293">
        <f t="shared" si="38"/>
        <v>822699627.61165857</v>
      </c>
      <c r="DM132" s="293">
        <f t="shared" si="38"/>
        <v>822699627.61165857</v>
      </c>
      <c r="DN132" s="293">
        <f t="shared" si="38"/>
        <v>822699627.61165857</v>
      </c>
      <c r="DO132" s="293">
        <f t="shared" si="38"/>
        <v>822699627.61165857</v>
      </c>
      <c r="DP132" s="293">
        <f t="shared" si="38"/>
        <v>822699627.61165857</v>
      </c>
    </row>
    <row r="133" spans="1:120">
      <c r="A133" s="189" t="s">
        <v>18</v>
      </c>
      <c r="D133" s="189">
        <v>1900</v>
      </c>
      <c r="E133" s="293">
        <v>38898205.920000002</v>
      </c>
      <c r="F133" s="293">
        <v>62604529.409999996</v>
      </c>
      <c r="G133" s="293">
        <v>62604529.409999996</v>
      </c>
      <c r="H133" s="293">
        <v>62604529.409999996</v>
      </c>
      <c r="I133" s="293">
        <v>62604529.409999996</v>
      </c>
      <c r="J133" s="293">
        <v>62604529.409999996</v>
      </c>
      <c r="K133" s="293">
        <v>62604529.409999996</v>
      </c>
      <c r="L133" s="293">
        <v>62604529.409999996</v>
      </c>
      <c r="M133" s="293">
        <v>62604529.409999996</v>
      </c>
      <c r="N133" s="293">
        <v>62604529.409999996</v>
      </c>
      <c r="O133" s="293">
        <v>90656150.700000003</v>
      </c>
      <c r="P133" s="293">
        <v>90656150.700000003</v>
      </c>
      <c r="Q133" s="293">
        <v>90656150.700000003</v>
      </c>
      <c r="R133" s="293">
        <v>118639693.56999999</v>
      </c>
      <c r="S133" s="293">
        <v>119027644.56999999</v>
      </c>
      <c r="T133" s="293">
        <v>119027644.56999999</v>
      </c>
      <c r="U133" s="293">
        <v>119027644.56999999</v>
      </c>
      <c r="V133" s="293">
        <v>119027644.56999999</v>
      </c>
      <c r="W133" s="293">
        <v>119027644.56999999</v>
      </c>
      <c r="X133" s="293">
        <v>100689141.67</v>
      </c>
      <c r="Y133" s="293">
        <v>112328919.27</v>
      </c>
      <c r="Z133" s="293">
        <v>112328919.27</v>
      </c>
      <c r="AA133" s="293">
        <v>112328919.27</v>
      </c>
      <c r="AB133" s="293">
        <v>112328919.27</v>
      </c>
      <c r="AC133" s="293">
        <v>112328919.27</v>
      </c>
      <c r="AD133" s="293">
        <v>127632776.48999999</v>
      </c>
      <c r="AE133" s="293">
        <v>127632776.48999999</v>
      </c>
      <c r="AF133" s="293">
        <v>127632776.48999999</v>
      </c>
      <c r="AG133" s="293">
        <v>127632776.48999999</v>
      </c>
      <c r="AH133" s="293">
        <v>127632776.48999999</v>
      </c>
      <c r="AI133" s="293">
        <v>127632776.48999999</v>
      </c>
      <c r="AJ133" s="293">
        <v>127632776.48999999</v>
      </c>
      <c r="AK133" s="293">
        <v>127632776.48999999</v>
      </c>
      <c r="AL133" s="293">
        <v>127632776.48999999</v>
      </c>
      <c r="AM133" s="293">
        <v>127632776.48999999</v>
      </c>
      <c r="AN133" s="293">
        <v>127632776.48999999</v>
      </c>
      <c r="AO133" s="293">
        <v>127632776.48999999</v>
      </c>
      <c r="AP133" s="293">
        <v>209040250.97999999</v>
      </c>
      <c r="AQ133" s="293">
        <v>209040250.97999999</v>
      </c>
      <c r="AR133" s="293">
        <v>209040250.97999999</v>
      </c>
      <c r="AS133" s="293">
        <v>209040250.97999999</v>
      </c>
      <c r="AT133" s="293">
        <v>209040250.97999999</v>
      </c>
      <c r="AU133" s="293">
        <v>209040250.97999999</v>
      </c>
      <c r="AV133" s="293">
        <v>208838430.97999999</v>
      </c>
      <c r="AW133" s="293">
        <v>208838430.97999999</v>
      </c>
      <c r="AX133" s="293">
        <v>208838430.97999999</v>
      </c>
      <c r="AY133" s="293">
        <v>226807509.80000001</v>
      </c>
      <c r="AZ133" s="293">
        <v>226807509.80000001</v>
      </c>
      <c r="BA133" s="293">
        <v>222101146.71000001</v>
      </c>
      <c r="BB133" s="293">
        <v>260090605.81</v>
      </c>
      <c r="BC133" s="293">
        <v>260152056.81</v>
      </c>
      <c r="BD133" s="293">
        <v>260152056.81</v>
      </c>
      <c r="BE133" s="293">
        <v>260152056.81</v>
      </c>
      <c r="BF133" s="293">
        <v>260152056.81</v>
      </c>
      <c r="BG133" s="293">
        <v>260152056.81</v>
      </c>
      <c r="BH133" s="293">
        <v>260152056.81</v>
      </c>
      <c r="BI133" s="293">
        <v>260152056.81</v>
      </c>
      <c r="BJ133" s="293">
        <v>260152056.81</v>
      </c>
      <c r="BK133" s="293">
        <v>273991421.85000002</v>
      </c>
      <c r="BL133" s="293">
        <v>273991421.85000002</v>
      </c>
      <c r="BM133" s="293">
        <v>273991421.85000002</v>
      </c>
      <c r="BN133" s="293">
        <v>295458434.76999998</v>
      </c>
      <c r="BO133" s="293">
        <v>295458434.76999998</v>
      </c>
      <c r="BP133" s="293">
        <v>295458434.76999998</v>
      </c>
      <c r="BQ133" s="293">
        <v>293930313.63</v>
      </c>
      <c r="BR133" s="293">
        <v>293930313.63</v>
      </c>
      <c r="BS133" s="293">
        <v>293930313.63</v>
      </c>
      <c r="BT133" s="293">
        <v>294082724.63</v>
      </c>
      <c r="BU133" s="293">
        <v>294082724.63</v>
      </c>
      <c r="BV133" s="293">
        <v>294082724.63</v>
      </c>
      <c r="BW133" s="293">
        <v>294082724.63</v>
      </c>
      <c r="BX133" s="293">
        <v>294082724.63</v>
      </c>
      <c r="BY133" s="293">
        <v>294082724.63</v>
      </c>
      <c r="BZ133" s="293">
        <v>363961946.88</v>
      </c>
      <c r="CA133" s="293">
        <v>363961946.88</v>
      </c>
      <c r="CB133" s="293">
        <v>363961946.88</v>
      </c>
      <c r="CC133" s="293">
        <v>363961946.88</v>
      </c>
      <c r="CD133" s="293">
        <v>363961946.88</v>
      </c>
      <c r="CE133" s="293">
        <v>363961946.88</v>
      </c>
      <c r="CF133" s="293">
        <v>381351105.88</v>
      </c>
      <c r="CG133" s="293">
        <v>382709340.88</v>
      </c>
      <c r="CH133" s="293">
        <v>382709340.88</v>
      </c>
      <c r="CI133" s="293">
        <v>382801828.88</v>
      </c>
      <c r="CJ133" s="293">
        <v>382801828.88</v>
      </c>
      <c r="CK133" s="293">
        <v>382801828.88</v>
      </c>
      <c r="CL133" s="293">
        <v>566487744.88</v>
      </c>
      <c r="CM133" s="293">
        <v>566487744.88</v>
      </c>
      <c r="CN133" s="293">
        <v>566487744.88</v>
      </c>
      <c r="CO133" s="293">
        <v>569144467.88</v>
      </c>
      <c r="CP133" s="293">
        <v>569144467.88</v>
      </c>
      <c r="CQ133" s="293">
        <v>569144467.88</v>
      </c>
      <c r="CR133" s="293">
        <v>569394786.99000001</v>
      </c>
      <c r="CS133" s="293">
        <v>569394786.99000001</v>
      </c>
      <c r="CT133" s="293">
        <v>569394786.99000001</v>
      </c>
      <c r="CU133" s="293">
        <v>570539439.44000006</v>
      </c>
      <c r="CV133" s="293">
        <f>SUMIF($B$9:$B$124,$D133,CV$9:CV$124)</f>
        <v>822699627.61165857</v>
      </c>
      <c r="CW133" s="293">
        <f t="shared" ref="CW133:DP133" si="39">SUMIF($B$9:$B$124,$B128,CW$9:CW$124)</f>
        <v>822699627.61165857</v>
      </c>
      <c r="CX133" s="293">
        <f t="shared" si="39"/>
        <v>822699627.61165857</v>
      </c>
      <c r="CY133" s="293">
        <f t="shared" si="39"/>
        <v>822699627.61165857</v>
      </c>
      <c r="CZ133" s="293">
        <f t="shared" si="39"/>
        <v>822699627.61165857</v>
      </c>
      <c r="DA133" s="293">
        <f t="shared" si="39"/>
        <v>822699627.61165857</v>
      </c>
      <c r="DB133" s="293">
        <f t="shared" si="39"/>
        <v>822699627.61165857</v>
      </c>
      <c r="DC133" s="293">
        <f t="shared" si="39"/>
        <v>822699627.61165857</v>
      </c>
      <c r="DD133" s="293">
        <f t="shared" si="39"/>
        <v>822699627.61165857</v>
      </c>
      <c r="DE133" s="293">
        <f t="shared" si="39"/>
        <v>822699627.61165857</v>
      </c>
      <c r="DF133" s="293">
        <f t="shared" si="39"/>
        <v>822699627.61165857</v>
      </c>
      <c r="DG133" s="293">
        <f t="shared" si="39"/>
        <v>822699627.61165857</v>
      </c>
      <c r="DH133" s="293">
        <f t="shared" si="39"/>
        <v>822699627.61165857</v>
      </c>
      <c r="DI133" s="293">
        <f t="shared" si="39"/>
        <v>822699627.61165857</v>
      </c>
      <c r="DJ133" s="293">
        <f t="shared" si="39"/>
        <v>822699627.61165857</v>
      </c>
      <c r="DK133" s="293">
        <f t="shared" si="39"/>
        <v>822699627.61165857</v>
      </c>
      <c r="DL133" s="293">
        <f t="shared" si="39"/>
        <v>822699627.61165857</v>
      </c>
      <c r="DM133" s="293">
        <f t="shared" si="39"/>
        <v>822699627.61165857</v>
      </c>
      <c r="DN133" s="293">
        <f t="shared" si="39"/>
        <v>822699627.61165857</v>
      </c>
      <c r="DO133" s="293">
        <f t="shared" si="39"/>
        <v>822699627.61165857</v>
      </c>
      <c r="DP133" s="293">
        <f t="shared" si="39"/>
        <v>822699627.61165857</v>
      </c>
    </row>
    <row r="134" spans="1:120">
      <c r="A134" s="189" t="s">
        <v>19</v>
      </c>
      <c r="E134" s="293">
        <v>5383754.0800000001</v>
      </c>
      <c r="F134" s="293">
        <v>5684609.3899999997</v>
      </c>
      <c r="G134" s="293">
        <v>5684609.3899999997</v>
      </c>
      <c r="H134" s="293">
        <v>5684609.3899999997</v>
      </c>
      <c r="I134" s="293">
        <v>5684609.3899999997</v>
      </c>
      <c r="J134" s="293">
        <v>5684609.3899999997</v>
      </c>
      <c r="K134" s="293">
        <v>5684609.3899999997</v>
      </c>
      <c r="L134" s="293">
        <v>5684609.3899999997</v>
      </c>
      <c r="M134" s="293">
        <v>5684609.3899999997</v>
      </c>
      <c r="N134" s="293">
        <v>5684609.3899999997</v>
      </c>
      <c r="O134" s="293">
        <v>6264989</v>
      </c>
      <c r="P134" s="293">
        <v>6264989</v>
      </c>
      <c r="Q134" s="293">
        <v>6264989</v>
      </c>
      <c r="R134" s="293">
        <v>5719000.7999999998</v>
      </c>
      <c r="S134" s="293">
        <v>5754227.7999999998</v>
      </c>
      <c r="T134" s="293">
        <v>5754227.7999999998</v>
      </c>
      <c r="U134" s="293">
        <v>5754227.7999999998</v>
      </c>
      <c r="V134" s="293">
        <v>5754227.7999999998</v>
      </c>
      <c r="W134" s="293">
        <v>5754227.7999999998</v>
      </c>
      <c r="X134" s="293">
        <v>3510536.18</v>
      </c>
      <c r="Y134" s="293">
        <v>4567450.58</v>
      </c>
      <c r="Z134" s="293">
        <v>4567450.58</v>
      </c>
      <c r="AA134" s="293">
        <v>4567450.58</v>
      </c>
      <c r="AB134" s="293">
        <v>4567450.58</v>
      </c>
      <c r="AC134" s="293">
        <v>4567450.58</v>
      </c>
      <c r="AD134" s="293">
        <v>4525643.9000000004</v>
      </c>
      <c r="AE134" s="293">
        <v>4525643.9000000004</v>
      </c>
      <c r="AF134" s="293">
        <v>4525643.9000000004</v>
      </c>
      <c r="AG134" s="293">
        <v>4525643.9000000004</v>
      </c>
      <c r="AH134" s="293">
        <v>4525643.9000000004</v>
      </c>
      <c r="AI134" s="293">
        <v>4525643.9000000004</v>
      </c>
      <c r="AJ134" s="293">
        <v>4525643.9000000004</v>
      </c>
      <c r="AK134" s="293">
        <v>4525643.9000000004</v>
      </c>
      <c r="AL134" s="293">
        <v>4525643.9000000004</v>
      </c>
      <c r="AM134" s="293">
        <v>5010455.9000000004</v>
      </c>
      <c r="AN134" s="293">
        <v>5010455.9000000004</v>
      </c>
      <c r="AO134" s="293">
        <v>5010455.9000000004</v>
      </c>
      <c r="AP134" s="293">
        <v>4641253.4000000004</v>
      </c>
      <c r="AQ134" s="293">
        <v>4641253.4000000004</v>
      </c>
      <c r="AR134" s="293">
        <v>4641253.4000000004</v>
      </c>
      <c r="AS134" s="293">
        <v>4641253.4000000004</v>
      </c>
      <c r="AT134" s="293">
        <v>4641253.4000000004</v>
      </c>
      <c r="AU134" s="293">
        <v>4641253.4000000004</v>
      </c>
      <c r="AV134" s="293">
        <v>4217263.4000000004</v>
      </c>
      <c r="AW134" s="293">
        <v>4217263.4000000004</v>
      </c>
      <c r="AX134" s="293">
        <v>4217263.4000000004</v>
      </c>
      <c r="AY134" s="293">
        <v>6334707.3799999999</v>
      </c>
      <c r="AZ134" s="293">
        <v>6334707.3799999999</v>
      </c>
      <c r="BA134" s="293">
        <v>4738997.7300000004</v>
      </c>
      <c r="BB134" s="293">
        <v>4952615.63</v>
      </c>
      <c r="BC134" s="293">
        <v>4952615.63</v>
      </c>
      <c r="BD134" s="293">
        <v>4952615.63</v>
      </c>
      <c r="BE134" s="293">
        <v>4952615.63</v>
      </c>
      <c r="BF134" s="293">
        <v>4952615.63</v>
      </c>
      <c r="BG134" s="293">
        <v>4952615.63</v>
      </c>
      <c r="BH134" s="293">
        <v>4952615.63</v>
      </c>
      <c r="BI134" s="293">
        <v>4952615.63</v>
      </c>
      <c r="BJ134" s="293">
        <v>4952615.63</v>
      </c>
      <c r="BK134" s="293">
        <v>4639564.41</v>
      </c>
      <c r="BL134" s="293">
        <v>4639564.41</v>
      </c>
      <c r="BM134" s="293">
        <v>4639564.41</v>
      </c>
      <c r="BN134" s="293">
        <v>5093368.91</v>
      </c>
      <c r="BO134" s="293">
        <v>5093368.91</v>
      </c>
      <c r="BP134" s="293">
        <v>5093368.91</v>
      </c>
      <c r="BQ134" s="293">
        <v>5027880.91</v>
      </c>
      <c r="BR134" s="293">
        <v>5027880.91</v>
      </c>
      <c r="BS134" s="293">
        <v>5027880.91</v>
      </c>
      <c r="BT134" s="293">
        <v>5027880.91</v>
      </c>
      <c r="BU134" s="293">
        <v>5027880.91</v>
      </c>
      <c r="BV134" s="293">
        <v>5027880.91</v>
      </c>
      <c r="BW134" s="293">
        <v>5027880.91</v>
      </c>
      <c r="BX134" s="293">
        <v>5027880.91</v>
      </c>
      <c r="BY134" s="293">
        <v>5027880.91</v>
      </c>
      <c r="BZ134" s="293">
        <v>5114207.53</v>
      </c>
      <c r="CA134" s="293">
        <v>5114207.53</v>
      </c>
      <c r="CB134" s="293">
        <v>5114207.53</v>
      </c>
      <c r="CC134" s="293">
        <v>5114207.53</v>
      </c>
      <c r="CD134" s="293">
        <v>5114207.53</v>
      </c>
      <c r="CE134" s="293">
        <v>5114207.53</v>
      </c>
      <c r="CF134" s="293">
        <v>5114207.53</v>
      </c>
      <c r="CG134" s="293">
        <v>5114207.53</v>
      </c>
      <c r="CH134" s="293">
        <v>5114207.53</v>
      </c>
      <c r="CI134" s="293">
        <v>5114207.53</v>
      </c>
      <c r="CJ134" s="293">
        <v>5114207.53</v>
      </c>
      <c r="CK134" s="293">
        <v>5114207.53</v>
      </c>
      <c r="CL134" s="293">
        <v>5863388.5300000003</v>
      </c>
      <c r="CM134" s="293">
        <v>5863388.5300000003</v>
      </c>
      <c r="CN134" s="293">
        <v>5863388.5300000003</v>
      </c>
      <c r="CO134" s="293">
        <v>5863388.5300000003</v>
      </c>
      <c r="CP134" s="293">
        <v>5863388.5300000003</v>
      </c>
      <c r="CQ134" s="293">
        <v>5863388.5300000003</v>
      </c>
      <c r="CR134" s="293">
        <v>5863388.5300000003</v>
      </c>
      <c r="CS134" s="293">
        <v>5863388.5300000003</v>
      </c>
      <c r="CT134" s="293">
        <v>5863388.5300000003</v>
      </c>
      <c r="CU134" s="293">
        <v>5863388.5300000003</v>
      </c>
      <c r="CV134" s="293"/>
      <c r="CW134" s="293"/>
      <c r="CX134" s="293"/>
      <c r="CY134" s="293"/>
      <c r="CZ134" s="293"/>
      <c r="DA134" s="293"/>
      <c r="DB134" s="293"/>
      <c r="DC134" s="293"/>
      <c r="DD134" s="293"/>
      <c r="DE134" s="293"/>
      <c r="DF134" s="293"/>
      <c r="DG134" s="293"/>
      <c r="DH134" s="293"/>
      <c r="DI134" s="293"/>
      <c r="DJ134" s="293"/>
      <c r="DK134" s="293"/>
      <c r="DL134" s="293"/>
      <c r="DM134" s="293"/>
      <c r="DN134" s="293"/>
      <c r="DO134" s="293"/>
      <c r="DP134" s="293"/>
    </row>
    <row r="135" spans="1:120">
      <c r="A135" s="189" t="s">
        <v>20</v>
      </c>
      <c r="D135" s="189">
        <v>2820</v>
      </c>
      <c r="E135" s="293">
        <v>-14448502.289999999</v>
      </c>
      <c r="F135" s="293">
        <v>-25179752.870000001</v>
      </c>
      <c r="G135" s="293">
        <v>-25179752.870000001</v>
      </c>
      <c r="H135" s="293">
        <v>-25179752.870000001</v>
      </c>
      <c r="I135" s="293">
        <v>-20637043.32</v>
      </c>
      <c r="J135" s="293">
        <v>-20637043.32</v>
      </c>
      <c r="K135" s="293">
        <v>-20637043.32</v>
      </c>
      <c r="L135" s="293">
        <v>-20657944.280000001</v>
      </c>
      <c r="M135" s="293">
        <v>-20657944.280000001</v>
      </c>
      <c r="N135" s="293">
        <v>-20657944.280000001</v>
      </c>
      <c r="O135" s="293">
        <v>-29959025.609999999</v>
      </c>
      <c r="P135" s="293">
        <v>-29959025.609999999</v>
      </c>
      <c r="Q135" s="293">
        <v>-29959025.609999999</v>
      </c>
      <c r="R135" s="293">
        <v>-20242975.690000001</v>
      </c>
      <c r="S135" s="293">
        <v>-20075181.690000001</v>
      </c>
      <c r="T135" s="293">
        <v>-20075181.690000001</v>
      </c>
      <c r="U135" s="293">
        <v>-10512901.51</v>
      </c>
      <c r="V135" s="293">
        <v>-10512901.51</v>
      </c>
      <c r="W135" s="293">
        <v>-10512901.51</v>
      </c>
      <c r="X135" s="293">
        <v>-12843878.630000001</v>
      </c>
      <c r="Y135" s="293">
        <v>-12843878.630000001</v>
      </c>
      <c r="Z135" s="293">
        <v>-12843878.630000001</v>
      </c>
      <c r="AA135" s="293">
        <v>-12558950.470000001</v>
      </c>
      <c r="AB135" s="293">
        <v>-12558950.470000001</v>
      </c>
      <c r="AC135" s="293">
        <v>-12558950.470000001</v>
      </c>
      <c r="AD135" s="293">
        <v>-15795320.17</v>
      </c>
      <c r="AE135" s="293">
        <v>-15795320.17</v>
      </c>
      <c r="AF135" s="293">
        <v>-15795320.17</v>
      </c>
      <c r="AG135" s="293">
        <v>-3769336.04</v>
      </c>
      <c r="AH135" s="293">
        <v>-3769336.04</v>
      </c>
      <c r="AI135" s="293">
        <v>-3769336.04</v>
      </c>
      <c r="AJ135" s="293">
        <v>-33603182.07</v>
      </c>
      <c r="AK135" s="293">
        <v>-33603182.07</v>
      </c>
      <c r="AL135" s="293">
        <v>-33603182.07</v>
      </c>
      <c r="AM135" s="293">
        <v>-26967052.07</v>
      </c>
      <c r="AN135" s="293">
        <v>-26967052.07</v>
      </c>
      <c r="AO135" s="293">
        <v>-26967052.07</v>
      </c>
      <c r="AP135" s="293">
        <v>-22061730.280000001</v>
      </c>
      <c r="AQ135" s="293">
        <v>-22061730.280000001</v>
      </c>
      <c r="AR135" s="293">
        <v>-22061730.280000001</v>
      </c>
      <c r="AS135" s="293">
        <v>-11851709.67</v>
      </c>
      <c r="AT135" s="293">
        <v>-11851709.67</v>
      </c>
      <c r="AU135" s="293">
        <v>-11851709.67</v>
      </c>
      <c r="AV135" s="293">
        <v>-30232322.760000002</v>
      </c>
      <c r="AW135" s="293">
        <v>-30232322.760000002</v>
      </c>
      <c r="AX135" s="293">
        <v>-30232322.760000002</v>
      </c>
      <c r="AY135" s="293">
        <v>-39040959.369999997</v>
      </c>
      <c r="AZ135" s="293">
        <v>-39040959.369999997</v>
      </c>
      <c r="BA135" s="293">
        <v>-38498095.369999997</v>
      </c>
      <c r="BB135" s="293">
        <v>-16476423.880000001</v>
      </c>
      <c r="BC135" s="293">
        <v>-16476423.880000001</v>
      </c>
      <c r="BD135" s="293">
        <v>-16476423.880000001</v>
      </c>
      <c r="BE135" s="293">
        <v>-23386230.460000001</v>
      </c>
      <c r="BF135" s="293">
        <v>-23386230.460000001</v>
      </c>
      <c r="BG135" s="293">
        <v>-23386230.460000001</v>
      </c>
      <c r="BH135" s="293">
        <v>-55841193.670000002</v>
      </c>
      <c r="BI135" s="293">
        <v>-55841193.670000002</v>
      </c>
      <c r="BJ135" s="293">
        <v>-55841193.670000002</v>
      </c>
      <c r="BK135" s="293">
        <v>-36006060.789999999</v>
      </c>
      <c r="BL135" s="293">
        <v>-36006060.789999999</v>
      </c>
      <c r="BM135" s="293">
        <v>-36006060.789999999</v>
      </c>
      <c r="BN135" s="293">
        <v>-15363852.050000001</v>
      </c>
      <c r="BO135" s="293">
        <v>-15363852.050000001</v>
      </c>
      <c r="BP135" s="293">
        <v>-15363852.050000001</v>
      </c>
      <c r="BQ135" s="293">
        <v>7382222.4299999997</v>
      </c>
      <c r="BR135" s="293">
        <v>7382222.4299999997</v>
      </c>
      <c r="BS135" s="293">
        <v>7382222.4299999997</v>
      </c>
      <c r="BT135" s="293">
        <v>-41989495.670000002</v>
      </c>
      <c r="BU135" s="293">
        <v>-41989495.670000002</v>
      </c>
      <c r="BV135" s="293">
        <v>-41989495.670000002</v>
      </c>
      <c r="BW135" s="293">
        <v>-48916706.130000003</v>
      </c>
      <c r="BX135" s="293">
        <v>-48916706.130000003</v>
      </c>
      <c r="BY135" s="293">
        <v>-48916706.130000003</v>
      </c>
      <c r="BZ135" s="293">
        <v>-23369045.02</v>
      </c>
      <c r="CA135" s="293">
        <v>-23369045.02</v>
      </c>
      <c r="CB135" s="293">
        <v>-23369045.02</v>
      </c>
      <c r="CC135" s="293">
        <v>11495655.34</v>
      </c>
      <c r="CD135" s="293">
        <v>11495655.34</v>
      </c>
      <c r="CE135" s="293">
        <v>11495655.34</v>
      </c>
      <c r="CF135" s="293">
        <v>-26228307.48</v>
      </c>
      <c r="CG135" s="293">
        <v>-26228307.48</v>
      </c>
      <c r="CH135" s="293">
        <v>-26228307.48</v>
      </c>
      <c r="CI135" s="293">
        <v>-4273275.55</v>
      </c>
      <c r="CJ135" s="293">
        <v>-4273275.55</v>
      </c>
      <c r="CK135" s="293">
        <v>-4273275.55</v>
      </c>
      <c r="CL135" s="293">
        <v>-20781773.02</v>
      </c>
      <c r="CM135" s="293">
        <v>-20781773.02</v>
      </c>
      <c r="CN135" s="293">
        <v>-20781773.02</v>
      </c>
      <c r="CO135" s="293">
        <v>2299755.5699999998</v>
      </c>
      <c r="CP135" s="293">
        <v>2299755.5699999998</v>
      </c>
      <c r="CQ135" s="293">
        <v>2299755.5699999998</v>
      </c>
      <c r="CR135" s="293">
        <v>-48432157.549999997</v>
      </c>
      <c r="CS135" s="293">
        <v>-48432157.549999997</v>
      </c>
      <c r="CT135" s="293">
        <v>-48432157.549999997</v>
      </c>
      <c r="CU135" s="293">
        <v>-33872754.259999998</v>
      </c>
      <c r="CV135" s="293">
        <f>SUMIF($B$9:$B$124,$D135,CV$9:CV$124)</f>
        <v>-25934175.949016988</v>
      </c>
      <c r="CW135" s="293">
        <f t="shared" ref="CW135:DP135" si="40">SUMIF($B$9:$B$124,$D135,CW$9:CW$124)</f>
        <v>-24332152.695652537</v>
      </c>
      <c r="CX135" s="293">
        <f t="shared" si="40"/>
        <v>-23867676.43783493</v>
      </c>
      <c r="CY135" s="293">
        <f t="shared" si="40"/>
        <v>-24031552.618854567</v>
      </c>
      <c r="CZ135" s="293">
        <f t="shared" si="40"/>
        <v>-24232375.025370382</v>
      </c>
      <c r="DA135" s="293">
        <f t="shared" si="40"/>
        <v>-24433131.401703965</v>
      </c>
      <c r="DB135" s="293">
        <f t="shared" si="40"/>
        <v>-24633821.747855302</v>
      </c>
      <c r="DC135" s="293">
        <f t="shared" si="40"/>
        <v>-24834446.063824408</v>
      </c>
      <c r="DD135" s="293">
        <f t="shared" si="40"/>
        <v>-25035004.34961126</v>
      </c>
      <c r="DE135" s="293">
        <f t="shared" si="40"/>
        <v>-25235657.349407587</v>
      </c>
      <c r="DF135" s="293">
        <f t="shared" si="40"/>
        <v>-25436417.103592515</v>
      </c>
      <c r="DG135" s="293">
        <f t="shared" si="40"/>
        <v>-25637110.8275952</v>
      </c>
      <c r="DH135" s="293">
        <f t="shared" si="40"/>
        <v>-25837738.521415651</v>
      </c>
      <c r="DI135" s="293">
        <f t="shared" si="40"/>
        <v>-26038300.185053855</v>
      </c>
      <c r="DJ135" s="293">
        <f t="shared" si="40"/>
        <v>-26238795.818509828</v>
      </c>
      <c r="DK135" s="293">
        <f t="shared" si="40"/>
        <v>-26432494.636123564</v>
      </c>
      <c r="DL135" s="293">
        <f t="shared" si="40"/>
        <v>-26626273.217546199</v>
      </c>
      <c r="DM135" s="293">
        <f t="shared" si="40"/>
        <v>-26820131.56277772</v>
      </c>
      <c r="DN135" s="293">
        <f t="shared" si="40"/>
        <v>-27014069.671818133</v>
      </c>
      <c r="DO135" s="293">
        <f t="shared" si="40"/>
        <v>-27208087.544667434</v>
      </c>
      <c r="DP135" s="293">
        <f t="shared" si="40"/>
        <v>-27402185.181325629</v>
      </c>
    </row>
    <row r="136" spans="1:120">
      <c r="A136" s="189" t="s">
        <v>21</v>
      </c>
      <c r="E136" s="293">
        <v>-1999762.75</v>
      </c>
      <c r="F136" s="293">
        <v>-2286369.0699999998</v>
      </c>
      <c r="G136" s="293">
        <v>-2286369.0699999998</v>
      </c>
      <c r="H136" s="293">
        <v>-2286369.0699999998</v>
      </c>
      <c r="I136" s="293">
        <v>-1851877.05</v>
      </c>
      <c r="J136" s="293">
        <v>-1851877.05</v>
      </c>
      <c r="K136" s="293">
        <v>-1851877.05</v>
      </c>
      <c r="L136" s="293">
        <v>-1853071.39</v>
      </c>
      <c r="M136" s="293">
        <v>-1853071.39</v>
      </c>
      <c r="N136" s="293">
        <v>-1853071.39</v>
      </c>
      <c r="O136" s="293">
        <v>-767456.62</v>
      </c>
      <c r="P136" s="293">
        <v>-767456.62</v>
      </c>
      <c r="Q136" s="293">
        <v>-767456.62</v>
      </c>
      <c r="R136" s="293">
        <v>-1838100.39</v>
      </c>
      <c r="S136" s="293">
        <v>-1822864.39</v>
      </c>
      <c r="T136" s="293">
        <v>-1822864.39</v>
      </c>
      <c r="U136" s="293">
        <v>-1761724.26</v>
      </c>
      <c r="V136" s="293">
        <v>-1761724.26</v>
      </c>
      <c r="W136" s="293">
        <v>-1761724.26</v>
      </c>
      <c r="X136" s="293">
        <v>-1319230.18</v>
      </c>
      <c r="Y136" s="293">
        <v>-1319230.18</v>
      </c>
      <c r="Z136" s="293">
        <v>-1319230.18</v>
      </c>
      <c r="AA136" s="293">
        <v>-1225084.92</v>
      </c>
      <c r="AB136" s="293">
        <v>-1225084.92</v>
      </c>
      <c r="AC136" s="293">
        <v>-1225084.92</v>
      </c>
      <c r="AD136" s="293">
        <v>-1434244.87</v>
      </c>
      <c r="AE136" s="293">
        <v>-1434244.87</v>
      </c>
      <c r="AF136" s="293">
        <v>-1434244.87</v>
      </c>
      <c r="AG136" s="293">
        <v>-1451910</v>
      </c>
      <c r="AH136" s="293">
        <v>-1451910</v>
      </c>
      <c r="AI136" s="293">
        <v>-1451910</v>
      </c>
      <c r="AJ136" s="293">
        <v>-1472677.26</v>
      </c>
      <c r="AK136" s="293">
        <v>-1472677.26</v>
      </c>
      <c r="AL136" s="293">
        <v>-1472677.26</v>
      </c>
      <c r="AM136" s="293">
        <v>-1951473.15</v>
      </c>
      <c r="AN136" s="293">
        <v>-1951473.15</v>
      </c>
      <c r="AO136" s="293">
        <v>-1951473.15</v>
      </c>
      <c r="AP136" s="293">
        <v>-1471226.6</v>
      </c>
      <c r="AQ136" s="293">
        <v>-1471226.6</v>
      </c>
      <c r="AR136" s="293">
        <v>-1471226.6</v>
      </c>
      <c r="AS136" s="293">
        <v>-1681044.69</v>
      </c>
      <c r="AT136" s="293">
        <v>-1681044.69</v>
      </c>
      <c r="AU136" s="293">
        <v>-1681044.69</v>
      </c>
      <c r="AV136" s="293">
        <v>-1425101.61</v>
      </c>
      <c r="AW136" s="293">
        <v>-1425101.61</v>
      </c>
      <c r="AX136" s="293">
        <v>-1425101.61</v>
      </c>
      <c r="AY136" s="293">
        <v>-269979.28999999998</v>
      </c>
      <c r="AZ136" s="293">
        <v>-269979.28999999998</v>
      </c>
      <c r="BA136" s="293">
        <v>-1821019.29</v>
      </c>
      <c r="BB136" s="293">
        <v>-1108063.5900000001</v>
      </c>
      <c r="BC136" s="293">
        <v>-1108063.5900000001</v>
      </c>
      <c r="BD136" s="293">
        <v>-1108063.5900000001</v>
      </c>
      <c r="BE136" s="293">
        <v>-1541066.73</v>
      </c>
      <c r="BF136" s="293">
        <v>-1541066.73</v>
      </c>
      <c r="BG136" s="293">
        <v>-1541066.73</v>
      </c>
      <c r="BH136" s="293">
        <v>-1623511.45</v>
      </c>
      <c r="BI136" s="293">
        <v>-1623511.45</v>
      </c>
      <c r="BJ136" s="293">
        <v>-1623511.45</v>
      </c>
      <c r="BK136" s="293">
        <v>-1349764.09</v>
      </c>
      <c r="BL136" s="293">
        <v>-1349764.09</v>
      </c>
      <c r="BM136" s="293">
        <v>-1349764.09</v>
      </c>
      <c r="BN136" s="293">
        <v>-1033241.51</v>
      </c>
      <c r="BO136" s="293">
        <v>-1033241.51</v>
      </c>
      <c r="BP136" s="293">
        <v>-1033241.51</v>
      </c>
      <c r="BQ136" s="293">
        <v>-1045620.86</v>
      </c>
      <c r="BR136" s="293">
        <v>-1045620.86</v>
      </c>
      <c r="BS136" s="293">
        <v>-1045620.86</v>
      </c>
      <c r="BT136" s="293">
        <v>-1064806.17</v>
      </c>
      <c r="BU136" s="293">
        <v>-1064806.17</v>
      </c>
      <c r="BV136" s="293">
        <v>-1064806.17</v>
      </c>
      <c r="BW136" s="293">
        <v>-471430.18</v>
      </c>
      <c r="BX136" s="293">
        <v>-471430.18</v>
      </c>
      <c r="BY136" s="293">
        <v>-471430.18</v>
      </c>
      <c r="BZ136" s="293">
        <v>-1571602.49</v>
      </c>
      <c r="CA136" s="293">
        <v>-1571602.49</v>
      </c>
      <c r="CB136" s="293">
        <v>-1571602.49</v>
      </c>
      <c r="CC136" s="293">
        <v>-1116575.6299999999</v>
      </c>
      <c r="CD136" s="293">
        <v>-1116575.6299999999</v>
      </c>
      <c r="CE136" s="293">
        <v>-1116575.6299999999</v>
      </c>
      <c r="CF136" s="293">
        <v>-1876612.72</v>
      </c>
      <c r="CG136" s="293">
        <v>-1876612.72</v>
      </c>
      <c r="CH136" s="293">
        <v>-1876612.72</v>
      </c>
      <c r="CI136" s="293">
        <v>-1906626.4</v>
      </c>
      <c r="CJ136" s="293">
        <v>-1906626.4</v>
      </c>
      <c r="CK136" s="293">
        <v>-1906626.4</v>
      </c>
      <c r="CL136" s="293">
        <v>-1397810.49</v>
      </c>
      <c r="CM136" s="293">
        <v>-1397810.49</v>
      </c>
      <c r="CN136" s="293">
        <v>-1397810.49</v>
      </c>
      <c r="CO136" s="293">
        <v>-1476557.19</v>
      </c>
      <c r="CP136" s="293">
        <v>-1476557.19</v>
      </c>
      <c r="CQ136" s="293">
        <v>-1476557.19</v>
      </c>
      <c r="CR136" s="293">
        <v>-1544221.23</v>
      </c>
      <c r="CS136" s="293">
        <v>-1544221.23</v>
      </c>
      <c r="CT136" s="293">
        <v>-1544221.23</v>
      </c>
      <c r="CU136" s="293">
        <v>-1619636.93</v>
      </c>
      <c r="CV136" s="293"/>
      <c r="CW136" s="293"/>
      <c r="CX136" s="293"/>
      <c r="CY136" s="293"/>
      <c r="CZ136" s="293"/>
      <c r="DA136" s="293"/>
      <c r="DB136" s="293"/>
      <c r="DC136" s="293"/>
      <c r="DD136" s="293"/>
      <c r="DE136" s="293"/>
      <c r="DF136" s="293"/>
      <c r="DG136" s="293"/>
      <c r="DH136" s="293"/>
      <c r="DI136" s="293"/>
      <c r="DJ136" s="293"/>
      <c r="DK136" s="293"/>
      <c r="DL136" s="293"/>
      <c r="DM136" s="293"/>
      <c r="DN136" s="293"/>
      <c r="DO136" s="293"/>
      <c r="DP136" s="293"/>
    </row>
    <row r="137" spans="1:120">
      <c r="A137" s="189" t="s">
        <v>22</v>
      </c>
      <c r="D137" s="189">
        <v>2830</v>
      </c>
      <c r="E137" s="293">
        <v>-19712547.829999998</v>
      </c>
      <c r="F137" s="293">
        <v>-32544294.010000002</v>
      </c>
      <c r="G137" s="293">
        <v>-32459475.93</v>
      </c>
      <c r="H137" s="293">
        <v>-32911673.68</v>
      </c>
      <c r="I137" s="293">
        <v>-33140558.059999999</v>
      </c>
      <c r="J137" s="293">
        <v>-33167409</v>
      </c>
      <c r="K137" s="293">
        <v>-32961590.699999999</v>
      </c>
      <c r="L137" s="293">
        <v>-33753451.920000002</v>
      </c>
      <c r="M137" s="293">
        <v>-33974021.479999997</v>
      </c>
      <c r="N137" s="293">
        <v>-33280744.469999999</v>
      </c>
      <c r="O137" s="293">
        <v>-29205573.870000001</v>
      </c>
      <c r="P137" s="293">
        <v>-29281272.870000001</v>
      </c>
      <c r="Q137" s="293">
        <v>-29623435.5</v>
      </c>
      <c r="R137" s="293">
        <v>-21138662.170000002</v>
      </c>
      <c r="S137" s="293">
        <v>-28886849.07</v>
      </c>
      <c r="T137" s="293">
        <v>-31472967.079999998</v>
      </c>
      <c r="U137" s="293">
        <v>-38716462.560000002</v>
      </c>
      <c r="V137" s="293">
        <v>-45324601.840000004</v>
      </c>
      <c r="W137" s="293">
        <v>-42309937.359999999</v>
      </c>
      <c r="X137" s="293">
        <v>-29946999.670000002</v>
      </c>
      <c r="Y137" s="293">
        <v>-32765249.149999999</v>
      </c>
      <c r="Z137" s="293">
        <v>-29488189.09</v>
      </c>
      <c r="AA137" s="293">
        <v>-29915187.609999999</v>
      </c>
      <c r="AB137" s="293">
        <v>-29878583.379999999</v>
      </c>
      <c r="AC137" s="293">
        <v>-22996575.629999999</v>
      </c>
      <c r="AD137" s="293">
        <v>2008999</v>
      </c>
      <c r="AE137" s="293">
        <v>-6969052.8899999997</v>
      </c>
      <c r="AF137" s="293">
        <v>-2306311.06</v>
      </c>
      <c r="AG137" s="293">
        <v>2115378.58</v>
      </c>
      <c r="AH137" s="293">
        <v>1219230.01</v>
      </c>
      <c r="AI137" s="293">
        <v>-492166.01</v>
      </c>
      <c r="AJ137" s="293">
        <v>-7288191.6500000004</v>
      </c>
      <c r="AK137" s="293">
        <v>-1305731.83</v>
      </c>
      <c r="AL137" s="293">
        <v>12241282.92</v>
      </c>
      <c r="AM137" s="293">
        <v>10081995.050000001</v>
      </c>
      <c r="AN137" s="293">
        <v>13356587.42</v>
      </c>
      <c r="AO137" s="293">
        <v>10300166.640000001</v>
      </c>
      <c r="AP137" s="293">
        <v>-11198373.5</v>
      </c>
      <c r="AQ137" s="293">
        <v>-7109623.0800000001</v>
      </c>
      <c r="AR137" s="293">
        <v>-3517095.46</v>
      </c>
      <c r="AS137" s="293">
        <v>-17600929.780000001</v>
      </c>
      <c r="AT137" s="293">
        <v>-30874934.57</v>
      </c>
      <c r="AU137" s="293">
        <v>-28802039.059999999</v>
      </c>
      <c r="AV137" s="293">
        <v>-29528903.699999999</v>
      </c>
      <c r="AW137" s="293">
        <v>-21009306.719999999</v>
      </c>
      <c r="AX137" s="293">
        <v>-38907541.759999998</v>
      </c>
      <c r="AY137" s="293">
        <v>-37314071.869999997</v>
      </c>
      <c r="AZ137" s="293">
        <v>-45009163.68</v>
      </c>
      <c r="BA137" s="293">
        <v>-46914091.32</v>
      </c>
      <c r="BB137" s="293">
        <v>-48323137.549999997</v>
      </c>
      <c r="BC137" s="293">
        <v>-46321207.170000002</v>
      </c>
      <c r="BD137" s="293">
        <v>-52328658.43</v>
      </c>
      <c r="BE137" s="293">
        <v>-57138135.899999999</v>
      </c>
      <c r="BF137" s="293">
        <v>-46168071.299999997</v>
      </c>
      <c r="BG137" s="293">
        <v>-44398665.259999998</v>
      </c>
      <c r="BH137" s="293">
        <v>-42429018.649999999</v>
      </c>
      <c r="BI137" s="293">
        <v>-37842946.710000001</v>
      </c>
      <c r="BJ137" s="293">
        <v>-29646967.98</v>
      </c>
      <c r="BK137" s="293">
        <v>-33978985.93</v>
      </c>
      <c r="BL137" s="293">
        <v>-30898854.109999999</v>
      </c>
      <c r="BM137" s="293">
        <v>-15429684.109999999</v>
      </c>
      <c r="BN137" s="293">
        <v>-13659683.58</v>
      </c>
      <c r="BO137" s="293">
        <v>-5308360.95</v>
      </c>
      <c r="BP137" s="293">
        <v>2262036.25</v>
      </c>
      <c r="BQ137" s="293">
        <v>14781441.560000001</v>
      </c>
      <c r="BR137" s="293">
        <v>45584860.030000001</v>
      </c>
      <c r="BS137" s="293">
        <v>26493577.879999999</v>
      </c>
      <c r="BT137" s="293">
        <v>31902181.489999998</v>
      </c>
      <c r="BU137" s="293">
        <v>23762155.690000001</v>
      </c>
      <c r="BV137" s="293">
        <v>18780892.93</v>
      </c>
      <c r="BW137" s="293">
        <v>2614806</v>
      </c>
      <c r="BX137" s="293">
        <v>13541928.810000001</v>
      </c>
      <c r="BY137" s="293">
        <v>15739879.779999999</v>
      </c>
      <c r="BZ137" s="293">
        <v>8554726.0500000007</v>
      </c>
      <c r="CA137" s="293">
        <v>7084790.1399999997</v>
      </c>
      <c r="CB137" s="293">
        <v>8571829.6199999992</v>
      </c>
      <c r="CC137" s="293">
        <v>6356294.5300000003</v>
      </c>
      <c r="CD137" s="293">
        <v>25941327.780000001</v>
      </c>
      <c r="CE137" s="293">
        <v>39725199.049999997</v>
      </c>
      <c r="CF137" s="293">
        <v>35755821.700000003</v>
      </c>
      <c r="CG137" s="293">
        <v>32260758.809999999</v>
      </c>
      <c r="CH137" s="293">
        <v>36102167.149999999</v>
      </c>
      <c r="CI137" s="293">
        <v>56810051.049999997</v>
      </c>
      <c r="CJ137" s="293">
        <v>64820757.689999998</v>
      </c>
      <c r="CK137" s="293">
        <v>69183120.650000006</v>
      </c>
      <c r="CL137" s="293">
        <v>65807355.409999996</v>
      </c>
      <c r="CM137" s="293">
        <v>49125559.75</v>
      </c>
      <c r="CN137" s="293">
        <v>21861718.399999999</v>
      </c>
      <c r="CO137" s="293">
        <v>17050406.059999999</v>
      </c>
      <c r="CP137" s="293">
        <v>14870057.960000001</v>
      </c>
      <c r="CQ137" s="293">
        <v>13358460.220000001</v>
      </c>
      <c r="CR137" s="293">
        <v>13989960.6</v>
      </c>
      <c r="CS137" s="293">
        <v>21420144.350000001</v>
      </c>
      <c r="CT137" s="293">
        <v>27053646.440000001</v>
      </c>
      <c r="CU137" s="293">
        <v>23528779.149999999</v>
      </c>
      <c r="CV137" s="293">
        <f>SUMIF($B$9:$B$124,$D137,CV$9:CV$124)</f>
        <v>25919296.840000004</v>
      </c>
      <c r="CW137" s="293">
        <f t="shared" ref="CW137:DP137" si="41">SUMIF($B$9:$B$124,$D137,CW$9:CW$124)</f>
        <v>25919296.840000004</v>
      </c>
      <c r="CX137" s="293">
        <f t="shared" si="41"/>
        <v>25919296.840000004</v>
      </c>
      <c r="CY137" s="293">
        <f t="shared" si="41"/>
        <v>25919296.840000004</v>
      </c>
      <c r="CZ137" s="293">
        <f t="shared" si="41"/>
        <v>25919296.840000004</v>
      </c>
      <c r="DA137" s="293">
        <f t="shared" si="41"/>
        <v>25919296.840000004</v>
      </c>
      <c r="DB137" s="293">
        <f t="shared" si="41"/>
        <v>25919296.840000004</v>
      </c>
      <c r="DC137" s="293">
        <f t="shared" si="41"/>
        <v>25919296.840000004</v>
      </c>
      <c r="DD137" s="293">
        <f t="shared" si="41"/>
        <v>25919296.840000004</v>
      </c>
      <c r="DE137" s="293">
        <f t="shared" si="41"/>
        <v>25919296.840000004</v>
      </c>
      <c r="DF137" s="293">
        <f t="shared" si="41"/>
        <v>25919296.840000004</v>
      </c>
      <c r="DG137" s="293">
        <f t="shared" si="41"/>
        <v>25919296.840000004</v>
      </c>
      <c r="DH137" s="293">
        <f t="shared" si="41"/>
        <v>25919296.840000004</v>
      </c>
      <c r="DI137" s="293">
        <f t="shared" si="41"/>
        <v>25919296.840000004</v>
      </c>
      <c r="DJ137" s="293">
        <f t="shared" si="41"/>
        <v>25919296.840000004</v>
      </c>
      <c r="DK137" s="293">
        <f t="shared" si="41"/>
        <v>25919296.840000004</v>
      </c>
      <c r="DL137" s="293">
        <f t="shared" si="41"/>
        <v>25919296.840000004</v>
      </c>
      <c r="DM137" s="293">
        <f t="shared" si="41"/>
        <v>25919296.840000004</v>
      </c>
      <c r="DN137" s="293">
        <f t="shared" si="41"/>
        <v>25919296.840000004</v>
      </c>
      <c r="DO137" s="293">
        <f t="shared" si="41"/>
        <v>25919296.840000004</v>
      </c>
      <c r="DP137" s="293">
        <f t="shared" si="41"/>
        <v>25919296.840000004</v>
      </c>
    </row>
    <row r="138" spans="1:120" ht="17.25" customHeight="1">
      <c r="A138" s="189" t="s">
        <v>23</v>
      </c>
      <c r="E138" s="293">
        <v>0</v>
      </c>
      <c r="F138" s="293">
        <v>0</v>
      </c>
      <c r="G138" s="293">
        <v>0</v>
      </c>
      <c r="H138" s="293">
        <v>0</v>
      </c>
      <c r="I138" s="293">
        <v>0</v>
      </c>
      <c r="J138" s="293">
        <v>0</v>
      </c>
      <c r="K138" s="293">
        <v>0</v>
      </c>
      <c r="L138" s="293">
        <v>0</v>
      </c>
      <c r="M138" s="293">
        <v>0</v>
      </c>
      <c r="N138" s="293">
        <v>0</v>
      </c>
      <c r="O138" s="293">
        <v>0</v>
      </c>
      <c r="P138" s="293">
        <v>0</v>
      </c>
      <c r="Q138" s="293">
        <v>0</v>
      </c>
      <c r="R138" s="293">
        <v>0</v>
      </c>
      <c r="S138" s="293">
        <v>0</v>
      </c>
      <c r="T138" s="293">
        <v>0</v>
      </c>
      <c r="U138" s="293">
        <v>0</v>
      </c>
      <c r="V138" s="293">
        <v>0</v>
      </c>
      <c r="W138" s="293">
        <v>0</v>
      </c>
      <c r="X138" s="293">
        <v>0</v>
      </c>
      <c r="Y138" s="293">
        <v>0</v>
      </c>
      <c r="Z138" s="293">
        <v>0</v>
      </c>
      <c r="AA138" s="293">
        <v>0</v>
      </c>
      <c r="AB138" s="293">
        <v>0</v>
      </c>
      <c r="AC138" s="293">
        <v>0</v>
      </c>
      <c r="AD138" s="293">
        <v>0</v>
      </c>
      <c r="AE138" s="293">
        <v>0</v>
      </c>
      <c r="AF138" s="293">
        <v>0</v>
      </c>
      <c r="AG138" s="293">
        <v>0</v>
      </c>
      <c r="AH138" s="293">
        <v>0</v>
      </c>
      <c r="AI138" s="293">
        <v>0</v>
      </c>
      <c r="AJ138" s="293">
        <v>0</v>
      </c>
      <c r="AK138" s="293">
        <v>0</v>
      </c>
      <c r="AL138" s="293">
        <v>0</v>
      </c>
      <c r="AM138" s="293">
        <v>0</v>
      </c>
      <c r="AN138" s="293">
        <v>0</v>
      </c>
      <c r="AO138" s="293">
        <v>0</v>
      </c>
      <c r="AP138" s="293">
        <v>0</v>
      </c>
      <c r="AQ138" s="293">
        <v>0</v>
      </c>
      <c r="AR138" s="293">
        <v>0</v>
      </c>
      <c r="AS138" s="293">
        <v>0</v>
      </c>
      <c r="AT138" s="293">
        <v>0</v>
      </c>
      <c r="AU138" s="293">
        <v>143429.89000000001</v>
      </c>
      <c r="AV138" s="293">
        <v>143429.89000000001</v>
      </c>
      <c r="AW138" s="293">
        <v>143429.89000000001</v>
      </c>
      <c r="AX138" s="293">
        <v>143429.89000000001</v>
      </c>
      <c r="AY138" s="293">
        <v>143429.89000000001</v>
      </c>
      <c r="AZ138" s="293">
        <v>143429.89000000001</v>
      </c>
      <c r="BA138" s="293">
        <v>0</v>
      </c>
      <c r="BB138" s="293">
        <v>0</v>
      </c>
      <c r="BC138" s="293">
        <v>0</v>
      </c>
      <c r="BD138" s="293">
        <v>0</v>
      </c>
      <c r="BE138" s="293">
        <v>0</v>
      </c>
      <c r="BF138" s="293">
        <v>0</v>
      </c>
      <c r="BG138" s="293">
        <v>0</v>
      </c>
      <c r="BH138" s="293">
        <v>0</v>
      </c>
      <c r="BI138" s="293">
        <v>0</v>
      </c>
      <c r="BJ138" s="293">
        <v>0</v>
      </c>
      <c r="BK138" s="293">
        <v>0</v>
      </c>
      <c r="BL138" s="293">
        <v>0</v>
      </c>
      <c r="BM138" s="293">
        <v>0</v>
      </c>
      <c r="BN138" s="293">
        <v>0</v>
      </c>
      <c r="BO138" s="293">
        <v>0</v>
      </c>
      <c r="BP138" s="293">
        <v>0</v>
      </c>
      <c r="BQ138" s="293">
        <v>0</v>
      </c>
      <c r="BR138" s="293">
        <v>0</v>
      </c>
      <c r="BS138" s="293">
        <v>0</v>
      </c>
      <c r="BT138" s="293">
        <v>0</v>
      </c>
      <c r="BU138" s="293" t="s">
        <v>681</v>
      </c>
      <c r="BV138" s="293" t="s">
        <v>681</v>
      </c>
      <c r="BW138" s="293" t="s">
        <v>681</v>
      </c>
      <c r="BX138" s="293">
        <v>0</v>
      </c>
      <c r="BY138" s="293">
        <v>0</v>
      </c>
      <c r="BZ138" s="293">
        <v>0</v>
      </c>
      <c r="CA138" s="293">
        <v>0</v>
      </c>
      <c r="CB138" s="293">
        <v>0</v>
      </c>
      <c r="CC138" s="293">
        <v>0</v>
      </c>
      <c r="CD138" s="293">
        <v>0</v>
      </c>
      <c r="CE138" s="293">
        <v>0</v>
      </c>
      <c r="CF138" s="293">
        <v>0</v>
      </c>
      <c r="CG138" s="293">
        <v>0</v>
      </c>
      <c r="CH138" s="293">
        <v>0</v>
      </c>
      <c r="CI138" s="293">
        <v>0</v>
      </c>
      <c r="CJ138" s="293">
        <v>0</v>
      </c>
      <c r="CK138" s="293">
        <v>0</v>
      </c>
      <c r="CL138" s="293">
        <v>0</v>
      </c>
      <c r="CM138" s="293">
        <v>0</v>
      </c>
      <c r="CN138" s="293">
        <v>0</v>
      </c>
      <c r="CO138" s="293">
        <v>0</v>
      </c>
      <c r="CP138" s="293">
        <v>0</v>
      </c>
      <c r="CQ138" s="293">
        <v>0</v>
      </c>
      <c r="CR138" s="293">
        <v>0</v>
      </c>
      <c r="CS138" s="293">
        <v>0</v>
      </c>
      <c r="CT138" s="293">
        <v>0</v>
      </c>
      <c r="CU138" s="293">
        <v>0</v>
      </c>
    </row>
    <row r="139" spans="1:120">
      <c r="A139" s="189" t="s">
        <v>24</v>
      </c>
      <c r="E139" s="293">
        <v>-2728339.45</v>
      </c>
      <c r="F139" s="293">
        <v>-2955083.3</v>
      </c>
      <c r="G139" s="293">
        <v>-2952784.13</v>
      </c>
      <c r="H139" s="293">
        <v>-2981171.57</v>
      </c>
      <c r="I139" s="293">
        <v>-2996798.24</v>
      </c>
      <c r="J139" s="293">
        <v>-3000880.15</v>
      </c>
      <c r="K139" s="293">
        <v>-2991666.67</v>
      </c>
      <c r="L139" s="293">
        <v>-3039463.45</v>
      </c>
      <c r="M139" s="293">
        <v>-3054614.98</v>
      </c>
      <c r="N139" s="293">
        <v>-3017546.51</v>
      </c>
      <c r="O139" s="293">
        <v>-2658227.71</v>
      </c>
      <c r="P139" s="293">
        <v>-2665100.7200000002</v>
      </c>
      <c r="Q139" s="293">
        <v>-2687200.21</v>
      </c>
      <c r="R139" s="293">
        <v>-2237520.14</v>
      </c>
      <c r="S139" s="293">
        <v>-2611701.38</v>
      </c>
      <c r="T139" s="293">
        <v>-2847369.29</v>
      </c>
      <c r="U139" s="293">
        <v>-3501015.12</v>
      </c>
      <c r="V139" s="293">
        <v>-4098521.39</v>
      </c>
      <c r="W139" s="293">
        <v>-3814745.92</v>
      </c>
      <c r="X139" s="293">
        <v>-2689581.02</v>
      </c>
      <c r="Y139" s="293">
        <v>-2930051.72</v>
      </c>
      <c r="Z139" s="293">
        <v>-2643048.2200000002</v>
      </c>
      <c r="AA139" s="293">
        <v>-2688449.33</v>
      </c>
      <c r="AB139" s="293">
        <v>-2688268.09</v>
      </c>
      <c r="AC139" s="293">
        <v>-2087650.53</v>
      </c>
      <c r="AD139" s="293">
        <v>152091.47</v>
      </c>
      <c r="AE139" s="293">
        <v>-632977.49</v>
      </c>
      <c r="AF139" s="293">
        <v>-215611.48</v>
      </c>
      <c r="AG139" s="293">
        <v>177871.69</v>
      </c>
      <c r="AH139" s="293">
        <v>131222.92000000001</v>
      </c>
      <c r="AI139" s="293">
        <v>-16033.11</v>
      </c>
      <c r="AJ139" s="293">
        <v>-629385.09</v>
      </c>
      <c r="AK139" s="293">
        <v>-87501.55</v>
      </c>
      <c r="AL139" s="293">
        <v>1117309.32</v>
      </c>
      <c r="AM139" s="293">
        <v>930939.63</v>
      </c>
      <c r="AN139" s="293">
        <v>1231210.47</v>
      </c>
      <c r="AO139" s="293">
        <v>961993.37</v>
      </c>
      <c r="AP139" s="293">
        <v>-807519.51</v>
      </c>
      <c r="AQ139" s="293">
        <v>-1213547.6000000001</v>
      </c>
      <c r="AR139" s="293">
        <v>-968834.73</v>
      </c>
      <c r="AS139" s="293">
        <v>-1240147.6000000001</v>
      </c>
      <c r="AT139" s="293">
        <v>-2128992.36</v>
      </c>
      <c r="AU139" s="293">
        <v>-2035327.5</v>
      </c>
      <c r="AV139" s="293">
        <v>-2032072.13</v>
      </c>
      <c r="AW139" s="293">
        <v>-1457000.13</v>
      </c>
      <c r="AX139" s="293">
        <v>-2659464.9900000002</v>
      </c>
      <c r="AY139" s="293">
        <v>-2532044.9</v>
      </c>
      <c r="AZ139" s="293">
        <v>-3045666.04</v>
      </c>
      <c r="BA139" s="293">
        <v>-3168368.35</v>
      </c>
      <c r="BB139" s="293">
        <v>-3249801.65</v>
      </c>
      <c r="BC139" s="293">
        <v>-3115168.89</v>
      </c>
      <c r="BD139" s="293">
        <v>-3519178.76</v>
      </c>
      <c r="BE139" s="293">
        <v>-3842623.14</v>
      </c>
      <c r="BF139" s="293">
        <v>-3104870.23</v>
      </c>
      <c r="BG139" s="293">
        <v>-2985875.09</v>
      </c>
      <c r="BH139" s="293">
        <v>-2853413.45</v>
      </c>
      <c r="BI139" s="293">
        <v>-2544993.39</v>
      </c>
      <c r="BJ139" s="293">
        <v>-1993801.83</v>
      </c>
      <c r="BK139" s="293">
        <v>-2285136.21</v>
      </c>
      <c r="BL139" s="293">
        <v>-2077992.84</v>
      </c>
      <c r="BM139" s="293">
        <v>-896037.83</v>
      </c>
      <c r="BN139" s="293">
        <v>-918633.69</v>
      </c>
      <c r="BO139" s="293">
        <v>-356995</v>
      </c>
      <c r="BP139" s="293">
        <v>152125.29</v>
      </c>
      <c r="BQ139" s="293">
        <v>994073.61</v>
      </c>
      <c r="BR139" s="293">
        <v>3065648.54</v>
      </c>
      <c r="BS139" s="293">
        <v>1781731.91</v>
      </c>
      <c r="BT139" s="293">
        <v>2145468.4300000002</v>
      </c>
      <c r="BU139" s="293">
        <v>1598039.81</v>
      </c>
      <c r="BV139" s="293">
        <v>1263042.6100000001</v>
      </c>
      <c r="BW139" s="293">
        <v>175849.65</v>
      </c>
      <c r="BX139" s="293">
        <v>910714.64</v>
      </c>
      <c r="BY139" s="293">
        <v>1058530.05</v>
      </c>
      <c r="BZ139" s="293">
        <v>575317.82999999996</v>
      </c>
      <c r="CA139" s="293">
        <v>476462.5</v>
      </c>
      <c r="CB139" s="293">
        <v>576468.09</v>
      </c>
      <c r="CC139" s="293">
        <v>427470.11</v>
      </c>
      <c r="CD139" s="293">
        <v>1744592.23</v>
      </c>
      <c r="CE139" s="293">
        <v>2671577.7400000002</v>
      </c>
      <c r="CF139" s="293">
        <v>2404631.3199999998</v>
      </c>
      <c r="CG139" s="293">
        <v>2169583.2400000002</v>
      </c>
      <c r="CH139" s="293">
        <v>2427923.58</v>
      </c>
      <c r="CI139" s="293">
        <v>3820559.04</v>
      </c>
      <c r="CJ139" s="293">
        <v>4359290.7699999996</v>
      </c>
      <c r="CK139" s="293">
        <v>4652666.08</v>
      </c>
      <c r="CL139" s="293">
        <v>4429443.7300000004</v>
      </c>
      <c r="CM139" s="293">
        <v>3307568.59</v>
      </c>
      <c r="CN139" s="293">
        <v>1474035.41</v>
      </c>
      <c r="CO139" s="293">
        <v>1150467.6200000001</v>
      </c>
      <c r="CP139" s="293">
        <v>1003836.02</v>
      </c>
      <c r="CQ139" s="293">
        <v>902178.87</v>
      </c>
      <c r="CR139" s="293">
        <v>944647.95</v>
      </c>
      <c r="CS139" s="293">
        <v>1444338.68</v>
      </c>
      <c r="CT139" s="293">
        <v>1823199.94</v>
      </c>
      <c r="CU139" s="293">
        <v>1586147.46</v>
      </c>
    </row>
    <row r="140" spans="1:120">
      <c r="A140" s="189" t="s">
        <v>638</v>
      </c>
      <c r="E140" s="377">
        <v>5392807.6800000025</v>
      </c>
      <c r="F140" s="377">
        <v>5323639.5499999905</v>
      </c>
      <c r="G140" s="377">
        <v>5410756.7999999924</v>
      </c>
      <c r="H140" s="377">
        <v>4930171.609999992</v>
      </c>
      <c r="I140" s="377">
        <v>9662862.1300000008</v>
      </c>
      <c r="J140" s="377">
        <v>9631929.2799999993</v>
      </c>
      <c r="K140" s="377">
        <v>9846961.0600000005</v>
      </c>
      <c r="L140" s="377">
        <v>8985207.7599999942</v>
      </c>
      <c r="M140" s="377">
        <v>8749486.6699999981</v>
      </c>
      <c r="N140" s="377">
        <v>9479832.1499999966</v>
      </c>
      <c r="O140" s="377">
        <v>34330855.890000008</v>
      </c>
      <c r="P140" s="377">
        <v>34248283.88000001</v>
      </c>
      <c r="Q140" s="377">
        <v>33884021.760000005</v>
      </c>
      <c r="R140" s="377">
        <v>78901435.979999989</v>
      </c>
      <c r="S140" s="377">
        <v>71385275.840000004</v>
      </c>
      <c r="T140" s="377">
        <v>68563489.919999987</v>
      </c>
      <c r="U140" s="377">
        <v>70289768.919999972</v>
      </c>
      <c r="V140" s="377">
        <v>63084123.369999975</v>
      </c>
      <c r="W140" s="377">
        <v>66382563.319999978</v>
      </c>
      <c r="X140" s="377">
        <v>57399988.350000001</v>
      </c>
      <c r="Y140" s="377">
        <v>67037960.169999987</v>
      </c>
      <c r="Z140" s="377">
        <v>70602023.729999989</v>
      </c>
      <c r="AA140" s="377">
        <v>70508697.519999996</v>
      </c>
      <c r="AB140" s="377">
        <v>70545482.989999995</v>
      </c>
      <c r="AC140" s="377">
        <v>78028108.299999997</v>
      </c>
      <c r="AD140" s="377">
        <v>117089945.81999999</v>
      </c>
      <c r="AE140" s="377">
        <v>107326824.97</v>
      </c>
      <c r="AF140" s="377">
        <v>112406932.80999999</v>
      </c>
      <c r="AG140" s="377">
        <v>129230424.61999999</v>
      </c>
      <c r="AH140" s="377">
        <v>128287627.28</v>
      </c>
      <c r="AI140" s="377">
        <v>126428975.22999999</v>
      </c>
      <c r="AJ140" s="377">
        <v>89164984.319999978</v>
      </c>
      <c r="AK140" s="377">
        <v>95689327.679999992</v>
      </c>
      <c r="AL140" s="377">
        <v>110441153.29999998</v>
      </c>
      <c r="AM140" s="377">
        <v>114737641.84999998</v>
      </c>
      <c r="AN140" s="377">
        <v>118312505.05999999</v>
      </c>
      <c r="AO140" s="377">
        <v>114986867.17999999</v>
      </c>
      <c r="AP140" s="377">
        <v>178142654.49000001</v>
      </c>
      <c r="AQ140" s="377">
        <v>181825376.81999999</v>
      </c>
      <c r="AR140" s="377">
        <v>185662617.31</v>
      </c>
      <c r="AS140" s="377">
        <v>181307672.64000002</v>
      </c>
      <c r="AT140" s="377">
        <v>167144823.09</v>
      </c>
      <c r="AU140" s="377">
        <v>169454813.34999999</v>
      </c>
      <c r="AV140" s="377">
        <v>149980724.06999999</v>
      </c>
      <c r="AW140" s="377">
        <v>159075393.04999998</v>
      </c>
      <c r="AX140" s="377">
        <v>139974693.14999998</v>
      </c>
      <c r="AY140" s="377">
        <v>154128591.63999999</v>
      </c>
      <c r="AZ140" s="377">
        <v>145919878.69</v>
      </c>
      <c r="BA140" s="377">
        <v>136438570.11000001</v>
      </c>
      <c r="BB140" s="377">
        <v>195885794.77000001</v>
      </c>
      <c r="BC140" s="377">
        <v>198083808.91000003</v>
      </c>
      <c r="BD140" s="377">
        <v>191672347.78</v>
      </c>
      <c r="BE140" s="377">
        <v>179196616.21000001</v>
      </c>
      <c r="BF140" s="377">
        <v>190904433.72</v>
      </c>
      <c r="BG140" s="377">
        <v>192792834.90000001</v>
      </c>
      <c r="BH140" s="377">
        <v>162357535.22</v>
      </c>
      <c r="BI140" s="377">
        <v>167252027.22</v>
      </c>
      <c r="BJ140" s="377">
        <v>175999197.50999999</v>
      </c>
      <c r="BK140" s="377">
        <v>205011039.24000004</v>
      </c>
      <c r="BL140" s="377">
        <v>208298314.43000004</v>
      </c>
      <c r="BM140" s="377">
        <v>224949439.44000003</v>
      </c>
      <c r="BN140" s="377">
        <v>269576392.85000002</v>
      </c>
      <c r="BO140" s="377">
        <v>278489354.17000002</v>
      </c>
      <c r="BP140" s="377">
        <v>286568871.66000003</v>
      </c>
      <c r="BQ140" s="377">
        <v>321070311.28000003</v>
      </c>
      <c r="BR140" s="377">
        <v>353945304.68000001</v>
      </c>
      <c r="BS140" s="377">
        <v>333570105.90000004</v>
      </c>
      <c r="BT140" s="377">
        <v>290103953.62</v>
      </c>
      <c r="BU140" s="377">
        <v>281416499.20000005</v>
      </c>
      <c r="BV140" s="377">
        <v>276100239.24000001</v>
      </c>
      <c r="BW140" s="377">
        <v>252513124.88000003</v>
      </c>
      <c r="BX140" s="403">
        <v>264175112.68000001</v>
      </c>
      <c r="BY140" s="403">
        <v>266520879.06000003</v>
      </c>
      <c r="BZ140" s="403">
        <v>353265550.77999997</v>
      </c>
      <c r="CA140" s="403">
        <v>351696759.53999996</v>
      </c>
      <c r="CB140" s="403">
        <v>353283804.60999995</v>
      </c>
      <c r="CC140" s="403">
        <v>386238998.75999993</v>
      </c>
      <c r="CD140" s="403">
        <v>407141154.13</v>
      </c>
      <c r="CE140" s="403">
        <v>421852010.90999997</v>
      </c>
      <c r="CF140" s="403">
        <v>396520846.2299999</v>
      </c>
      <c r="CG140" s="403">
        <v>394148970.25999993</v>
      </c>
      <c r="CH140" s="403">
        <v>398248718.93999988</v>
      </c>
      <c r="CI140" s="403">
        <v>442366744.55000001</v>
      </c>
      <c r="CJ140" s="403">
        <v>450916182.91999996</v>
      </c>
      <c r="CK140" s="403">
        <v>455571921.19</v>
      </c>
      <c r="CL140" s="403">
        <v>620408349.03999996</v>
      </c>
      <c r="CM140" s="403">
        <v>602604678.24000001</v>
      </c>
      <c r="CN140" s="403">
        <v>573507303.70999992</v>
      </c>
      <c r="CO140" s="403">
        <v>594031928.46999991</v>
      </c>
      <c r="CP140" s="403">
        <v>591704948.76999998</v>
      </c>
      <c r="CQ140" s="403">
        <v>590091693.88</v>
      </c>
      <c r="CR140" s="403">
        <v>540216405.28999996</v>
      </c>
      <c r="CS140" s="403">
        <v>548146279.76999986</v>
      </c>
      <c r="CT140" s="403">
        <v>554158643.12</v>
      </c>
      <c r="CU140" s="403">
        <v>566025363.3900001</v>
      </c>
      <c r="CV140" s="403">
        <f>SUM(CV133:CV139)</f>
        <v>822684748.50264156</v>
      </c>
      <c r="CW140" s="403">
        <f t="shared" ref="CW140:DP140" si="42">SUM(CW133:CW139)</f>
        <v>824286771.75600612</v>
      </c>
      <c r="CX140" s="403">
        <f t="shared" si="42"/>
        <v>824751248.01382363</v>
      </c>
      <c r="CY140" s="403">
        <f t="shared" si="42"/>
        <v>824587371.83280408</v>
      </c>
      <c r="CZ140" s="403">
        <f t="shared" si="42"/>
        <v>824386549.42628825</v>
      </c>
      <c r="DA140" s="403">
        <f t="shared" si="42"/>
        <v>824185793.04995465</v>
      </c>
      <c r="DB140" s="403">
        <f t="shared" si="42"/>
        <v>823985102.7038033</v>
      </c>
      <c r="DC140" s="403">
        <f t="shared" si="42"/>
        <v>823784478.38783419</v>
      </c>
      <c r="DD140" s="403">
        <f t="shared" si="42"/>
        <v>823583920.10204732</v>
      </c>
      <c r="DE140" s="403">
        <f t="shared" si="42"/>
        <v>823383267.10225105</v>
      </c>
      <c r="DF140" s="403">
        <f t="shared" si="42"/>
        <v>823182507.34806609</v>
      </c>
      <c r="DG140" s="403">
        <f t="shared" si="42"/>
        <v>822981813.62406337</v>
      </c>
      <c r="DH140" s="403">
        <f t="shared" si="42"/>
        <v>822781185.9302429</v>
      </c>
      <c r="DI140" s="403">
        <f t="shared" si="42"/>
        <v>822580624.26660478</v>
      </c>
      <c r="DJ140" s="403">
        <f t="shared" si="42"/>
        <v>822380128.63314879</v>
      </c>
      <c r="DK140" s="403">
        <f t="shared" si="42"/>
        <v>822186429.81553507</v>
      </c>
      <c r="DL140" s="403">
        <f t="shared" si="42"/>
        <v>821992651.23411238</v>
      </c>
      <c r="DM140" s="403">
        <f t="shared" si="42"/>
        <v>821798792.88888085</v>
      </c>
      <c r="DN140" s="403">
        <f t="shared" si="42"/>
        <v>821604854.77984047</v>
      </c>
      <c r="DO140" s="403">
        <f t="shared" si="42"/>
        <v>821410836.90699112</v>
      </c>
      <c r="DP140" s="403">
        <f t="shared" si="42"/>
        <v>821216739.27033293</v>
      </c>
    </row>
    <row r="142" spans="1:120" s="229" customFormat="1">
      <c r="A142" s="229" t="s">
        <v>639</v>
      </c>
      <c r="D142" s="101"/>
      <c r="E142" s="101">
        <v>0</v>
      </c>
      <c r="F142" s="101">
        <v>1.3600000189617276</v>
      </c>
      <c r="G142" s="101">
        <v>1.1100000170990825</v>
      </c>
      <c r="H142" s="101">
        <v>0.3000000175088644</v>
      </c>
      <c r="I142" s="101">
        <v>0.35180001147091389</v>
      </c>
      <c r="J142" s="101">
        <v>0.20180001296103001</v>
      </c>
      <c r="K142" s="101">
        <v>-0.57819998823106289</v>
      </c>
      <c r="L142" s="101">
        <v>-0.57559998705983162</v>
      </c>
      <c r="M142" s="101">
        <v>-0.48559998907148838</v>
      </c>
      <c r="N142" s="101">
        <v>-0.96559998951852322</v>
      </c>
      <c r="O142" s="101">
        <v>-2.6094861850142479</v>
      </c>
      <c r="P142" s="101">
        <v>-2.5994861871004105</v>
      </c>
      <c r="Q142" s="101">
        <v>-2.4794861823320389</v>
      </c>
      <c r="R142" s="101">
        <v>3.0000000298023224</v>
      </c>
      <c r="S142" s="101">
        <v>1.1400000154972076</v>
      </c>
      <c r="T142" s="101">
        <v>1.0600000321865082</v>
      </c>
      <c r="U142" s="101">
        <v>1.4650000184774399</v>
      </c>
      <c r="V142" s="101">
        <v>1.0150000154972076</v>
      </c>
      <c r="W142" s="101">
        <v>6.5000012516975403E-2</v>
      </c>
      <c r="X142" s="101">
        <v>-0.48609999567270279</v>
      </c>
      <c r="Y142" s="101">
        <v>-0.30609998106956482</v>
      </c>
      <c r="Z142" s="101">
        <v>-0.86609998345375061</v>
      </c>
      <c r="AA142" s="101">
        <v>-0.34060437977313995</v>
      </c>
      <c r="AB142" s="101">
        <v>-0.81060437858104706</v>
      </c>
      <c r="AC142" s="101">
        <v>-1.1206043809652328</v>
      </c>
      <c r="AD142" s="101">
        <v>-1.0699999928474426</v>
      </c>
      <c r="AE142" s="101">
        <v>-1.2199999988079071</v>
      </c>
      <c r="AF142" s="101">
        <v>-5.9999987483024597E-2</v>
      </c>
      <c r="AG142" s="101">
        <v>0.28790001571178436</v>
      </c>
      <c r="AH142" s="101">
        <v>0.62790000438690186</v>
      </c>
      <c r="AI142" s="101">
        <v>0.67790001630783081</v>
      </c>
      <c r="AJ142" s="101">
        <v>0.13360001146793365</v>
      </c>
      <c r="AK142" s="101">
        <v>-0.22640000283718109</v>
      </c>
      <c r="AL142" s="101">
        <v>-2.8463999927043915</v>
      </c>
      <c r="AM142" s="101">
        <v>-2.2762999683618546</v>
      </c>
      <c r="AN142" s="101">
        <v>-0.48629997670650482</v>
      </c>
      <c r="AO142" s="101">
        <v>-0.6062999814748764</v>
      </c>
      <c r="AP142" s="101">
        <v>13.219999998807907</v>
      </c>
      <c r="AQ142" s="101">
        <v>13.890000015497208</v>
      </c>
      <c r="AR142" s="101">
        <v>-0.59999999403953552</v>
      </c>
      <c r="AS142" s="101">
        <v>-1.4060311317443848</v>
      </c>
      <c r="AT142" s="101">
        <v>-0.85603111982345581</v>
      </c>
      <c r="AU142" s="101">
        <v>-6.1160311102867126</v>
      </c>
      <c r="AV142" s="101">
        <v>-0.69312319159507751</v>
      </c>
      <c r="AW142" s="101">
        <v>-0.67312318086624146</v>
      </c>
      <c r="AX142" s="101">
        <v>-0.77312317490577698</v>
      </c>
      <c r="AY142" s="101">
        <v>4.5494169890880585</v>
      </c>
      <c r="AZ142" s="101">
        <v>5.4994169771671295</v>
      </c>
      <c r="BA142" s="101">
        <v>7.9417020082473755E-2</v>
      </c>
      <c r="BB142" s="101">
        <v>-1.1100000441074371</v>
      </c>
      <c r="BC142" s="101">
        <v>-1.2500000596046448</v>
      </c>
      <c r="BD142" s="101">
        <v>-1.120000034570694</v>
      </c>
      <c r="BE142" s="101">
        <v>-1.1653625071048737</v>
      </c>
      <c r="BF142" s="101">
        <v>-0.67536249756813049</v>
      </c>
      <c r="BG142" s="101">
        <v>-0.67036250233650208</v>
      </c>
      <c r="BH142" s="101">
        <v>-1.0261250436306</v>
      </c>
      <c r="BI142" s="101">
        <v>-1.0261250436306</v>
      </c>
      <c r="BJ142" s="101">
        <v>-1.3161250352859497</v>
      </c>
      <c r="BK142" s="101">
        <v>-1.546500027179718</v>
      </c>
      <c r="BL142" s="101">
        <v>-2.7365000247955322</v>
      </c>
      <c r="BM142" s="101">
        <v>-2.7465000152587891</v>
      </c>
      <c r="BN142" s="101">
        <v>-1593572.9549999833</v>
      </c>
      <c r="BO142" s="101">
        <v>-1593571.2750000358</v>
      </c>
      <c r="BP142" s="101">
        <v>-1593572.7650000453</v>
      </c>
      <c r="BQ142" s="101">
        <v>40.57891833782196</v>
      </c>
      <c r="BR142" s="101">
        <v>40.178918361663818</v>
      </c>
      <c r="BS142" s="101">
        <v>40.958918333053589</v>
      </c>
      <c r="BT142" s="101">
        <v>40.225000023841858</v>
      </c>
      <c r="BU142" s="101">
        <v>40.644999980926514</v>
      </c>
      <c r="BV142" s="101">
        <v>40.605000019073486</v>
      </c>
      <c r="BW142" s="101">
        <v>35.914999961853027</v>
      </c>
      <c r="BX142" s="404">
        <v>36.114999979734421</v>
      </c>
      <c r="BY142" s="404">
        <v>36.73499995470047</v>
      </c>
      <c r="BZ142" s="404">
        <v>46.960000038146973</v>
      </c>
      <c r="CA142" s="404">
        <v>47.200000047683716</v>
      </c>
      <c r="CB142" s="404">
        <v>47.130000054836273</v>
      </c>
      <c r="CC142" s="404">
        <v>47.980000019073486</v>
      </c>
      <c r="CD142" s="404">
        <v>48.60999995470047</v>
      </c>
      <c r="CE142" s="404">
        <v>47.829999983310699</v>
      </c>
      <c r="CF142" s="404">
        <v>45.510000109672546</v>
      </c>
      <c r="CG142" s="404">
        <v>45.752350091934204</v>
      </c>
      <c r="CH142" s="404">
        <v>45.719800114631653</v>
      </c>
      <c r="CI142" s="404">
        <v>47.156824946403503</v>
      </c>
      <c r="CJ142" s="404">
        <v>47.786825001239777</v>
      </c>
      <c r="CK142" s="404">
        <v>47.516824960708618</v>
      </c>
      <c r="CL142" s="404">
        <v>-370.20000004768372</v>
      </c>
      <c r="CM142" s="404">
        <v>-370.40000009536743</v>
      </c>
      <c r="CN142" s="404">
        <v>-369.87000000476837</v>
      </c>
      <c r="CO142" s="404">
        <v>-368.27999985218048</v>
      </c>
      <c r="CP142" s="404">
        <v>-367.57999992370605</v>
      </c>
      <c r="CQ142" s="404">
        <v>-367.68999993801117</v>
      </c>
      <c r="CR142" s="404">
        <v>-368.34077763557434</v>
      </c>
      <c r="CS142" s="404">
        <v>-369.82077753543854</v>
      </c>
      <c r="CT142" s="404">
        <v>-369.17077767848969</v>
      </c>
      <c r="CU142" s="404">
        <v>-368.09050250053406</v>
      </c>
    </row>
    <row r="143" spans="1:120">
      <c r="A143" s="313"/>
      <c r="B143" s="313"/>
      <c r="C143" s="313"/>
      <c r="D143" s="313"/>
      <c r="E143" s="313"/>
      <c r="F143" s="313"/>
      <c r="G143" s="313"/>
      <c r="H143" s="313"/>
      <c r="I143" s="313"/>
      <c r="J143" s="313"/>
      <c r="K143" s="313"/>
      <c r="L143" s="313"/>
      <c r="M143" s="313"/>
      <c r="N143" s="313"/>
      <c r="O143" s="313"/>
      <c r="P143" s="313"/>
      <c r="Q143" s="313"/>
      <c r="R143" s="313"/>
      <c r="S143" s="313"/>
      <c r="T143" s="313"/>
      <c r="U143" s="313"/>
      <c r="V143" s="313"/>
      <c r="W143" s="313"/>
      <c r="X143" s="313"/>
      <c r="Y143" s="313"/>
      <c r="Z143" s="313"/>
      <c r="AA143" s="313"/>
      <c r="AB143" s="313"/>
      <c r="AC143" s="313"/>
      <c r="AD143" s="433"/>
      <c r="AE143" s="313"/>
      <c r="AF143" s="313"/>
      <c r="AG143" s="313"/>
      <c r="AH143" s="313"/>
      <c r="AI143" s="313"/>
      <c r="AJ143" s="313"/>
      <c r="AK143" s="313"/>
      <c r="AL143" s="313"/>
      <c r="AM143" s="313"/>
      <c r="AN143" s="313"/>
      <c r="AO143" s="313"/>
      <c r="AP143" s="313"/>
      <c r="AQ143" s="313"/>
      <c r="AR143" s="313"/>
      <c r="AS143" s="313"/>
      <c r="AT143" s="313"/>
      <c r="AU143" s="313"/>
      <c r="AV143" s="313"/>
      <c r="AW143" s="313"/>
      <c r="AX143" s="313"/>
      <c r="AY143" s="313"/>
      <c r="AZ143" s="313"/>
      <c r="BA143" s="313"/>
      <c r="BB143" s="313"/>
      <c r="BC143" s="313"/>
      <c r="BD143" s="313"/>
      <c r="BE143" s="313"/>
      <c r="BF143" s="313"/>
      <c r="BG143" s="313"/>
      <c r="BH143" s="313"/>
      <c r="BI143" s="313"/>
      <c r="BJ143" s="313"/>
      <c r="BK143" s="313"/>
      <c r="BL143" s="313"/>
      <c r="BM143" s="313"/>
      <c r="BN143" s="313"/>
    </row>
    <row r="144" spans="1:120" hidden="1">
      <c r="A144" s="189" t="s">
        <v>688</v>
      </c>
      <c r="O144" s="293"/>
    </row>
    <row r="145" spans="1:99" hidden="1">
      <c r="A145" s="189" t="s">
        <v>4</v>
      </c>
      <c r="E145" s="236">
        <v>5392807.6800000025</v>
      </c>
      <c r="F145" s="236">
        <v>5323639.5499999905</v>
      </c>
      <c r="G145" s="236">
        <v>5410756.7999999924</v>
      </c>
      <c r="H145" s="236">
        <v>4930171.609999992</v>
      </c>
      <c r="I145" s="236">
        <v>9662862.1300000008</v>
      </c>
      <c r="J145" s="236">
        <v>9631929.2799999993</v>
      </c>
      <c r="K145" s="236">
        <v>9846961.0600000005</v>
      </c>
      <c r="L145" s="236">
        <v>8985207.7599999942</v>
      </c>
      <c r="M145" s="236">
        <v>8749486.6699999981</v>
      </c>
      <c r="N145" s="236">
        <v>9479832.1499999966</v>
      </c>
      <c r="O145" s="236">
        <v>34330855.890000008</v>
      </c>
      <c r="P145" s="236">
        <v>34248283.88000001</v>
      </c>
      <c r="Q145" s="236">
        <v>33884021.760000005</v>
      </c>
      <c r="R145" s="236">
        <v>78901435.979999989</v>
      </c>
      <c r="S145" s="236">
        <v>71385275.840000004</v>
      </c>
      <c r="T145" s="236">
        <v>68563489.919999987</v>
      </c>
      <c r="U145" s="236">
        <v>70289768.919999972</v>
      </c>
      <c r="V145" s="236">
        <v>63084123.369999975</v>
      </c>
      <c r="W145" s="236">
        <v>66382563.319999978</v>
      </c>
      <c r="X145" s="236">
        <v>57399988.350000001</v>
      </c>
      <c r="Y145" s="236">
        <v>67037960.169999987</v>
      </c>
      <c r="Z145" s="236">
        <v>70602023.729999989</v>
      </c>
      <c r="AA145" s="236">
        <v>70508697.519999996</v>
      </c>
      <c r="AB145" s="236">
        <v>70545482.989999995</v>
      </c>
      <c r="AC145" s="236">
        <v>78028108.299999997</v>
      </c>
      <c r="AD145" s="236">
        <v>117089945.81999999</v>
      </c>
      <c r="AE145" s="236">
        <v>107326824.97</v>
      </c>
      <c r="AF145" s="236">
        <v>112406932.80999999</v>
      </c>
      <c r="AG145" s="236">
        <v>129230424.61999999</v>
      </c>
      <c r="AH145" s="236">
        <v>128287627.28</v>
      </c>
      <c r="AI145" s="236">
        <v>126428975.22999999</v>
      </c>
      <c r="AJ145" s="236">
        <v>89164984.319999978</v>
      </c>
      <c r="AK145" s="236">
        <v>95689327.679999992</v>
      </c>
      <c r="AL145" s="236">
        <v>110441153.29999998</v>
      </c>
      <c r="AM145" s="236">
        <v>114737641.84999998</v>
      </c>
      <c r="AN145" s="236">
        <v>118312505.05999999</v>
      </c>
      <c r="AO145" s="236">
        <v>114986867.17999999</v>
      </c>
      <c r="AP145" s="236">
        <v>178142654.49000001</v>
      </c>
      <c r="AQ145" s="236">
        <v>181825376.81999999</v>
      </c>
      <c r="AR145" s="236">
        <v>185662617.31</v>
      </c>
      <c r="AS145" s="236">
        <v>181307672.64000002</v>
      </c>
      <c r="AT145" s="236">
        <v>167144823.09</v>
      </c>
      <c r="AU145" s="236">
        <v>169454813.34999999</v>
      </c>
      <c r="AV145" s="236">
        <v>149980724.06999999</v>
      </c>
      <c r="AW145" s="236">
        <v>159075393.04999998</v>
      </c>
      <c r="AX145" s="236">
        <v>139974693.14999998</v>
      </c>
      <c r="AY145" s="236">
        <v>154128591.63999999</v>
      </c>
      <c r="AZ145" s="236">
        <v>145919878.69</v>
      </c>
      <c r="BA145" s="236">
        <v>136438570.11000001</v>
      </c>
      <c r="BB145" s="236">
        <v>195885794.77000001</v>
      </c>
      <c r="BC145" s="236">
        <v>198083808.91000003</v>
      </c>
      <c r="BD145" s="236">
        <v>191672347.78</v>
      </c>
      <c r="BE145" s="236">
        <v>179196616.21000001</v>
      </c>
      <c r="BF145" s="236">
        <v>190904433.72</v>
      </c>
      <c r="BG145" s="236">
        <v>192792834.90000001</v>
      </c>
      <c r="BH145" s="236">
        <v>162357535.22</v>
      </c>
      <c r="BI145" s="236">
        <v>167252027.22</v>
      </c>
      <c r="BJ145" s="236">
        <v>175999197.50999999</v>
      </c>
      <c r="BK145" s="236">
        <v>205011039.24000004</v>
      </c>
      <c r="BL145" s="236">
        <v>208298314.43000004</v>
      </c>
      <c r="BM145" s="236">
        <v>224949439.44000003</v>
      </c>
      <c r="BN145" s="236">
        <v>269576392.85000002</v>
      </c>
    </row>
    <row r="146" spans="1:99" hidden="1">
      <c r="A146" s="189" t="s">
        <v>689</v>
      </c>
      <c r="E146" s="236"/>
      <c r="F146" s="236"/>
      <c r="G146" s="236">
        <v>5323639.5499999905</v>
      </c>
      <c r="H146" s="236">
        <v>5323639.5499999905</v>
      </c>
      <c r="I146" s="236">
        <v>5323639.5499999905</v>
      </c>
      <c r="J146" s="236">
        <v>5323639.5499999905</v>
      </c>
      <c r="K146" s="236">
        <v>5323639.5499999905</v>
      </c>
      <c r="L146" s="236">
        <v>5323639.5499999905</v>
      </c>
      <c r="M146" s="236">
        <v>5323639.5499999905</v>
      </c>
      <c r="N146" s="236">
        <v>5323639.5499999905</v>
      </c>
      <c r="O146" s="236">
        <v>5323639.5499999905</v>
      </c>
      <c r="P146" s="236">
        <v>5323639.5499999905</v>
      </c>
      <c r="Q146" s="236">
        <v>5323639.5499999905</v>
      </c>
      <c r="R146" s="236">
        <v>5323639.5499999905</v>
      </c>
      <c r="S146" s="236">
        <v>78901435.979999989</v>
      </c>
      <c r="T146" s="236">
        <v>78901435.979999989</v>
      </c>
      <c r="U146" s="236">
        <v>78901435.979999989</v>
      </c>
      <c r="V146" s="236">
        <v>78901435.979999989</v>
      </c>
      <c r="W146" s="236">
        <v>78901435.979999989</v>
      </c>
      <c r="X146" s="236">
        <v>78901435.979999989</v>
      </c>
      <c r="Y146" s="236">
        <v>78901435.979999989</v>
      </c>
      <c r="Z146" s="236">
        <v>78901435.979999989</v>
      </c>
      <c r="AA146" s="236">
        <v>78901435.979999989</v>
      </c>
      <c r="AB146" s="236">
        <v>78901435.979999989</v>
      </c>
      <c r="AC146" s="236">
        <v>78901435.979999989</v>
      </c>
      <c r="AD146" s="236">
        <v>78901435.979999989</v>
      </c>
      <c r="AE146" s="236">
        <v>117089945.81999999</v>
      </c>
      <c r="AF146" s="236">
        <v>117089945.81999999</v>
      </c>
      <c r="AG146" s="236">
        <v>117089945.81999999</v>
      </c>
      <c r="AH146" s="236">
        <v>117089945.81999999</v>
      </c>
      <c r="AI146" s="236">
        <v>117089945.81999999</v>
      </c>
      <c r="AJ146" s="236">
        <v>117089945.81999999</v>
      </c>
      <c r="AK146" s="236">
        <v>117089945.81999999</v>
      </c>
      <c r="AL146" s="236">
        <v>117089945.81999999</v>
      </c>
      <c r="AM146" s="236">
        <v>117089945.81999999</v>
      </c>
      <c r="AN146" s="236">
        <v>117089945.81999999</v>
      </c>
      <c r="AO146" s="236">
        <v>117089945.81999999</v>
      </c>
      <c r="AP146" s="236">
        <v>117089945.81999999</v>
      </c>
      <c r="AQ146" s="236">
        <v>178142654.49000001</v>
      </c>
      <c r="AR146" s="236">
        <v>178142654.49000001</v>
      </c>
      <c r="AS146" s="236">
        <v>178142654.49000001</v>
      </c>
      <c r="AT146" s="236">
        <v>178142654.49000001</v>
      </c>
      <c r="AU146" s="236">
        <v>178142654.49000001</v>
      </c>
      <c r="AV146" s="236">
        <v>178142654.49000001</v>
      </c>
      <c r="AW146" s="236">
        <v>178142654.49000001</v>
      </c>
      <c r="AX146" s="236">
        <v>178142654.49000001</v>
      </c>
      <c r="AY146" s="236">
        <v>178142654.49000001</v>
      </c>
      <c r="AZ146" s="236">
        <v>178142654.49000001</v>
      </c>
      <c r="BA146" s="236">
        <v>178142654.49000001</v>
      </c>
      <c r="BB146" s="236">
        <v>178142654.49000001</v>
      </c>
      <c r="BC146" s="236">
        <v>195885794.77000001</v>
      </c>
      <c r="BD146" s="236">
        <v>195885794.77000001</v>
      </c>
      <c r="BE146" s="434">
        <v>195885794.77000001</v>
      </c>
      <c r="BF146" s="434">
        <v>195885794.77000001</v>
      </c>
      <c r="BG146" s="434">
        <v>195885794.77000001</v>
      </c>
      <c r="BH146" s="434">
        <v>195885794.77000001</v>
      </c>
      <c r="BI146" s="434">
        <v>195885794.77000001</v>
      </c>
      <c r="BJ146" s="434">
        <v>195885794.77000001</v>
      </c>
      <c r="BK146" s="434">
        <v>195885794.77000001</v>
      </c>
      <c r="BL146" s="434">
        <v>195885794.77000001</v>
      </c>
      <c r="BM146" s="434">
        <v>195885794.77000001</v>
      </c>
      <c r="BN146" s="434">
        <v>195885794.77000001</v>
      </c>
    </row>
    <row r="147" spans="1:99" s="257" customFormat="1" hidden="1">
      <c r="A147" s="257" t="s">
        <v>703</v>
      </c>
      <c r="E147" s="435">
        <v>5392807.6800000025</v>
      </c>
      <c r="F147" s="435">
        <v>5323639.5499999905</v>
      </c>
      <c r="G147" s="435">
        <v>87117.250000001863</v>
      </c>
      <c r="H147" s="435">
        <v>-393467.93999999855</v>
      </c>
      <c r="I147" s="435">
        <v>4339222.5800000103</v>
      </c>
      <c r="J147" s="435">
        <v>4308289.7300000088</v>
      </c>
      <c r="K147" s="435">
        <v>4523321.51000001</v>
      </c>
      <c r="L147" s="435">
        <v>3661568.2100000037</v>
      </c>
      <c r="M147" s="435">
        <v>3425847.1200000076</v>
      </c>
      <c r="N147" s="435">
        <v>4156192.6000000061</v>
      </c>
      <c r="O147" s="435">
        <v>29007216.340000018</v>
      </c>
      <c r="P147" s="435">
        <v>28924644.330000021</v>
      </c>
      <c r="Q147" s="435">
        <v>28560382.210000016</v>
      </c>
      <c r="R147" s="435">
        <v>73577796.429999992</v>
      </c>
      <c r="S147" s="435">
        <v>-7516160.1399999857</v>
      </c>
      <c r="T147" s="435">
        <v>-10337946.060000002</v>
      </c>
      <c r="U147" s="435">
        <v>-8611667.0600000173</v>
      </c>
      <c r="V147" s="435">
        <v>-15817312.610000014</v>
      </c>
      <c r="W147" s="435">
        <v>-12518872.660000011</v>
      </c>
      <c r="X147" s="435">
        <v>-21501447.629999988</v>
      </c>
      <c r="Y147" s="435">
        <v>-11863475.810000002</v>
      </c>
      <c r="Z147" s="435">
        <v>-8299412.25</v>
      </c>
      <c r="AA147" s="435">
        <v>-8392738.4599999934</v>
      </c>
      <c r="AB147" s="435">
        <v>-8355952.9899999946</v>
      </c>
      <c r="AC147" s="435">
        <v>-873327.67999999225</v>
      </c>
      <c r="AD147" s="435">
        <v>38188509.840000004</v>
      </c>
      <c r="AE147" s="435">
        <v>-9763120.849999994</v>
      </c>
      <c r="AF147" s="435">
        <v>-4683013.0100000054</v>
      </c>
      <c r="AG147" s="435">
        <v>12140478.799999997</v>
      </c>
      <c r="AH147" s="435">
        <v>11197681.460000008</v>
      </c>
      <c r="AI147" s="435">
        <v>9339029.4099999964</v>
      </c>
      <c r="AJ147" s="435">
        <v>-27924961.500000015</v>
      </c>
      <c r="AK147" s="435">
        <v>-21400618.140000001</v>
      </c>
      <c r="AL147" s="435">
        <v>-6648792.5200000107</v>
      </c>
      <c r="AM147" s="435">
        <v>-2352303.9700000137</v>
      </c>
      <c r="AN147" s="435">
        <v>1222559.2399999946</v>
      </c>
      <c r="AO147" s="435">
        <v>-2103078.6400000006</v>
      </c>
      <c r="AP147" s="435">
        <v>61052708.670000017</v>
      </c>
      <c r="AQ147" s="435">
        <v>3682722.3299999833</v>
      </c>
      <c r="AR147" s="435">
        <v>7519962.8199999928</v>
      </c>
      <c r="AS147" s="435">
        <v>3165018.150000006</v>
      </c>
      <c r="AT147" s="435">
        <v>-10997831.400000006</v>
      </c>
      <c r="AU147" s="435">
        <v>-8687841.1400000155</v>
      </c>
      <c r="AV147" s="435">
        <v>-28161930.420000017</v>
      </c>
      <c r="AW147" s="435">
        <v>-19067261.440000027</v>
      </c>
      <c r="AX147" s="435">
        <v>-38167961.340000033</v>
      </c>
      <c r="AY147" s="435">
        <v>-24014062.850000024</v>
      </c>
      <c r="AZ147" s="435">
        <v>-32222775.800000012</v>
      </c>
      <c r="BA147" s="435">
        <v>-41704084.379999995</v>
      </c>
      <c r="BB147" s="435">
        <v>17743140.280000001</v>
      </c>
      <c r="BC147" s="435">
        <v>2198014.1400000155</v>
      </c>
      <c r="BD147" s="435">
        <v>-4213446.9900000095</v>
      </c>
      <c r="BE147" s="435">
        <v>-16689178.560000002</v>
      </c>
      <c r="BF147" s="435">
        <v>-4981361.0500000119</v>
      </c>
      <c r="BG147" s="435">
        <v>-3092959.8700000048</v>
      </c>
      <c r="BH147" s="435">
        <v>-33528259.550000012</v>
      </c>
      <c r="BI147" s="435">
        <v>-28633767.550000012</v>
      </c>
      <c r="BJ147" s="435">
        <v>-19886597.26000002</v>
      </c>
      <c r="BK147" s="435">
        <v>9125244.4700000286</v>
      </c>
      <c r="BL147" s="435">
        <v>12412519.660000026</v>
      </c>
      <c r="BM147" s="435">
        <v>29063644.670000017</v>
      </c>
      <c r="BN147" s="435">
        <v>73690598.080000013</v>
      </c>
      <c r="BX147" s="380"/>
      <c r="BY147" s="380"/>
      <c r="BZ147" s="380"/>
    </row>
    <row r="148" spans="1:99" hidden="1"/>
    <row r="149" spans="1:99" hidden="1">
      <c r="A149" s="189" t="s">
        <v>690</v>
      </c>
      <c r="E149" s="293">
        <v>0</v>
      </c>
      <c r="F149" s="293">
        <v>2958802.6800000006</v>
      </c>
      <c r="G149" s="293">
        <v>87117</v>
      </c>
      <c r="H149" s="293">
        <v>-393469</v>
      </c>
      <c r="I149" s="293">
        <v>-637980</v>
      </c>
      <c r="J149" s="293">
        <v>-668913</v>
      </c>
      <c r="K149" s="293">
        <v>-453882</v>
      </c>
      <c r="L149" s="293">
        <v>-1293540</v>
      </c>
      <c r="M149" s="293">
        <v>-1529261</v>
      </c>
      <c r="N149" s="293">
        <v>-798916</v>
      </c>
      <c r="O149" s="293">
        <v>-544957</v>
      </c>
      <c r="P149" s="293">
        <v>-627529</v>
      </c>
      <c r="Q149" s="293">
        <v>-991791</v>
      </c>
      <c r="R149" s="293">
        <v>-2217285</v>
      </c>
      <c r="S149" s="293">
        <v>-8440459</v>
      </c>
      <c r="T149" s="293">
        <v>-11262245</v>
      </c>
      <c r="U149" s="293">
        <v>-19159386</v>
      </c>
      <c r="V149" s="293">
        <v>-26365032</v>
      </c>
      <c r="W149" s="293">
        <v>-23066593</v>
      </c>
      <c r="X149" s="293">
        <v>-13511481</v>
      </c>
      <c r="Y149" s="293">
        <v>-11917840</v>
      </c>
      <c r="Z149" s="293">
        <v>-8353777</v>
      </c>
      <c r="AA149" s="293">
        <v>-8826176</v>
      </c>
      <c r="AB149" s="293">
        <v>-8789391</v>
      </c>
      <c r="AC149" s="293">
        <v>-1306766</v>
      </c>
      <c r="AD149" s="293">
        <v>17802054</v>
      </c>
      <c r="AE149" s="293">
        <v>-9763121</v>
      </c>
      <c r="AF149" s="293">
        <v>-4683012</v>
      </c>
      <c r="AG149" s="293">
        <v>132161</v>
      </c>
      <c r="AH149" s="293">
        <v>-810636</v>
      </c>
      <c r="AI149" s="293">
        <v>-2669288</v>
      </c>
      <c r="AJ149" s="293">
        <v>-10078666</v>
      </c>
      <c r="AK149" s="293">
        <v>-3554323</v>
      </c>
      <c r="AL149" s="293">
        <v>11197500</v>
      </c>
      <c r="AM149" s="293">
        <v>8851843</v>
      </c>
      <c r="AN149" s="293">
        <v>12426708</v>
      </c>
      <c r="AO149" s="293">
        <v>9101070</v>
      </c>
      <c r="AP149" s="293">
        <v>3580349</v>
      </c>
      <c r="AQ149" s="293">
        <v>3682723</v>
      </c>
      <c r="AR149" s="293">
        <v>7519949</v>
      </c>
      <c r="AS149" s="293">
        <v>-6835199</v>
      </c>
      <c r="AT149" s="293">
        <v>-20998048</v>
      </c>
      <c r="AU149" s="293">
        <v>-18903471</v>
      </c>
      <c r="AV149" s="293">
        <v>-20219375</v>
      </c>
      <c r="AW149" s="293">
        <v>-11124706</v>
      </c>
      <c r="AX149" s="293">
        <v>-30225406</v>
      </c>
      <c r="AY149" s="293">
        <v>-38020845</v>
      </c>
      <c r="AZ149" s="293">
        <v>-46229557</v>
      </c>
      <c r="BA149" s="293">
        <v>-48310696</v>
      </c>
      <c r="BB149" s="293">
        <v>-47185910</v>
      </c>
      <c r="BC149" s="293">
        <v>2136563</v>
      </c>
      <c r="BD149" s="293">
        <v>-4274898</v>
      </c>
      <c r="BE149" s="293">
        <v>-9407820</v>
      </c>
      <c r="BF149" s="293">
        <v>2299998</v>
      </c>
      <c r="BG149" s="293">
        <v>4188399.1850000024</v>
      </c>
      <c r="BH149" s="293">
        <v>6290507.1850000024</v>
      </c>
      <c r="BI149" s="293">
        <v>11184999.185000002</v>
      </c>
      <c r="BJ149" s="293">
        <v>19932169.185000002</v>
      </c>
      <c r="BK149" s="293">
        <v>19631909.185000002</v>
      </c>
      <c r="BL149" s="293">
        <v>22919183.185000002</v>
      </c>
      <c r="BM149" s="293">
        <v>39570308.185000002</v>
      </c>
      <c r="BN149" s="293">
        <v>31359809.185000002</v>
      </c>
    </row>
    <row r="150" spans="1:99" hidden="1">
      <c r="A150" s="189" t="s">
        <v>702</v>
      </c>
      <c r="E150" s="293">
        <v>0</v>
      </c>
      <c r="F150" s="293">
        <v>-3303496.7700000051</v>
      </c>
      <c r="G150" s="293">
        <v>0</v>
      </c>
      <c r="H150" s="293">
        <v>0</v>
      </c>
      <c r="I150" s="293">
        <v>-691133.30820000242</v>
      </c>
      <c r="J150" s="236">
        <v>-691133.30820000242</v>
      </c>
      <c r="K150" s="236">
        <v>-691133.30820000242</v>
      </c>
      <c r="L150" s="236">
        <v>-713228.60560000013</v>
      </c>
      <c r="M150" s="236">
        <v>-713228.60560000013</v>
      </c>
      <c r="N150" s="236">
        <v>-713228.60560000013</v>
      </c>
      <c r="O150" s="236">
        <v>435959.4412000007</v>
      </c>
      <c r="P150" s="236">
        <v>435959.4412000007</v>
      </c>
      <c r="Q150" s="236">
        <v>435959.4412000007</v>
      </c>
      <c r="R150" s="236">
        <v>58757060.580686197</v>
      </c>
      <c r="S150" s="436">
        <v>0</v>
      </c>
      <c r="T150" s="436">
        <v>0</v>
      </c>
      <c r="U150" s="436">
        <v>9623420.3049999997</v>
      </c>
      <c r="V150" s="236">
        <v>9623420.3049999997</v>
      </c>
      <c r="W150" s="236">
        <v>9623420.3049999997</v>
      </c>
      <c r="X150" s="436">
        <v>3411305.2738999985</v>
      </c>
      <c r="Y150" s="236">
        <v>3411305.2738999985</v>
      </c>
      <c r="Z150" s="236">
        <v>3411305.2738999985</v>
      </c>
      <c r="AA150" s="436">
        <v>3790378.6893956158</v>
      </c>
      <c r="AB150" s="236">
        <v>3790378.6893956158</v>
      </c>
      <c r="AC150" s="236">
        <v>3790378.6893956158</v>
      </c>
      <c r="AD150" s="436">
        <v>23743396.259999998</v>
      </c>
      <c r="AE150" s="293">
        <v>0</v>
      </c>
      <c r="AF150" s="293">
        <v>0</v>
      </c>
      <c r="AG150" s="436">
        <v>12008319.007899998</v>
      </c>
      <c r="AH150" s="236">
        <v>12008319.007899998</v>
      </c>
      <c r="AI150" s="236">
        <v>12008319.007899998</v>
      </c>
      <c r="AJ150" s="436">
        <v>-17846294.296399999</v>
      </c>
      <c r="AK150" s="236">
        <v>-17846294.296399999</v>
      </c>
      <c r="AL150" s="236">
        <v>-17846294.296399999</v>
      </c>
      <c r="AM150" s="436">
        <v>-11204148.176299999</v>
      </c>
      <c r="AN150" s="236">
        <v>-11204148.176299999</v>
      </c>
      <c r="AO150" s="236">
        <v>-11204148.176299999</v>
      </c>
      <c r="AP150" s="436">
        <v>57472373.960000038</v>
      </c>
      <c r="AQ150" s="236">
        <v>0</v>
      </c>
      <c r="AR150" s="436">
        <v>0</v>
      </c>
      <c r="AS150" s="436">
        <v>10000202.523968853</v>
      </c>
      <c r="AT150" s="236">
        <v>10000202.523968853</v>
      </c>
      <c r="AU150" s="236">
        <v>10000202.523968853</v>
      </c>
      <c r="AV150" s="436">
        <v>-13594147.488123231</v>
      </c>
      <c r="AW150" s="236">
        <v>-13594147.488123231</v>
      </c>
      <c r="AX150" s="236">
        <v>-13594147.488123231</v>
      </c>
      <c r="AY150" s="436">
        <v>-21505888.275582995</v>
      </c>
      <c r="AZ150" s="236">
        <v>-21505888.275582995</v>
      </c>
      <c r="BA150" s="236">
        <v>-21505888.275582995</v>
      </c>
      <c r="BB150" s="236">
        <v>36816549.094999835</v>
      </c>
      <c r="BC150" s="436">
        <v>0</v>
      </c>
      <c r="BD150" s="436">
        <v>0</v>
      </c>
      <c r="BE150" s="436">
        <v>-7342809.7153625041</v>
      </c>
      <c r="BF150" s="434">
        <v>-7342809.7153625041</v>
      </c>
      <c r="BG150" s="434">
        <v>-7342809.7153625041</v>
      </c>
      <c r="BH150" s="436">
        <v>-39880217.651125006</v>
      </c>
      <c r="BI150" s="434">
        <v>-39880217.651125006</v>
      </c>
      <c r="BJ150" s="434">
        <v>-39880217.651125006</v>
      </c>
      <c r="BK150" s="436">
        <v>-5793897.2515000086</v>
      </c>
      <c r="BL150" s="236">
        <v>-5793897.2515000086</v>
      </c>
      <c r="BM150" s="236">
        <v>-5793897.2515000086</v>
      </c>
      <c r="BN150" s="236">
        <v>0</v>
      </c>
    </row>
    <row r="151" spans="1:99" s="260" customFormat="1" hidden="1">
      <c r="A151" s="260" t="s">
        <v>696</v>
      </c>
      <c r="E151" s="293"/>
      <c r="F151" s="293"/>
      <c r="G151" s="293"/>
      <c r="H151" s="293"/>
      <c r="O151" s="236">
        <v>23447875.169313818</v>
      </c>
      <c r="P151" s="434">
        <v>23447875.169313818</v>
      </c>
      <c r="Q151" s="434">
        <v>23447875.169313818</v>
      </c>
      <c r="R151" s="436">
        <v>23447875.169313818</v>
      </c>
      <c r="S151" s="436">
        <v>0</v>
      </c>
      <c r="T151" s="436">
        <v>0</v>
      </c>
      <c r="U151" s="436">
        <v>0</v>
      </c>
      <c r="V151" s="436">
        <v>0</v>
      </c>
      <c r="W151" s="436">
        <v>0</v>
      </c>
      <c r="X151" s="436">
        <v>0</v>
      </c>
      <c r="Y151" s="436">
        <v>0</v>
      </c>
      <c r="Z151" s="436">
        <v>0</v>
      </c>
      <c r="AA151" s="436">
        <v>0</v>
      </c>
      <c r="AB151" s="436">
        <v>0</v>
      </c>
      <c r="AC151" s="436">
        <v>0</v>
      </c>
      <c r="AD151" s="434">
        <v>0</v>
      </c>
      <c r="AE151" s="436">
        <v>0</v>
      </c>
      <c r="AF151" s="436">
        <v>0</v>
      </c>
      <c r="AG151" s="436">
        <v>0</v>
      </c>
      <c r="AH151" s="436">
        <v>0</v>
      </c>
      <c r="AI151" s="436">
        <v>0</v>
      </c>
      <c r="AJ151" s="436">
        <v>0</v>
      </c>
      <c r="AK151" s="436">
        <v>0</v>
      </c>
      <c r="AL151" s="436">
        <v>0</v>
      </c>
      <c r="AM151" s="436"/>
      <c r="AN151" s="436">
        <v>0</v>
      </c>
      <c r="AO151" s="436">
        <v>0</v>
      </c>
      <c r="AP151" s="436"/>
      <c r="AQ151" s="436">
        <v>0</v>
      </c>
      <c r="AR151" s="436">
        <v>0</v>
      </c>
      <c r="AS151" s="436">
        <v>0</v>
      </c>
      <c r="AT151" s="436">
        <v>0</v>
      </c>
      <c r="AU151" s="436">
        <v>0</v>
      </c>
      <c r="AV151" s="436">
        <v>0</v>
      </c>
      <c r="AW151" s="436">
        <v>0</v>
      </c>
      <c r="AX151" s="436">
        <v>0</v>
      </c>
      <c r="AY151" s="436">
        <v>29861083.650000006</v>
      </c>
      <c r="AZ151" s="436">
        <v>29861083.650000006</v>
      </c>
      <c r="BA151" s="436">
        <v>29861083.650000006</v>
      </c>
      <c r="BB151" s="436">
        <v>29861083.650000006</v>
      </c>
      <c r="BC151" s="436">
        <v>0</v>
      </c>
      <c r="BD151" s="436">
        <v>0</v>
      </c>
      <c r="BE151" s="436">
        <v>0</v>
      </c>
      <c r="BF151" s="436">
        <v>0</v>
      </c>
      <c r="BG151" s="436">
        <v>0</v>
      </c>
      <c r="BH151" s="436">
        <v>0</v>
      </c>
      <c r="BI151" s="436">
        <v>0</v>
      </c>
      <c r="BJ151" s="436">
        <v>0</v>
      </c>
      <c r="BK151" s="436">
        <v>-4774218.8999999464</v>
      </c>
      <c r="BL151" s="436">
        <v>-4774218.8999999464</v>
      </c>
      <c r="BM151" s="436">
        <v>-4774218.8999999464</v>
      </c>
      <c r="BN151" s="436">
        <v>-4774218.8999999464</v>
      </c>
      <c r="BX151" s="436"/>
      <c r="BY151" s="436"/>
      <c r="BZ151" s="436"/>
    </row>
    <row r="152" spans="1:99" s="260" customFormat="1" hidden="1">
      <c r="A152" s="260" t="s">
        <v>697</v>
      </c>
      <c r="E152" s="293">
        <v>5668334.8799999999</v>
      </c>
      <c r="F152" s="293">
        <v>5668334.8799999999</v>
      </c>
      <c r="G152" s="293">
        <v>0</v>
      </c>
      <c r="H152" s="293">
        <v>0</v>
      </c>
      <c r="I152" s="293">
        <v>5668334.8799999999</v>
      </c>
      <c r="J152" s="293">
        <v>5668334.8799999999</v>
      </c>
      <c r="K152" s="293">
        <v>5668334.8799999999</v>
      </c>
      <c r="L152" s="293">
        <v>5668334.8799999999</v>
      </c>
      <c r="M152" s="293">
        <v>5668334.8799999999</v>
      </c>
      <c r="N152" s="293">
        <v>5668334.8799999999</v>
      </c>
      <c r="O152" s="293">
        <v>5668334.8799999999</v>
      </c>
      <c r="P152" s="293">
        <v>5668334.8799999999</v>
      </c>
      <c r="Q152" s="293">
        <v>5668334.8799999999</v>
      </c>
      <c r="R152" s="436">
        <v>-6409855.8799999999</v>
      </c>
      <c r="S152" s="436">
        <v>924297</v>
      </c>
      <c r="T152" s="436">
        <v>924297</v>
      </c>
      <c r="U152" s="436">
        <v>924297</v>
      </c>
      <c r="V152" s="436">
        <v>924297</v>
      </c>
      <c r="W152" s="436">
        <v>924297</v>
      </c>
      <c r="X152" s="436">
        <v>-11401275.490000002</v>
      </c>
      <c r="Y152" s="436">
        <v>-3356944.4900000021</v>
      </c>
      <c r="Z152" s="436">
        <v>-3356944.4900000021</v>
      </c>
      <c r="AA152" s="436">
        <v>-3356944.4900000021</v>
      </c>
      <c r="AB152" s="436">
        <v>-3356944.4900000021</v>
      </c>
      <c r="AC152" s="436">
        <v>-3356944.4900000021</v>
      </c>
      <c r="AD152" s="436">
        <v>-3356944.4900000021</v>
      </c>
      <c r="AE152" s="436"/>
      <c r="AF152" s="436"/>
      <c r="AG152" s="436"/>
      <c r="AH152" s="436"/>
      <c r="AI152" s="436"/>
      <c r="AJ152" s="436"/>
      <c r="AK152" s="436"/>
      <c r="AL152" s="436"/>
      <c r="AM152" s="436"/>
      <c r="AN152" s="436"/>
      <c r="AO152" s="436"/>
      <c r="AP152" s="436"/>
      <c r="AQ152" s="436">
        <v>0</v>
      </c>
      <c r="AR152" s="436">
        <v>0</v>
      </c>
      <c r="AS152" s="436">
        <v>0</v>
      </c>
      <c r="AT152" s="436">
        <v>0</v>
      </c>
      <c r="AU152" s="436">
        <v>215408</v>
      </c>
      <c r="AV152" s="436">
        <v>5651578.2050000001</v>
      </c>
      <c r="AW152" s="436">
        <v>5651578.2050000001</v>
      </c>
      <c r="AX152" s="436">
        <v>5651578.2050000001</v>
      </c>
      <c r="AY152" s="436">
        <v>5651578.2050000001</v>
      </c>
      <c r="AZ152" s="436">
        <v>5651578.2050000001</v>
      </c>
      <c r="BA152" s="436">
        <v>-1748596.7949999403</v>
      </c>
      <c r="BB152" s="436">
        <v>-1748596.7949999403</v>
      </c>
      <c r="BC152" s="293">
        <v>61451</v>
      </c>
      <c r="BD152" s="436">
        <v>61451</v>
      </c>
      <c r="BE152" s="436">
        <v>61451</v>
      </c>
      <c r="BF152" s="436">
        <v>61451</v>
      </c>
      <c r="BG152" s="436">
        <v>61451</v>
      </c>
      <c r="BH152" s="436">
        <v>61451</v>
      </c>
      <c r="BI152" s="436">
        <v>61451</v>
      </c>
      <c r="BJ152" s="436">
        <v>61451</v>
      </c>
      <c r="BK152" s="436">
        <v>61451</v>
      </c>
      <c r="BL152" s="436">
        <v>61451</v>
      </c>
      <c r="BM152" s="436">
        <v>61451</v>
      </c>
      <c r="BN152" s="436">
        <v>61451</v>
      </c>
      <c r="BX152" s="436"/>
      <c r="BY152" s="436"/>
      <c r="BZ152" s="436"/>
    </row>
    <row r="153" spans="1:99" s="257" customFormat="1" hidden="1">
      <c r="A153" s="257" t="s">
        <v>691</v>
      </c>
      <c r="E153" s="435">
        <v>5668334.8799999999</v>
      </c>
      <c r="F153" s="435">
        <v>5323640.7899999954</v>
      </c>
      <c r="G153" s="435">
        <v>87117</v>
      </c>
      <c r="H153" s="435">
        <v>-393469</v>
      </c>
      <c r="I153" s="435">
        <v>4339221.5717999972</v>
      </c>
      <c r="J153" s="435">
        <v>4308288.5717999972</v>
      </c>
      <c r="K153" s="435">
        <v>4523319.5717999972</v>
      </c>
      <c r="L153" s="435">
        <v>3661566.2743999995</v>
      </c>
      <c r="M153" s="435">
        <v>3425845.2743999995</v>
      </c>
      <c r="N153" s="435">
        <v>4156190.2743999995</v>
      </c>
      <c r="O153" s="435">
        <v>29007212.490513816</v>
      </c>
      <c r="P153" s="435">
        <v>28924640.490513816</v>
      </c>
      <c r="Q153" s="435">
        <v>28560378.490513816</v>
      </c>
      <c r="R153" s="435">
        <v>73577794.87000002</v>
      </c>
      <c r="S153" s="435">
        <v>-7516162</v>
      </c>
      <c r="T153" s="435">
        <v>-10337948</v>
      </c>
      <c r="U153" s="435">
        <v>-8611668.6950000003</v>
      </c>
      <c r="V153" s="435">
        <v>-15817314.695</v>
      </c>
      <c r="W153" s="435">
        <v>-12518875.695</v>
      </c>
      <c r="X153" s="435">
        <v>-21501451.216100004</v>
      </c>
      <c r="Y153" s="435">
        <v>-11863479.216100004</v>
      </c>
      <c r="Z153" s="435">
        <v>-8299416.2161000036</v>
      </c>
      <c r="AA153" s="435">
        <v>-8392741.8006043863</v>
      </c>
      <c r="AB153" s="435">
        <v>-8355956.8006043863</v>
      </c>
      <c r="AC153" s="435">
        <v>-873331.80060438626</v>
      </c>
      <c r="AD153" s="435">
        <v>38188505.769999996</v>
      </c>
      <c r="AE153" s="435">
        <v>-9763121</v>
      </c>
      <c r="AF153" s="435">
        <v>-4683012</v>
      </c>
      <c r="AG153" s="435">
        <v>12140480.007899998</v>
      </c>
      <c r="AH153" s="435">
        <v>11197683.007899998</v>
      </c>
      <c r="AI153" s="435">
        <v>9339031.0078999978</v>
      </c>
      <c r="AJ153" s="435">
        <v>-27924960.296399999</v>
      </c>
      <c r="AK153" s="435">
        <v>-21400617.296399999</v>
      </c>
      <c r="AL153" s="435">
        <v>-6648794.2963999994</v>
      </c>
      <c r="AM153" s="435">
        <v>-2352305.1762999985</v>
      </c>
      <c r="AN153" s="435">
        <v>1222559.8237000015</v>
      </c>
      <c r="AO153" s="435">
        <v>-2103078.1762999985</v>
      </c>
      <c r="AP153" s="435">
        <v>61052722.960000038</v>
      </c>
      <c r="AQ153" s="435">
        <v>3682723</v>
      </c>
      <c r="AR153" s="435">
        <v>7519949</v>
      </c>
      <c r="AS153" s="435">
        <v>3165003.5239688531</v>
      </c>
      <c r="AT153" s="435">
        <v>-10997845.476031147</v>
      </c>
      <c r="AU153" s="435">
        <v>-8687860.4760311469</v>
      </c>
      <c r="AV153" s="435">
        <v>-28161944.283123232</v>
      </c>
      <c r="AW153" s="435">
        <v>-19067275.283123232</v>
      </c>
      <c r="AX153" s="435">
        <v>-38167975.283123232</v>
      </c>
      <c r="AY153" s="435">
        <v>-24014071.420582995</v>
      </c>
      <c r="AZ153" s="435">
        <v>-32222783.420582995</v>
      </c>
      <c r="BA153" s="435">
        <v>-41704097.420582935</v>
      </c>
      <c r="BB153" s="435">
        <v>17743125.949999899</v>
      </c>
      <c r="BC153" s="435">
        <v>2198014</v>
      </c>
      <c r="BD153" s="435">
        <v>-4213447</v>
      </c>
      <c r="BE153" s="435">
        <v>-16689178.715362504</v>
      </c>
      <c r="BF153" s="435">
        <v>-4981360.7153625041</v>
      </c>
      <c r="BG153" s="435">
        <v>-3092959.5303625017</v>
      </c>
      <c r="BH153" s="435">
        <v>-33528259.466125004</v>
      </c>
      <c r="BI153" s="435">
        <v>-28633767.466125004</v>
      </c>
      <c r="BJ153" s="435">
        <v>-19886597.466125004</v>
      </c>
      <c r="BK153" s="435">
        <v>9125244.0335000474</v>
      </c>
      <c r="BL153" s="435">
        <v>12412518.033500046</v>
      </c>
      <c r="BM153" s="435">
        <v>29063643.033500046</v>
      </c>
      <c r="BN153" s="435">
        <v>26647041.285000056</v>
      </c>
      <c r="BX153" s="380"/>
      <c r="BY153" s="380"/>
      <c r="BZ153" s="380"/>
    </row>
    <row r="154" spans="1:99" hidden="1"/>
    <row r="155" spans="1:99" s="378" customFormat="1" hidden="1">
      <c r="A155" s="194" t="s">
        <v>639</v>
      </c>
      <c r="E155" s="101">
        <v>-275527.19999999739</v>
      </c>
      <c r="F155" s="101">
        <v>-1.2400000048801303</v>
      </c>
      <c r="G155" s="101">
        <v>0.25000000186264515</v>
      </c>
      <c r="H155" s="101">
        <v>1.0600000014528632</v>
      </c>
      <c r="I155" s="101">
        <v>1.0082000130787492</v>
      </c>
      <c r="J155" s="101">
        <v>1.1582000115886331</v>
      </c>
      <c r="K155" s="101">
        <v>1.938200012780726</v>
      </c>
      <c r="L155" s="101">
        <v>1.9356000041589141</v>
      </c>
      <c r="M155" s="101">
        <v>1.845600008033216</v>
      </c>
      <c r="N155" s="101">
        <v>2.3256000066176057</v>
      </c>
      <c r="O155" s="101">
        <v>3.8494862020015717</v>
      </c>
      <c r="P155" s="101">
        <v>3.8394862040877342</v>
      </c>
      <c r="Q155" s="101">
        <v>3.7194861993193626</v>
      </c>
      <c r="R155" s="101">
        <v>1.5599999725818634</v>
      </c>
      <c r="S155" s="101">
        <v>1.8600000143051147</v>
      </c>
      <c r="T155" s="101">
        <v>1.9399999976158142</v>
      </c>
      <c r="U155" s="101">
        <v>1.6349999830126762</v>
      </c>
      <c r="V155" s="101">
        <v>2.0849999859929085</v>
      </c>
      <c r="W155" s="101">
        <v>3.0349999889731407</v>
      </c>
      <c r="X155" s="101">
        <v>3.5861000157892704</v>
      </c>
      <c r="Y155" s="101">
        <v>3.4061000011861324</v>
      </c>
      <c r="Z155" s="101">
        <v>3.9661000035703182</v>
      </c>
      <c r="AA155" s="101">
        <v>3.340604392811656</v>
      </c>
      <c r="AB155" s="101">
        <v>3.8106043916195631</v>
      </c>
      <c r="AC155" s="101">
        <v>4.1206043940037489</v>
      </c>
      <c r="AD155" s="101">
        <v>4.0700000077486038</v>
      </c>
      <c r="AE155" s="101">
        <v>0.15000000596046448</v>
      </c>
      <c r="AF155" s="101">
        <v>-1.010000005364418</v>
      </c>
      <c r="AG155" s="101">
        <v>-1.2079000007361174</v>
      </c>
      <c r="AH155" s="101">
        <v>-1.5478999894112349</v>
      </c>
      <c r="AI155" s="101">
        <v>-1.5979000013321638</v>
      </c>
      <c r="AJ155" s="101">
        <v>-1.2036000154912472</v>
      </c>
      <c r="AK155" s="101">
        <v>-0.84360000118613243</v>
      </c>
      <c r="AL155" s="101">
        <v>1.776399988681078</v>
      </c>
      <c r="AM155" s="101">
        <v>1.2062999848276377</v>
      </c>
      <c r="AN155" s="101">
        <v>-0.58370000682771206</v>
      </c>
      <c r="AO155" s="101">
        <v>-0.46370000205934048</v>
      </c>
      <c r="AP155" s="101">
        <v>-14.290000021457672</v>
      </c>
      <c r="AQ155" s="101">
        <v>-0.67000001668930054</v>
      </c>
      <c r="AR155" s="101">
        <v>13.819999992847443</v>
      </c>
      <c r="AS155" s="101">
        <v>14.626031152904034</v>
      </c>
      <c r="AT155" s="101">
        <v>14.076031140983105</v>
      </c>
      <c r="AU155" s="101">
        <v>19.336031131446362</v>
      </c>
      <c r="AV155" s="101">
        <v>13.863123215734959</v>
      </c>
      <c r="AW155" s="101">
        <v>13.843123205006123</v>
      </c>
      <c r="AX155" s="101">
        <v>13.943123199045658</v>
      </c>
      <c r="AY155" s="101">
        <v>8.5705829709768295</v>
      </c>
      <c r="AZ155" s="101">
        <v>7.6205829828977585</v>
      </c>
      <c r="BA155" s="101">
        <v>13.040582939982414</v>
      </c>
      <c r="BB155" s="101">
        <v>14.330000102519989</v>
      </c>
      <c r="BC155" s="101">
        <v>0.14000001549720764</v>
      </c>
      <c r="BD155" s="101">
        <v>9.9999904632568359E-3</v>
      </c>
      <c r="BE155" s="101">
        <v>0.15536250174045563</v>
      </c>
      <c r="BF155" s="101">
        <v>-0.33463750779628754</v>
      </c>
      <c r="BG155" s="101">
        <v>-0.33963750302791595</v>
      </c>
      <c r="BH155" s="101">
        <v>-8.3875007927417755E-2</v>
      </c>
      <c r="BI155" s="101">
        <v>-8.3875007927417755E-2</v>
      </c>
      <c r="BJ155" s="101">
        <v>0.20612498372793198</v>
      </c>
      <c r="BK155" s="101">
        <v>0.43649998120963573</v>
      </c>
      <c r="BL155" s="101">
        <v>1.6264999806880951</v>
      </c>
      <c r="BM155" s="101">
        <v>1.6364999711513519</v>
      </c>
      <c r="BN155" s="101">
        <v>47043556.794999957</v>
      </c>
      <c r="BX155" s="437"/>
      <c r="BY155" s="437"/>
      <c r="BZ155" s="437"/>
    </row>
    <row r="156" spans="1:99">
      <c r="Y156" s="411"/>
      <c r="BL156" s="438" t="s">
        <v>779</v>
      </c>
      <c r="BM156" s="439" t="s">
        <v>785</v>
      </c>
      <c r="BN156" s="440" t="s">
        <v>786</v>
      </c>
      <c r="BQ156" s="441"/>
      <c r="BT156" s="236"/>
      <c r="CK156" s="438"/>
    </row>
    <row r="157" spans="1:99">
      <c r="E157" s="236"/>
      <c r="F157" s="236"/>
      <c r="G157" s="236"/>
      <c r="H157" s="236"/>
      <c r="I157" s="236"/>
      <c r="J157" s="236"/>
      <c r="K157" s="236"/>
      <c r="L157" s="236"/>
      <c r="M157" s="236"/>
      <c r="N157" s="236"/>
      <c r="O157" s="236"/>
      <c r="P157" s="236"/>
      <c r="Q157" s="236"/>
      <c r="R157" s="236"/>
      <c r="S157" s="236"/>
      <c r="T157" s="236"/>
      <c r="U157" s="236"/>
      <c r="V157" s="236"/>
      <c r="W157" s="236"/>
      <c r="X157" s="236"/>
      <c r="Y157" s="236"/>
      <c r="Z157" s="236"/>
      <c r="AA157" s="236"/>
      <c r="AB157" s="236"/>
      <c r="AC157" s="236"/>
      <c r="AD157" s="236"/>
      <c r="AE157" s="236"/>
      <c r="AF157" s="236"/>
      <c r="AG157" s="236"/>
      <c r="AH157" s="236"/>
      <c r="AI157" s="236"/>
      <c r="AJ157" s="236"/>
      <c r="AK157" s="236"/>
      <c r="AL157" s="236"/>
      <c r="AM157" s="236"/>
      <c r="AN157" s="236"/>
      <c r="AO157" s="236"/>
      <c r="AP157" s="236"/>
      <c r="AQ157" s="236"/>
      <c r="AR157" s="236"/>
      <c r="AS157" s="236"/>
      <c r="AT157" s="236"/>
      <c r="AU157" s="236"/>
      <c r="AV157" s="236"/>
      <c r="AW157" s="236"/>
      <c r="AX157" s="236"/>
      <c r="AY157" s="236"/>
      <c r="AZ157" s="236"/>
      <c r="BA157" s="236"/>
      <c r="BB157" s="236"/>
      <c r="BC157" s="236"/>
      <c r="BD157" s="236"/>
      <c r="BE157" s="236"/>
      <c r="BF157" s="236"/>
      <c r="BG157" s="236"/>
      <c r="BH157" s="236"/>
      <c r="BI157" s="236"/>
      <c r="BJ157" s="442" t="s">
        <v>784</v>
      </c>
      <c r="BK157" s="236"/>
      <c r="BL157" s="443" t="s">
        <v>780</v>
      </c>
      <c r="BM157" s="236">
        <v>-4366060</v>
      </c>
      <c r="BN157" s="444">
        <v>-1593611.9</v>
      </c>
      <c r="BO157" s="236">
        <v>-1593611.9</v>
      </c>
      <c r="BP157" s="236">
        <v>-1593611.9</v>
      </c>
      <c r="BQ157" s="441"/>
    </row>
    <row r="158" spans="1:99">
      <c r="E158" s="236"/>
      <c r="F158" s="236"/>
      <c r="G158" s="236"/>
      <c r="H158" s="236"/>
      <c r="I158" s="236"/>
      <c r="J158" s="236"/>
      <c r="K158" s="236"/>
      <c r="L158" s="236"/>
      <c r="M158" s="236"/>
      <c r="N158" s="236"/>
      <c r="O158" s="236"/>
      <c r="P158" s="236"/>
      <c r="Q158" s="236"/>
      <c r="R158" s="236"/>
      <c r="S158" s="236"/>
      <c r="T158" s="236"/>
      <c r="U158" s="236"/>
      <c r="V158" s="236"/>
      <c r="W158" s="236"/>
      <c r="X158" s="236"/>
      <c r="Y158" s="236"/>
      <c r="Z158" s="236"/>
      <c r="AA158" s="236"/>
      <c r="AB158" s="236"/>
      <c r="AC158" s="236"/>
      <c r="AD158" s="236"/>
      <c r="AE158" s="236"/>
      <c r="AF158" s="236"/>
      <c r="AG158" s="236"/>
      <c r="AH158" s="236"/>
      <c r="AI158" s="236"/>
      <c r="AJ158" s="236"/>
      <c r="AK158" s="236"/>
      <c r="AL158" s="236"/>
      <c r="AM158" s="236"/>
      <c r="AN158" s="236"/>
      <c r="AO158" s="236"/>
      <c r="AP158" s="236"/>
      <c r="AQ158" s="236"/>
      <c r="AR158" s="236"/>
      <c r="AS158" s="236"/>
      <c r="AT158" s="236"/>
      <c r="AU158" s="236"/>
      <c r="AV158" s="236"/>
      <c r="AW158" s="236"/>
      <c r="AX158" s="236"/>
      <c r="AY158" s="236"/>
      <c r="AZ158" s="236"/>
      <c r="BA158" s="236"/>
      <c r="BB158" s="236"/>
      <c r="BC158" s="236"/>
      <c r="BD158" s="236"/>
      <c r="BE158" s="236"/>
      <c r="BF158" s="236"/>
      <c r="BG158" s="236"/>
      <c r="BH158" s="236"/>
      <c r="BI158" s="236"/>
      <c r="BL158" s="438" t="s">
        <v>789</v>
      </c>
      <c r="BN158" s="101">
        <v>38.945000016596168</v>
      </c>
      <c r="BO158" s="101">
        <v>40.624999964144081</v>
      </c>
      <c r="BP158" s="101">
        <v>39.134999954607338</v>
      </c>
      <c r="BQ158" s="441"/>
      <c r="CK158" s="438"/>
      <c r="CL158" s="236"/>
      <c r="CO158" s="236"/>
    </row>
    <row r="159" spans="1:99">
      <c r="E159" s="236"/>
      <c r="F159" s="236"/>
      <c r="G159" s="236"/>
      <c r="H159" s="236"/>
      <c r="I159" s="236"/>
      <c r="J159" s="236"/>
      <c r="K159" s="236"/>
      <c r="L159" s="236"/>
      <c r="M159" s="236"/>
      <c r="N159" s="236"/>
      <c r="O159" s="236"/>
      <c r="P159" s="236"/>
      <c r="Q159" s="236"/>
      <c r="R159" s="236"/>
      <c r="S159" s="236"/>
      <c r="T159" s="236"/>
      <c r="U159" s="236"/>
      <c r="V159" s="236"/>
      <c r="W159" s="236"/>
      <c r="X159" s="236"/>
      <c r="Y159" s="236"/>
      <c r="Z159" s="236"/>
      <c r="AA159" s="236"/>
      <c r="AB159" s="236"/>
      <c r="AC159" s="236"/>
      <c r="AD159" s="236"/>
      <c r="AE159" s="236"/>
      <c r="AF159" s="236"/>
      <c r="AG159" s="236"/>
      <c r="AH159" s="236"/>
      <c r="AI159" s="236"/>
      <c r="AJ159" s="236"/>
      <c r="AK159" s="236"/>
      <c r="AL159" s="236"/>
      <c r="AM159" s="236"/>
      <c r="AN159" s="236"/>
      <c r="AO159" s="236"/>
      <c r="AP159" s="236"/>
      <c r="AQ159" s="236"/>
      <c r="AR159" s="236"/>
      <c r="AS159" s="236"/>
      <c r="AT159" s="236"/>
      <c r="AU159" s="236"/>
      <c r="AV159" s="236"/>
      <c r="AW159" s="236"/>
      <c r="AX159" s="236"/>
      <c r="AY159" s="236"/>
      <c r="AZ159" s="236"/>
      <c r="BA159" s="236"/>
      <c r="BB159" s="236"/>
      <c r="BC159" s="236"/>
      <c r="BD159" s="236"/>
      <c r="BE159" s="236"/>
      <c r="BF159" s="236"/>
      <c r="BG159" s="236"/>
      <c r="BH159" s="236"/>
      <c r="BI159" s="236"/>
      <c r="BJ159" s="236"/>
      <c r="BK159" s="236"/>
      <c r="BL159" s="236"/>
      <c r="BM159" s="236"/>
      <c r="CK159" s="466"/>
      <c r="CL159" s="434"/>
      <c r="CO159" s="236"/>
      <c r="CR159" s="236"/>
      <c r="CU159" s="236"/>
    </row>
    <row r="160" spans="1:99">
      <c r="BJ160" s="442" t="s">
        <v>783</v>
      </c>
      <c r="BK160" s="236"/>
      <c r="BL160" s="443" t="s">
        <v>788</v>
      </c>
      <c r="BM160" s="236">
        <v>-16008100</v>
      </c>
      <c r="BN160" s="236">
        <v>1593611.9</v>
      </c>
      <c r="BO160" s="236">
        <v>1593611.9</v>
      </c>
      <c r="BP160" s="236">
        <v>1593611.9</v>
      </c>
      <c r="CK160" s="466"/>
      <c r="CL160" s="434"/>
      <c r="CO160" s="236"/>
    </row>
    <row r="161" spans="15:93">
      <c r="O161" s="236"/>
      <c r="BC161" s="260"/>
      <c r="BJ161" s="434"/>
      <c r="BK161" s="260"/>
      <c r="BL161" s="260"/>
      <c r="BM161" s="260"/>
      <c r="CO161" s="236"/>
    </row>
    <row r="162" spans="15:93">
      <c r="BC162" s="260"/>
      <c r="BK162" s="260"/>
      <c r="BL162" s="260"/>
      <c r="BM162" s="260"/>
      <c r="BN162" s="260"/>
      <c r="CO162" s="236"/>
    </row>
    <row r="163" spans="15:93">
      <c r="BC163" s="260"/>
      <c r="BK163" s="434"/>
      <c r="BL163" s="260"/>
      <c r="BM163" s="260"/>
      <c r="BN163" s="260"/>
      <c r="CO163" s="236"/>
    </row>
    <row r="164" spans="15:93">
      <c r="BC164" s="260"/>
      <c r="BK164" s="445"/>
      <c r="BL164" s="260"/>
      <c r="BM164" s="260"/>
      <c r="BN164" s="260"/>
      <c r="CO164" s="236"/>
    </row>
    <row r="165" spans="15:93">
      <c r="BC165" s="260"/>
      <c r="BK165" s="260"/>
      <c r="BL165" s="260"/>
      <c r="BM165" s="260"/>
      <c r="BN165" s="260"/>
      <c r="CO165" s="236"/>
    </row>
    <row r="166" spans="15:93">
      <c r="BC166" s="260"/>
      <c r="BK166" s="446"/>
      <c r="BL166" s="260"/>
      <c r="BM166" s="260"/>
      <c r="BN166" s="260"/>
    </row>
    <row r="167" spans="15:93">
      <c r="BC167" s="260"/>
      <c r="BK167" s="260"/>
      <c r="BL167" s="260"/>
      <c r="BM167" s="260"/>
      <c r="BN167" s="260"/>
    </row>
    <row r="168" spans="15:93">
      <c r="BC168" s="260"/>
      <c r="BK168" s="434"/>
      <c r="BL168" s="260"/>
      <c r="BM168" s="260"/>
      <c r="BN168" s="260"/>
    </row>
    <row r="169" spans="15:93">
      <c r="BC169" s="260"/>
      <c r="BK169" s="260"/>
      <c r="BL169" s="260"/>
      <c r="BM169" s="260"/>
      <c r="BN169" s="260"/>
    </row>
    <row r="170" spans="15:93">
      <c r="BC170" s="260"/>
      <c r="BK170" s="260"/>
      <c r="BL170" s="260"/>
      <c r="BM170" s="260"/>
      <c r="BN170" s="260"/>
    </row>
    <row r="171" spans="15:93">
      <c r="BC171" s="260"/>
      <c r="BK171" s="260"/>
      <c r="BL171" s="260"/>
      <c r="BM171" s="260"/>
      <c r="BN171" s="260"/>
    </row>
    <row r="172" spans="15:93">
      <c r="BC172" s="260"/>
      <c r="BK172" s="260"/>
      <c r="BL172" s="260"/>
      <c r="BM172" s="260"/>
      <c r="BN172" s="260"/>
    </row>
    <row r="173" spans="15:93">
      <c r="BC173" s="260"/>
    </row>
    <row r="174" spans="15:93">
      <c r="BC174" s="260"/>
    </row>
    <row r="175" spans="15:93">
      <c r="BC175" s="260"/>
    </row>
    <row r="176" spans="15:93">
      <c r="BC176" s="260"/>
    </row>
    <row r="177" spans="54:55">
      <c r="BC177" s="260"/>
    </row>
    <row r="178" spans="54:55">
      <c r="BC178" s="260"/>
    </row>
    <row r="179" spans="54:55">
      <c r="BC179" s="260"/>
    </row>
    <row r="180" spans="54:55">
      <c r="BC180" s="260"/>
    </row>
    <row r="181" spans="54:55">
      <c r="BC181" s="260"/>
    </row>
    <row r="182" spans="54:55">
      <c r="BC182" s="260"/>
    </row>
    <row r="183" spans="54:55">
      <c r="BC183" s="260"/>
    </row>
    <row r="184" spans="54:55">
      <c r="BB184" s="189">
        <v>0</v>
      </c>
      <c r="BC184" s="189" t="s">
        <v>714</v>
      </c>
    </row>
    <row r="185" spans="54:55">
      <c r="BB185" s="189">
        <v>0</v>
      </c>
      <c r="BC185" s="189" t="s">
        <v>709</v>
      </c>
    </row>
  </sheetData>
  <conditionalFormatting sqref="D142">
    <cfRule type="cellIs" priority="121" stopIfTrue="1" operator="between">
      <formula>-0.01</formula>
      <formula>-15</formula>
    </cfRule>
    <cfRule type="cellIs" priority="122" stopIfTrue="1" operator="between">
      <formula>0</formula>
      <formula>15</formula>
    </cfRule>
    <cfRule type="cellIs" dxfId="263" priority="123" operator="notBetween">
      <formula>0</formula>
      <formula>-15</formula>
    </cfRule>
    <cfRule type="cellIs" dxfId="262" priority="124" operator="notBetween">
      <formula>0</formula>
      <formula>15</formula>
    </cfRule>
  </conditionalFormatting>
  <conditionalFormatting sqref="S155:BA155 BC155:BL155 CP142:CR142">
    <cfRule type="cellIs" priority="117" stopIfTrue="1" operator="between">
      <formula>0</formula>
      <formula>20</formula>
    </cfRule>
    <cfRule type="cellIs" priority="118" stopIfTrue="1" operator="between">
      <formula>0</formula>
      <formula>-20</formula>
    </cfRule>
    <cfRule type="cellIs" dxfId="261" priority="119" stopIfTrue="1" operator="notBetween">
      <formula>0</formula>
      <formula>-20</formula>
    </cfRule>
    <cfRule type="cellIs" dxfId="260" priority="120" operator="notBetween">
      <formula>0</formula>
      <formula>20</formula>
    </cfRule>
  </conditionalFormatting>
  <conditionalFormatting sqref="F142:BA142 BC142:BL142">
    <cfRule type="cellIs" priority="113" stopIfTrue="1" operator="between">
      <formula>0</formula>
      <formula>20</formula>
    </cfRule>
    <cfRule type="cellIs" priority="114" stopIfTrue="1" operator="between">
      <formula>0</formula>
      <formula>-20</formula>
    </cfRule>
    <cfRule type="cellIs" dxfId="259" priority="115" stopIfTrue="1" operator="notBetween">
      <formula>0</formula>
      <formula>-20</formula>
    </cfRule>
    <cfRule type="cellIs" dxfId="258" priority="116" operator="notBetween">
      <formula>0</formula>
      <formula>20</formula>
    </cfRule>
  </conditionalFormatting>
  <conditionalFormatting sqref="F142:BA142 BC142:BL142 CP142:CR142">
    <cfRule type="cellIs" priority="109" stopIfTrue="1" operator="between">
      <formula>0</formula>
      <formula>610</formula>
    </cfRule>
    <cfRule type="cellIs" priority="110" stopIfTrue="1" operator="between">
      <formula>0</formula>
      <formula>-610</formula>
    </cfRule>
    <cfRule type="cellIs" dxfId="257" priority="111" stopIfTrue="1" operator="notBetween">
      <formula>0</formula>
      <formula>-610</formula>
    </cfRule>
    <cfRule type="cellIs" dxfId="256" priority="112" operator="notBetween">
      <formula>0</formula>
      <formula>610</formula>
    </cfRule>
  </conditionalFormatting>
  <conditionalFormatting sqref="F155:R155">
    <cfRule type="cellIs" priority="105" stopIfTrue="1" operator="between">
      <formula>0</formula>
      <formula>20</formula>
    </cfRule>
    <cfRule type="cellIs" priority="106" stopIfTrue="1" operator="between">
      <formula>0</formula>
      <formula>-20</formula>
    </cfRule>
    <cfRule type="cellIs" dxfId="255" priority="107" stopIfTrue="1" operator="notBetween">
      <formula>0</formula>
      <formula>-20</formula>
    </cfRule>
    <cfRule type="cellIs" dxfId="254" priority="108" operator="notBetween">
      <formula>0</formula>
      <formula>20</formula>
    </cfRule>
  </conditionalFormatting>
  <conditionalFormatting sqref="BM155">
    <cfRule type="cellIs" priority="101" stopIfTrue="1" operator="between">
      <formula>0</formula>
      <formula>20</formula>
    </cfRule>
    <cfRule type="cellIs" priority="102" stopIfTrue="1" operator="between">
      <formula>0</formula>
      <formula>-20</formula>
    </cfRule>
    <cfRule type="cellIs" dxfId="253" priority="103" stopIfTrue="1" operator="notBetween">
      <formula>0</formula>
      <formula>-20</formula>
    </cfRule>
    <cfRule type="cellIs" dxfId="252" priority="104" operator="notBetween">
      <formula>0</formula>
      <formula>20</formula>
    </cfRule>
  </conditionalFormatting>
  <conditionalFormatting sqref="BM142">
    <cfRule type="cellIs" priority="97" stopIfTrue="1" operator="between">
      <formula>0</formula>
      <formula>20</formula>
    </cfRule>
    <cfRule type="cellIs" priority="98" stopIfTrue="1" operator="between">
      <formula>0</formula>
      <formula>-20</formula>
    </cfRule>
    <cfRule type="cellIs" dxfId="251" priority="99" stopIfTrue="1" operator="notBetween">
      <formula>0</formula>
      <formula>-20</formula>
    </cfRule>
    <cfRule type="cellIs" dxfId="250" priority="100" operator="notBetween">
      <formula>0</formula>
      <formula>20</formula>
    </cfRule>
  </conditionalFormatting>
  <conditionalFormatting sqref="BM142">
    <cfRule type="cellIs" priority="93" stopIfTrue="1" operator="between">
      <formula>0</formula>
      <formula>610</formula>
    </cfRule>
    <cfRule type="cellIs" priority="94" stopIfTrue="1" operator="between">
      <formula>0</formula>
      <formula>-610</formula>
    </cfRule>
    <cfRule type="cellIs" dxfId="249" priority="95" stopIfTrue="1" operator="notBetween">
      <formula>0</formula>
      <formula>-610</formula>
    </cfRule>
    <cfRule type="cellIs" dxfId="248" priority="96" operator="notBetween">
      <formula>0</formula>
      <formula>610</formula>
    </cfRule>
  </conditionalFormatting>
  <conditionalFormatting sqref="BN155">
    <cfRule type="cellIs" priority="89" stopIfTrue="1" operator="between">
      <formula>0</formula>
      <formula>20</formula>
    </cfRule>
    <cfRule type="cellIs" priority="90" stopIfTrue="1" operator="between">
      <formula>0</formula>
      <formula>-20</formula>
    </cfRule>
    <cfRule type="cellIs" dxfId="247" priority="91" stopIfTrue="1" operator="notBetween">
      <formula>0</formula>
      <formula>-20</formula>
    </cfRule>
    <cfRule type="cellIs" dxfId="246" priority="92" operator="notBetween">
      <formula>0</formula>
      <formula>20</formula>
    </cfRule>
  </conditionalFormatting>
  <conditionalFormatting sqref="BN142">
    <cfRule type="cellIs" priority="85" stopIfTrue="1" operator="between">
      <formula>0</formula>
      <formula>20</formula>
    </cfRule>
    <cfRule type="cellIs" priority="86" stopIfTrue="1" operator="between">
      <formula>0</formula>
      <formula>-20</formula>
    </cfRule>
    <cfRule type="cellIs" dxfId="245" priority="87" stopIfTrue="1" operator="notBetween">
      <formula>0</formula>
      <formula>-20</formula>
    </cfRule>
    <cfRule type="cellIs" dxfId="244" priority="88" operator="notBetween">
      <formula>0</formula>
      <formula>20</formula>
    </cfRule>
  </conditionalFormatting>
  <conditionalFormatting sqref="BN142">
    <cfRule type="cellIs" priority="81" stopIfTrue="1" operator="between">
      <formula>0</formula>
      <formula>610</formula>
    </cfRule>
    <cfRule type="cellIs" priority="82" stopIfTrue="1" operator="between">
      <formula>0</formula>
      <formula>-610</formula>
    </cfRule>
    <cfRule type="cellIs" dxfId="243" priority="83" stopIfTrue="1" operator="notBetween">
      <formula>0</formula>
      <formula>-610</formula>
    </cfRule>
    <cfRule type="cellIs" dxfId="242" priority="84" operator="notBetween">
      <formula>0</formula>
      <formula>610</formula>
    </cfRule>
  </conditionalFormatting>
  <conditionalFormatting sqref="BB155">
    <cfRule type="cellIs" priority="77" stopIfTrue="1" operator="between">
      <formula>0</formula>
      <formula>20</formula>
    </cfRule>
    <cfRule type="cellIs" priority="78" stopIfTrue="1" operator="between">
      <formula>0</formula>
      <formula>-20</formula>
    </cfRule>
    <cfRule type="cellIs" dxfId="241" priority="79" stopIfTrue="1" operator="notBetween">
      <formula>0</formula>
      <formula>-20</formula>
    </cfRule>
    <cfRule type="cellIs" dxfId="240" priority="80" operator="notBetween">
      <formula>0</formula>
      <formula>20</formula>
    </cfRule>
  </conditionalFormatting>
  <conditionalFormatting sqref="BB142">
    <cfRule type="cellIs" priority="73" stopIfTrue="1" operator="between">
      <formula>0</formula>
      <formula>20</formula>
    </cfRule>
    <cfRule type="cellIs" priority="74" stopIfTrue="1" operator="between">
      <formula>0</formula>
      <formula>-20</formula>
    </cfRule>
    <cfRule type="cellIs" dxfId="239" priority="75" stopIfTrue="1" operator="notBetween">
      <formula>0</formula>
      <formula>-20</formula>
    </cfRule>
    <cfRule type="cellIs" dxfId="238" priority="76" operator="notBetween">
      <formula>0</formula>
      <formula>20</formula>
    </cfRule>
  </conditionalFormatting>
  <conditionalFormatting sqref="BB142">
    <cfRule type="cellIs" priority="69" stopIfTrue="1" operator="between">
      <formula>0</formula>
      <formula>610</formula>
    </cfRule>
    <cfRule type="cellIs" priority="70" stopIfTrue="1" operator="between">
      <formula>0</formula>
      <formula>-610</formula>
    </cfRule>
    <cfRule type="cellIs" dxfId="237" priority="71" stopIfTrue="1" operator="notBetween">
      <formula>0</formula>
      <formula>-610</formula>
    </cfRule>
    <cfRule type="cellIs" dxfId="236" priority="72" operator="notBetween">
      <formula>0</formula>
      <formula>610</formula>
    </cfRule>
  </conditionalFormatting>
  <conditionalFormatting sqref="BN158">
    <cfRule type="cellIs" priority="65" stopIfTrue="1" operator="between">
      <formula>0</formula>
      <formula>20</formula>
    </cfRule>
    <cfRule type="cellIs" priority="66" stopIfTrue="1" operator="between">
      <formula>0</formula>
      <formula>-20</formula>
    </cfRule>
    <cfRule type="cellIs" dxfId="235" priority="67" stopIfTrue="1" operator="notBetween">
      <formula>0</formula>
      <formula>-20</formula>
    </cfRule>
    <cfRule type="cellIs" dxfId="234" priority="68" operator="notBetween">
      <formula>0</formula>
      <formula>20</formula>
    </cfRule>
  </conditionalFormatting>
  <conditionalFormatting sqref="BN158">
    <cfRule type="cellIs" priority="61" stopIfTrue="1" operator="between">
      <formula>0</formula>
      <formula>610</formula>
    </cfRule>
    <cfRule type="cellIs" priority="62" stopIfTrue="1" operator="between">
      <formula>0</formula>
      <formula>-610</formula>
    </cfRule>
    <cfRule type="cellIs" dxfId="233" priority="63" stopIfTrue="1" operator="notBetween">
      <formula>0</formula>
      <formula>-610</formula>
    </cfRule>
    <cfRule type="cellIs" dxfId="232" priority="64" operator="notBetween">
      <formula>0</formula>
      <formula>610</formula>
    </cfRule>
  </conditionalFormatting>
  <conditionalFormatting sqref="E142">
    <cfRule type="cellIs" priority="57" stopIfTrue="1" operator="between">
      <formula>0</formula>
      <formula>20</formula>
    </cfRule>
    <cfRule type="cellIs" priority="58" stopIfTrue="1" operator="between">
      <formula>0</formula>
      <formula>-20</formula>
    </cfRule>
    <cfRule type="cellIs" dxfId="231" priority="59" stopIfTrue="1" operator="notBetween">
      <formula>0</formula>
      <formula>-20</formula>
    </cfRule>
    <cfRule type="cellIs" dxfId="230" priority="60" operator="notBetween">
      <formula>0</formula>
      <formula>20</formula>
    </cfRule>
  </conditionalFormatting>
  <conditionalFormatting sqref="E142">
    <cfRule type="cellIs" priority="53" stopIfTrue="1" operator="between">
      <formula>0</formula>
      <formula>610</formula>
    </cfRule>
    <cfRule type="cellIs" priority="54" stopIfTrue="1" operator="between">
      <formula>0</formula>
      <formula>-610</formula>
    </cfRule>
    <cfRule type="cellIs" dxfId="229" priority="55" stopIfTrue="1" operator="notBetween">
      <formula>0</formula>
      <formula>-610</formula>
    </cfRule>
    <cfRule type="cellIs" dxfId="228" priority="56" operator="notBetween">
      <formula>0</formula>
      <formula>610</formula>
    </cfRule>
  </conditionalFormatting>
  <conditionalFormatting sqref="E155">
    <cfRule type="cellIs" priority="49" stopIfTrue="1" operator="between">
      <formula>0</formula>
      <formula>20</formula>
    </cfRule>
    <cfRule type="cellIs" priority="50" stopIfTrue="1" operator="between">
      <formula>0</formula>
      <formula>-20</formula>
    </cfRule>
    <cfRule type="cellIs" dxfId="227" priority="51" stopIfTrue="1" operator="notBetween">
      <formula>0</formula>
      <formula>-20</formula>
    </cfRule>
    <cfRule type="cellIs" dxfId="226" priority="52" operator="notBetween">
      <formula>0</formula>
      <formula>20</formula>
    </cfRule>
  </conditionalFormatting>
  <conditionalFormatting sqref="BO142:CI142">
    <cfRule type="cellIs" priority="45" stopIfTrue="1" operator="between">
      <formula>0</formula>
      <formula>20</formula>
    </cfRule>
    <cfRule type="cellIs" priority="46" stopIfTrue="1" operator="between">
      <formula>0</formula>
      <formula>-20</formula>
    </cfRule>
    <cfRule type="cellIs" dxfId="225" priority="47" stopIfTrue="1" operator="notBetween">
      <formula>0</formula>
      <formula>-20</formula>
    </cfRule>
    <cfRule type="cellIs" dxfId="224" priority="48" operator="notBetween">
      <formula>0</formula>
      <formula>20</formula>
    </cfRule>
  </conditionalFormatting>
  <conditionalFormatting sqref="BO142:CI142">
    <cfRule type="cellIs" priority="41" stopIfTrue="1" operator="between">
      <formula>0</formula>
      <formula>610</formula>
    </cfRule>
    <cfRule type="cellIs" priority="42" stopIfTrue="1" operator="between">
      <formula>0</formula>
      <formula>-610</formula>
    </cfRule>
    <cfRule type="cellIs" dxfId="223" priority="43" stopIfTrue="1" operator="notBetween">
      <formula>0</formula>
      <formula>-610</formula>
    </cfRule>
    <cfRule type="cellIs" dxfId="222" priority="44" operator="notBetween">
      <formula>0</formula>
      <formula>610</formula>
    </cfRule>
  </conditionalFormatting>
  <conditionalFormatting sqref="BO158">
    <cfRule type="cellIs" priority="37" stopIfTrue="1" operator="between">
      <formula>0</formula>
      <formula>20</formula>
    </cfRule>
    <cfRule type="cellIs" priority="38" stopIfTrue="1" operator="between">
      <formula>0</formula>
      <formula>-20</formula>
    </cfRule>
    <cfRule type="cellIs" dxfId="221" priority="39" stopIfTrue="1" operator="notBetween">
      <formula>0</formula>
      <formula>-20</formula>
    </cfRule>
    <cfRule type="cellIs" dxfId="220" priority="40" operator="notBetween">
      <formula>0</formula>
      <formula>20</formula>
    </cfRule>
  </conditionalFormatting>
  <conditionalFormatting sqref="BO158">
    <cfRule type="cellIs" priority="33" stopIfTrue="1" operator="between">
      <formula>0</formula>
      <formula>610</formula>
    </cfRule>
    <cfRule type="cellIs" priority="34" stopIfTrue="1" operator="between">
      <formula>0</formula>
      <formula>-610</formula>
    </cfRule>
    <cfRule type="cellIs" dxfId="219" priority="35" stopIfTrue="1" operator="notBetween">
      <formula>0</formula>
      <formula>-610</formula>
    </cfRule>
    <cfRule type="cellIs" dxfId="218" priority="36" operator="notBetween">
      <formula>0</formula>
      <formula>610</formula>
    </cfRule>
  </conditionalFormatting>
  <conditionalFormatting sqref="BP158">
    <cfRule type="cellIs" priority="29" stopIfTrue="1" operator="between">
      <formula>0</formula>
      <formula>20</formula>
    </cfRule>
    <cfRule type="cellIs" priority="30" stopIfTrue="1" operator="between">
      <formula>0</formula>
      <formula>-20</formula>
    </cfRule>
    <cfRule type="cellIs" dxfId="217" priority="31" stopIfTrue="1" operator="notBetween">
      <formula>0</formula>
      <formula>-20</formula>
    </cfRule>
    <cfRule type="cellIs" dxfId="216" priority="32" operator="notBetween">
      <formula>0</formula>
      <formula>20</formula>
    </cfRule>
  </conditionalFormatting>
  <conditionalFormatting sqref="BP158">
    <cfRule type="cellIs" priority="25" stopIfTrue="1" operator="between">
      <formula>0</formula>
      <formula>610</formula>
    </cfRule>
    <cfRule type="cellIs" priority="26" stopIfTrue="1" operator="between">
      <formula>0</formula>
      <formula>-610</formula>
    </cfRule>
    <cfRule type="cellIs" dxfId="215" priority="27" stopIfTrue="1" operator="notBetween">
      <formula>0</formula>
      <formula>-610</formula>
    </cfRule>
    <cfRule type="cellIs" dxfId="214" priority="28" operator="notBetween">
      <formula>0</formula>
      <formula>610</formula>
    </cfRule>
  </conditionalFormatting>
  <conditionalFormatting sqref="CJ142:CL142">
    <cfRule type="cellIs" priority="21" stopIfTrue="1" operator="between">
      <formula>0</formula>
      <formula>20</formula>
    </cfRule>
    <cfRule type="cellIs" priority="22" stopIfTrue="1" operator="between">
      <formula>0</formula>
      <formula>-20</formula>
    </cfRule>
    <cfRule type="cellIs" dxfId="213" priority="23" stopIfTrue="1" operator="notBetween">
      <formula>0</formula>
      <formula>-20</formula>
    </cfRule>
    <cfRule type="cellIs" dxfId="212" priority="24" operator="notBetween">
      <formula>0</formula>
      <formula>20</formula>
    </cfRule>
  </conditionalFormatting>
  <conditionalFormatting sqref="CJ142:CL142">
    <cfRule type="cellIs" priority="17" stopIfTrue="1" operator="between">
      <formula>0</formula>
      <formula>610</formula>
    </cfRule>
    <cfRule type="cellIs" priority="18" stopIfTrue="1" operator="between">
      <formula>0</formula>
      <formula>-610</formula>
    </cfRule>
    <cfRule type="cellIs" dxfId="211" priority="19" stopIfTrue="1" operator="notBetween">
      <formula>0</formula>
      <formula>-610</formula>
    </cfRule>
    <cfRule type="cellIs" dxfId="210" priority="20" operator="notBetween">
      <formula>0</formula>
      <formula>610</formula>
    </cfRule>
  </conditionalFormatting>
  <conditionalFormatting sqref="CM142:CO142">
    <cfRule type="cellIs" priority="13" stopIfTrue="1" operator="between">
      <formula>0</formula>
      <formula>20</formula>
    </cfRule>
    <cfRule type="cellIs" priority="14" stopIfTrue="1" operator="between">
      <formula>0</formula>
      <formula>-20</formula>
    </cfRule>
    <cfRule type="cellIs" dxfId="209" priority="15" stopIfTrue="1" operator="notBetween">
      <formula>0</formula>
      <formula>-20</formula>
    </cfRule>
    <cfRule type="cellIs" dxfId="208" priority="16" operator="notBetween">
      <formula>0</formula>
      <formula>20</formula>
    </cfRule>
  </conditionalFormatting>
  <conditionalFormatting sqref="CM142:CO142">
    <cfRule type="cellIs" priority="9" stopIfTrue="1" operator="between">
      <formula>0</formula>
      <formula>610</formula>
    </cfRule>
    <cfRule type="cellIs" priority="10" stopIfTrue="1" operator="between">
      <formula>0</formula>
      <formula>-610</formula>
    </cfRule>
    <cfRule type="cellIs" dxfId="207" priority="11" stopIfTrue="1" operator="notBetween">
      <formula>0</formula>
      <formula>-610</formula>
    </cfRule>
    <cfRule type="cellIs" dxfId="206" priority="12" operator="notBetween">
      <formula>0</formula>
      <formula>610</formula>
    </cfRule>
  </conditionalFormatting>
  <conditionalFormatting sqref="CS142:CU142">
    <cfRule type="cellIs" priority="5" stopIfTrue="1" operator="between">
      <formula>0</formula>
      <formula>20</formula>
    </cfRule>
    <cfRule type="cellIs" priority="6" stopIfTrue="1" operator="between">
      <formula>0</formula>
      <formula>-20</formula>
    </cfRule>
    <cfRule type="cellIs" dxfId="205" priority="7" stopIfTrue="1" operator="notBetween">
      <formula>0</formula>
      <formula>-20</formula>
    </cfRule>
    <cfRule type="cellIs" dxfId="204" priority="8" operator="notBetween">
      <formula>0</formula>
      <formula>20</formula>
    </cfRule>
  </conditionalFormatting>
  <conditionalFormatting sqref="CS142:CU142">
    <cfRule type="cellIs" priority="1" stopIfTrue="1" operator="between">
      <formula>0</formula>
      <formula>610</formula>
    </cfRule>
    <cfRule type="cellIs" priority="2" stopIfTrue="1" operator="between">
      <formula>0</formula>
      <formula>-610</formula>
    </cfRule>
    <cfRule type="cellIs" dxfId="203" priority="3" stopIfTrue="1" operator="notBetween">
      <formula>0</formula>
      <formula>-610</formula>
    </cfRule>
    <cfRule type="cellIs" dxfId="202" priority="4" operator="notBetween">
      <formula>0</formula>
      <formula>610</formula>
    </cfRule>
  </conditionalFormatting>
  <pageMargins left="0.7" right="0.7" top="0.75" bottom="0.75" header="0.3" footer="0.3"/>
  <pageSetup scale="38" orientation="portrait" r:id="rId1"/>
  <colBreaks count="2" manualBreakCount="2">
    <brk id="94" max="141" man="1"/>
    <brk id="104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No Direct Input" error="Do not manually enter data in this cell" promptTitle="Rate Division" prompt="Select rate division from drop down list">
          <x14:formula1>
            <xm:f>Map!$D$6:$D$55</xm:f>
          </x14:formula1>
          <xm:sqref>A5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181"/>
  <sheetViews>
    <sheetView topLeftCell="A109" workbookViewId="0">
      <selection activeCell="E39" sqref="E39"/>
    </sheetView>
  </sheetViews>
  <sheetFormatPr defaultRowHeight="12.75"/>
  <cols>
    <col min="1" max="1" width="15.85546875" style="489" bestFit="1" customWidth="1"/>
    <col min="2" max="2" width="24.28515625" style="489" bestFit="1" customWidth="1"/>
    <col min="3" max="3" width="14.5703125" style="489" customWidth="1"/>
    <col min="4" max="4" width="13.7109375" style="489" customWidth="1"/>
    <col min="5" max="5" width="16" style="489" customWidth="1"/>
    <col min="6" max="10" width="13.5703125" style="489" customWidth="1"/>
    <col min="11" max="11" width="3.5703125" style="489" customWidth="1"/>
    <col min="12" max="12" width="12.28515625" style="489" customWidth="1"/>
    <col min="13" max="16" width="4.85546875" style="489" customWidth="1"/>
    <col min="17" max="16384" width="9.140625" style="489"/>
  </cols>
  <sheetData>
    <row r="1" spans="1:16" ht="13.5" thickBot="1">
      <c r="B1" s="589"/>
      <c r="C1" s="589"/>
      <c r="D1" s="483"/>
      <c r="E1" s="483"/>
      <c r="F1" s="483"/>
      <c r="G1" s="483"/>
      <c r="H1" s="483"/>
      <c r="I1" s="483"/>
      <c r="J1" s="483"/>
      <c r="K1" s="484"/>
      <c r="L1" s="485" t="s">
        <v>1159</v>
      </c>
      <c r="M1" s="486" t="s">
        <v>0</v>
      </c>
      <c r="N1" s="486" t="s">
        <v>4</v>
      </c>
      <c r="O1" s="487" t="s">
        <v>1057</v>
      </c>
      <c r="P1" s="489" t="s">
        <v>1138</v>
      </c>
    </row>
    <row r="2" spans="1:16">
      <c r="B2" s="483"/>
      <c r="C2" s="483"/>
      <c r="D2" s="483"/>
      <c r="E2" s="483"/>
      <c r="F2" s="483"/>
      <c r="G2" s="483"/>
      <c r="H2" s="483"/>
      <c r="I2" s="483"/>
      <c r="J2" s="483"/>
      <c r="K2" s="484"/>
      <c r="L2" s="491"/>
      <c r="M2" s="492"/>
    </row>
    <row r="3" spans="1:16" ht="25.5">
      <c r="B3" s="495"/>
      <c r="C3" s="496" t="s">
        <v>18</v>
      </c>
      <c r="D3" s="496" t="s">
        <v>19</v>
      </c>
      <c r="E3" s="496" t="s">
        <v>20</v>
      </c>
      <c r="F3" s="496" t="s">
        <v>21</v>
      </c>
      <c r="G3" s="496" t="s">
        <v>22</v>
      </c>
      <c r="H3" s="496" t="s">
        <v>23</v>
      </c>
      <c r="I3" s="496" t="s">
        <v>24</v>
      </c>
      <c r="J3" s="497" t="s">
        <v>2</v>
      </c>
      <c r="K3" s="484"/>
      <c r="L3" s="498"/>
      <c r="M3" s="499"/>
    </row>
    <row r="4" spans="1:16">
      <c r="A4" s="495" t="s">
        <v>1059</v>
      </c>
      <c r="B4" s="500" t="s">
        <v>154</v>
      </c>
      <c r="C4" s="501">
        <v>569394786.99000001</v>
      </c>
      <c r="D4" s="502">
        <v>5863388.5300000003</v>
      </c>
      <c r="E4" s="502">
        <v>48432157.549999997</v>
      </c>
      <c r="F4" s="502">
        <v>1544221.23</v>
      </c>
      <c r="G4" s="502">
        <v>-21420144.350000001</v>
      </c>
      <c r="H4" s="503">
        <v>0</v>
      </c>
      <c r="I4" s="502">
        <v>-1444338.68</v>
      </c>
      <c r="J4" s="502">
        <v>-548146279.76999998</v>
      </c>
      <c r="K4" s="484"/>
    </row>
    <row r="5" spans="1:16">
      <c r="A5" s="495" t="s">
        <v>1059</v>
      </c>
      <c r="B5" s="500" t="s">
        <v>163</v>
      </c>
      <c r="C5" s="503">
        <v>-0.28000000000000003</v>
      </c>
      <c r="D5" s="502">
        <v>-0.13</v>
      </c>
      <c r="E5" s="502">
        <v>26157546.93</v>
      </c>
      <c r="F5" s="502">
        <v>1759390.42</v>
      </c>
      <c r="G5" s="503">
        <v>538554</v>
      </c>
      <c r="H5" s="503">
        <v>0</v>
      </c>
      <c r="I5" s="503">
        <v>36225</v>
      </c>
      <c r="J5" s="502">
        <v>28491716.760000002</v>
      </c>
      <c r="K5" s="484"/>
      <c r="L5" s="504"/>
    </row>
    <row r="6" spans="1:16">
      <c r="A6" s="495" t="s">
        <v>1059</v>
      </c>
      <c r="B6" s="500" t="s">
        <v>1060</v>
      </c>
      <c r="C6" s="503">
        <v>0</v>
      </c>
      <c r="D6" s="503">
        <v>0</v>
      </c>
      <c r="E6" s="503">
        <v>0</v>
      </c>
      <c r="F6" s="503">
        <v>0</v>
      </c>
      <c r="G6" s="503">
        <v>0</v>
      </c>
      <c r="H6" s="503">
        <v>0</v>
      </c>
      <c r="I6" s="503">
        <v>0</v>
      </c>
      <c r="J6" s="503">
        <v>0</v>
      </c>
      <c r="K6" s="484"/>
      <c r="L6" s="504"/>
    </row>
    <row r="7" spans="1:16" s="514" customFormat="1">
      <c r="B7" s="506"/>
      <c r="C7" s="507">
        <f t="shared" ref="C7:J7" si="0">SUM(C4:C6)</f>
        <v>569394786.71000004</v>
      </c>
      <c r="D7" s="507">
        <f t="shared" si="0"/>
        <v>5863388.4000000004</v>
      </c>
      <c r="E7" s="507">
        <f t="shared" si="0"/>
        <v>74589704.479999989</v>
      </c>
      <c r="F7" s="507">
        <f t="shared" si="0"/>
        <v>3303611.65</v>
      </c>
      <c r="G7" s="507">
        <f t="shared" si="0"/>
        <v>-20881590.350000001</v>
      </c>
      <c r="H7" s="507">
        <f t="shared" si="0"/>
        <v>0</v>
      </c>
      <c r="I7" s="507">
        <f t="shared" si="0"/>
        <v>-1408113.68</v>
      </c>
      <c r="J7" s="507">
        <f t="shared" si="0"/>
        <v>-519654563.00999999</v>
      </c>
      <c r="K7" s="484"/>
      <c r="L7" s="504"/>
      <c r="M7" s="489"/>
    </row>
    <row r="8" spans="1:16" s="514" customFormat="1" ht="11.25">
      <c r="A8" s="508" t="s">
        <v>1059</v>
      </c>
      <c r="B8" s="509" t="s">
        <v>1062</v>
      </c>
      <c r="C8" s="510">
        <v>569394786.71000004</v>
      </c>
      <c r="D8" s="511">
        <v>5863388.4000000004</v>
      </c>
      <c r="E8" s="511">
        <v>74589704.479999989</v>
      </c>
      <c r="F8" s="511">
        <v>3303611.65</v>
      </c>
      <c r="G8" s="511">
        <v>-20881590.350000001</v>
      </c>
      <c r="H8" s="510">
        <v>0</v>
      </c>
      <c r="I8" s="511">
        <v>-1408113.68</v>
      </c>
      <c r="J8" s="511">
        <v>-519654563.01000005</v>
      </c>
      <c r="K8" s="512"/>
      <c r="L8" s="513"/>
    </row>
    <row r="9" spans="1:16">
      <c r="B9" s="509"/>
      <c r="C9" s="510">
        <f t="shared" ref="C9:J9" si="1">C7-C8</f>
        <v>0</v>
      </c>
      <c r="D9" s="510">
        <f t="shared" si="1"/>
        <v>0</v>
      </c>
      <c r="E9" s="510">
        <f t="shared" si="1"/>
        <v>0</v>
      </c>
      <c r="F9" s="510">
        <f t="shared" si="1"/>
        <v>0</v>
      </c>
      <c r="G9" s="510">
        <f t="shared" si="1"/>
        <v>0</v>
      </c>
      <c r="H9" s="510">
        <f t="shared" si="1"/>
        <v>0</v>
      </c>
      <c r="I9" s="510">
        <f t="shared" si="1"/>
        <v>0</v>
      </c>
      <c r="J9" s="510">
        <f t="shared" si="1"/>
        <v>0</v>
      </c>
      <c r="K9" s="512"/>
      <c r="L9" s="513"/>
      <c r="M9" s="514"/>
    </row>
    <row r="10" spans="1:16">
      <c r="B10" s="500"/>
      <c r="C10" s="503"/>
      <c r="D10" s="503"/>
      <c r="E10" s="503"/>
      <c r="F10" s="503"/>
      <c r="G10" s="503"/>
      <c r="H10" s="503"/>
      <c r="I10" s="503"/>
      <c r="J10" s="503"/>
      <c r="K10" s="484"/>
      <c r="L10" s="504"/>
    </row>
    <row r="11" spans="1:16">
      <c r="A11" s="495" t="s">
        <v>1063</v>
      </c>
      <c r="B11" s="500" t="s">
        <v>159</v>
      </c>
      <c r="C11" s="503">
        <v>610027.04</v>
      </c>
      <c r="D11" s="502">
        <v>41031.449999999997</v>
      </c>
      <c r="E11" s="502">
        <v>54084949.350000001</v>
      </c>
      <c r="F11" s="502">
        <v>3637823.9</v>
      </c>
      <c r="G11" s="502">
        <v>3984109.03</v>
      </c>
      <c r="H11" s="503">
        <v>0</v>
      </c>
      <c r="I11" s="502">
        <v>267978.01</v>
      </c>
      <c r="J11" s="502">
        <v>61323801.799999997</v>
      </c>
      <c r="K11" s="484"/>
      <c r="L11" s="504"/>
    </row>
    <row r="12" spans="1:16">
      <c r="A12" s="495" t="s">
        <v>1063</v>
      </c>
      <c r="B12" s="500" t="s">
        <v>178</v>
      </c>
      <c r="C12" s="503">
        <v>-821694.78</v>
      </c>
      <c r="D12" s="502">
        <v>-55268.19</v>
      </c>
      <c r="E12" s="502">
        <v>104732903.81</v>
      </c>
      <c r="F12" s="502">
        <v>7044471.9500000002</v>
      </c>
      <c r="G12" s="503">
        <v>3267211.43</v>
      </c>
      <c r="H12" s="503">
        <v>0</v>
      </c>
      <c r="I12" s="503">
        <v>219758.48</v>
      </c>
      <c r="J12" s="502">
        <v>116141308.64000002</v>
      </c>
      <c r="K12" s="484"/>
      <c r="L12" s="504"/>
    </row>
    <row r="13" spans="1:16">
      <c r="A13" s="495" t="s">
        <v>1063</v>
      </c>
      <c r="B13" s="500" t="s">
        <v>480</v>
      </c>
      <c r="C13" s="503">
        <v>0</v>
      </c>
      <c r="D13" s="502">
        <v>0</v>
      </c>
      <c r="E13" s="502">
        <v>0</v>
      </c>
      <c r="F13" s="502">
        <v>0</v>
      </c>
      <c r="G13" s="503">
        <v>0</v>
      </c>
      <c r="H13" s="503">
        <v>0</v>
      </c>
      <c r="I13" s="503">
        <v>0</v>
      </c>
      <c r="J13" s="502">
        <v>0</v>
      </c>
      <c r="K13" s="484"/>
      <c r="L13" s="504"/>
    </row>
    <row r="14" spans="1:16">
      <c r="A14" s="495" t="s">
        <v>1063</v>
      </c>
      <c r="B14" s="500" t="s">
        <v>114</v>
      </c>
      <c r="C14" s="503">
        <v>0</v>
      </c>
      <c r="D14" s="503">
        <v>0</v>
      </c>
      <c r="E14" s="503">
        <v>0</v>
      </c>
      <c r="F14" s="503">
        <v>0</v>
      </c>
      <c r="G14" s="502">
        <v>0</v>
      </c>
      <c r="H14" s="503">
        <v>0</v>
      </c>
      <c r="I14" s="502">
        <v>0</v>
      </c>
      <c r="J14" s="502">
        <v>0</v>
      </c>
      <c r="K14" s="484"/>
      <c r="L14" s="504"/>
    </row>
    <row r="15" spans="1:16">
      <c r="A15" s="495" t="s">
        <v>1063</v>
      </c>
      <c r="B15" s="500" t="s">
        <v>188</v>
      </c>
      <c r="C15" s="503">
        <v>-4348258.3600000003</v>
      </c>
      <c r="D15" s="503">
        <v>13739626.16</v>
      </c>
      <c r="E15" s="503">
        <v>8951754.4900000002</v>
      </c>
      <c r="F15" s="503">
        <v>387462.57</v>
      </c>
      <c r="G15" s="503">
        <v>159965.71</v>
      </c>
      <c r="H15" s="503">
        <v>0</v>
      </c>
      <c r="I15" s="503">
        <v>7876.49</v>
      </c>
      <c r="J15" s="502">
        <v>115691.46000000164</v>
      </c>
      <c r="K15" s="484"/>
      <c r="L15" s="504"/>
    </row>
    <row r="16" spans="1:16" s="514" customFormat="1">
      <c r="B16" s="506"/>
      <c r="C16" s="507">
        <f t="shared" ref="C16:J16" si="2">SUM(C11:C15)</f>
        <v>-4559926.1000000006</v>
      </c>
      <c r="D16" s="507">
        <f t="shared" si="2"/>
        <v>13725389.42</v>
      </c>
      <c r="E16" s="507">
        <f t="shared" si="2"/>
        <v>167769607.65000001</v>
      </c>
      <c r="F16" s="507">
        <f t="shared" si="2"/>
        <v>11069758.42</v>
      </c>
      <c r="G16" s="507">
        <f t="shared" si="2"/>
        <v>7411286.1699999999</v>
      </c>
      <c r="H16" s="507">
        <f t="shared" si="2"/>
        <v>0</v>
      </c>
      <c r="I16" s="507">
        <f t="shared" si="2"/>
        <v>495612.98</v>
      </c>
      <c r="J16" s="507">
        <f t="shared" si="2"/>
        <v>177580801.90000001</v>
      </c>
      <c r="K16" s="484"/>
      <c r="L16" s="504"/>
      <c r="M16" s="489"/>
    </row>
    <row r="17" spans="1:13" s="514" customFormat="1" ht="11.25">
      <c r="A17" s="508" t="s">
        <v>1063</v>
      </c>
      <c r="B17" s="509" t="s">
        <v>1065</v>
      </c>
      <c r="C17" s="510">
        <v>-4559926.1000000006</v>
      </c>
      <c r="D17" s="511">
        <v>13725389.42</v>
      </c>
      <c r="E17" s="511">
        <v>167769607.65000001</v>
      </c>
      <c r="F17" s="511">
        <v>11069758.42</v>
      </c>
      <c r="G17" s="511">
        <v>7411286.1699999999</v>
      </c>
      <c r="H17" s="510">
        <v>0</v>
      </c>
      <c r="I17" s="511">
        <v>495612.98</v>
      </c>
      <c r="J17" s="511">
        <v>177580801.89999998</v>
      </c>
      <c r="K17" s="512"/>
      <c r="L17" s="513"/>
    </row>
    <row r="18" spans="1:13">
      <c r="B18" s="509"/>
      <c r="C18" s="510">
        <f t="shared" ref="C18:J18" si="3">C16-C17</f>
        <v>0</v>
      </c>
      <c r="D18" s="510">
        <f t="shared" si="3"/>
        <v>0</v>
      </c>
      <c r="E18" s="510">
        <f t="shared" si="3"/>
        <v>0</v>
      </c>
      <c r="F18" s="510">
        <f t="shared" si="3"/>
        <v>0</v>
      </c>
      <c r="G18" s="510">
        <f t="shared" si="3"/>
        <v>0</v>
      </c>
      <c r="H18" s="510">
        <f t="shared" si="3"/>
        <v>0</v>
      </c>
      <c r="I18" s="510">
        <f t="shared" si="3"/>
        <v>0</v>
      </c>
      <c r="J18" s="510">
        <f t="shared" si="3"/>
        <v>0</v>
      </c>
      <c r="K18" s="512"/>
      <c r="L18" s="513"/>
      <c r="M18" s="514"/>
    </row>
    <row r="19" spans="1:13">
      <c r="B19" s="516"/>
      <c r="C19" s="503"/>
      <c r="D19" s="503"/>
      <c r="E19" s="502"/>
      <c r="F19" s="502"/>
      <c r="G19" s="503"/>
      <c r="H19" s="503"/>
      <c r="I19" s="503"/>
      <c r="J19" s="502"/>
      <c r="K19" s="484"/>
      <c r="L19" s="504"/>
    </row>
    <row r="20" spans="1:13">
      <c r="A20" s="495" t="s">
        <v>1066</v>
      </c>
      <c r="B20" s="500" t="s">
        <v>156</v>
      </c>
      <c r="C20" s="503">
        <v>6347.52</v>
      </c>
      <c r="D20" s="502">
        <v>426.51</v>
      </c>
      <c r="E20" s="502">
        <v>130897.75</v>
      </c>
      <c r="F20" s="502">
        <v>8802.56</v>
      </c>
      <c r="G20" s="503">
        <v>1102.3499999999999</v>
      </c>
      <c r="H20" s="503">
        <v>0</v>
      </c>
      <c r="I20" s="503">
        <v>74.459999999999994</v>
      </c>
      <c r="J20" s="502">
        <v>134103.09</v>
      </c>
      <c r="K20" s="484"/>
      <c r="L20" s="504"/>
    </row>
    <row r="21" spans="1:13">
      <c r="A21" s="495" t="s">
        <v>1066</v>
      </c>
      <c r="B21" s="500" t="s">
        <v>160</v>
      </c>
      <c r="C21" s="503">
        <v>18676.009999999998</v>
      </c>
      <c r="D21" s="502">
        <v>1255.06</v>
      </c>
      <c r="E21" s="502">
        <v>-43714.27</v>
      </c>
      <c r="F21" s="502">
        <v>-2940.76</v>
      </c>
      <c r="G21" s="502">
        <v>-0.15</v>
      </c>
      <c r="H21" s="503">
        <v>0</v>
      </c>
      <c r="I21" s="502">
        <v>-0.16</v>
      </c>
      <c r="J21" s="502">
        <v>-66586.409999999989</v>
      </c>
      <c r="K21" s="484"/>
      <c r="L21" s="504"/>
    </row>
    <row r="22" spans="1:13">
      <c r="A22" s="495" t="s">
        <v>1066</v>
      </c>
      <c r="B22" s="500" t="s">
        <v>170</v>
      </c>
      <c r="C22" s="503">
        <v>1796.76</v>
      </c>
      <c r="D22" s="503">
        <v>119.57</v>
      </c>
      <c r="E22" s="503">
        <v>8709176.7699999996</v>
      </c>
      <c r="F22" s="503">
        <v>585788.88</v>
      </c>
      <c r="G22" s="503">
        <v>0.1</v>
      </c>
      <c r="H22" s="503">
        <v>0</v>
      </c>
      <c r="I22" s="503">
        <v>-0.35</v>
      </c>
      <c r="J22" s="502">
        <v>9293049.0700000003</v>
      </c>
      <c r="K22" s="484"/>
      <c r="L22" s="504"/>
    </row>
    <row r="23" spans="1:13">
      <c r="A23" s="495" t="s">
        <v>1066</v>
      </c>
      <c r="B23" s="500" t="s">
        <v>155</v>
      </c>
      <c r="C23" s="503">
        <v>377427.25</v>
      </c>
      <c r="D23" s="503">
        <v>25387.31</v>
      </c>
      <c r="E23" s="503">
        <v>28704786.91</v>
      </c>
      <c r="F23" s="503">
        <v>1930721.6</v>
      </c>
      <c r="G23" s="503">
        <v>452599.25</v>
      </c>
      <c r="H23" s="503">
        <v>0</v>
      </c>
      <c r="I23" s="503">
        <v>30442.19</v>
      </c>
      <c r="J23" s="502">
        <v>30715735.390000004</v>
      </c>
      <c r="K23" s="484"/>
      <c r="L23" s="504"/>
    </row>
    <row r="24" spans="1:13">
      <c r="A24" s="495" t="s">
        <v>1066</v>
      </c>
      <c r="B24" s="500" t="s">
        <v>164</v>
      </c>
      <c r="C24" s="503">
        <v>41211.79</v>
      </c>
      <c r="D24" s="503">
        <v>2770.51</v>
      </c>
      <c r="E24" s="503">
        <v>1785812.34</v>
      </c>
      <c r="F24" s="503">
        <v>120116.33</v>
      </c>
      <c r="G24" s="503">
        <v>-10493.04</v>
      </c>
      <c r="H24" s="503">
        <v>0</v>
      </c>
      <c r="I24" s="503">
        <v>-704.76</v>
      </c>
      <c r="J24" s="502">
        <v>1850748.57</v>
      </c>
      <c r="K24" s="484"/>
      <c r="L24" s="504"/>
    </row>
    <row r="25" spans="1:13">
      <c r="A25" s="495" t="s">
        <v>1066</v>
      </c>
      <c r="B25" s="500" t="s">
        <v>153</v>
      </c>
      <c r="C25" s="503">
        <v>0</v>
      </c>
      <c r="D25" s="503">
        <v>0</v>
      </c>
      <c r="E25" s="502">
        <v>0</v>
      </c>
      <c r="F25" s="502">
        <v>0</v>
      </c>
      <c r="G25" s="503">
        <v>0</v>
      </c>
      <c r="H25" s="503">
        <v>0</v>
      </c>
      <c r="I25" s="503">
        <v>0</v>
      </c>
      <c r="J25" s="502">
        <v>0</v>
      </c>
      <c r="K25" s="484"/>
      <c r="L25" s="504"/>
    </row>
    <row r="26" spans="1:13">
      <c r="A26" s="495" t="s">
        <v>1066</v>
      </c>
      <c r="B26" s="500" t="s">
        <v>113</v>
      </c>
      <c r="C26" s="503">
        <v>0</v>
      </c>
      <c r="D26" s="503">
        <v>0</v>
      </c>
      <c r="E26" s="503">
        <v>0</v>
      </c>
      <c r="F26" s="503">
        <v>0</v>
      </c>
      <c r="G26" s="503">
        <v>0</v>
      </c>
      <c r="H26" s="503">
        <v>0</v>
      </c>
      <c r="I26" s="503">
        <v>0</v>
      </c>
      <c r="J26" s="502">
        <v>0</v>
      </c>
      <c r="K26" s="484"/>
      <c r="L26" s="504"/>
    </row>
    <row r="27" spans="1:13">
      <c r="A27" s="495" t="s">
        <v>1066</v>
      </c>
      <c r="B27" s="500" t="s">
        <v>162</v>
      </c>
      <c r="C27" s="503">
        <v>11360895.68</v>
      </c>
      <c r="D27" s="503">
        <v>764146.61</v>
      </c>
      <c r="E27" s="503">
        <v>9739353.3300000001</v>
      </c>
      <c r="F27" s="503">
        <v>416021.11</v>
      </c>
      <c r="G27" s="503">
        <v>1511184.01</v>
      </c>
      <c r="H27" s="503">
        <v>0</v>
      </c>
      <c r="I27" s="503">
        <v>101645.38</v>
      </c>
      <c r="J27" s="503">
        <v>-356838.46000000008</v>
      </c>
      <c r="K27" s="484"/>
      <c r="L27" s="504"/>
    </row>
    <row r="28" spans="1:13">
      <c r="A28" s="495" t="s">
        <v>1066</v>
      </c>
      <c r="B28" s="500" t="s">
        <v>474</v>
      </c>
      <c r="C28" s="503">
        <v>0</v>
      </c>
      <c r="D28" s="503">
        <v>0</v>
      </c>
      <c r="E28" s="503">
        <v>0</v>
      </c>
      <c r="F28" s="503">
        <v>0</v>
      </c>
      <c r="G28" s="503">
        <v>0</v>
      </c>
      <c r="H28" s="503">
        <v>0</v>
      </c>
      <c r="I28" s="503">
        <v>0</v>
      </c>
      <c r="J28" s="502">
        <v>0</v>
      </c>
      <c r="K28" s="484"/>
      <c r="L28" s="504"/>
    </row>
    <row r="29" spans="1:13">
      <c r="A29" s="495" t="s">
        <v>1066</v>
      </c>
      <c r="B29" s="500" t="s">
        <v>510</v>
      </c>
      <c r="C29" s="503">
        <v>0</v>
      </c>
      <c r="D29" s="503">
        <v>0</v>
      </c>
      <c r="E29" s="502">
        <v>816740.46</v>
      </c>
      <c r="F29" s="502">
        <v>54926.99</v>
      </c>
      <c r="G29" s="503">
        <v>0</v>
      </c>
      <c r="H29" s="503">
        <v>0</v>
      </c>
      <c r="I29" s="503">
        <v>0</v>
      </c>
      <c r="J29" s="502">
        <v>871667.45</v>
      </c>
      <c r="K29" s="484"/>
      <c r="L29" s="504"/>
    </row>
    <row r="30" spans="1:13">
      <c r="A30" s="495" t="s">
        <v>1066</v>
      </c>
      <c r="B30" s="500" t="s">
        <v>158</v>
      </c>
      <c r="C30" s="503">
        <v>18692.32</v>
      </c>
      <c r="D30" s="503">
        <v>1256.8900000000001</v>
      </c>
      <c r="E30" s="503">
        <v>1173970.1599999999</v>
      </c>
      <c r="F30" s="503">
        <v>78961.850000000006</v>
      </c>
      <c r="G30" s="502">
        <v>23555.52</v>
      </c>
      <c r="H30" s="503">
        <v>0</v>
      </c>
      <c r="I30" s="502">
        <v>1585.51</v>
      </c>
      <c r="J30" s="502">
        <v>1258123.83</v>
      </c>
      <c r="K30" s="484"/>
      <c r="L30" s="504"/>
    </row>
    <row r="31" spans="1:13">
      <c r="A31" s="495" t="s">
        <v>1066</v>
      </c>
      <c r="B31" s="500" t="s">
        <v>168</v>
      </c>
      <c r="C31" s="503">
        <v>0</v>
      </c>
      <c r="D31" s="503">
        <v>0</v>
      </c>
      <c r="E31" s="503">
        <v>-1506.49</v>
      </c>
      <c r="F31" s="503">
        <v>-101.87</v>
      </c>
      <c r="G31" s="503">
        <v>0</v>
      </c>
      <c r="H31" s="503">
        <v>0</v>
      </c>
      <c r="I31" s="503">
        <v>0</v>
      </c>
      <c r="J31" s="502">
        <v>-1608.3600000000001</v>
      </c>
      <c r="K31" s="484"/>
      <c r="L31" s="504"/>
    </row>
    <row r="32" spans="1:13">
      <c r="A32" s="495" t="s">
        <v>1066</v>
      </c>
      <c r="B32" s="500" t="s">
        <v>169</v>
      </c>
      <c r="C32" s="503">
        <v>1064.54</v>
      </c>
      <c r="D32" s="503">
        <v>71.64</v>
      </c>
      <c r="E32" s="503">
        <v>2502.5500000000002</v>
      </c>
      <c r="F32" s="503">
        <v>167.7</v>
      </c>
      <c r="G32" s="503">
        <v>37.520000000000003</v>
      </c>
      <c r="H32" s="503">
        <v>0</v>
      </c>
      <c r="I32" s="503">
        <v>3.07</v>
      </c>
      <c r="J32" s="502">
        <v>1574.6599999999999</v>
      </c>
      <c r="K32" s="484"/>
      <c r="L32" s="504"/>
    </row>
    <row r="33" spans="1:13">
      <c r="A33" s="495" t="s">
        <v>1066</v>
      </c>
      <c r="B33" s="500" t="s">
        <v>116</v>
      </c>
      <c r="C33" s="503">
        <v>0</v>
      </c>
      <c r="D33" s="503">
        <v>0</v>
      </c>
      <c r="E33" s="503">
        <v>0</v>
      </c>
      <c r="F33" s="503">
        <v>0</v>
      </c>
      <c r="G33" s="503">
        <v>0</v>
      </c>
      <c r="H33" s="503">
        <v>0</v>
      </c>
      <c r="I33" s="503">
        <v>0</v>
      </c>
      <c r="J33" s="502">
        <v>0</v>
      </c>
      <c r="K33" s="484"/>
      <c r="L33" s="504"/>
    </row>
    <row r="34" spans="1:13">
      <c r="A34" s="495" t="s">
        <v>1066</v>
      </c>
      <c r="B34" s="500" t="s">
        <v>629</v>
      </c>
      <c r="C34" s="503">
        <v>0</v>
      </c>
      <c r="D34" s="503">
        <v>0</v>
      </c>
      <c r="E34" s="503">
        <v>0</v>
      </c>
      <c r="F34" s="503">
        <v>0</v>
      </c>
      <c r="G34" s="503">
        <v>0</v>
      </c>
      <c r="H34" s="503">
        <v>0</v>
      </c>
      <c r="I34" s="503">
        <v>0</v>
      </c>
      <c r="J34" s="503">
        <v>0</v>
      </c>
      <c r="K34" s="484"/>
      <c r="L34" s="504"/>
    </row>
    <row r="35" spans="1:13">
      <c r="A35" s="495" t="s">
        <v>1066</v>
      </c>
      <c r="B35" s="500" t="s">
        <v>167</v>
      </c>
      <c r="C35" s="503">
        <v>339404.47</v>
      </c>
      <c r="D35" s="502">
        <v>22830.87</v>
      </c>
      <c r="E35" s="502">
        <v>30711086.07</v>
      </c>
      <c r="F35" s="502">
        <v>2065668.08</v>
      </c>
      <c r="G35" s="502">
        <v>116146.8</v>
      </c>
      <c r="H35" s="503">
        <v>0</v>
      </c>
      <c r="I35" s="502">
        <v>7811.83</v>
      </c>
      <c r="J35" s="502">
        <v>32538477.439999998</v>
      </c>
      <c r="K35" s="484"/>
      <c r="L35" s="504"/>
    </row>
    <row r="36" spans="1:13">
      <c r="A36" s="495" t="s">
        <v>1066</v>
      </c>
      <c r="B36" s="500" t="s">
        <v>171</v>
      </c>
      <c r="C36" s="503">
        <v>30670.27</v>
      </c>
      <c r="D36" s="502">
        <v>2062.5700000000002</v>
      </c>
      <c r="E36" s="502">
        <v>2019999.14</v>
      </c>
      <c r="F36" s="502">
        <v>135867.6</v>
      </c>
      <c r="G36" s="503">
        <v>4208.25</v>
      </c>
      <c r="H36" s="503">
        <v>0</v>
      </c>
      <c r="I36" s="503">
        <v>283.31</v>
      </c>
      <c r="J36" s="502">
        <v>2127625.46</v>
      </c>
      <c r="K36" s="484"/>
      <c r="L36" s="504"/>
    </row>
    <row r="37" spans="1:13">
      <c r="A37" s="495" t="s">
        <v>1066</v>
      </c>
      <c r="B37" s="500" t="s">
        <v>165</v>
      </c>
      <c r="C37" s="503">
        <v>0</v>
      </c>
      <c r="D37" s="503">
        <v>0</v>
      </c>
      <c r="E37" s="503">
        <v>0</v>
      </c>
      <c r="F37" s="503">
        <v>0</v>
      </c>
      <c r="G37" s="503">
        <v>0</v>
      </c>
      <c r="H37" s="503">
        <v>0</v>
      </c>
      <c r="I37" s="503">
        <v>0</v>
      </c>
      <c r="J37" s="503">
        <v>0</v>
      </c>
      <c r="K37" s="484"/>
      <c r="L37" s="504"/>
    </row>
    <row r="38" spans="1:13">
      <c r="A38" s="495" t="s">
        <v>1066</v>
      </c>
      <c r="B38" s="500" t="s">
        <v>166</v>
      </c>
      <c r="C38" s="503">
        <v>0</v>
      </c>
      <c r="D38" s="502">
        <v>0</v>
      </c>
      <c r="E38" s="502">
        <v>0</v>
      </c>
      <c r="F38" s="502">
        <v>0</v>
      </c>
      <c r="G38" s="502">
        <v>0</v>
      </c>
      <c r="H38" s="503">
        <v>0</v>
      </c>
      <c r="I38" s="502">
        <v>0</v>
      </c>
      <c r="J38" s="502">
        <v>0</v>
      </c>
      <c r="K38" s="484"/>
      <c r="L38" s="504"/>
    </row>
    <row r="39" spans="1:13">
      <c r="A39" s="495" t="s">
        <v>1066</v>
      </c>
      <c r="B39" s="500" t="s">
        <v>157</v>
      </c>
      <c r="C39" s="503">
        <v>773296.04</v>
      </c>
      <c r="D39" s="503">
        <v>52013.07</v>
      </c>
      <c r="E39" s="503">
        <v>66965889.630000003</v>
      </c>
      <c r="F39" s="503">
        <v>4504211.09</v>
      </c>
      <c r="G39" s="503">
        <v>2813940.89</v>
      </c>
      <c r="H39" s="503">
        <v>0</v>
      </c>
      <c r="I39" s="503">
        <v>189269.78</v>
      </c>
      <c r="J39" s="503">
        <v>73648002.280000001</v>
      </c>
      <c r="K39" s="484"/>
      <c r="L39" s="504"/>
    </row>
    <row r="40" spans="1:13">
      <c r="A40" s="495" t="s">
        <v>1066</v>
      </c>
      <c r="B40" s="500" t="s">
        <v>172</v>
      </c>
      <c r="C40" s="503">
        <v>157182.70000000001</v>
      </c>
      <c r="D40" s="503">
        <v>10572.05</v>
      </c>
      <c r="E40" s="502">
        <v>11295812.279999999</v>
      </c>
      <c r="F40" s="502">
        <v>759769.69</v>
      </c>
      <c r="G40" s="503">
        <v>221762.5</v>
      </c>
      <c r="H40" s="503">
        <v>0</v>
      </c>
      <c r="I40" s="503">
        <v>14915.88</v>
      </c>
      <c r="J40" s="502">
        <v>12124505.6</v>
      </c>
      <c r="K40" s="484"/>
      <c r="L40" s="504"/>
    </row>
    <row r="41" spans="1:13" s="514" customFormat="1">
      <c r="B41" s="517"/>
      <c r="C41" s="507">
        <f t="shared" ref="C41:J41" si="4">SUM(C20:C40)</f>
        <v>13126665.349999998</v>
      </c>
      <c r="D41" s="507">
        <f t="shared" si="4"/>
        <v>882912.65999999992</v>
      </c>
      <c r="E41" s="507">
        <f t="shared" si="4"/>
        <v>162010806.63</v>
      </c>
      <c r="F41" s="507">
        <f t="shared" si="4"/>
        <v>10657980.85</v>
      </c>
      <c r="G41" s="507">
        <f t="shared" si="4"/>
        <v>5134044</v>
      </c>
      <c r="H41" s="507">
        <f t="shared" si="4"/>
        <v>0</v>
      </c>
      <c r="I41" s="507">
        <f t="shared" si="4"/>
        <v>345326.14</v>
      </c>
      <c r="J41" s="507">
        <f t="shared" si="4"/>
        <v>164138579.60999998</v>
      </c>
      <c r="K41" s="484"/>
      <c r="L41" s="504"/>
      <c r="M41" s="489"/>
    </row>
    <row r="42" spans="1:13" s="514" customFormat="1" ht="11.25">
      <c r="A42" s="508" t="s">
        <v>1066</v>
      </c>
      <c r="B42" s="509" t="s">
        <v>1068</v>
      </c>
      <c r="C42" s="510">
        <v>13126665.35</v>
      </c>
      <c r="D42" s="511">
        <v>882912.65999999992</v>
      </c>
      <c r="E42" s="511">
        <v>162010806.63</v>
      </c>
      <c r="F42" s="511">
        <v>10657980.85</v>
      </c>
      <c r="G42" s="511">
        <v>5134044</v>
      </c>
      <c r="H42" s="510">
        <v>0</v>
      </c>
      <c r="I42" s="511">
        <v>345326.14</v>
      </c>
      <c r="J42" s="511">
        <v>164138579.60999998</v>
      </c>
      <c r="K42" s="512"/>
      <c r="L42" s="513"/>
    </row>
    <row r="43" spans="1:13">
      <c r="B43" s="509"/>
      <c r="C43" s="510">
        <f t="shared" ref="C43:J43" si="5">C41-C42</f>
        <v>0</v>
      </c>
      <c r="D43" s="510">
        <f t="shared" si="5"/>
        <v>0</v>
      </c>
      <c r="E43" s="510">
        <f t="shared" si="5"/>
        <v>0</v>
      </c>
      <c r="F43" s="510">
        <f t="shared" si="5"/>
        <v>0</v>
      </c>
      <c r="G43" s="510">
        <f t="shared" si="5"/>
        <v>0</v>
      </c>
      <c r="H43" s="510">
        <f t="shared" si="5"/>
        <v>0</v>
      </c>
      <c r="I43" s="510">
        <f t="shared" si="5"/>
        <v>0</v>
      </c>
      <c r="J43" s="510">
        <f t="shared" si="5"/>
        <v>0</v>
      </c>
      <c r="K43" s="512"/>
      <c r="L43" s="513"/>
      <c r="M43" s="514"/>
    </row>
    <row r="44" spans="1:13">
      <c r="B44" s="500"/>
      <c r="C44" s="503"/>
      <c r="D44" s="503"/>
      <c r="E44" s="503"/>
      <c r="F44" s="503"/>
      <c r="G44" s="503"/>
      <c r="H44" s="503"/>
      <c r="I44" s="503"/>
      <c r="J44" s="503"/>
      <c r="K44" s="484"/>
      <c r="L44" s="504"/>
    </row>
    <row r="45" spans="1:13" s="520" customFormat="1">
      <c r="A45" s="534" t="s">
        <v>1069</v>
      </c>
      <c r="B45" s="500" t="s">
        <v>161</v>
      </c>
      <c r="C45" s="503">
        <v>-32517.599999999999</v>
      </c>
      <c r="D45" s="503">
        <v>2552015.42</v>
      </c>
      <c r="E45" s="503">
        <v>92388928.060000002</v>
      </c>
      <c r="F45" s="503">
        <v>6214197.7599999998</v>
      </c>
      <c r="G45" s="503">
        <v>780542.41</v>
      </c>
      <c r="H45" s="503">
        <v>0</v>
      </c>
      <c r="I45" s="503">
        <v>51093.79</v>
      </c>
      <c r="J45" s="503">
        <v>96915264.200000003</v>
      </c>
      <c r="K45" s="484"/>
      <c r="L45" s="504"/>
      <c r="M45" s="489"/>
    </row>
    <row r="46" spans="1:13">
      <c r="A46" s="495" t="s">
        <v>1069</v>
      </c>
      <c r="B46" s="500" t="s">
        <v>182</v>
      </c>
      <c r="C46" s="503">
        <v>-818199.6</v>
      </c>
      <c r="D46" s="503">
        <v>3037464.84</v>
      </c>
      <c r="E46" s="503">
        <v>79605045.219999999</v>
      </c>
      <c r="F46" s="503">
        <v>5354339.8</v>
      </c>
      <c r="G46" s="503">
        <v>2496006.62</v>
      </c>
      <c r="H46" s="503">
        <v>0</v>
      </c>
      <c r="I46" s="503">
        <v>166495.53</v>
      </c>
      <c r="J46" s="503">
        <v>85402621.929999992</v>
      </c>
      <c r="K46" s="518"/>
      <c r="L46" s="519"/>
      <c r="M46" s="520"/>
    </row>
    <row r="47" spans="1:13">
      <c r="A47" s="495" t="s">
        <v>1069</v>
      </c>
      <c r="B47" s="500" t="s">
        <v>184</v>
      </c>
      <c r="C47" s="503">
        <v>88499.58</v>
      </c>
      <c r="D47" s="503">
        <v>90548.77</v>
      </c>
      <c r="E47" s="503">
        <v>17474940.699999999</v>
      </c>
      <c r="F47" s="503">
        <v>1175387.8600000001</v>
      </c>
      <c r="G47" s="503">
        <v>1689805.06</v>
      </c>
      <c r="H47" s="503">
        <v>0</v>
      </c>
      <c r="I47" s="503">
        <v>113658.39</v>
      </c>
      <c r="J47" s="503">
        <v>20274743.66</v>
      </c>
      <c r="K47" s="484"/>
      <c r="L47" s="504"/>
    </row>
    <row r="48" spans="1:13">
      <c r="A48" s="495" t="s">
        <v>1069</v>
      </c>
      <c r="B48" s="500" t="s">
        <v>1070</v>
      </c>
      <c r="C48" s="503">
        <v>0</v>
      </c>
      <c r="D48" s="503">
        <v>0</v>
      </c>
      <c r="E48" s="503">
        <v>0</v>
      </c>
      <c r="F48" s="503">
        <v>0</v>
      </c>
      <c r="G48" s="503">
        <v>0</v>
      </c>
      <c r="H48" s="503">
        <v>0</v>
      </c>
      <c r="I48" s="503">
        <v>0</v>
      </c>
      <c r="J48" s="503">
        <v>0</v>
      </c>
      <c r="K48" s="484"/>
      <c r="L48" s="504"/>
    </row>
    <row r="49" spans="1:13">
      <c r="A49" s="495" t="s">
        <v>1069</v>
      </c>
      <c r="B49" s="500" t="s">
        <v>548</v>
      </c>
      <c r="C49" s="503">
        <v>0</v>
      </c>
      <c r="D49" s="503">
        <v>0</v>
      </c>
      <c r="E49" s="503">
        <v>0</v>
      </c>
      <c r="F49" s="503">
        <v>0</v>
      </c>
      <c r="G49" s="503">
        <v>0</v>
      </c>
      <c r="H49" s="503">
        <v>0</v>
      </c>
      <c r="I49" s="503">
        <v>0</v>
      </c>
      <c r="J49" s="503">
        <v>0</v>
      </c>
      <c r="K49" s="484"/>
      <c r="L49" s="504"/>
    </row>
    <row r="50" spans="1:13">
      <c r="A50" s="495" t="s">
        <v>1069</v>
      </c>
      <c r="B50" s="500" t="s">
        <v>553</v>
      </c>
      <c r="C50" s="503">
        <v>0</v>
      </c>
      <c r="D50" s="503">
        <v>0</v>
      </c>
      <c r="E50" s="503">
        <v>0</v>
      </c>
      <c r="F50" s="503">
        <v>0</v>
      </c>
      <c r="G50" s="503">
        <v>0</v>
      </c>
      <c r="H50" s="503">
        <v>0</v>
      </c>
      <c r="I50" s="503">
        <v>0</v>
      </c>
      <c r="J50" s="503">
        <v>0</v>
      </c>
      <c r="K50" s="484"/>
      <c r="L50" s="504"/>
    </row>
    <row r="51" spans="1:13">
      <c r="A51" s="495" t="s">
        <v>1069</v>
      </c>
      <c r="B51" s="500" t="s">
        <v>557</v>
      </c>
      <c r="C51" s="503">
        <v>0</v>
      </c>
      <c r="D51" s="503">
        <v>0</v>
      </c>
      <c r="E51" s="503">
        <v>0</v>
      </c>
      <c r="F51" s="503">
        <v>0</v>
      </c>
      <c r="G51" s="503">
        <v>0</v>
      </c>
      <c r="H51" s="503">
        <v>0</v>
      </c>
      <c r="I51" s="503">
        <v>0</v>
      </c>
      <c r="J51" s="503">
        <v>0</v>
      </c>
      <c r="K51" s="484"/>
      <c r="L51" s="504"/>
    </row>
    <row r="52" spans="1:13">
      <c r="A52" s="495" t="s">
        <v>1069</v>
      </c>
      <c r="B52" s="500" t="s">
        <v>180</v>
      </c>
      <c r="C52" s="503">
        <v>5362764.1100000003</v>
      </c>
      <c r="D52" s="503">
        <v>360708.03</v>
      </c>
      <c r="E52" s="503">
        <v>20240086.41</v>
      </c>
      <c r="F52" s="503">
        <v>-9920716.4000000004</v>
      </c>
      <c r="G52" s="503">
        <v>1549454.22</v>
      </c>
      <c r="H52" s="503">
        <v>0</v>
      </c>
      <c r="I52" s="503">
        <v>104217.93</v>
      </c>
      <c r="J52" s="503">
        <v>6249570.0199999986</v>
      </c>
      <c r="K52" s="484"/>
      <c r="L52" s="504"/>
    </row>
    <row r="53" spans="1:13">
      <c r="A53" s="495" t="s">
        <v>1069</v>
      </c>
      <c r="B53" s="500" t="s">
        <v>181</v>
      </c>
      <c r="C53" s="503">
        <v>0</v>
      </c>
      <c r="D53" s="503">
        <v>0</v>
      </c>
      <c r="E53" s="503">
        <v>0</v>
      </c>
      <c r="F53" s="503">
        <v>0</v>
      </c>
      <c r="G53" s="503">
        <v>0</v>
      </c>
      <c r="H53" s="503">
        <v>0</v>
      </c>
      <c r="I53" s="503">
        <v>0</v>
      </c>
      <c r="J53" s="503">
        <v>0</v>
      </c>
      <c r="K53" s="484"/>
      <c r="L53" s="504"/>
    </row>
    <row r="54" spans="1:13">
      <c r="A54" s="495" t="s">
        <v>1069</v>
      </c>
      <c r="B54" s="500" t="s">
        <v>1071</v>
      </c>
      <c r="C54" s="503">
        <v>0</v>
      </c>
      <c r="D54" s="503">
        <v>0</v>
      </c>
      <c r="E54" s="503">
        <v>0</v>
      </c>
      <c r="F54" s="503">
        <v>0</v>
      </c>
      <c r="G54" s="503">
        <v>0</v>
      </c>
      <c r="H54" s="503">
        <v>0</v>
      </c>
      <c r="I54" s="503">
        <v>0</v>
      </c>
      <c r="J54" s="503">
        <v>0</v>
      </c>
      <c r="K54" s="484"/>
      <c r="L54" s="504"/>
    </row>
    <row r="55" spans="1:13">
      <c r="A55" s="495" t="s">
        <v>1069</v>
      </c>
      <c r="B55" s="500" t="s">
        <v>183</v>
      </c>
      <c r="C55" s="503">
        <v>0.03</v>
      </c>
      <c r="D55" s="503">
        <v>7.0000000000000007E-2</v>
      </c>
      <c r="E55" s="503">
        <v>79629.09</v>
      </c>
      <c r="F55" s="503">
        <v>5354.53</v>
      </c>
      <c r="G55" s="503">
        <v>0</v>
      </c>
      <c r="H55" s="503">
        <v>0</v>
      </c>
      <c r="I55" s="503">
        <v>0</v>
      </c>
      <c r="J55" s="503">
        <v>84983.51999999999</v>
      </c>
      <c r="K55" s="484"/>
      <c r="L55" s="504"/>
    </row>
    <row r="56" spans="1:13">
      <c r="A56" s="495" t="s">
        <v>1069</v>
      </c>
      <c r="B56" s="500" t="s">
        <v>186</v>
      </c>
      <c r="C56" s="503">
        <v>0</v>
      </c>
      <c r="D56" s="503">
        <v>0</v>
      </c>
      <c r="E56" s="503">
        <v>-0.33</v>
      </c>
      <c r="F56" s="503">
        <v>0.35</v>
      </c>
      <c r="G56" s="503">
        <v>0</v>
      </c>
      <c r="H56" s="503">
        <v>0</v>
      </c>
      <c r="I56" s="503">
        <v>0</v>
      </c>
      <c r="J56" s="503">
        <v>1.9999999999999962E-2</v>
      </c>
      <c r="K56" s="484"/>
      <c r="L56" s="504"/>
    </row>
    <row r="57" spans="1:13">
      <c r="A57" s="495" t="s">
        <v>1069</v>
      </c>
      <c r="B57" s="500" t="s">
        <v>187</v>
      </c>
      <c r="C57" s="503">
        <v>0</v>
      </c>
      <c r="D57" s="503">
        <v>0</v>
      </c>
      <c r="E57" s="503">
        <v>0</v>
      </c>
      <c r="F57" s="503">
        <v>0</v>
      </c>
      <c r="G57" s="503">
        <v>0</v>
      </c>
      <c r="H57" s="503">
        <v>0</v>
      </c>
      <c r="I57" s="503">
        <v>0</v>
      </c>
      <c r="J57" s="503">
        <v>0</v>
      </c>
      <c r="K57" s="484"/>
      <c r="L57" s="504"/>
    </row>
    <row r="58" spans="1:13">
      <c r="A58" s="495" t="s">
        <v>1069</v>
      </c>
      <c r="B58" s="500" t="s">
        <v>175</v>
      </c>
      <c r="C58" s="503">
        <v>0</v>
      </c>
      <c r="D58" s="503">
        <v>0</v>
      </c>
      <c r="E58" s="503">
        <v>0</v>
      </c>
      <c r="F58" s="503">
        <v>0</v>
      </c>
      <c r="G58" s="503">
        <v>0</v>
      </c>
      <c r="H58" s="503">
        <v>0</v>
      </c>
      <c r="I58" s="503">
        <v>0</v>
      </c>
      <c r="J58" s="503">
        <v>0</v>
      </c>
      <c r="K58" s="484"/>
      <c r="L58" s="504"/>
    </row>
    <row r="59" spans="1:13">
      <c r="A59" s="495" t="s">
        <v>1069</v>
      </c>
      <c r="B59" s="500" t="s">
        <v>177</v>
      </c>
      <c r="C59" s="503">
        <v>-0.34</v>
      </c>
      <c r="D59" s="503">
        <v>-0.02</v>
      </c>
      <c r="E59" s="503">
        <v>-0.34</v>
      </c>
      <c r="F59" s="503">
        <v>-0.02</v>
      </c>
      <c r="G59" s="503">
        <v>0</v>
      </c>
      <c r="H59" s="503">
        <v>0</v>
      </c>
      <c r="I59" s="503">
        <v>0</v>
      </c>
      <c r="J59" s="503">
        <v>0</v>
      </c>
      <c r="K59" s="484"/>
      <c r="L59" s="504"/>
    </row>
    <row r="60" spans="1:13">
      <c r="A60" s="495" t="s">
        <v>1069</v>
      </c>
      <c r="B60" s="500" t="s">
        <v>185</v>
      </c>
      <c r="C60" s="503">
        <v>0</v>
      </c>
      <c r="D60" s="503">
        <v>0</v>
      </c>
      <c r="E60" s="503">
        <v>0</v>
      </c>
      <c r="F60" s="503">
        <v>0</v>
      </c>
      <c r="G60" s="503">
        <v>0</v>
      </c>
      <c r="H60" s="503">
        <v>0</v>
      </c>
      <c r="I60" s="503">
        <v>0</v>
      </c>
      <c r="J60" s="503">
        <v>0</v>
      </c>
      <c r="K60" s="484"/>
      <c r="L60" s="504"/>
    </row>
    <row r="61" spans="1:13" s="514" customFormat="1">
      <c r="B61" s="517"/>
      <c r="C61" s="507">
        <f t="shared" ref="C61:J61" si="6">SUM(C45:C60)</f>
        <v>4600546.1800000006</v>
      </c>
      <c r="D61" s="507">
        <f t="shared" si="6"/>
        <v>6040737.1100000003</v>
      </c>
      <c r="E61" s="507">
        <f t="shared" si="6"/>
        <v>209788628.80999997</v>
      </c>
      <c r="F61" s="507">
        <f t="shared" si="6"/>
        <v>2828563.8799999976</v>
      </c>
      <c r="G61" s="507">
        <f t="shared" si="6"/>
        <v>6515808.3099999996</v>
      </c>
      <c r="H61" s="507">
        <f t="shared" si="6"/>
        <v>0</v>
      </c>
      <c r="I61" s="507">
        <f t="shared" si="6"/>
        <v>435465.64</v>
      </c>
      <c r="J61" s="507">
        <f t="shared" si="6"/>
        <v>208927183.35000002</v>
      </c>
      <c r="K61" s="484"/>
      <c r="L61" s="504"/>
      <c r="M61" s="489"/>
    </row>
    <row r="62" spans="1:13" s="514" customFormat="1" ht="11.25">
      <c r="A62" s="508" t="s">
        <v>1069</v>
      </c>
      <c r="B62" s="509" t="s">
        <v>1073</v>
      </c>
      <c r="C62" s="510">
        <v>4600546.1800000006</v>
      </c>
      <c r="D62" s="511">
        <v>6040737.1100000003</v>
      </c>
      <c r="E62" s="511">
        <v>209788628.81</v>
      </c>
      <c r="F62" s="511">
        <v>2828563.8799999976</v>
      </c>
      <c r="G62" s="511">
        <v>6515808.3099999996</v>
      </c>
      <c r="H62" s="510">
        <v>0</v>
      </c>
      <c r="I62" s="511">
        <v>435465.64</v>
      </c>
      <c r="J62" s="511">
        <v>208927183.34999996</v>
      </c>
      <c r="K62" s="512"/>
      <c r="L62" s="513"/>
    </row>
    <row r="63" spans="1:13">
      <c r="B63" s="509"/>
      <c r="C63" s="510">
        <f t="shared" ref="C63:J63" si="7">C61-C62</f>
        <v>0</v>
      </c>
      <c r="D63" s="510">
        <f t="shared" si="7"/>
        <v>0</v>
      </c>
      <c r="E63" s="510">
        <f t="shared" si="7"/>
        <v>0</v>
      </c>
      <c r="F63" s="510">
        <f t="shared" si="7"/>
        <v>0</v>
      </c>
      <c r="G63" s="510">
        <f t="shared" si="7"/>
        <v>0</v>
      </c>
      <c r="H63" s="510">
        <f t="shared" si="7"/>
        <v>0</v>
      </c>
      <c r="I63" s="510">
        <f t="shared" si="7"/>
        <v>0</v>
      </c>
      <c r="J63" s="510">
        <f t="shared" si="7"/>
        <v>0</v>
      </c>
      <c r="K63" s="512"/>
      <c r="L63" s="513"/>
      <c r="M63" s="514"/>
    </row>
    <row r="64" spans="1:13" s="520" customFormat="1">
      <c r="B64" s="500"/>
      <c r="C64" s="503"/>
      <c r="D64" s="503"/>
      <c r="E64" s="503"/>
      <c r="F64" s="503"/>
      <c r="G64" s="503"/>
      <c r="H64" s="503"/>
      <c r="I64" s="503"/>
      <c r="J64" s="503"/>
      <c r="K64" s="484"/>
      <c r="L64" s="504"/>
      <c r="M64" s="489"/>
    </row>
    <row r="65" spans="1:13">
      <c r="A65" s="495" t="s">
        <v>1074</v>
      </c>
      <c r="B65" s="500" t="s">
        <v>482</v>
      </c>
      <c r="C65" s="503">
        <v>0</v>
      </c>
      <c r="D65" s="522">
        <v>0</v>
      </c>
      <c r="E65" s="522">
        <v>0</v>
      </c>
      <c r="F65" s="522">
        <v>0</v>
      </c>
      <c r="G65" s="522">
        <v>0</v>
      </c>
      <c r="H65" s="521">
        <v>0</v>
      </c>
      <c r="I65" s="522">
        <v>0</v>
      </c>
      <c r="J65" s="522">
        <v>0</v>
      </c>
      <c r="K65" s="484"/>
      <c r="L65" s="519"/>
      <c r="M65" s="520"/>
    </row>
    <row r="66" spans="1:13">
      <c r="A66" s="495" t="s">
        <v>1074</v>
      </c>
      <c r="B66" s="500" t="s">
        <v>173</v>
      </c>
      <c r="C66" s="503">
        <v>-87315.71</v>
      </c>
      <c r="D66" s="503">
        <v>5350052.8899999997</v>
      </c>
      <c r="E66" s="503">
        <v>6381894.7599999998</v>
      </c>
      <c r="F66" s="503">
        <v>277830.14</v>
      </c>
      <c r="G66" s="503">
        <v>166668.97</v>
      </c>
      <c r="H66" s="503">
        <v>0</v>
      </c>
      <c r="I66" s="503">
        <v>9853.2999999999993</v>
      </c>
      <c r="J66" s="503">
        <v>1573509.9899999998</v>
      </c>
      <c r="K66" s="523"/>
      <c r="L66" s="502"/>
      <c r="M66" s="524"/>
    </row>
    <row r="67" spans="1:13">
      <c r="A67" s="495" t="s">
        <v>1074</v>
      </c>
      <c r="B67" s="500" t="s">
        <v>1075</v>
      </c>
      <c r="C67" s="503">
        <v>0</v>
      </c>
      <c r="D67" s="502">
        <v>0</v>
      </c>
      <c r="E67" s="502">
        <v>0</v>
      </c>
      <c r="F67" s="502">
        <v>0</v>
      </c>
      <c r="G67" s="502">
        <v>0</v>
      </c>
      <c r="H67" s="502">
        <v>0</v>
      </c>
      <c r="I67" s="502">
        <v>0</v>
      </c>
      <c r="J67" s="502">
        <v>0</v>
      </c>
      <c r="K67" s="523"/>
      <c r="L67" s="502"/>
      <c r="M67" s="524"/>
    </row>
    <row r="68" spans="1:13">
      <c r="A68" s="495" t="s">
        <v>1074</v>
      </c>
      <c r="B68" s="500" t="s">
        <v>1076</v>
      </c>
      <c r="C68" s="503">
        <v>0</v>
      </c>
      <c r="D68" s="502">
        <v>0</v>
      </c>
      <c r="E68" s="502">
        <v>0</v>
      </c>
      <c r="F68" s="502">
        <v>0</v>
      </c>
      <c r="G68" s="502">
        <v>0</v>
      </c>
      <c r="H68" s="502">
        <v>0</v>
      </c>
      <c r="I68" s="502">
        <v>0</v>
      </c>
      <c r="J68" s="502">
        <v>0</v>
      </c>
      <c r="K68" s="523"/>
      <c r="L68" s="502"/>
      <c r="M68" s="524"/>
    </row>
    <row r="69" spans="1:13">
      <c r="A69" s="495" t="s">
        <v>1074</v>
      </c>
      <c r="B69" s="500" t="s">
        <v>174</v>
      </c>
      <c r="C69" s="503">
        <v>463473.9</v>
      </c>
      <c r="D69" s="502">
        <v>31173.66</v>
      </c>
      <c r="E69" s="502">
        <v>36897424.869999997</v>
      </c>
      <c r="F69" s="502">
        <v>2481768.16</v>
      </c>
      <c r="G69" s="502">
        <v>1327820.6200000001</v>
      </c>
      <c r="H69" s="502">
        <v>0</v>
      </c>
      <c r="I69" s="502">
        <v>89309.53</v>
      </c>
      <c r="J69" s="502">
        <v>40301675.620000005</v>
      </c>
      <c r="K69" s="523"/>
      <c r="L69" s="502"/>
      <c r="M69" s="524"/>
    </row>
    <row r="70" spans="1:13">
      <c r="A70" s="495" t="s">
        <v>1074</v>
      </c>
      <c r="B70" s="500" t="s">
        <v>1077</v>
      </c>
      <c r="C70" s="503">
        <v>0</v>
      </c>
      <c r="D70" s="502">
        <v>0</v>
      </c>
      <c r="E70" s="502">
        <v>0</v>
      </c>
      <c r="F70" s="502">
        <v>0</v>
      </c>
      <c r="G70" s="502">
        <v>0</v>
      </c>
      <c r="H70" s="502">
        <v>0</v>
      </c>
      <c r="I70" s="502">
        <v>0</v>
      </c>
      <c r="J70" s="502">
        <v>0</v>
      </c>
      <c r="K70" s="523"/>
      <c r="L70" s="502"/>
      <c r="M70" s="524"/>
    </row>
    <row r="71" spans="1:13">
      <c r="A71" s="495" t="s">
        <v>1074</v>
      </c>
      <c r="B71" s="500" t="s">
        <v>496</v>
      </c>
      <c r="C71" s="502">
        <v>0</v>
      </c>
      <c r="D71" s="502">
        <v>0</v>
      </c>
      <c r="E71" s="502">
        <v>0</v>
      </c>
      <c r="F71" s="502">
        <v>0</v>
      </c>
      <c r="G71" s="502">
        <v>0</v>
      </c>
      <c r="H71" s="502">
        <v>0</v>
      </c>
      <c r="I71" s="502">
        <v>0</v>
      </c>
      <c r="J71" s="502">
        <v>0</v>
      </c>
      <c r="K71" s="523"/>
      <c r="L71" s="502"/>
      <c r="M71" s="524"/>
    </row>
    <row r="72" spans="1:13">
      <c r="A72" s="495" t="s">
        <v>1074</v>
      </c>
      <c r="B72" s="500" t="s">
        <v>498</v>
      </c>
      <c r="C72" s="503">
        <v>0</v>
      </c>
      <c r="D72" s="502">
        <v>0</v>
      </c>
      <c r="E72" s="502">
        <v>0</v>
      </c>
      <c r="F72" s="502">
        <v>0</v>
      </c>
      <c r="G72" s="502">
        <v>0</v>
      </c>
      <c r="H72" s="502">
        <v>0</v>
      </c>
      <c r="I72" s="502">
        <v>0</v>
      </c>
      <c r="J72" s="502">
        <v>0</v>
      </c>
      <c r="K72" s="523"/>
      <c r="L72" s="502"/>
      <c r="M72" s="524"/>
    </row>
    <row r="73" spans="1:13">
      <c r="A73" s="495" t="s">
        <v>1074</v>
      </c>
      <c r="B73" s="500" t="s">
        <v>500</v>
      </c>
      <c r="C73" s="503">
        <v>0</v>
      </c>
      <c r="D73" s="502">
        <v>0</v>
      </c>
      <c r="E73" s="502">
        <v>0</v>
      </c>
      <c r="F73" s="502">
        <v>0</v>
      </c>
      <c r="G73" s="502">
        <v>0</v>
      </c>
      <c r="H73" s="502">
        <v>0</v>
      </c>
      <c r="I73" s="502">
        <v>0</v>
      </c>
      <c r="J73" s="502">
        <v>0</v>
      </c>
      <c r="K73" s="523"/>
      <c r="L73" s="502"/>
      <c r="M73" s="524"/>
    </row>
    <row r="74" spans="1:13">
      <c r="A74" s="495" t="s">
        <v>1074</v>
      </c>
      <c r="B74" s="500" t="s">
        <v>502</v>
      </c>
      <c r="C74" s="503">
        <v>0</v>
      </c>
      <c r="D74" s="502">
        <v>0</v>
      </c>
      <c r="E74" s="502">
        <v>0</v>
      </c>
      <c r="F74" s="502">
        <v>0</v>
      </c>
      <c r="G74" s="502">
        <v>0</v>
      </c>
      <c r="H74" s="502">
        <v>0</v>
      </c>
      <c r="I74" s="502">
        <v>0</v>
      </c>
      <c r="J74" s="502">
        <v>0</v>
      </c>
      <c r="K74" s="523"/>
      <c r="L74" s="502"/>
      <c r="M74" s="524"/>
    </row>
    <row r="75" spans="1:13">
      <c r="A75" s="495" t="s">
        <v>1074</v>
      </c>
      <c r="B75" s="500" t="s">
        <v>530</v>
      </c>
      <c r="C75" s="503">
        <v>0</v>
      </c>
      <c r="D75" s="502">
        <v>0</v>
      </c>
      <c r="E75" s="502">
        <v>0</v>
      </c>
      <c r="F75" s="502">
        <v>0</v>
      </c>
      <c r="G75" s="502">
        <v>0</v>
      </c>
      <c r="H75" s="502">
        <v>0</v>
      </c>
      <c r="I75" s="502">
        <v>0</v>
      </c>
      <c r="J75" s="502">
        <v>0</v>
      </c>
      <c r="K75" s="523"/>
      <c r="L75" s="502"/>
      <c r="M75" s="524"/>
    </row>
    <row r="76" spans="1:13">
      <c r="A76" s="495" t="s">
        <v>1074</v>
      </c>
      <c r="B76" s="500" t="s">
        <v>534</v>
      </c>
      <c r="C76" s="521">
        <v>0</v>
      </c>
      <c r="D76" s="502">
        <v>0</v>
      </c>
      <c r="E76" s="502">
        <v>0</v>
      </c>
      <c r="F76" s="502">
        <v>0</v>
      </c>
      <c r="G76" s="502">
        <v>0</v>
      </c>
      <c r="H76" s="502">
        <v>0</v>
      </c>
      <c r="I76" s="502">
        <v>0</v>
      </c>
      <c r="J76" s="502">
        <v>0</v>
      </c>
      <c r="K76" s="523"/>
      <c r="L76" s="502"/>
      <c r="M76" s="524"/>
    </row>
    <row r="77" spans="1:13">
      <c r="A77" s="495" t="s">
        <v>1074</v>
      </c>
      <c r="B77" s="500" t="s">
        <v>179</v>
      </c>
      <c r="C77" s="503">
        <v>1388507.25</v>
      </c>
      <c r="D77" s="502">
        <v>93392</v>
      </c>
      <c r="E77" s="502">
        <v>67298076.299999997</v>
      </c>
      <c r="F77" s="502">
        <v>4526557.1399999997</v>
      </c>
      <c r="G77" s="502">
        <v>1686623.36</v>
      </c>
      <c r="H77" s="502">
        <v>0</v>
      </c>
      <c r="I77" s="502">
        <v>113444.65</v>
      </c>
      <c r="J77" s="502">
        <v>72142802.200000003</v>
      </c>
      <c r="K77" s="523"/>
      <c r="L77" s="502"/>
      <c r="M77" s="524"/>
    </row>
    <row r="78" spans="1:13">
      <c r="A78" s="495" t="s">
        <v>1074</v>
      </c>
      <c r="B78" s="500" t="s">
        <v>537</v>
      </c>
      <c r="C78" s="522">
        <v>0</v>
      </c>
      <c r="D78" s="502">
        <v>0</v>
      </c>
      <c r="E78" s="502">
        <v>0</v>
      </c>
      <c r="F78" s="502">
        <v>0</v>
      </c>
      <c r="G78" s="502">
        <v>0</v>
      </c>
      <c r="H78" s="502">
        <v>0</v>
      </c>
      <c r="I78" s="502">
        <v>0</v>
      </c>
      <c r="J78" s="502">
        <v>0</v>
      </c>
      <c r="K78" s="523"/>
      <c r="L78" s="502"/>
      <c r="M78" s="524"/>
    </row>
    <row r="79" spans="1:13">
      <c r="A79" s="495" t="s">
        <v>1074</v>
      </c>
      <c r="B79" s="500" t="s">
        <v>540</v>
      </c>
      <c r="C79" s="503">
        <v>0</v>
      </c>
      <c r="D79" s="502">
        <v>0</v>
      </c>
      <c r="E79" s="502">
        <v>0</v>
      </c>
      <c r="F79" s="502">
        <v>0</v>
      </c>
      <c r="G79" s="502">
        <v>0</v>
      </c>
      <c r="H79" s="502">
        <v>0</v>
      </c>
      <c r="I79" s="502">
        <v>0</v>
      </c>
      <c r="J79" s="502">
        <v>0</v>
      </c>
      <c r="K79" s="523"/>
      <c r="L79" s="502"/>
      <c r="M79" s="524"/>
    </row>
    <row r="80" spans="1:13">
      <c r="A80" s="495" t="s">
        <v>1074</v>
      </c>
      <c r="B80" s="500" t="s">
        <v>542</v>
      </c>
      <c r="C80" s="502">
        <v>0</v>
      </c>
      <c r="D80" s="502">
        <v>0</v>
      </c>
      <c r="E80" s="502">
        <v>0</v>
      </c>
      <c r="F80" s="502">
        <v>0</v>
      </c>
      <c r="G80" s="502">
        <v>0</v>
      </c>
      <c r="H80" s="502">
        <v>0</v>
      </c>
      <c r="I80" s="502">
        <v>0</v>
      </c>
      <c r="J80" s="502">
        <v>0</v>
      </c>
      <c r="K80" s="523"/>
      <c r="L80" s="502"/>
      <c r="M80" s="524"/>
    </row>
    <row r="81" spans="1:13">
      <c r="A81" s="495" t="s">
        <v>1074</v>
      </c>
      <c r="B81" s="500" t="s">
        <v>544</v>
      </c>
      <c r="C81" s="502">
        <v>0</v>
      </c>
      <c r="D81" s="502">
        <v>0</v>
      </c>
      <c r="E81" s="502">
        <v>0</v>
      </c>
      <c r="F81" s="502">
        <v>0</v>
      </c>
      <c r="G81" s="502">
        <v>0</v>
      </c>
      <c r="H81" s="502">
        <v>0</v>
      </c>
      <c r="I81" s="502">
        <v>0</v>
      </c>
      <c r="J81" s="502">
        <v>0</v>
      </c>
      <c r="K81" s="523"/>
      <c r="L81" s="502"/>
      <c r="M81" s="524"/>
    </row>
    <row r="82" spans="1:13">
      <c r="A82" s="495" t="s">
        <v>1074</v>
      </c>
      <c r="B82" s="500" t="s">
        <v>546</v>
      </c>
      <c r="C82" s="502">
        <v>0</v>
      </c>
      <c r="D82" s="502">
        <v>0</v>
      </c>
      <c r="E82" s="502">
        <v>0</v>
      </c>
      <c r="F82" s="502">
        <v>0</v>
      </c>
      <c r="G82" s="502">
        <v>0</v>
      </c>
      <c r="H82" s="502">
        <v>0</v>
      </c>
      <c r="I82" s="502">
        <v>0</v>
      </c>
      <c r="J82" s="502">
        <v>0</v>
      </c>
      <c r="K82" s="523"/>
      <c r="L82" s="502"/>
      <c r="M82" s="524"/>
    </row>
    <row r="83" spans="1:13">
      <c r="A83" s="495" t="s">
        <v>1074</v>
      </c>
      <c r="B83" s="500" t="s">
        <v>1078</v>
      </c>
      <c r="C83" s="502">
        <v>0</v>
      </c>
      <c r="D83" s="502">
        <v>0</v>
      </c>
      <c r="E83" s="502">
        <v>0</v>
      </c>
      <c r="F83" s="502">
        <v>0</v>
      </c>
      <c r="G83" s="502">
        <v>0</v>
      </c>
      <c r="H83" s="502">
        <v>0</v>
      </c>
      <c r="I83" s="502">
        <v>0</v>
      </c>
      <c r="J83" s="502">
        <v>0</v>
      </c>
      <c r="K83" s="523"/>
      <c r="L83" s="502"/>
      <c r="M83" s="524"/>
    </row>
    <row r="84" spans="1:13">
      <c r="A84" s="495" t="s">
        <v>1074</v>
      </c>
      <c r="B84" s="500" t="s">
        <v>486</v>
      </c>
      <c r="C84" s="502">
        <v>0</v>
      </c>
      <c r="D84" s="502">
        <v>0</v>
      </c>
      <c r="E84" s="502">
        <v>0</v>
      </c>
      <c r="F84" s="502">
        <v>0</v>
      </c>
      <c r="G84" s="502">
        <v>0</v>
      </c>
      <c r="H84" s="502">
        <v>0</v>
      </c>
      <c r="I84" s="502">
        <v>0</v>
      </c>
      <c r="J84" s="502">
        <v>0</v>
      </c>
      <c r="K84" s="523"/>
      <c r="L84" s="502"/>
      <c r="M84" s="524"/>
    </row>
    <row r="85" spans="1:13">
      <c r="A85" s="495" t="s">
        <v>1074</v>
      </c>
      <c r="B85" s="500" t="s">
        <v>176</v>
      </c>
      <c r="C85" s="502">
        <v>0</v>
      </c>
      <c r="D85" s="502">
        <v>0</v>
      </c>
      <c r="E85" s="502">
        <v>350391.31</v>
      </c>
      <c r="F85" s="502">
        <v>23568.39</v>
      </c>
      <c r="G85" s="502">
        <v>0</v>
      </c>
      <c r="H85" s="502">
        <v>0</v>
      </c>
      <c r="I85" s="502">
        <v>0</v>
      </c>
      <c r="J85" s="502">
        <v>373959.7</v>
      </c>
      <c r="K85" s="523"/>
      <c r="L85" s="502"/>
      <c r="M85" s="524"/>
    </row>
    <row r="86" spans="1:13" s="514" customFormat="1">
      <c r="B86" s="517"/>
      <c r="C86" s="507">
        <f t="shared" ref="C86:J86" si="8">SUM(C65:C85)</f>
        <v>1764665.44</v>
      </c>
      <c r="D86" s="507">
        <f t="shared" si="8"/>
        <v>5474618.5499999998</v>
      </c>
      <c r="E86" s="507">
        <f t="shared" si="8"/>
        <v>110927787.23999999</v>
      </c>
      <c r="F86" s="507">
        <f t="shared" si="8"/>
        <v>7309723.8299999991</v>
      </c>
      <c r="G86" s="507">
        <f t="shared" si="8"/>
        <v>3181112.95</v>
      </c>
      <c r="H86" s="507">
        <f t="shared" si="8"/>
        <v>0</v>
      </c>
      <c r="I86" s="507">
        <f t="shared" si="8"/>
        <v>212607.47999999998</v>
      </c>
      <c r="J86" s="507">
        <f t="shared" si="8"/>
        <v>114391947.51000001</v>
      </c>
      <c r="K86" s="523"/>
      <c r="L86" s="502"/>
      <c r="M86" s="524"/>
    </row>
    <row r="87" spans="1:13" s="514" customFormat="1" ht="11.25">
      <c r="A87" s="508" t="s">
        <v>1074</v>
      </c>
      <c r="B87" s="509" t="s">
        <v>1080</v>
      </c>
      <c r="C87" s="510">
        <v>1764665.44</v>
      </c>
      <c r="D87" s="511">
        <v>5474618.5499999998</v>
      </c>
      <c r="E87" s="511">
        <v>110927787.23999999</v>
      </c>
      <c r="F87" s="511">
        <v>7309723.8299999991</v>
      </c>
      <c r="G87" s="511">
        <v>3181112.95</v>
      </c>
      <c r="H87" s="510">
        <v>0</v>
      </c>
      <c r="I87" s="511">
        <v>212607.47999999998</v>
      </c>
      <c r="J87" s="511">
        <v>114391947.51000001</v>
      </c>
      <c r="K87" s="525"/>
      <c r="L87" s="511"/>
      <c r="M87" s="526"/>
    </row>
    <row r="88" spans="1:13">
      <c r="B88" s="509"/>
      <c r="C88" s="510">
        <f t="shared" ref="C88:J88" si="9">C86-C87</f>
        <v>0</v>
      </c>
      <c r="D88" s="510">
        <f t="shared" si="9"/>
        <v>0</v>
      </c>
      <c r="E88" s="510">
        <f t="shared" si="9"/>
        <v>0</v>
      </c>
      <c r="F88" s="510">
        <f t="shared" si="9"/>
        <v>0</v>
      </c>
      <c r="G88" s="510">
        <f t="shared" si="9"/>
        <v>0</v>
      </c>
      <c r="H88" s="510">
        <f t="shared" si="9"/>
        <v>0</v>
      </c>
      <c r="I88" s="510">
        <f t="shared" si="9"/>
        <v>0</v>
      </c>
      <c r="J88" s="510">
        <f t="shared" si="9"/>
        <v>0</v>
      </c>
      <c r="K88" s="525"/>
      <c r="L88" s="511"/>
      <c r="M88" s="526"/>
    </row>
    <row r="89" spans="1:13">
      <c r="B89" s="500"/>
      <c r="C89" s="502"/>
      <c r="D89" s="502"/>
      <c r="E89" s="502"/>
      <c r="F89" s="502"/>
      <c r="G89" s="502"/>
      <c r="H89" s="502"/>
      <c r="I89" s="502"/>
      <c r="J89" s="502"/>
      <c r="K89" s="523"/>
      <c r="L89" s="502"/>
      <c r="M89" s="524"/>
    </row>
    <row r="90" spans="1:13">
      <c r="B90" s="500"/>
      <c r="C90" s="502"/>
      <c r="D90" s="524"/>
      <c r="E90" s="524"/>
      <c r="F90" s="524"/>
      <c r="G90" s="524"/>
      <c r="H90" s="524"/>
      <c r="I90" s="524"/>
      <c r="J90" s="524"/>
      <c r="K90" s="523"/>
      <c r="L90" s="502"/>
      <c r="M90" s="524"/>
    </row>
    <row r="91" spans="1:13">
      <c r="A91" s="495" t="s">
        <v>1081</v>
      </c>
      <c r="B91" s="500" t="s">
        <v>144</v>
      </c>
      <c r="C91" s="502">
        <v>6830608.2599999998</v>
      </c>
      <c r="D91" s="524">
        <v>4404338.91</v>
      </c>
      <c r="E91" s="524">
        <v>125608840.38</v>
      </c>
      <c r="F91" s="524">
        <v>2053535.83</v>
      </c>
      <c r="G91" s="524">
        <v>6447077.7599999998</v>
      </c>
      <c r="H91" s="524">
        <v>0</v>
      </c>
      <c r="I91" s="524">
        <v>431919.07</v>
      </c>
      <c r="J91" s="524">
        <v>123306425.86999999</v>
      </c>
      <c r="K91" s="523"/>
      <c r="L91" s="502"/>
      <c r="M91" s="524"/>
    </row>
    <row r="92" spans="1:13">
      <c r="A92" s="495" t="s">
        <v>1081</v>
      </c>
      <c r="B92" s="500" t="s">
        <v>120</v>
      </c>
      <c r="C92" s="502">
        <v>0.31</v>
      </c>
      <c r="D92" s="524">
        <v>-0.11</v>
      </c>
      <c r="E92" s="524">
        <v>695200.6</v>
      </c>
      <c r="F92" s="524">
        <v>46759.53</v>
      </c>
      <c r="G92" s="524">
        <v>0</v>
      </c>
      <c r="H92" s="524">
        <v>0</v>
      </c>
      <c r="I92" s="524">
        <v>0</v>
      </c>
      <c r="J92" s="524">
        <v>741959.92999999993</v>
      </c>
      <c r="K92" s="523"/>
      <c r="L92" s="502"/>
      <c r="M92" s="524"/>
    </row>
    <row r="93" spans="1:13">
      <c r="A93" s="495" t="s">
        <v>1081</v>
      </c>
      <c r="B93" s="500" t="s">
        <v>1043</v>
      </c>
      <c r="C93" s="502">
        <v>0</v>
      </c>
      <c r="D93" s="524">
        <v>0</v>
      </c>
      <c r="E93" s="524">
        <v>0</v>
      </c>
      <c r="F93" s="524">
        <v>0</v>
      </c>
      <c r="G93" s="524">
        <v>0</v>
      </c>
      <c r="H93" s="524">
        <v>0</v>
      </c>
      <c r="I93" s="524">
        <v>0</v>
      </c>
      <c r="J93" s="524">
        <v>0</v>
      </c>
      <c r="K93" s="523"/>
      <c r="L93" s="502"/>
      <c r="M93" s="524"/>
    </row>
    <row r="94" spans="1:13" s="514" customFormat="1">
      <c r="B94" s="517"/>
      <c r="C94" s="507">
        <f t="shared" ref="C94:J94" si="10">SUM(C91:C93)</f>
        <v>6830608.5699999994</v>
      </c>
      <c r="D94" s="507">
        <f t="shared" si="10"/>
        <v>4404338.8</v>
      </c>
      <c r="E94" s="507">
        <f t="shared" si="10"/>
        <v>126304040.97999999</v>
      </c>
      <c r="F94" s="507">
        <f t="shared" si="10"/>
        <v>2100295.36</v>
      </c>
      <c r="G94" s="507">
        <f t="shared" si="10"/>
        <v>6447077.7599999998</v>
      </c>
      <c r="H94" s="507">
        <f t="shared" si="10"/>
        <v>0</v>
      </c>
      <c r="I94" s="507">
        <f t="shared" si="10"/>
        <v>431919.07</v>
      </c>
      <c r="J94" s="507">
        <f t="shared" si="10"/>
        <v>124048385.8</v>
      </c>
      <c r="K94" s="523"/>
      <c r="L94" s="502"/>
      <c r="M94" s="524"/>
    </row>
    <row r="95" spans="1:13" s="514" customFormat="1" ht="11.25">
      <c r="A95" s="508" t="s">
        <v>1081</v>
      </c>
      <c r="B95" s="509" t="s">
        <v>1083</v>
      </c>
      <c r="C95" s="510">
        <v>6830608.5699999994</v>
      </c>
      <c r="D95" s="511">
        <v>4404338.8</v>
      </c>
      <c r="E95" s="511">
        <v>126304040.97999999</v>
      </c>
      <c r="F95" s="511">
        <v>2100295.36</v>
      </c>
      <c r="G95" s="511">
        <v>6447077.7599999998</v>
      </c>
      <c r="H95" s="510">
        <v>0</v>
      </c>
      <c r="I95" s="511">
        <v>431919.07</v>
      </c>
      <c r="J95" s="511">
        <v>124048385.8</v>
      </c>
      <c r="K95" s="525"/>
      <c r="L95" s="511"/>
      <c r="M95" s="526"/>
    </row>
    <row r="96" spans="1:13">
      <c r="B96" s="509"/>
      <c r="C96" s="510">
        <f t="shared" ref="C96:J96" si="11">C94-C95</f>
        <v>0</v>
      </c>
      <c r="D96" s="510">
        <f t="shared" si="11"/>
        <v>0</v>
      </c>
      <c r="E96" s="510">
        <f t="shared" si="11"/>
        <v>0</v>
      </c>
      <c r="F96" s="510">
        <f t="shared" si="11"/>
        <v>0</v>
      </c>
      <c r="G96" s="510">
        <f t="shared" si="11"/>
        <v>0</v>
      </c>
      <c r="H96" s="510">
        <f t="shared" si="11"/>
        <v>0</v>
      </c>
      <c r="I96" s="510">
        <f t="shared" si="11"/>
        <v>0</v>
      </c>
      <c r="J96" s="510">
        <f t="shared" si="11"/>
        <v>0</v>
      </c>
      <c r="K96" s="525"/>
      <c r="L96" s="511"/>
      <c r="M96" s="526"/>
    </row>
    <row r="97" spans="1:13">
      <c r="B97" s="500"/>
      <c r="C97" s="502"/>
      <c r="D97" s="524"/>
      <c r="E97" s="524"/>
      <c r="F97" s="524"/>
      <c r="G97" s="524"/>
      <c r="H97" s="524"/>
      <c r="I97" s="524"/>
      <c r="J97" s="524"/>
      <c r="K97" s="523"/>
      <c r="L97" s="502"/>
      <c r="M97" s="524"/>
    </row>
    <row r="98" spans="1:13">
      <c r="A98" s="495" t="s">
        <v>1084</v>
      </c>
      <c r="B98" s="500" t="s">
        <v>189</v>
      </c>
      <c r="C98" s="502">
        <v>-68936216.370000005</v>
      </c>
      <c r="D98" s="524">
        <v>-3976989.54</v>
      </c>
      <c r="E98" s="524">
        <v>768161705.51999998</v>
      </c>
      <c r="F98" s="524">
        <v>50751961.689999998</v>
      </c>
      <c r="G98" s="524">
        <v>57392821.890000001</v>
      </c>
      <c r="H98" s="524">
        <v>0</v>
      </c>
      <c r="I98" s="524">
        <v>3860315.98</v>
      </c>
      <c r="J98" s="524">
        <v>953080010.99000001</v>
      </c>
      <c r="K98" s="523"/>
      <c r="L98" s="502"/>
      <c r="M98" s="524"/>
    </row>
    <row r="99" spans="1:13">
      <c r="A99" s="495" t="s">
        <v>1085</v>
      </c>
      <c r="B99" s="500" t="s">
        <v>190</v>
      </c>
      <c r="C99" s="502">
        <v>-34337361.560000002</v>
      </c>
      <c r="D99" s="524">
        <v>-2309575.9500000002</v>
      </c>
      <c r="E99" s="524">
        <v>493939554.55000001</v>
      </c>
      <c r="F99" s="524">
        <v>32326318.739999998</v>
      </c>
      <c r="G99" s="524">
        <v>11372414.67</v>
      </c>
      <c r="H99" s="524">
        <v>0</v>
      </c>
      <c r="I99" s="524">
        <v>764924.35</v>
      </c>
      <c r="J99" s="524">
        <v>575050149.82000005</v>
      </c>
      <c r="K99" s="523"/>
      <c r="L99" s="502"/>
      <c r="M99" s="524"/>
    </row>
    <row r="100" spans="1:13">
      <c r="A100" s="495" t="s">
        <v>1086</v>
      </c>
      <c r="B100" s="500" t="s">
        <v>191</v>
      </c>
      <c r="C100" s="502">
        <v>747</v>
      </c>
      <c r="D100" s="524">
        <v>0</v>
      </c>
      <c r="E100" s="524">
        <v>0</v>
      </c>
      <c r="F100" s="524">
        <v>0</v>
      </c>
      <c r="G100" s="524">
        <v>311390.78000000003</v>
      </c>
      <c r="H100" s="524">
        <v>0</v>
      </c>
      <c r="I100" s="524">
        <v>20894.04</v>
      </c>
      <c r="J100" s="524">
        <v>331537.82</v>
      </c>
      <c r="K100" s="523"/>
      <c r="L100" s="502"/>
      <c r="M100" s="524"/>
    </row>
    <row r="101" spans="1:13">
      <c r="A101" s="495" t="s">
        <v>1087</v>
      </c>
      <c r="B101" s="500" t="s">
        <v>192</v>
      </c>
      <c r="C101" s="502">
        <v>0</v>
      </c>
      <c r="D101" s="524">
        <v>0</v>
      </c>
      <c r="E101" s="524">
        <v>0</v>
      </c>
      <c r="F101" s="524">
        <v>0</v>
      </c>
      <c r="G101" s="524">
        <v>0</v>
      </c>
      <c r="H101" s="524">
        <v>0</v>
      </c>
      <c r="I101" s="524">
        <v>0</v>
      </c>
      <c r="J101" s="524">
        <v>0</v>
      </c>
      <c r="K101" s="523"/>
      <c r="L101" s="502"/>
      <c r="M101" s="524"/>
    </row>
    <row r="102" spans="1:13">
      <c r="A102" s="495" t="s">
        <v>1088</v>
      </c>
      <c r="B102" s="500" t="s">
        <v>117</v>
      </c>
      <c r="C102" s="502">
        <v>0</v>
      </c>
      <c r="D102" s="524">
        <v>0</v>
      </c>
      <c r="E102" s="524">
        <v>0</v>
      </c>
      <c r="F102" s="524">
        <v>0</v>
      </c>
      <c r="G102" s="524">
        <v>0</v>
      </c>
      <c r="H102" s="524">
        <v>0</v>
      </c>
      <c r="I102" s="524">
        <v>0</v>
      </c>
      <c r="J102" s="524">
        <v>0</v>
      </c>
      <c r="K102" s="523"/>
      <c r="L102" s="502"/>
      <c r="M102" s="524"/>
    </row>
    <row r="103" spans="1:13">
      <c r="A103" s="495" t="s">
        <v>1089</v>
      </c>
      <c r="B103" s="500" t="s">
        <v>118</v>
      </c>
      <c r="C103" s="502">
        <v>0</v>
      </c>
      <c r="D103" s="524">
        <v>0</v>
      </c>
      <c r="E103" s="524">
        <v>0</v>
      </c>
      <c r="F103" s="524">
        <v>0</v>
      </c>
      <c r="G103" s="524">
        <v>0</v>
      </c>
      <c r="H103" s="524">
        <v>0</v>
      </c>
      <c r="I103" s="524">
        <v>0</v>
      </c>
      <c r="J103" s="524">
        <v>0</v>
      </c>
      <c r="K103" s="523"/>
      <c r="L103" s="502"/>
      <c r="M103" s="524"/>
    </row>
    <row r="104" spans="1:13" s="514" customFormat="1">
      <c r="B104" s="517" t="s">
        <v>401</v>
      </c>
      <c r="C104" s="507">
        <f t="shared" ref="C104:J104" si="12">SUM(C98:C103,C94,C86,C61,C41,C16,C7)</f>
        <v>487884515.22000003</v>
      </c>
      <c r="D104" s="507">
        <f t="shared" si="12"/>
        <v>30104819.449999996</v>
      </c>
      <c r="E104" s="507">
        <f t="shared" si="12"/>
        <v>2113491835.8600001</v>
      </c>
      <c r="F104" s="507">
        <f t="shared" si="12"/>
        <v>120348214.41999999</v>
      </c>
      <c r="G104" s="507">
        <f t="shared" si="12"/>
        <v>76884366.180000007</v>
      </c>
      <c r="H104" s="507">
        <f t="shared" si="12"/>
        <v>0</v>
      </c>
      <c r="I104" s="507">
        <f t="shared" si="12"/>
        <v>5158952</v>
      </c>
      <c r="J104" s="507">
        <f t="shared" si="12"/>
        <v>1797894033.7899997</v>
      </c>
      <c r="K104" s="523"/>
      <c r="L104" s="502"/>
      <c r="M104" s="524"/>
    </row>
    <row r="105" spans="1:13">
      <c r="B105" s="509"/>
      <c r="C105" s="511">
        <f t="shared" ref="C105:J105" si="13">C104-C103-C102-C101-C100-C99-C98-C94-C86-C61-C41-C16-C7</f>
        <v>0</v>
      </c>
      <c r="D105" s="511">
        <f t="shared" si="13"/>
        <v>0</v>
      </c>
      <c r="E105" s="511">
        <f t="shared" si="13"/>
        <v>2.384185791015625E-7</v>
      </c>
      <c r="F105" s="511">
        <f t="shared" si="13"/>
        <v>0</v>
      </c>
      <c r="G105" s="511">
        <f t="shared" si="13"/>
        <v>0</v>
      </c>
      <c r="H105" s="511">
        <f t="shared" si="13"/>
        <v>0</v>
      </c>
      <c r="I105" s="511">
        <f t="shared" si="13"/>
        <v>0</v>
      </c>
      <c r="J105" s="511">
        <f t="shared" si="13"/>
        <v>0</v>
      </c>
      <c r="K105" s="525"/>
      <c r="L105" s="511"/>
      <c r="M105" s="526"/>
    </row>
    <row r="106" spans="1:13" ht="15">
      <c r="B106" s="591"/>
      <c r="C106" s="502"/>
      <c r="D106" s="524"/>
      <c r="E106" s="524"/>
      <c r="F106" s="524"/>
      <c r="G106" s="524"/>
      <c r="H106" s="524"/>
      <c r="I106" s="524"/>
      <c r="J106" s="524"/>
      <c r="K106" s="523"/>
      <c r="L106" s="502"/>
      <c r="M106" s="524"/>
    </row>
    <row r="107" spans="1:13">
      <c r="A107" s="495" t="s">
        <v>1090</v>
      </c>
      <c r="B107" s="554" t="s">
        <v>3</v>
      </c>
      <c r="C107" s="502">
        <v>0</v>
      </c>
      <c r="D107" s="524">
        <v>0</v>
      </c>
      <c r="E107" s="524">
        <v>0</v>
      </c>
      <c r="F107" s="524">
        <v>0</v>
      </c>
      <c r="G107" s="524">
        <v>0</v>
      </c>
      <c r="H107" s="524">
        <v>0</v>
      </c>
      <c r="I107" s="524">
        <v>0</v>
      </c>
      <c r="J107" s="524">
        <v>0</v>
      </c>
      <c r="K107" s="523"/>
      <c r="L107" s="502"/>
      <c r="M107" s="524"/>
    </row>
    <row r="108" spans="1:13">
      <c r="A108" s="495" t="s">
        <v>1091</v>
      </c>
      <c r="B108" s="554" t="s">
        <v>3</v>
      </c>
      <c r="C108" s="502">
        <v>0</v>
      </c>
      <c r="D108" s="524">
        <v>0</v>
      </c>
      <c r="E108" s="524">
        <v>-2954720</v>
      </c>
      <c r="F108" s="524">
        <v>-192254</v>
      </c>
      <c r="G108" s="524">
        <v>7009.72</v>
      </c>
      <c r="H108" s="524">
        <v>0</v>
      </c>
      <c r="I108" s="524">
        <v>-7009.72</v>
      </c>
      <c r="J108" s="524">
        <v>-3146974</v>
      </c>
      <c r="K108" s="523"/>
      <c r="L108" s="502"/>
      <c r="M108" s="524"/>
    </row>
    <row r="109" spans="1:13">
      <c r="A109" s="495" t="s">
        <v>1092</v>
      </c>
      <c r="B109" s="554" t="s">
        <v>3</v>
      </c>
      <c r="C109" s="502">
        <v>25263.279999999999</v>
      </c>
      <c r="D109" s="524">
        <v>4729.84</v>
      </c>
      <c r="E109" s="524">
        <v>0</v>
      </c>
      <c r="F109" s="524">
        <v>0</v>
      </c>
      <c r="G109" s="524">
        <v>0</v>
      </c>
      <c r="H109" s="524">
        <v>0</v>
      </c>
      <c r="I109" s="524">
        <v>0</v>
      </c>
      <c r="J109" s="524">
        <v>-29993.119999999999</v>
      </c>
      <c r="K109" s="523"/>
      <c r="L109" s="502"/>
      <c r="M109" s="524"/>
    </row>
    <row r="110" spans="1:13">
      <c r="A110" s="495" t="s">
        <v>1093</v>
      </c>
      <c r="B110" s="554" t="s">
        <v>3</v>
      </c>
      <c r="C110" s="502">
        <v>86129.44</v>
      </c>
      <c r="D110" s="524">
        <v>16125.73</v>
      </c>
      <c r="E110" s="524">
        <v>-2217335.7599999998</v>
      </c>
      <c r="F110" s="524">
        <v>-415149.29</v>
      </c>
      <c r="G110" s="524">
        <v>0</v>
      </c>
      <c r="H110" s="524">
        <v>0</v>
      </c>
      <c r="I110" s="524">
        <v>0</v>
      </c>
      <c r="J110" s="524">
        <v>-2734740.2199999997</v>
      </c>
      <c r="K110" s="523"/>
      <c r="L110" s="502"/>
      <c r="M110" s="524"/>
    </row>
    <row r="111" spans="1:13">
      <c r="A111" s="495" t="s">
        <v>1094</v>
      </c>
      <c r="B111" s="554" t="s">
        <v>3</v>
      </c>
      <c r="C111" s="502">
        <v>0</v>
      </c>
      <c r="D111" s="524">
        <v>0</v>
      </c>
      <c r="E111" s="524">
        <v>717772.58</v>
      </c>
      <c r="F111" s="524">
        <v>32078.98</v>
      </c>
      <c r="G111" s="524">
        <v>0</v>
      </c>
      <c r="H111" s="524">
        <v>0</v>
      </c>
      <c r="I111" s="524">
        <v>0</v>
      </c>
      <c r="J111" s="524">
        <v>749851.55999999994</v>
      </c>
      <c r="K111" s="523"/>
      <c r="L111" s="502"/>
      <c r="M111" s="524"/>
    </row>
    <row r="112" spans="1:13">
      <c r="A112" s="495" t="s">
        <v>1095</v>
      </c>
      <c r="B112" s="554" t="s">
        <v>3</v>
      </c>
      <c r="C112" s="502">
        <v>0</v>
      </c>
      <c r="D112" s="524">
        <v>0</v>
      </c>
      <c r="E112" s="524">
        <v>1503582.08</v>
      </c>
      <c r="F112" s="524">
        <v>357881.32</v>
      </c>
      <c r="G112" s="524">
        <v>0</v>
      </c>
      <c r="H112" s="524">
        <v>0</v>
      </c>
      <c r="I112" s="524">
        <v>0</v>
      </c>
      <c r="J112" s="524">
        <v>1861463.4000000001</v>
      </c>
      <c r="K112" s="523"/>
      <c r="L112" s="502"/>
      <c r="M112" s="524"/>
    </row>
    <row r="113" spans="1:13">
      <c r="A113" s="495" t="s">
        <v>1096</v>
      </c>
      <c r="B113" s="554" t="s">
        <v>3</v>
      </c>
      <c r="C113" s="502">
        <v>-3842.49</v>
      </c>
      <c r="D113" s="524">
        <v>-1074.96</v>
      </c>
      <c r="E113" s="524">
        <v>1174068.3600000001</v>
      </c>
      <c r="F113" s="524">
        <v>328524.34999999998</v>
      </c>
      <c r="G113" s="524">
        <v>0</v>
      </c>
      <c r="H113" s="524">
        <v>0</v>
      </c>
      <c r="I113" s="524">
        <v>0</v>
      </c>
      <c r="J113" s="524">
        <v>1507510.16</v>
      </c>
      <c r="K113" s="523"/>
      <c r="L113" s="502"/>
      <c r="M113" s="524"/>
    </row>
    <row r="114" spans="1:13">
      <c r="A114" s="495" t="s">
        <v>1097</v>
      </c>
      <c r="B114" s="554" t="s">
        <v>3</v>
      </c>
      <c r="C114" s="502">
        <v>1186163.5</v>
      </c>
      <c r="D114" s="524">
        <v>222084.5</v>
      </c>
      <c r="E114" s="524">
        <v>-891363.38</v>
      </c>
      <c r="F114" s="524">
        <v>-166888.9</v>
      </c>
      <c r="G114" s="524">
        <v>0</v>
      </c>
      <c r="H114" s="524">
        <v>0</v>
      </c>
      <c r="I114" s="524">
        <v>0</v>
      </c>
      <c r="J114" s="524">
        <v>-2466500.2800000003</v>
      </c>
      <c r="K114" s="523"/>
      <c r="L114" s="502"/>
      <c r="M114" s="524"/>
    </row>
    <row r="115" spans="1:13">
      <c r="A115" s="495" t="s">
        <v>1098</v>
      </c>
      <c r="B115" s="554" t="s">
        <v>3</v>
      </c>
      <c r="C115" s="502">
        <v>0</v>
      </c>
      <c r="D115" s="524">
        <v>0</v>
      </c>
      <c r="E115" s="524">
        <v>0</v>
      </c>
      <c r="F115" s="524">
        <v>0</v>
      </c>
      <c r="G115" s="524">
        <v>0</v>
      </c>
      <c r="H115" s="524">
        <v>0</v>
      </c>
      <c r="I115" s="524">
        <v>0</v>
      </c>
      <c r="J115" s="524">
        <v>0</v>
      </c>
      <c r="K115" s="523"/>
      <c r="L115" s="502"/>
      <c r="M115" s="524"/>
    </row>
    <row r="116" spans="1:13">
      <c r="A116" s="495" t="s">
        <v>1099</v>
      </c>
      <c r="B116" s="554" t="s">
        <v>3</v>
      </c>
      <c r="C116" s="502">
        <v>0</v>
      </c>
      <c r="D116" s="524">
        <v>0</v>
      </c>
      <c r="E116" s="524">
        <v>0</v>
      </c>
      <c r="F116" s="524">
        <v>0</v>
      </c>
      <c r="G116" s="524">
        <v>0</v>
      </c>
      <c r="H116" s="524">
        <v>0</v>
      </c>
      <c r="I116" s="524">
        <v>0</v>
      </c>
      <c r="J116" s="524">
        <v>0</v>
      </c>
      <c r="K116" s="523"/>
      <c r="L116" s="502"/>
      <c r="M116" s="524"/>
    </row>
    <row r="117" spans="1:13">
      <c r="A117" s="495" t="s">
        <v>1100</v>
      </c>
      <c r="B117" s="554" t="s">
        <v>3</v>
      </c>
      <c r="C117" s="502">
        <v>0.49</v>
      </c>
      <c r="D117" s="524">
        <v>-0.08</v>
      </c>
      <c r="E117" s="524">
        <v>0</v>
      </c>
      <c r="F117" s="524">
        <v>0</v>
      </c>
      <c r="G117" s="524">
        <v>0</v>
      </c>
      <c r="H117" s="524">
        <v>0</v>
      </c>
      <c r="I117" s="524">
        <v>0</v>
      </c>
      <c r="J117" s="524">
        <v>-0.40999999999988629</v>
      </c>
      <c r="K117" s="523"/>
      <c r="L117" s="502"/>
      <c r="M117" s="524"/>
    </row>
    <row r="118" spans="1:13">
      <c r="A118" s="495" t="s">
        <v>1101</v>
      </c>
      <c r="B118" s="554" t="s">
        <v>3</v>
      </c>
      <c r="C118" s="502">
        <v>0</v>
      </c>
      <c r="D118" s="524">
        <v>0</v>
      </c>
      <c r="E118" s="524">
        <v>0</v>
      </c>
      <c r="F118" s="524">
        <v>0</v>
      </c>
      <c r="G118" s="524">
        <v>0</v>
      </c>
      <c r="H118" s="524">
        <v>0</v>
      </c>
      <c r="I118" s="524">
        <v>0</v>
      </c>
      <c r="J118" s="524">
        <v>0</v>
      </c>
      <c r="K118" s="523"/>
      <c r="L118" s="502"/>
      <c r="M118" s="524"/>
    </row>
    <row r="119" spans="1:13">
      <c r="A119" s="495" t="s">
        <v>1102</v>
      </c>
      <c r="B119" s="554" t="s">
        <v>3</v>
      </c>
      <c r="C119" s="502">
        <v>-3440373.14</v>
      </c>
      <c r="D119" s="524">
        <v>-962673.31</v>
      </c>
      <c r="E119" s="524">
        <v>1627199.52</v>
      </c>
      <c r="F119" s="524">
        <v>453425.26</v>
      </c>
      <c r="G119" s="524">
        <v>1594045.6099999999</v>
      </c>
      <c r="H119" s="524">
        <v>0</v>
      </c>
      <c r="I119" s="524">
        <v>447122.89</v>
      </c>
      <c r="J119" s="524">
        <v>8524839.7300000004</v>
      </c>
      <c r="K119" s="523"/>
      <c r="L119" s="502"/>
      <c r="M119" s="524"/>
    </row>
    <row r="120" spans="1:13">
      <c r="A120" s="495" t="s">
        <v>1103</v>
      </c>
      <c r="B120" s="554" t="s">
        <v>3</v>
      </c>
      <c r="C120" s="502">
        <v>0</v>
      </c>
      <c r="D120" s="524">
        <v>0</v>
      </c>
      <c r="E120" s="524">
        <v>-149156</v>
      </c>
      <c r="F120" s="524">
        <v>-20643</v>
      </c>
      <c r="G120" s="524">
        <v>0</v>
      </c>
      <c r="H120" s="524">
        <v>0</v>
      </c>
      <c r="I120" s="524">
        <v>0</v>
      </c>
      <c r="J120" s="524">
        <v>-169799</v>
      </c>
      <c r="K120" s="523"/>
      <c r="L120" s="502"/>
      <c r="M120" s="524"/>
    </row>
    <row r="121" spans="1:13">
      <c r="A121" s="495" t="s">
        <v>1104</v>
      </c>
      <c r="B121" s="554" t="s">
        <v>3</v>
      </c>
      <c r="C121" s="502">
        <v>362502.3</v>
      </c>
      <c r="D121" s="524">
        <v>671337.68</v>
      </c>
      <c r="E121" s="524">
        <v>683448.2</v>
      </c>
      <c r="F121" s="524">
        <v>585482.85</v>
      </c>
      <c r="G121" s="524">
        <v>-482.45</v>
      </c>
      <c r="H121" s="524">
        <v>0</v>
      </c>
      <c r="I121" s="524">
        <v>5926.42</v>
      </c>
      <c r="J121" s="524">
        <v>240535.03999999972</v>
      </c>
      <c r="K121" s="523"/>
      <c r="L121" s="502"/>
      <c r="M121" s="524"/>
    </row>
    <row r="122" spans="1:13">
      <c r="A122" s="495" t="s">
        <v>1105</v>
      </c>
      <c r="B122" s="554" t="s">
        <v>3</v>
      </c>
      <c r="C122" s="502">
        <v>0</v>
      </c>
      <c r="D122" s="524">
        <v>0</v>
      </c>
      <c r="E122" s="524">
        <v>0</v>
      </c>
      <c r="F122" s="524">
        <v>0</v>
      </c>
      <c r="G122" s="524">
        <v>0</v>
      </c>
      <c r="H122" s="524">
        <v>0</v>
      </c>
      <c r="I122" s="524">
        <v>0</v>
      </c>
      <c r="J122" s="524">
        <v>0</v>
      </c>
      <c r="K122" s="523"/>
      <c r="L122" s="502"/>
      <c r="M122" s="524"/>
    </row>
    <row r="123" spans="1:13">
      <c r="A123" s="495" t="s">
        <v>1106</v>
      </c>
      <c r="B123" s="554" t="s">
        <v>3</v>
      </c>
      <c r="C123" s="502">
        <v>0</v>
      </c>
      <c r="D123" s="524">
        <v>0</v>
      </c>
      <c r="E123" s="524">
        <v>0</v>
      </c>
      <c r="F123" s="524">
        <v>0</v>
      </c>
      <c r="G123" s="524">
        <v>-0.28999999999999998</v>
      </c>
      <c r="H123" s="524">
        <v>0</v>
      </c>
      <c r="I123" s="524">
        <v>-0.33</v>
      </c>
      <c r="J123" s="524">
        <v>-0.62</v>
      </c>
      <c r="K123" s="523"/>
      <c r="L123" s="502"/>
      <c r="M123" s="524"/>
    </row>
    <row r="124" spans="1:13">
      <c r="A124" s="495" t="s">
        <v>1107</v>
      </c>
      <c r="B124" s="554" t="s">
        <v>3</v>
      </c>
      <c r="C124" s="502">
        <v>0</v>
      </c>
      <c r="D124" s="524">
        <v>0</v>
      </c>
      <c r="E124" s="524">
        <v>0</v>
      </c>
      <c r="F124" s="524">
        <v>0</v>
      </c>
      <c r="G124" s="524">
        <v>0</v>
      </c>
      <c r="H124" s="524">
        <v>0</v>
      </c>
      <c r="I124" s="524">
        <v>0</v>
      </c>
      <c r="J124" s="524">
        <v>0</v>
      </c>
      <c r="K124" s="523"/>
      <c r="L124" s="502"/>
      <c r="M124" s="524"/>
    </row>
    <row r="125" spans="1:13">
      <c r="A125" s="495" t="s">
        <v>1108</v>
      </c>
      <c r="B125" s="554" t="s">
        <v>3</v>
      </c>
      <c r="C125" s="502">
        <v>0</v>
      </c>
      <c r="D125" s="524">
        <v>0</v>
      </c>
      <c r="E125" s="524">
        <v>0</v>
      </c>
      <c r="F125" s="524">
        <v>0</v>
      </c>
      <c r="G125" s="524">
        <v>0</v>
      </c>
      <c r="H125" s="524">
        <v>0</v>
      </c>
      <c r="I125" s="524">
        <v>0</v>
      </c>
      <c r="J125" s="524">
        <v>0</v>
      </c>
      <c r="K125" s="523"/>
      <c r="L125" s="502"/>
      <c r="M125" s="524"/>
    </row>
    <row r="126" spans="1:13">
      <c r="A126" s="495" t="s">
        <v>1109</v>
      </c>
      <c r="B126" s="554" t="s">
        <v>3</v>
      </c>
      <c r="C126" s="502">
        <v>0</v>
      </c>
      <c r="D126" s="524">
        <v>0</v>
      </c>
      <c r="E126" s="524">
        <v>0</v>
      </c>
      <c r="F126" s="524">
        <v>0</v>
      </c>
      <c r="G126" s="524">
        <v>0</v>
      </c>
      <c r="H126" s="524">
        <v>0</v>
      </c>
      <c r="I126" s="524">
        <v>0</v>
      </c>
      <c r="J126" s="524">
        <v>0</v>
      </c>
      <c r="K126" s="523"/>
      <c r="L126" s="502"/>
      <c r="M126" s="524"/>
    </row>
    <row r="127" spans="1:13" s="520" customFormat="1">
      <c r="A127" s="534" t="s">
        <v>1110</v>
      </c>
      <c r="B127" s="554" t="s">
        <v>3</v>
      </c>
      <c r="C127" s="502">
        <v>51098</v>
      </c>
      <c r="D127" s="524">
        <v>0</v>
      </c>
      <c r="E127" s="524">
        <v>0</v>
      </c>
      <c r="F127" s="524">
        <v>0</v>
      </c>
      <c r="G127" s="524">
        <v>-61186.03</v>
      </c>
      <c r="H127" s="524">
        <v>0</v>
      </c>
      <c r="I127" s="524">
        <v>112288.03</v>
      </c>
      <c r="J127" s="524">
        <v>4</v>
      </c>
      <c r="K127" s="523"/>
      <c r="L127" s="502"/>
      <c r="M127" s="524"/>
    </row>
    <row r="128" spans="1:13">
      <c r="B128" s="530"/>
      <c r="C128" s="531">
        <f t="shared" ref="C128:J128" si="14">SUM(C107:C127)</f>
        <v>-1733058.6199999999</v>
      </c>
      <c r="D128" s="531">
        <f t="shared" si="14"/>
        <v>-49470.599999999977</v>
      </c>
      <c r="E128" s="531">
        <f t="shared" si="14"/>
        <v>-506504.39999999967</v>
      </c>
      <c r="F128" s="531">
        <f t="shared" si="14"/>
        <v>962457.57</v>
      </c>
      <c r="G128" s="531">
        <f t="shared" si="14"/>
        <v>1539386.5599999998</v>
      </c>
      <c r="H128" s="531">
        <f t="shared" si="14"/>
        <v>0</v>
      </c>
      <c r="I128" s="531">
        <f t="shared" si="14"/>
        <v>558327.29</v>
      </c>
      <c r="J128" s="531">
        <f t="shared" si="14"/>
        <v>4336196.24</v>
      </c>
      <c r="K128" s="532"/>
      <c r="L128" s="522"/>
      <c r="M128" s="533"/>
    </row>
    <row r="129" spans="1:16">
      <c r="B129" s="528"/>
      <c r="C129" s="502"/>
      <c r="D129" s="524"/>
      <c r="E129" s="524"/>
      <c r="F129" s="524"/>
      <c r="G129" s="524"/>
      <c r="H129" s="524"/>
      <c r="I129" s="524"/>
      <c r="J129" s="524"/>
      <c r="K129" s="523"/>
      <c r="L129" s="502"/>
      <c r="M129" s="524"/>
    </row>
    <row r="130" spans="1:16" ht="13.5" thickBot="1">
      <c r="A130" s="489" t="s">
        <v>1112</v>
      </c>
      <c r="B130" s="554" t="s">
        <v>3</v>
      </c>
      <c r="C130" s="535">
        <v>486151456.60000002</v>
      </c>
      <c r="D130" s="535">
        <v>30055348.850000009</v>
      </c>
      <c r="E130" s="535">
        <v>2112985331.46</v>
      </c>
      <c r="F130" s="535">
        <v>121310671.98999999</v>
      </c>
      <c r="G130" s="535">
        <v>78423752.739999995</v>
      </c>
      <c r="H130" s="535">
        <v>0</v>
      </c>
      <c r="I130" s="535">
        <v>5717279.290000001</v>
      </c>
      <c r="J130" s="535">
        <v>1802230230.03</v>
      </c>
      <c r="K130" s="523"/>
      <c r="L130" s="502"/>
      <c r="M130" s="524"/>
    </row>
    <row r="131" spans="1:16" ht="13.5" thickTop="1">
      <c r="B131" s="528"/>
      <c r="C131" s="524">
        <f t="shared" ref="C131:J131" si="15">C130-SUM(C107:C127,C91:C93,C98:C103,C65:C85,C45:C60,C20:C40,C11:C15,C4:C6)</f>
        <v>0</v>
      </c>
      <c r="D131" s="524">
        <f t="shared" si="15"/>
        <v>0</v>
      </c>
      <c r="E131" s="524">
        <f t="shared" si="15"/>
        <v>0</v>
      </c>
      <c r="F131" s="524">
        <f t="shared" si="15"/>
        <v>0</v>
      </c>
      <c r="G131" s="524">
        <f t="shared" si="15"/>
        <v>0</v>
      </c>
      <c r="H131" s="524">
        <f t="shared" si="15"/>
        <v>0</v>
      </c>
      <c r="I131" s="524">
        <f t="shared" si="15"/>
        <v>0</v>
      </c>
      <c r="J131" s="524">
        <f t="shared" si="15"/>
        <v>0</v>
      </c>
      <c r="K131" s="523"/>
      <c r="L131" s="502"/>
      <c r="M131" s="524"/>
    </row>
    <row r="132" spans="1:16" ht="15">
      <c r="B132" s="591"/>
      <c r="C132" s="524"/>
      <c r="D132" s="524"/>
      <c r="E132" s="524"/>
      <c r="F132" s="524"/>
      <c r="G132" s="524"/>
      <c r="H132" s="524"/>
      <c r="I132" s="524"/>
      <c r="J132" s="524"/>
      <c r="K132" s="523"/>
      <c r="L132" s="502"/>
      <c r="M132" s="524"/>
    </row>
    <row r="133" spans="1:16" ht="15">
      <c r="B133" s="591"/>
      <c r="C133" s="524"/>
      <c r="D133" s="524"/>
      <c r="E133" s="524"/>
      <c r="F133" s="524"/>
      <c r="G133" s="524"/>
      <c r="H133" s="524"/>
      <c r="I133" s="524"/>
      <c r="J133" s="524"/>
      <c r="K133" s="523"/>
      <c r="L133" s="502"/>
      <c r="M133" s="524"/>
      <c r="N133" s="524"/>
      <c r="O133" s="524"/>
    </row>
    <row r="134" spans="1:16" ht="15">
      <c r="B134" s="591"/>
      <c r="C134" s="524"/>
      <c r="D134" s="524"/>
      <c r="E134" s="524"/>
      <c r="F134" s="524"/>
      <c r="G134" s="524"/>
      <c r="H134" s="524"/>
      <c r="I134" s="524"/>
      <c r="J134" s="524"/>
      <c r="K134" s="523"/>
      <c r="L134" s="502"/>
      <c r="M134" s="524"/>
      <c r="N134" s="524"/>
      <c r="O134" s="524"/>
    </row>
    <row r="135" spans="1:16" ht="15">
      <c r="B135" s="590"/>
      <c r="C135" s="590"/>
      <c r="D135" s="590"/>
      <c r="E135" s="590"/>
      <c r="F135" s="590"/>
      <c r="G135" s="590"/>
      <c r="H135" s="590"/>
      <c r="I135" s="590"/>
      <c r="J135" s="590"/>
      <c r="K135" s="590"/>
      <c r="L135" s="502"/>
      <c r="M135" s="524"/>
      <c r="N135" s="524"/>
      <c r="O135" s="524"/>
    </row>
    <row r="136" spans="1:16" ht="15">
      <c r="A136" s="105"/>
      <c r="B136" s="105"/>
      <c r="C136" s="543"/>
      <c r="D136" s="543"/>
      <c r="E136" s="543"/>
      <c r="F136" s="543"/>
      <c r="G136" s="543"/>
      <c r="H136" s="543"/>
      <c r="I136" s="543"/>
      <c r="J136" s="543"/>
      <c r="K136" s="524"/>
      <c r="L136" s="502"/>
      <c r="M136" s="524"/>
      <c r="N136" s="524"/>
      <c r="O136" s="524"/>
      <c r="P136" s="524"/>
    </row>
    <row r="137" spans="1:16" ht="15">
      <c r="A137" s="591" t="s">
        <v>110</v>
      </c>
      <c r="B137" s="591" t="s">
        <v>110</v>
      </c>
      <c r="C137" s="328">
        <f t="shared" ref="C137:J137" si="16">C77</f>
        <v>1388507.25</v>
      </c>
      <c r="D137" s="328">
        <f t="shared" si="16"/>
        <v>93392</v>
      </c>
      <c r="E137" s="328">
        <f t="shared" si="16"/>
        <v>67298076.299999997</v>
      </c>
      <c r="F137" s="328">
        <f t="shared" si="16"/>
        <v>4526557.1399999997</v>
      </c>
      <c r="G137" s="328">
        <f t="shared" si="16"/>
        <v>1686623.36</v>
      </c>
      <c r="H137" s="328">
        <f t="shared" si="16"/>
        <v>0</v>
      </c>
      <c r="I137" s="328">
        <f t="shared" si="16"/>
        <v>113444.65</v>
      </c>
      <c r="J137" s="328">
        <f t="shared" si="16"/>
        <v>72142802.200000003</v>
      </c>
      <c r="K137" s="524"/>
      <c r="L137" s="502"/>
      <c r="M137" s="524"/>
      <c r="N137" s="524"/>
      <c r="O137" s="524"/>
      <c r="P137" s="524"/>
    </row>
    <row r="138" spans="1:16" ht="15">
      <c r="A138" s="591" t="s">
        <v>109</v>
      </c>
      <c r="B138" s="591" t="s">
        <v>109</v>
      </c>
      <c r="C138" s="328">
        <f t="shared" ref="C138:J138" si="17">C69</f>
        <v>463473.9</v>
      </c>
      <c r="D138" s="328">
        <f t="shared" si="17"/>
        <v>31173.66</v>
      </c>
      <c r="E138" s="328">
        <f t="shared" si="17"/>
        <v>36897424.869999997</v>
      </c>
      <c r="F138" s="328">
        <f t="shared" si="17"/>
        <v>2481768.16</v>
      </c>
      <c r="G138" s="328">
        <f t="shared" si="17"/>
        <v>1327820.6200000001</v>
      </c>
      <c r="H138" s="328">
        <f t="shared" si="17"/>
        <v>0</v>
      </c>
      <c r="I138" s="328">
        <f t="shared" si="17"/>
        <v>89309.53</v>
      </c>
      <c r="J138" s="328">
        <f t="shared" si="17"/>
        <v>40301675.620000005</v>
      </c>
      <c r="K138" s="524"/>
      <c r="L138" s="502"/>
      <c r="M138" s="524"/>
      <c r="N138" s="524"/>
      <c r="O138" s="524"/>
      <c r="P138" s="524"/>
    </row>
    <row r="139" spans="1:16" ht="15">
      <c r="A139" s="591"/>
      <c r="B139" s="591"/>
      <c r="C139" s="524"/>
      <c r="D139" s="524"/>
      <c r="E139" s="524"/>
      <c r="F139" s="524"/>
      <c r="G139" s="524"/>
      <c r="H139" s="524"/>
      <c r="I139" s="524"/>
      <c r="J139" s="524"/>
      <c r="K139" s="524"/>
      <c r="L139" s="502"/>
      <c r="M139" s="524"/>
      <c r="N139" s="524"/>
      <c r="O139" s="524"/>
      <c r="P139" s="524"/>
    </row>
    <row r="140" spans="1:16" ht="15">
      <c r="A140" s="591"/>
      <c r="B140" s="591"/>
      <c r="C140" s="524"/>
      <c r="D140" s="524"/>
      <c r="E140" s="524"/>
      <c r="F140" s="524"/>
      <c r="G140" s="524"/>
      <c r="H140" s="524"/>
      <c r="I140" s="524"/>
      <c r="J140" s="524"/>
      <c r="K140" s="524"/>
      <c r="L140" s="502"/>
      <c r="M140" s="524"/>
      <c r="N140" s="524"/>
      <c r="O140" s="524"/>
      <c r="P140" s="524"/>
    </row>
    <row r="141" spans="1:16" ht="15">
      <c r="A141" s="591"/>
      <c r="B141" s="591"/>
      <c r="C141" s="524"/>
      <c r="D141" s="524"/>
      <c r="E141" s="524"/>
      <c r="F141" s="524"/>
      <c r="G141" s="524"/>
      <c r="H141" s="524"/>
      <c r="I141" s="524"/>
      <c r="J141" s="524"/>
      <c r="K141" s="524"/>
      <c r="L141" s="502"/>
      <c r="M141" s="524"/>
      <c r="N141" s="524"/>
      <c r="O141" s="524"/>
      <c r="P141" s="524"/>
    </row>
    <row r="142" spans="1:16" ht="15">
      <c r="A142" s="591"/>
      <c r="B142" s="591"/>
      <c r="C142" s="524"/>
      <c r="D142" s="524"/>
      <c r="E142" s="524"/>
      <c r="F142" s="524"/>
      <c r="G142" s="524"/>
      <c r="H142" s="524"/>
      <c r="I142" s="524"/>
      <c r="J142" s="524"/>
      <c r="K142" s="524"/>
      <c r="L142" s="502"/>
      <c r="M142" s="524"/>
      <c r="N142" s="524"/>
      <c r="O142" s="524"/>
      <c r="P142" s="524"/>
    </row>
    <row r="143" spans="1:16" ht="15">
      <c r="A143" s="591"/>
      <c r="B143" s="591"/>
      <c r="C143" s="524"/>
      <c r="D143" s="524"/>
      <c r="E143" s="524"/>
      <c r="F143" s="524"/>
      <c r="G143" s="524"/>
      <c r="H143" s="524"/>
      <c r="I143" s="524"/>
      <c r="J143" s="524"/>
      <c r="K143" s="524"/>
      <c r="L143" s="502"/>
      <c r="M143" s="524"/>
      <c r="N143" s="524"/>
      <c r="O143" s="524"/>
      <c r="P143" s="524"/>
    </row>
    <row r="144" spans="1:16" ht="15">
      <c r="A144" s="591"/>
      <c r="B144" s="591"/>
      <c r="C144" s="524"/>
      <c r="D144" s="524"/>
      <c r="E144" s="524"/>
      <c r="F144" s="524"/>
      <c r="G144" s="524"/>
      <c r="H144" s="524"/>
      <c r="I144" s="524"/>
      <c r="J144" s="524"/>
      <c r="K144" s="524"/>
      <c r="L144" s="502"/>
      <c r="M144" s="524"/>
      <c r="N144" s="524"/>
      <c r="O144" s="524"/>
      <c r="P144" s="524"/>
    </row>
    <row r="145" spans="1:16" ht="15">
      <c r="A145" s="591"/>
      <c r="B145" s="591"/>
      <c r="C145" s="524"/>
      <c r="D145" s="524"/>
      <c r="E145" s="524"/>
      <c r="F145" s="524"/>
      <c r="G145" s="524"/>
      <c r="H145" s="524"/>
      <c r="I145" s="524"/>
      <c r="J145" s="524"/>
      <c r="K145" s="524"/>
      <c r="L145" s="502"/>
      <c r="M145" s="524"/>
      <c r="N145" s="524"/>
      <c r="O145" s="524"/>
      <c r="P145" s="524"/>
    </row>
    <row r="146" spans="1:16" ht="15">
      <c r="A146" s="591"/>
      <c r="B146" s="591"/>
      <c r="C146" s="524"/>
      <c r="D146" s="524"/>
      <c r="E146" s="524"/>
      <c r="F146" s="524"/>
      <c r="G146" s="524"/>
      <c r="H146" s="524"/>
      <c r="I146" s="524"/>
      <c r="J146" s="524"/>
      <c r="K146" s="524"/>
      <c r="L146" s="502"/>
      <c r="M146" s="524"/>
      <c r="N146" s="524"/>
      <c r="O146" s="524"/>
      <c r="P146" s="524"/>
    </row>
    <row r="147" spans="1:16" ht="15">
      <c r="A147" s="591"/>
      <c r="B147" s="591"/>
      <c r="C147" s="524"/>
      <c r="D147" s="524"/>
      <c r="E147" s="524"/>
      <c r="F147" s="524"/>
      <c r="G147" s="524"/>
      <c r="H147" s="524"/>
      <c r="I147" s="524"/>
      <c r="J147" s="524"/>
      <c r="K147" s="524"/>
      <c r="L147" s="502"/>
      <c r="M147" s="524"/>
      <c r="N147" s="524"/>
      <c r="O147" s="524"/>
      <c r="P147" s="524"/>
    </row>
    <row r="148" spans="1:16" ht="15">
      <c r="A148" s="591"/>
      <c r="B148" s="591"/>
      <c r="C148" s="524"/>
      <c r="D148" s="524"/>
      <c r="E148" s="524"/>
      <c r="F148" s="524"/>
      <c r="G148" s="524"/>
      <c r="H148" s="524"/>
      <c r="I148" s="524"/>
      <c r="J148" s="524"/>
      <c r="K148" s="524"/>
      <c r="L148" s="502"/>
      <c r="M148" s="524"/>
      <c r="N148" s="524"/>
      <c r="O148" s="524"/>
      <c r="P148" s="524"/>
    </row>
    <row r="149" spans="1:16" ht="15">
      <c r="A149" s="591"/>
      <c r="B149" s="591"/>
      <c r="L149" s="504"/>
    </row>
    <row r="150" spans="1:16" ht="15">
      <c r="A150" s="591"/>
      <c r="B150" s="591"/>
      <c r="L150" s="504"/>
    </row>
    <row r="151" spans="1:16" ht="15">
      <c r="A151" s="591"/>
      <c r="B151" s="591"/>
      <c r="L151" s="504"/>
    </row>
    <row r="152" spans="1:16" ht="15">
      <c r="A152" s="591"/>
      <c r="B152" s="591"/>
      <c r="L152" s="504"/>
    </row>
    <row r="153" spans="1:16" ht="15">
      <c r="A153" s="591"/>
      <c r="B153" s="591"/>
      <c r="L153" s="504"/>
    </row>
    <row r="154" spans="1:16" ht="15">
      <c r="A154" s="591"/>
      <c r="B154" s="591"/>
      <c r="L154" s="504"/>
    </row>
    <row r="155" spans="1:16" ht="15">
      <c r="A155" s="591"/>
      <c r="B155" s="591"/>
      <c r="L155" s="504"/>
    </row>
    <row r="156" spans="1:16" ht="15">
      <c r="A156" s="591"/>
      <c r="B156" s="591"/>
      <c r="L156" s="504"/>
    </row>
    <row r="157" spans="1:16" ht="15">
      <c r="A157" s="591"/>
      <c r="B157" s="591"/>
      <c r="L157" s="504"/>
    </row>
    <row r="158" spans="1:16" ht="15">
      <c r="A158" s="591"/>
      <c r="B158" s="591"/>
      <c r="L158" s="504"/>
    </row>
    <row r="159" spans="1:16" ht="15">
      <c r="A159" s="591"/>
      <c r="B159" s="591"/>
      <c r="L159" s="504"/>
    </row>
    <row r="160" spans="1:16" ht="15">
      <c r="A160" s="591"/>
      <c r="B160" s="591"/>
      <c r="L160" s="504"/>
    </row>
    <row r="161" spans="1:12" ht="15">
      <c r="A161" s="591"/>
      <c r="B161" s="591"/>
      <c r="L161" s="504"/>
    </row>
    <row r="162" spans="1:12" ht="15">
      <c r="A162" s="591"/>
      <c r="B162" s="591"/>
      <c r="L162" s="504"/>
    </row>
    <row r="163" spans="1:12" ht="15">
      <c r="A163" s="591"/>
      <c r="B163" s="591"/>
      <c r="L163" s="504"/>
    </row>
    <row r="164" spans="1:12" ht="15">
      <c r="A164" s="591"/>
      <c r="B164" s="591"/>
      <c r="L164" s="504"/>
    </row>
    <row r="165" spans="1:12" ht="15">
      <c r="A165" s="591"/>
      <c r="B165" s="591"/>
      <c r="L165" s="504"/>
    </row>
    <row r="166" spans="1:12" ht="15">
      <c r="A166" s="591"/>
      <c r="B166" s="591"/>
      <c r="L166" s="504"/>
    </row>
    <row r="167" spans="1:12" ht="15">
      <c r="A167" s="591"/>
      <c r="B167" s="591"/>
      <c r="L167" s="504"/>
    </row>
    <row r="168" spans="1:12" ht="15">
      <c r="A168" s="591"/>
      <c r="B168" s="591"/>
      <c r="L168" s="504"/>
    </row>
    <row r="169" spans="1:12" ht="15">
      <c r="A169" s="591"/>
      <c r="B169" s="591"/>
      <c r="L169" s="504"/>
    </row>
    <row r="170" spans="1:12" ht="15">
      <c r="A170" s="591"/>
      <c r="B170" s="591"/>
      <c r="L170" s="504"/>
    </row>
    <row r="171" spans="1:12" ht="15">
      <c r="A171" s="591"/>
      <c r="B171" s="591"/>
      <c r="L171" s="504"/>
    </row>
    <row r="172" spans="1:12" ht="15">
      <c r="A172" s="591"/>
      <c r="B172" s="591"/>
      <c r="L172" s="504"/>
    </row>
    <row r="173" spans="1:12" ht="15">
      <c r="A173" s="591"/>
      <c r="B173" s="591"/>
      <c r="L173" s="504"/>
    </row>
    <row r="174" spans="1:12" ht="15">
      <c r="A174" s="591"/>
      <c r="B174" s="591"/>
    </row>
    <row r="175" spans="1:12" ht="15">
      <c r="A175" s="591"/>
      <c r="B175" s="591"/>
    </row>
    <row r="176" spans="1:12" ht="15">
      <c r="A176" s="591"/>
      <c r="B176" s="591"/>
    </row>
    <row r="177" spans="1:2" ht="15">
      <c r="A177" s="591"/>
      <c r="B177" s="591"/>
    </row>
    <row r="178" spans="1:2" ht="15">
      <c r="A178" s="591"/>
      <c r="B178" s="591"/>
    </row>
    <row r="179" spans="1:2" ht="15">
      <c r="A179" s="591"/>
      <c r="B179" s="591"/>
    </row>
    <row r="180" spans="1:2" ht="15">
      <c r="A180" s="591"/>
      <c r="B180" s="591"/>
    </row>
    <row r="181" spans="1:2" ht="15">
      <c r="A181" s="591"/>
      <c r="B181" s="591"/>
    </row>
  </sheetData>
  <conditionalFormatting sqref="C79">
    <cfRule type="cellIs" dxfId="13" priority="1" operator="notEqual">
      <formula>0</formula>
    </cfRule>
    <cfRule type="cellIs" dxfId="12" priority="2" operator="equal">
      <formula>0</formula>
    </cfRule>
  </conditionalFormatting>
  <dataValidations count="6">
    <dataValidation type="list" allowBlank="1" showInputMessage="1" sqref="R1">
      <formula1>"..."</formula1>
    </dataValidation>
    <dataValidation type="list" allowBlank="1" showInputMessage="1" sqref="L1">
      <formula1>"..."</formula1>
    </dataValidation>
    <dataValidation type="list" allowBlank="1" showInputMessage="1" sqref="M1">
      <formula1>"..."</formula1>
    </dataValidation>
    <dataValidation type="list" allowBlank="1" showInputMessage="1" sqref="N1">
      <formula1>"..."</formula1>
    </dataValidation>
    <dataValidation type="list" allowBlank="1" showInputMessage="1" sqref="O1">
      <formula1>"..."</formula1>
    </dataValidation>
    <dataValidation type="list" allowBlank="1" showInputMessage="1" sqref="P1">
      <formula1>"..."</formula1>
    </dataValidation>
  </dataValidations>
  <pageMargins left="0.7" right="0.7" top="0.75" bottom="0.75" header="0.3" footer="0.3"/>
  <pageSetup orientation="portrait" r:id="rId1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1"/>
  <sheetViews>
    <sheetView topLeftCell="D16" workbookViewId="0">
      <selection activeCell="E39" sqref="E39"/>
    </sheetView>
  </sheetViews>
  <sheetFormatPr defaultRowHeight="15"/>
  <cols>
    <col min="1" max="1" width="30" style="557" bestFit="1" customWidth="1"/>
    <col min="2" max="2" width="14.28515625" style="557" bestFit="1" customWidth="1"/>
    <col min="3" max="5" width="11.5703125" style="557" bestFit="1" customWidth="1"/>
    <col min="6" max="6" width="10.5703125" style="557" bestFit="1" customWidth="1"/>
    <col min="7" max="8" width="11.5703125" style="557" bestFit="1" customWidth="1"/>
    <col min="9" max="10" width="13.140625" style="557" customWidth="1"/>
    <col min="11" max="11" width="14.28515625" style="557" bestFit="1" customWidth="1"/>
    <col min="12" max="14" width="9.140625" style="557"/>
    <col min="15" max="15" width="9.85546875" style="557" bestFit="1" customWidth="1"/>
    <col min="16" max="16" width="9.140625" style="557"/>
    <col min="17" max="17" width="11.42578125" style="557" customWidth="1"/>
    <col min="18" max="18" width="33.140625" style="557" customWidth="1"/>
    <col min="19" max="19" width="14.28515625" style="557" bestFit="1" customWidth="1"/>
    <col min="20" max="20" width="13.5703125" style="557" bestFit="1" customWidth="1"/>
    <col min="21" max="21" width="4.42578125" style="557" customWidth="1"/>
    <col min="22" max="22" width="11.5703125" style="557" bestFit="1" customWidth="1"/>
    <col min="23" max="16384" width="9.140625" style="557"/>
  </cols>
  <sheetData>
    <row r="1" spans="1:11" s="189" customFormat="1" ht="12.75">
      <c r="A1" s="138">
        <v>42825</v>
      </c>
      <c r="B1" s="66"/>
      <c r="C1" s="66"/>
      <c r="D1" s="66"/>
      <c r="E1" s="67"/>
      <c r="F1" s="67"/>
      <c r="G1" s="67"/>
      <c r="H1" s="67"/>
      <c r="I1" s="67"/>
      <c r="J1" s="67"/>
      <c r="K1" s="63"/>
    </row>
    <row r="2" spans="1:11" s="189" customFormat="1" ht="12.75">
      <c r="A2" s="67"/>
      <c r="B2" s="66" t="s">
        <v>652</v>
      </c>
      <c r="C2" s="66">
        <v>20</v>
      </c>
      <c r="D2" s="66">
        <v>30</v>
      </c>
      <c r="E2" s="67">
        <v>50</v>
      </c>
      <c r="F2" s="67">
        <v>60</v>
      </c>
      <c r="G2" s="67">
        <v>70</v>
      </c>
      <c r="H2" s="67">
        <v>80</v>
      </c>
      <c r="I2" s="67">
        <v>180</v>
      </c>
      <c r="J2" s="67">
        <v>210</v>
      </c>
      <c r="K2" s="63"/>
    </row>
    <row r="3" spans="1:11" s="189" customFormat="1" ht="12.75">
      <c r="A3" s="66" t="s">
        <v>147</v>
      </c>
      <c r="B3" s="66" t="s">
        <v>154</v>
      </c>
      <c r="C3" s="66" t="s">
        <v>188</v>
      </c>
      <c r="D3" s="66" t="s">
        <v>162</v>
      </c>
      <c r="E3" s="67" t="s">
        <v>180</v>
      </c>
      <c r="F3" s="67" t="s">
        <v>173</v>
      </c>
      <c r="G3" s="67" t="s">
        <v>144</v>
      </c>
      <c r="H3" s="67" t="s">
        <v>189</v>
      </c>
      <c r="I3" s="67" t="s">
        <v>190</v>
      </c>
      <c r="J3" s="67" t="s">
        <v>191</v>
      </c>
      <c r="K3" s="63" t="s">
        <v>401</v>
      </c>
    </row>
    <row r="4" spans="1:11">
      <c r="A4" s="229" t="s">
        <v>352</v>
      </c>
      <c r="B4" s="389"/>
      <c r="C4" s="389"/>
      <c r="D4" s="389"/>
      <c r="E4" s="389"/>
      <c r="F4" s="389"/>
      <c r="G4" s="389"/>
      <c r="H4" s="389"/>
      <c r="I4" s="389"/>
      <c r="J4" s="389"/>
      <c r="K4" s="231">
        <f>SUM(B4:I4)</f>
        <v>0</v>
      </c>
    </row>
    <row r="5" spans="1:11">
      <c r="A5" s="229" t="s">
        <v>361</v>
      </c>
      <c r="B5" s="389">
        <v>0</v>
      </c>
      <c r="C5" s="389">
        <v>-149469</v>
      </c>
      <c r="D5" s="389">
        <v>-853</v>
      </c>
      <c r="E5" s="389">
        <v>0</v>
      </c>
      <c r="F5" s="389">
        <v>57831</v>
      </c>
      <c r="G5" s="389">
        <v>0</v>
      </c>
      <c r="H5" s="389">
        <v>-2135</v>
      </c>
      <c r="I5" s="389">
        <v>446388</v>
      </c>
      <c r="J5" s="389"/>
      <c r="K5" s="231">
        <f t="shared" ref="K5:K36" si="0">SUM(B5:I5)</f>
        <v>351762</v>
      </c>
    </row>
    <row r="6" spans="1:11">
      <c r="A6" s="229" t="s">
        <v>252</v>
      </c>
      <c r="B6" s="389">
        <v>0</v>
      </c>
      <c r="C6" s="389">
        <v>0</v>
      </c>
      <c r="D6" s="389">
        <v>43036</v>
      </c>
      <c r="E6" s="389">
        <v>98739</v>
      </c>
      <c r="F6" s="389">
        <v>0</v>
      </c>
      <c r="G6" s="389">
        <v>0</v>
      </c>
      <c r="H6" s="389">
        <v>47713</v>
      </c>
      <c r="I6" s="389">
        <v>7488</v>
      </c>
      <c r="J6" s="389"/>
      <c r="K6" s="231">
        <f t="shared" si="0"/>
        <v>196976</v>
      </c>
    </row>
    <row r="7" spans="1:11">
      <c r="A7" s="229" t="s">
        <v>254</v>
      </c>
      <c r="B7" s="389">
        <v>0</v>
      </c>
      <c r="C7" s="389">
        <v>0</v>
      </c>
      <c r="D7" s="389">
        <v>-1237980</v>
      </c>
      <c r="E7" s="389">
        <v>0</v>
      </c>
      <c r="F7" s="389">
        <v>0</v>
      </c>
      <c r="G7" s="389">
        <v>0</v>
      </c>
      <c r="H7" s="389">
        <v>-5664701</v>
      </c>
      <c r="I7" s="389">
        <v>0</v>
      </c>
      <c r="J7" s="389"/>
      <c r="K7" s="231">
        <f t="shared" si="0"/>
        <v>-6902681</v>
      </c>
    </row>
    <row r="8" spans="1:11">
      <c r="A8" s="229" t="s">
        <v>772</v>
      </c>
      <c r="B8" s="389">
        <v>0</v>
      </c>
      <c r="C8" s="389">
        <v>940341</v>
      </c>
      <c r="D8" s="389">
        <v>0</v>
      </c>
      <c r="E8" s="389">
        <v>0</v>
      </c>
      <c r="F8" s="389">
        <v>0</v>
      </c>
      <c r="G8" s="389">
        <v>0</v>
      </c>
      <c r="H8" s="389">
        <v>0</v>
      </c>
      <c r="I8" s="389">
        <v>0</v>
      </c>
      <c r="J8" s="389"/>
      <c r="K8" s="231">
        <f t="shared" si="0"/>
        <v>940341</v>
      </c>
    </row>
    <row r="9" spans="1:11">
      <c r="A9" s="229" t="s">
        <v>336</v>
      </c>
      <c r="B9" s="389">
        <v>0</v>
      </c>
      <c r="C9" s="389">
        <v>-1375858</v>
      </c>
      <c r="D9" s="389">
        <v>884007</v>
      </c>
      <c r="E9" s="389">
        <v>-1357396</v>
      </c>
      <c r="F9" s="389">
        <v>-2957229</v>
      </c>
      <c r="G9" s="389">
        <v>-763225</v>
      </c>
      <c r="H9" s="389">
        <v>17909019</v>
      </c>
      <c r="I9" s="389">
        <v>0</v>
      </c>
      <c r="J9" s="389"/>
      <c r="K9" s="231">
        <f t="shared" si="0"/>
        <v>12339318</v>
      </c>
    </row>
    <row r="10" spans="1:11">
      <c r="A10" s="229" t="s">
        <v>337</v>
      </c>
      <c r="B10" s="389">
        <v>0</v>
      </c>
      <c r="C10" s="389">
        <v>-15268</v>
      </c>
      <c r="D10" s="389">
        <v>-3582899</v>
      </c>
      <c r="E10" s="389">
        <v>-1288451</v>
      </c>
      <c r="F10" s="389">
        <v>979501</v>
      </c>
      <c r="G10" s="389">
        <v>-1005353</v>
      </c>
      <c r="H10" s="389">
        <v>3024635</v>
      </c>
      <c r="I10" s="389">
        <v>0</v>
      </c>
      <c r="J10" s="389"/>
      <c r="K10" s="231">
        <f t="shared" si="0"/>
        <v>-1887835</v>
      </c>
    </row>
    <row r="11" spans="1:11">
      <c r="A11" s="229" t="s">
        <v>368</v>
      </c>
      <c r="B11" s="389">
        <v>0</v>
      </c>
      <c r="C11" s="389">
        <v>53027</v>
      </c>
      <c r="D11" s="389">
        <v>150684</v>
      </c>
      <c r="E11" s="389">
        <v>-163173</v>
      </c>
      <c r="F11" s="389">
        <v>285299</v>
      </c>
      <c r="G11" s="389">
        <v>-2111</v>
      </c>
      <c r="H11" s="389">
        <v>-2955899</v>
      </c>
      <c r="I11" s="389">
        <v>0</v>
      </c>
      <c r="J11" s="389"/>
      <c r="K11" s="231">
        <f t="shared" si="0"/>
        <v>-2632173</v>
      </c>
    </row>
    <row r="12" spans="1:11">
      <c r="A12" s="229" t="s">
        <v>304</v>
      </c>
      <c r="B12" s="389"/>
      <c r="C12" s="389"/>
      <c r="D12" s="389"/>
      <c r="E12" s="389"/>
      <c r="F12" s="389"/>
      <c r="G12" s="389"/>
      <c r="H12" s="389"/>
      <c r="I12" s="389"/>
      <c r="J12" s="389"/>
      <c r="K12" s="231">
        <f t="shared" si="0"/>
        <v>0</v>
      </c>
    </row>
    <row r="13" spans="1:11">
      <c r="A13" s="229" t="s">
        <v>386</v>
      </c>
      <c r="B13" s="389">
        <v>0</v>
      </c>
      <c r="C13" s="389">
        <v>212522</v>
      </c>
      <c r="D13" s="389">
        <v>187965</v>
      </c>
      <c r="E13" s="389">
        <v>238456</v>
      </c>
      <c r="F13" s="389">
        <v>156523</v>
      </c>
      <c r="G13" s="389">
        <v>164326</v>
      </c>
      <c r="H13" s="389">
        <v>922152</v>
      </c>
      <c r="I13" s="389">
        <v>413109</v>
      </c>
      <c r="J13" s="389"/>
      <c r="K13" s="231">
        <f t="shared" si="0"/>
        <v>2295053</v>
      </c>
    </row>
    <row r="14" spans="1:11">
      <c r="A14" s="229" t="s">
        <v>374</v>
      </c>
      <c r="B14" s="389"/>
      <c r="C14" s="389"/>
      <c r="D14" s="389"/>
      <c r="E14" s="389"/>
      <c r="F14" s="389"/>
      <c r="G14" s="389"/>
      <c r="H14" s="389"/>
      <c r="I14" s="389"/>
      <c r="J14" s="389"/>
      <c r="K14" s="231">
        <f t="shared" si="0"/>
        <v>0</v>
      </c>
    </row>
    <row r="15" spans="1:11">
      <c r="A15" s="229" t="s">
        <v>373</v>
      </c>
      <c r="B15" s="389"/>
      <c r="C15" s="389"/>
      <c r="D15" s="389"/>
      <c r="E15" s="389"/>
      <c r="F15" s="389"/>
      <c r="G15" s="389"/>
      <c r="H15" s="389"/>
      <c r="I15" s="389"/>
      <c r="J15" s="389"/>
      <c r="K15" s="231">
        <f t="shared" si="0"/>
        <v>0</v>
      </c>
    </row>
    <row r="16" spans="1:11">
      <c r="A16" s="229" t="s">
        <v>354</v>
      </c>
      <c r="B16" s="389"/>
      <c r="C16" s="389"/>
      <c r="D16" s="389"/>
      <c r="E16" s="389"/>
      <c r="F16" s="389"/>
      <c r="G16" s="389"/>
      <c r="H16" s="389"/>
      <c r="I16" s="389"/>
      <c r="J16" s="389"/>
      <c r="K16" s="231">
        <f t="shared" si="0"/>
        <v>0</v>
      </c>
    </row>
    <row r="17" spans="1:23">
      <c r="A17" s="229" t="s">
        <v>365</v>
      </c>
      <c r="B17" s="389">
        <v>0</v>
      </c>
      <c r="C17" s="389">
        <v>0</v>
      </c>
      <c r="D17" s="389">
        <v>0</v>
      </c>
      <c r="E17" s="389">
        <v>0</v>
      </c>
      <c r="F17" s="389">
        <v>0</v>
      </c>
      <c r="G17" s="389">
        <v>0</v>
      </c>
      <c r="H17" s="389">
        <v>-4628988</v>
      </c>
      <c r="I17" s="389">
        <v>-1667643</v>
      </c>
      <c r="J17" s="389"/>
      <c r="K17" s="231">
        <f t="shared" si="0"/>
        <v>-6296631</v>
      </c>
    </row>
    <row r="18" spans="1:23">
      <c r="A18" s="229" t="s">
        <v>356</v>
      </c>
      <c r="B18" s="389"/>
      <c r="C18" s="389"/>
      <c r="D18" s="389"/>
      <c r="E18" s="389"/>
      <c r="F18" s="389"/>
      <c r="G18" s="389"/>
      <c r="H18" s="389"/>
      <c r="I18" s="389"/>
      <c r="J18" s="389"/>
      <c r="K18" s="231">
        <f t="shared" si="0"/>
        <v>0</v>
      </c>
    </row>
    <row r="19" spans="1:23">
      <c r="A19" s="229" t="s">
        <v>645</v>
      </c>
      <c r="B19" s="389"/>
      <c r="C19" s="389"/>
      <c r="D19" s="389"/>
      <c r="E19" s="389"/>
      <c r="F19" s="389"/>
      <c r="G19" s="389"/>
      <c r="H19" s="389"/>
      <c r="I19" s="389"/>
      <c r="J19" s="389"/>
      <c r="K19" s="231">
        <f t="shared" si="0"/>
        <v>0</v>
      </c>
    </row>
    <row r="20" spans="1:23">
      <c r="A20" s="229" t="s">
        <v>327</v>
      </c>
      <c r="B20" s="389"/>
      <c r="C20" s="389"/>
      <c r="D20" s="389"/>
      <c r="E20" s="389"/>
      <c r="F20" s="389"/>
      <c r="G20" s="389"/>
      <c r="H20" s="389"/>
      <c r="I20" s="389"/>
      <c r="J20" s="389"/>
      <c r="K20" s="231">
        <f t="shared" si="0"/>
        <v>0</v>
      </c>
      <c r="L20" s="557" t="s">
        <v>839</v>
      </c>
    </row>
    <row r="21" spans="1:23">
      <c r="A21" s="229" t="s">
        <v>646</v>
      </c>
      <c r="B21" s="389"/>
      <c r="C21" s="389"/>
      <c r="D21" s="389"/>
      <c r="E21" s="389"/>
      <c r="F21" s="389"/>
      <c r="G21" s="389"/>
      <c r="H21" s="389"/>
      <c r="I21" s="389"/>
      <c r="J21" s="389"/>
      <c r="K21" s="231">
        <f t="shared" si="0"/>
        <v>0</v>
      </c>
      <c r="L21" s="557" t="s">
        <v>840</v>
      </c>
    </row>
    <row r="22" spans="1:23">
      <c r="A22" s="229" t="s">
        <v>646</v>
      </c>
      <c r="B22" s="389"/>
      <c r="C22" s="389"/>
      <c r="D22" s="389"/>
      <c r="E22" s="389"/>
      <c r="F22" s="389"/>
      <c r="G22" s="389"/>
      <c r="H22" s="389"/>
      <c r="I22" s="389"/>
      <c r="J22" s="389"/>
      <c r="K22" s="231">
        <f t="shared" si="0"/>
        <v>0</v>
      </c>
      <c r="L22" s="557" t="s">
        <v>841</v>
      </c>
    </row>
    <row r="23" spans="1:23">
      <c r="A23" s="229" t="s">
        <v>646</v>
      </c>
      <c r="B23" s="389"/>
      <c r="C23" s="389"/>
      <c r="D23" s="389"/>
      <c r="E23" s="389"/>
      <c r="F23" s="389"/>
      <c r="G23" s="389"/>
      <c r="H23" s="389"/>
      <c r="I23" s="389"/>
      <c r="J23" s="389"/>
      <c r="K23" s="231">
        <f t="shared" si="0"/>
        <v>0</v>
      </c>
      <c r="L23" s="557" t="s">
        <v>842</v>
      </c>
    </row>
    <row r="24" spans="1:23">
      <c r="A24" s="229" t="s">
        <v>646</v>
      </c>
      <c r="B24" s="389"/>
      <c r="C24" s="389"/>
      <c r="D24" s="389"/>
      <c r="E24" s="389"/>
      <c r="F24" s="389"/>
      <c r="G24" s="389"/>
      <c r="H24" s="389"/>
      <c r="I24" s="389"/>
      <c r="J24" s="389"/>
      <c r="K24" s="231">
        <f t="shared" si="0"/>
        <v>0</v>
      </c>
      <c r="L24" s="557" t="s">
        <v>843</v>
      </c>
    </row>
    <row r="25" spans="1:23">
      <c r="A25" s="229" t="s">
        <v>646</v>
      </c>
      <c r="B25" s="389"/>
      <c r="C25" s="389"/>
      <c r="D25" s="389"/>
      <c r="E25" s="389"/>
      <c r="F25" s="389"/>
      <c r="G25" s="389"/>
      <c r="H25" s="389"/>
      <c r="I25" s="389"/>
      <c r="J25" s="389"/>
      <c r="K25" s="231">
        <f t="shared" si="0"/>
        <v>0</v>
      </c>
      <c r="L25" s="557" t="s">
        <v>860</v>
      </c>
      <c r="R25" s="479"/>
    </row>
    <row r="26" spans="1:23">
      <c r="A26" s="229" t="s">
        <v>334</v>
      </c>
      <c r="B26" s="389"/>
      <c r="C26" s="389"/>
      <c r="D26" s="389"/>
      <c r="E26" s="389"/>
      <c r="F26" s="389"/>
      <c r="G26" s="389"/>
      <c r="H26" s="389"/>
      <c r="I26" s="389"/>
      <c r="J26" s="389"/>
      <c r="K26" s="231">
        <f t="shared" si="0"/>
        <v>0</v>
      </c>
      <c r="R26" s="479"/>
    </row>
    <row r="27" spans="1:23">
      <c r="A27" s="229" t="s">
        <v>340</v>
      </c>
      <c r="B27" s="389"/>
      <c r="C27" s="389"/>
      <c r="D27" s="389"/>
      <c r="E27" s="389"/>
      <c r="F27" s="389"/>
      <c r="G27" s="389"/>
      <c r="H27" s="389"/>
      <c r="I27" s="389"/>
      <c r="J27" s="389"/>
      <c r="K27" s="231">
        <f t="shared" si="0"/>
        <v>0</v>
      </c>
      <c r="R27" s="479"/>
      <c r="U27" s="364"/>
    </row>
    <row r="28" spans="1:23">
      <c r="A28" s="229" t="s">
        <v>366</v>
      </c>
      <c r="B28" s="389"/>
      <c r="C28" s="389"/>
      <c r="D28" s="389"/>
      <c r="E28" s="389"/>
      <c r="F28" s="389"/>
      <c r="G28" s="389"/>
      <c r="H28" s="389"/>
      <c r="I28" s="389"/>
      <c r="J28" s="389"/>
      <c r="K28" s="231">
        <f t="shared" si="0"/>
        <v>0</v>
      </c>
      <c r="R28" s="479"/>
      <c r="U28" s="364"/>
    </row>
    <row r="29" spans="1:23">
      <c r="A29" s="229" t="s">
        <v>760</v>
      </c>
      <c r="B29" s="390"/>
      <c r="C29" s="390"/>
      <c r="D29" s="390"/>
      <c r="E29" s="390"/>
      <c r="F29" s="390"/>
      <c r="G29" s="390"/>
      <c r="H29" s="390"/>
      <c r="I29" s="390"/>
      <c r="J29" s="390"/>
      <c r="K29" s="231">
        <f t="shared" si="0"/>
        <v>0</v>
      </c>
      <c r="R29" s="479"/>
      <c r="U29" s="364"/>
      <c r="W29" s="469"/>
    </row>
    <row r="30" spans="1:23">
      <c r="K30" s="231"/>
      <c r="R30" s="479"/>
    </row>
    <row r="31" spans="1:23" ht="15.75" thickBot="1">
      <c r="A31" s="75" t="s">
        <v>648</v>
      </c>
      <c r="K31" s="231"/>
      <c r="R31" s="479"/>
    </row>
    <row r="32" spans="1:23">
      <c r="A32" s="229" t="s">
        <v>325</v>
      </c>
      <c r="B32" s="391">
        <f>-234622-967985</f>
        <v>-1202607</v>
      </c>
      <c r="C32" s="391">
        <f>469490-936537-3734651-163</f>
        <v>-4201861</v>
      </c>
      <c r="D32" s="391">
        <f>193579-809262-3698139-3811</f>
        <v>-4317633</v>
      </c>
      <c r="E32" s="391">
        <f>151691-1024334-5149099</f>
        <v>-6021742</v>
      </c>
      <c r="F32" s="391">
        <v>-4812981</v>
      </c>
      <c r="G32" s="391">
        <v>-3949841</v>
      </c>
      <c r="H32" s="391">
        <v>-34414074</v>
      </c>
      <c r="I32" s="391">
        <v>-9298347</v>
      </c>
      <c r="J32" s="391"/>
      <c r="K32" s="231">
        <f t="shared" si="0"/>
        <v>-68219086</v>
      </c>
      <c r="L32" s="557" t="s">
        <v>864</v>
      </c>
      <c r="Q32" s="560"/>
      <c r="R32" s="561" t="s">
        <v>1142</v>
      </c>
      <c r="S32" s="562"/>
      <c r="T32" s="558"/>
    </row>
    <row r="33" spans="1:20">
      <c r="A33" s="229" t="s">
        <v>326</v>
      </c>
      <c r="B33" s="389">
        <v>-2360054</v>
      </c>
      <c r="C33" s="389">
        <v>-4635760</v>
      </c>
      <c r="D33" s="389">
        <v>-2342416</v>
      </c>
      <c r="E33" s="389">
        <v>-7617812</v>
      </c>
      <c r="F33" s="389">
        <v>-179682</v>
      </c>
      <c r="G33" s="389">
        <v>-5079398</v>
      </c>
      <c r="H33" s="389">
        <v>-13363417</v>
      </c>
      <c r="I33" s="389">
        <v>-28219288</v>
      </c>
      <c r="J33" s="389"/>
      <c r="K33" s="231">
        <f t="shared" si="0"/>
        <v>-63797827</v>
      </c>
      <c r="O33" s="364"/>
      <c r="Q33" s="563"/>
      <c r="R33" s="564" t="s">
        <v>1122</v>
      </c>
      <c r="S33" s="587">
        <v>-24234134</v>
      </c>
      <c r="T33" s="558"/>
    </row>
    <row r="34" spans="1:20">
      <c r="A34" s="234" t="s">
        <v>387</v>
      </c>
      <c r="B34" s="389">
        <f>S35+S36</f>
        <v>81992.216883478686</v>
      </c>
      <c r="C34" s="392"/>
      <c r="D34" s="392"/>
      <c r="E34" s="392"/>
      <c r="F34" s="392"/>
      <c r="G34" s="392"/>
      <c r="H34" s="392"/>
      <c r="I34" s="392"/>
      <c r="J34" s="392"/>
      <c r="K34" s="231">
        <f t="shared" si="0"/>
        <v>81992.216883478686</v>
      </c>
      <c r="Q34" s="563"/>
      <c r="R34" s="564" t="s">
        <v>1123</v>
      </c>
      <c r="S34" s="587">
        <f>-S41*0.35</f>
        <v>-21409084.107660994</v>
      </c>
      <c r="T34" s="558"/>
    </row>
    <row r="35" spans="1:20">
      <c r="A35" s="234" t="s">
        <v>388</v>
      </c>
      <c r="B35" s="389">
        <f>S34</f>
        <v>-21409084.107660994</v>
      </c>
      <c r="C35" s="392"/>
      <c r="D35" s="392"/>
      <c r="E35" s="392"/>
      <c r="F35" s="392"/>
      <c r="G35" s="392"/>
      <c r="H35" s="392"/>
      <c r="I35" s="392"/>
      <c r="J35" s="392"/>
      <c r="K35" s="231">
        <f t="shared" si="0"/>
        <v>-21409084.107660994</v>
      </c>
      <c r="Q35" s="563"/>
      <c r="R35" s="564" t="s">
        <v>1147</v>
      </c>
      <c r="S35" s="565">
        <f>S33-S34</f>
        <v>-2825049.8923390061</v>
      </c>
      <c r="T35" s="558"/>
    </row>
    <row r="36" spans="1:20">
      <c r="A36" s="77" t="s">
        <v>778</v>
      </c>
      <c r="B36" s="392"/>
      <c r="C36" s="392"/>
      <c r="D36" s="392"/>
      <c r="E36" s="392"/>
      <c r="F36" s="392"/>
      <c r="G36" s="392"/>
      <c r="H36" s="392"/>
      <c r="I36" s="392"/>
      <c r="J36" s="392"/>
      <c r="K36" s="231">
        <f t="shared" si="0"/>
        <v>0</v>
      </c>
      <c r="Q36" s="563"/>
      <c r="R36" s="564" t="s">
        <v>1146</v>
      </c>
      <c r="S36" s="565">
        <f>-K42</f>
        <v>2907042.1092224848</v>
      </c>
      <c r="T36" s="558"/>
    </row>
    <row r="37" spans="1:20">
      <c r="B37" s="239" t="str">
        <f t="shared" ref="B37:K37" si="1">B3</f>
        <v>002DIV</v>
      </c>
      <c r="C37" s="239" t="str">
        <f t="shared" si="1"/>
        <v>107DIV</v>
      </c>
      <c r="D37" s="239" t="str">
        <f t="shared" si="1"/>
        <v>010DIV</v>
      </c>
      <c r="E37" s="239" t="str">
        <f t="shared" si="1"/>
        <v>091DIV</v>
      </c>
      <c r="F37" s="239" t="str">
        <f t="shared" si="1"/>
        <v>030DIV</v>
      </c>
      <c r="G37" s="239" t="str">
        <f t="shared" si="1"/>
        <v>170DIV</v>
      </c>
      <c r="H37" s="239" t="str">
        <f t="shared" si="1"/>
        <v>190DIV</v>
      </c>
      <c r="I37" s="239" t="str">
        <f t="shared" si="1"/>
        <v>700DIV</v>
      </c>
      <c r="J37" s="540" t="s">
        <v>191</v>
      </c>
      <c r="K37" s="239" t="str">
        <f t="shared" si="1"/>
        <v>Total Utility</v>
      </c>
      <c r="Q37" s="563"/>
      <c r="R37" s="566"/>
      <c r="S37" s="565"/>
      <c r="T37" s="558"/>
    </row>
    <row r="38" spans="1:20">
      <c r="A38" s="237" t="s">
        <v>638</v>
      </c>
      <c r="B38" s="568">
        <f t="shared" ref="B38:J38" si="2">SUM(B4:B36)</f>
        <v>-24889752.890777513</v>
      </c>
      <c r="C38" s="568">
        <f t="shared" si="2"/>
        <v>-9172326</v>
      </c>
      <c r="D38" s="568">
        <f t="shared" si="2"/>
        <v>-10216089</v>
      </c>
      <c r="E38" s="568">
        <f t="shared" si="2"/>
        <v>-16111379</v>
      </c>
      <c r="F38" s="568">
        <f t="shared" si="2"/>
        <v>-6470738</v>
      </c>
      <c r="G38" s="568">
        <f t="shared" si="2"/>
        <v>-10635602</v>
      </c>
      <c r="H38" s="568">
        <f t="shared" si="2"/>
        <v>-39125695</v>
      </c>
      <c r="I38" s="568">
        <f t="shared" si="2"/>
        <v>-38318293</v>
      </c>
      <c r="J38" s="568">
        <f t="shared" si="2"/>
        <v>0</v>
      </c>
      <c r="K38" s="238">
        <f>SUM(K4:K36)</f>
        <v>-154939874.89077753</v>
      </c>
      <c r="Q38" s="563"/>
      <c r="R38" s="564" t="s">
        <v>1143</v>
      </c>
      <c r="S38" s="565">
        <v>43959671</v>
      </c>
      <c r="T38" s="558"/>
    </row>
    <row r="39" spans="1:20" s="237" customFormat="1" ht="16.5" customHeight="1">
      <c r="B39" s="567"/>
      <c r="C39" s="567"/>
      <c r="D39" s="567"/>
      <c r="E39" s="567"/>
      <c r="F39" s="567"/>
      <c r="G39" s="567"/>
      <c r="H39" s="567"/>
      <c r="I39" s="567"/>
      <c r="J39" s="364"/>
      <c r="K39" s="557"/>
      <c r="Q39" s="563"/>
      <c r="R39" s="580" t="s">
        <v>1148</v>
      </c>
      <c r="S39" s="565">
        <v>-12916243.710000008</v>
      </c>
    </row>
    <row r="40" spans="1:20" s="237" customFormat="1" ht="16.5" customHeight="1">
      <c r="B40" s="567"/>
      <c r="C40" s="567"/>
      <c r="D40" s="567"/>
      <c r="E40" s="567"/>
      <c r="F40" s="567"/>
      <c r="G40" s="567"/>
      <c r="H40" s="567"/>
      <c r="I40" s="567"/>
      <c r="J40" s="364"/>
      <c r="K40" s="558"/>
      <c r="Q40" s="563"/>
      <c r="R40" s="580" t="s">
        <v>1149</v>
      </c>
      <c r="S40" s="565">
        <v>30125384.446174279</v>
      </c>
    </row>
    <row r="41" spans="1:20" s="237" customFormat="1">
      <c r="B41" s="364"/>
      <c r="C41" s="364"/>
      <c r="D41" s="557"/>
      <c r="E41" s="557"/>
      <c r="F41" s="557"/>
      <c r="G41" s="557"/>
      <c r="H41" s="557"/>
      <c r="J41" s="544" t="s">
        <v>1056</v>
      </c>
      <c r="K41" s="478">
        <v>157846920.73463318</v>
      </c>
      <c r="Q41" s="575"/>
      <c r="R41" s="580" t="s">
        <v>1150</v>
      </c>
      <c r="S41" s="578">
        <f>SUM(S38:S40)</f>
        <v>61168811.736174271</v>
      </c>
      <c r="T41" s="425">
        <f>S41*0.35</f>
        <v>21409084.107660994</v>
      </c>
    </row>
    <row r="42" spans="1:20" s="237" customFormat="1" ht="15.75" thickBot="1">
      <c r="B42" s="557"/>
      <c r="C42" s="557"/>
      <c r="D42" s="557"/>
      <c r="E42" s="557"/>
      <c r="F42" s="557"/>
      <c r="G42" s="557"/>
      <c r="H42" s="557"/>
      <c r="J42" s="545" t="s">
        <v>1120</v>
      </c>
      <c r="K42" s="364">
        <v>-2907042.1092224848</v>
      </c>
      <c r="Q42" s="576"/>
      <c r="R42" s="582" t="s">
        <v>1151</v>
      </c>
      <c r="S42" s="577"/>
    </row>
    <row r="43" spans="1:20">
      <c r="B43" s="362"/>
      <c r="C43" s="362"/>
      <c r="D43" s="362"/>
      <c r="E43" s="362"/>
      <c r="F43" s="362"/>
      <c r="G43" s="362"/>
      <c r="H43" s="362"/>
      <c r="J43" s="545" t="s">
        <v>1047</v>
      </c>
      <c r="K43" s="581">
        <f>SUM(K41:K42)+K38</f>
        <v>3.7346331775188446</v>
      </c>
      <c r="L43" s="559"/>
      <c r="R43" s="479"/>
    </row>
    <row r="44" spans="1:20">
      <c r="B44" s="363"/>
      <c r="C44" s="363"/>
      <c r="D44" s="363"/>
      <c r="E44" s="363"/>
      <c r="G44" s="364"/>
      <c r="J44" s="545"/>
      <c r="K44" s="363"/>
      <c r="L44" s="558"/>
      <c r="R44" s="564"/>
      <c r="S44" s="583"/>
    </row>
    <row r="45" spans="1:20">
      <c r="B45" s="363"/>
      <c r="C45" s="363"/>
      <c r="D45" s="363"/>
      <c r="E45" s="363"/>
      <c r="G45" s="364"/>
      <c r="K45" s="363"/>
      <c r="R45" s="564"/>
      <c r="S45" s="583"/>
    </row>
    <row r="46" spans="1:20">
      <c r="B46" s="364"/>
      <c r="C46" s="364"/>
      <c r="D46" s="364"/>
      <c r="E46" s="364"/>
      <c r="F46" s="364"/>
      <c r="G46" s="364"/>
      <c r="H46" s="364"/>
      <c r="I46" s="364"/>
      <c r="J46" s="364"/>
      <c r="K46" s="364"/>
      <c r="R46" s="564"/>
      <c r="S46" s="584"/>
    </row>
    <row r="47" spans="1:20">
      <c r="B47" s="364"/>
      <c r="C47" s="364"/>
      <c r="D47" s="364"/>
      <c r="E47" s="364"/>
      <c r="F47" s="364"/>
      <c r="G47" s="364"/>
      <c r="H47" s="364"/>
      <c r="I47" s="364"/>
      <c r="J47" s="364"/>
      <c r="K47" s="364"/>
      <c r="R47" s="564"/>
      <c r="S47" s="583"/>
    </row>
    <row r="48" spans="1:20"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R48" s="585"/>
      <c r="S48" s="566"/>
    </row>
    <row r="49" spans="2:19"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R49" s="564"/>
      <c r="S49" s="583"/>
    </row>
    <row r="50" spans="2:19"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R50" s="564"/>
      <c r="S50" s="583"/>
    </row>
    <row r="51" spans="2:19">
      <c r="B51" s="364"/>
      <c r="C51" s="364"/>
      <c r="D51" s="364"/>
      <c r="E51" s="364"/>
      <c r="F51" s="364"/>
      <c r="G51" s="364"/>
      <c r="H51" s="364"/>
      <c r="I51" s="364"/>
      <c r="J51" s="364"/>
      <c r="K51" s="364"/>
      <c r="R51" s="564"/>
      <c r="S51" s="583"/>
    </row>
    <row r="52" spans="2:19">
      <c r="B52" s="364"/>
      <c r="C52" s="364"/>
      <c r="D52" s="364"/>
      <c r="E52" s="364"/>
      <c r="F52" s="364"/>
      <c r="G52" s="364"/>
      <c r="H52" s="364"/>
      <c r="I52" s="364"/>
      <c r="J52" s="364"/>
      <c r="K52" s="364"/>
      <c r="R52" s="579"/>
      <c r="S52" s="583"/>
    </row>
    <row r="53" spans="2:19">
      <c r="B53" s="364"/>
      <c r="C53" s="364"/>
      <c r="D53" s="364"/>
      <c r="E53" s="364"/>
      <c r="F53" s="364"/>
      <c r="G53" s="364"/>
      <c r="H53" s="364"/>
      <c r="I53" s="364"/>
      <c r="J53" s="364"/>
      <c r="K53" s="364"/>
      <c r="R53" s="566"/>
      <c r="S53" s="566"/>
    </row>
    <row r="54" spans="2:19">
      <c r="B54" s="364"/>
      <c r="C54" s="364"/>
      <c r="D54" s="364"/>
      <c r="E54" s="364"/>
      <c r="F54" s="364"/>
      <c r="G54" s="364"/>
      <c r="H54" s="364"/>
      <c r="I54" s="364"/>
      <c r="J54" s="364"/>
      <c r="K54" s="364"/>
    </row>
    <row r="55" spans="2:19">
      <c r="B55" s="364"/>
      <c r="C55" s="364"/>
      <c r="D55" s="364"/>
      <c r="E55" s="364"/>
      <c r="F55" s="364"/>
      <c r="G55" s="364"/>
      <c r="H55" s="364"/>
      <c r="I55" s="364"/>
      <c r="J55" s="364"/>
      <c r="K55" s="364"/>
    </row>
    <row r="56" spans="2:19">
      <c r="B56" s="364"/>
      <c r="C56" s="364"/>
      <c r="D56" s="364"/>
      <c r="E56" s="364"/>
      <c r="F56" s="364"/>
      <c r="G56" s="364"/>
      <c r="H56" s="364"/>
      <c r="I56" s="364"/>
      <c r="J56" s="364"/>
      <c r="K56" s="364"/>
    </row>
    <row r="57" spans="2:19">
      <c r="B57" s="364"/>
      <c r="C57" s="364"/>
      <c r="D57" s="364"/>
      <c r="E57" s="364"/>
      <c r="F57" s="364"/>
      <c r="G57" s="364"/>
      <c r="H57" s="364"/>
      <c r="I57" s="364"/>
      <c r="J57" s="364"/>
      <c r="K57" s="364"/>
    </row>
    <row r="58" spans="2:19">
      <c r="B58" s="364"/>
      <c r="C58" s="364"/>
      <c r="D58" s="364"/>
      <c r="E58" s="364"/>
      <c r="F58" s="364"/>
      <c r="G58" s="364"/>
      <c r="H58" s="364"/>
      <c r="I58" s="364"/>
      <c r="J58" s="364"/>
      <c r="K58" s="364"/>
    </row>
    <row r="59" spans="2:19">
      <c r="B59" s="364"/>
      <c r="C59" s="364"/>
      <c r="D59" s="364"/>
      <c r="E59" s="364"/>
      <c r="F59" s="364"/>
      <c r="G59" s="364"/>
      <c r="H59" s="364"/>
      <c r="I59" s="364"/>
      <c r="J59" s="364"/>
      <c r="K59" s="364"/>
    </row>
    <row r="60" spans="2:19">
      <c r="B60" s="364"/>
      <c r="C60" s="364"/>
      <c r="D60" s="364"/>
      <c r="E60" s="364"/>
      <c r="F60" s="364"/>
      <c r="G60" s="364"/>
      <c r="H60" s="364"/>
      <c r="I60" s="364"/>
      <c r="J60" s="364"/>
      <c r="K60" s="364"/>
    </row>
    <row r="61" spans="2:19">
      <c r="B61" s="364"/>
      <c r="C61" s="364"/>
      <c r="D61" s="364"/>
      <c r="E61" s="364"/>
      <c r="F61" s="364"/>
      <c r="G61" s="364"/>
      <c r="H61" s="364"/>
      <c r="I61" s="364"/>
      <c r="J61" s="364"/>
      <c r="K61" s="364"/>
    </row>
    <row r="62" spans="2:19">
      <c r="B62" s="364"/>
      <c r="C62" s="364"/>
      <c r="D62" s="364"/>
      <c r="E62" s="364"/>
      <c r="F62" s="364"/>
      <c r="G62" s="364"/>
      <c r="H62" s="364"/>
      <c r="I62" s="364"/>
      <c r="J62" s="364"/>
      <c r="K62" s="364"/>
    </row>
    <row r="63" spans="2:19">
      <c r="B63" s="364"/>
      <c r="C63" s="364"/>
      <c r="D63" s="364"/>
      <c r="E63" s="364"/>
      <c r="F63" s="364"/>
      <c r="G63" s="364"/>
      <c r="H63" s="364"/>
      <c r="I63" s="364"/>
      <c r="J63" s="364"/>
      <c r="K63" s="364"/>
    </row>
    <row r="64" spans="2:19">
      <c r="B64" s="364"/>
      <c r="C64" s="364"/>
      <c r="D64" s="364"/>
      <c r="E64" s="364"/>
      <c r="F64" s="364"/>
      <c r="G64" s="364"/>
      <c r="H64" s="364"/>
      <c r="I64" s="364"/>
      <c r="J64" s="364"/>
      <c r="K64" s="364"/>
    </row>
    <row r="65" spans="2:11">
      <c r="B65" s="364"/>
      <c r="C65" s="364"/>
      <c r="D65" s="364"/>
      <c r="E65" s="364"/>
      <c r="F65" s="364"/>
      <c r="G65" s="364"/>
      <c r="H65" s="364"/>
      <c r="I65" s="364"/>
      <c r="J65" s="364"/>
      <c r="K65" s="364"/>
    </row>
    <row r="66" spans="2:11">
      <c r="B66" s="364"/>
      <c r="C66" s="364"/>
      <c r="D66" s="364"/>
      <c r="E66" s="364"/>
      <c r="F66" s="364"/>
      <c r="G66" s="364"/>
      <c r="H66" s="364"/>
      <c r="I66" s="364"/>
      <c r="J66" s="364"/>
      <c r="K66" s="364"/>
    </row>
    <row r="67" spans="2:11">
      <c r="B67" s="364"/>
      <c r="C67" s="364"/>
      <c r="D67" s="364"/>
      <c r="E67" s="364"/>
      <c r="F67" s="364"/>
      <c r="G67" s="364"/>
      <c r="H67" s="364"/>
      <c r="I67" s="364"/>
      <c r="J67" s="364"/>
      <c r="K67" s="364"/>
    </row>
    <row r="68" spans="2:11">
      <c r="B68" s="364"/>
      <c r="C68" s="364"/>
      <c r="D68" s="364"/>
      <c r="E68" s="364"/>
      <c r="F68" s="364"/>
      <c r="G68" s="364"/>
      <c r="H68" s="364"/>
      <c r="I68" s="364"/>
      <c r="J68" s="364"/>
      <c r="K68" s="364"/>
    </row>
    <row r="69" spans="2:11">
      <c r="B69" s="364"/>
      <c r="C69" s="364"/>
      <c r="D69" s="364"/>
      <c r="E69" s="364"/>
      <c r="F69" s="364"/>
      <c r="G69" s="364"/>
      <c r="H69" s="364"/>
      <c r="I69" s="364"/>
      <c r="J69" s="364"/>
      <c r="K69" s="364"/>
    </row>
    <row r="70" spans="2:11">
      <c r="B70" s="364"/>
      <c r="C70" s="364"/>
      <c r="D70" s="364"/>
      <c r="E70" s="364"/>
      <c r="F70" s="364"/>
      <c r="G70" s="364"/>
      <c r="H70" s="364"/>
      <c r="I70" s="364"/>
      <c r="J70" s="364"/>
      <c r="K70" s="364"/>
    </row>
    <row r="71" spans="2:11">
      <c r="B71" s="364"/>
      <c r="C71" s="364"/>
      <c r="D71" s="364"/>
      <c r="E71" s="364"/>
      <c r="F71" s="364"/>
      <c r="G71" s="364"/>
      <c r="H71" s="364"/>
      <c r="I71" s="364"/>
      <c r="J71" s="364"/>
      <c r="K71" s="364"/>
    </row>
    <row r="72" spans="2:11">
      <c r="B72" s="364"/>
      <c r="C72" s="364"/>
      <c r="D72" s="364"/>
      <c r="E72" s="364"/>
      <c r="F72" s="364"/>
      <c r="G72" s="364"/>
      <c r="H72" s="364"/>
      <c r="I72" s="364"/>
      <c r="J72" s="364"/>
      <c r="K72" s="364"/>
    </row>
    <row r="73" spans="2:11">
      <c r="B73" s="364"/>
      <c r="C73" s="364"/>
      <c r="D73" s="364"/>
      <c r="E73" s="364"/>
      <c r="F73" s="364"/>
      <c r="G73" s="364"/>
      <c r="H73" s="364"/>
      <c r="I73" s="364"/>
      <c r="J73" s="364"/>
      <c r="K73" s="364"/>
    </row>
    <row r="74" spans="2:11">
      <c r="B74" s="364"/>
      <c r="C74" s="364"/>
      <c r="D74" s="364"/>
      <c r="E74" s="364"/>
      <c r="F74" s="364"/>
      <c r="G74" s="364"/>
      <c r="H74" s="364"/>
      <c r="I74" s="364"/>
      <c r="J74" s="364"/>
      <c r="K74" s="364"/>
    </row>
    <row r="75" spans="2:11">
      <c r="B75" s="364"/>
      <c r="C75" s="364"/>
      <c r="D75" s="364"/>
      <c r="E75" s="364"/>
      <c r="F75" s="364"/>
      <c r="G75" s="364"/>
      <c r="H75" s="364"/>
      <c r="I75" s="364"/>
      <c r="J75" s="364"/>
      <c r="K75" s="364"/>
    </row>
    <row r="76" spans="2:11">
      <c r="B76" s="364"/>
      <c r="C76" s="364"/>
      <c r="D76" s="364"/>
      <c r="E76" s="364"/>
      <c r="F76" s="364"/>
      <c r="G76" s="364"/>
      <c r="H76" s="364"/>
      <c r="I76" s="364"/>
      <c r="J76" s="364"/>
      <c r="K76" s="364"/>
    </row>
    <row r="77" spans="2:11">
      <c r="B77" s="364"/>
      <c r="C77" s="364"/>
      <c r="D77" s="364"/>
      <c r="E77" s="364"/>
      <c r="F77" s="364"/>
      <c r="G77" s="364"/>
      <c r="H77" s="364"/>
      <c r="I77" s="364"/>
      <c r="J77" s="364"/>
      <c r="K77" s="364"/>
    </row>
    <row r="78" spans="2:11">
      <c r="B78" s="364"/>
      <c r="C78" s="364"/>
      <c r="D78" s="364"/>
      <c r="E78" s="364"/>
      <c r="F78" s="364"/>
      <c r="G78" s="364"/>
      <c r="H78" s="364"/>
      <c r="I78" s="364"/>
      <c r="J78" s="364"/>
      <c r="K78" s="364"/>
    </row>
    <row r="81" spans="11:11">
      <c r="K81" s="394"/>
    </row>
  </sheetData>
  <pageMargins left="0.7" right="0.7" top="0.75" bottom="0.75" header="0.3" footer="0.3"/>
  <pageSetup scale="61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1"/>
  <sheetViews>
    <sheetView workbookViewId="0">
      <selection activeCell="E39" sqref="E39"/>
    </sheetView>
  </sheetViews>
  <sheetFormatPr defaultRowHeight="12.75"/>
  <cols>
    <col min="1" max="1" width="15.85546875" style="489" bestFit="1" customWidth="1"/>
    <col min="2" max="2" width="24.28515625" style="489" bestFit="1" customWidth="1"/>
    <col min="3" max="3" width="14.5703125" style="489" customWidth="1"/>
    <col min="4" max="4" width="13.7109375" style="489" customWidth="1"/>
    <col min="5" max="5" width="16" style="489" customWidth="1"/>
    <col min="6" max="10" width="13.5703125" style="489" customWidth="1"/>
    <col min="11" max="11" width="3.5703125" style="489" customWidth="1"/>
    <col min="12" max="12" width="12.28515625" style="489" customWidth="1"/>
    <col min="13" max="16" width="4.85546875" style="489" customWidth="1"/>
    <col min="17" max="16384" width="9.140625" style="489"/>
  </cols>
  <sheetData>
    <row r="1" spans="1:16" ht="13.5" thickBot="1">
      <c r="B1" s="555"/>
      <c r="C1" s="555"/>
      <c r="D1" s="483"/>
      <c r="E1" s="483"/>
      <c r="F1" s="483"/>
      <c r="G1" s="483"/>
      <c r="H1" s="483"/>
      <c r="I1" s="483"/>
      <c r="J1" s="483"/>
      <c r="K1" s="484"/>
      <c r="L1" s="485" t="s">
        <v>1141</v>
      </c>
      <c r="M1" s="486" t="s">
        <v>0</v>
      </c>
      <c r="N1" s="486" t="s">
        <v>4</v>
      </c>
      <c r="O1" s="487" t="s">
        <v>1057</v>
      </c>
      <c r="P1" s="489" t="s">
        <v>1138</v>
      </c>
    </row>
    <row r="2" spans="1:16">
      <c r="B2" s="483"/>
      <c r="C2" s="483"/>
      <c r="D2" s="483"/>
      <c r="E2" s="483"/>
      <c r="F2" s="483"/>
      <c r="G2" s="483"/>
      <c r="H2" s="483"/>
      <c r="I2" s="483"/>
      <c r="J2" s="483"/>
      <c r="K2" s="484"/>
      <c r="L2" s="491"/>
      <c r="M2" s="492"/>
    </row>
    <row r="3" spans="1:16" ht="25.5">
      <c r="B3" s="495"/>
      <c r="C3" s="496" t="s">
        <v>18</v>
      </c>
      <c r="D3" s="496" t="s">
        <v>19</v>
      </c>
      <c r="E3" s="496" t="s">
        <v>20</v>
      </c>
      <c r="F3" s="496" t="s">
        <v>21</v>
      </c>
      <c r="G3" s="496" t="s">
        <v>22</v>
      </c>
      <c r="H3" s="496" t="s">
        <v>23</v>
      </c>
      <c r="I3" s="496" t="s">
        <v>24</v>
      </c>
      <c r="J3" s="497" t="s">
        <v>2</v>
      </c>
      <c r="K3" s="484"/>
      <c r="L3" s="498"/>
      <c r="M3" s="499"/>
    </row>
    <row r="4" spans="1:16">
      <c r="A4" s="495" t="s">
        <v>1059</v>
      </c>
      <c r="B4" s="500" t="s">
        <v>154</v>
      </c>
      <c r="C4" s="501">
        <v>569394786.99000001</v>
      </c>
      <c r="D4" s="502">
        <v>5863388.5300000003</v>
      </c>
      <c r="E4" s="502">
        <v>48432157.549999997</v>
      </c>
      <c r="F4" s="502">
        <v>1544221.23</v>
      </c>
      <c r="G4" s="502">
        <v>-13989960.6</v>
      </c>
      <c r="H4" s="503">
        <v>0</v>
      </c>
      <c r="I4" s="502">
        <v>-944647.95</v>
      </c>
      <c r="J4" s="502">
        <v>-540216405.28999996</v>
      </c>
      <c r="K4" s="484"/>
    </row>
    <row r="5" spans="1:16">
      <c r="A5" s="495" t="s">
        <v>1059</v>
      </c>
      <c r="B5" s="500" t="s">
        <v>163</v>
      </c>
      <c r="C5" s="503">
        <v>-0.28000000000000003</v>
      </c>
      <c r="D5" s="502">
        <v>-0.13</v>
      </c>
      <c r="E5" s="502">
        <v>26157546.93</v>
      </c>
      <c r="F5" s="502">
        <v>1759390.42</v>
      </c>
      <c r="G5" s="503">
        <v>538554</v>
      </c>
      <c r="H5" s="503">
        <v>0</v>
      </c>
      <c r="I5" s="503">
        <v>36225</v>
      </c>
      <c r="J5" s="502">
        <v>28491716.759999998</v>
      </c>
      <c r="K5" s="484"/>
      <c r="L5" s="504"/>
    </row>
    <row r="6" spans="1:16">
      <c r="A6" s="495" t="s">
        <v>1059</v>
      </c>
      <c r="B6" s="500" t="s">
        <v>1060</v>
      </c>
      <c r="C6" s="503">
        <v>0</v>
      </c>
      <c r="D6" s="503">
        <v>0</v>
      </c>
      <c r="E6" s="503">
        <v>0</v>
      </c>
      <c r="F6" s="503">
        <v>0</v>
      </c>
      <c r="G6" s="503">
        <v>0</v>
      </c>
      <c r="H6" s="503">
        <v>0</v>
      </c>
      <c r="I6" s="503">
        <v>0</v>
      </c>
      <c r="J6" s="503">
        <v>0</v>
      </c>
      <c r="K6" s="484"/>
      <c r="L6" s="504"/>
    </row>
    <row r="7" spans="1:16" s="514" customFormat="1">
      <c r="B7" s="506"/>
      <c r="C7" s="507">
        <f t="shared" ref="C7:J7" si="0">SUM(C4:C6)</f>
        <v>569394786.71000004</v>
      </c>
      <c r="D7" s="507">
        <f t="shared" si="0"/>
        <v>5863388.4000000004</v>
      </c>
      <c r="E7" s="507">
        <f t="shared" si="0"/>
        <v>74589704.479999989</v>
      </c>
      <c r="F7" s="507">
        <f t="shared" si="0"/>
        <v>3303611.65</v>
      </c>
      <c r="G7" s="507">
        <f t="shared" si="0"/>
        <v>-13451406.6</v>
      </c>
      <c r="H7" s="507">
        <f t="shared" si="0"/>
        <v>0</v>
      </c>
      <c r="I7" s="507">
        <f t="shared" si="0"/>
        <v>-908422.95</v>
      </c>
      <c r="J7" s="507">
        <f t="shared" si="0"/>
        <v>-511724688.52999997</v>
      </c>
      <c r="K7" s="484"/>
      <c r="L7" s="504"/>
      <c r="M7" s="489"/>
    </row>
    <row r="8" spans="1:16" s="514" customFormat="1" ht="11.25">
      <c r="A8" s="508" t="s">
        <v>1059</v>
      </c>
      <c r="B8" s="509" t="s">
        <v>1062</v>
      </c>
      <c r="C8" s="510">
        <v>569394786.71000004</v>
      </c>
      <c r="D8" s="511">
        <v>5863388.4000000004</v>
      </c>
      <c r="E8" s="511">
        <v>74589704.479999989</v>
      </c>
      <c r="F8" s="511">
        <v>3303611.65</v>
      </c>
      <c r="G8" s="511">
        <v>-13451406.6</v>
      </c>
      <c r="H8" s="510">
        <v>0</v>
      </c>
      <c r="I8" s="511">
        <v>-908422.95</v>
      </c>
      <c r="J8" s="511">
        <v>-511724688.52999997</v>
      </c>
      <c r="K8" s="512"/>
      <c r="L8" s="513"/>
    </row>
    <row r="9" spans="1:16">
      <c r="B9" s="509"/>
      <c r="C9" s="510">
        <f t="shared" ref="C9:J9" si="1">C7-C8</f>
        <v>0</v>
      </c>
      <c r="D9" s="510">
        <f t="shared" si="1"/>
        <v>0</v>
      </c>
      <c r="E9" s="510">
        <f t="shared" si="1"/>
        <v>0</v>
      </c>
      <c r="F9" s="510">
        <f t="shared" si="1"/>
        <v>0</v>
      </c>
      <c r="G9" s="510">
        <f t="shared" si="1"/>
        <v>0</v>
      </c>
      <c r="H9" s="510">
        <f t="shared" si="1"/>
        <v>0</v>
      </c>
      <c r="I9" s="510">
        <f t="shared" si="1"/>
        <v>0</v>
      </c>
      <c r="J9" s="510">
        <f t="shared" si="1"/>
        <v>0</v>
      </c>
      <c r="K9" s="512"/>
      <c r="L9" s="513"/>
      <c r="M9" s="514"/>
    </row>
    <row r="10" spans="1:16">
      <c r="B10" s="500"/>
      <c r="C10" s="503"/>
      <c r="D10" s="503"/>
      <c r="E10" s="503"/>
      <c r="F10" s="503"/>
      <c r="G10" s="503"/>
      <c r="H10" s="503"/>
      <c r="I10" s="503"/>
      <c r="J10" s="503"/>
      <c r="K10" s="484"/>
      <c r="L10" s="504"/>
    </row>
    <row r="11" spans="1:16">
      <c r="A11" s="495" t="s">
        <v>1063</v>
      </c>
      <c r="B11" s="500" t="s">
        <v>159</v>
      </c>
      <c r="C11" s="503">
        <v>610027.04</v>
      </c>
      <c r="D11" s="502">
        <v>41031.449999999997</v>
      </c>
      <c r="E11" s="502">
        <v>54084949.350000001</v>
      </c>
      <c r="F11" s="502">
        <v>3637823.9</v>
      </c>
      <c r="G11" s="502">
        <v>3984109.03</v>
      </c>
      <c r="H11" s="503">
        <v>0</v>
      </c>
      <c r="I11" s="502">
        <v>267978.01</v>
      </c>
      <c r="J11" s="502">
        <v>61323801.799999997</v>
      </c>
      <c r="K11" s="484"/>
      <c r="L11" s="504"/>
    </row>
    <row r="12" spans="1:16">
      <c r="A12" s="495" t="s">
        <v>1063</v>
      </c>
      <c r="B12" s="500" t="s">
        <v>178</v>
      </c>
      <c r="C12" s="503">
        <v>-821694.78</v>
      </c>
      <c r="D12" s="502">
        <v>-55268.19</v>
      </c>
      <c r="E12" s="502">
        <v>104732903.81</v>
      </c>
      <c r="F12" s="502">
        <v>7044471.9500000002</v>
      </c>
      <c r="G12" s="503">
        <v>3267211.43</v>
      </c>
      <c r="H12" s="503">
        <v>0</v>
      </c>
      <c r="I12" s="503">
        <v>219758.48</v>
      </c>
      <c r="J12" s="502">
        <v>116141308.64</v>
      </c>
      <c r="K12" s="484"/>
      <c r="L12" s="504"/>
    </row>
    <row r="13" spans="1:16">
      <c r="A13" s="495" t="s">
        <v>1063</v>
      </c>
      <c r="B13" s="500" t="s">
        <v>480</v>
      </c>
      <c r="C13" s="503">
        <v>0</v>
      </c>
      <c r="D13" s="502">
        <v>0</v>
      </c>
      <c r="E13" s="502">
        <v>0</v>
      </c>
      <c r="F13" s="502">
        <v>0</v>
      </c>
      <c r="G13" s="503">
        <v>0</v>
      </c>
      <c r="H13" s="503">
        <v>0</v>
      </c>
      <c r="I13" s="503">
        <v>0</v>
      </c>
      <c r="J13" s="502">
        <v>0</v>
      </c>
      <c r="K13" s="484"/>
      <c r="L13" s="504"/>
    </row>
    <row r="14" spans="1:16">
      <c r="A14" s="495" t="s">
        <v>1063</v>
      </c>
      <c r="B14" s="500" t="s">
        <v>114</v>
      </c>
      <c r="C14" s="503">
        <v>0</v>
      </c>
      <c r="D14" s="503">
        <v>0</v>
      </c>
      <c r="E14" s="503">
        <v>0</v>
      </c>
      <c r="F14" s="503">
        <v>0</v>
      </c>
      <c r="G14" s="502">
        <v>0</v>
      </c>
      <c r="H14" s="503">
        <v>0</v>
      </c>
      <c r="I14" s="502">
        <v>0</v>
      </c>
      <c r="J14" s="502">
        <v>0</v>
      </c>
      <c r="K14" s="484"/>
      <c r="L14" s="504"/>
    </row>
    <row r="15" spans="1:16">
      <c r="A15" s="495" t="s">
        <v>1063</v>
      </c>
      <c r="B15" s="500" t="s">
        <v>188</v>
      </c>
      <c r="C15" s="503">
        <v>-4348258.3600000003</v>
      </c>
      <c r="D15" s="503">
        <v>13739626.16</v>
      </c>
      <c r="E15" s="503">
        <v>8951754.4900000002</v>
      </c>
      <c r="F15" s="503">
        <v>387462.57</v>
      </c>
      <c r="G15" s="503">
        <v>159965.71</v>
      </c>
      <c r="H15" s="503">
        <v>0</v>
      </c>
      <c r="I15" s="503">
        <v>7876.49</v>
      </c>
      <c r="J15" s="502">
        <v>115691.4600000006</v>
      </c>
      <c r="K15" s="484"/>
      <c r="L15" s="504"/>
    </row>
    <row r="16" spans="1:16" s="514" customFormat="1">
      <c r="B16" s="506"/>
      <c r="C16" s="507">
        <f t="shared" ref="C16:J16" si="2">SUM(C11:C15)</f>
        <v>-4559926.1000000006</v>
      </c>
      <c r="D16" s="507">
        <f t="shared" si="2"/>
        <v>13725389.42</v>
      </c>
      <c r="E16" s="507">
        <f t="shared" si="2"/>
        <v>167769607.65000001</v>
      </c>
      <c r="F16" s="507">
        <f t="shared" si="2"/>
        <v>11069758.42</v>
      </c>
      <c r="G16" s="507">
        <f t="shared" si="2"/>
        <v>7411286.1699999999</v>
      </c>
      <c r="H16" s="507">
        <f t="shared" si="2"/>
        <v>0</v>
      </c>
      <c r="I16" s="507">
        <f t="shared" si="2"/>
        <v>495612.98</v>
      </c>
      <c r="J16" s="507">
        <f t="shared" si="2"/>
        <v>177580801.90000001</v>
      </c>
      <c r="K16" s="484"/>
      <c r="L16" s="504"/>
      <c r="M16" s="489"/>
    </row>
    <row r="17" spans="1:13" s="514" customFormat="1" ht="11.25">
      <c r="A17" s="508" t="s">
        <v>1063</v>
      </c>
      <c r="B17" s="509" t="s">
        <v>1065</v>
      </c>
      <c r="C17" s="510">
        <v>-4559926.1000000006</v>
      </c>
      <c r="D17" s="511">
        <v>13725389.42</v>
      </c>
      <c r="E17" s="511">
        <v>167769607.65000001</v>
      </c>
      <c r="F17" s="511">
        <v>11069758.42</v>
      </c>
      <c r="G17" s="511">
        <v>7411286.1699999999</v>
      </c>
      <c r="H17" s="510">
        <v>0</v>
      </c>
      <c r="I17" s="511">
        <v>495612.98</v>
      </c>
      <c r="J17" s="511">
        <v>177580801.90000001</v>
      </c>
      <c r="K17" s="512"/>
      <c r="L17" s="513"/>
    </row>
    <row r="18" spans="1:13">
      <c r="B18" s="509"/>
      <c r="C18" s="510">
        <f t="shared" ref="C18:J18" si="3">C16-C17</f>
        <v>0</v>
      </c>
      <c r="D18" s="510">
        <f t="shared" si="3"/>
        <v>0</v>
      </c>
      <c r="E18" s="510">
        <f t="shared" si="3"/>
        <v>0</v>
      </c>
      <c r="F18" s="510">
        <f t="shared" si="3"/>
        <v>0</v>
      </c>
      <c r="G18" s="510">
        <f t="shared" si="3"/>
        <v>0</v>
      </c>
      <c r="H18" s="510">
        <f t="shared" si="3"/>
        <v>0</v>
      </c>
      <c r="I18" s="510">
        <f t="shared" si="3"/>
        <v>0</v>
      </c>
      <c r="J18" s="510">
        <f t="shared" si="3"/>
        <v>0</v>
      </c>
      <c r="K18" s="512"/>
      <c r="L18" s="513"/>
      <c r="M18" s="514"/>
    </row>
    <row r="19" spans="1:13">
      <c r="B19" s="516"/>
      <c r="C19" s="503"/>
      <c r="D19" s="503"/>
      <c r="E19" s="502"/>
      <c r="F19" s="502"/>
      <c r="G19" s="503"/>
      <c r="H19" s="503"/>
      <c r="I19" s="503"/>
      <c r="J19" s="502"/>
      <c r="K19" s="484"/>
      <c r="L19" s="504"/>
    </row>
    <row r="20" spans="1:13">
      <c r="A20" s="495" t="s">
        <v>1066</v>
      </c>
      <c r="B20" s="500" t="s">
        <v>156</v>
      </c>
      <c r="C20" s="503">
        <v>6347.52</v>
      </c>
      <c r="D20" s="502">
        <v>426.51</v>
      </c>
      <c r="E20" s="502">
        <v>130897.75</v>
      </c>
      <c r="F20" s="502">
        <v>8802.56</v>
      </c>
      <c r="G20" s="503">
        <v>1102.3499999999999</v>
      </c>
      <c r="H20" s="503">
        <v>0</v>
      </c>
      <c r="I20" s="503">
        <v>74.459999999999994</v>
      </c>
      <c r="J20" s="502">
        <v>134103.09</v>
      </c>
      <c r="K20" s="484"/>
      <c r="L20" s="504"/>
    </row>
    <row r="21" spans="1:13">
      <c r="A21" s="495" t="s">
        <v>1066</v>
      </c>
      <c r="B21" s="500" t="s">
        <v>160</v>
      </c>
      <c r="C21" s="503">
        <v>18676.009999999998</v>
      </c>
      <c r="D21" s="502">
        <v>1255.06</v>
      </c>
      <c r="E21" s="502">
        <v>-43714.27</v>
      </c>
      <c r="F21" s="502">
        <v>-2940.76</v>
      </c>
      <c r="G21" s="502">
        <v>-0.15</v>
      </c>
      <c r="H21" s="503">
        <v>0</v>
      </c>
      <c r="I21" s="502">
        <v>-0.16</v>
      </c>
      <c r="J21" s="502">
        <v>-66586.409999999989</v>
      </c>
      <c r="K21" s="484"/>
      <c r="L21" s="504"/>
    </row>
    <row r="22" spans="1:13">
      <c r="A22" s="495" t="s">
        <v>1066</v>
      </c>
      <c r="B22" s="500" t="s">
        <v>170</v>
      </c>
      <c r="C22" s="503">
        <v>1796.76</v>
      </c>
      <c r="D22" s="503">
        <v>119.57</v>
      </c>
      <c r="E22" s="503">
        <v>8709176.7699999996</v>
      </c>
      <c r="F22" s="503">
        <v>585788.88</v>
      </c>
      <c r="G22" s="503">
        <v>0.1</v>
      </c>
      <c r="H22" s="503">
        <v>0</v>
      </c>
      <c r="I22" s="503">
        <v>-0.35</v>
      </c>
      <c r="J22" s="502">
        <v>9293049.0700000003</v>
      </c>
      <c r="K22" s="484"/>
      <c r="L22" s="504"/>
    </row>
    <row r="23" spans="1:13">
      <c r="A23" s="495" t="s">
        <v>1066</v>
      </c>
      <c r="B23" s="500" t="s">
        <v>155</v>
      </c>
      <c r="C23" s="503">
        <v>377427.25</v>
      </c>
      <c r="D23" s="503">
        <v>25387.31</v>
      </c>
      <c r="E23" s="503">
        <v>28704786.91</v>
      </c>
      <c r="F23" s="503">
        <v>1930721.6</v>
      </c>
      <c r="G23" s="503">
        <v>452599.25</v>
      </c>
      <c r="H23" s="503">
        <v>0</v>
      </c>
      <c r="I23" s="503">
        <v>30442.19</v>
      </c>
      <c r="J23" s="502">
        <v>30715735.390000001</v>
      </c>
      <c r="K23" s="484"/>
      <c r="L23" s="504"/>
    </row>
    <row r="24" spans="1:13">
      <c r="A24" s="495" t="s">
        <v>1066</v>
      </c>
      <c r="B24" s="500" t="s">
        <v>164</v>
      </c>
      <c r="C24" s="503">
        <v>41211.79</v>
      </c>
      <c r="D24" s="503">
        <v>2770.51</v>
      </c>
      <c r="E24" s="503">
        <v>1785812.34</v>
      </c>
      <c r="F24" s="503">
        <v>120116.33</v>
      </c>
      <c r="G24" s="503">
        <v>-10493.04</v>
      </c>
      <c r="H24" s="503">
        <v>0</v>
      </c>
      <c r="I24" s="503">
        <v>-704.76</v>
      </c>
      <c r="J24" s="502">
        <v>1850748.57</v>
      </c>
      <c r="K24" s="484"/>
      <c r="L24" s="504"/>
    </row>
    <row r="25" spans="1:13">
      <c r="A25" s="495" t="s">
        <v>1066</v>
      </c>
      <c r="B25" s="500" t="s">
        <v>153</v>
      </c>
      <c r="C25" s="503">
        <v>0</v>
      </c>
      <c r="D25" s="503">
        <v>0</v>
      </c>
      <c r="E25" s="502">
        <v>0</v>
      </c>
      <c r="F25" s="502">
        <v>0</v>
      </c>
      <c r="G25" s="503">
        <v>0</v>
      </c>
      <c r="H25" s="503">
        <v>0</v>
      </c>
      <c r="I25" s="503">
        <v>0</v>
      </c>
      <c r="J25" s="502">
        <v>0</v>
      </c>
      <c r="K25" s="484"/>
      <c r="L25" s="504"/>
    </row>
    <row r="26" spans="1:13">
      <c r="A26" s="495" t="s">
        <v>1066</v>
      </c>
      <c r="B26" s="500" t="s">
        <v>113</v>
      </c>
      <c r="C26" s="503">
        <v>0</v>
      </c>
      <c r="D26" s="503">
        <v>0</v>
      </c>
      <c r="E26" s="503">
        <v>0</v>
      </c>
      <c r="F26" s="503">
        <v>0</v>
      </c>
      <c r="G26" s="503">
        <v>0</v>
      </c>
      <c r="H26" s="503">
        <v>0</v>
      </c>
      <c r="I26" s="503">
        <v>0</v>
      </c>
      <c r="J26" s="502">
        <v>0</v>
      </c>
      <c r="K26" s="484"/>
      <c r="L26" s="504"/>
    </row>
    <row r="27" spans="1:13">
      <c r="A27" s="495" t="s">
        <v>1066</v>
      </c>
      <c r="B27" s="500" t="s">
        <v>162</v>
      </c>
      <c r="C27" s="503">
        <v>11360895.68</v>
      </c>
      <c r="D27" s="503">
        <v>764146.61</v>
      </c>
      <c r="E27" s="503">
        <v>9739353.3300000001</v>
      </c>
      <c r="F27" s="503">
        <v>416021.11</v>
      </c>
      <c r="G27" s="503">
        <v>1511184.01</v>
      </c>
      <c r="H27" s="503">
        <v>0</v>
      </c>
      <c r="I27" s="503">
        <v>101645.38</v>
      </c>
      <c r="J27" s="503">
        <v>-356838.45999999845</v>
      </c>
      <c r="K27" s="484"/>
      <c r="L27" s="504"/>
    </row>
    <row r="28" spans="1:13">
      <c r="A28" s="495" t="s">
        <v>1066</v>
      </c>
      <c r="B28" s="500" t="s">
        <v>474</v>
      </c>
      <c r="C28" s="503">
        <v>0</v>
      </c>
      <c r="D28" s="503">
        <v>0</v>
      </c>
      <c r="E28" s="503">
        <v>0</v>
      </c>
      <c r="F28" s="503">
        <v>0</v>
      </c>
      <c r="G28" s="503">
        <v>0</v>
      </c>
      <c r="H28" s="503">
        <v>0</v>
      </c>
      <c r="I28" s="503">
        <v>0</v>
      </c>
      <c r="J28" s="502">
        <v>0</v>
      </c>
      <c r="K28" s="484"/>
      <c r="L28" s="504"/>
    </row>
    <row r="29" spans="1:13">
      <c r="A29" s="495" t="s">
        <v>1066</v>
      </c>
      <c r="B29" s="500" t="s">
        <v>510</v>
      </c>
      <c r="C29" s="503">
        <v>0</v>
      </c>
      <c r="D29" s="503">
        <v>0</v>
      </c>
      <c r="E29" s="502">
        <v>816740.46</v>
      </c>
      <c r="F29" s="502">
        <v>54926.99</v>
      </c>
      <c r="G29" s="503">
        <v>0</v>
      </c>
      <c r="H29" s="503">
        <v>0</v>
      </c>
      <c r="I29" s="503">
        <v>0</v>
      </c>
      <c r="J29" s="502">
        <v>871667.45</v>
      </c>
      <c r="K29" s="484"/>
      <c r="L29" s="504"/>
    </row>
    <row r="30" spans="1:13">
      <c r="A30" s="495" t="s">
        <v>1066</v>
      </c>
      <c r="B30" s="500" t="s">
        <v>158</v>
      </c>
      <c r="C30" s="503">
        <v>18692.32</v>
      </c>
      <c r="D30" s="503">
        <v>1256.8900000000001</v>
      </c>
      <c r="E30" s="503">
        <v>1173970.1599999999</v>
      </c>
      <c r="F30" s="503">
        <v>78961.850000000006</v>
      </c>
      <c r="G30" s="502">
        <v>23555.52</v>
      </c>
      <c r="H30" s="503">
        <v>0</v>
      </c>
      <c r="I30" s="502">
        <v>1585.51</v>
      </c>
      <c r="J30" s="502">
        <v>1258123.83</v>
      </c>
      <c r="K30" s="484"/>
      <c r="L30" s="504"/>
    </row>
    <row r="31" spans="1:13">
      <c r="A31" s="495" t="s">
        <v>1066</v>
      </c>
      <c r="B31" s="500" t="s">
        <v>168</v>
      </c>
      <c r="C31" s="503">
        <v>0</v>
      </c>
      <c r="D31" s="503">
        <v>0</v>
      </c>
      <c r="E31" s="503">
        <v>-1506.49</v>
      </c>
      <c r="F31" s="503">
        <v>-101.87</v>
      </c>
      <c r="G31" s="503">
        <v>0</v>
      </c>
      <c r="H31" s="503">
        <v>0</v>
      </c>
      <c r="I31" s="503">
        <v>0</v>
      </c>
      <c r="J31" s="502">
        <v>-1608.3600000000001</v>
      </c>
      <c r="K31" s="484"/>
      <c r="L31" s="504"/>
    </row>
    <row r="32" spans="1:13">
      <c r="A32" s="495" t="s">
        <v>1066</v>
      </c>
      <c r="B32" s="500" t="s">
        <v>169</v>
      </c>
      <c r="C32" s="503">
        <v>1064.54</v>
      </c>
      <c r="D32" s="503">
        <v>71.64</v>
      </c>
      <c r="E32" s="503">
        <v>2502.5500000000002</v>
      </c>
      <c r="F32" s="503">
        <v>167.7</v>
      </c>
      <c r="G32" s="503">
        <v>37.520000000000003</v>
      </c>
      <c r="H32" s="503">
        <v>0</v>
      </c>
      <c r="I32" s="503">
        <v>3.07</v>
      </c>
      <c r="J32" s="502">
        <v>1574.6600000000003</v>
      </c>
      <c r="K32" s="484"/>
      <c r="L32" s="504"/>
    </row>
    <row r="33" spans="1:13">
      <c r="A33" s="495" t="s">
        <v>1066</v>
      </c>
      <c r="B33" s="500" t="s">
        <v>116</v>
      </c>
      <c r="C33" s="503">
        <v>0</v>
      </c>
      <c r="D33" s="503">
        <v>0</v>
      </c>
      <c r="E33" s="503">
        <v>0</v>
      </c>
      <c r="F33" s="503">
        <v>0</v>
      </c>
      <c r="G33" s="503">
        <v>0</v>
      </c>
      <c r="H33" s="503">
        <v>0</v>
      </c>
      <c r="I33" s="503">
        <v>0</v>
      </c>
      <c r="J33" s="502">
        <v>0</v>
      </c>
      <c r="K33" s="484"/>
      <c r="L33" s="504"/>
    </row>
    <row r="34" spans="1:13">
      <c r="A34" s="495" t="s">
        <v>1066</v>
      </c>
      <c r="B34" s="500" t="s">
        <v>629</v>
      </c>
      <c r="C34" s="503">
        <v>0</v>
      </c>
      <c r="D34" s="503">
        <v>0</v>
      </c>
      <c r="E34" s="503">
        <v>0</v>
      </c>
      <c r="F34" s="503">
        <v>0</v>
      </c>
      <c r="G34" s="503">
        <v>0</v>
      </c>
      <c r="H34" s="503">
        <v>0</v>
      </c>
      <c r="I34" s="503">
        <v>0</v>
      </c>
      <c r="J34" s="503">
        <v>0</v>
      </c>
      <c r="K34" s="484"/>
      <c r="L34" s="504"/>
    </row>
    <row r="35" spans="1:13">
      <c r="A35" s="495" t="s">
        <v>1066</v>
      </c>
      <c r="B35" s="500" t="s">
        <v>167</v>
      </c>
      <c r="C35" s="503">
        <v>339404.47</v>
      </c>
      <c r="D35" s="502">
        <v>22830.87</v>
      </c>
      <c r="E35" s="502">
        <v>30711086.07</v>
      </c>
      <c r="F35" s="502">
        <v>2065668.08</v>
      </c>
      <c r="G35" s="502">
        <v>116146.8</v>
      </c>
      <c r="H35" s="503">
        <v>0</v>
      </c>
      <c r="I35" s="502">
        <v>7811.83</v>
      </c>
      <c r="J35" s="502">
        <v>32538477.439999998</v>
      </c>
      <c r="K35" s="484"/>
      <c r="L35" s="504"/>
    </row>
    <row r="36" spans="1:13">
      <c r="A36" s="495" t="s">
        <v>1066</v>
      </c>
      <c r="B36" s="500" t="s">
        <v>171</v>
      </c>
      <c r="C36" s="503">
        <v>30670.27</v>
      </c>
      <c r="D36" s="502">
        <v>2062.5700000000002</v>
      </c>
      <c r="E36" s="502">
        <v>2019999.14</v>
      </c>
      <c r="F36" s="502">
        <v>135867.6</v>
      </c>
      <c r="G36" s="503">
        <v>4208.25</v>
      </c>
      <c r="H36" s="503">
        <v>0</v>
      </c>
      <c r="I36" s="503">
        <v>283.31</v>
      </c>
      <c r="J36" s="502">
        <v>2127625.46</v>
      </c>
      <c r="K36" s="484"/>
      <c r="L36" s="504"/>
    </row>
    <row r="37" spans="1:13">
      <c r="A37" s="495" t="s">
        <v>1066</v>
      </c>
      <c r="B37" s="500" t="s">
        <v>165</v>
      </c>
      <c r="C37" s="503">
        <v>0</v>
      </c>
      <c r="D37" s="503">
        <v>0</v>
      </c>
      <c r="E37" s="503">
        <v>0</v>
      </c>
      <c r="F37" s="503">
        <v>0</v>
      </c>
      <c r="G37" s="503">
        <v>0</v>
      </c>
      <c r="H37" s="503">
        <v>0</v>
      </c>
      <c r="I37" s="503">
        <v>0</v>
      </c>
      <c r="J37" s="503">
        <v>0</v>
      </c>
      <c r="K37" s="484"/>
      <c r="L37" s="504"/>
    </row>
    <row r="38" spans="1:13">
      <c r="A38" s="495" t="s">
        <v>1066</v>
      </c>
      <c r="B38" s="500" t="s">
        <v>166</v>
      </c>
      <c r="C38" s="503">
        <v>0</v>
      </c>
      <c r="D38" s="502">
        <v>0</v>
      </c>
      <c r="E38" s="502">
        <v>0</v>
      </c>
      <c r="F38" s="502">
        <v>0</v>
      </c>
      <c r="G38" s="502">
        <v>0</v>
      </c>
      <c r="H38" s="503">
        <v>0</v>
      </c>
      <c r="I38" s="502">
        <v>0</v>
      </c>
      <c r="J38" s="502">
        <v>0</v>
      </c>
      <c r="K38" s="484"/>
      <c r="L38" s="504"/>
    </row>
    <row r="39" spans="1:13">
      <c r="A39" s="495" t="s">
        <v>1066</v>
      </c>
      <c r="B39" s="500" t="s">
        <v>157</v>
      </c>
      <c r="C39" s="503">
        <v>773296.04</v>
      </c>
      <c r="D39" s="503">
        <v>52013.07</v>
      </c>
      <c r="E39" s="503">
        <v>66965889.630000003</v>
      </c>
      <c r="F39" s="503">
        <v>4504211.09</v>
      </c>
      <c r="G39" s="503">
        <v>2813940.89</v>
      </c>
      <c r="H39" s="503">
        <v>0</v>
      </c>
      <c r="I39" s="503">
        <v>189269.78</v>
      </c>
      <c r="J39" s="503">
        <v>73648002.280000001</v>
      </c>
      <c r="K39" s="484"/>
      <c r="L39" s="504"/>
    </row>
    <row r="40" spans="1:13">
      <c r="A40" s="495" t="s">
        <v>1066</v>
      </c>
      <c r="B40" s="500" t="s">
        <v>172</v>
      </c>
      <c r="C40" s="503">
        <v>157182.70000000001</v>
      </c>
      <c r="D40" s="503">
        <v>10572.05</v>
      </c>
      <c r="E40" s="502">
        <v>11295812.279999999</v>
      </c>
      <c r="F40" s="502">
        <v>759769.69</v>
      </c>
      <c r="G40" s="503">
        <v>221762.5</v>
      </c>
      <c r="H40" s="503">
        <v>0</v>
      </c>
      <c r="I40" s="503">
        <v>14915.88</v>
      </c>
      <c r="J40" s="502">
        <v>12124505.6</v>
      </c>
      <c r="K40" s="484"/>
      <c r="L40" s="504"/>
    </row>
    <row r="41" spans="1:13" s="514" customFormat="1">
      <c r="B41" s="517"/>
      <c r="C41" s="507">
        <f t="shared" ref="C41:J41" si="4">SUM(C20:C40)</f>
        <v>13126665.349999998</v>
      </c>
      <c r="D41" s="507">
        <f t="shared" si="4"/>
        <v>882912.65999999992</v>
      </c>
      <c r="E41" s="507">
        <f t="shared" si="4"/>
        <v>162010806.63</v>
      </c>
      <c r="F41" s="507">
        <f t="shared" si="4"/>
        <v>10657980.85</v>
      </c>
      <c r="G41" s="507">
        <f t="shared" si="4"/>
        <v>5134044</v>
      </c>
      <c r="H41" s="507">
        <f t="shared" si="4"/>
        <v>0</v>
      </c>
      <c r="I41" s="507">
        <f t="shared" si="4"/>
        <v>345326.14</v>
      </c>
      <c r="J41" s="507">
        <f t="shared" si="4"/>
        <v>164138579.60999998</v>
      </c>
      <c r="K41" s="484"/>
      <c r="L41" s="504"/>
      <c r="M41" s="489"/>
    </row>
    <row r="42" spans="1:13" s="514" customFormat="1" ht="11.25">
      <c r="A42" s="508" t="s">
        <v>1066</v>
      </c>
      <c r="B42" s="509" t="s">
        <v>1068</v>
      </c>
      <c r="C42" s="510">
        <v>13126665.349999998</v>
      </c>
      <c r="D42" s="511">
        <v>882912.65999999992</v>
      </c>
      <c r="E42" s="511">
        <v>162010806.63</v>
      </c>
      <c r="F42" s="511">
        <v>10657980.85</v>
      </c>
      <c r="G42" s="511">
        <v>5134044</v>
      </c>
      <c r="H42" s="510">
        <v>0</v>
      </c>
      <c r="I42" s="511">
        <v>345326.14</v>
      </c>
      <c r="J42" s="511">
        <v>164138579.60999998</v>
      </c>
      <c r="K42" s="512"/>
      <c r="L42" s="513"/>
    </row>
    <row r="43" spans="1:13">
      <c r="B43" s="509"/>
      <c r="C43" s="510">
        <f t="shared" ref="C43:J43" si="5">C41-C42</f>
        <v>0</v>
      </c>
      <c r="D43" s="510">
        <f t="shared" si="5"/>
        <v>0</v>
      </c>
      <c r="E43" s="510">
        <f t="shared" si="5"/>
        <v>0</v>
      </c>
      <c r="F43" s="510">
        <f t="shared" si="5"/>
        <v>0</v>
      </c>
      <c r="G43" s="510">
        <f t="shared" si="5"/>
        <v>0</v>
      </c>
      <c r="H43" s="510">
        <f t="shared" si="5"/>
        <v>0</v>
      </c>
      <c r="I43" s="510">
        <f t="shared" si="5"/>
        <v>0</v>
      </c>
      <c r="J43" s="510">
        <f t="shared" si="5"/>
        <v>0</v>
      </c>
      <c r="K43" s="512"/>
      <c r="L43" s="513"/>
      <c r="M43" s="514"/>
    </row>
    <row r="44" spans="1:13">
      <c r="B44" s="500"/>
      <c r="C44" s="503"/>
      <c r="D44" s="503"/>
      <c r="E44" s="503"/>
      <c r="F44" s="503"/>
      <c r="G44" s="503"/>
      <c r="H44" s="503"/>
      <c r="I44" s="503"/>
      <c r="J44" s="503"/>
      <c r="K44" s="484"/>
      <c r="L44" s="504"/>
    </row>
    <row r="45" spans="1:13" s="520" customFormat="1">
      <c r="A45" s="534" t="s">
        <v>1069</v>
      </c>
      <c r="B45" s="500" t="s">
        <v>161</v>
      </c>
      <c r="C45" s="503">
        <v>-32517.599999999999</v>
      </c>
      <c r="D45" s="503">
        <v>2552015.42</v>
      </c>
      <c r="E45" s="503">
        <v>92388928.060000002</v>
      </c>
      <c r="F45" s="503">
        <v>6214197.7599999998</v>
      </c>
      <c r="G45" s="503">
        <v>780542.41</v>
      </c>
      <c r="H45" s="503">
        <v>0</v>
      </c>
      <c r="I45" s="503">
        <v>51093.79</v>
      </c>
      <c r="J45" s="503">
        <v>96915264.200000003</v>
      </c>
      <c r="K45" s="484"/>
      <c r="L45" s="504"/>
      <c r="M45" s="489"/>
    </row>
    <row r="46" spans="1:13">
      <c r="A46" s="495" t="s">
        <v>1069</v>
      </c>
      <c r="B46" s="500" t="s">
        <v>182</v>
      </c>
      <c r="C46" s="503">
        <v>-818199.6</v>
      </c>
      <c r="D46" s="503">
        <v>3037464.84</v>
      </c>
      <c r="E46" s="503">
        <v>79605045.219999999</v>
      </c>
      <c r="F46" s="503">
        <v>5354339.8</v>
      </c>
      <c r="G46" s="503">
        <v>2496006.62</v>
      </c>
      <c r="H46" s="503">
        <v>0</v>
      </c>
      <c r="I46" s="503">
        <v>166495.53</v>
      </c>
      <c r="J46" s="503">
        <v>85402621.929999992</v>
      </c>
      <c r="K46" s="518"/>
      <c r="L46" s="519"/>
      <c r="M46" s="520"/>
    </row>
    <row r="47" spans="1:13">
      <c r="A47" s="495" t="s">
        <v>1069</v>
      </c>
      <c r="B47" s="500" t="s">
        <v>184</v>
      </c>
      <c r="C47" s="503">
        <v>88499.58</v>
      </c>
      <c r="D47" s="503">
        <v>90548.77</v>
      </c>
      <c r="E47" s="503">
        <v>17474940.699999999</v>
      </c>
      <c r="F47" s="503">
        <v>1175387.8600000001</v>
      </c>
      <c r="G47" s="503">
        <v>1689805.06</v>
      </c>
      <c r="H47" s="503">
        <v>0</v>
      </c>
      <c r="I47" s="503">
        <v>113658.39</v>
      </c>
      <c r="J47" s="503">
        <v>20274743.66</v>
      </c>
      <c r="K47" s="484"/>
      <c r="L47" s="504"/>
    </row>
    <row r="48" spans="1:13">
      <c r="A48" s="495" t="s">
        <v>1069</v>
      </c>
      <c r="B48" s="500" t="s">
        <v>1070</v>
      </c>
      <c r="C48" s="503">
        <v>0</v>
      </c>
      <c r="D48" s="503">
        <v>0</v>
      </c>
      <c r="E48" s="503">
        <v>0</v>
      </c>
      <c r="F48" s="503">
        <v>0</v>
      </c>
      <c r="G48" s="503">
        <v>0</v>
      </c>
      <c r="H48" s="503">
        <v>0</v>
      </c>
      <c r="I48" s="503">
        <v>0</v>
      </c>
      <c r="J48" s="503">
        <v>0</v>
      </c>
      <c r="K48" s="484"/>
      <c r="L48" s="504"/>
    </row>
    <row r="49" spans="1:13">
      <c r="A49" s="495" t="s">
        <v>1069</v>
      </c>
      <c r="B49" s="500" t="s">
        <v>548</v>
      </c>
      <c r="C49" s="503">
        <v>0</v>
      </c>
      <c r="D49" s="503">
        <v>0</v>
      </c>
      <c r="E49" s="503">
        <v>0</v>
      </c>
      <c r="F49" s="503">
        <v>0</v>
      </c>
      <c r="G49" s="503">
        <v>0</v>
      </c>
      <c r="H49" s="503">
        <v>0</v>
      </c>
      <c r="I49" s="503">
        <v>0</v>
      </c>
      <c r="J49" s="503">
        <v>0</v>
      </c>
      <c r="K49" s="484"/>
      <c r="L49" s="504"/>
    </row>
    <row r="50" spans="1:13">
      <c r="A50" s="495" t="s">
        <v>1069</v>
      </c>
      <c r="B50" s="500" t="s">
        <v>553</v>
      </c>
      <c r="C50" s="503">
        <v>0</v>
      </c>
      <c r="D50" s="503">
        <v>0</v>
      </c>
      <c r="E50" s="503">
        <v>0</v>
      </c>
      <c r="F50" s="503">
        <v>0</v>
      </c>
      <c r="G50" s="503">
        <v>0</v>
      </c>
      <c r="H50" s="503">
        <v>0</v>
      </c>
      <c r="I50" s="503">
        <v>0</v>
      </c>
      <c r="J50" s="503">
        <v>0</v>
      </c>
      <c r="K50" s="484"/>
      <c r="L50" s="504"/>
    </row>
    <row r="51" spans="1:13">
      <c r="A51" s="495" t="s">
        <v>1069</v>
      </c>
      <c r="B51" s="500" t="s">
        <v>557</v>
      </c>
      <c r="C51" s="503">
        <v>0</v>
      </c>
      <c r="D51" s="503">
        <v>0</v>
      </c>
      <c r="E51" s="503">
        <v>0</v>
      </c>
      <c r="F51" s="503">
        <v>0</v>
      </c>
      <c r="G51" s="503">
        <v>0</v>
      </c>
      <c r="H51" s="503">
        <v>0</v>
      </c>
      <c r="I51" s="503">
        <v>0</v>
      </c>
      <c r="J51" s="503">
        <v>0</v>
      </c>
      <c r="K51" s="484"/>
      <c r="L51" s="504"/>
    </row>
    <row r="52" spans="1:13">
      <c r="A52" s="495" t="s">
        <v>1069</v>
      </c>
      <c r="B52" s="500" t="s">
        <v>180</v>
      </c>
      <c r="C52" s="503">
        <v>5362764.1100000003</v>
      </c>
      <c r="D52" s="503">
        <v>360708.03</v>
      </c>
      <c r="E52" s="503">
        <v>20240086.41</v>
      </c>
      <c r="F52" s="503">
        <v>-9920716.4000000004</v>
      </c>
      <c r="G52" s="503">
        <v>1549454.22</v>
      </c>
      <c r="H52" s="503">
        <v>0</v>
      </c>
      <c r="I52" s="503">
        <v>104217.93</v>
      </c>
      <c r="J52" s="503">
        <v>6249570.0199999996</v>
      </c>
      <c r="K52" s="484"/>
      <c r="L52" s="504"/>
    </row>
    <row r="53" spans="1:13">
      <c r="A53" s="495" t="s">
        <v>1069</v>
      </c>
      <c r="B53" s="500" t="s">
        <v>181</v>
      </c>
      <c r="C53" s="503">
        <v>0</v>
      </c>
      <c r="D53" s="503">
        <v>0</v>
      </c>
      <c r="E53" s="503">
        <v>0</v>
      </c>
      <c r="F53" s="503">
        <v>0</v>
      </c>
      <c r="G53" s="503">
        <v>0</v>
      </c>
      <c r="H53" s="503">
        <v>0</v>
      </c>
      <c r="I53" s="503">
        <v>0</v>
      </c>
      <c r="J53" s="503">
        <v>0</v>
      </c>
      <c r="K53" s="484"/>
      <c r="L53" s="504"/>
    </row>
    <row r="54" spans="1:13">
      <c r="A54" s="495" t="s">
        <v>1069</v>
      </c>
      <c r="B54" s="500" t="s">
        <v>1071</v>
      </c>
      <c r="C54" s="503">
        <v>0</v>
      </c>
      <c r="D54" s="503">
        <v>0</v>
      </c>
      <c r="E54" s="503">
        <v>0</v>
      </c>
      <c r="F54" s="503">
        <v>0</v>
      </c>
      <c r="G54" s="503">
        <v>0</v>
      </c>
      <c r="H54" s="503">
        <v>0</v>
      </c>
      <c r="I54" s="503">
        <v>0</v>
      </c>
      <c r="J54" s="503">
        <v>0</v>
      </c>
      <c r="K54" s="484"/>
      <c r="L54" s="504"/>
    </row>
    <row r="55" spans="1:13">
      <c r="A55" s="495" t="s">
        <v>1069</v>
      </c>
      <c r="B55" s="500" t="s">
        <v>183</v>
      </c>
      <c r="C55" s="503">
        <v>0.03</v>
      </c>
      <c r="D55" s="503">
        <v>7.0000000000000007E-2</v>
      </c>
      <c r="E55" s="503">
        <v>79629.09</v>
      </c>
      <c r="F55" s="503">
        <v>5354.53</v>
      </c>
      <c r="G55" s="503">
        <v>0</v>
      </c>
      <c r="H55" s="503">
        <v>0</v>
      </c>
      <c r="I55" s="503">
        <v>0</v>
      </c>
      <c r="J55" s="503">
        <v>84983.51999999999</v>
      </c>
      <c r="K55" s="484"/>
      <c r="L55" s="504"/>
    </row>
    <row r="56" spans="1:13">
      <c r="A56" s="495" t="s">
        <v>1069</v>
      </c>
      <c r="B56" s="500" t="s">
        <v>186</v>
      </c>
      <c r="C56" s="503">
        <v>0</v>
      </c>
      <c r="D56" s="503">
        <v>0</v>
      </c>
      <c r="E56" s="503">
        <v>-0.33</v>
      </c>
      <c r="F56" s="503">
        <v>0.35</v>
      </c>
      <c r="G56" s="503">
        <v>0</v>
      </c>
      <c r="H56" s="503">
        <v>0</v>
      </c>
      <c r="I56" s="503">
        <v>0</v>
      </c>
      <c r="J56" s="503">
        <v>1.9999999999999962E-2</v>
      </c>
      <c r="K56" s="484"/>
      <c r="L56" s="504"/>
    </row>
    <row r="57" spans="1:13">
      <c r="A57" s="495" t="s">
        <v>1069</v>
      </c>
      <c r="B57" s="500" t="s">
        <v>187</v>
      </c>
      <c r="C57" s="503">
        <v>0</v>
      </c>
      <c r="D57" s="503">
        <v>0</v>
      </c>
      <c r="E57" s="503">
        <v>0</v>
      </c>
      <c r="F57" s="503">
        <v>0</v>
      </c>
      <c r="G57" s="503">
        <v>0</v>
      </c>
      <c r="H57" s="503">
        <v>0</v>
      </c>
      <c r="I57" s="503">
        <v>0</v>
      </c>
      <c r="J57" s="503">
        <v>0</v>
      </c>
      <c r="K57" s="484"/>
      <c r="L57" s="504"/>
    </row>
    <row r="58" spans="1:13">
      <c r="A58" s="495" t="s">
        <v>1069</v>
      </c>
      <c r="B58" s="500" t="s">
        <v>175</v>
      </c>
      <c r="C58" s="503">
        <v>0</v>
      </c>
      <c r="D58" s="503">
        <v>0</v>
      </c>
      <c r="E58" s="503">
        <v>0</v>
      </c>
      <c r="F58" s="503">
        <v>0</v>
      </c>
      <c r="G58" s="503">
        <v>0</v>
      </c>
      <c r="H58" s="503">
        <v>0</v>
      </c>
      <c r="I58" s="503">
        <v>0</v>
      </c>
      <c r="J58" s="503">
        <v>0</v>
      </c>
      <c r="K58" s="484"/>
      <c r="L58" s="504"/>
    </row>
    <row r="59" spans="1:13">
      <c r="A59" s="495" t="s">
        <v>1069</v>
      </c>
      <c r="B59" s="500" t="s">
        <v>177</v>
      </c>
      <c r="C59" s="503">
        <v>-0.34</v>
      </c>
      <c r="D59" s="503">
        <v>-0.02</v>
      </c>
      <c r="E59" s="503">
        <v>-0.34</v>
      </c>
      <c r="F59" s="503">
        <v>-0.02</v>
      </c>
      <c r="G59" s="503">
        <v>0</v>
      </c>
      <c r="H59" s="503">
        <v>0</v>
      </c>
      <c r="I59" s="503">
        <v>0</v>
      </c>
      <c r="J59" s="503">
        <v>0</v>
      </c>
      <c r="K59" s="484"/>
      <c r="L59" s="504"/>
    </row>
    <row r="60" spans="1:13">
      <c r="A60" s="495" t="s">
        <v>1069</v>
      </c>
      <c r="B60" s="500" t="s">
        <v>185</v>
      </c>
      <c r="C60" s="503">
        <v>0</v>
      </c>
      <c r="D60" s="503">
        <v>0</v>
      </c>
      <c r="E60" s="503">
        <v>0</v>
      </c>
      <c r="F60" s="503">
        <v>0</v>
      </c>
      <c r="G60" s="503">
        <v>0</v>
      </c>
      <c r="H60" s="503">
        <v>0</v>
      </c>
      <c r="I60" s="503">
        <v>0</v>
      </c>
      <c r="J60" s="503">
        <v>0</v>
      </c>
      <c r="K60" s="484"/>
      <c r="L60" s="504"/>
    </row>
    <row r="61" spans="1:13" s="514" customFormat="1">
      <c r="B61" s="517"/>
      <c r="C61" s="507">
        <f t="shared" ref="C61:J61" si="6">SUM(C45:C60)</f>
        <v>4600546.1800000006</v>
      </c>
      <c r="D61" s="507">
        <f t="shared" si="6"/>
        <v>6040737.1100000003</v>
      </c>
      <c r="E61" s="507">
        <f t="shared" si="6"/>
        <v>209788628.80999997</v>
      </c>
      <c r="F61" s="507">
        <f t="shared" si="6"/>
        <v>2828563.8799999976</v>
      </c>
      <c r="G61" s="507">
        <f t="shared" si="6"/>
        <v>6515808.3099999996</v>
      </c>
      <c r="H61" s="507">
        <f t="shared" si="6"/>
        <v>0</v>
      </c>
      <c r="I61" s="507">
        <f t="shared" si="6"/>
        <v>435465.64</v>
      </c>
      <c r="J61" s="507">
        <f t="shared" si="6"/>
        <v>208927183.35000002</v>
      </c>
      <c r="K61" s="484"/>
      <c r="L61" s="504"/>
      <c r="M61" s="489"/>
    </row>
    <row r="62" spans="1:13" s="514" customFormat="1" ht="11.25">
      <c r="A62" s="508" t="s">
        <v>1069</v>
      </c>
      <c r="B62" s="509" t="s">
        <v>1073</v>
      </c>
      <c r="C62" s="510">
        <v>4600546.1800000006</v>
      </c>
      <c r="D62" s="511">
        <v>6040737.1100000003</v>
      </c>
      <c r="E62" s="511">
        <v>209788628.81</v>
      </c>
      <c r="F62" s="511">
        <v>2828563.8799999976</v>
      </c>
      <c r="G62" s="511">
        <v>6515808.3099999996</v>
      </c>
      <c r="H62" s="510">
        <v>0</v>
      </c>
      <c r="I62" s="511">
        <v>435465.64</v>
      </c>
      <c r="J62" s="511">
        <v>208927183.34999999</v>
      </c>
      <c r="K62" s="512"/>
      <c r="L62" s="513"/>
    </row>
    <row r="63" spans="1:13">
      <c r="B63" s="509"/>
      <c r="C63" s="510">
        <f t="shared" ref="C63:J63" si="7">C61-C62</f>
        <v>0</v>
      </c>
      <c r="D63" s="510">
        <f t="shared" si="7"/>
        <v>0</v>
      </c>
      <c r="E63" s="510">
        <f t="shared" si="7"/>
        <v>0</v>
      </c>
      <c r="F63" s="510">
        <f t="shared" si="7"/>
        <v>0</v>
      </c>
      <c r="G63" s="510">
        <f t="shared" si="7"/>
        <v>0</v>
      </c>
      <c r="H63" s="510">
        <f t="shared" si="7"/>
        <v>0</v>
      </c>
      <c r="I63" s="510">
        <f t="shared" si="7"/>
        <v>0</v>
      </c>
      <c r="J63" s="510">
        <f t="shared" si="7"/>
        <v>0</v>
      </c>
      <c r="K63" s="512"/>
      <c r="L63" s="513"/>
      <c r="M63" s="514"/>
    </row>
    <row r="64" spans="1:13" s="520" customFormat="1">
      <c r="B64" s="500"/>
      <c r="C64" s="503"/>
      <c r="D64" s="503"/>
      <c r="E64" s="503"/>
      <c r="F64" s="503"/>
      <c r="G64" s="503"/>
      <c r="H64" s="503"/>
      <c r="I64" s="503"/>
      <c r="J64" s="503"/>
      <c r="K64" s="484"/>
      <c r="L64" s="504"/>
      <c r="M64" s="489"/>
    </row>
    <row r="65" spans="1:13">
      <c r="A65" s="495" t="s">
        <v>1074</v>
      </c>
      <c r="B65" s="500" t="s">
        <v>482</v>
      </c>
      <c r="C65" s="503">
        <v>0</v>
      </c>
      <c r="D65" s="522">
        <v>0</v>
      </c>
      <c r="E65" s="522">
        <v>0</v>
      </c>
      <c r="F65" s="522">
        <v>0</v>
      </c>
      <c r="G65" s="522">
        <v>0</v>
      </c>
      <c r="H65" s="521">
        <v>0</v>
      </c>
      <c r="I65" s="522">
        <v>0</v>
      </c>
      <c r="J65" s="522">
        <v>0</v>
      </c>
      <c r="K65" s="484"/>
      <c r="L65" s="519"/>
      <c r="M65" s="520"/>
    </row>
    <row r="66" spans="1:13">
      <c r="A66" s="495" t="s">
        <v>1074</v>
      </c>
      <c r="B66" s="500" t="s">
        <v>173</v>
      </c>
      <c r="C66" s="503">
        <v>-87315.71</v>
      </c>
      <c r="D66" s="503">
        <v>5350052.8899999997</v>
      </c>
      <c r="E66" s="503">
        <v>6381894.7599999998</v>
      </c>
      <c r="F66" s="503">
        <v>277830.14</v>
      </c>
      <c r="G66" s="503">
        <v>166668.97</v>
      </c>
      <c r="H66" s="503">
        <v>0</v>
      </c>
      <c r="I66" s="503">
        <v>9853.2999999999993</v>
      </c>
      <c r="J66" s="503">
        <v>1573509.9899999998</v>
      </c>
      <c r="K66" s="523"/>
      <c r="L66" s="502"/>
      <c r="M66" s="524"/>
    </row>
    <row r="67" spans="1:13">
      <c r="A67" s="495" t="s">
        <v>1074</v>
      </c>
      <c r="B67" s="500" t="s">
        <v>1075</v>
      </c>
      <c r="C67" s="503">
        <v>0</v>
      </c>
      <c r="D67" s="502">
        <v>0</v>
      </c>
      <c r="E67" s="502">
        <v>0</v>
      </c>
      <c r="F67" s="502">
        <v>0</v>
      </c>
      <c r="G67" s="502">
        <v>0</v>
      </c>
      <c r="H67" s="502">
        <v>0</v>
      </c>
      <c r="I67" s="502">
        <v>0</v>
      </c>
      <c r="J67" s="502">
        <v>0</v>
      </c>
      <c r="K67" s="523"/>
      <c r="L67" s="502"/>
      <c r="M67" s="524"/>
    </row>
    <row r="68" spans="1:13">
      <c r="A68" s="495" t="s">
        <v>1074</v>
      </c>
      <c r="B68" s="500" t="s">
        <v>1076</v>
      </c>
      <c r="C68" s="503">
        <v>0</v>
      </c>
      <c r="D68" s="502">
        <v>0</v>
      </c>
      <c r="E68" s="502">
        <v>0</v>
      </c>
      <c r="F68" s="502">
        <v>0</v>
      </c>
      <c r="G68" s="502">
        <v>0</v>
      </c>
      <c r="H68" s="502">
        <v>0</v>
      </c>
      <c r="I68" s="502">
        <v>0</v>
      </c>
      <c r="J68" s="502">
        <v>0</v>
      </c>
      <c r="K68" s="523"/>
      <c r="L68" s="502"/>
      <c r="M68" s="524"/>
    </row>
    <row r="69" spans="1:13">
      <c r="A69" s="495" t="s">
        <v>1074</v>
      </c>
      <c r="B69" s="500" t="s">
        <v>174</v>
      </c>
      <c r="C69" s="503">
        <v>463473.9</v>
      </c>
      <c r="D69" s="502">
        <v>31173.66</v>
      </c>
      <c r="E69" s="502">
        <v>36897424.869999997</v>
      </c>
      <c r="F69" s="502">
        <v>2481768.16</v>
      </c>
      <c r="G69" s="502">
        <v>1327820.6200000001</v>
      </c>
      <c r="H69" s="502">
        <v>0</v>
      </c>
      <c r="I69" s="502">
        <v>89309.53</v>
      </c>
      <c r="J69" s="502">
        <v>40301675.620000005</v>
      </c>
      <c r="K69" s="523"/>
      <c r="L69" s="502"/>
      <c r="M69" s="524"/>
    </row>
    <row r="70" spans="1:13">
      <c r="A70" s="495" t="s">
        <v>1074</v>
      </c>
      <c r="B70" s="500" t="s">
        <v>1077</v>
      </c>
      <c r="C70" s="503">
        <v>0</v>
      </c>
      <c r="D70" s="502">
        <v>0</v>
      </c>
      <c r="E70" s="502">
        <v>0</v>
      </c>
      <c r="F70" s="502">
        <v>0</v>
      </c>
      <c r="G70" s="502">
        <v>0</v>
      </c>
      <c r="H70" s="502">
        <v>0</v>
      </c>
      <c r="I70" s="502">
        <v>0</v>
      </c>
      <c r="J70" s="502">
        <v>0</v>
      </c>
      <c r="K70" s="523"/>
      <c r="L70" s="502"/>
      <c r="M70" s="524"/>
    </row>
    <row r="71" spans="1:13">
      <c r="A71" s="495" t="s">
        <v>1074</v>
      </c>
      <c r="B71" s="500" t="s">
        <v>496</v>
      </c>
      <c r="C71" s="502">
        <v>0</v>
      </c>
      <c r="D71" s="502">
        <v>0</v>
      </c>
      <c r="E71" s="502">
        <v>0</v>
      </c>
      <c r="F71" s="502">
        <v>0</v>
      </c>
      <c r="G71" s="502">
        <v>0</v>
      </c>
      <c r="H71" s="502">
        <v>0</v>
      </c>
      <c r="I71" s="502">
        <v>0</v>
      </c>
      <c r="J71" s="502">
        <v>0</v>
      </c>
      <c r="K71" s="523"/>
      <c r="L71" s="502"/>
      <c r="M71" s="524"/>
    </row>
    <row r="72" spans="1:13">
      <c r="A72" s="495" t="s">
        <v>1074</v>
      </c>
      <c r="B72" s="500" t="s">
        <v>498</v>
      </c>
      <c r="C72" s="503">
        <v>0</v>
      </c>
      <c r="D72" s="502">
        <v>0</v>
      </c>
      <c r="E72" s="502">
        <v>0</v>
      </c>
      <c r="F72" s="502">
        <v>0</v>
      </c>
      <c r="G72" s="502">
        <v>0</v>
      </c>
      <c r="H72" s="502">
        <v>0</v>
      </c>
      <c r="I72" s="502">
        <v>0</v>
      </c>
      <c r="J72" s="502">
        <v>0</v>
      </c>
      <c r="K72" s="523"/>
      <c r="L72" s="502"/>
      <c r="M72" s="524"/>
    </row>
    <row r="73" spans="1:13">
      <c r="A73" s="495" t="s">
        <v>1074</v>
      </c>
      <c r="B73" s="500" t="s">
        <v>500</v>
      </c>
      <c r="C73" s="503">
        <v>0</v>
      </c>
      <c r="D73" s="502">
        <v>0</v>
      </c>
      <c r="E73" s="502">
        <v>0</v>
      </c>
      <c r="F73" s="502">
        <v>0</v>
      </c>
      <c r="G73" s="502">
        <v>0</v>
      </c>
      <c r="H73" s="502">
        <v>0</v>
      </c>
      <c r="I73" s="502">
        <v>0</v>
      </c>
      <c r="J73" s="502">
        <v>0</v>
      </c>
      <c r="K73" s="523"/>
      <c r="L73" s="502"/>
      <c r="M73" s="524"/>
    </row>
    <row r="74" spans="1:13">
      <c r="A74" s="495" t="s">
        <v>1074</v>
      </c>
      <c r="B74" s="500" t="s">
        <v>502</v>
      </c>
      <c r="C74" s="503">
        <v>0</v>
      </c>
      <c r="D74" s="502">
        <v>0</v>
      </c>
      <c r="E74" s="502">
        <v>0</v>
      </c>
      <c r="F74" s="502">
        <v>0</v>
      </c>
      <c r="G74" s="502">
        <v>0</v>
      </c>
      <c r="H74" s="502">
        <v>0</v>
      </c>
      <c r="I74" s="502">
        <v>0</v>
      </c>
      <c r="J74" s="502">
        <v>0</v>
      </c>
      <c r="K74" s="523"/>
      <c r="L74" s="502"/>
      <c r="M74" s="524"/>
    </row>
    <row r="75" spans="1:13">
      <c r="A75" s="495" t="s">
        <v>1074</v>
      </c>
      <c r="B75" s="500" t="s">
        <v>530</v>
      </c>
      <c r="C75" s="503">
        <v>0</v>
      </c>
      <c r="D75" s="502">
        <v>0</v>
      </c>
      <c r="E75" s="502">
        <v>0</v>
      </c>
      <c r="F75" s="502">
        <v>0</v>
      </c>
      <c r="G75" s="502">
        <v>0</v>
      </c>
      <c r="H75" s="502">
        <v>0</v>
      </c>
      <c r="I75" s="502">
        <v>0</v>
      </c>
      <c r="J75" s="502">
        <v>0</v>
      </c>
      <c r="K75" s="523"/>
      <c r="L75" s="502"/>
      <c r="M75" s="524"/>
    </row>
    <row r="76" spans="1:13">
      <c r="A76" s="495" t="s">
        <v>1074</v>
      </c>
      <c r="B76" s="500" t="s">
        <v>534</v>
      </c>
      <c r="C76" s="521">
        <v>0</v>
      </c>
      <c r="D76" s="502">
        <v>0</v>
      </c>
      <c r="E76" s="502">
        <v>0</v>
      </c>
      <c r="F76" s="502">
        <v>0</v>
      </c>
      <c r="G76" s="502">
        <v>0</v>
      </c>
      <c r="H76" s="502">
        <v>0</v>
      </c>
      <c r="I76" s="502">
        <v>0</v>
      </c>
      <c r="J76" s="502">
        <v>0</v>
      </c>
      <c r="K76" s="523"/>
      <c r="L76" s="502"/>
      <c r="M76" s="524"/>
    </row>
    <row r="77" spans="1:13">
      <c r="A77" s="495" t="s">
        <v>1074</v>
      </c>
      <c r="B77" s="500" t="s">
        <v>179</v>
      </c>
      <c r="C77" s="503">
        <v>1388507.25</v>
      </c>
      <c r="D77" s="502">
        <v>93392</v>
      </c>
      <c r="E77" s="502">
        <v>67298076.299999997</v>
      </c>
      <c r="F77" s="502">
        <v>4526557.1399999997</v>
      </c>
      <c r="G77" s="502">
        <v>1686623.36</v>
      </c>
      <c r="H77" s="502">
        <v>0</v>
      </c>
      <c r="I77" s="502">
        <v>113444.65</v>
      </c>
      <c r="J77" s="502">
        <v>72142802.200000003</v>
      </c>
      <c r="K77" s="523"/>
      <c r="L77" s="502"/>
      <c r="M77" s="524"/>
    </row>
    <row r="78" spans="1:13">
      <c r="A78" s="495" t="s">
        <v>1074</v>
      </c>
      <c r="B78" s="500" t="s">
        <v>537</v>
      </c>
      <c r="C78" s="522">
        <v>0</v>
      </c>
      <c r="D78" s="502">
        <v>0</v>
      </c>
      <c r="E78" s="502">
        <v>0</v>
      </c>
      <c r="F78" s="502">
        <v>0</v>
      </c>
      <c r="G78" s="502">
        <v>0</v>
      </c>
      <c r="H78" s="502">
        <v>0</v>
      </c>
      <c r="I78" s="502">
        <v>0</v>
      </c>
      <c r="J78" s="502">
        <v>0</v>
      </c>
      <c r="K78" s="523"/>
      <c r="L78" s="502"/>
      <c r="M78" s="524"/>
    </row>
    <row r="79" spans="1:13">
      <c r="A79" s="495" t="s">
        <v>1074</v>
      </c>
      <c r="B79" s="500" t="s">
        <v>540</v>
      </c>
      <c r="C79" s="503">
        <v>0</v>
      </c>
      <c r="D79" s="502">
        <v>0</v>
      </c>
      <c r="E79" s="502">
        <v>0</v>
      </c>
      <c r="F79" s="502">
        <v>0</v>
      </c>
      <c r="G79" s="502">
        <v>0</v>
      </c>
      <c r="H79" s="502">
        <v>0</v>
      </c>
      <c r="I79" s="502">
        <v>0</v>
      </c>
      <c r="J79" s="502">
        <v>0</v>
      </c>
      <c r="K79" s="523"/>
      <c r="L79" s="502"/>
      <c r="M79" s="524"/>
    </row>
    <row r="80" spans="1:13">
      <c r="A80" s="495" t="s">
        <v>1074</v>
      </c>
      <c r="B80" s="500" t="s">
        <v>542</v>
      </c>
      <c r="C80" s="502">
        <v>0</v>
      </c>
      <c r="D80" s="502">
        <v>0</v>
      </c>
      <c r="E80" s="502">
        <v>0</v>
      </c>
      <c r="F80" s="502">
        <v>0</v>
      </c>
      <c r="G80" s="502">
        <v>0</v>
      </c>
      <c r="H80" s="502">
        <v>0</v>
      </c>
      <c r="I80" s="502">
        <v>0</v>
      </c>
      <c r="J80" s="502">
        <v>0</v>
      </c>
      <c r="K80" s="523"/>
      <c r="L80" s="502"/>
      <c r="M80" s="524"/>
    </row>
    <row r="81" spans="1:13">
      <c r="A81" s="495" t="s">
        <v>1074</v>
      </c>
      <c r="B81" s="500" t="s">
        <v>544</v>
      </c>
      <c r="C81" s="502">
        <v>0</v>
      </c>
      <c r="D81" s="502">
        <v>0</v>
      </c>
      <c r="E81" s="502">
        <v>0</v>
      </c>
      <c r="F81" s="502">
        <v>0</v>
      </c>
      <c r="G81" s="502">
        <v>0</v>
      </c>
      <c r="H81" s="502">
        <v>0</v>
      </c>
      <c r="I81" s="502">
        <v>0</v>
      </c>
      <c r="J81" s="502">
        <v>0</v>
      </c>
      <c r="K81" s="523"/>
      <c r="L81" s="502"/>
      <c r="M81" s="524"/>
    </row>
    <row r="82" spans="1:13">
      <c r="A82" s="495" t="s">
        <v>1074</v>
      </c>
      <c r="B82" s="500" t="s">
        <v>546</v>
      </c>
      <c r="C82" s="502">
        <v>0</v>
      </c>
      <c r="D82" s="502">
        <v>0</v>
      </c>
      <c r="E82" s="502">
        <v>0</v>
      </c>
      <c r="F82" s="502">
        <v>0</v>
      </c>
      <c r="G82" s="502">
        <v>0</v>
      </c>
      <c r="H82" s="502">
        <v>0</v>
      </c>
      <c r="I82" s="502">
        <v>0</v>
      </c>
      <c r="J82" s="502">
        <v>0</v>
      </c>
      <c r="K82" s="523"/>
      <c r="L82" s="502"/>
      <c r="M82" s="524"/>
    </row>
    <row r="83" spans="1:13">
      <c r="A83" s="495" t="s">
        <v>1074</v>
      </c>
      <c r="B83" s="500" t="s">
        <v>1078</v>
      </c>
      <c r="C83" s="502">
        <v>0</v>
      </c>
      <c r="D83" s="502">
        <v>0</v>
      </c>
      <c r="E83" s="502">
        <v>0</v>
      </c>
      <c r="F83" s="502">
        <v>0</v>
      </c>
      <c r="G83" s="502">
        <v>0</v>
      </c>
      <c r="H83" s="502">
        <v>0</v>
      </c>
      <c r="I83" s="502">
        <v>0</v>
      </c>
      <c r="J83" s="502">
        <v>0</v>
      </c>
      <c r="K83" s="523"/>
      <c r="L83" s="502"/>
      <c r="M83" s="524"/>
    </row>
    <row r="84" spans="1:13">
      <c r="A84" s="495" t="s">
        <v>1074</v>
      </c>
      <c r="B84" s="500" t="s">
        <v>486</v>
      </c>
      <c r="C84" s="502">
        <v>0</v>
      </c>
      <c r="D84" s="502">
        <v>0</v>
      </c>
      <c r="E84" s="502">
        <v>0</v>
      </c>
      <c r="F84" s="502">
        <v>0</v>
      </c>
      <c r="G84" s="502">
        <v>0</v>
      </c>
      <c r="H84" s="502">
        <v>0</v>
      </c>
      <c r="I84" s="502">
        <v>0</v>
      </c>
      <c r="J84" s="502">
        <v>0</v>
      </c>
      <c r="K84" s="523"/>
      <c r="L84" s="502"/>
      <c r="M84" s="524"/>
    </row>
    <row r="85" spans="1:13">
      <c r="A85" s="495" t="s">
        <v>1074</v>
      </c>
      <c r="B85" s="500" t="s">
        <v>176</v>
      </c>
      <c r="C85" s="502">
        <v>0</v>
      </c>
      <c r="D85" s="502">
        <v>0</v>
      </c>
      <c r="E85" s="502">
        <v>350391.31</v>
      </c>
      <c r="F85" s="502">
        <v>23568.39</v>
      </c>
      <c r="G85" s="502">
        <v>0</v>
      </c>
      <c r="H85" s="502">
        <v>0</v>
      </c>
      <c r="I85" s="502">
        <v>0</v>
      </c>
      <c r="J85" s="502">
        <v>373959.7</v>
      </c>
      <c r="K85" s="523"/>
      <c r="L85" s="502"/>
      <c r="M85" s="524"/>
    </row>
    <row r="86" spans="1:13" s="514" customFormat="1">
      <c r="B86" s="517"/>
      <c r="C86" s="507">
        <f t="shared" ref="C86:J86" si="8">SUM(C65:C85)</f>
        <v>1764665.44</v>
      </c>
      <c r="D86" s="507">
        <f t="shared" si="8"/>
        <v>5474618.5499999998</v>
      </c>
      <c r="E86" s="507">
        <f t="shared" si="8"/>
        <v>110927787.23999999</v>
      </c>
      <c r="F86" s="507">
        <f t="shared" si="8"/>
        <v>7309723.8299999991</v>
      </c>
      <c r="G86" s="507">
        <f t="shared" si="8"/>
        <v>3181112.95</v>
      </c>
      <c r="H86" s="507">
        <f t="shared" si="8"/>
        <v>0</v>
      </c>
      <c r="I86" s="507">
        <f t="shared" si="8"/>
        <v>212607.47999999998</v>
      </c>
      <c r="J86" s="507">
        <f t="shared" si="8"/>
        <v>114391947.51000001</v>
      </c>
      <c r="K86" s="523"/>
      <c r="L86" s="502"/>
      <c r="M86" s="524"/>
    </row>
    <row r="87" spans="1:13" s="514" customFormat="1" ht="11.25">
      <c r="A87" s="508" t="s">
        <v>1074</v>
      </c>
      <c r="B87" s="509" t="s">
        <v>1080</v>
      </c>
      <c r="C87" s="510">
        <v>1764665.44</v>
      </c>
      <c r="D87" s="511">
        <v>5474618.5499999998</v>
      </c>
      <c r="E87" s="511">
        <v>110927787.23999999</v>
      </c>
      <c r="F87" s="511">
        <v>7309723.8299999991</v>
      </c>
      <c r="G87" s="511">
        <v>3181112.95</v>
      </c>
      <c r="H87" s="510">
        <v>0</v>
      </c>
      <c r="I87" s="511">
        <v>212607.47999999998</v>
      </c>
      <c r="J87" s="511">
        <v>114391947.50999999</v>
      </c>
      <c r="K87" s="525"/>
      <c r="L87" s="511"/>
      <c r="M87" s="526"/>
    </row>
    <row r="88" spans="1:13">
      <c r="B88" s="509"/>
      <c r="C88" s="510">
        <f t="shared" ref="C88:J88" si="9">C86-C87</f>
        <v>0</v>
      </c>
      <c r="D88" s="510">
        <f t="shared" si="9"/>
        <v>0</v>
      </c>
      <c r="E88" s="510">
        <f t="shared" si="9"/>
        <v>0</v>
      </c>
      <c r="F88" s="510">
        <f t="shared" si="9"/>
        <v>0</v>
      </c>
      <c r="G88" s="510">
        <f t="shared" si="9"/>
        <v>0</v>
      </c>
      <c r="H88" s="510">
        <f t="shared" si="9"/>
        <v>0</v>
      </c>
      <c r="I88" s="510">
        <f t="shared" si="9"/>
        <v>0</v>
      </c>
      <c r="J88" s="510">
        <f t="shared" si="9"/>
        <v>0</v>
      </c>
      <c r="K88" s="525"/>
      <c r="L88" s="511"/>
      <c r="M88" s="526"/>
    </row>
    <row r="89" spans="1:13">
      <c r="B89" s="500"/>
      <c r="C89" s="502"/>
      <c r="D89" s="502"/>
      <c r="E89" s="502"/>
      <c r="F89" s="502"/>
      <c r="G89" s="502"/>
      <c r="H89" s="502"/>
      <c r="I89" s="502"/>
      <c r="J89" s="502"/>
      <c r="K89" s="523"/>
      <c r="L89" s="502"/>
      <c r="M89" s="524"/>
    </row>
    <row r="90" spans="1:13">
      <c r="B90" s="500"/>
      <c r="C90" s="502"/>
      <c r="D90" s="524"/>
      <c r="E90" s="524"/>
      <c r="F90" s="524"/>
      <c r="G90" s="524"/>
      <c r="H90" s="524"/>
      <c r="I90" s="524"/>
      <c r="J90" s="524"/>
      <c r="K90" s="523"/>
      <c r="L90" s="502"/>
      <c r="M90" s="524"/>
    </row>
    <row r="91" spans="1:13">
      <c r="A91" s="495" t="s">
        <v>1081</v>
      </c>
      <c r="B91" s="500" t="s">
        <v>144</v>
      </c>
      <c r="C91" s="502">
        <v>6830608.2599999998</v>
      </c>
      <c r="D91" s="524">
        <v>4404338.91</v>
      </c>
      <c r="E91" s="524">
        <v>125608840.38</v>
      </c>
      <c r="F91" s="524">
        <v>2053535.83</v>
      </c>
      <c r="G91" s="524">
        <v>6447077.7599999998</v>
      </c>
      <c r="H91" s="524">
        <v>0</v>
      </c>
      <c r="I91" s="524">
        <v>431919.07</v>
      </c>
      <c r="J91" s="524">
        <v>123306425.86999999</v>
      </c>
      <c r="K91" s="523"/>
      <c r="L91" s="502"/>
      <c r="M91" s="524"/>
    </row>
    <row r="92" spans="1:13">
      <c r="A92" s="495" t="s">
        <v>1081</v>
      </c>
      <c r="B92" s="500" t="s">
        <v>120</v>
      </c>
      <c r="C92" s="502">
        <v>0.31</v>
      </c>
      <c r="D92" s="524">
        <v>-0.11</v>
      </c>
      <c r="E92" s="524">
        <v>695200.6</v>
      </c>
      <c r="F92" s="524">
        <v>46759.53</v>
      </c>
      <c r="G92" s="524">
        <v>0</v>
      </c>
      <c r="H92" s="524">
        <v>0</v>
      </c>
      <c r="I92" s="524">
        <v>0</v>
      </c>
      <c r="J92" s="524">
        <v>741959.93</v>
      </c>
      <c r="K92" s="523"/>
      <c r="L92" s="502"/>
      <c r="M92" s="524"/>
    </row>
    <row r="93" spans="1:13">
      <c r="A93" s="495" t="s">
        <v>1081</v>
      </c>
      <c r="B93" s="500" t="s">
        <v>1043</v>
      </c>
      <c r="C93" s="502">
        <v>0</v>
      </c>
      <c r="D93" s="524">
        <v>0</v>
      </c>
      <c r="E93" s="524">
        <v>0</v>
      </c>
      <c r="F93" s="524">
        <v>0</v>
      </c>
      <c r="G93" s="524">
        <v>0</v>
      </c>
      <c r="H93" s="524">
        <v>0</v>
      </c>
      <c r="I93" s="524">
        <v>0</v>
      </c>
      <c r="J93" s="524">
        <v>0</v>
      </c>
      <c r="K93" s="523"/>
      <c r="L93" s="502"/>
      <c r="M93" s="524"/>
    </row>
    <row r="94" spans="1:13" s="514" customFormat="1">
      <c r="B94" s="517"/>
      <c r="C94" s="507">
        <f t="shared" ref="C94:J94" si="10">SUM(C91:C93)</f>
        <v>6830608.5699999994</v>
      </c>
      <c r="D94" s="507">
        <f t="shared" si="10"/>
        <v>4404338.8</v>
      </c>
      <c r="E94" s="507">
        <f t="shared" si="10"/>
        <v>126304040.97999999</v>
      </c>
      <c r="F94" s="507">
        <f t="shared" si="10"/>
        <v>2100295.36</v>
      </c>
      <c r="G94" s="507">
        <f t="shared" si="10"/>
        <v>6447077.7599999998</v>
      </c>
      <c r="H94" s="507">
        <f t="shared" si="10"/>
        <v>0</v>
      </c>
      <c r="I94" s="507">
        <f t="shared" si="10"/>
        <v>431919.07</v>
      </c>
      <c r="J94" s="507">
        <f t="shared" si="10"/>
        <v>124048385.8</v>
      </c>
      <c r="K94" s="523"/>
      <c r="L94" s="502"/>
      <c r="M94" s="524"/>
    </row>
    <row r="95" spans="1:13" s="514" customFormat="1" ht="11.25">
      <c r="A95" s="508" t="s">
        <v>1081</v>
      </c>
      <c r="B95" s="509" t="s">
        <v>1083</v>
      </c>
      <c r="C95" s="510">
        <v>6830608.5699999994</v>
      </c>
      <c r="D95" s="511">
        <v>4404338.8</v>
      </c>
      <c r="E95" s="511">
        <v>126304040.97999999</v>
      </c>
      <c r="F95" s="511">
        <v>2100295.36</v>
      </c>
      <c r="G95" s="511">
        <v>6447077.7599999998</v>
      </c>
      <c r="H95" s="510">
        <v>0</v>
      </c>
      <c r="I95" s="511">
        <v>431919.07</v>
      </c>
      <c r="J95" s="511">
        <v>124048385.8</v>
      </c>
      <c r="K95" s="525"/>
      <c r="L95" s="511"/>
      <c r="M95" s="526"/>
    </row>
    <row r="96" spans="1:13">
      <c r="B96" s="509"/>
      <c r="C96" s="510">
        <f t="shared" ref="C96:J96" si="11">C94-C95</f>
        <v>0</v>
      </c>
      <c r="D96" s="510">
        <f t="shared" si="11"/>
        <v>0</v>
      </c>
      <c r="E96" s="510">
        <f t="shared" si="11"/>
        <v>0</v>
      </c>
      <c r="F96" s="510">
        <f t="shared" si="11"/>
        <v>0</v>
      </c>
      <c r="G96" s="510">
        <f t="shared" si="11"/>
        <v>0</v>
      </c>
      <c r="H96" s="510">
        <f t="shared" si="11"/>
        <v>0</v>
      </c>
      <c r="I96" s="510">
        <f t="shared" si="11"/>
        <v>0</v>
      </c>
      <c r="J96" s="510">
        <f t="shared" si="11"/>
        <v>0</v>
      </c>
      <c r="K96" s="525"/>
      <c r="L96" s="511"/>
      <c r="M96" s="526"/>
    </row>
    <row r="97" spans="1:13">
      <c r="B97" s="500"/>
      <c r="C97" s="502"/>
      <c r="D97" s="524"/>
      <c r="E97" s="524"/>
      <c r="F97" s="524"/>
      <c r="G97" s="524"/>
      <c r="H97" s="524"/>
      <c r="I97" s="524"/>
      <c r="J97" s="524"/>
      <c r="K97" s="523"/>
      <c r="L97" s="502"/>
      <c r="M97" s="524"/>
    </row>
    <row r="98" spans="1:13">
      <c r="A98" s="495" t="s">
        <v>1084</v>
      </c>
      <c r="B98" s="500" t="s">
        <v>189</v>
      </c>
      <c r="C98" s="502">
        <v>-68936216.370000005</v>
      </c>
      <c r="D98" s="524">
        <v>-3976989.54</v>
      </c>
      <c r="E98" s="524">
        <v>768161705.51999998</v>
      </c>
      <c r="F98" s="524">
        <v>50751961.689999998</v>
      </c>
      <c r="G98" s="524">
        <v>57392821.890000001</v>
      </c>
      <c r="H98" s="524">
        <v>0</v>
      </c>
      <c r="I98" s="524">
        <v>3860315.98</v>
      </c>
      <c r="J98" s="524">
        <v>953080010.99000001</v>
      </c>
      <c r="K98" s="523"/>
      <c r="L98" s="502"/>
      <c r="M98" s="524"/>
    </row>
    <row r="99" spans="1:13">
      <c r="A99" s="495" t="s">
        <v>1085</v>
      </c>
      <c r="B99" s="500" t="s">
        <v>190</v>
      </c>
      <c r="C99" s="502">
        <v>-34337361.560000002</v>
      </c>
      <c r="D99" s="524">
        <v>-2309575.9500000002</v>
      </c>
      <c r="E99" s="524">
        <v>493939554.55000001</v>
      </c>
      <c r="F99" s="524">
        <v>32326318.739999998</v>
      </c>
      <c r="G99" s="524">
        <v>11372414.67</v>
      </c>
      <c r="H99" s="524">
        <v>0</v>
      </c>
      <c r="I99" s="524">
        <v>764924.35</v>
      </c>
      <c r="J99" s="524">
        <v>575050149.82000005</v>
      </c>
      <c r="K99" s="523"/>
      <c r="L99" s="502"/>
      <c r="M99" s="524"/>
    </row>
    <row r="100" spans="1:13">
      <c r="A100" s="495" t="s">
        <v>1086</v>
      </c>
      <c r="B100" s="500" t="s">
        <v>191</v>
      </c>
      <c r="C100" s="502">
        <v>747</v>
      </c>
      <c r="D100" s="524">
        <v>0</v>
      </c>
      <c r="E100" s="524">
        <v>0</v>
      </c>
      <c r="F100" s="524">
        <v>0</v>
      </c>
      <c r="G100" s="524">
        <v>311390.78000000003</v>
      </c>
      <c r="H100" s="524">
        <v>0</v>
      </c>
      <c r="I100" s="524">
        <v>20894.04</v>
      </c>
      <c r="J100" s="524">
        <v>331537.82</v>
      </c>
      <c r="K100" s="523"/>
      <c r="L100" s="502"/>
      <c r="M100" s="524"/>
    </row>
    <row r="101" spans="1:13">
      <c r="A101" s="495" t="s">
        <v>1087</v>
      </c>
      <c r="B101" s="500" t="s">
        <v>192</v>
      </c>
      <c r="C101" s="502">
        <v>0</v>
      </c>
      <c r="D101" s="524">
        <v>0</v>
      </c>
      <c r="E101" s="524">
        <v>0</v>
      </c>
      <c r="F101" s="524">
        <v>0</v>
      </c>
      <c r="G101" s="524">
        <v>0</v>
      </c>
      <c r="H101" s="524">
        <v>0</v>
      </c>
      <c r="I101" s="524">
        <v>0</v>
      </c>
      <c r="J101" s="524">
        <v>0</v>
      </c>
      <c r="K101" s="523"/>
      <c r="L101" s="502"/>
      <c r="M101" s="524"/>
    </row>
    <row r="102" spans="1:13">
      <c r="A102" s="495" t="s">
        <v>1088</v>
      </c>
      <c r="B102" s="500" t="s">
        <v>117</v>
      </c>
      <c r="C102" s="502">
        <v>0</v>
      </c>
      <c r="D102" s="524">
        <v>0</v>
      </c>
      <c r="E102" s="524">
        <v>0</v>
      </c>
      <c r="F102" s="524">
        <v>0</v>
      </c>
      <c r="G102" s="524">
        <v>0</v>
      </c>
      <c r="H102" s="524">
        <v>0</v>
      </c>
      <c r="I102" s="524">
        <v>0</v>
      </c>
      <c r="J102" s="524">
        <v>0</v>
      </c>
      <c r="K102" s="523"/>
      <c r="L102" s="502"/>
      <c r="M102" s="524"/>
    </row>
    <row r="103" spans="1:13">
      <c r="A103" s="495" t="s">
        <v>1089</v>
      </c>
      <c r="B103" s="500" t="s">
        <v>118</v>
      </c>
      <c r="C103" s="502">
        <v>0</v>
      </c>
      <c r="D103" s="524">
        <v>0</v>
      </c>
      <c r="E103" s="524">
        <v>0</v>
      </c>
      <c r="F103" s="524">
        <v>0</v>
      </c>
      <c r="G103" s="524">
        <v>0</v>
      </c>
      <c r="H103" s="524">
        <v>0</v>
      </c>
      <c r="I103" s="524">
        <v>0</v>
      </c>
      <c r="J103" s="524">
        <v>0</v>
      </c>
      <c r="K103" s="523"/>
      <c r="L103" s="502"/>
      <c r="M103" s="524"/>
    </row>
    <row r="104" spans="1:13" s="514" customFormat="1">
      <c r="B104" s="517" t="s">
        <v>401</v>
      </c>
      <c r="C104" s="507">
        <f t="shared" ref="C104:J104" si="12">SUM(C98:C103,C94,C86,C61,C41,C16,C7)</f>
        <v>487884515.22000003</v>
      </c>
      <c r="D104" s="507">
        <f t="shared" si="12"/>
        <v>30104819.449999996</v>
      </c>
      <c r="E104" s="507">
        <f t="shared" si="12"/>
        <v>2113491835.8600001</v>
      </c>
      <c r="F104" s="507">
        <f t="shared" si="12"/>
        <v>120348214.41999999</v>
      </c>
      <c r="G104" s="507">
        <f t="shared" si="12"/>
        <v>84314549.930000022</v>
      </c>
      <c r="H104" s="507">
        <f t="shared" si="12"/>
        <v>0</v>
      </c>
      <c r="I104" s="507">
        <f t="shared" si="12"/>
        <v>5658642.7299999995</v>
      </c>
      <c r="J104" s="507">
        <f t="shared" si="12"/>
        <v>1805823908.2699997</v>
      </c>
      <c r="K104" s="523"/>
      <c r="L104" s="502"/>
      <c r="M104" s="524"/>
    </row>
    <row r="105" spans="1:13">
      <c r="B105" s="509"/>
      <c r="C105" s="511">
        <f t="shared" ref="C105:J105" si="13">C104-C103-C102-C101-C100-C99-C98-C94-C86-C61-C41-C16-C7</f>
        <v>0</v>
      </c>
      <c r="D105" s="511">
        <f t="shared" si="13"/>
        <v>0</v>
      </c>
      <c r="E105" s="511">
        <f t="shared" si="13"/>
        <v>2.384185791015625E-7</v>
      </c>
      <c r="F105" s="511">
        <f t="shared" si="13"/>
        <v>0</v>
      </c>
      <c r="G105" s="511">
        <f t="shared" si="13"/>
        <v>1.862645149230957E-8</v>
      </c>
      <c r="H105" s="511">
        <f t="shared" si="13"/>
        <v>0</v>
      </c>
      <c r="I105" s="511">
        <f t="shared" si="13"/>
        <v>0</v>
      </c>
      <c r="J105" s="511">
        <f t="shared" si="13"/>
        <v>0</v>
      </c>
      <c r="K105" s="525"/>
      <c r="L105" s="511"/>
      <c r="M105" s="526"/>
    </row>
    <row r="106" spans="1:13" ht="15">
      <c r="B106" s="557"/>
      <c r="C106" s="502"/>
      <c r="D106" s="524"/>
      <c r="E106" s="524"/>
      <c r="F106" s="524"/>
      <c r="G106" s="524"/>
      <c r="H106" s="524"/>
      <c r="I106" s="524"/>
      <c r="J106" s="524"/>
      <c r="K106" s="523"/>
      <c r="L106" s="502"/>
      <c r="M106" s="524"/>
    </row>
    <row r="107" spans="1:13">
      <c r="A107" s="495" t="s">
        <v>1090</v>
      </c>
      <c r="B107" s="554" t="s">
        <v>3</v>
      </c>
      <c r="C107" s="502">
        <v>0</v>
      </c>
      <c r="D107" s="524">
        <v>0</v>
      </c>
      <c r="E107" s="524">
        <v>0</v>
      </c>
      <c r="F107" s="524">
        <v>0</v>
      </c>
      <c r="G107" s="524">
        <v>0</v>
      </c>
      <c r="H107" s="524">
        <v>0</v>
      </c>
      <c r="I107" s="524">
        <v>0</v>
      </c>
      <c r="J107" s="524">
        <v>0</v>
      </c>
      <c r="K107" s="523"/>
      <c r="L107" s="502"/>
      <c r="M107" s="524"/>
    </row>
    <row r="108" spans="1:13">
      <c r="A108" s="495" t="s">
        <v>1091</v>
      </c>
      <c r="B108" s="554" t="s">
        <v>3</v>
      </c>
      <c r="C108" s="502">
        <v>0</v>
      </c>
      <c r="D108" s="524">
        <v>0</v>
      </c>
      <c r="E108" s="524">
        <v>-2954720</v>
      </c>
      <c r="F108" s="524">
        <v>-192254</v>
      </c>
      <c r="G108" s="524">
        <v>7009.72</v>
      </c>
      <c r="H108" s="524">
        <v>0</v>
      </c>
      <c r="I108" s="524">
        <v>-7009.72</v>
      </c>
      <c r="J108" s="524">
        <v>-3146974</v>
      </c>
      <c r="K108" s="523"/>
      <c r="L108" s="502"/>
      <c r="M108" s="524"/>
    </row>
    <row r="109" spans="1:13">
      <c r="A109" s="495" t="s">
        <v>1092</v>
      </c>
      <c r="B109" s="554" t="s">
        <v>3</v>
      </c>
      <c r="C109" s="502">
        <v>25263.279999999999</v>
      </c>
      <c r="D109" s="524">
        <v>4729.84</v>
      </c>
      <c r="E109" s="524">
        <v>0</v>
      </c>
      <c r="F109" s="524">
        <v>0</v>
      </c>
      <c r="G109" s="524">
        <v>0</v>
      </c>
      <c r="H109" s="524">
        <v>0</v>
      </c>
      <c r="I109" s="524">
        <v>0</v>
      </c>
      <c r="J109" s="524">
        <v>-29993.119999999999</v>
      </c>
      <c r="K109" s="523"/>
      <c r="L109" s="502"/>
      <c r="M109" s="524"/>
    </row>
    <row r="110" spans="1:13">
      <c r="A110" s="495" t="s">
        <v>1093</v>
      </c>
      <c r="B110" s="554" t="s">
        <v>3</v>
      </c>
      <c r="C110" s="502">
        <v>86129.44</v>
      </c>
      <c r="D110" s="524">
        <v>16125.73</v>
      </c>
      <c r="E110" s="524">
        <v>-2217335.7599999998</v>
      </c>
      <c r="F110" s="524">
        <v>-415149.29</v>
      </c>
      <c r="G110" s="524">
        <v>0</v>
      </c>
      <c r="H110" s="524">
        <v>0</v>
      </c>
      <c r="I110" s="524">
        <v>0</v>
      </c>
      <c r="J110" s="524">
        <v>-2734740.2199999997</v>
      </c>
      <c r="K110" s="523"/>
      <c r="L110" s="502"/>
      <c r="M110" s="524"/>
    </row>
    <row r="111" spans="1:13">
      <c r="A111" s="495" t="s">
        <v>1094</v>
      </c>
      <c r="B111" s="554" t="s">
        <v>3</v>
      </c>
      <c r="C111" s="502">
        <v>0</v>
      </c>
      <c r="D111" s="524">
        <v>0</v>
      </c>
      <c r="E111" s="524">
        <v>717772.58</v>
      </c>
      <c r="F111" s="524">
        <v>32078.98</v>
      </c>
      <c r="G111" s="524">
        <v>0</v>
      </c>
      <c r="H111" s="524">
        <v>0</v>
      </c>
      <c r="I111" s="524">
        <v>0</v>
      </c>
      <c r="J111" s="524">
        <v>749851.55999999994</v>
      </c>
      <c r="K111" s="523"/>
      <c r="L111" s="502"/>
      <c r="M111" s="524"/>
    </row>
    <row r="112" spans="1:13">
      <c r="A112" s="495" t="s">
        <v>1095</v>
      </c>
      <c r="B112" s="554" t="s">
        <v>3</v>
      </c>
      <c r="C112" s="502">
        <v>0</v>
      </c>
      <c r="D112" s="524">
        <v>0</v>
      </c>
      <c r="E112" s="524">
        <v>1503582.08</v>
      </c>
      <c r="F112" s="524">
        <v>357881.32</v>
      </c>
      <c r="G112" s="524">
        <v>0</v>
      </c>
      <c r="H112" s="524">
        <v>0</v>
      </c>
      <c r="I112" s="524">
        <v>0</v>
      </c>
      <c r="J112" s="524">
        <v>1861463.4000000001</v>
      </c>
      <c r="K112" s="523"/>
      <c r="L112" s="502"/>
      <c r="M112" s="524"/>
    </row>
    <row r="113" spans="1:13">
      <c r="A113" s="495" t="s">
        <v>1096</v>
      </c>
      <c r="B113" s="554" t="s">
        <v>3</v>
      </c>
      <c r="C113" s="502">
        <v>-3842.49</v>
      </c>
      <c r="D113" s="524">
        <v>-1074.96</v>
      </c>
      <c r="E113" s="524">
        <v>1174068.3600000001</v>
      </c>
      <c r="F113" s="524">
        <v>328524.34999999998</v>
      </c>
      <c r="G113" s="524">
        <v>0</v>
      </c>
      <c r="H113" s="524">
        <v>0</v>
      </c>
      <c r="I113" s="524">
        <v>0</v>
      </c>
      <c r="J113" s="524">
        <v>1507510.1600000001</v>
      </c>
      <c r="K113" s="523"/>
      <c r="L113" s="502"/>
      <c r="M113" s="524"/>
    </row>
    <row r="114" spans="1:13">
      <c r="A114" s="495" t="s">
        <v>1097</v>
      </c>
      <c r="B114" s="554" t="s">
        <v>3</v>
      </c>
      <c r="C114" s="502">
        <v>1186163.5</v>
      </c>
      <c r="D114" s="524">
        <v>222084.5</v>
      </c>
      <c r="E114" s="524">
        <v>-891363.38</v>
      </c>
      <c r="F114" s="524">
        <v>-166888.9</v>
      </c>
      <c r="G114" s="524">
        <v>0</v>
      </c>
      <c r="H114" s="524">
        <v>0</v>
      </c>
      <c r="I114" s="524">
        <v>0</v>
      </c>
      <c r="J114" s="524">
        <v>-2466500.2799999998</v>
      </c>
      <c r="K114" s="523"/>
      <c r="L114" s="502"/>
      <c r="M114" s="524"/>
    </row>
    <row r="115" spans="1:13">
      <c r="A115" s="495" t="s">
        <v>1098</v>
      </c>
      <c r="B115" s="554" t="s">
        <v>3</v>
      </c>
      <c r="C115" s="502">
        <v>0</v>
      </c>
      <c r="D115" s="524">
        <v>0</v>
      </c>
      <c r="E115" s="524">
        <v>0</v>
      </c>
      <c r="F115" s="524">
        <v>0</v>
      </c>
      <c r="G115" s="524">
        <v>0</v>
      </c>
      <c r="H115" s="524">
        <v>0</v>
      </c>
      <c r="I115" s="524">
        <v>0</v>
      </c>
      <c r="J115" s="524">
        <v>0</v>
      </c>
      <c r="K115" s="523"/>
      <c r="L115" s="502"/>
      <c r="M115" s="524"/>
    </row>
    <row r="116" spans="1:13">
      <c r="A116" s="495" t="s">
        <v>1099</v>
      </c>
      <c r="B116" s="554" t="s">
        <v>3</v>
      </c>
      <c r="C116" s="502">
        <v>0</v>
      </c>
      <c r="D116" s="524">
        <v>0</v>
      </c>
      <c r="E116" s="524">
        <v>0</v>
      </c>
      <c r="F116" s="524">
        <v>0</v>
      </c>
      <c r="G116" s="524">
        <v>0</v>
      </c>
      <c r="H116" s="524">
        <v>0</v>
      </c>
      <c r="I116" s="524">
        <v>0</v>
      </c>
      <c r="J116" s="524">
        <v>0</v>
      </c>
      <c r="K116" s="523"/>
      <c r="L116" s="502"/>
      <c r="M116" s="524"/>
    </row>
    <row r="117" spans="1:13">
      <c r="A117" s="495" t="s">
        <v>1100</v>
      </c>
      <c r="B117" s="554" t="s">
        <v>3</v>
      </c>
      <c r="C117" s="502">
        <v>0.49</v>
      </c>
      <c r="D117" s="524">
        <v>-0.08</v>
      </c>
      <c r="E117" s="524">
        <v>0</v>
      </c>
      <c r="F117" s="524">
        <v>0</v>
      </c>
      <c r="G117" s="524">
        <v>0</v>
      </c>
      <c r="H117" s="524">
        <v>0</v>
      </c>
      <c r="I117" s="524">
        <v>0</v>
      </c>
      <c r="J117" s="524">
        <v>-0.40999999999988629</v>
      </c>
      <c r="K117" s="523"/>
      <c r="L117" s="502"/>
      <c r="M117" s="524"/>
    </row>
    <row r="118" spans="1:13">
      <c r="A118" s="495" t="s">
        <v>1101</v>
      </c>
      <c r="B118" s="554" t="s">
        <v>3</v>
      </c>
      <c r="C118" s="502">
        <v>0</v>
      </c>
      <c r="D118" s="524">
        <v>0</v>
      </c>
      <c r="E118" s="524">
        <v>0</v>
      </c>
      <c r="F118" s="524">
        <v>0</v>
      </c>
      <c r="G118" s="524">
        <v>0</v>
      </c>
      <c r="H118" s="524">
        <v>0</v>
      </c>
      <c r="I118" s="524">
        <v>0</v>
      </c>
      <c r="J118" s="524">
        <v>0</v>
      </c>
      <c r="K118" s="523"/>
      <c r="L118" s="502"/>
      <c r="M118" s="524"/>
    </row>
    <row r="119" spans="1:13">
      <c r="A119" s="495" t="s">
        <v>1102</v>
      </c>
      <c r="B119" s="554" t="s">
        <v>3</v>
      </c>
      <c r="C119" s="502">
        <v>-3440373.14</v>
      </c>
      <c r="D119" s="524">
        <v>-962673.31</v>
      </c>
      <c r="E119" s="524">
        <v>1627199.52</v>
      </c>
      <c r="F119" s="524">
        <v>453425.26</v>
      </c>
      <c r="G119" s="524">
        <v>1594045.6099999999</v>
      </c>
      <c r="H119" s="524">
        <v>0</v>
      </c>
      <c r="I119" s="524">
        <v>447122.89</v>
      </c>
      <c r="J119" s="524">
        <v>8524839.7300000004</v>
      </c>
      <c r="K119" s="523"/>
      <c r="L119" s="502"/>
      <c r="M119" s="524"/>
    </row>
    <row r="120" spans="1:13">
      <c r="A120" s="495" t="s">
        <v>1103</v>
      </c>
      <c r="B120" s="554" t="s">
        <v>3</v>
      </c>
      <c r="C120" s="502">
        <v>0</v>
      </c>
      <c r="D120" s="524">
        <v>0</v>
      </c>
      <c r="E120" s="524">
        <v>-149156</v>
      </c>
      <c r="F120" s="524">
        <v>-20643</v>
      </c>
      <c r="G120" s="524">
        <v>0</v>
      </c>
      <c r="H120" s="524">
        <v>0</v>
      </c>
      <c r="I120" s="524">
        <v>0</v>
      </c>
      <c r="J120" s="524">
        <v>-169799</v>
      </c>
      <c r="K120" s="523"/>
      <c r="L120" s="502"/>
      <c r="M120" s="524"/>
    </row>
    <row r="121" spans="1:13">
      <c r="A121" s="495" t="s">
        <v>1104</v>
      </c>
      <c r="B121" s="554" t="s">
        <v>3</v>
      </c>
      <c r="C121" s="502">
        <v>362502.3</v>
      </c>
      <c r="D121" s="524">
        <v>671337.68</v>
      </c>
      <c r="E121" s="524">
        <v>683448.2</v>
      </c>
      <c r="F121" s="524">
        <v>585482.85</v>
      </c>
      <c r="G121" s="524">
        <v>-482.45</v>
      </c>
      <c r="H121" s="524">
        <v>0</v>
      </c>
      <c r="I121" s="524">
        <v>5926.42</v>
      </c>
      <c r="J121" s="524">
        <v>240535.03999999992</v>
      </c>
      <c r="K121" s="523"/>
      <c r="L121" s="502"/>
      <c r="M121" s="524"/>
    </row>
    <row r="122" spans="1:13">
      <c r="A122" s="495" t="s">
        <v>1105</v>
      </c>
      <c r="B122" s="554" t="s">
        <v>3</v>
      </c>
      <c r="C122" s="502">
        <v>0</v>
      </c>
      <c r="D122" s="524">
        <v>0</v>
      </c>
      <c r="E122" s="524">
        <v>0</v>
      </c>
      <c r="F122" s="524">
        <v>0</v>
      </c>
      <c r="G122" s="524">
        <v>0</v>
      </c>
      <c r="H122" s="524">
        <v>0</v>
      </c>
      <c r="I122" s="524">
        <v>0</v>
      </c>
      <c r="J122" s="524">
        <v>0</v>
      </c>
      <c r="K122" s="523"/>
      <c r="L122" s="502"/>
      <c r="M122" s="524"/>
    </row>
    <row r="123" spans="1:13">
      <c r="A123" s="495" t="s">
        <v>1106</v>
      </c>
      <c r="B123" s="554" t="s">
        <v>3</v>
      </c>
      <c r="C123" s="502">
        <v>0</v>
      </c>
      <c r="D123" s="524">
        <v>0</v>
      </c>
      <c r="E123" s="524">
        <v>0</v>
      </c>
      <c r="F123" s="524">
        <v>0</v>
      </c>
      <c r="G123" s="524">
        <v>-0.28999999999999998</v>
      </c>
      <c r="H123" s="524">
        <v>0</v>
      </c>
      <c r="I123" s="524">
        <v>-0.33</v>
      </c>
      <c r="J123" s="524">
        <v>-0.62</v>
      </c>
      <c r="K123" s="523"/>
      <c r="L123" s="502"/>
      <c r="M123" s="524"/>
    </row>
    <row r="124" spans="1:13">
      <c r="A124" s="495" t="s">
        <v>1107</v>
      </c>
      <c r="B124" s="554" t="s">
        <v>3</v>
      </c>
      <c r="C124" s="502">
        <v>0</v>
      </c>
      <c r="D124" s="524">
        <v>0</v>
      </c>
      <c r="E124" s="524">
        <v>0</v>
      </c>
      <c r="F124" s="524">
        <v>0</v>
      </c>
      <c r="G124" s="524">
        <v>0</v>
      </c>
      <c r="H124" s="524">
        <v>0</v>
      </c>
      <c r="I124" s="524">
        <v>0</v>
      </c>
      <c r="J124" s="524">
        <v>0</v>
      </c>
      <c r="K124" s="523"/>
      <c r="L124" s="502"/>
      <c r="M124" s="524"/>
    </row>
    <row r="125" spans="1:13">
      <c r="A125" s="495" t="s">
        <v>1108</v>
      </c>
      <c r="B125" s="554" t="s">
        <v>3</v>
      </c>
      <c r="C125" s="502">
        <v>0</v>
      </c>
      <c r="D125" s="524">
        <v>0</v>
      </c>
      <c r="E125" s="524">
        <v>0</v>
      </c>
      <c r="F125" s="524">
        <v>0</v>
      </c>
      <c r="G125" s="524">
        <v>0</v>
      </c>
      <c r="H125" s="524">
        <v>0</v>
      </c>
      <c r="I125" s="524">
        <v>0</v>
      </c>
      <c r="J125" s="524">
        <v>0</v>
      </c>
      <c r="K125" s="523"/>
      <c r="L125" s="502"/>
      <c r="M125" s="524"/>
    </row>
    <row r="126" spans="1:13">
      <c r="A126" s="495" t="s">
        <v>1109</v>
      </c>
      <c r="B126" s="554" t="s">
        <v>3</v>
      </c>
      <c r="C126" s="502">
        <v>0</v>
      </c>
      <c r="D126" s="524">
        <v>0</v>
      </c>
      <c r="E126" s="524">
        <v>0</v>
      </c>
      <c r="F126" s="524">
        <v>0</v>
      </c>
      <c r="G126" s="524">
        <v>0</v>
      </c>
      <c r="H126" s="524">
        <v>0</v>
      </c>
      <c r="I126" s="524">
        <v>0</v>
      </c>
      <c r="J126" s="524">
        <v>0</v>
      </c>
      <c r="K126" s="523"/>
      <c r="L126" s="502"/>
      <c r="M126" s="524"/>
    </row>
    <row r="127" spans="1:13" s="520" customFormat="1">
      <c r="A127" s="534" t="s">
        <v>1110</v>
      </c>
      <c r="B127" s="554" t="s">
        <v>3</v>
      </c>
      <c r="C127" s="502">
        <v>51098</v>
      </c>
      <c r="D127" s="524">
        <v>0</v>
      </c>
      <c r="E127" s="524">
        <v>0</v>
      </c>
      <c r="F127" s="524">
        <v>0</v>
      </c>
      <c r="G127" s="524">
        <v>-61186.03</v>
      </c>
      <c r="H127" s="524">
        <v>0</v>
      </c>
      <c r="I127" s="524">
        <v>112288.03</v>
      </c>
      <c r="J127" s="524">
        <v>4</v>
      </c>
      <c r="K127" s="523"/>
      <c r="L127" s="502"/>
      <c r="M127" s="524"/>
    </row>
    <row r="128" spans="1:13">
      <c r="B128" s="530"/>
      <c r="C128" s="531">
        <f t="shared" ref="C128:J128" si="14">SUM(C107:C127)</f>
        <v>-1733058.6199999999</v>
      </c>
      <c r="D128" s="531">
        <f t="shared" si="14"/>
        <v>-49470.599999999977</v>
      </c>
      <c r="E128" s="531">
        <f t="shared" si="14"/>
        <v>-506504.39999999967</v>
      </c>
      <c r="F128" s="531">
        <f t="shared" si="14"/>
        <v>962457.57</v>
      </c>
      <c r="G128" s="531">
        <f t="shared" si="14"/>
        <v>1539386.5599999998</v>
      </c>
      <c r="H128" s="531">
        <f t="shared" si="14"/>
        <v>0</v>
      </c>
      <c r="I128" s="531">
        <f t="shared" si="14"/>
        <v>558327.29</v>
      </c>
      <c r="J128" s="531">
        <f t="shared" si="14"/>
        <v>4336196.24</v>
      </c>
      <c r="K128" s="532"/>
      <c r="L128" s="522"/>
      <c r="M128" s="533"/>
    </row>
    <row r="129" spans="1:16">
      <c r="B129" s="528"/>
      <c r="C129" s="502"/>
      <c r="D129" s="524"/>
      <c r="E129" s="524"/>
      <c r="F129" s="524"/>
      <c r="G129" s="524"/>
      <c r="H129" s="524"/>
      <c r="I129" s="524"/>
      <c r="J129" s="524"/>
      <c r="K129" s="523"/>
      <c r="L129" s="502"/>
      <c r="M129" s="524"/>
    </row>
    <row r="130" spans="1:16" ht="13.5" thickBot="1">
      <c r="A130" s="489" t="s">
        <v>1112</v>
      </c>
      <c r="B130" s="554" t="s">
        <v>3</v>
      </c>
      <c r="C130" s="535">
        <v>486151456.60000002</v>
      </c>
      <c r="D130" s="535">
        <v>30055348.850000009</v>
      </c>
      <c r="E130" s="535">
        <v>2112985331.4599998</v>
      </c>
      <c r="F130" s="535">
        <v>121310671.98999999</v>
      </c>
      <c r="G130" s="535">
        <v>85853936.49000001</v>
      </c>
      <c r="H130" s="535">
        <v>0</v>
      </c>
      <c r="I130" s="535">
        <v>6216970.0200000005</v>
      </c>
      <c r="J130" s="535">
        <v>1810160104.5099998</v>
      </c>
      <c r="K130" s="523"/>
      <c r="L130" s="502"/>
      <c r="M130" s="524"/>
    </row>
    <row r="131" spans="1:16" ht="13.5" thickTop="1">
      <c r="B131" s="528"/>
      <c r="C131" s="524">
        <f t="shared" ref="C131:J131" si="15">C130-SUM(C107:C127,C91:C93,C98:C103,C65:C85,C45:C60,C20:C40,C11:C15,C4:C6)</f>
        <v>0</v>
      </c>
      <c r="D131" s="524">
        <f t="shared" si="15"/>
        <v>0</v>
      </c>
      <c r="E131" s="524">
        <f t="shared" si="15"/>
        <v>0</v>
      </c>
      <c r="F131" s="524">
        <f t="shared" si="15"/>
        <v>0</v>
      </c>
      <c r="G131" s="524">
        <f t="shared" si="15"/>
        <v>0</v>
      </c>
      <c r="H131" s="524">
        <f t="shared" si="15"/>
        <v>0</v>
      </c>
      <c r="I131" s="524">
        <f t="shared" si="15"/>
        <v>0</v>
      </c>
      <c r="J131" s="524">
        <f t="shared" si="15"/>
        <v>0</v>
      </c>
      <c r="K131" s="523"/>
      <c r="L131" s="502"/>
      <c r="M131" s="524"/>
    </row>
    <row r="132" spans="1:16" ht="15">
      <c r="B132" s="557"/>
      <c r="C132" s="524"/>
      <c r="D132" s="524"/>
      <c r="E132" s="524"/>
      <c r="F132" s="524"/>
      <c r="G132" s="524"/>
      <c r="H132" s="524"/>
      <c r="I132" s="524"/>
      <c r="J132" s="524"/>
      <c r="K132" s="523"/>
      <c r="L132" s="502"/>
      <c r="M132" s="524"/>
    </row>
    <row r="133" spans="1:16" ht="15">
      <c r="B133" s="557"/>
      <c r="C133" s="524"/>
      <c r="D133" s="524"/>
      <c r="E133" s="524"/>
      <c r="F133" s="524"/>
      <c r="G133" s="524"/>
      <c r="H133" s="524"/>
      <c r="I133" s="524"/>
      <c r="J133" s="524"/>
      <c r="K133" s="523"/>
      <c r="L133" s="502"/>
      <c r="M133" s="524"/>
      <c r="N133" s="524"/>
      <c r="O133" s="524"/>
    </row>
    <row r="134" spans="1:16" ht="15">
      <c r="B134" s="557"/>
      <c r="C134" s="524"/>
      <c r="D134" s="524"/>
      <c r="E134" s="524"/>
      <c r="F134" s="524"/>
      <c r="G134" s="524"/>
      <c r="H134" s="524"/>
      <c r="I134" s="524"/>
      <c r="J134" s="524"/>
      <c r="K134" s="523"/>
      <c r="L134" s="502"/>
      <c r="M134" s="524"/>
      <c r="N134" s="524"/>
      <c r="O134" s="524"/>
    </row>
    <row r="135" spans="1:16" ht="15">
      <c r="B135" s="556"/>
      <c r="C135" s="556"/>
      <c r="D135" s="556"/>
      <c r="E135" s="556"/>
      <c r="F135" s="556"/>
      <c r="G135" s="556"/>
      <c r="H135" s="556"/>
      <c r="I135" s="556"/>
      <c r="J135" s="556"/>
      <c r="K135" s="556"/>
      <c r="L135" s="502"/>
      <c r="M135" s="524"/>
      <c r="N135" s="524"/>
      <c r="O135" s="524"/>
    </row>
    <row r="136" spans="1:16" ht="15">
      <c r="A136" s="105"/>
      <c r="B136" s="105"/>
      <c r="C136" s="543"/>
      <c r="D136" s="543"/>
      <c r="E136" s="543"/>
      <c r="F136" s="543"/>
      <c r="G136" s="543"/>
      <c r="H136" s="543"/>
      <c r="I136" s="543"/>
      <c r="J136" s="543"/>
      <c r="K136" s="524"/>
      <c r="L136" s="502"/>
      <c r="M136" s="524"/>
      <c r="N136" s="524"/>
      <c r="O136" s="524"/>
      <c r="P136" s="524"/>
    </row>
    <row r="137" spans="1:16" ht="15">
      <c r="A137" s="557" t="s">
        <v>110</v>
      </c>
      <c r="B137" s="557" t="s">
        <v>110</v>
      </c>
      <c r="C137" s="328">
        <f t="shared" ref="C137:J137" si="16">C77</f>
        <v>1388507.25</v>
      </c>
      <c r="D137" s="328">
        <f t="shared" si="16"/>
        <v>93392</v>
      </c>
      <c r="E137" s="328">
        <f t="shared" si="16"/>
        <v>67298076.299999997</v>
      </c>
      <c r="F137" s="328">
        <f t="shared" si="16"/>
        <v>4526557.1399999997</v>
      </c>
      <c r="G137" s="328">
        <f t="shared" si="16"/>
        <v>1686623.36</v>
      </c>
      <c r="H137" s="328">
        <f t="shared" si="16"/>
        <v>0</v>
      </c>
      <c r="I137" s="328">
        <f t="shared" si="16"/>
        <v>113444.65</v>
      </c>
      <c r="J137" s="328">
        <f t="shared" si="16"/>
        <v>72142802.200000003</v>
      </c>
      <c r="K137" s="524"/>
      <c r="L137" s="502"/>
      <c r="M137" s="524"/>
      <c r="N137" s="524"/>
      <c r="O137" s="524"/>
      <c r="P137" s="524"/>
    </row>
    <row r="138" spans="1:16" ht="15">
      <c r="A138" s="557" t="s">
        <v>109</v>
      </c>
      <c r="B138" s="557" t="s">
        <v>109</v>
      </c>
      <c r="C138" s="328">
        <f t="shared" ref="C138:J138" si="17">C69</f>
        <v>463473.9</v>
      </c>
      <c r="D138" s="328">
        <f t="shared" si="17"/>
        <v>31173.66</v>
      </c>
      <c r="E138" s="328">
        <f t="shared" si="17"/>
        <v>36897424.869999997</v>
      </c>
      <c r="F138" s="328">
        <f t="shared" si="17"/>
        <v>2481768.16</v>
      </c>
      <c r="G138" s="328">
        <f t="shared" si="17"/>
        <v>1327820.6200000001</v>
      </c>
      <c r="H138" s="328">
        <f t="shared" si="17"/>
        <v>0</v>
      </c>
      <c r="I138" s="328">
        <f t="shared" si="17"/>
        <v>89309.53</v>
      </c>
      <c r="J138" s="328">
        <f t="shared" si="17"/>
        <v>40301675.620000005</v>
      </c>
      <c r="K138" s="524"/>
      <c r="L138" s="502"/>
      <c r="M138" s="524"/>
      <c r="N138" s="524"/>
      <c r="O138" s="524"/>
      <c r="P138" s="524"/>
    </row>
    <row r="139" spans="1:16" ht="15">
      <c r="A139" s="557"/>
      <c r="B139" s="557"/>
      <c r="C139" s="524"/>
      <c r="D139" s="524"/>
      <c r="E139" s="524"/>
      <c r="F139" s="524"/>
      <c r="G139" s="524"/>
      <c r="H139" s="524"/>
      <c r="I139" s="524"/>
      <c r="J139" s="524"/>
      <c r="K139" s="524"/>
      <c r="L139" s="502"/>
      <c r="M139" s="524"/>
      <c r="N139" s="524"/>
      <c r="O139" s="524"/>
      <c r="P139" s="524"/>
    </row>
    <row r="140" spans="1:16" ht="15">
      <c r="A140" s="557"/>
      <c r="B140" s="557"/>
      <c r="C140" s="524"/>
      <c r="D140" s="524"/>
      <c r="E140" s="524"/>
      <c r="F140" s="524"/>
      <c r="G140" s="524"/>
      <c r="H140" s="524"/>
      <c r="I140" s="524"/>
      <c r="J140" s="524"/>
      <c r="K140" s="524"/>
      <c r="L140" s="502"/>
      <c r="M140" s="524"/>
      <c r="N140" s="524"/>
      <c r="O140" s="524"/>
      <c r="P140" s="524"/>
    </row>
    <row r="141" spans="1:16" ht="15">
      <c r="A141" s="557"/>
      <c r="B141" s="557"/>
      <c r="C141" s="524"/>
      <c r="D141" s="524"/>
      <c r="E141" s="524"/>
      <c r="F141" s="524"/>
      <c r="G141" s="524"/>
      <c r="H141" s="524"/>
      <c r="I141" s="524"/>
      <c r="J141" s="524"/>
      <c r="K141" s="524"/>
      <c r="L141" s="502"/>
      <c r="M141" s="524"/>
      <c r="N141" s="524"/>
      <c r="O141" s="524"/>
      <c r="P141" s="524"/>
    </row>
    <row r="142" spans="1:16" ht="15">
      <c r="A142" s="557"/>
      <c r="B142" s="557"/>
      <c r="C142" s="524"/>
      <c r="D142" s="524"/>
      <c r="E142" s="524"/>
      <c r="F142" s="524"/>
      <c r="G142" s="524"/>
      <c r="H142" s="524"/>
      <c r="I142" s="524"/>
      <c r="J142" s="524"/>
      <c r="K142" s="524"/>
      <c r="L142" s="502"/>
      <c r="M142" s="524"/>
      <c r="N142" s="524"/>
      <c r="O142" s="524"/>
      <c r="P142" s="524"/>
    </row>
    <row r="143" spans="1:16" ht="15">
      <c r="A143" s="557"/>
      <c r="B143" s="557"/>
      <c r="C143" s="524"/>
      <c r="D143" s="524"/>
      <c r="E143" s="524"/>
      <c r="F143" s="524"/>
      <c r="G143" s="524"/>
      <c r="H143" s="524"/>
      <c r="I143" s="524"/>
      <c r="J143" s="524"/>
      <c r="K143" s="524"/>
      <c r="L143" s="502"/>
      <c r="M143" s="524"/>
      <c r="N143" s="524"/>
      <c r="O143" s="524"/>
      <c r="P143" s="524"/>
    </row>
    <row r="144" spans="1:16" ht="15">
      <c r="A144" s="557"/>
      <c r="B144" s="557"/>
      <c r="C144" s="524"/>
      <c r="D144" s="524"/>
      <c r="E144" s="524"/>
      <c r="F144" s="524"/>
      <c r="G144" s="524"/>
      <c r="H144" s="524"/>
      <c r="I144" s="524"/>
      <c r="J144" s="524"/>
      <c r="K144" s="524"/>
      <c r="L144" s="502"/>
      <c r="M144" s="524"/>
      <c r="N144" s="524"/>
      <c r="O144" s="524"/>
      <c r="P144" s="524"/>
    </row>
    <row r="145" spans="1:16" ht="15">
      <c r="A145" s="557"/>
      <c r="B145" s="557"/>
      <c r="C145" s="524"/>
      <c r="D145" s="524"/>
      <c r="E145" s="524"/>
      <c r="F145" s="524"/>
      <c r="G145" s="524"/>
      <c r="H145" s="524"/>
      <c r="I145" s="524"/>
      <c r="J145" s="524"/>
      <c r="K145" s="524"/>
      <c r="L145" s="502"/>
      <c r="M145" s="524"/>
      <c r="N145" s="524"/>
      <c r="O145" s="524"/>
      <c r="P145" s="524"/>
    </row>
    <row r="146" spans="1:16" ht="15">
      <c r="A146" s="557"/>
      <c r="B146" s="557"/>
      <c r="C146" s="524"/>
      <c r="D146" s="524"/>
      <c r="E146" s="524"/>
      <c r="F146" s="524"/>
      <c r="G146" s="524"/>
      <c r="H146" s="524"/>
      <c r="I146" s="524"/>
      <c r="J146" s="524"/>
      <c r="K146" s="524"/>
      <c r="L146" s="502"/>
      <c r="M146" s="524"/>
      <c r="N146" s="524"/>
      <c r="O146" s="524"/>
      <c r="P146" s="524"/>
    </row>
    <row r="147" spans="1:16" ht="15">
      <c r="A147" s="557"/>
      <c r="B147" s="557"/>
      <c r="C147" s="524"/>
      <c r="D147" s="524"/>
      <c r="E147" s="524"/>
      <c r="F147" s="524"/>
      <c r="G147" s="524"/>
      <c r="H147" s="524"/>
      <c r="I147" s="524"/>
      <c r="J147" s="524"/>
      <c r="K147" s="524"/>
      <c r="L147" s="502"/>
      <c r="M147" s="524"/>
      <c r="N147" s="524"/>
      <c r="O147" s="524"/>
      <c r="P147" s="524"/>
    </row>
    <row r="148" spans="1:16" ht="15">
      <c r="A148" s="557"/>
      <c r="B148" s="557"/>
      <c r="C148" s="524"/>
      <c r="D148" s="524"/>
      <c r="E148" s="524"/>
      <c r="F148" s="524"/>
      <c r="G148" s="524"/>
      <c r="H148" s="524"/>
      <c r="I148" s="524"/>
      <c r="J148" s="524"/>
      <c r="K148" s="524"/>
      <c r="L148" s="502"/>
      <c r="M148" s="524"/>
      <c r="N148" s="524"/>
      <c r="O148" s="524"/>
      <c r="P148" s="524"/>
    </row>
    <row r="149" spans="1:16" ht="15">
      <c r="A149" s="557"/>
      <c r="B149" s="557"/>
      <c r="L149" s="504"/>
    </row>
    <row r="150" spans="1:16" ht="15">
      <c r="A150" s="557"/>
      <c r="B150" s="557"/>
      <c r="L150" s="504"/>
    </row>
    <row r="151" spans="1:16" ht="15">
      <c r="A151" s="557"/>
      <c r="B151" s="557"/>
      <c r="L151" s="504"/>
    </row>
    <row r="152" spans="1:16" ht="15">
      <c r="A152" s="557"/>
      <c r="B152" s="557"/>
      <c r="L152" s="504"/>
    </row>
    <row r="153" spans="1:16" ht="15">
      <c r="A153" s="557"/>
      <c r="B153" s="557"/>
      <c r="L153" s="504"/>
    </row>
    <row r="154" spans="1:16" ht="15">
      <c r="A154" s="557"/>
      <c r="B154" s="557"/>
      <c r="L154" s="504"/>
    </row>
    <row r="155" spans="1:16" ht="15">
      <c r="A155" s="557"/>
      <c r="B155" s="557"/>
      <c r="L155" s="504"/>
    </row>
    <row r="156" spans="1:16" ht="15">
      <c r="A156" s="557"/>
      <c r="B156" s="557"/>
      <c r="L156" s="504"/>
    </row>
    <row r="157" spans="1:16" ht="15">
      <c r="A157" s="557"/>
      <c r="B157" s="557"/>
      <c r="L157" s="504"/>
    </row>
    <row r="158" spans="1:16" ht="15">
      <c r="A158" s="557"/>
      <c r="B158" s="557"/>
      <c r="L158" s="504"/>
    </row>
    <row r="159" spans="1:16" ht="15">
      <c r="A159" s="557"/>
      <c r="B159" s="557"/>
      <c r="L159" s="504"/>
    </row>
    <row r="160" spans="1:16" ht="15">
      <c r="A160" s="557"/>
      <c r="B160" s="557"/>
      <c r="L160" s="504"/>
    </row>
    <row r="161" spans="1:12" ht="15">
      <c r="A161" s="557"/>
      <c r="B161" s="557"/>
      <c r="L161" s="504"/>
    </row>
    <row r="162" spans="1:12" ht="15">
      <c r="A162" s="557"/>
      <c r="B162" s="557"/>
      <c r="L162" s="504"/>
    </row>
    <row r="163" spans="1:12" ht="15">
      <c r="A163" s="557"/>
      <c r="B163" s="557"/>
      <c r="L163" s="504"/>
    </row>
    <row r="164" spans="1:12" ht="15">
      <c r="A164" s="557"/>
      <c r="B164" s="557"/>
      <c r="L164" s="504"/>
    </row>
    <row r="165" spans="1:12" ht="15">
      <c r="A165" s="557"/>
      <c r="B165" s="557"/>
      <c r="L165" s="504"/>
    </row>
    <row r="166" spans="1:12" ht="15">
      <c r="A166" s="557"/>
      <c r="B166" s="557"/>
      <c r="L166" s="504"/>
    </row>
    <row r="167" spans="1:12" ht="15">
      <c r="A167" s="557"/>
      <c r="B167" s="557"/>
      <c r="L167" s="504"/>
    </row>
    <row r="168" spans="1:12" ht="15">
      <c r="A168" s="557"/>
      <c r="B168" s="557"/>
      <c r="L168" s="504"/>
    </row>
    <row r="169" spans="1:12" ht="15">
      <c r="A169" s="557"/>
      <c r="B169" s="557"/>
      <c r="L169" s="504"/>
    </row>
    <row r="170" spans="1:12" ht="15">
      <c r="A170" s="557"/>
      <c r="B170" s="557"/>
      <c r="L170" s="504"/>
    </row>
    <row r="171" spans="1:12" ht="15">
      <c r="A171" s="557"/>
      <c r="B171" s="557"/>
      <c r="L171" s="504"/>
    </row>
    <row r="172" spans="1:12" ht="15">
      <c r="A172" s="557"/>
      <c r="B172" s="557"/>
      <c r="L172" s="504"/>
    </row>
    <row r="173" spans="1:12" ht="15">
      <c r="A173" s="557"/>
      <c r="B173" s="557"/>
      <c r="L173" s="504"/>
    </row>
    <row r="174" spans="1:12" ht="15">
      <c r="A174" s="557"/>
      <c r="B174" s="557"/>
    </row>
    <row r="175" spans="1:12" ht="15">
      <c r="A175" s="557"/>
      <c r="B175" s="557"/>
    </row>
    <row r="176" spans="1:12" ht="15">
      <c r="A176" s="557"/>
      <c r="B176" s="557"/>
    </row>
    <row r="177" spans="1:2" ht="15">
      <c r="A177" s="557"/>
      <c r="B177" s="557"/>
    </row>
    <row r="178" spans="1:2" ht="15">
      <c r="A178" s="557"/>
      <c r="B178" s="557"/>
    </row>
    <row r="179" spans="1:2" ht="15">
      <c r="A179" s="557"/>
      <c r="B179" s="557"/>
    </row>
    <row r="180" spans="1:2" ht="15">
      <c r="A180" s="557"/>
      <c r="B180" s="557"/>
    </row>
    <row r="181" spans="1:2" ht="15">
      <c r="A181" s="557"/>
      <c r="B181" s="557"/>
    </row>
  </sheetData>
  <conditionalFormatting sqref="C79">
    <cfRule type="cellIs" dxfId="11" priority="1" operator="notEqual">
      <formula>0</formula>
    </cfRule>
    <cfRule type="cellIs" dxfId="10" priority="2" operator="equal">
      <formula>0</formula>
    </cfRule>
  </conditionalFormatting>
  <dataValidations count="5">
    <dataValidation type="list" allowBlank="1" showInputMessage="1" sqref="L1">
      <formula1>"..."</formula1>
    </dataValidation>
    <dataValidation type="list" allowBlank="1" showInputMessage="1" sqref="M1">
      <formula1>"..."</formula1>
    </dataValidation>
    <dataValidation type="list" allowBlank="1" showInputMessage="1" sqref="N1">
      <formula1>"..."</formula1>
    </dataValidation>
    <dataValidation type="list" allowBlank="1" showInputMessage="1" sqref="O1">
      <formula1>"..."</formula1>
    </dataValidation>
    <dataValidation type="list" allowBlank="1" showInputMessage="1" sqref="P1">
      <formula1>"..."</formula1>
    </dataValidation>
  </dataValidations>
  <pageMargins left="0.7" right="0.7" top="0.75" bottom="0.75" header="0.3" footer="0.3"/>
  <pageSetup orientation="portrait" r:id="rId1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1"/>
  <sheetViews>
    <sheetView topLeftCell="A40" workbookViewId="0">
      <selection activeCell="E39" sqref="E39"/>
    </sheetView>
  </sheetViews>
  <sheetFormatPr defaultRowHeight="12.75"/>
  <cols>
    <col min="1" max="1" width="15.85546875" style="489" bestFit="1" customWidth="1"/>
    <col min="2" max="2" width="24.28515625" style="489" bestFit="1" customWidth="1"/>
    <col min="3" max="3" width="14.5703125" style="489" customWidth="1"/>
    <col min="4" max="4" width="13.7109375" style="489" customWidth="1"/>
    <col min="5" max="5" width="16" style="489" customWidth="1"/>
    <col min="6" max="10" width="13.5703125" style="489" customWidth="1"/>
    <col min="11" max="11" width="3.5703125" style="489" customWidth="1"/>
    <col min="12" max="12" width="12.28515625" style="489" customWidth="1"/>
    <col min="13" max="16" width="4.85546875" style="489" customWidth="1"/>
    <col min="17" max="16384" width="9.140625" style="489"/>
  </cols>
  <sheetData>
    <row r="1" spans="1:16" ht="13.5" thickBot="1">
      <c r="B1" s="555"/>
      <c r="C1" s="555"/>
      <c r="D1" s="483"/>
      <c r="E1" s="483"/>
      <c r="F1" s="483"/>
      <c r="G1" s="483"/>
      <c r="H1" s="483"/>
      <c r="I1" s="483"/>
      <c r="J1" s="483"/>
      <c r="K1" s="484"/>
      <c r="L1" s="485" t="s">
        <v>1140</v>
      </c>
      <c r="M1" s="486" t="s">
        <v>0</v>
      </c>
      <c r="N1" s="486" t="s">
        <v>4</v>
      </c>
      <c r="O1" s="487" t="s">
        <v>1057</v>
      </c>
      <c r="P1" s="489" t="s">
        <v>1138</v>
      </c>
    </row>
    <row r="2" spans="1:16">
      <c r="B2" s="483"/>
      <c r="C2" s="483"/>
      <c r="D2" s="483"/>
      <c r="E2" s="483"/>
      <c r="F2" s="483"/>
      <c r="G2" s="483"/>
      <c r="H2" s="483"/>
      <c r="I2" s="483"/>
      <c r="J2" s="483"/>
      <c r="K2" s="484"/>
      <c r="L2" s="491"/>
      <c r="M2" s="492"/>
      <c r="P2" s="492"/>
    </row>
    <row r="3" spans="1:16" ht="25.5">
      <c r="B3" s="495"/>
      <c r="C3" s="496" t="s">
        <v>18</v>
      </c>
      <c r="D3" s="496" t="s">
        <v>19</v>
      </c>
      <c r="E3" s="496" t="s">
        <v>20</v>
      </c>
      <c r="F3" s="496" t="s">
        <v>21</v>
      </c>
      <c r="G3" s="496" t="s">
        <v>22</v>
      </c>
      <c r="H3" s="496" t="s">
        <v>23</v>
      </c>
      <c r="I3" s="496" t="s">
        <v>24</v>
      </c>
      <c r="J3" s="497" t="s">
        <v>2</v>
      </c>
      <c r="K3" s="484"/>
      <c r="L3" s="498"/>
      <c r="M3" s="499"/>
      <c r="P3" s="499"/>
    </row>
    <row r="4" spans="1:16">
      <c r="A4" s="495" t="s">
        <v>1059</v>
      </c>
      <c r="B4" s="500" t="s">
        <v>154</v>
      </c>
      <c r="C4" s="501">
        <v>569144467.88</v>
      </c>
      <c r="D4" s="502">
        <v>5863388.5300000003</v>
      </c>
      <c r="E4" s="502">
        <v>-2299755.5699999998</v>
      </c>
      <c r="F4" s="502">
        <v>1476557.19</v>
      </c>
      <c r="G4" s="502">
        <v>-13358460.220000001</v>
      </c>
      <c r="H4" s="503">
        <v>0</v>
      </c>
      <c r="I4" s="502">
        <v>-902178.87</v>
      </c>
      <c r="J4" s="502">
        <v>-590091693.88</v>
      </c>
      <c r="K4" s="484"/>
    </row>
    <row r="5" spans="1:16">
      <c r="A5" s="495" t="s">
        <v>1059</v>
      </c>
      <c r="B5" s="500" t="s">
        <v>163</v>
      </c>
      <c r="C5" s="503">
        <v>-0.28000000000000003</v>
      </c>
      <c r="D5" s="502">
        <v>-0.13</v>
      </c>
      <c r="E5" s="502">
        <v>26157546.93</v>
      </c>
      <c r="F5" s="502">
        <v>1759390.42</v>
      </c>
      <c r="G5" s="503">
        <v>538554</v>
      </c>
      <c r="H5" s="503">
        <v>0</v>
      </c>
      <c r="I5" s="503">
        <v>36225</v>
      </c>
      <c r="J5" s="502">
        <v>28491716.759999998</v>
      </c>
      <c r="K5" s="484"/>
      <c r="L5" s="504"/>
    </row>
    <row r="6" spans="1:16">
      <c r="A6" s="495" t="s">
        <v>1059</v>
      </c>
      <c r="B6" s="500" t="s">
        <v>1060</v>
      </c>
      <c r="C6" s="503">
        <v>0</v>
      </c>
      <c r="D6" s="503">
        <v>0</v>
      </c>
      <c r="E6" s="503">
        <v>0</v>
      </c>
      <c r="F6" s="503">
        <v>0</v>
      </c>
      <c r="G6" s="503">
        <v>0</v>
      </c>
      <c r="H6" s="503">
        <v>0</v>
      </c>
      <c r="I6" s="503">
        <v>0</v>
      </c>
      <c r="J6" s="503">
        <v>0</v>
      </c>
      <c r="K6" s="484"/>
      <c r="L6" s="504"/>
    </row>
    <row r="7" spans="1:16" s="514" customFormat="1">
      <c r="B7" s="506"/>
      <c r="C7" s="507">
        <f t="shared" ref="C7:J7" si="0">SUM(C4:C6)</f>
        <v>569144467.60000002</v>
      </c>
      <c r="D7" s="507">
        <f t="shared" si="0"/>
        <v>5863388.4000000004</v>
      </c>
      <c r="E7" s="507">
        <f t="shared" si="0"/>
        <v>23857791.359999999</v>
      </c>
      <c r="F7" s="507">
        <f t="shared" si="0"/>
        <v>3235947.61</v>
      </c>
      <c r="G7" s="507">
        <f t="shared" si="0"/>
        <v>-12819906.220000001</v>
      </c>
      <c r="H7" s="507">
        <f t="shared" si="0"/>
        <v>0</v>
      </c>
      <c r="I7" s="507">
        <f t="shared" si="0"/>
        <v>-865953.87</v>
      </c>
      <c r="J7" s="507">
        <f t="shared" si="0"/>
        <v>-561599977.12</v>
      </c>
      <c r="K7" s="484"/>
      <c r="L7" s="504"/>
      <c r="M7" s="489"/>
      <c r="P7" s="489"/>
    </row>
    <row r="8" spans="1:16" s="514" customFormat="1" ht="11.25">
      <c r="A8" s="508" t="s">
        <v>1059</v>
      </c>
      <c r="B8" s="509" t="s">
        <v>1062</v>
      </c>
      <c r="C8" s="510">
        <v>569144467.60000002</v>
      </c>
      <c r="D8" s="511">
        <v>5863388.4000000004</v>
      </c>
      <c r="E8" s="511">
        <v>23857791.359999999</v>
      </c>
      <c r="F8" s="511">
        <v>3235947.61</v>
      </c>
      <c r="G8" s="511">
        <v>-12819906.220000001</v>
      </c>
      <c r="H8" s="510">
        <v>0</v>
      </c>
      <c r="I8" s="511">
        <v>-865953.87</v>
      </c>
      <c r="J8" s="511">
        <v>-561599977.12</v>
      </c>
      <c r="K8" s="512"/>
      <c r="L8" s="513"/>
    </row>
    <row r="9" spans="1:16">
      <c r="B9" s="509"/>
      <c r="C9" s="510">
        <f t="shared" ref="C9:J9" si="1">C7-C8</f>
        <v>0</v>
      </c>
      <c r="D9" s="510">
        <f t="shared" si="1"/>
        <v>0</v>
      </c>
      <c r="E9" s="510">
        <f t="shared" si="1"/>
        <v>0</v>
      </c>
      <c r="F9" s="510">
        <f t="shared" si="1"/>
        <v>0</v>
      </c>
      <c r="G9" s="510">
        <f t="shared" si="1"/>
        <v>0</v>
      </c>
      <c r="H9" s="510">
        <f t="shared" si="1"/>
        <v>0</v>
      </c>
      <c r="I9" s="510">
        <f t="shared" si="1"/>
        <v>0</v>
      </c>
      <c r="J9" s="510">
        <f t="shared" si="1"/>
        <v>0</v>
      </c>
      <c r="K9" s="512"/>
      <c r="L9" s="513"/>
      <c r="M9" s="514"/>
      <c r="P9" s="514"/>
    </row>
    <row r="10" spans="1:16">
      <c r="B10" s="500"/>
      <c r="C10" s="503"/>
      <c r="D10" s="503"/>
      <c r="E10" s="503"/>
      <c r="F10" s="503"/>
      <c r="G10" s="503"/>
      <c r="H10" s="503"/>
      <c r="I10" s="503"/>
      <c r="J10" s="503"/>
      <c r="K10" s="484"/>
      <c r="L10" s="504"/>
    </row>
    <row r="11" spans="1:16">
      <c r="A11" s="495" t="s">
        <v>1063</v>
      </c>
      <c r="B11" s="500" t="s">
        <v>159</v>
      </c>
      <c r="C11" s="503">
        <v>610027.04</v>
      </c>
      <c r="D11" s="502">
        <v>41031.449999999997</v>
      </c>
      <c r="E11" s="502">
        <v>54084949.350000001</v>
      </c>
      <c r="F11" s="502">
        <v>3637823.9</v>
      </c>
      <c r="G11" s="502">
        <v>3984109.03</v>
      </c>
      <c r="H11" s="503">
        <v>0</v>
      </c>
      <c r="I11" s="502">
        <v>267978.01</v>
      </c>
      <c r="J11" s="502">
        <v>61323801.799999997</v>
      </c>
      <c r="K11" s="484"/>
      <c r="L11" s="504"/>
    </row>
    <row r="12" spans="1:16">
      <c r="A12" s="495" t="s">
        <v>1063</v>
      </c>
      <c r="B12" s="500" t="s">
        <v>178</v>
      </c>
      <c r="C12" s="503">
        <v>-821694.78</v>
      </c>
      <c r="D12" s="502">
        <v>-55268.19</v>
      </c>
      <c r="E12" s="502">
        <v>104732903.81</v>
      </c>
      <c r="F12" s="502">
        <v>7044471.9500000002</v>
      </c>
      <c r="G12" s="503">
        <v>3267211.43</v>
      </c>
      <c r="H12" s="503">
        <v>0</v>
      </c>
      <c r="I12" s="503">
        <v>219758.48</v>
      </c>
      <c r="J12" s="502">
        <v>116141308.64</v>
      </c>
      <c r="K12" s="484"/>
      <c r="L12" s="504"/>
    </row>
    <row r="13" spans="1:16">
      <c r="A13" s="495" t="s">
        <v>1063</v>
      </c>
      <c r="B13" s="500" t="s">
        <v>480</v>
      </c>
      <c r="C13" s="503">
        <v>0</v>
      </c>
      <c r="D13" s="502">
        <v>0</v>
      </c>
      <c r="E13" s="502">
        <v>0</v>
      </c>
      <c r="F13" s="502">
        <v>0</v>
      </c>
      <c r="G13" s="503">
        <v>0</v>
      </c>
      <c r="H13" s="503">
        <v>0</v>
      </c>
      <c r="I13" s="503">
        <v>0</v>
      </c>
      <c r="J13" s="502">
        <v>0</v>
      </c>
      <c r="K13" s="484"/>
      <c r="L13" s="504"/>
    </row>
    <row r="14" spans="1:16">
      <c r="A14" s="495" t="s">
        <v>1063</v>
      </c>
      <c r="B14" s="500" t="s">
        <v>114</v>
      </c>
      <c r="C14" s="503">
        <v>0</v>
      </c>
      <c r="D14" s="503">
        <v>0</v>
      </c>
      <c r="E14" s="503">
        <v>0</v>
      </c>
      <c r="F14" s="503">
        <v>0</v>
      </c>
      <c r="G14" s="502">
        <v>0</v>
      </c>
      <c r="H14" s="503">
        <v>0</v>
      </c>
      <c r="I14" s="502">
        <v>0</v>
      </c>
      <c r="J14" s="502">
        <v>0</v>
      </c>
      <c r="K14" s="484"/>
      <c r="L14" s="504"/>
    </row>
    <row r="15" spans="1:16">
      <c r="A15" s="495" t="s">
        <v>1063</v>
      </c>
      <c r="B15" s="500" t="s">
        <v>188</v>
      </c>
      <c r="C15" s="503">
        <v>-4348258.3600000003</v>
      </c>
      <c r="D15" s="503">
        <v>13739626.16</v>
      </c>
      <c r="E15" s="503">
        <v>6263984.1900000004</v>
      </c>
      <c r="F15" s="503">
        <v>272272.42</v>
      </c>
      <c r="G15" s="503">
        <v>159965.71</v>
      </c>
      <c r="H15" s="503">
        <v>0</v>
      </c>
      <c r="I15" s="503">
        <v>7876.49</v>
      </c>
      <c r="J15" s="502">
        <v>-2687268.9899999993</v>
      </c>
      <c r="K15" s="484"/>
      <c r="L15" s="504"/>
    </row>
    <row r="16" spans="1:16" s="514" customFormat="1">
      <c r="B16" s="506"/>
      <c r="C16" s="507">
        <f t="shared" ref="C16:J16" si="2">SUM(C11:C15)</f>
        <v>-4559926.1000000006</v>
      </c>
      <c r="D16" s="507">
        <f t="shared" si="2"/>
        <v>13725389.42</v>
      </c>
      <c r="E16" s="507">
        <f t="shared" si="2"/>
        <v>165081837.34999999</v>
      </c>
      <c r="F16" s="507">
        <f t="shared" si="2"/>
        <v>10954568.27</v>
      </c>
      <c r="G16" s="507">
        <f t="shared" si="2"/>
        <v>7411286.1699999999</v>
      </c>
      <c r="H16" s="507">
        <f t="shared" si="2"/>
        <v>0</v>
      </c>
      <c r="I16" s="507">
        <f t="shared" si="2"/>
        <v>495612.98</v>
      </c>
      <c r="J16" s="507">
        <f t="shared" si="2"/>
        <v>174777841.44999999</v>
      </c>
      <c r="K16" s="484"/>
      <c r="L16" s="504"/>
      <c r="M16" s="489"/>
      <c r="P16" s="489"/>
    </row>
    <row r="17" spans="1:16" s="514" customFormat="1" ht="11.25">
      <c r="A17" s="508" t="s">
        <v>1063</v>
      </c>
      <c r="B17" s="509" t="s">
        <v>1065</v>
      </c>
      <c r="C17" s="510">
        <v>-4559926.1000000006</v>
      </c>
      <c r="D17" s="511">
        <v>13725389.42</v>
      </c>
      <c r="E17" s="511">
        <v>165081837.34999999</v>
      </c>
      <c r="F17" s="511">
        <v>10954568.27</v>
      </c>
      <c r="G17" s="511">
        <v>7411286.1699999999</v>
      </c>
      <c r="H17" s="510">
        <v>0</v>
      </c>
      <c r="I17" s="511">
        <v>495612.98</v>
      </c>
      <c r="J17" s="511">
        <v>174777841.45000002</v>
      </c>
      <c r="K17" s="512"/>
      <c r="L17" s="513"/>
    </row>
    <row r="18" spans="1:16">
      <c r="B18" s="509"/>
      <c r="C18" s="510">
        <f t="shared" ref="C18:J18" si="3">C16-C17</f>
        <v>0</v>
      </c>
      <c r="D18" s="510">
        <f t="shared" si="3"/>
        <v>0</v>
      </c>
      <c r="E18" s="510">
        <f t="shared" si="3"/>
        <v>0</v>
      </c>
      <c r="F18" s="510">
        <f t="shared" si="3"/>
        <v>0</v>
      </c>
      <c r="G18" s="510">
        <f t="shared" si="3"/>
        <v>0</v>
      </c>
      <c r="H18" s="510">
        <f t="shared" si="3"/>
        <v>0</v>
      </c>
      <c r="I18" s="510">
        <f t="shared" si="3"/>
        <v>0</v>
      </c>
      <c r="J18" s="510">
        <f t="shared" si="3"/>
        <v>0</v>
      </c>
      <c r="K18" s="512"/>
      <c r="L18" s="513"/>
      <c r="M18" s="514"/>
      <c r="P18" s="514"/>
    </row>
    <row r="19" spans="1:16">
      <c r="B19" s="516"/>
      <c r="C19" s="503"/>
      <c r="D19" s="503"/>
      <c r="E19" s="502"/>
      <c r="F19" s="502"/>
      <c r="G19" s="503"/>
      <c r="H19" s="503"/>
      <c r="I19" s="503"/>
      <c r="J19" s="502"/>
      <c r="K19" s="484"/>
      <c r="L19" s="504"/>
    </row>
    <row r="20" spans="1:16">
      <c r="A20" s="495" t="s">
        <v>1066</v>
      </c>
      <c r="B20" s="500" t="s">
        <v>156</v>
      </c>
      <c r="C20" s="503">
        <v>6347.52</v>
      </c>
      <c r="D20" s="502">
        <v>426.51</v>
      </c>
      <c r="E20" s="502">
        <v>130897.75</v>
      </c>
      <c r="F20" s="502">
        <v>8802.56</v>
      </c>
      <c r="G20" s="503">
        <v>1102.3499999999999</v>
      </c>
      <c r="H20" s="503">
        <v>0</v>
      </c>
      <c r="I20" s="503">
        <v>74.459999999999994</v>
      </c>
      <c r="J20" s="502">
        <v>134103.09</v>
      </c>
      <c r="K20" s="484"/>
      <c r="L20" s="504"/>
    </row>
    <row r="21" spans="1:16">
      <c r="A21" s="495" t="s">
        <v>1066</v>
      </c>
      <c r="B21" s="500" t="s">
        <v>160</v>
      </c>
      <c r="C21" s="503">
        <v>18676.009999999998</v>
      </c>
      <c r="D21" s="502">
        <v>1255.06</v>
      </c>
      <c r="E21" s="502">
        <v>-43714.27</v>
      </c>
      <c r="F21" s="502">
        <v>-2940.76</v>
      </c>
      <c r="G21" s="502">
        <v>-0.15</v>
      </c>
      <c r="H21" s="503">
        <v>0</v>
      </c>
      <c r="I21" s="502">
        <v>-0.16</v>
      </c>
      <c r="J21" s="502">
        <v>-66586.409999999989</v>
      </c>
      <c r="K21" s="484"/>
      <c r="L21" s="504"/>
    </row>
    <row r="22" spans="1:16">
      <c r="A22" s="495" t="s">
        <v>1066</v>
      </c>
      <c r="B22" s="500" t="s">
        <v>170</v>
      </c>
      <c r="C22" s="503">
        <v>1796.76</v>
      </c>
      <c r="D22" s="503">
        <v>119.57</v>
      </c>
      <c r="E22" s="503">
        <v>8709176.7699999996</v>
      </c>
      <c r="F22" s="503">
        <v>585788.88</v>
      </c>
      <c r="G22" s="503">
        <v>0.1</v>
      </c>
      <c r="H22" s="503">
        <v>0</v>
      </c>
      <c r="I22" s="503">
        <v>-0.35</v>
      </c>
      <c r="J22" s="502">
        <v>9293049.0700000003</v>
      </c>
      <c r="K22" s="484"/>
      <c r="L22" s="504"/>
    </row>
    <row r="23" spans="1:16">
      <c r="A23" s="495" t="s">
        <v>1066</v>
      </c>
      <c r="B23" s="500" t="s">
        <v>155</v>
      </c>
      <c r="C23" s="503">
        <v>377427.25</v>
      </c>
      <c r="D23" s="503">
        <v>25387.31</v>
      </c>
      <c r="E23" s="503">
        <v>28704786.91</v>
      </c>
      <c r="F23" s="503">
        <v>1930721.6</v>
      </c>
      <c r="G23" s="503">
        <v>452599.25</v>
      </c>
      <c r="H23" s="503">
        <v>0</v>
      </c>
      <c r="I23" s="503">
        <v>30442.19</v>
      </c>
      <c r="J23" s="502">
        <v>30715735.390000001</v>
      </c>
      <c r="K23" s="484"/>
      <c r="L23" s="504"/>
    </row>
    <row r="24" spans="1:16">
      <c r="A24" s="495" t="s">
        <v>1066</v>
      </c>
      <c r="B24" s="500" t="s">
        <v>164</v>
      </c>
      <c r="C24" s="503">
        <v>41211.79</v>
      </c>
      <c r="D24" s="503">
        <v>2770.51</v>
      </c>
      <c r="E24" s="503">
        <v>1785812.34</v>
      </c>
      <c r="F24" s="503">
        <v>120116.33</v>
      </c>
      <c r="G24" s="503">
        <v>-10493.04</v>
      </c>
      <c r="H24" s="503">
        <v>0</v>
      </c>
      <c r="I24" s="503">
        <v>-704.76</v>
      </c>
      <c r="J24" s="502">
        <v>1850748.57</v>
      </c>
      <c r="K24" s="484"/>
      <c r="L24" s="504"/>
    </row>
    <row r="25" spans="1:16">
      <c r="A25" s="495" t="s">
        <v>1066</v>
      </c>
      <c r="B25" s="500" t="s">
        <v>153</v>
      </c>
      <c r="C25" s="503">
        <v>0</v>
      </c>
      <c r="D25" s="503">
        <v>0</v>
      </c>
      <c r="E25" s="502">
        <v>0</v>
      </c>
      <c r="F25" s="502">
        <v>0</v>
      </c>
      <c r="G25" s="503">
        <v>0</v>
      </c>
      <c r="H25" s="503">
        <v>0</v>
      </c>
      <c r="I25" s="503">
        <v>0</v>
      </c>
      <c r="J25" s="502">
        <v>0</v>
      </c>
      <c r="K25" s="484"/>
      <c r="L25" s="504"/>
    </row>
    <row r="26" spans="1:16">
      <c r="A26" s="495" t="s">
        <v>1066</v>
      </c>
      <c r="B26" s="500" t="s">
        <v>113</v>
      </c>
      <c r="C26" s="503">
        <v>0</v>
      </c>
      <c r="D26" s="503">
        <v>0</v>
      </c>
      <c r="E26" s="503">
        <v>0</v>
      </c>
      <c r="F26" s="503">
        <v>0</v>
      </c>
      <c r="G26" s="503">
        <v>0</v>
      </c>
      <c r="H26" s="503">
        <v>0</v>
      </c>
      <c r="I26" s="503">
        <v>0</v>
      </c>
      <c r="J26" s="502">
        <v>0</v>
      </c>
      <c r="K26" s="484"/>
      <c r="L26" s="504"/>
    </row>
    <row r="27" spans="1:16">
      <c r="A27" s="495" t="s">
        <v>1066</v>
      </c>
      <c r="B27" s="500" t="s">
        <v>162</v>
      </c>
      <c r="C27" s="503">
        <v>11360895.68</v>
      </c>
      <c r="D27" s="503">
        <v>764146.61</v>
      </c>
      <c r="E27" s="503">
        <v>5249941.4400000004</v>
      </c>
      <c r="F27" s="503">
        <v>223617.75</v>
      </c>
      <c r="G27" s="503">
        <v>1511184.01</v>
      </c>
      <c r="H27" s="503">
        <v>0</v>
      </c>
      <c r="I27" s="503">
        <v>101645.38</v>
      </c>
      <c r="J27" s="503">
        <v>-5038653.7099999981</v>
      </c>
      <c r="K27" s="484"/>
      <c r="L27" s="504"/>
    </row>
    <row r="28" spans="1:16">
      <c r="A28" s="495" t="s">
        <v>1066</v>
      </c>
      <c r="B28" s="500" t="s">
        <v>474</v>
      </c>
      <c r="C28" s="503">
        <v>0</v>
      </c>
      <c r="D28" s="503">
        <v>0</v>
      </c>
      <c r="E28" s="503">
        <v>0</v>
      </c>
      <c r="F28" s="503">
        <v>0</v>
      </c>
      <c r="G28" s="503">
        <v>0</v>
      </c>
      <c r="H28" s="503">
        <v>0</v>
      </c>
      <c r="I28" s="503">
        <v>0</v>
      </c>
      <c r="J28" s="502">
        <v>0</v>
      </c>
      <c r="K28" s="484"/>
      <c r="L28" s="504"/>
    </row>
    <row r="29" spans="1:16">
      <c r="A29" s="495" t="s">
        <v>1066</v>
      </c>
      <c r="B29" s="500" t="s">
        <v>510</v>
      </c>
      <c r="C29" s="503">
        <v>0</v>
      </c>
      <c r="D29" s="503">
        <v>0</v>
      </c>
      <c r="E29" s="502">
        <v>816740.46</v>
      </c>
      <c r="F29" s="502">
        <v>54926.99</v>
      </c>
      <c r="G29" s="503">
        <v>0</v>
      </c>
      <c r="H29" s="503">
        <v>0</v>
      </c>
      <c r="I29" s="503">
        <v>0</v>
      </c>
      <c r="J29" s="502">
        <v>871667.45</v>
      </c>
      <c r="K29" s="484"/>
      <c r="L29" s="504"/>
    </row>
    <row r="30" spans="1:16">
      <c r="A30" s="495" t="s">
        <v>1066</v>
      </c>
      <c r="B30" s="500" t="s">
        <v>158</v>
      </c>
      <c r="C30" s="503">
        <v>18692.32</v>
      </c>
      <c r="D30" s="503">
        <v>1256.8900000000001</v>
      </c>
      <c r="E30" s="503">
        <v>1173970.1599999999</v>
      </c>
      <c r="F30" s="503">
        <v>78961.850000000006</v>
      </c>
      <c r="G30" s="502">
        <v>23555.52</v>
      </c>
      <c r="H30" s="503">
        <v>0</v>
      </c>
      <c r="I30" s="502">
        <v>1585.51</v>
      </c>
      <c r="J30" s="502">
        <v>1258123.83</v>
      </c>
      <c r="K30" s="484"/>
      <c r="L30" s="504"/>
    </row>
    <row r="31" spans="1:16">
      <c r="A31" s="495" t="s">
        <v>1066</v>
      </c>
      <c r="B31" s="500" t="s">
        <v>168</v>
      </c>
      <c r="C31" s="503">
        <v>0</v>
      </c>
      <c r="D31" s="503">
        <v>0</v>
      </c>
      <c r="E31" s="503">
        <v>-1506.49</v>
      </c>
      <c r="F31" s="503">
        <v>-101.87</v>
      </c>
      <c r="G31" s="503">
        <v>0</v>
      </c>
      <c r="H31" s="503">
        <v>0</v>
      </c>
      <c r="I31" s="503">
        <v>0</v>
      </c>
      <c r="J31" s="502">
        <v>-1608.3600000000001</v>
      </c>
      <c r="K31" s="484"/>
      <c r="L31" s="504"/>
    </row>
    <row r="32" spans="1:16">
      <c r="A32" s="495" t="s">
        <v>1066</v>
      </c>
      <c r="B32" s="500" t="s">
        <v>169</v>
      </c>
      <c r="C32" s="503">
        <v>1064.54</v>
      </c>
      <c r="D32" s="503">
        <v>71.64</v>
      </c>
      <c r="E32" s="503">
        <v>2502.5500000000002</v>
      </c>
      <c r="F32" s="503">
        <v>167.7</v>
      </c>
      <c r="G32" s="503">
        <v>37.520000000000003</v>
      </c>
      <c r="H32" s="503">
        <v>0</v>
      </c>
      <c r="I32" s="503">
        <v>3.07</v>
      </c>
      <c r="J32" s="502">
        <v>1574.6600000000003</v>
      </c>
      <c r="K32" s="484"/>
      <c r="L32" s="504"/>
    </row>
    <row r="33" spans="1:16">
      <c r="A33" s="495" t="s">
        <v>1066</v>
      </c>
      <c r="B33" s="500" t="s">
        <v>116</v>
      </c>
      <c r="C33" s="503">
        <v>0</v>
      </c>
      <c r="D33" s="503">
        <v>0</v>
      </c>
      <c r="E33" s="503">
        <v>0</v>
      </c>
      <c r="F33" s="503">
        <v>0</v>
      </c>
      <c r="G33" s="503">
        <v>0</v>
      </c>
      <c r="H33" s="503">
        <v>0</v>
      </c>
      <c r="I33" s="503">
        <v>0</v>
      </c>
      <c r="J33" s="502">
        <v>0</v>
      </c>
      <c r="K33" s="484"/>
      <c r="L33" s="504"/>
    </row>
    <row r="34" spans="1:16">
      <c r="A34" s="495" t="s">
        <v>1066</v>
      </c>
      <c r="B34" s="500" t="s">
        <v>629</v>
      </c>
      <c r="C34" s="503">
        <v>0</v>
      </c>
      <c r="D34" s="503">
        <v>0</v>
      </c>
      <c r="E34" s="503">
        <v>0</v>
      </c>
      <c r="F34" s="503">
        <v>0</v>
      </c>
      <c r="G34" s="503">
        <v>0</v>
      </c>
      <c r="H34" s="503">
        <v>0</v>
      </c>
      <c r="I34" s="503">
        <v>0</v>
      </c>
      <c r="J34" s="503">
        <v>0</v>
      </c>
      <c r="K34" s="484"/>
      <c r="L34" s="504"/>
    </row>
    <row r="35" spans="1:16">
      <c r="A35" s="495" t="s">
        <v>1066</v>
      </c>
      <c r="B35" s="500" t="s">
        <v>167</v>
      </c>
      <c r="C35" s="503">
        <v>339404.47</v>
      </c>
      <c r="D35" s="502">
        <v>22830.87</v>
      </c>
      <c r="E35" s="502">
        <v>30711086.07</v>
      </c>
      <c r="F35" s="502">
        <v>2065668.08</v>
      </c>
      <c r="G35" s="502">
        <v>116146.8</v>
      </c>
      <c r="H35" s="503">
        <v>0</v>
      </c>
      <c r="I35" s="502">
        <v>7811.83</v>
      </c>
      <c r="J35" s="502">
        <v>32538477.439999998</v>
      </c>
      <c r="K35" s="484"/>
      <c r="L35" s="504"/>
    </row>
    <row r="36" spans="1:16">
      <c r="A36" s="495" t="s">
        <v>1066</v>
      </c>
      <c r="B36" s="500" t="s">
        <v>171</v>
      </c>
      <c r="C36" s="503">
        <v>30670.27</v>
      </c>
      <c r="D36" s="502">
        <v>2062.5700000000002</v>
      </c>
      <c r="E36" s="502">
        <v>2019999.14</v>
      </c>
      <c r="F36" s="502">
        <v>135867.6</v>
      </c>
      <c r="G36" s="503">
        <v>4208.25</v>
      </c>
      <c r="H36" s="503">
        <v>0</v>
      </c>
      <c r="I36" s="503">
        <v>283.31</v>
      </c>
      <c r="J36" s="502">
        <v>2127625.46</v>
      </c>
      <c r="K36" s="484"/>
      <c r="L36" s="504"/>
    </row>
    <row r="37" spans="1:16">
      <c r="A37" s="495" t="s">
        <v>1066</v>
      </c>
      <c r="B37" s="500" t="s">
        <v>165</v>
      </c>
      <c r="C37" s="503">
        <v>0</v>
      </c>
      <c r="D37" s="503">
        <v>0</v>
      </c>
      <c r="E37" s="503">
        <v>0</v>
      </c>
      <c r="F37" s="503">
        <v>0</v>
      </c>
      <c r="G37" s="503">
        <v>0</v>
      </c>
      <c r="H37" s="503">
        <v>0</v>
      </c>
      <c r="I37" s="503">
        <v>0</v>
      </c>
      <c r="J37" s="503">
        <v>0</v>
      </c>
      <c r="K37" s="484"/>
      <c r="L37" s="504"/>
    </row>
    <row r="38" spans="1:16">
      <c r="A38" s="495" t="s">
        <v>1066</v>
      </c>
      <c r="B38" s="500" t="s">
        <v>166</v>
      </c>
      <c r="C38" s="503">
        <v>0</v>
      </c>
      <c r="D38" s="502">
        <v>0</v>
      </c>
      <c r="E38" s="502">
        <v>0</v>
      </c>
      <c r="F38" s="502">
        <v>0</v>
      </c>
      <c r="G38" s="502">
        <v>0</v>
      </c>
      <c r="H38" s="503">
        <v>0</v>
      </c>
      <c r="I38" s="502">
        <v>0</v>
      </c>
      <c r="J38" s="502">
        <v>0</v>
      </c>
      <c r="K38" s="484"/>
      <c r="L38" s="504"/>
    </row>
    <row r="39" spans="1:16">
      <c r="A39" s="495" t="s">
        <v>1066</v>
      </c>
      <c r="B39" s="500" t="s">
        <v>157</v>
      </c>
      <c r="C39" s="503">
        <v>773296.04</v>
      </c>
      <c r="D39" s="503">
        <v>52013.07</v>
      </c>
      <c r="E39" s="503">
        <v>66965889.630000003</v>
      </c>
      <c r="F39" s="503">
        <v>4504211.09</v>
      </c>
      <c r="G39" s="503">
        <v>2813940.89</v>
      </c>
      <c r="H39" s="503">
        <v>0</v>
      </c>
      <c r="I39" s="503">
        <v>189269.78</v>
      </c>
      <c r="J39" s="503">
        <v>73648002.280000001</v>
      </c>
      <c r="K39" s="484"/>
      <c r="L39" s="504"/>
    </row>
    <row r="40" spans="1:16">
      <c r="A40" s="495" t="s">
        <v>1066</v>
      </c>
      <c r="B40" s="500" t="s">
        <v>172</v>
      </c>
      <c r="C40" s="503">
        <v>157182.70000000001</v>
      </c>
      <c r="D40" s="503">
        <v>10572.05</v>
      </c>
      <c r="E40" s="502">
        <v>11295812.279999999</v>
      </c>
      <c r="F40" s="502">
        <v>759769.69</v>
      </c>
      <c r="G40" s="503">
        <v>221762.5</v>
      </c>
      <c r="H40" s="503">
        <v>0</v>
      </c>
      <c r="I40" s="503">
        <v>14915.88</v>
      </c>
      <c r="J40" s="502">
        <v>12124505.6</v>
      </c>
      <c r="K40" s="484"/>
      <c r="L40" s="504"/>
    </row>
    <row r="41" spans="1:16" s="514" customFormat="1">
      <c r="B41" s="517"/>
      <c r="C41" s="507">
        <f t="shared" ref="C41:J41" si="4">SUM(C20:C40)</f>
        <v>13126665.349999998</v>
      </c>
      <c r="D41" s="507">
        <f t="shared" si="4"/>
        <v>882912.65999999992</v>
      </c>
      <c r="E41" s="507">
        <f t="shared" si="4"/>
        <v>157521394.74000001</v>
      </c>
      <c r="F41" s="507">
        <f t="shared" si="4"/>
        <v>10465577.49</v>
      </c>
      <c r="G41" s="507">
        <f t="shared" si="4"/>
        <v>5134044</v>
      </c>
      <c r="H41" s="507">
        <f t="shared" si="4"/>
        <v>0</v>
      </c>
      <c r="I41" s="507">
        <f t="shared" si="4"/>
        <v>345326.14</v>
      </c>
      <c r="J41" s="507">
        <f t="shared" si="4"/>
        <v>159456764.35999998</v>
      </c>
      <c r="K41" s="484"/>
      <c r="L41" s="504"/>
      <c r="M41" s="489"/>
      <c r="P41" s="489"/>
    </row>
    <row r="42" spans="1:16" s="514" customFormat="1" ht="11.25">
      <c r="A42" s="508" t="s">
        <v>1066</v>
      </c>
      <c r="B42" s="509" t="s">
        <v>1068</v>
      </c>
      <c r="C42" s="510">
        <v>13126665.349999998</v>
      </c>
      <c r="D42" s="511">
        <v>882912.65999999992</v>
      </c>
      <c r="E42" s="511">
        <v>157521394.74000001</v>
      </c>
      <c r="F42" s="511">
        <v>10465577.49</v>
      </c>
      <c r="G42" s="511">
        <v>5134044</v>
      </c>
      <c r="H42" s="510">
        <v>0</v>
      </c>
      <c r="I42" s="511">
        <v>345326.14</v>
      </c>
      <c r="J42" s="511">
        <v>159456764.36000001</v>
      </c>
      <c r="K42" s="512"/>
      <c r="L42" s="513"/>
    </row>
    <row r="43" spans="1:16">
      <c r="B43" s="509"/>
      <c r="C43" s="510">
        <f t="shared" ref="C43:J43" si="5">C41-C42</f>
        <v>0</v>
      </c>
      <c r="D43" s="510">
        <f t="shared" si="5"/>
        <v>0</v>
      </c>
      <c r="E43" s="510">
        <f t="shared" si="5"/>
        <v>0</v>
      </c>
      <c r="F43" s="510">
        <f t="shared" si="5"/>
        <v>0</v>
      </c>
      <c r="G43" s="510">
        <f t="shared" si="5"/>
        <v>0</v>
      </c>
      <c r="H43" s="510">
        <f t="shared" si="5"/>
        <v>0</v>
      </c>
      <c r="I43" s="510">
        <f t="shared" si="5"/>
        <v>0</v>
      </c>
      <c r="J43" s="510">
        <f t="shared" si="5"/>
        <v>0</v>
      </c>
      <c r="K43" s="512"/>
      <c r="L43" s="513"/>
      <c r="M43" s="514"/>
      <c r="P43" s="514"/>
    </row>
    <row r="44" spans="1:16">
      <c r="B44" s="500"/>
      <c r="C44" s="503"/>
      <c r="D44" s="503"/>
      <c r="E44" s="503"/>
      <c r="F44" s="503"/>
      <c r="G44" s="503"/>
      <c r="H44" s="503"/>
      <c r="I44" s="503"/>
      <c r="J44" s="503"/>
      <c r="K44" s="484"/>
      <c r="L44" s="504"/>
    </row>
    <row r="45" spans="1:16" s="520" customFormat="1">
      <c r="A45" s="534" t="s">
        <v>1069</v>
      </c>
      <c r="B45" s="500" t="s">
        <v>161</v>
      </c>
      <c r="C45" s="503">
        <v>-32517.599999999999</v>
      </c>
      <c r="D45" s="503">
        <v>2552015.42</v>
      </c>
      <c r="E45" s="503">
        <v>92388928.060000002</v>
      </c>
      <c r="F45" s="503">
        <v>6214197.7599999998</v>
      </c>
      <c r="G45" s="503">
        <v>780542.41</v>
      </c>
      <c r="H45" s="503">
        <v>0</v>
      </c>
      <c r="I45" s="503">
        <v>51093.79</v>
      </c>
      <c r="J45" s="503">
        <v>96915264.200000003</v>
      </c>
      <c r="K45" s="484"/>
      <c r="L45" s="504"/>
      <c r="M45" s="489"/>
      <c r="P45" s="489"/>
    </row>
    <row r="46" spans="1:16">
      <c r="A46" s="495" t="s">
        <v>1069</v>
      </c>
      <c r="B46" s="500" t="s">
        <v>182</v>
      </c>
      <c r="C46" s="503">
        <v>-818199.6</v>
      </c>
      <c r="D46" s="503">
        <v>3037464.84</v>
      </c>
      <c r="E46" s="503">
        <v>79605045.219999999</v>
      </c>
      <c r="F46" s="503">
        <v>5354339.8</v>
      </c>
      <c r="G46" s="503">
        <v>2496006.62</v>
      </c>
      <c r="H46" s="503">
        <v>0</v>
      </c>
      <c r="I46" s="503">
        <v>166495.53</v>
      </c>
      <c r="J46" s="503">
        <v>85402621.929999992</v>
      </c>
      <c r="K46" s="518"/>
      <c r="L46" s="519"/>
      <c r="M46" s="520"/>
      <c r="P46" s="520"/>
    </row>
    <row r="47" spans="1:16">
      <c r="A47" s="495" t="s">
        <v>1069</v>
      </c>
      <c r="B47" s="500" t="s">
        <v>184</v>
      </c>
      <c r="C47" s="503">
        <v>88499.58</v>
      </c>
      <c r="D47" s="503">
        <v>90548.77</v>
      </c>
      <c r="E47" s="503">
        <v>17474940.699999999</v>
      </c>
      <c r="F47" s="503">
        <v>1175387.8600000001</v>
      </c>
      <c r="G47" s="503">
        <v>1689805.06</v>
      </c>
      <c r="H47" s="503">
        <v>0</v>
      </c>
      <c r="I47" s="503">
        <v>113658.39</v>
      </c>
      <c r="J47" s="503">
        <v>20274743.66</v>
      </c>
      <c r="K47" s="484"/>
      <c r="L47" s="504"/>
    </row>
    <row r="48" spans="1:16">
      <c r="A48" s="495" t="s">
        <v>1069</v>
      </c>
      <c r="B48" s="500" t="s">
        <v>1070</v>
      </c>
      <c r="C48" s="503">
        <v>0</v>
      </c>
      <c r="D48" s="503">
        <v>0</v>
      </c>
      <c r="E48" s="503">
        <v>0</v>
      </c>
      <c r="F48" s="503">
        <v>0</v>
      </c>
      <c r="G48" s="503">
        <v>0</v>
      </c>
      <c r="H48" s="503">
        <v>0</v>
      </c>
      <c r="I48" s="503">
        <v>0</v>
      </c>
      <c r="J48" s="503">
        <v>0</v>
      </c>
      <c r="K48" s="484"/>
      <c r="L48" s="504"/>
    </row>
    <row r="49" spans="1:16">
      <c r="A49" s="495" t="s">
        <v>1069</v>
      </c>
      <c r="B49" s="500" t="s">
        <v>548</v>
      </c>
      <c r="C49" s="503">
        <v>0</v>
      </c>
      <c r="D49" s="503">
        <v>0</v>
      </c>
      <c r="E49" s="503">
        <v>0</v>
      </c>
      <c r="F49" s="503">
        <v>0</v>
      </c>
      <c r="G49" s="503">
        <v>0</v>
      </c>
      <c r="H49" s="503">
        <v>0</v>
      </c>
      <c r="I49" s="503">
        <v>0</v>
      </c>
      <c r="J49" s="503">
        <v>0</v>
      </c>
      <c r="K49" s="484"/>
      <c r="L49" s="504"/>
    </row>
    <row r="50" spans="1:16">
      <c r="A50" s="495" t="s">
        <v>1069</v>
      </c>
      <c r="B50" s="500" t="s">
        <v>553</v>
      </c>
      <c r="C50" s="503">
        <v>0</v>
      </c>
      <c r="D50" s="503">
        <v>0</v>
      </c>
      <c r="E50" s="503">
        <v>0</v>
      </c>
      <c r="F50" s="503">
        <v>0</v>
      </c>
      <c r="G50" s="503">
        <v>0</v>
      </c>
      <c r="H50" s="503">
        <v>0</v>
      </c>
      <c r="I50" s="503">
        <v>0</v>
      </c>
      <c r="J50" s="503">
        <v>0</v>
      </c>
      <c r="K50" s="484"/>
      <c r="L50" s="504"/>
    </row>
    <row r="51" spans="1:16">
      <c r="A51" s="495" t="s">
        <v>1069</v>
      </c>
      <c r="B51" s="500" t="s">
        <v>557</v>
      </c>
      <c r="C51" s="503">
        <v>0</v>
      </c>
      <c r="D51" s="503">
        <v>0</v>
      </c>
      <c r="E51" s="503">
        <v>0</v>
      </c>
      <c r="F51" s="503">
        <v>0</v>
      </c>
      <c r="G51" s="503">
        <v>0</v>
      </c>
      <c r="H51" s="503">
        <v>0</v>
      </c>
      <c r="I51" s="503">
        <v>0</v>
      </c>
      <c r="J51" s="503">
        <v>0</v>
      </c>
      <c r="K51" s="484"/>
      <c r="L51" s="504"/>
    </row>
    <row r="52" spans="1:16">
      <c r="A52" s="495" t="s">
        <v>1069</v>
      </c>
      <c r="B52" s="500" t="s">
        <v>180</v>
      </c>
      <c r="C52" s="503">
        <v>5362764.1100000003</v>
      </c>
      <c r="D52" s="503">
        <v>360708.03</v>
      </c>
      <c r="E52" s="503">
        <v>14184926.470000001</v>
      </c>
      <c r="F52" s="503">
        <v>-10180223.26</v>
      </c>
      <c r="G52" s="503">
        <v>1549454.22</v>
      </c>
      <c r="H52" s="503">
        <v>0</v>
      </c>
      <c r="I52" s="503">
        <v>104217.93</v>
      </c>
      <c r="J52" s="503">
        <v>-65096.779999999329</v>
      </c>
      <c r="K52" s="484"/>
      <c r="L52" s="504"/>
    </row>
    <row r="53" spans="1:16">
      <c r="A53" s="495" t="s">
        <v>1069</v>
      </c>
      <c r="B53" s="500" t="s">
        <v>181</v>
      </c>
      <c r="C53" s="503">
        <v>0</v>
      </c>
      <c r="D53" s="503">
        <v>0</v>
      </c>
      <c r="E53" s="503">
        <v>0</v>
      </c>
      <c r="F53" s="503">
        <v>0</v>
      </c>
      <c r="G53" s="503">
        <v>0</v>
      </c>
      <c r="H53" s="503">
        <v>0</v>
      </c>
      <c r="I53" s="503">
        <v>0</v>
      </c>
      <c r="J53" s="503">
        <v>0</v>
      </c>
      <c r="K53" s="484"/>
      <c r="L53" s="504"/>
    </row>
    <row r="54" spans="1:16">
      <c r="A54" s="495" t="s">
        <v>1069</v>
      </c>
      <c r="B54" s="500" t="s">
        <v>1071</v>
      </c>
      <c r="C54" s="503">
        <v>0</v>
      </c>
      <c r="D54" s="503">
        <v>0</v>
      </c>
      <c r="E54" s="503">
        <v>0</v>
      </c>
      <c r="F54" s="503">
        <v>0</v>
      </c>
      <c r="G54" s="503">
        <v>0</v>
      </c>
      <c r="H54" s="503">
        <v>0</v>
      </c>
      <c r="I54" s="503">
        <v>0</v>
      </c>
      <c r="J54" s="503">
        <v>0</v>
      </c>
      <c r="K54" s="484"/>
      <c r="L54" s="504"/>
    </row>
    <row r="55" spans="1:16">
      <c r="A55" s="495" t="s">
        <v>1069</v>
      </c>
      <c r="B55" s="500" t="s">
        <v>183</v>
      </c>
      <c r="C55" s="503">
        <v>0.03</v>
      </c>
      <c r="D55" s="503">
        <v>7.0000000000000007E-2</v>
      </c>
      <c r="E55" s="503">
        <v>79629.09</v>
      </c>
      <c r="F55" s="503">
        <v>5354.53</v>
      </c>
      <c r="G55" s="503">
        <v>0</v>
      </c>
      <c r="H55" s="503">
        <v>0</v>
      </c>
      <c r="I55" s="503">
        <v>0</v>
      </c>
      <c r="J55" s="503">
        <v>84983.51999999999</v>
      </c>
      <c r="K55" s="484"/>
      <c r="L55" s="504"/>
    </row>
    <row r="56" spans="1:16">
      <c r="A56" s="495" t="s">
        <v>1069</v>
      </c>
      <c r="B56" s="500" t="s">
        <v>186</v>
      </c>
      <c r="C56" s="503">
        <v>0</v>
      </c>
      <c r="D56" s="503">
        <v>0</v>
      </c>
      <c r="E56" s="503">
        <v>-0.33</v>
      </c>
      <c r="F56" s="503">
        <v>0.35</v>
      </c>
      <c r="G56" s="503">
        <v>0</v>
      </c>
      <c r="H56" s="503">
        <v>0</v>
      </c>
      <c r="I56" s="503">
        <v>0</v>
      </c>
      <c r="J56" s="503">
        <v>1.9999999999999962E-2</v>
      </c>
      <c r="K56" s="484"/>
      <c r="L56" s="504"/>
    </row>
    <row r="57" spans="1:16">
      <c r="A57" s="495" t="s">
        <v>1069</v>
      </c>
      <c r="B57" s="500" t="s">
        <v>187</v>
      </c>
      <c r="C57" s="503">
        <v>0</v>
      </c>
      <c r="D57" s="503">
        <v>0</v>
      </c>
      <c r="E57" s="503">
        <v>0</v>
      </c>
      <c r="F57" s="503">
        <v>0</v>
      </c>
      <c r="G57" s="503">
        <v>0</v>
      </c>
      <c r="H57" s="503">
        <v>0</v>
      </c>
      <c r="I57" s="503">
        <v>0</v>
      </c>
      <c r="J57" s="503">
        <v>0</v>
      </c>
      <c r="K57" s="484"/>
      <c r="L57" s="504"/>
    </row>
    <row r="58" spans="1:16">
      <c r="A58" s="495" t="s">
        <v>1069</v>
      </c>
      <c r="B58" s="500" t="s">
        <v>175</v>
      </c>
      <c r="C58" s="503">
        <v>0</v>
      </c>
      <c r="D58" s="503">
        <v>0</v>
      </c>
      <c r="E58" s="503">
        <v>0</v>
      </c>
      <c r="F58" s="503">
        <v>0</v>
      </c>
      <c r="G58" s="503">
        <v>0</v>
      </c>
      <c r="H58" s="503">
        <v>0</v>
      </c>
      <c r="I58" s="503">
        <v>0</v>
      </c>
      <c r="J58" s="503">
        <v>0</v>
      </c>
      <c r="K58" s="484"/>
      <c r="L58" s="504"/>
    </row>
    <row r="59" spans="1:16">
      <c r="A59" s="495" t="s">
        <v>1069</v>
      </c>
      <c r="B59" s="500" t="s">
        <v>177</v>
      </c>
      <c r="C59" s="503">
        <v>-0.34</v>
      </c>
      <c r="D59" s="503">
        <v>-0.02</v>
      </c>
      <c r="E59" s="503">
        <v>-0.34</v>
      </c>
      <c r="F59" s="503">
        <v>-0.02</v>
      </c>
      <c r="G59" s="503">
        <v>0</v>
      </c>
      <c r="H59" s="503">
        <v>0</v>
      </c>
      <c r="I59" s="503">
        <v>0</v>
      </c>
      <c r="J59" s="503">
        <v>0</v>
      </c>
      <c r="K59" s="484"/>
      <c r="L59" s="504"/>
    </row>
    <row r="60" spans="1:16">
      <c r="A60" s="495" t="s">
        <v>1069</v>
      </c>
      <c r="B60" s="500" t="s">
        <v>185</v>
      </c>
      <c r="C60" s="503">
        <v>0</v>
      </c>
      <c r="D60" s="503">
        <v>0</v>
      </c>
      <c r="E60" s="503">
        <v>0</v>
      </c>
      <c r="F60" s="503">
        <v>0</v>
      </c>
      <c r="G60" s="503">
        <v>0</v>
      </c>
      <c r="H60" s="503">
        <v>0</v>
      </c>
      <c r="I60" s="503">
        <v>0</v>
      </c>
      <c r="J60" s="503">
        <v>0</v>
      </c>
      <c r="K60" s="484"/>
      <c r="L60" s="504"/>
    </row>
    <row r="61" spans="1:16" s="514" customFormat="1">
      <c r="B61" s="517"/>
      <c r="C61" s="507">
        <f t="shared" ref="C61:J61" si="6">SUM(C45:C60)</f>
        <v>4600546.1800000006</v>
      </c>
      <c r="D61" s="507">
        <f t="shared" si="6"/>
        <v>6040737.1100000003</v>
      </c>
      <c r="E61" s="507">
        <f t="shared" si="6"/>
        <v>203733468.86999997</v>
      </c>
      <c r="F61" s="507">
        <f t="shared" si="6"/>
        <v>2569057.0199999982</v>
      </c>
      <c r="G61" s="507">
        <f t="shared" si="6"/>
        <v>6515808.3099999996</v>
      </c>
      <c r="H61" s="507">
        <f t="shared" si="6"/>
        <v>0</v>
      </c>
      <c r="I61" s="507">
        <f t="shared" si="6"/>
        <v>435465.64</v>
      </c>
      <c r="J61" s="507">
        <f t="shared" si="6"/>
        <v>202612516.55000001</v>
      </c>
      <c r="K61" s="484"/>
      <c r="L61" s="504"/>
      <c r="M61" s="489"/>
      <c r="P61" s="489"/>
    </row>
    <row r="62" spans="1:16" s="514" customFormat="1" ht="11.25">
      <c r="A62" s="508" t="s">
        <v>1069</v>
      </c>
      <c r="B62" s="509" t="s">
        <v>1073</v>
      </c>
      <c r="C62" s="510">
        <v>4600546.1800000006</v>
      </c>
      <c r="D62" s="511">
        <v>6040737.1100000003</v>
      </c>
      <c r="E62" s="511">
        <v>203733468.87</v>
      </c>
      <c r="F62" s="511">
        <v>2569057.0199999982</v>
      </c>
      <c r="G62" s="511">
        <v>6515808.3099999996</v>
      </c>
      <c r="H62" s="510">
        <v>0</v>
      </c>
      <c r="I62" s="511">
        <v>435465.64</v>
      </c>
      <c r="J62" s="511">
        <v>202612516.55000001</v>
      </c>
      <c r="K62" s="512"/>
      <c r="L62" s="513"/>
    </row>
    <row r="63" spans="1:16">
      <c r="B63" s="509"/>
      <c r="C63" s="510">
        <f t="shared" ref="C63:J63" si="7">C61-C62</f>
        <v>0</v>
      </c>
      <c r="D63" s="510">
        <f t="shared" si="7"/>
        <v>0</v>
      </c>
      <c r="E63" s="510">
        <f t="shared" si="7"/>
        <v>0</v>
      </c>
      <c r="F63" s="510">
        <f t="shared" si="7"/>
        <v>0</v>
      </c>
      <c r="G63" s="510">
        <f t="shared" si="7"/>
        <v>0</v>
      </c>
      <c r="H63" s="510">
        <f t="shared" si="7"/>
        <v>0</v>
      </c>
      <c r="I63" s="510">
        <f t="shared" si="7"/>
        <v>0</v>
      </c>
      <c r="J63" s="510">
        <f t="shared" si="7"/>
        <v>0</v>
      </c>
      <c r="K63" s="512"/>
      <c r="L63" s="513"/>
      <c r="M63" s="514"/>
      <c r="P63" s="514"/>
    </row>
    <row r="64" spans="1:16" s="520" customFormat="1">
      <c r="B64" s="500"/>
      <c r="C64" s="503"/>
      <c r="D64" s="503"/>
      <c r="E64" s="503"/>
      <c r="F64" s="503"/>
      <c r="G64" s="503"/>
      <c r="H64" s="503"/>
      <c r="I64" s="503"/>
      <c r="J64" s="503"/>
      <c r="K64" s="484"/>
      <c r="L64" s="504"/>
      <c r="M64" s="489"/>
      <c r="P64" s="489"/>
    </row>
    <row r="65" spans="1:16">
      <c r="A65" s="495" t="s">
        <v>1074</v>
      </c>
      <c r="B65" s="500" t="s">
        <v>482</v>
      </c>
      <c r="C65" s="503">
        <v>0</v>
      </c>
      <c r="D65" s="522">
        <v>0</v>
      </c>
      <c r="E65" s="522">
        <v>0</v>
      </c>
      <c r="F65" s="522">
        <v>0</v>
      </c>
      <c r="G65" s="522">
        <v>0</v>
      </c>
      <c r="H65" s="521">
        <v>0</v>
      </c>
      <c r="I65" s="522">
        <v>0</v>
      </c>
      <c r="J65" s="522">
        <v>0</v>
      </c>
      <c r="K65" s="484"/>
      <c r="L65" s="519"/>
      <c r="M65" s="520"/>
      <c r="P65" s="520"/>
    </row>
    <row r="66" spans="1:16">
      <c r="A66" s="495" t="s">
        <v>1074</v>
      </c>
      <c r="B66" s="500" t="s">
        <v>173</v>
      </c>
      <c r="C66" s="503">
        <v>-87315.71</v>
      </c>
      <c r="D66" s="503">
        <v>5350052.8899999997</v>
      </c>
      <c r="E66" s="503">
        <v>3533897.37</v>
      </c>
      <c r="F66" s="503">
        <v>155773.10999999999</v>
      </c>
      <c r="G66" s="503">
        <v>166668.97</v>
      </c>
      <c r="H66" s="503">
        <v>0</v>
      </c>
      <c r="I66" s="503">
        <v>9853.2999999999993</v>
      </c>
      <c r="J66" s="503">
        <v>-1396544.4300000002</v>
      </c>
      <c r="K66" s="523"/>
      <c r="L66" s="502"/>
      <c r="M66" s="524"/>
      <c r="P66" s="524"/>
    </row>
    <row r="67" spans="1:16">
      <c r="A67" s="495" t="s">
        <v>1074</v>
      </c>
      <c r="B67" s="500" t="s">
        <v>1075</v>
      </c>
      <c r="C67" s="503">
        <v>0</v>
      </c>
      <c r="D67" s="502">
        <v>0</v>
      </c>
      <c r="E67" s="502">
        <v>0</v>
      </c>
      <c r="F67" s="502">
        <v>0</v>
      </c>
      <c r="G67" s="502">
        <v>0</v>
      </c>
      <c r="H67" s="502">
        <v>0</v>
      </c>
      <c r="I67" s="502">
        <v>0</v>
      </c>
      <c r="J67" s="502">
        <v>0</v>
      </c>
      <c r="K67" s="523"/>
      <c r="L67" s="502"/>
      <c r="M67" s="524"/>
      <c r="P67" s="524"/>
    </row>
    <row r="68" spans="1:16">
      <c r="A68" s="495" t="s">
        <v>1074</v>
      </c>
      <c r="B68" s="500" t="s">
        <v>1076</v>
      </c>
      <c r="C68" s="503">
        <v>0</v>
      </c>
      <c r="D68" s="502">
        <v>0</v>
      </c>
      <c r="E68" s="502">
        <v>0</v>
      </c>
      <c r="F68" s="502">
        <v>0</v>
      </c>
      <c r="G68" s="502">
        <v>0</v>
      </c>
      <c r="H68" s="502">
        <v>0</v>
      </c>
      <c r="I68" s="502">
        <v>0</v>
      </c>
      <c r="J68" s="502">
        <v>0</v>
      </c>
      <c r="K68" s="523"/>
      <c r="L68" s="502"/>
      <c r="M68" s="524"/>
      <c r="P68" s="524"/>
    </row>
    <row r="69" spans="1:16">
      <c r="A69" s="495" t="s">
        <v>1074</v>
      </c>
      <c r="B69" s="500" t="s">
        <v>174</v>
      </c>
      <c r="C69" s="503">
        <v>463473.9</v>
      </c>
      <c r="D69" s="502">
        <v>31173.66</v>
      </c>
      <c r="E69" s="502">
        <v>36897424.869999997</v>
      </c>
      <c r="F69" s="502">
        <v>2481768.16</v>
      </c>
      <c r="G69" s="502">
        <v>1327820.6200000001</v>
      </c>
      <c r="H69" s="502">
        <v>0</v>
      </c>
      <c r="I69" s="502">
        <v>89309.53</v>
      </c>
      <c r="J69" s="502">
        <v>40301675.620000005</v>
      </c>
      <c r="K69" s="523"/>
      <c r="L69" s="502"/>
      <c r="M69" s="524"/>
      <c r="P69" s="524"/>
    </row>
    <row r="70" spans="1:16">
      <c r="A70" s="495" t="s">
        <v>1074</v>
      </c>
      <c r="B70" s="500" t="s">
        <v>1077</v>
      </c>
      <c r="C70" s="503">
        <v>0</v>
      </c>
      <c r="D70" s="502">
        <v>0</v>
      </c>
      <c r="E70" s="502">
        <v>0</v>
      </c>
      <c r="F70" s="502">
        <v>0</v>
      </c>
      <c r="G70" s="502">
        <v>0</v>
      </c>
      <c r="H70" s="502">
        <v>0</v>
      </c>
      <c r="I70" s="502">
        <v>0</v>
      </c>
      <c r="J70" s="502">
        <v>0</v>
      </c>
      <c r="K70" s="523"/>
      <c r="L70" s="502"/>
      <c r="M70" s="524"/>
      <c r="P70" s="524"/>
    </row>
    <row r="71" spans="1:16">
      <c r="A71" s="495" t="s">
        <v>1074</v>
      </c>
      <c r="B71" s="500" t="s">
        <v>496</v>
      </c>
      <c r="C71" s="502">
        <v>0</v>
      </c>
      <c r="D71" s="502">
        <v>0</v>
      </c>
      <c r="E71" s="502">
        <v>0</v>
      </c>
      <c r="F71" s="502">
        <v>0</v>
      </c>
      <c r="G71" s="502">
        <v>0</v>
      </c>
      <c r="H71" s="502">
        <v>0</v>
      </c>
      <c r="I71" s="502">
        <v>0</v>
      </c>
      <c r="J71" s="502">
        <v>0</v>
      </c>
      <c r="K71" s="523"/>
      <c r="L71" s="502"/>
      <c r="M71" s="524"/>
      <c r="P71" s="524"/>
    </row>
    <row r="72" spans="1:16">
      <c r="A72" s="495" t="s">
        <v>1074</v>
      </c>
      <c r="B72" s="500" t="s">
        <v>498</v>
      </c>
      <c r="C72" s="503">
        <v>0</v>
      </c>
      <c r="D72" s="502">
        <v>0</v>
      </c>
      <c r="E72" s="502">
        <v>0</v>
      </c>
      <c r="F72" s="502">
        <v>0</v>
      </c>
      <c r="G72" s="502">
        <v>0</v>
      </c>
      <c r="H72" s="502">
        <v>0</v>
      </c>
      <c r="I72" s="502">
        <v>0</v>
      </c>
      <c r="J72" s="502">
        <v>0</v>
      </c>
      <c r="K72" s="523"/>
      <c r="L72" s="502"/>
      <c r="M72" s="524"/>
      <c r="P72" s="524"/>
    </row>
    <row r="73" spans="1:16">
      <c r="A73" s="495" t="s">
        <v>1074</v>
      </c>
      <c r="B73" s="500" t="s">
        <v>500</v>
      </c>
      <c r="C73" s="503">
        <v>0</v>
      </c>
      <c r="D73" s="502">
        <v>0</v>
      </c>
      <c r="E73" s="502">
        <v>0</v>
      </c>
      <c r="F73" s="502">
        <v>0</v>
      </c>
      <c r="G73" s="502">
        <v>0</v>
      </c>
      <c r="H73" s="502">
        <v>0</v>
      </c>
      <c r="I73" s="502">
        <v>0</v>
      </c>
      <c r="J73" s="502">
        <v>0</v>
      </c>
      <c r="K73" s="523"/>
      <c r="L73" s="502"/>
      <c r="M73" s="524"/>
      <c r="P73" s="524"/>
    </row>
    <row r="74" spans="1:16">
      <c r="A74" s="495" t="s">
        <v>1074</v>
      </c>
      <c r="B74" s="500" t="s">
        <v>502</v>
      </c>
      <c r="C74" s="503">
        <v>0</v>
      </c>
      <c r="D74" s="502">
        <v>0</v>
      </c>
      <c r="E74" s="502">
        <v>0</v>
      </c>
      <c r="F74" s="502">
        <v>0</v>
      </c>
      <c r="G74" s="502">
        <v>0</v>
      </c>
      <c r="H74" s="502">
        <v>0</v>
      </c>
      <c r="I74" s="502">
        <v>0</v>
      </c>
      <c r="J74" s="502">
        <v>0</v>
      </c>
      <c r="K74" s="523"/>
      <c r="L74" s="502"/>
      <c r="M74" s="524"/>
      <c r="P74" s="524"/>
    </row>
    <row r="75" spans="1:16">
      <c r="A75" s="495" t="s">
        <v>1074</v>
      </c>
      <c r="B75" s="500" t="s">
        <v>530</v>
      </c>
      <c r="C75" s="503">
        <v>0</v>
      </c>
      <c r="D75" s="502">
        <v>0</v>
      </c>
      <c r="E75" s="502">
        <v>0</v>
      </c>
      <c r="F75" s="502">
        <v>0</v>
      </c>
      <c r="G75" s="502">
        <v>0</v>
      </c>
      <c r="H75" s="502">
        <v>0</v>
      </c>
      <c r="I75" s="502">
        <v>0</v>
      </c>
      <c r="J75" s="502">
        <v>0</v>
      </c>
      <c r="K75" s="523"/>
      <c r="L75" s="502"/>
      <c r="M75" s="524"/>
      <c r="P75" s="524"/>
    </row>
    <row r="76" spans="1:16">
      <c r="A76" s="495" t="s">
        <v>1074</v>
      </c>
      <c r="B76" s="500" t="s">
        <v>534</v>
      </c>
      <c r="C76" s="521">
        <v>0</v>
      </c>
      <c r="D76" s="502">
        <v>0</v>
      </c>
      <c r="E76" s="502">
        <v>0</v>
      </c>
      <c r="F76" s="502">
        <v>0</v>
      </c>
      <c r="G76" s="502">
        <v>0</v>
      </c>
      <c r="H76" s="502">
        <v>0</v>
      </c>
      <c r="I76" s="502">
        <v>0</v>
      </c>
      <c r="J76" s="502">
        <v>0</v>
      </c>
      <c r="K76" s="523"/>
      <c r="L76" s="502"/>
      <c r="M76" s="524"/>
      <c r="P76" s="524"/>
    </row>
    <row r="77" spans="1:16">
      <c r="A77" s="495" t="s">
        <v>1074</v>
      </c>
      <c r="B77" s="500" t="s">
        <v>179</v>
      </c>
      <c r="C77" s="503">
        <v>1388507.25</v>
      </c>
      <c r="D77" s="502">
        <v>93392</v>
      </c>
      <c r="E77" s="502">
        <v>67298076.299999997</v>
      </c>
      <c r="F77" s="502">
        <v>4526557.1399999997</v>
      </c>
      <c r="G77" s="502">
        <v>1686623.36</v>
      </c>
      <c r="H77" s="502">
        <v>0</v>
      </c>
      <c r="I77" s="502">
        <v>113444.65</v>
      </c>
      <c r="J77" s="502">
        <v>72142802.200000003</v>
      </c>
      <c r="K77" s="523"/>
      <c r="L77" s="502"/>
      <c r="M77" s="524"/>
      <c r="P77" s="524"/>
    </row>
    <row r="78" spans="1:16">
      <c r="A78" s="495" t="s">
        <v>1074</v>
      </c>
      <c r="B78" s="500" t="s">
        <v>537</v>
      </c>
      <c r="C78" s="522">
        <v>0</v>
      </c>
      <c r="D78" s="502">
        <v>0</v>
      </c>
      <c r="E78" s="502">
        <v>0</v>
      </c>
      <c r="F78" s="502">
        <v>0</v>
      </c>
      <c r="G78" s="502">
        <v>0</v>
      </c>
      <c r="H78" s="502">
        <v>0</v>
      </c>
      <c r="I78" s="502">
        <v>0</v>
      </c>
      <c r="J78" s="502">
        <v>0</v>
      </c>
      <c r="K78" s="523"/>
      <c r="L78" s="502"/>
      <c r="M78" s="524"/>
      <c r="P78" s="524"/>
    </row>
    <row r="79" spans="1:16">
      <c r="A79" s="495" t="s">
        <v>1074</v>
      </c>
      <c r="B79" s="500" t="s">
        <v>540</v>
      </c>
      <c r="C79" s="503">
        <v>0</v>
      </c>
      <c r="D79" s="502">
        <v>0</v>
      </c>
      <c r="E79" s="502">
        <v>0</v>
      </c>
      <c r="F79" s="502">
        <v>0</v>
      </c>
      <c r="G79" s="502">
        <v>0</v>
      </c>
      <c r="H79" s="502">
        <v>0</v>
      </c>
      <c r="I79" s="502">
        <v>0</v>
      </c>
      <c r="J79" s="502">
        <v>0</v>
      </c>
      <c r="K79" s="523"/>
      <c r="L79" s="502"/>
      <c r="M79" s="524"/>
      <c r="P79" s="524"/>
    </row>
    <row r="80" spans="1:16">
      <c r="A80" s="495" t="s">
        <v>1074</v>
      </c>
      <c r="B80" s="500" t="s">
        <v>542</v>
      </c>
      <c r="C80" s="502">
        <v>0</v>
      </c>
      <c r="D80" s="502">
        <v>0</v>
      </c>
      <c r="E80" s="502">
        <v>0</v>
      </c>
      <c r="F80" s="502">
        <v>0</v>
      </c>
      <c r="G80" s="502">
        <v>0</v>
      </c>
      <c r="H80" s="502">
        <v>0</v>
      </c>
      <c r="I80" s="502">
        <v>0</v>
      </c>
      <c r="J80" s="502">
        <v>0</v>
      </c>
      <c r="K80" s="523"/>
      <c r="L80" s="502"/>
      <c r="M80" s="524"/>
      <c r="P80" s="524"/>
    </row>
    <row r="81" spans="1:16">
      <c r="A81" s="495" t="s">
        <v>1074</v>
      </c>
      <c r="B81" s="500" t="s">
        <v>544</v>
      </c>
      <c r="C81" s="502">
        <v>0</v>
      </c>
      <c r="D81" s="502">
        <v>0</v>
      </c>
      <c r="E81" s="502">
        <v>0</v>
      </c>
      <c r="F81" s="502">
        <v>0</v>
      </c>
      <c r="G81" s="502">
        <v>0</v>
      </c>
      <c r="H81" s="502">
        <v>0</v>
      </c>
      <c r="I81" s="502">
        <v>0</v>
      </c>
      <c r="J81" s="502">
        <v>0</v>
      </c>
      <c r="K81" s="523"/>
      <c r="L81" s="502"/>
      <c r="M81" s="524"/>
      <c r="P81" s="524"/>
    </row>
    <row r="82" spans="1:16">
      <c r="A82" s="495" t="s">
        <v>1074</v>
      </c>
      <c r="B82" s="500" t="s">
        <v>546</v>
      </c>
      <c r="C82" s="502">
        <v>0</v>
      </c>
      <c r="D82" s="502">
        <v>0</v>
      </c>
      <c r="E82" s="502">
        <v>0</v>
      </c>
      <c r="F82" s="502">
        <v>0</v>
      </c>
      <c r="G82" s="502">
        <v>0</v>
      </c>
      <c r="H82" s="502">
        <v>0</v>
      </c>
      <c r="I82" s="502">
        <v>0</v>
      </c>
      <c r="J82" s="502">
        <v>0</v>
      </c>
      <c r="K82" s="523"/>
      <c r="L82" s="502"/>
      <c r="M82" s="524"/>
      <c r="P82" s="524"/>
    </row>
    <row r="83" spans="1:16">
      <c r="A83" s="495" t="s">
        <v>1074</v>
      </c>
      <c r="B83" s="500" t="s">
        <v>1078</v>
      </c>
      <c r="C83" s="502">
        <v>0</v>
      </c>
      <c r="D83" s="502">
        <v>0</v>
      </c>
      <c r="E83" s="502">
        <v>0</v>
      </c>
      <c r="F83" s="502">
        <v>0</v>
      </c>
      <c r="G83" s="502">
        <v>0</v>
      </c>
      <c r="H83" s="502">
        <v>0</v>
      </c>
      <c r="I83" s="502">
        <v>0</v>
      </c>
      <c r="J83" s="502">
        <v>0</v>
      </c>
      <c r="K83" s="523"/>
      <c r="L83" s="502"/>
      <c r="M83" s="524"/>
      <c r="P83" s="524"/>
    </row>
    <row r="84" spans="1:16">
      <c r="A84" s="495" t="s">
        <v>1074</v>
      </c>
      <c r="B84" s="500" t="s">
        <v>486</v>
      </c>
      <c r="C84" s="502">
        <v>0</v>
      </c>
      <c r="D84" s="502">
        <v>0</v>
      </c>
      <c r="E84" s="502">
        <v>0</v>
      </c>
      <c r="F84" s="502">
        <v>0</v>
      </c>
      <c r="G84" s="502">
        <v>0</v>
      </c>
      <c r="H84" s="502">
        <v>0</v>
      </c>
      <c r="I84" s="502">
        <v>0</v>
      </c>
      <c r="J84" s="502">
        <v>0</v>
      </c>
      <c r="K84" s="523"/>
      <c r="L84" s="502"/>
      <c r="M84" s="524"/>
      <c r="P84" s="524"/>
    </row>
    <row r="85" spans="1:16">
      <c r="A85" s="495" t="s">
        <v>1074</v>
      </c>
      <c r="B85" s="500" t="s">
        <v>176</v>
      </c>
      <c r="C85" s="502">
        <v>0</v>
      </c>
      <c r="D85" s="502">
        <v>0</v>
      </c>
      <c r="E85" s="502">
        <v>350391.31</v>
      </c>
      <c r="F85" s="502">
        <v>23568.39</v>
      </c>
      <c r="G85" s="502">
        <v>0</v>
      </c>
      <c r="H85" s="502">
        <v>0</v>
      </c>
      <c r="I85" s="502">
        <v>0</v>
      </c>
      <c r="J85" s="502">
        <v>373959.7</v>
      </c>
      <c r="K85" s="523"/>
      <c r="L85" s="502"/>
      <c r="M85" s="524"/>
      <c r="P85" s="524"/>
    </row>
    <row r="86" spans="1:16" s="514" customFormat="1">
      <c r="B86" s="517"/>
      <c r="C86" s="507">
        <f t="shared" ref="C86:J86" si="8">SUM(C65:C85)</f>
        <v>1764665.44</v>
      </c>
      <c r="D86" s="507">
        <f t="shared" si="8"/>
        <v>5474618.5499999998</v>
      </c>
      <c r="E86" s="507">
        <f t="shared" si="8"/>
        <v>108079789.84999999</v>
      </c>
      <c r="F86" s="507">
        <f t="shared" si="8"/>
        <v>7187666.7999999998</v>
      </c>
      <c r="G86" s="507">
        <f t="shared" si="8"/>
        <v>3181112.95</v>
      </c>
      <c r="H86" s="507">
        <f t="shared" si="8"/>
        <v>0</v>
      </c>
      <c r="I86" s="507">
        <f t="shared" si="8"/>
        <v>212607.47999999998</v>
      </c>
      <c r="J86" s="507">
        <f t="shared" si="8"/>
        <v>111421893.09000002</v>
      </c>
      <c r="K86" s="523"/>
      <c r="L86" s="502"/>
      <c r="M86" s="524"/>
      <c r="P86" s="524"/>
    </row>
    <row r="87" spans="1:16" s="514" customFormat="1" ht="11.25">
      <c r="A87" s="508" t="s">
        <v>1074</v>
      </c>
      <c r="B87" s="509" t="s">
        <v>1080</v>
      </c>
      <c r="C87" s="510">
        <v>1764665.44</v>
      </c>
      <c r="D87" s="511">
        <v>5474618.5499999998</v>
      </c>
      <c r="E87" s="511">
        <v>108079789.84999999</v>
      </c>
      <c r="F87" s="511">
        <v>7187666.7999999998</v>
      </c>
      <c r="G87" s="511">
        <v>3181112.95</v>
      </c>
      <c r="H87" s="510">
        <v>0</v>
      </c>
      <c r="I87" s="511">
        <v>212607.47999999998</v>
      </c>
      <c r="J87" s="511">
        <v>111421893.08999999</v>
      </c>
      <c r="K87" s="525"/>
      <c r="L87" s="511"/>
      <c r="M87" s="526"/>
      <c r="P87" s="526"/>
    </row>
    <row r="88" spans="1:16">
      <c r="B88" s="509"/>
      <c r="C88" s="510">
        <f t="shared" ref="C88:J88" si="9">C86-C87</f>
        <v>0</v>
      </c>
      <c r="D88" s="510">
        <f t="shared" si="9"/>
        <v>0</v>
      </c>
      <c r="E88" s="510">
        <f t="shared" si="9"/>
        <v>0</v>
      </c>
      <c r="F88" s="510">
        <f t="shared" si="9"/>
        <v>0</v>
      </c>
      <c r="G88" s="510">
        <f t="shared" si="9"/>
        <v>0</v>
      </c>
      <c r="H88" s="510">
        <f t="shared" si="9"/>
        <v>0</v>
      </c>
      <c r="I88" s="510">
        <f t="shared" si="9"/>
        <v>0</v>
      </c>
      <c r="J88" s="510">
        <f t="shared" si="9"/>
        <v>0</v>
      </c>
      <c r="K88" s="525"/>
      <c r="L88" s="511"/>
      <c r="M88" s="526"/>
      <c r="P88" s="526"/>
    </row>
    <row r="89" spans="1:16">
      <c r="B89" s="500"/>
      <c r="C89" s="502"/>
      <c r="D89" s="502"/>
      <c r="E89" s="502"/>
      <c r="F89" s="502"/>
      <c r="G89" s="502"/>
      <c r="H89" s="502"/>
      <c r="I89" s="502"/>
      <c r="J89" s="502"/>
      <c r="K89" s="523"/>
      <c r="L89" s="502"/>
      <c r="M89" s="524"/>
      <c r="P89" s="524"/>
    </row>
    <row r="90" spans="1:16">
      <c r="B90" s="500"/>
      <c r="C90" s="502"/>
      <c r="D90" s="524"/>
      <c r="E90" s="524"/>
      <c r="F90" s="524"/>
      <c r="G90" s="524"/>
      <c r="H90" s="524"/>
      <c r="I90" s="524"/>
      <c r="J90" s="524"/>
      <c r="K90" s="523"/>
      <c r="L90" s="502"/>
      <c r="M90" s="524"/>
      <c r="P90" s="524"/>
    </row>
    <row r="91" spans="1:16">
      <c r="A91" s="495" t="s">
        <v>1081</v>
      </c>
      <c r="B91" s="500" t="s">
        <v>144</v>
      </c>
      <c r="C91" s="502">
        <v>6830608.2599999998</v>
      </c>
      <c r="D91" s="524">
        <v>4404338.91</v>
      </c>
      <c r="E91" s="524">
        <v>121485524.93000001</v>
      </c>
      <c r="F91" s="524">
        <v>1876822.31</v>
      </c>
      <c r="G91" s="524">
        <v>6447077.7599999998</v>
      </c>
      <c r="H91" s="524">
        <v>0</v>
      </c>
      <c r="I91" s="524">
        <v>431919.07</v>
      </c>
      <c r="J91" s="524">
        <v>119006396.90000001</v>
      </c>
      <c r="K91" s="523"/>
      <c r="L91" s="502"/>
      <c r="M91" s="524"/>
      <c r="P91" s="524"/>
    </row>
    <row r="92" spans="1:16">
      <c r="A92" s="495" t="s">
        <v>1081</v>
      </c>
      <c r="B92" s="500" t="s">
        <v>120</v>
      </c>
      <c r="C92" s="502">
        <v>0.31</v>
      </c>
      <c r="D92" s="524">
        <v>-0.11</v>
      </c>
      <c r="E92" s="524">
        <v>695200.6</v>
      </c>
      <c r="F92" s="524">
        <v>46759.53</v>
      </c>
      <c r="G92" s="524">
        <v>0</v>
      </c>
      <c r="H92" s="524">
        <v>0</v>
      </c>
      <c r="I92" s="524">
        <v>0</v>
      </c>
      <c r="J92" s="524">
        <v>741959.93</v>
      </c>
      <c r="K92" s="523"/>
      <c r="L92" s="502"/>
      <c r="M92" s="524"/>
      <c r="P92" s="524"/>
    </row>
    <row r="93" spans="1:16">
      <c r="A93" s="495" t="s">
        <v>1081</v>
      </c>
      <c r="B93" s="500" t="s">
        <v>1043</v>
      </c>
      <c r="C93" s="502">
        <v>0</v>
      </c>
      <c r="D93" s="524">
        <v>0</v>
      </c>
      <c r="E93" s="524">
        <v>0</v>
      </c>
      <c r="F93" s="524">
        <v>0</v>
      </c>
      <c r="G93" s="524">
        <v>0</v>
      </c>
      <c r="H93" s="524">
        <v>0</v>
      </c>
      <c r="I93" s="524">
        <v>0</v>
      </c>
      <c r="J93" s="524">
        <v>0</v>
      </c>
      <c r="K93" s="523"/>
      <c r="L93" s="502"/>
      <c r="M93" s="524"/>
      <c r="P93" s="524"/>
    </row>
    <row r="94" spans="1:16" s="514" customFormat="1">
      <c r="B94" s="517"/>
      <c r="C94" s="507">
        <f t="shared" ref="C94:J94" si="10">SUM(C91:C93)</f>
        <v>6830608.5699999994</v>
      </c>
      <c r="D94" s="507">
        <f t="shared" si="10"/>
        <v>4404338.8</v>
      </c>
      <c r="E94" s="507">
        <f t="shared" si="10"/>
        <v>122180725.53</v>
      </c>
      <c r="F94" s="507">
        <f t="shared" si="10"/>
        <v>1923581.84</v>
      </c>
      <c r="G94" s="507">
        <f t="shared" si="10"/>
        <v>6447077.7599999998</v>
      </c>
      <c r="H94" s="507">
        <f t="shared" si="10"/>
        <v>0</v>
      </c>
      <c r="I94" s="507">
        <f t="shared" si="10"/>
        <v>431919.07</v>
      </c>
      <c r="J94" s="507">
        <f t="shared" si="10"/>
        <v>119748356.83000001</v>
      </c>
      <c r="K94" s="523"/>
      <c r="L94" s="502"/>
      <c r="M94" s="524"/>
      <c r="P94" s="524"/>
    </row>
    <row r="95" spans="1:16" s="514" customFormat="1" ht="11.25">
      <c r="A95" s="508" t="s">
        <v>1081</v>
      </c>
      <c r="B95" s="509" t="s">
        <v>1083</v>
      </c>
      <c r="C95" s="510">
        <v>6830608.5699999994</v>
      </c>
      <c r="D95" s="511">
        <v>4404338.8</v>
      </c>
      <c r="E95" s="511">
        <v>122180725.53</v>
      </c>
      <c r="F95" s="511">
        <v>1923581.84</v>
      </c>
      <c r="G95" s="511">
        <v>6447077.7599999998</v>
      </c>
      <c r="H95" s="510">
        <v>0</v>
      </c>
      <c r="I95" s="511">
        <v>431919.07</v>
      </c>
      <c r="J95" s="511">
        <v>119748356.83000001</v>
      </c>
      <c r="K95" s="525"/>
      <c r="L95" s="511"/>
      <c r="M95" s="526"/>
      <c r="P95" s="526"/>
    </row>
    <row r="96" spans="1:16">
      <c r="B96" s="509"/>
      <c r="C96" s="510">
        <f t="shared" ref="C96:J96" si="11">C94-C95</f>
        <v>0</v>
      </c>
      <c r="D96" s="510">
        <f t="shared" si="11"/>
        <v>0</v>
      </c>
      <c r="E96" s="510">
        <f t="shared" si="11"/>
        <v>0</v>
      </c>
      <c r="F96" s="510">
        <f t="shared" si="11"/>
        <v>0</v>
      </c>
      <c r="G96" s="510">
        <f t="shared" si="11"/>
        <v>0</v>
      </c>
      <c r="H96" s="510">
        <f t="shared" si="11"/>
        <v>0</v>
      </c>
      <c r="I96" s="510">
        <f t="shared" si="11"/>
        <v>0</v>
      </c>
      <c r="J96" s="510">
        <f t="shared" si="11"/>
        <v>0</v>
      </c>
      <c r="K96" s="525"/>
      <c r="L96" s="511"/>
      <c r="M96" s="526"/>
      <c r="P96" s="526"/>
    </row>
    <row r="97" spans="1:16">
      <c r="B97" s="500"/>
      <c r="C97" s="502"/>
      <c r="D97" s="524"/>
      <c r="E97" s="524"/>
      <c r="F97" s="524"/>
      <c r="G97" s="524"/>
      <c r="H97" s="524"/>
      <c r="I97" s="524"/>
      <c r="J97" s="524"/>
      <c r="K97" s="523"/>
      <c r="L97" s="502"/>
      <c r="M97" s="524"/>
      <c r="P97" s="524"/>
    </row>
    <row r="98" spans="1:16">
      <c r="A98" s="495" t="s">
        <v>1084</v>
      </c>
      <c r="B98" s="500" t="s">
        <v>189</v>
      </c>
      <c r="C98" s="502">
        <v>-68936216.370000005</v>
      </c>
      <c r="D98" s="524">
        <v>-3976989.54</v>
      </c>
      <c r="E98" s="524">
        <v>770070122.98000002</v>
      </c>
      <c r="F98" s="524">
        <v>50833751.009999998</v>
      </c>
      <c r="G98" s="524">
        <v>57392821.890000001</v>
      </c>
      <c r="H98" s="524">
        <v>0</v>
      </c>
      <c r="I98" s="524">
        <v>3860315.98</v>
      </c>
      <c r="J98" s="524">
        <v>955070217.76999998</v>
      </c>
      <c r="K98" s="523"/>
      <c r="L98" s="502"/>
      <c r="M98" s="524"/>
      <c r="P98" s="524"/>
    </row>
    <row r="99" spans="1:16">
      <c r="A99" s="495" t="s">
        <v>1085</v>
      </c>
      <c r="B99" s="500" t="s">
        <v>190</v>
      </c>
      <c r="C99" s="502">
        <v>-34337361.560000002</v>
      </c>
      <c r="D99" s="524">
        <v>-2309575.9500000002</v>
      </c>
      <c r="E99" s="524">
        <v>476611878.85000002</v>
      </c>
      <c r="F99" s="524">
        <v>31583704.07</v>
      </c>
      <c r="G99" s="524">
        <v>11372414.67</v>
      </c>
      <c r="H99" s="524">
        <v>0</v>
      </c>
      <c r="I99" s="524">
        <v>764924.35</v>
      </c>
      <c r="J99" s="524">
        <v>556979859.45000005</v>
      </c>
      <c r="K99" s="523"/>
      <c r="L99" s="502"/>
      <c r="M99" s="524"/>
      <c r="P99" s="524"/>
    </row>
    <row r="100" spans="1:16">
      <c r="A100" s="495" t="s">
        <v>1086</v>
      </c>
      <c r="B100" s="500" t="s">
        <v>191</v>
      </c>
      <c r="C100" s="502">
        <v>747</v>
      </c>
      <c r="D100" s="524">
        <v>0</v>
      </c>
      <c r="E100" s="524">
        <v>0</v>
      </c>
      <c r="F100" s="524">
        <v>0</v>
      </c>
      <c r="G100" s="524">
        <v>275964.96000000002</v>
      </c>
      <c r="H100" s="524">
        <v>0</v>
      </c>
      <c r="I100" s="524">
        <v>18511.599999999999</v>
      </c>
      <c r="J100" s="524">
        <v>293729.56</v>
      </c>
      <c r="K100" s="523"/>
      <c r="L100" s="502"/>
      <c r="M100" s="524"/>
      <c r="P100" s="524"/>
    </row>
    <row r="101" spans="1:16">
      <c r="A101" s="495" t="s">
        <v>1087</v>
      </c>
      <c r="B101" s="500" t="s">
        <v>192</v>
      </c>
      <c r="C101" s="502">
        <v>0</v>
      </c>
      <c r="D101" s="524">
        <v>0</v>
      </c>
      <c r="E101" s="524">
        <v>0</v>
      </c>
      <c r="F101" s="524">
        <v>0</v>
      </c>
      <c r="G101" s="524">
        <v>0</v>
      </c>
      <c r="H101" s="524">
        <v>0</v>
      </c>
      <c r="I101" s="524">
        <v>0</v>
      </c>
      <c r="J101" s="524">
        <v>0</v>
      </c>
      <c r="K101" s="523"/>
      <c r="L101" s="502"/>
      <c r="M101" s="524"/>
      <c r="P101" s="524"/>
    </row>
    <row r="102" spans="1:16">
      <c r="A102" s="495" t="s">
        <v>1088</v>
      </c>
      <c r="B102" s="500" t="s">
        <v>117</v>
      </c>
      <c r="C102" s="502">
        <v>0</v>
      </c>
      <c r="D102" s="524">
        <v>0</v>
      </c>
      <c r="E102" s="524">
        <v>0</v>
      </c>
      <c r="F102" s="524">
        <v>0</v>
      </c>
      <c r="G102" s="524">
        <v>0</v>
      </c>
      <c r="H102" s="524">
        <v>0</v>
      </c>
      <c r="I102" s="524">
        <v>0</v>
      </c>
      <c r="J102" s="524">
        <v>0</v>
      </c>
      <c r="K102" s="523"/>
      <c r="L102" s="502"/>
      <c r="M102" s="524"/>
      <c r="P102" s="524"/>
    </row>
    <row r="103" spans="1:16">
      <c r="A103" s="495" t="s">
        <v>1089</v>
      </c>
      <c r="B103" s="500" t="s">
        <v>118</v>
      </c>
      <c r="C103" s="502">
        <v>0</v>
      </c>
      <c r="D103" s="524">
        <v>0</v>
      </c>
      <c r="E103" s="524">
        <v>0</v>
      </c>
      <c r="F103" s="524">
        <v>0</v>
      </c>
      <c r="G103" s="524">
        <v>0</v>
      </c>
      <c r="H103" s="524">
        <v>0</v>
      </c>
      <c r="I103" s="524">
        <v>0</v>
      </c>
      <c r="J103" s="524">
        <v>0</v>
      </c>
      <c r="K103" s="523"/>
      <c r="L103" s="502"/>
      <c r="M103" s="524"/>
      <c r="P103" s="524"/>
    </row>
    <row r="104" spans="1:16" s="514" customFormat="1">
      <c r="B104" s="517" t="s">
        <v>401</v>
      </c>
      <c r="C104" s="507">
        <f t="shared" ref="C104:J104" si="12">SUM(C98:C103,C94,C86,C61,C41,C16,C7)</f>
        <v>487634196.11000001</v>
      </c>
      <c r="D104" s="507">
        <f t="shared" si="12"/>
        <v>30104819.449999996</v>
      </c>
      <c r="E104" s="507">
        <f t="shared" si="12"/>
        <v>2027137009.5299995</v>
      </c>
      <c r="F104" s="507">
        <f t="shared" si="12"/>
        <v>118753854.10999998</v>
      </c>
      <c r="G104" s="507">
        <f t="shared" si="12"/>
        <v>84910624.49000001</v>
      </c>
      <c r="H104" s="507">
        <f t="shared" si="12"/>
        <v>0</v>
      </c>
      <c r="I104" s="507">
        <f t="shared" si="12"/>
        <v>5698729.3700000001</v>
      </c>
      <c r="J104" s="507">
        <f t="shared" si="12"/>
        <v>1718761201.9399996</v>
      </c>
      <c r="K104" s="523"/>
      <c r="L104" s="502"/>
      <c r="M104" s="524"/>
      <c r="P104" s="524"/>
    </row>
    <row r="105" spans="1:16">
      <c r="B105" s="509"/>
      <c r="C105" s="511">
        <f t="shared" ref="C105:J105" si="13">C104-C103-C102-C101-C100-C99-C98-C94-C86-C61-C41-C16-C7</f>
        <v>0</v>
      </c>
      <c r="D105" s="511">
        <f t="shared" si="13"/>
        <v>0</v>
      </c>
      <c r="E105" s="511">
        <f t="shared" si="13"/>
        <v>-6.7055225372314453E-7</v>
      </c>
      <c r="F105" s="511">
        <f t="shared" si="13"/>
        <v>-9.7788870334625244E-9</v>
      </c>
      <c r="G105" s="511">
        <f t="shared" si="13"/>
        <v>1.4901161193847656E-8</v>
      </c>
      <c r="H105" s="511">
        <f t="shared" si="13"/>
        <v>0</v>
      </c>
      <c r="I105" s="511">
        <f t="shared" si="13"/>
        <v>0</v>
      </c>
      <c r="J105" s="511">
        <f t="shared" si="13"/>
        <v>0</v>
      </c>
      <c r="K105" s="525"/>
      <c r="L105" s="511"/>
      <c r="M105" s="526"/>
      <c r="P105" s="526"/>
    </row>
    <row r="106" spans="1:16" ht="15">
      <c r="B106" s="557"/>
      <c r="C106" s="502"/>
      <c r="D106" s="524"/>
      <c r="E106" s="524"/>
      <c r="F106" s="524"/>
      <c r="G106" s="524"/>
      <c r="H106" s="524"/>
      <c r="I106" s="524"/>
      <c r="J106" s="524"/>
      <c r="K106" s="523"/>
      <c r="L106" s="502"/>
      <c r="M106" s="524"/>
      <c r="P106" s="524"/>
    </row>
    <row r="107" spans="1:16">
      <c r="A107" s="495" t="s">
        <v>1090</v>
      </c>
      <c r="B107" s="554" t="s">
        <v>3</v>
      </c>
      <c r="C107" s="502">
        <v>0</v>
      </c>
      <c r="D107" s="524">
        <v>0</v>
      </c>
      <c r="E107" s="524">
        <v>0</v>
      </c>
      <c r="F107" s="524">
        <v>0</v>
      </c>
      <c r="G107" s="524">
        <v>0</v>
      </c>
      <c r="H107" s="524">
        <v>0</v>
      </c>
      <c r="I107" s="524">
        <v>0</v>
      </c>
      <c r="J107" s="524">
        <v>0</v>
      </c>
      <c r="K107" s="523"/>
      <c r="L107" s="502"/>
      <c r="M107" s="524"/>
      <c r="P107" s="524"/>
    </row>
    <row r="108" spans="1:16">
      <c r="A108" s="495" t="s">
        <v>1091</v>
      </c>
      <c r="B108" s="554" t="s">
        <v>3</v>
      </c>
      <c r="C108" s="502">
        <v>0</v>
      </c>
      <c r="D108" s="524">
        <v>0</v>
      </c>
      <c r="E108" s="524">
        <v>-2954720</v>
      </c>
      <c r="F108" s="524">
        <v>-192254</v>
      </c>
      <c r="G108" s="524">
        <v>7009.72</v>
      </c>
      <c r="H108" s="524">
        <v>0</v>
      </c>
      <c r="I108" s="524">
        <v>-7009.72</v>
      </c>
      <c r="J108" s="524">
        <v>-3146974</v>
      </c>
      <c r="K108" s="523"/>
      <c r="L108" s="502"/>
      <c r="M108" s="524"/>
      <c r="P108" s="524"/>
    </row>
    <row r="109" spans="1:16">
      <c r="A109" s="495" t="s">
        <v>1092</v>
      </c>
      <c r="B109" s="554" t="s">
        <v>3</v>
      </c>
      <c r="C109" s="502">
        <v>25263.279999999999</v>
      </c>
      <c r="D109" s="524">
        <v>4729.84</v>
      </c>
      <c r="E109" s="524">
        <v>0</v>
      </c>
      <c r="F109" s="524">
        <v>0</v>
      </c>
      <c r="G109" s="524">
        <v>0</v>
      </c>
      <c r="H109" s="524">
        <v>0</v>
      </c>
      <c r="I109" s="524">
        <v>0</v>
      </c>
      <c r="J109" s="524">
        <v>-29993.119999999999</v>
      </c>
      <c r="K109" s="523"/>
      <c r="L109" s="502"/>
      <c r="M109" s="524"/>
      <c r="P109" s="524"/>
    </row>
    <row r="110" spans="1:16">
      <c r="A110" s="495" t="s">
        <v>1093</v>
      </c>
      <c r="B110" s="554" t="s">
        <v>3</v>
      </c>
      <c r="C110" s="502">
        <v>86129.44</v>
      </c>
      <c r="D110" s="524">
        <v>16125.73</v>
      </c>
      <c r="E110" s="524">
        <v>-2217335.7599999998</v>
      </c>
      <c r="F110" s="524">
        <v>-415149.29</v>
      </c>
      <c r="G110" s="524">
        <v>0</v>
      </c>
      <c r="H110" s="524">
        <v>0</v>
      </c>
      <c r="I110" s="524">
        <v>0</v>
      </c>
      <c r="J110" s="524">
        <v>-2734740.2199999997</v>
      </c>
      <c r="K110" s="523"/>
      <c r="L110" s="502"/>
      <c r="M110" s="524"/>
      <c r="P110" s="524"/>
    </row>
    <row r="111" spans="1:16">
      <c r="A111" s="495" t="s">
        <v>1094</v>
      </c>
      <c r="B111" s="554" t="s">
        <v>3</v>
      </c>
      <c r="C111" s="502">
        <v>0</v>
      </c>
      <c r="D111" s="524">
        <v>0</v>
      </c>
      <c r="E111" s="524">
        <v>717772.58</v>
      </c>
      <c r="F111" s="524">
        <v>32078.98</v>
      </c>
      <c r="G111" s="524">
        <v>0</v>
      </c>
      <c r="H111" s="524">
        <v>0</v>
      </c>
      <c r="I111" s="524">
        <v>0</v>
      </c>
      <c r="J111" s="524">
        <v>749851.55999999994</v>
      </c>
      <c r="K111" s="523"/>
      <c r="L111" s="502"/>
      <c r="M111" s="524"/>
      <c r="P111" s="524"/>
    </row>
    <row r="112" spans="1:16">
      <c r="A112" s="495" t="s">
        <v>1095</v>
      </c>
      <c r="B112" s="554" t="s">
        <v>3</v>
      </c>
      <c r="C112" s="502">
        <v>0</v>
      </c>
      <c r="D112" s="524">
        <v>0</v>
      </c>
      <c r="E112" s="524">
        <v>1503582.08</v>
      </c>
      <c r="F112" s="524">
        <v>357881.32</v>
      </c>
      <c r="G112" s="524">
        <v>0</v>
      </c>
      <c r="H112" s="524">
        <v>0</v>
      </c>
      <c r="I112" s="524">
        <v>0</v>
      </c>
      <c r="J112" s="524">
        <v>1861463.4000000001</v>
      </c>
      <c r="K112" s="523"/>
      <c r="L112" s="502"/>
      <c r="M112" s="524"/>
      <c r="P112" s="524"/>
    </row>
    <row r="113" spans="1:16">
      <c r="A113" s="495" t="s">
        <v>1096</v>
      </c>
      <c r="B113" s="554" t="s">
        <v>3</v>
      </c>
      <c r="C113" s="502">
        <v>-3842.49</v>
      </c>
      <c r="D113" s="524">
        <v>-1074.96</v>
      </c>
      <c r="E113" s="524">
        <v>1174068.3600000001</v>
      </c>
      <c r="F113" s="524">
        <v>328524.34999999998</v>
      </c>
      <c r="G113" s="524">
        <v>0</v>
      </c>
      <c r="H113" s="524">
        <v>0</v>
      </c>
      <c r="I113" s="524">
        <v>0</v>
      </c>
      <c r="J113" s="524">
        <v>1507510.1600000001</v>
      </c>
      <c r="K113" s="523"/>
      <c r="L113" s="502"/>
      <c r="M113" s="524"/>
      <c r="P113" s="524"/>
    </row>
    <row r="114" spans="1:16">
      <c r="A114" s="495" t="s">
        <v>1097</v>
      </c>
      <c r="B114" s="554" t="s">
        <v>3</v>
      </c>
      <c r="C114" s="502">
        <v>1186163.5</v>
      </c>
      <c r="D114" s="524">
        <v>222084.5</v>
      </c>
      <c r="E114" s="524">
        <v>-891363.38</v>
      </c>
      <c r="F114" s="524">
        <v>-166888.9</v>
      </c>
      <c r="G114" s="524">
        <v>0</v>
      </c>
      <c r="H114" s="524">
        <v>0</v>
      </c>
      <c r="I114" s="524">
        <v>0</v>
      </c>
      <c r="J114" s="524">
        <v>-2466500.2799999998</v>
      </c>
      <c r="K114" s="523"/>
      <c r="L114" s="502"/>
      <c r="M114" s="524"/>
      <c r="P114" s="524"/>
    </row>
    <row r="115" spans="1:16">
      <c r="A115" s="495" t="s">
        <v>1098</v>
      </c>
      <c r="B115" s="554" t="s">
        <v>3</v>
      </c>
      <c r="C115" s="502">
        <v>0</v>
      </c>
      <c r="D115" s="524">
        <v>0</v>
      </c>
      <c r="E115" s="524">
        <v>0</v>
      </c>
      <c r="F115" s="524">
        <v>0</v>
      </c>
      <c r="G115" s="524">
        <v>0</v>
      </c>
      <c r="H115" s="524">
        <v>0</v>
      </c>
      <c r="I115" s="524">
        <v>0</v>
      </c>
      <c r="J115" s="524">
        <v>0</v>
      </c>
      <c r="K115" s="523"/>
      <c r="L115" s="502"/>
      <c r="M115" s="524"/>
      <c r="P115" s="524"/>
    </row>
    <row r="116" spans="1:16">
      <c r="A116" s="495" t="s">
        <v>1099</v>
      </c>
      <c r="B116" s="554" t="s">
        <v>3</v>
      </c>
      <c r="C116" s="502">
        <v>0</v>
      </c>
      <c r="D116" s="524">
        <v>0</v>
      </c>
      <c r="E116" s="524">
        <v>0</v>
      </c>
      <c r="F116" s="524">
        <v>0</v>
      </c>
      <c r="G116" s="524">
        <v>0</v>
      </c>
      <c r="H116" s="524">
        <v>0</v>
      </c>
      <c r="I116" s="524">
        <v>0</v>
      </c>
      <c r="J116" s="524">
        <v>0</v>
      </c>
      <c r="K116" s="523"/>
      <c r="L116" s="502"/>
      <c r="M116" s="524"/>
      <c r="P116" s="524"/>
    </row>
    <row r="117" spans="1:16">
      <c r="A117" s="495" t="s">
        <v>1100</v>
      </c>
      <c r="B117" s="554" t="s">
        <v>3</v>
      </c>
      <c r="C117" s="502">
        <v>0.49</v>
      </c>
      <c r="D117" s="524">
        <v>-0.08</v>
      </c>
      <c r="E117" s="524">
        <v>0</v>
      </c>
      <c r="F117" s="524">
        <v>0</v>
      </c>
      <c r="G117" s="524">
        <v>0</v>
      </c>
      <c r="H117" s="524">
        <v>0</v>
      </c>
      <c r="I117" s="524">
        <v>0</v>
      </c>
      <c r="J117" s="524">
        <v>-0.40999999999988629</v>
      </c>
      <c r="K117" s="523"/>
      <c r="L117" s="502"/>
      <c r="M117" s="524"/>
      <c r="P117" s="524"/>
    </row>
    <row r="118" spans="1:16">
      <c r="A118" s="495" t="s">
        <v>1101</v>
      </c>
      <c r="B118" s="554" t="s">
        <v>3</v>
      </c>
      <c r="C118" s="502">
        <v>0</v>
      </c>
      <c r="D118" s="524">
        <v>0</v>
      </c>
      <c r="E118" s="524">
        <v>0</v>
      </c>
      <c r="F118" s="524">
        <v>0</v>
      </c>
      <c r="G118" s="524">
        <v>0</v>
      </c>
      <c r="H118" s="524">
        <v>0</v>
      </c>
      <c r="I118" s="524">
        <v>0</v>
      </c>
      <c r="J118" s="524">
        <v>0</v>
      </c>
      <c r="K118" s="523"/>
      <c r="L118" s="502"/>
      <c r="M118" s="524"/>
      <c r="P118" s="524"/>
    </row>
    <row r="119" spans="1:16">
      <c r="A119" s="495" t="s">
        <v>1102</v>
      </c>
      <c r="B119" s="554" t="s">
        <v>3</v>
      </c>
      <c r="C119" s="502">
        <v>-3440373.14</v>
      </c>
      <c r="D119" s="524">
        <v>-962673.31</v>
      </c>
      <c r="E119" s="524">
        <v>1627199.52</v>
      </c>
      <c r="F119" s="524">
        <v>453425.26</v>
      </c>
      <c r="G119" s="524">
        <v>1334743.2599999998</v>
      </c>
      <c r="H119" s="524">
        <v>0</v>
      </c>
      <c r="I119" s="524">
        <v>374570.28</v>
      </c>
      <c r="J119" s="524">
        <v>8192984.7699999996</v>
      </c>
      <c r="K119" s="523"/>
      <c r="L119" s="502"/>
      <c r="M119" s="524"/>
      <c r="P119" s="524"/>
    </row>
    <row r="120" spans="1:16">
      <c r="A120" s="495" t="s">
        <v>1103</v>
      </c>
      <c r="B120" s="554" t="s">
        <v>3</v>
      </c>
      <c r="C120" s="502">
        <v>0</v>
      </c>
      <c r="D120" s="524">
        <v>0</v>
      </c>
      <c r="E120" s="524">
        <v>-149156</v>
      </c>
      <c r="F120" s="524">
        <v>-20643</v>
      </c>
      <c r="G120" s="524">
        <v>0</v>
      </c>
      <c r="H120" s="524">
        <v>0</v>
      </c>
      <c r="I120" s="524">
        <v>0</v>
      </c>
      <c r="J120" s="524">
        <v>-169799</v>
      </c>
      <c r="K120" s="523"/>
      <c r="L120" s="502"/>
      <c r="M120" s="524"/>
      <c r="P120" s="524"/>
    </row>
    <row r="121" spans="1:16">
      <c r="A121" s="495" t="s">
        <v>1104</v>
      </c>
      <c r="B121" s="554" t="s">
        <v>3</v>
      </c>
      <c r="C121" s="502">
        <v>-193269.15</v>
      </c>
      <c r="D121" s="524">
        <v>567283.13</v>
      </c>
      <c r="E121" s="524">
        <v>16539</v>
      </c>
      <c r="F121" s="524">
        <v>8268270.25</v>
      </c>
      <c r="G121" s="524">
        <v>-905544.09</v>
      </c>
      <c r="H121" s="524">
        <v>0</v>
      </c>
      <c r="I121" s="524">
        <v>-171621.9</v>
      </c>
      <c r="J121" s="524">
        <v>6833629.2800000003</v>
      </c>
      <c r="K121" s="523"/>
      <c r="L121" s="502"/>
      <c r="M121" s="524"/>
      <c r="P121" s="524"/>
    </row>
    <row r="122" spans="1:16">
      <c r="A122" s="495" t="s">
        <v>1105</v>
      </c>
      <c r="B122" s="554" t="s">
        <v>3</v>
      </c>
      <c r="C122" s="502">
        <v>0</v>
      </c>
      <c r="D122" s="524">
        <v>0</v>
      </c>
      <c r="E122" s="524">
        <v>0</v>
      </c>
      <c r="F122" s="524">
        <v>0</v>
      </c>
      <c r="G122" s="524">
        <v>0</v>
      </c>
      <c r="H122" s="524">
        <v>0</v>
      </c>
      <c r="I122" s="524">
        <v>0</v>
      </c>
      <c r="J122" s="524">
        <v>0</v>
      </c>
      <c r="K122" s="523"/>
      <c r="L122" s="502"/>
      <c r="M122" s="524"/>
      <c r="P122" s="524"/>
    </row>
    <row r="123" spans="1:16">
      <c r="A123" s="495" t="s">
        <v>1106</v>
      </c>
      <c r="B123" s="554" t="s">
        <v>3</v>
      </c>
      <c r="C123" s="502">
        <v>0</v>
      </c>
      <c r="D123" s="524">
        <v>0</v>
      </c>
      <c r="E123" s="524">
        <v>0</v>
      </c>
      <c r="F123" s="524">
        <v>0</v>
      </c>
      <c r="G123" s="524">
        <v>-0.28999999999999998</v>
      </c>
      <c r="H123" s="524">
        <v>0</v>
      </c>
      <c r="I123" s="524">
        <v>-0.33</v>
      </c>
      <c r="J123" s="524">
        <v>-0.62</v>
      </c>
      <c r="K123" s="523"/>
      <c r="L123" s="502"/>
      <c r="M123" s="524"/>
      <c r="P123" s="524"/>
    </row>
    <row r="124" spans="1:16">
      <c r="A124" s="495" t="s">
        <v>1107</v>
      </c>
      <c r="B124" s="554" t="s">
        <v>3</v>
      </c>
      <c r="C124" s="502">
        <v>0</v>
      </c>
      <c r="D124" s="524">
        <v>0</v>
      </c>
      <c r="E124" s="524">
        <v>0</v>
      </c>
      <c r="F124" s="524">
        <v>0</v>
      </c>
      <c r="G124" s="524">
        <v>0</v>
      </c>
      <c r="H124" s="524">
        <v>0</v>
      </c>
      <c r="I124" s="524">
        <v>0</v>
      </c>
      <c r="J124" s="524">
        <v>0</v>
      </c>
      <c r="K124" s="523"/>
      <c r="L124" s="502"/>
      <c r="M124" s="524"/>
      <c r="P124" s="524"/>
    </row>
    <row r="125" spans="1:16">
      <c r="A125" s="495" t="s">
        <v>1108</v>
      </c>
      <c r="B125" s="554" t="s">
        <v>3</v>
      </c>
      <c r="C125" s="502">
        <v>0</v>
      </c>
      <c r="D125" s="524">
        <v>0</v>
      </c>
      <c r="E125" s="524">
        <v>0</v>
      </c>
      <c r="F125" s="524">
        <v>0</v>
      </c>
      <c r="G125" s="524">
        <v>0</v>
      </c>
      <c r="H125" s="524">
        <v>0</v>
      </c>
      <c r="I125" s="524">
        <v>0</v>
      </c>
      <c r="J125" s="524">
        <v>0</v>
      </c>
      <c r="K125" s="523"/>
      <c r="L125" s="502"/>
      <c r="M125" s="524"/>
      <c r="P125" s="524"/>
    </row>
    <row r="126" spans="1:16">
      <c r="A126" s="495" t="s">
        <v>1109</v>
      </c>
      <c r="B126" s="554" t="s">
        <v>3</v>
      </c>
      <c r="C126" s="502">
        <v>0</v>
      </c>
      <c r="D126" s="524">
        <v>0</v>
      </c>
      <c r="E126" s="524">
        <v>0</v>
      </c>
      <c r="F126" s="524">
        <v>0</v>
      </c>
      <c r="G126" s="524">
        <v>12327.27</v>
      </c>
      <c r="H126" s="524">
        <v>0</v>
      </c>
      <c r="I126" s="524">
        <v>2313.39</v>
      </c>
      <c r="J126" s="524">
        <v>14640.66</v>
      </c>
      <c r="K126" s="523"/>
      <c r="L126" s="502"/>
      <c r="M126" s="524"/>
      <c r="P126" s="524"/>
    </row>
    <row r="127" spans="1:16" s="520" customFormat="1">
      <c r="A127" s="534" t="s">
        <v>1110</v>
      </c>
      <c r="B127" s="554" t="s">
        <v>3</v>
      </c>
      <c r="C127" s="502">
        <v>51098</v>
      </c>
      <c r="D127" s="524">
        <v>0</v>
      </c>
      <c r="E127" s="524">
        <v>0</v>
      </c>
      <c r="F127" s="524">
        <v>0</v>
      </c>
      <c r="G127" s="524">
        <v>-61186.03</v>
      </c>
      <c r="H127" s="524">
        <v>0</v>
      </c>
      <c r="I127" s="524">
        <v>112288.03</v>
      </c>
      <c r="J127" s="524">
        <v>4</v>
      </c>
      <c r="K127" s="523"/>
      <c r="L127" s="502"/>
      <c r="M127" s="524"/>
      <c r="P127" s="524"/>
    </row>
    <row r="128" spans="1:16">
      <c r="B128" s="530"/>
      <c r="C128" s="531">
        <f t="shared" ref="C128:J128" si="14">SUM(C107:C127)</f>
        <v>-2288830.0699999998</v>
      </c>
      <c r="D128" s="531">
        <f t="shared" si="14"/>
        <v>-153525.15000000002</v>
      </c>
      <c r="E128" s="531">
        <f t="shared" si="14"/>
        <v>-1173413.5999999996</v>
      </c>
      <c r="F128" s="531">
        <f t="shared" si="14"/>
        <v>8645244.9700000007</v>
      </c>
      <c r="G128" s="531">
        <f t="shared" si="14"/>
        <v>387349.83999999985</v>
      </c>
      <c r="H128" s="531">
        <f t="shared" si="14"/>
        <v>0</v>
      </c>
      <c r="I128" s="531">
        <f t="shared" si="14"/>
        <v>310539.75000000012</v>
      </c>
      <c r="J128" s="531">
        <f t="shared" si="14"/>
        <v>10612076.180000002</v>
      </c>
      <c r="K128" s="532"/>
      <c r="L128" s="522"/>
      <c r="M128" s="533"/>
      <c r="P128" s="533"/>
    </row>
    <row r="129" spans="1:16">
      <c r="B129" s="528"/>
      <c r="C129" s="502"/>
      <c r="D129" s="524"/>
      <c r="E129" s="524"/>
      <c r="F129" s="524"/>
      <c r="G129" s="524"/>
      <c r="H129" s="524"/>
      <c r="I129" s="524"/>
      <c r="J129" s="524"/>
      <c r="K129" s="523"/>
      <c r="L129" s="502"/>
      <c r="M129" s="524"/>
      <c r="P129" s="524"/>
    </row>
    <row r="130" spans="1:16" ht="13.5" thickBot="1">
      <c r="A130" s="489" t="s">
        <v>1112</v>
      </c>
      <c r="B130" s="554" t="s">
        <v>3</v>
      </c>
      <c r="C130" s="535">
        <v>485345366.04000002</v>
      </c>
      <c r="D130" s="535">
        <v>29951294.300000004</v>
      </c>
      <c r="E130" s="535">
        <v>2025963595.9299998</v>
      </c>
      <c r="F130" s="535">
        <v>127399099.08</v>
      </c>
      <c r="G130" s="535">
        <v>85297974.329999998</v>
      </c>
      <c r="H130" s="535">
        <v>0</v>
      </c>
      <c r="I130" s="535">
        <v>6009269.1199999992</v>
      </c>
      <c r="J130" s="535">
        <v>1729373278.1199996</v>
      </c>
      <c r="K130" s="523"/>
      <c r="L130" s="502"/>
      <c r="M130" s="524"/>
      <c r="P130" s="524"/>
    </row>
    <row r="131" spans="1:16" ht="13.5" thickTop="1">
      <c r="B131" s="528"/>
      <c r="C131" s="524">
        <f t="shared" ref="C131:J131" si="15">C130-SUM(C107:C127,C91:C93,C98:C103,C65:C85,C45:C60,C20:C40,C11:C15,C4:C6)</f>
        <v>0</v>
      </c>
      <c r="D131" s="524">
        <f t="shared" si="15"/>
        <v>0</v>
      </c>
      <c r="E131" s="524">
        <f t="shared" si="15"/>
        <v>0</v>
      </c>
      <c r="F131" s="524">
        <f t="shared" si="15"/>
        <v>0</v>
      </c>
      <c r="G131" s="524">
        <f t="shared" si="15"/>
        <v>0</v>
      </c>
      <c r="H131" s="524">
        <f t="shared" si="15"/>
        <v>0</v>
      </c>
      <c r="I131" s="524">
        <f t="shared" si="15"/>
        <v>0</v>
      </c>
      <c r="J131" s="524">
        <f t="shared" si="15"/>
        <v>0</v>
      </c>
      <c r="K131" s="523"/>
      <c r="L131" s="502"/>
      <c r="M131" s="524"/>
      <c r="P131" s="524"/>
    </row>
    <row r="132" spans="1:16" ht="15">
      <c r="B132" s="557"/>
      <c r="C132" s="524"/>
      <c r="D132" s="524"/>
      <c r="E132" s="524"/>
      <c r="F132" s="524"/>
      <c r="G132" s="524"/>
      <c r="H132" s="524"/>
      <c r="I132" s="524"/>
      <c r="J132" s="524"/>
      <c r="K132" s="523"/>
      <c r="L132" s="502"/>
      <c r="M132" s="524"/>
      <c r="P132" s="524"/>
    </row>
    <row r="133" spans="1:16" ht="15">
      <c r="B133" s="557"/>
      <c r="C133" s="524"/>
      <c r="D133" s="524"/>
      <c r="E133" s="524"/>
      <c r="F133" s="524"/>
      <c r="G133" s="524"/>
      <c r="H133" s="524"/>
      <c r="I133" s="524"/>
      <c r="J133" s="524"/>
      <c r="K133" s="523"/>
      <c r="L133" s="502"/>
      <c r="M133" s="524"/>
      <c r="N133" s="524"/>
      <c r="O133" s="524"/>
    </row>
    <row r="134" spans="1:16" ht="15">
      <c r="B134" s="557"/>
      <c r="C134" s="524"/>
      <c r="D134" s="524"/>
      <c r="E134" s="524"/>
      <c r="F134" s="524"/>
      <c r="G134" s="524"/>
      <c r="H134" s="524"/>
      <c r="I134" s="524"/>
      <c r="J134" s="524"/>
      <c r="K134" s="523"/>
      <c r="L134" s="502"/>
      <c r="M134" s="524"/>
      <c r="N134" s="524"/>
      <c r="O134" s="524"/>
    </row>
    <row r="135" spans="1:16" ht="15">
      <c r="B135" s="556"/>
      <c r="C135" s="556"/>
      <c r="D135" s="556"/>
      <c r="E135" s="556"/>
      <c r="F135" s="556"/>
      <c r="G135" s="556"/>
      <c r="H135" s="556"/>
      <c r="I135" s="556"/>
      <c r="J135" s="556"/>
      <c r="K135" s="556"/>
      <c r="L135" s="502"/>
      <c r="M135" s="524"/>
      <c r="N135" s="524"/>
      <c r="O135" s="524"/>
    </row>
    <row r="136" spans="1:16" ht="15">
      <c r="A136" s="105"/>
      <c r="B136" s="105"/>
      <c r="C136" s="543"/>
      <c r="D136" s="543"/>
      <c r="E136" s="543"/>
      <c r="F136" s="543"/>
      <c r="G136" s="543"/>
      <c r="H136" s="543"/>
      <c r="I136" s="543"/>
      <c r="J136" s="543"/>
      <c r="K136" s="524"/>
      <c r="L136" s="502"/>
      <c r="M136" s="524"/>
      <c r="N136" s="524"/>
      <c r="O136" s="524"/>
      <c r="P136" s="524"/>
    </row>
    <row r="137" spans="1:16" ht="15">
      <c r="A137" s="557" t="s">
        <v>110</v>
      </c>
      <c r="B137" s="557" t="s">
        <v>110</v>
      </c>
      <c r="C137" s="328">
        <f t="shared" ref="C137:J137" si="16">C77</f>
        <v>1388507.25</v>
      </c>
      <c r="D137" s="328">
        <f t="shared" si="16"/>
        <v>93392</v>
      </c>
      <c r="E137" s="328">
        <f t="shared" si="16"/>
        <v>67298076.299999997</v>
      </c>
      <c r="F137" s="328">
        <f t="shared" si="16"/>
        <v>4526557.1399999997</v>
      </c>
      <c r="G137" s="328">
        <f t="shared" si="16"/>
        <v>1686623.36</v>
      </c>
      <c r="H137" s="328">
        <f t="shared" si="16"/>
        <v>0</v>
      </c>
      <c r="I137" s="328">
        <f t="shared" si="16"/>
        <v>113444.65</v>
      </c>
      <c r="J137" s="328">
        <f t="shared" si="16"/>
        <v>72142802.200000003</v>
      </c>
      <c r="K137" s="524"/>
      <c r="L137" s="502"/>
      <c r="M137" s="524"/>
      <c r="N137" s="524"/>
      <c r="O137" s="524"/>
      <c r="P137" s="524"/>
    </row>
    <row r="138" spans="1:16" ht="15">
      <c r="A138" s="557" t="s">
        <v>109</v>
      </c>
      <c r="B138" s="557" t="s">
        <v>109</v>
      </c>
      <c r="C138" s="328">
        <f t="shared" ref="C138:J138" si="17">C69</f>
        <v>463473.9</v>
      </c>
      <c r="D138" s="328">
        <f t="shared" si="17"/>
        <v>31173.66</v>
      </c>
      <c r="E138" s="328">
        <f t="shared" si="17"/>
        <v>36897424.869999997</v>
      </c>
      <c r="F138" s="328">
        <f t="shared" si="17"/>
        <v>2481768.16</v>
      </c>
      <c r="G138" s="328">
        <f t="shared" si="17"/>
        <v>1327820.6200000001</v>
      </c>
      <c r="H138" s="328">
        <f t="shared" si="17"/>
        <v>0</v>
      </c>
      <c r="I138" s="328">
        <f t="shared" si="17"/>
        <v>89309.53</v>
      </c>
      <c r="J138" s="328">
        <f t="shared" si="17"/>
        <v>40301675.620000005</v>
      </c>
      <c r="K138" s="524"/>
      <c r="L138" s="502"/>
      <c r="M138" s="524"/>
      <c r="N138" s="524"/>
      <c r="O138" s="524"/>
      <c r="P138" s="524"/>
    </row>
    <row r="139" spans="1:16" ht="15">
      <c r="A139" s="557"/>
      <c r="B139" s="557"/>
      <c r="C139" s="524"/>
      <c r="D139" s="524"/>
      <c r="E139" s="524"/>
      <c r="F139" s="524"/>
      <c r="G139" s="524"/>
      <c r="H139" s="524"/>
      <c r="I139" s="524"/>
      <c r="J139" s="524"/>
      <c r="K139" s="524"/>
      <c r="L139" s="502"/>
      <c r="M139" s="524"/>
      <c r="N139" s="524"/>
      <c r="O139" s="524"/>
      <c r="P139" s="524"/>
    </row>
    <row r="140" spans="1:16" ht="15">
      <c r="A140" s="557"/>
      <c r="B140" s="557"/>
      <c r="C140" s="524"/>
      <c r="D140" s="524"/>
      <c r="E140" s="524"/>
      <c r="F140" s="524"/>
      <c r="G140" s="524"/>
      <c r="H140" s="524"/>
      <c r="I140" s="524"/>
      <c r="J140" s="524"/>
      <c r="K140" s="524"/>
      <c r="L140" s="502"/>
      <c r="M140" s="524"/>
      <c r="N140" s="524"/>
      <c r="O140" s="524"/>
      <c r="P140" s="524"/>
    </row>
    <row r="141" spans="1:16" ht="15">
      <c r="A141" s="557"/>
      <c r="B141" s="557"/>
      <c r="C141" s="524"/>
      <c r="D141" s="524"/>
      <c r="E141" s="524"/>
      <c r="F141" s="524"/>
      <c r="G141" s="524"/>
      <c r="H141" s="524"/>
      <c r="I141" s="524"/>
      <c r="J141" s="524"/>
      <c r="K141" s="524"/>
      <c r="L141" s="502"/>
      <c r="M141" s="524"/>
      <c r="N141" s="524"/>
      <c r="O141" s="524"/>
      <c r="P141" s="524"/>
    </row>
    <row r="142" spans="1:16" ht="15">
      <c r="A142" s="557"/>
      <c r="B142" s="557"/>
      <c r="C142" s="524"/>
      <c r="D142" s="524"/>
      <c r="E142" s="524"/>
      <c r="F142" s="524"/>
      <c r="G142" s="524"/>
      <c r="H142" s="524"/>
      <c r="I142" s="524"/>
      <c r="J142" s="524"/>
      <c r="K142" s="524"/>
      <c r="L142" s="502"/>
      <c r="M142" s="524"/>
      <c r="N142" s="524"/>
      <c r="O142" s="524"/>
      <c r="P142" s="524"/>
    </row>
    <row r="143" spans="1:16" ht="15">
      <c r="A143" s="557"/>
      <c r="B143" s="557"/>
      <c r="C143" s="524"/>
      <c r="D143" s="524"/>
      <c r="E143" s="524"/>
      <c r="F143" s="524"/>
      <c r="G143" s="524"/>
      <c r="H143" s="524"/>
      <c r="I143" s="524"/>
      <c r="J143" s="524"/>
      <c r="K143" s="524"/>
      <c r="L143" s="502"/>
      <c r="M143" s="524"/>
      <c r="N143" s="524"/>
      <c r="O143" s="524"/>
      <c r="P143" s="524"/>
    </row>
    <row r="144" spans="1:16" ht="15">
      <c r="A144" s="557"/>
      <c r="B144" s="557"/>
      <c r="C144" s="524"/>
      <c r="D144" s="524"/>
      <c r="E144" s="524"/>
      <c r="F144" s="524"/>
      <c r="G144" s="524"/>
      <c r="H144" s="524"/>
      <c r="I144" s="524"/>
      <c r="J144" s="524"/>
      <c r="K144" s="524"/>
      <c r="L144" s="502"/>
      <c r="M144" s="524"/>
      <c r="N144" s="524"/>
      <c r="O144" s="524"/>
      <c r="P144" s="524"/>
    </row>
    <row r="145" spans="1:16" ht="15">
      <c r="A145" s="557"/>
      <c r="B145" s="557"/>
      <c r="C145" s="524"/>
      <c r="D145" s="524"/>
      <c r="E145" s="524"/>
      <c r="F145" s="524"/>
      <c r="G145" s="524"/>
      <c r="H145" s="524"/>
      <c r="I145" s="524"/>
      <c r="J145" s="524"/>
      <c r="K145" s="524"/>
      <c r="L145" s="502"/>
      <c r="M145" s="524"/>
      <c r="N145" s="524"/>
      <c r="O145" s="524"/>
      <c r="P145" s="524"/>
    </row>
    <row r="146" spans="1:16" ht="15">
      <c r="A146" s="557"/>
      <c r="B146" s="557"/>
      <c r="C146" s="524"/>
      <c r="D146" s="524"/>
      <c r="E146" s="524"/>
      <c r="F146" s="524"/>
      <c r="G146" s="524"/>
      <c r="H146" s="524"/>
      <c r="I146" s="524"/>
      <c r="J146" s="524"/>
      <c r="K146" s="524"/>
      <c r="L146" s="502"/>
      <c r="M146" s="524"/>
      <c r="N146" s="524"/>
      <c r="O146" s="524"/>
      <c r="P146" s="524"/>
    </row>
    <row r="147" spans="1:16" ht="15">
      <c r="A147" s="557"/>
      <c r="B147" s="557"/>
      <c r="C147" s="524"/>
      <c r="D147" s="524"/>
      <c r="E147" s="524"/>
      <c r="F147" s="524"/>
      <c r="G147" s="524"/>
      <c r="H147" s="524"/>
      <c r="I147" s="524"/>
      <c r="J147" s="524"/>
      <c r="K147" s="524"/>
      <c r="L147" s="502"/>
      <c r="M147" s="524"/>
      <c r="N147" s="524"/>
      <c r="O147" s="524"/>
      <c r="P147" s="524"/>
    </row>
    <row r="148" spans="1:16" ht="15">
      <c r="A148" s="557"/>
      <c r="B148" s="557"/>
      <c r="C148" s="524"/>
      <c r="D148" s="524"/>
      <c r="E148" s="524"/>
      <c r="F148" s="524"/>
      <c r="G148" s="524"/>
      <c r="H148" s="524"/>
      <c r="I148" s="524"/>
      <c r="J148" s="524"/>
      <c r="K148" s="524"/>
      <c r="L148" s="502"/>
      <c r="M148" s="524"/>
      <c r="N148" s="524"/>
      <c r="O148" s="524"/>
      <c r="P148" s="524"/>
    </row>
    <row r="149" spans="1:16" ht="15">
      <c r="A149" s="557"/>
      <c r="B149" s="557"/>
      <c r="L149" s="504"/>
    </row>
    <row r="150" spans="1:16" ht="15">
      <c r="A150" s="557"/>
      <c r="B150" s="557"/>
      <c r="L150" s="504"/>
    </row>
    <row r="151" spans="1:16" ht="15">
      <c r="A151" s="557"/>
      <c r="B151" s="557"/>
      <c r="L151" s="504"/>
    </row>
    <row r="152" spans="1:16" ht="15">
      <c r="A152" s="557"/>
      <c r="B152" s="557"/>
      <c r="L152" s="504"/>
    </row>
    <row r="153" spans="1:16" ht="15">
      <c r="A153" s="557"/>
      <c r="B153" s="557"/>
      <c r="L153" s="504"/>
    </row>
    <row r="154" spans="1:16" ht="15">
      <c r="A154" s="557"/>
      <c r="B154" s="557"/>
      <c r="L154" s="504"/>
    </row>
    <row r="155" spans="1:16" ht="15">
      <c r="A155" s="557"/>
      <c r="B155" s="557"/>
      <c r="L155" s="504"/>
    </row>
    <row r="156" spans="1:16" ht="15">
      <c r="A156" s="557"/>
      <c r="B156" s="557"/>
      <c r="L156" s="504"/>
    </row>
    <row r="157" spans="1:16" ht="15">
      <c r="A157" s="557"/>
      <c r="B157" s="557"/>
      <c r="L157" s="504"/>
    </row>
    <row r="158" spans="1:16" ht="15">
      <c r="A158" s="557"/>
      <c r="B158" s="557"/>
      <c r="L158" s="504"/>
    </row>
    <row r="159" spans="1:16" ht="15">
      <c r="A159" s="557"/>
      <c r="B159" s="557"/>
      <c r="L159" s="504"/>
    </row>
    <row r="160" spans="1:16" ht="15">
      <c r="A160" s="557"/>
      <c r="B160" s="557"/>
      <c r="L160" s="504"/>
    </row>
    <row r="161" spans="1:12" ht="15">
      <c r="A161" s="557"/>
      <c r="B161" s="557"/>
      <c r="L161" s="504"/>
    </row>
    <row r="162" spans="1:12" ht="15">
      <c r="A162" s="557"/>
      <c r="B162" s="557"/>
      <c r="L162" s="504"/>
    </row>
    <row r="163" spans="1:12" ht="15">
      <c r="A163" s="557"/>
      <c r="B163" s="557"/>
      <c r="L163" s="504"/>
    </row>
    <row r="164" spans="1:12" ht="15">
      <c r="A164" s="557"/>
      <c r="B164" s="557"/>
      <c r="L164" s="504"/>
    </row>
    <row r="165" spans="1:12" ht="15">
      <c r="A165" s="557"/>
      <c r="B165" s="557"/>
      <c r="L165" s="504"/>
    </row>
    <row r="166" spans="1:12" ht="15">
      <c r="A166" s="557"/>
      <c r="B166" s="557"/>
      <c r="L166" s="504"/>
    </row>
    <row r="167" spans="1:12" ht="15">
      <c r="A167" s="557"/>
      <c r="B167" s="557"/>
      <c r="L167" s="504"/>
    </row>
    <row r="168" spans="1:12" ht="15">
      <c r="A168" s="557"/>
      <c r="B168" s="557"/>
      <c r="L168" s="504"/>
    </row>
    <row r="169" spans="1:12" ht="15">
      <c r="A169" s="557"/>
      <c r="B169" s="557"/>
      <c r="L169" s="504"/>
    </row>
    <row r="170" spans="1:12" ht="15">
      <c r="A170" s="557"/>
      <c r="B170" s="557"/>
      <c r="L170" s="504"/>
    </row>
    <row r="171" spans="1:12" ht="15">
      <c r="A171" s="557"/>
      <c r="B171" s="557"/>
      <c r="L171" s="504"/>
    </row>
    <row r="172" spans="1:12" ht="15">
      <c r="A172" s="557"/>
      <c r="B172" s="557"/>
      <c r="L172" s="504"/>
    </row>
    <row r="173" spans="1:12" ht="15">
      <c r="A173" s="557"/>
      <c r="B173" s="557"/>
      <c r="L173" s="504"/>
    </row>
    <row r="174" spans="1:12" ht="15">
      <c r="A174" s="557"/>
      <c r="B174" s="557"/>
    </row>
    <row r="175" spans="1:12" ht="15">
      <c r="A175" s="557"/>
      <c r="B175" s="557"/>
    </row>
    <row r="176" spans="1:12" ht="15">
      <c r="A176" s="557"/>
      <c r="B176" s="557"/>
    </row>
    <row r="177" spans="1:2" ht="15">
      <c r="A177" s="557"/>
      <c r="B177" s="557"/>
    </row>
    <row r="178" spans="1:2" ht="15">
      <c r="A178" s="557"/>
      <c r="B178" s="557"/>
    </row>
    <row r="179" spans="1:2" ht="15">
      <c r="A179" s="557"/>
      <c r="B179" s="557"/>
    </row>
    <row r="180" spans="1:2" ht="15">
      <c r="A180" s="557"/>
      <c r="B180" s="557"/>
    </row>
    <row r="181" spans="1:2" ht="15">
      <c r="A181" s="557"/>
      <c r="B181" s="557"/>
    </row>
  </sheetData>
  <conditionalFormatting sqref="C79">
    <cfRule type="cellIs" dxfId="9" priority="1" operator="notEqual">
      <formula>0</formula>
    </cfRule>
    <cfRule type="cellIs" dxfId="8" priority="2" operator="equal">
      <formula>0</formula>
    </cfRule>
  </conditionalFormatting>
  <dataValidations count="5">
    <dataValidation type="list" allowBlank="1" showInputMessage="1" sqref="L1">
      <formula1>"..."</formula1>
    </dataValidation>
    <dataValidation type="list" allowBlank="1" showInputMessage="1" sqref="M1">
      <formula1>"..."</formula1>
    </dataValidation>
    <dataValidation type="list" allowBlank="1" showInputMessage="1" sqref="N1">
      <formula1>"..."</formula1>
    </dataValidation>
    <dataValidation type="list" allowBlank="1" showInputMessage="1" sqref="O1">
      <formula1>"..."</formula1>
    </dataValidation>
    <dataValidation type="list" allowBlank="1" showInputMessage="1" sqref="P1">
      <formula1>"..."</formula1>
    </dataValidation>
  </dataValidations>
  <pageMargins left="0.7" right="0.7" top="0.75" bottom="0.75" header="0.3" footer="0.3"/>
  <pageSetup orientation="portrait" r:id="rId1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1"/>
  <sheetViews>
    <sheetView workbookViewId="0">
      <selection activeCell="E39" sqref="E39"/>
    </sheetView>
  </sheetViews>
  <sheetFormatPr defaultRowHeight="12.75"/>
  <cols>
    <col min="1" max="1" width="15.85546875" style="489" bestFit="1" customWidth="1"/>
    <col min="2" max="2" width="24.28515625" style="489" bestFit="1" customWidth="1"/>
    <col min="3" max="3" width="14.5703125" style="489" customWidth="1"/>
    <col min="4" max="4" width="13.7109375" style="489" customWidth="1"/>
    <col min="5" max="5" width="16" style="489" customWidth="1"/>
    <col min="6" max="10" width="13.5703125" style="489" customWidth="1"/>
    <col min="11" max="11" width="3.5703125" style="489" customWidth="1"/>
    <col min="12" max="12" width="12.28515625" style="489" customWidth="1"/>
    <col min="13" max="16" width="4.85546875" style="489" customWidth="1"/>
    <col min="17" max="16384" width="9.140625" style="489"/>
  </cols>
  <sheetData>
    <row r="1" spans="1:18" ht="13.5" thickBot="1">
      <c r="B1" s="555"/>
      <c r="C1" s="555"/>
      <c r="D1" s="483"/>
      <c r="E1" s="483"/>
      <c r="F1" s="483"/>
      <c r="G1" s="483"/>
      <c r="H1" s="483"/>
      <c r="I1" s="483"/>
      <c r="J1" s="483"/>
      <c r="K1" s="484"/>
      <c r="L1" s="485" t="s">
        <v>1139</v>
      </c>
      <c r="M1" s="486" t="s">
        <v>0</v>
      </c>
      <c r="N1" s="486" t="s">
        <v>4</v>
      </c>
      <c r="O1" s="487" t="s">
        <v>1057</v>
      </c>
      <c r="P1" s="489" t="s">
        <v>1138</v>
      </c>
      <c r="R1" s="489" t="s">
        <v>1138</v>
      </c>
    </row>
    <row r="2" spans="1:18">
      <c r="B2" s="483"/>
      <c r="C2" s="483"/>
      <c r="D2" s="483"/>
      <c r="E2" s="483"/>
      <c r="F2" s="483"/>
      <c r="G2" s="483"/>
      <c r="H2" s="483"/>
      <c r="I2" s="483"/>
      <c r="J2" s="483"/>
      <c r="K2" s="484"/>
      <c r="L2" s="491"/>
      <c r="M2" s="492"/>
      <c r="N2" s="492"/>
      <c r="O2" s="493"/>
    </row>
    <row r="3" spans="1:18" ht="25.5">
      <c r="B3" s="495"/>
      <c r="C3" s="496" t="s">
        <v>18</v>
      </c>
      <c r="D3" s="496" t="s">
        <v>19</v>
      </c>
      <c r="E3" s="496" t="s">
        <v>20</v>
      </c>
      <c r="F3" s="496" t="s">
        <v>21</v>
      </c>
      <c r="G3" s="496" t="s">
        <v>22</v>
      </c>
      <c r="H3" s="496" t="s">
        <v>23</v>
      </c>
      <c r="I3" s="496" t="s">
        <v>24</v>
      </c>
      <c r="J3" s="497" t="s">
        <v>2</v>
      </c>
      <c r="K3" s="484"/>
      <c r="L3" s="498"/>
      <c r="M3" s="499"/>
      <c r="N3" s="499"/>
      <c r="O3" s="499"/>
    </row>
    <row r="4" spans="1:18">
      <c r="A4" s="495" t="s">
        <v>1059</v>
      </c>
      <c r="B4" s="500" t="s">
        <v>154</v>
      </c>
      <c r="C4" s="501">
        <v>569144467.88</v>
      </c>
      <c r="D4" s="502">
        <v>5863388.5300000003</v>
      </c>
      <c r="E4" s="502">
        <v>-2299755.5699999998</v>
      </c>
      <c r="F4" s="502">
        <v>1476557.19</v>
      </c>
      <c r="G4" s="502">
        <v>-14870057.960000001</v>
      </c>
      <c r="H4" s="503">
        <v>0</v>
      </c>
      <c r="I4" s="502">
        <v>-1003836.02</v>
      </c>
      <c r="J4" s="502">
        <v>-591704948.76999998</v>
      </c>
      <c r="K4" s="484"/>
    </row>
    <row r="5" spans="1:18">
      <c r="A5" s="495" t="s">
        <v>1059</v>
      </c>
      <c r="B5" s="500" t="s">
        <v>163</v>
      </c>
      <c r="C5" s="503">
        <v>-0.28000000000000003</v>
      </c>
      <c r="D5" s="502">
        <v>-0.13</v>
      </c>
      <c r="E5" s="502">
        <v>26157546.93</v>
      </c>
      <c r="F5" s="502">
        <v>1759390.42</v>
      </c>
      <c r="G5" s="503">
        <v>538554</v>
      </c>
      <c r="H5" s="503">
        <v>0</v>
      </c>
      <c r="I5" s="503">
        <v>36225</v>
      </c>
      <c r="J5" s="502">
        <v>28491716.759999998</v>
      </c>
      <c r="K5" s="484"/>
      <c r="L5" s="504"/>
    </row>
    <row r="6" spans="1:18">
      <c r="A6" s="495" t="s">
        <v>1059</v>
      </c>
      <c r="B6" s="500" t="s">
        <v>1060</v>
      </c>
      <c r="C6" s="503">
        <v>0</v>
      </c>
      <c r="D6" s="503">
        <v>0</v>
      </c>
      <c r="E6" s="503">
        <v>0</v>
      </c>
      <c r="F6" s="503">
        <v>0</v>
      </c>
      <c r="G6" s="503">
        <v>0</v>
      </c>
      <c r="H6" s="503">
        <v>0</v>
      </c>
      <c r="I6" s="503">
        <v>0</v>
      </c>
      <c r="J6" s="503">
        <v>0</v>
      </c>
      <c r="K6" s="484"/>
      <c r="L6" s="504"/>
    </row>
    <row r="7" spans="1:18" s="514" customFormat="1">
      <c r="B7" s="506"/>
      <c r="C7" s="507">
        <f t="shared" ref="C7:J7" si="0">SUM(C4:C6)</f>
        <v>569144467.60000002</v>
      </c>
      <c r="D7" s="507">
        <f t="shared" si="0"/>
        <v>5863388.4000000004</v>
      </c>
      <c r="E7" s="507">
        <f t="shared" si="0"/>
        <v>23857791.359999999</v>
      </c>
      <c r="F7" s="507">
        <f t="shared" si="0"/>
        <v>3235947.61</v>
      </c>
      <c r="G7" s="507">
        <f t="shared" si="0"/>
        <v>-14331503.960000001</v>
      </c>
      <c r="H7" s="507">
        <f t="shared" si="0"/>
        <v>0</v>
      </c>
      <c r="I7" s="507">
        <f t="shared" si="0"/>
        <v>-967611.02</v>
      </c>
      <c r="J7" s="507">
        <f t="shared" si="0"/>
        <v>-563213232.00999999</v>
      </c>
      <c r="K7" s="484"/>
      <c r="L7" s="504"/>
      <c r="M7" s="489"/>
      <c r="N7" s="489"/>
      <c r="O7" s="489"/>
      <c r="R7" s="489"/>
    </row>
    <row r="8" spans="1:18" s="514" customFormat="1" ht="11.25">
      <c r="A8" s="508" t="s">
        <v>1059</v>
      </c>
      <c r="B8" s="509" t="s">
        <v>1062</v>
      </c>
      <c r="C8" s="510">
        <v>569144467.60000002</v>
      </c>
      <c r="D8" s="511">
        <v>5863388.4000000004</v>
      </c>
      <c r="E8" s="511">
        <v>23857791.359999999</v>
      </c>
      <c r="F8" s="511">
        <v>3235947.61</v>
      </c>
      <c r="G8" s="511">
        <v>-14331503.960000001</v>
      </c>
      <c r="H8" s="510">
        <v>0</v>
      </c>
      <c r="I8" s="511">
        <v>-967611.02</v>
      </c>
      <c r="J8" s="511">
        <v>-563213232.00999999</v>
      </c>
      <c r="K8" s="512"/>
      <c r="L8" s="513"/>
    </row>
    <row r="9" spans="1:18">
      <c r="B9" s="509"/>
      <c r="C9" s="510">
        <f t="shared" ref="C9:J9" si="1">C7-C8</f>
        <v>0</v>
      </c>
      <c r="D9" s="510">
        <f t="shared" si="1"/>
        <v>0</v>
      </c>
      <c r="E9" s="510">
        <f t="shared" si="1"/>
        <v>0</v>
      </c>
      <c r="F9" s="510">
        <f t="shared" si="1"/>
        <v>0</v>
      </c>
      <c r="G9" s="510">
        <f t="shared" si="1"/>
        <v>0</v>
      </c>
      <c r="H9" s="510">
        <f t="shared" si="1"/>
        <v>0</v>
      </c>
      <c r="I9" s="510">
        <f t="shared" si="1"/>
        <v>0</v>
      </c>
      <c r="J9" s="510">
        <f t="shared" si="1"/>
        <v>0</v>
      </c>
      <c r="K9" s="512"/>
      <c r="L9" s="513"/>
      <c r="M9" s="514"/>
      <c r="N9" s="514"/>
      <c r="O9" s="514"/>
      <c r="R9" s="514"/>
    </row>
    <row r="10" spans="1:18">
      <c r="B10" s="500"/>
      <c r="C10" s="503"/>
      <c r="D10" s="503"/>
      <c r="E10" s="503"/>
      <c r="F10" s="503"/>
      <c r="G10" s="503"/>
      <c r="H10" s="503"/>
      <c r="I10" s="503"/>
      <c r="J10" s="503"/>
      <c r="K10" s="484"/>
      <c r="L10" s="504"/>
    </row>
    <row r="11" spans="1:18">
      <c r="A11" s="495" t="s">
        <v>1063</v>
      </c>
      <c r="B11" s="500" t="s">
        <v>159</v>
      </c>
      <c r="C11" s="503">
        <v>610027.04</v>
      </c>
      <c r="D11" s="502">
        <v>41031.449999999997</v>
      </c>
      <c r="E11" s="502">
        <v>54084949.350000001</v>
      </c>
      <c r="F11" s="502">
        <v>3637823.9</v>
      </c>
      <c r="G11" s="502">
        <v>3984109.03</v>
      </c>
      <c r="H11" s="503">
        <v>0</v>
      </c>
      <c r="I11" s="502">
        <v>267978.01</v>
      </c>
      <c r="J11" s="502">
        <v>61323801.799999997</v>
      </c>
      <c r="K11" s="484"/>
      <c r="L11" s="504"/>
    </row>
    <row r="12" spans="1:18">
      <c r="A12" s="495" t="s">
        <v>1063</v>
      </c>
      <c r="B12" s="500" t="s">
        <v>178</v>
      </c>
      <c r="C12" s="503">
        <v>-821694.78</v>
      </c>
      <c r="D12" s="502">
        <v>-55268.19</v>
      </c>
      <c r="E12" s="502">
        <v>104732903.81</v>
      </c>
      <c r="F12" s="502">
        <v>7044471.9500000002</v>
      </c>
      <c r="G12" s="503">
        <v>3267211.43</v>
      </c>
      <c r="H12" s="503">
        <v>0</v>
      </c>
      <c r="I12" s="503">
        <v>219758.48</v>
      </c>
      <c r="J12" s="502">
        <v>116141308.64</v>
      </c>
      <c r="K12" s="484"/>
      <c r="L12" s="504"/>
    </row>
    <row r="13" spans="1:18">
      <c r="A13" s="495" t="s">
        <v>1063</v>
      </c>
      <c r="B13" s="500" t="s">
        <v>480</v>
      </c>
      <c r="C13" s="503">
        <v>0</v>
      </c>
      <c r="D13" s="502">
        <v>0</v>
      </c>
      <c r="E13" s="502">
        <v>0</v>
      </c>
      <c r="F13" s="502">
        <v>0</v>
      </c>
      <c r="G13" s="503">
        <v>0</v>
      </c>
      <c r="H13" s="503">
        <v>0</v>
      </c>
      <c r="I13" s="503">
        <v>0</v>
      </c>
      <c r="J13" s="502">
        <v>0</v>
      </c>
      <c r="K13" s="484"/>
      <c r="L13" s="504"/>
    </row>
    <row r="14" spans="1:18">
      <c r="A14" s="495" t="s">
        <v>1063</v>
      </c>
      <c r="B14" s="500" t="s">
        <v>114</v>
      </c>
      <c r="C14" s="503">
        <v>0</v>
      </c>
      <c r="D14" s="503">
        <v>0</v>
      </c>
      <c r="E14" s="503">
        <v>0</v>
      </c>
      <c r="F14" s="503">
        <v>0</v>
      </c>
      <c r="G14" s="502">
        <v>0</v>
      </c>
      <c r="H14" s="503">
        <v>0</v>
      </c>
      <c r="I14" s="502">
        <v>0</v>
      </c>
      <c r="J14" s="502">
        <v>0</v>
      </c>
      <c r="K14" s="484"/>
      <c r="L14" s="504"/>
    </row>
    <row r="15" spans="1:18">
      <c r="A15" s="495" t="s">
        <v>1063</v>
      </c>
      <c r="B15" s="500" t="s">
        <v>188</v>
      </c>
      <c r="C15" s="503">
        <v>-4348258.3600000003</v>
      </c>
      <c r="D15" s="503">
        <v>13739626.16</v>
      </c>
      <c r="E15" s="503">
        <v>6263984.1900000004</v>
      </c>
      <c r="F15" s="503">
        <v>272272.42</v>
      </c>
      <c r="G15" s="503">
        <v>159965.71</v>
      </c>
      <c r="H15" s="503">
        <v>0</v>
      </c>
      <c r="I15" s="503">
        <v>7876.49</v>
      </c>
      <c r="J15" s="502">
        <v>-2687268.9899999993</v>
      </c>
      <c r="K15" s="484"/>
      <c r="L15" s="504"/>
    </row>
    <row r="16" spans="1:18" s="514" customFormat="1">
      <c r="B16" s="506"/>
      <c r="C16" s="507">
        <f t="shared" ref="C16:J16" si="2">SUM(C11:C15)</f>
        <v>-4559926.1000000006</v>
      </c>
      <c r="D16" s="507">
        <f t="shared" si="2"/>
        <v>13725389.42</v>
      </c>
      <c r="E16" s="507">
        <f t="shared" si="2"/>
        <v>165081837.34999999</v>
      </c>
      <c r="F16" s="507">
        <f t="shared" si="2"/>
        <v>10954568.27</v>
      </c>
      <c r="G16" s="507">
        <f t="shared" si="2"/>
        <v>7411286.1699999999</v>
      </c>
      <c r="H16" s="507">
        <f t="shared" si="2"/>
        <v>0</v>
      </c>
      <c r="I16" s="507">
        <f t="shared" si="2"/>
        <v>495612.98</v>
      </c>
      <c r="J16" s="507">
        <f t="shared" si="2"/>
        <v>174777841.44999999</v>
      </c>
      <c r="K16" s="484"/>
      <c r="L16" s="504"/>
      <c r="M16" s="489"/>
      <c r="N16" s="489"/>
      <c r="O16" s="489"/>
      <c r="R16" s="489"/>
    </row>
    <row r="17" spans="1:18" s="514" customFormat="1" ht="11.25">
      <c r="A17" s="508" t="s">
        <v>1063</v>
      </c>
      <c r="B17" s="509" t="s">
        <v>1065</v>
      </c>
      <c r="C17" s="510">
        <v>-4559926.1000000006</v>
      </c>
      <c r="D17" s="511">
        <v>13725389.42</v>
      </c>
      <c r="E17" s="511">
        <v>165081837.34999999</v>
      </c>
      <c r="F17" s="511">
        <v>10954568.27</v>
      </c>
      <c r="G17" s="511">
        <v>7411286.1699999999</v>
      </c>
      <c r="H17" s="510">
        <v>0</v>
      </c>
      <c r="I17" s="511">
        <v>495612.98</v>
      </c>
      <c r="J17" s="511">
        <v>174777841.45000002</v>
      </c>
      <c r="K17" s="512"/>
      <c r="L17" s="513"/>
    </row>
    <row r="18" spans="1:18">
      <c r="B18" s="509"/>
      <c r="C18" s="510">
        <f t="shared" ref="C18:J18" si="3">C16-C17</f>
        <v>0</v>
      </c>
      <c r="D18" s="510">
        <f t="shared" si="3"/>
        <v>0</v>
      </c>
      <c r="E18" s="510">
        <f t="shared" si="3"/>
        <v>0</v>
      </c>
      <c r="F18" s="510">
        <f t="shared" si="3"/>
        <v>0</v>
      </c>
      <c r="G18" s="510">
        <f t="shared" si="3"/>
        <v>0</v>
      </c>
      <c r="H18" s="510">
        <f t="shared" si="3"/>
        <v>0</v>
      </c>
      <c r="I18" s="510">
        <f t="shared" si="3"/>
        <v>0</v>
      </c>
      <c r="J18" s="510">
        <f t="shared" si="3"/>
        <v>0</v>
      </c>
      <c r="K18" s="512"/>
      <c r="L18" s="513"/>
      <c r="M18" s="514"/>
      <c r="N18" s="514"/>
      <c r="O18" s="514"/>
      <c r="R18" s="514"/>
    </row>
    <row r="19" spans="1:18">
      <c r="B19" s="516"/>
      <c r="C19" s="503"/>
      <c r="D19" s="503"/>
      <c r="E19" s="502"/>
      <c r="F19" s="502"/>
      <c r="G19" s="503"/>
      <c r="H19" s="503"/>
      <c r="I19" s="503"/>
      <c r="J19" s="502"/>
      <c r="K19" s="484"/>
      <c r="L19" s="504"/>
    </row>
    <row r="20" spans="1:18">
      <c r="A20" s="495" t="s">
        <v>1066</v>
      </c>
      <c r="B20" s="500" t="s">
        <v>156</v>
      </c>
      <c r="C20" s="503">
        <v>6347.52</v>
      </c>
      <c r="D20" s="502">
        <v>426.51</v>
      </c>
      <c r="E20" s="502">
        <v>130897.75</v>
      </c>
      <c r="F20" s="502">
        <v>8802.56</v>
      </c>
      <c r="G20" s="503">
        <v>1102.3499999999999</v>
      </c>
      <c r="H20" s="503">
        <v>0</v>
      </c>
      <c r="I20" s="503">
        <v>74.459999999999994</v>
      </c>
      <c r="J20" s="502">
        <v>134103.09</v>
      </c>
      <c r="K20" s="484"/>
      <c r="L20" s="504"/>
    </row>
    <row r="21" spans="1:18">
      <c r="A21" s="495" t="s">
        <v>1066</v>
      </c>
      <c r="B21" s="500" t="s">
        <v>160</v>
      </c>
      <c r="C21" s="503">
        <v>18676.009999999998</v>
      </c>
      <c r="D21" s="502">
        <v>1255.06</v>
      </c>
      <c r="E21" s="502">
        <v>-43714.27</v>
      </c>
      <c r="F21" s="502">
        <v>-2940.76</v>
      </c>
      <c r="G21" s="502">
        <v>-0.15</v>
      </c>
      <c r="H21" s="503">
        <v>0</v>
      </c>
      <c r="I21" s="502">
        <v>-0.16</v>
      </c>
      <c r="J21" s="502">
        <v>-66586.409999999989</v>
      </c>
      <c r="K21" s="484"/>
      <c r="L21" s="504"/>
    </row>
    <row r="22" spans="1:18">
      <c r="A22" s="495" t="s">
        <v>1066</v>
      </c>
      <c r="B22" s="500" t="s">
        <v>170</v>
      </c>
      <c r="C22" s="503">
        <v>1796.76</v>
      </c>
      <c r="D22" s="503">
        <v>119.57</v>
      </c>
      <c r="E22" s="503">
        <v>8709176.7699999996</v>
      </c>
      <c r="F22" s="503">
        <v>585788.88</v>
      </c>
      <c r="G22" s="503">
        <v>0.1</v>
      </c>
      <c r="H22" s="503">
        <v>0</v>
      </c>
      <c r="I22" s="503">
        <v>-0.35</v>
      </c>
      <c r="J22" s="502">
        <v>9293049.0700000003</v>
      </c>
      <c r="K22" s="484"/>
      <c r="L22" s="504"/>
    </row>
    <row r="23" spans="1:18">
      <c r="A23" s="495" t="s">
        <v>1066</v>
      </c>
      <c r="B23" s="500" t="s">
        <v>155</v>
      </c>
      <c r="C23" s="503">
        <v>377427.25</v>
      </c>
      <c r="D23" s="503">
        <v>25387.31</v>
      </c>
      <c r="E23" s="503">
        <v>28704786.91</v>
      </c>
      <c r="F23" s="503">
        <v>1930721.6</v>
      </c>
      <c r="G23" s="503">
        <v>452599.25</v>
      </c>
      <c r="H23" s="503">
        <v>0</v>
      </c>
      <c r="I23" s="503">
        <v>30442.19</v>
      </c>
      <c r="J23" s="502">
        <v>30715735.390000001</v>
      </c>
      <c r="K23" s="484"/>
      <c r="L23" s="504"/>
    </row>
    <row r="24" spans="1:18">
      <c r="A24" s="495" t="s">
        <v>1066</v>
      </c>
      <c r="B24" s="500" t="s">
        <v>164</v>
      </c>
      <c r="C24" s="503">
        <v>41211.79</v>
      </c>
      <c r="D24" s="503">
        <v>2770.51</v>
      </c>
      <c r="E24" s="503">
        <v>1785812.34</v>
      </c>
      <c r="F24" s="503">
        <v>120116.33</v>
      </c>
      <c r="G24" s="503">
        <v>-10493.04</v>
      </c>
      <c r="H24" s="503">
        <v>0</v>
      </c>
      <c r="I24" s="503">
        <v>-704.76</v>
      </c>
      <c r="J24" s="502">
        <v>1850748.57</v>
      </c>
      <c r="K24" s="484"/>
      <c r="L24" s="504"/>
    </row>
    <row r="25" spans="1:18">
      <c r="A25" s="495" t="s">
        <v>1066</v>
      </c>
      <c r="B25" s="500" t="s">
        <v>153</v>
      </c>
      <c r="C25" s="503">
        <v>0</v>
      </c>
      <c r="D25" s="503">
        <v>0</v>
      </c>
      <c r="E25" s="502">
        <v>0</v>
      </c>
      <c r="F25" s="502">
        <v>0</v>
      </c>
      <c r="G25" s="503">
        <v>0</v>
      </c>
      <c r="H25" s="503">
        <v>0</v>
      </c>
      <c r="I25" s="503">
        <v>0</v>
      </c>
      <c r="J25" s="502">
        <v>0</v>
      </c>
      <c r="K25" s="484"/>
      <c r="L25" s="504"/>
    </row>
    <row r="26" spans="1:18">
      <c r="A26" s="495" t="s">
        <v>1066</v>
      </c>
      <c r="B26" s="500" t="s">
        <v>113</v>
      </c>
      <c r="C26" s="503">
        <v>0</v>
      </c>
      <c r="D26" s="503">
        <v>0</v>
      </c>
      <c r="E26" s="503">
        <v>0</v>
      </c>
      <c r="F26" s="503">
        <v>0</v>
      </c>
      <c r="G26" s="503">
        <v>0</v>
      </c>
      <c r="H26" s="503">
        <v>0</v>
      </c>
      <c r="I26" s="503">
        <v>0</v>
      </c>
      <c r="J26" s="502">
        <v>0</v>
      </c>
      <c r="K26" s="484"/>
      <c r="L26" s="504"/>
    </row>
    <row r="27" spans="1:18">
      <c r="A27" s="495" t="s">
        <v>1066</v>
      </c>
      <c r="B27" s="500" t="s">
        <v>162</v>
      </c>
      <c r="C27" s="503">
        <v>11360895.68</v>
      </c>
      <c r="D27" s="503">
        <v>764146.61</v>
      </c>
      <c r="E27" s="503">
        <v>5249941.4400000004</v>
      </c>
      <c r="F27" s="503">
        <v>223617.75</v>
      </c>
      <c r="G27" s="503">
        <v>1511184.01</v>
      </c>
      <c r="H27" s="503">
        <v>0</v>
      </c>
      <c r="I27" s="503">
        <v>101645.38</v>
      </c>
      <c r="J27" s="503">
        <v>-5038653.7099999981</v>
      </c>
      <c r="K27" s="484"/>
      <c r="L27" s="504"/>
    </row>
    <row r="28" spans="1:18">
      <c r="A28" s="495" t="s">
        <v>1066</v>
      </c>
      <c r="B28" s="500" t="s">
        <v>474</v>
      </c>
      <c r="C28" s="503">
        <v>0</v>
      </c>
      <c r="D28" s="503">
        <v>0</v>
      </c>
      <c r="E28" s="503">
        <v>0</v>
      </c>
      <c r="F28" s="503">
        <v>0</v>
      </c>
      <c r="G28" s="503">
        <v>0</v>
      </c>
      <c r="H28" s="503">
        <v>0</v>
      </c>
      <c r="I28" s="503">
        <v>0</v>
      </c>
      <c r="J28" s="502">
        <v>0</v>
      </c>
      <c r="K28" s="484"/>
      <c r="L28" s="504"/>
    </row>
    <row r="29" spans="1:18">
      <c r="A29" s="495" t="s">
        <v>1066</v>
      </c>
      <c r="B29" s="500" t="s">
        <v>510</v>
      </c>
      <c r="C29" s="503">
        <v>0</v>
      </c>
      <c r="D29" s="503">
        <v>0</v>
      </c>
      <c r="E29" s="502">
        <v>816740.46</v>
      </c>
      <c r="F29" s="502">
        <v>54926.99</v>
      </c>
      <c r="G29" s="503">
        <v>0</v>
      </c>
      <c r="H29" s="503">
        <v>0</v>
      </c>
      <c r="I29" s="503">
        <v>0</v>
      </c>
      <c r="J29" s="502">
        <v>871667.45</v>
      </c>
      <c r="K29" s="484"/>
      <c r="L29" s="504"/>
    </row>
    <row r="30" spans="1:18">
      <c r="A30" s="495" t="s">
        <v>1066</v>
      </c>
      <c r="B30" s="500" t="s">
        <v>158</v>
      </c>
      <c r="C30" s="503">
        <v>18692.32</v>
      </c>
      <c r="D30" s="503">
        <v>1256.8900000000001</v>
      </c>
      <c r="E30" s="503">
        <v>1173970.1599999999</v>
      </c>
      <c r="F30" s="503">
        <v>78961.850000000006</v>
      </c>
      <c r="G30" s="502">
        <v>23555.52</v>
      </c>
      <c r="H30" s="503">
        <v>0</v>
      </c>
      <c r="I30" s="502">
        <v>1585.51</v>
      </c>
      <c r="J30" s="502">
        <v>1258123.83</v>
      </c>
      <c r="K30" s="484"/>
      <c r="L30" s="504"/>
    </row>
    <row r="31" spans="1:18">
      <c r="A31" s="495" t="s">
        <v>1066</v>
      </c>
      <c r="B31" s="500" t="s">
        <v>168</v>
      </c>
      <c r="C31" s="503">
        <v>0</v>
      </c>
      <c r="D31" s="503">
        <v>0</v>
      </c>
      <c r="E31" s="503">
        <v>-1506.49</v>
      </c>
      <c r="F31" s="503">
        <v>-101.87</v>
      </c>
      <c r="G31" s="503">
        <v>0</v>
      </c>
      <c r="H31" s="503">
        <v>0</v>
      </c>
      <c r="I31" s="503">
        <v>0</v>
      </c>
      <c r="J31" s="502">
        <v>-1608.3600000000001</v>
      </c>
      <c r="K31" s="484"/>
      <c r="L31" s="504"/>
    </row>
    <row r="32" spans="1:18">
      <c r="A32" s="495" t="s">
        <v>1066</v>
      </c>
      <c r="B32" s="500" t="s">
        <v>169</v>
      </c>
      <c r="C32" s="503">
        <v>1064.54</v>
      </c>
      <c r="D32" s="503">
        <v>71.64</v>
      </c>
      <c r="E32" s="503">
        <v>2502.5500000000002</v>
      </c>
      <c r="F32" s="503">
        <v>167.7</v>
      </c>
      <c r="G32" s="503">
        <v>37.520000000000003</v>
      </c>
      <c r="H32" s="503">
        <v>0</v>
      </c>
      <c r="I32" s="503">
        <v>3.07</v>
      </c>
      <c r="J32" s="502">
        <v>1574.6600000000003</v>
      </c>
      <c r="K32" s="484"/>
      <c r="L32" s="504"/>
    </row>
    <row r="33" spans="1:18">
      <c r="A33" s="495" t="s">
        <v>1066</v>
      </c>
      <c r="B33" s="500" t="s">
        <v>116</v>
      </c>
      <c r="C33" s="503">
        <v>0</v>
      </c>
      <c r="D33" s="503">
        <v>0</v>
      </c>
      <c r="E33" s="503">
        <v>0</v>
      </c>
      <c r="F33" s="503">
        <v>0</v>
      </c>
      <c r="G33" s="503">
        <v>0</v>
      </c>
      <c r="H33" s="503">
        <v>0</v>
      </c>
      <c r="I33" s="503">
        <v>0</v>
      </c>
      <c r="J33" s="502">
        <v>0</v>
      </c>
      <c r="K33" s="484"/>
      <c r="L33" s="504"/>
    </row>
    <row r="34" spans="1:18">
      <c r="A34" s="495" t="s">
        <v>1066</v>
      </c>
      <c r="B34" s="500" t="s">
        <v>629</v>
      </c>
      <c r="C34" s="503">
        <v>0</v>
      </c>
      <c r="D34" s="503">
        <v>0</v>
      </c>
      <c r="E34" s="503">
        <v>0</v>
      </c>
      <c r="F34" s="503">
        <v>0</v>
      </c>
      <c r="G34" s="503">
        <v>0</v>
      </c>
      <c r="H34" s="503">
        <v>0</v>
      </c>
      <c r="I34" s="503">
        <v>0</v>
      </c>
      <c r="J34" s="503">
        <v>0</v>
      </c>
      <c r="K34" s="484"/>
      <c r="L34" s="504"/>
    </row>
    <row r="35" spans="1:18">
      <c r="A35" s="495" t="s">
        <v>1066</v>
      </c>
      <c r="B35" s="500" t="s">
        <v>167</v>
      </c>
      <c r="C35" s="503">
        <v>339404.47</v>
      </c>
      <c r="D35" s="502">
        <v>22830.87</v>
      </c>
      <c r="E35" s="502">
        <v>30711086.07</v>
      </c>
      <c r="F35" s="502">
        <v>2065668.08</v>
      </c>
      <c r="G35" s="502">
        <v>116146.8</v>
      </c>
      <c r="H35" s="503">
        <v>0</v>
      </c>
      <c r="I35" s="502">
        <v>7811.83</v>
      </c>
      <c r="J35" s="502">
        <v>32538477.439999998</v>
      </c>
      <c r="K35" s="484"/>
      <c r="L35" s="504"/>
    </row>
    <row r="36" spans="1:18">
      <c r="A36" s="495" t="s">
        <v>1066</v>
      </c>
      <c r="B36" s="500" t="s">
        <v>171</v>
      </c>
      <c r="C36" s="503">
        <v>30670.27</v>
      </c>
      <c r="D36" s="502">
        <v>2062.5700000000002</v>
      </c>
      <c r="E36" s="502">
        <v>2019999.14</v>
      </c>
      <c r="F36" s="502">
        <v>135867.6</v>
      </c>
      <c r="G36" s="503">
        <v>4208.25</v>
      </c>
      <c r="H36" s="503">
        <v>0</v>
      </c>
      <c r="I36" s="503">
        <v>283.31</v>
      </c>
      <c r="J36" s="502">
        <v>2127625.46</v>
      </c>
      <c r="K36" s="484"/>
      <c r="L36" s="504"/>
    </row>
    <row r="37" spans="1:18">
      <c r="A37" s="495" t="s">
        <v>1066</v>
      </c>
      <c r="B37" s="500" t="s">
        <v>165</v>
      </c>
      <c r="C37" s="503">
        <v>0</v>
      </c>
      <c r="D37" s="503">
        <v>0</v>
      </c>
      <c r="E37" s="503">
        <v>0</v>
      </c>
      <c r="F37" s="503">
        <v>0</v>
      </c>
      <c r="G37" s="503">
        <v>0</v>
      </c>
      <c r="H37" s="503">
        <v>0</v>
      </c>
      <c r="I37" s="503">
        <v>0</v>
      </c>
      <c r="J37" s="503">
        <v>0</v>
      </c>
      <c r="K37" s="484"/>
      <c r="L37" s="504"/>
    </row>
    <row r="38" spans="1:18">
      <c r="A38" s="495" t="s">
        <v>1066</v>
      </c>
      <c r="B38" s="500" t="s">
        <v>166</v>
      </c>
      <c r="C38" s="503">
        <v>0</v>
      </c>
      <c r="D38" s="502">
        <v>0</v>
      </c>
      <c r="E38" s="502">
        <v>0</v>
      </c>
      <c r="F38" s="502">
        <v>0</v>
      </c>
      <c r="G38" s="502">
        <v>0</v>
      </c>
      <c r="H38" s="503">
        <v>0</v>
      </c>
      <c r="I38" s="502">
        <v>0</v>
      </c>
      <c r="J38" s="502">
        <v>0</v>
      </c>
      <c r="K38" s="484"/>
      <c r="L38" s="504"/>
    </row>
    <row r="39" spans="1:18">
      <c r="A39" s="495" t="s">
        <v>1066</v>
      </c>
      <c r="B39" s="500" t="s">
        <v>157</v>
      </c>
      <c r="C39" s="503">
        <v>773296.04</v>
      </c>
      <c r="D39" s="503">
        <v>52013.07</v>
      </c>
      <c r="E39" s="503">
        <v>66965889.630000003</v>
      </c>
      <c r="F39" s="503">
        <v>4504211.09</v>
      </c>
      <c r="G39" s="503">
        <v>2813940.89</v>
      </c>
      <c r="H39" s="503">
        <v>0</v>
      </c>
      <c r="I39" s="503">
        <v>189269.78</v>
      </c>
      <c r="J39" s="503">
        <v>73648002.280000001</v>
      </c>
      <c r="K39" s="484"/>
      <c r="L39" s="504"/>
    </row>
    <row r="40" spans="1:18">
      <c r="A40" s="495" t="s">
        <v>1066</v>
      </c>
      <c r="B40" s="500" t="s">
        <v>172</v>
      </c>
      <c r="C40" s="503">
        <v>157182.70000000001</v>
      </c>
      <c r="D40" s="503">
        <v>10572.05</v>
      </c>
      <c r="E40" s="502">
        <v>11295812.279999999</v>
      </c>
      <c r="F40" s="502">
        <v>759769.69</v>
      </c>
      <c r="G40" s="503">
        <v>221762.5</v>
      </c>
      <c r="H40" s="503">
        <v>0</v>
      </c>
      <c r="I40" s="503">
        <v>14915.88</v>
      </c>
      <c r="J40" s="502">
        <v>12124505.6</v>
      </c>
      <c r="K40" s="484"/>
      <c r="L40" s="504"/>
    </row>
    <row r="41" spans="1:18" s="514" customFormat="1">
      <c r="B41" s="517"/>
      <c r="C41" s="507">
        <f t="shared" ref="C41:J41" si="4">SUM(C20:C40)</f>
        <v>13126665.349999998</v>
      </c>
      <c r="D41" s="507">
        <f t="shared" si="4"/>
        <v>882912.65999999992</v>
      </c>
      <c r="E41" s="507">
        <f t="shared" si="4"/>
        <v>157521394.74000001</v>
      </c>
      <c r="F41" s="507">
        <f t="shared" si="4"/>
        <v>10465577.49</v>
      </c>
      <c r="G41" s="507">
        <f t="shared" si="4"/>
        <v>5134044</v>
      </c>
      <c r="H41" s="507">
        <f t="shared" si="4"/>
        <v>0</v>
      </c>
      <c r="I41" s="507">
        <f t="shared" si="4"/>
        <v>345326.14</v>
      </c>
      <c r="J41" s="507">
        <f t="shared" si="4"/>
        <v>159456764.35999998</v>
      </c>
      <c r="K41" s="484"/>
      <c r="L41" s="504"/>
      <c r="M41" s="489"/>
      <c r="N41" s="489"/>
      <c r="O41" s="489"/>
      <c r="R41" s="489"/>
    </row>
    <row r="42" spans="1:18" s="514" customFormat="1" ht="11.25">
      <c r="A42" s="508" t="s">
        <v>1066</v>
      </c>
      <c r="B42" s="509" t="s">
        <v>1068</v>
      </c>
      <c r="C42" s="510">
        <v>13126665.349999998</v>
      </c>
      <c r="D42" s="511">
        <v>882912.65999999992</v>
      </c>
      <c r="E42" s="511">
        <v>157521394.74000001</v>
      </c>
      <c r="F42" s="511">
        <v>10465577.49</v>
      </c>
      <c r="G42" s="511">
        <v>5134044</v>
      </c>
      <c r="H42" s="510">
        <v>0</v>
      </c>
      <c r="I42" s="511">
        <v>345326.14</v>
      </c>
      <c r="J42" s="511">
        <v>159456764.36000001</v>
      </c>
      <c r="K42" s="512"/>
      <c r="L42" s="513"/>
    </row>
    <row r="43" spans="1:18">
      <c r="B43" s="509"/>
      <c r="C43" s="510">
        <f t="shared" ref="C43:J43" si="5">C41-C42</f>
        <v>0</v>
      </c>
      <c r="D43" s="510">
        <f t="shared" si="5"/>
        <v>0</v>
      </c>
      <c r="E43" s="510">
        <f t="shared" si="5"/>
        <v>0</v>
      </c>
      <c r="F43" s="510">
        <f t="shared" si="5"/>
        <v>0</v>
      </c>
      <c r="G43" s="510">
        <f t="shared" si="5"/>
        <v>0</v>
      </c>
      <c r="H43" s="510">
        <f t="shared" si="5"/>
        <v>0</v>
      </c>
      <c r="I43" s="510">
        <f t="shared" si="5"/>
        <v>0</v>
      </c>
      <c r="J43" s="510">
        <f t="shared" si="5"/>
        <v>0</v>
      </c>
      <c r="K43" s="512"/>
      <c r="L43" s="513"/>
      <c r="M43" s="514"/>
      <c r="N43" s="514"/>
      <c r="O43" s="514"/>
      <c r="R43" s="514"/>
    </row>
    <row r="44" spans="1:18">
      <c r="B44" s="500"/>
      <c r="C44" s="503"/>
      <c r="D44" s="503"/>
      <c r="E44" s="503"/>
      <c r="F44" s="503"/>
      <c r="G44" s="503"/>
      <c r="H44" s="503"/>
      <c r="I44" s="503"/>
      <c r="J44" s="503"/>
      <c r="K44" s="484"/>
      <c r="L44" s="504"/>
    </row>
    <row r="45" spans="1:18" s="520" customFormat="1">
      <c r="A45" s="534" t="s">
        <v>1069</v>
      </c>
      <c r="B45" s="500" t="s">
        <v>161</v>
      </c>
      <c r="C45" s="503">
        <v>-32517.599999999999</v>
      </c>
      <c r="D45" s="503">
        <v>2552015.42</v>
      </c>
      <c r="E45" s="503">
        <v>92388928.060000002</v>
      </c>
      <c r="F45" s="503">
        <v>6214197.7599999998</v>
      </c>
      <c r="G45" s="503">
        <v>780542.41</v>
      </c>
      <c r="H45" s="503">
        <v>0</v>
      </c>
      <c r="I45" s="503">
        <v>51093.79</v>
      </c>
      <c r="J45" s="503">
        <v>96915264.200000003</v>
      </c>
      <c r="K45" s="484"/>
      <c r="L45" s="504"/>
      <c r="M45" s="489"/>
      <c r="N45" s="489"/>
      <c r="O45" s="489"/>
      <c r="R45" s="489"/>
    </row>
    <row r="46" spans="1:18">
      <c r="A46" s="495" t="s">
        <v>1069</v>
      </c>
      <c r="B46" s="500" t="s">
        <v>182</v>
      </c>
      <c r="C46" s="503">
        <v>-818199.6</v>
      </c>
      <c r="D46" s="503">
        <v>3037464.84</v>
      </c>
      <c r="E46" s="503">
        <v>79605045.219999999</v>
      </c>
      <c r="F46" s="503">
        <v>5354339.8</v>
      </c>
      <c r="G46" s="503">
        <v>2496006.62</v>
      </c>
      <c r="H46" s="503">
        <v>0</v>
      </c>
      <c r="I46" s="503">
        <v>166495.53</v>
      </c>
      <c r="J46" s="503">
        <v>85402621.929999992</v>
      </c>
      <c r="K46" s="518"/>
      <c r="L46" s="519"/>
      <c r="M46" s="520"/>
      <c r="N46" s="520"/>
      <c r="O46" s="520"/>
      <c r="R46" s="520"/>
    </row>
    <row r="47" spans="1:18">
      <c r="A47" s="495" t="s">
        <v>1069</v>
      </c>
      <c r="B47" s="500" t="s">
        <v>184</v>
      </c>
      <c r="C47" s="503">
        <v>88499.58</v>
      </c>
      <c r="D47" s="503">
        <v>90548.77</v>
      </c>
      <c r="E47" s="503">
        <v>17474940.699999999</v>
      </c>
      <c r="F47" s="503">
        <v>1175387.8600000001</v>
      </c>
      <c r="G47" s="503">
        <v>1689805.06</v>
      </c>
      <c r="H47" s="503">
        <v>0</v>
      </c>
      <c r="I47" s="503">
        <v>113658.39</v>
      </c>
      <c r="J47" s="503">
        <v>20274743.66</v>
      </c>
      <c r="K47" s="484"/>
      <c r="L47" s="504"/>
    </row>
    <row r="48" spans="1:18">
      <c r="A48" s="495" t="s">
        <v>1069</v>
      </c>
      <c r="B48" s="500" t="s">
        <v>1070</v>
      </c>
      <c r="C48" s="503">
        <v>0</v>
      </c>
      <c r="D48" s="503">
        <v>0</v>
      </c>
      <c r="E48" s="503">
        <v>0</v>
      </c>
      <c r="F48" s="503">
        <v>0</v>
      </c>
      <c r="G48" s="503">
        <v>0</v>
      </c>
      <c r="H48" s="503">
        <v>0</v>
      </c>
      <c r="I48" s="503">
        <v>0</v>
      </c>
      <c r="J48" s="503">
        <v>0</v>
      </c>
      <c r="K48" s="484"/>
      <c r="L48" s="504"/>
    </row>
    <row r="49" spans="1:18">
      <c r="A49" s="495" t="s">
        <v>1069</v>
      </c>
      <c r="B49" s="500" t="s">
        <v>548</v>
      </c>
      <c r="C49" s="503">
        <v>0</v>
      </c>
      <c r="D49" s="503">
        <v>0</v>
      </c>
      <c r="E49" s="503">
        <v>0</v>
      </c>
      <c r="F49" s="503">
        <v>0</v>
      </c>
      <c r="G49" s="503">
        <v>0</v>
      </c>
      <c r="H49" s="503">
        <v>0</v>
      </c>
      <c r="I49" s="503">
        <v>0</v>
      </c>
      <c r="J49" s="503">
        <v>0</v>
      </c>
      <c r="K49" s="484"/>
      <c r="L49" s="504"/>
    </row>
    <row r="50" spans="1:18">
      <c r="A50" s="495" t="s">
        <v>1069</v>
      </c>
      <c r="B50" s="500" t="s">
        <v>553</v>
      </c>
      <c r="C50" s="503">
        <v>0</v>
      </c>
      <c r="D50" s="503">
        <v>0</v>
      </c>
      <c r="E50" s="503">
        <v>0</v>
      </c>
      <c r="F50" s="503">
        <v>0</v>
      </c>
      <c r="G50" s="503">
        <v>0</v>
      </c>
      <c r="H50" s="503">
        <v>0</v>
      </c>
      <c r="I50" s="503">
        <v>0</v>
      </c>
      <c r="J50" s="503">
        <v>0</v>
      </c>
      <c r="K50" s="484"/>
      <c r="L50" s="504"/>
    </row>
    <row r="51" spans="1:18">
      <c r="A51" s="495" t="s">
        <v>1069</v>
      </c>
      <c r="B51" s="500" t="s">
        <v>557</v>
      </c>
      <c r="C51" s="503">
        <v>0</v>
      </c>
      <c r="D51" s="503">
        <v>0</v>
      </c>
      <c r="E51" s="503">
        <v>0</v>
      </c>
      <c r="F51" s="503">
        <v>0</v>
      </c>
      <c r="G51" s="503">
        <v>0</v>
      </c>
      <c r="H51" s="503">
        <v>0</v>
      </c>
      <c r="I51" s="503">
        <v>0</v>
      </c>
      <c r="J51" s="503">
        <v>0</v>
      </c>
      <c r="K51" s="484"/>
      <c r="L51" s="504"/>
    </row>
    <row r="52" spans="1:18">
      <c r="A52" s="495" t="s">
        <v>1069</v>
      </c>
      <c r="B52" s="500" t="s">
        <v>180</v>
      </c>
      <c r="C52" s="503">
        <v>5362764.1100000003</v>
      </c>
      <c r="D52" s="503">
        <v>360708.03</v>
      </c>
      <c r="E52" s="503">
        <v>14184926.470000001</v>
      </c>
      <c r="F52" s="503">
        <v>-10180223.26</v>
      </c>
      <c r="G52" s="503">
        <v>1549454.22</v>
      </c>
      <c r="H52" s="503">
        <v>0</v>
      </c>
      <c r="I52" s="503">
        <v>104217.93</v>
      </c>
      <c r="J52" s="503">
        <v>-65096.779999999329</v>
      </c>
      <c r="K52" s="484"/>
      <c r="L52" s="504"/>
    </row>
    <row r="53" spans="1:18">
      <c r="A53" s="495" t="s">
        <v>1069</v>
      </c>
      <c r="B53" s="500" t="s">
        <v>181</v>
      </c>
      <c r="C53" s="503">
        <v>0</v>
      </c>
      <c r="D53" s="503">
        <v>0</v>
      </c>
      <c r="E53" s="503">
        <v>0</v>
      </c>
      <c r="F53" s="503">
        <v>0</v>
      </c>
      <c r="G53" s="503">
        <v>0</v>
      </c>
      <c r="H53" s="503">
        <v>0</v>
      </c>
      <c r="I53" s="503">
        <v>0</v>
      </c>
      <c r="J53" s="503">
        <v>0</v>
      </c>
      <c r="K53" s="484"/>
      <c r="L53" s="504"/>
    </row>
    <row r="54" spans="1:18">
      <c r="A54" s="495" t="s">
        <v>1069</v>
      </c>
      <c r="B54" s="500" t="s">
        <v>1071</v>
      </c>
      <c r="C54" s="503">
        <v>0</v>
      </c>
      <c r="D54" s="503">
        <v>0</v>
      </c>
      <c r="E54" s="503">
        <v>0</v>
      </c>
      <c r="F54" s="503">
        <v>0</v>
      </c>
      <c r="G54" s="503">
        <v>0</v>
      </c>
      <c r="H54" s="503">
        <v>0</v>
      </c>
      <c r="I54" s="503">
        <v>0</v>
      </c>
      <c r="J54" s="503">
        <v>0</v>
      </c>
      <c r="K54" s="484"/>
      <c r="L54" s="504"/>
    </row>
    <row r="55" spans="1:18">
      <c r="A55" s="495" t="s">
        <v>1069</v>
      </c>
      <c r="B55" s="500" t="s">
        <v>183</v>
      </c>
      <c r="C55" s="503">
        <v>0.03</v>
      </c>
      <c r="D55" s="503">
        <v>7.0000000000000007E-2</v>
      </c>
      <c r="E55" s="503">
        <v>79629.09</v>
      </c>
      <c r="F55" s="503">
        <v>5354.53</v>
      </c>
      <c r="G55" s="503">
        <v>0</v>
      </c>
      <c r="H55" s="503">
        <v>0</v>
      </c>
      <c r="I55" s="503">
        <v>0</v>
      </c>
      <c r="J55" s="503">
        <v>84983.51999999999</v>
      </c>
      <c r="K55" s="484"/>
      <c r="L55" s="504"/>
    </row>
    <row r="56" spans="1:18">
      <c r="A56" s="495" t="s">
        <v>1069</v>
      </c>
      <c r="B56" s="500" t="s">
        <v>186</v>
      </c>
      <c r="C56" s="503">
        <v>0</v>
      </c>
      <c r="D56" s="503">
        <v>0</v>
      </c>
      <c r="E56" s="503">
        <v>-0.33</v>
      </c>
      <c r="F56" s="503">
        <v>0.35</v>
      </c>
      <c r="G56" s="503">
        <v>0</v>
      </c>
      <c r="H56" s="503">
        <v>0</v>
      </c>
      <c r="I56" s="503">
        <v>0</v>
      </c>
      <c r="J56" s="503">
        <v>1.9999999999999962E-2</v>
      </c>
      <c r="K56" s="484"/>
      <c r="L56" s="504"/>
    </row>
    <row r="57" spans="1:18">
      <c r="A57" s="495" t="s">
        <v>1069</v>
      </c>
      <c r="B57" s="500" t="s">
        <v>187</v>
      </c>
      <c r="C57" s="503">
        <v>0</v>
      </c>
      <c r="D57" s="503">
        <v>0</v>
      </c>
      <c r="E57" s="503">
        <v>0</v>
      </c>
      <c r="F57" s="503">
        <v>0</v>
      </c>
      <c r="G57" s="503">
        <v>0</v>
      </c>
      <c r="H57" s="503">
        <v>0</v>
      </c>
      <c r="I57" s="503">
        <v>0</v>
      </c>
      <c r="J57" s="503">
        <v>0</v>
      </c>
      <c r="K57" s="484"/>
      <c r="L57" s="504"/>
    </row>
    <row r="58" spans="1:18">
      <c r="A58" s="495" t="s">
        <v>1069</v>
      </c>
      <c r="B58" s="500" t="s">
        <v>175</v>
      </c>
      <c r="C58" s="503">
        <v>0</v>
      </c>
      <c r="D58" s="503">
        <v>0</v>
      </c>
      <c r="E58" s="503">
        <v>0</v>
      </c>
      <c r="F58" s="503">
        <v>0</v>
      </c>
      <c r="G58" s="503">
        <v>0</v>
      </c>
      <c r="H58" s="503">
        <v>0</v>
      </c>
      <c r="I58" s="503">
        <v>0</v>
      </c>
      <c r="J58" s="503">
        <v>0</v>
      </c>
      <c r="K58" s="484"/>
      <c r="L58" s="504"/>
    </row>
    <row r="59" spans="1:18">
      <c r="A59" s="495" t="s">
        <v>1069</v>
      </c>
      <c r="B59" s="500" t="s">
        <v>177</v>
      </c>
      <c r="C59" s="503">
        <v>-0.34</v>
      </c>
      <c r="D59" s="503">
        <v>-0.02</v>
      </c>
      <c r="E59" s="503">
        <v>-0.34</v>
      </c>
      <c r="F59" s="503">
        <v>-0.02</v>
      </c>
      <c r="G59" s="503">
        <v>0</v>
      </c>
      <c r="H59" s="503">
        <v>0</v>
      </c>
      <c r="I59" s="503">
        <v>0</v>
      </c>
      <c r="J59" s="503">
        <v>0</v>
      </c>
      <c r="K59" s="484"/>
      <c r="L59" s="504"/>
    </row>
    <row r="60" spans="1:18">
      <c r="A60" s="495" t="s">
        <v>1069</v>
      </c>
      <c r="B60" s="500" t="s">
        <v>185</v>
      </c>
      <c r="C60" s="503">
        <v>0</v>
      </c>
      <c r="D60" s="503">
        <v>0</v>
      </c>
      <c r="E60" s="503">
        <v>0</v>
      </c>
      <c r="F60" s="503">
        <v>0</v>
      </c>
      <c r="G60" s="503">
        <v>0</v>
      </c>
      <c r="H60" s="503">
        <v>0</v>
      </c>
      <c r="I60" s="503">
        <v>0</v>
      </c>
      <c r="J60" s="503">
        <v>0</v>
      </c>
      <c r="K60" s="484"/>
      <c r="L60" s="504"/>
    </row>
    <row r="61" spans="1:18" s="514" customFormat="1">
      <c r="B61" s="517"/>
      <c r="C61" s="507">
        <f t="shared" ref="C61:J61" si="6">SUM(C45:C60)</f>
        <v>4600546.1800000006</v>
      </c>
      <c r="D61" s="507">
        <f t="shared" si="6"/>
        <v>6040737.1100000003</v>
      </c>
      <c r="E61" s="507">
        <f t="shared" si="6"/>
        <v>203733468.86999997</v>
      </c>
      <c r="F61" s="507">
        <f t="shared" si="6"/>
        <v>2569057.0199999982</v>
      </c>
      <c r="G61" s="507">
        <f t="shared" si="6"/>
        <v>6515808.3099999996</v>
      </c>
      <c r="H61" s="507">
        <f t="shared" si="6"/>
        <v>0</v>
      </c>
      <c r="I61" s="507">
        <f t="shared" si="6"/>
        <v>435465.64</v>
      </c>
      <c r="J61" s="507">
        <f t="shared" si="6"/>
        <v>202612516.55000001</v>
      </c>
      <c r="K61" s="484"/>
      <c r="L61" s="504"/>
      <c r="M61" s="489"/>
      <c r="N61" s="489"/>
      <c r="O61" s="489"/>
      <c r="R61" s="489"/>
    </row>
    <row r="62" spans="1:18" s="514" customFormat="1" ht="11.25">
      <c r="A62" s="508" t="s">
        <v>1069</v>
      </c>
      <c r="B62" s="509" t="s">
        <v>1073</v>
      </c>
      <c r="C62" s="510">
        <v>4600546.1800000006</v>
      </c>
      <c r="D62" s="511">
        <v>6040737.1100000003</v>
      </c>
      <c r="E62" s="511">
        <v>203733468.87</v>
      </c>
      <c r="F62" s="511">
        <v>2569057.0199999982</v>
      </c>
      <c r="G62" s="511">
        <v>6515808.3099999996</v>
      </c>
      <c r="H62" s="510">
        <v>0</v>
      </c>
      <c r="I62" s="511">
        <v>435465.64</v>
      </c>
      <c r="J62" s="511">
        <v>202612516.55000001</v>
      </c>
      <c r="K62" s="512"/>
      <c r="L62" s="513"/>
    </row>
    <row r="63" spans="1:18">
      <c r="B63" s="509"/>
      <c r="C63" s="510">
        <f t="shared" ref="C63:J63" si="7">C61-C62</f>
        <v>0</v>
      </c>
      <c r="D63" s="510">
        <f t="shared" si="7"/>
        <v>0</v>
      </c>
      <c r="E63" s="510">
        <f t="shared" si="7"/>
        <v>0</v>
      </c>
      <c r="F63" s="510">
        <f t="shared" si="7"/>
        <v>0</v>
      </c>
      <c r="G63" s="510">
        <f t="shared" si="7"/>
        <v>0</v>
      </c>
      <c r="H63" s="510">
        <f t="shared" si="7"/>
        <v>0</v>
      </c>
      <c r="I63" s="510">
        <f t="shared" si="7"/>
        <v>0</v>
      </c>
      <c r="J63" s="510">
        <f t="shared" si="7"/>
        <v>0</v>
      </c>
      <c r="K63" s="512"/>
      <c r="L63" s="513"/>
      <c r="M63" s="514"/>
      <c r="N63" s="514"/>
      <c r="O63" s="514"/>
      <c r="R63" s="514"/>
    </row>
    <row r="64" spans="1:18" s="520" customFormat="1">
      <c r="B64" s="500"/>
      <c r="C64" s="503"/>
      <c r="D64" s="503"/>
      <c r="E64" s="503"/>
      <c r="F64" s="503"/>
      <c r="G64" s="503"/>
      <c r="H64" s="503"/>
      <c r="I64" s="503"/>
      <c r="J64" s="503"/>
      <c r="K64" s="484"/>
      <c r="L64" s="504"/>
      <c r="M64" s="489"/>
      <c r="N64" s="489"/>
      <c r="O64" s="489"/>
      <c r="R64" s="489"/>
    </row>
    <row r="65" spans="1:18">
      <c r="A65" s="495" t="s">
        <v>1074</v>
      </c>
      <c r="B65" s="500" t="s">
        <v>482</v>
      </c>
      <c r="C65" s="503">
        <v>0</v>
      </c>
      <c r="D65" s="522">
        <v>0</v>
      </c>
      <c r="E65" s="522">
        <v>0</v>
      </c>
      <c r="F65" s="522">
        <v>0</v>
      </c>
      <c r="G65" s="522">
        <v>0</v>
      </c>
      <c r="H65" s="521">
        <v>0</v>
      </c>
      <c r="I65" s="522">
        <v>0</v>
      </c>
      <c r="J65" s="522">
        <v>0</v>
      </c>
      <c r="K65" s="484"/>
      <c r="L65" s="519"/>
      <c r="M65" s="520"/>
      <c r="N65" s="520"/>
      <c r="O65" s="520"/>
      <c r="R65" s="520"/>
    </row>
    <row r="66" spans="1:18">
      <c r="A66" s="495" t="s">
        <v>1074</v>
      </c>
      <c r="B66" s="500" t="s">
        <v>173</v>
      </c>
      <c r="C66" s="503">
        <v>-87315.71</v>
      </c>
      <c r="D66" s="503">
        <v>5350052.8899999997</v>
      </c>
      <c r="E66" s="503">
        <v>3533897.37</v>
      </c>
      <c r="F66" s="503">
        <v>155773.10999999999</v>
      </c>
      <c r="G66" s="503">
        <v>166668.97</v>
      </c>
      <c r="H66" s="503">
        <v>0</v>
      </c>
      <c r="I66" s="503">
        <v>9853.2999999999993</v>
      </c>
      <c r="J66" s="503">
        <v>-1396544.4300000002</v>
      </c>
      <c r="K66" s="523"/>
      <c r="L66" s="502"/>
      <c r="M66" s="524"/>
      <c r="N66" s="524"/>
      <c r="O66" s="524"/>
    </row>
    <row r="67" spans="1:18">
      <c r="A67" s="495" t="s">
        <v>1074</v>
      </c>
      <c r="B67" s="500" t="s">
        <v>1075</v>
      </c>
      <c r="C67" s="503">
        <v>0</v>
      </c>
      <c r="D67" s="502">
        <v>0</v>
      </c>
      <c r="E67" s="502">
        <v>0</v>
      </c>
      <c r="F67" s="502">
        <v>0</v>
      </c>
      <c r="G67" s="502">
        <v>0</v>
      </c>
      <c r="H67" s="502">
        <v>0</v>
      </c>
      <c r="I67" s="502">
        <v>0</v>
      </c>
      <c r="J67" s="502">
        <v>0</v>
      </c>
      <c r="K67" s="523"/>
      <c r="L67" s="502"/>
      <c r="M67" s="524"/>
      <c r="N67" s="524"/>
      <c r="O67" s="524"/>
    </row>
    <row r="68" spans="1:18">
      <c r="A68" s="495" t="s">
        <v>1074</v>
      </c>
      <c r="B68" s="500" t="s">
        <v>1076</v>
      </c>
      <c r="C68" s="503">
        <v>0</v>
      </c>
      <c r="D68" s="502">
        <v>0</v>
      </c>
      <c r="E68" s="502">
        <v>0</v>
      </c>
      <c r="F68" s="502">
        <v>0</v>
      </c>
      <c r="G68" s="502">
        <v>0</v>
      </c>
      <c r="H68" s="502">
        <v>0</v>
      </c>
      <c r="I68" s="502">
        <v>0</v>
      </c>
      <c r="J68" s="502">
        <v>0</v>
      </c>
      <c r="K68" s="523"/>
      <c r="L68" s="502"/>
      <c r="M68" s="524"/>
      <c r="N68" s="524"/>
      <c r="O68" s="524"/>
    </row>
    <row r="69" spans="1:18">
      <c r="A69" s="495" t="s">
        <v>1074</v>
      </c>
      <c r="B69" s="500" t="s">
        <v>174</v>
      </c>
      <c r="C69" s="503">
        <v>463473.9</v>
      </c>
      <c r="D69" s="502">
        <v>31173.66</v>
      </c>
      <c r="E69" s="502">
        <v>36897424.869999997</v>
      </c>
      <c r="F69" s="502">
        <v>2481768.16</v>
      </c>
      <c r="G69" s="502">
        <v>1327820.6200000001</v>
      </c>
      <c r="H69" s="502">
        <v>0</v>
      </c>
      <c r="I69" s="502">
        <v>89309.53</v>
      </c>
      <c r="J69" s="502">
        <v>40301675.620000005</v>
      </c>
      <c r="K69" s="523"/>
      <c r="L69" s="502"/>
      <c r="M69" s="524"/>
      <c r="N69" s="524"/>
      <c r="O69" s="524"/>
    </row>
    <row r="70" spans="1:18">
      <c r="A70" s="495" t="s">
        <v>1074</v>
      </c>
      <c r="B70" s="500" t="s">
        <v>1077</v>
      </c>
      <c r="C70" s="503">
        <v>0</v>
      </c>
      <c r="D70" s="502">
        <v>0</v>
      </c>
      <c r="E70" s="502">
        <v>0</v>
      </c>
      <c r="F70" s="502">
        <v>0</v>
      </c>
      <c r="G70" s="502">
        <v>0</v>
      </c>
      <c r="H70" s="502">
        <v>0</v>
      </c>
      <c r="I70" s="502">
        <v>0</v>
      </c>
      <c r="J70" s="502">
        <v>0</v>
      </c>
      <c r="K70" s="523"/>
      <c r="L70" s="502"/>
      <c r="M70" s="524"/>
      <c r="N70" s="524"/>
      <c r="O70" s="524"/>
    </row>
    <row r="71" spans="1:18">
      <c r="A71" s="495" t="s">
        <v>1074</v>
      </c>
      <c r="B71" s="500" t="s">
        <v>496</v>
      </c>
      <c r="C71" s="502">
        <v>0</v>
      </c>
      <c r="D71" s="502">
        <v>0</v>
      </c>
      <c r="E71" s="502">
        <v>0</v>
      </c>
      <c r="F71" s="502">
        <v>0</v>
      </c>
      <c r="G71" s="502">
        <v>0</v>
      </c>
      <c r="H71" s="502">
        <v>0</v>
      </c>
      <c r="I71" s="502">
        <v>0</v>
      </c>
      <c r="J71" s="502">
        <v>0</v>
      </c>
      <c r="K71" s="523"/>
      <c r="L71" s="502"/>
      <c r="M71" s="524"/>
      <c r="N71" s="524"/>
      <c r="O71" s="524"/>
    </row>
    <row r="72" spans="1:18">
      <c r="A72" s="495" t="s">
        <v>1074</v>
      </c>
      <c r="B72" s="500" t="s">
        <v>498</v>
      </c>
      <c r="C72" s="503">
        <v>0</v>
      </c>
      <c r="D72" s="502">
        <v>0</v>
      </c>
      <c r="E72" s="502">
        <v>0</v>
      </c>
      <c r="F72" s="502">
        <v>0</v>
      </c>
      <c r="G72" s="502">
        <v>0</v>
      </c>
      <c r="H72" s="502">
        <v>0</v>
      </c>
      <c r="I72" s="502">
        <v>0</v>
      </c>
      <c r="J72" s="502">
        <v>0</v>
      </c>
      <c r="K72" s="523"/>
      <c r="L72" s="502"/>
      <c r="M72" s="524"/>
      <c r="N72" s="524"/>
      <c r="O72" s="524"/>
    </row>
    <row r="73" spans="1:18">
      <c r="A73" s="495" t="s">
        <v>1074</v>
      </c>
      <c r="B73" s="500" t="s">
        <v>500</v>
      </c>
      <c r="C73" s="503">
        <v>0</v>
      </c>
      <c r="D73" s="502">
        <v>0</v>
      </c>
      <c r="E73" s="502">
        <v>0</v>
      </c>
      <c r="F73" s="502">
        <v>0</v>
      </c>
      <c r="G73" s="502">
        <v>0</v>
      </c>
      <c r="H73" s="502">
        <v>0</v>
      </c>
      <c r="I73" s="502">
        <v>0</v>
      </c>
      <c r="J73" s="502">
        <v>0</v>
      </c>
      <c r="K73" s="523"/>
      <c r="L73" s="502"/>
      <c r="M73" s="524"/>
      <c r="N73" s="524"/>
      <c r="O73" s="524"/>
    </row>
    <row r="74" spans="1:18">
      <c r="A74" s="495" t="s">
        <v>1074</v>
      </c>
      <c r="B74" s="500" t="s">
        <v>502</v>
      </c>
      <c r="C74" s="503">
        <v>0</v>
      </c>
      <c r="D74" s="502">
        <v>0</v>
      </c>
      <c r="E74" s="502">
        <v>0</v>
      </c>
      <c r="F74" s="502">
        <v>0</v>
      </c>
      <c r="G74" s="502">
        <v>0</v>
      </c>
      <c r="H74" s="502">
        <v>0</v>
      </c>
      <c r="I74" s="502">
        <v>0</v>
      </c>
      <c r="J74" s="502">
        <v>0</v>
      </c>
      <c r="K74" s="523"/>
      <c r="L74" s="502"/>
      <c r="M74" s="524"/>
      <c r="N74" s="524"/>
      <c r="O74" s="524"/>
    </row>
    <row r="75" spans="1:18">
      <c r="A75" s="495" t="s">
        <v>1074</v>
      </c>
      <c r="B75" s="500" t="s">
        <v>530</v>
      </c>
      <c r="C75" s="503">
        <v>0</v>
      </c>
      <c r="D75" s="502">
        <v>0</v>
      </c>
      <c r="E75" s="502">
        <v>0</v>
      </c>
      <c r="F75" s="502">
        <v>0</v>
      </c>
      <c r="G75" s="502">
        <v>0</v>
      </c>
      <c r="H75" s="502">
        <v>0</v>
      </c>
      <c r="I75" s="502">
        <v>0</v>
      </c>
      <c r="J75" s="502">
        <v>0</v>
      </c>
      <c r="K75" s="523"/>
      <c r="L75" s="502"/>
      <c r="M75" s="524"/>
      <c r="N75" s="524"/>
      <c r="O75" s="524"/>
    </row>
    <row r="76" spans="1:18">
      <c r="A76" s="495" t="s">
        <v>1074</v>
      </c>
      <c r="B76" s="500" t="s">
        <v>534</v>
      </c>
      <c r="C76" s="521">
        <v>0</v>
      </c>
      <c r="D76" s="502">
        <v>0</v>
      </c>
      <c r="E76" s="502">
        <v>0</v>
      </c>
      <c r="F76" s="502">
        <v>0</v>
      </c>
      <c r="G76" s="502">
        <v>0</v>
      </c>
      <c r="H76" s="502">
        <v>0</v>
      </c>
      <c r="I76" s="502">
        <v>0</v>
      </c>
      <c r="J76" s="502">
        <v>0</v>
      </c>
      <c r="K76" s="523"/>
      <c r="L76" s="502"/>
      <c r="M76" s="524"/>
      <c r="N76" s="524"/>
      <c r="O76" s="524"/>
    </row>
    <row r="77" spans="1:18">
      <c r="A77" s="495" t="s">
        <v>1074</v>
      </c>
      <c r="B77" s="500" t="s">
        <v>179</v>
      </c>
      <c r="C77" s="503">
        <v>1388507.25</v>
      </c>
      <c r="D77" s="502">
        <v>93392</v>
      </c>
      <c r="E77" s="502">
        <v>67298076.299999997</v>
      </c>
      <c r="F77" s="502">
        <v>4526557.1399999997</v>
      </c>
      <c r="G77" s="502">
        <v>1686623.36</v>
      </c>
      <c r="H77" s="502">
        <v>0</v>
      </c>
      <c r="I77" s="502">
        <v>113444.65</v>
      </c>
      <c r="J77" s="502">
        <v>72142802.200000003</v>
      </c>
      <c r="K77" s="523"/>
      <c r="L77" s="502"/>
      <c r="M77" s="524"/>
      <c r="N77" s="524"/>
      <c r="O77" s="524"/>
    </row>
    <row r="78" spans="1:18">
      <c r="A78" s="495" t="s">
        <v>1074</v>
      </c>
      <c r="B78" s="500" t="s">
        <v>537</v>
      </c>
      <c r="C78" s="522">
        <v>0</v>
      </c>
      <c r="D78" s="502">
        <v>0</v>
      </c>
      <c r="E78" s="502">
        <v>0</v>
      </c>
      <c r="F78" s="502">
        <v>0</v>
      </c>
      <c r="G78" s="502">
        <v>0</v>
      </c>
      <c r="H78" s="502">
        <v>0</v>
      </c>
      <c r="I78" s="502">
        <v>0</v>
      </c>
      <c r="J78" s="502">
        <v>0</v>
      </c>
      <c r="K78" s="523"/>
      <c r="L78" s="502"/>
      <c r="M78" s="524"/>
      <c r="N78" s="524"/>
      <c r="O78" s="524"/>
    </row>
    <row r="79" spans="1:18">
      <c r="A79" s="495" t="s">
        <v>1074</v>
      </c>
      <c r="B79" s="500" t="s">
        <v>540</v>
      </c>
      <c r="C79" s="503">
        <v>0</v>
      </c>
      <c r="D79" s="502">
        <v>0</v>
      </c>
      <c r="E79" s="502">
        <v>0</v>
      </c>
      <c r="F79" s="502">
        <v>0</v>
      </c>
      <c r="G79" s="502">
        <v>0</v>
      </c>
      <c r="H79" s="502">
        <v>0</v>
      </c>
      <c r="I79" s="502">
        <v>0</v>
      </c>
      <c r="J79" s="502">
        <v>0</v>
      </c>
      <c r="K79" s="523"/>
      <c r="L79" s="502"/>
      <c r="M79" s="524"/>
      <c r="N79" s="524"/>
      <c r="O79" s="524"/>
    </row>
    <row r="80" spans="1:18">
      <c r="A80" s="495" t="s">
        <v>1074</v>
      </c>
      <c r="B80" s="500" t="s">
        <v>542</v>
      </c>
      <c r="C80" s="502">
        <v>0</v>
      </c>
      <c r="D80" s="502">
        <v>0</v>
      </c>
      <c r="E80" s="502">
        <v>0</v>
      </c>
      <c r="F80" s="502">
        <v>0</v>
      </c>
      <c r="G80" s="502">
        <v>0</v>
      </c>
      <c r="H80" s="502">
        <v>0</v>
      </c>
      <c r="I80" s="502">
        <v>0</v>
      </c>
      <c r="J80" s="502">
        <v>0</v>
      </c>
      <c r="K80" s="523"/>
      <c r="L80" s="502"/>
      <c r="M80" s="524"/>
      <c r="N80" s="524"/>
      <c r="O80" s="524"/>
    </row>
    <row r="81" spans="1:18">
      <c r="A81" s="495" t="s">
        <v>1074</v>
      </c>
      <c r="B81" s="500" t="s">
        <v>544</v>
      </c>
      <c r="C81" s="502">
        <v>0</v>
      </c>
      <c r="D81" s="502">
        <v>0</v>
      </c>
      <c r="E81" s="502">
        <v>0</v>
      </c>
      <c r="F81" s="502">
        <v>0</v>
      </c>
      <c r="G81" s="502">
        <v>0</v>
      </c>
      <c r="H81" s="502">
        <v>0</v>
      </c>
      <c r="I81" s="502">
        <v>0</v>
      </c>
      <c r="J81" s="502">
        <v>0</v>
      </c>
      <c r="K81" s="523"/>
      <c r="L81" s="502"/>
      <c r="M81" s="524"/>
      <c r="N81" s="524"/>
      <c r="O81" s="524"/>
    </row>
    <row r="82" spans="1:18">
      <c r="A82" s="495" t="s">
        <v>1074</v>
      </c>
      <c r="B82" s="500" t="s">
        <v>546</v>
      </c>
      <c r="C82" s="502">
        <v>0</v>
      </c>
      <c r="D82" s="502">
        <v>0</v>
      </c>
      <c r="E82" s="502">
        <v>0</v>
      </c>
      <c r="F82" s="502">
        <v>0</v>
      </c>
      <c r="G82" s="502">
        <v>0</v>
      </c>
      <c r="H82" s="502">
        <v>0</v>
      </c>
      <c r="I82" s="502">
        <v>0</v>
      </c>
      <c r="J82" s="502">
        <v>0</v>
      </c>
      <c r="K82" s="523"/>
      <c r="L82" s="502"/>
      <c r="M82" s="524"/>
      <c r="N82" s="524"/>
      <c r="O82" s="524"/>
    </row>
    <row r="83" spans="1:18">
      <c r="A83" s="495" t="s">
        <v>1074</v>
      </c>
      <c r="B83" s="500" t="s">
        <v>1078</v>
      </c>
      <c r="C83" s="502">
        <v>0</v>
      </c>
      <c r="D83" s="502">
        <v>0</v>
      </c>
      <c r="E83" s="502">
        <v>0</v>
      </c>
      <c r="F83" s="502">
        <v>0</v>
      </c>
      <c r="G83" s="502">
        <v>0</v>
      </c>
      <c r="H83" s="502">
        <v>0</v>
      </c>
      <c r="I83" s="502">
        <v>0</v>
      </c>
      <c r="J83" s="502">
        <v>0</v>
      </c>
      <c r="K83" s="523"/>
      <c r="L83" s="502"/>
      <c r="M83" s="524"/>
      <c r="N83" s="524"/>
      <c r="O83" s="524"/>
    </row>
    <row r="84" spans="1:18">
      <c r="A84" s="495" t="s">
        <v>1074</v>
      </c>
      <c r="B84" s="500" t="s">
        <v>486</v>
      </c>
      <c r="C84" s="502">
        <v>0</v>
      </c>
      <c r="D84" s="502">
        <v>0</v>
      </c>
      <c r="E84" s="502">
        <v>0</v>
      </c>
      <c r="F84" s="502">
        <v>0</v>
      </c>
      <c r="G84" s="502">
        <v>0</v>
      </c>
      <c r="H84" s="502">
        <v>0</v>
      </c>
      <c r="I84" s="502">
        <v>0</v>
      </c>
      <c r="J84" s="502">
        <v>0</v>
      </c>
      <c r="K84" s="523"/>
      <c r="L84" s="502"/>
      <c r="M84" s="524"/>
      <c r="N84" s="524"/>
      <c r="O84" s="524"/>
    </row>
    <row r="85" spans="1:18">
      <c r="A85" s="495" t="s">
        <v>1074</v>
      </c>
      <c r="B85" s="500" t="s">
        <v>176</v>
      </c>
      <c r="C85" s="502">
        <v>0</v>
      </c>
      <c r="D85" s="502">
        <v>0</v>
      </c>
      <c r="E85" s="502">
        <v>350391.31</v>
      </c>
      <c r="F85" s="502">
        <v>23568.39</v>
      </c>
      <c r="G85" s="502">
        <v>0</v>
      </c>
      <c r="H85" s="502">
        <v>0</v>
      </c>
      <c r="I85" s="502">
        <v>0</v>
      </c>
      <c r="J85" s="502">
        <v>373959.7</v>
      </c>
      <c r="K85" s="523"/>
      <c r="L85" s="502"/>
      <c r="M85" s="524"/>
      <c r="N85" s="524"/>
      <c r="O85" s="524"/>
    </row>
    <row r="86" spans="1:18" s="514" customFormat="1">
      <c r="B86" s="517"/>
      <c r="C86" s="507">
        <f t="shared" ref="C86:J86" si="8">SUM(C65:C85)</f>
        <v>1764665.44</v>
      </c>
      <c r="D86" s="507">
        <f t="shared" si="8"/>
        <v>5474618.5499999998</v>
      </c>
      <c r="E86" s="507">
        <f t="shared" si="8"/>
        <v>108079789.84999999</v>
      </c>
      <c r="F86" s="507">
        <f t="shared" si="8"/>
        <v>7187666.7999999998</v>
      </c>
      <c r="G86" s="507">
        <f t="shared" si="8"/>
        <v>3181112.95</v>
      </c>
      <c r="H86" s="507">
        <f t="shared" si="8"/>
        <v>0</v>
      </c>
      <c r="I86" s="507">
        <f t="shared" si="8"/>
        <v>212607.47999999998</v>
      </c>
      <c r="J86" s="507">
        <f t="shared" si="8"/>
        <v>111421893.09000002</v>
      </c>
      <c r="K86" s="523"/>
      <c r="L86" s="502"/>
      <c r="M86" s="524"/>
      <c r="N86" s="524"/>
      <c r="O86" s="524"/>
      <c r="R86" s="489"/>
    </row>
    <row r="87" spans="1:18" s="514" customFormat="1" ht="11.25">
      <c r="A87" s="508" t="s">
        <v>1074</v>
      </c>
      <c r="B87" s="509" t="s">
        <v>1080</v>
      </c>
      <c r="C87" s="510">
        <v>1764665.44</v>
      </c>
      <c r="D87" s="511">
        <v>5474618.5499999998</v>
      </c>
      <c r="E87" s="511">
        <v>108079789.84999999</v>
      </c>
      <c r="F87" s="511">
        <v>7187666.7999999998</v>
      </c>
      <c r="G87" s="511">
        <v>3181112.95</v>
      </c>
      <c r="H87" s="510">
        <v>0</v>
      </c>
      <c r="I87" s="511">
        <v>212607.47999999998</v>
      </c>
      <c r="J87" s="511">
        <v>111421893.08999999</v>
      </c>
      <c r="K87" s="525"/>
      <c r="L87" s="511"/>
      <c r="M87" s="526"/>
      <c r="N87" s="526"/>
      <c r="O87" s="526"/>
    </row>
    <row r="88" spans="1:18">
      <c r="B88" s="509"/>
      <c r="C88" s="510">
        <f t="shared" ref="C88:J88" si="9">C86-C87</f>
        <v>0</v>
      </c>
      <c r="D88" s="510">
        <f t="shared" si="9"/>
        <v>0</v>
      </c>
      <c r="E88" s="510">
        <f t="shared" si="9"/>
        <v>0</v>
      </c>
      <c r="F88" s="510">
        <f t="shared" si="9"/>
        <v>0</v>
      </c>
      <c r="G88" s="510">
        <f t="shared" si="9"/>
        <v>0</v>
      </c>
      <c r="H88" s="510">
        <f t="shared" si="9"/>
        <v>0</v>
      </c>
      <c r="I88" s="510">
        <f t="shared" si="9"/>
        <v>0</v>
      </c>
      <c r="J88" s="510">
        <f t="shared" si="9"/>
        <v>0</v>
      </c>
      <c r="K88" s="525"/>
      <c r="L88" s="511"/>
      <c r="M88" s="526"/>
      <c r="N88" s="526"/>
      <c r="O88" s="526"/>
      <c r="R88" s="514"/>
    </row>
    <row r="89" spans="1:18">
      <c r="B89" s="500"/>
      <c r="C89" s="502"/>
      <c r="D89" s="502"/>
      <c r="E89" s="502"/>
      <c r="F89" s="502"/>
      <c r="G89" s="502"/>
      <c r="H89" s="502"/>
      <c r="I89" s="502"/>
      <c r="J89" s="502"/>
      <c r="K89" s="523"/>
      <c r="L89" s="502"/>
      <c r="M89" s="524"/>
      <c r="N89" s="524"/>
      <c r="O89" s="524"/>
    </row>
    <row r="90" spans="1:18">
      <c r="B90" s="500"/>
      <c r="C90" s="502"/>
      <c r="D90" s="524"/>
      <c r="E90" s="524"/>
      <c r="F90" s="524"/>
      <c r="G90" s="524"/>
      <c r="H90" s="524"/>
      <c r="I90" s="524"/>
      <c r="J90" s="524"/>
      <c r="K90" s="523"/>
      <c r="L90" s="502"/>
      <c r="M90" s="524"/>
      <c r="N90" s="524"/>
      <c r="O90" s="524"/>
    </row>
    <row r="91" spans="1:18">
      <c r="A91" s="495" t="s">
        <v>1081</v>
      </c>
      <c r="B91" s="500" t="s">
        <v>144</v>
      </c>
      <c r="C91" s="502">
        <v>6830608.2599999998</v>
      </c>
      <c r="D91" s="524">
        <v>4404338.91</v>
      </c>
      <c r="E91" s="524">
        <v>121485524.93000001</v>
      </c>
      <c r="F91" s="524">
        <v>1876822.31</v>
      </c>
      <c r="G91" s="524">
        <v>6447077.7599999998</v>
      </c>
      <c r="H91" s="524">
        <v>0</v>
      </c>
      <c r="I91" s="524">
        <v>431919.07</v>
      </c>
      <c r="J91" s="524">
        <v>119006396.90000001</v>
      </c>
      <c r="K91" s="523"/>
      <c r="L91" s="502"/>
      <c r="M91" s="524"/>
      <c r="N91" s="524"/>
      <c r="O91" s="524"/>
    </row>
    <row r="92" spans="1:18">
      <c r="A92" s="495" t="s">
        <v>1081</v>
      </c>
      <c r="B92" s="500" t="s">
        <v>120</v>
      </c>
      <c r="C92" s="502">
        <v>0.31</v>
      </c>
      <c r="D92" s="524">
        <v>-0.11</v>
      </c>
      <c r="E92" s="524">
        <v>695200.6</v>
      </c>
      <c r="F92" s="524">
        <v>46759.53</v>
      </c>
      <c r="G92" s="524">
        <v>0</v>
      </c>
      <c r="H92" s="524">
        <v>0</v>
      </c>
      <c r="I92" s="524">
        <v>0</v>
      </c>
      <c r="J92" s="524">
        <v>741959.93</v>
      </c>
      <c r="K92" s="523"/>
      <c r="L92" s="502"/>
      <c r="M92" s="524"/>
      <c r="N92" s="524"/>
      <c r="O92" s="524"/>
    </row>
    <row r="93" spans="1:18">
      <c r="A93" s="495" t="s">
        <v>1081</v>
      </c>
      <c r="B93" s="500" t="s">
        <v>1043</v>
      </c>
      <c r="C93" s="502">
        <v>0</v>
      </c>
      <c r="D93" s="524">
        <v>0</v>
      </c>
      <c r="E93" s="524">
        <v>0</v>
      </c>
      <c r="F93" s="524">
        <v>0</v>
      </c>
      <c r="G93" s="524">
        <v>0</v>
      </c>
      <c r="H93" s="524">
        <v>0</v>
      </c>
      <c r="I93" s="524">
        <v>0</v>
      </c>
      <c r="J93" s="524">
        <v>0</v>
      </c>
      <c r="K93" s="523"/>
      <c r="L93" s="502"/>
      <c r="M93" s="524"/>
      <c r="N93" s="524"/>
      <c r="O93" s="524"/>
    </row>
    <row r="94" spans="1:18" s="514" customFormat="1">
      <c r="B94" s="517"/>
      <c r="C94" s="507">
        <f t="shared" ref="C94:J94" si="10">SUM(C91:C93)</f>
        <v>6830608.5699999994</v>
      </c>
      <c r="D94" s="507">
        <f t="shared" si="10"/>
        <v>4404338.8</v>
      </c>
      <c r="E94" s="507">
        <f t="shared" si="10"/>
        <v>122180725.53</v>
      </c>
      <c r="F94" s="507">
        <f t="shared" si="10"/>
        <v>1923581.84</v>
      </c>
      <c r="G94" s="507">
        <f t="shared" si="10"/>
        <v>6447077.7599999998</v>
      </c>
      <c r="H94" s="507">
        <f t="shared" si="10"/>
        <v>0</v>
      </c>
      <c r="I94" s="507">
        <f t="shared" si="10"/>
        <v>431919.07</v>
      </c>
      <c r="J94" s="507">
        <f t="shared" si="10"/>
        <v>119748356.83000001</v>
      </c>
      <c r="K94" s="523"/>
      <c r="L94" s="502"/>
      <c r="M94" s="524"/>
      <c r="N94" s="524"/>
      <c r="O94" s="524"/>
      <c r="R94" s="489"/>
    </row>
    <row r="95" spans="1:18" s="514" customFormat="1" ht="11.25">
      <c r="A95" s="508" t="s">
        <v>1081</v>
      </c>
      <c r="B95" s="509" t="s">
        <v>1083</v>
      </c>
      <c r="C95" s="510">
        <v>6830608.5699999994</v>
      </c>
      <c r="D95" s="511">
        <v>4404338.8</v>
      </c>
      <c r="E95" s="511">
        <v>122180725.53</v>
      </c>
      <c r="F95" s="511">
        <v>1923581.84</v>
      </c>
      <c r="G95" s="511">
        <v>6447077.7599999998</v>
      </c>
      <c r="H95" s="510">
        <v>0</v>
      </c>
      <c r="I95" s="511">
        <v>431919.07</v>
      </c>
      <c r="J95" s="511">
        <v>119748356.83000001</v>
      </c>
      <c r="K95" s="525"/>
      <c r="L95" s="511"/>
      <c r="M95" s="526"/>
      <c r="N95" s="526"/>
      <c r="O95" s="526"/>
    </row>
    <row r="96" spans="1:18">
      <c r="B96" s="509"/>
      <c r="C96" s="510">
        <f t="shared" ref="C96:J96" si="11">C94-C95</f>
        <v>0</v>
      </c>
      <c r="D96" s="510">
        <f t="shared" si="11"/>
        <v>0</v>
      </c>
      <c r="E96" s="510">
        <f t="shared" si="11"/>
        <v>0</v>
      </c>
      <c r="F96" s="510">
        <f t="shared" si="11"/>
        <v>0</v>
      </c>
      <c r="G96" s="510">
        <f t="shared" si="11"/>
        <v>0</v>
      </c>
      <c r="H96" s="510">
        <f t="shared" si="11"/>
        <v>0</v>
      </c>
      <c r="I96" s="510">
        <f t="shared" si="11"/>
        <v>0</v>
      </c>
      <c r="J96" s="510">
        <f t="shared" si="11"/>
        <v>0</v>
      </c>
      <c r="K96" s="525"/>
      <c r="L96" s="511"/>
      <c r="M96" s="526"/>
      <c r="N96" s="526"/>
      <c r="O96" s="526"/>
      <c r="R96" s="514"/>
    </row>
    <row r="97" spans="1:18">
      <c r="B97" s="500"/>
      <c r="C97" s="502"/>
      <c r="D97" s="524"/>
      <c r="E97" s="524"/>
      <c r="F97" s="524"/>
      <c r="G97" s="524"/>
      <c r="H97" s="524"/>
      <c r="I97" s="524"/>
      <c r="J97" s="524"/>
      <c r="K97" s="523"/>
      <c r="L97" s="502"/>
      <c r="M97" s="524"/>
      <c r="N97" s="524"/>
      <c r="O97" s="524"/>
    </row>
    <row r="98" spans="1:18">
      <c r="A98" s="495" t="s">
        <v>1084</v>
      </c>
      <c r="B98" s="500" t="s">
        <v>189</v>
      </c>
      <c r="C98" s="502">
        <v>-68936216.370000005</v>
      </c>
      <c r="D98" s="524">
        <v>-3976989.54</v>
      </c>
      <c r="E98" s="524">
        <v>770070122.98000002</v>
      </c>
      <c r="F98" s="524">
        <v>50833751.009999998</v>
      </c>
      <c r="G98" s="524">
        <v>57392821.890000001</v>
      </c>
      <c r="H98" s="524">
        <v>0</v>
      </c>
      <c r="I98" s="524">
        <v>3860315.98</v>
      </c>
      <c r="J98" s="524">
        <v>955070217.76999998</v>
      </c>
      <c r="K98" s="523"/>
      <c r="L98" s="502"/>
      <c r="M98" s="524"/>
      <c r="N98" s="524"/>
      <c r="O98" s="524"/>
    </row>
    <row r="99" spans="1:18">
      <c r="A99" s="495" t="s">
        <v>1085</v>
      </c>
      <c r="B99" s="500" t="s">
        <v>190</v>
      </c>
      <c r="C99" s="502">
        <v>-34337361.560000002</v>
      </c>
      <c r="D99" s="524">
        <v>-2309575.9500000002</v>
      </c>
      <c r="E99" s="524">
        <v>476611878.85000002</v>
      </c>
      <c r="F99" s="524">
        <v>31583704.07</v>
      </c>
      <c r="G99" s="524">
        <v>11372414.67</v>
      </c>
      <c r="H99" s="524">
        <v>0</v>
      </c>
      <c r="I99" s="524">
        <v>764924.35</v>
      </c>
      <c r="J99" s="524">
        <v>556979859.45000005</v>
      </c>
      <c r="K99" s="523"/>
      <c r="L99" s="502"/>
      <c r="M99" s="524"/>
      <c r="N99" s="524"/>
      <c r="O99" s="524"/>
    </row>
    <row r="100" spans="1:18">
      <c r="A100" s="495" t="s">
        <v>1086</v>
      </c>
      <c r="B100" s="500" t="s">
        <v>191</v>
      </c>
      <c r="C100" s="502">
        <v>747</v>
      </c>
      <c r="D100" s="524">
        <v>0</v>
      </c>
      <c r="E100" s="524">
        <v>0</v>
      </c>
      <c r="F100" s="524">
        <v>0</v>
      </c>
      <c r="G100" s="524">
        <v>275964.96000000002</v>
      </c>
      <c r="H100" s="524">
        <v>0</v>
      </c>
      <c r="I100" s="524">
        <v>18511.599999999999</v>
      </c>
      <c r="J100" s="524">
        <v>293729.56</v>
      </c>
      <c r="K100" s="523"/>
      <c r="L100" s="502"/>
      <c r="M100" s="524"/>
      <c r="N100" s="524"/>
      <c r="O100" s="524"/>
    </row>
    <row r="101" spans="1:18">
      <c r="A101" s="495" t="s">
        <v>1087</v>
      </c>
      <c r="B101" s="500" t="s">
        <v>192</v>
      </c>
      <c r="C101" s="502">
        <v>0</v>
      </c>
      <c r="D101" s="524">
        <v>0</v>
      </c>
      <c r="E101" s="524">
        <v>0</v>
      </c>
      <c r="F101" s="524">
        <v>0</v>
      </c>
      <c r="G101" s="524">
        <v>0</v>
      </c>
      <c r="H101" s="524">
        <v>0</v>
      </c>
      <c r="I101" s="524">
        <v>0</v>
      </c>
      <c r="J101" s="524">
        <v>0</v>
      </c>
      <c r="K101" s="523"/>
      <c r="L101" s="502"/>
      <c r="M101" s="524"/>
      <c r="N101" s="524"/>
      <c r="O101" s="524"/>
    </row>
    <row r="102" spans="1:18">
      <c r="A102" s="495" t="s">
        <v>1088</v>
      </c>
      <c r="B102" s="500" t="s">
        <v>117</v>
      </c>
      <c r="C102" s="502">
        <v>0</v>
      </c>
      <c r="D102" s="524">
        <v>0</v>
      </c>
      <c r="E102" s="524">
        <v>0</v>
      </c>
      <c r="F102" s="524">
        <v>0</v>
      </c>
      <c r="G102" s="524">
        <v>0</v>
      </c>
      <c r="H102" s="524">
        <v>0</v>
      </c>
      <c r="I102" s="524">
        <v>0</v>
      </c>
      <c r="J102" s="524">
        <v>0</v>
      </c>
      <c r="K102" s="523"/>
      <c r="L102" s="502"/>
      <c r="M102" s="524"/>
      <c r="N102" s="524"/>
      <c r="O102" s="524"/>
    </row>
    <row r="103" spans="1:18">
      <c r="A103" s="495" t="s">
        <v>1089</v>
      </c>
      <c r="B103" s="500" t="s">
        <v>118</v>
      </c>
      <c r="C103" s="502">
        <v>0</v>
      </c>
      <c r="D103" s="524">
        <v>0</v>
      </c>
      <c r="E103" s="524">
        <v>0</v>
      </c>
      <c r="F103" s="524">
        <v>0</v>
      </c>
      <c r="G103" s="524">
        <v>0</v>
      </c>
      <c r="H103" s="524">
        <v>0</v>
      </c>
      <c r="I103" s="524">
        <v>0</v>
      </c>
      <c r="J103" s="524">
        <v>0</v>
      </c>
      <c r="K103" s="523"/>
      <c r="L103" s="502"/>
      <c r="M103" s="524"/>
      <c r="N103" s="524"/>
      <c r="O103" s="524"/>
    </row>
    <row r="104" spans="1:18" s="514" customFormat="1">
      <c r="B104" s="517" t="s">
        <v>401</v>
      </c>
      <c r="C104" s="507">
        <f t="shared" ref="C104:J104" si="12">SUM(C98:C103,C94,C86,C61,C41,C16,C7)</f>
        <v>487634196.11000001</v>
      </c>
      <c r="D104" s="507">
        <f t="shared" si="12"/>
        <v>30104819.449999996</v>
      </c>
      <c r="E104" s="507">
        <f t="shared" si="12"/>
        <v>2027137009.5299995</v>
      </c>
      <c r="F104" s="507">
        <f t="shared" si="12"/>
        <v>118753854.10999998</v>
      </c>
      <c r="G104" s="507">
        <f t="shared" si="12"/>
        <v>83399026.75</v>
      </c>
      <c r="H104" s="507">
        <f t="shared" si="12"/>
        <v>0</v>
      </c>
      <c r="I104" s="507">
        <f t="shared" si="12"/>
        <v>5597072.2200000007</v>
      </c>
      <c r="J104" s="507">
        <f t="shared" si="12"/>
        <v>1717147947.0499995</v>
      </c>
      <c r="K104" s="523"/>
      <c r="L104" s="502"/>
      <c r="M104" s="524"/>
      <c r="N104" s="524"/>
      <c r="O104" s="524"/>
      <c r="R104" s="489"/>
    </row>
    <row r="105" spans="1:18">
      <c r="B105" s="509"/>
      <c r="C105" s="511">
        <f t="shared" ref="C105:J105" si="13">C104-C103-C102-C101-C100-C99-C98-C94-C86-C61-C41-C16-C7</f>
        <v>0</v>
      </c>
      <c r="D105" s="511">
        <f t="shared" si="13"/>
        <v>0</v>
      </c>
      <c r="E105" s="511">
        <f t="shared" si="13"/>
        <v>-6.7055225372314453E-7</v>
      </c>
      <c r="F105" s="511">
        <f t="shared" si="13"/>
        <v>-9.7788870334625244E-9</v>
      </c>
      <c r="G105" s="511">
        <f t="shared" si="13"/>
        <v>0</v>
      </c>
      <c r="H105" s="511">
        <f t="shared" si="13"/>
        <v>0</v>
      </c>
      <c r="I105" s="511">
        <f t="shared" si="13"/>
        <v>1.3969838619232178E-9</v>
      </c>
      <c r="J105" s="511">
        <f t="shared" si="13"/>
        <v>0</v>
      </c>
      <c r="K105" s="525"/>
      <c r="L105" s="511"/>
      <c r="M105" s="526"/>
      <c r="N105" s="526"/>
      <c r="O105" s="526"/>
      <c r="R105" s="514"/>
    </row>
    <row r="106" spans="1:18" ht="15">
      <c r="B106" s="557"/>
      <c r="C106" s="502"/>
      <c r="D106" s="524"/>
      <c r="E106" s="524"/>
      <c r="F106" s="524"/>
      <c r="G106" s="524"/>
      <c r="H106" s="524"/>
      <c r="I106" s="524"/>
      <c r="J106" s="524"/>
      <c r="K106" s="523"/>
      <c r="L106" s="502"/>
      <c r="M106" s="524"/>
      <c r="N106" s="524"/>
      <c r="O106" s="524"/>
    </row>
    <row r="107" spans="1:18">
      <c r="A107" s="495" t="s">
        <v>1090</v>
      </c>
      <c r="B107" s="554" t="s">
        <v>3</v>
      </c>
      <c r="C107" s="502">
        <v>0</v>
      </c>
      <c r="D107" s="524">
        <v>0</v>
      </c>
      <c r="E107" s="524">
        <v>0</v>
      </c>
      <c r="F107" s="524">
        <v>0</v>
      </c>
      <c r="G107" s="524">
        <v>0</v>
      </c>
      <c r="H107" s="524">
        <v>0</v>
      </c>
      <c r="I107" s="524">
        <v>0</v>
      </c>
      <c r="J107" s="524">
        <v>0</v>
      </c>
      <c r="K107" s="523"/>
      <c r="L107" s="502"/>
      <c r="M107" s="524"/>
      <c r="N107" s="524"/>
      <c r="O107" s="524"/>
    </row>
    <row r="108" spans="1:18">
      <c r="A108" s="495" t="s">
        <v>1091</v>
      </c>
      <c r="B108" s="554" t="s">
        <v>3</v>
      </c>
      <c r="C108" s="502">
        <v>0</v>
      </c>
      <c r="D108" s="524">
        <v>0</v>
      </c>
      <c r="E108" s="524">
        <v>-2954720</v>
      </c>
      <c r="F108" s="524">
        <v>-192254</v>
      </c>
      <c r="G108" s="524">
        <v>7009.72</v>
      </c>
      <c r="H108" s="524">
        <v>0</v>
      </c>
      <c r="I108" s="524">
        <v>-7009.72</v>
      </c>
      <c r="J108" s="524">
        <v>-3146974</v>
      </c>
      <c r="K108" s="523"/>
      <c r="L108" s="502"/>
      <c r="M108" s="524"/>
      <c r="N108" s="524"/>
      <c r="O108" s="524"/>
    </row>
    <row r="109" spans="1:18">
      <c r="A109" s="495" t="s">
        <v>1092</v>
      </c>
      <c r="B109" s="554" t="s">
        <v>3</v>
      </c>
      <c r="C109" s="502">
        <v>25263.279999999999</v>
      </c>
      <c r="D109" s="524">
        <v>4729.84</v>
      </c>
      <c r="E109" s="524">
        <v>0</v>
      </c>
      <c r="F109" s="524">
        <v>0</v>
      </c>
      <c r="G109" s="524">
        <v>0</v>
      </c>
      <c r="H109" s="524">
        <v>0</v>
      </c>
      <c r="I109" s="524">
        <v>0</v>
      </c>
      <c r="J109" s="524">
        <v>-29993.119999999999</v>
      </c>
      <c r="K109" s="523"/>
      <c r="L109" s="502"/>
      <c r="M109" s="524"/>
      <c r="N109" s="524"/>
      <c r="O109" s="524"/>
    </row>
    <row r="110" spans="1:18">
      <c r="A110" s="495" t="s">
        <v>1093</v>
      </c>
      <c r="B110" s="554" t="s">
        <v>3</v>
      </c>
      <c r="C110" s="502">
        <v>86129.44</v>
      </c>
      <c r="D110" s="524">
        <v>16125.73</v>
      </c>
      <c r="E110" s="524">
        <v>-2217335.7599999998</v>
      </c>
      <c r="F110" s="524">
        <v>-415149.29</v>
      </c>
      <c r="G110" s="524">
        <v>0</v>
      </c>
      <c r="H110" s="524">
        <v>0</v>
      </c>
      <c r="I110" s="524">
        <v>0</v>
      </c>
      <c r="J110" s="524">
        <v>-2734740.2199999997</v>
      </c>
      <c r="K110" s="523"/>
      <c r="L110" s="502"/>
      <c r="M110" s="524"/>
      <c r="N110" s="524"/>
      <c r="O110" s="524"/>
    </row>
    <row r="111" spans="1:18">
      <c r="A111" s="495" t="s">
        <v>1094</v>
      </c>
      <c r="B111" s="554" t="s">
        <v>3</v>
      </c>
      <c r="C111" s="502">
        <v>0</v>
      </c>
      <c r="D111" s="524">
        <v>0</v>
      </c>
      <c r="E111" s="524">
        <v>717772.58</v>
      </c>
      <c r="F111" s="524">
        <v>32078.98</v>
      </c>
      <c r="G111" s="524">
        <v>0</v>
      </c>
      <c r="H111" s="524">
        <v>0</v>
      </c>
      <c r="I111" s="524">
        <v>0</v>
      </c>
      <c r="J111" s="524">
        <v>749851.55999999994</v>
      </c>
      <c r="K111" s="523"/>
      <c r="L111" s="502"/>
      <c r="M111" s="524"/>
      <c r="N111" s="524"/>
      <c r="O111" s="524"/>
    </row>
    <row r="112" spans="1:18">
      <c r="A112" s="495" t="s">
        <v>1095</v>
      </c>
      <c r="B112" s="554" t="s">
        <v>3</v>
      </c>
      <c r="C112" s="502">
        <v>0</v>
      </c>
      <c r="D112" s="524">
        <v>0</v>
      </c>
      <c r="E112" s="524">
        <v>1503582.08</v>
      </c>
      <c r="F112" s="524">
        <v>357881.32</v>
      </c>
      <c r="G112" s="524">
        <v>0</v>
      </c>
      <c r="H112" s="524">
        <v>0</v>
      </c>
      <c r="I112" s="524">
        <v>0</v>
      </c>
      <c r="J112" s="524">
        <v>1861463.4000000001</v>
      </c>
      <c r="K112" s="523"/>
      <c r="L112" s="502"/>
      <c r="M112" s="524"/>
      <c r="N112" s="524"/>
      <c r="O112" s="524"/>
    </row>
    <row r="113" spans="1:18">
      <c r="A113" s="495" t="s">
        <v>1096</v>
      </c>
      <c r="B113" s="554" t="s">
        <v>3</v>
      </c>
      <c r="C113" s="502">
        <v>-3842.49</v>
      </c>
      <c r="D113" s="524">
        <v>-1074.96</v>
      </c>
      <c r="E113" s="524">
        <v>1174068.3600000001</v>
      </c>
      <c r="F113" s="524">
        <v>328524.34999999998</v>
      </c>
      <c r="G113" s="524">
        <v>0</v>
      </c>
      <c r="H113" s="524">
        <v>0</v>
      </c>
      <c r="I113" s="524">
        <v>0</v>
      </c>
      <c r="J113" s="524">
        <v>1507510.1600000001</v>
      </c>
      <c r="K113" s="523"/>
      <c r="L113" s="502"/>
      <c r="M113" s="524"/>
      <c r="N113" s="524"/>
      <c r="O113" s="524"/>
    </row>
    <row r="114" spans="1:18">
      <c r="A114" s="495" t="s">
        <v>1097</v>
      </c>
      <c r="B114" s="554" t="s">
        <v>3</v>
      </c>
      <c r="C114" s="502">
        <v>1186163.5</v>
      </c>
      <c r="D114" s="524">
        <v>222084.5</v>
      </c>
      <c r="E114" s="524">
        <v>-891363.38</v>
      </c>
      <c r="F114" s="524">
        <v>-166888.9</v>
      </c>
      <c r="G114" s="524">
        <v>0</v>
      </c>
      <c r="H114" s="524">
        <v>0</v>
      </c>
      <c r="I114" s="524">
        <v>0</v>
      </c>
      <c r="J114" s="524">
        <v>-2466500.2799999998</v>
      </c>
      <c r="K114" s="523"/>
      <c r="L114" s="502"/>
      <c r="M114" s="524"/>
      <c r="N114" s="524"/>
      <c r="O114" s="524"/>
    </row>
    <row r="115" spans="1:18">
      <c r="A115" s="495" t="s">
        <v>1098</v>
      </c>
      <c r="B115" s="554" t="s">
        <v>3</v>
      </c>
      <c r="C115" s="502">
        <v>0</v>
      </c>
      <c r="D115" s="524">
        <v>0</v>
      </c>
      <c r="E115" s="524">
        <v>0</v>
      </c>
      <c r="F115" s="524">
        <v>0</v>
      </c>
      <c r="G115" s="524">
        <v>0</v>
      </c>
      <c r="H115" s="524">
        <v>0</v>
      </c>
      <c r="I115" s="524">
        <v>0</v>
      </c>
      <c r="J115" s="524">
        <v>0</v>
      </c>
      <c r="K115" s="523"/>
      <c r="L115" s="502"/>
      <c r="M115" s="524"/>
      <c r="N115" s="524"/>
      <c r="O115" s="524"/>
    </row>
    <row r="116" spans="1:18">
      <c r="A116" s="495" t="s">
        <v>1099</v>
      </c>
      <c r="B116" s="554" t="s">
        <v>3</v>
      </c>
      <c r="C116" s="502">
        <v>0</v>
      </c>
      <c r="D116" s="524">
        <v>0</v>
      </c>
      <c r="E116" s="524">
        <v>0</v>
      </c>
      <c r="F116" s="524">
        <v>0</v>
      </c>
      <c r="G116" s="524">
        <v>0</v>
      </c>
      <c r="H116" s="524">
        <v>0</v>
      </c>
      <c r="I116" s="524">
        <v>0</v>
      </c>
      <c r="J116" s="524">
        <v>0</v>
      </c>
      <c r="K116" s="523"/>
      <c r="L116" s="502"/>
      <c r="M116" s="524"/>
      <c r="N116" s="524"/>
      <c r="O116" s="524"/>
    </row>
    <row r="117" spans="1:18">
      <c r="A117" s="495" t="s">
        <v>1100</v>
      </c>
      <c r="B117" s="554" t="s">
        <v>3</v>
      </c>
      <c r="C117" s="502">
        <v>0.49</v>
      </c>
      <c r="D117" s="524">
        <v>-0.08</v>
      </c>
      <c r="E117" s="524">
        <v>0</v>
      </c>
      <c r="F117" s="524">
        <v>0</v>
      </c>
      <c r="G117" s="524">
        <v>0</v>
      </c>
      <c r="H117" s="524">
        <v>0</v>
      </c>
      <c r="I117" s="524">
        <v>0</v>
      </c>
      <c r="J117" s="524">
        <v>-0.40999999999988629</v>
      </c>
      <c r="K117" s="523"/>
      <c r="L117" s="502"/>
      <c r="M117" s="524"/>
      <c r="N117" s="524"/>
      <c r="O117" s="524"/>
    </row>
    <row r="118" spans="1:18">
      <c r="A118" s="495" t="s">
        <v>1101</v>
      </c>
      <c r="B118" s="554" t="s">
        <v>3</v>
      </c>
      <c r="C118" s="502">
        <v>0</v>
      </c>
      <c r="D118" s="524">
        <v>0</v>
      </c>
      <c r="E118" s="524">
        <v>0</v>
      </c>
      <c r="F118" s="524">
        <v>0</v>
      </c>
      <c r="G118" s="524">
        <v>0</v>
      </c>
      <c r="H118" s="524">
        <v>0</v>
      </c>
      <c r="I118" s="524">
        <v>0</v>
      </c>
      <c r="J118" s="524">
        <v>0</v>
      </c>
      <c r="K118" s="523"/>
      <c r="L118" s="502"/>
      <c r="M118" s="524"/>
      <c r="N118" s="524"/>
      <c r="O118" s="524"/>
    </row>
    <row r="119" spans="1:18">
      <c r="A119" s="495" t="s">
        <v>1102</v>
      </c>
      <c r="B119" s="554" t="s">
        <v>3</v>
      </c>
      <c r="C119" s="502">
        <v>-3440373.14</v>
      </c>
      <c r="D119" s="524">
        <v>-962673.31</v>
      </c>
      <c r="E119" s="524">
        <v>1627199.52</v>
      </c>
      <c r="F119" s="524">
        <v>453425.26</v>
      </c>
      <c r="G119" s="524">
        <v>642677.86999999988</v>
      </c>
      <c r="H119" s="524">
        <v>0</v>
      </c>
      <c r="I119" s="524">
        <v>180930.91000000003</v>
      </c>
      <c r="J119" s="524">
        <v>7307280.0099999998</v>
      </c>
      <c r="K119" s="523"/>
      <c r="L119" s="502"/>
      <c r="M119" s="524"/>
      <c r="N119" s="524"/>
      <c r="O119" s="524"/>
    </row>
    <row r="120" spans="1:18">
      <c r="A120" s="495" t="s">
        <v>1103</v>
      </c>
      <c r="B120" s="554" t="s">
        <v>3</v>
      </c>
      <c r="C120" s="502">
        <v>0</v>
      </c>
      <c r="D120" s="524">
        <v>0</v>
      </c>
      <c r="E120" s="524">
        <v>-149156</v>
      </c>
      <c r="F120" s="524">
        <v>-20643</v>
      </c>
      <c r="G120" s="524">
        <v>0</v>
      </c>
      <c r="H120" s="524">
        <v>0</v>
      </c>
      <c r="I120" s="524">
        <v>0</v>
      </c>
      <c r="J120" s="524">
        <v>-169799</v>
      </c>
      <c r="K120" s="523"/>
      <c r="L120" s="502"/>
      <c r="M120" s="524"/>
      <c r="N120" s="524"/>
      <c r="O120" s="524"/>
    </row>
    <row r="121" spans="1:18">
      <c r="A121" s="495" t="s">
        <v>1104</v>
      </c>
      <c r="B121" s="554" t="s">
        <v>3</v>
      </c>
      <c r="C121" s="502">
        <v>-193269.15</v>
      </c>
      <c r="D121" s="524">
        <v>567283.13</v>
      </c>
      <c r="E121" s="524">
        <v>16539</v>
      </c>
      <c r="F121" s="524">
        <v>8268270.25</v>
      </c>
      <c r="G121" s="524">
        <v>-192421.51</v>
      </c>
      <c r="H121" s="524">
        <v>0</v>
      </c>
      <c r="I121" s="524">
        <v>-38114.93</v>
      </c>
      <c r="J121" s="524">
        <v>7680258.8300000001</v>
      </c>
      <c r="K121" s="523"/>
      <c r="L121" s="502"/>
      <c r="M121" s="524"/>
      <c r="N121" s="524"/>
      <c r="O121" s="524"/>
    </row>
    <row r="122" spans="1:18">
      <c r="A122" s="495" t="s">
        <v>1105</v>
      </c>
      <c r="B122" s="554" t="s">
        <v>3</v>
      </c>
      <c r="C122" s="502">
        <v>0</v>
      </c>
      <c r="D122" s="524">
        <v>0</v>
      </c>
      <c r="E122" s="524">
        <v>0</v>
      </c>
      <c r="F122" s="524">
        <v>0</v>
      </c>
      <c r="G122" s="524">
        <v>0</v>
      </c>
      <c r="H122" s="524">
        <v>0</v>
      </c>
      <c r="I122" s="524">
        <v>0</v>
      </c>
      <c r="J122" s="524">
        <v>0</v>
      </c>
      <c r="K122" s="523"/>
      <c r="L122" s="502"/>
      <c r="M122" s="524"/>
      <c r="N122" s="524"/>
      <c r="O122" s="524"/>
    </row>
    <row r="123" spans="1:18">
      <c r="A123" s="495" t="s">
        <v>1106</v>
      </c>
      <c r="B123" s="554" t="s">
        <v>3</v>
      </c>
      <c r="C123" s="502">
        <v>0</v>
      </c>
      <c r="D123" s="524">
        <v>0</v>
      </c>
      <c r="E123" s="524">
        <v>0</v>
      </c>
      <c r="F123" s="524">
        <v>0</v>
      </c>
      <c r="G123" s="524">
        <v>-0.28999999999999998</v>
      </c>
      <c r="H123" s="524">
        <v>0</v>
      </c>
      <c r="I123" s="524">
        <v>-0.33</v>
      </c>
      <c r="J123" s="524">
        <v>-0.62</v>
      </c>
      <c r="K123" s="523"/>
      <c r="L123" s="502"/>
      <c r="M123" s="524"/>
      <c r="N123" s="524"/>
      <c r="O123" s="524"/>
    </row>
    <row r="124" spans="1:18">
      <c r="A124" s="495" t="s">
        <v>1107</v>
      </c>
      <c r="B124" s="554" t="s">
        <v>3</v>
      </c>
      <c r="C124" s="502">
        <v>0</v>
      </c>
      <c r="D124" s="524">
        <v>0</v>
      </c>
      <c r="E124" s="524">
        <v>0</v>
      </c>
      <c r="F124" s="524">
        <v>0</v>
      </c>
      <c r="G124" s="524">
        <v>0</v>
      </c>
      <c r="H124" s="524">
        <v>0</v>
      </c>
      <c r="I124" s="524">
        <v>0</v>
      </c>
      <c r="J124" s="524">
        <v>0</v>
      </c>
      <c r="K124" s="523"/>
      <c r="L124" s="502"/>
      <c r="M124" s="524"/>
      <c r="N124" s="524"/>
      <c r="O124" s="524"/>
    </row>
    <row r="125" spans="1:18">
      <c r="A125" s="495" t="s">
        <v>1108</v>
      </c>
      <c r="B125" s="554" t="s">
        <v>3</v>
      </c>
      <c r="C125" s="502">
        <v>0</v>
      </c>
      <c r="D125" s="524">
        <v>0</v>
      </c>
      <c r="E125" s="524">
        <v>0</v>
      </c>
      <c r="F125" s="524">
        <v>0</v>
      </c>
      <c r="G125" s="524">
        <v>0</v>
      </c>
      <c r="H125" s="524">
        <v>0</v>
      </c>
      <c r="I125" s="524">
        <v>0</v>
      </c>
      <c r="J125" s="524">
        <v>0</v>
      </c>
      <c r="K125" s="523"/>
      <c r="L125" s="502"/>
      <c r="M125" s="524"/>
      <c r="N125" s="524"/>
      <c r="O125" s="524"/>
    </row>
    <row r="126" spans="1:18">
      <c r="A126" s="495" t="s">
        <v>1109</v>
      </c>
      <c r="B126" s="554" t="s">
        <v>3</v>
      </c>
      <c r="C126" s="502">
        <v>0</v>
      </c>
      <c r="D126" s="524">
        <v>0</v>
      </c>
      <c r="E126" s="524">
        <v>0</v>
      </c>
      <c r="F126" s="524">
        <v>0</v>
      </c>
      <c r="G126" s="524">
        <v>45245.37</v>
      </c>
      <c r="H126" s="524">
        <v>0</v>
      </c>
      <c r="I126" s="524">
        <v>8476.5</v>
      </c>
      <c r="J126" s="524">
        <v>53721.87</v>
      </c>
      <c r="K126" s="523"/>
      <c r="L126" s="502"/>
      <c r="M126" s="524"/>
      <c r="N126" s="524"/>
      <c r="O126" s="524"/>
    </row>
    <row r="127" spans="1:18" s="520" customFormat="1">
      <c r="A127" s="534" t="s">
        <v>1110</v>
      </c>
      <c r="B127" s="554" t="s">
        <v>3</v>
      </c>
      <c r="C127" s="502">
        <v>51098</v>
      </c>
      <c r="D127" s="524">
        <v>0</v>
      </c>
      <c r="E127" s="524">
        <v>0</v>
      </c>
      <c r="F127" s="524">
        <v>0</v>
      </c>
      <c r="G127" s="524">
        <v>-61186.03</v>
      </c>
      <c r="H127" s="524">
        <v>0</v>
      </c>
      <c r="I127" s="524">
        <v>112288.03</v>
      </c>
      <c r="J127" s="524">
        <v>4</v>
      </c>
      <c r="K127" s="523"/>
      <c r="L127" s="502"/>
      <c r="M127" s="524"/>
      <c r="N127" s="524"/>
      <c r="O127" s="524"/>
      <c r="R127" s="489"/>
    </row>
    <row r="128" spans="1:18">
      <c r="B128" s="530"/>
      <c r="C128" s="531">
        <f t="shared" ref="C128:J128" si="14">SUM(C107:C127)</f>
        <v>-2288830.0699999998</v>
      </c>
      <c r="D128" s="531">
        <f t="shared" si="14"/>
        <v>-153525.15000000002</v>
      </c>
      <c r="E128" s="531">
        <f t="shared" si="14"/>
        <v>-1173413.5999999996</v>
      </c>
      <c r="F128" s="531">
        <f t="shared" si="14"/>
        <v>8645244.9700000007</v>
      </c>
      <c r="G128" s="531">
        <f t="shared" si="14"/>
        <v>441325.12999999989</v>
      </c>
      <c r="H128" s="531">
        <f t="shared" si="14"/>
        <v>0</v>
      </c>
      <c r="I128" s="531">
        <f t="shared" si="14"/>
        <v>256570.46000000005</v>
      </c>
      <c r="J128" s="531">
        <f t="shared" si="14"/>
        <v>10612082.18</v>
      </c>
      <c r="K128" s="532"/>
      <c r="L128" s="522"/>
      <c r="M128" s="533"/>
      <c r="N128" s="533"/>
      <c r="O128" s="533"/>
      <c r="R128" s="520"/>
    </row>
    <row r="129" spans="1:16">
      <c r="B129" s="528"/>
      <c r="C129" s="502"/>
      <c r="D129" s="524"/>
      <c r="E129" s="524"/>
      <c r="F129" s="524"/>
      <c r="G129" s="524"/>
      <c r="H129" s="524"/>
      <c r="I129" s="524"/>
      <c r="J129" s="524"/>
      <c r="K129" s="523"/>
      <c r="L129" s="502"/>
      <c r="M129" s="524"/>
      <c r="N129" s="524"/>
      <c r="O129" s="524"/>
    </row>
    <row r="130" spans="1:16" ht="13.5" thickBot="1">
      <c r="A130" s="489" t="s">
        <v>1112</v>
      </c>
      <c r="B130" s="554" t="s">
        <v>3</v>
      </c>
      <c r="C130" s="535">
        <v>485345366.04000002</v>
      </c>
      <c r="D130" s="535">
        <v>29951294.300000004</v>
      </c>
      <c r="E130" s="535">
        <v>2025963595.9299998</v>
      </c>
      <c r="F130" s="535">
        <v>127399099.08</v>
      </c>
      <c r="G130" s="535">
        <v>83840351.879999995</v>
      </c>
      <c r="H130" s="535">
        <v>0</v>
      </c>
      <c r="I130" s="535">
        <v>5853642.6799999997</v>
      </c>
      <c r="J130" s="535">
        <v>1727760029.2299998</v>
      </c>
      <c r="K130" s="523"/>
      <c r="L130" s="502"/>
      <c r="M130" s="524"/>
      <c r="N130" s="524"/>
      <c r="O130" s="524"/>
    </row>
    <row r="131" spans="1:16" ht="13.5" thickTop="1">
      <c r="B131" s="528"/>
      <c r="C131" s="524">
        <f t="shared" ref="C131:J131" si="15">C130-SUM(C107:C127,C91:C93,C98:C103,C65:C85,C45:C60,C20:C40,C11:C15,C4:C6)</f>
        <v>0</v>
      </c>
      <c r="D131" s="524">
        <f t="shared" si="15"/>
        <v>0</v>
      </c>
      <c r="E131" s="524">
        <f t="shared" si="15"/>
        <v>0</v>
      </c>
      <c r="F131" s="524">
        <f t="shared" si="15"/>
        <v>0</v>
      </c>
      <c r="G131" s="524">
        <f t="shared" si="15"/>
        <v>0</v>
      </c>
      <c r="H131" s="524">
        <f t="shared" si="15"/>
        <v>0</v>
      </c>
      <c r="I131" s="524">
        <f t="shared" si="15"/>
        <v>0</v>
      </c>
      <c r="J131" s="524">
        <f t="shared" si="15"/>
        <v>0</v>
      </c>
      <c r="K131" s="523"/>
      <c r="L131" s="502"/>
      <c r="M131" s="524"/>
      <c r="N131" s="524"/>
      <c r="O131" s="524"/>
    </row>
    <row r="132" spans="1:16" ht="15">
      <c r="B132" s="557"/>
      <c r="C132" s="524"/>
      <c r="D132" s="524"/>
      <c r="E132" s="524"/>
      <c r="F132" s="524"/>
      <c r="G132" s="524"/>
      <c r="H132" s="524"/>
      <c r="I132" s="524"/>
      <c r="J132" s="524"/>
      <c r="K132" s="523"/>
      <c r="L132" s="502"/>
      <c r="M132" s="524"/>
      <c r="N132" s="524"/>
      <c r="O132" s="524"/>
    </row>
    <row r="133" spans="1:16" ht="15">
      <c r="B133" s="557"/>
      <c r="C133" s="524"/>
      <c r="D133" s="524"/>
      <c r="E133" s="524"/>
      <c r="F133" s="524"/>
      <c r="G133" s="524"/>
      <c r="H133" s="524"/>
      <c r="I133" s="524"/>
      <c r="J133" s="524"/>
      <c r="K133" s="523"/>
      <c r="L133" s="502"/>
      <c r="M133" s="524"/>
      <c r="N133" s="524"/>
      <c r="O133" s="524"/>
    </row>
    <row r="134" spans="1:16" ht="15">
      <c r="B134" s="557"/>
      <c r="C134" s="524"/>
      <c r="D134" s="524"/>
      <c r="E134" s="524"/>
      <c r="F134" s="524"/>
      <c r="G134" s="524"/>
      <c r="H134" s="524"/>
      <c r="I134" s="524"/>
      <c r="J134" s="524"/>
      <c r="K134" s="523"/>
      <c r="L134" s="502"/>
      <c r="M134" s="524"/>
      <c r="N134" s="524"/>
      <c r="O134" s="524"/>
    </row>
    <row r="135" spans="1:16" ht="15">
      <c r="B135" s="556"/>
      <c r="C135" s="556"/>
      <c r="D135" s="556"/>
      <c r="E135" s="556"/>
      <c r="F135" s="556"/>
      <c r="G135" s="556"/>
      <c r="H135" s="556"/>
      <c r="I135" s="556"/>
      <c r="J135" s="556"/>
      <c r="K135" s="556"/>
      <c r="L135" s="502"/>
      <c r="M135" s="524"/>
      <c r="N135" s="524"/>
      <c r="O135" s="524"/>
    </row>
    <row r="136" spans="1:16" ht="15">
      <c r="A136" s="105"/>
      <c r="B136" s="105"/>
      <c r="C136" s="543"/>
      <c r="D136" s="543"/>
      <c r="E136" s="543"/>
      <c r="F136" s="543"/>
      <c r="G136" s="543"/>
      <c r="H136" s="543"/>
      <c r="I136" s="543"/>
      <c r="J136" s="543"/>
      <c r="K136" s="524"/>
      <c r="L136" s="502"/>
      <c r="M136" s="524"/>
      <c r="N136" s="524"/>
      <c r="O136" s="524"/>
      <c r="P136" s="524"/>
    </row>
    <row r="137" spans="1:16" ht="15">
      <c r="A137" s="557" t="s">
        <v>110</v>
      </c>
      <c r="B137" s="557" t="s">
        <v>110</v>
      </c>
      <c r="C137" s="328">
        <f t="shared" ref="C137:J137" si="16">C77</f>
        <v>1388507.25</v>
      </c>
      <c r="D137" s="328">
        <f t="shared" si="16"/>
        <v>93392</v>
      </c>
      <c r="E137" s="328">
        <f t="shared" si="16"/>
        <v>67298076.299999997</v>
      </c>
      <c r="F137" s="328">
        <f t="shared" si="16"/>
        <v>4526557.1399999997</v>
      </c>
      <c r="G137" s="328">
        <f t="shared" si="16"/>
        <v>1686623.36</v>
      </c>
      <c r="H137" s="328">
        <f t="shared" si="16"/>
        <v>0</v>
      </c>
      <c r="I137" s="328">
        <f t="shared" si="16"/>
        <v>113444.65</v>
      </c>
      <c r="J137" s="328">
        <f t="shared" si="16"/>
        <v>72142802.200000003</v>
      </c>
      <c r="K137" s="524"/>
      <c r="L137" s="502"/>
      <c r="M137" s="524"/>
      <c r="N137" s="524"/>
      <c r="O137" s="524"/>
      <c r="P137" s="524"/>
    </row>
    <row r="138" spans="1:16" ht="15">
      <c r="A138" s="557" t="s">
        <v>109</v>
      </c>
      <c r="B138" s="557" t="s">
        <v>109</v>
      </c>
      <c r="C138" s="328">
        <f t="shared" ref="C138:J138" si="17">C69</f>
        <v>463473.9</v>
      </c>
      <c r="D138" s="328">
        <f t="shared" si="17"/>
        <v>31173.66</v>
      </c>
      <c r="E138" s="328">
        <f t="shared" si="17"/>
        <v>36897424.869999997</v>
      </c>
      <c r="F138" s="328">
        <f t="shared" si="17"/>
        <v>2481768.16</v>
      </c>
      <c r="G138" s="328">
        <f t="shared" si="17"/>
        <v>1327820.6200000001</v>
      </c>
      <c r="H138" s="328">
        <f t="shared" si="17"/>
        <v>0</v>
      </c>
      <c r="I138" s="328">
        <f t="shared" si="17"/>
        <v>89309.53</v>
      </c>
      <c r="J138" s="328">
        <f t="shared" si="17"/>
        <v>40301675.620000005</v>
      </c>
      <c r="K138" s="524"/>
      <c r="L138" s="502"/>
      <c r="M138" s="524"/>
      <c r="N138" s="524"/>
      <c r="O138" s="524"/>
      <c r="P138" s="524"/>
    </row>
    <row r="139" spans="1:16" ht="15">
      <c r="A139" s="557"/>
      <c r="B139" s="557"/>
      <c r="C139" s="524"/>
      <c r="D139" s="524"/>
      <c r="E139" s="524"/>
      <c r="F139" s="524"/>
      <c r="G139" s="524"/>
      <c r="H139" s="524"/>
      <c r="I139" s="524"/>
      <c r="J139" s="524"/>
      <c r="K139" s="524"/>
      <c r="L139" s="502"/>
      <c r="M139" s="524"/>
      <c r="N139" s="524"/>
      <c r="O139" s="524"/>
      <c r="P139" s="524"/>
    </row>
    <row r="140" spans="1:16" ht="15">
      <c r="A140" s="557"/>
      <c r="B140" s="557"/>
      <c r="C140" s="524"/>
      <c r="D140" s="524"/>
      <c r="E140" s="524"/>
      <c r="F140" s="524"/>
      <c r="G140" s="524"/>
      <c r="H140" s="524"/>
      <c r="I140" s="524"/>
      <c r="J140" s="524"/>
      <c r="K140" s="524"/>
      <c r="L140" s="502"/>
      <c r="M140" s="524"/>
      <c r="N140" s="524"/>
      <c r="O140" s="524"/>
      <c r="P140" s="524"/>
    </row>
    <row r="141" spans="1:16" ht="15">
      <c r="A141" s="557"/>
      <c r="B141" s="557"/>
      <c r="C141" s="524"/>
      <c r="D141" s="524"/>
      <c r="E141" s="524"/>
      <c r="F141" s="524"/>
      <c r="G141" s="524"/>
      <c r="H141" s="524"/>
      <c r="I141" s="524"/>
      <c r="J141" s="524"/>
      <c r="K141" s="524"/>
      <c r="L141" s="502"/>
      <c r="M141" s="524"/>
      <c r="N141" s="524"/>
      <c r="O141" s="524"/>
      <c r="P141" s="524"/>
    </row>
    <row r="142" spans="1:16" ht="15">
      <c r="A142" s="557"/>
      <c r="B142" s="557"/>
      <c r="C142" s="524"/>
      <c r="D142" s="524"/>
      <c r="E142" s="524"/>
      <c r="F142" s="524"/>
      <c r="G142" s="524"/>
      <c r="H142" s="524"/>
      <c r="I142" s="524"/>
      <c r="J142" s="524"/>
      <c r="K142" s="524"/>
      <c r="L142" s="502"/>
      <c r="M142" s="524"/>
      <c r="N142" s="524"/>
      <c r="O142" s="524"/>
      <c r="P142" s="524"/>
    </row>
    <row r="143" spans="1:16" ht="15">
      <c r="A143" s="557"/>
      <c r="B143" s="557"/>
      <c r="C143" s="524"/>
      <c r="D143" s="524"/>
      <c r="E143" s="524"/>
      <c r="F143" s="524"/>
      <c r="G143" s="524"/>
      <c r="H143" s="524"/>
      <c r="I143" s="524"/>
      <c r="J143" s="524"/>
      <c r="K143" s="524"/>
      <c r="L143" s="502"/>
      <c r="M143" s="524"/>
      <c r="N143" s="524"/>
      <c r="O143" s="524"/>
      <c r="P143" s="524"/>
    </row>
    <row r="144" spans="1:16" ht="15">
      <c r="A144" s="557"/>
      <c r="B144" s="557"/>
      <c r="C144" s="524"/>
      <c r="D144" s="524"/>
      <c r="E144" s="524"/>
      <c r="F144" s="524"/>
      <c r="G144" s="524"/>
      <c r="H144" s="524"/>
      <c r="I144" s="524"/>
      <c r="J144" s="524"/>
      <c r="K144" s="524"/>
      <c r="L144" s="502"/>
      <c r="M144" s="524"/>
      <c r="N144" s="524"/>
      <c r="O144" s="524"/>
      <c r="P144" s="524"/>
    </row>
    <row r="145" spans="1:16" ht="15">
      <c r="A145" s="557"/>
      <c r="B145" s="557"/>
      <c r="C145" s="524"/>
      <c r="D145" s="524"/>
      <c r="E145" s="524"/>
      <c r="F145" s="524"/>
      <c r="G145" s="524"/>
      <c r="H145" s="524"/>
      <c r="I145" s="524"/>
      <c r="J145" s="524"/>
      <c r="K145" s="524"/>
      <c r="L145" s="502"/>
      <c r="M145" s="524"/>
      <c r="N145" s="524"/>
      <c r="O145" s="524"/>
      <c r="P145" s="524"/>
    </row>
    <row r="146" spans="1:16" ht="15">
      <c r="A146" s="557"/>
      <c r="B146" s="557"/>
      <c r="C146" s="524"/>
      <c r="D146" s="524"/>
      <c r="E146" s="524"/>
      <c r="F146" s="524"/>
      <c r="G146" s="524"/>
      <c r="H146" s="524"/>
      <c r="I146" s="524"/>
      <c r="J146" s="524"/>
      <c r="K146" s="524"/>
      <c r="L146" s="502"/>
      <c r="M146" s="524"/>
      <c r="N146" s="524"/>
      <c r="O146" s="524"/>
      <c r="P146" s="524"/>
    </row>
    <row r="147" spans="1:16" ht="15">
      <c r="A147" s="557"/>
      <c r="B147" s="557"/>
      <c r="C147" s="524"/>
      <c r="D147" s="524"/>
      <c r="E147" s="524"/>
      <c r="F147" s="524"/>
      <c r="G147" s="524"/>
      <c r="H147" s="524"/>
      <c r="I147" s="524"/>
      <c r="J147" s="524"/>
      <c r="K147" s="524"/>
      <c r="L147" s="502"/>
      <c r="M147" s="524"/>
      <c r="N147" s="524"/>
      <c r="O147" s="524"/>
      <c r="P147" s="524"/>
    </row>
    <row r="148" spans="1:16" ht="15">
      <c r="A148" s="557"/>
      <c r="B148" s="557"/>
      <c r="C148" s="524"/>
      <c r="D148" s="524"/>
      <c r="E148" s="524"/>
      <c r="F148" s="524"/>
      <c r="G148" s="524"/>
      <c r="H148" s="524"/>
      <c r="I148" s="524"/>
      <c r="J148" s="524"/>
      <c r="K148" s="524"/>
      <c r="L148" s="502"/>
      <c r="M148" s="524"/>
      <c r="N148" s="524"/>
      <c r="O148" s="524"/>
      <c r="P148" s="524"/>
    </row>
    <row r="149" spans="1:16" ht="15">
      <c r="A149" s="557"/>
      <c r="B149" s="557"/>
      <c r="L149" s="504"/>
    </row>
    <row r="150" spans="1:16" ht="15">
      <c r="A150" s="557"/>
      <c r="B150" s="557"/>
      <c r="L150" s="504"/>
    </row>
    <row r="151" spans="1:16" ht="15">
      <c r="A151" s="557"/>
      <c r="B151" s="557"/>
      <c r="L151" s="504"/>
    </row>
    <row r="152" spans="1:16" ht="15">
      <c r="A152" s="557"/>
      <c r="B152" s="557"/>
      <c r="L152" s="504"/>
    </row>
    <row r="153" spans="1:16" ht="15">
      <c r="A153" s="557"/>
      <c r="B153" s="557"/>
      <c r="L153" s="504"/>
    </row>
    <row r="154" spans="1:16" ht="15">
      <c r="A154" s="557"/>
      <c r="B154" s="557"/>
      <c r="L154" s="504"/>
    </row>
    <row r="155" spans="1:16" ht="15">
      <c r="A155" s="557"/>
      <c r="B155" s="557"/>
      <c r="L155" s="504"/>
    </row>
    <row r="156" spans="1:16" ht="15">
      <c r="A156" s="557"/>
      <c r="B156" s="557"/>
      <c r="L156" s="504"/>
    </row>
    <row r="157" spans="1:16" ht="15">
      <c r="A157" s="557"/>
      <c r="B157" s="557"/>
      <c r="L157" s="504"/>
    </row>
    <row r="158" spans="1:16" ht="15">
      <c r="A158" s="557"/>
      <c r="B158" s="557"/>
      <c r="L158" s="504"/>
    </row>
    <row r="159" spans="1:16" ht="15">
      <c r="A159" s="557"/>
      <c r="B159" s="557"/>
      <c r="L159" s="504"/>
    </row>
    <row r="160" spans="1:16" ht="15">
      <c r="A160" s="557"/>
      <c r="B160" s="557"/>
      <c r="L160" s="504"/>
    </row>
    <row r="161" spans="1:12" ht="15">
      <c r="A161" s="557"/>
      <c r="B161" s="557"/>
      <c r="L161" s="504"/>
    </row>
    <row r="162" spans="1:12" ht="15">
      <c r="A162" s="557"/>
      <c r="B162" s="557"/>
      <c r="L162" s="504"/>
    </row>
    <row r="163" spans="1:12" ht="15">
      <c r="A163" s="557"/>
      <c r="B163" s="557"/>
      <c r="L163" s="504"/>
    </row>
    <row r="164" spans="1:12" ht="15">
      <c r="A164" s="557"/>
      <c r="B164" s="557"/>
      <c r="L164" s="504"/>
    </row>
    <row r="165" spans="1:12" ht="15">
      <c r="A165" s="557"/>
      <c r="B165" s="557"/>
      <c r="L165" s="504"/>
    </row>
    <row r="166" spans="1:12" ht="15">
      <c r="A166" s="557"/>
      <c r="B166" s="557"/>
      <c r="L166" s="504"/>
    </row>
    <row r="167" spans="1:12" ht="15">
      <c r="A167" s="557"/>
      <c r="B167" s="557"/>
      <c r="L167" s="504"/>
    </row>
    <row r="168" spans="1:12" ht="15">
      <c r="A168" s="557"/>
      <c r="B168" s="557"/>
      <c r="L168" s="504"/>
    </row>
    <row r="169" spans="1:12" ht="15">
      <c r="A169" s="557"/>
      <c r="B169" s="557"/>
      <c r="L169" s="504"/>
    </row>
    <row r="170" spans="1:12" ht="15">
      <c r="A170" s="557"/>
      <c r="B170" s="557"/>
      <c r="L170" s="504"/>
    </row>
    <row r="171" spans="1:12" ht="15">
      <c r="A171" s="557"/>
      <c r="B171" s="557"/>
      <c r="L171" s="504"/>
    </row>
    <row r="172" spans="1:12" ht="15">
      <c r="A172" s="557"/>
      <c r="B172" s="557"/>
      <c r="L172" s="504"/>
    </row>
    <row r="173" spans="1:12" ht="15">
      <c r="A173" s="557"/>
      <c r="B173" s="557"/>
      <c r="L173" s="504"/>
    </row>
    <row r="174" spans="1:12" ht="15">
      <c r="A174" s="557"/>
      <c r="B174" s="557"/>
    </row>
    <row r="175" spans="1:12" ht="15">
      <c r="A175" s="557"/>
      <c r="B175" s="557"/>
    </row>
    <row r="176" spans="1:12" ht="15">
      <c r="A176" s="557"/>
      <c r="B176" s="557"/>
    </row>
    <row r="177" spans="1:2" ht="15">
      <c r="A177" s="557"/>
      <c r="B177" s="557"/>
    </row>
    <row r="178" spans="1:2" ht="15">
      <c r="A178" s="557"/>
      <c r="B178" s="557"/>
    </row>
    <row r="179" spans="1:2" ht="15">
      <c r="A179" s="557"/>
      <c r="B179" s="557"/>
    </row>
    <row r="180" spans="1:2" ht="15">
      <c r="A180" s="557"/>
      <c r="B180" s="557"/>
    </row>
    <row r="181" spans="1:2" ht="15">
      <c r="A181" s="557"/>
      <c r="B181" s="557"/>
    </row>
  </sheetData>
  <conditionalFormatting sqref="C79">
    <cfRule type="cellIs" dxfId="7" priority="1" operator="notEqual">
      <formula>0</formula>
    </cfRule>
    <cfRule type="cellIs" dxfId="6" priority="2" operator="equal">
      <formula>0</formula>
    </cfRule>
  </conditionalFormatting>
  <dataValidations count="6">
    <dataValidation type="list" allowBlank="1" showInputMessage="1" sqref="R1">
      <formula1>"..."</formula1>
    </dataValidation>
    <dataValidation type="list" allowBlank="1" showInputMessage="1" sqref="L1">
      <formula1>"..."</formula1>
    </dataValidation>
    <dataValidation type="list" allowBlank="1" showInputMessage="1" sqref="M1">
      <formula1>"..."</formula1>
    </dataValidation>
    <dataValidation type="list" allowBlank="1" showInputMessage="1" sqref="N1">
      <formula1>"..."</formula1>
    </dataValidation>
    <dataValidation type="list" allowBlank="1" showInputMessage="1" sqref="O1">
      <formula1>"..."</formula1>
    </dataValidation>
    <dataValidation type="list" allowBlank="1" showInputMessage="1" sqref="P1">
      <formula1>"..."</formula1>
    </dataValidation>
  </dataValidations>
  <pageMargins left="0.7" right="0.7" top="0.75" bottom="0.75" header="0.3" footer="0.3"/>
  <pageSetup orientation="portrait" r:id="rId1"/>
  <customProperties>
    <customPr name="CellIDs" r:id="rId2"/>
    <customPr name="ConnName" r:id="rId3"/>
    <customPr name="ConnPOV" r:id="rId4"/>
    <customPr name="HyperionXML" r:id="rId5"/>
    <customPr name="NameConnectionMap" r:id="rId6"/>
    <customPr name="POVPosition" r:id="rId7"/>
    <customPr name="SheetHasParityContent" r:id="rId8"/>
    <customPr name="SheetOptions" r:id="rId9"/>
    <customPr name="ShowPOV" r:id="rId10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80"/>
  <sheetViews>
    <sheetView topLeftCell="A22" workbookViewId="0">
      <selection activeCell="E39" sqref="E39"/>
    </sheetView>
  </sheetViews>
  <sheetFormatPr defaultRowHeight="15"/>
  <cols>
    <col min="1" max="1" width="30" style="477" bestFit="1" customWidth="1"/>
    <col min="2" max="2" width="14.28515625" style="477" bestFit="1" customWidth="1"/>
    <col min="3" max="3" width="11.5703125" style="477" bestFit="1" customWidth="1"/>
    <col min="4" max="4" width="10.5703125" style="477" bestFit="1" customWidth="1"/>
    <col min="5" max="5" width="11.5703125" style="477" bestFit="1" customWidth="1"/>
    <col min="6" max="6" width="10.5703125" style="477" bestFit="1" customWidth="1"/>
    <col min="7" max="8" width="11.5703125" style="477" bestFit="1" customWidth="1"/>
    <col min="9" max="9" width="13.140625" style="477" customWidth="1"/>
    <col min="10" max="10" width="13.140625" style="481" customWidth="1"/>
    <col min="11" max="11" width="14.28515625" style="477" bestFit="1" customWidth="1"/>
    <col min="12" max="14" width="9.140625" style="477"/>
    <col min="15" max="15" width="9.85546875" style="477" bestFit="1" customWidth="1"/>
    <col min="16" max="17" width="9.140625" style="477"/>
    <col min="18" max="18" width="15" style="477" bestFit="1" customWidth="1"/>
    <col min="19" max="20" width="9.140625" style="477"/>
    <col min="21" max="21" width="14.28515625" style="477" bestFit="1" customWidth="1"/>
    <col min="22" max="16384" width="9.140625" style="477"/>
  </cols>
  <sheetData>
    <row r="1" spans="1:11" s="189" customFormat="1" ht="12.75">
      <c r="A1" s="138">
        <v>42735</v>
      </c>
      <c r="B1" s="66"/>
      <c r="C1" s="66"/>
      <c r="D1" s="66"/>
      <c r="E1" s="67"/>
      <c r="F1" s="67"/>
      <c r="G1" s="67"/>
      <c r="H1" s="67"/>
      <c r="I1" s="67"/>
      <c r="J1" s="67"/>
      <c r="K1" s="63"/>
    </row>
    <row r="2" spans="1:11" s="189" customFormat="1" ht="12.75">
      <c r="A2" s="67"/>
      <c r="B2" s="66" t="s">
        <v>652</v>
      </c>
      <c r="C2" s="66">
        <v>20</v>
      </c>
      <c r="D2" s="66">
        <v>30</v>
      </c>
      <c r="E2" s="67">
        <v>50</v>
      </c>
      <c r="F2" s="67">
        <v>60</v>
      </c>
      <c r="G2" s="67">
        <v>70</v>
      </c>
      <c r="H2" s="67">
        <v>80</v>
      </c>
      <c r="I2" s="67">
        <v>180</v>
      </c>
      <c r="J2" s="67">
        <v>210</v>
      </c>
      <c r="K2" s="63"/>
    </row>
    <row r="3" spans="1:11" s="189" customFormat="1" ht="12.75">
      <c r="A3" s="66" t="s">
        <v>147</v>
      </c>
      <c r="B3" s="66" t="s">
        <v>154</v>
      </c>
      <c r="C3" s="66" t="s">
        <v>188</v>
      </c>
      <c r="D3" s="66" t="s">
        <v>162</v>
      </c>
      <c r="E3" s="67" t="s">
        <v>180</v>
      </c>
      <c r="F3" s="67" t="s">
        <v>173</v>
      </c>
      <c r="G3" s="67" t="s">
        <v>144</v>
      </c>
      <c r="H3" s="67" t="s">
        <v>189</v>
      </c>
      <c r="I3" s="67" t="s">
        <v>190</v>
      </c>
      <c r="J3" s="67" t="s">
        <v>191</v>
      </c>
      <c r="K3" s="63" t="s">
        <v>401</v>
      </c>
    </row>
    <row r="4" spans="1:11">
      <c r="A4" s="229" t="s">
        <v>352</v>
      </c>
      <c r="B4" s="389"/>
      <c r="C4" s="389"/>
      <c r="D4" s="389"/>
      <c r="E4" s="389"/>
      <c r="F4" s="389"/>
      <c r="G4" s="389"/>
      <c r="H4" s="389"/>
      <c r="I4" s="389"/>
      <c r="J4" s="389"/>
      <c r="K4" s="231">
        <f>SUM(B4:I4)</f>
        <v>0</v>
      </c>
    </row>
    <row r="5" spans="1:11">
      <c r="A5" s="229" t="s">
        <v>361</v>
      </c>
      <c r="B5" s="389">
        <v>0</v>
      </c>
      <c r="C5" s="389">
        <v>-450</v>
      </c>
      <c r="D5" s="389">
        <v>-628</v>
      </c>
      <c r="E5" s="389">
        <v>-1</v>
      </c>
      <c r="F5" s="389">
        <v>23132</v>
      </c>
      <c r="G5" s="389">
        <v>0</v>
      </c>
      <c r="H5" s="389">
        <v>-1367</v>
      </c>
      <c r="I5" s="389">
        <v>75002</v>
      </c>
      <c r="J5" s="389"/>
      <c r="K5" s="231">
        <f t="shared" ref="K5:K36" si="0">SUM(B5:I5)</f>
        <v>95688</v>
      </c>
    </row>
    <row r="6" spans="1:11">
      <c r="A6" s="229" t="s">
        <v>252</v>
      </c>
      <c r="B6" s="389">
        <v>0</v>
      </c>
      <c r="C6" s="389">
        <v>0</v>
      </c>
      <c r="D6" s="389">
        <v>17215</v>
      </c>
      <c r="E6" s="389">
        <v>39496</v>
      </c>
      <c r="F6" s="389">
        <v>0</v>
      </c>
      <c r="G6" s="389">
        <v>0</v>
      </c>
      <c r="H6" s="389">
        <v>20718</v>
      </c>
      <c r="I6" s="389">
        <v>2995</v>
      </c>
      <c r="J6" s="389"/>
      <c r="K6" s="231">
        <f t="shared" si="0"/>
        <v>80424</v>
      </c>
    </row>
    <row r="7" spans="1:11">
      <c r="A7" s="229" t="s">
        <v>254</v>
      </c>
      <c r="B7" s="389">
        <v>0</v>
      </c>
      <c r="C7" s="389">
        <v>0</v>
      </c>
      <c r="D7" s="389">
        <v>-429616</v>
      </c>
      <c r="E7" s="389">
        <v>0</v>
      </c>
      <c r="F7" s="389">
        <v>0</v>
      </c>
      <c r="G7" s="389">
        <v>0</v>
      </c>
      <c r="H7" s="389">
        <v>-1993337</v>
      </c>
      <c r="I7" s="389">
        <v>0</v>
      </c>
      <c r="J7" s="389"/>
      <c r="K7" s="231">
        <f t="shared" si="0"/>
        <v>-2422953</v>
      </c>
    </row>
    <row r="8" spans="1:11">
      <c r="A8" s="229" t="s">
        <v>772</v>
      </c>
      <c r="B8" s="389">
        <v>0</v>
      </c>
      <c r="C8" s="389">
        <v>-809241</v>
      </c>
      <c r="D8" s="389">
        <v>0</v>
      </c>
      <c r="E8" s="389">
        <v>0</v>
      </c>
      <c r="F8" s="389">
        <v>0</v>
      </c>
      <c r="G8" s="389">
        <v>0</v>
      </c>
      <c r="H8" s="389">
        <v>0</v>
      </c>
      <c r="I8" s="389">
        <v>0</v>
      </c>
      <c r="J8" s="389"/>
      <c r="K8" s="231">
        <f t="shared" si="0"/>
        <v>-809241</v>
      </c>
    </row>
    <row r="9" spans="1:11">
      <c r="A9" s="229" t="s">
        <v>336</v>
      </c>
      <c r="B9" s="389">
        <v>0</v>
      </c>
      <c r="C9" s="389">
        <v>-1228846</v>
      </c>
      <c r="D9" s="389">
        <v>-1522715</v>
      </c>
      <c r="E9" s="389">
        <v>-2944487</v>
      </c>
      <c r="F9" s="389">
        <v>-2813520</v>
      </c>
      <c r="G9" s="389">
        <v>-1919176</v>
      </c>
      <c r="H9" s="389">
        <v>-11154915</v>
      </c>
      <c r="I9" s="389">
        <v>0</v>
      </c>
      <c r="J9" s="389"/>
      <c r="K9" s="231">
        <f t="shared" si="0"/>
        <v>-21583659</v>
      </c>
    </row>
    <row r="10" spans="1:11">
      <c r="A10" s="229" t="s">
        <v>337</v>
      </c>
      <c r="B10" s="389">
        <v>0</v>
      </c>
      <c r="C10" s="389">
        <v>130617</v>
      </c>
      <c r="D10" s="389">
        <v>-208399</v>
      </c>
      <c r="E10" s="389">
        <v>754729</v>
      </c>
      <c r="F10" s="389">
        <v>479729</v>
      </c>
      <c r="G10" s="389">
        <v>279517</v>
      </c>
      <c r="H10" s="389">
        <v>240949</v>
      </c>
      <c r="I10" s="389">
        <v>0</v>
      </c>
      <c r="J10" s="389"/>
      <c r="K10" s="231">
        <f t="shared" si="0"/>
        <v>1677142</v>
      </c>
    </row>
    <row r="11" spans="1:11">
      <c r="A11" s="229" t="s">
        <v>368</v>
      </c>
      <c r="B11" s="389">
        <v>0</v>
      </c>
      <c r="C11" s="389">
        <v>-15100</v>
      </c>
      <c r="D11" s="389">
        <v>148508</v>
      </c>
      <c r="E11" s="389">
        <v>-16568</v>
      </c>
      <c r="F11" s="389">
        <v>607156</v>
      </c>
      <c r="G11" s="389">
        <v>-13500</v>
      </c>
      <c r="H11" s="389">
        <v>-1765627</v>
      </c>
      <c r="I11" s="389">
        <v>0</v>
      </c>
      <c r="J11" s="389"/>
      <c r="K11" s="231">
        <f t="shared" si="0"/>
        <v>-1055131</v>
      </c>
    </row>
    <row r="12" spans="1:11" s="548" customFormat="1">
      <c r="A12" s="229" t="s">
        <v>304</v>
      </c>
      <c r="B12" s="389"/>
      <c r="C12" s="389"/>
      <c r="D12" s="389"/>
      <c r="E12" s="389"/>
      <c r="F12" s="389"/>
      <c r="G12" s="389"/>
      <c r="H12" s="389"/>
      <c r="I12" s="389"/>
      <c r="J12" s="389"/>
      <c r="K12" s="231">
        <f t="shared" si="0"/>
        <v>0</v>
      </c>
    </row>
    <row r="13" spans="1:11">
      <c r="A13" s="229" t="s">
        <v>386</v>
      </c>
      <c r="B13" s="389">
        <v>0</v>
      </c>
      <c r="C13" s="389">
        <v>106720</v>
      </c>
      <c r="D13" s="389">
        <v>94327</v>
      </c>
      <c r="E13" s="389">
        <v>119802</v>
      </c>
      <c r="F13" s="389">
        <v>78491</v>
      </c>
      <c r="G13" s="389">
        <v>82392</v>
      </c>
      <c r="H13" s="389">
        <v>463027</v>
      </c>
      <c r="I13" s="389">
        <v>202768</v>
      </c>
      <c r="J13" s="389"/>
      <c r="K13" s="231">
        <f t="shared" si="0"/>
        <v>1147527</v>
      </c>
    </row>
    <row r="14" spans="1:11">
      <c r="A14" s="229" t="s">
        <v>374</v>
      </c>
      <c r="B14" s="389"/>
      <c r="C14" s="389"/>
      <c r="D14" s="389"/>
      <c r="E14" s="389"/>
      <c r="F14" s="389"/>
      <c r="G14" s="389"/>
      <c r="H14" s="389"/>
      <c r="I14" s="389"/>
      <c r="J14" s="389"/>
      <c r="K14" s="231">
        <f t="shared" si="0"/>
        <v>0</v>
      </c>
    </row>
    <row r="15" spans="1:11">
      <c r="A15" s="229" t="s">
        <v>373</v>
      </c>
      <c r="B15" s="389"/>
      <c r="C15" s="389"/>
      <c r="D15" s="389"/>
      <c r="E15" s="389"/>
      <c r="F15" s="389"/>
      <c r="G15" s="389"/>
      <c r="H15" s="389"/>
      <c r="I15" s="389"/>
      <c r="J15" s="389"/>
      <c r="K15" s="231">
        <f t="shared" si="0"/>
        <v>0</v>
      </c>
    </row>
    <row r="16" spans="1:11">
      <c r="A16" s="229" t="s">
        <v>354</v>
      </c>
      <c r="B16" s="389"/>
      <c r="C16" s="389"/>
      <c r="D16" s="389"/>
      <c r="E16" s="389"/>
      <c r="F16" s="389"/>
      <c r="G16" s="389"/>
      <c r="H16" s="389"/>
      <c r="I16" s="389"/>
      <c r="J16" s="389"/>
      <c r="K16" s="231">
        <f t="shared" si="0"/>
        <v>0</v>
      </c>
    </row>
    <row r="17" spans="1:23">
      <c r="A17" s="229" t="s">
        <v>365</v>
      </c>
      <c r="B17" s="389">
        <v>0</v>
      </c>
      <c r="C17" s="389">
        <v>0</v>
      </c>
      <c r="D17" s="389">
        <v>0</v>
      </c>
      <c r="E17" s="389">
        <v>0</v>
      </c>
      <c r="F17" s="389">
        <v>0</v>
      </c>
      <c r="G17" s="389">
        <v>0</v>
      </c>
      <c r="H17" s="389">
        <v>-2314494</v>
      </c>
      <c r="I17" s="389">
        <v>-833822</v>
      </c>
      <c r="J17" s="389"/>
      <c r="K17" s="231">
        <f t="shared" si="0"/>
        <v>-3148316</v>
      </c>
    </row>
    <row r="18" spans="1:23">
      <c r="A18" s="229" t="s">
        <v>356</v>
      </c>
      <c r="B18" s="389"/>
      <c r="C18" s="389"/>
      <c r="D18" s="389"/>
      <c r="E18" s="389"/>
      <c r="F18" s="389"/>
      <c r="G18" s="389"/>
      <c r="H18" s="389"/>
      <c r="I18" s="389"/>
      <c r="J18" s="389"/>
      <c r="K18" s="231">
        <f t="shared" si="0"/>
        <v>0</v>
      </c>
    </row>
    <row r="19" spans="1:23">
      <c r="A19" s="229" t="s">
        <v>645</v>
      </c>
      <c r="B19" s="389"/>
      <c r="C19" s="389"/>
      <c r="D19" s="389"/>
      <c r="E19" s="389"/>
      <c r="F19" s="389"/>
      <c r="G19" s="389"/>
      <c r="H19" s="389"/>
      <c r="I19" s="389"/>
      <c r="J19" s="389"/>
      <c r="K19" s="231">
        <f t="shared" si="0"/>
        <v>0</v>
      </c>
    </row>
    <row r="20" spans="1:23">
      <c r="A20" s="229" t="s">
        <v>327</v>
      </c>
      <c r="B20" s="389"/>
      <c r="C20" s="389"/>
      <c r="D20" s="389"/>
      <c r="E20" s="389"/>
      <c r="F20" s="389"/>
      <c r="G20" s="389"/>
      <c r="H20" s="389"/>
      <c r="I20" s="389"/>
      <c r="J20" s="389"/>
      <c r="K20" s="231">
        <f t="shared" si="0"/>
        <v>0</v>
      </c>
      <c r="L20" s="477" t="s">
        <v>839</v>
      </c>
    </row>
    <row r="21" spans="1:23">
      <c r="A21" s="229" t="s">
        <v>646</v>
      </c>
      <c r="B21" s="389"/>
      <c r="C21" s="389"/>
      <c r="D21" s="389"/>
      <c r="E21" s="389"/>
      <c r="F21" s="389"/>
      <c r="G21" s="389"/>
      <c r="H21" s="389"/>
      <c r="I21" s="389"/>
      <c r="J21" s="389"/>
      <c r="K21" s="231">
        <f t="shared" si="0"/>
        <v>0</v>
      </c>
      <c r="L21" s="477" t="s">
        <v>840</v>
      </c>
    </row>
    <row r="22" spans="1:23">
      <c r="A22" s="229" t="s">
        <v>646</v>
      </c>
      <c r="B22" s="389"/>
      <c r="C22" s="389"/>
      <c r="D22" s="389"/>
      <c r="E22" s="389"/>
      <c r="F22" s="389"/>
      <c r="G22" s="389"/>
      <c r="H22" s="389"/>
      <c r="I22" s="389"/>
      <c r="J22" s="389"/>
      <c r="K22" s="231">
        <f t="shared" si="0"/>
        <v>0</v>
      </c>
      <c r="L22" s="477" t="s">
        <v>841</v>
      </c>
    </row>
    <row r="23" spans="1:23">
      <c r="A23" s="229" t="s">
        <v>646</v>
      </c>
      <c r="B23" s="389"/>
      <c r="C23" s="389"/>
      <c r="D23" s="389"/>
      <c r="E23" s="389"/>
      <c r="F23" s="389"/>
      <c r="G23" s="389"/>
      <c r="H23" s="389"/>
      <c r="I23" s="389"/>
      <c r="J23" s="389"/>
      <c r="K23" s="231">
        <f t="shared" si="0"/>
        <v>0</v>
      </c>
      <c r="L23" s="477" t="s">
        <v>842</v>
      </c>
    </row>
    <row r="24" spans="1:23">
      <c r="A24" s="229" t="s">
        <v>646</v>
      </c>
      <c r="B24" s="389"/>
      <c r="C24" s="389"/>
      <c r="D24" s="389"/>
      <c r="E24" s="389"/>
      <c r="F24" s="389"/>
      <c r="G24" s="389"/>
      <c r="H24" s="389"/>
      <c r="I24" s="389"/>
      <c r="J24" s="389"/>
      <c r="K24" s="231">
        <f t="shared" si="0"/>
        <v>0</v>
      </c>
      <c r="L24" s="477" t="s">
        <v>843</v>
      </c>
    </row>
    <row r="25" spans="1:23">
      <c r="A25" s="229" t="s">
        <v>646</v>
      </c>
      <c r="B25" s="389"/>
      <c r="C25" s="389"/>
      <c r="D25" s="389"/>
      <c r="E25" s="389"/>
      <c r="F25" s="389"/>
      <c r="G25" s="389"/>
      <c r="H25" s="389"/>
      <c r="I25" s="389"/>
      <c r="J25" s="389"/>
      <c r="K25" s="231">
        <f t="shared" si="0"/>
        <v>0</v>
      </c>
      <c r="L25" s="477" t="s">
        <v>860</v>
      </c>
      <c r="R25" s="479"/>
    </row>
    <row r="26" spans="1:23">
      <c r="A26" s="229" t="s">
        <v>334</v>
      </c>
      <c r="B26" s="389"/>
      <c r="C26" s="389"/>
      <c r="D26" s="389"/>
      <c r="E26" s="389"/>
      <c r="F26" s="389"/>
      <c r="G26" s="389"/>
      <c r="H26" s="389"/>
      <c r="I26" s="389"/>
      <c r="J26" s="389"/>
      <c r="K26" s="231">
        <f t="shared" si="0"/>
        <v>0</v>
      </c>
      <c r="Q26" s="477" t="s">
        <v>1121</v>
      </c>
      <c r="R26" s="479"/>
    </row>
    <row r="27" spans="1:23">
      <c r="A27" s="229" t="s">
        <v>340</v>
      </c>
      <c r="B27" s="389"/>
      <c r="C27" s="389"/>
      <c r="D27" s="389"/>
      <c r="E27" s="389"/>
      <c r="F27" s="389"/>
      <c r="G27" s="389"/>
      <c r="H27" s="389"/>
      <c r="I27" s="389"/>
      <c r="J27" s="389"/>
      <c r="K27" s="231">
        <f t="shared" si="0"/>
        <v>0</v>
      </c>
      <c r="Q27" s="477" t="s">
        <v>1122</v>
      </c>
      <c r="R27" s="479"/>
      <c r="U27" s="478">
        <v>24918952.350000001</v>
      </c>
    </row>
    <row r="28" spans="1:23">
      <c r="A28" s="229" t="s">
        <v>366</v>
      </c>
      <c r="B28" s="389"/>
      <c r="C28" s="389"/>
      <c r="D28" s="389"/>
      <c r="E28" s="389"/>
      <c r="F28" s="389"/>
      <c r="G28" s="389"/>
      <c r="H28" s="389"/>
      <c r="I28" s="389"/>
      <c r="J28" s="389"/>
      <c r="K28" s="231">
        <f t="shared" si="0"/>
        <v>0</v>
      </c>
      <c r="Q28" s="477" t="s">
        <v>1123</v>
      </c>
      <c r="R28" s="479"/>
      <c r="U28" s="478">
        <f>-U32*0.35</f>
        <v>-7798104.6499999994</v>
      </c>
      <c r="V28" s="477" t="s">
        <v>1124</v>
      </c>
    </row>
    <row r="29" spans="1:23">
      <c r="A29" s="229" t="s">
        <v>760</v>
      </c>
      <c r="B29" s="390"/>
      <c r="C29" s="390"/>
      <c r="D29" s="390"/>
      <c r="E29" s="390"/>
      <c r="F29" s="390"/>
      <c r="G29" s="390"/>
      <c r="H29" s="390"/>
      <c r="I29" s="390"/>
      <c r="J29" s="390"/>
      <c r="K29" s="231">
        <f t="shared" si="0"/>
        <v>0</v>
      </c>
      <c r="Q29" s="477" t="s">
        <v>1125</v>
      </c>
      <c r="R29" s="479"/>
      <c r="U29" s="478">
        <f>U27-U28</f>
        <v>32717057</v>
      </c>
      <c r="W29" s="469" t="s">
        <v>1126</v>
      </c>
    </row>
    <row r="30" spans="1:23">
      <c r="K30" s="231"/>
      <c r="Q30" s="477" t="s">
        <v>1127</v>
      </c>
      <c r="R30" s="479"/>
      <c r="U30" s="478">
        <v>2656723</v>
      </c>
    </row>
    <row r="31" spans="1:23">
      <c r="A31" s="75" t="s">
        <v>648</v>
      </c>
      <c r="K31" s="231"/>
      <c r="R31" s="479"/>
      <c r="U31" s="478"/>
    </row>
    <row r="32" spans="1:23">
      <c r="A32" s="229" t="s">
        <v>325</v>
      </c>
      <c r="B32" s="391">
        <v>-547995</v>
      </c>
      <c r="C32" s="391">
        <v>-1961496</v>
      </c>
      <c r="D32" s="391">
        <v>-1970008</v>
      </c>
      <c r="E32" s="391">
        <v>-4963620</v>
      </c>
      <c r="F32" s="391">
        <v>-1110477</v>
      </c>
      <c r="G32" s="391">
        <v>-2484727</v>
      </c>
      <c r="H32" s="391">
        <v>-16885792</v>
      </c>
      <c r="I32" s="391">
        <v>-6609693</v>
      </c>
      <c r="J32" s="391"/>
      <c r="K32" s="231">
        <f t="shared" si="0"/>
        <v>-36533808</v>
      </c>
      <c r="L32" s="477" t="s">
        <v>864</v>
      </c>
      <c r="R32" s="479"/>
      <c r="U32" s="478">
        <v>22280299</v>
      </c>
    </row>
    <row r="33" spans="1:21">
      <c r="A33" s="229" t="s">
        <v>326</v>
      </c>
      <c r="B33" s="389">
        <f>-1368174</f>
        <v>-1368174</v>
      </c>
      <c r="C33" s="389">
        <v>-2591571</v>
      </c>
      <c r="D33" s="389">
        <v>-1662956</v>
      </c>
      <c r="E33" s="389">
        <v>-2786063</v>
      </c>
      <c r="F33" s="389">
        <v>-765194</v>
      </c>
      <c r="G33" s="389">
        <v>-2280081</v>
      </c>
      <c r="H33" s="389">
        <v>-7725065</v>
      </c>
      <c r="I33" s="389">
        <v>-13085253</v>
      </c>
      <c r="J33" s="389"/>
      <c r="K33" s="231">
        <f t="shared" si="0"/>
        <v>-32264357</v>
      </c>
      <c r="O33" s="364"/>
      <c r="R33" s="479"/>
      <c r="U33" s="478"/>
    </row>
    <row r="34" spans="1:21">
      <c r="A34" s="234" t="s">
        <v>387</v>
      </c>
      <c r="B34" s="389">
        <f>U29+U30</f>
        <v>35373780</v>
      </c>
      <c r="C34" s="392"/>
      <c r="D34" s="392"/>
      <c r="E34" s="392"/>
      <c r="F34" s="392"/>
      <c r="G34" s="392"/>
      <c r="H34" s="392"/>
      <c r="I34" s="392"/>
      <c r="J34" s="392"/>
      <c r="K34" s="231">
        <f t="shared" si="0"/>
        <v>35373780</v>
      </c>
      <c r="R34" s="479"/>
      <c r="U34" s="477">
        <v>22727227</v>
      </c>
    </row>
    <row r="35" spans="1:21">
      <c r="A35" s="234" t="s">
        <v>388</v>
      </c>
      <c r="B35" s="389">
        <f>U28</f>
        <v>-7798104.6499999994</v>
      </c>
      <c r="C35" s="392"/>
      <c r="D35" s="392"/>
      <c r="E35" s="392"/>
      <c r="F35" s="392"/>
      <c r="G35" s="392"/>
      <c r="H35" s="392"/>
      <c r="I35" s="392"/>
      <c r="J35" s="392"/>
      <c r="K35" s="231">
        <f t="shared" si="0"/>
        <v>-7798104.6499999994</v>
      </c>
      <c r="R35" s="479"/>
    </row>
    <row r="36" spans="1:21">
      <c r="A36" s="77" t="s">
        <v>778</v>
      </c>
      <c r="B36" s="331"/>
      <c r="C36" s="392"/>
      <c r="D36" s="392"/>
      <c r="E36" s="392"/>
      <c r="F36" s="392"/>
      <c r="G36" s="392"/>
      <c r="H36" s="392"/>
      <c r="I36" s="392"/>
      <c r="J36" s="392"/>
      <c r="K36" s="231">
        <f t="shared" si="0"/>
        <v>0</v>
      </c>
      <c r="L36" s="542" t="s">
        <v>1120</v>
      </c>
      <c r="R36" s="479"/>
      <c r="U36" s="363">
        <f>U32-U34</f>
        <v>-446928</v>
      </c>
    </row>
    <row r="37" spans="1:21">
      <c r="B37" s="239" t="str">
        <f t="shared" ref="B37:K37" si="1">B3</f>
        <v>002DIV</v>
      </c>
      <c r="C37" s="239" t="str">
        <f t="shared" si="1"/>
        <v>107DIV</v>
      </c>
      <c r="D37" s="239" t="str">
        <f t="shared" si="1"/>
        <v>010DIV</v>
      </c>
      <c r="E37" s="239" t="str">
        <f t="shared" si="1"/>
        <v>091DIV</v>
      </c>
      <c r="F37" s="239" t="str">
        <f t="shared" si="1"/>
        <v>030DIV</v>
      </c>
      <c r="G37" s="239" t="str">
        <f t="shared" si="1"/>
        <v>170DIV</v>
      </c>
      <c r="H37" s="239" t="str">
        <f t="shared" si="1"/>
        <v>190DIV</v>
      </c>
      <c r="I37" s="239" t="str">
        <f t="shared" si="1"/>
        <v>700DIV</v>
      </c>
      <c r="J37" s="540" t="s">
        <v>191</v>
      </c>
      <c r="K37" s="239" t="str">
        <f t="shared" si="1"/>
        <v>Total Utility</v>
      </c>
      <c r="R37" s="479"/>
    </row>
    <row r="38" spans="1:21">
      <c r="A38" s="237" t="s">
        <v>638</v>
      </c>
      <c r="B38" s="238">
        <f t="shared" ref="B38:J38" si="2">SUM(B4:B36)</f>
        <v>25659506.350000001</v>
      </c>
      <c r="C38" s="553">
        <f t="shared" si="2"/>
        <v>-6369367</v>
      </c>
      <c r="D38" s="553">
        <f t="shared" si="2"/>
        <v>-5534272</v>
      </c>
      <c r="E38" s="553">
        <f t="shared" si="2"/>
        <v>-9796712</v>
      </c>
      <c r="F38" s="553">
        <f t="shared" si="2"/>
        <v>-3500683</v>
      </c>
      <c r="G38" s="553">
        <f t="shared" si="2"/>
        <v>-6335575</v>
      </c>
      <c r="H38" s="553">
        <f t="shared" si="2"/>
        <v>-41115903</v>
      </c>
      <c r="I38" s="553">
        <f t="shared" si="2"/>
        <v>-20248003</v>
      </c>
      <c r="J38" s="238">
        <f t="shared" si="2"/>
        <v>0</v>
      </c>
      <c r="K38" s="238">
        <f>SUM(K4:K36)</f>
        <v>-67241008.650000006</v>
      </c>
      <c r="R38" s="479"/>
    </row>
    <row r="39" spans="1:21" s="237" customFormat="1">
      <c r="B39" s="477"/>
      <c r="C39" s="477"/>
      <c r="D39" s="477"/>
      <c r="E39" s="477"/>
      <c r="F39" s="477"/>
      <c r="G39" s="477"/>
      <c r="H39" s="477"/>
      <c r="I39" s="477"/>
      <c r="J39" s="481"/>
      <c r="K39" s="477"/>
      <c r="R39" s="480"/>
    </row>
    <row r="40" spans="1:21" s="237" customFormat="1">
      <c r="B40" s="477"/>
      <c r="C40" s="477"/>
      <c r="D40" s="477"/>
      <c r="E40" s="477"/>
      <c r="F40" s="477"/>
      <c r="G40" s="477"/>
      <c r="H40" s="477"/>
      <c r="J40" s="544" t="s">
        <v>1056</v>
      </c>
      <c r="K40" s="478">
        <v>69897734.110742912</v>
      </c>
      <c r="R40" s="480"/>
    </row>
    <row r="41" spans="1:21" s="237" customFormat="1" ht="7.5" customHeight="1">
      <c r="B41" s="477"/>
      <c r="C41" s="477"/>
      <c r="D41" s="477"/>
      <c r="E41" s="477"/>
      <c r="F41" s="477"/>
      <c r="G41" s="477"/>
      <c r="H41" s="477"/>
      <c r="J41" s="468"/>
      <c r="K41" s="477"/>
      <c r="R41" s="480"/>
    </row>
    <row r="42" spans="1:21">
      <c r="B42" s="362"/>
      <c r="C42" s="362"/>
      <c r="D42" s="362"/>
      <c r="E42" s="362"/>
      <c r="F42" s="362"/>
      <c r="G42" s="362"/>
      <c r="H42" s="362"/>
      <c r="J42" s="545" t="s">
        <v>1047</v>
      </c>
      <c r="K42" s="363">
        <f>K38+K40</f>
        <v>2656725.4607429057</v>
      </c>
      <c r="L42" s="477" t="s">
        <v>1120</v>
      </c>
      <c r="R42" s="479"/>
    </row>
    <row r="43" spans="1:21">
      <c r="B43" s="363"/>
      <c r="C43" s="363"/>
      <c r="D43" s="363"/>
      <c r="E43" s="363"/>
      <c r="G43" s="364"/>
      <c r="R43" s="479"/>
    </row>
    <row r="44" spans="1:21">
      <c r="B44" s="363"/>
      <c r="C44" s="363"/>
      <c r="D44" s="363"/>
      <c r="E44" s="363"/>
      <c r="G44" s="364"/>
      <c r="K44" s="363">
        <v>2656725</v>
      </c>
    </row>
    <row r="45" spans="1:21">
      <c r="B45" s="364"/>
      <c r="C45" s="364"/>
      <c r="D45" s="364"/>
      <c r="E45" s="364"/>
      <c r="F45" s="364"/>
      <c r="G45" s="364"/>
      <c r="H45" s="364"/>
      <c r="I45" s="364"/>
      <c r="J45" s="364"/>
      <c r="K45" s="364"/>
    </row>
    <row r="46" spans="1:21">
      <c r="B46" s="364"/>
      <c r="C46" s="364"/>
      <c r="D46" s="364"/>
      <c r="E46" s="364"/>
      <c r="F46" s="364"/>
      <c r="G46" s="364"/>
      <c r="H46" s="364"/>
      <c r="I46" s="364"/>
      <c r="J46" s="364"/>
      <c r="K46" s="364">
        <f>K44-K42</f>
        <v>-0.46074290573596954</v>
      </c>
    </row>
    <row r="47" spans="1:21">
      <c r="B47" s="364"/>
      <c r="C47" s="364"/>
      <c r="D47" s="364"/>
      <c r="E47" s="364"/>
      <c r="F47" s="364"/>
      <c r="G47" s="364"/>
      <c r="H47" s="364"/>
      <c r="I47" s="364"/>
      <c r="J47" s="364"/>
      <c r="K47" s="364"/>
    </row>
    <row r="48" spans="1:21">
      <c r="B48" s="364"/>
      <c r="C48" s="364"/>
      <c r="D48" s="364"/>
      <c r="E48" s="364"/>
      <c r="F48" s="364"/>
      <c r="G48" s="364"/>
      <c r="H48" s="364"/>
      <c r="I48" s="364"/>
      <c r="J48" s="364"/>
      <c r="K48" s="364"/>
    </row>
    <row r="49" spans="2:11">
      <c r="B49" s="364"/>
      <c r="C49" s="364"/>
      <c r="D49" s="364"/>
      <c r="E49" s="364"/>
      <c r="F49" s="364"/>
      <c r="G49" s="364"/>
      <c r="H49" s="364"/>
      <c r="I49" s="364"/>
      <c r="J49" s="364"/>
      <c r="K49" s="364"/>
    </row>
    <row r="50" spans="2:11">
      <c r="B50" s="364"/>
      <c r="C50" s="364"/>
      <c r="D50" s="364"/>
      <c r="E50" s="364"/>
      <c r="F50" s="364"/>
      <c r="G50" s="364"/>
      <c r="H50" s="364"/>
      <c r="I50" s="364"/>
      <c r="J50" s="364"/>
      <c r="K50" s="364"/>
    </row>
    <row r="51" spans="2:11">
      <c r="B51" s="364"/>
      <c r="C51" s="364"/>
      <c r="D51" s="364"/>
      <c r="E51" s="364"/>
      <c r="F51" s="364"/>
      <c r="G51" s="364"/>
      <c r="H51" s="364"/>
      <c r="I51" s="364"/>
      <c r="J51" s="364"/>
      <c r="K51" s="364"/>
    </row>
    <row r="52" spans="2:11">
      <c r="B52" s="364"/>
      <c r="C52" s="364"/>
      <c r="D52" s="364"/>
      <c r="E52" s="364"/>
      <c r="F52" s="364"/>
      <c r="G52" s="364"/>
      <c r="H52" s="364"/>
      <c r="I52" s="364"/>
      <c r="J52" s="364"/>
      <c r="K52" s="364"/>
    </row>
    <row r="53" spans="2:11">
      <c r="B53" s="364"/>
      <c r="C53" s="364"/>
      <c r="D53" s="364"/>
      <c r="E53" s="364"/>
      <c r="F53" s="364"/>
      <c r="G53" s="364"/>
      <c r="H53" s="364"/>
      <c r="I53" s="364"/>
      <c r="J53" s="364"/>
      <c r="K53" s="364"/>
    </row>
    <row r="54" spans="2:11">
      <c r="B54" s="364"/>
      <c r="C54" s="364"/>
      <c r="D54" s="364"/>
      <c r="E54" s="364"/>
      <c r="F54" s="364"/>
      <c r="G54" s="364"/>
      <c r="H54" s="364"/>
      <c r="I54" s="364"/>
      <c r="J54" s="364"/>
      <c r="K54" s="364"/>
    </row>
    <row r="55" spans="2:11">
      <c r="B55" s="364"/>
      <c r="C55" s="364"/>
      <c r="D55" s="364"/>
      <c r="E55" s="364"/>
      <c r="F55" s="364"/>
      <c r="G55" s="364"/>
      <c r="H55" s="364"/>
      <c r="I55" s="364"/>
      <c r="J55" s="364"/>
      <c r="K55" s="364"/>
    </row>
    <row r="56" spans="2:11">
      <c r="B56" s="364"/>
      <c r="C56" s="364"/>
      <c r="D56" s="364"/>
      <c r="E56" s="364"/>
      <c r="F56" s="364"/>
      <c r="G56" s="364"/>
      <c r="H56" s="364"/>
      <c r="I56" s="364"/>
      <c r="J56" s="364"/>
      <c r="K56" s="364"/>
    </row>
    <row r="57" spans="2:11">
      <c r="B57" s="364"/>
      <c r="C57" s="364"/>
      <c r="D57" s="364"/>
      <c r="E57" s="364"/>
      <c r="F57" s="364"/>
      <c r="G57" s="364"/>
      <c r="H57" s="364"/>
      <c r="I57" s="364"/>
      <c r="J57" s="364"/>
      <c r="K57" s="364"/>
    </row>
    <row r="58" spans="2:11">
      <c r="B58" s="364"/>
      <c r="C58" s="364"/>
      <c r="D58" s="364"/>
      <c r="E58" s="364"/>
      <c r="F58" s="364"/>
      <c r="G58" s="364"/>
      <c r="H58" s="364"/>
      <c r="I58" s="364"/>
      <c r="J58" s="364"/>
      <c r="K58" s="364"/>
    </row>
    <row r="59" spans="2:11">
      <c r="B59" s="364"/>
      <c r="C59" s="364"/>
      <c r="D59" s="364"/>
      <c r="E59" s="364"/>
      <c r="F59" s="364"/>
      <c r="G59" s="364"/>
      <c r="H59" s="364"/>
      <c r="I59" s="364"/>
      <c r="J59" s="364"/>
      <c r="K59" s="364"/>
    </row>
    <row r="60" spans="2:11">
      <c r="B60" s="364"/>
      <c r="C60" s="364"/>
      <c r="D60" s="364"/>
      <c r="E60" s="364"/>
      <c r="F60" s="364"/>
      <c r="G60" s="364"/>
      <c r="H60" s="364"/>
      <c r="I60" s="364"/>
      <c r="J60" s="364"/>
      <c r="K60" s="364"/>
    </row>
    <row r="61" spans="2:11">
      <c r="B61" s="364"/>
      <c r="C61" s="364"/>
      <c r="D61" s="364"/>
      <c r="E61" s="364"/>
      <c r="F61" s="364"/>
      <c r="G61" s="364"/>
      <c r="H61" s="364"/>
      <c r="I61" s="364"/>
      <c r="J61" s="364"/>
      <c r="K61" s="364"/>
    </row>
    <row r="62" spans="2:11">
      <c r="B62" s="364"/>
      <c r="C62" s="364"/>
      <c r="D62" s="364"/>
      <c r="E62" s="364"/>
      <c r="F62" s="364"/>
      <c r="G62" s="364"/>
      <c r="H62" s="364"/>
      <c r="I62" s="364"/>
      <c r="J62" s="364"/>
      <c r="K62" s="364"/>
    </row>
    <row r="63" spans="2:11">
      <c r="B63" s="364"/>
      <c r="C63" s="364"/>
      <c r="D63" s="364"/>
      <c r="E63" s="364"/>
      <c r="F63" s="364"/>
      <c r="G63" s="364"/>
      <c r="H63" s="364"/>
      <c r="I63" s="364"/>
      <c r="J63" s="364"/>
      <c r="K63" s="364"/>
    </row>
    <row r="64" spans="2:11">
      <c r="B64" s="364"/>
      <c r="C64" s="364"/>
      <c r="D64" s="364"/>
      <c r="E64" s="364"/>
      <c r="F64" s="364"/>
      <c r="G64" s="364"/>
      <c r="H64" s="364"/>
      <c r="I64" s="364"/>
      <c r="J64" s="364"/>
      <c r="K64" s="364"/>
    </row>
    <row r="65" spans="2:11">
      <c r="B65" s="364"/>
      <c r="C65" s="364"/>
      <c r="D65" s="364"/>
      <c r="E65" s="364"/>
      <c r="F65" s="364"/>
      <c r="G65" s="364"/>
      <c r="H65" s="364"/>
      <c r="I65" s="364"/>
      <c r="J65" s="364"/>
      <c r="K65" s="364"/>
    </row>
    <row r="66" spans="2:11">
      <c r="B66" s="364"/>
      <c r="C66" s="364"/>
      <c r="D66" s="364"/>
      <c r="E66" s="364"/>
      <c r="F66" s="364"/>
      <c r="G66" s="364"/>
      <c r="H66" s="364"/>
      <c r="I66" s="364"/>
      <c r="J66" s="364"/>
      <c r="K66" s="364"/>
    </row>
    <row r="67" spans="2:11">
      <c r="B67" s="364"/>
      <c r="C67" s="364"/>
      <c r="D67" s="364"/>
      <c r="E67" s="364"/>
      <c r="F67" s="364"/>
      <c r="G67" s="364"/>
      <c r="H67" s="364"/>
      <c r="I67" s="364"/>
      <c r="J67" s="364"/>
      <c r="K67" s="364"/>
    </row>
    <row r="68" spans="2:11">
      <c r="B68" s="364"/>
      <c r="C68" s="364"/>
      <c r="D68" s="364"/>
      <c r="E68" s="364"/>
      <c r="F68" s="364"/>
      <c r="G68" s="364"/>
      <c r="H68" s="364"/>
      <c r="I68" s="364"/>
      <c r="J68" s="364"/>
      <c r="K68" s="364"/>
    </row>
    <row r="69" spans="2:11">
      <c r="B69" s="364"/>
      <c r="C69" s="364"/>
      <c r="D69" s="364"/>
      <c r="E69" s="364"/>
      <c r="F69" s="364"/>
      <c r="G69" s="364"/>
      <c r="H69" s="364"/>
      <c r="I69" s="364"/>
      <c r="J69" s="364"/>
      <c r="K69" s="364"/>
    </row>
    <row r="70" spans="2:11">
      <c r="B70" s="364"/>
      <c r="C70" s="364"/>
      <c r="D70" s="364"/>
      <c r="E70" s="364"/>
      <c r="F70" s="364"/>
      <c r="G70" s="364"/>
      <c r="H70" s="364"/>
      <c r="I70" s="364"/>
      <c r="J70" s="364"/>
      <c r="K70" s="364"/>
    </row>
    <row r="71" spans="2:11">
      <c r="B71" s="364"/>
      <c r="C71" s="364"/>
      <c r="D71" s="364"/>
      <c r="E71" s="364"/>
      <c r="F71" s="364"/>
      <c r="G71" s="364"/>
      <c r="H71" s="364"/>
      <c r="I71" s="364"/>
      <c r="J71" s="364"/>
      <c r="K71" s="364"/>
    </row>
    <row r="72" spans="2:11">
      <c r="B72" s="364"/>
      <c r="C72" s="364"/>
      <c r="D72" s="364"/>
      <c r="E72" s="364"/>
      <c r="F72" s="364"/>
      <c r="G72" s="364"/>
      <c r="H72" s="364"/>
      <c r="I72" s="364"/>
      <c r="J72" s="364"/>
      <c r="K72" s="364"/>
    </row>
    <row r="73" spans="2:11">
      <c r="B73" s="364"/>
      <c r="C73" s="364"/>
      <c r="D73" s="364"/>
      <c r="E73" s="364"/>
      <c r="F73" s="364"/>
      <c r="G73" s="364"/>
      <c r="H73" s="364"/>
      <c r="I73" s="364"/>
      <c r="J73" s="364"/>
      <c r="K73" s="364"/>
    </row>
    <row r="74" spans="2:11">
      <c r="B74" s="364"/>
      <c r="C74" s="364"/>
      <c r="D74" s="364"/>
      <c r="E74" s="364"/>
      <c r="F74" s="364"/>
      <c r="G74" s="364"/>
      <c r="H74" s="364"/>
      <c r="I74" s="364"/>
      <c r="J74" s="364"/>
      <c r="K74" s="364"/>
    </row>
    <row r="75" spans="2:11">
      <c r="B75" s="364"/>
      <c r="C75" s="364"/>
      <c r="D75" s="364"/>
      <c r="E75" s="364"/>
      <c r="F75" s="364"/>
      <c r="G75" s="364"/>
      <c r="H75" s="364"/>
      <c r="I75" s="364"/>
      <c r="J75" s="364"/>
      <c r="K75" s="364"/>
    </row>
    <row r="76" spans="2:11">
      <c r="B76" s="364"/>
      <c r="C76" s="364"/>
      <c r="D76" s="364"/>
      <c r="E76" s="364"/>
      <c r="F76" s="364"/>
      <c r="G76" s="364"/>
      <c r="H76" s="364"/>
      <c r="I76" s="364"/>
      <c r="J76" s="364"/>
      <c r="K76" s="364"/>
    </row>
    <row r="77" spans="2:11">
      <c r="B77" s="364"/>
      <c r="C77" s="364"/>
      <c r="D77" s="364"/>
      <c r="E77" s="364"/>
      <c r="F77" s="364"/>
      <c r="G77" s="364"/>
      <c r="H77" s="364"/>
      <c r="I77" s="364"/>
      <c r="J77" s="364"/>
      <c r="K77" s="364"/>
    </row>
    <row r="80" spans="2:11">
      <c r="K80" s="394"/>
    </row>
  </sheetData>
  <pageMargins left="0.7" right="0.7" top="0.75" bottom="0.75" header="0.3" footer="0.3"/>
  <pageSetup scale="61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7"/>
  <sheetViews>
    <sheetView workbookViewId="0">
      <selection activeCell="E39" sqref="E39"/>
    </sheetView>
  </sheetViews>
  <sheetFormatPr defaultRowHeight="12.75"/>
  <cols>
    <col min="1" max="1" width="13.7109375" style="489" bestFit="1" customWidth="1"/>
    <col min="2" max="2" width="24.28515625" style="489" bestFit="1" customWidth="1"/>
    <col min="3" max="3" width="14.5703125" style="489" customWidth="1"/>
    <col min="4" max="4" width="13.7109375" style="489" customWidth="1"/>
    <col min="5" max="5" width="16" style="489" customWidth="1"/>
    <col min="6" max="10" width="13.5703125" style="489" customWidth="1"/>
    <col min="11" max="11" width="3.5703125" style="489" customWidth="1"/>
    <col min="12" max="16" width="4.85546875" style="489" customWidth="1"/>
    <col min="17" max="17" width="10.5703125" style="489" bestFit="1" customWidth="1"/>
    <col min="18" max="16384" width="9.140625" style="489"/>
  </cols>
  <sheetData>
    <row r="1" spans="1:18" ht="13.5" thickBot="1">
      <c r="B1" s="550"/>
      <c r="C1" s="550"/>
      <c r="D1" s="483"/>
      <c r="E1" s="483"/>
      <c r="F1" s="483"/>
      <c r="G1" s="483"/>
      <c r="H1" s="483"/>
      <c r="I1" s="483"/>
      <c r="J1" s="483"/>
      <c r="K1" s="484"/>
      <c r="L1" s="485" t="s">
        <v>1058</v>
      </c>
      <c r="M1" s="486" t="s">
        <v>0</v>
      </c>
      <c r="N1" s="486" t="s">
        <v>4</v>
      </c>
      <c r="O1" s="487" t="s">
        <v>1057</v>
      </c>
      <c r="P1" s="489" t="s">
        <v>1138</v>
      </c>
      <c r="R1" s="488" t="s">
        <v>1138</v>
      </c>
    </row>
    <row r="2" spans="1:18">
      <c r="B2" s="483"/>
      <c r="C2" s="483"/>
      <c r="D2" s="483"/>
      <c r="E2" s="483"/>
      <c r="F2" s="483"/>
      <c r="G2" s="483"/>
      <c r="H2" s="483"/>
      <c r="I2" s="483"/>
      <c r="J2" s="483"/>
      <c r="K2" s="484"/>
      <c r="L2" s="491"/>
      <c r="M2" s="492"/>
      <c r="N2" s="492"/>
      <c r="O2" s="493"/>
      <c r="R2" s="494"/>
    </row>
    <row r="3" spans="1:18" ht="25.5">
      <c r="B3" s="495"/>
      <c r="C3" s="496" t="s">
        <v>18</v>
      </c>
      <c r="D3" s="496" t="s">
        <v>19</v>
      </c>
      <c r="E3" s="496" t="s">
        <v>20</v>
      </c>
      <c r="F3" s="496" t="s">
        <v>21</v>
      </c>
      <c r="G3" s="496" t="s">
        <v>22</v>
      </c>
      <c r="H3" s="496" t="s">
        <v>23</v>
      </c>
      <c r="I3" s="496" t="s">
        <v>24</v>
      </c>
      <c r="J3" s="497" t="s">
        <v>2</v>
      </c>
      <c r="K3" s="484"/>
      <c r="L3" s="498"/>
      <c r="M3" s="499"/>
      <c r="N3" s="499"/>
      <c r="O3" s="499"/>
      <c r="R3" s="499"/>
    </row>
    <row r="4" spans="1:18">
      <c r="A4" s="495" t="s">
        <v>1059</v>
      </c>
      <c r="B4" s="500" t="s">
        <v>154</v>
      </c>
      <c r="C4" s="501">
        <v>569144467.88</v>
      </c>
      <c r="D4" s="502">
        <v>5863388.5300000003</v>
      </c>
      <c r="E4" s="502">
        <v>-2299755.5699999998</v>
      </c>
      <c r="F4" s="502">
        <v>1476557.19</v>
      </c>
      <c r="G4" s="502">
        <v>-17050406.059999999</v>
      </c>
      <c r="H4" s="503">
        <v>0</v>
      </c>
      <c r="I4" s="502">
        <v>-1150467.6200000001</v>
      </c>
      <c r="J4" s="502">
        <v>-594031928.46999991</v>
      </c>
      <c r="K4" s="484"/>
    </row>
    <row r="5" spans="1:18">
      <c r="A5" s="495" t="s">
        <v>1059</v>
      </c>
      <c r="B5" s="500" t="s">
        <v>163</v>
      </c>
      <c r="C5" s="503">
        <v>-0.28000000000000003</v>
      </c>
      <c r="D5" s="502">
        <v>-0.13</v>
      </c>
      <c r="E5" s="502">
        <v>26157546.93</v>
      </c>
      <c r="F5" s="502">
        <v>1759390.42</v>
      </c>
      <c r="G5" s="503">
        <v>538554</v>
      </c>
      <c r="H5" s="503">
        <v>0</v>
      </c>
      <c r="I5" s="503">
        <v>36225</v>
      </c>
      <c r="J5" s="502">
        <v>28491716.760000002</v>
      </c>
      <c r="K5" s="484"/>
      <c r="L5" s="504"/>
    </row>
    <row r="6" spans="1:18">
      <c r="A6" s="495" t="s">
        <v>1059</v>
      </c>
      <c r="B6" s="500" t="s">
        <v>1060</v>
      </c>
      <c r="C6" s="503">
        <v>0</v>
      </c>
      <c r="D6" s="503">
        <v>0</v>
      </c>
      <c r="E6" s="503">
        <v>0</v>
      </c>
      <c r="F6" s="503">
        <v>0</v>
      </c>
      <c r="G6" s="503">
        <v>0</v>
      </c>
      <c r="H6" s="503">
        <v>0</v>
      </c>
      <c r="I6" s="503">
        <v>0</v>
      </c>
      <c r="J6" s="503">
        <v>0</v>
      </c>
      <c r="K6" s="484"/>
      <c r="L6" s="504"/>
    </row>
    <row r="7" spans="1:18">
      <c r="B7" s="506"/>
      <c r="C7" s="507">
        <f t="shared" ref="C7:J7" si="0">SUM(C4:C6)</f>
        <v>569144467.60000002</v>
      </c>
      <c r="D7" s="507">
        <f t="shared" si="0"/>
        <v>5863388.4000000004</v>
      </c>
      <c r="E7" s="507">
        <f t="shared" si="0"/>
        <v>23857791.359999999</v>
      </c>
      <c r="F7" s="507">
        <f t="shared" si="0"/>
        <v>3235947.61</v>
      </c>
      <c r="G7" s="507">
        <f t="shared" si="0"/>
        <v>-16511852.059999999</v>
      </c>
      <c r="H7" s="507">
        <f t="shared" si="0"/>
        <v>0</v>
      </c>
      <c r="I7" s="507">
        <f t="shared" si="0"/>
        <v>-1114242.6200000001</v>
      </c>
      <c r="J7" s="507">
        <f t="shared" si="0"/>
        <v>-565540211.70999992</v>
      </c>
      <c r="K7" s="484"/>
      <c r="L7" s="504"/>
    </row>
    <row r="8" spans="1:18" s="514" customFormat="1" ht="11.25">
      <c r="A8" s="508" t="s">
        <v>1131</v>
      </c>
      <c r="B8" s="509" t="s">
        <v>1132</v>
      </c>
      <c r="C8" s="510">
        <v>569144467.60000002</v>
      </c>
      <c r="D8" s="511">
        <v>5863388.4000000004</v>
      </c>
      <c r="E8" s="511">
        <v>23857791.359999999</v>
      </c>
      <c r="F8" s="511">
        <v>3235947.61</v>
      </c>
      <c r="G8" s="511">
        <v>-16511852.059999999</v>
      </c>
      <c r="H8" s="510">
        <v>0</v>
      </c>
      <c r="I8" s="511">
        <v>-1114242.6200000001</v>
      </c>
      <c r="J8" s="511">
        <v>-565540211.70999992</v>
      </c>
      <c r="K8" s="512"/>
      <c r="L8" s="513"/>
    </row>
    <row r="9" spans="1:18" s="514" customFormat="1" ht="11.25">
      <c r="B9" s="509"/>
      <c r="C9" s="510">
        <f t="shared" ref="C9:J9" si="1">C7-C8</f>
        <v>0</v>
      </c>
      <c r="D9" s="510">
        <f t="shared" si="1"/>
        <v>0</v>
      </c>
      <c r="E9" s="510">
        <f t="shared" si="1"/>
        <v>0</v>
      </c>
      <c r="F9" s="510">
        <f t="shared" si="1"/>
        <v>0</v>
      </c>
      <c r="G9" s="510">
        <f t="shared" si="1"/>
        <v>0</v>
      </c>
      <c r="H9" s="510">
        <f t="shared" si="1"/>
        <v>0</v>
      </c>
      <c r="I9" s="510">
        <f t="shared" si="1"/>
        <v>0</v>
      </c>
      <c r="J9" s="510">
        <f t="shared" si="1"/>
        <v>0</v>
      </c>
      <c r="K9" s="512"/>
      <c r="L9" s="513"/>
    </row>
    <row r="10" spans="1:18">
      <c r="B10" s="500"/>
      <c r="C10" s="503"/>
      <c r="D10" s="503"/>
      <c r="E10" s="503"/>
      <c r="F10" s="503"/>
      <c r="G10" s="503"/>
      <c r="H10" s="503"/>
      <c r="I10" s="503"/>
      <c r="J10" s="503"/>
      <c r="K10" s="484"/>
      <c r="L10" s="504"/>
    </row>
    <row r="11" spans="1:18">
      <c r="A11" s="495" t="s">
        <v>1063</v>
      </c>
      <c r="B11" s="500" t="s">
        <v>159</v>
      </c>
      <c r="C11" s="503">
        <v>610027.04</v>
      </c>
      <c r="D11" s="502">
        <v>41031.449999999997</v>
      </c>
      <c r="E11" s="502">
        <v>54084949.350000001</v>
      </c>
      <c r="F11" s="502">
        <v>3637823.9</v>
      </c>
      <c r="G11" s="502">
        <v>3984109.03</v>
      </c>
      <c r="H11" s="503">
        <v>0</v>
      </c>
      <c r="I11" s="502">
        <v>267978.01</v>
      </c>
      <c r="J11" s="502">
        <v>61323801.799999997</v>
      </c>
      <c r="K11" s="484"/>
      <c r="L11" s="504"/>
    </row>
    <row r="12" spans="1:18">
      <c r="A12" s="495" t="s">
        <v>1063</v>
      </c>
      <c r="B12" s="500" t="s">
        <v>178</v>
      </c>
      <c r="C12" s="503">
        <v>-821694.78</v>
      </c>
      <c r="D12" s="502">
        <v>-55268.19</v>
      </c>
      <c r="E12" s="502">
        <v>104732903.81</v>
      </c>
      <c r="F12" s="502">
        <v>7044471.9500000002</v>
      </c>
      <c r="G12" s="503">
        <v>3267211.43</v>
      </c>
      <c r="H12" s="503">
        <v>0</v>
      </c>
      <c r="I12" s="503">
        <v>219758.48</v>
      </c>
      <c r="J12" s="502">
        <v>116141308.64000002</v>
      </c>
      <c r="K12" s="484"/>
      <c r="L12" s="504"/>
    </row>
    <row r="13" spans="1:18">
      <c r="A13" s="495" t="s">
        <v>1063</v>
      </c>
      <c r="B13" s="500" t="s">
        <v>480</v>
      </c>
      <c r="C13" s="503">
        <v>0</v>
      </c>
      <c r="D13" s="502">
        <v>0</v>
      </c>
      <c r="E13" s="502">
        <v>0</v>
      </c>
      <c r="F13" s="502">
        <v>0</v>
      </c>
      <c r="G13" s="503">
        <v>0</v>
      </c>
      <c r="H13" s="503">
        <v>0</v>
      </c>
      <c r="I13" s="503">
        <v>0</v>
      </c>
      <c r="J13" s="502">
        <v>0</v>
      </c>
      <c r="K13" s="484"/>
      <c r="L13" s="504"/>
    </row>
    <row r="14" spans="1:18">
      <c r="A14" s="495" t="s">
        <v>1063</v>
      </c>
      <c r="B14" s="500" t="s">
        <v>114</v>
      </c>
      <c r="C14" s="503">
        <v>0</v>
      </c>
      <c r="D14" s="503">
        <v>0</v>
      </c>
      <c r="E14" s="503">
        <v>0</v>
      </c>
      <c r="F14" s="503">
        <v>0</v>
      </c>
      <c r="G14" s="502">
        <v>0</v>
      </c>
      <c r="H14" s="503">
        <v>0</v>
      </c>
      <c r="I14" s="502">
        <v>0</v>
      </c>
      <c r="J14" s="502">
        <v>0</v>
      </c>
      <c r="K14" s="484"/>
      <c r="L14" s="504"/>
    </row>
    <row r="15" spans="1:18">
      <c r="A15" s="495" t="s">
        <v>1063</v>
      </c>
      <c r="B15" s="500" t="s">
        <v>188</v>
      </c>
      <c r="C15" s="503">
        <v>-4348258.3600000003</v>
      </c>
      <c r="D15" s="503">
        <v>13739626.16</v>
      </c>
      <c r="E15" s="503">
        <v>6263984.1900000004</v>
      </c>
      <c r="F15" s="503">
        <v>272272.42</v>
      </c>
      <c r="G15" s="503">
        <v>159965.71</v>
      </c>
      <c r="H15" s="503">
        <v>0</v>
      </c>
      <c r="I15" s="503">
        <v>7876.49</v>
      </c>
      <c r="J15" s="502">
        <v>-2687268.9899999993</v>
      </c>
      <c r="K15" s="484"/>
      <c r="L15" s="504"/>
    </row>
    <row r="16" spans="1:18">
      <c r="B16" s="506"/>
      <c r="C16" s="507">
        <f t="shared" ref="C16:J16" si="2">SUM(C11:C15)</f>
        <v>-4559926.1000000006</v>
      </c>
      <c r="D16" s="507">
        <f t="shared" si="2"/>
        <v>13725389.42</v>
      </c>
      <c r="E16" s="507">
        <f t="shared" si="2"/>
        <v>165081837.34999999</v>
      </c>
      <c r="F16" s="507">
        <f t="shared" si="2"/>
        <v>10954568.27</v>
      </c>
      <c r="G16" s="507">
        <f t="shared" si="2"/>
        <v>7411286.1699999999</v>
      </c>
      <c r="H16" s="507">
        <f t="shared" si="2"/>
        <v>0</v>
      </c>
      <c r="I16" s="507">
        <f t="shared" si="2"/>
        <v>495612.98</v>
      </c>
      <c r="J16" s="507">
        <f t="shared" si="2"/>
        <v>174777841.44999999</v>
      </c>
      <c r="K16" s="484"/>
      <c r="L16" s="504"/>
    </row>
    <row r="17" spans="1:12" s="514" customFormat="1" ht="11.25">
      <c r="A17" s="508" t="s">
        <v>1063</v>
      </c>
      <c r="B17" s="509" t="s">
        <v>1065</v>
      </c>
      <c r="C17" s="510">
        <v>-4559926.1000000006</v>
      </c>
      <c r="D17" s="511">
        <v>13725389.42</v>
      </c>
      <c r="E17" s="511">
        <v>165081837.34999999</v>
      </c>
      <c r="F17" s="511">
        <v>10954568.270000001</v>
      </c>
      <c r="G17" s="511">
        <v>7411286.1699999999</v>
      </c>
      <c r="H17" s="510">
        <v>0</v>
      </c>
      <c r="I17" s="511">
        <v>495612.98000000004</v>
      </c>
      <c r="J17" s="511">
        <v>174777841.44999999</v>
      </c>
      <c r="K17" s="512"/>
      <c r="L17" s="513"/>
    </row>
    <row r="18" spans="1:12" s="514" customFormat="1" ht="11.25">
      <c r="B18" s="509"/>
      <c r="C18" s="510">
        <f t="shared" ref="C18:J18" si="3">C16-C17</f>
        <v>0</v>
      </c>
      <c r="D18" s="510">
        <f t="shared" si="3"/>
        <v>0</v>
      </c>
      <c r="E18" s="510">
        <f t="shared" si="3"/>
        <v>0</v>
      </c>
      <c r="F18" s="510">
        <f t="shared" si="3"/>
        <v>0</v>
      </c>
      <c r="G18" s="510">
        <f t="shared" si="3"/>
        <v>0</v>
      </c>
      <c r="H18" s="510">
        <f t="shared" si="3"/>
        <v>0</v>
      </c>
      <c r="I18" s="510">
        <f t="shared" si="3"/>
        <v>0</v>
      </c>
      <c r="J18" s="510">
        <f t="shared" si="3"/>
        <v>0</v>
      </c>
      <c r="K18" s="512"/>
      <c r="L18" s="513"/>
    </row>
    <row r="19" spans="1:12">
      <c r="B19" s="516"/>
      <c r="C19" s="503"/>
      <c r="D19" s="503"/>
      <c r="E19" s="502"/>
      <c r="F19" s="502"/>
      <c r="G19" s="503"/>
      <c r="H19" s="503"/>
      <c r="I19" s="503"/>
      <c r="J19" s="502"/>
      <c r="K19" s="484"/>
      <c r="L19" s="504"/>
    </row>
    <row r="20" spans="1:12">
      <c r="A20" s="495" t="s">
        <v>1133</v>
      </c>
      <c r="B20" s="500" t="s">
        <v>156</v>
      </c>
      <c r="C20" s="503">
        <v>6347.52</v>
      </c>
      <c r="D20" s="502">
        <v>426.51</v>
      </c>
      <c r="E20" s="502">
        <v>130897.75</v>
      </c>
      <c r="F20" s="502">
        <v>8802.56</v>
      </c>
      <c r="G20" s="503">
        <v>1102.3499999999999</v>
      </c>
      <c r="H20" s="503">
        <v>0</v>
      </c>
      <c r="I20" s="503">
        <v>74.459999999999994</v>
      </c>
      <c r="J20" s="502">
        <v>134103.09</v>
      </c>
      <c r="K20" s="484"/>
      <c r="L20" s="504"/>
    </row>
    <row r="21" spans="1:12">
      <c r="A21" s="495" t="s">
        <v>1133</v>
      </c>
      <c r="B21" s="500" t="s">
        <v>160</v>
      </c>
      <c r="C21" s="503">
        <v>18676.009999999998</v>
      </c>
      <c r="D21" s="502">
        <v>1255.06</v>
      </c>
      <c r="E21" s="502">
        <v>-43714.27</v>
      </c>
      <c r="F21" s="502">
        <v>-2940.76</v>
      </c>
      <c r="G21" s="502">
        <v>-0.15</v>
      </c>
      <c r="H21" s="503">
        <v>0</v>
      </c>
      <c r="I21" s="502">
        <v>-0.16</v>
      </c>
      <c r="J21" s="502">
        <v>-66586.409999999989</v>
      </c>
      <c r="K21" s="484"/>
      <c r="L21" s="504"/>
    </row>
    <row r="22" spans="1:12">
      <c r="A22" s="495" t="s">
        <v>1133</v>
      </c>
      <c r="B22" s="500" t="s">
        <v>170</v>
      </c>
      <c r="C22" s="503">
        <v>1796.76</v>
      </c>
      <c r="D22" s="503">
        <v>119.57</v>
      </c>
      <c r="E22" s="503">
        <v>8709176.7699999996</v>
      </c>
      <c r="F22" s="503">
        <v>585788.88</v>
      </c>
      <c r="G22" s="503">
        <v>0.1</v>
      </c>
      <c r="H22" s="503">
        <v>0</v>
      </c>
      <c r="I22" s="503">
        <v>-0.35</v>
      </c>
      <c r="J22" s="502">
        <v>9293049.0700000003</v>
      </c>
      <c r="K22" s="484"/>
      <c r="L22" s="504"/>
    </row>
    <row r="23" spans="1:12">
      <c r="A23" s="495" t="s">
        <v>1133</v>
      </c>
      <c r="B23" s="500" t="s">
        <v>155</v>
      </c>
      <c r="C23" s="503">
        <v>377427.25</v>
      </c>
      <c r="D23" s="503">
        <v>25387.31</v>
      </c>
      <c r="E23" s="503">
        <v>28704786.91</v>
      </c>
      <c r="F23" s="503">
        <v>1930721.6</v>
      </c>
      <c r="G23" s="503">
        <v>452599.25</v>
      </c>
      <c r="H23" s="503">
        <v>0</v>
      </c>
      <c r="I23" s="503">
        <v>30442.19</v>
      </c>
      <c r="J23" s="502">
        <v>30715735.390000004</v>
      </c>
      <c r="K23" s="484"/>
      <c r="L23" s="504"/>
    </row>
    <row r="24" spans="1:12">
      <c r="A24" s="495" t="s">
        <v>1133</v>
      </c>
      <c r="B24" s="500" t="s">
        <v>164</v>
      </c>
      <c r="C24" s="503">
        <v>41211.79</v>
      </c>
      <c r="D24" s="503">
        <v>2770.51</v>
      </c>
      <c r="E24" s="503">
        <v>1785812.34</v>
      </c>
      <c r="F24" s="503">
        <v>120116.33</v>
      </c>
      <c r="G24" s="503">
        <v>-10493.04</v>
      </c>
      <c r="H24" s="503">
        <v>0</v>
      </c>
      <c r="I24" s="503">
        <v>-704.76</v>
      </c>
      <c r="J24" s="502">
        <v>1850748.57</v>
      </c>
      <c r="K24" s="484"/>
      <c r="L24" s="504"/>
    </row>
    <row r="25" spans="1:12">
      <c r="A25" s="495" t="s">
        <v>1133</v>
      </c>
      <c r="B25" s="500" t="s">
        <v>153</v>
      </c>
      <c r="C25" s="503">
        <v>0</v>
      </c>
      <c r="D25" s="503">
        <v>0</v>
      </c>
      <c r="E25" s="502">
        <v>0</v>
      </c>
      <c r="F25" s="502">
        <v>0</v>
      </c>
      <c r="G25" s="503">
        <v>0</v>
      </c>
      <c r="H25" s="503">
        <v>0</v>
      </c>
      <c r="I25" s="503">
        <v>0</v>
      </c>
      <c r="J25" s="502">
        <v>0</v>
      </c>
      <c r="K25" s="484"/>
      <c r="L25" s="504"/>
    </row>
    <row r="26" spans="1:12">
      <c r="A26" s="495" t="s">
        <v>1133</v>
      </c>
      <c r="B26" s="500" t="s">
        <v>113</v>
      </c>
      <c r="C26" s="503">
        <v>0</v>
      </c>
      <c r="D26" s="503">
        <v>0</v>
      </c>
      <c r="E26" s="503">
        <v>0</v>
      </c>
      <c r="F26" s="503">
        <v>0</v>
      </c>
      <c r="G26" s="503">
        <v>0</v>
      </c>
      <c r="H26" s="503">
        <v>0</v>
      </c>
      <c r="I26" s="503">
        <v>0</v>
      </c>
      <c r="J26" s="502">
        <v>0</v>
      </c>
      <c r="K26" s="484"/>
      <c r="L26" s="504"/>
    </row>
    <row r="27" spans="1:12">
      <c r="A27" s="495" t="s">
        <v>1133</v>
      </c>
      <c r="B27" s="500" t="s">
        <v>162</v>
      </c>
      <c r="C27" s="503">
        <v>11360895.68</v>
      </c>
      <c r="D27" s="503">
        <v>764146.61</v>
      </c>
      <c r="E27" s="503">
        <v>5249941.4400000004</v>
      </c>
      <c r="F27" s="503">
        <v>223617.75</v>
      </c>
      <c r="G27" s="503">
        <v>1511184.01</v>
      </c>
      <c r="H27" s="503">
        <v>0</v>
      </c>
      <c r="I27" s="503">
        <v>101645.38</v>
      </c>
      <c r="J27" s="503">
        <v>-5038653.71</v>
      </c>
      <c r="K27" s="484"/>
      <c r="L27" s="504"/>
    </row>
    <row r="28" spans="1:12">
      <c r="A28" s="495" t="s">
        <v>1133</v>
      </c>
      <c r="B28" s="500" t="s">
        <v>474</v>
      </c>
      <c r="C28" s="503">
        <v>0</v>
      </c>
      <c r="D28" s="503">
        <v>0</v>
      </c>
      <c r="E28" s="503">
        <v>0</v>
      </c>
      <c r="F28" s="503">
        <v>0</v>
      </c>
      <c r="G28" s="503">
        <v>0</v>
      </c>
      <c r="H28" s="503">
        <v>0</v>
      </c>
      <c r="I28" s="503">
        <v>0</v>
      </c>
      <c r="J28" s="502">
        <v>0</v>
      </c>
      <c r="K28" s="484"/>
      <c r="L28" s="504"/>
    </row>
    <row r="29" spans="1:12">
      <c r="A29" s="495" t="s">
        <v>1133</v>
      </c>
      <c r="B29" s="500" t="s">
        <v>510</v>
      </c>
      <c r="C29" s="503">
        <v>0</v>
      </c>
      <c r="D29" s="503">
        <v>0</v>
      </c>
      <c r="E29" s="502">
        <v>816740.46</v>
      </c>
      <c r="F29" s="502">
        <v>54926.99</v>
      </c>
      <c r="G29" s="503">
        <v>0</v>
      </c>
      <c r="H29" s="503">
        <v>0</v>
      </c>
      <c r="I29" s="503">
        <v>0</v>
      </c>
      <c r="J29" s="502">
        <v>871667.45</v>
      </c>
      <c r="K29" s="484"/>
      <c r="L29" s="504"/>
    </row>
    <row r="30" spans="1:12">
      <c r="A30" s="495" t="s">
        <v>1133</v>
      </c>
      <c r="B30" s="500" t="s">
        <v>158</v>
      </c>
      <c r="C30" s="503">
        <v>18692.32</v>
      </c>
      <c r="D30" s="503">
        <v>1256.8900000000001</v>
      </c>
      <c r="E30" s="503">
        <v>1173970.1599999999</v>
      </c>
      <c r="F30" s="503">
        <v>78961.850000000006</v>
      </c>
      <c r="G30" s="502">
        <v>23555.52</v>
      </c>
      <c r="H30" s="503">
        <v>0</v>
      </c>
      <c r="I30" s="502">
        <v>1585.51</v>
      </c>
      <c r="J30" s="502">
        <v>1258123.83</v>
      </c>
      <c r="K30" s="484"/>
      <c r="L30" s="504"/>
    </row>
    <row r="31" spans="1:12">
      <c r="A31" s="495" t="s">
        <v>1133</v>
      </c>
      <c r="B31" s="500" t="s">
        <v>168</v>
      </c>
      <c r="C31" s="503">
        <v>0</v>
      </c>
      <c r="D31" s="503">
        <v>0</v>
      </c>
      <c r="E31" s="503">
        <v>-1506.49</v>
      </c>
      <c r="F31" s="503">
        <v>-101.87</v>
      </c>
      <c r="G31" s="503">
        <v>0</v>
      </c>
      <c r="H31" s="503">
        <v>0</v>
      </c>
      <c r="I31" s="503">
        <v>0</v>
      </c>
      <c r="J31" s="502">
        <v>-1608.3600000000001</v>
      </c>
      <c r="K31" s="484"/>
      <c r="L31" s="504"/>
    </row>
    <row r="32" spans="1:12">
      <c r="A32" s="495" t="s">
        <v>1133</v>
      </c>
      <c r="B32" s="500" t="s">
        <v>169</v>
      </c>
      <c r="C32" s="503">
        <v>1064.54</v>
      </c>
      <c r="D32" s="503">
        <v>71.64</v>
      </c>
      <c r="E32" s="503">
        <v>2502.5500000000002</v>
      </c>
      <c r="F32" s="503">
        <v>167.7</v>
      </c>
      <c r="G32" s="503">
        <v>37.520000000000003</v>
      </c>
      <c r="H32" s="503">
        <v>0</v>
      </c>
      <c r="I32" s="503">
        <v>3.07</v>
      </c>
      <c r="J32" s="502">
        <v>1574.6599999999999</v>
      </c>
      <c r="K32" s="484"/>
      <c r="L32" s="504"/>
    </row>
    <row r="33" spans="1:12">
      <c r="A33" s="495" t="s">
        <v>1133</v>
      </c>
      <c r="B33" s="500" t="s">
        <v>116</v>
      </c>
      <c r="C33" s="503">
        <v>0</v>
      </c>
      <c r="D33" s="503">
        <v>0</v>
      </c>
      <c r="E33" s="503">
        <v>0</v>
      </c>
      <c r="F33" s="503">
        <v>0</v>
      </c>
      <c r="G33" s="503">
        <v>0</v>
      </c>
      <c r="H33" s="503">
        <v>0</v>
      </c>
      <c r="I33" s="503">
        <v>0</v>
      </c>
      <c r="J33" s="502">
        <v>0</v>
      </c>
      <c r="K33" s="484"/>
      <c r="L33" s="504"/>
    </row>
    <row r="34" spans="1:12">
      <c r="A34" s="495" t="s">
        <v>1133</v>
      </c>
      <c r="B34" s="500" t="s">
        <v>629</v>
      </c>
      <c r="C34" s="503">
        <v>0</v>
      </c>
      <c r="D34" s="503">
        <v>0</v>
      </c>
      <c r="E34" s="503">
        <v>0</v>
      </c>
      <c r="F34" s="503">
        <v>0</v>
      </c>
      <c r="G34" s="503">
        <v>0</v>
      </c>
      <c r="H34" s="503">
        <v>0</v>
      </c>
      <c r="I34" s="503">
        <v>0</v>
      </c>
      <c r="J34" s="503">
        <v>0</v>
      </c>
      <c r="K34" s="484"/>
      <c r="L34" s="504"/>
    </row>
    <row r="35" spans="1:12">
      <c r="A35" s="495" t="s">
        <v>1133</v>
      </c>
      <c r="B35" s="500" t="s">
        <v>167</v>
      </c>
      <c r="C35" s="503">
        <v>339404.47</v>
      </c>
      <c r="D35" s="502">
        <v>22830.87</v>
      </c>
      <c r="E35" s="502">
        <v>30711086.07</v>
      </c>
      <c r="F35" s="502">
        <v>2065668.08</v>
      </c>
      <c r="G35" s="502">
        <v>116146.8</v>
      </c>
      <c r="H35" s="503">
        <v>0</v>
      </c>
      <c r="I35" s="502">
        <v>7811.83</v>
      </c>
      <c r="J35" s="502">
        <v>32538477.439999998</v>
      </c>
      <c r="K35" s="484"/>
      <c r="L35" s="504"/>
    </row>
    <row r="36" spans="1:12">
      <c r="A36" s="495" t="s">
        <v>1133</v>
      </c>
      <c r="B36" s="500" t="s">
        <v>171</v>
      </c>
      <c r="C36" s="503">
        <v>30670.27</v>
      </c>
      <c r="D36" s="502">
        <v>2062.5700000000002</v>
      </c>
      <c r="E36" s="502">
        <v>2019999.14</v>
      </c>
      <c r="F36" s="502">
        <v>135867.6</v>
      </c>
      <c r="G36" s="503">
        <v>4208.25</v>
      </c>
      <c r="H36" s="503">
        <v>0</v>
      </c>
      <c r="I36" s="503">
        <v>283.31</v>
      </c>
      <c r="J36" s="502">
        <v>2127625.46</v>
      </c>
      <c r="K36" s="484"/>
      <c r="L36" s="504"/>
    </row>
    <row r="37" spans="1:12">
      <c r="A37" s="495" t="s">
        <v>1133</v>
      </c>
      <c r="B37" s="500" t="s">
        <v>165</v>
      </c>
      <c r="C37" s="503">
        <v>0</v>
      </c>
      <c r="D37" s="503">
        <v>0</v>
      </c>
      <c r="E37" s="503">
        <v>0</v>
      </c>
      <c r="F37" s="503">
        <v>0</v>
      </c>
      <c r="G37" s="503">
        <v>0</v>
      </c>
      <c r="H37" s="503">
        <v>0</v>
      </c>
      <c r="I37" s="503">
        <v>0</v>
      </c>
      <c r="J37" s="503">
        <v>0</v>
      </c>
      <c r="K37" s="484"/>
      <c r="L37" s="504"/>
    </row>
    <row r="38" spans="1:12">
      <c r="A38" s="495" t="s">
        <v>1133</v>
      </c>
      <c r="B38" s="500" t="s">
        <v>166</v>
      </c>
      <c r="C38" s="503">
        <v>0</v>
      </c>
      <c r="D38" s="502">
        <v>0</v>
      </c>
      <c r="E38" s="502">
        <v>0</v>
      </c>
      <c r="F38" s="502">
        <v>0</v>
      </c>
      <c r="G38" s="502">
        <v>0</v>
      </c>
      <c r="H38" s="503">
        <v>0</v>
      </c>
      <c r="I38" s="502">
        <v>0</v>
      </c>
      <c r="J38" s="502">
        <v>0</v>
      </c>
      <c r="K38" s="484"/>
      <c r="L38" s="504"/>
    </row>
    <row r="39" spans="1:12">
      <c r="A39" s="495" t="s">
        <v>1133</v>
      </c>
      <c r="B39" s="500" t="s">
        <v>157</v>
      </c>
      <c r="C39" s="503">
        <v>773296.04</v>
      </c>
      <c r="D39" s="503">
        <v>52013.07</v>
      </c>
      <c r="E39" s="503">
        <v>66965889.630000003</v>
      </c>
      <c r="F39" s="503">
        <v>4504211.09</v>
      </c>
      <c r="G39" s="503">
        <v>2813940.89</v>
      </c>
      <c r="H39" s="503">
        <v>0</v>
      </c>
      <c r="I39" s="503">
        <v>189269.78</v>
      </c>
      <c r="J39" s="503">
        <v>73648002.280000001</v>
      </c>
      <c r="K39" s="484"/>
      <c r="L39" s="504"/>
    </row>
    <row r="40" spans="1:12">
      <c r="A40" s="495" t="s">
        <v>1133</v>
      </c>
      <c r="B40" s="500" t="s">
        <v>172</v>
      </c>
      <c r="C40" s="503">
        <v>157182.70000000001</v>
      </c>
      <c r="D40" s="503">
        <v>10572.05</v>
      </c>
      <c r="E40" s="502">
        <v>11295812.279999999</v>
      </c>
      <c r="F40" s="502">
        <v>759769.69</v>
      </c>
      <c r="G40" s="503">
        <v>221762.5</v>
      </c>
      <c r="H40" s="503">
        <v>0</v>
      </c>
      <c r="I40" s="503">
        <v>14915.88</v>
      </c>
      <c r="J40" s="502">
        <v>12124505.6</v>
      </c>
      <c r="K40" s="484"/>
      <c r="L40" s="504"/>
    </row>
    <row r="41" spans="1:12">
      <c r="B41" s="517"/>
      <c r="C41" s="507">
        <f t="shared" ref="C41:J41" si="4">SUM(C20:C40)</f>
        <v>13126665.349999998</v>
      </c>
      <c r="D41" s="507">
        <f t="shared" si="4"/>
        <v>882912.65999999992</v>
      </c>
      <c r="E41" s="507">
        <f t="shared" si="4"/>
        <v>157521394.74000001</v>
      </c>
      <c r="F41" s="507">
        <f t="shared" si="4"/>
        <v>10465577.49</v>
      </c>
      <c r="G41" s="507">
        <f t="shared" si="4"/>
        <v>5134044</v>
      </c>
      <c r="H41" s="507">
        <f t="shared" si="4"/>
        <v>0</v>
      </c>
      <c r="I41" s="507">
        <f t="shared" si="4"/>
        <v>345326.14</v>
      </c>
      <c r="J41" s="507">
        <f t="shared" si="4"/>
        <v>159456764.35999998</v>
      </c>
      <c r="K41" s="484"/>
      <c r="L41" s="504"/>
    </row>
    <row r="42" spans="1:12" s="514" customFormat="1" ht="11.25">
      <c r="A42" s="508" t="s">
        <v>1133</v>
      </c>
      <c r="B42" s="509" t="s">
        <v>1134</v>
      </c>
      <c r="C42" s="510">
        <v>13126665.35</v>
      </c>
      <c r="D42" s="511">
        <v>882912.65999999992</v>
      </c>
      <c r="E42" s="511">
        <v>157521394.74000001</v>
      </c>
      <c r="F42" s="511">
        <v>10465577.489999998</v>
      </c>
      <c r="G42" s="511">
        <v>5134044</v>
      </c>
      <c r="H42" s="510">
        <v>0</v>
      </c>
      <c r="I42" s="511">
        <v>345326.14</v>
      </c>
      <c r="J42" s="511">
        <v>159456764.36000001</v>
      </c>
      <c r="K42" s="512"/>
      <c r="L42" s="513"/>
    </row>
    <row r="43" spans="1:12" s="514" customFormat="1" ht="11.25">
      <c r="B43" s="509"/>
      <c r="C43" s="510">
        <f t="shared" ref="C43:J43" si="5">C41-C42</f>
        <v>0</v>
      </c>
      <c r="D43" s="510">
        <f t="shared" si="5"/>
        <v>0</v>
      </c>
      <c r="E43" s="510">
        <f t="shared" si="5"/>
        <v>0</v>
      </c>
      <c r="F43" s="510">
        <f t="shared" si="5"/>
        <v>0</v>
      </c>
      <c r="G43" s="510">
        <f t="shared" si="5"/>
        <v>0</v>
      </c>
      <c r="H43" s="510">
        <f t="shared" si="5"/>
        <v>0</v>
      </c>
      <c r="I43" s="510">
        <f t="shared" si="5"/>
        <v>0</v>
      </c>
      <c r="J43" s="510">
        <f t="shared" si="5"/>
        <v>0</v>
      </c>
      <c r="K43" s="512"/>
      <c r="L43" s="513"/>
    </row>
    <row r="44" spans="1:12">
      <c r="B44" s="500"/>
      <c r="C44" s="503"/>
      <c r="D44" s="503"/>
      <c r="E44" s="503"/>
      <c r="F44" s="503"/>
      <c r="G44" s="503"/>
      <c r="H44" s="503"/>
      <c r="I44" s="503"/>
      <c r="J44" s="503"/>
      <c r="K44" s="484"/>
      <c r="L44" s="504"/>
    </row>
    <row r="45" spans="1:12">
      <c r="A45" s="495" t="s">
        <v>1135</v>
      </c>
      <c r="B45" s="500" t="s">
        <v>161</v>
      </c>
      <c r="C45" s="503">
        <v>-32517.599999999999</v>
      </c>
      <c r="D45" s="503">
        <v>2552015.42</v>
      </c>
      <c r="E45" s="503">
        <v>92388928.060000002</v>
      </c>
      <c r="F45" s="503">
        <v>6214197.7599999998</v>
      </c>
      <c r="G45" s="503">
        <v>780542.41</v>
      </c>
      <c r="H45" s="503">
        <v>0</v>
      </c>
      <c r="I45" s="503">
        <v>51093.79</v>
      </c>
      <c r="J45" s="503">
        <v>96915264.200000003</v>
      </c>
      <c r="K45" s="484"/>
      <c r="L45" s="504"/>
    </row>
    <row r="46" spans="1:12" s="520" customFormat="1">
      <c r="A46" s="534" t="s">
        <v>1135</v>
      </c>
      <c r="B46" s="500" t="s">
        <v>182</v>
      </c>
      <c r="C46" s="503">
        <v>-818199.6</v>
      </c>
      <c r="D46" s="503">
        <v>3037464.84</v>
      </c>
      <c r="E46" s="503">
        <v>79605045.219999999</v>
      </c>
      <c r="F46" s="503">
        <v>5354339.8</v>
      </c>
      <c r="G46" s="503">
        <v>2496006.62</v>
      </c>
      <c r="H46" s="503">
        <v>0</v>
      </c>
      <c r="I46" s="503">
        <v>166495.53</v>
      </c>
      <c r="J46" s="503">
        <v>85402621.929999992</v>
      </c>
      <c r="K46" s="518"/>
      <c r="L46" s="519"/>
    </row>
    <row r="47" spans="1:12">
      <c r="A47" s="495" t="s">
        <v>1135</v>
      </c>
      <c r="B47" s="500" t="s">
        <v>184</v>
      </c>
      <c r="C47" s="503">
        <v>88499.58</v>
      </c>
      <c r="D47" s="503">
        <v>90548.77</v>
      </c>
      <c r="E47" s="503">
        <v>17474940.699999999</v>
      </c>
      <c r="F47" s="503">
        <v>1175387.8600000001</v>
      </c>
      <c r="G47" s="503">
        <v>1689805.06</v>
      </c>
      <c r="H47" s="503">
        <v>0</v>
      </c>
      <c r="I47" s="503">
        <v>113658.39</v>
      </c>
      <c r="J47" s="503">
        <v>20274743.66</v>
      </c>
      <c r="K47" s="484"/>
      <c r="L47" s="504"/>
    </row>
    <row r="48" spans="1:12">
      <c r="A48" s="495" t="s">
        <v>1135</v>
      </c>
      <c r="B48" s="500" t="s">
        <v>1070</v>
      </c>
      <c r="C48" s="503">
        <v>0</v>
      </c>
      <c r="D48" s="503">
        <v>0</v>
      </c>
      <c r="E48" s="503">
        <v>0</v>
      </c>
      <c r="F48" s="503">
        <v>0</v>
      </c>
      <c r="G48" s="503">
        <v>0</v>
      </c>
      <c r="H48" s="503">
        <v>0</v>
      </c>
      <c r="I48" s="503">
        <v>0</v>
      </c>
      <c r="J48" s="503">
        <v>0</v>
      </c>
      <c r="K48" s="484"/>
      <c r="L48" s="504"/>
    </row>
    <row r="49" spans="1:12">
      <c r="A49" s="495" t="s">
        <v>1135</v>
      </c>
      <c r="B49" s="500" t="s">
        <v>548</v>
      </c>
      <c r="C49" s="503">
        <v>0</v>
      </c>
      <c r="D49" s="503">
        <v>0</v>
      </c>
      <c r="E49" s="503">
        <v>0</v>
      </c>
      <c r="F49" s="503">
        <v>0</v>
      </c>
      <c r="G49" s="503">
        <v>0</v>
      </c>
      <c r="H49" s="503">
        <v>0</v>
      </c>
      <c r="I49" s="503">
        <v>0</v>
      </c>
      <c r="J49" s="503">
        <v>0</v>
      </c>
      <c r="K49" s="484"/>
      <c r="L49" s="504"/>
    </row>
    <row r="50" spans="1:12">
      <c r="A50" s="495" t="s">
        <v>1135</v>
      </c>
      <c r="B50" s="500" t="s">
        <v>553</v>
      </c>
      <c r="C50" s="503">
        <v>0</v>
      </c>
      <c r="D50" s="503">
        <v>0</v>
      </c>
      <c r="E50" s="503">
        <v>0</v>
      </c>
      <c r="F50" s="503">
        <v>0</v>
      </c>
      <c r="G50" s="503">
        <v>0</v>
      </c>
      <c r="H50" s="503">
        <v>0</v>
      </c>
      <c r="I50" s="503">
        <v>0</v>
      </c>
      <c r="J50" s="503">
        <v>0</v>
      </c>
      <c r="K50" s="484"/>
      <c r="L50" s="504"/>
    </row>
    <row r="51" spans="1:12">
      <c r="A51" s="495" t="s">
        <v>1135</v>
      </c>
      <c r="B51" s="500" t="s">
        <v>557</v>
      </c>
      <c r="C51" s="503">
        <v>0</v>
      </c>
      <c r="D51" s="503">
        <v>0</v>
      </c>
      <c r="E51" s="503">
        <v>0</v>
      </c>
      <c r="F51" s="503">
        <v>0</v>
      </c>
      <c r="G51" s="503">
        <v>0</v>
      </c>
      <c r="H51" s="503">
        <v>0</v>
      </c>
      <c r="I51" s="503">
        <v>0</v>
      </c>
      <c r="J51" s="503">
        <v>0</v>
      </c>
      <c r="K51" s="484"/>
      <c r="L51" s="504"/>
    </row>
    <row r="52" spans="1:12">
      <c r="A52" s="495" t="s">
        <v>1135</v>
      </c>
      <c r="B52" s="500" t="s">
        <v>180</v>
      </c>
      <c r="C52" s="503">
        <v>5362764.1100000003</v>
      </c>
      <c r="D52" s="503">
        <v>360708.03</v>
      </c>
      <c r="E52" s="503">
        <v>14184926.470000001</v>
      </c>
      <c r="F52" s="503">
        <v>-10180223.26</v>
      </c>
      <c r="G52" s="503">
        <v>1549454.22</v>
      </c>
      <c r="H52" s="503">
        <v>0</v>
      </c>
      <c r="I52" s="503">
        <v>104217.93</v>
      </c>
      <c r="J52" s="503">
        <v>-65096.779999999504</v>
      </c>
      <c r="K52" s="484"/>
      <c r="L52" s="504"/>
    </row>
    <row r="53" spans="1:12">
      <c r="A53" s="495" t="s">
        <v>1135</v>
      </c>
      <c r="B53" s="500" t="s">
        <v>181</v>
      </c>
      <c r="C53" s="503">
        <v>0</v>
      </c>
      <c r="D53" s="503">
        <v>0</v>
      </c>
      <c r="E53" s="503">
        <v>0</v>
      </c>
      <c r="F53" s="503">
        <v>0</v>
      </c>
      <c r="G53" s="503">
        <v>0</v>
      </c>
      <c r="H53" s="503">
        <v>0</v>
      </c>
      <c r="I53" s="503">
        <v>0</v>
      </c>
      <c r="J53" s="503">
        <v>0</v>
      </c>
      <c r="K53" s="484"/>
      <c r="L53" s="504"/>
    </row>
    <row r="54" spans="1:12">
      <c r="A54" s="495" t="s">
        <v>1135</v>
      </c>
      <c r="B54" s="500" t="s">
        <v>1071</v>
      </c>
      <c r="C54" s="503">
        <v>0</v>
      </c>
      <c r="D54" s="503">
        <v>0</v>
      </c>
      <c r="E54" s="503">
        <v>0</v>
      </c>
      <c r="F54" s="503">
        <v>0</v>
      </c>
      <c r="G54" s="503">
        <v>0</v>
      </c>
      <c r="H54" s="503">
        <v>0</v>
      </c>
      <c r="I54" s="503">
        <v>0</v>
      </c>
      <c r="J54" s="503">
        <v>0</v>
      </c>
      <c r="K54" s="484"/>
      <c r="L54" s="504"/>
    </row>
    <row r="55" spans="1:12">
      <c r="A55" s="495" t="s">
        <v>1135</v>
      </c>
      <c r="B55" s="500" t="s">
        <v>183</v>
      </c>
      <c r="C55" s="503">
        <v>0.03</v>
      </c>
      <c r="D55" s="503">
        <v>7.0000000000000007E-2</v>
      </c>
      <c r="E55" s="503">
        <v>79629.09</v>
      </c>
      <c r="F55" s="503">
        <v>5354.53</v>
      </c>
      <c r="G55" s="503">
        <v>0</v>
      </c>
      <c r="H55" s="503">
        <v>0</v>
      </c>
      <c r="I55" s="503">
        <v>0</v>
      </c>
      <c r="J55" s="503">
        <v>84983.51999999999</v>
      </c>
      <c r="K55" s="484"/>
      <c r="L55" s="504"/>
    </row>
    <row r="56" spans="1:12">
      <c r="A56" s="495" t="s">
        <v>1135</v>
      </c>
      <c r="B56" s="500" t="s">
        <v>186</v>
      </c>
      <c r="C56" s="503">
        <v>0</v>
      </c>
      <c r="D56" s="503">
        <v>0</v>
      </c>
      <c r="E56" s="503">
        <v>-0.33</v>
      </c>
      <c r="F56" s="503">
        <v>0.35</v>
      </c>
      <c r="G56" s="503">
        <v>0</v>
      </c>
      <c r="H56" s="503">
        <v>0</v>
      </c>
      <c r="I56" s="503">
        <v>0</v>
      </c>
      <c r="J56" s="503">
        <v>1.9999999999999962E-2</v>
      </c>
      <c r="K56" s="484"/>
      <c r="L56" s="504"/>
    </row>
    <row r="57" spans="1:12">
      <c r="A57" s="495" t="s">
        <v>1135</v>
      </c>
      <c r="B57" s="500" t="s">
        <v>187</v>
      </c>
      <c r="C57" s="503">
        <v>0</v>
      </c>
      <c r="D57" s="503">
        <v>0</v>
      </c>
      <c r="E57" s="503">
        <v>0</v>
      </c>
      <c r="F57" s="503">
        <v>0</v>
      </c>
      <c r="G57" s="503">
        <v>0</v>
      </c>
      <c r="H57" s="503">
        <v>0</v>
      </c>
      <c r="I57" s="503">
        <v>0</v>
      </c>
      <c r="J57" s="503">
        <v>0</v>
      </c>
      <c r="K57" s="484"/>
      <c r="L57" s="504"/>
    </row>
    <row r="58" spans="1:12">
      <c r="A58" s="495" t="s">
        <v>1135</v>
      </c>
      <c r="B58" s="500" t="s">
        <v>175</v>
      </c>
      <c r="C58" s="503">
        <v>0</v>
      </c>
      <c r="D58" s="503">
        <v>0</v>
      </c>
      <c r="E58" s="503">
        <v>0</v>
      </c>
      <c r="F58" s="503">
        <v>0</v>
      </c>
      <c r="G58" s="503">
        <v>0</v>
      </c>
      <c r="H58" s="503">
        <v>0</v>
      </c>
      <c r="I58" s="503">
        <v>0</v>
      </c>
      <c r="J58" s="503">
        <v>0</v>
      </c>
      <c r="K58" s="484"/>
      <c r="L58" s="504"/>
    </row>
    <row r="59" spans="1:12">
      <c r="A59" s="495" t="s">
        <v>1135</v>
      </c>
      <c r="B59" s="500" t="s">
        <v>177</v>
      </c>
      <c r="C59" s="503">
        <v>-0.34</v>
      </c>
      <c r="D59" s="503">
        <v>-0.02</v>
      </c>
      <c r="E59" s="503">
        <v>-0.34</v>
      </c>
      <c r="F59" s="503">
        <v>-0.02</v>
      </c>
      <c r="G59" s="503">
        <v>0</v>
      </c>
      <c r="H59" s="503">
        <v>0</v>
      </c>
      <c r="I59" s="503">
        <v>0</v>
      </c>
      <c r="J59" s="503">
        <v>0</v>
      </c>
      <c r="K59" s="484"/>
      <c r="L59" s="504"/>
    </row>
    <row r="60" spans="1:12">
      <c r="A60" s="495" t="s">
        <v>1135</v>
      </c>
      <c r="B60" s="500" t="s">
        <v>185</v>
      </c>
      <c r="C60" s="503">
        <v>0</v>
      </c>
      <c r="D60" s="503">
        <v>0</v>
      </c>
      <c r="E60" s="503">
        <v>0</v>
      </c>
      <c r="F60" s="503">
        <v>0</v>
      </c>
      <c r="G60" s="503">
        <v>0</v>
      </c>
      <c r="H60" s="503">
        <v>0</v>
      </c>
      <c r="I60" s="503">
        <v>0</v>
      </c>
      <c r="J60" s="503">
        <v>0</v>
      </c>
      <c r="K60" s="484"/>
      <c r="L60" s="504"/>
    </row>
    <row r="61" spans="1:12">
      <c r="B61" s="517"/>
      <c r="C61" s="507">
        <f t="shared" ref="C61:J61" si="6">SUM(C45:C60)</f>
        <v>4600546.1800000006</v>
      </c>
      <c r="D61" s="507">
        <f t="shared" si="6"/>
        <v>6040737.1100000003</v>
      </c>
      <c r="E61" s="507">
        <f t="shared" si="6"/>
        <v>203733468.86999997</v>
      </c>
      <c r="F61" s="507">
        <f t="shared" si="6"/>
        <v>2569057.0199999982</v>
      </c>
      <c r="G61" s="507">
        <f t="shared" si="6"/>
        <v>6515808.3099999996</v>
      </c>
      <c r="H61" s="507">
        <f t="shared" si="6"/>
        <v>0</v>
      </c>
      <c r="I61" s="507">
        <f t="shared" si="6"/>
        <v>435465.64</v>
      </c>
      <c r="J61" s="507">
        <f t="shared" si="6"/>
        <v>202612516.55000001</v>
      </c>
      <c r="K61" s="484"/>
      <c r="L61" s="504"/>
    </row>
    <row r="62" spans="1:12" s="514" customFormat="1" ht="11.25">
      <c r="A62" s="508" t="s">
        <v>1135</v>
      </c>
      <c r="B62" s="509" t="s">
        <v>1136</v>
      </c>
      <c r="C62" s="510">
        <v>4600546.1800000006</v>
      </c>
      <c r="D62" s="511">
        <v>6040737.1099999994</v>
      </c>
      <c r="E62" s="511">
        <v>203733468.87</v>
      </c>
      <c r="F62" s="511">
        <v>2569057.02</v>
      </c>
      <c r="G62" s="511">
        <v>6515808.3100000005</v>
      </c>
      <c r="H62" s="510">
        <v>0</v>
      </c>
      <c r="I62" s="511">
        <v>435465.64</v>
      </c>
      <c r="J62" s="511">
        <v>202612516.55000001</v>
      </c>
      <c r="K62" s="512"/>
      <c r="L62" s="513"/>
    </row>
    <row r="63" spans="1:12" s="514" customFormat="1" ht="11.25">
      <c r="B63" s="509"/>
      <c r="C63" s="510">
        <f t="shared" ref="C63:J63" si="7">C61-C62</f>
        <v>0</v>
      </c>
      <c r="D63" s="510">
        <f t="shared" si="7"/>
        <v>0</v>
      </c>
      <c r="E63" s="510">
        <f t="shared" si="7"/>
        <v>0</v>
      </c>
      <c r="F63" s="510">
        <f t="shared" si="7"/>
        <v>0</v>
      </c>
      <c r="G63" s="510">
        <f t="shared" si="7"/>
        <v>0</v>
      </c>
      <c r="H63" s="510">
        <f t="shared" si="7"/>
        <v>0</v>
      </c>
      <c r="I63" s="510">
        <f t="shared" si="7"/>
        <v>0</v>
      </c>
      <c r="J63" s="510">
        <f t="shared" si="7"/>
        <v>0</v>
      </c>
      <c r="K63" s="512"/>
      <c r="L63" s="513"/>
    </row>
    <row r="64" spans="1:12">
      <c r="B64" s="500"/>
      <c r="C64" s="503"/>
      <c r="D64" s="503"/>
      <c r="E64" s="503"/>
      <c r="F64" s="503"/>
      <c r="G64" s="503"/>
      <c r="H64" s="503"/>
      <c r="I64" s="503"/>
      <c r="J64" s="503"/>
      <c r="K64" s="484"/>
      <c r="L64" s="504"/>
    </row>
    <row r="65" spans="1:18" s="520" customFormat="1">
      <c r="A65" s="534" t="s">
        <v>1137</v>
      </c>
      <c r="B65" s="500" t="s">
        <v>482</v>
      </c>
      <c r="C65" s="503">
        <v>0</v>
      </c>
      <c r="D65" s="522">
        <v>0</v>
      </c>
      <c r="E65" s="522">
        <v>0</v>
      </c>
      <c r="F65" s="522">
        <v>0</v>
      </c>
      <c r="G65" s="522">
        <v>0</v>
      </c>
      <c r="H65" s="521">
        <v>0</v>
      </c>
      <c r="I65" s="522">
        <v>0</v>
      </c>
      <c r="J65" s="522">
        <v>0</v>
      </c>
      <c r="K65" s="484"/>
      <c r="L65" s="519"/>
    </row>
    <row r="66" spans="1:18">
      <c r="A66" s="495" t="s">
        <v>1137</v>
      </c>
      <c r="B66" s="500" t="s">
        <v>173</v>
      </c>
      <c r="C66" s="503">
        <v>-87315.71</v>
      </c>
      <c r="D66" s="503">
        <v>5350052.8899999997</v>
      </c>
      <c r="E66" s="503">
        <v>3533897.37</v>
      </c>
      <c r="F66" s="503">
        <v>155773.10999999999</v>
      </c>
      <c r="G66" s="503">
        <v>166668.97</v>
      </c>
      <c r="H66" s="503">
        <v>0</v>
      </c>
      <c r="I66" s="503">
        <v>9853.2999999999993</v>
      </c>
      <c r="J66" s="503">
        <v>-1396544.4299999997</v>
      </c>
      <c r="K66" s="523"/>
      <c r="L66" s="502"/>
      <c r="M66" s="524"/>
      <c r="N66" s="524"/>
      <c r="O66" s="524"/>
      <c r="R66" s="524"/>
    </row>
    <row r="67" spans="1:18">
      <c r="A67" s="495" t="s">
        <v>1137</v>
      </c>
      <c r="B67" s="500" t="s">
        <v>1075</v>
      </c>
      <c r="C67" s="503">
        <v>0</v>
      </c>
      <c r="D67" s="502">
        <v>0</v>
      </c>
      <c r="E67" s="502">
        <v>0</v>
      </c>
      <c r="F67" s="502">
        <v>0</v>
      </c>
      <c r="G67" s="502">
        <v>0</v>
      </c>
      <c r="H67" s="502">
        <v>0</v>
      </c>
      <c r="I67" s="502">
        <v>0</v>
      </c>
      <c r="J67" s="502">
        <v>0</v>
      </c>
      <c r="K67" s="523"/>
      <c r="L67" s="502"/>
      <c r="M67" s="524"/>
      <c r="N67" s="524"/>
      <c r="O67" s="524"/>
      <c r="R67" s="524"/>
    </row>
    <row r="68" spans="1:18">
      <c r="A68" s="495" t="s">
        <v>1137</v>
      </c>
      <c r="B68" s="500" t="s">
        <v>1076</v>
      </c>
      <c r="C68" s="503">
        <v>0</v>
      </c>
      <c r="D68" s="502">
        <v>0</v>
      </c>
      <c r="E68" s="502">
        <v>0</v>
      </c>
      <c r="F68" s="502">
        <v>0</v>
      </c>
      <c r="G68" s="502">
        <v>0</v>
      </c>
      <c r="H68" s="502">
        <v>0</v>
      </c>
      <c r="I68" s="502">
        <v>0</v>
      </c>
      <c r="J68" s="502">
        <v>0</v>
      </c>
      <c r="K68" s="523"/>
      <c r="L68" s="502"/>
      <c r="M68" s="524"/>
      <c r="N68" s="524"/>
      <c r="O68" s="524"/>
      <c r="R68" s="524"/>
    </row>
    <row r="69" spans="1:18">
      <c r="A69" s="495" t="s">
        <v>1137</v>
      </c>
      <c r="B69" s="500" t="s">
        <v>174</v>
      </c>
      <c r="C69" s="503">
        <v>463473.9</v>
      </c>
      <c r="D69" s="502">
        <v>31173.66</v>
      </c>
      <c r="E69" s="502">
        <v>36897424.869999997</v>
      </c>
      <c r="F69" s="502">
        <v>2481768.16</v>
      </c>
      <c r="G69" s="502">
        <v>1327820.6200000001</v>
      </c>
      <c r="H69" s="502">
        <v>0</v>
      </c>
      <c r="I69" s="502">
        <v>89309.53</v>
      </c>
      <c r="J69" s="502">
        <v>40301675.620000005</v>
      </c>
      <c r="K69" s="523"/>
      <c r="L69" s="502"/>
      <c r="M69" s="524"/>
      <c r="N69" s="524"/>
      <c r="O69" s="524"/>
      <c r="R69" s="524"/>
    </row>
    <row r="70" spans="1:18">
      <c r="A70" s="495" t="s">
        <v>1137</v>
      </c>
      <c r="B70" s="500" t="s">
        <v>1077</v>
      </c>
      <c r="C70" s="503">
        <v>0</v>
      </c>
      <c r="D70" s="502">
        <v>0</v>
      </c>
      <c r="E70" s="502">
        <v>0</v>
      </c>
      <c r="F70" s="502">
        <v>0</v>
      </c>
      <c r="G70" s="502">
        <v>0</v>
      </c>
      <c r="H70" s="502">
        <v>0</v>
      </c>
      <c r="I70" s="502">
        <v>0</v>
      </c>
      <c r="J70" s="502">
        <v>0</v>
      </c>
      <c r="K70" s="523"/>
      <c r="L70" s="502"/>
      <c r="M70" s="524"/>
      <c r="N70" s="524"/>
      <c r="O70" s="524"/>
      <c r="R70" s="524"/>
    </row>
    <row r="71" spans="1:18">
      <c r="A71" s="495" t="s">
        <v>1137</v>
      </c>
      <c r="B71" s="500" t="s">
        <v>496</v>
      </c>
      <c r="C71" s="502">
        <v>0</v>
      </c>
      <c r="D71" s="502">
        <v>0</v>
      </c>
      <c r="E71" s="502">
        <v>0</v>
      </c>
      <c r="F71" s="502">
        <v>0</v>
      </c>
      <c r="G71" s="502">
        <v>0</v>
      </c>
      <c r="H71" s="502">
        <v>0</v>
      </c>
      <c r="I71" s="502">
        <v>0</v>
      </c>
      <c r="J71" s="502">
        <v>0</v>
      </c>
      <c r="K71" s="523"/>
      <c r="L71" s="502"/>
      <c r="M71" s="524"/>
      <c r="N71" s="524"/>
      <c r="O71" s="524"/>
      <c r="R71" s="524"/>
    </row>
    <row r="72" spans="1:18">
      <c r="A72" s="495" t="s">
        <v>1137</v>
      </c>
      <c r="B72" s="500" t="s">
        <v>498</v>
      </c>
      <c r="C72" s="503">
        <v>0</v>
      </c>
      <c r="D72" s="502">
        <v>0</v>
      </c>
      <c r="E72" s="502">
        <v>0</v>
      </c>
      <c r="F72" s="502">
        <v>0</v>
      </c>
      <c r="G72" s="502">
        <v>0</v>
      </c>
      <c r="H72" s="502">
        <v>0</v>
      </c>
      <c r="I72" s="502">
        <v>0</v>
      </c>
      <c r="J72" s="502">
        <v>0</v>
      </c>
      <c r="K72" s="523"/>
      <c r="L72" s="502"/>
      <c r="M72" s="524"/>
      <c r="N72" s="524"/>
      <c r="O72" s="524"/>
      <c r="R72" s="524"/>
    </row>
    <row r="73" spans="1:18">
      <c r="A73" s="495" t="s">
        <v>1137</v>
      </c>
      <c r="B73" s="500" t="s">
        <v>500</v>
      </c>
      <c r="C73" s="503">
        <v>0</v>
      </c>
      <c r="D73" s="502">
        <v>0</v>
      </c>
      <c r="E73" s="502">
        <v>0</v>
      </c>
      <c r="F73" s="502">
        <v>0</v>
      </c>
      <c r="G73" s="502">
        <v>0</v>
      </c>
      <c r="H73" s="502">
        <v>0</v>
      </c>
      <c r="I73" s="502">
        <v>0</v>
      </c>
      <c r="J73" s="502">
        <v>0</v>
      </c>
      <c r="K73" s="523"/>
      <c r="L73" s="502"/>
      <c r="M73" s="524"/>
      <c r="N73" s="524"/>
      <c r="O73" s="524"/>
      <c r="R73" s="524"/>
    </row>
    <row r="74" spans="1:18">
      <c r="A74" s="495" t="s">
        <v>1137</v>
      </c>
      <c r="B74" s="500" t="s">
        <v>502</v>
      </c>
      <c r="C74" s="503">
        <v>0</v>
      </c>
      <c r="D74" s="502">
        <v>0</v>
      </c>
      <c r="E74" s="502">
        <v>0</v>
      </c>
      <c r="F74" s="502">
        <v>0</v>
      </c>
      <c r="G74" s="502">
        <v>0</v>
      </c>
      <c r="H74" s="502">
        <v>0</v>
      </c>
      <c r="I74" s="502">
        <v>0</v>
      </c>
      <c r="J74" s="502">
        <v>0</v>
      </c>
      <c r="K74" s="523"/>
      <c r="L74" s="502"/>
      <c r="M74" s="524"/>
      <c r="N74" s="524"/>
      <c r="O74" s="524"/>
      <c r="R74" s="524"/>
    </row>
    <row r="75" spans="1:18">
      <c r="A75" s="495" t="s">
        <v>1137</v>
      </c>
      <c r="B75" s="500" t="s">
        <v>530</v>
      </c>
      <c r="C75" s="503">
        <v>0</v>
      </c>
      <c r="D75" s="502">
        <v>0</v>
      </c>
      <c r="E75" s="502">
        <v>0</v>
      </c>
      <c r="F75" s="502">
        <v>0</v>
      </c>
      <c r="G75" s="502">
        <v>0</v>
      </c>
      <c r="H75" s="502">
        <v>0</v>
      </c>
      <c r="I75" s="502">
        <v>0</v>
      </c>
      <c r="J75" s="502">
        <v>0</v>
      </c>
      <c r="K75" s="523"/>
      <c r="L75" s="502"/>
      <c r="M75" s="524"/>
      <c r="N75" s="524"/>
      <c r="O75" s="524"/>
      <c r="R75" s="524"/>
    </row>
    <row r="76" spans="1:18">
      <c r="A76" s="495" t="s">
        <v>1137</v>
      </c>
      <c r="B76" s="500" t="s">
        <v>534</v>
      </c>
      <c r="C76" s="521">
        <v>0</v>
      </c>
      <c r="D76" s="502">
        <v>0</v>
      </c>
      <c r="E76" s="502">
        <v>0</v>
      </c>
      <c r="F76" s="502">
        <v>0</v>
      </c>
      <c r="G76" s="502">
        <v>0</v>
      </c>
      <c r="H76" s="502">
        <v>0</v>
      </c>
      <c r="I76" s="502">
        <v>0</v>
      </c>
      <c r="J76" s="502">
        <v>0</v>
      </c>
      <c r="K76" s="523"/>
      <c r="L76" s="502"/>
      <c r="M76" s="524"/>
      <c r="N76" s="524"/>
      <c r="O76" s="524"/>
      <c r="R76" s="524"/>
    </row>
    <row r="77" spans="1:18">
      <c r="A77" s="495" t="s">
        <v>1137</v>
      </c>
      <c r="B77" s="500" t="s">
        <v>179</v>
      </c>
      <c r="C77" s="503">
        <v>1388507.25</v>
      </c>
      <c r="D77" s="502">
        <v>93392</v>
      </c>
      <c r="E77" s="502">
        <v>67298076.299999997</v>
      </c>
      <c r="F77" s="502">
        <v>4526557.1399999997</v>
      </c>
      <c r="G77" s="502">
        <v>1686623.36</v>
      </c>
      <c r="H77" s="502">
        <v>0</v>
      </c>
      <c r="I77" s="502">
        <v>113444.65</v>
      </c>
      <c r="J77" s="502">
        <v>72142802.200000003</v>
      </c>
      <c r="K77" s="523"/>
      <c r="L77" s="502"/>
      <c r="M77" s="524"/>
      <c r="N77" s="524"/>
      <c r="O77" s="524"/>
      <c r="R77" s="524"/>
    </row>
    <row r="78" spans="1:18">
      <c r="A78" s="495" t="s">
        <v>1137</v>
      </c>
      <c r="B78" s="500" t="s">
        <v>537</v>
      </c>
      <c r="C78" s="522">
        <v>0</v>
      </c>
      <c r="D78" s="502">
        <v>0</v>
      </c>
      <c r="E78" s="502">
        <v>0</v>
      </c>
      <c r="F78" s="502">
        <v>0</v>
      </c>
      <c r="G78" s="502">
        <v>0</v>
      </c>
      <c r="H78" s="502">
        <v>0</v>
      </c>
      <c r="I78" s="502">
        <v>0</v>
      </c>
      <c r="J78" s="502">
        <v>0</v>
      </c>
      <c r="K78" s="523"/>
      <c r="L78" s="502"/>
      <c r="M78" s="524"/>
      <c r="N78" s="524"/>
      <c r="O78" s="524"/>
      <c r="R78" s="524"/>
    </row>
    <row r="79" spans="1:18">
      <c r="A79" s="495" t="s">
        <v>1137</v>
      </c>
      <c r="B79" s="500" t="s">
        <v>540</v>
      </c>
      <c r="C79" s="503">
        <v>0</v>
      </c>
      <c r="D79" s="502">
        <v>0</v>
      </c>
      <c r="E79" s="502">
        <v>0</v>
      </c>
      <c r="F79" s="502">
        <v>0</v>
      </c>
      <c r="G79" s="502">
        <v>0</v>
      </c>
      <c r="H79" s="502">
        <v>0</v>
      </c>
      <c r="I79" s="502">
        <v>0</v>
      </c>
      <c r="J79" s="502">
        <v>0</v>
      </c>
      <c r="K79" s="523"/>
      <c r="L79" s="502"/>
      <c r="M79" s="524"/>
      <c r="N79" s="524"/>
      <c r="O79" s="524"/>
      <c r="R79" s="524"/>
    </row>
    <row r="80" spans="1:18">
      <c r="A80" s="495" t="s">
        <v>1137</v>
      </c>
      <c r="B80" s="500" t="s">
        <v>542</v>
      </c>
      <c r="C80" s="502">
        <v>0</v>
      </c>
      <c r="D80" s="502">
        <v>0</v>
      </c>
      <c r="E80" s="502">
        <v>0</v>
      </c>
      <c r="F80" s="502">
        <v>0</v>
      </c>
      <c r="G80" s="502">
        <v>0</v>
      </c>
      <c r="H80" s="502">
        <v>0</v>
      </c>
      <c r="I80" s="502">
        <v>0</v>
      </c>
      <c r="J80" s="502">
        <v>0</v>
      </c>
      <c r="K80" s="523"/>
      <c r="L80" s="502"/>
      <c r="M80" s="524"/>
      <c r="N80" s="524"/>
      <c r="O80" s="524"/>
      <c r="R80" s="524"/>
    </row>
    <row r="81" spans="1:18">
      <c r="A81" s="495" t="s">
        <v>1137</v>
      </c>
      <c r="B81" s="500" t="s">
        <v>544</v>
      </c>
      <c r="C81" s="502">
        <v>0</v>
      </c>
      <c r="D81" s="502">
        <v>0</v>
      </c>
      <c r="E81" s="502">
        <v>0</v>
      </c>
      <c r="F81" s="502">
        <v>0</v>
      </c>
      <c r="G81" s="502">
        <v>0</v>
      </c>
      <c r="H81" s="502">
        <v>0</v>
      </c>
      <c r="I81" s="502">
        <v>0</v>
      </c>
      <c r="J81" s="502">
        <v>0</v>
      </c>
      <c r="K81" s="523"/>
      <c r="L81" s="502"/>
      <c r="M81" s="524"/>
      <c r="N81" s="524"/>
      <c r="O81" s="524"/>
      <c r="R81" s="524"/>
    </row>
    <row r="82" spans="1:18">
      <c r="A82" s="495" t="s">
        <v>1137</v>
      </c>
      <c r="B82" s="500" t="s">
        <v>546</v>
      </c>
      <c r="C82" s="502">
        <v>0</v>
      </c>
      <c r="D82" s="502">
        <v>0</v>
      </c>
      <c r="E82" s="502">
        <v>0</v>
      </c>
      <c r="F82" s="502">
        <v>0</v>
      </c>
      <c r="G82" s="502">
        <v>0</v>
      </c>
      <c r="H82" s="502">
        <v>0</v>
      </c>
      <c r="I82" s="502">
        <v>0</v>
      </c>
      <c r="J82" s="502">
        <v>0</v>
      </c>
      <c r="K82" s="523"/>
      <c r="L82" s="502"/>
      <c r="M82" s="524"/>
      <c r="N82" s="524"/>
      <c r="O82" s="524"/>
      <c r="R82" s="524"/>
    </row>
    <row r="83" spans="1:18">
      <c r="A83" s="495" t="s">
        <v>1137</v>
      </c>
      <c r="B83" s="500" t="s">
        <v>1078</v>
      </c>
      <c r="C83" s="502">
        <v>0</v>
      </c>
      <c r="D83" s="502">
        <v>0</v>
      </c>
      <c r="E83" s="502">
        <v>0</v>
      </c>
      <c r="F83" s="502">
        <v>0</v>
      </c>
      <c r="G83" s="502">
        <v>0</v>
      </c>
      <c r="H83" s="502">
        <v>0</v>
      </c>
      <c r="I83" s="502">
        <v>0</v>
      </c>
      <c r="J83" s="502">
        <v>0</v>
      </c>
      <c r="K83" s="523"/>
      <c r="L83" s="502"/>
      <c r="M83" s="524"/>
      <c r="N83" s="524"/>
      <c r="O83" s="524"/>
      <c r="R83" s="524"/>
    </row>
    <row r="84" spans="1:18">
      <c r="A84" s="495" t="s">
        <v>1137</v>
      </c>
      <c r="B84" s="500" t="s">
        <v>486</v>
      </c>
      <c r="C84" s="502">
        <v>0</v>
      </c>
      <c r="D84" s="502">
        <v>0</v>
      </c>
      <c r="E84" s="502">
        <v>0</v>
      </c>
      <c r="F84" s="502">
        <v>0</v>
      </c>
      <c r="G84" s="502">
        <v>0</v>
      </c>
      <c r="H84" s="502">
        <v>0</v>
      </c>
      <c r="I84" s="502">
        <v>0</v>
      </c>
      <c r="J84" s="502">
        <v>0</v>
      </c>
      <c r="K84" s="523"/>
      <c r="L84" s="502"/>
      <c r="M84" s="524"/>
      <c r="N84" s="524"/>
      <c r="O84" s="524"/>
      <c r="R84" s="524"/>
    </row>
    <row r="85" spans="1:18">
      <c r="A85" s="495" t="s">
        <v>1137</v>
      </c>
      <c r="B85" s="500" t="s">
        <v>176</v>
      </c>
      <c r="C85" s="502">
        <v>0</v>
      </c>
      <c r="D85" s="502">
        <v>0</v>
      </c>
      <c r="E85" s="502">
        <v>350391.31</v>
      </c>
      <c r="F85" s="502">
        <v>23568.39</v>
      </c>
      <c r="G85" s="502">
        <v>0</v>
      </c>
      <c r="H85" s="502">
        <v>0</v>
      </c>
      <c r="I85" s="502">
        <v>0</v>
      </c>
      <c r="J85" s="502">
        <v>373959.7</v>
      </c>
      <c r="K85" s="523"/>
      <c r="L85" s="502"/>
      <c r="M85" s="524"/>
      <c r="N85" s="524"/>
      <c r="O85" s="524"/>
      <c r="R85" s="524"/>
    </row>
    <row r="86" spans="1:18">
      <c r="B86" s="517"/>
      <c r="C86" s="507">
        <f t="shared" ref="C86:J86" si="8">SUM(C65:C85)</f>
        <v>1764665.44</v>
      </c>
      <c r="D86" s="507">
        <f t="shared" si="8"/>
        <v>5474618.5499999998</v>
      </c>
      <c r="E86" s="507">
        <f t="shared" si="8"/>
        <v>108079789.84999999</v>
      </c>
      <c r="F86" s="507">
        <f t="shared" si="8"/>
        <v>7187666.7999999998</v>
      </c>
      <c r="G86" s="507">
        <f t="shared" si="8"/>
        <v>3181112.95</v>
      </c>
      <c r="H86" s="507">
        <f t="shared" si="8"/>
        <v>0</v>
      </c>
      <c r="I86" s="507">
        <f t="shared" si="8"/>
        <v>212607.47999999998</v>
      </c>
      <c r="J86" s="507">
        <f t="shared" si="8"/>
        <v>111421893.09000002</v>
      </c>
      <c r="K86" s="523"/>
      <c r="L86" s="502"/>
      <c r="M86" s="524"/>
      <c r="N86" s="524"/>
      <c r="O86" s="524"/>
      <c r="R86" s="524"/>
    </row>
    <row r="87" spans="1:18" s="514" customFormat="1" ht="11.25">
      <c r="A87" s="508" t="s">
        <v>1137</v>
      </c>
      <c r="B87" s="509" t="s">
        <v>1080</v>
      </c>
      <c r="C87" s="510">
        <v>1764665.44</v>
      </c>
      <c r="D87" s="511">
        <v>5474618.5499999998</v>
      </c>
      <c r="E87" s="511">
        <v>108079789.84999999</v>
      </c>
      <c r="F87" s="511">
        <v>7187666.7999999989</v>
      </c>
      <c r="G87" s="511">
        <v>3181112.95</v>
      </c>
      <c r="H87" s="510">
        <v>0</v>
      </c>
      <c r="I87" s="511">
        <v>212607.47999999998</v>
      </c>
      <c r="J87" s="511">
        <v>111421893.09</v>
      </c>
      <c r="K87" s="525"/>
      <c r="L87" s="511"/>
      <c r="M87" s="526"/>
      <c r="N87" s="526"/>
      <c r="O87" s="526"/>
      <c r="R87" s="526"/>
    </row>
    <row r="88" spans="1:18" s="514" customFormat="1" ht="11.25">
      <c r="B88" s="509"/>
      <c r="C88" s="510">
        <f t="shared" ref="C88:J88" si="9">C86-C87</f>
        <v>0</v>
      </c>
      <c r="D88" s="510">
        <f t="shared" si="9"/>
        <v>0</v>
      </c>
      <c r="E88" s="510">
        <f t="shared" si="9"/>
        <v>0</v>
      </c>
      <c r="F88" s="510">
        <f t="shared" si="9"/>
        <v>0</v>
      </c>
      <c r="G88" s="510">
        <f t="shared" si="9"/>
        <v>0</v>
      </c>
      <c r="H88" s="510">
        <f t="shared" si="9"/>
        <v>0</v>
      </c>
      <c r="I88" s="510">
        <f t="shared" si="9"/>
        <v>0</v>
      </c>
      <c r="J88" s="510">
        <f t="shared" si="9"/>
        <v>0</v>
      </c>
      <c r="K88" s="525"/>
      <c r="L88" s="511"/>
      <c r="M88" s="526"/>
      <c r="N88" s="526"/>
      <c r="O88" s="526"/>
      <c r="R88" s="526"/>
    </row>
    <row r="89" spans="1:18">
      <c r="B89" s="500"/>
      <c r="C89" s="502"/>
      <c r="D89" s="502"/>
      <c r="E89" s="502"/>
      <c r="F89" s="502"/>
      <c r="G89" s="502"/>
      <c r="H89" s="502"/>
      <c r="I89" s="502"/>
      <c r="J89" s="502"/>
      <c r="K89" s="523"/>
      <c r="L89" s="502"/>
      <c r="M89" s="524"/>
      <c r="N89" s="524"/>
      <c r="O89" s="524"/>
      <c r="R89" s="524"/>
    </row>
    <row r="90" spans="1:18">
      <c r="B90" s="500"/>
      <c r="C90" s="502"/>
      <c r="D90" s="524"/>
      <c r="E90" s="524"/>
      <c r="F90" s="524"/>
      <c r="G90" s="524"/>
      <c r="H90" s="524"/>
      <c r="I90" s="524"/>
      <c r="J90" s="524"/>
      <c r="K90" s="523"/>
      <c r="L90" s="502"/>
      <c r="M90" s="524"/>
      <c r="N90" s="524"/>
      <c r="O90" s="524"/>
      <c r="R90" s="524"/>
    </row>
    <row r="91" spans="1:18">
      <c r="A91" s="495" t="s">
        <v>1081</v>
      </c>
      <c r="B91" s="500" t="s">
        <v>144</v>
      </c>
      <c r="C91" s="502">
        <v>6830608.2599999998</v>
      </c>
      <c r="D91" s="524">
        <v>4404338.91</v>
      </c>
      <c r="E91" s="524">
        <v>121485524.93000001</v>
      </c>
      <c r="F91" s="524">
        <v>1876822.31</v>
      </c>
      <c r="G91" s="524">
        <v>6447077.7599999998</v>
      </c>
      <c r="H91" s="524">
        <v>0</v>
      </c>
      <c r="I91" s="524">
        <v>431919.07</v>
      </c>
      <c r="J91" s="524">
        <v>119006396.90000001</v>
      </c>
      <c r="K91" s="523"/>
      <c r="L91" s="502"/>
      <c r="M91" s="524"/>
      <c r="N91" s="524"/>
      <c r="O91" s="524"/>
      <c r="R91" s="524"/>
    </row>
    <row r="92" spans="1:18">
      <c r="A92" s="495" t="s">
        <v>1081</v>
      </c>
      <c r="B92" s="500" t="s">
        <v>120</v>
      </c>
      <c r="C92" s="502">
        <v>0.31</v>
      </c>
      <c r="D92" s="524">
        <v>-0.11</v>
      </c>
      <c r="E92" s="524">
        <v>695200.6</v>
      </c>
      <c r="F92" s="524">
        <v>46759.53</v>
      </c>
      <c r="G92" s="524">
        <v>0</v>
      </c>
      <c r="H92" s="524">
        <v>0</v>
      </c>
      <c r="I92" s="524">
        <v>0</v>
      </c>
      <c r="J92" s="524">
        <v>741959.92999999993</v>
      </c>
      <c r="K92" s="523"/>
      <c r="L92" s="502"/>
      <c r="M92" s="524"/>
      <c r="N92" s="524"/>
      <c r="O92" s="524"/>
      <c r="R92" s="524"/>
    </row>
    <row r="93" spans="1:18">
      <c r="A93" s="495" t="s">
        <v>1081</v>
      </c>
      <c r="B93" s="500" t="s">
        <v>1043</v>
      </c>
      <c r="C93" s="502">
        <v>0</v>
      </c>
      <c r="D93" s="524">
        <v>0</v>
      </c>
      <c r="E93" s="524">
        <v>0</v>
      </c>
      <c r="F93" s="524">
        <v>0</v>
      </c>
      <c r="G93" s="524">
        <v>0</v>
      </c>
      <c r="H93" s="524">
        <v>0</v>
      </c>
      <c r="I93" s="524">
        <v>0</v>
      </c>
      <c r="J93" s="524">
        <v>0</v>
      </c>
      <c r="K93" s="523"/>
      <c r="L93" s="502"/>
      <c r="M93" s="524"/>
      <c r="N93" s="524"/>
      <c r="O93" s="524"/>
      <c r="R93" s="524"/>
    </row>
    <row r="94" spans="1:18">
      <c r="B94" s="517"/>
      <c r="C94" s="507">
        <f t="shared" ref="C94:J94" si="10">SUM(C91:C93)</f>
        <v>6830608.5699999994</v>
      </c>
      <c r="D94" s="507">
        <f t="shared" si="10"/>
        <v>4404338.8</v>
      </c>
      <c r="E94" s="507">
        <f t="shared" si="10"/>
        <v>122180725.53</v>
      </c>
      <c r="F94" s="507">
        <f t="shared" si="10"/>
        <v>1923581.84</v>
      </c>
      <c r="G94" s="507">
        <f t="shared" si="10"/>
        <v>6447077.7599999998</v>
      </c>
      <c r="H94" s="507">
        <f t="shared" si="10"/>
        <v>0</v>
      </c>
      <c r="I94" s="507">
        <f t="shared" si="10"/>
        <v>431919.07</v>
      </c>
      <c r="J94" s="507">
        <f t="shared" si="10"/>
        <v>119748356.83000001</v>
      </c>
      <c r="K94" s="523"/>
      <c r="L94" s="502"/>
      <c r="M94" s="524"/>
      <c r="N94" s="524"/>
      <c r="O94" s="524"/>
      <c r="R94" s="524"/>
    </row>
    <row r="95" spans="1:18" s="514" customFormat="1" ht="11.25">
      <c r="A95" s="508" t="s">
        <v>1081</v>
      </c>
      <c r="B95" s="509" t="s">
        <v>1083</v>
      </c>
      <c r="C95" s="510">
        <v>6830608.5699999994</v>
      </c>
      <c r="D95" s="511">
        <v>4404338.8</v>
      </c>
      <c r="E95" s="511">
        <v>122180725.53</v>
      </c>
      <c r="F95" s="511">
        <v>1923581.84</v>
      </c>
      <c r="G95" s="511">
        <v>6447077.7599999998</v>
      </c>
      <c r="H95" s="510">
        <v>0</v>
      </c>
      <c r="I95" s="511">
        <v>431919.07</v>
      </c>
      <c r="J95" s="511">
        <v>119748356.83000001</v>
      </c>
      <c r="K95" s="525"/>
      <c r="L95" s="511"/>
      <c r="M95" s="526"/>
      <c r="N95" s="526"/>
      <c r="O95" s="526"/>
      <c r="R95" s="526"/>
    </row>
    <row r="96" spans="1:18" s="514" customFormat="1" ht="11.25">
      <c r="B96" s="509"/>
      <c r="C96" s="510">
        <f t="shared" ref="C96:J96" si="11">C94-C95</f>
        <v>0</v>
      </c>
      <c r="D96" s="510">
        <f t="shared" si="11"/>
        <v>0</v>
      </c>
      <c r="E96" s="510">
        <f t="shared" si="11"/>
        <v>0</v>
      </c>
      <c r="F96" s="510">
        <f t="shared" si="11"/>
        <v>0</v>
      </c>
      <c r="G96" s="510">
        <f t="shared" si="11"/>
        <v>0</v>
      </c>
      <c r="H96" s="510">
        <f t="shared" si="11"/>
        <v>0</v>
      </c>
      <c r="I96" s="510">
        <f t="shared" si="11"/>
        <v>0</v>
      </c>
      <c r="J96" s="510">
        <f t="shared" si="11"/>
        <v>0</v>
      </c>
      <c r="K96" s="525"/>
      <c r="L96" s="511"/>
      <c r="M96" s="526"/>
      <c r="N96" s="526"/>
      <c r="O96" s="526"/>
      <c r="R96" s="526"/>
    </row>
    <row r="97" spans="1:18">
      <c r="B97" s="500"/>
      <c r="C97" s="502"/>
      <c r="D97" s="524"/>
      <c r="E97" s="524"/>
      <c r="F97" s="524"/>
      <c r="G97" s="524"/>
      <c r="H97" s="524"/>
      <c r="I97" s="524"/>
      <c r="J97" s="524"/>
      <c r="K97" s="523"/>
      <c r="L97" s="502"/>
      <c r="M97" s="524"/>
      <c r="N97" s="524"/>
      <c r="O97" s="524"/>
      <c r="R97" s="524"/>
    </row>
    <row r="98" spans="1:18">
      <c r="A98" s="495" t="s">
        <v>1084</v>
      </c>
      <c r="B98" s="500" t="s">
        <v>189</v>
      </c>
      <c r="C98" s="502">
        <v>-68936216.370000005</v>
      </c>
      <c r="D98" s="524">
        <v>-3976989.54</v>
      </c>
      <c r="E98" s="524">
        <v>770070122.98000002</v>
      </c>
      <c r="F98" s="524">
        <v>50833751.009999998</v>
      </c>
      <c r="G98" s="524">
        <v>57392821.890000001</v>
      </c>
      <c r="H98" s="524">
        <v>0</v>
      </c>
      <c r="I98" s="524">
        <v>3860315.98</v>
      </c>
      <c r="J98" s="524">
        <v>955070217.76999998</v>
      </c>
      <c r="K98" s="523"/>
      <c r="L98" s="502"/>
      <c r="M98" s="524"/>
      <c r="N98" s="524"/>
      <c r="O98" s="524"/>
      <c r="R98" s="524"/>
    </row>
    <row r="99" spans="1:18">
      <c r="A99" s="495" t="s">
        <v>1085</v>
      </c>
      <c r="B99" s="500" t="s">
        <v>190</v>
      </c>
      <c r="C99" s="502">
        <v>-34337361.560000002</v>
      </c>
      <c r="D99" s="524">
        <v>-2309575.9500000002</v>
      </c>
      <c r="E99" s="524">
        <v>476611878.85000002</v>
      </c>
      <c r="F99" s="524">
        <v>31583704.07</v>
      </c>
      <c r="G99" s="524">
        <v>11372414.67</v>
      </c>
      <c r="H99" s="524">
        <v>0</v>
      </c>
      <c r="I99" s="524">
        <v>764924.35</v>
      </c>
      <c r="J99" s="524">
        <v>556979859.45000005</v>
      </c>
      <c r="K99" s="523"/>
      <c r="L99" s="502"/>
      <c r="M99" s="524"/>
      <c r="N99" s="524"/>
      <c r="O99" s="524"/>
      <c r="R99" s="524"/>
    </row>
    <row r="100" spans="1:18">
      <c r="A100" s="495" t="s">
        <v>1086</v>
      </c>
      <c r="B100" s="500" t="s">
        <v>191</v>
      </c>
      <c r="C100" s="502">
        <v>747</v>
      </c>
      <c r="D100" s="524">
        <v>0</v>
      </c>
      <c r="E100" s="524">
        <v>0</v>
      </c>
      <c r="F100" s="524">
        <v>0</v>
      </c>
      <c r="G100" s="524">
        <v>275964.96000000002</v>
      </c>
      <c r="H100" s="524">
        <v>0</v>
      </c>
      <c r="I100" s="524">
        <v>18511.599999999999</v>
      </c>
      <c r="J100" s="524">
        <v>293729.56</v>
      </c>
      <c r="K100" s="523"/>
      <c r="L100" s="502"/>
      <c r="M100" s="524"/>
      <c r="N100" s="524"/>
      <c r="O100" s="524"/>
      <c r="R100" s="524"/>
    </row>
    <row r="101" spans="1:18">
      <c r="A101" s="495" t="s">
        <v>1087</v>
      </c>
      <c r="B101" s="500" t="s">
        <v>192</v>
      </c>
      <c r="C101" s="502">
        <v>0</v>
      </c>
      <c r="D101" s="524">
        <v>0</v>
      </c>
      <c r="E101" s="524">
        <v>0</v>
      </c>
      <c r="F101" s="524">
        <v>0</v>
      </c>
      <c r="G101" s="524">
        <v>0</v>
      </c>
      <c r="H101" s="524">
        <v>0</v>
      </c>
      <c r="I101" s="524">
        <v>0</v>
      </c>
      <c r="J101" s="524">
        <v>0</v>
      </c>
      <c r="K101" s="523"/>
      <c r="L101" s="502"/>
      <c r="M101" s="524"/>
      <c r="N101" s="524"/>
      <c r="O101" s="524"/>
      <c r="R101" s="524"/>
    </row>
    <row r="102" spans="1:18">
      <c r="A102" s="495" t="s">
        <v>1088</v>
      </c>
      <c r="B102" s="500" t="s">
        <v>117</v>
      </c>
      <c r="C102" s="502">
        <v>0</v>
      </c>
      <c r="D102" s="524">
        <v>0</v>
      </c>
      <c r="E102" s="524">
        <v>0</v>
      </c>
      <c r="F102" s="524">
        <v>0</v>
      </c>
      <c r="G102" s="524">
        <v>0</v>
      </c>
      <c r="H102" s="524">
        <v>0</v>
      </c>
      <c r="I102" s="524">
        <v>0</v>
      </c>
      <c r="J102" s="524">
        <v>0</v>
      </c>
      <c r="K102" s="523"/>
      <c r="L102" s="502"/>
      <c r="M102" s="524"/>
      <c r="N102" s="524"/>
      <c r="O102" s="524"/>
      <c r="R102" s="524"/>
    </row>
    <row r="103" spans="1:18">
      <c r="A103" s="495" t="s">
        <v>1089</v>
      </c>
      <c r="B103" s="500" t="s">
        <v>118</v>
      </c>
      <c r="C103" s="502">
        <v>0</v>
      </c>
      <c r="D103" s="524">
        <v>0</v>
      </c>
      <c r="E103" s="524">
        <v>0</v>
      </c>
      <c r="F103" s="524">
        <v>0</v>
      </c>
      <c r="G103" s="524">
        <v>0</v>
      </c>
      <c r="H103" s="524">
        <v>0</v>
      </c>
      <c r="I103" s="524">
        <v>0</v>
      </c>
      <c r="J103" s="524">
        <v>0</v>
      </c>
      <c r="K103" s="523"/>
      <c r="L103" s="502"/>
      <c r="M103" s="524"/>
      <c r="N103" s="524"/>
      <c r="O103" s="524"/>
      <c r="R103" s="524"/>
    </row>
    <row r="104" spans="1:18">
      <c r="B104" s="517" t="s">
        <v>401</v>
      </c>
      <c r="C104" s="507">
        <f t="shared" ref="C104:J104" si="12">SUM(C98:C103,C94,C86,C61,C41,C16,C7)</f>
        <v>487634196.11000001</v>
      </c>
      <c r="D104" s="507">
        <f t="shared" si="12"/>
        <v>30104819.449999996</v>
      </c>
      <c r="E104" s="507">
        <f t="shared" si="12"/>
        <v>2027137009.5299995</v>
      </c>
      <c r="F104" s="507">
        <f t="shared" si="12"/>
        <v>118753854.10999998</v>
      </c>
      <c r="G104" s="507">
        <f t="shared" si="12"/>
        <v>81218678.650000006</v>
      </c>
      <c r="H104" s="507">
        <f t="shared" si="12"/>
        <v>0</v>
      </c>
      <c r="I104" s="507">
        <f t="shared" si="12"/>
        <v>5450440.6200000001</v>
      </c>
      <c r="J104" s="507">
        <f t="shared" si="12"/>
        <v>1714820967.3499994</v>
      </c>
      <c r="K104" s="523"/>
      <c r="L104" s="502"/>
      <c r="M104" s="524"/>
      <c r="N104" s="524"/>
      <c r="O104" s="524"/>
      <c r="R104" s="524"/>
    </row>
    <row r="105" spans="1:18" s="514" customFormat="1" ht="11.25">
      <c r="B105" s="509"/>
      <c r="C105" s="511">
        <f t="shared" ref="C105:J105" si="13">C104-C103-C102-C101-C100-C99-C98-C94-C86-C61-C41-C16-C7</f>
        <v>0</v>
      </c>
      <c r="D105" s="511">
        <f t="shared" si="13"/>
        <v>0</v>
      </c>
      <c r="E105" s="511">
        <f t="shared" si="13"/>
        <v>-6.7055225372314453E-7</v>
      </c>
      <c r="F105" s="511">
        <f t="shared" si="13"/>
        <v>-9.7788870334625244E-9</v>
      </c>
      <c r="G105" s="511">
        <f t="shared" si="13"/>
        <v>0</v>
      </c>
      <c r="H105" s="511">
        <f t="shared" si="13"/>
        <v>0</v>
      </c>
      <c r="I105" s="511">
        <f t="shared" si="13"/>
        <v>0</v>
      </c>
      <c r="J105" s="511">
        <f t="shared" si="13"/>
        <v>0</v>
      </c>
      <c r="K105" s="525"/>
      <c r="L105" s="511"/>
      <c r="M105" s="526"/>
      <c r="N105" s="526"/>
      <c r="O105" s="526"/>
      <c r="R105" s="526"/>
    </row>
    <row r="106" spans="1:18" ht="15">
      <c r="B106" s="552"/>
      <c r="C106" s="502"/>
      <c r="D106" s="524"/>
      <c r="E106" s="524"/>
      <c r="F106" s="524"/>
      <c r="G106" s="524"/>
      <c r="H106" s="524"/>
      <c r="I106" s="524"/>
      <c r="J106" s="524"/>
      <c r="K106" s="523"/>
      <c r="L106" s="502"/>
      <c r="M106" s="524"/>
      <c r="N106" s="524"/>
      <c r="O106" s="524"/>
      <c r="R106" s="524"/>
    </row>
    <row r="107" spans="1:18">
      <c r="A107" s="495" t="s">
        <v>1090</v>
      </c>
      <c r="B107" s="554" t="s">
        <v>3</v>
      </c>
      <c r="C107" s="502">
        <v>555771.44999999995</v>
      </c>
      <c r="D107" s="524">
        <v>104054.55</v>
      </c>
      <c r="E107" s="524">
        <v>6684876.2699999996</v>
      </c>
      <c r="F107" s="524">
        <v>890647.7200000002</v>
      </c>
      <c r="G107" s="524">
        <v>1172253.69</v>
      </c>
      <c r="H107" s="524">
        <v>0</v>
      </c>
      <c r="I107" s="524">
        <v>227570.57</v>
      </c>
      <c r="J107" s="524">
        <v>8315522.25</v>
      </c>
      <c r="K107" s="523"/>
      <c r="L107" s="502"/>
      <c r="M107" s="524"/>
      <c r="N107" s="524"/>
      <c r="O107" s="524"/>
      <c r="R107" s="524"/>
    </row>
    <row r="108" spans="1:18">
      <c r="A108" s="495" t="s">
        <v>1091</v>
      </c>
      <c r="B108" s="554" t="s">
        <v>3</v>
      </c>
      <c r="C108" s="502">
        <v>0</v>
      </c>
      <c r="D108" s="524">
        <v>0</v>
      </c>
      <c r="E108" s="524">
        <v>-2954720</v>
      </c>
      <c r="F108" s="524">
        <v>-192254</v>
      </c>
      <c r="G108" s="524">
        <v>7009.72</v>
      </c>
      <c r="H108" s="524">
        <v>0</v>
      </c>
      <c r="I108" s="524">
        <v>-7009.72</v>
      </c>
      <c r="J108" s="524">
        <v>-3146974</v>
      </c>
      <c r="K108" s="523"/>
      <c r="L108" s="502"/>
      <c r="M108" s="524"/>
      <c r="N108" s="524"/>
      <c r="O108" s="524"/>
      <c r="R108" s="524"/>
    </row>
    <row r="109" spans="1:18">
      <c r="A109" s="495" t="s">
        <v>1092</v>
      </c>
      <c r="B109" s="554" t="s">
        <v>3</v>
      </c>
      <c r="C109" s="502">
        <v>25263.279999999999</v>
      </c>
      <c r="D109" s="524">
        <v>4729.84</v>
      </c>
      <c r="E109" s="524">
        <v>0</v>
      </c>
      <c r="F109" s="524">
        <v>0</v>
      </c>
      <c r="G109" s="524">
        <v>0</v>
      </c>
      <c r="H109" s="524">
        <v>0</v>
      </c>
      <c r="I109" s="524">
        <v>0</v>
      </c>
      <c r="J109" s="524">
        <v>-29993.119999999999</v>
      </c>
      <c r="K109" s="523"/>
      <c r="L109" s="502"/>
      <c r="M109" s="524"/>
      <c r="N109" s="524"/>
      <c r="O109" s="524"/>
      <c r="R109" s="524"/>
    </row>
    <row r="110" spans="1:18">
      <c r="A110" s="495" t="s">
        <v>1093</v>
      </c>
      <c r="B110" s="554" t="s">
        <v>3</v>
      </c>
      <c r="C110" s="502">
        <v>86129.44</v>
      </c>
      <c r="D110" s="524">
        <v>16125.73</v>
      </c>
      <c r="E110" s="524">
        <v>-2217335.7599999998</v>
      </c>
      <c r="F110" s="524">
        <v>-415149.29</v>
      </c>
      <c r="G110" s="524">
        <v>0</v>
      </c>
      <c r="H110" s="524">
        <v>0</v>
      </c>
      <c r="I110" s="524">
        <v>0</v>
      </c>
      <c r="J110" s="524">
        <v>-2734740.2199999997</v>
      </c>
      <c r="K110" s="523"/>
      <c r="L110" s="502"/>
      <c r="M110" s="524"/>
      <c r="N110" s="524"/>
      <c r="O110" s="524"/>
      <c r="R110" s="524"/>
    </row>
    <row r="111" spans="1:18">
      <c r="A111" s="495" t="s">
        <v>1094</v>
      </c>
      <c r="B111" s="554" t="s">
        <v>3</v>
      </c>
      <c r="C111" s="502">
        <v>0</v>
      </c>
      <c r="D111" s="524">
        <v>0</v>
      </c>
      <c r="E111" s="524">
        <v>717772.58</v>
      </c>
      <c r="F111" s="524">
        <v>32078.98</v>
      </c>
      <c r="G111" s="524">
        <v>0</v>
      </c>
      <c r="H111" s="524">
        <v>0</v>
      </c>
      <c r="I111" s="524">
        <v>0</v>
      </c>
      <c r="J111" s="524">
        <v>749851.55999999994</v>
      </c>
      <c r="K111" s="523"/>
      <c r="L111" s="502"/>
      <c r="M111" s="524"/>
      <c r="N111" s="524"/>
      <c r="O111" s="524"/>
      <c r="R111" s="524"/>
    </row>
    <row r="112" spans="1:18">
      <c r="A112" s="495" t="s">
        <v>1095</v>
      </c>
      <c r="B112" s="554" t="s">
        <v>3</v>
      </c>
      <c r="C112" s="502">
        <v>0</v>
      </c>
      <c r="D112" s="524">
        <v>0</v>
      </c>
      <c r="E112" s="524">
        <v>1503582.08</v>
      </c>
      <c r="F112" s="524">
        <v>357881.32</v>
      </c>
      <c r="G112" s="524">
        <v>0</v>
      </c>
      <c r="H112" s="524">
        <v>0</v>
      </c>
      <c r="I112" s="524">
        <v>0</v>
      </c>
      <c r="J112" s="524">
        <v>1861463.4000000001</v>
      </c>
      <c r="K112" s="523"/>
      <c r="L112" s="502"/>
      <c r="M112" s="524"/>
      <c r="N112" s="524"/>
      <c r="O112" s="524"/>
      <c r="R112" s="524"/>
    </row>
    <row r="113" spans="1:18">
      <c r="A113" s="495" t="s">
        <v>1096</v>
      </c>
      <c r="B113" s="554" t="s">
        <v>3</v>
      </c>
      <c r="C113" s="502">
        <v>-3842.49</v>
      </c>
      <c r="D113" s="524">
        <v>-1074.96</v>
      </c>
      <c r="E113" s="524">
        <v>1174068.3600000001</v>
      </c>
      <c r="F113" s="524">
        <v>328524.34999999998</v>
      </c>
      <c r="G113" s="524">
        <v>0</v>
      </c>
      <c r="H113" s="524">
        <v>0</v>
      </c>
      <c r="I113" s="524">
        <v>0</v>
      </c>
      <c r="J113" s="524">
        <v>1507510.16</v>
      </c>
      <c r="K113" s="523"/>
      <c r="L113" s="502"/>
      <c r="M113" s="524"/>
      <c r="N113" s="524"/>
      <c r="O113" s="524"/>
      <c r="R113" s="524"/>
    </row>
    <row r="114" spans="1:18">
      <c r="A114" s="495" t="s">
        <v>1097</v>
      </c>
      <c r="B114" s="554" t="s">
        <v>3</v>
      </c>
      <c r="C114" s="502">
        <v>1186163.5</v>
      </c>
      <c r="D114" s="524">
        <v>222084.5</v>
      </c>
      <c r="E114" s="524">
        <v>-891363.38</v>
      </c>
      <c r="F114" s="524">
        <v>-166888.9</v>
      </c>
      <c r="G114" s="524">
        <v>0</v>
      </c>
      <c r="H114" s="524">
        <v>0</v>
      </c>
      <c r="I114" s="524">
        <v>0</v>
      </c>
      <c r="J114" s="524">
        <v>-2466500.2800000003</v>
      </c>
      <c r="K114" s="523"/>
      <c r="L114" s="502"/>
      <c r="M114" s="524"/>
      <c r="N114" s="524"/>
      <c r="O114" s="524"/>
      <c r="R114" s="524"/>
    </row>
    <row r="115" spans="1:18">
      <c r="A115" s="495" t="s">
        <v>1098</v>
      </c>
      <c r="B115" s="554" t="s">
        <v>3</v>
      </c>
      <c r="C115" s="502">
        <v>0</v>
      </c>
      <c r="D115" s="524">
        <v>0</v>
      </c>
      <c r="E115" s="524">
        <v>0</v>
      </c>
      <c r="F115" s="524">
        <v>0</v>
      </c>
      <c r="G115" s="524">
        <v>0</v>
      </c>
      <c r="H115" s="524">
        <v>0</v>
      </c>
      <c r="I115" s="524">
        <v>0</v>
      </c>
      <c r="J115" s="524">
        <v>0</v>
      </c>
      <c r="K115" s="523"/>
      <c r="L115" s="502"/>
      <c r="M115" s="524"/>
      <c r="N115" s="524"/>
      <c r="O115" s="524"/>
      <c r="R115" s="524"/>
    </row>
    <row r="116" spans="1:18">
      <c r="A116" s="495" t="s">
        <v>1099</v>
      </c>
      <c r="B116" s="554" t="s">
        <v>3</v>
      </c>
      <c r="C116" s="502">
        <v>0</v>
      </c>
      <c r="D116" s="524">
        <v>0</v>
      </c>
      <c r="E116" s="524">
        <v>0</v>
      </c>
      <c r="F116" s="524">
        <v>0</v>
      </c>
      <c r="G116" s="524">
        <v>0</v>
      </c>
      <c r="H116" s="524">
        <v>0</v>
      </c>
      <c r="I116" s="524">
        <v>0</v>
      </c>
      <c r="J116" s="524">
        <v>0</v>
      </c>
      <c r="K116" s="523"/>
      <c r="L116" s="502"/>
      <c r="M116" s="524"/>
      <c r="N116" s="524"/>
      <c r="O116" s="524"/>
      <c r="R116" s="524"/>
    </row>
    <row r="117" spans="1:18">
      <c r="A117" s="495" t="s">
        <v>1100</v>
      </c>
      <c r="B117" s="554" t="s">
        <v>3</v>
      </c>
      <c r="C117" s="502">
        <v>0.49</v>
      </c>
      <c r="D117" s="524">
        <v>-0.08</v>
      </c>
      <c r="E117" s="524">
        <v>0</v>
      </c>
      <c r="F117" s="524">
        <v>0</v>
      </c>
      <c r="G117" s="524">
        <v>0</v>
      </c>
      <c r="H117" s="524">
        <v>0</v>
      </c>
      <c r="I117" s="524">
        <v>0</v>
      </c>
      <c r="J117" s="524">
        <v>-0.40999999999988629</v>
      </c>
      <c r="K117" s="523"/>
      <c r="L117" s="502"/>
      <c r="M117" s="524"/>
      <c r="N117" s="524"/>
      <c r="O117" s="524"/>
      <c r="R117" s="524"/>
    </row>
    <row r="118" spans="1:18">
      <c r="A118" s="495" t="s">
        <v>1101</v>
      </c>
      <c r="B118" s="554" t="s">
        <v>3</v>
      </c>
      <c r="C118" s="502">
        <v>0</v>
      </c>
      <c r="D118" s="524">
        <v>0</v>
      </c>
      <c r="E118" s="524">
        <v>0</v>
      </c>
      <c r="F118" s="524">
        <v>0</v>
      </c>
      <c r="G118" s="524">
        <v>0</v>
      </c>
      <c r="H118" s="524">
        <v>0</v>
      </c>
      <c r="I118" s="524">
        <v>0</v>
      </c>
      <c r="J118" s="524">
        <v>0</v>
      </c>
      <c r="K118" s="523"/>
      <c r="L118" s="502"/>
      <c r="M118" s="524"/>
      <c r="N118" s="524"/>
      <c r="O118" s="524"/>
      <c r="R118" s="524"/>
    </row>
    <row r="119" spans="1:18">
      <c r="A119" s="495" t="s">
        <v>1102</v>
      </c>
      <c r="B119" s="554" t="s">
        <v>3</v>
      </c>
      <c r="C119" s="502">
        <v>-3440373.14</v>
      </c>
      <c r="D119" s="524">
        <v>-962673.31</v>
      </c>
      <c r="E119" s="524">
        <v>1627199.52</v>
      </c>
      <c r="F119" s="524">
        <v>453425.26</v>
      </c>
      <c r="G119" s="524">
        <v>442504.93999999994</v>
      </c>
      <c r="H119" s="524">
        <v>0</v>
      </c>
      <c r="I119" s="524">
        <v>123852.82000000007</v>
      </c>
      <c r="J119" s="524">
        <v>7050028.9900000002</v>
      </c>
      <c r="K119" s="523"/>
      <c r="L119" s="502"/>
      <c r="M119" s="524"/>
      <c r="N119" s="524"/>
      <c r="O119" s="524"/>
      <c r="R119" s="524"/>
    </row>
    <row r="120" spans="1:18">
      <c r="A120" s="495" t="s">
        <v>1103</v>
      </c>
      <c r="B120" s="554" t="s">
        <v>3</v>
      </c>
      <c r="C120" s="502">
        <v>0</v>
      </c>
      <c r="D120" s="524">
        <v>0</v>
      </c>
      <c r="E120" s="524">
        <v>-149156</v>
      </c>
      <c r="F120" s="524">
        <v>-20643</v>
      </c>
      <c r="G120" s="524">
        <v>0</v>
      </c>
      <c r="H120" s="524">
        <v>0</v>
      </c>
      <c r="I120" s="524">
        <v>0</v>
      </c>
      <c r="J120" s="524">
        <v>-169799</v>
      </c>
      <c r="K120" s="523"/>
      <c r="L120" s="502"/>
      <c r="M120" s="524"/>
      <c r="N120" s="524"/>
      <c r="O120" s="524"/>
      <c r="R120" s="524"/>
    </row>
    <row r="121" spans="1:18">
      <c r="A121" s="495" t="s">
        <v>1104</v>
      </c>
      <c r="B121" s="554" t="s">
        <v>3</v>
      </c>
      <c r="C121" s="502">
        <v>-193269.15</v>
      </c>
      <c r="D121" s="524">
        <v>567283.13</v>
      </c>
      <c r="E121" s="524">
        <v>16539</v>
      </c>
      <c r="F121" s="524">
        <v>-47252</v>
      </c>
      <c r="G121" s="524">
        <v>13842</v>
      </c>
      <c r="H121" s="524">
        <v>0</v>
      </c>
      <c r="I121" s="524">
        <v>1603</v>
      </c>
      <c r="J121" s="524">
        <v>-389281.98</v>
      </c>
      <c r="K121" s="523"/>
      <c r="L121" s="502"/>
      <c r="M121" s="524"/>
      <c r="N121" s="524"/>
      <c r="O121" s="524"/>
      <c r="R121" s="524"/>
    </row>
    <row r="122" spans="1:18">
      <c r="A122" s="495" t="s">
        <v>1105</v>
      </c>
      <c r="B122" s="554" t="s">
        <v>3</v>
      </c>
      <c r="C122" s="502">
        <v>0</v>
      </c>
      <c r="D122" s="524">
        <v>0</v>
      </c>
      <c r="E122" s="524">
        <v>0</v>
      </c>
      <c r="F122" s="524">
        <v>0</v>
      </c>
      <c r="G122" s="524">
        <v>0</v>
      </c>
      <c r="H122" s="524">
        <v>0</v>
      </c>
      <c r="I122" s="524">
        <v>0</v>
      </c>
      <c r="J122" s="524">
        <v>0</v>
      </c>
      <c r="K122" s="523"/>
      <c r="L122" s="502"/>
      <c r="M122" s="524"/>
      <c r="N122" s="524"/>
      <c r="O122" s="524"/>
      <c r="R122" s="524"/>
    </row>
    <row r="123" spans="1:18">
      <c r="A123" s="495" t="s">
        <v>1106</v>
      </c>
      <c r="B123" s="554" t="s">
        <v>3</v>
      </c>
      <c r="C123" s="502">
        <v>0</v>
      </c>
      <c r="D123" s="524">
        <v>0</v>
      </c>
      <c r="E123" s="524">
        <v>0</v>
      </c>
      <c r="F123" s="524">
        <v>0</v>
      </c>
      <c r="G123" s="524">
        <v>-0.28999999999999998</v>
      </c>
      <c r="H123" s="524">
        <v>0</v>
      </c>
      <c r="I123" s="524">
        <v>-0.33</v>
      </c>
      <c r="J123" s="524">
        <v>-0.62</v>
      </c>
      <c r="K123" s="523"/>
      <c r="L123" s="502"/>
      <c r="M123" s="524"/>
      <c r="N123" s="524"/>
      <c r="O123" s="524"/>
      <c r="R123" s="524"/>
    </row>
    <row r="124" spans="1:18">
      <c r="A124" s="495" t="s">
        <v>1107</v>
      </c>
      <c r="B124" s="554" t="s">
        <v>3</v>
      </c>
      <c r="C124" s="502">
        <v>0</v>
      </c>
      <c r="D124" s="524">
        <v>0</v>
      </c>
      <c r="E124" s="524">
        <v>0</v>
      </c>
      <c r="F124" s="524">
        <v>0</v>
      </c>
      <c r="G124" s="524">
        <v>0</v>
      </c>
      <c r="H124" s="524">
        <v>0</v>
      </c>
      <c r="I124" s="524">
        <v>0</v>
      </c>
      <c r="J124" s="524">
        <v>0</v>
      </c>
      <c r="K124" s="523"/>
      <c r="L124" s="502"/>
      <c r="M124" s="524"/>
      <c r="N124" s="524"/>
      <c r="O124" s="524"/>
      <c r="R124" s="524"/>
    </row>
    <row r="125" spans="1:18">
      <c r="A125" s="495" t="s">
        <v>1108</v>
      </c>
      <c r="B125" s="554" t="s">
        <v>3</v>
      </c>
      <c r="C125" s="502">
        <v>0</v>
      </c>
      <c r="D125" s="524">
        <v>0</v>
      </c>
      <c r="E125" s="524">
        <v>0</v>
      </c>
      <c r="F125" s="524">
        <v>0</v>
      </c>
      <c r="G125" s="524">
        <v>0</v>
      </c>
      <c r="H125" s="524">
        <v>0</v>
      </c>
      <c r="I125" s="524">
        <v>0</v>
      </c>
      <c r="J125" s="524">
        <v>0</v>
      </c>
      <c r="K125" s="523"/>
      <c r="L125" s="502"/>
      <c r="M125" s="524"/>
      <c r="N125" s="524"/>
      <c r="O125" s="524"/>
      <c r="R125" s="524"/>
    </row>
    <row r="126" spans="1:18">
      <c r="A126" s="495" t="s">
        <v>1109</v>
      </c>
      <c r="B126" s="554" t="s">
        <v>3</v>
      </c>
      <c r="C126" s="502">
        <v>0</v>
      </c>
      <c r="D126" s="524">
        <v>0</v>
      </c>
      <c r="E126" s="524">
        <v>0</v>
      </c>
      <c r="F126" s="524">
        <v>0</v>
      </c>
      <c r="G126" s="524">
        <v>54737.74</v>
      </c>
      <c r="H126" s="524">
        <v>0</v>
      </c>
      <c r="I126" s="524">
        <v>10247.709999999999</v>
      </c>
      <c r="J126" s="524">
        <v>64985.45</v>
      </c>
      <c r="K126" s="523"/>
      <c r="L126" s="502"/>
      <c r="M126" s="524"/>
      <c r="N126" s="524"/>
      <c r="O126" s="524"/>
      <c r="R126" s="524"/>
    </row>
    <row r="127" spans="1:18">
      <c r="A127" s="495" t="s">
        <v>1110</v>
      </c>
      <c r="B127" s="554" t="s">
        <v>3</v>
      </c>
      <c r="C127" s="502">
        <v>51098</v>
      </c>
      <c r="D127" s="524">
        <v>0</v>
      </c>
      <c r="E127" s="524">
        <v>0</v>
      </c>
      <c r="F127" s="524">
        <v>0</v>
      </c>
      <c r="G127" s="524">
        <v>-61186.03</v>
      </c>
      <c r="H127" s="524">
        <v>0</v>
      </c>
      <c r="I127" s="524">
        <v>112288.03</v>
      </c>
      <c r="J127" s="524">
        <v>4</v>
      </c>
      <c r="K127" s="523"/>
      <c r="L127" s="502"/>
      <c r="M127" s="524"/>
      <c r="N127" s="524"/>
      <c r="O127" s="524"/>
      <c r="R127" s="524"/>
    </row>
    <row r="128" spans="1:18" s="520" customFormat="1">
      <c r="B128" s="530"/>
      <c r="C128" s="531">
        <f t="shared" ref="C128:J128" si="14">SUM(C107:C127)</f>
        <v>-1733058.62</v>
      </c>
      <c r="D128" s="531">
        <f t="shared" si="14"/>
        <v>-49470.600000000093</v>
      </c>
      <c r="E128" s="531">
        <f t="shared" si="14"/>
        <v>5511462.6699999999</v>
      </c>
      <c r="F128" s="531">
        <f t="shared" si="14"/>
        <v>1220370.4400000002</v>
      </c>
      <c r="G128" s="531">
        <f t="shared" si="14"/>
        <v>1629161.7699999998</v>
      </c>
      <c r="H128" s="531">
        <f t="shared" si="14"/>
        <v>0</v>
      </c>
      <c r="I128" s="531">
        <f t="shared" si="14"/>
        <v>468552.08000000007</v>
      </c>
      <c r="J128" s="531">
        <f t="shared" si="14"/>
        <v>10612076.18</v>
      </c>
      <c r="K128" s="532"/>
      <c r="L128" s="522"/>
      <c r="M128" s="533"/>
      <c r="N128" s="533"/>
      <c r="O128" s="533"/>
      <c r="R128" s="533"/>
    </row>
    <row r="129" spans="1:18">
      <c r="B129" s="528"/>
      <c r="C129" s="502"/>
      <c r="D129" s="524"/>
      <c r="E129" s="524"/>
      <c r="F129" s="524"/>
      <c r="G129" s="524"/>
      <c r="H129" s="524"/>
      <c r="I129" s="524"/>
      <c r="J129" s="524"/>
      <c r="K129" s="523"/>
      <c r="L129" s="502"/>
      <c r="M129" s="524"/>
      <c r="N129" s="524"/>
      <c r="O129" s="524"/>
      <c r="R129" s="524"/>
    </row>
    <row r="130" spans="1:18" ht="13.5" thickBot="1">
      <c r="A130" s="489" t="s">
        <v>1112</v>
      </c>
      <c r="B130" s="528" t="s">
        <v>3</v>
      </c>
      <c r="C130" s="535">
        <v>485901137.49000001</v>
      </c>
      <c r="D130" s="535">
        <v>30055348.850000009</v>
      </c>
      <c r="E130" s="535">
        <v>2032648472.1999998</v>
      </c>
      <c r="F130" s="535">
        <v>119974224.55</v>
      </c>
      <c r="G130" s="535">
        <v>82847840.419999987</v>
      </c>
      <c r="H130" s="535">
        <v>0</v>
      </c>
      <c r="I130" s="535">
        <v>5918992.6999999993</v>
      </c>
      <c r="J130" s="535">
        <v>1725433043.5300002</v>
      </c>
      <c r="K130" s="523"/>
      <c r="L130" s="502"/>
      <c r="M130" s="524"/>
      <c r="N130" s="524"/>
      <c r="O130" s="524"/>
      <c r="R130" s="524"/>
    </row>
    <row r="131" spans="1:18" ht="13.5" thickTop="1">
      <c r="B131" s="528"/>
      <c r="C131" s="524">
        <f t="shared" ref="C131:J131" si="15">C130-SUM(C107:C127,C91:C93,C98:C103,C65:C85,C45:C60,C20:C40,C11:C15,C4:C6)</f>
        <v>0</v>
      </c>
      <c r="D131" s="524">
        <f t="shared" si="15"/>
        <v>0</v>
      </c>
      <c r="E131" s="524">
        <f t="shared" si="15"/>
        <v>0</v>
      </c>
      <c r="F131" s="524">
        <f t="shared" si="15"/>
        <v>0</v>
      </c>
      <c r="G131" s="524">
        <f t="shared" si="15"/>
        <v>0</v>
      </c>
      <c r="H131" s="524">
        <f t="shared" si="15"/>
        <v>0</v>
      </c>
      <c r="I131" s="524">
        <f t="shared" si="15"/>
        <v>0</v>
      </c>
      <c r="J131" s="524">
        <f t="shared" si="15"/>
        <v>0</v>
      </c>
      <c r="K131" s="523"/>
      <c r="L131" s="502"/>
      <c r="M131" s="524"/>
      <c r="N131" s="524"/>
      <c r="O131" s="524"/>
      <c r="R131" s="524"/>
    </row>
    <row r="132" spans="1:18">
      <c r="C132" s="524"/>
      <c r="D132" s="524"/>
      <c r="E132" s="524"/>
      <c r="F132" s="524"/>
      <c r="G132" s="524"/>
      <c r="H132" s="524"/>
      <c r="I132" s="536"/>
      <c r="J132" s="537">
        <v>1726007924.1399999</v>
      </c>
      <c r="K132" s="523"/>
      <c r="L132" s="502"/>
      <c r="M132" s="524"/>
      <c r="N132" s="524"/>
      <c r="O132" s="524"/>
      <c r="R132" s="524"/>
    </row>
    <row r="133" spans="1:18">
      <c r="C133" s="524"/>
      <c r="D133" s="524"/>
      <c r="E133" s="524"/>
      <c r="F133" s="524"/>
      <c r="G133" s="524"/>
      <c r="H133" s="524"/>
      <c r="I133" s="538"/>
      <c r="J133" s="539">
        <f>J130-J132</f>
        <v>-574880.60999965668</v>
      </c>
      <c r="K133" s="523"/>
      <c r="L133" s="502"/>
      <c r="M133" s="524"/>
      <c r="N133" s="524"/>
      <c r="O133" s="524"/>
      <c r="R133" s="524"/>
    </row>
    <row r="134" spans="1:18" ht="15">
      <c r="B134" s="552"/>
      <c r="C134" s="524"/>
      <c r="D134" s="524"/>
      <c r="E134" s="524"/>
      <c r="F134" s="524"/>
      <c r="G134" s="524"/>
      <c r="H134" s="524"/>
      <c r="I134" s="524"/>
      <c r="J134" s="524"/>
      <c r="K134" s="523"/>
      <c r="L134" s="502"/>
      <c r="M134" s="524"/>
      <c r="N134" s="524"/>
      <c r="O134" s="524"/>
      <c r="R134" s="524"/>
    </row>
    <row r="135" spans="1:18" ht="15">
      <c r="B135" s="552"/>
      <c r="C135" s="524"/>
      <c r="D135" s="524"/>
      <c r="E135" s="524"/>
      <c r="F135" s="524"/>
      <c r="G135" s="524"/>
      <c r="H135" s="524"/>
      <c r="I135" s="524"/>
      <c r="J135" s="524"/>
      <c r="K135" s="523"/>
      <c r="L135" s="502"/>
      <c r="M135" s="524"/>
      <c r="N135" s="524"/>
      <c r="O135" s="524"/>
      <c r="R135" s="524"/>
    </row>
    <row r="136" spans="1:18" ht="15">
      <c r="B136" s="552"/>
      <c r="C136" s="524"/>
      <c r="D136" s="524"/>
      <c r="E136" s="524"/>
      <c r="F136" s="524"/>
      <c r="G136" s="524"/>
      <c r="H136" s="524"/>
      <c r="I136" s="524"/>
      <c r="J136" s="524"/>
      <c r="K136" s="523"/>
      <c r="L136" s="502"/>
      <c r="M136" s="524"/>
      <c r="N136" s="524"/>
      <c r="O136" s="524"/>
      <c r="R136" s="524"/>
    </row>
    <row r="137" spans="1:18" ht="15">
      <c r="B137" s="551"/>
      <c r="C137" s="551"/>
      <c r="D137" s="551"/>
      <c r="E137" s="551"/>
      <c r="F137" s="551"/>
      <c r="G137" s="551"/>
      <c r="H137" s="551"/>
      <c r="I137" s="551"/>
      <c r="J137" s="551"/>
      <c r="K137" s="551"/>
      <c r="L137" s="502"/>
      <c r="M137" s="524"/>
      <c r="N137" s="524"/>
      <c r="O137" s="524"/>
      <c r="R137" s="524"/>
    </row>
    <row r="138" spans="1:18" ht="15">
      <c r="A138" s="105"/>
      <c r="B138" s="105"/>
      <c r="C138" s="543"/>
      <c r="D138" s="543"/>
      <c r="E138" s="543"/>
      <c r="F138" s="543"/>
      <c r="G138" s="543"/>
      <c r="H138" s="543"/>
      <c r="I138" s="543"/>
      <c r="J138" s="543"/>
      <c r="K138" s="524"/>
      <c r="L138" s="502"/>
      <c r="M138" s="524"/>
      <c r="N138" s="524"/>
      <c r="O138" s="524"/>
      <c r="P138" s="524"/>
    </row>
    <row r="139" spans="1:18" ht="15">
      <c r="A139" s="541" t="s">
        <v>110</v>
      </c>
      <c r="B139" s="541" t="s">
        <v>110</v>
      </c>
      <c r="C139" s="328">
        <f t="shared" ref="C139:J139" si="16">C77</f>
        <v>1388507.25</v>
      </c>
      <c r="D139" s="328">
        <f t="shared" si="16"/>
        <v>93392</v>
      </c>
      <c r="E139" s="328">
        <f t="shared" si="16"/>
        <v>67298076.299999997</v>
      </c>
      <c r="F139" s="328">
        <f t="shared" si="16"/>
        <v>4526557.1399999997</v>
      </c>
      <c r="G139" s="328">
        <f t="shared" si="16"/>
        <v>1686623.36</v>
      </c>
      <c r="H139" s="328">
        <f t="shared" si="16"/>
        <v>0</v>
      </c>
      <c r="I139" s="328">
        <f t="shared" si="16"/>
        <v>113444.65</v>
      </c>
      <c r="J139" s="328">
        <f t="shared" si="16"/>
        <v>72142802.200000003</v>
      </c>
      <c r="K139" s="524"/>
      <c r="L139" s="502"/>
      <c r="M139" s="524"/>
      <c r="N139" s="524"/>
      <c r="O139" s="524"/>
      <c r="P139" s="524"/>
    </row>
    <row r="140" spans="1:18" ht="15">
      <c r="A140" s="541" t="s">
        <v>109</v>
      </c>
      <c r="B140" s="541" t="s">
        <v>109</v>
      </c>
      <c r="C140" s="328">
        <f t="shared" ref="C140:J140" si="17">C69</f>
        <v>463473.9</v>
      </c>
      <c r="D140" s="328">
        <f t="shared" si="17"/>
        <v>31173.66</v>
      </c>
      <c r="E140" s="328">
        <f t="shared" si="17"/>
        <v>36897424.869999997</v>
      </c>
      <c r="F140" s="328">
        <f t="shared" si="17"/>
        <v>2481768.16</v>
      </c>
      <c r="G140" s="328">
        <f t="shared" si="17"/>
        <v>1327820.6200000001</v>
      </c>
      <c r="H140" s="328">
        <f t="shared" si="17"/>
        <v>0</v>
      </c>
      <c r="I140" s="328">
        <f t="shared" si="17"/>
        <v>89309.53</v>
      </c>
      <c r="J140" s="328">
        <f t="shared" si="17"/>
        <v>40301675.620000005</v>
      </c>
      <c r="K140" s="524"/>
      <c r="L140" s="502"/>
      <c r="M140" s="524"/>
      <c r="N140" s="524"/>
      <c r="O140" s="524"/>
      <c r="P140" s="524"/>
    </row>
    <row r="141" spans="1:18" ht="15">
      <c r="A141" s="481"/>
      <c r="B141" s="481"/>
      <c r="C141" s="524"/>
      <c r="D141" s="524"/>
      <c r="E141" s="524"/>
      <c r="F141" s="524"/>
      <c r="G141" s="524"/>
      <c r="H141" s="524"/>
      <c r="I141" s="524"/>
      <c r="J141" s="524"/>
      <c r="K141" s="524"/>
      <c r="L141" s="502"/>
      <c r="M141" s="524"/>
      <c r="N141" s="524"/>
      <c r="O141" s="524"/>
      <c r="P141" s="524"/>
    </row>
    <row r="142" spans="1:18" ht="15">
      <c r="A142" s="481"/>
      <c r="B142" s="481"/>
      <c r="C142" s="524"/>
      <c r="D142" s="524"/>
      <c r="E142" s="524"/>
      <c r="F142" s="524"/>
      <c r="G142" s="524"/>
      <c r="H142" s="524"/>
      <c r="I142" s="524"/>
      <c r="J142" s="524"/>
      <c r="K142" s="524"/>
      <c r="L142" s="502"/>
      <c r="M142" s="524"/>
      <c r="N142" s="524"/>
      <c r="O142" s="524"/>
      <c r="P142" s="524"/>
    </row>
    <row r="143" spans="1:18" ht="15">
      <c r="A143" s="481"/>
      <c r="B143" s="481"/>
      <c r="C143" s="524"/>
      <c r="D143" s="524"/>
      <c r="E143" s="524"/>
      <c r="F143" s="524"/>
      <c r="G143" s="524"/>
      <c r="H143" s="524"/>
      <c r="I143" s="524"/>
      <c r="J143" s="524"/>
      <c r="K143" s="524"/>
      <c r="L143" s="502"/>
      <c r="M143" s="524"/>
      <c r="N143" s="524"/>
      <c r="O143" s="524"/>
      <c r="P143" s="524"/>
    </row>
    <row r="144" spans="1:18" ht="15">
      <c r="A144" s="481"/>
      <c r="B144" s="481"/>
      <c r="C144" s="524"/>
      <c r="D144" s="524"/>
      <c r="E144" s="524"/>
      <c r="F144" s="524"/>
      <c r="G144" s="524"/>
      <c r="H144" s="524"/>
      <c r="I144" s="524"/>
      <c r="J144" s="524"/>
      <c r="K144" s="524"/>
      <c r="L144" s="502"/>
      <c r="M144" s="524"/>
      <c r="N144" s="524"/>
      <c r="O144" s="524"/>
      <c r="P144" s="524"/>
    </row>
    <row r="145" spans="1:16" ht="15">
      <c r="A145" s="481"/>
      <c r="B145" s="481"/>
      <c r="C145" s="524"/>
      <c r="D145" s="524"/>
      <c r="E145" s="524"/>
      <c r="F145" s="524"/>
      <c r="G145" s="524"/>
      <c r="H145" s="524"/>
      <c r="I145" s="524"/>
      <c r="J145" s="524"/>
      <c r="K145" s="524"/>
      <c r="L145" s="502"/>
      <c r="M145" s="524"/>
      <c r="N145" s="524"/>
      <c r="O145" s="524"/>
      <c r="P145" s="524"/>
    </row>
    <row r="146" spans="1:16" ht="15">
      <c r="A146" s="481"/>
      <c r="B146" s="481"/>
      <c r="C146" s="524"/>
      <c r="D146" s="524"/>
      <c r="E146" s="524"/>
      <c r="F146" s="524"/>
      <c r="G146" s="524"/>
      <c r="H146" s="524"/>
      <c r="I146" s="524"/>
      <c r="J146" s="524"/>
      <c r="K146" s="524"/>
      <c r="L146" s="502"/>
      <c r="M146" s="524"/>
      <c r="N146" s="524"/>
      <c r="O146" s="524"/>
      <c r="P146" s="524"/>
    </row>
    <row r="147" spans="1:16" ht="15">
      <c r="A147" s="481"/>
      <c r="B147" s="481"/>
      <c r="C147" s="524"/>
      <c r="D147" s="524"/>
      <c r="E147" s="524"/>
      <c r="F147" s="524"/>
      <c r="G147" s="524"/>
      <c r="H147" s="524"/>
      <c r="I147" s="524"/>
      <c r="J147" s="524"/>
      <c r="K147" s="524"/>
      <c r="L147" s="502"/>
      <c r="M147" s="524"/>
      <c r="N147" s="524"/>
      <c r="O147" s="524"/>
      <c r="P147" s="524"/>
    </row>
    <row r="148" spans="1:16" ht="15">
      <c r="A148" s="481"/>
      <c r="B148" s="481"/>
      <c r="C148" s="524"/>
      <c r="D148" s="524"/>
      <c r="E148" s="524"/>
      <c r="F148" s="524"/>
      <c r="G148" s="524"/>
      <c r="H148" s="524"/>
      <c r="I148" s="524"/>
      <c r="J148" s="524"/>
      <c r="K148" s="524"/>
      <c r="L148" s="502"/>
      <c r="M148" s="524"/>
      <c r="N148" s="524"/>
      <c r="O148" s="524"/>
      <c r="P148" s="524"/>
    </row>
    <row r="149" spans="1:16" ht="15">
      <c r="A149" s="481"/>
      <c r="B149" s="481"/>
      <c r="C149" s="524"/>
      <c r="D149" s="524"/>
      <c r="E149" s="524"/>
      <c r="F149" s="524"/>
      <c r="G149" s="524"/>
      <c r="H149" s="524"/>
      <c r="I149" s="524"/>
      <c r="J149" s="524"/>
      <c r="K149" s="524"/>
      <c r="L149" s="502"/>
      <c r="M149" s="524"/>
      <c r="N149" s="524"/>
      <c r="O149" s="524"/>
      <c r="P149" s="524"/>
    </row>
    <row r="150" spans="1:16" ht="15">
      <c r="A150" s="481"/>
      <c r="B150" s="481"/>
      <c r="C150" s="524"/>
      <c r="D150" s="524"/>
      <c r="E150" s="524"/>
      <c r="F150" s="524"/>
      <c r="G150" s="524"/>
      <c r="H150" s="524"/>
      <c r="I150" s="524"/>
      <c r="J150" s="524"/>
      <c r="K150" s="524"/>
      <c r="L150" s="502"/>
      <c r="M150" s="524"/>
      <c r="N150" s="524"/>
      <c r="O150" s="524"/>
      <c r="P150" s="524"/>
    </row>
    <row r="151" spans="1:16" ht="15">
      <c r="A151" s="481"/>
      <c r="B151" s="481"/>
      <c r="C151" s="524"/>
      <c r="D151" s="524"/>
      <c r="E151" s="524"/>
      <c r="F151" s="524"/>
      <c r="G151" s="524"/>
      <c r="H151" s="524"/>
      <c r="I151" s="524"/>
      <c r="J151" s="524"/>
      <c r="K151" s="524"/>
      <c r="L151" s="502"/>
      <c r="M151" s="524"/>
      <c r="N151" s="524"/>
      <c r="O151" s="524"/>
      <c r="P151" s="524"/>
    </row>
    <row r="152" spans="1:16" ht="15">
      <c r="A152" s="481"/>
      <c r="B152" s="481"/>
      <c r="C152" s="524"/>
      <c r="D152" s="524"/>
      <c r="E152" s="524"/>
      <c r="F152" s="524"/>
      <c r="G152" s="524"/>
      <c r="H152" s="524"/>
      <c r="I152" s="524"/>
      <c r="J152" s="524"/>
      <c r="K152" s="524"/>
      <c r="L152" s="502"/>
      <c r="M152" s="524"/>
      <c r="N152" s="524"/>
      <c r="O152" s="524"/>
      <c r="P152" s="524"/>
    </row>
    <row r="153" spans="1:16" ht="15">
      <c r="A153" s="481"/>
      <c r="B153" s="481"/>
      <c r="C153" s="524"/>
      <c r="D153" s="524"/>
      <c r="E153" s="524"/>
      <c r="F153" s="524"/>
      <c r="G153" s="524"/>
      <c r="H153" s="524"/>
      <c r="I153" s="524"/>
      <c r="J153" s="524"/>
      <c r="K153" s="524"/>
      <c r="L153" s="502"/>
      <c r="M153" s="524"/>
      <c r="N153" s="524"/>
      <c r="O153" s="524"/>
      <c r="P153" s="524"/>
    </row>
    <row r="154" spans="1:16" ht="15">
      <c r="A154" s="481"/>
      <c r="B154" s="481"/>
      <c r="C154" s="524"/>
      <c r="D154" s="524"/>
      <c r="E154" s="524"/>
      <c r="F154" s="524"/>
      <c r="G154" s="524"/>
      <c r="H154" s="524"/>
      <c r="I154" s="524"/>
      <c r="J154" s="524"/>
      <c r="K154" s="524"/>
      <c r="L154" s="502"/>
      <c r="M154" s="524"/>
      <c r="N154" s="524"/>
      <c r="O154" s="524"/>
      <c r="P154" s="524"/>
    </row>
    <row r="155" spans="1:16" ht="15">
      <c r="A155" s="481"/>
      <c r="B155" s="481"/>
      <c r="L155" s="504"/>
    </row>
    <row r="156" spans="1:16" ht="15">
      <c r="A156" s="481"/>
      <c r="B156" s="481"/>
      <c r="L156" s="504"/>
    </row>
    <row r="157" spans="1:16" ht="15">
      <c r="A157" s="481"/>
      <c r="B157" s="481"/>
      <c r="L157" s="504"/>
    </row>
    <row r="158" spans="1:16" ht="15">
      <c r="A158" s="481"/>
      <c r="B158" s="481"/>
      <c r="L158" s="504"/>
    </row>
    <row r="159" spans="1:16" ht="15">
      <c r="A159" s="481"/>
      <c r="B159" s="481"/>
      <c r="L159" s="504"/>
    </row>
    <row r="160" spans="1:16" ht="15">
      <c r="A160" s="481"/>
      <c r="B160" s="481"/>
      <c r="L160" s="504"/>
    </row>
    <row r="161" spans="1:12" ht="15">
      <c r="A161" s="481"/>
      <c r="B161" s="481"/>
      <c r="L161" s="504"/>
    </row>
    <row r="162" spans="1:12" ht="15">
      <c r="A162" s="481"/>
      <c r="B162" s="481"/>
      <c r="L162" s="504"/>
    </row>
    <row r="163" spans="1:12" ht="15">
      <c r="A163" s="481"/>
      <c r="B163" s="481"/>
      <c r="L163" s="504"/>
    </row>
    <row r="164" spans="1:12" ht="15">
      <c r="A164" s="481"/>
      <c r="B164" s="481"/>
      <c r="L164" s="504"/>
    </row>
    <row r="165" spans="1:12" ht="15">
      <c r="A165" s="481"/>
      <c r="B165" s="481"/>
      <c r="L165" s="504"/>
    </row>
    <row r="166" spans="1:12" ht="15">
      <c r="A166" s="481"/>
      <c r="B166" s="481"/>
      <c r="L166" s="504"/>
    </row>
    <row r="167" spans="1:12" ht="15">
      <c r="A167" s="481"/>
      <c r="B167" s="481"/>
      <c r="L167" s="504"/>
    </row>
    <row r="168" spans="1:12" ht="15">
      <c r="A168" s="481"/>
      <c r="B168" s="481"/>
      <c r="L168" s="504"/>
    </row>
    <row r="169" spans="1:12" ht="15">
      <c r="A169" s="481"/>
      <c r="B169" s="481"/>
      <c r="L169" s="504"/>
    </row>
    <row r="170" spans="1:12" ht="15">
      <c r="A170" s="481"/>
      <c r="B170" s="481"/>
      <c r="L170" s="504"/>
    </row>
    <row r="171" spans="1:12" ht="15">
      <c r="A171" s="481"/>
      <c r="B171" s="481"/>
      <c r="L171" s="504"/>
    </row>
    <row r="172" spans="1:12" ht="15">
      <c r="A172" s="481"/>
      <c r="B172" s="481"/>
      <c r="L172" s="504"/>
    </row>
    <row r="173" spans="1:12" ht="15">
      <c r="A173" s="481"/>
      <c r="B173" s="481"/>
      <c r="L173" s="504"/>
    </row>
    <row r="174" spans="1:12" ht="15">
      <c r="A174" s="481"/>
      <c r="B174" s="481"/>
      <c r="L174" s="504"/>
    </row>
    <row r="175" spans="1:12" ht="15">
      <c r="A175" s="481"/>
      <c r="B175" s="481"/>
      <c r="L175" s="504"/>
    </row>
    <row r="176" spans="1:12" ht="15">
      <c r="A176" s="481"/>
      <c r="B176" s="481"/>
      <c r="L176" s="504"/>
    </row>
    <row r="177" spans="1:12" ht="15">
      <c r="A177" s="481"/>
      <c r="B177" s="481"/>
      <c r="L177" s="504"/>
    </row>
    <row r="178" spans="1:12" ht="15">
      <c r="A178" s="481"/>
      <c r="B178" s="481"/>
      <c r="L178" s="504"/>
    </row>
    <row r="179" spans="1:12" ht="15">
      <c r="A179" s="481"/>
      <c r="B179" s="481"/>
      <c r="L179" s="504"/>
    </row>
    <row r="180" spans="1:12" ht="15">
      <c r="A180" s="481"/>
      <c r="B180" s="481"/>
    </row>
    <row r="181" spans="1:12" ht="15">
      <c r="A181" s="481"/>
      <c r="B181" s="481"/>
    </row>
    <row r="182" spans="1:12" ht="15">
      <c r="A182" s="481"/>
      <c r="B182" s="481"/>
    </row>
    <row r="183" spans="1:12" ht="15">
      <c r="A183" s="481"/>
      <c r="B183" s="481"/>
    </row>
    <row r="184" spans="1:12" ht="15">
      <c r="A184" s="481"/>
      <c r="B184" s="481"/>
    </row>
    <row r="185" spans="1:12" ht="15">
      <c r="A185" s="481"/>
      <c r="B185" s="481"/>
    </row>
    <row r="186" spans="1:12" ht="15">
      <c r="A186" s="481"/>
      <c r="B186" s="481"/>
    </row>
    <row r="187" spans="1:12" ht="15">
      <c r="A187" s="481"/>
      <c r="B187" s="481"/>
    </row>
  </sheetData>
  <conditionalFormatting sqref="C79">
    <cfRule type="cellIs" dxfId="5" priority="9" operator="notEqual">
      <formula>0</formula>
    </cfRule>
    <cfRule type="cellIs" dxfId="4" priority="10" operator="equal">
      <formula>0</formula>
    </cfRule>
  </conditionalFormatting>
  <dataValidations count="6">
    <dataValidation type="list" allowBlank="1" showInputMessage="1" sqref="R1">
      <formula1>"..."</formula1>
    </dataValidation>
    <dataValidation type="list" allowBlank="1" showInputMessage="1" sqref="L1">
      <formula1>"..."</formula1>
    </dataValidation>
    <dataValidation type="list" allowBlank="1" showInputMessage="1" sqref="M1">
      <formula1>"..."</formula1>
    </dataValidation>
    <dataValidation type="list" allowBlank="1" showInputMessage="1" sqref="N1">
      <formula1>"..."</formula1>
    </dataValidation>
    <dataValidation type="list" allowBlank="1" showInputMessage="1" sqref="O1">
      <formula1>"..."</formula1>
    </dataValidation>
    <dataValidation type="list" allowBlank="1" showInputMessage="1" sqref="P1">
      <formula1>"..."</formula1>
    </dataValidation>
  </dataValidations>
  <pageMargins left="0.7" right="0.7" top="0.75" bottom="0.75" header="0.3" footer="0.3"/>
  <pageSetup orientation="portrait" r:id="rId1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4"/>
  <sheetViews>
    <sheetView topLeftCell="A2" workbookViewId="0">
      <selection activeCell="E39" sqref="E39"/>
    </sheetView>
  </sheetViews>
  <sheetFormatPr defaultRowHeight="12.75"/>
  <cols>
    <col min="1" max="1" width="8.28515625" style="489" customWidth="1"/>
    <col min="2" max="2" width="10.5703125" style="489" customWidth="1"/>
    <col min="3" max="3" width="14.5703125" style="489" customWidth="1"/>
    <col min="4" max="4" width="13.7109375" style="489" customWidth="1"/>
    <col min="5" max="5" width="16" style="489" customWidth="1"/>
    <col min="6" max="10" width="13.5703125" style="489" customWidth="1"/>
    <col min="11" max="11" width="3.5703125" style="489" customWidth="1"/>
    <col min="12" max="16" width="4.85546875" style="489" customWidth="1"/>
    <col min="17" max="17" width="10.5703125" style="489" bestFit="1" customWidth="1"/>
    <col min="18" max="16384" width="9.140625" style="489"/>
  </cols>
  <sheetData>
    <row r="1" spans="1:16" ht="13.5" hidden="1" thickBot="1">
      <c r="A1" s="620"/>
      <c r="B1" s="620"/>
      <c r="C1" s="620"/>
      <c r="D1" s="483"/>
      <c r="E1" s="483"/>
      <c r="F1" s="483"/>
      <c r="G1" s="483"/>
      <c r="H1" s="483"/>
      <c r="I1" s="483"/>
      <c r="J1" s="483"/>
      <c r="K1" s="484"/>
      <c r="L1" s="485" t="s">
        <v>1114</v>
      </c>
      <c r="M1" s="486" t="s">
        <v>0</v>
      </c>
      <c r="N1" s="486" t="s">
        <v>4</v>
      </c>
      <c r="O1" s="487" t="s">
        <v>1057</v>
      </c>
      <c r="P1" s="488" t="s">
        <v>5</v>
      </c>
    </row>
    <row r="2" spans="1:16" ht="15">
      <c r="A2" s="490" t="s">
        <v>1117</v>
      </c>
      <c r="B2" s="483"/>
      <c r="C2" s="483"/>
      <c r="D2" s="483"/>
      <c r="E2" s="483"/>
      <c r="F2" s="483"/>
      <c r="G2" s="483"/>
      <c r="H2" s="483"/>
      <c r="I2" s="483"/>
      <c r="J2" s="483"/>
      <c r="K2" s="484"/>
      <c r="L2" s="491"/>
      <c r="M2" s="492"/>
      <c r="N2" s="492"/>
      <c r="O2" s="493"/>
      <c r="P2" s="494"/>
    </row>
    <row r="3" spans="1:16" ht="25.5">
      <c r="B3" s="495"/>
      <c r="C3" s="496" t="s">
        <v>18</v>
      </c>
      <c r="D3" s="496" t="s">
        <v>19</v>
      </c>
      <c r="E3" s="496" t="s">
        <v>20</v>
      </c>
      <c r="F3" s="496" t="s">
        <v>21</v>
      </c>
      <c r="G3" s="496" t="s">
        <v>22</v>
      </c>
      <c r="H3" s="496" t="s">
        <v>23</v>
      </c>
      <c r="I3" s="496" t="s">
        <v>24</v>
      </c>
      <c r="J3" s="497" t="s">
        <v>2</v>
      </c>
      <c r="K3" s="484"/>
      <c r="L3" s="498"/>
      <c r="M3" s="499"/>
      <c r="N3" s="499"/>
      <c r="O3" s="499"/>
      <c r="P3" s="499"/>
    </row>
    <row r="4" spans="1:16">
      <c r="A4" s="495" t="s">
        <v>1059</v>
      </c>
      <c r="B4" s="500" t="s">
        <v>154</v>
      </c>
      <c r="C4" s="501">
        <v>566487744.88</v>
      </c>
      <c r="D4" s="502">
        <v>5863388.5300000003</v>
      </c>
      <c r="E4" s="502">
        <v>20781773.02</v>
      </c>
      <c r="F4" s="502">
        <v>1397810.49</v>
      </c>
      <c r="G4" s="502">
        <v>-21861718.399999999</v>
      </c>
      <c r="H4" s="503">
        <v>0</v>
      </c>
      <c r="I4" s="502">
        <v>-1474035.41</v>
      </c>
      <c r="J4" s="502">
        <v>-573507303.70999992</v>
      </c>
      <c r="K4" s="484"/>
    </row>
    <row r="5" spans="1:16">
      <c r="A5" s="495" t="s">
        <v>1059</v>
      </c>
      <c r="B5" s="500" t="s">
        <v>163</v>
      </c>
      <c r="C5" s="503">
        <v>-0.28000000000000003</v>
      </c>
      <c r="D5" s="502">
        <v>-0.13</v>
      </c>
      <c r="E5" s="502">
        <v>26157546.93</v>
      </c>
      <c r="F5" s="502">
        <v>1759390.42</v>
      </c>
      <c r="G5" s="503">
        <v>538554</v>
      </c>
      <c r="H5" s="503">
        <v>0</v>
      </c>
      <c r="I5" s="503">
        <v>36225</v>
      </c>
      <c r="J5" s="502">
        <v>28491716.759999998</v>
      </c>
      <c r="K5" s="484"/>
      <c r="L5" s="504"/>
    </row>
    <row r="6" spans="1:16">
      <c r="A6" s="495" t="s">
        <v>1059</v>
      </c>
      <c r="B6" s="500" t="s">
        <v>1060</v>
      </c>
      <c r="C6" s="503">
        <v>0</v>
      </c>
      <c r="D6" s="503">
        <v>0</v>
      </c>
      <c r="E6" s="503">
        <v>0</v>
      </c>
      <c r="F6" s="503">
        <v>0</v>
      </c>
      <c r="G6" s="503">
        <v>0</v>
      </c>
      <c r="H6" s="503">
        <v>0</v>
      </c>
      <c r="I6" s="503">
        <v>0</v>
      </c>
      <c r="J6" s="503">
        <v>0</v>
      </c>
      <c r="K6" s="484"/>
      <c r="L6" s="504"/>
    </row>
    <row r="7" spans="1:16">
      <c r="A7" s="505" t="s">
        <v>1061</v>
      </c>
      <c r="B7" s="506"/>
      <c r="C7" s="507">
        <f t="shared" ref="C7:J7" si="0">SUM(C4:C6)</f>
        <v>566487744.60000002</v>
      </c>
      <c r="D7" s="507">
        <f t="shared" si="0"/>
        <v>5863388.4000000004</v>
      </c>
      <c r="E7" s="507">
        <f t="shared" si="0"/>
        <v>46939319.950000003</v>
      </c>
      <c r="F7" s="507">
        <f t="shared" si="0"/>
        <v>3157200.91</v>
      </c>
      <c r="G7" s="507">
        <f t="shared" si="0"/>
        <v>-21323164.399999999</v>
      </c>
      <c r="H7" s="507">
        <f t="shared" si="0"/>
        <v>0</v>
      </c>
      <c r="I7" s="507">
        <f t="shared" si="0"/>
        <v>-1437810.41</v>
      </c>
      <c r="J7" s="507">
        <f t="shared" si="0"/>
        <v>-545015586.94999993</v>
      </c>
      <c r="K7" s="484"/>
      <c r="L7" s="504"/>
    </row>
    <row r="8" spans="1:16" s="514" customFormat="1" ht="11.25">
      <c r="A8" s="508" t="s">
        <v>1059</v>
      </c>
      <c r="B8" s="509" t="s">
        <v>1062</v>
      </c>
      <c r="C8" s="510">
        <v>566487744.60000002</v>
      </c>
      <c r="D8" s="511">
        <v>5863388.4000000004</v>
      </c>
      <c r="E8" s="511">
        <v>46939319.950000003</v>
      </c>
      <c r="F8" s="511">
        <v>3157200.91</v>
      </c>
      <c r="G8" s="511">
        <v>-21323164.399999999</v>
      </c>
      <c r="H8" s="510">
        <v>0</v>
      </c>
      <c r="I8" s="511">
        <v>-1437810.41</v>
      </c>
      <c r="J8" s="511">
        <v>-545015586.94999993</v>
      </c>
      <c r="K8" s="512"/>
      <c r="L8" s="513"/>
    </row>
    <row r="9" spans="1:16" s="514" customFormat="1" ht="11.25">
      <c r="A9" s="508"/>
      <c r="B9" s="509" t="s">
        <v>1047</v>
      </c>
      <c r="C9" s="510">
        <f t="shared" ref="C9:J9" si="1">C7-C8</f>
        <v>0</v>
      </c>
      <c r="D9" s="510">
        <f t="shared" si="1"/>
        <v>0</v>
      </c>
      <c r="E9" s="510">
        <f t="shared" si="1"/>
        <v>0</v>
      </c>
      <c r="F9" s="510">
        <f t="shared" si="1"/>
        <v>0</v>
      </c>
      <c r="G9" s="510">
        <f t="shared" si="1"/>
        <v>0</v>
      </c>
      <c r="H9" s="510">
        <f t="shared" si="1"/>
        <v>0</v>
      </c>
      <c r="I9" s="510">
        <f t="shared" si="1"/>
        <v>0</v>
      </c>
      <c r="J9" s="510">
        <f t="shared" si="1"/>
        <v>0</v>
      </c>
      <c r="K9" s="512"/>
      <c r="L9" s="513"/>
    </row>
    <row r="10" spans="1:16">
      <c r="A10" s="495"/>
      <c r="B10" s="500"/>
      <c r="C10" s="503"/>
      <c r="D10" s="503"/>
      <c r="E10" s="503"/>
      <c r="F10" s="503"/>
      <c r="G10" s="503"/>
      <c r="H10" s="503"/>
      <c r="I10" s="503"/>
      <c r="J10" s="503"/>
      <c r="K10" s="484"/>
      <c r="L10" s="504"/>
    </row>
    <row r="11" spans="1:16">
      <c r="A11" s="495" t="s">
        <v>1063</v>
      </c>
      <c r="B11" s="500" t="s">
        <v>159</v>
      </c>
      <c r="C11" s="503">
        <v>610027.04</v>
      </c>
      <c r="D11" s="502">
        <v>41031.449999999997</v>
      </c>
      <c r="E11" s="502">
        <v>54084949.350000001</v>
      </c>
      <c r="F11" s="502">
        <v>3637823.9</v>
      </c>
      <c r="G11" s="502">
        <v>3984109.03</v>
      </c>
      <c r="H11" s="503">
        <v>0</v>
      </c>
      <c r="I11" s="502">
        <v>267978.01</v>
      </c>
      <c r="J11" s="502">
        <v>61323801.799999997</v>
      </c>
      <c r="K11" s="484"/>
      <c r="L11" s="504"/>
    </row>
    <row r="12" spans="1:16">
      <c r="A12" s="495" t="s">
        <v>1063</v>
      </c>
      <c r="B12" s="500" t="s">
        <v>178</v>
      </c>
      <c r="C12" s="503">
        <v>-821694.78</v>
      </c>
      <c r="D12" s="502">
        <v>-55268.19</v>
      </c>
      <c r="E12" s="502">
        <v>104732903.81</v>
      </c>
      <c r="F12" s="502">
        <v>7044471.9500000002</v>
      </c>
      <c r="G12" s="503">
        <v>3267211.43</v>
      </c>
      <c r="H12" s="503">
        <v>0</v>
      </c>
      <c r="I12" s="503">
        <v>219758.48</v>
      </c>
      <c r="J12" s="502">
        <v>116141308.64</v>
      </c>
      <c r="K12" s="484"/>
      <c r="L12" s="504"/>
    </row>
    <row r="13" spans="1:16">
      <c r="A13" s="495" t="s">
        <v>1063</v>
      </c>
      <c r="B13" s="500" t="s">
        <v>480</v>
      </c>
      <c r="C13" s="503">
        <v>0</v>
      </c>
      <c r="D13" s="502">
        <v>0</v>
      </c>
      <c r="E13" s="502">
        <v>0</v>
      </c>
      <c r="F13" s="502">
        <v>0</v>
      </c>
      <c r="G13" s="503">
        <v>0</v>
      </c>
      <c r="H13" s="503">
        <v>0</v>
      </c>
      <c r="I13" s="503">
        <v>0</v>
      </c>
      <c r="J13" s="502">
        <v>0</v>
      </c>
      <c r="K13" s="484"/>
      <c r="L13" s="504"/>
    </row>
    <row r="14" spans="1:16">
      <c r="A14" s="495" t="s">
        <v>1063</v>
      </c>
      <c r="B14" s="500" t="s">
        <v>114</v>
      </c>
      <c r="C14" s="503">
        <v>0</v>
      </c>
      <c r="D14" s="503">
        <v>0</v>
      </c>
      <c r="E14" s="503">
        <v>0</v>
      </c>
      <c r="F14" s="503">
        <v>0</v>
      </c>
      <c r="G14" s="502">
        <v>0</v>
      </c>
      <c r="H14" s="503">
        <v>0</v>
      </c>
      <c r="I14" s="502">
        <v>0</v>
      </c>
      <c r="J14" s="502">
        <v>0</v>
      </c>
      <c r="K14" s="484"/>
      <c r="L14" s="504"/>
    </row>
    <row r="15" spans="1:16">
      <c r="A15" s="495" t="s">
        <v>1063</v>
      </c>
      <c r="B15" s="500" t="s">
        <v>188</v>
      </c>
      <c r="C15" s="503">
        <v>-4348258.3600000003</v>
      </c>
      <c r="D15" s="503">
        <v>13739626.16</v>
      </c>
      <c r="E15" s="503">
        <v>156371.29999999999</v>
      </c>
      <c r="F15" s="503">
        <v>10517.58</v>
      </c>
      <c r="G15" s="503">
        <v>159965.71</v>
      </c>
      <c r="H15" s="503">
        <v>0</v>
      </c>
      <c r="I15" s="503">
        <v>7876.49</v>
      </c>
      <c r="J15" s="502">
        <v>-9056636.7199999988</v>
      </c>
      <c r="K15" s="484"/>
      <c r="L15" s="504"/>
    </row>
    <row r="16" spans="1:16">
      <c r="A16" s="505" t="s">
        <v>1064</v>
      </c>
      <c r="B16" s="506"/>
      <c r="C16" s="507">
        <f t="shared" ref="C16:J16" si="2">SUM(C11:C15)</f>
        <v>-4559926.1000000006</v>
      </c>
      <c r="D16" s="507">
        <f t="shared" si="2"/>
        <v>13725389.42</v>
      </c>
      <c r="E16" s="507">
        <f t="shared" si="2"/>
        <v>158974224.46000001</v>
      </c>
      <c r="F16" s="507">
        <f t="shared" si="2"/>
        <v>10692813.43</v>
      </c>
      <c r="G16" s="507">
        <f t="shared" si="2"/>
        <v>7411286.1699999999</v>
      </c>
      <c r="H16" s="507">
        <f t="shared" si="2"/>
        <v>0</v>
      </c>
      <c r="I16" s="507">
        <f t="shared" si="2"/>
        <v>495612.98</v>
      </c>
      <c r="J16" s="507">
        <f t="shared" si="2"/>
        <v>168408473.72</v>
      </c>
      <c r="K16" s="484"/>
      <c r="L16" s="504"/>
    </row>
    <row r="17" spans="1:12" s="514" customFormat="1" ht="11.25">
      <c r="A17" s="508" t="s">
        <v>1063</v>
      </c>
      <c r="B17" s="509" t="s">
        <v>1065</v>
      </c>
      <c r="C17" s="510">
        <v>-4559926.1000000006</v>
      </c>
      <c r="D17" s="511">
        <v>13725389.42</v>
      </c>
      <c r="E17" s="511">
        <v>158974224.46000001</v>
      </c>
      <c r="F17" s="511">
        <v>10692813.43</v>
      </c>
      <c r="G17" s="511">
        <v>7411286.1699999999</v>
      </c>
      <c r="H17" s="510">
        <v>0</v>
      </c>
      <c r="I17" s="511">
        <v>495612.98000000004</v>
      </c>
      <c r="J17" s="511">
        <v>168408473.72000003</v>
      </c>
      <c r="K17" s="512"/>
      <c r="L17" s="513"/>
    </row>
    <row r="18" spans="1:12" s="514" customFormat="1" ht="11.25">
      <c r="A18" s="508"/>
      <c r="B18" s="509" t="s">
        <v>1047</v>
      </c>
      <c r="C18" s="510">
        <f t="shared" ref="C18:J18" si="3">C16-C17</f>
        <v>0</v>
      </c>
      <c r="D18" s="510">
        <f t="shared" si="3"/>
        <v>0</v>
      </c>
      <c r="E18" s="510">
        <f t="shared" si="3"/>
        <v>0</v>
      </c>
      <c r="F18" s="510">
        <f t="shared" si="3"/>
        <v>0</v>
      </c>
      <c r="G18" s="510">
        <f t="shared" si="3"/>
        <v>0</v>
      </c>
      <c r="H18" s="510">
        <f t="shared" si="3"/>
        <v>0</v>
      </c>
      <c r="I18" s="510">
        <f t="shared" si="3"/>
        <v>0</v>
      </c>
      <c r="J18" s="510">
        <f t="shared" si="3"/>
        <v>0</v>
      </c>
      <c r="K18" s="512"/>
      <c r="L18" s="513"/>
    </row>
    <row r="19" spans="1:12">
      <c r="A19" s="515"/>
      <c r="B19" s="516"/>
      <c r="C19" s="503"/>
      <c r="D19" s="503"/>
      <c r="E19" s="502"/>
      <c r="F19" s="502"/>
      <c r="G19" s="503"/>
      <c r="H19" s="503"/>
      <c r="I19" s="503"/>
      <c r="J19" s="502"/>
      <c r="K19" s="484"/>
      <c r="L19" s="504"/>
    </row>
    <row r="20" spans="1:12">
      <c r="A20" s="495" t="s">
        <v>1066</v>
      </c>
      <c r="B20" s="500" t="s">
        <v>156</v>
      </c>
      <c r="C20" s="503">
        <v>6347.52</v>
      </c>
      <c r="D20" s="502">
        <v>426.51</v>
      </c>
      <c r="E20" s="502">
        <v>130897.75</v>
      </c>
      <c r="F20" s="502">
        <v>8802.56</v>
      </c>
      <c r="G20" s="503">
        <v>1102.3499999999999</v>
      </c>
      <c r="H20" s="503">
        <v>0</v>
      </c>
      <c r="I20" s="503">
        <v>74.459999999999994</v>
      </c>
      <c r="J20" s="502">
        <v>134103.09</v>
      </c>
      <c r="K20" s="484"/>
      <c r="L20" s="504"/>
    </row>
    <row r="21" spans="1:12">
      <c r="A21" s="495" t="s">
        <v>1066</v>
      </c>
      <c r="B21" s="500" t="s">
        <v>160</v>
      </c>
      <c r="C21" s="503">
        <v>18676.009999999998</v>
      </c>
      <c r="D21" s="502">
        <v>1255.06</v>
      </c>
      <c r="E21" s="502">
        <v>-43714.27</v>
      </c>
      <c r="F21" s="502">
        <v>-2940.76</v>
      </c>
      <c r="G21" s="502">
        <v>-0.15</v>
      </c>
      <c r="H21" s="503">
        <v>0</v>
      </c>
      <c r="I21" s="502">
        <v>-0.16</v>
      </c>
      <c r="J21" s="502">
        <v>-66586.409999999989</v>
      </c>
      <c r="K21" s="484"/>
      <c r="L21" s="504"/>
    </row>
    <row r="22" spans="1:12">
      <c r="A22" s="495" t="s">
        <v>1066</v>
      </c>
      <c r="B22" s="500" t="s">
        <v>170</v>
      </c>
      <c r="C22" s="503">
        <v>1796.76</v>
      </c>
      <c r="D22" s="503">
        <v>119.57</v>
      </c>
      <c r="E22" s="503">
        <v>8709176.7699999996</v>
      </c>
      <c r="F22" s="503">
        <v>585788.88</v>
      </c>
      <c r="G22" s="503">
        <v>0.1</v>
      </c>
      <c r="H22" s="503">
        <v>0</v>
      </c>
      <c r="I22" s="503">
        <v>-0.35</v>
      </c>
      <c r="J22" s="502">
        <v>9293049.0700000003</v>
      </c>
      <c r="K22" s="484"/>
      <c r="L22" s="504"/>
    </row>
    <row r="23" spans="1:12">
      <c r="A23" s="495" t="s">
        <v>1066</v>
      </c>
      <c r="B23" s="500" t="s">
        <v>155</v>
      </c>
      <c r="C23" s="503">
        <v>377427.25</v>
      </c>
      <c r="D23" s="503">
        <v>25387.31</v>
      </c>
      <c r="E23" s="503">
        <v>28704786.91</v>
      </c>
      <c r="F23" s="503">
        <v>1930721.6</v>
      </c>
      <c r="G23" s="503">
        <v>452599.25</v>
      </c>
      <c r="H23" s="503">
        <v>0</v>
      </c>
      <c r="I23" s="503">
        <v>30442.19</v>
      </c>
      <c r="J23" s="502">
        <v>30715735.390000001</v>
      </c>
      <c r="K23" s="484"/>
      <c r="L23" s="504"/>
    </row>
    <row r="24" spans="1:12">
      <c r="A24" s="495" t="s">
        <v>1066</v>
      </c>
      <c r="B24" s="500" t="s">
        <v>164</v>
      </c>
      <c r="C24" s="503">
        <v>41211.79</v>
      </c>
      <c r="D24" s="503">
        <v>2770.51</v>
      </c>
      <c r="E24" s="503">
        <v>1785812.34</v>
      </c>
      <c r="F24" s="503">
        <v>120116.33</v>
      </c>
      <c r="G24" s="503">
        <v>-10493.04</v>
      </c>
      <c r="H24" s="503">
        <v>0</v>
      </c>
      <c r="I24" s="503">
        <v>-704.76</v>
      </c>
      <c r="J24" s="502">
        <v>1850748.57</v>
      </c>
      <c r="K24" s="484"/>
      <c r="L24" s="504"/>
    </row>
    <row r="25" spans="1:12">
      <c r="A25" s="495" t="s">
        <v>1066</v>
      </c>
      <c r="B25" s="500" t="s">
        <v>153</v>
      </c>
      <c r="C25" s="503">
        <v>0</v>
      </c>
      <c r="D25" s="503">
        <v>0</v>
      </c>
      <c r="E25" s="502">
        <v>0</v>
      </c>
      <c r="F25" s="502">
        <v>0</v>
      </c>
      <c r="G25" s="503">
        <v>0</v>
      </c>
      <c r="H25" s="503">
        <v>0</v>
      </c>
      <c r="I25" s="503">
        <v>0</v>
      </c>
      <c r="J25" s="502">
        <v>0</v>
      </c>
      <c r="K25" s="484"/>
      <c r="L25" s="504"/>
    </row>
    <row r="26" spans="1:12">
      <c r="A26" s="495" t="s">
        <v>1066</v>
      </c>
      <c r="B26" s="500" t="s">
        <v>113</v>
      </c>
      <c r="C26" s="503">
        <v>0</v>
      </c>
      <c r="D26" s="503">
        <v>0</v>
      </c>
      <c r="E26" s="503">
        <v>0</v>
      </c>
      <c r="F26" s="503">
        <v>0</v>
      </c>
      <c r="G26" s="503">
        <v>0</v>
      </c>
      <c r="H26" s="503">
        <v>0</v>
      </c>
      <c r="I26" s="503">
        <v>0</v>
      </c>
      <c r="J26" s="502">
        <v>0</v>
      </c>
      <c r="K26" s="484"/>
      <c r="L26" s="504"/>
    </row>
    <row r="27" spans="1:12">
      <c r="A27" s="495" t="s">
        <v>1066</v>
      </c>
      <c r="B27" s="500" t="s">
        <v>162</v>
      </c>
      <c r="C27" s="503">
        <v>11360895.68</v>
      </c>
      <c r="D27" s="503">
        <v>764146.61</v>
      </c>
      <c r="E27" s="503">
        <v>-56895.46</v>
      </c>
      <c r="F27" s="503">
        <v>-3818.12</v>
      </c>
      <c r="G27" s="503">
        <v>1511184.01</v>
      </c>
      <c r="H27" s="503">
        <v>0</v>
      </c>
      <c r="I27" s="503">
        <v>101645.38</v>
      </c>
      <c r="J27" s="503">
        <v>-10572926.479999999</v>
      </c>
      <c r="K27" s="484"/>
      <c r="L27" s="504"/>
    </row>
    <row r="28" spans="1:12">
      <c r="A28" s="495" t="s">
        <v>1066</v>
      </c>
      <c r="B28" s="500" t="s">
        <v>474</v>
      </c>
      <c r="C28" s="503">
        <v>0</v>
      </c>
      <c r="D28" s="503">
        <v>0</v>
      </c>
      <c r="E28" s="503">
        <v>0</v>
      </c>
      <c r="F28" s="503">
        <v>0</v>
      </c>
      <c r="G28" s="503">
        <v>0</v>
      </c>
      <c r="H28" s="503">
        <v>0</v>
      </c>
      <c r="I28" s="503">
        <v>0</v>
      </c>
      <c r="J28" s="502">
        <v>0</v>
      </c>
      <c r="K28" s="484"/>
      <c r="L28" s="504"/>
    </row>
    <row r="29" spans="1:12">
      <c r="A29" s="495" t="s">
        <v>1066</v>
      </c>
      <c r="B29" s="500" t="s">
        <v>510</v>
      </c>
      <c r="C29" s="503">
        <v>0</v>
      </c>
      <c r="D29" s="503">
        <v>0</v>
      </c>
      <c r="E29" s="502">
        <v>816740.46</v>
      </c>
      <c r="F29" s="502">
        <v>54926.99</v>
      </c>
      <c r="G29" s="503">
        <v>0</v>
      </c>
      <c r="H29" s="503">
        <v>0</v>
      </c>
      <c r="I29" s="503">
        <v>0</v>
      </c>
      <c r="J29" s="502">
        <v>871667.45</v>
      </c>
      <c r="K29" s="484"/>
      <c r="L29" s="504"/>
    </row>
    <row r="30" spans="1:12">
      <c r="A30" s="495" t="s">
        <v>1066</v>
      </c>
      <c r="B30" s="500" t="s">
        <v>158</v>
      </c>
      <c r="C30" s="503">
        <v>18692.32</v>
      </c>
      <c r="D30" s="503">
        <v>1256.8900000000001</v>
      </c>
      <c r="E30" s="503">
        <v>1173970.1599999999</v>
      </c>
      <c r="F30" s="503">
        <v>78961.850000000006</v>
      </c>
      <c r="G30" s="502">
        <v>23555.52</v>
      </c>
      <c r="H30" s="503">
        <v>0</v>
      </c>
      <c r="I30" s="502">
        <v>1585.51</v>
      </c>
      <c r="J30" s="502">
        <v>1258123.83</v>
      </c>
      <c r="K30" s="484"/>
      <c r="L30" s="504"/>
    </row>
    <row r="31" spans="1:12">
      <c r="A31" s="495" t="s">
        <v>1066</v>
      </c>
      <c r="B31" s="500" t="s">
        <v>168</v>
      </c>
      <c r="C31" s="503">
        <v>0</v>
      </c>
      <c r="D31" s="503">
        <v>0</v>
      </c>
      <c r="E31" s="503">
        <v>-1506.49</v>
      </c>
      <c r="F31" s="503">
        <v>-101.87</v>
      </c>
      <c r="G31" s="503">
        <v>0</v>
      </c>
      <c r="H31" s="503">
        <v>0</v>
      </c>
      <c r="I31" s="503">
        <v>0</v>
      </c>
      <c r="J31" s="502">
        <v>-1608.3600000000001</v>
      </c>
      <c r="K31" s="484"/>
      <c r="L31" s="504"/>
    </row>
    <row r="32" spans="1:12">
      <c r="A32" s="495" t="s">
        <v>1066</v>
      </c>
      <c r="B32" s="500" t="s">
        <v>169</v>
      </c>
      <c r="C32" s="503">
        <v>1064.54</v>
      </c>
      <c r="D32" s="503">
        <v>71.64</v>
      </c>
      <c r="E32" s="503">
        <v>2502.5500000000002</v>
      </c>
      <c r="F32" s="503">
        <v>167.7</v>
      </c>
      <c r="G32" s="503">
        <v>37.520000000000003</v>
      </c>
      <c r="H32" s="503">
        <v>0</v>
      </c>
      <c r="I32" s="503">
        <v>3.07</v>
      </c>
      <c r="J32" s="502">
        <v>1574.6600000000003</v>
      </c>
      <c r="K32" s="484"/>
      <c r="L32" s="504"/>
    </row>
    <row r="33" spans="1:12">
      <c r="A33" s="495" t="s">
        <v>1066</v>
      </c>
      <c r="B33" s="500" t="s">
        <v>116</v>
      </c>
      <c r="C33" s="503">
        <v>0</v>
      </c>
      <c r="D33" s="503">
        <v>0</v>
      </c>
      <c r="E33" s="503">
        <v>0</v>
      </c>
      <c r="F33" s="503">
        <v>0</v>
      </c>
      <c r="G33" s="503">
        <v>0</v>
      </c>
      <c r="H33" s="503">
        <v>0</v>
      </c>
      <c r="I33" s="503">
        <v>0</v>
      </c>
      <c r="J33" s="502">
        <v>0</v>
      </c>
      <c r="K33" s="484"/>
      <c r="L33" s="504"/>
    </row>
    <row r="34" spans="1:12">
      <c r="A34" s="495" t="s">
        <v>1066</v>
      </c>
      <c r="B34" s="500" t="s">
        <v>629</v>
      </c>
      <c r="C34" s="503">
        <v>0</v>
      </c>
      <c r="D34" s="503">
        <v>0</v>
      </c>
      <c r="E34" s="503">
        <v>0</v>
      </c>
      <c r="F34" s="503">
        <v>0</v>
      </c>
      <c r="G34" s="503">
        <v>0</v>
      </c>
      <c r="H34" s="503">
        <v>0</v>
      </c>
      <c r="I34" s="503">
        <v>0</v>
      </c>
      <c r="J34" s="503">
        <v>0</v>
      </c>
      <c r="K34" s="484"/>
      <c r="L34" s="504"/>
    </row>
    <row r="35" spans="1:12">
      <c r="A35" s="495" t="s">
        <v>1066</v>
      </c>
      <c r="B35" s="500" t="s">
        <v>167</v>
      </c>
      <c r="C35" s="503">
        <v>339404.47</v>
      </c>
      <c r="D35" s="502">
        <v>22830.87</v>
      </c>
      <c r="E35" s="502">
        <v>30711086.07</v>
      </c>
      <c r="F35" s="502">
        <v>2065668.08</v>
      </c>
      <c r="G35" s="502">
        <v>116146.8</v>
      </c>
      <c r="H35" s="503">
        <v>0</v>
      </c>
      <c r="I35" s="502">
        <v>7811.83</v>
      </c>
      <c r="J35" s="502">
        <v>32538477.439999998</v>
      </c>
      <c r="K35" s="484"/>
      <c r="L35" s="504"/>
    </row>
    <row r="36" spans="1:12">
      <c r="A36" s="495" t="s">
        <v>1066</v>
      </c>
      <c r="B36" s="500" t="s">
        <v>171</v>
      </c>
      <c r="C36" s="503">
        <v>30670.27</v>
      </c>
      <c r="D36" s="502">
        <v>2062.5700000000002</v>
      </c>
      <c r="E36" s="502">
        <v>2019999.14</v>
      </c>
      <c r="F36" s="502">
        <v>135867.6</v>
      </c>
      <c r="G36" s="503">
        <v>4208.25</v>
      </c>
      <c r="H36" s="503">
        <v>0</v>
      </c>
      <c r="I36" s="503">
        <v>283.31</v>
      </c>
      <c r="J36" s="502">
        <v>2127625.46</v>
      </c>
      <c r="K36" s="484"/>
      <c r="L36" s="504"/>
    </row>
    <row r="37" spans="1:12">
      <c r="A37" s="495" t="s">
        <v>1066</v>
      </c>
      <c r="B37" s="500" t="s">
        <v>165</v>
      </c>
      <c r="C37" s="503">
        <v>0</v>
      </c>
      <c r="D37" s="503">
        <v>0</v>
      </c>
      <c r="E37" s="503">
        <v>0</v>
      </c>
      <c r="F37" s="503">
        <v>0</v>
      </c>
      <c r="G37" s="503">
        <v>0</v>
      </c>
      <c r="H37" s="503">
        <v>0</v>
      </c>
      <c r="I37" s="503">
        <v>0</v>
      </c>
      <c r="J37" s="503">
        <v>0</v>
      </c>
      <c r="K37" s="484"/>
      <c r="L37" s="504"/>
    </row>
    <row r="38" spans="1:12">
      <c r="A38" s="495" t="s">
        <v>1066</v>
      </c>
      <c r="B38" s="500" t="s">
        <v>166</v>
      </c>
      <c r="C38" s="503">
        <v>0</v>
      </c>
      <c r="D38" s="502">
        <v>0</v>
      </c>
      <c r="E38" s="502">
        <v>0</v>
      </c>
      <c r="F38" s="502">
        <v>0</v>
      </c>
      <c r="G38" s="502">
        <v>0</v>
      </c>
      <c r="H38" s="503">
        <v>0</v>
      </c>
      <c r="I38" s="502">
        <v>0</v>
      </c>
      <c r="J38" s="502">
        <v>0</v>
      </c>
      <c r="K38" s="484"/>
      <c r="L38" s="504"/>
    </row>
    <row r="39" spans="1:12">
      <c r="A39" s="495" t="s">
        <v>1066</v>
      </c>
      <c r="B39" s="500" t="s">
        <v>157</v>
      </c>
      <c r="C39" s="503">
        <v>773296.04</v>
      </c>
      <c r="D39" s="503">
        <v>52013.07</v>
      </c>
      <c r="E39" s="503">
        <v>66965889.630000003</v>
      </c>
      <c r="F39" s="503">
        <v>4504211.09</v>
      </c>
      <c r="G39" s="503">
        <v>2813940.89</v>
      </c>
      <c r="H39" s="503">
        <v>0</v>
      </c>
      <c r="I39" s="503">
        <v>189269.78</v>
      </c>
      <c r="J39" s="503">
        <v>73648002.280000001</v>
      </c>
      <c r="K39" s="484"/>
      <c r="L39" s="504"/>
    </row>
    <row r="40" spans="1:12">
      <c r="A40" s="495" t="s">
        <v>1066</v>
      </c>
      <c r="B40" s="500" t="s">
        <v>172</v>
      </c>
      <c r="C40" s="503">
        <v>157182.70000000001</v>
      </c>
      <c r="D40" s="503">
        <v>10572.05</v>
      </c>
      <c r="E40" s="502">
        <v>11295812.279999999</v>
      </c>
      <c r="F40" s="502">
        <v>759769.69</v>
      </c>
      <c r="G40" s="503">
        <v>221762.5</v>
      </c>
      <c r="H40" s="503">
        <v>0</v>
      </c>
      <c r="I40" s="503">
        <v>14915.88</v>
      </c>
      <c r="J40" s="502">
        <v>12124505.6</v>
      </c>
      <c r="K40" s="484"/>
      <c r="L40" s="504"/>
    </row>
    <row r="41" spans="1:12">
      <c r="A41" s="505" t="s">
        <v>1067</v>
      </c>
      <c r="B41" s="517"/>
      <c r="C41" s="507">
        <f t="shared" ref="C41:J41" si="4">SUM(C20:C40)</f>
        <v>13126665.349999998</v>
      </c>
      <c r="D41" s="507">
        <f t="shared" si="4"/>
        <v>882912.65999999992</v>
      </c>
      <c r="E41" s="507">
        <f t="shared" si="4"/>
        <v>152214557.84</v>
      </c>
      <c r="F41" s="507">
        <f t="shared" si="4"/>
        <v>10238141.619999999</v>
      </c>
      <c r="G41" s="507">
        <f t="shared" si="4"/>
        <v>5134044</v>
      </c>
      <c r="H41" s="507">
        <f t="shared" si="4"/>
        <v>0</v>
      </c>
      <c r="I41" s="507">
        <f t="shared" si="4"/>
        <v>345326.14</v>
      </c>
      <c r="J41" s="507">
        <f t="shared" si="4"/>
        <v>153922491.59</v>
      </c>
      <c r="K41" s="484"/>
      <c r="L41" s="504"/>
    </row>
    <row r="42" spans="1:12" s="514" customFormat="1" ht="11.25">
      <c r="A42" s="508" t="s">
        <v>1066</v>
      </c>
      <c r="B42" s="509" t="s">
        <v>1068</v>
      </c>
      <c r="C42" s="510">
        <v>13126665.349999998</v>
      </c>
      <c r="D42" s="511">
        <v>882912.65999999992</v>
      </c>
      <c r="E42" s="511">
        <v>152214557.84</v>
      </c>
      <c r="F42" s="511">
        <v>10238141.619999999</v>
      </c>
      <c r="G42" s="511">
        <v>5134044</v>
      </c>
      <c r="H42" s="510">
        <v>0</v>
      </c>
      <c r="I42" s="511">
        <v>345326.14</v>
      </c>
      <c r="J42" s="511">
        <v>153922491.59</v>
      </c>
      <c r="K42" s="512"/>
      <c r="L42" s="513"/>
    </row>
    <row r="43" spans="1:12" s="514" customFormat="1" ht="11.25">
      <c r="A43" s="508"/>
      <c r="B43" s="509" t="s">
        <v>1047</v>
      </c>
      <c r="C43" s="510">
        <f t="shared" ref="C43:J43" si="5">C41-C42</f>
        <v>0</v>
      </c>
      <c r="D43" s="510">
        <f t="shared" si="5"/>
        <v>0</v>
      </c>
      <c r="E43" s="510">
        <f t="shared" si="5"/>
        <v>0</v>
      </c>
      <c r="F43" s="510">
        <f t="shared" si="5"/>
        <v>0</v>
      </c>
      <c r="G43" s="510">
        <f t="shared" si="5"/>
        <v>0</v>
      </c>
      <c r="H43" s="510">
        <f t="shared" si="5"/>
        <v>0</v>
      </c>
      <c r="I43" s="510">
        <f t="shared" si="5"/>
        <v>0</v>
      </c>
      <c r="J43" s="510">
        <f t="shared" si="5"/>
        <v>0</v>
      </c>
      <c r="K43" s="512"/>
      <c r="L43" s="513"/>
    </row>
    <row r="44" spans="1:12">
      <c r="A44" s="495"/>
      <c r="B44" s="500"/>
      <c r="C44" s="503"/>
      <c r="D44" s="503"/>
      <c r="E44" s="503"/>
      <c r="F44" s="503"/>
      <c r="G44" s="503"/>
      <c r="H44" s="503"/>
      <c r="I44" s="503"/>
      <c r="J44" s="503"/>
      <c r="K44" s="484"/>
      <c r="L44" s="504"/>
    </row>
    <row r="45" spans="1:12">
      <c r="A45" s="495" t="s">
        <v>1069</v>
      </c>
      <c r="B45" s="500" t="s">
        <v>161</v>
      </c>
      <c r="C45" s="503">
        <v>-32517.599999999999</v>
      </c>
      <c r="D45" s="503">
        <v>2552015.42</v>
      </c>
      <c r="E45" s="503">
        <v>92388928.060000002</v>
      </c>
      <c r="F45" s="503">
        <v>6214197.7599999998</v>
      </c>
      <c r="G45" s="503">
        <v>780542.41</v>
      </c>
      <c r="H45" s="503">
        <v>0</v>
      </c>
      <c r="I45" s="503">
        <v>51093.79</v>
      </c>
      <c r="J45" s="503">
        <v>96915264.200000003</v>
      </c>
      <c r="K45" s="484"/>
      <c r="L45" s="504"/>
    </row>
    <row r="46" spans="1:12" s="520" customFormat="1">
      <c r="A46" s="495" t="s">
        <v>1069</v>
      </c>
      <c r="B46" s="500" t="s">
        <v>182</v>
      </c>
      <c r="C46" s="503">
        <v>-818199.6</v>
      </c>
      <c r="D46" s="503">
        <v>3037464.84</v>
      </c>
      <c r="E46" s="503">
        <v>79605045.219999999</v>
      </c>
      <c r="F46" s="503">
        <v>5354339.8</v>
      </c>
      <c r="G46" s="503">
        <v>2496006.62</v>
      </c>
      <c r="H46" s="503">
        <v>0</v>
      </c>
      <c r="I46" s="503">
        <v>166495.53</v>
      </c>
      <c r="J46" s="503">
        <v>85402621.929999992</v>
      </c>
      <c r="K46" s="518"/>
      <c r="L46" s="519"/>
    </row>
    <row r="47" spans="1:12">
      <c r="A47" s="495" t="s">
        <v>1069</v>
      </c>
      <c r="B47" s="500" t="s">
        <v>184</v>
      </c>
      <c r="C47" s="503">
        <v>88499.58</v>
      </c>
      <c r="D47" s="503">
        <v>90548.77</v>
      </c>
      <c r="E47" s="503">
        <v>17474940.699999999</v>
      </c>
      <c r="F47" s="503">
        <v>1175387.8600000001</v>
      </c>
      <c r="G47" s="503">
        <v>1689805.06</v>
      </c>
      <c r="H47" s="503">
        <v>0</v>
      </c>
      <c r="I47" s="503">
        <v>113658.39</v>
      </c>
      <c r="J47" s="503">
        <v>20274743.66</v>
      </c>
      <c r="K47" s="484"/>
      <c r="L47" s="504"/>
    </row>
    <row r="48" spans="1:12">
      <c r="A48" s="495" t="s">
        <v>1069</v>
      </c>
      <c r="B48" s="500" t="s">
        <v>1070</v>
      </c>
      <c r="C48" s="503">
        <v>0</v>
      </c>
      <c r="D48" s="503">
        <v>0</v>
      </c>
      <c r="E48" s="503">
        <v>0</v>
      </c>
      <c r="F48" s="503">
        <v>0</v>
      </c>
      <c r="G48" s="503">
        <v>0</v>
      </c>
      <c r="H48" s="503">
        <v>0</v>
      </c>
      <c r="I48" s="503">
        <v>0</v>
      </c>
      <c r="J48" s="503">
        <v>0</v>
      </c>
      <c r="K48" s="484"/>
      <c r="L48" s="504"/>
    </row>
    <row r="49" spans="1:12">
      <c r="A49" s="495" t="s">
        <v>1069</v>
      </c>
      <c r="B49" s="500" t="s">
        <v>548</v>
      </c>
      <c r="C49" s="503">
        <v>0</v>
      </c>
      <c r="D49" s="503">
        <v>0</v>
      </c>
      <c r="E49" s="503">
        <v>0</v>
      </c>
      <c r="F49" s="503">
        <v>0</v>
      </c>
      <c r="G49" s="503">
        <v>0</v>
      </c>
      <c r="H49" s="503">
        <v>0</v>
      </c>
      <c r="I49" s="503">
        <v>0</v>
      </c>
      <c r="J49" s="503">
        <v>0</v>
      </c>
      <c r="K49" s="484"/>
      <c r="L49" s="504"/>
    </row>
    <row r="50" spans="1:12">
      <c r="A50" s="495" t="s">
        <v>1069</v>
      </c>
      <c r="B50" s="500" t="s">
        <v>553</v>
      </c>
      <c r="C50" s="503">
        <v>0</v>
      </c>
      <c r="D50" s="503">
        <v>0</v>
      </c>
      <c r="E50" s="503">
        <v>0</v>
      </c>
      <c r="F50" s="503">
        <v>0</v>
      </c>
      <c r="G50" s="503">
        <v>0</v>
      </c>
      <c r="H50" s="503">
        <v>0</v>
      </c>
      <c r="I50" s="503">
        <v>0</v>
      </c>
      <c r="J50" s="503">
        <v>0</v>
      </c>
      <c r="K50" s="484"/>
      <c r="L50" s="504"/>
    </row>
    <row r="51" spans="1:12">
      <c r="A51" s="495" t="s">
        <v>1069</v>
      </c>
      <c r="B51" s="500" t="s">
        <v>557</v>
      </c>
      <c r="C51" s="503">
        <v>0</v>
      </c>
      <c r="D51" s="503">
        <v>0</v>
      </c>
      <c r="E51" s="503">
        <v>0</v>
      </c>
      <c r="F51" s="503">
        <v>0</v>
      </c>
      <c r="G51" s="503">
        <v>0</v>
      </c>
      <c r="H51" s="503">
        <v>0</v>
      </c>
      <c r="I51" s="503">
        <v>0</v>
      </c>
      <c r="J51" s="503">
        <v>0</v>
      </c>
      <c r="K51" s="484"/>
      <c r="L51" s="504"/>
    </row>
    <row r="52" spans="1:12">
      <c r="A52" s="495" t="s">
        <v>1069</v>
      </c>
      <c r="B52" s="500" t="s">
        <v>180</v>
      </c>
      <c r="C52" s="503">
        <v>5362764.1100000003</v>
      </c>
      <c r="D52" s="503">
        <v>360708.03</v>
      </c>
      <c r="E52" s="503">
        <v>4790819.3499999996</v>
      </c>
      <c r="F52" s="503">
        <v>-10582827.85</v>
      </c>
      <c r="G52" s="503">
        <v>1549454.22</v>
      </c>
      <c r="H52" s="503">
        <v>0</v>
      </c>
      <c r="I52" s="503">
        <v>104217.93</v>
      </c>
      <c r="J52" s="503">
        <v>-9861808.4900000002</v>
      </c>
      <c r="K52" s="484"/>
      <c r="L52" s="504"/>
    </row>
    <row r="53" spans="1:12">
      <c r="A53" s="495" t="s">
        <v>1069</v>
      </c>
      <c r="B53" s="500" t="s">
        <v>181</v>
      </c>
      <c r="C53" s="503">
        <v>0</v>
      </c>
      <c r="D53" s="503">
        <v>0</v>
      </c>
      <c r="E53" s="503">
        <v>0</v>
      </c>
      <c r="F53" s="503">
        <v>0</v>
      </c>
      <c r="G53" s="503">
        <v>0</v>
      </c>
      <c r="H53" s="503">
        <v>0</v>
      </c>
      <c r="I53" s="503">
        <v>0</v>
      </c>
      <c r="J53" s="503">
        <v>0</v>
      </c>
      <c r="K53" s="484"/>
      <c r="L53" s="504"/>
    </row>
    <row r="54" spans="1:12">
      <c r="A54" s="495" t="s">
        <v>1069</v>
      </c>
      <c r="B54" s="500" t="s">
        <v>1071</v>
      </c>
      <c r="C54" s="503">
        <v>0</v>
      </c>
      <c r="D54" s="503">
        <v>0</v>
      </c>
      <c r="E54" s="503">
        <v>0</v>
      </c>
      <c r="F54" s="503">
        <v>0</v>
      </c>
      <c r="G54" s="503">
        <v>0</v>
      </c>
      <c r="H54" s="503">
        <v>0</v>
      </c>
      <c r="I54" s="503">
        <v>0</v>
      </c>
      <c r="J54" s="503">
        <v>0</v>
      </c>
      <c r="K54" s="484"/>
      <c r="L54" s="504"/>
    </row>
    <row r="55" spans="1:12">
      <c r="A55" s="495" t="s">
        <v>1069</v>
      </c>
      <c r="B55" s="500" t="s">
        <v>183</v>
      </c>
      <c r="C55" s="503">
        <v>0.03</v>
      </c>
      <c r="D55" s="503">
        <v>7.0000000000000007E-2</v>
      </c>
      <c r="E55" s="503">
        <v>79629.09</v>
      </c>
      <c r="F55" s="503">
        <v>5354.53</v>
      </c>
      <c r="G55" s="503">
        <v>0</v>
      </c>
      <c r="H55" s="503">
        <v>0</v>
      </c>
      <c r="I55" s="503">
        <v>0</v>
      </c>
      <c r="J55" s="503">
        <v>84983.51999999999</v>
      </c>
      <c r="K55" s="484"/>
      <c r="L55" s="504"/>
    </row>
    <row r="56" spans="1:12">
      <c r="A56" s="495" t="s">
        <v>1069</v>
      </c>
      <c r="B56" s="500" t="s">
        <v>186</v>
      </c>
      <c r="C56" s="503">
        <v>0</v>
      </c>
      <c r="D56" s="503">
        <v>0</v>
      </c>
      <c r="E56" s="503">
        <v>-0.33</v>
      </c>
      <c r="F56" s="503">
        <v>0.35</v>
      </c>
      <c r="G56" s="503">
        <v>0</v>
      </c>
      <c r="H56" s="503">
        <v>0</v>
      </c>
      <c r="I56" s="503">
        <v>0</v>
      </c>
      <c r="J56" s="503">
        <v>1.9999999999999962E-2</v>
      </c>
      <c r="K56" s="484"/>
      <c r="L56" s="504"/>
    </row>
    <row r="57" spans="1:12">
      <c r="A57" s="495" t="s">
        <v>1069</v>
      </c>
      <c r="B57" s="500" t="s">
        <v>187</v>
      </c>
      <c r="C57" s="503">
        <v>0</v>
      </c>
      <c r="D57" s="503">
        <v>0</v>
      </c>
      <c r="E57" s="503">
        <v>0</v>
      </c>
      <c r="F57" s="503">
        <v>0</v>
      </c>
      <c r="G57" s="503">
        <v>0</v>
      </c>
      <c r="H57" s="503">
        <v>0</v>
      </c>
      <c r="I57" s="503">
        <v>0</v>
      </c>
      <c r="J57" s="503">
        <v>0</v>
      </c>
      <c r="K57" s="484"/>
      <c r="L57" s="504"/>
    </row>
    <row r="58" spans="1:12">
      <c r="A58" s="495" t="s">
        <v>1069</v>
      </c>
      <c r="B58" s="500" t="s">
        <v>175</v>
      </c>
      <c r="C58" s="503">
        <v>0</v>
      </c>
      <c r="D58" s="503">
        <v>0</v>
      </c>
      <c r="E58" s="503">
        <v>0</v>
      </c>
      <c r="F58" s="503">
        <v>0</v>
      </c>
      <c r="G58" s="503">
        <v>0</v>
      </c>
      <c r="H58" s="503">
        <v>0</v>
      </c>
      <c r="I58" s="503">
        <v>0</v>
      </c>
      <c r="J58" s="503">
        <v>0</v>
      </c>
      <c r="K58" s="484"/>
      <c r="L58" s="504"/>
    </row>
    <row r="59" spans="1:12">
      <c r="A59" s="495" t="s">
        <v>1069</v>
      </c>
      <c r="B59" s="500" t="s">
        <v>177</v>
      </c>
      <c r="C59" s="503">
        <v>-0.34</v>
      </c>
      <c r="D59" s="503">
        <v>-0.02</v>
      </c>
      <c r="E59" s="503">
        <v>-0.34</v>
      </c>
      <c r="F59" s="503">
        <v>-0.02</v>
      </c>
      <c r="G59" s="503">
        <v>0</v>
      </c>
      <c r="H59" s="503">
        <v>0</v>
      </c>
      <c r="I59" s="503">
        <v>0</v>
      </c>
      <c r="J59" s="503">
        <v>0</v>
      </c>
      <c r="K59" s="484"/>
      <c r="L59" s="504"/>
    </row>
    <row r="60" spans="1:12">
      <c r="A60" s="495" t="s">
        <v>1069</v>
      </c>
      <c r="B60" s="500" t="s">
        <v>185</v>
      </c>
      <c r="C60" s="503">
        <v>0</v>
      </c>
      <c r="D60" s="503">
        <v>0</v>
      </c>
      <c r="E60" s="503">
        <v>0</v>
      </c>
      <c r="F60" s="503">
        <v>0</v>
      </c>
      <c r="G60" s="503">
        <v>0</v>
      </c>
      <c r="H60" s="503">
        <v>0</v>
      </c>
      <c r="I60" s="503">
        <v>0</v>
      </c>
      <c r="J60" s="503">
        <v>0</v>
      </c>
      <c r="K60" s="484"/>
      <c r="L60" s="504"/>
    </row>
    <row r="61" spans="1:12">
      <c r="A61" s="505" t="s">
        <v>1072</v>
      </c>
      <c r="B61" s="517"/>
      <c r="C61" s="507">
        <f t="shared" ref="C61:J61" si="6">SUM(C45:C60)</f>
        <v>4600546.1800000006</v>
      </c>
      <c r="D61" s="507">
        <f t="shared" si="6"/>
        <v>6040737.1100000003</v>
      </c>
      <c r="E61" s="507">
        <f t="shared" si="6"/>
        <v>194339361.74999997</v>
      </c>
      <c r="F61" s="507">
        <f t="shared" si="6"/>
        <v>2166452.4299999983</v>
      </c>
      <c r="G61" s="507">
        <f t="shared" si="6"/>
        <v>6515808.3099999996</v>
      </c>
      <c r="H61" s="507">
        <f t="shared" si="6"/>
        <v>0</v>
      </c>
      <c r="I61" s="507">
        <f t="shared" si="6"/>
        <v>435465.64</v>
      </c>
      <c r="J61" s="507">
        <f t="shared" si="6"/>
        <v>192815804.84</v>
      </c>
      <c r="K61" s="484"/>
      <c r="L61" s="504"/>
    </row>
    <row r="62" spans="1:12" s="514" customFormat="1" ht="11.25">
      <c r="A62" s="508" t="s">
        <v>1069</v>
      </c>
      <c r="B62" s="509" t="s">
        <v>1073</v>
      </c>
      <c r="C62" s="510">
        <v>4600546.1800000006</v>
      </c>
      <c r="D62" s="511">
        <v>6040737.1099999994</v>
      </c>
      <c r="E62" s="511">
        <v>194339361.75</v>
      </c>
      <c r="F62" s="511">
        <v>2166452.4300000002</v>
      </c>
      <c r="G62" s="511">
        <v>6515808.3100000005</v>
      </c>
      <c r="H62" s="510">
        <v>0</v>
      </c>
      <c r="I62" s="511">
        <v>435465.64</v>
      </c>
      <c r="J62" s="511">
        <v>192815804.84</v>
      </c>
      <c r="K62" s="512"/>
      <c r="L62" s="513"/>
    </row>
    <row r="63" spans="1:12" s="514" customFormat="1" ht="11.25">
      <c r="A63" s="508"/>
      <c r="B63" s="509" t="s">
        <v>1047</v>
      </c>
      <c r="C63" s="510">
        <f t="shared" ref="C63:J63" si="7">C61-C62</f>
        <v>0</v>
      </c>
      <c r="D63" s="510">
        <f t="shared" si="7"/>
        <v>0</v>
      </c>
      <c r="E63" s="510">
        <f t="shared" si="7"/>
        <v>0</v>
      </c>
      <c r="F63" s="510">
        <f t="shared" si="7"/>
        <v>0</v>
      </c>
      <c r="G63" s="510">
        <f t="shared" si="7"/>
        <v>0</v>
      </c>
      <c r="H63" s="510">
        <f t="shared" si="7"/>
        <v>0</v>
      </c>
      <c r="I63" s="510">
        <f t="shared" si="7"/>
        <v>0</v>
      </c>
      <c r="J63" s="510">
        <f t="shared" si="7"/>
        <v>0</v>
      </c>
      <c r="K63" s="512"/>
      <c r="L63" s="513"/>
    </row>
    <row r="64" spans="1:12">
      <c r="A64" s="495"/>
      <c r="B64" s="500"/>
      <c r="C64" s="503"/>
      <c r="D64" s="503"/>
      <c r="E64" s="503"/>
      <c r="F64" s="503"/>
      <c r="G64" s="503"/>
      <c r="H64" s="503"/>
      <c r="I64" s="503"/>
      <c r="J64" s="503"/>
      <c r="K64" s="484"/>
      <c r="L64" s="504"/>
    </row>
    <row r="65" spans="1:16" s="520" customFormat="1">
      <c r="A65" s="495" t="s">
        <v>1074</v>
      </c>
      <c r="B65" s="500" t="s">
        <v>482</v>
      </c>
      <c r="C65" s="503">
        <v>0</v>
      </c>
      <c r="D65" s="522">
        <v>0</v>
      </c>
      <c r="E65" s="522">
        <v>0</v>
      </c>
      <c r="F65" s="522">
        <v>0</v>
      </c>
      <c r="G65" s="522">
        <v>0</v>
      </c>
      <c r="H65" s="521">
        <v>0</v>
      </c>
      <c r="I65" s="522">
        <v>0</v>
      </c>
      <c r="J65" s="522">
        <v>0</v>
      </c>
      <c r="K65" s="484"/>
      <c r="L65" s="519"/>
    </row>
    <row r="66" spans="1:16">
      <c r="A66" s="495" t="s">
        <v>1074</v>
      </c>
      <c r="B66" s="500" t="s">
        <v>173</v>
      </c>
      <c r="C66" s="503">
        <v>-87315.71</v>
      </c>
      <c r="D66" s="503">
        <v>5350052.8899999997</v>
      </c>
      <c r="E66" s="503">
        <v>177077.03</v>
      </c>
      <c r="F66" s="503">
        <v>11909.38</v>
      </c>
      <c r="G66" s="503">
        <v>166668.97</v>
      </c>
      <c r="H66" s="503">
        <v>0</v>
      </c>
      <c r="I66" s="503">
        <v>9853.2999999999993</v>
      </c>
      <c r="J66" s="503">
        <v>-4897228.5</v>
      </c>
      <c r="K66" s="523"/>
      <c r="L66" s="502"/>
      <c r="M66" s="524"/>
      <c r="N66" s="524"/>
      <c r="O66" s="524"/>
      <c r="P66" s="524"/>
    </row>
    <row r="67" spans="1:16">
      <c r="A67" s="495" t="s">
        <v>1074</v>
      </c>
      <c r="B67" s="500" t="s">
        <v>1075</v>
      </c>
      <c r="C67" s="503">
        <v>0</v>
      </c>
      <c r="D67" s="502">
        <v>0</v>
      </c>
      <c r="E67" s="502">
        <v>0</v>
      </c>
      <c r="F67" s="502">
        <v>0</v>
      </c>
      <c r="G67" s="502">
        <v>0</v>
      </c>
      <c r="H67" s="502">
        <v>0</v>
      </c>
      <c r="I67" s="502">
        <v>0</v>
      </c>
      <c r="J67" s="502">
        <v>0</v>
      </c>
      <c r="K67" s="523"/>
      <c r="L67" s="502"/>
      <c r="M67" s="524"/>
      <c r="N67" s="524"/>
      <c r="O67" s="524"/>
      <c r="P67" s="524"/>
    </row>
    <row r="68" spans="1:16">
      <c r="A68" s="495" t="s">
        <v>1074</v>
      </c>
      <c r="B68" s="500" t="s">
        <v>1076</v>
      </c>
      <c r="C68" s="503">
        <v>0</v>
      </c>
      <c r="D68" s="502">
        <v>0</v>
      </c>
      <c r="E68" s="502">
        <v>0</v>
      </c>
      <c r="F68" s="502">
        <v>0</v>
      </c>
      <c r="G68" s="502">
        <v>0</v>
      </c>
      <c r="H68" s="502">
        <v>0</v>
      </c>
      <c r="I68" s="502">
        <v>0</v>
      </c>
      <c r="J68" s="502">
        <v>0</v>
      </c>
      <c r="K68" s="523"/>
      <c r="L68" s="502"/>
      <c r="M68" s="524"/>
      <c r="N68" s="524"/>
      <c r="O68" s="524"/>
      <c r="P68" s="524"/>
    </row>
    <row r="69" spans="1:16">
      <c r="A69" s="495" t="s">
        <v>1074</v>
      </c>
      <c r="B69" s="500" t="s">
        <v>174</v>
      </c>
      <c r="C69" s="503">
        <v>463473.9</v>
      </c>
      <c r="D69" s="502">
        <v>31173.66</v>
      </c>
      <c r="E69" s="502">
        <v>36897424.869999997</v>
      </c>
      <c r="F69" s="502">
        <v>2481768.16</v>
      </c>
      <c r="G69" s="502">
        <v>1327820.6200000001</v>
      </c>
      <c r="H69" s="502">
        <v>0</v>
      </c>
      <c r="I69" s="502">
        <v>89309.53</v>
      </c>
      <c r="J69" s="502">
        <v>40301675.620000005</v>
      </c>
      <c r="K69" s="523"/>
      <c r="L69" s="502"/>
      <c r="M69" s="524"/>
      <c r="N69" s="524"/>
      <c r="O69" s="524"/>
      <c r="P69" s="524"/>
    </row>
    <row r="70" spans="1:16">
      <c r="A70" s="495" t="s">
        <v>1074</v>
      </c>
      <c r="B70" s="500" t="s">
        <v>1077</v>
      </c>
      <c r="C70" s="503">
        <v>0</v>
      </c>
      <c r="D70" s="502">
        <v>0</v>
      </c>
      <c r="E70" s="502">
        <v>0</v>
      </c>
      <c r="F70" s="502">
        <v>0</v>
      </c>
      <c r="G70" s="502">
        <v>0</v>
      </c>
      <c r="H70" s="502">
        <v>0</v>
      </c>
      <c r="I70" s="502">
        <v>0</v>
      </c>
      <c r="J70" s="502">
        <v>0</v>
      </c>
      <c r="K70" s="523"/>
      <c r="L70" s="502"/>
      <c r="M70" s="524"/>
      <c r="N70" s="524"/>
      <c r="O70" s="524"/>
      <c r="P70" s="524"/>
    </row>
    <row r="71" spans="1:16">
      <c r="A71" s="495" t="s">
        <v>1074</v>
      </c>
      <c r="B71" s="500" t="s">
        <v>496</v>
      </c>
      <c r="C71" s="502">
        <v>0</v>
      </c>
      <c r="D71" s="502">
        <v>0</v>
      </c>
      <c r="E71" s="502">
        <v>0</v>
      </c>
      <c r="F71" s="502">
        <v>0</v>
      </c>
      <c r="G71" s="502">
        <v>0</v>
      </c>
      <c r="H71" s="502">
        <v>0</v>
      </c>
      <c r="I71" s="502">
        <v>0</v>
      </c>
      <c r="J71" s="502">
        <v>0</v>
      </c>
      <c r="K71" s="523"/>
      <c r="L71" s="502"/>
      <c r="M71" s="524"/>
      <c r="N71" s="524"/>
      <c r="O71" s="524"/>
      <c r="P71" s="524"/>
    </row>
    <row r="72" spans="1:16">
      <c r="A72" s="495" t="s">
        <v>1074</v>
      </c>
      <c r="B72" s="500" t="s">
        <v>498</v>
      </c>
      <c r="C72" s="503">
        <v>0</v>
      </c>
      <c r="D72" s="502">
        <v>0</v>
      </c>
      <c r="E72" s="502">
        <v>0</v>
      </c>
      <c r="F72" s="502">
        <v>0</v>
      </c>
      <c r="G72" s="502">
        <v>0</v>
      </c>
      <c r="H72" s="502">
        <v>0</v>
      </c>
      <c r="I72" s="502">
        <v>0</v>
      </c>
      <c r="J72" s="502">
        <v>0</v>
      </c>
      <c r="K72" s="523"/>
      <c r="L72" s="502"/>
      <c r="M72" s="524"/>
      <c r="N72" s="524"/>
      <c r="O72" s="524"/>
      <c r="P72" s="524"/>
    </row>
    <row r="73" spans="1:16">
      <c r="A73" s="495" t="s">
        <v>1074</v>
      </c>
      <c r="B73" s="500" t="s">
        <v>500</v>
      </c>
      <c r="C73" s="503">
        <v>0</v>
      </c>
      <c r="D73" s="502">
        <v>0</v>
      </c>
      <c r="E73" s="502">
        <v>0</v>
      </c>
      <c r="F73" s="502">
        <v>0</v>
      </c>
      <c r="G73" s="502">
        <v>0</v>
      </c>
      <c r="H73" s="502">
        <v>0</v>
      </c>
      <c r="I73" s="502">
        <v>0</v>
      </c>
      <c r="J73" s="502">
        <v>0</v>
      </c>
      <c r="K73" s="523"/>
      <c r="L73" s="502"/>
      <c r="M73" s="524"/>
      <c r="N73" s="524"/>
      <c r="O73" s="524"/>
      <c r="P73" s="524"/>
    </row>
    <row r="74" spans="1:16">
      <c r="A74" s="495" t="s">
        <v>1074</v>
      </c>
      <c r="B74" s="500" t="s">
        <v>502</v>
      </c>
      <c r="C74" s="503">
        <v>0</v>
      </c>
      <c r="D74" s="502">
        <v>0</v>
      </c>
      <c r="E74" s="502">
        <v>0</v>
      </c>
      <c r="F74" s="502">
        <v>0</v>
      </c>
      <c r="G74" s="502">
        <v>0</v>
      </c>
      <c r="H74" s="502">
        <v>0</v>
      </c>
      <c r="I74" s="502">
        <v>0</v>
      </c>
      <c r="J74" s="502">
        <v>0</v>
      </c>
      <c r="K74" s="523"/>
      <c r="L74" s="502"/>
      <c r="M74" s="524"/>
      <c r="N74" s="524"/>
      <c r="O74" s="524"/>
      <c r="P74" s="524"/>
    </row>
    <row r="75" spans="1:16">
      <c r="A75" s="495" t="s">
        <v>1074</v>
      </c>
      <c r="B75" s="500" t="s">
        <v>530</v>
      </c>
      <c r="C75" s="503">
        <v>0</v>
      </c>
      <c r="D75" s="502">
        <v>0</v>
      </c>
      <c r="E75" s="502">
        <v>0</v>
      </c>
      <c r="F75" s="502">
        <v>0</v>
      </c>
      <c r="G75" s="502">
        <v>0</v>
      </c>
      <c r="H75" s="502">
        <v>0</v>
      </c>
      <c r="I75" s="502">
        <v>0</v>
      </c>
      <c r="J75" s="502">
        <v>0</v>
      </c>
      <c r="K75" s="523"/>
      <c r="L75" s="502"/>
      <c r="M75" s="524"/>
      <c r="N75" s="524"/>
      <c r="O75" s="524"/>
      <c r="P75" s="524"/>
    </row>
    <row r="76" spans="1:16">
      <c r="A76" s="495" t="s">
        <v>1074</v>
      </c>
      <c r="B76" s="500" t="s">
        <v>534</v>
      </c>
      <c r="C76" s="521">
        <v>0</v>
      </c>
      <c r="D76" s="502">
        <v>0</v>
      </c>
      <c r="E76" s="502">
        <v>0</v>
      </c>
      <c r="F76" s="502">
        <v>0</v>
      </c>
      <c r="G76" s="502">
        <v>0</v>
      </c>
      <c r="H76" s="502">
        <v>0</v>
      </c>
      <c r="I76" s="502">
        <v>0</v>
      </c>
      <c r="J76" s="502">
        <v>0</v>
      </c>
      <c r="K76" s="523"/>
      <c r="L76" s="502"/>
      <c r="M76" s="524"/>
      <c r="N76" s="524"/>
      <c r="O76" s="524"/>
      <c r="P76" s="524"/>
    </row>
    <row r="77" spans="1:16">
      <c r="A77" s="495" t="s">
        <v>1074</v>
      </c>
      <c r="B77" s="500" t="s">
        <v>179</v>
      </c>
      <c r="C77" s="503">
        <v>1388507.25</v>
      </c>
      <c r="D77" s="502">
        <v>93392</v>
      </c>
      <c r="E77" s="502">
        <v>67298076.299999997</v>
      </c>
      <c r="F77" s="502">
        <v>4526557.1399999997</v>
      </c>
      <c r="G77" s="502">
        <v>1686623.36</v>
      </c>
      <c r="H77" s="502">
        <v>0</v>
      </c>
      <c r="I77" s="502">
        <v>113444.65</v>
      </c>
      <c r="J77" s="502">
        <v>72142802.200000003</v>
      </c>
      <c r="K77" s="523"/>
      <c r="L77" s="502"/>
      <c r="M77" s="524"/>
      <c r="N77" s="524"/>
      <c r="O77" s="524"/>
      <c r="P77" s="524"/>
    </row>
    <row r="78" spans="1:16">
      <c r="A78" s="495" t="s">
        <v>1074</v>
      </c>
      <c r="B78" s="500" t="s">
        <v>537</v>
      </c>
      <c r="C78" s="522">
        <v>0</v>
      </c>
      <c r="D78" s="502">
        <v>0</v>
      </c>
      <c r="E78" s="502">
        <v>0</v>
      </c>
      <c r="F78" s="502">
        <v>0</v>
      </c>
      <c r="G78" s="502">
        <v>0</v>
      </c>
      <c r="H78" s="502">
        <v>0</v>
      </c>
      <c r="I78" s="502">
        <v>0</v>
      </c>
      <c r="J78" s="502">
        <v>0</v>
      </c>
      <c r="K78" s="523"/>
      <c r="L78" s="502"/>
      <c r="M78" s="524"/>
      <c r="N78" s="524"/>
      <c r="O78" s="524"/>
      <c r="P78" s="524"/>
    </row>
    <row r="79" spans="1:16">
      <c r="A79" s="495" t="s">
        <v>1074</v>
      </c>
      <c r="B79" s="500" t="s">
        <v>540</v>
      </c>
      <c r="C79" s="503">
        <v>0</v>
      </c>
      <c r="D79" s="502">
        <v>0</v>
      </c>
      <c r="E79" s="502">
        <v>0</v>
      </c>
      <c r="F79" s="502">
        <v>0</v>
      </c>
      <c r="G79" s="502">
        <v>0</v>
      </c>
      <c r="H79" s="502">
        <v>0</v>
      </c>
      <c r="I79" s="502">
        <v>0</v>
      </c>
      <c r="J79" s="502">
        <v>0</v>
      </c>
      <c r="K79" s="523"/>
      <c r="L79" s="502"/>
      <c r="M79" s="524"/>
      <c r="N79" s="524"/>
      <c r="O79" s="524"/>
      <c r="P79" s="524"/>
    </row>
    <row r="80" spans="1:16">
      <c r="A80" s="495" t="s">
        <v>1074</v>
      </c>
      <c r="B80" s="500" t="s">
        <v>542</v>
      </c>
      <c r="C80" s="502">
        <v>0</v>
      </c>
      <c r="D80" s="502">
        <v>0</v>
      </c>
      <c r="E80" s="502">
        <v>0</v>
      </c>
      <c r="F80" s="502">
        <v>0</v>
      </c>
      <c r="G80" s="502">
        <v>0</v>
      </c>
      <c r="H80" s="502">
        <v>0</v>
      </c>
      <c r="I80" s="502">
        <v>0</v>
      </c>
      <c r="J80" s="502">
        <v>0</v>
      </c>
      <c r="K80" s="523"/>
      <c r="L80" s="502"/>
      <c r="M80" s="524"/>
      <c r="N80" s="524"/>
      <c r="O80" s="524"/>
      <c r="P80" s="524"/>
    </row>
    <row r="81" spans="1:16">
      <c r="A81" s="495" t="s">
        <v>1074</v>
      </c>
      <c r="B81" s="500" t="s">
        <v>544</v>
      </c>
      <c r="C81" s="502">
        <v>0</v>
      </c>
      <c r="D81" s="502">
        <v>0</v>
      </c>
      <c r="E81" s="502">
        <v>0</v>
      </c>
      <c r="F81" s="502">
        <v>0</v>
      </c>
      <c r="G81" s="502">
        <v>0</v>
      </c>
      <c r="H81" s="502">
        <v>0</v>
      </c>
      <c r="I81" s="502">
        <v>0</v>
      </c>
      <c r="J81" s="502">
        <v>0</v>
      </c>
      <c r="K81" s="523"/>
      <c r="L81" s="502"/>
      <c r="M81" s="524"/>
      <c r="N81" s="524"/>
      <c r="O81" s="524"/>
      <c r="P81" s="524"/>
    </row>
    <row r="82" spans="1:16">
      <c r="A82" s="495" t="s">
        <v>1074</v>
      </c>
      <c r="B82" s="500" t="s">
        <v>546</v>
      </c>
      <c r="C82" s="502">
        <v>0</v>
      </c>
      <c r="D82" s="502">
        <v>0</v>
      </c>
      <c r="E82" s="502">
        <v>0</v>
      </c>
      <c r="F82" s="502">
        <v>0</v>
      </c>
      <c r="G82" s="502">
        <v>0</v>
      </c>
      <c r="H82" s="502">
        <v>0</v>
      </c>
      <c r="I82" s="502">
        <v>0</v>
      </c>
      <c r="J82" s="502">
        <v>0</v>
      </c>
      <c r="K82" s="523"/>
      <c r="L82" s="502"/>
      <c r="M82" s="524"/>
      <c r="N82" s="524"/>
      <c r="O82" s="524"/>
      <c r="P82" s="524"/>
    </row>
    <row r="83" spans="1:16">
      <c r="A83" s="495" t="s">
        <v>1074</v>
      </c>
      <c r="B83" s="500" t="s">
        <v>1078</v>
      </c>
      <c r="C83" s="502">
        <v>0</v>
      </c>
      <c r="D83" s="502">
        <v>0</v>
      </c>
      <c r="E83" s="502">
        <v>0</v>
      </c>
      <c r="F83" s="502">
        <v>0</v>
      </c>
      <c r="G83" s="502">
        <v>0</v>
      </c>
      <c r="H83" s="502">
        <v>0</v>
      </c>
      <c r="I83" s="502">
        <v>0</v>
      </c>
      <c r="J83" s="502">
        <v>0</v>
      </c>
      <c r="K83" s="523"/>
      <c r="L83" s="502"/>
      <c r="M83" s="524"/>
      <c r="N83" s="524"/>
      <c r="O83" s="524"/>
      <c r="P83" s="524"/>
    </row>
    <row r="84" spans="1:16">
      <c r="A84" s="495" t="s">
        <v>1074</v>
      </c>
      <c r="B84" s="500" t="s">
        <v>486</v>
      </c>
      <c r="C84" s="502">
        <v>0</v>
      </c>
      <c r="D84" s="502">
        <v>0</v>
      </c>
      <c r="E84" s="502">
        <v>0</v>
      </c>
      <c r="F84" s="502">
        <v>0</v>
      </c>
      <c r="G84" s="502">
        <v>0</v>
      </c>
      <c r="H84" s="502">
        <v>0</v>
      </c>
      <c r="I84" s="502">
        <v>0</v>
      </c>
      <c r="J84" s="502">
        <v>0</v>
      </c>
      <c r="K84" s="523"/>
      <c r="L84" s="502"/>
      <c r="M84" s="524"/>
      <c r="N84" s="524"/>
      <c r="O84" s="524"/>
      <c r="P84" s="524"/>
    </row>
    <row r="85" spans="1:16">
      <c r="A85" s="495" t="s">
        <v>1074</v>
      </c>
      <c r="B85" s="500" t="s">
        <v>176</v>
      </c>
      <c r="C85" s="502">
        <v>0</v>
      </c>
      <c r="D85" s="502">
        <v>0</v>
      </c>
      <c r="E85" s="502">
        <v>350391.31</v>
      </c>
      <c r="F85" s="502">
        <v>23568.39</v>
      </c>
      <c r="G85" s="502">
        <v>0</v>
      </c>
      <c r="H85" s="502">
        <v>0</v>
      </c>
      <c r="I85" s="502">
        <v>0</v>
      </c>
      <c r="J85" s="502">
        <v>373959.7</v>
      </c>
      <c r="K85" s="523"/>
      <c r="L85" s="502"/>
      <c r="M85" s="524"/>
      <c r="N85" s="524"/>
      <c r="O85" s="524"/>
      <c r="P85" s="524"/>
    </row>
    <row r="86" spans="1:16">
      <c r="A86" s="505" t="s">
        <v>1079</v>
      </c>
      <c r="B86" s="517"/>
      <c r="C86" s="507">
        <f t="shared" ref="C86:J86" si="8">SUM(C65:C85)</f>
        <v>1764665.44</v>
      </c>
      <c r="D86" s="507">
        <f t="shared" si="8"/>
        <v>5474618.5499999998</v>
      </c>
      <c r="E86" s="507">
        <f t="shared" si="8"/>
        <v>104722969.50999999</v>
      </c>
      <c r="F86" s="507">
        <f t="shared" si="8"/>
        <v>7043803.0699999994</v>
      </c>
      <c r="G86" s="507">
        <f t="shared" si="8"/>
        <v>3181112.95</v>
      </c>
      <c r="H86" s="507">
        <f t="shared" si="8"/>
        <v>0</v>
      </c>
      <c r="I86" s="507">
        <f t="shared" si="8"/>
        <v>212607.47999999998</v>
      </c>
      <c r="J86" s="507">
        <f t="shared" si="8"/>
        <v>107921209.02000001</v>
      </c>
      <c r="K86" s="523"/>
      <c r="L86" s="502"/>
      <c r="M86" s="524"/>
      <c r="N86" s="524"/>
      <c r="O86" s="524"/>
      <c r="P86" s="524"/>
    </row>
    <row r="87" spans="1:16" s="514" customFormat="1" ht="11.25">
      <c r="A87" s="508" t="s">
        <v>1074</v>
      </c>
      <c r="B87" s="509" t="s">
        <v>1080</v>
      </c>
      <c r="C87" s="510">
        <v>1764665.44</v>
      </c>
      <c r="D87" s="511">
        <v>5474618.5499999998</v>
      </c>
      <c r="E87" s="511">
        <v>104722969.50999999</v>
      </c>
      <c r="F87" s="511">
        <v>7043803.0699999994</v>
      </c>
      <c r="G87" s="511">
        <v>3181112.95</v>
      </c>
      <c r="H87" s="510">
        <v>0</v>
      </c>
      <c r="I87" s="511">
        <v>212607.47999999998</v>
      </c>
      <c r="J87" s="511">
        <v>107921209.01999998</v>
      </c>
      <c r="K87" s="525"/>
      <c r="L87" s="511"/>
      <c r="M87" s="526"/>
      <c r="N87" s="526"/>
      <c r="O87" s="526"/>
      <c r="P87" s="526"/>
    </row>
    <row r="88" spans="1:16" s="514" customFormat="1" ht="11.25">
      <c r="A88" s="508"/>
      <c r="B88" s="509" t="s">
        <v>1047</v>
      </c>
      <c r="C88" s="510">
        <f t="shared" ref="C88:J88" si="9">C86-C87</f>
        <v>0</v>
      </c>
      <c r="D88" s="510">
        <f t="shared" si="9"/>
        <v>0</v>
      </c>
      <c r="E88" s="510">
        <f t="shared" si="9"/>
        <v>0</v>
      </c>
      <c r="F88" s="510">
        <f t="shared" si="9"/>
        <v>0</v>
      </c>
      <c r="G88" s="510">
        <f t="shared" si="9"/>
        <v>0</v>
      </c>
      <c r="H88" s="510">
        <f t="shared" si="9"/>
        <v>0</v>
      </c>
      <c r="I88" s="510">
        <f t="shared" si="9"/>
        <v>0</v>
      </c>
      <c r="J88" s="510">
        <f t="shared" si="9"/>
        <v>0</v>
      </c>
      <c r="K88" s="525"/>
      <c r="L88" s="511"/>
      <c r="M88" s="526"/>
      <c r="N88" s="526"/>
      <c r="O88" s="526"/>
      <c r="P88" s="526"/>
    </row>
    <row r="89" spans="1:16">
      <c r="A89" s="495"/>
      <c r="B89" s="500"/>
      <c r="C89" s="502"/>
      <c r="D89" s="502"/>
      <c r="E89" s="502"/>
      <c r="F89" s="502"/>
      <c r="G89" s="502"/>
      <c r="H89" s="502"/>
      <c r="I89" s="502"/>
      <c r="J89" s="502"/>
      <c r="K89" s="523"/>
      <c r="L89" s="502"/>
      <c r="M89" s="524"/>
      <c r="N89" s="524"/>
      <c r="O89" s="524"/>
      <c r="P89" s="524"/>
    </row>
    <row r="90" spans="1:16">
      <c r="A90" s="495"/>
      <c r="B90" s="500"/>
      <c r="C90" s="502"/>
      <c r="D90" s="524"/>
      <c r="E90" s="524"/>
      <c r="F90" s="524"/>
      <c r="G90" s="524"/>
      <c r="H90" s="524"/>
      <c r="I90" s="524"/>
      <c r="J90" s="524"/>
      <c r="K90" s="523"/>
      <c r="L90" s="502"/>
      <c r="M90" s="524"/>
      <c r="N90" s="524"/>
      <c r="O90" s="524"/>
      <c r="P90" s="524"/>
    </row>
    <row r="91" spans="1:16">
      <c r="A91" s="495" t="s">
        <v>1081</v>
      </c>
      <c r="B91" s="500" t="s">
        <v>144</v>
      </c>
      <c r="C91" s="502">
        <v>6830608.2599999998</v>
      </c>
      <c r="D91" s="524">
        <v>4404338.91</v>
      </c>
      <c r="E91" s="524">
        <v>115410317.31999999</v>
      </c>
      <c r="F91" s="524">
        <v>1616456.27</v>
      </c>
      <c r="G91" s="524">
        <v>6447077.7599999998</v>
      </c>
      <c r="H91" s="524">
        <v>0</v>
      </c>
      <c r="I91" s="524">
        <v>431919.07</v>
      </c>
      <c r="J91" s="524">
        <v>112670823.24999999</v>
      </c>
      <c r="K91" s="523"/>
      <c r="L91" s="502"/>
      <c r="M91" s="524"/>
      <c r="N91" s="524"/>
      <c r="O91" s="524"/>
      <c r="P91" s="524"/>
    </row>
    <row r="92" spans="1:16">
      <c r="A92" s="495" t="s">
        <v>1081</v>
      </c>
      <c r="B92" s="500" t="s">
        <v>120</v>
      </c>
      <c r="C92" s="502">
        <v>0.31</v>
      </c>
      <c r="D92" s="524">
        <v>-0.11</v>
      </c>
      <c r="E92" s="524">
        <v>695200.6</v>
      </c>
      <c r="F92" s="524">
        <v>46759.53</v>
      </c>
      <c r="G92" s="524">
        <v>0</v>
      </c>
      <c r="H92" s="524">
        <v>0</v>
      </c>
      <c r="I92" s="524">
        <v>0</v>
      </c>
      <c r="J92" s="524">
        <v>741959.93</v>
      </c>
      <c r="K92" s="523"/>
      <c r="L92" s="502"/>
      <c r="M92" s="524"/>
      <c r="N92" s="524"/>
      <c r="O92" s="524"/>
      <c r="P92" s="524"/>
    </row>
    <row r="93" spans="1:16">
      <c r="A93" s="495" t="s">
        <v>1081</v>
      </c>
      <c r="B93" s="500" t="s">
        <v>1043</v>
      </c>
      <c r="C93" s="502">
        <v>0</v>
      </c>
      <c r="D93" s="524">
        <v>0</v>
      </c>
      <c r="E93" s="524">
        <v>0</v>
      </c>
      <c r="F93" s="524">
        <v>0</v>
      </c>
      <c r="G93" s="524">
        <v>0</v>
      </c>
      <c r="H93" s="524">
        <v>0</v>
      </c>
      <c r="I93" s="524">
        <v>0</v>
      </c>
      <c r="J93" s="524">
        <v>0</v>
      </c>
      <c r="K93" s="523"/>
      <c r="L93" s="502"/>
      <c r="M93" s="524"/>
      <c r="N93" s="524"/>
      <c r="O93" s="524"/>
      <c r="P93" s="524"/>
    </row>
    <row r="94" spans="1:16">
      <c r="A94" s="505" t="s">
        <v>1082</v>
      </c>
      <c r="B94" s="517"/>
      <c r="C94" s="507">
        <f t="shared" ref="C94:J94" si="10">SUM(C91:C93)</f>
        <v>6830608.5699999994</v>
      </c>
      <c r="D94" s="507">
        <f t="shared" si="10"/>
        <v>4404338.8</v>
      </c>
      <c r="E94" s="507">
        <f t="shared" si="10"/>
        <v>116105517.91999999</v>
      </c>
      <c r="F94" s="507">
        <f t="shared" si="10"/>
        <v>1663215.8</v>
      </c>
      <c r="G94" s="507">
        <f t="shared" si="10"/>
        <v>6447077.7599999998</v>
      </c>
      <c r="H94" s="507">
        <f t="shared" si="10"/>
        <v>0</v>
      </c>
      <c r="I94" s="507">
        <f t="shared" si="10"/>
        <v>431919.07</v>
      </c>
      <c r="J94" s="507">
        <f t="shared" si="10"/>
        <v>113412783.17999999</v>
      </c>
      <c r="K94" s="523"/>
      <c r="L94" s="502"/>
      <c r="M94" s="524"/>
      <c r="N94" s="524"/>
      <c r="O94" s="524"/>
      <c r="P94" s="524"/>
    </row>
    <row r="95" spans="1:16" s="514" customFormat="1" ht="11.25">
      <c r="A95" s="508" t="s">
        <v>1081</v>
      </c>
      <c r="B95" s="509" t="s">
        <v>1083</v>
      </c>
      <c r="C95" s="510">
        <v>6830608.5699999994</v>
      </c>
      <c r="D95" s="511">
        <v>4404338.8</v>
      </c>
      <c r="E95" s="511">
        <v>116105517.91999999</v>
      </c>
      <c r="F95" s="511">
        <v>1663215.8</v>
      </c>
      <c r="G95" s="511">
        <v>6447077.7599999998</v>
      </c>
      <c r="H95" s="510">
        <v>0</v>
      </c>
      <c r="I95" s="511">
        <v>431919.07</v>
      </c>
      <c r="J95" s="511">
        <v>113412783.17999999</v>
      </c>
      <c r="K95" s="525"/>
      <c r="L95" s="511"/>
      <c r="M95" s="526"/>
      <c r="N95" s="526"/>
      <c r="O95" s="526"/>
      <c r="P95" s="526"/>
    </row>
    <row r="96" spans="1:16" s="514" customFormat="1" ht="11.25">
      <c r="A96" s="508"/>
      <c r="B96" s="509" t="s">
        <v>1047</v>
      </c>
      <c r="C96" s="510">
        <f t="shared" ref="C96:J96" si="11">C94-C95</f>
        <v>0</v>
      </c>
      <c r="D96" s="510">
        <f t="shared" si="11"/>
        <v>0</v>
      </c>
      <c r="E96" s="510">
        <f t="shared" si="11"/>
        <v>0</v>
      </c>
      <c r="F96" s="510">
        <f t="shared" si="11"/>
        <v>0</v>
      </c>
      <c r="G96" s="510">
        <f t="shared" si="11"/>
        <v>0</v>
      </c>
      <c r="H96" s="510">
        <f t="shared" si="11"/>
        <v>0</v>
      </c>
      <c r="I96" s="510">
        <f t="shared" si="11"/>
        <v>0</v>
      </c>
      <c r="J96" s="510">
        <f t="shared" si="11"/>
        <v>0</v>
      </c>
      <c r="K96" s="525"/>
      <c r="L96" s="511"/>
      <c r="M96" s="526"/>
      <c r="N96" s="526"/>
      <c r="O96" s="526"/>
      <c r="P96" s="526"/>
    </row>
    <row r="97" spans="1:16">
      <c r="A97" s="495"/>
      <c r="B97" s="500"/>
      <c r="C97" s="502"/>
      <c r="D97" s="524"/>
      <c r="E97" s="524"/>
      <c r="F97" s="524"/>
      <c r="G97" s="524"/>
      <c r="H97" s="524"/>
      <c r="I97" s="524"/>
      <c r="J97" s="524"/>
      <c r="K97" s="523"/>
      <c r="L97" s="502"/>
      <c r="M97" s="524"/>
      <c r="N97" s="524"/>
      <c r="O97" s="524"/>
      <c r="P97" s="524"/>
    </row>
    <row r="98" spans="1:16">
      <c r="A98" s="515" t="s">
        <v>1084</v>
      </c>
      <c r="B98" s="500" t="s">
        <v>189</v>
      </c>
      <c r="C98" s="502">
        <v>-68936216.370000005</v>
      </c>
      <c r="D98" s="524">
        <v>-3976989.54</v>
      </c>
      <c r="E98" s="524">
        <v>730643914.11000001</v>
      </c>
      <c r="F98" s="524">
        <v>49144056.340000004</v>
      </c>
      <c r="G98" s="524">
        <v>57392821.890000001</v>
      </c>
      <c r="H98" s="524">
        <v>0</v>
      </c>
      <c r="I98" s="524">
        <v>3860315.98</v>
      </c>
      <c r="J98" s="524">
        <v>913954314.23000002</v>
      </c>
      <c r="K98" s="523"/>
      <c r="L98" s="502"/>
      <c r="M98" s="524"/>
      <c r="N98" s="524"/>
      <c r="O98" s="524"/>
      <c r="P98" s="524"/>
    </row>
    <row r="99" spans="1:16">
      <c r="A99" s="515" t="s">
        <v>1085</v>
      </c>
      <c r="B99" s="500" t="s">
        <v>190</v>
      </c>
      <c r="C99" s="502">
        <v>-34337361.560000002</v>
      </c>
      <c r="D99" s="524">
        <v>-2309575.9500000002</v>
      </c>
      <c r="E99" s="524">
        <v>457195986.02999997</v>
      </c>
      <c r="F99" s="524">
        <v>30751594.379999999</v>
      </c>
      <c r="G99" s="524">
        <v>11372414.67</v>
      </c>
      <c r="H99" s="524">
        <v>0</v>
      </c>
      <c r="I99" s="524">
        <v>764924.35</v>
      </c>
      <c r="J99" s="524">
        <v>536731856.93999994</v>
      </c>
      <c r="K99" s="523"/>
      <c r="L99" s="502"/>
      <c r="M99" s="524"/>
      <c r="N99" s="524"/>
      <c r="O99" s="524"/>
      <c r="P99" s="524"/>
    </row>
    <row r="100" spans="1:16">
      <c r="A100" s="515" t="s">
        <v>1086</v>
      </c>
      <c r="B100" s="500" t="s">
        <v>191</v>
      </c>
      <c r="C100" s="502">
        <v>747</v>
      </c>
      <c r="D100" s="524">
        <v>0</v>
      </c>
      <c r="E100" s="524">
        <v>0</v>
      </c>
      <c r="F100" s="524">
        <v>0</v>
      </c>
      <c r="G100" s="524">
        <v>352842.25</v>
      </c>
      <c r="H100" s="524">
        <v>0</v>
      </c>
      <c r="I100" s="524">
        <v>23681.71</v>
      </c>
      <c r="J100" s="524">
        <v>375776.96</v>
      </c>
      <c r="K100" s="523"/>
      <c r="L100" s="502"/>
      <c r="M100" s="524"/>
      <c r="N100" s="524"/>
      <c r="O100" s="524"/>
      <c r="P100" s="524"/>
    </row>
    <row r="101" spans="1:16">
      <c r="A101" s="515" t="s">
        <v>1087</v>
      </c>
      <c r="B101" s="500" t="s">
        <v>192</v>
      </c>
      <c r="C101" s="502">
        <v>0</v>
      </c>
      <c r="D101" s="524">
        <v>0</v>
      </c>
      <c r="E101" s="524">
        <v>0</v>
      </c>
      <c r="F101" s="524">
        <v>0</v>
      </c>
      <c r="G101" s="524">
        <v>0</v>
      </c>
      <c r="H101" s="524">
        <v>0</v>
      </c>
      <c r="I101" s="524">
        <v>0</v>
      </c>
      <c r="J101" s="524">
        <v>0</v>
      </c>
      <c r="K101" s="523"/>
      <c r="L101" s="502"/>
      <c r="M101" s="524"/>
      <c r="N101" s="524"/>
      <c r="O101" s="524"/>
      <c r="P101" s="524"/>
    </row>
    <row r="102" spans="1:16">
      <c r="A102" s="515" t="s">
        <v>1088</v>
      </c>
      <c r="B102" s="500" t="s">
        <v>117</v>
      </c>
      <c r="C102" s="502">
        <v>0</v>
      </c>
      <c r="D102" s="524">
        <v>0</v>
      </c>
      <c r="E102" s="524">
        <v>0</v>
      </c>
      <c r="F102" s="524">
        <v>0</v>
      </c>
      <c r="G102" s="524">
        <v>0</v>
      </c>
      <c r="H102" s="524">
        <v>0</v>
      </c>
      <c r="I102" s="524">
        <v>0</v>
      </c>
      <c r="J102" s="524">
        <v>0</v>
      </c>
      <c r="K102" s="523"/>
      <c r="L102" s="502"/>
      <c r="M102" s="524"/>
      <c r="N102" s="524"/>
      <c r="O102" s="524"/>
      <c r="P102" s="524"/>
    </row>
    <row r="103" spans="1:16">
      <c r="A103" s="515" t="s">
        <v>1089</v>
      </c>
      <c r="B103" s="500" t="s">
        <v>118</v>
      </c>
      <c r="C103" s="502">
        <v>0</v>
      </c>
      <c r="D103" s="524">
        <v>0</v>
      </c>
      <c r="E103" s="524">
        <v>0</v>
      </c>
      <c r="F103" s="524">
        <v>0</v>
      </c>
      <c r="G103" s="524">
        <v>0</v>
      </c>
      <c r="H103" s="524">
        <v>0</v>
      </c>
      <c r="I103" s="524">
        <v>0</v>
      </c>
      <c r="J103" s="524">
        <v>0</v>
      </c>
      <c r="K103" s="523"/>
      <c r="L103" s="502"/>
      <c r="M103" s="524"/>
      <c r="N103" s="524"/>
      <c r="O103" s="524"/>
      <c r="P103" s="524"/>
    </row>
    <row r="104" spans="1:16">
      <c r="A104" s="505" t="s">
        <v>401</v>
      </c>
      <c r="B104" s="527" t="s">
        <v>401</v>
      </c>
      <c r="C104" s="507">
        <f t="shared" ref="C104:J104" si="12">SUM(C98:C103,C94,C86,C61,C41,C16,C7)</f>
        <v>484977473.11000001</v>
      </c>
      <c r="D104" s="507">
        <f t="shared" si="12"/>
        <v>30104819.449999996</v>
      </c>
      <c r="E104" s="507">
        <f t="shared" si="12"/>
        <v>1961135851.5699999</v>
      </c>
      <c r="F104" s="507">
        <f t="shared" si="12"/>
        <v>114857277.97999999</v>
      </c>
      <c r="G104" s="507">
        <f t="shared" si="12"/>
        <v>76484243.600000024</v>
      </c>
      <c r="H104" s="507">
        <f t="shared" si="12"/>
        <v>0</v>
      </c>
      <c r="I104" s="507">
        <f t="shared" si="12"/>
        <v>5132042.9399999995</v>
      </c>
      <c r="J104" s="507">
        <f t="shared" si="12"/>
        <v>1642527123.5300002</v>
      </c>
      <c r="K104" s="523"/>
      <c r="L104" s="502"/>
      <c r="M104" s="524"/>
      <c r="N104" s="524"/>
      <c r="O104" s="524"/>
      <c r="P104" s="524"/>
    </row>
    <row r="105" spans="1:16" s="514" customFormat="1" ht="11.25">
      <c r="A105" s="508"/>
      <c r="B105" s="509" t="s">
        <v>1047</v>
      </c>
      <c r="C105" s="511">
        <f t="shared" ref="C105:J105" si="13">C104-C103-C102-C101-C100-C99-C98-C94-C86-C61-C41-C16-C7</f>
        <v>0</v>
      </c>
      <c r="D105" s="511">
        <f t="shared" si="13"/>
        <v>0</v>
      </c>
      <c r="E105" s="511">
        <f t="shared" si="13"/>
        <v>0</v>
      </c>
      <c r="F105" s="511">
        <f t="shared" si="13"/>
        <v>-9.3132257461547852E-9</v>
      </c>
      <c r="G105" s="511">
        <f t="shared" si="13"/>
        <v>0</v>
      </c>
      <c r="H105" s="511">
        <f t="shared" si="13"/>
        <v>0</v>
      </c>
      <c r="I105" s="511">
        <f t="shared" si="13"/>
        <v>0</v>
      </c>
      <c r="J105" s="511">
        <f t="shared" si="13"/>
        <v>0</v>
      </c>
      <c r="K105" s="525"/>
      <c r="L105" s="511"/>
      <c r="M105" s="526"/>
      <c r="N105" s="526"/>
      <c r="O105" s="526"/>
      <c r="P105" s="526"/>
    </row>
    <row r="106" spans="1:16" ht="15">
      <c r="A106" s="482"/>
      <c r="B106" s="482"/>
      <c r="C106" s="502"/>
      <c r="D106" s="524"/>
      <c r="E106" s="524"/>
      <c r="F106" s="524"/>
      <c r="G106" s="524"/>
      <c r="H106" s="524"/>
      <c r="I106" s="524"/>
      <c r="J106" s="524"/>
      <c r="K106" s="523"/>
      <c r="L106" s="502"/>
      <c r="M106" s="524"/>
      <c r="N106" s="524"/>
      <c r="O106" s="524"/>
      <c r="P106" s="524"/>
    </row>
    <row r="107" spans="1:16">
      <c r="A107" s="495" t="s">
        <v>1090</v>
      </c>
      <c r="B107" s="528" t="s">
        <v>3</v>
      </c>
      <c r="C107" s="502">
        <v>555771.44999999995</v>
      </c>
      <c r="D107" s="524">
        <v>104054.55</v>
      </c>
      <c r="E107" s="524">
        <v>3730156.2699999996</v>
      </c>
      <c r="F107" s="524">
        <v>698393.7200000002</v>
      </c>
      <c r="G107" s="524">
        <v>1166577.2</v>
      </c>
      <c r="H107" s="524">
        <v>0</v>
      </c>
      <c r="I107" s="524">
        <v>218192.33</v>
      </c>
      <c r="J107" s="524">
        <v>5153493.5199999996</v>
      </c>
      <c r="K107" s="523"/>
      <c r="L107" s="502"/>
      <c r="M107" s="524"/>
      <c r="N107" s="524"/>
      <c r="O107" s="524"/>
      <c r="P107" s="524"/>
    </row>
    <row r="108" spans="1:16">
      <c r="A108" s="495" t="s">
        <v>1091</v>
      </c>
      <c r="B108" s="528" t="s">
        <v>3</v>
      </c>
      <c r="C108" s="502">
        <v>0</v>
      </c>
      <c r="D108" s="524">
        <v>0</v>
      </c>
      <c r="E108" s="524">
        <v>0</v>
      </c>
      <c r="F108" s="524">
        <v>0</v>
      </c>
      <c r="G108" s="524">
        <v>0</v>
      </c>
      <c r="H108" s="524">
        <v>0</v>
      </c>
      <c r="I108" s="524">
        <v>0</v>
      </c>
      <c r="J108" s="524">
        <v>0</v>
      </c>
      <c r="K108" s="523"/>
      <c r="L108" s="502"/>
      <c r="M108" s="524"/>
      <c r="N108" s="524"/>
      <c r="O108" s="524"/>
      <c r="P108" s="524"/>
    </row>
    <row r="109" spans="1:16">
      <c r="A109" s="495" t="s">
        <v>1092</v>
      </c>
      <c r="B109" s="528" t="s">
        <v>3</v>
      </c>
      <c r="C109" s="502">
        <v>25263.279999999999</v>
      </c>
      <c r="D109" s="524">
        <v>4729.84</v>
      </c>
      <c r="E109" s="524">
        <v>0</v>
      </c>
      <c r="F109" s="524">
        <v>0</v>
      </c>
      <c r="G109" s="524">
        <v>0</v>
      </c>
      <c r="H109" s="524">
        <v>0</v>
      </c>
      <c r="I109" s="524">
        <v>0</v>
      </c>
      <c r="J109" s="524">
        <v>-29993.119999999999</v>
      </c>
      <c r="K109" s="523"/>
      <c r="L109" s="502"/>
      <c r="M109" s="524"/>
      <c r="N109" s="524"/>
      <c r="O109" s="524"/>
      <c r="P109" s="524"/>
    </row>
    <row r="110" spans="1:16">
      <c r="A110" s="495" t="s">
        <v>1093</v>
      </c>
      <c r="B110" s="528" t="s">
        <v>3</v>
      </c>
      <c r="C110" s="502">
        <v>86129.44</v>
      </c>
      <c r="D110" s="524">
        <v>16125.73</v>
      </c>
      <c r="E110" s="524">
        <v>-2217335.7599999998</v>
      </c>
      <c r="F110" s="524">
        <v>-415149.29</v>
      </c>
      <c r="G110" s="524">
        <v>0</v>
      </c>
      <c r="H110" s="524">
        <v>0</v>
      </c>
      <c r="I110" s="524">
        <v>0</v>
      </c>
      <c r="J110" s="524">
        <v>-2734740.2199999997</v>
      </c>
      <c r="K110" s="523"/>
      <c r="L110" s="502"/>
      <c r="M110" s="524"/>
      <c r="N110" s="524"/>
      <c r="O110" s="524"/>
      <c r="P110" s="524"/>
    </row>
    <row r="111" spans="1:16">
      <c r="A111" s="495" t="s">
        <v>1094</v>
      </c>
      <c r="B111" s="528" t="s">
        <v>3</v>
      </c>
      <c r="C111" s="502">
        <v>0</v>
      </c>
      <c r="D111" s="524">
        <v>0</v>
      </c>
      <c r="E111" s="524">
        <v>717772.58</v>
      </c>
      <c r="F111" s="524">
        <v>32078.98</v>
      </c>
      <c r="G111" s="524">
        <v>0</v>
      </c>
      <c r="H111" s="524">
        <v>0</v>
      </c>
      <c r="I111" s="524">
        <v>0</v>
      </c>
      <c r="J111" s="524">
        <v>749851.55999999994</v>
      </c>
      <c r="K111" s="523"/>
      <c r="L111" s="502"/>
      <c r="M111" s="524"/>
      <c r="N111" s="524"/>
      <c r="O111" s="524"/>
      <c r="P111" s="524"/>
    </row>
    <row r="112" spans="1:16">
      <c r="A112" s="495" t="s">
        <v>1095</v>
      </c>
      <c r="B112" s="528" t="s">
        <v>3</v>
      </c>
      <c r="C112" s="502">
        <v>0</v>
      </c>
      <c r="D112" s="524">
        <v>0</v>
      </c>
      <c r="E112" s="524">
        <v>1503582.08</v>
      </c>
      <c r="F112" s="524">
        <v>357881.32</v>
      </c>
      <c r="G112" s="524">
        <v>0</v>
      </c>
      <c r="H112" s="524">
        <v>0</v>
      </c>
      <c r="I112" s="524">
        <v>0</v>
      </c>
      <c r="J112" s="524">
        <v>1861463.4000000001</v>
      </c>
      <c r="K112" s="523"/>
      <c r="L112" s="502"/>
      <c r="M112" s="524"/>
      <c r="N112" s="524"/>
      <c r="O112" s="524"/>
      <c r="P112" s="524"/>
    </row>
    <row r="113" spans="1:16">
      <c r="A113" s="495" t="s">
        <v>1096</v>
      </c>
      <c r="B113" s="528" t="s">
        <v>3</v>
      </c>
      <c r="C113" s="502">
        <v>-3842.49</v>
      </c>
      <c r="D113" s="524">
        <v>-1074.96</v>
      </c>
      <c r="E113" s="524">
        <v>1174068.3600000001</v>
      </c>
      <c r="F113" s="524">
        <v>328524.34999999998</v>
      </c>
      <c r="G113" s="524">
        <v>0</v>
      </c>
      <c r="H113" s="524">
        <v>0</v>
      </c>
      <c r="I113" s="524">
        <v>0</v>
      </c>
      <c r="J113" s="524">
        <v>1507510.1600000001</v>
      </c>
      <c r="K113" s="523"/>
      <c r="L113" s="502"/>
      <c r="M113" s="524"/>
      <c r="N113" s="524"/>
      <c r="O113" s="524"/>
      <c r="P113" s="524"/>
    </row>
    <row r="114" spans="1:16">
      <c r="A114" s="495" t="s">
        <v>1097</v>
      </c>
      <c r="B114" s="528" t="s">
        <v>3</v>
      </c>
      <c r="C114" s="502">
        <v>1186163.5</v>
      </c>
      <c r="D114" s="524">
        <v>222084.5</v>
      </c>
      <c r="E114" s="524">
        <v>-891363.38</v>
      </c>
      <c r="F114" s="524">
        <v>-166888.9</v>
      </c>
      <c r="G114" s="524">
        <v>0</v>
      </c>
      <c r="H114" s="524">
        <v>0</v>
      </c>
      <c r="I114" s="524">
        <v>0</v>
      </c>
      <c r="J114" s="524">
        <v>-2466500.2799999998</v>
      </c>
      <c r="K114" s="523"/>
      <c r="L114" s="502"/>
      <c r="M114" s="524"/>
      <c r="N114" s="524"/>
      <c r="O114" s="524"/>
      <c r="P114" s="524"/>
    </row>
    <row r="115" spans="1:16">
      <c r="A115" s="495" t="s">
        <v>1098</v>
      </c>
      <c r="B115" s="528" t="s">
        <v>3</v>
      </c>
      <c r="C115" s="502">
        <v>0</v>
      </c>
      <c r="D115" s="524">
        <v>0</v>
      </c>
      <c r="E115" s="524">
        <v>0</v>
      </c>
      <c r="F115" s="524">
        <v>0</v>
      </c>
      <c r="G115" s="524">
        <v>0</v>
      </c>
      <c r="H115" s="524">
        <v>0</v>
      </c>
      <c r="I115" s="524">
        <v>0</v>
      </c>
      <c r="J115" s="524">
        <v>0</v>
      </c>
      <c r="K115" s="523"/>
      <c r="L115" s="502"/>
      <c r="M115" s="524"/>
      <c r="N115" s="524"/>
      <c r="O115" s="524"/>
      <c r="P115" s="524"/>
    </row>
    <row r="116" spans="1:16">
      <c r="A116" s="495" t="s">
        <v>1099</v>
      </c>
      <c r="B116" s="528" t="s">
        <v>3</v>
      </c>
      <c r="C116" s="502">
        <v>0</v>
      </c>
      <c r="D116" s="524">
        <v>0</v>
      </c>
      <c r="E116" s="524">
        <v>0</v>
      </c>
      <c r="F116" s="524">
        <v>0</v>
      </c>
      <c r="G116" s="524">
        <v>0</v>
      </c>
      <c r="H116" s="524">
        <v>0</v>
      </c>
      <c r="I116" s="524">
        <v>0</v>
      </c>
      <c r="J116" s="524">
        <v>0</v>
      </c>
      <c r="K116" s="523"/>
      <c r="L116" s="502"/>
      <c r="M116" s="524"/>
      <c r="N116" s="524"/>
      <c r="O116" s="524"/>
      <c r="P116" s="524"/>
    </row>
    <row r="117" spans="1:16">
      <c r="A117" s="495" t="s">
        <v>1100</v>
      </c>
      <c r="B117" s="528" t="s">
        <v>3</v>
      </c>
      <c r="C117" s="502">
        <v>0.49</v>
      </c>
      <c r="D117" s="524">
        <v>-0.08</v>
      </c>
      <c r="E117" s="524">
        <v>0</v>
      </c>
      <c r="F117" s="524">
        <v>0</v>
      </c>
      <c r="G117" s="524">
        <v>0</v>
      </c>
      <c r="H117" s="524">
        <v>0</v>
      </c>
      <c r="I117" s="524">
        <v>0</v>
      </c>
      <c r="J117" s="524">
        <v>-0.40999999999988629</v>
      </c>
      <c r="K117" s="523"/>
      <c r="L117" s="502"/>
      <c r="M117" s="524"/>
      <c r="N117" s="524"/>
      <c r="O117" s="524"/>
      <c r="P117" s="524"/>
    </row>
    <row r="118" spans="1:16">
      <c r="A118" s="495" t="s">
        <v>1101</v>
      </c>
      <c r="B118" s="528" t="s">
        <v>3</v>
      </c>
      <c r="C118" s="502">
        <v>0</v>
      </c>
      <c r="D118" s="524">
        <v>0</v>
      </c>
      <c r="E118" s="524">
        <v>0</v>
      </c>
      <c r="F118" s="524">
        <v>0</v>
      </c>
      <c r="G118" s="524">
        <v>0</v>
      </c>
      <c r="H118" s="524">
        <v>0</v>
      </c>
      <c r="I118" s="524">
        <v>0</v>
      </c>
      <c r="J118" s="524">
        <v>0</v>
      </c>
      <c r="K118" s="523"/>
      <c r="L118" s="502"/>
      <c r="M118" s="524"/>
      <c r="N118" s="524"/>
      <c r="O118" s="524"/>
      <c r="P118" s="524"/>
    </row>
    <row r="119" spans="1:16">
      <c r="A119" s="495" t="s">
        <v>1102</v>
      </c>
      <c r="B119" s="528" t="s">
        <v>3</v>
      </c>
      <c r="C119" s="502">
        <v>-3440373.14</v>
      </c>
      <c r="D119" s="524">
        <v>-962673.31</v>
      </c>
      <c r="E119" s="524">
        <v>1627199.52</v>
      </c>
      <c r="F119" s="524">
        <v>453425.26</v>
      </c>
      <c r="G119" s="524">
        <v>1018952.3199999998</v>
      </c>
      <c r="H119" s="524">
        <v>0</v>
      </c>
      <c r="I119" s="524">
        <v>285142.62</v>
      </c>
      <c r="J119" s="524">
        <v>7787766.1699999999</v>
      </c>
      <c r="K119" s="523"/>
      <c r="L119" s="502"/>
      <c r="M119" s="524"/>
      <c r="N119" s="524"/>
      <c r="O119" s="524"/>
      <c r="P119" s="524"/>
    </row>
    <row r="120" spans="1:16">
      <c r="A120" s="495" t="s">
        <v>1103</v>
      </c>
      <c r="B120" s="528" t="s">
        <v>3</v>
      </c>
      <c r="C120" s="502">
        <v>0</v>
      </c>
      <c r="D120" s="524">
        <v>0</v>
      </c>
      <c r="E120" s="524">
        <v>-149156</v>
      </c>
      <c r="F120" s="524">
        <v>-20643</v>
      </c>
      <c r="G120" s="524">
        <v>0</v>
      </c>
      <c r="H120" s="524">
        <v>0</v>
      </c>
      <c r="I120" s="524">
        <v>0</v>
      </c>
      <c r="J120" s="524">
        <v>-169799</v>
      </c>
      <c r="K120" s="523"/>
      <c r="L120" s="502"/>
      <c r="M120" s="524"/>
      <c r="N120" s="524"/>
      <c r="O120" s="524"/>
      <c r="P120" s="524"/>
    </row>
    <row r="121" spans="1:16">
      <c r="A121" s="495" t="s">
        <v>1104</v>
      </c>
      <c r="B121" s="528" t="s">
        <v>3</v>
      </c>
      <c r="C121" s="502">
        <v>-193269.15</v>
      </c>
      <c r="D121" s="524">
        <v>567283.13</v>
      </c>
      <c r="E121" s="524">
        <v>16539</v>
      </c>
      <c r="F121" s="524">
        <v>-47252</v>
      </c>
      <c r="G121" s="524">
        <v>13842</v>
      </c>
      <c r="H121" s="524">
        <v>0</v>
      </c>
      <c r="I121" s="524">
        <v>1603</v>
      </c>
      <c r="J121" s="524">
        <v>-389281.98</v>
      </c>
      <c r="K121" s="523"/>
      <c r="L121" s="502"/>
      <c r="M121" s="524"/>
      <c r="N121" s="524"/>
      <c r="O121" s="524"/>
      <c r="P121" s="524"/>
    </row>
    <row r="122" spans="1:16">
      <c r="A122" s="495" t="s">
        <v>1105</v>
      </c>
      <c r="B122" s="528" t="s">
        <v>3</v>
      </c>
      <c r="C122" s="502">
        <v>0</v>
      </c>
      <c r="D122" s="524">
        <v>0</v>
      </c>
      <c r="E122" s="524">
        <v>0</v>
      </c>
      <c r="F122" s="524">
        <v>0</v>
      </c>
      <c r="G122" s="524">
        <v>0</v>
      </c>
      <c r="H122" s="524">
        <v>0</v>
      </c>
      <c r="I122" s="524">
        <v>0</v>
      </c>
      <c r="J122" s="524">
        <v>0</v>
      </c>
      <c r="K122" s="523"/>
      <c r="L122" s="502"/>
      <c r="M122" s="524"/>
      <c r="N122" s="524"/>
      <c r="O122" s="524"/>
      <c r="P122" s="524"/>
    </row>
    <row r="123" spans="1:16">
      <c r="A123" s="495" t="s">
        <v>1106</v>
      </c>
      <c r="B123" s="528" t="s">
        <v>3</v>
      </c>
      <c r="C123" s="502">
        <v>0</v>
      </c>
      <c r="D123" s="524">
        <v>0</v>
      </c>
      <c r="E123" s="524">
        <v>0</v>
      </c>
      <c r="F123" s="524">
        <v>0</v>
      </c>
      <c r="G123" s="524">
        <v>-0.28999999999999998</v>
      </c>
      <c r="H123" s="524">
        <v>0</v>
      </c>
      <c r="I123" s="524">
        <v>-0.33</v>
      </c>
      <c r="J123" s="524">
        <v>-0.62</v>
      </c>
      <c r="K123" s="523"/>
      <c r="L123" s="502"/>
      <c r="M123" s="524"/>
      <c r="N123" s="524"/>
      <c r="O123" s="524"/>
      <c r="P123" s="524"/>
    </row>
    <row r="124" spans="1:16">
      <c r="A124" s="495" t="s">
        <v>1107</v>
      </c>
      <c r="B124" s="528" t="s">
        <v>3</v>
      </c>
      <c r="C124" s="502">
        <v>0</v>
      </c>
      <c r="D124" s="524">
        <v>0</v>
      </c>
      <c r="E124" s="524">
        <v>0</v>
      </c>
      <c r="F124" s="524">
        <v>0</v>
      </c>
      <c r="G124" s="524">
        <v>0</v>
      </c>
      <c r="H124" s="524">
        <v>0</v>
      </c>
      <c r="I124" s="524">
        <v>0</v>
      </c>
      <c r="J124" s="524">
        <v>0</v>
      </c>
      <c r="K124" s="523"/>
      <c r="L124" s="502"/>
      <c r="M124" s="524"/>
      <c r="N124" s="524"/>
      <c r="O124" s="524"/>
      <c r="P124" s="524"/>
    </row>
    <row r="125" spans="1:16">
      <c r="A125" s="495" t="s">
        <v>1108</v>
      </c>
      <c r="B125" s="528" t="s">
        <v>3</v>
      </c>
      <c r="C125" s="502">
        <v>0</v>
      </c>
      <c r="D125" s="524">
        <v>0</v>
      </c>
      <c r="E125" s="524">
        <v>0</v>
      </c>
      <c r="F125" s="524">
        <v>0</v>
      </c>
      <c r="G125" s="524">
        <v>0</v>
      </c>
      <c r="H125" s="524">
        <v>0</v>
      </c>
      <c r="I125" s="524">
        <v>0</v>
      </c>
      <c r="J125" s="524">
        <v>0</v>
      </c>
      <c r="K125" s="523"/>
      <c r="L125" s="502"/>
      <c r="M125" s="524"/>
      <c r="N125" s="524"/>
      <c r="O125" s="524"/>
      <c r="P125" s="524"/>
    </row>
    <row r="126" spans="1:16">
      <c r="A126" s="495" t="s">
        <v>1109</v>
      </c>
      <c r="B126" s="528" t="s">
        <v>3</v>
      </c>
      <c r="C126" s="502">
        <v>0</v>
      </c>
      <c r="D126" s="524">
        <v>0</v>
      </c>
      <c r="E126" s="524">
        <v>0</v>
      </c>
      <c r="F126" s="524">
        <v>0</v>
      </c>
      <c r="G126" s="524">
        <v>0</v>
      </c>
      <c r="H126" s="524">
        <v>0</v>
      </c>
      <c r="I126" s="524">
        <v>0</v>
      </c>
      <c r="J126" s="524">
        <v>0</v>
      </c>
      <c r="K126" s="523"/>
      <c r="L126" s="502"/>
      <c r="M126" s="524"/>
      <c r="N126" s="524"/>
      <c r="O126" s="524"/>
      <c r="P126" s="524"/>
    </row>
    <row r="127" spans="1:16">
      <c r="A127" s="495" t="s">
        <v>1110</v>
      </c>
      <c r="B127" s="528" t="s">
        <v>3</v>
      </c>
      <c r="C127" s="502">
        <v>51098</v>
      </c>
      <c r="D127" s="524">
        <v>0</v>
      </c>
      <c r="E127" s="524">
        <v>0</v>
      </c>
      <c r="F127" s="524">
        <v>0</v>
      </c>
      <c r="G127" s="524">
        <v>-34384.639999999999</v>
      </c>
      <c r="H127" s="524">
        <v>0</v>
      </c>
      <c r="I127" s="524">
        <v>117305.64</v>
      </c>
      <c r="J127" s="524">
        <v>31823</v>
      </c>
      <c r="K127" s="523"/>
      <c r="L127" s="502"/>
      <c r="M127" s="524"/>
      <c r="N127" s="524"/>
      <c r="O127" s="524"/>
      <c r="P127" s="524"/>
    </row>
    <row r="128" spans="1:16" s="520" customFormat="1">
      <c r="A128" s="529" t="s">
        <v>1111</v>
      </c>
      <c r="B128" s="530"/>
      <c r="C128" s="531">
        <f t="shared" ref="C128:J128" si="14">SUM(C107:C127)</f>
        <v>-1733058.62</v>
      </c>
      <c r="D128" s="531">
        <f t="shared" si="14"/>
        <v>-49470.600000000093</v>
      </c>
      <c r="E128" s="531">
        <f t="shared" si="14"/>
        <v>5511462.6699999999</v>
      </c>
      <c r="F128" s="531">
        <f t="shared" si="14"/>
        <v>1220370.4400000002</v>
      </c>
      <c r="G128" s="531">
        <f t="shared" si="14"/>
        <v>2164986.5899999994</v>
      </c>
      <c r="H128" s="531">
        <f t="shared" si="14"/>
        <v>0</v>
      </c>
      <c r="I128" s="531">
        <f t="shared" si="14"/>
        <v>622243.25999999989</v>
      </c>
      <c r="J128" s="531">
        <f t="shared" si="14"/>
        <v>11301592.18</v>
      </c>
      <c r="K128" s="532"/>
      <c r="L128" s="522"/>
      <c r="M128" s="533"/>
      <c r="N128" s="533"/>
      <c r="O128" s="533"/>
      <c r="P128" s="533"/>
    </row>
    <row r="129" spans="1:16">
      <c r="A129" s="534"/>
      <c r="B129" s="528"/>
      <c r="C129" s="502"/>
      <c r="D129" s="524"/>
      <c r="E129" s="524"/>
      <c r="F129" s="524"/>
      <c r="G129" s="524"/>
      <c r="H129" s="524"/>
      <c r="I129" s="524"/>
      <c r="J129" s="524"/>
      <c r="K129" s="523"/>
      <c r="L129" s="502"/>
      <c r="M129" s="524"/>
      <c r="N129" s="524"/>
      <c r="O129" s="524"/>
      <c r="P129" s="524"/>
    </row>
    <row r="130" spans="1:16" ht="13.5" thickBot="1">
      <c r="A130" s="534" t="s">
        <v>1112</v>
      </c>
      <c r="B130" s="528" t="s">
        <v>3</v>
      </c>
      <c r="C130" s="535">
        <v>483244414.48999995</v>
      </c>
      <c r="D130" s="535">
        <v>30055348.850000001</v>
      </c>
      <c r="E130" s="535">
        <v>1966647314.24</v>
      </c>
      <c r="F130" s="535">
        <v>116077648.42</v>
      </c>
      <c r="G130" s="535">
        <v>78649230.189999998</v>
      </c>
      <c r="H130" s="535">
        <v>0</v>
      </c>
      <c r="I130" s="535">
        <v>5754286.2000000002</v>
      </c>
      <c r="J130" s="535">
        <v>1653828715.71</v>
      </c>
      <c r="K130" s="523"/>
      <c r="L130" s="502"/>
      <c r="M130" s="524"/>
      <c r="N130" s="524"/>
      <c r="O130" s="524"/>
      <c r="P130" s="524"/>
    </row>
    <row r="131" spans="1:16" ht="13.5" thickTop="1">
      <c r="A131" s="534"/>
      <c r="B131" s="528"/>
      <c r="C131" s="524">
        <f t="shared" ref="C131:J131" si="15">C130-SUM(C107:C127,C91:C93,C98:C103,C65:C85,C45:C60,C20:C40,C11:C15,C4:C6)</f>
        <v>0</v>
      </c>
      <c r="D131" s="524">
        <f t="shared" si="15"/>
        <v>0</v>
      </c>
      <c r="E131" s="524">
        <f t="shared" si="15"/>
        <v>0</v>
      </c>
      <c r="F131" s="524">
        <f t="shared" si="15"/>
        <v>0</v>
      </c>
      <c r="G131" s="524">
        <f t="shared" si="15"/>
        <v>0</v>
      </c>
      <c r="H131" s="524">
        <f t="shared" si="15"/>
        <v>0</v>
      </c>
      <c r="I131" s="524">
        <f t="shared" si="15"/>
        <v>0</v>
      </c>
      <c r="J131" s="524">
        <f t="shared" si="15"/>
        <v>0</v>
      </c>
      <c r="K131" s="523"/>
      <c r="L131" s="502"/>
      <c r="M131" s="524"/>
      <c r="N131" s="524"/>
      <c r="O131" s="524"/>
      <c r="P131" s="524"/>
    </row>
    <row r="132" spans="1:16" ht="15">
      <c r="A132" s="482"/>
      <c r="C132" s="524"/>
      <c r="D132" s="524"/>
      <c r="E132" s="524"/>
      <c r="F132" s="524"/>
      <c r="G132" s="524"/>
      <c r="H132" s="524"/>
      <c r="I132" s="536" t="s">
        <v>1113</v>
      </c>
      <c r="J132" s="537">
        <v>1726007924.1399999</v>
      </c>
      <c r="K132" s="523"/>
      <c r="L132" s="502"/>
      <c r="M132" s="524"/>
      <c r="N132" s="524"/>
      <c r="O132" s="524"/>
      <c r="P132" s="524"/>
    </row>
    <row r="133" spans="1:16" ht="15">
      <c r="A133" s="482"/>
      <c r="C133" s="524"/>
      <c r="D133" s="524"/>
      <c r="E133" s="524"/>
      <c r="F133" s="524"/>
      <c r="G133" s="524"/>
      <c r="H133" s="524"/>
      <c r="I133" s="538" t="s">
        <v>1047</v>
      </c>
      <c r="J133" s="539">
        <f>J130-J132</f>
        <v>-72179208.429999828</v>
      </c>
      <c r="K133" s="523"/>
      <c r="L133" s="502"/>
      <c r="M133" s="524"/>
      <c r="N133" s="524"/>
      <c r="O133" s="524"/>
      <c r="P133" s="524"/>
    </row>
    <row r="134" spans="1:16" ht="15">
      <c r="A134" s="482"/>
      <c r="B134" s="482"/>
      <c r="C134" s="524"/>
      <c r="D134" s="524"/>
      <c r="E134" s="524"/>
      <c r="F134" s="524"/>
      <c r="G134" s="524"/>
      <c r="H134" s="524"/>
      <c r="I134" s="524"/>
      <c r="J134" s="524"/>
      <c r="K134" s="523"/>
      <c r="L134" s="502"/>
      <c r="M134" s="524"/>
      <c r="N134" s="524"/>
      <c r="O134" s="524"/>
      <c r="P134" s="524"/>
    </row>
    <row r="135" spans="1:16" ht="15">
      <c r="A135" s="482"/>
      <c r="B135" s="482"/>
      <c r="C135" s="524"/>
      <c r="D135" s="524"/>
      <c r="E135" s="524"/>
      <c r="F135" s="524"/>
      <c r="G135" s="524"/>
      <c r="H135" s="524"/>
      <c r="I135" s="524"/>
      <c r="J135" s="524"/>
      <c r="K135" s="523"/>
      <c r="L135" s="502"/>
      <c r="M135" s="524"/>
      <c r="N135" s="524"/>
      <c r="O135" s="524"/>
      <c r="P135" s="524"/>
    </row>
    <row r="136" spans="1:16" ht="15">
      <c r="A136" s="482"/>
      <c r="B136" s="482"/>
      <c r="C136" s="524"/>
      <c r="D136" s="524"/>
      <c r="E136" s="524"/>
      <c r="F136" s="524"/>
      <c r="G136" s="524"/>
      <c r="H136" s="524"/>
      <c r="I136" s="524"/>
      <c r="J136" s="524"/>
      <c r="K136" s="523"/>
      <c r="L136" s="502"/>
      <c r="M136" s="524"/>
      <c r="N136" s="524"/>
      <c r="O136" s="524"/>
      <c r="P136" s="524"/>
    </row>
    <row r="137" spans="1:16" ht="15">
      <c r="A137" s="621" t="s">
        <v>1118</v>
      </c>
      <c r="B137" s="621"/>
      <c r="C137" s="621"/>
      <c r="D137" s="621"/>
      <c r="E137" s="621"/>
      <c r="F137" s="621"/>
      <c r="G137" s="621"/>
      <c r="H137" s="621"/>
      <c r="I137" s="621"/>
      <c r="J137" s="621"/>
      <c r="K137" s="621"/>
      <c r="L137" s="502"/>
      <c r="M137" s="524"/>
      <c r="N137" s="524"/>
      <c r="O137" s="524"/>
      <c r="P137" s="524"/>
    </row>
    <row r="138" spans="1:16" ht="15">
      <c r="A138" s="482"/>
      <c r="B138" s="482"/>
      <c r="C138" s="524"/>
      <c r="D138" s="524"/>
      <c r="E138" s="524"/>
      <c r="F138" s="524"/>
      <c r="G138" s="524"/>
      <c r="H138" s="524"/>
      <c r="I138" s="524"/>
      <c r="J138" s="524"/>
      <c r="K138" s="524"/>
      <c r="L138" s="502"/>
      <c r="M138" s="524"/>
      <c r="N138" s="524"/>
      <c r="O138" s="524"/>
      <c r="P138" s="524"/>
    </row>
    <row r="139" spans="1:16" ht="15">
      <c r="A139" s="541" t="s">
        <v>110</v>
      </c>
      <c r="B139" s="541" t="s">
        <v>110</v>
      </c>
      <c r="C139" s="328">
        <f>C77</f>
        <v>1388507.25</v>
      </c>
      <c r="D139" s="328">
        <f t="shared" ref="D139:J139" si="16">D77</f>
        <v>93392</v>
      </c>
      <c r="E139" s="328">
        <f t="shared" si="16"/>
        <v>67298076.299999997</v>
      </c>
      <c r="F139" s="328">
        <f t="shared" si="16"/>
        <v>4526557.1399999997</v>
      </c>
      <c r="G139" s="328">
        <f t="shared" si="16"/>
        <v>1686623.36</v>
      </c>
      <c r="H139" s="328">
        <f t="shared" si="16"/>
        <v>0</v>
      </c>
      <c r="I139" s="328">
        <f t="shared" si="16"/>
        <v>113444.65</v>
      </c>
      <c r="J139" s="328">
        <f t="shared" si="16"/>
        <v>72142802.200000003</v>
      </c>
      <c r="K139" s="524"/>
      <c r="L139" s="502"/>
      <c r="M139" s="524"/>
      <c r="N139" s="524"/>
      <c r="O139" s="524"/>
      <c r="P139" s="524"/>
    </row>
    <row r="140" spans="1:16" ht="15">
      <c r="A140" s="541" t="s">
        <v>109</v>
      </c>
      <c r="B140" s="541" t="s">
        <v>109</v>
      </c>
      <c r="C140" s="328">
        <f>C69</f>
        <v>463473.9</v>
      </c>
      <c r="D140" s="328">
        <f t="shared" ref="D140:J140" si="17">D69</f>
        <v>31173.66</v>
      </c>
      <c r="E140" s="328">
        <f t="shared" si="17"/>
        <v>36897424.869999997</v>
      </c>
      <c r="F140" s="328">
        <f t="shared" si="17"/>
        <v>2481768.16</v>
      </c>
      <c r="G140" s="328">
        <f t="shared" si="17"/>
        <v>1327820.6200000001</v>
      </c>
      <c r="H140" s="328">
        <f t="shared" si="17"/>
        <v>0</v>
      </c>
      <c r="I140" s="328">
        <f t="shared" si="17"/>
        <v>89309.53</v>
      </c>
      <c r="J140" s="328">
        <f t="shared" si="17"/>
        <v>40301675.620000005</v>
      </c>
      <c r="K140" s="524"/>
      <c r="L140" s="502"/>
      <c r="M140" s="524"/>
      <c r="N140" s="524"/>
      <c r="O140" s="524"/>
      <c r="P140" s="524"/>
    </row>
    <row r="141" spans="1:16" ht="15">
      <c r="A141" s="482"/>
      <c r="B141" s="482"/>
      <c r="C141" s="524"/>
      <c r="D141" s="524"/>
      <c r="E141" s="524"/>
      <c r="F141" s="524"/>
      <c r="G141" s="524"/>
      <c r="H141" s="524"/>
      <c r="I141" s="524"/>
      <c r="J141" s="524"/>
      <c r="K141" s="524"/>
      <c r="L141" s="502"/>
      <c r="M141" s="524"/>
      <c r="N141" s="524"/>
      <c r="O141" s="524"/>
      <c r="P141" s="524"/>
    </row>
    <row r="142" spans="1:16" ht="15">
      <c r="A142" s="482"/>
      <c r="B142" s="482"/>
      <c r="C142" s="524"/>
      <c r="D142" s="524"/>
      <c r="E142" s="524"/>
      <c r="F142" s="524"/>
      <c r="G142" s="524"/>
      <c r="H142" s="524"/>
      <c r="I142" s="524"/>
      <c r="J142" s="524"/>
      <c r="K142" s="524"/>
      <c r="L142" s="502"/>
      <c r="M142" s="524"/>
      <c r="N142" s="524"/>
      <c r="O142" s="524"/>
      <c r="P142" s="524"/>
    </row>
    <row r="143" spans="1:16" ht="15">
      <c r="A143" s="482"/>
      <c r="B143" s="482"/>
      <c r="C143" s="524"/>
      <c r="D143" s="524"/>
      <c r="E143" s="524"/>
      <c r="F143" s="524"/>
      <c r="G143" s="524"/>
      <c r="H143" s="524"/>
      <c r="I143" s="524"/>
      <c r="J143" s="524"/>
      <c r="K143" s="524"/>
      <c r="L143" s="502"/>
      <c r="M143" s="524"/>
      <c r="N143" s="524"/>
      <c r="O143" s="524"/>
      <c r="P143" s="524"/>
    </row>
    <row r="144" spans="1:16" ht="15">
      <c r="A144" s="482"/>
      <c r="B144" s="482"/>
      <c r="C144" s="524"/>
      <c r="D144" s="524"/>
      <c r="E144" s="524"/>
      <c r="F144" s="524"/>
      <c r="G144" s="524"/>
      <c r="H144" s="524"/>
      <c r="I144" s="524"/>
      <c r="J144" s="524"/>
      <c r="K144" s="524"/>
      <c r="L144" s="502"/>
      <c r="M144" s="524"/>
      <c r="N144" s="524"/>
      <c r="O144" s="524"/>
      <c r="P144" s="524"/>
    </row>
    <row r="145" spans="1:16" ht="15">
      <c r="A145" s="482"/>
      <c r="B145" s="482"/>
      <c r="C145" s="524"/>
      <c r="D145" s="524"/>
      <c r="E145" s="524"/>
      <c r="F145" s="524"/>
      <c r="G145" s="524"/>
      <c r="H145" s="524"/>
      <c r="I145" s="524"/>
      <c r="J145" s="524"/>
      <c r="K145" s="524"/>
      <c r="L145" s="502"/>
      <c r="M145" s="524"/>
      <c r="N145" s="524"/>
      <c r="O145" s="524"/>
      <c r="P145" s="524"/>
    </row>
    <row r="146" spans="1:16" ht="15">
      <c r="A146" s="482"/>
      <c r="B146" s="482"/>
      <c r="C146" s="524"/>
      <c r="D146" s="524"/>
      <c r="E146" s="524"/>
      <c r="F146" s="524"/>
      <c r="G146" s="524"/>
      <c r="H146" s="524"/>
      <c r="I146" s="524"/>
      <c r="J146" s="524"/>
      <c r="K146" s="524"/>
      <c r="L146" s="502"/>
      <c r="M146" s="524"/>
      <c r="N146" s="524"/>
      <c r="O146" s="524"/>
      <c r="P146" s="524"/>
    </row>
    <row r="147" spans="1:16" ht="15">
      <c r="A147" s="482"/>
      <c r="B147" s="482"/>
      <c r="C147" s="524"/>
      <c r="D147" s="524"/>
      <c r="E147" s="524"/>
      <c r="F147" s="524"/>
      <c r="G147" s="524"/>
      <c r="H147" s="524"/>
      <c r="I147" s="524"/>
      <c r="J147" s="524"/>
      <c r="K147" s="524"/>
      <c r="L147" s="502"/>
      <c r="M147" s="524"/>
      <c r="N147" s="524"/>
      <c r="O147" s="524"/>
      <c r="P147" s="524"/>
    </row>
    <row r="148" spans="1:16" ht="15">
      <c r="A148" s="482"/>
      <c r="B148" s="482"/>
      <c r="C148" s="524"/>
      <c r="D148" s="524"/>
      <c r="E148" s="524"/>
      <c r="F148" s="524"/>
      <c r="G148" s="524"/>
      <c r="H148" s="524"/>
      <c r="I148" s="524"/>
      <c r="J148" s="524"/>
      <c r="K148" s="524"/>
      <c r="L148" s="502"/>
      <c r="M148" s="524"/>
      <c r="N148" s="524"/>
      <c r="O148" s="524"/>
      <c r="P148" s="524"/>
    </row>
    <row r="149" spans="1:16" ht="15">
      <c r="A149" s="482"/>
      <c r="B149" s="482"/>
      <c r="C149" s="524"/>
      <c r="D149" s="524"/>
      <c r="E149" s="524"/>
      <c r="F149" s="524"/>
      <c r="G149" s="524"/>
      <c r="H149" s="524"/>
      <c r="I149" s="524"/>
      <c r="J149" s="524"/>
      <c r="K149" s="524"/>
      <c r="L149" s="502"/>
      <c r="M149" s="524"/>
      <c r="N149" s="524"/>
      <c r="O149" s="524"/>
      <c r="P149" s="524"/>
    </row>
    <row r="150" spans="1:16" ht="15">
      <c r="A150" s="482"/>
      <c r="B150" s="482"/>
      <c r="C150" s="524"/>
      <c r="D150" s="524"/>
      <c r="E150" s="524"/>
      <c r="F150" s="524"/>
      <c r="G150" s="524"/>
      <c r="H150" s="524"/>
      <c r="I150" s="524"/>
      <c r="J150" s="524"/>
      <c r="K150" s="524"/>
      <c r="L150" s="502"/>
      <c r="M150" s="524"/>
      <c r="N150" s="524"/>
      <c r="O150" s="524"/>
      <c r="P150" s="524"/>
    </row>
    <row r="151" spans="1:16" ht="15">
      <c r="A151" s="482"/>
      <c r="B151" s="482"/>
      <c r="C151" s="524"/>
      <c r="D151" s="524"/>
      <c r="E151" s="524"/>
      <c r="F151" s="524"/>
      <c r="G151" s="524"/>
      <c r="H151" s="524"/>
      <c r="I151" s="524"/>
      <c r="J151" s="524"/>
      <c r="K151" s="524"/>
      <c r="L151" s="502"/>
      <c r="M151" s="524"/>
      <c r="N151" s="524"/>
      <c r="O151" s="524"/>
      <c r="P151" s="524"/>
    </row>
    <row r="152" spans="1:16" ht="15">
      <c r="A152" s="482"/>
      <c r="B152" s="482"/>
      <c r="L152" s="504"/>
    </row>
    <row r="153" spans="1:16" ht="15">
      <c r="A153" s="482"/>
      <c r="B153" s="482"/>
      <c r="L153" s="504"/>
    </row>
    <row r="154" spans="1:16" ht="15">
      <c r="A154" s="482"/>
      <c r="B154" s="482"/>
      <c r="L154" s="504"/>
    </row>
    <row r="155" spans="1:16" ht="15">
      <c r="A155" s="482"/>
      <c r="B155" s="482"/>
      <c r="L155" s="504"/>
    </row>
    <row r="156" spans="1:16" ht="15">
      <c r="A156" s="482"/>
      <c r="B156" s="482"/>
      <c r="L156" s="504"/>
    </row>
    <row r="157" spans="1:16" ht="15">
      <c r="A157" s="482"/>
      <c r="B157" s="482"/>
      <c r="L157" s="504"/>
    </row>
    <row r="158" spans="1:16" ht="15">
      <c r="A158" s="482"/>
      <c r="B158" s="482"/>
      <c r="L158" s="504"/>
    </row>
    <row r="159" spans="1:16" ht="15">
      <c r="A159" s="482"/>
      <c r="B159" s="482"/>
      <c r="L159" s="504"/>
    </row>
    <row r="160" spans="1:16" ht="15">
      <c r="A160" s="482"/>
      <c r="B160" s="482"/>
      <c r="L160" s="504"/>
    </row>
    <row r="161" spans="1:12" ht="15">
      <c r="A161" s="482"/>
      <c r="B161" s="482"/>
      <c r="L161" s="504"/>
    </row>
    <row r="162" spans="1:12" ht="15">
      <c r="A162" s="482"/>
      <c r="B162" s="482"/>
      <c r="L162" s="504"/>
    </row>
    <row r="163" spans="1:12" ht="15">
      <c r="A163" s="482"/>
      <c r="B163" s="482"/>
      <c r="L163" s="504"/>
    </row>
    <row r="164" spans="1:12" ht="15">
      <c r="A164" s="482"/>
      <c r="B164" s="482"/>
      <c r="L164" s="504"/>
    </row>
    <row r="165" spans="1:12" ht="15">
      <c r="A165" s="482"/>
      <c r="B165" s="482"/>
      <c r="L165" s="504"/>
    </row>
    <row r="166" spans="1:12" ht="15">
      <c r="A166" s="482"/>
      <c r="B166" s="482"/>
      <c r="L166" s="504"/>
    </row>
    <row r="167" spans="1:12" ht="15">
      <c r="A167" s="482"/>
      <c r="B167" s="482"/>
      <c r="L167" s="504"/>
    </row>
    <row r="168" spans="1:12" ht="15">
      <c r="A168" s="482"/>
      <c r="B168" s="482"/>
      <c r="L168" s="504"/>
    </row>
    <row r="169" spans="1:12" ht="15">
      <c r="A169" s="482"/>
      <c r="B169" s="482"/>
      <c r="L169" s="504"/>
    </row>
    <row r="170" spans="1:12" ht="15">
      <c r="A170" s="482"/>
      <c r="B170" s="482"/>
      <c r="L170" s="504"/>
    </row>
    <row r="171" spans="1:12" ht="15">
      <c r="A171" s="482"/>
      <c r="B171" s="482"/>
      <c r="L171" s="504"/>
    </row>
    <row r="172" spans="1:12" ht="15">
      <c r="A172" s="482"/>
      <c r="B172" s="482"/>
      <c r="L172" s="504"/>
    </row>
    <row r="173" spans="1:12" ht="15">
      <c r="A173" s="482"/>
      <c r="B173" s="482"/>
      <c r="L173" s="504"/>
    </row>
    <row r="174" spans="1:12" ht="15">
      <c r="A174" s="482"/>
      <c r="B174" s="482"/>
      <c r="L174" s="504"/>
    </row>
    <row r="175" spans="1:12" ht="15">
      <c r="A175" s="482"/>
      <c r="B175" s="482"/>
      <c r="L175" s="504"/>
    </row>
    <row r="176" spans="1:12" ht="15">
      <c r="A176" s="482"/>
      <c r="B176" s="482"/>
      <c r="L176" s="504"/>
    </row>
    <row r="177" spans="1:2" ht="15">
      <c r="A177" s="482"/>
      <c r="B177" s="482"/>
    </row>
    <row r="178" spans="1:2" ht="15">
      <c r="A178" s="482"/>
      <c r="B178" s="482"/>
    </row>
    <row r="179" spans="1:2" ht="15">
      <c r="A179" s="482"/>
      <c r="B179" s="482"/>
    </row>
    <row r="180" spans="1:2" ht="15">
      <c r="A180" s="482"/>
      <c r="B180" s="482"/>
    </row>
    <row r="181" spans="1:2" ht="15">
      <c r="A181" s="482"/>
      <c r="B181" s="482"/>
    </row>
    <row r="182" spans="1:2" ht="15">
      <c r="A182" s="482"/>
      <c r="B182" s="482"/>
    </row>
    <row r="183" spans="1:2" ht="15">
      <c r="A183" s="482"/>
      <c r="B183" s="482"/>
    </row>
    <row r="184" spans="1:2" ht="15">
      <c r="A184" s="482"/>
      <c r="B184" s="482"/>
    </row>
  </sheetData>
  <mergeCells count="2">
    <mergeCell ref="A1:C1"/>
    <mergeCell ref="A137:K137"/>
  </mergeCells>
  <conditionalFormatting sqref="C79">
    <cfRule type="cellIs" dxfId="3" priority="1" operator="notEqual">
      <formula>0</formula>
    </cfRule>
    <cfRule type="cellIs" dxfId="2" priority="2" operator="equal">
      <formula>0</formula>
    </cfRule>
  </conditionalFormatting>
  <dataValidations count="5">
    <dataValidation type="list" allowBlank="1" showInputMessage="1" sqref="L1">
      <formula1>"..."</formula1>
    </dataValidation>
    <dataValidation type="list" allowBlank="1" showInputMessage="1" sqref="M1">
      <formula1>"..."</formula1>
    </dataValidation>
    <dataValidation type="list" allowBlank="1" showInputMessage="1" sqref="N1">
      <formula1>"..."</formula1>
    </dataValidation>
    <dataValidation type="list" allowBlank="1" showInputMessage="1" sqref="O1">
      <formula1>"..."</formula1>
    </dataValidation>
    <dataValidation type="list" allowBlank="1" showInputMessage="1" sqref="P1">
      <formula1>"..."</formula1>
    </dataValidation>
  </dataValidations>
  <pageMargins left="0.7" right="0.7" top="0.75" bottom="0.75" header="0.3" footer="0.3"/>
  <pageSetup orientation="portrait" r:id="rId1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4"/>
  <sheetViews>
    <sheetView topLeftCell="A23" workbookViewId="0">
      <selection activeCell="E39" sqref="E39"/>
    </sheetView>
  </sheetViews>
  <sheetFormatPr defaultRowHeight="12.75"/>
  <cols>
    <col min="1" max="1" width="8.28515625" style="489" customWidth="1"/>
    <col min="2" max="2" width="10.5703125" style="489" customWidth="1"/>
    <col min="3" max="3" width="14.5703125" style="489" customWidth="1"/>
    <col min="4" max="4" width="13.7109375" style="489" customWidth="1"/>
    <col min="5" max="5" width="16" style="489" customWidth="1"/>
    <col min="6" max="10" width="13.5703125" style="489" customWidth="1"/>
    <col min="11" max="11" width="3.5703125" style="489" customWidth="1"/>
    <col min="12" max="16" width="4.85546875" style="489" customWidth="1"/>
    <col min="17" max="17" width="10.5703125" style="489" bestFit="1" customWidth="1"/>
    <col min="18" max="16384" width="9.140625" style="489"/>
  </cols>
  <sheetData>
    <row r="1" spans="1:16" ht="13.5" hidden="1" thickBot="1">
      <c r="A1" s="620"/>
      <c r="B1" s="620"/>
      <c r="C1" s="620"/>
      <c r="D1" s="483"/>
      <c r="E1" s="483"/>
      <c r="F1" s="483"/>
      <c r="G1" s="483"/>
      <c r="H1" s="483"/>
      <c r="I1" s="483"/>
      <c r="J1" s="483"/>
      <c r="K1" s="484"/>
      <c r="L1" s="485" t="s">
        <v>1115</v>
      </c>
      <c r="M1" s="486" t="s">
        <v>0</v>
      </c>
      <c r="N1" s="486" t="s">
        <v>4</v>
      </c>
      <c r="O1" s="487" t="s">
        <v>1057</v>
      </c>
      <c r="P1" s="488" t="s">
        <v>5</v>
      </c>
    </row>
    <row r="2" spans="1:16" ht="15">
      <c r="A2" s="490" t="s">
        <v>1116</v>
      </c>
      <c r="B2" s="483"/>
      <c r="C2" s="483"/>
      <c r="D2" s="483"/>
      <c r="E2" s="483"/>
      <c r="F2" s="483"/>
      <c r="G2" s="483"/>
      <c r="H2" s="483"/>
      <c r="I2" s="483"/>
      <c r="J2" s="483"/>
      <c r="K2" s="484"/>
      <c r="L2" s="491"/>
      <c r="M2" s="492"/>
      <c r="N2" s="492"/>
      <c r="O2" s="493"/>
      <c r="P2" s="494"/>
    </row>
    <row r="3" spans="1:16" ht="25.5">
      <c r="B3" s="495"/>
      <c r="C3" s="496" t="s">
        <v>18</v>
      </c>
      <c r="D3" s="496" t="s">
        <v>19</v>
      </c>
      <c r="E3" s="496" t="s">
        <v>20</v>
      </c>
      <c r="F3" s="496" t="s">
        <v>21</v>
      </c>
      <c r="G3" s="496" t="s">
        <v>22</v>
      </c>
      <c r="H3" s="496" t="s">
        <v>23</v>
      </c>
      <c r="I3" s="496" t="s">
        <v>24</v>
      </c>
      <c r="J3" s="497" t="s">
        <v>2</v>
      </c>
      <c r="K3" s="484"/>
      <c r="L3" s="498"/>
      <c r="M3" s="499"/>
      <c r="N3" s="499"/>
      <c r="O3" s="499"/>
      <c r="P3" s="499"/>
    </row>
    <row r="4" spans="1:16">
      <c r="A4" s="495" t="s">
        <v>1059</v>
      </c>
      <c r="B4" s="500" t="s">
        <v>154</v>
      </c>
      <c r="C4" s="501">
        <v>566487744.88</v>
      </c>
      <c r="D4" s="502">
        <v>5863388.5300000003</v>
      </c>
      <c r="E4" s="502">
        <v>20781773.02</v>
      </c>
      <c r="F4" s="502">
        <v>1397810.49</v>
      </c>
      <c r="G4" s="502">
        <v>-49125559.75</v>
      </c>
      <c r="H4" s="503">
        <v>0</v>
      </c>
      <c r="I4" s="502">
        <v>-3307568.59</v>
      </c>
      <c r="J4" s="502">
        <v>-602604678.24000001</v>
      </c>
      <c r="K4" s="484"/>
    </row>
    <row r="5" spans="1:16">
      <c r="A5" s="495" t="s">
        <v>1059</v>
      </c>
      <c r="B5" s="500" t="s">
        <v>163</v>
      </c>
      <c r="C5" s="503">
        <v>-0.28000000000000003</v>
      </c>
      <c r="D5" s="502">
        <v>-0.13</v>
      </c>
      <c r="E5" s="502">
        <v>26157546.93</v>
      </c>
      <c r="F5" s="502">
        <v>1759390.42</v>
      </c>
      <c r="G5" s="503">
        <v>538554</v>
      </c>
      <c r="H5" s="503">
        <v>0</v>
      </c>
      <c r="I5" s="503">
        <v>36225</v>
      </c>
      <c r="J5" s="502">
        <v>28491716.759999998</v>
      </c>
      <c r="K5" s="484"/>
      <c r="L5" s="504"/>
    </row>
    <row r="6" spans="1:16">
      <c r="A6" s="495" t="s">
        <v>1059</v>
      </c>
      <c r="B6" s="500" t="s">
        <v>1060</v>
      </c>
      <c r="C6" s="503">
        <v>0</v>
      </c>
      <c r="D6" s="503">
        <v>0</v>
      </c>
      <c r="E6" s="503">
        <v>0</v>
      </c>
      <c r="F6" s="503">
        <v>0</v>
      </c>
      <c r="G6" s="503">
        <v>0</v>
      </c>
      <c r="H6" s="503">
        <v>0</v>
      </c>
      <c r="I6" s="503">
        <v>0</v>
      </c>
      <c r="J6" s="503">
        <v>0</v>
      </c>
      <c r="K6" s="484"/>
      <c r="L6" s="504"/>
    </row>
    <row r="7" spans="1:16">
      <c r="A7" s="505" t="s">
        <v>1061</v>
      </c>
      <c r="B7" s="506"/>
      <c r="C7" s="507">
        <f t="shared" ref="C7:J7" si="0">SUM(C4:C6)</f>
        <v>566487744.60000002</v>
      </c>
      <c r="D7" s="507">
        <f t="shared" si="0"/>
        <v>5863388.4000000004</v>
      </c>
      <c r="E7" s="507">
        <f t="shared" si="0"/>
        <v>46939319.950000003</v>
      </c>
      <c r="F7" s="507">
        <f t="shared" si="0"/>
        <v>3157200.91</v>
      </c>
      <c r="G7" s="507">
        <f t="shared" si="0"/>
        <v>-48587005.75</v>
      </c>
      <c r="H7" s="507">
        <f t="shared" si="0"/>
        <v>0</v>
      </c>
      <c r="I7" s="507">
        <f t="shared" si="0"/>
        <v>-3271343.59</v>
      </c>
      <c r="J7" s="507">
        <f t="shared" si="0"/>
        <v>-574112961.48000002</v>
      </c>
      <c r="K7" s="484"/>
      <c r="L7" s="504"/>
    </row>
    <row r="8" spans="1:16" s="514" customFormat="1" ht="11.25">
      <c r="A8" s="508" t="s">
        <v>1059</v>
      </c>
      <c r="B8" s="509" t="s">
        <v>1062</v>
      </c>
      <c r="C8" s="510">
        <v>566487744.60000002</v>
      </c>
      <c r="D8" s="511">
        <v>5863388.4000000004</v>
      </c>
      <c r="E8" s="511">
        <v>46939319.950000003</v>
      </c>
      <c r="F8" s="511">
        <v>3157200.91</v>
      </c>
      <c r="G8" s="511">
        <v>-48587005.75</v>
      </c>
      <c r="H8" s="510">
        <v>0</v>
      </c>
      <c r="I8" s="511">
        <v>-3271343.59</v>
      </c>
      <c r="J8" s="511">
        <v>-574112961.48000002</v>
      </c>
      <c r="K8" s="512"/>
      <c r="L8" s="513"/>
    </row>
    <row r="9" spans="1:16" s="514" customFormat="1" ht="11.25">
      <c r="A9" s="508"/>
      <c r="B9" s="509" t="s">
        <v>1047</v>
      </c>
      <c r="C9" s="510">
        <f t="shared" ref="C9:J9" si="1">C7-C8</f>
        <v>0</v>
      </c>
      <c r="D9" s="510">
        <f t="shared" si="1"/>
        <v>0</v>
      </c>
      <c r="E9" s="510">
        <f t="shared" si="1"/>
        <v>0</v>
      </c>
      <c r="F9" s="510">
        <f t="shared" si="1"/>
        <v>0</v>
      </c>
      <c r="G9" s="510">
        <f t="shared" si="1"/>
        <v>0</v>
      </c>
      <c r="H9" s="510">
        <f t="shared" si="1"/>
        <v>0</v>
      </c>
      <c r="I9" s="510">
        <f t="shared" si="1"/>
        <v>0</v>
      </c>
      <c r="J9" s="510">
        <f t="shared" si="1"/>
        <v>0</v>
      </c>
      <c r="K9" s="512"/>
      <c r="L9" s="513"/>
    </row>
    <row r="10" spans="1:16">
      <c r="A10" s="495"/>
      <c r="B10" s="500"/>
      <c r="C10" s="503"/>
      <c r="D10" s="503"/>
      <c r="E10" s="503"/>
      <c r="F10" s="503"/>
      <c r="G10" s="503"/>
      <c r="H10" s="503"/>
      <c r="I10" s="503"/>
      <c r="J10" s="503"/>
      <c r="K10" s="484"/>
      <c r="L10" s="504"/>
    </row>
    <row r="11" spans="1:16">
      <c r="A11" s="495" t="s">
        <v>1063</v>
      </c>
      <c r="B11" s="500" t="s">
        <v>159</v>
      </c>
      <c r="C11" s="503">
        <v>610027.04</v>
      </c>
      <c r="D11" s="502">
        <v>41031.449999999997</v>
      </c>
      <c r="E11" s="502">
        <v>54084949.350000001</v>
      </c>
      <c r="F11" s="502">
        <v>3637823.9</v>
      </c>
      <c r="G11" s="502">
        <v>3984109.03</v>
      </c>
      <c r="H11" s="503">
        <v>0</v>
      </c>
      <c r="I11" s="502">
        <v>267978.01</v>
      </c>
      <c r="J11" s="502">
        <v>61323801.799999997</v>
      </c>
      <c r="K11" s="484"/>
      <c r="L11" s="504"/>
    </row>
    <row r="12" spans="1:16">
      <c r="A12" s="495" t="s">
        <v>1063</v>
      </c>
      <c r="B12" s="500" t="s">
        <v>178</v>
      </c>
      <c r="C12" s="503">
        <v>-821694.78</v>
      </c>
      <c r="D12" s="502">
        <v>-55268.19</v>
      </c>
      <c r="E12" s="502">
        <v>104732903.81</v>
      </c>
      <c r="F12" s="502">
        <v>7044471.9500000002</v>
      </c>
      <c r="G12" s="503">
        <v>3267211.43</v>
      </c>
      <c r="H12" s="503">
        <v>0</v>
      </c>
      <c r="I12" s="503">
        <v>219758.48</v>
      </c>
      <c r="J12" s="502">
        <v>116141308.64</v>
      </c>
      <c r="K12" s="484"/>
      <c r="L12" s="504"/>
    </row>
    <row r="13" spans="1:16">
      <c r="A13" s="495" t="s">
        <v>1063</v>
      </c>
      <c r="B13" s="500" t="s">
        <v>480</v>
      </c>
      <c r="C13" s="503">
        <v>0</v>
      </c>
      <c r="D13" s="502">
        <v>0</v>
      </c>
      <c r="E13" s="502">
        <v>0</v>
      </c>
      <c r="F13" s="502">
        <v>0</v>
      </c>
      <c r="G13" s="503">
        <v>0</v>
      </c>
      <c r="H13" s="503">
        <v>0</v>
      </c>
      <c r="I13" s="503">
        <v>0</v>
      </c>
      <c r="J13" s="502">
        <v>0</v>
      </c>
      <c r="K13" s="484"/>
      <c r="L13" s="504"/>
    </row>
    <row r="14" spans="1:16">
      <c r="A14" s="495" t="s">
        <v>1063</v>
      </c>
      <c r="B14" s="500" t="s">
        <v>114</v>
      </c>
      <c r="C14" s="503">
        <v>0</v>
      </c>
      <c r="D14" s="503">
        <v>0</v>
      </c>
      <c r="E14" s="503">
        <v>0</v>
      </c>
      <c r="F14" s="503">
        <v>0</v>
      </c>
      <c r="G14" s="502">
        <v>0</v>
      </c>
      <c r="H14" s="503">
        <v>0</v>
      </c>
      <c r="I14" s="502">
        <v>0</v>
      </c>
      <c r="J14" s="502">
        <v>0</v>
      </c>
      <c r="K14" s="484"/>
      <c r="L14" s="504"/>
    </row>
    <row r="15" spans="1:16">
      <c r="A15" s="495" t="s">
        <v>1063</v>
      </c>
      <c r="B15" s="500" t="s">
        <v>188</v>
      </c>
      <c r="C15" s="503">
        <v>-4348258.3600000003</v>
      </c>
      <c r="D15" s="503">
        <v>13739626.16</v>
      </c>
      <c r="E15" s="503">
        <v>156371.29999999999</v>
      </c>
      <c r="F15" s="503">
        <v>10517.58</v>
      </c>
      <c r="G15" s="503">
        <v>159965.71</v>
      </c>
      <c r="H15" s="503">
        <v>0</v>
      </c>
      <c r="I15" s="503">
        <v>7876.49</v>
      </c>
      <c r="J15" s="502">
        <v>-9056636.7199999988</v>
      </c>
      <c r="K15" s="484"/>
      <c r="L15" s="504"/>
    </row>
    <row r="16" spans="1:16">
      <c r="A16" s="505" t="s">
        <v>1064</v>
      </c>
      <c r="B16" s="506"/>
      <c r="C16" s="507">
        <f t="shared" ref="C16:J16" si="2">SUM(C11:C15)</f>
        <v>-4559926.1000000006</v>
      </c>
      <c r="D16" s="507">
        <f t="shared" si="2"/>
        <v>13725389.42</v>
      </c>
      <c r="E16" s="507">
        <f t="shared" si="2"/>
        <v>158974224.46000001</v>
      </c>
      <c r="F16" s="507">
        <f t="shared" si="2"/>
        <v>10692813.43</v>
      </c>
      <c r="G16" s="507">
        <f t="shared" si="2"/>
        <v>7411286.1699999999</v>
      </c>
      <c r="H16" s="507">
        <f t="shared" si="2"/>
        <v>0</v>
      </c>
      <c r="I16" s="507">
        <f t="shared" si="2"/>
        <v>495612.98</v>
      </c>
      <c r="J16" s="507">
        <f t="shared" si="2"/>
        <v>168408473.72</v>
      </c>
      <c r="K16" s="484"/>
      <c r="L16" s="504"/>
    </row>
    <row r="17" spans="1:12" s="514" customFormat="1" ht="11.25">
      <c r="A17" s="508" t="s">
        <v>1063</v>
      </c>
      <c r="B17" s="509" t="s">
        <v>1065</v>
      </c>
      <c r="C17" s="510">
        <v>-4559926.1000000006</v>
      </c>
      <c r="D17" s="511">
        <v>13725389.42</v>
      </c>
      <c r="E17" s="511">
        <v>158974224.46000001</v>
      </c>
      <c r="F17" s="511">
        <v>10692813.43</v>
      </c>
      <c r="G17" s="511">
        <v>7411286.1699999999</v>
      </c>
      <c r="H17" s="510">
        <v>0</v>
      </c>
      <c r="I17" s="511">
        <v>495612.98000000004</v>
      </c>
      <c r="J17" s="511">
        <v>168408473.72000003</v>
      </c>
      <c r="K17" s="512"/>
      <c r="L17" s="513"/>
    </row>
    <row r="18" spans="1:12" s="514" customFormat="1" ht="11.25">
      <c r="A18" s="508"/>
      <c r="B18" s="509" t="s">
        <v>1047</v>
      </c>
      <c r="C18" s="510">
        <f t="shared" ref="C18:J18" si="3">C16-C17</f>
        <v>0</v>
      </c>
      <c r="D18" s="510">
        <f t="shared" si="3"/>
        <v>0</v>
      </c>
      <c r="E18" s="510">
        <f t="shared" si="3"/>
        <v>0</v>
      </c>
      <c r="F18" s="510">
        <f t="shared" si="3"/>
        <v>0</v>
      </c>
      <c r="G18" s="510">
        <f t="shared" si="3"/>
        <v>0</v>
      </c>
      <c r="H18" s="510">
        <f t="shared" si="3"/>
        <v>0</v>
      </c>
      <c r="I18" s="510">
        <f t="shared" si="3"/>
        <v>0</v>
      </c>
      <c r="J18" s="510">
        <f t="shared" si="3"/>
        <v>0</v>
      </c>
      <c r="K18" s="512"/>
      <c r="L18" s="513"/>
    </row>
    <row r="19" spans="1:12">
      <c r="A19" s="515"/>
      <c r="B19" s="516"/>
      <c r="C19" s="503"/>
      <c r="D19" s="503"/>
      <c r="E19" s="502"/>
      <c r="F19" s="502"/>
      <c r="G19" s="503"/>
      <c r="H19" s="503"/>
      <c r="I19" s="503"/>
      <c r="J19" s="502"/>
      <c r="K19" s="484"/>
      <c r="L19" s="504"/>
    </row>
    <row r="20" spans="1:12">
      <c r="A20" s="495" t="s">
        <v>1066</v>
      </c>
      <c r="B20" s="500" t="s">
        <v>156</v>
      </c>
      <c r="C20" s="503">
        <v>6347.52</v>
      </c>
      <c r="D20" s="502">
        <v>426.51</v>
      </c>
      <c r="E20" s="502">
        <v>130897.75</v>
      </c>
      <c r="F20" s="502">
        <v>8802.56</v>
      </c>
      <c r="G20" s="503">
        <v>1102.3499999999999</v>
      </c>
      <c r="H20" s="503">
        <v>0</v>
      </c>
      <c r="I20" s="503">
        <v>74.459999999999994</v>
      </c>
      <c r="J20" s="502">
        <v>134103.09</v>
      </c>
      <c r="K20" s="484"/>
      <c r="L20" s="504"/>
    </row>
    <row r="21" spans="1:12">
      <c r="A21" s="495" t="s">
        <v>1066</v>
      </c>
      <c r="B21" s="500" t="s">
        <v>160</v>
      </c>
      <c r="C21" s="503">
        <v>18676.009999999998</v>
      </c>
      <c r="D21" s="502">
        <v>1255.06</v>
      </c>
      <c r="E21" s="502">
        <v>-43714.27</v>
      </c>
      <c r="F21" s="502">
        <v>-2940.76</v>
      </c>
      <c r="G21" s="502">
        <v>-0.15</v>
      </c>
      <c r="H21" s="503">
        <v>0</v>
      </c>
      <c r="I21" s="502">
        <v>-0.16</v>
      </c>
      <c r="J21" s="502">
        <v>-66586.409999999989</v>
      </c>
      <c r="K21" s="484"/>
      <c r="L21" s="504"/>
    </row>
    <row r="22" spans="1:12">
      <c r="A22" s="495" t="s">
        <v>1066</v>
      </c>
      <c r="B22" s="500" t="s">
        <v>170</v>
      </c>
      <c r="C22" s="503">
        <v>1796.76</v>
      </c>
      <c r="D22" s="503">
        <v>119.57</v>
      </c>
      <c r="E22" s="503">
        <v>8709176.7699999996</v>
      </c>
      <c r="F22" s="503">
        <v>585788.88</v>
      </c>
      <c r="G22" s="503">
        <v>0.1</v>
      </c>
      <c r="H22" s="503">
        <v>0</v>
      </c>
      <c r="I22" s="503">
        <v>-0.35</v>
      </c>
      <c r="J22" s="502">
        <v>9293049.0700000003</v>
      </c>
      <c r="K22" s="484"/>
      <c r="L22" s="504"/>
    </row>
    <row r="23" spans="1:12">
      <c r="A23" s="495" t="s">
        <v>1066</v>
      </c>
      <c r="B23" s="500" t="s">
        <v>155</v>
      </c>
      <c r="C23" s="503">
        <v>377427.25</v>
      </c>
      <c r="D23" s="503">
        <v>25387.31</v>
      </c>
      <c r="E23" s="503">
        <v>28704786.91</v>
      </c>
      <c r="F23" s="503">
        <v>1930721.6</v>
      </c>
      <c r="G23" s="503">
        <v>452530.52</v>
      </c>
      <c r="H23" s="503">
        <v>0</v>
      </c>
      <c r="I23" s="503">
        <v>30437.57</v>
      </c>
      <c r="J23" s="502">
        <v>30715662.040000003</v>
      </c>
      <c r="K23" s="484"/>
      <c r="L23" s="504"/>
    </row>
    <row r="24" spans="1:12">
      <c r="A24" s="495" t="s">
        <v>1066</v>
      </c>
      <c r="B24" s="500" t="s">
        <v>164</v>
      </c>
      <c r="C24" s="503">
        <v>41211.79</v>
      </c>
      <c r="D24" s="503">
        <v>2770.51</v>
      </c>
      <c r="E24" s="503">
        <v>1680577.31</v>
      </c>
      <c r="F24" s="503">
        <v>113037.14</v>
      </c>
      <c r="G24" s="503">
        <v>-14123.07</v>
      </c>
      <c r="H24" s="503">
        <v>0</v>
      </c>
      <c r="I24" s="503">
        <v>-948.95</v>
      </c>
      <c r="J24" s="502">
        <v>1734560.13</v>
      </c>
      <c r="K24" s="484"/>
      <c r="L24" s="504"/>
    </row>
    <row r="25" spans="1:12">
      <c r="A25" s="495" t="s">
        <v>1066</v>
      </c>
      <c r="B25" s="500" t="s">
        <v>153</v>
      </c>
      <c r="C25" s="503">
        <v>0</v>
      </c>
      <c r="D25" s="503">
        <v>0</v>
      </c>
      <c r="E25" s="502">
        <v>105235.03</v>
      </c>
      <c r="F25" s="502">
        <v>7079.19</v>
      </c>
      <c r="G25" s="503">
        <v>3698.76</v>
      </c>
      <c r="H25" s="503">
        <v>0</v>
      </c>
      <c r="I25" s="503">
        <v>248.81</v>
      </c>
      <c r="J25" s="502">
        <v>116261.79000000001</v>
      </c>
      <c r="K25" s="484"/>
      <c r="L25" s="504"/>
    </row>
    <row r="26" spans="1:12">
      <c r="A26" s="495" t="s">
        <v>1066</v>
      </c>
      <c r="B26" s="500" t="s">
        <v>113</v>
      </c>
      <c r="C26" s="503">
        <v>0</v>
      </c>
      <c r="D26" s="503">
        <v>0</v>
      </c>
      <c r="E26" s="503">
        <v>0</v>
      </c>
      <c r="F26" s="503">
        <v>0</v>
      </c>
      <c r="G26" s="503">
        <v>0</v>
      </c>
      <c r="H26" s="503">
        <v>0</v>
      </c>
      <c r="I26" s="503">
        <v>0</v>
      </c>
      <c r="J26" s="502">
        <v>0</v>
      </c>
      <c r="K26" s="484"/>
      <c r="L26" s="504"/>
    </row>
    <row r="27" spans="1:12">
      <c r="A27" s="495" t="s">
        <v>1066</v>
      </c>
      <c r="B27" s="500" t="s">
        <v>162</v>
      </c>
      <c r="C27" s="503">
        <v>11360895.68</v>
      </c>
      <c r="D27" s="503">
        <v>764146.61</v>
      </c>
      <c r="E27" s="503">
        <v>-56895.46</v>
      </c>
      <c r="F27" s="503">
        <v>-3818.12</v>
      </c>
      <c r="G27" s="503">
        <v>1511184.01</v>
      </c>
      <c r="H27" s="503">
        <v>0</v>
      </c>
      <c r="I27" s="503">
        <v>101645.38</v>
      </c>
      <c r="J27" s="503">
        <v>-10572926.479999999</v>
      </c>
      <c r="K27" s="484"/>
      <c r="L27" s="504"/>
    </row>
    <row r="28" spans="1:12">
      <c r="A28" s="495" t="s">
        <v>1066</v>
      </c>
      <c r="B28" s="500" t="s">
        <v>474</v>
      </c>
      <c r="C28" s="503">
        <v>0</v>
      </c>
      <c r="D28" s="503">
        <v>0</v>
      </c>
      <c r="E28" s="503">
        <v>0</v>
      </c>
      <c r="F28" s="503">
        <v>0</v>
      </c>
      <c r="G28" s="503">
        <v>0</v>
      </c>
      <c r="H28" s="503">
        <v>0</v>
      </c>
      <c r="I28" s="503">
        <v>0</v>
      </c>
      <c r="J28" s="502">
        <v>0</v>
      </c>
      <c r="K28" s="484"/>
      <c r="L28" s="504"/>
    </row>
    <row r="29" spans="1:12">
      <c r="A29" s="495" t="s">
        <v>1066</v>
      </c>
      <c r="B29" s="500" t="s">
        <v>510</v>
      </c>
      <c r="C29" s="503">
        <v>0</v>
      </c>
      <c r="D29" s="503">
        <v>0</v>
      </c>
      <c r="E29" s="502">
        <v>816740.46</v>
      </c>
      <c r="F29" s="502">
        <v>54926.99</v>
      </c>
      <c r="G29" s="503">
        <v>0</v>
      </c>
      <c r="H29" s="503">
        <v>0</v>
      </c>
      <c r="I29" s="503">
        <v>0</v>
      </c>
      <c r="J29" s="502">
        <v>871667.45</v>
      </c>
      <c r="K29" s="484"/>
      <c r="L29" s="504"/>
    </row>
    <row r="30" spans="1:12">
      <c r="A30" s="495" t="s">
        <v>1066</v>
      </c>
      <c r="B30" s="500" t="s">
        <v>158</v>
      </c>
      <c r="C30" s="503">
        <v>18692.32</v>
      </c>
      <c r="D30" s="503">
        <v>1256.8900000000001</v>
      </c>
      <c r="E30" s="503">
        <v>1173970.1599999999</v>
      </c>
      <c r="F30" s="503">
        <v>78961.850000000006</v>
      </c>
      <c r="G30" s="502">
        <v>23555.52</v>
      </c>
      <c r="H30" s="503">
        <v>0</v>
      </c>
      <c r="I30" s="502">
        <v>1585.51</v>
      </c>
      <c r="J30" s="502">
        <v>1258123.83</v>
      </c>
      <c r="K30" s="484"/>
      <c r="L30" s="504"/>
    </row>
    <row r="31" spans="1:12">
      <c r="A31" s="495" t="s">
        <v>1066</v>
      </c>
      <c r="B31" s="500" t="s">
        <v>168</v>
      </c>
      <c r="C31" s="503">
        <v>0</v>
      </c>
      <c r="D31" s="503">
        <v>0</v>
      </c>
      <c r="E31" s="503">
        <v>-1506.49</v>
      </c>
      <c r="F31" s="503">
        <v>-101.87</v>
      </c>
      <c r="G31" s="503">
        <v>0</v>
      </c>
      <c r="H31" s="503">
        <v>0</v>
      </c>
      <c r="I31" s="503">
        <v>0</v>
      </c>
      <c r="J31" s="502">
        <v>-1608.3600000000001</v>
      </c>
      <c r="K31" s="484"/>
      <c r="L31" s="504"/>
    </row>
    <row r="32" spans="1:12">
      <c r="A32" s="495" t="s">
        <v>1066</v>
      </c>
      <c r="B32" s="500" t="s">
        <v>169</v>
      </c>
      <c r="C32" s="503">
        <v>1064.54</v>
      </c>
      <c r="D32" s="503">
        <v>71.64</v>
      </c>
      <c r="E32" s="503">
        <v>2502.5500000000002</v>
      </c>
      <c r="F32" s="503">
        <v>167.7</v>
      </c>
      <c r="G32" s="503">
        <v>37.520000000000003</v>
      </c>
      <c r="H32" s="503">
        <v>0</v>
      </c>
      <c r="I32" s="503">
        <v>3.07</v>
      </c>
      <c r="J32" s="502">
        <v>1574.6600000000003</v>
      </c>
      <c r="K32" s="484"/>
      <c r="L32" s="504"/>
    </row>
    <row r="33" spans="1:12">
      <c r="A33" s="495" t="s">
        <v>1066</v>
      </c>
      <c r="B33" s="500" t="s">
        <v>116</v>
      </c>
      <c r="C33" s="503">
        <v>0</v>
      </c>
      <c r="D33" s="503">
        <v>0</v>
      </c>
      <c r="E33" s="503">
        <v>0</v>
      </c>
      <c r="F33" s="503">
        <v>0</v>
      </c>
      <c r="G33" s="503">
        <v>0</v>
      </c>
      <c r="H33" s="503">
        <v>0</v>
      </c>
      <c r="I33" s="503">
        <v>0</v>
      </c>
      <c r="J33" s="502">
        <v>0</v>
      </c>
      <c r="K33" s="484"/>
      <c r="L33" s="504"/>
    </row>
    <row r="34" spans="1:12">
      <c r="A34" s="495" t="s">
        <v>1066</v>
      </c>
      <c r="B34" s="500" t="s">
        <v>629</v>
      </c>
      <c r="C34" s="503">
        <v>0</v>
      </c>
      <c r="D34" s="503">
        <v>0</v>
      </c>
      <c r="E34" s="503">
        <v>0</v>
      </c>
      <c r="F34" s="503">
        <v>0</v>
      </c>
      <c r="G34" s="503">
        <v>0</v>
      </c>
      <c r="H34" s="503">
        <v>0</v>
      </c>
      <c r="I34" s="503">
        <v>0</v>
      </c>
      <c r="J34" s="503">
        <v>0</v>
      </c>
      <c r="K34" s="484"/>
      <c r="L34" s="504"/>
    </row>
    <row r="35" spans="1:12">
      <c r="A35" s="495" t="s">
        <v>1066</v>
      </c>
      <c r="B35" s="500" t="s">
        <v>167</v>
      </c>
      <c r="C35" s="503">
        <v>339404.47</v>
      </c>
      <c r="D35" s="502">
        <v>22830.87</v>
      </c>
      <c r="E35" s="502">
        <v>30711086.07</v>
      </c>
      <c r="F35" s="502">
        <v>2065668.08</v>
      </c>
      <c r="G35" s="502">
        <v>116146.8</v>
      </c>
      <c r="H35" s="503">
        <v>0</v>
      </c>
      <c r="I35" s="502">
        <v>7811.83</v>
      </c>
      <c r="J35" s="502">
        <v>32538477.439999998</v>
      </c>
      <c r="K35" s="484"/>
      <c r="L35" s="504"/>
    </row>
    <row r="36" spans="1:12">
      <c r="A36" s="495" t="s">
        <v>1066</v>
      </c>
      <c r="B36" s="500" t="s">
        <v>171</v>
      </c>
      <c r="C36" s="503">
        <v>30670.27</v>
      </c>
      <c r="D36" s="502">
        <v>2062.5700000000002</v>
      </c>
      <c r="E36" s="502">
        <v>2019999.14</v>
      </c>
      <c r="F36" s="502">
        <v>135867.6</v>
      </c>
      <c r="G36" s="503">
        <v>4208.25</v>
      </c>
      <c r="H36" s="503">
        <v>0</v>
      </c>
      <c r="I36" s="503">
        <v>283.31</v>
      </c>
      <c r="J36" s="502">
        <v>2127625.46</v>
      </c>
      <c r="K36" s="484"/>
      <c r="L36" s="504"/>
    </row>
    <row r="37" spans="1:12">
      <c r="A37" s="495" t="s">
        <v>1066</v>
      </c>
      <c r="B37" s="500" t="s">
        <v>165</v>
      </c>
      <c r="C37" s="503">
        <v>0</v>
      </c>
      <c r="D37" s="503">
        <v>0</v>
      </c>
      <c r="E37" s="503">
        <v>0</v>
      </c>
      <c r="F37" s="503">
        <v>0</v>
      </c>
      <c r="G37" s="503">
        <v>0</v>
      </c>
      <c r="H37" s="503">
        <v>0</v>
      </c>
      <c r="I37" s="503">
        <v>0</v>
      </c>
      <c r="J37" s="503">
        <v>0</v>
      </c>
      <c r="K37" s="484"/>
      <c r="L37" s="504"/>
    </row>
    <row r="38" spans="1:12">
      <c r="A38" s="495" t="s">
        <v>1066</v>
      </c>
      <c r="B38" s="500" t="s">
        <v>166</v>
      </c>
      <c r="C38" s="503">
        <v>0</v>
      </c>
      <c r="D38" s="502">
        <v>0</v>
      </c>
      <c r="E38" s="502">
        <v>0</v>
      </c>
      <c r="F38" s="502">
        <v>0</v>
      </c>
      <c r="G38" s="502">
        <v>0</v>
      </c>
      <c r="H38" s="503">
        <v>0</v>
      </c>
      <c r="I38" s="502">
        <v>0</v>
      </c>
      <c r="J38" s="502">
        <v>0</v>
      </c>
      <c r="K38" s="484"/>
      <c r="L38" s="504"/>
    </row>
    <row r="39" spans="1:12">
      <c r="A39" s="495" t="s">
        <v>1066</v>
      </c>
      <c r="B39" s="500" t="s">
        <v>157</v>
      </c>
      <c r="C39" s="503">
        <v>773296.04</v>
      </c>
      <c r="D39" s="503">
        <v>52013.07</v>
      </c>
      <c r="E39" s="503">
        <v>66965889.630000003</v>
      </c>
      <c r="F39" s="503">
        <v>4504211.09</v>
      </c>
      <c r="G39" s="503">
        <v>2813940.89</v>
      </c>
      <c r="H39" s="503">
        <v>0</v>
      </c>
      <c r="I39" s="503">
        <v>189269.78</v>
      </c>
      <c r="J39" s="503">
        <v>73648002.280000001</v>
      </c>
      <c r="K39" s="484"/>
      <c r="L39" s="504"/>
    </row>
    <row r="40" spans="1:12">
      <c r="A40" s="495" t="s">
        <v>1066</v>
      </c>
      <c r="B40" s="500" t="s">
        <v>172</v>
      </c>
      <c r="C40" s="503">
        <v>157182.70000000001</v>
      </c>
      <c r="D40" s="503">
        <v>10572.05</v>
      </c>
      <c r="E40" s="502">
        <v>11295812.279999999</v>
      </c>
      <c r="F40" s="502">
        <v>759769.69</v>
      </c>
      <c r="G40" s="503">
        <v>221762.5</v>
      </c>
      <c r="H40" s="503">
        <v>0</v>
      </c>
      <c r="I40" s="503">
        <v>14915.88</v>
      </c>
      <c r="J40" s="502">
        <v>12124505.6</v>
      </c>
      <c r="K40" s="484"/>
      <c r="L40" s="504"/>
    </row>
    <row r="41" spans="1:12">
      <c r="A41" s="505" t="s">
        <v>1067</v>
      </c>
      <c r="B41" s="517"/>
      <c r="C41" s="507">
        <f t="shared" ref="C41:J41" si="4">SUM(C20:C40)</f>
        <v>13126665.349999998</v>
      </c>
      <c r="D41" s="507">
        <f t="shared" si="4"/>
        <v>882912.65999999992</v>
      </c>
      <c r="E41" s="507">
        <f t="shared" si="4"/>
        <v>152214557.84</v>
      </c>
      <c r="F41" s="507">
        <f t="shared" si="4"/>
        <v>10238141.619999999</v>
      </c>
      <c r="G41" s="507">
        <f t="shared" si="4"/>
        <v>5134044</v>
      </c>
      <c r="H41" s="507">
        <f t="shared" si="4"/>
        <v>0</v>
      </c>
      <c r="I41" s="507">
        <f t="shared" si="4"/>
        <v>345326.14</v>
      </c>
      <c r="J41" s="507">
        <f t="shared" si="4"/>
        <v>153922491.59</v>
      </c>
      <c r="K41" s="484"/>
      <c r="L41" s="504"/>
    </row>
    <row r="42" spans="1:12" s="514" customFormat="1" ht="11.25">
      <c r="A42" s="508" t="s">
        <v>1066</v>
      </c>
      <c r="B42" s="509" t="s">
        <v>1068</v>
      </c>
      <c r="C42" s="510">
        <v>13126665.349999998</v>
      </c>
      <c r="D42" s="511">
        <v>882912.65999999992</v>
      </c>
      <c r="E42" s="511">
        <v>152214557.84</v>
      </c>
      <c r="F42" s="511">
        <v>10238141.619999999</v>
      </c>
      <c r="G42" s="511">
        <v>5134044</v>
      </c>
      <c r="H42" s="510">
        <v>0</v>
      </c>
      <c r="I42" s="511">
        <v>345326.14</v>
      </c>
      <c r="J42" s="511">
        <v>153922491.59</v>
      </c>
      <c r="K42" s="512"/>
      <c r="L42" s="513"/>
    </row>
    <row r="43" spans="1:12" s="514" customFormat="1" ht="11.25">
      <c r="A43" s="508"/>
      <c r="B43" s="509" t="s">
        <v>1047</v>
      </c>
      <c r="C43" s="510">
        <f t="shared" ref="C43:J43" si="5">C41-C42</f>
        <v>0</v>
      </c>
      <c r="D43" s="510">
        <f t="shared" si="5"/>
        <v>0</v>
      </c>
      <c r="E43" s="510">
        <f t="shared" si="5"/>
        <v>0</v>
      </c>
      <c r="F43" s="510">
        <f t="shared" si="5"/>
        <v>0</v>
      </c>
      <c r="G43" s="510">
        <f t="shared" si="5"/>
        <v>0</v>
      </c>
      <c r="H43" s="510">
        <f t="shared" si="5"/>
        <v>0</v>
      </c>
      <c r="I43" s="510">
        <f t="shared" si="5"/>
        <v>0</v>
      </c>
      <c r="J43" s="510">
        <f t="shared" si="5"/>
        <v>0</v>
      </c>
      <c r="K43" s="512"/>
      <c r="L43" s="513"/>
    </row>
    <row r="44" spans="1:12">
      <c r="A44" s="495"/>
      <c r="B44" s="500"/>
      <c r="C44" s="503"/>
      <c r="D44" s="503"/>
      <c r="E44" s="503"/>
      <c r="F44" s="503"/>
      <c r="G44" s="503"/>
      <c r="H44" s="503"/>
      <c r="I44" s="503"/>
      <c r="J44" s="503"/>
      <c r="K44" s="484"/>
      <c r="L44" s="504"/>
    </row>
    <row r="45" spans="1:12">
      <c r="A45" s="495" t="s">
        <v>1069</v>
      </c>
      <c r="B45" s="500" t="s">
        <v>161</v>
      </c>
      <c r="C45" s="503">
        <v>-32517.599999999999</v>
      </c>
      <c r="D45" s="503">
        <v>2552015.42</v>
      </c>
      <c r="E45" s="503">
        <v>92388928.060000002</v>
      </c>
      <c r="F45" s="503">
        <v>6214197.7599999998</v>
      </c>
      <c r="G45" s="503">
        <v>780542.41</v>
      </c>
      <c r="H45" s="503">
        <v>0</v>
      </c>
      <c r="I45" s="503">
        <v>51093.79</v>
      </c>
      <c r="J45" s="503">
        <v>96915264.200000003</v>
      </c>
      <c r="K45" s="484"/>
      <c r="L45" s="504"/>
    </row>
    <row r="46" spans="1:12" s="520" customFormat="1">
      <c r="A46" s="495" t="s">
        <v>1069</v>
      </c>
      <c r="B46" s="500" t="s">
        <v>182</v>
      </c>
      <c r="C46" s="503">
        <v>-818199.6</v>
      </c>
      <c r="D46" s="503">
        <v>3037464.84</v>
      </c>
      <c r="E46" s="503">
        <v>79605045.219999999</v>
      </c>
      <c r="F46" s="503">
        <v>5354339.8</v>
      </c>
      <c r="G46" s="503">
        <v>2496006.62</v>
      </c>
      <c r="H46" s="503">
        <v>0</v>
      </c>
      <c r="I46" s="503">
        <v>166495.53</v>
      </c>
      <c r="J46" s="503">
        <v>85402621.929999992</v>
      </c>
      <c r="K46" s="518"/>
      <c r="L46" s="519"/>
    </row>
    <row r="47" spans="1:12">
      <c r="A47" s="495" t="s">
        <v>1069</v>
      </c>
      <c r="B47" s="500" t="s">
        <v>184</v>
      </c>
      <c r="C47" s="503">
        <v>88499.58</v>
      </c>
      <c r="D47" s="503">
        <v>90548.77</v>
      </c>
      <c r="E47" s="503">
        <v>17474940.699999999</v>
      </c>
      <c r="F47" s="503">
        <v>1175387.8600000001</v>
      </c>
      <c r="G47" s="503">
        <v>1689805.06</v>
      </c>
      <c r="H47" s="503">
        <v>0</v>
      </c>
      <c r="I47" s="503">
        <v>113658.39</v>
      </c>
      <c r="J47" s="503">
        <v>20274743.66</v>
      </c>
      <c r="K47" s="484"/>
      <c r="L47" s="504"/>
    </row>
    <row r="48" spans="1:12">
      <c r="A48" s="495" t="s">
        <v>1069</v>
      </c>
      <c r="B48" s="500" t="s">
        <v>1070</v>
      </c>
      <c r="C48" s="503">
        <v>0</v>
      </c>
      <c r="D48" s="503">
        <v>0</v>
      </c>
      <c r="E48" s="503">
        <v>0</v>
      </c>
      <c r="F48" s="503">
        <v>0</v>
      </c>
      <c r="G48" s="503">
        <v>0</v>
      </c>
      <c r="H48" s="503">
        <v>0</v>
      </c>
      <c r="I48" s="503">
        <v>0</v>
      </c>
      <c r="J48" s="503">
        <v>0</v>
      </c>
      <c r="K48" s="484"/>
      <c r="L48" s="504"/>
    </row>
    <row r="49" spans="1:12">
      <c r="A49" s="495" t="s">
        <v>1069</v>
      </c>
      <c r="B49" s="500" t="s">
        <v>548</v>
      </c>
      <c r="C49" s="503">
        <v>0</v>
      </c>
      <c r="D49" s="503">
        <v>0</v>
      </c>
      <c r="E49" s="503">
        <v>0</v>
      </c>
      <c r="F49" s="503">
        <v>0</v>
      </c>
      <c r="G49" s="503">
        <v>0</v>
      </c>
      <c r="H49" s="503">
        <v>0</v>
      </c>
      <c r="I49" s="503">
        <v>0</v>
      </c>
      <c r="J49" s="503">
        <v>0</v>
      </c>
      <c r="K49" s="484"/>
      <c r="L49" s="504"/>
    </row>
    <row r="50" spans="1:12">
      <c r="A50" s="495" t="s">
        <v>1069</v>
      </c>
      <c r="B50" s="500" t="s">
        <v>553</v>
      </c>
      <c r="C50" s="503">
        <v>0</v>
      </c>
      <c r="D50" s="503">
        <v>0</v>
      </c>
      <c r="E50" s="503">
        <v>0</v>
      </c>
      <c r="F50" s="503">
        <v>0</v>
      </c>
      <c r="G50" s="503">
        <v>0</v>
      </c>
      <c r="H50" s="503">
        <v>0</v>
      </c>
      <c r="I50" s="503">
        <v>0</v>
      </c>
      <c r="J50" s="503">
        <v>0</v>
      </c>
      <c r="K50" s="484"/>
      <c r="L50" s="504"/>
    </row>
    <row r="51" spans="1:12">
      <c r="A51" s="495" t="s">
        <v>1069</v>
      </c>
      <c r="B51" s="500" t="s">
        <v>557</v>
      </c>
      <c r="C51" s="503">
        <v>0</v>
      </c>
      <c r="D51" s="503">
        <v>0</v>
      </c>
      <c r="E51" s="503">
        <v>0</v>
      </c>
      <c r="F51" s="503">
        <v>0</v>
      </c>
      <c r="G51" s="503">
        <v>0</v>
      </c>
      <c r="H51" s="503">
        <v>0</v>
      </c>
      <c r="I51" s="503">
        <v>0</v>
      </c>
      <c r="J51" s="503">
        <v>0</v>
      </c>
      <c r="K51" s="484"/>
      <c r="L51" s="504"/>
    </row>
    <row r="52" spans="1:12">
      <c r="A52" s="495" t="s">
        <v>1069</v>
      </c>
      <c r="B52" s="500" t="s">
        <v>180</v>
      </c>
      <c r="C52" s="503">
        <v>5362764.1100000003</v>
      </c>
      <c r="D52" s="503">
        <v>360708.03</v>
      </c>
      <c r="E52" s="503">
        <v>4790819.3499999996</v>
      </c>
      <c r="F52" s="503">
        <v>-10582827.85</v>
      </c>
      <c r="G52" s="503">
        <v>1549454.22</v>
      </c>
      <c r="H52" s="503">
        <v>0</v>
      </c>
      <c r="I52" s="503">
        <v>104217.93</v>
      </c>
      <c r="J52" s="503">
        <v>-9861808.4900000002</v>
      </c>
      <c r="K52" s="484"/>
      <c r="L52" s="504"/>
    </row>
    <row r="53" spans="1:12">
      <c r="A53" s="495" t="s">
        <v>1069</v>
      </c>
      <c r="B53" s="500" t="s">
        <v>181</v>
      </c>
      <c r="C53" s="503">
        <v>0</v>
      </c>
      <c r="D53" s="503">
        <v>0</v>
      </c>
      <c r="E53" s="503">
        <v>0</v>
      </c>
      <c r="F53" s="503">
        <v>0</v>
      </c>
      <c r="G53" s="503">
        <v>0</v>
      </c>
      <c r="H53" s="503">
        <v>0</v>
      </c>
      <c r="I53" s="503">
        <v>0</v>
      </c>
      <c r="J53" s="503">
        <v>0</v>
      </c>
      <c r="K53" s="484"/>
      <c r="L53" s="504"/>
    </row>
    <row r="54" spans="1:12">
      <c r="A54" s="495" t="s">
        <v>1069</v>
      </c>
      <c r="B54" s="500" t="s">
        <v>1071</v>
      </c>
      <c r="C54" s="503">
        <v>0</v>
      </c>
      <c r="D54" s="503">
        <v>0</v>
      </c>
      <c r="E54" s="503">
        <v>0</v>
      </c>
      <c r="F54" s="503">
        <v>0</v>
      </c>
      <c r="G54" s="503">
        <v>0</v>
      </c>
      <c r="H54" s="503">
        <v>0</v>
      </c>
      <c r="I54" s="503">
        <v>0</v>
      </c>
      <c r="J54" s="503">
        <v>0</v>
      </c>
      <c r="K54" s="484"/>
      <c r="L54" s="504"/>
    </row>
    <row r="55" spans="1:12">
      <c r="A55" s="495" t="s">
        <v>1069</v>
      </c>
      <c r="B55" s="500" t="s">
        <v>183</v>
      </c>
      <c r="C55" s="503">
        <v>0.03</v>
      </c>
      <c r="D55" s="503">
        <v>7.0000000000000007E-2</v>
      </c>
      <c r="E55" s="503">
        <v>79629.09</v>
      </c>
      <c r="F55" s="503">
        <v>5354.53</v>
      </c>
      <c r="G55" s="503">
        <v>0</v>
      </c>
      <c r="H55" s="503">
        <v>0</v>
      </c>
      <c r="I55" s="503">
        <v>0</v>
      </c>
      <c r="J55" s="503">
        <v>84983.51999999999</v>
      </c>
      <c r="K55" s="484"/>
      <c r="L55" s="504"/>
    </row>
    <row r="56" spans="1:12">
      <c r="A56" s="495" t="s">
        <v>1069</v>
      </c>
      <c r="B56" s="500" t="s">
        <v>186</v>
      </c>
      <c r="C56" s="503">
        <v>0</v>
      </c>
      <c r="D56" s="503">
        <v>0</v>
      </c>
      <c r="E56" s="503">
        <v>-0.33</v>
      </c>
      <c r="F56" s="503">
        <v>0.35</v>
      </c>
      <c r="G56" s="503">
        <v>0</v>
      </c>
      <c r="H56" s="503">
        <v>0</v>
      </c>
      <c r="I56" s="503">
        <v>0</v>
      </c>
      <c r="J56" s="503">
        <v>1.9999999999999962E-2</v>
      </c>
      <c r="K56" s="484"/>
      <c r="L56" s="504"/>
    </row>
    <row r="57" spans="1:12">
      <c r="A57" s="495" t="s">
        <v>1069</v>
      </c>
      <c r="B57" s="500" t="s">
        <v>187</v>
      </c>
      <c r="C57" s="503">
        <v>0</v>
      </c>
      <c r="D57" s="503">
        <v>0</v>
      </c>
      <c r="E57" s="503">
        <v>0</v>
      </c>
      <c r="F57" s="503">
        <v>0</v>
      </c>
      <c r="G57" s="503">
        <v>0</v>
      </c>
      <c r="H57" s="503">
        <v>0</v>
      </c>
      <c r="I57" s="503">
        <v>0</v>
      </c>
      <c r="J57" s="503">
        <v>0</v>
      </c>
      <c r="K57" s="484"/>
      <c r="L57" s="504"/>
    </row>
    <row r="58" spans="1:12">
      <c r="A58" s="495" t="s">
        <v>1069</v>
      </c>
      <c r="B58" s="500" t="s">
        <v>175</v>
      </c>
      <c r="C58" s="503">
        <v>0</v>
      </c>
      <c r="D58" s="503">
        <v>0</v>
      </c>
      <c r="E58" s="503">
        <v>0</v>
      </c>
      <c r="F58" s="503">
        <v>0</v>
      </c>
      <c r="G58" s="503">
        <v>0</v>
      </c>
      <c r="H58" s="503">
        <v>0</v>
      </c>
      <c r="I58" s="503">
        <v>0</v>
      </c>
      <c r="J58" s="503">
        <v>0</v>
      </c>
      <c r="K58" s="484"/>
      <c r="L58" s="504"/>
    </row>
    <row r="59" spans="1:12">
      <c r="A59" s="495" t="s">
        <v>1069</v>
      </c>
      <c r="B59" s="500" t="s">
        <v>177</v>
      </c>
      <c r="C59" s="503">
        <v>-0.34</v>
      </c>
      <c r="D59" s="503">
        <v>-0.02</v>
      </c>
      <c r="E59" s="503">
        <v>-0.34</v>
      </c>
      <c r="F59" s="503">
        <v>-0.02</v>
      </c>
      <c r="G59" s="503">
        <v>0</v>
      </c>
      <c r="H59" s="503">
        <v>0</v>
      </c>
      <c r="I59" s="503">
        <v>0</v>
      </c>
      <c r="J59" s="503">
        <v>0</v>
      </c>
      <c r="K59" s="484"/>
      <c r="L59" s="504"/>
    </row>
    <row r="60" spans="1:12">
      <c r="A60" s="495" t="s">
        <v>1069</v>
      </c>
      <c r="B60" s="500" t="s">
        <v>185</v>
      </c>
      <c r="C60" s="503">
        <v>0</v>
      </c>
      <c r="D60" s="503">
        <v>0</v>
      </c>
      <c r="E60" s="503">
        <v>0</v>
      </c>
      <c r="F60" s="503">
        <v>0</v>
      </c>
      <c r="G60" s="503">
        <v>0</v>
      </c>
      <c r="H60" s="503">
        <v>0</v>
      </c>
      <c r="I60" s="503">
        <v>0</v>
      </c>
      <c r="J60" s="503">
        <v>0</v>
      </c>
      <c r="K60" s="484"/>
      <c r="L60" s="504"/>
    </row>
    <row r="61" spans="1:12">
      <c r="A61" s="505" t="s">
        <v>1072</v>
      </c>
      <c r="B61" s="517"/>
      <c r="C61" s="507">
        <f t="shared" ref="C61:J61" si="6">SUM(C45:C60)</f>
        <v>4600546.1800000006</v>
      </c>
      <c r="D61" s="507">
        <f t="shared" si="6"/>
        <v>6040737.1100000003</v>
      </c>
      <c r="E61" s="507">
        <f t="shared" si="6"/>
        <v>194339361.74999997</v>
      </c>
      <c r="F61" s="507">
        <f t="shared" si="6"/>
        <v>2166452.4299999983</v>
      </c>
      <c r="G61" s="507">
        <f t="shared" si="6"/>
        <v>6515808.3099999996</v>
      </c>
      <c r="H61" s="507">
        <f t="shared" si="6"/>
        <v>0</v>
      </c>
      <c r="I61" s="507">
        <f t="shared" si="6"/>
        <v>435465.64</v>
      </c>
      <c r="J61" s="507">
        <f t="shared" si="6"/>
        <v>192815804.84</v>
      </c>
      <c r="K61" s="484"/>
      <c r="L61" s="504"/>
    </row>
    <row r="62" spans="1:12" s="514" customFormat="1" ht="11.25">
      <c r="A62" s="508" t="s">
        <v>1069</v>
      </c>
      <c r="B62" s="509" t="s">
        <v>1073</v>
      </c>
      <c r="C62" s="510">
        <v>4600546.1800000006</v>
      </c>
      <c r="D62" s="511">
        <v>6040737.1099999994</v>
      </c>
      <c r="E62" s="511">
        <v>194339361.75</v>
      </c>
      <c r="F62" s="511">
        <v>2166452.4300000002</v>
      </c>
      <c r="G62" s="511">
        <v>6515808.3100000005</v>
      </c>
      <c r="H62" s="510">
        <v>0</v>
      </c>
      <c r="I62" s="511">
        <v>435465.64</v>
      </c>
      <c r="J62" s="511">
        <v>192815804.84</v>
      </c>
      <c r="K62" s="512"/>
      <c r="L62" s="513"/>
    </row>
    <row r="63" spans="1:12" s="514" customFormat="1" ht="11.25">
      <c r="A63" s="508"/>
      <c r="B63" s="509" t="s">
        <v>1047</v>
      </c>
      <c r="C63" s="510">
        <f t="shared" ref="C63:J63" si="7">C61-C62</f>
        <v>0</v>
      </c>
      <c r="D63" s="510">
        <f t="shared" si="7"/>
        <v>0</v>
      </c>
      <c r="E63" s="510">
        <f t="shared" si="7"/>
        <v>0</v>
      </c>
      <c r="F63" s="510">
        <f t="shared" si="7"/>
        <v>0</v>
      </c>
      <c r="G63" s="510">
        <f t="shared" si="7"/>
        <v>0</v>
      </c>
      <c r="H63" s="510">
        <f t="shared" si="7"/>
        <v>0</v>
      </c>
      <c r="I63" s="510">
        <f t="shared" si="7"/>
        <v>0</v>
      </c>
      <c r="J63" s="510">
        <f t="shared" si="7"/>
        <v>0</v>
      </c>
      <c r="K63" s="512"/>
      <c r="L63" s="513"/>
    </row>
    <row r="64" spans="1:12">
      <c r="A64" s="495"/>
      <c r="B64" s="500"/>
      <c r="C64" s="503"/>
      <c r="D64" s="503"/>
      <c r="E64" s="503"/>
      <c r="F64" s="503"/>
      <c r="G64" s="503"/>
      <c r="H64" s="503"/>
      <c r="I64" s="503"/>
      <c r="J64" s="503"/>
      <c r="K64" s="484"/>
      <c r="L64" s="504"/>
    </row>
    <row r="65" spans="1:16" s="520" customFormat="1">
      <c r="A65" s="495" t="s">
        <v>1074</v>
      </c>
      <c r="B65" s="500" t="s">
        <v>482</v>
      </c>
      <c r="C65" s="503">
        <v>0</v>
      </c>
      <c r="D65" s="522">
        <v>0</v>
      </c>
      <c r="E65" s="522">
        <v>0</v>
      </c>
      <c r="F65" s="522">
        <v>0</v>
      </c>
      <c r="G65" s="522">
        <v>0</v>
      </c>
      <c r="H65" s="521">
        <v>0</v>
      </c>
      <c r="I65" s="522">
        <v>0</v>
      </c>
      <c r="J65" s="522">
        <v>0</v>
      </c>
      <c r="K65" s="484"/>
      <c r="L65" s="519"/>
    </row>
    <row r="66" spans="1:16">
      <c r="A66" s="495" t="s">
        <v>1074</v>
      </c>
      <c r="B66" s="500" t="s">
        <v>173</v>
      </c>
      <c r="C66" s="503">
        <v>-87315.71</v>
      </c>
      <c r="D66" s="503">
        <v>5350052.8899999997</v>
      </c>
      <c r="E66" s="503">
        <v>177077.03</v>
      </c>
      <c r="F66" s="503">
        <v>11909.38</v>
      </c>
      <c r="G66" s="503">
        <v>166668.97</v>
      </c>
      <c r="H66" s="503">
        <v>0</v>
      </c>
      <c r="I66" s="503">
        <v>9853.2999999999993</v>
      </c>
      <c r="J66" s="503">
        <v>-4897228.5</v>
      </c>
      <c r="K66" s="523"/>
      <c r="L66" s="502"/>
      <c r="M66" s="524"/>
      <c r="N66" s="524"/>
      <c r="O66" s="524"/>
      <c r="P66" s="524"/>
    </row>
    <row r="67" spans="1:16">
      <c r="A67" s="495" t="s">
        <v>1074</v>
      </c>
      <c r="B67" s="500" t="s">
        <v>1075</v>
      </c>
      <c r="C67" s="503">
        <v>0</v>
      </c>
      <c r="D67" s="502">
        <v>0</v>
      </c>
      <c r="E67" s="502">
        <v>0</v>
      </c>
      <c r="F67" s="502">
        <v>0</v>
      </c>
      <c r="G67" s="502">
        <v>0</v>
      </c>
      <c r="H67" s="502">
        <v>0</v>
      </c>
      <c r="I67" s="502">
        <v>0</v>
      </c>
      <c r="J67" s="502">
        <v>0</v>
      </c>
      <c r="K67" s="523"/>
      <c r="L67" s="502"/>
      <c r="M67" s="524"/>
      <c r="N67" s="524"/>
      <c r="O67" s="524"/>
      <c r="P67" s="524"/>
    </row>
    <row r="68" spans="1:16">
      <c r="A68" s="495" t="s">
        <v>1074</v>
      </c>
      <c r="B68" s="500" t="s">
        <v>1076</v>
      </c>
      <c r="C68" s="503">
        <v>0</v>
      </c>
      <c r="D68" s="502">
        <v>0</v>
      </c>
      <c r="E68" s="502">
        <v>0</v>
      </c>
      <c r="F68" s="502">
        <v>0</v>
      </c>
      <c r="G68" s="502">
        <v>0</v>
      </c>
      <c r="H68" s="502">
        <v>0</v>
      </c>
      <c r="I68" s="502">
        <v>0</v>
      </c>
      <c r="J68" s="502">
        <v>0</v>
      </c>
      <c r="K68" s="523"/>
      <c r="L68" s="502"/>
      <c r="M68" s="524"/>
      <c r="N68" s="524"/>
      <c r="O68" s="524"/>
      <c r="P68" s="524"/>
    </row>
    <row r="69" spans="1:16">
      <c r="A69" s="495" t="s">
        <v>1074</v>
      </c>
      <c r="B69" s="500" t="s">
        <v>174</v>
      </c>
      <c r="C69" s="503">
        <v>463473.9</v>
      </c>
      <c r="D69" s="502">
        <v>31173.66</v>
      </c>
      <c r="E69" s="502">
        <v>36897424.869999997</v>
      </c>
      <c r="F69" s="502">
        <v>2481768.16</v>
      </c>
      <c r="G69" s="502">
        <v>1327820.6200000001</v>
      </c>
      <c r="H69" s="502">
        <v>0</v>
      </c>
      <c r="I69" s="502">
        <v>89309.53</v>
      </c>
      <c r="J69" s="502">
        <v>40301675.619999997</v>
      </c>
      <c r="K69" s="523"/>
      <c r="L69" s="502"/>
      <c r="M69" s="524"/>
      <c r="N69" s="524"/>
      <c r="O69" s="524"/>
      <c r="P69" s="524"/>
    </row>
    <row r="70" spans="1:16">
      <c r="A70" s="495" t="s">
        <v>1074</v>
      </c>
      <c r="B70" s="500" t="s">
        <v>1077</v>
      </c>
      <c r="C70" s="503">
        <v>0</v>
      </c>
      <c r="D70" s="502">
        <v>0</v>
      </c>
      <c r="E70" s="502">
        <v>0</v>
      </c>
      <c r="F70" s="502">
        <v>0</v>
      </c>
      <c r="G70" s="502">
        <v>0</v>
      </c>
      <c r="H70" s="502">
        <v>0</v>
      </c>
      <c r="I70" s="502">
        <v>0</v>
      </c>
      <c r="J70" s="502">
        <v>0</v>
      </c>
      <c r="K70" s="523"/>
      <c r="L70" s="502"/>
      <c r="M70" s="524"/>
      <c r="N70" s="524"/>
      <c r="O70" s="524"/>
      <c r="P70" s="524"/>
    </row>
    <row r="71" spans="1:16">
      <c r="A71" s="495" t="s">
        <v>1074</v>
      </c>
      <c r="B71" s="500" t="s">
        <v>496</v>
      </c>
      <c r="C71" s="502">
        <v>0</v>
      </c>
      <c r="D71" s="502">
        <v>0</v>
      </c>
      <c r="E71" s="502">
        <v>0</v>
      </c>
      <c r="F71" s="502">
        <v>0</v>
      </c>
      <c r="G71" s="502">
        <v>0</v>
      </c>
      <c r="H71" s="502">
        <v>0</v>
      </c>
      <c r="I71" s="502">
        <v>0</v>
      </c>
      <c r="J71" s="502">
        <v>0</v>
      </c>
      <c r="K71" s="523"/>
      <c r="L71" s="502"/>
      <c r="M71" s="524"/>
      <c r="N71" s="524"/>
      <c r="O71" s="524"/>
      <c r="P71" s="524"/>
    </row>
    <row r="72" spans="1:16">
      <c r="A72" s="495" t="s">
        <v>1074</v>
      </c>
      <c r="B72" s="500" t="s">
        <v>498</v>
      </c>
      <c r="C72" s="503">
        <v>0</v>
      </c>
      <c r="D72" s="502">
        <v>0</v>
      </c>
      <c r="E72" s="502">
        <v>0</v>
      </c>
      <c r="F72" s="502">
        <v>0</v>
      </c>
      <c r="G72" s="502">
        <v>0</v>
      </c>
      <c r="H72" s="502">
        <v>0</v>
      </c>
      <c r="I72" s="502">
        <v>0</v>
      </c>
      <c r="J72" s="502">
        <v>0</v>
      </c>
      <c r="K72" s="523"/>
      <c r="L72" s="502"/>
      <c r="M72" s="524"/>
      <c r="N72" s="524"/>
      <c r="O72" s="524"/>
      <c r="P72" s="524"/>
    </row>
    <row r="73" spans="1:16">
      <c r="A73" s="495" t="s">
        <v>1074</v>
      </c>
      <c r="B73" s="500" t="s">
        <v>500</v>
      </c>
      <c r="C73" s="503">
        <v>0</v>
      </c>
      <c r="D73" s="502">
        <v>0</v>
      </c>
      <c r="E73" s="502">
        <v>0</v>
      </c>
      <c r="F73" s="502">
        <v>0</v>
      </c>
      <c r="G73" s="502">
        <v>0</v>
      </c>
      <c r="H73" s="502">
        <v>0</v>
      </c>
      <c r="I73" s="502">
        <v>0</v>
      </c>
      <c r="J73" s="502">
        <v>0</v>
      </c>
      <c r="K73" s="523"/>
      <c r="L73" s="502"/>
      <c r="M73" s="524"/>
      <c r="N73" s="524"/>
      <c r="O73" s="524"/>
      <c r="P73" s="524"/>
    </row>
    <row r="74" spans="1:16">
      <c r="A74" s="495" t="s">
        <v>1074</v>
      </c>
      <c r="B74" s="500" t="s">
        <v>502</v>
      </c>
      <c r="C74" s="503">
        <v>0</v>
      </c>
      <c r="D74" s="502">
        <v>0</v>
      </c>
      <c r="E74" s="502">
        <v>0</v>
      </c>
      <c r="F74" s="502">
        <v>0</v>
      </c>
      <c r="G74" s="502">
        <v>0</v>
      </c>
      <c r="H74" s="502">
        <v>0</v>
      </c>
      <c r="I74" s="502">
        <v>0</v>
      </c>
      <c r="J74" s="502">
        <v>0</v>
      </c>
      <c r="K74" s="523"/>
      <c r="L74" s="502"/>
      <c r="M74" s="524"/>
      <c r="N74" s="524"/>
      <c r="O74" s="524"/>
      <c r="P74" s="524"/>
    </row>
    <row r="75" spans="1:16">
      <c r="A75" s="495" t="s">
        <v>1074</v>
      </c>
      <c r="B75" s="500" t="s">
        <v>530</v>
      </c>
      <c r="C75" s="503">
        <v>0</v>
      </c>
      <c r="D75" s="502">
        <v>0</v>
      </c>
      <c r="E75" s="502">
        <v>0</v>
      </c>
      <c r="F75" s="502">
        <v>0</v>
      </c>
      <c r="G75" s="502">
        <v>0</v>
      </c>
      <c r="H75" s="502">
        <v>0</v>
      </c>
      <c r="I75" s="502">
        <v>0</v>
      </c>
      <c r="J75" s="502">
        <v>0</v>
      </c>
      <c r="K75" s="523"/>
      <c r="L75" s="502"/>
      <c r="M75" s="524"/>
      <c r="N75" s="524"/>
      <c r="O75" s="524"/>
      <c r="P75" s="524"/>
    </row>
    <row r="76" spans="1:16">
      <c r="A76" s="495" t="s">
        <v>1074</v>
      </c>
      <c r="B76" s="500" t="s">
        <v>534</v>
      </c>
      <c r="C76" s="521">
        <v>0</v>
      </c>
      <c r="D76" s="502">
        <v>0</v>
      </c>
      <c r="E76" s="502">
        <v>0</v>
      </c>
      <c r="F76" s="502">
        <v>0</v>
      </c>
      <c r="G76" s="502">
        <v>0</v>
      </c>
      <c r="H76" s="502">
        <v>0</v>
      </c>
      <c r="I76" s="502">
        <v>0</v>
      </c>
      <c r="J76" s="502">
        <v>0</v>
      </c>
      <c r="K76" s="523"/>
      <c r="L76" s="502"/>
      <c r="M76" s="524"/>
      <c r="N76" s="524"/>
      <c r="O76" s="524"/>
      <c r="P76" s="524"/>
    </row>
    <row r="77" spans="1:16">
      <c r="A77" s="495" t="s">
        <v>1074</v>
      </c>
      <c r="B77" s="500" t="s">
        <v>179</v>
      </c>
      <c r="C77" s="503">
        <v>1388507.25</v>
      </c>
      <c r="D77" s="502">
        <v>93392</v>
      </c>
      <c r="E77" s="502">
        <v>67298076.299999997</v>
      </c>
      <c r="F77" s="502">
        <v>4526557.1399999997</v>
      </c>
      <c r="G77" s="502">
        <v>1686623.36</v>
      </c>
      <c r="H77" s="502">
        <v>0</v>
      </c>
      <c r="I77" s="502">
        <v>113444.65</v>
      </c>
      <c r="J77" s="502">
        <v>72142802.200000003</v>
      </c>
      <c r="K77" s="523"/>
      <c r="L77" s="502"/>
      <c r="M77" s="524"/>
      <c r="N77" s="524"/>
      <c r="O77" s="524"/>
      <c r="P77" s="524"/>
    </row>
    <row r="78" spans="1:16">
      <c r="A78" s="495" t="s">
        <v>1074</v>
      </c>
      <c r="B78" s="500" t="s">
        <v>537</v>
      </c>
      <c r="C78" s="522">
        <v>0</v>
      </c>
      <c r="D78" s="502">
        <v>0</v>
      </c>
      <c r="E78" s="502">
        <v>0</v>
      </c>
      <c r="F78" s="502">
        <v>0</v>
      </c>
      <c r="G78" s="502">
        <v>0</v>
      </c>
      <c r="H78" s="502">
        <v>0</v>
      </c>
      <c r="I78" s="502">
        <v>0</v>
      </c>
      <c r="J78" s="502">
        <v>0</v>
      </c>
      <c r="K78" s="523"/>
      <c r="L78" s="502"/>
      <c r="M78" s="524"/>
      <c r="N78" s="524"/>
      <c r="O78" s="524"/>
      <c r="P78" s="524"/>
    </row>
    <row r="79" spans="1:16">
      <c r="A79" s="495" t="s">
        <v>1074</v>
      </c>
      <c r="B79" s="500" t="s">
        <v>540</v>
      </c>
      <c r="C79" s="503">
        <v>0</v>
      </c>
      <c r="D79" s="502">
        <v>0</v>
      </c>
      <c r="E79" s="502">
        <v>0</v>
      </c>
      <c r="F79" s="502">
        <v>0</v>
      </c>
      <c r="G79" s="502">
        <v>0</v>
      </c>
      <c r="H79" s="502">
        <v>0</v>
      </c>
      <c r="I79" s="502">
        <v>0</v>
      </c>
      <c r="J79" s="502">
        <v>0</v>
      </c>
      <c r="K79" s="523"/>
      <c r="L79" s="502"/>
      <c r="M79" s="524"/>
      <c r="N79" s="524"/>
      <c r="O79" s="524"/>
      <c r="P79" s="524"/>
    </row>
    <row r="80" spans="1:16">
      <c r="A80" s="495" t="s">
        <v>1074</v>
      </c>
      <c r="B80" s="500" t="s">
        <v>542</v>
      </c>
      <c r="C80" s="502">
        <v>0</v>
      </c>
      <c r="D80" s="502">
        <v>0</v>
      </c>
      <c r="E80" s="502">
        <v>0</v>
      </c>
      <c r="F80" s="502">
        <v>0</v>
      </c>
      <c r="G80" s="502">
        <v>0</v>
      </c>
      <c r="H80" s="502">
        <v>0</v>
      </c>
      <c r="I80" s="502">
        <v>0</v>
      </c>
      <c r="J80" s="502">
        <v>0</v>
      </c>
      <c r="K80" s="523"/>
      <c r="L80" s="502"/>
      <c r="M80" s="524"/>
      <c r="N80" s="524"/>
      <c r="O80" s="524"/>
      <c r="P80" s="524"/>
    </row>
    <row r="81" spans="1:16">
      <c r="A81" s="495" t="s">
        <v>1074</v>
      </c>
      <c r="B81" s="500" t="s">
        <v>544</v>
      </c>
      <c r="C81" s="502">
        <v>0</v>
      </c>
      <c r="D81" s="502">
        <v>0</v>
      </c>
      <c r="E81" s="502">
        <v>0</v>
      </c>
      <c r="F81" s="502">
        <v>0</v>
      </c>
      <c r="G81" s="502">
        <v>0</v>
      </c>
      <c r="H81" s="502">
        <v>0</v>
      </c>
      <c r="I81" s="502">
        <v>0</v>
      </c>
      <c r="J81" s="502">
        <v>0</v>
      </c>
      <c r="K81" s="523"/>
      <c r="L81" s="502"/>
      <c r="M81" s="524"/>
      <c r="N81" s="524"/>
      <c r="O81" s="524"/>
      <c r="P81" s="524"/>
    </row>
    <row r="82" spans="1:16">
      <c r="A82" s="495" t="s">
        <v>1074</v>
      </c>
      <c r="B82" s="500" t="s">
        <v>546</v>
      </c>
      <c r="C82" s="502">
        <v>0</v>
      </c>
      <c r="D82" s="502">
        <v>0</v>
      </c>
      <c r="E82" s="502">
        <v>0</v>
      </c>
      <c r="F82" s="502">
        <v>0</v>
      </c>
      <c r="G82" s="502">
        <v>0</v>
      </c>
      <c r="H82" s="502">
        <v>0</v>
      </c>
      <c r="I82" s="502">
        <v>0</v>
      </c>
      <c r="J82" s="502">
        <v>0</v>
      </c>
      <c r="K82" s="523"/>
      <c r="L82" s="502"/>
      <c r="M82" s="524"/>
      <c r="N82" s="524"/>
      <c r="O82" s="524"/>
      <c r="P82" s="524"/>
    </row>
    <row r="83" spans="1:16">
      <c r="A83" s="495" t="s">
        <v>1074</v>
      </c>
      <c r="B83" s="500" t="s">
        <v>1078</v>
      </c>
      <c r="C83" s="502">
        <v>0</v>
      </c>
      <c r="D83" s="502">
        <v>0</v>
      </c>
      <c r="E83" s="502">
        <v>0</v>
      </c>
      <c r="F83" s="502">
        <v>0</v>
      </c>
      <c r="G83" s="502">
        <v>0</v>
      </c>
      <c r="H83" s="502">
        <v>0</v>
      </c>
      <c r="I83" s="502">
        <v>0</v>
      </c>
      <c r="J83" s="502">
        <v>0</v>
      </c>
      <c r="K83" s="523"/>
      <c r="L83" s="502"/>
      <c r="M83" s="524"/>
      <c r="N83" s="524"/>
      <c r="O83" s="524"/>
      <c r="P83" s="524"/>
    </row>
    <row r="84" spans="1:16">
      <c r="A84" s="495" t="s">
        <v>1074</v>
      </c>
      <c r="B84" s="500" t="s">
        <v>486</v>
      </c>
      <c r="C84" s="502">
        <v>0</v>
      </c>
      <c r="D84" s="502">
        <v>0</v>
      </c>
      <c r="E84" s="502">
        <v>0</v>
      </c>
      <c r="F84" s="502">
        <v>0</v>
      </c>
      <c r="G84" s="502">
        <v>0</v>
      </c>
      <c r="H84" s="502">
        <v>0</v>
      </c>
      <c r="I84" s="502">
        <v>0</v>
      </c>
      <c r="J84" s="502">
        <v>0</v>
      </c>
      <c r="K84" s="523"/>
      <c r="L84" s="502"/>
      <c r="M84" s="524"/>
      <c r="N84" s="524"/>
      <c r="O84" s="524"/>
      <c r="P84" s="524"/>
    </row>
    <row r="85" spans="1:16">
      <c r="A85" s="495" t="s">
        <v>1074</v>
      </c>
      <c r="B85" s="500" t="s">
        <v>176</v>
      </c>
      <c r="C85" s="502">
        <v>0</v>
      </c>
      <c r="D85" s="502">
        <v>0</v>
      </c>
      <c r="E85" s="502">
        <v>350391.31</v>
      </c>
      <c r="F85" s="502">
        <v>23568.39</v>
      </c>
      <c r="G85" s="502">
        <v>0</v>
      </c>
      <c r="H85" s="502">
        <v>0</v>
      </c>
      <c r="I85" s="502">
        <v>0</v>
      </c>
      <c r="J85" s="502">
        <v>373959.7</v>
      </c>
      <c r="K85" s="523"/>
      <c r="L85" s="502"/>
      <c r="M85" s="524"/>
      <c r="N85" s="524"/>
      <c r="O85" s="524"/>
      <c r="P85" s="524"/>
    </row>
    <row r="86" spans="1:16">
      <c r="A86" s="505" t="s">
        <v>1079</v>
      </c>
      <c r="B86" s="517"/>
      <c r="C86" s="507">
        <f t="shared" ref="C86:J86" si="8">SUM(C65:C85)</f>
        <v>1764665.44</v>
      </c>
      <c r="D86" s="507">
        <f t="shared" si="8"/>
        <v>5474618.5499999998</v>
      </c>
      <c r="E86" s="507">
        <f t="shared" si="8"/>
        <v>104722969.50999999</v>
      </c>
      <c r="F86" s="507">
        <f t="shared" si="8"/>
        <v>7043803.0699999994</v>
      </c>
      <c r="G86" s="507">
        <f t="shared" si="8"/>
        <v>3181112.95</v>
      </c>
      <c r="H86" s="507">
        <f t="shared" si="8"/>
        <v>0</v>
      </c>
      <c r="I86" s="507">
        <f t="shared" si="8"/>
        <v>212607.47999999998</v>
      </c>
      <c r="J86" s="507">
        <f t="shared" si="8"/>
        <v>107921209.02</v>
      </c>
      <c r="K86" s="523"/>
      <c r="L86" s="502"/>
      <c r="M86" s="524"/>
      <c r="N86" s="524"/>
      <c r="O86" s="524"/>
      <c r="P86" s="524"/>
    </row>
    <row r="87" spans="1:16" s="514" customFormat="1" ht="11.25">
      <c r="A87" s="508" t="s">
        <v>1074</v>
      </c>
      <c r="B87" s="509" t="s">
        <v>1080</v>
      </c>
      <c r="C87" s="510">
        <v>1764665.44</v>
      </c>
      <c r="D87" s="511">
        <v>5474618.5499999998</v>
      </c>
      <c r="E87" s="511">
        <v>104722969.50999999</v>
      </c>
      <c r="F87" s="511">
        <v>7043803.0699999994</v>
      </c>
      <c r="G87" s="511">
        <v>3181112.95</v>
      </c>
      <c r="H87" s="510">
        <v>0</v>
      </c>
      <c r="I87" s="511">
        <v>212607.47999999998</v>
      </c>
      <c r="J87" s="511">
        <v>107921209.01999998</v>
      </c>
      <c r="K87" s="525"/>
      <c r="L87" s="511"/>
      <c r="M87" s="526"/>
      <c r="N87" s="526"/>
      <c r="O87" s="526"/>
      <c r="P87" s="526"/>
    </row>
    <row r="88" spans="1:16" s="514" customFormat="1" ht="11.25">
      <c r="A88" s="508"/>
      <c r="B88" s="509" t="s">
        <v>1047</v>
      </c>
      <c r="C88" s="510">
        <f t="shared" ref="C88:J88" si="9">C86-C87</f>
        <v>0</v>
      </c>
      <c r="D88" s="510">
        <f t="shared" si="9"/>
        <v>0</v>
      </c>
      <c r="E88" s="510">
        <f t="shared" si="9"/>
        <v>0</v>
      </c>
      <c r="F88" s="510">
        <f t="shared" si="9"/>
        <v>0</v>
      </c>
      <c r="G88" s="510">
        <f t="shared" si="9"/>
        <v>0</v>
      </c>
      <c r="H88" s="510">
        <f t="shared" si="9"/>
        <v>0</v>
      </c>
      <c r="I88" s="510">
        <f t="shared" si="9"/>
        <v>0</v>
      </c>
      <c r="J88" s="510">
        <f t="shared" si="9"/>
        <v>0</v>
      </c>
      <c r="K88" s="525"/>
      <c r="L88" s="511"/>
      <c r="M88" s="526"/>
      <c r="N88" s="526"/>
      <c r="O88" s="526"/>
      <c r="P88" s="526"/>
    </row>
    <row r="89" spans="1:16">
      <c r="A89" s="495"/>
      <c r="B89" s="500"/>
      <c r="C89" s="502"/>
      <c r="D89" s="502"/>
      <c r="E89" s="502"/>
      <c r="F89" s="502"/>
      <c r="G89" s="502"/>
      <c r="H89" s="502"/>
      <c r="I89" s="502"/>
      <c r="J89" s="502"/>
      <c r="K89" s="523"/>
      <c r="L89" s="502"/>
      <c r="M89" s="524"/>
      <c r="N89" s="524"/>
      <c r="O89" s="524"/>
      <c r="P89" s="524"/>
    </row>
    <row r="90" spans="1:16">
      <c r="A90" s="495"/>
      <c r="B90" s="500"/>
      <c r="C90" s="502"/>
      <c r="D90" s="524"/>
      <c r="E90" s="524"/>
      <c r="F90" s="524"/>
      <c r="G90" s="524"/>
      <c r="H90" s="524"/>
      <c r="I90" s="524"/>
      <c r="J90" s="524"/>
      <c r="K90" s="523"/>
      <c r="L90" s="502"/>
      <c r="M90" s="524"/>
      <c r="N90" s="524"/>
      <c r="O90" s="524"/>
      <c r="P90" s="524"/>
    </row>
    <row r="91" spans="1:16">
      <c r="A91" s="495" t="s">
        <v>1081</v>
      </c>
      <c r="B91" s="500" t="s">
        <v>144</v>
      </c>
      <c r="C91" s="502">
        <v>6830608.2599999998</v>
      </c>
      <c r="D91" s="524">
        <v>4404338.91</v>
      </c>
      <c r="E91" s="524">
        <v>115410317.31999999</v>
      </c>
      <c r="F91" s="524">
        <v>1616456.27</v>
      </c>
      <c r="G91" s="524">
        <v>6447077.7599999998</v>
      </c>
      <c r="H91" s="524">
        <v>0</v>
      </c>
      <c r="I91" s="524">
        <v>431919.07</v>
      </c>
      <c r="J91" s="524">
        <v>112670823.24999999</v>
      </c>
      <c r="K91" s="523"/>
      <c r="L91" s="502"/>
      <c r="M91" s="524"/>
      <c r="N91" s="524"/>
      <c r="O91" s="524"/>
      <c r="P91" s="524"/>
    </row>
    <row r="92" spans="1:16">
      <c r="A92" s="495" t="s">
        <v>1081</v>
      </c>
      <c r="B92" s="500" t="s">
        <v>120</v>
      </c>
      <c r="C92" s="502">
        <v>0.31</v>
      </c>
      <c r="D92" s="524">
        <v>-0.11</v>
      </c>
      <c r="E92" s="524">
        <v>695200.6</v>
      </c>
      <c r="F92" s="524">
        <v>46759.53</v>
      </c>
      <c r="G92" s="524">
        <v>0</v>
      </c>
      <c r="H92" s="524">
        <v>0</v>
      </c>
      <c r="I92" s="524">
        <v>0</v>
      </c>
      <c r="J92" s="524">
        <v>741959.93</v>
      </c>
      <c r="K92" s="523"/>
      <c r="L92" s="502"/>
      <c r="M92" s="524"/>
      <c r="N92" s="524"/>
      <c r="O92" s="524"/>
      <c r="P92" s="524"/>
    </row>
    <row r="93" spans="1:16">
      <c r="A93" s="495" t="s">
        <v>1081</v>
      </c>
      <c r="B93" s="500" t="s">
        <v>1043</v>
      </c>
      <c r="C93" s="502">
        <v>0</v>
      </c>
      <c r="D93" s="524">
        <v>0</v>
      </c>
      <c r="E93" s="524">
        <v>0</v>
      </c>
      <c r="F93" s="524">
        <v>0</v>
      </c>
      <c r="G93" s="524">
        <v>0</v>
      </c>
      <c r="H93" s="524">
        <v>0</v>
      </c>
      <c r="I93" s="524">
        <v>0</v>
      </c>
      <c r="J93" s="524">
        <v>0</v>
      </c>
      <c r="K93" s="523"/>
      <c r="L93" s="502"/>
      <c r="M93" s="524"/>
      <c r="N93" s="524"/>
      <c r="O93" s="524"/>
      <c r="P93" s="524"/>
    </row>
    <row r="94" spans="1:16">
      <c r="A94" s="505" t="s">
        <v>1082</v>
      </c>
      <c r="B94" s="517"/>
      <c r="C94" s="507">
        <f t="shared" ref="C94:J94" si="10">SUM(C91:C93)</f>
        <v>6830608.5699999994</v>
      </c>
      <c r="D94" s="507">
        <f t="shared" si="10"/>
        <v>4404338.8</v>
      </c>
      <c r="E94" s="507">
        <f t="shared" si="10"/>
        <v>116105517.91999999</v>
      </c>
      <c r="F94" s="507">
        <f t="shared" si="10"/>
        <v>1663215.8</v>
      </c>
      <c r="G94" s="507">
        <f t="shared" si="10"/>
        <v>6447077.7599999998</v>
      </c>
      <c r="H94" s="507">
        <f t="shared" si="10"/>
        <v>0</v>
      </c>
      <c r="I94" s="507">
        <f t="shared" si="10"/>
        <v>431919.07</v>
      </c>
      <c r="J94" s="507">
        <f t="shared" si="10"/>
        <v>113412783.17999999</v>
      </c>
      <c r="K94" s="523"/>
      <c r="L94" s="502"/>
      <c r="M94" s="524"/>
      <c r="N94" s="524"/>
      <c r="O94" s="524"/>
      <c r="P94" s="524"/>
    </row>
    <row r="95" spans="1:16" s="514" customFormat="1" ht="11.25">
      <c r="A95" s="508" t="s">
        <v>1081</v>
      </c>
      <c r="B95" s="509" t="s">
        <v>1083</v>
      </c>
      <c r="C95" s="510">
        <v>6830608.5699999994</v>
      </c>
      <c r="D95" s="511">
        <v>4404338.8</v>
      </c>
      <c r="E95" s="511">
        <v>116105517.91999999</v>
      </c>
      <c r="F95" s="511">
        <v>1663215.8</v>
      </c>
      <c r="G95" s="511">
        <v>6447077.7599999998</v>
      </c>
      <c r="H95" s="510">
        <v>0</v>
      </c>
      <c r="I95" s="511">
        <v>431919.07</v>
      </c>
      <c r="J95" s="511">
        <v>113412783.17999999</v>
      </c>
      <c r="K95" s="525"/>
      <c r="L95" s="511"/>
      <c r="M95" s="526"/>
      <c r="N95" s="526"/>
      <c r="O95" s="526"/>
      <c r="P95" s="526"/>
    </row>
    <row r="96" spans="1:16" s="514" customFormat="1" ht="11.25">
      <c r="A96" s="508"/>
      <c r="B96" s="509" t="s">
        <v>1047</v>
      </c>
      <c r="C96" s="510">
        <f t="shared" ref="C96:J96" si="11">C94-C95</f>
        <v>0</v>
      </c>
      <c r="D96" s="510">
        <f t="shared" si="11"/>
        <v>0</v>
      </c>
      <c r="E96" s="510">
        <f t="shared" si="11"/>
        <v>0</v>
      </c>
      <c r="F96" s="510">
        <f t="shared" si="11"/>
        <v>0</v>
      </c>
      <c r="G96" s="510">
        <f t="shared" si="11"/>
        <v>0</v>
      </c>
      <c r="H96" s="510">
        <f t="shared" si="11"/>
        <v>0</v>
      </c>
      <c r="I96" s="510">
        <f t="shared" si="11"/>
        <v>0</v>
      </c>
      <c r="J96" s="510">
        <f t="shared" si="11"/>
        <v>0</v>
      </c>
      <c r="K96" s="525"/>
      <c r="L96" s="511"/>
      <c r="M96" s="526"/>
      <c r="N96" s="526"/>
      <c r="O96" s="526"/>
      <c r="P96" s="526"/>
    </row>
    <row r="97" spans="1:16">
      <c r="A97" s="495"/>
      <c r="B97" s="500"/>
      <c r="C97" s="502"/>
      <c r="D97" s="524"/>
      <c r="E97" s="524"/>
      <c r="F97" s="524"/>
      <c r="G97" s="524"/>
      <c r="H97" s="524"/>
      <c r="I97" s="524"/>
      <c r="J97" s="524"/>
      <c r="K97" s="523"/>
      <c r="L97" s="502"/>
      <c r="M97" s="524"/>
      <c r="N97" s="524"/>
      <c r="O97" s="524"/>
      <c r="P97" s="524"/>
    </row>
    <row r="98" spans="1:16">
      <c r="A98" s="515" t="s">
        <v>1084</v>
      </c>
      <c r="B98" s="500" t="s">
        <v>189</v>
      </c>
      <c r="C98" s="502">
        <v>-68936216.370000005</v>
      </c>
      <c r="D98" s="524">
        <v>-3976989.54</v>
      </c>
      <c r="E98" s="524">
        <v>730643914.11000001</v>
      </c>
      <c r="F98" s="524">
        <v>49144056.340000004</v>
      </c>
      <c r="G98" s="524">
        <v>57392821.890000001</v>
      </c>
      <c r="H98" s="524">
        <v>0</v>
      </c>
      <c r="I98" s="524">
        <v>3860315.98</v>
      </c>
      <c r="J98" s="524">
        <v>913954314.23000002</v>
      </c>
      <c r="K98" s="523"/>
      <c r="L98" s="502"/>
      <c r="M98" s="524"/>
      <c r="N98" s="524"/>
      <c r="O98" s="524"/>
      <c r="P98" s="524"/>
    </row>
    <row r="99" spans="1:16">
      <c r="A99" s="515" t="s">
        <v>1085</v>
      </c>
      <c r="B99" s="500" t="s">
        <v>190</v>
      </c>
      <c r="C99" s="502">
        <v>-34337361.560000002</v>
      </c>
      <c r="D99" s="524">
        <v>-2309575.9500000002</v>
      </c>
      <c r="E99" s="524">
        <v>457195986.02999997</v>
      </c>
      <c r="F99" s="524">
        <v>30751594.379999999</v>
      </c>
      <c r="G99" s="524">
        <v>11372414.67</v>
      </c>
      <c r="H99" s="524">
        <v>0</v>
      </c>
      <c r="I99" s="524">
        <v>764924.35</v>
      </c>
      <c r="J99" s="524">
        <v>536731856.93999994</v>
      </c>
      <c r="K99" s="523"/>
      <c r="L99" s="502"/>
      <c r="M99" s="524"/>
      <c r="N99" s="524"/>
      <c r="O99" s="524"/>
      <c r="P99" s="524"/>
    </row>
    <row r="100" spans="1:16">
      <c r="A100" s="515" t="s">
        <v>1086</v>
      </c>
      <c r="B100" s="500" t="s">
        <v>191</v>
      </c>
      <c r="C100" s="502">
        <v>747</v>
      </c>
      <c r="D100" s="524">
        <v>0</v>
      </c>
      <c r="E100" s="524">
        <v>0</v>
      </c>
      <c r="F100" s="524">
        <v>0</v>
      </c>
      <c r="G100" s="524">
        <v>352842.25</v>
      </c>
      <c r="H100" s="524">
        <v>0</v>
      </c>
      <c r="I100" s="524">
        <v>23681.71</v>
      </c>
      <c r="J100" s="524">
        <v>375776.96</v>
      </c>
      <c r="K100" s="523"/>
      <c r="L100" s="502"/>
      <c r="M100" s="524"/>
      <c r="N100" s="524"/>
      <c r="O100" s="524"/>
      <c r="P100" s="524"/>
    </row>
    <row r="101" spans="1:16">
      <c r="A101" s="515" t="s">
        <v>1087</v>
      </c>
      <c r="B101" s="500" t="s">
        <v>192</v>
      </c>
      <c r="C101" s="502">
        <v>0</v>
      </c>
      <c r="D101" s="524">
        <v>0</v>
      </c>
      <c r="E101" s="524">
        <v>0</v>
      </c>
      <c r="F101" s="524">
        <v>0</v>
      </c>
      <c r="G101" s="524">
        <v>0</v>
      </c>
      <c r="H101" s="524">
        <v>0</v>
      </c>
      <c r="I101" s="524">
        <v>0</v>
      </c>
      <c r="J101" s="524">
        <v>0</v>
      </c>
      <c r="K101" s="523"/>
      <c r="L101" s="502"/>
      <c r="M101" s="524"/>
      <c r="N101" s="524"/>
      <c r="O101" s="524"/>
      <c r="P101" s="524"/>
    </row>
    <row r="102" spans="1:16">
      <c r="A102" s="515" t="s">
        <v>1088</v>
      </c>
      <c r="B102" s="500" t="s">
        <v>117</v>
      </c>
      <c r="C102" s="502">
        <v>0</v>
      </c>
      <c r="D102" s="524">
        <v>0</v>
      </c>
      <c r="E102" s="524">
        <v>0</v>
      </c>
      <c r="F102" s="524">
        <v>0</v>
      </c>
      <c r="G102" s="524">
        <v>0</v>
      </c>
      <c r="H102" s="524">
        <v>0</v>
      </c>
      <c r="I102" s="524">
        <v>0</v>
      </c>
      <c r="J102" s="524">
        <v>0</v>
      </c>
      <c r="K102" s="523"/>
      <c r="L102" s="502"/>
      <c r="M102" s="524"/>
      <c r="N102" s="524"/>
      <c r="O102" s="524"/>
      <c r="P102" s="524"/>
    </row>
    <row r="103" spans="1:16">
      <c r="A103" s="515" t="s">
        <v>1089</v>
      </c>
      <c r="B103" s="500" t="s">
        <v>118</v>
      </c>
      <c r="C103" s="502">
        <v>0</v>
      </c>
      <c r="D103" s="524">
        <v>0</v>
      </c>
      <c r="E103" s="524">
        <v>0</v>
      </c>
      <c r="F103" s="524">
        <v>0</v>
      </c>
      <c r="G103" s="524">
        <v>0</v>
      </c>
      <c r="H103" s="524">
        <v>0</v>
      </c>
      <c r="I103" s="524">
        <v>0</v>
      </c>
      <c r="J103" s="524">
        <v>0</v>
      </c>
      <c r="K103" s="523"/>
      <c r="L103" s="502"/>
      <c r="M103" s="524"/>
      <c r="N103" s="524"/>
      <c r="O103" s="524"/>
      <c r="P103" s="524"/>
    </row>
    <row r="104" spans="1:16">
      <c r="A104" s="505" t="s">
        <v>401</v>
      </c>
      <c r="B104" s="527" t="s">
        <v>401</v>
      </c>
      <c r="C104" s="507">
        <f t="shared" ref="C104:J104" si="12">SUM(C98:C103,C94,C86,C61,C41,C16,C7)</f>
        <v>484977473.11000001</v>
      </c>
      <c r="D104" s="507">
        <f t="shared" si="12"/>
        <v>30104819.449999996</v>
      </c>
      <c r="E104" s="507">
        <f t="shared" si="12"/>
        <v>1961135851.5699999</v>
      </c>
      <c r="F104" s="507">
        <f t="shared" si="12"/>
        <v>114857277.97999999</v>
      </c>
      <c r="G104" s="507">
        <f t="shared" si="12"/>
        <v>49220402.250000015</v>
      </c>
      <c r="H104" s="507">
        <f t="shared" si="12"/>
        <v>0</v>
      </c>
      <c r="I104" s="507">
        <f t="shared" si="12"/>
        <v>3298509.76</v>
      </c>
      <c r="J104" s="507">
        <f t="shared" si="12"/>
        <v>1613429749</v>
      </c>
      <c r="K104" s="523"/>
      <c r="L104" s="502"/>
      <c r="M104" s="524"/>
      <c r="N104" s="524"/>
      <c r="O104" s="524"/>
      <c r="P104" s="524"/>
    </row>
    <row r="105" spans="1:16" s="514" customFormat="1" ht="11.25">
      <c r="A105" s="508"/>
      <c r="B105" s="509" t="s">
        <v>1047</v>
      </c>
      <c r="C105" s="511">
        <f t="shared" ref="C105:J105" si="13">C104-C103-C102-C101-C100-C99-C98-C94-C86-C61-C41-C16-C7</f>
        <v>0</v>
      </c>
      <c r="D105" s="511">
        <f t="shared" si="13"/>
        <v>0</v>
      </c>
      <c r="E105" s="511">
        <f t="shared" si="13"/>
        <v>0</v>
      </c>
      <c r="F105" s="511">
        <f t="shared" si="13"/>
        <v>-9.3132257461547852E-9</v>
      </c>
      <c r="G105" s="511">
        <f t="shared" si="13"/>
        <v>0</v>
      </c>
      <c r="H105" s="511">
        <f t="shared" si="13"/>
        <v>0</v>
      </c>
      <c r="I105" s="511">
        <f t="shared" si="13"/>
        <v>0</v>
      </c>
      <c r="J105" s="511">
        <f t="shared" si="13"/>
        <v>0</v>
      </c>
      <c r="K105" s="525"/>
      <c r="L105" s="511"/>
      <c r="M105" s="526"/>
      <c r="N105" s="526"/>
      <c r="O105" s="526"/>
      <c r="P105" s="526"/>
    </row>
    <row r="106" spans="1:16" ht="15">
      <c r="A106" s="482"/>
      <c r="B106" s="482"/>
      <c r="C106" s="502"/>
      <c r="D106" s="524"/>
      <c r="E106" s="524"/>
      <c r="F106" s="524"/>
      <c r="G106" s="524"/>
      <c r="H106" s="524"/>
      <c r="I106" s="524"/>
      <c r="J106" s="524"/>
      <c r="K106" s="523"/>
      <c r="L106" s="502"/>
      <c r="M106" s="524"/>
      <c r="N106" s="524"/>
      <c r="O106" s="524"/>
      <c r="P106" s="524"/>
    </row>
    <row r="107" spans="1:16">
      <c r="A107" s="495" t="s">
        <v>1090</v>
      </c>
      <c r="B107" s="528" t="s">
        <v>3</v>
      </c>
      <c r="C107" s="502">
        <v>555771.44999999995</v>
      </c>
      <c r="D107" s="524">
        <v>104054.55</v>
      </c>
      <c r="E107" s="524">
        <v>3730156.2699999996</v>
      </c>
      <c r="F107" s="524">
        <v>698393.7200000002</v>
      </c>
      <c r="G107" s="524">
        <v>-1137073.8</v>
      </c>
      <c r="H107" s="524">
        <v>0</v>
      </c>
      <c r="I107" s="524">
        <v>-213084.67</v>
      </c>
      <c r="J107" s="524">
        <v>2418565.5199999996</v>
      </c>
      <c r="K107" s="523"/>
      <c r="L107" s="502"/>
      <c r="M107" s="524"/>
      <c r="N107" s="524"/>
      <c r="O107" s="524"/>
      <c r="P107" s="524"/>
    </row>
    <row r="108" spans="1:16">
      <c r="A108" s="495" t="s">
        <v>1091</v>
      </c>
      <c r="B108" s="528" t="s">
        <v>3</v>
      </c>
      <c r="C108" s="502">
        <v>0</v>
      </c>
      <c r="D108" s="524">
        <v>0</v>
      </c>
      <c r="E108" s="524">
        <v>0</v>
      </c>
      <c r="F108" s="524">
        <v>0</v>
      </c>
      <c r="G108" s="524">
        <v>0</v>
      </c>
      <c r="H108" s="524">
        <v>0</v>
      </c>
      <c r="I108" s="524">
        <v>0</v>
      </c>
      <c r="J108" s="524">
        <v>0</v>
      </c>
      <c r="K108" s="523"/>
      <c r="L108" s="502"/>
      <c r="M108" s="524"/>
      <c r="N108" s="524"/>
      <c r="O108" s="524"/>
      <c r="P108" s="524"/>
    </row>
    <row r="109" spans="1:16">
      <c r="A109" s="495" t="s">
        <v>1092</v>
      </c>
      <c r="B109" s="528" t="s">
        <v>3</v>
      </c>
      <c r="C109" s="502">
        <v>25263.279999999999</v>
      </c>
      <c r="D109" s="524">
        <v>4729.84</v>
      </c>
      <c r="E109" s="524">
        <v>0</v>
      </c>
      <c r="F109" s="524">
        <v>0</v>
      </c>
      <c r="G109" s="524">
        <v>0</v>
      </c>
      <c r="H109" s="524">
        <v>0</v>
      </c>
      <c r="I109" s="524">
        <v>0</v>
      </c>
      <c r="J109" s="524">
        <v>-29993.119999999999</v>
      </c>
      <c r="K109" s="523"/>
      <c r="L109" s="502"/>
      <c r="M109" s="524"/>
      <c r="N109" s="524"/>
      <c r="O109" s="524"/>
      <c r="P109" s="524"/>
    </row>
    <row r="110" spans="1:16">
      <c r="A110" s="495" t="s">
        <v>1093</v>
      </c>
      <c r="B110" s="528" t="s">
        <v>3</v>
      </c>
      <c r="C110" s="502">
        <v>86129.44</v>
      </c>
      <c r="D110" s="524">
        <v>16125.73</v>
      </c>
      <c r="E110" s="524">
        <v>-2217335.7599999998</v>
      </c>
      <c r="F110" s="524">
        <v>-415149.29</v>
      </c>
      <c r="G110" s="524">
        <v>0</v>
      </c>
      <c r="H110" s="524">
        <v>0</v>
      </c>
      <c r="I110" s="524">
        <v>0</v>
      </c>
      <c r="J110" s="524">
        <v>-2734740.2199999997</v>
      </c>
      <c r="K110" s="523"/>
      <c r="L110" s="502"/>
      <c r="M110" s="524"/>
      <c r="N110" s="524"/>
      <c r="O110" s="524"/>
      <c r="P110" s="524"/>
    </row>
    <row r="111" spans="1:16">
      <c r="A111" s="495" t="s">
        <v>1094</v>
      </c>
      <c r="B111" s="528" t="s">
        <v>3</v>
      </c>
      <c r="C111" s="502">
        <v>0</v>
      </c>
      <c r="D111" s="524">
        <v>0</v>
      </c>
      <c r="E111" s="524">
        <v>717772.58</v>
      </c>
      <c r="F111" s="524">
        <v>32078.98</v>
      </c>
      <c r="G111" s="524">
        <v>0</v>
      </c>
      <c r="H111" s="524">
        <v>0</v>
      </c>
      <c r="I111" s="524">
        <v>0</v>
      </c>
      <c r="J111" s="524">
        <v>749851.55999999994</v>
      </c>
      <c r="K111" s="523"/>
      <c r="L111" s="502"/>
      <c r="M111" s="524"/>
      <c r="N111" s="524"/>
      <c r="O111" s="524"/>
      <c r="P111" s="524"/>
    </row>
    <row r="112" spans="1:16">
      <c r="A112" s="495" t="s">
        <v>1095</v>
      </c>
      <c r="B112" s="528" t="s">
        <v>3</v>
      </c>
      <c r="C112" s="502">
        <v>0</v>
      </c>
      <c r="D112" s="524">
        <v>0</v>
      </c>
      <c r="E112" s="524">
        <v>1503582.08</v>
      </c>
      <c r="F112" s="524">
        <v>357881.32</v>
      </c>
      <c r="G112" s="524">
        <v>0</v>
      </c>
      <c r="H112" s="524">
        <v>0</v>
      </c>
      <c r="I112" s="524">
        <v>0</v>
      </c>
      <c r="J112" s="524">
        <v>1861463.4000000001</v>
      </c>
      <c r="K112" s="523"/>
      <c r="L112" s="502"/>
      <c r="M112" s="524"/>
      <c r="N112" s="524"/>
      <c r="O112" s="524"/>
      <c r="P112" s="524"/>
    </row>
    <row r="113" spans="1:16">
      <c r="A113" s="495" t="s">
        <v>1096</v>
      </c>
      <c r="B113" s="528" t="s">
        <v>3</v>
      </c>
      <c r="C113" s="502">
        <v>-3842.49</v>
      </c>
      <c r="D113" s="524">
        <v>-1074.96</v>
      </c>
      <c r="E113" s="524">
        <v>1174068.3600000001</v>
      </c>
      <c r="F113" s="524">
        <v>328524.34999999998</v>
      </c>
      <c r="G113" s="524">
        <v>0</v>
      </c>
      <c r="H113" s="524">
        <v>0</v>
      </c>
      <c r="I113" s="524">
        <v>0</v>
      </c>
      <c r="J113" s="524">
        <v>1507510.1600000001</v>
      </c>
      <c r="K113" s="523"/>
      <c r="L113" s="502"/>
      <c r="M113" s="524"/>
      <c r="N113" s="524"/>
      <c r="O113" s="524"/>
      <c r="P113" s="524"/>
    </row>
    <row r="114" spans="1:16">
      <c r="A114" s="495" t="s">
        <v>1097</v>
      </c>
      <c r="B114" s="528" t="s">
        <v>3</v>
      </c>
      <c r="C114" s="502">
        <v>1186163.5</v>
      </c>
      <c r="D114" s="524">
        <v>222084.5</v>
      </c>
      <c r="E114" s="524">
        <v>-891363.38</v>
      </c>
      <c r="F114" s="524">
        <v>-166888.9</v>
      </c>
      <c r="G114" s="524">
        <v>0</v>
      </c>
      <c r="H114" s="524">
        <v>0</v>
      </c>
      <c r="I114" s="524">
        <v>0</v>
      </c>
      <c r="J114" s="524">
        <v>-2466500.2799999998</v>
      </c>
      <c r="K114" s="523"/>
      <c r="L114" s="502"/>
      <c r="M114" s="524"/>
      <c r="N114" s="524"/>
      <c r="O114" s="524"/>
      <c r="P114" s="524"/>
    </row>
    <row r="115" spans="1:16">
      <c r="A115" s="495" t="s">
        <v>1098</v>
      </c>
      <c r="B115" s="528" t="s">
        <v>3</v>
      </c>
      <c r="C115" s="502">
        <v>0</v>
      </c>
      <c r="D115" s="524">
        <v>0</v>
      </c>
      <c r="E115" s="524">
        <v>0</v>
      </c>
      <c r="F115" s="524">
        <v>0</v>
      </c>
      <c r="G115" s="524">
        <v>0</v>
      </c>
      <c r="H115" s="524">
        <v>0</v>
      </c>
      <c r="I115" s="524">
        <v>0</v>
      </c>
      <c r="J115" s="524">
        <v>0</v>
      </c>
      <c r="K115" s="523"/>
      <c r="L115" s="502"/>
      <c r="M115" s="524"/>
      <c r="N115" s="524"/>
      <c r="O115" s="524"/>
      <c r="P115" s="524"/>
    </row>
    <row r="116" spans="1:16">
      <c r="A116" s="495" t="s">
        <v>1099</v>
      </c>
      <c r="B116" s="528" t="s">
        <v>3</v>
      </c>
      <c r="C116" s="502">
        <v>0</v>
      </c>
      <c r="D116" s="524">
        <v>0</v>
      </c>
      <c r="E116" s="524">
        <v>0</v>
      </c>
      <c r="F116" s="524">
        <v>0</v>
      </c>
      <c r="G116" s="524">
        <v>0</v>
      </c>
      <c r="H116" s="524">
        <v>0</v>
      </c>
      <c r="I116" s="524">
        <v>0</v>
      </c>
      <c r="J116" s="524">
        <v>0</v>
      </c>
      <c r="K116" s="523"/>
      <c r="L116" s="502"/>
      <c r="M116" s="524"/>
      <c r="N116" s="524"/>
      <c r="O116" s="524"/>
      <c r="P116" s="524"/>
    </row>
    <row r="117" spans="1:16">
      <c r="A117" s="495" t="s">
        <v>1100</v>
      </c>
      <c r="B117" s="528" t="s">
        <v>3</v>
      </c>
      <c r="C117" s="502">
        <v>0.49</v>
      </c>
      <c r="D117" s="524">
        <v>-0.08</v>
      </c>
      <c r="E117" s="524">
        <v>0</v>
      </c>
      <c r="F117" s="524">
        <v>0</v>
      </c>
      <c r="G117" s="524">
        <v>0</v>
      </c>
      <c r="H117" s="524">
        <v>0</v>
      </c>
      <c r="I117" s="524">
        <v>0</v>
      </c>
      <c r="J117" s="524">
        <v>-0.40999999999988629</v>
      </c>
      <c r="K117" s="523"/>
      <c r="L117" s="502"/>
      <c r="M117" s="524"/>
      <c r="N117" s="524"/>
      <c r="O117" s="524"/>
      <c r="P117" s="524"/>
    </row>
    <row r="118" spans="1:16">
      <c r="A118" s="495" t="s">
        <v>1101</v>
      </c>
      <c r="B118" s="528" t="s">
        <v>3</v>
      </c>
      <c r="C118" s="502">
        <v>0</v>
      </c>
      <c r="D118" s="524">
        <v>0</v>
      </c>
      <c r="E118" s="524">
        <v>0</v>
      </c>
      <c r="F118" s="524">
        <v>0</v>
      </c>
      <c r="G118" s="524">
        <v>0</v>
      </c>
      <c r="H118" s="524">
        <v>0</v>
      </c>
      <c r="I118" s="524">
        <v>0</v>
      </c>
      <c r="J118" s="524">
        <v>0</v>
      </c>
      <c r="K118" s="523"/>
      <c r="L118" s="502"/>
      <c r="M118" s="524"/>
      <c r="N118" s="524"/>
      <c r="O118" s="524"/>
      <c r="P118" s="524"/>
    </row>
    <row r="119" spans="1:16">
      <c r="A119" s="495" t="s">
        <v>1102</v>
      </c>
      <c r="B119" s="528" t="s">
        <v>3</v>
      </c>
      <c r="C119" s="502">
        <v>-3440373.14</v>
      </c>
      <c r="D119" s="524">
        <v>-962673.31</v>
      </c>
      <c r="E119" s="524">
        <v>1627199.52</v>
      </c>
      <c r="F119" s="524">
        <v>453425.26</v>
      </c>
      <c r="G119" s="524">
        <v>905726.31999999983</v>
      </c>
      <c r="H119" s="524">
        <v>0</v>
      </c>
      <c r="I119" s="524">
        <v>253461.62</v>
      </c>
      <c r="J119" s="524">
        <v>7642859.1699999999</v>
      </c>
      <c r="K119" s="523"/>
      <c r="L119" s="502"/>
      <c r="M119" s="524"/>
      <c r="N119" s="524"/>
      <c r="O119" s="524"/>
      <c r="P119" s="524"/>
    </row>
    <row r="120" spans="1:16">
      <c r="A120" s="495" t="s">
        <v>1103</v>
      </c>
      <c r="B120" s="528" t="s">
        <v>3</v>
      </c>
      <c r="C120" s="502">
        <v>0</v>
      </c>
      <c r="D120" s="524">
        <v>0</v>
      </c>
      <c r="E120" s="524">
        <v>-149156</v>
      </c>
      <c r="F120" s="524">
        <v>-20643</v>
      </c>
      <c r="G120" s="524">
        <v>0</v>
      </c>
      <c r="H120" s="524">
        <v>0</v>
      </c>
      <c r="I120" s="524">
        <v>0</v>
      </c>
      <c r="J120" s="524">
        <v>-169799</v>
      </c>
      <c r="K120" s="523"/>
      <c r="L120" s="502"/>
      <c r="M120" s="524"/>
      <c r="N120" s="524"/>
      <c r="O120" s="524"/>
      <c r="P120" s="524"/>
    </row>
    <row r="121" spans="1:16">
      <c r="A121" s="495" t="s">
        <v>1104</v>
      </c>
      <c r="B121" s="528" t="s">
        <v>3</v>
      </c>
      <c r="C121" s="502">
        <v>-193269.15</v>
      </c>
      <c r="D121" s="524">
        <v>567283.13</v>
      </c>
      <c r="E121" s="524">
        <v>16539</v>
      </c>
      <c r="F121" s="524">
        <v>-47252</v>
      </c>
      <c r="G121" s="524">
        <v>13842</v>
      </c>
      <c r="H121" s="524">
        <v>0</v>
      </c>
      <c r="I121" s="524">
        <v>1603</v>
      </c>
      <c r="J121" s="524">
        <v>-389281.98</v>
      </c>
      <c r="K121" s="523"/>
      <c r="L121" s="502"/>
      <c r="M121" s="524"/>
      <c r="N121" s="524"/>
      <c r="O121" s="524"/>
      <c r="P121" s="524"/>
    </row>
    <row r="122" spans="1:16">
      <c r="A122" s="495" t="s">
        <v>1105</v>
      </c>
      <c r="B122" s="528" t="s">
        <v>3</v>
      </c>
      <c r="C122" s="502">
        <v>0</v>
      </c>
      <c r="D122" s="524">
        <v>0</v>
      </c>
      <c r="E122" s="524">
        <v>0</v>
      </c>
      <c r="F122" s="524">
        <v>0</v>
      </c>
      <c r="G122" s="524">
        <v>0</v>
      </c>
      <c r="H122" s="524">
        <v>0</v>
      </c>
      <c r="I122" s="524">
        <v>0</v>
      </c>
      <c r="J122" s="524">
        <v>0</v>
      </c>
      <c r="K122" s="523"/>
      <c r="L122" s="502"/>
      <c r="M122" s="524"/>
      <c r="N122" s="524"/>
      <c r="O122" s="524"/>
      <c r="P122" s="524"/>
    </row>
    <row r="123" spans="1:16">
      <c r="A123" s="495" t="s">
        <v>1106</v>
      </c>
      <c r="B123" s="528" t="s">
        <v>3</v>
      </c>
      <c r="C123" s="502">
        <v>0</v>
      </c>
      <c r="D123" s="524">
        <v>0</v>
      </c>
      <c r="E123" s="524">
        <v>0</v>
      </c>
      <c r="F123" s="524">
        <v>0</v>
      </c>
      <c r="G123" s="524">
        <v>-0.28999999999999998</v>
      </c>
      <c r="H123" s="524">
        <v>0</v>
      </c>
      <c r="I123" s="524">
        <v>-0.33</v>
      </c>
      <c r="J123" s="524">
        <v>-0.62</v>
      </c>
      <c r="K123" s="523"/>
      <c r="L123" s="502"/>
      <c r="M123" s="524"/>
      <c r="N123" s="524"/>
      <c r="O123" s="524"/>
      <c r="P123" s="524"/>
    </row>
    <row r="124" spans="1:16">
      <c r="A124" s="495" t="s">
        <v>1107</v>
      </c>
      <c r="B124" s="528" t="s">
        <v>3</v>
      </c>
      <c r="C124" s="502">
        <v>0</v>
      </c>
      <c r="D124" s="524">
        <v>0</v>
      </c>
      <c r="E124" s="524">
        <v>0</v>
      </c>
      <c r="F124" s="524">
        <v>0</v>
      </c>
      <c r="G124" s="524">
        <v>0</v>
      </c>
      <c r="H124" s="524">
        <v>0</v>
      </c>
      <c r="I124" s="524">
        <v>0</v>
      </c>
      <c r="J124" s="524">
        <v>0</v>
      </c>
      <c r="K124" s="523"/>
      <c r="L124" s="502"/>
      <c r="M124" s="524"/>
      <c r="N124" s="524"/>
      <c r="O124" s="524"/>
      <c r="P124" s="524"/>
    </row>
    <row r="125" spans="1:16">
      <c r="A125" s="495" t="s">
        <v>1108</v>
      </c>
      <c r="B125" s="528" t="s">
        <v>3</v>
      </c>
      <c r="C125" s="502">
        <v>0</v>
      </c>
      <c r="D125" s="524">
        <v>0</v>
      </c>
      <c r="E125" s="524">
        <v>0</v>
      </c>
      <c r="F125" s="524">
        <v>0</v>
      </c>
      <c r="G125" s="524">
        <v>0</v>
      </c>
      <c r="H125" s="524">
        <v>0</v>
      </c>
      <c r="I125" s="524">
        <v>0</v>
      </c>
      <c r="J125" s="524">
        <v>0</v>
      </c>
      <c r="K125" s="523"/>
      <c r="L125" s="502"/>
      <c r="M125" s="524"/>
      <c r="N125" s="524"/>
      <c r="O125" s="524"/>
      <c r="P125" s="524"/>
    </row>
    <row r="126" spans="1:16">
      <c r="A126" s="495" t="s">
        <v>1109</v>
      </c>
      <c r="B126" s="528" t="s">
        <v>3</v>
      </c>
      <c r="C126" s="502">
        <v>0</v>
      </c>
      <c r="D126" s="524">
        <v>0</v>
      </c>
      <c r="E126" s="524">
        <v>0</v>
      </c>
      <c r="F126" s="524">
        <v>0</v>
      </c>
      <c r="G126" s="524">
        <v>0</v>
      </c>
      <c r="H126" s="524">
        <v>0</v>
      </c>
      <c r="I126" s="524">
        <v>0</v>
      </c>
      <c r="J126" s="524">
        <v>0</v>
      </c>
      <c r="K126" s="523"/>
      <c r="L126" s="502"/>
      <c r="M126" s="524"/>
      <c r="N126" s="524"/>
      <c r="O126" s="524"/>
      <c r="P126" s="524"/>
    </row>
    <row r="127" spans="1:16">
      <c r="A127" s="495" t="s">
        <v>1110</v>
      </c>
      <c r="B127" s="528" t="s">
        <v>3</v>
      </c>
      <c r="C127" s="502">
        <v>51098</v>
      </c>
      <c r="D127" s="524">
        <v>0</v>
      </c>
      <c r="E127" s="524">
        <v>0</v>
      </c>
      <c r="F127" s="524">
        <v>0</v>
      </c>
      <c r="G127" s="524">
        <v>-37829.64</v>
      </c>
      <c r="H127" s="524">
        <v>0</v>
      </c>
      <c r="I127" s="524">
        <v>127143.64</v>
      </c>
      <c r="J127" s="524">
        <v>38216</v>
      </c>
      <c r="K127" s="523"/>
      <c r="L127" s="502"/>
      <c r="M127" s="524"/>
      <c r="N127" s="524"/>
      <c r="O127" s="524"/>
      <c r="P127" s="524"/>
    </row>
    <row r="128" spans="1:16" s="520" customFormat="1">
      <c r="A128" s="529" t="s">
        <v>1111</v>
      </c>
      <c r="B128" s="530"/>
      <c r="C128" s="531">
        <f t="shared" ref="C128:J128" si="14">SUM(C107:C127)</f>
        <v>-1733058.62</v>
      </c>
      <c r="D128" s="531">
        <f t="shared" si="14"/>
        <v>-49470.600000000093</v>
      </c>
      <c r="E128" s="531">
        <f t="shared" si="14"/>
        <v>5511462.6699999999</v>
      </c>
      <c r="F128" s="531">
        <f t="shared" si="14"/>
        <v>1220370.4400000002</v>
      </c>
      <c r="G128" s="531">
        <f t="shared" si="14"/>
        <v>-255335.41000000021</v>
      </c>
      <c r="H128" s="531">
        <f t="shared" si="14"/>
        <v>0</v>
      </c>
      <c r="I128" s="531">
        <f t="shared" si="14"/>
        <v>169123.25999999998</v>
      </c>
      <c r="J128" s="531">
        <f t="shared" si="14"/>
        <v>8428150.1799999997</v>
      </c>
      <c r="K128" s="532"/>
      <c r="L128" s="522"/>
      <c r="M128" s="533"/>
      <c r="N128" s="533"/>
      <c r="O128" s="533"/>
      <c r="P128" s="533"/>
    </row>
    <row r="129" spans="1:16">
      <c r="A129" s="534"/>
      <c r="B129" s="528"/>
      <c r="C129" s="502"/>
      <c r="D129" s="524"/>
      <c r="E129" s="524"/>
      <c r="F129" s="524"/>
      <c r="G129" s="524"/>
      <c r="H129" s="524"/>
      <c r="I129" s="524"/>
      <c r="J129" s="524"/>
      <c r="K129" s="523"/>
      <c r="L129" s="502"/>
      <c r="M129" s="524"/>
      <c r="N129" s="524"/>
      <c r="O129" s="524"/>
      <c r="P129" s="524"/>
    </row>
    <row r="130" spans="1:16" ht="13.5" thickBot="1">
      <c r="A130" s="534" t="s">
        <v>1112</v>
      </c>
      <c r="B130" s="528" t="s">
        <v>3</v>
      </c>
      <c r="C130" s="535">
        <v>483244414.48999995</v>
      </c>
      <c r="D130" s="535">
        <v>30055348.850000001</v>
      </c>
      <c r="E130" s="535">
        <v>1966647314.24</v>
      </c>
      <c r="F130" s="535">
        <v>116077648.42</v>
      </c>
      <c r="G130" s="535">
        <v>48965066.840000004</v>
      </c>
      <c r="H130" s="535">
        <v>0</v>
      </c>
      <c r="I130" s="535">
        <v>3467633.0199999996</v>
      </c>
      <c r="J130" s="535">
        <v>1621857899.1800001</v>
      </c>
      <c r="K130" s="523"/>
      <c r="L130" s="502"/>
      <c r="M130" s="524"/>
      <c r="N130" s="524"/>
      <c r="O130" s="524"/>
      <c r="P130" s="524"/>
    </row>
    <row r="131" spans="1:16" ht="13.5" thickTop="1">
      <c r="A131" s="534"/>
      <c r="B131" s="528"/>
      <c r="C131" s="524">
        <f t="shared" ref="C131:J131" si="15">C130-SUM(C107:C127,C91:C93,C98:C103,C65:C85,C45:C60,C20:C40,C11:C15,C4:C6)</f>
        <v>0</v>
      </c>
      <c r="D131" s="524">
        <f t="shared" si="15"/>
        <v>0</v>
      </c>
      <c r="E131" s="524">
        <f t="shared" si="15"/>
        <v>0</v>
      </c>
      <c r="F131" s="524">
        <f t="shared" si="15"/>
        <v>0</v>
      </c>
      <c r="G131" s="524">
        <f t="shared" si="15"/>
        <v>0</v>
      </c>
      <c r="H131" s="524">
        <f t="shared" si="15"/>
        <v>0</v>
      </c>
      <c r="I131" s="524">
        <f t="shared" si="15"/>
        <v>0</v>
      </c>
      <c r="J131" s="524">
        <f t="shared" si="15"/>
        <v>0</v>
      </c>
      <c r="K131" s="523"/>
      <c r="L131" s="502"/>
      <c r="M131" s="524"/>
      <c r="N131" s="524"/>
      <c r="O131" s="524"/>
      <c r="P131" s="524"/>
    </row>
    <row r="132" spans="1:16" ht="15">
      <c r="A132" s="482"/>
      <c r="C132" s="524"/>
      <c r="D132" s="524"/>
      <c r="E132" s="524"/>
      <c r="F132" s="524"/>
      <c r="G132" s="524"/>
      <c r="H132" s="524"/>
      <c r="I132" s="536" t="s">
        <v>1113</v>
      </c>
      <c r="J132" s="537">
        <v>1726007924.1399999</v>
      </c>
      <c r="K132" s="523"/>
      <c r="L132" s="502"/>
      <c r="M132" s="524"/>
      <c r="N132" s="524"/>
      <c r="O132" s="524"/>
      <c r="P132" s="524"/>
    </row>
    <row r="133" spans="1:16" ht="15">
      <c r="A133" s="482"/>
      <c r="C133" s="524"/>
      <c r="D133" s="524"/>
      <c r="E133" s="524"/>
      <c r="F133" s="524"/>
      <c r="G133" s="524"/>
      <c r="H133" s="524"/>
      <c r="I133" s="538" t="s">
        <v>1047</v>
      </c>
      <c r="J133" s="539">
        <f>J130-J132</f>
        <v>-104150024.9599998</v>
      </c>
      <c r="K133" s="523"/>
      <c r="L133" s="502"/>
      <c r="M133" s="524"/>
      <c r="N133" s="524"/>
      <c r="O133" s="524"/>
      <c r="P133" s="524"/>
    </row>
    <row r="134" spans="1:16" ht="15">
      <c r="A134" s="482"/>
      <c r="B134" s="482"/>
      <c r="C134" s="524"/>
      <c r="D134" s="524"/>
      <c r="E134" s="524"/>
      <c r="F134" s="524"/>
      <c r="G134" s="524"/>
      <c r="H134" s="524"/>
      <c r="I134" s="524"/>
      <c r="J134" s="524"/>
      <c r="K134" s="523"/>
      <c r="L134" s="502"/>
      <c r="M134" s="524"/>
      <c r="N134" s="524"/>
      <c r="O134" s="524"/>
      <c r="P134" s="524"/>
    </row>
    <row r="135" spans="1:16" ht="15">
      <c r="A135" s="482"/>
      <c r="B135" s="482"/>
      <c r="C135" s="524"/>
      <c r="D135" s="524"/>
      <c r="E135" s="524"/>
      <c r="F135" s="524"/>
      <c r="G135" s="524"/>
      <c r="H135" s="524"/>
      <c r="I135" s="524"/>
      <c r="J135" s="524"/>
      <c r="K135" s="523"/>
      <c r="L135" s="502"/>
      <c r="M135" s="524"/>
      <c r="N135" s="524"/>
      <c r="O135" s="524"/>
      <c r="P135" s="524"/>
    </row>
    <row r="136" spans="1:16" ht="15">
      <c r="A136" s="482"/>
      <c r="B136" s="482"/>
      <c r="C136" s="524"/>
      <c r="D136" s="524"/>
      <c r="E136" s="524"/>
      <c r="F136" s="524"/>
      <c r="G136" s="524"/>
      <c r="H136" s="524"/>
      <c r="I136" s="524"/>
      <c r="J136" s="524"/>
      <c r="K136" s="523"/>
      <c r="L136" s="502"/>
      <c r="M136" s="524"/>
      <c r="N136" s="524"/>
      <c r="O136" s="524"/>
      <c r="P136" s="524"/>
    </row>
    <row r="137" spans="1:16" ht="15">
      <c r="A137" s="621" t="s">
        <v>1118</v>
      </c>
      <c r="B137" s="621"/>
      <c r="C137" s="621"/>
      <c r="D137" s="621"/>
      <c r="E137" s="621"/>
      <c r="F137" s="621"/>
      <c r="G137" s="621"/>
      <c r="H137" s="621"/>
      <c r="I137" s="621"/>
      <c r="J137" s="621"/>
      <c r="K137" s="621"/>
      <c r="L137" s="502"/>
      <c r="M137" s="524"/>
      <c r="N137" s="524"/>
      <c r="O137" s="524"/>
      <c r="P137" s="524"/>
    </row>
    <row r="138" spans="1:16" ht="15">
      <c r="A138" s="482"/>
      <c r="B138" s="482"/>
      <c r="C138" s="524"/>
      <c r="D138" s="524"/>
      <c r="E138" s="524"/>
      <c r="F138" s="524"/>
      <c r="G138" s="524"/>
      <c r="H138" s="524"/>
      <c r="I138" s="524"/>
      <c r="J138" s="524"/>
      <c r="K138" s="524"/>
      <c r="L138" s="502"/>
      <c r="M138" s="524"/>
      <c r="N138" s="524"/>
      <c r="O138" s="524"/>
      <c r="P138" s="524"/>
    </row>
    <row r="139" spans="1:16" ht="15">
      <c r="A139" s="482" t="s">
        <v>110</v>
      </c>
      <c r="B139" s="541" t="s">
        <v>110</v>
      </c>
      <c r="C139" s="328">
        <f>C77</f>
        <v>1388507.25</v>
      </c>
      <c r="D139" s="328">
        <f t="shared" ref="D139:J139" si="16">D77</f>
        <v>93392</v>
      </c>
      <c r="E139" s="328">
        <f t="shared" si="16"/>
        <v>67298076.299999997</v>
      </c>
      <c r="F139" s="328">
        <f t="shared" si="16"/>
        <v>4526557.1399999997</v>
      </c>
      <c r="G139" s="328">
        <f t="shared" si="16"/>
        <v>1686623.36</v>
      </c>
      <c r="H139" s="328">
        <f t="shared" si="16"/>
        <v>0</v>
      </c>
      <c r="I139" s="328">
        <f t="shared" si="16"/>
        <v>113444.65</v>
      </c>
      <c r="J139" s="328">
        <f t="shared" si="16"/>
        <v>72142802.200000003</v>
      </c>
      <c r="K139" s="524"/>
      <c r="L139" s="502"/>
      <c r="M139" s="524"/>
      <c r="N139" s="524"/>
      <c r="O139" s="524"/>
      <c r="P139" s="524"/>
    </row>
    <row r="140" spans="1:16" ht="15">
      <c r="A140" s="482" t="s">
        <v>109</v>
      </c>
      <c r="B140" s="541" t="s">
        <v>109</v>
      </c>
      <c r="C140" s="328">
        <f>C69</f>
        <v>463473.9</v>
      </c>
      <c r="D140" s="328">
        <f t="shared" ref="D140:J140" si="17">D69</f>
        <v>31173.66</v>
      </c>
      <c r="E140" s="328">
        <f t="shared" si="17"/>
        <v>36897424.869999997</v>
      </c>
      <c r="F140" s="328">
        <f t="shared" si="17"/>
        <v>2481768.16</v>
      </c>
      <c r="G140" s="328">
        <f t="shared" si="17"/>
        <v>1327820.6200000001</v>
      </c>
      <c r="H140" s="328">
        <f t="shared" si="17"/>
        <v>0</v>
      </c>
      <c r="I140" s="328">
        <f t="shared" si="17"/>
        <v>89309.53</v>
      </c>
      <c r="J140" s="328">
        <f t="shared" si="17"/>
        <v>40301675.619999997</v>
      </c>
      <c r="K140" s="524"/>
      <c r="L140" s="502"/>
      <c r="M140" s="524"/>
      <c r="N140" s="524"/>
      <c r="O140" s="524"/>
      <c r="P140" s="524"/>
    </row>
    <row r="141" spans="1:16" ht="15">
      <c r="A141" s="482"/>
      <c r="B141" s="482"/>
      <c r="C141" s="524"/>
      <c r="D141" s="524"/>
      <c r="E141" s="524"/>
      <c r="F141" s="524"/>
      <c r="G141" s="524"/>
      <c r="H141" s="524"/>
      <c r="I141" s="524"/>
      <c r="J141" s="524"/>
      <c r="K141" s="524"/>
      <c r="L141" s="502"/>
      <c r="M141" s="524"/>
      <c r="N141" s="524"/>
      <c r="O141" s="524"/>
      <c r="P141" s="524"/>
    </row>
    <row r="142" spans="1:16" ht="15">
      <c r="A142" s="482"/>
      <c r="B142" s="482"/>
      <c r="C142" s="524"/>
      <c r="D142" s="524"/>
      <c r="E142" s="524"/>
      <c r="F142" s="524"/>
      <c r="G142" s="524"/>
      <c r="H142" s="524"/>
      <c r="I142" s="524"/>
      <c r="J142" s="524"/>
      <c r="K142" s="524"/>
      <c r="L142" s="502"/>
      <c r="M142" s="524"/>
      <c r="N142" s="524"/>
      <c r="O142" s="524"/>
      <c r="P142" s="524"/>
    </row>
    <row r="143" spans="1:16" ht="15">
      <c r="A143" s="482"/>
      <c r="B143" s="482"/>
      <c r="C143" s="524"/>
      <c r="D143" s="524"/>
      <c r="E143" s="524"/>
      <c r="F143" s="524"/>
      <c r="G143" s="524"/>
      <c r="H143" s="524"/>
      <c r="I143" s="524"/>
      <c r="J143" s="524"/>
      <c r="K143" s="524"/>
      <c r="L143" s="502"/>
      <c r="M143" s="524"/>
      <c r="N143" s="524"/>
      <c r="O143" s="524"/>
      <c r="P143" s="524"/>
    </row>
    <row r="144" spans="1:16" ht="15">
      <c r="A144" s="482"/>
      <c r="B144" s="482"/>
      <c r="C144" s="524"/>
      <c r="D144" s="524"/>
      <c r="E144" s="524"/>
      <c r="F144" s="524"/>
      <c r="G144" s="524"/>
      <c r="H144" s="524"/>
      <c r="I144" s="524"/>
      <c r="J144" s="524"/>
      <c r="K144" s="524"/>
      <c r="L144" s="502"/>
      <c r="M144" s="524"/>
      <c r="N144" s="524"/>
      <c r="O144" s="524"/>
      <c r="P144" s="524"/>
    </row>
    <row r="145" spans="1:16" ht="15">
      <c r="A145" s="482"/>
      <c r="B145" s="482"/>
      <c r="C145" s="524"/>
      <c r="D145" s="524"/>
      <c r="E145" s="524"/>
      <c r="F145" s="524"/>
      <c r="G145" s="524"/>
      <c r="H145" s="524"/>
      <c r="I145" s="524"/>
      <c r="J145" s="524"/>
      <c r="K145" s="524"/>
      <c r="L145" s="502"/>
      <c r="M145" s="524"/>
      <c r="N145" s="524"/>
      <c r="O145" s="524"/>
      <c r="P145" s="524"/>
    </row>
    <row r="146" spans="1:16" ht="15">
      <c r="A146" s="482"/>
      <c r="B146" s="482"/>
      <c r="C146" s="524"/>
      <c r="D146" s="524"/>
      <c r="E146" s="524"/>
      <c r="F146" s="524"/>
      <c r="G146" s="524"/>
      <c r="H146" s="524"/>
      <c r="I146" s="524"/>
      <c r="J146" s="524"/>
      <c r="K146" s="524"/>
      <c r="L146" s="502"/>
      <c r="M146" s="524"/>
      <c r="N146" s="524"/>
      <c r="O146" s="524"/>
      <c r="P146" s="524"/>
    </row>
    <row r="147" spans="1:16" ht="15">
      <c r="A147" s="482"/>
      <c r="B147" s="482"/>
      <c r="C147" s="524"/>
      <c r="D147" s="524"/>
      <c r="E147" s="524"/>
      <c r="F147" s="524"/>
      <c r="G147" s="524"/>
      <c r="H147" s="524"/>
      <c r="I147" s="524"/>
      <c r="J147" s="524"/>
      <c r="K147" s="524"/>
      <c r="L147" s="502"/>
      <c r="M147" s="524"/>
      <c r="N147" s="524"/>
      <c r="O147" s="524"/>
      <c r="P147" s="524"/>
    </row>
    <row r="148" spans="1:16" ht="15">
      <c r="A148" s="482"/>
      <c r="B148" s="482"/>
      <c r="C148" s="524"/>
      <c r="D148" s="524"/>
      <c r="E148" s="524"/>
      <c r="F148" s="524"/>
      <c r="G148" s="524"/>
      <c r="H148" s="524"/>
      <c r="I148" s="524"/>
      <c r="J148" s="524"/>
      <c r="K148" s="524"/>
      <c r="L148" s="502"/>
      <c r="M148" s="524"/>
      <c r="N148" s="524"/>
      <c r="O148" s="524"/>
      <c r="P148" s="524"/>
    </row>
    <row r="149" spans="1:16" ht="15">
      <c r="A149" s="482"/>
      <c r="B149" s="482"/>
      <c r="C149" s="524"/>
      <c r="D149" s="524"/>
      <c r="E149" s="524"/>
      <c r="F149" s="524"/>
      <c r="G149" s="524"/>
      <c r="H149" s="524"/>
      <c r="I149" s="524"/>
      <c r="J149" s="524"/>
      <c r="K149" s="524"/>
      <c r="L149" s="502"/>
      <c r="M149" s="524"/>
      <c r="N149" s="524"/>
      <c r="O149" s="524"/>
      <c r="P149" s="524"/>
    </row>
    <row r="150" spans="1:16" ht="15">
      <c r="A150" s="482"/>
      <c r="B150" s="482"/>
      <c r="C150" s="524"/>
      <c r="D150" s="524"/>
      <c r="E150" s="524"/>
      <c r="F150" s="524"/>
      <c r="G150" s="524"/>
      <c r="H150" s="524"/>
      <c r="I150" s="524"/>
      <c r="J150" s="524"/>
      <c r="K150" s="524"/>
      <c r="L150" s="502"/>
      <c r="M150" s="524"/>
      <c r="N150" s="524"/>
      <c r="O150" s="524"/>
      <c r="P150" s="524"/>
    </row>
    <row r="151" spans="1:16" ht="15">
      <c r="A151" s="482"/>
      <c r="B151" s="482"/>
      <c r="C151" s="524"/>
      <c r="D151" s="524"/>
      <c r="E151" s="524"/>
      <c r="F151" s="524"/>
      <c r="G151" s="524"/>
      <c r="H151" s="524"/>
      <c r="I151" s="524"/>
      <c r="J151" s="524"/>
      <c r="K151" s="524"/>
      <c r="L151" s="502"/>
      <c r="M151" s="524"/>
      <c r="N151" s="524"/>
      <c r="O151" s="524"/>
      <c r="P151" s="524"/>
    </row>
    <row r="152" spans="1:16" ht="15">
      <c r="A152" s="482"/>
      <c r="B152" s="482"/>
      <c r="L152" s="504"/>
    </row>
    <row r="153" spans="1:16" ht="15">
      <c r="A153" s="482"/>
      <c r="B153" s="482"/>
      <c r="L153" s="504"/>
    </row>
    <row r="154" spans="1:16" ht="15">
      <c r="A154" s="482"/>
      <c r="B154" s="482"/>
      <c r="L154" s="504"/>
    </row>
    <row r="155" spans="1:16" ht="15">
      <c r="A155" s="482"/>
      <c r="B155" s="482"/>
      <c r="L155" s="504"/>
    </row>
    <row r="156" spans="1:16" ht="15">
      <c r="A156" s="482"/>
      <c r="B156" s="482"/>
      <c r="L156" s="504"/>
    </row>
    <row r="157" spans="1:16" ht="15">
      <c r="A157" s="482"/>
      <c r="B157" s="482"/>
      <c r="L157" s="504"/>
    </row>
    <row r="158" spans="1:16" ht="15">
      <c r="A158" s="482"/>
      <c r="B158" s="482"/>
      <c r="L158" s="504"/>
    </row>
    <row r="159" spans="1:16" ht="15">
      <c r="A159" s="482"/>
      <c r="B159" s="482"/>
      <c r="L159" s="504"/>
    </row>
    <row r="160" spans="1:16" ht="15">
      <c r="A160" s="482"/>
      <c r="B160" s="482"/>
      <c r="L160" s="504"/>
    </row>
    <row r="161" spans="1:12" ht="15">
      <c r="A161" s="482"/>
      <c r="B161" s="482"/>
      <c r="L161" s="504"/>
    </row>
    <row r="162" spans="1:12" ht="15">
      <c r="A162" s="482"/>
      <c r="B162" s="482"/>
      <c r="L162" s="504"/>
    </row>
    <row r="163" spans="1:12" ht="15">
      <c r="A163" s="482"/>
      <c r="B163" s="482"/>
      <c r="L163" s="504"/>
    </row>
    <row r="164" spans="1:12" ht="15">
      <c r="A164" s="482"/>
      <c r="B164" s="482"/>
      <c r="L164" s="504"/>
    </row>
    <row r="165" spans="1:12" ht="15">
      <c r="A165" s="482"/>
      <c r="B165" s="482"/>
      <c r="L165" s="504"/>
    </row>
    <row r="166" spans="1:12" ht="15">
      <c r="A166" s="482"/>
      <c r="B166" s="482"/>
      <c r="L166" s="504"/>
    </row>
    <row r="167" spans="1:12" ht="15">
      <c r="A167" s="482"/>
      <c r="B167" s="482"/>
      <c r="L167" s="504"/>
    </row>
    <row r="168" spans="1:12" ht="15">
      <c r="A168" s="482"/>
      <c r="B168" s="482"/>
      <c r="L168" s="504"/>
    </row>
    <row r="169" spans="1:12" ht="15">
      <c r="A169" s="482"/>
      <c r="B169" s="482"/>
      <c r="L169" s="504"/>
    </row>
    <row r="170" spans="1:12" ht="15">
      <c r="A170" s="482"/>
      <c r="B170" s="482"/>
      <c r="L170" s="504"/>
    </row>
    <row r="171" spans="1:12" ht="15">
      <c r="A171" s="482"/>
      <c r="B171" s="482"/>
      <c r="L171" s="504"/>
    </row>
    <row r="172" spans="1:12" ht="15">
      <c r="A172" s="482"/>
      <c r="B172" s="482"/>
      <c r="L172" s="504"/>
    </row>
    <row r="173" spans="1:12" ht="15">
      <c r="A173" s="482"/>
      <c r="B173" s="482"/>
      <c r="L173" s="504"/>
    </row>
    <row r="174" spans="1:12" ht="15">
      <c r="A174" s="482"/>
      <c r="B174" s="482"/>
      <c r="L174" s="504"/>
    </row>
    <row r="175" spans="1:12" ht="15">
      <c r="A175" s="482"/>
      <c r="B175" s="482"/>
      <c r="L175" s="504"/>
    </row>
    <row r="176" spans="1:12" ht="15">
      <c r="A176" s="482"/>
      <c r="B176" s="482"/>
      <c r="L176" s="504"/>
    </row>
    <row r="177" spans="1:2" ht="15">
      <c r="A177" s="482"/>
      <c r="B177" s="482"/>
    </row>
    <row r="178" spans="1:2" ht="15">
      <c r="A178" s="482"/>
      <c r="B178" s="482"/>
    </row>
    <row r="179" spans="1:2" ht="15">
      <c r="A179" s="482"/>
      <c r="B179" s="482"/>
    </row>
    <row r="180" spans="1:2" ht="15">
      <c r="A180" s="482"/>
      <c r="B180" s="482"/>
    </row>
    <row r="181" spans="1:2" ht="15">
      <c r="A181" s="482"/>
      <c r="B181" s="482"/>
    </row>
    <row r="182" spans="1:2" ht="15">
      <c r="A182" s="482"/>
      <c r="B182" s="482"/>
    </row>
    <row r="183" spans="1:2" ht="15">
      <c r="A183" s="482"/>
      <c r="B183" s="482"/>
    </row>
    <row r="184" spans="1:2" ht="15">
      <c r="A184" s="482"/>
      <c r="B184" s="482"/>
    </row>
  </sheetData>
  <mergeCells count="2">
    <mergeCell ref="A1:C1"/>
    <mergeCell ref="A137:K137"/>
  </mergeCells>
  <conditionalFormatting sqref="C79">
    <cfRule type="cellIs" dxfId="1" priority="1" operator="notEqual">
      <formula>0</formula>
    </cfRule>
    <cfRule type="cellIs" dxfId="0" priority="2" operator="equal">
      <formula>0</formula>
    </cfRule>
  </conditionalFormatting>
  <dataValidations count="5">
    <dataValidation type="list" allowBlank="1" showInputMessage="1" sqref="L1">
      <formula1>"..."</formula1>
    </dataValidation>
    <dataValidation type="list" allowBlank="1" showInputMessage="1" sqref="M1">
      <formula1>"..."</formula1>
    </dataValidation>
    <dataValidation type="list" allowBlank="1" showInputMessage="1" sqref="N1">
      <formula1>"..."</formula1>
    </dataValidation>
    <dataValidation type="list" allowBlank="1" showInputMessage="1" sqref="O1">
      <formula1>"..."</formula1>
    </dataValidation>
    <dataValidation type="list" allowBlank="1" showInputMessage="1" sqref="P1">
      <formula1>"..."</formula1>
    </dataValidation>
  </dataValidations>
  <pageMargins left="0.7" right="0.7" top="0.75" bottom="0.75" header="0.3" footer="0.3"/>
  <pageSetup orientation="portrait" r:id="rId1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Y106"/>
  <sheetViews>
    <sheetView workbookViewId="0">
      <pane xSplit="2" ySplit="9" topLeftCell="C45" activePane="bottomRight" state="frozen"/>
      <selection activeCell="E39" sqref="E39"/>
      <selection pane="topRight" activeCell="E39" sqref="E39"/>
      <selection pane="bottomLeft" activeCell="E39" sqref="E39"/>
      <selection pane="bottomRight" activeCell="E39" sqref="E39"/>
    </sheetView>
  </sheetViews>
  <sheetFormatPr defaultRowHeight="15"/>
  <cols>
    <col min="1" max="1" width="22.7109375" style="180" customWidth="1"/>
    <col min="2" max="2" width="44.7109375" style="180" customWidth="1"/>
    <col min="3" max="3" width="15.5703125" style="180" customWidth="1"/>
    <col min="4" max="4" width="23.28515625" style="180" customWidth="1"/>
    <col min="5" max="5" width="25" style="180" customWidth="1"/>
    <col min="6" max="6" width="32.7109375" style="180" customWidth="1"/>
    <col min="7" max="7" width="23.42578125" style="180" customWidth="1"/>
    <col min="8" max="8" width="27.5703125" style="180" customWidth="1"/>
    <col min="9" max="9" width="21.5703125" style="180" customWidth="1"/>
    <col min="10" max="10" width="45.85546875" style="180" customWidth="1"/>
    <col min="11" max="11" width="47.42578125" style="180" customWidth="1"/>
    <col min="12" max="12" width="42" style="180" customWidth="1"/>
    <col min="13" max="13" width="41.28515625" style="180" customWidth="1"/>
    <col min="14" max="14" width="27.7109375" style="180" customWidth="1"/>
    <col min="15" max="15" width="49.7109375" style="180" customWidth="1"/>
    <col min="16" max="16" width="40.85546875" style="180" customWidth="1"/>
    <col min="17" max="17" width="27.7109375" style="180" customWidth="1"/>
    <col min="18" max="18" width="34.5703125" style="180" customWidth="1"/>
    <col min="19" max="19" width="40.28515625" style="180" customWidth="1"/>
    <col min="20" max="20" width="40.28515625" style="454" customWidth="1"/>
    <col min="21" max="21" width="29.42578125" style="180" customWidth="1"/>
    <col min="22" max="22" width="38.140625" style="180" customWidth="1"/>
    <col min="23" max="23" width="37.140625" style="180" customWidth="1"/>
    <col min="24" max="24" width="37.85546875" style="180" customWidth="1"/>
    <col min="25" max="25" width="33.7109375" style="180" customWidth="1"/>
    <col min="26" max="26" width="28.7109375" style="180" customWidth="1"/>
    <col min="27" max="27" width="28.140625" style="180" customWidth="1"/>
    <col min="28" max="28" width="48.5703125" style="180" customWidth="1"/>
    <col min="29" max="29" width="44.7109375" style="180" customWidth="1"/>
    <col min="30" max="30" width="39.140625" style="180" customWidth="1"/>
    <col min="31" max="31" width="27.42578125" style="180" customWidth="1"/>
    <col min="32" max="32" width="33.28515625" style="180" customWidth="1"/>
    <col min="33" max="33" width="24.5703125" style="180" customWidth="1"/>
    <col min="34" max="34" width="26.140625" style="180" customWidth="1"/>
    <col min="35" max="35" width="36.5703125" style="180" customWidth="1"/>
    <col min="36" max="36" width="38.28515625" style="180" customWidth="1"/>
    <col min="37" max="37" width="29.85546875" style="180" customWidth="1"/>
    <col min="38" max="38" width="33.28515625" style="180" customWidth="1"/>
    <col min="39" max="39" width="27.28515625" style="180" customWidth="1"/>
    <col min="40" max="40" width="28.42578125" style="180" customWidth="1"/>
    <col min="41" max="41" width="31.42578125" style="180" customWidth="1"/>
    <col min="42" max="42" width="28.7109375" style="180" customWidth="1"/>
    <col min="43" max="43" width="39.140625" style="180" customWidth="1"/>
    <col min="44" max="44" width="28.5703125" style="180" customWidth="1"/>
    <col min="45" max="45" width="32.42578125" style="180" customWidth="1"/>
    <col min="46" max="46" width="34.85546875" style="180" customWidth="1"/>
    <col min="47" max="47" width="37.85546875" style="180" customWidth="1"/>
    <col min="48" max="48" width="20.28515625" style="180" customWidth="1"/>
    <col min="49" max="49" width="22.140625" style="180" customWidth="1"/>
    <col min="50" max="50" width="22.140625" style="453" customWidth="1"/>
    <col min="51" max="16384" width="9.140625" style="180"/>
  </cols>
  <sheetData>
    <row r="1" spans="1:50" ht="12.75" customHeight="1">
      <c r="A1" s="622" t="s">
        <v>995</v>
      </c>
      <c r="B1" s="623"/>
      <c r="C1" s="623"/>
      <c r="D1" s="623"/>
      <c r="E1" s="623"/>
      <c r="S1" s="470"/>
      <c r="T1" s="470"/>
    </row>
    <row r="2" spans="1:50" ht="18" customHeight="1">
      <c r="A2" s="624" t="s">
        <v>915</v>
      </c>
      <c r="B2" s="623"/>
      <c r="C2" s="623"/>
      <c r="D2" s="623"/>
      <c r="E2" s="623"/>
      <c r="F2" s="180" t="s">
        <v>916</v>
      </c>
      <c r="G2" s="180" t="s">
        <v>916</v>
      </c>
      <c r="H2" s="180" t="s">
        <v>916</v>
      </c>
      <c r="I2" s="180" t="s">
        <v>916</v>
      </c>
      <c r="J2" s="180" t="s">
        <v>916</v>
      </c>
      <c r="K2" s="180" t="s">
        <v>916</v>
      </c>
      <c r="L2" s="180" t="s">
        <v>916</v>
      </c>
      <c r="M2" s="180" t="s">
        <v>916</v>
      </c>
      <c r="N2" s="180" t="s">
        <v>916</v>
      </c>
      <c r="O2" s="180" t="s">
        <v>916</v>
      </c>
      <c r="P2" s="180" t="s">
        <v>916</v>
      </c>
      <c r="Q2" s="180" t="s">
        <v>916</v>
      </c>
      <c r="R2" s="180" t="s">
        <v>916</v>
      </c>
      <c r="S2" s="470" t="s">
        <v>916</v>
      </c>
      <c r="T2" s="470"/>
      <c r="U2" s="180" t="s">
        <v>916</v>
      </c>
      <c r="V2" s="180" t="s">
        <v>916</v>
      </c>
      <c r="W2" s="180" t="s">
        <v>916</v>
      </c>
      <c r="X2" s="180" t="s">
        <v>916</v>
      </c>
      <c r="Y2" s="180" t="s">
        <v>916</v>
      </c>
      <c r="Z2" s="180" t="s">
        <v>916</v>
      </c>
      <c r="AA2" s="180" t="s">
        <v>916</v>
      </c>
      <c r="AB2" s="180" t="s">
        <v>916</v>
      </c>
      <c r="AC2" s="180" t="s">
        <v>916</v>
      </c>
      <c r="AD2" s="180" t="s">
        <v>916</v>
      </c>
      <c r="AE2" s="180" t="s">
        <v>916</v>
      </c>
      <c r="AF2" s="180" t="s">
        <v>916</v>
      </c>
      <c r="AG2" s="180" t="s">
        <v>916</v>
      </c>
      <c r="AH2" s="180" t="s">
        <v>916</v>
      </c>
      <c r="AI2" s="180" t="s">
        <v>916</v>
      </c>
      <c r="AJ2" s="180" t="s">
        <v>916</v>
      </c>
      <c r="AK2" s="180" t="s">
        <v>916</v>
      </c>
      <c r="AL2" s="180" t="s">
        <v>916</v>
      </c>
      <c r="AM2" s="180" t="s">
        <v>916</v>
      </c>
      <c r="AN2" s="180" t="s">
        <v>916</v>
      </c>
      <c r="AO2" s="180" t="s">
        <v>916</v>
      </c>
      <c r="AP2" s="180" t="s">
        <v>916</v>
      </c>
      <c r="AQ2" s="180" t="s">
        <v>916</v>
      </c>
      <c r="AR2" s="180" t="s">
        <v>916</v>
      </c>
      <c r="AS2" s="180" t="s">
        <v>916</v>
      </c>
      <c r="AT2" s="180" t="s">
        <v>916</v>
      </c>
      <c r="AU2" s="180" t="s">
        <v>916</v>
      </c>
      <c r="AV2" s="180" t="s">
        <v>916</v>
      </c>
      <c r="AW2" s="180" t="s">
        <v>916</v>
      </c>
      <c r="AX2" s="453" t="s">
        <v>916</v>
      </c>
    </row>
    <row r="3" spans="1:50" ht="15" customHeight="1">
      <c r="A3" s="625" t="s">
        <v>996</v>
      </c>
      <c r="B3" s="623"/>
      <c r="C3" s="623"/>
      <c r="D3" s="623"/>
      <c r="E3" s="623"/>
      <c r="F3" s="180" t="s">
        <v>916</v>
      </c>
      <c r="G3" s="180" t="s">
        <v>916</v>
      </c>
      <c r="H3" s="180" t="s">
        <v>916</v>
      </c>
      <c r="I3" s="180" t="s">
        <v>916</v>
      </c>
      <c r="J3" s="180" t="s">
        <v>916</v>
      </c>
      <c r="K3" s="180" t="s">
        <v>916</v>
      </c>
      <c r="L3" s="180" t="s">
        <v>916</v>
      </c>
      <c r="M3" s="180" t="s">
        <v>916</v>
      </c>
      <c r="N3" s="180" t="s">
        <v>916</v>
      </c>
      <c r="O3" s="180" t="s">
        <v>916</v>
      </c>
      <c r="P3" s="180" t="s">
        <v>916</v>
      </c>
      <c r="Q3" s="180" t="s">
        <v>916</v>
      </c>
      <c r="R3" s="180" t="s">
        <v>916</v>
      </c>
      <c r="S3" s="470" t="s">
        <v>916</v>
      </c>
      <c r="T3" s="470"/>
      <c r="U3" s="180" t="s">
        <v>916</v>
      </c>
      <c r="V3" s="180" t="s">
        <v>916</v>
      </c>
      <c r="W3" s="180" t="s">
        <v>916</v>
      </c>
      <c r="X3" s="180" t="s">
        <v>916</v>
      </c>
      <c r="Y3" s="180" t="s">
        <v>916</v>
      </c>
      <c r="Z3" s="180" t="s">
        <v>916</v>
      </c>
      <c r="AA3" s="180" t="s">
        <v>916</v>
      </c>
      <c r="AB3" s="180" t="s">
        <v>916</v>
      </c>
      <c r="AC3" s="180" t="s">
        <v>916</v>
      </c>
      <c r="AD3" s="180" t="s">
        <v>916</v>
      </c>
      <c r="AE3" s="180" t="s">
        <v>916</v>
      </c>
      <c r="AF3" s="180" t="s">
        <v>916</v>
      </c>
      <c r="AG3" s="180" t="s">
        <v>916</v>
      </c>
      <c r="AH3" s="180" t="s">
        <v>916</v>
      </c>
      <c r="AI3" s="180" t="s">
        <v>916</v>
      </c>
      <c r="AJ3" s="180" t="s">
        <v>916</v>
      </c>
      <c r="AK3" s="180" t="s">
        <v>916</v>
      </c>
      <c r="AL3" s="180" t="s">
        <v>916</v>
      </c>
      <c r="AM3" s="180" t="s">
        <v>916</v>
      </c>
      <c r="AN3" s="180" t="s">
        <v>916</v>
      </c>
      <c r="AO3" s="180" t="s">
        <v>916</v>
      </c>
      <c r="AP3" s="180" t="s">
        <v>916</v>
      </c>
      <c r="AQ3" s="180" t="s">
        <v>916</v>
      </c>
      <c r="AR3" s="180" t="s">
        <v>916</v>
      </c>
      <c r="AS3" s="180" t="s">
        <v>916</v>
      </c>
      <c r="AT3" s="180" t="s">
        <v>916</v>
      </c>
      <c r="AU3" s="180" t="s">
        <v>916</v>
      </c>
      <c r="AV3" s="180" t="s">
        <v>916</v>
      </c>
      <c r="AW3" s="180" t="s">
        <v>916</v>
      </c>
      <c r="AX3" s="453" t="s">
        <v>916</v>
      </c>
    </row>
    <row r="4" spans="1:50" ht="15" customHeight="1">
      <c r="A4" s="625" t="s">
        <v>917</v>
      </c>
      <c r="B4" s="623"/>
      <c r="C4" s="623"/>
      <c r="D4" s="623"/>
      <c r="E4" s="623"/>
      <c r="F4" s="180" t="s">
        <v>916</v>
      </c>
      <c r="G4" s="180" t="s">
        <v>916</v>
      </c>
      <c r="H4" s="180" t="s">
        <v>916</v>
      </c>
      <c r="I4" s="180" t="s">
        <v>916</v>
      </c>
      <c r="J4" s="180" t="s">
        <v>916</v>
      </c>
      <c r="K4" s="180" t="s">
        <v>916</v>
      </c>
      <c r="L4" s="180" t="s">
        <v>916</v>
      </c>
      <c r="M4" s="180" t="s">
        <v>916</v>
      </c>
      <c r="N4" s="180" t="s">
        <v>916</v>
      </c>
      <c r="O4" s="180" t="s">
        <v>916</v>
      </c>
      <c r="P4" s="180" t="s">
        <v>916</v>
      </c>
      <c r="Q4" s="180" t="s">
        <v>916</v>
      </c>
      <c r="R4" s="180" t="s">
        <v>916</v>
      </c>
      <c r="S4" s="470" t="s">
        <v>916</v>
      </c>
      <c r="T4" s="471" t="s">
        <v>1054</v>
      </c>
      <c r="U4" s="180" t="s">
        <v>916</v>
      </c>
      <c r="V4" s="180" t="s">
        <v>916</v>
      </c>
      <c r="W4" s="180" t="s">
        <v>916</v>
      </c>
      <c r="X4" s="180" t="s">
        <v>916</v>
      </c>
      <c r="Y4" s="180" t="s">
        <v>916</v>
      </c>
      <c r="Z4" s="180" t="s">
        <v>916</v>
      </c>
      <c r="AA4" s="180" t="s">
        <v>916</v>
      </c>
      <c r="AB4" s="180" t="s">
        <v>916</v>
      </c>
      <c r="AC4" s="180" t="s">
        <v>916</v>
      </c>
      <c r="AD4" s="180" t="s">
        <v>916</v>
      </c>
      <c r="AE4" s="180" t="s">
        <v>916</v>
      </c>
      <c r="AF4" s="180" t="s">
        <v>916</v>
      </c>
      <c r="AG4" s="180" t="s">
        <v>916</v>
      </c>
      <c r="AH4" s="180" t="s">
        <v>916</v>
      </c>
      <c r="AI4" s="180" t="s">
        <v>916</v>
      </c>
      <c r="AJ4" s="180" t="s">
        <v>916</v>
      </c>
      <c r="AK4" s="180" t="s">
        <v>916</v>
      </c>
      <c r="AL4" s="180" t="s">
        <v>916</v>
      </c>
      <c r="AM4" s="180" t="s">
        <v>916</v>
      </c>
      <c r="AN4" s="180" t="s">
        <v>916</v>
      </c>
      <c r="AO4" s="180" t="s">
        <v>916</v>
      </c>
      <c r="AP4" s="180" t="s">
        <v>916</v>
      </c>
      <c r="AQ4" s="180" t="s">
        <v>916</v>
      </c>
      <c r="AR4" s="180" t="s">
        <v>916</v>
      </c>
      <c r="AS4" s="180" t="s">
        <v>916</v>
      </c>
      <c r="AT4" s="180" t="s">
        <v>916</v>
      </c>
      <c r="AU4" s="180" t="s">
        <v>916</v>
      </c>
      <c r="AV4" s="180" t="s">
        <v>916</v>
      </c>
      <c r="AW4" s="180" t="s">
        <v>916</v>
      </c>
      <c r="AX4" s="453" t="s">
        <v>916</v>
      </c>
    </row>
    <row r="5" spans="1:50" ht="15" customHeight="1">
      <c r="A5" s="625" t="s">
        <v>916</v>
      </c>
      <c r="B5" s="623"/>
      <c r="C5" s="623"/>
      <c r="D5" s="623"/>
      <c r="E5" s="623"/>
      <c r="F5" s="180" t="s">
        <v>916</v>
      </c>
      <c r="G5" s="180" t="s">
        <v>916</v>
      </c>
      <c r="H5" s="180" t="s">
        <v>916</v>
      </c>
      <c r="I5" s="180" t="s">
        <v>916</v>
      </c>
      <c r="J5" s="180" t="s">
        <v>916</v>
      </c>
      <c r="K5" s="180" t="s">
        <v>916</v>
      </c>
      <c r="L5" s="180" t="s">
        <v>916</v>
      </c>
      <c r="M5" s="180" t="s">
        <v>916</v>
      </c>
      <c r="N5" s="180" t="s">
        <v>916</v>
      </c>
      <c r="O5" s="180" t="s">
        <v>916</v>
      </c>
      <c r="P5" s="180" t="s">
        <v>916</v>
      </c>
      <c r="Q5" s="180" t="s">
        <v>916</v>
      </c>
      <c r="R5" s="180" t="s">
        <v>916</v>
      </c>
      <c r="S5" s="470" t="s">
        <v>916</v>
      </c>
      <c r="T5" s="471" t="s">
        <v>1053</v>
      </c>
      <c r="U5" s="180" t="s">
        <v>916</v>
      </c>
      <c r="V5" s="180" t="s">
        <v>916</v>
      </c>
      <c r="W5" s="180" t="s">
        <v>916</v>
      </c>
      <c r="X5" s="180" t="s">
        <v>916</v>
      </c>
      <c r="Y5" s="180" t="s">
        <v>916</v>
      </c>
      <c r="Z5" s="180" t="s">
        <v>916</v>
      </c>
      <c r="AA5" s="180" t="s">
        <v>916</v>
      </c>
      <c r="AB5" s="180" t="s">
        <v>916</v>
      </c>
      <c r="AC5" s="180" t="s">
        <v>916</v>
      </c>
      <c r="AD5" s="180" t="s">
        <v>916</v>
      </c>
      <c r="AE5" s="180" t="s">
        <v>916</v>
      </c>
      <c r="AF5" s="180" t="s">
        <v>916</v>
      </c>
      <c r="AG5" s="180" t="s">
        <v>916</v>
      </c>
      <c r="AH5" s="180" t="s">
        <v>916</v>
      </c>
      <c r="AI5" s="180" t="s">
        <v>916</v>
      </c>
      <c r="AJ5" s="180" t="s">
        <v>916</v>
      </c>
      <c r="AK5" s="180" t="s">
        <v>916</v>
      </c>
      <c r="AL5" s="180" t="s">
        <v>916</v>
      </c>
      <c r="AM5" s="180" t="s">
        <v>916</v>
      </c>
      <c r="AN5" s="180" t="s">
        <v>916</v>
      </c>
      <c r="AO5" s="180" t="s">
        <v>916</v>
      </c>
      <c r="AP5" s="180" t="s">
        <v>916</v>
      </c>
      <c r="AQ5" s="180" t="s">
        <v>916</v>
      </c>
      <c r="AR5" s="180" t="s">
        <v>916</v>
      </c>
      <c r="AS5" s="180" t="s">
        <v>916</v>
      </c>
      <c r="AT5" s="180" t="s">
        <v>916</v>
      </c>
      <c r="AU5" s="180" t="s">
        <v>916</v>
      </c>
      <c r="AV5" s="180" t="s">
        <v>916</v>
      </c>
      <c r="AW5" s="180" t="s">
        <v>916</v>
      </c>
      <c r="AX5" s="453" t="s">
        <v>916</v>
      </c>
    </row>
    <row r="6" spans="1:50" ht="12.75" customHeight="1">
      <c r="A6" s="180" t="s">
        <v>916</v>
      </c>
      <c r="B6" s="180" t="s">
        <v>916</v>
      </c>
      <c r="C6" s="180" t="s">
        <v>401</v>
      </c>
      <c r="D6" s="180" t="s">
        <v>163</v>
      </c>
      <c r="E6" s="180" t="s">
        <v>154</v>
      </c>
      <c r="F6" s="180" t="s">
        <v>188</v>
      </c>
      <c r="G6" s="180" t="s">
        <v>178</v>
      </c>
      <c r="H6" s="180" t="s">
        <v>159</v>
      </c>
      <c r="I6" s="180" t="s">
        <v>114</v>
      </c>
      <c r="J6" s="180" t="s">
        <v>155</v>
      </c>
      <c r="K6" s="180" t="s">
        <v>116</v>
      </c>
      <c r="L6" s="180" t="s">
        <v>164</v>
      </c>
      <c r="M6" s="180" t="s">
        <v>153</v>
      </c>
      <c r="N6" s="180" t="s">
        <v>158</v>
      </c>
      <c r="O6" s="180" t="s">
        <v>169</v>
      </c>
      <c r="P6" s="180" t="s">
        <v>168</v>
      </c>
      <c r="Q6" s="180" t="s">
        <v>113</v>
      </c>
      <c r="R6" s="180" t="s">
        <v>156</v>
      </c>
      <c r="S6" s="470" t="s">
        <v>162</v>
      </c>
      <c r="T6" s="470" t="s">
        <v>510</v>
      </c>
      <c r="U6" s="180" t="s">
        <v>160</v>
      </c>
      <c r="V6" s="180" t="s">
        <v>167</v>
      </c>
      <c r="W6" s="180" t="s">
        <v>171</v>
      </c>
      <c r="X6" s="180" t="s">
        <v>165</v>
      </c>
      <c r="Y6" s="180" t="s">
        <v>166</v>
      </c>
      <c r="Z6" s="180" t="s">
        <v>170</v>
      </c>
      <c r="AA6" s="180" t="s">
        <v>510</v>
      </c>
      <c r="AB6" s="180" t="s">
        <v>157</v>
      </c>
      <c r="AC6" s="180" t="s">
        <v>172</v>
      </c>
      <c r="AD6" s="180" t="s">
        <v>187</v>
      </c>
      <c r="AE6" s="180" t="s">
        <v>183</v>
      </c>
      <c r="AF6" s="180" t="s">
        <v>180</v>
      </c>
      <c r="AG6" s="180" t="s">
        <v>186</v>
      </c>
      <c r="AH6" s="180" t="s">
        <v>181</v>
      </c>
      <c r="AI6" s="180" t="s">
        <v>175</v>
      </c>
      <c r="AJ6" s="180" t="s">
        <v>177</v>
      </c>
      <c r="AK6" s="180" t="s">
        <v>182</v>
      </c>
      <c r="AL6" s="180" t="s">
        <v>185</v>
      </c>
      <c r="AM6" s="180" t="s">
        <v>184</v>
      </c>
      <c r="AN6" s="180" t="s">
        <v>161</v>
      </c>
      <c r="AO6" s="180" t="s">
        <v>176</v>
      </c>
      <c r="AP6" s="180" t="s">
        <v>109</v>
      </c>
      <c r="AQ6" s="180" t="s">
        <v>173</v>
      </c>
      <c r="AR6" s="180" t="s">
        <v>110</v>
      </c>
      <c r="AS6" s="180" t="s">
        <v>1043</v>
      </c>
      <c r="AT6" s="180" t="s">
        <v>144</v>
      </c>
      <c r="AU6" s="180" t="s">
        <v>120</v>
      </c>
      <c r="AV6" s="180" t="s">
        <v>189</v>
      </c>
      <c r="AW6" s="180" t="s">
        <v>190</v>
      </c>
      <c r="AX6" s="453" t="s">
        <v>191</v>
      </c>
    </row>
    <row r="7" spans="1:50" ht="12.75" customHeight="1">
      <c r="A7" s="180" t="s">
        <v>916</v>
      </c>
      <c r="B7" s="448" t="s">
        <v>916</v>
      </c>
      <c r="C7" s="448" t="s">
        <v>916</v>
      </c>
      <c r="D7" s="448" t="s">
        <v>444</v>
      </c>
      <c r="E7" s="448" t="s">
        <v>413</v>
      </c>
      <c r="F7" s="448" t="s">
        <v>579</v>
      </c>
      <c r="G7" s="448" t="s">
        <v>527</v>
      </c>
      <c r="H7" s="448" t="s">
        <v>428</v>
      </c>
      <c r="I7" s="448" t="s">
        <v>516</v>
      </c>
      <c r="J7" s="448" t="s">
        <v>416</v>
      </c>
      <c r="K7" s="448" t="s">
        <v>626</v>
      </c>
      <c r="L7" s="448" t="s">
        <v>447</v>
      </c>
      <c r="M7" s="448" t="s">
        <v>409</v>
      </c>
      <c r="N7" s="448" t="s">
        <v>425</v>
      </c>
      <c r="O7" s="448" t="s">
        <v>462</v>
      </c>
      <c r="P7" s="448" t="s">
        <v>459</v>
      </c>
      <c r="Q7" s="448" t="s">
        <v>440</v>
      </c>
      <c r="R7" s="448" t="s">
        <v>419</v>
      </c>
      <c r="S7" s="472" t="s">
        <v>437</v>
      </c>
      <c r="T7" s="472"/>
      <c r="U7" s="448" t="s">
        <v>431</v>
      </c>
      <c r="V7" s="448" t="s">
        <v>456</v>
      </c>
      <c r="W7" s="448" t="s">
        <v>468</v>
      </c>
      <c r="X7" s="448" t="s">
        <v>450</v>
      </c>
      <c r="Y7" s="448" t="s">
        <v>453</v>
      </c>
      <c r="Z7" s="448" t="s">
        <v>465</v>
      </c>
      <c r="AA7" s="448" t="s">
        <v>511</v>
      </c>
      <c r="AB7" s="448" t="s">
        <v>422</v>
      </c>
      <c r="AC7" s="448" t="s">
        <v>471</v>
      </c>
      <c r="AD7" s="448" t="s">
        <v>576</v>
      </c>
      <c r="AE7" s="448" t="s">
        <v>554</v>
      </c>
      <c r="AF7" s="448" t="s">
        <v>549</v>
      </c>
      <c r="AG7" s="448" t="s">
        <v>573</v>
      </c>
      <c r="AH7" s="448" t="s">
        <v>560</v>
      </c>
      <c r="AI7" s="448" t="s">
        <v>519</v>
      </c>
      <c r="AJ7" s="448" t="s">
        <v>524</v>
      </c>
      <c r="AK7" s="448" t="s">
        <v>563</v>
      </c>
      <c r="AL7" s="448" t="s">
        <v>570</v>
      </c>
      <c r="AM7" s="448" t="s">
        <v>567</v>
      </c>
      <c r="AN7" s="448" t="s">
        <v>434</v>
      </c>
      <c r="AO7" s="448" t="s">
        <v>487</v>
      </c>
      <c r="AP7" s="448" t="s">
        <v>483</v>
      </c>
      <c r="AQ7" s="448" t="s">
        <v>492</v>
      </c>
      <c r="AR7" s="448" t="s">
        <v>531</v>
      </c>
      <c r="AS7" s="448" t="s">
        <v>918</v>
      </c>
      <c r="AT7" s="448" t="s">
        <v>582</v>
      </c>
      <c r="AU7" s="448" t="s">
        <v>919</v>
      </c>
      <c r="AV7" s="448" t="s">
        <v>589</v>
      </c>
      <c r="AW7" s="448" t="s">
        <v>586</v>
      </c>
      <c r="AX7" s="448" t="s">
        <v>1015</v>
      </c>
    </row>
    <row r="8" spans="1:50" ht="12.75" customHeight="1">
      <c r="A8" s="180" t="s">
        <v>916</v>
      </c>
      <c r="B8" s="448" t="s">
        <v>916</v>
      </c>
      <c r="C8" s="448" t="s">
        <v>642</v>
      </c>
      <c r="D8" s="448" t="s">
        <v>920</v>
      </c>
      <c r="E8" s="448" t="s">
        <v>915</v>
      </c>
      <c r="F8" s="448" t="s">
        <v>921</v>
      </c>
      <c r="G8" s="448" t="s">
        <v>922</v>
      </c>
      <c r="H8" s="448" t="s">
        <v>923</v>
      </c>
      <c r="I8" s="448" t="s">
        <v>924</v>
      </c>
      <c r="J8" s="448" t="s">
        <v>925</v>
      </c>
      <c r="K8" s="448" t="s">
        <v>926</v>
      </c>
      <c r="L8" s="448" t="s">
        <v>927</v>
      </c>
      <c r="M8" s="448" t="s">
        <v>928</v>
      </c>
      <c r="N8" s="448" t="s">
        <v>929</v>
      </c>
      <c r="O8" s="448" t="s">
        <v>930</v>
      </c>
      <c r="P8" s="448" t="s">
        <v>931</v>
      </c>
      <c r="Q8" s="448" t="s">
        <v>932</v>
      </c>
      <c r="R8" s="448" t="s">
        <v>933</v>
      </c>
      <c r="S8" s="472" t="s">
        <v>934</v>
      </c>
      <c r="T8" s="472"/>
      <c r="U8" s="448" t="s">
        <v>935</v>
      </c>
      <c r="V8" s="448" t="s">
        <v>936</v>
      </c>
      <c r="W8" s="448" t="s">
        <v>937</v>
      </c>
      <c r="X8" s="448" t="s">
        <v>938</v>
      </c>
      <c r="Y8" s="448" t="s">
        <v>939</v>
      </c>
      <c r="Z8" s="448" t="s">
        <v>940</v>
      </c>
      <c r="AA8" s="448" t="s">
        <v>941</v>
      </c>
      <c r="AB8" s="448" t="s">
        <v>942</v>
      </c>
      <c r="AC8" s="448" t="s">
        <v>943</v>
      </c>
      <c r="AD8" s="448" t="s">
        <v>944</v>
      </c>
      <c r="AE8" s="448" t="s">
        <v>945</v>
      </c>
      <c r="AF8" s="448" t="s">
        <v>946</v>
      </c>
      <c r="AG8" s="448" t="s">
        <v>947</v>
      </c>
      <c r="AH8" s="448" t="s">
        <v>948</v>
      </c>
      <c r="AI8" s="448" t="s">
        <v>949</v>
      </c>
      <c r="AJ8" s="448" t="s">
        <v>950</v>
      </c>
      <c r="AK8" s="448" t="s">
        <v>951</v>
      </c>
      <c r="AL8" s="448" t="s">
        <v>952</v>
      </c>
      <c r="AM8" s="448" t="s">
        <v>953</v>
      </c>
      <c r="AN8" s="448" t="s">
        <v>954</v>
      </c>
      <c r="AO8" s="448" t="s">
        <v>955</v>
      </c>
      <c r="AP8" s="448" t="s">
        <v>956</v>
      </c>
      <c r="AQ8" s="448" t="s">
        <v>957</v>
      </c>
      <c r="AR8" s="448" t="s">
        <v>958</v>
      </c>
      <c r="AS8" s="448" t="s">
        <v>959</v>
      </c>
      <c r="AT8" s="448" t="s">
        <v>960</v>
      </c>
      <c r="AU8" s="448" t="s">
        <v>961</v>
      </c>
      <c r="AV8" s="448" t="s">
        <v>962</v>
      </c>
      <c r="AW8" s="448" t="s">
        <v>963</v>
      </c>
      <c r="AX8" s="448" t="s">
        <v>1019</v>
      </c>
    </row>
    <row r="9" spans="1:50" ht="12.75" customHeight="1">
      <c r="A9" s="449" t="s">
        <v>964</v>
      </c>
      <c r="B9" s="449" t="s">
        <v>965</v>
      </c>
      <c r="C9" s="449" t="s">
        <v>4</v>
      </c>
      <c r="D9" s="449" t="s">
        <v>4</v>
      </c>
      <c r="E9" s="449" t="s">
        <v>4</v>
      </c>
      <c r="F9" s="449" t="s">
        <v>4</v>
      </c>
      <c r="G9" s="449" t="s">
        <v>4</v>
      </c>
      <c r="H9" s="449" t="s">
        <v>4</v>
      </c>
      <c r="I9" s="449" t="s">
        <v>4</v>
      </c>
      <c r="J9" s="449" t="s">
        <v>4</v>
      </c>
      <c r="K9" s="449" t="s">
        <v>4</v>
      </c>
      <c r="L9" s="449" t="s">
        <v>4</v>
      </c>
      <c r="M9" s="449" t="s">
        <v>4</v>
      </c>
      <c r="N9" s="449" t="s">
        <v>4</v>
      </c>
      <c r="O9" s="449" t="s">
        <v>4</v>
      </c>
      <c r="P9" s="449" t="s">
        <v>4</v>
      </c>
      <c r="Q9" s="449" t="s">
        <v>4</v>
      </c>
      <c r="R9" s="449" t="s">
        <v>4</v>
      </c>
      <c r="S9" s="473" t="s">
        <v>4</v>
      </c>
      <c r="T9" s="473"/>
      <c r="U9" s="449" t="s">
        <v>4</v>
      </c>
      <c r="V9" s="449" t="s">
        <v>4</v>
      </c>
      <c r="W9" s="449" t="s">
        <v>4</v>
      </c>
      <c r="X9" s="449" t="s">
        <v>4</v>
      </c>
      <c r="Y9" s="449" t="s">
        <v>4</v>
      </c>
      <c r="Z9" s="449" t="s">
        <v>4</v>
      </c>
      <c r="AA9" s="449" t="s">
        <v>4</v>
      </c>
      <c r="AB9" s="449" t="s">
        <v>4</v>
      </c>
      <c r="AC9" s="449" t="s">
        <v>4</v>
      </c>
      <c r="AD9" s="449" t="s">
        <v>4</v>
      </c>
      <c r="AE9" s="449" t="s">
        <v>4</v>
      </c>
      <c r="AF9" s="449" t="s">
        <v>4</v>
      </c>
      <c r="AG9" s="449" t="s">
        <v>4</v>
      </c>
      <c r="AH9" s="449" t="s">
        <v>4</v>
      </c>
      <c r="AI9" s="449" t="s">
        <v>4</v>
      </c>
      <c r="AJ9" s="449" t="s">
        <v>4</v>
      </c>
      <c r="AK9" s="449" t="s">
        <v>4</v>
      </c>
      <c r="AL9" s="449" t="s">
        <v>4</v>
      </c>
      <c r="AM9" s="449" t="s">
        <v>4</v>
      </c>
      <c r="AN9" s="449" t="s">
        <v>4</v>
      </c>
      <c r="AO9" s="449" t="s">
        <v>4</v>
      </c>
      <c r="AP9" s="449" t="s">
        <v>4</v>
      </c>
      <c r="AQ9" s="449" t="s">
        <v>4</v>
      </c>
      <c r="AR9" s="449" t="s">
        <v>4</v>
      </c>
      <c r="AS9" s="449" t="s">
        <v>4</v>
      </c>
      <c r="AT9" s="449" t="s">
        <v>4</v>
      </c>
      <c r="AU9" s="449" t="s">
        <v>4</v>
      </c>
      <c r="AV9" s="449" t="s">
        <v>4</v>
      </c>
      <c r="AW9" s="449" t="s">
        <v>4</v>
      </c>
      <c r="AX9" s="449" t="s">
        <v>4</v>
      </c>
    </row>
    <row r="10" spans="1:50" ht="12.75" customHeight="1">
      <c r="A10" s="180" t="s">
        <v>304</v>
      </c>
      <c r="B10" s="450" t="s">
        <v>819</v>
      </c>
      <c r="C10" s="455">
        <v>-3849045</v>
      </c>
      <c r="D10" s="450">
        <v>0</v>
      </c>
      <c r="E10" s="450">
        <v>0</v>
      </c>
      <c r="F10" s="450">
        <v>0</v>
      </c>
      <c r="G10" s="450">
        <v>0</v>
      </c>
      <c r="H10" s="450">
        <v>0</v>
      </c>
      <c r="I10" s="450">
        <v>0</v>
      </c>
      <c r="J10" s="450">
        <v>0</v>
      </c>
      <c r="K10" s="450">
        <v>0</v>
      </c>
      <c r="L10" s="450">
        <v>0</v>
      </c>
      <c r="M10" s="450">
        <v>0</v>
      </c>
      <c r="N10" s="450">
        <v>0</v>
      </c>
      <c r="O10" s="450">
        <v>0</v>
      </c>
      <c r="P10" s="450">
        <v>0</v>
      </c>
      <c r="Q10" s="450">
        <v>0</v>
      </c>
      <c r="R10" s="450">
        <v>0</v>
      </c>
      <c r="S10" s="474">
        <v>-240591</v>
      </c>
      <c r="T10" s="474"/>
      <c r="U10" s="450">
        <v>0</v>
      </c>
      <c r="V10" s="450">
        <v>0</v>
      </c>
      <c r="W10" s="450">
        <v>0</v>
      </c>
      <c r="X10" s="450">
        <v>0</v>
      </c>
      <c r="Y10" s="450">
        <v>0</v>
      </c>
      <c r="Z10" s="450">
        <v>0</v>
      </c>
      <c r="AA10" s="450">
        <v>0</v>
      </c>
      <c r="AB10" s="450">
        <v>0</v>
      </c>
      <c r="AC10" s="450">
        <v>0</v>
      </c>
      <c r="AD10" s="450">
        <v>0</v>
      </c>
      <c r="AE10" s="450">
        <v>0</v>
      </c>
      <c r="AF10" s="450">
        <v>0</v>
      </c>
      <c r="AG10" s="450">
        <v>0</v>
      </c>
      <c r="AH10" s="450">
        <v>0</v>
      </c>
      <c r="AI10" s="450">
        <v>0</v>
      </c>
      <c r="AJ10" s="450">
        <v>0</v>
      </c>
      <c r="AK10" s="450">
        <v>0</v>
      </c>
      <c r="AL10" s="450">
        <v>0</v>
      </c>
      <c r="AM10" s="450">
        <v>0</v>
      </c>
      <c r="AN10" s="450">
        <v>0</v>
      </c>
      <c r="AO10" s="450">
        <v>0</v>
      </c>
      <c r="AP10" s="450">
        <v>0</v>
      </c>
      <c r="AQ10" s="450">
        <v>0</v>
      </c>
      <c r="AR10" s="450">
        <v>0</v>
      </c>
      <c r="AS10" s="450">
        <v>0</v>
      </c>
      <c r="AT10" s="450">
        <v>-698536</v>
      </c>
      <c r="AU10" s="450">
        <v>0</v>
      </c>
      <c r="AV10" s="450">
        <v>-1548666</v>
      </c>
      <c r="AW10" s="450">
        <v>-1361251</v>
      </c>
      <c r="AX10" s="450">
        <v>0</v>
      </c>
    </row>
    <row r="11" spans="1:50" ht="12.75" customHeight="1">
      <c r="A11" s="180" t="s">
        <v>305</v>
      </c>
      <c r="B11" s="450" t="s">
        <v>195</v>
      </c>
      <c r="C11" s="455">
        <v>166965</v>
      </c>
      <c r="D11" s="450">
        <v>0</v>
      </c>
      <c r="E11" s="464">
        <v>166965</v>
      </c>
      <c r="F11" s="450">
        <v>0</v>
      </c>
      <c r="G11" s="450">
        <v>0</v>
      </c>
      <c r="H11" s="450">
        <v>0</v>
      </c>
      <c r="I11" s="450">
        <v>0</v>
      </c>
      <c r="J11" s="450">
        <v>0</v>
      </c>
      <c r="K11" s="450">
        <v>0</v>
      </c>
      <c r="L11" s="450">
        <v>0</v>
      </c>
      <c r="M11" s="450">
        <v>0</v>
      </c>
      <c r="N11" s="450">
        <v>0</v>
      </c>
      <c r="O11" s="450">
        <v>0</v>
      </c>
      <c r="P11" s="450">
        <v>0</v>
      </c>
      <c r="Q11" s="450">
        <v>0</v>
      </c>
      <c r="R11" s="450">
        <v>0</v>
      </c>
      <c r="S11" s="474">
        <v>0</v>
      </c>
      <c r="T11" s="474"/>
      <c r="U11" s="450">
        <v>0</v>
      </c>
      <c r="V11" s="450">
        <v>0</v>
      </c>
      <c r="W11" s="450">
        <v>0</v>
      </c>
      <c r="X11" s="450">
        <v>0</v>
      </c>
      <c r="Y11" s="450">
        <v>0</v>
      </c>
      <c r="Z11" s="450">
        <v>0</v>
      </c>
      <c r="AA11" s="450">
        <v>0</v>
      </c>
      <c r="AB11" s="450">
        <v>0</v>
      </c>
      <c r="AC11" s="450">
        <v>0</v>
      </c>
      <c r="AD11" s="450">
        <v>0</v>
      </c>
      <c r="AE11" s="450">
        <v>0</v>
      </c>
      <c r="AF11" s="450">
        <v>0</v>
      </c>
      <c r="AG11" s="450">
        <v>0</v>
      </c>
      <c r="AH11" s="450">
        <v>0</v>
      </c>
      <c r="AI11" s="450">
        <v>0</v>
      </c>
      <c r="AJ11" s="450">
        <v>0</v>
      </c>
      <c r="AK11" s="450">
        <v>0</v>
      </c>
      <c r="AL11" s="450">
        <v>0</v>
      </c>
      <c r="AM11" s="450">
        <v>0</v>
      </c>
      <c r="AN11" s="450">
        <v>0</v>
      </c>
      <c r="AO11" s="450">
        <v>0</v>
      </c>
      <c r="AP11" s="450">
        <v>0</v>
      </c>
      <c r="AQ11" s="450">
        <v>0</v>
      </c>
      <c r="AR11" s="450">
        <v>0</v>
      </c>
      <c r="AS11" s="450">
        <v>0</v>
      </c>
      <c r="AT11" s="450">
        <v>0</v>
      </c>
      <c r="AU11" s="450">
        <v>0</v>
      </c>
      <c r="AV11" s="450">
        <v>0</v>
      </c>
      <c r="AW11" s="450">
        <v>0</v>
      </c>
      <c r="AX11" s="450">
        <v>0</v>
      </c>
    </row>
    <row r="12" spans="1:50" ht="12.75" customHeight="1">
      <c r="A12" s="180" t="s">
        <v>306</v>
      </c>
      <c r="B12" s="450" t="s">
        <v>966</v>
      </c>
      <c r="C12" s="455">
        <v>703251</v>
      </c>
      <c r="D12" s="450">
        <v>-574777</v>
      </c>
      <c r="E12" s="464">
        <v>1498907</v>
      </c>
      <c r="F12" s="450">
        <v>-14909</v>
      </c>
      <c r="G12" s="450">
        <v>257096</v>
      </c>
      <c r="H12" s="450">
        <v>-251542</v>
      </c>
      <c r="I12" s="450">
        <v>0</v>
      </c>
      <c r="J12" s="450">
        <v>-30069</v>
      </c>
      <c r="K12" s="450">
        <v>0</v>
      </c>
      <c r="L12" s="450">
        <v>0</v>
      </c>
      <c r="M12" s="450">
        <v>0</v>
      </c>
      <c r="N12" s="450">
        <v>0</v>
      </c>
      <c r="O12" s="450">
        <v>0</v>
      </c>
      <c r="P12" s="450">
        <v>0</v>
      </c>
      <c r="Q12" s="450">
        <v>0</v>
      </c>
      <c r="R12" s="450">
        <v>0</v>
      </c>
      <c r="S12" s="474">
        <v>24622</v>
      </c>
      <c r="T12" s="474"/>
      <c r="U12" s="450">
        <v>0</v>
      </c>
      <c r="V12" s="450">
        <v>0</v>
      </c>
      <c r="W12" s="450">
        <v>0</v>
      </c>
      <c r="X12" s="450">
        <v>0</v>
      </c>
      <c r="Y12" s="450">
        <v>0</v>
      </c>
      <c r="Z12" s="450">
        <v>0</v>
      </c>
      <c r="AA12" s="450">
        <v>0</v>
      </c>
      <c r="AB12" s="450">
        <v>0</v>
      </c>
      <c r="AC12" s="450">
        <v>0</v>
      </c>
      <c r="AD12" s="450">
        <v>0</v>
      </c>
      <c r="AE12" s="450">
        <v>0</v>
      </c>
      <c r="AF12" s="450">
        <v>-17997</v>
      </c>
      <c r="AG12" s="450">
        <v>0</v>
      </c>
      <c r="AH12" s="450">
        <v>0</v>
      </c>
      <c r="AI12" s="450">
        <v>0</v>
      </c>
      <c r="AJ12" s="450">
        <v>0</v>
      </c>
      <c r="AK12" s="450">
        <v>0</v>
      </c>
      <c r="AL12" s="450">
        <v>0</v>
      </c>
      <c r="AM12" s="450">
        <v>0</v>
      </c>
      <c r="AN12" s="450">
        <v>-18182</v>
      </c>
      <c r="AO12" s="450">
        <v>0</v>
      </c>
      <c r="AP12" s="450">
        <v>-42799</v>
      </c>
      <c r="AQ12" s="464">
        <v>110367</v>
      </c>
      <c r="AR12" s="450">
        <v>-100571</v>
      </c>
      <c r="AS12" s="450">
        <v>0</v>
      </c>
      <c r="AT12" s="450">
        <v>-46912</v>
      </c>
      <c r="AU12" s="450">
        <v>0</v>
      </c>
      <c r="AV12" s="450">
        <v>-1940489</v>
      </c>
      <c r="AW12" s="450">
        <v>1850506</v>
      </c>
      <c r="AX12" s="450">
        <v>0</v>
      </c>
    </row>
    <row r="13" spans="1:50" ht="12.75" customHeight="1">
      <c r="A13" s="180" t="s">
        <v>308</v>
      </c>
      <c r="B13" s="450" t="s">
        <v>198</v>
      </c>
      <c r="C13" s="450">
        <v>0</v>
      </c>
      <c r="D13" s="450">
        <v>0</v>
      </c>
      <c r="E13" s="450">
        <v>0</v>
      </c>
      <c r="F13" s="450">
        <v>0</v>
      </c>
      <c r="G13" s="450">
        <v>0</v>
      </c>
      <c r="H13" s="450">
        <v>0</v>
      </c>
      <c r="I13" s="450">
        <v>0</v>
      </c>
      <c r="J13" s="450">
        <v>0</v>
      </c>
      <c r="K13" s="450">
        <v>0</v>
      </c>
      <c r="L13" s="450">
        <v>0</v>
      </c>
      <c r="M13" s="450">
        <v>0</v>
      </c>
      <c r="N13" s="450">
        <v>0</v>
      </c>
      <c r="O13" s="450">
        <v>0</v>
      </c>
      <c r="P13" s="450">
        <v>0</v>
      </c>
      <c r="Q13" s="450">
        <v>0</v>
      </c>
      <c r="R13" s="450">
        <v>0</v>
      </c>
      <c r="S13" s="474">
        <v>0</v>
      </c>
      <c r="T13" s="474"/>
      <c r="U13" s="450">
        <v>0</v>
      </c>
      <c r="V13" s="450">
        <v>0</v>
      </c>
      <c r="W13" s="450">
        <v>0</v>
      </c>
      <c r="X13" s="450">
        <v>0</v>
      </c>
      <c r="Y13" s="450">
        <v>0</v>
      </c>
      <c r="Z13" s="450">
        <v>0</v>
      </c>
      <c r="AA13" s="450">
        <v>0</v>
      </c>
      <c r="AB13" s="450">
        <v>0</v>
      </c>
      <c r="AC13" s="450">
        <v>0</v>
      </c>
      <c r="AD13" s="450">
        <v>0</v>
      </c>
      <c r="AE13" s="450">
        <v>0</v>
      </c>
      <c r="AF13" s="450">
        <v>0</v>
      </c>
      <c r="AG13" s="450">
        <v>0</v>
      </c>
      <c r="AH13" s="450">
        <v>0</v>
      </c>
      <c r="AI13" s="450">
        <v>0</v>
      </c>
      <c r="AJ13" s="450">
        <v>0</v>
      </c>
      <c r="AK13" s="450">
        <v>0</v>
      </c>
      <c r="AL13" s="450">
        <v>0</v>
      </c>
      <c r="AM13" s="450">
        <v>0</v>
      </c>
      <c r="AN13" s="450">
        <v>0</v>
      </c>
      <c r="AO13" s="450">
        <v>0</v>
      </c>
      <c r="AP13" s="450">
        <v>0</v>
      </c>
      <c r="AQ13" s="450">
        <v>0</v>
      </c>
      <c r="AR13" s="450">
        <v>0</v>
      </c>
      <c r="AS13" s="450">
        <v>0</v>
      </c>
      <c r="AT13" s="450">
        <v>0</v>
      </c>
      <c r="AU13" s="450">
        <v>0</v>
      </c>
      <c r="AV13" s="450">
        <v>0</v>
      </c>
      <c r="AW13" s="450">
        <v>0</v>
      </c>
      <c r="AX13" s="450">
        <v>0</v>
      </c>
    </row>
    <row r="14" spans="1:50" ht="12.75" customHeight="1">
      <c r="A14" s="180" t="s">
        <v>309</v>
      </c>
      <c r="B14" s="450" t="s">
        <v>199</v>
      </c>
      <c r="C14" s="455">
        <v>2915283</v>
      </c>
      <c r="D14" s="450">
        <v>0</v>
      </c>
      <c r="E14" s="464">
        <v>2915283</v>
      </c>
      <c r="F14" s="450">
        <v>0</v>
      </c>
      <c r="G14" s="450">
        <v>0</v>
      </c>
      <c r="H14" s="450">
        <v>0</v>
      </c>
      <c r="I14" s="450">
        <v>0</v>
      </c>
      <c r="J14" s="450">
        <v>0</v>
      </c>
      <c r="K14" s="450">
        <v>0</v>
      </c>
      <c r="L14" s="450">
        <v>0</v>
      </c>
      <c r="M14" s="450">
        <v>0</v>
      </c>
      <c r="N14" s="450">
        <v>0</v>
      </c>
      <c r="O14" s="450">
        <v>0</v>
      </c>
      <c r="P14" s="450">
        <v>0</v>
      </c>
      <c r="Q14" s="450">
        <v>0</v>
      </c>
      <c r="R14" s="450">
        <v>0</v>
      </c>
      <c r="S14" s="474">
        <v>0</v>
      </c>
      <c r="T14" s="474"/>
      <c r="U14" s="450">
        <v>0</v>
      </c>
      <c r="V14" s="450">
        <v>0</v>
      </c>
      <c r="W14" s="450">
        <v>0</v>
      </c>
      <c r="X14" s="450">
        <v>0</v>
      </c>
      <c r="Y14" s="450">
        <v>0</v>
      </c>
      <c r="Z14" s="450">
        <v>0</v>
      </c>
      <c r="AA14" s="450">
        <v>0</v>
      </c>
      <c r="AB14" s="450">
        <v>0</v>
      </c>
      <c r="AC14" s="450">
        <v>0</v>
      </c>
      <c r="AD14" s="450">
        <v>0</v>
      </c>
      <c r="AE14" s="450">
        <v>0</v>
      </c>
      <c r="AF14" s="450">
        <v>0</v>
      </c>
      <c r="AG14" s="450">
        <v>0</v>
      </c>
      <c r="AH14" s="450">
        <v>0</v>
      </c>
      <c r="AI14" s="450">
        <v>0</v>
      </c>
      <c r="AJ14" s="450">
        <v>0</v>
      </c>
      <c r="AK14" s="450">
        <v>0</v>
      </c>
      <c r="AL14" s="450">
        <v>0</v>
      </c>
      <c r="AM14" s="450">
        <v>0</v>
      </c>
      <c r="AN14" s="450">
        <v>0</v>
      </c>
      <c r="AO14" s="450">
        <v>0</v>
      </c>
      <c r="AP14" s="450">
        <v>0</v>
      </c>
      <c r="AQ14" s="450">
        <v>0</v>
      </c>
      <c r="AR14" s="450">
        <v>0</v>
      </c>
      <c r="AS14" s="450">
        <v>0</v>
      </c>
      <c r="AT14" s="450">
        <v>0</v>
      </c>
      <c r="AU14" s="450">
        <v>0</v>
      </c>
      <c r="AV14" s="450">
        <v>0</v>
      </c>
      <c r="AW14" s="450">
        <v>0</v>
      </c>
      <c r="AX14" s="450">
        <v>0</v>
      </c>
    </row>
    <row r="15" spans="1:50" ht="12.75" customHeight="1">
      <c r="A15" s="180" t="s">
        <v>310</v>
      </c>
      <c r="B15" s="450" t="s">
        <v>200</v>
      </c>
      <c r="C15" s="450">
        <v>0</v>
      </c>
      <c r="D15" s="450">
        <v>0</v>
      </c>
      <c r="E15" s="450">
        <v>0</v>
      </c>
      <c r="F15" s="450">
        <v>0</v>
      </c>
      <c r="G15" s="450">
        <v>0</v>
      </c>
      <c r="H15" s="450">
        <v>0</v>
      </c>
      <c r="I15" s="450">
        <v>0</v>
      </c>
      <c r="J15" s="450">
        <v>0</v>
      </c>
      <c r="K15" s="450">
        <v>0</v>
      </c>
      <c r="L15" s="450">
        <v>0</v>
      </c>
      <c r="M15" s="450">
        <v>0</v>
      </c>
      <c r="N15" s="450">
        <v>0</v>
      </c>
      <c r="O15" s="450">
        <v>0</v>
      </c>
      <c r="P15" s="450">
        <v>0</v>
      </c>
      <c r="Q15" s="450">
        <v>0</v>
      </c>
      <c r="R15" s="450">
        <v>0</v>
      </c>
      <c r="S15" s="474">
        <v>0</v>
      </c>
      <c r="T15" s="474"/>
      <c r="U15" s="450">
        <v>0</v>
      </c>
      <c r="V15" s="450">
        <v>0</v>
      </c>
      <c r="W15" s="450">
        <v>0</v>
      </c>
      <c r="X15" s="450">
        <v>0</v>
      </c>
      <c r="Y15" s="450">
        <v>0</v>
      </c>
      <c r="Z15" s="450">
        <v>0</v>
      </c>
      <c r="AA15" s="450">
        <v>0</v>
      </c>
      <c r="AB15" s="450">
        <v>0</v>
      </c>
      <c r="AC15" s="450">
        <v>0</v>
      </c>
      <c r="AD15" s="450">
        <v>0</v>
      </c>
      <c r="AE15" s="450">
        <v>0</v>
      </c>
      <c r="AF15" s="450">
        <v>0</v>
      </c>
      <c r="AG15" s="450">
        <v>0</v>
      </c>
      <c r="AH15" s="450">
        <v>0</v>
      </c>
      <c r="AI15" s="450">
        <v>0</v>
      </c>
      <c r="AJ15" s="450">
        <v>0</v>
      </c>
      <c r="AK15" s="450">
        <v>0</v>
      </c>
      <c r="AL15" s="450">
        <v>0</v>
      </c>
      <c r="AM15" s="450">
        <v>0</v>
      </c>
      <c r="AN15" s="450">
        <v>0</v>
      </c>
      <c r="AO15" s="450">
        <v>0</v>
      </c>
      <c r="AP15" s="450">
        <v>0</v>
      </c>
      <c r="AQ15" s="450">
        <v>0</v>
      </c>
      <c r="AR15" s="450">
        <v>0</v>
      </c>
      <c r="AS15" s="450">
        <v>0</v>
      </c>
      <c r="AT15" s="450">
        <v>0</v>
      </c>
      <c r="AU15" s="450">
        <v>0</v>
      </c>
      <c r="AV15" s="450">
        <v>0</v>
      </c>
      <c r="AW15" s="450">
        <v>0</v>
      </c>
      <c r="AX15" s="450">
        <v>0</v>
      </c>
    </row>
    <row r="16" spans="1:50" ht="12.75" customHeight="1">
      <c r="A16" s="180" t="s">
        <v>311</v>
      </c>
      <c r="B16" s="450" t="s">
        <v>201</v>
      </c>
      <c r="C16" s="455">
        <v>2161790</v>
      </c>
      <c r="D16" s="450">
        <v>0</v>
      </c>
      <c r="E16" s="464">
        <v>104671</v>
      </c>
      <c r="F16" s="450">
        <v>231330</v>
      </c>
      <c r="G16" s="450">
        <v>0</v>
      </c>
      <c r="H16" s="450">
        <v>0</v>
      </c>
      <c r="I16" s="450">
        <v>0</v>
      </c>
      <c r="J16" s="450">
        <v>0</v>
      </c>
      <c r="K16" s="450">
        <v>0</v>
      </c>
      <c r="L16" s="450">
        <v>0</v>
      </c>
      <c r="M16" s="450">
        <v>0</v>
      </c>
      <c r="N16" s="450">
        <v>0</v>
      </c>
      <c r="O16" s="450">
        <v>0</v>
      </c>
      <c r="P16" s="450">
        <v>0</v>
      </c>
      <c r="Q16" s="450">
        <v>0</v>
      </c>
      <c r="R16" s="450">
        <v>0</v>
      </c>
      <c r="S16" s="474">
        <v>177904</v>
      </c>
      <c r="T16" s="474"/>
      <c r="U16" s="450">
        <v>0</v>
      </c>
      <c r="V16" s="450">
        <v>0</v>
      </c>
      <c r="W16" s="450">
        <v>0</v>
      </c>
      <c r="X16" s="450">
        <v>0</v>
      </c>
      <c r="Y16" s="450">
        <v>0</v>
      </c>
      <c r="Z16" s="450">
        <v>0</v>
      </c>
      <c r="AA16" s="450">
        <v>0</v>
      </c>
      <c r="AB16" s="450">
        <v>0</v>
      </c>
      <c r="AC16" s="450">
        <v>0</v>
      </c>
      <c r="AD16" s="450">
        <v>0</v>
      </c>
      <c r="AE16" s="450">
        <v>0</v>
      </c>
      <c r="AF16" s="450">
        <v>428980</v>
      </c>
      <c r="AG16" s="450">
        <v>0</v>
      </c>
      <c r="AH16" s="450">
        <v>0</v>
      </c>
      <c r="AI16" s="450">
        <v>0</v>
      </c>
      <c r="AJ16" s="450">
        <v>0</v>
      </c>
      <c r="AK16" s="450">
        <v>0</v>
      </c>
      <c r="AL16" s="450">
        <v>0</v>
      </c>
      <c r="AM16" s="450">
        <v>0</v>
      </c>
      <c r="AN16" s="450">
        <v>0</v>
      </c>
      <c r="AO16" s="450">
        <v>0</v>
      </c>
      <c r="AP16" s="450">
        <v>-85314</v>
      </c>
      <c r="AQ16" s="464">
        <v>337569</v>
      </c>
      <c r="AR16" s="450">
        <v>0</v>
      </c>
      <c r="AS16" s="450">
        <v>0</v>
      </c>
      <c r="AT16" s="450">
        <v>299808</v>
      </c>
      <c r="AU16" s="450">
        <v>0</v>
      </c>
      <c r="AV16" s="450">
        <v>525321</v>
      </c>
      <c r="AW16" s="450">
        <v>141522</v>
      </c>
      <c r="AX16" s="450">
        <v>0</v>
      </c>
    </row>
    <row r="17" spans="1:51" s="453" customFormat="1" ht="12.75" customHeight="1">
      <c r="A17" s="453" t="s">
        <v>397</v>
      </c>
      <c r="B17" s="450" t="s">
        <v>1025</v>
      </c>
      <c r="C17" s="463">
        <v>10099286</v>
      </c>
      <c r="D17" s="450">
        <v>0</v>
      </c>
      <c r="E17" s="464">
        <v>10099286</v>
      </c>
      <c r="F17" s="450">
        <v>0</v>
      </c>
      <c r="G17" s="450">
        <v>0</v>
      </c>
      <c r="H17" s="450">
        <v>0</v>
      </c>
      <c r="I17" s="450">
        <v>0</v>
      </c>
      <c r="J17" s="450">
        <v>0</v>
      </c>
      <c r="K17" s="450">
        <v>0</v>
      </c>
      <c r="L17" s="450">
        <v>0</v>
      </c>
      <c r="M17" s="450">
        <v>0</v>
      </c>
      <c r="N17" s="450">
        <v>0</v>
      </c>
      <c r="O17" s="450">
        <v>0</v>
      </c>
      <c r="P17" s="450">
        <v>0</v>
      </c>
      <c r="Q17" s="450">
        <v>0</v>
      </c>
      <c r="R17" s="450">
        <v>0</v>
      </c>
      <c r="S17" s="474">
        <v>0</v>
      </c>
      <c r="T17" s="474"/>
      <c r="U17" s="450">
        <v>0</v>
      </c>
      <c r="V17" s="450">
        <v>0</v>
      </c>
      <c r="W17" s="450">
        <v>0</v>
      </c>
      <c r="X17" s="450">
        <v>0</v>
      </c>
      <c r="Y17" s="450">
        <v>0</v>
      </c>
      <c r="Z17" s="450">
        <v>0</v>
      </c>
      <c r="AA17" s="450">
        <v>0</v>
      </c>
      <c r="AB17" s="450">
        <v>0</v>
      </c>
      <c r="AC17" s="450">
        <v>0</v>
      </c>
      <c r="AD17" s="450">
        <v>0</v>
      </c>
      <c r="AE17" s="450">
        <v>0</v>
      </c>
      <c r="AF17" s="450">
        <v>0</v>
      </c>
      <c r="AG17" s="450">
        <v>0</v>
      </c>
      <c r="AH17" s="450">
        <v>0</v>
      </c>
      <c r="AI17" s="450">
        <v>0</v>
      </c>
      <c r="AJ17" s="450">
        <v>0</v>
      </c>
      <c r="AK17" s="450">
        <v>0</v>
      </c>
      <c r="AL17" s="450">
        <v>0</v>
      </c>
      <c r="AM17" s="450">
        <v>0</v>
      </c>
      <c r="AN17" s="450">
        <v>0</v>
      </c>
      <c r="AO17" s="450">
        <v>0</v>
      </c>
      <c r="AP17" s="450">
        <v>0</v>
      </c>
      <c r="AQ17" s="450">
        <v>0</v>
      </c>
      <c r="AR17" s="450">
        <v>0</v>
      </c>
      <c r="AS17" s="450">
        <v>0</v>
      </c>
      <c r="AT17" s="450">
        <v>0</v>
      </c>
      <c r="AU17" s="450">
        <v>0</v>
      </c>
      <c r="AV17" s="450">
        <v>0</v>
      </c>
      <c r="AW17" s="450">
        <v>0</v>
      </c>
      <c r="AX17" s="450">
        <v>0</v>
      </c>
      <c r="AY17" s="453" t="s">
        <v>916</v>
      </c>
    </row>
    <row r="18" spans="1:51" s="453" customFormat="1" ht="12.75" customHeight="1">
      <c r="A18" s="453" t="s">
        <v>1026</v>
      </c>
      <c r="B18" s="450" t="s">
        <v>1027</v>
      </c>
      <c r="C18" s="463">
        <v>-2412031</v>
      </c>
      <c r="D18" s="450">
        <v>0</v>
      </c>
      <c r="E18" s="450">
        <v>-2379554</v>
      </c>
      <c r="F18" s="450">
        <v>0</v>
      </c>
      <c r="G18" s="450">
        <v>0</v>
      </c>
      <c r="H18" s="450">
        <v>0</v>
      </c>
      <c r="I18" s="450">
        <v>0</v>
      </c>
      <c r="J18" s="450">
        <v>0</v>
      </c>
      <c r="K18" s="450">
        <v>0</v>
      </c>
      <c r="L18" s="450">
        <v>0</v>
      </c>
      <c r="M18" s="450">
        <v>0</v>
      </c>
      <c r="N18" s="450">
        <v>0</v>
      </c>
      <c r="O18" s="450">
        <v>0</v>
      </c>
      <c r="P18" s="450">
        <v>0</v>
      </c>
      <c r="Q18" s="450">
        <v>0</v>
      </c>
      <c r="R18" s="450">
        <v>0</v>
      </c>
      <c r="S18" s="474">
        <v>0</v>
      </c>
      <c r="T18" s="474"/>
      <c r="U18" s="450">
        <v>0</v>
      </c>
      <c r="V18" s="450">
        <v>0</v>
      </c>
      <c r="W18" s="450">
        <v>0</v>
      </c>
      <c r="X18" s="450">
        <v>0</v>
      </c>
      <c r="Y18" s="450">
        <v>0</v>
      </c>
      <c r="Z18" s="450">
        <v>0</v>
      </c>
      <c r="AA18" s="450">
        <v>0</v>
      </c>
      <c r="AB18" s="450">
        <v>0</v>
      </c>
      <c r="AC18" s="450">
        <v>0</v>
      </c>
      <c r="AD18" s="450">
        <v>0</v>
      </c>
      <c r="AE18" s="450">
        <v>0</v>
      </c>
      <c r="AF18" s="450">
        <v>0</v>
      </c>
      <c r="AG18" s="450">
        <v>0</v>
      </c>
      <c r="AH18" s="450">
        <v>0</v>
      </c>
      <c r="AI18" s="450">
        <v>0</v>
      </c>
      <c r="AJ18" s="450">
        <v>0</v>
      </c>
      <c r="AK18" s="450">
        <v>0</v>
      </c>
      <c r="AL18" s="450">
        <v>0</v>
      </c>
      <c r="AM18" s="450">
        <v>0</v>
      </c>
      <c r="AN18" s="450">
        <v>0</v>
      </c>
      <c r="AO18" s="450">
        <v>0</v>
      </c>
      <c r="AP18" s="450">
        <v>0</v>
      </c>
      <c r="AQ18" s="450">
        <v>0</v>
      </c>
      <c r="AR18" s="450">
        <v>0</v>
      </c>
      <c r="AS18" s="450">
        <v>0</v>
      </c>
      <c r="AT18" s="450">
        <v>0</v>
      </c>
      <c r="AU18" s="450">
        <v>0</v>
      </c>
      <c r="AV18" s="450">
        <v>0</v>
      </c>
      <c r="AW18" s="450">
        <v>0</v>
      </c>
      <c r="AX18" s="450">
        <v>-32477</v>
      </c>
      <c r="AY18" s="453" t="s">
        <v>916</v>
      </c>
    </row>
    <row r="19" spans="1:51" s="453" customFormat="1" ht="12.75" customHeight="1">
      <c r="A19" s="453" t="s">
        <v>393</v>
      </c>
      <c r="B19" s="450" t="s">
        <v>1029</v>
      </c>
      <c r="C19" s="463">
        <v>0</v>
      </c>
      <c r="D19" s="450">
        <v>0</v>
      </c>
      <c r="E19" s="450">
        <v>0</v>
      </c>
      <c r="F19" s="450">
        <v>0</v>
      </c>
      <c r="G19" s="450">
        <v>0</v>
      </c>
      <c r="H19" s="450">
        <v>0</v>
      </c>
      <c r="I19" s="450">
        <v>0</v>
      </c>
      <c r="J19" s="450">
        <v>0</v>
      </c>
      <c r="K19" s="450">
        <v>0</v>
      </c>
      <c r="L19" s="450">
        <v>0</v>
      </c>
      <c r="M19" s="450">
        <v>0</v>
      </c>
      <c r="N19" s="450">
        <v>0</v>
      </c>
      <c r="O19" s="450">
        <v>0</v>
      </c>
      <c r="P19" s="450">
        <v>0</v>
      </c>
      <c r="Q19" s="450">
        <v>0</v>
      </c>
      <c r="R19" s="450">
        <v>0</v>
      </c>
      <c r="S19" s="474">
        <v>0</v>
      </c>
      <c r="T19" s="474"/>
      <c r="U19" s="450">
        <v>0</v>
      </c>
      <c r="V19" s="450">
        <v>0</v>
      </c>
      <c r="W19" s="450">
        <v>0</v>
      </c>
      <c r="X19" s="450">
        <v>0</v>
      </c>
      <c r="Y19" s="450">
        <v>0</v>
      </c>
      <c r="Z19" s="450">
        <v>0</v>
      </c>
      <c r="AA19" s="450">
        <v>0</v>
      </c>
      <c r="AB19" s="450">
        <v>0</v>
      </c>
      <c r="AC19" s="450">
        <v>0</v>
      </c>
      <c r="AD19" s="450">
        <v>0</v>
      </c>
      <c r="AE19" s="450">
        <v>0</v>
      </c>
      <c r="AF19" s="450">
        <v>0</v>
      </c>
      <c r="AG19" s="450">
        <v>0</v>
      </c>
      <c r="AH19" s="450">
        <v>0</v>
      </c>
      <c r="AI19" s="450">
        <v>0</v>
      </c>
      <c r="AJ19" s="450">
        <v>0</v>
      </c>
      <c r="AK19" s="450">
        <v>0</v>
      </c>
      <c r="AL19" s="450">
        <v>0</v>
      </c>
      <c r="AM19" s="450">
        <v>0</v>
      </c>
      <c r="AN19" s="450">
        <v>0</v>
      </c>
      <c r="AO19" s="450">
        <v>0</v>
      </c>
      <c r="AP19" s="450">
        <v>0</v>
      </c>
      <c r="AQ19" s="450">
        <v>0</v>
      </c>
      <c r="AR19" s="450">
        <v>0</v>
      </c>
      <c r="AS19" s="450">
        <v>0</v>
      </c>
      <c r="AT19" s="450">
        <v>0</v>
      </c>
      <c r="AU19" s="450">
        <v>0</v>
      </c>
      <c r="AV19" s="450">
        <v>0</v>
      </c>
      <c r="AW19" s="450">
        <v>0</v>
      </c>
      <c r="AX19" s="450">
        <v>0</v>
      </c>
      <c r="AY19" s="453" t="s">
        <v>916</v>
      </c>
    </row>
    <row r="20" spans="1:51" s="453" customFormat="1" ht="12.75" customHeight="1">
      <c r="A20" s="453" t="s">
        <v>1030</v>
      </c>
      <c r="B20" s="450" t="s">
        <v>1031</v>
      </c>
      <c r="C20" s="463">
        <v>14765954</v>
      </c>
      <c r="D20" s="450">
        <v>0</v>
      </c>
      <c r="E20" s="450">
        <v>14765954</v>
      </c>
      <c r="F20" s="450">
        <v>0</v>
      </c>
      <c r="G20" s="450">
        <v>0</v>
      </c>
      <c r="H20" s="450">
        <v>0</v>
      </c>
      <c r="I20" s="450">
        <v>0</v>
      </c>
      <c r="J20" s="450">
        <v>0</v>
      </c>
      <c r="K20" s="450">
        <v>0</v>
      </c>
      <c r="L20" s="450">
        <v>0</v>
      </c>
      <c r="M20" s="450">
        <v>0</v>
      </c>
      <c r="N20" s="450">
        <v>0</v>
      </c>
      <c r="O20" s="450">
        <v>0</v>
      </c>
      <c r="P20" s="450">
        <v>0</v>
      </c>
      <c r="Q20" s="450">
        <v>0</v>
      </c>
      <c r="R20" s="450">
        <v>0</v>
      </c>
      <c r="S20" s="474">
        <v>0</v>
      </c>
      <c r="T20" s="474"/>
      <c r="U20" s="450">
        <v>0</v>
      </c>
      <c r="V20" s="450">
        <v>0</v>
      </c>
      <c r="W20" s="450">
        <v>0</v>
      </c>
      <c r="X20" s="450">
        <v>0</v>
      </c>
      <c r="Y20" s="450">
        <v>0</v>
      </c>
      <c r="Z20" s="450">
        <v>0</v>
      </c>
      <c r="AA20" s="450">
        <v>0</v>
      </c>
      <c r="AB20" s="450">
        <v>0</v>
      </c>
      <c r="AC20" s="450">
        <v>0</v>
      </c>
      <c r="AD20" s="450">
        <v>0</v>
      </c>
      <c r="AE20" s="450">
        <v>0</v>
      </c>
      <c r="AF20" s="450">
        <v>0</v>
      </c>
      <c r="AG20" s="450">
        <v>0</v>
      </c>
      <c r="AH20" s="450">
        <v>0</v>
      </c>
      <c r="AI20" s="450">
        <v>0</v>
      </c>
      <c r="AJ20" s="450">
        <v>0</v>
      </c>
      <c r="AK20" s="450">
        <v>0</v>
      </c>
      <c r="AL20" s="450">
        <v>0</v>
      </c>
      <c r="AM20" s="450">
        <v>0</v>
      </c>
      <c r="AN20" s="450">
        <v>0</v>
      </c>
      <c r="AO20" s="450">
        <v>0</v>
      </c>
      <c r="AP20" s="450">
        <v>0</v>
      </c>
      <c r="AQ20" s="450">
        <v>0</v>
      </c>
      <c r="AR20" s="450">
        <v>0</v>
      </c>
      <c r="AS20" s="450">
        <v>0</v>
      </c>
      <c r="AT20" s="450">
        <v>0</v>
      </c>
      <c r="AU20" s="450">
        <v>0</v>
      </c>
      <c r="AV20" s="450">
        <v>0</v>
      </c>
      <c r="AW20" s="450">
        <v>0</v>
      </c>
      <c r="AX20" s="450">
        <v>0</v>
      </c>
      <c r="AY20" s="453" t="s">
        <v>916</v>
      </c>
    </row>
    <row r="21" spans="1:51" s="453" customFormat="1" ht="12.75" customHeight="1">
      <c r="A21" s="453" t="s">
        <v>1032</v>
      </c>
      <c r="B21" s="450" t="s">
        <v>1033</v>
      </c>
      <c r="C21" s="463">
        <v>88601163</v>
      </c>
      <c r="D21" s="450">
        <v>0</v>
      </c>
      <c r="E21" s="450">
        <v>88601163</v>
      </c>
      <c r="F21" s="450">
        <v>0</v>
      </c>
      <c r="G21" s="450">
        <v>0</v>
      </c>
      <c r="H21" s="450">
        <v>0</v>
      </c>
      <c r="I21" s="450">
        <v>0</v>
      </c>
      <c r="J21" s="450">
        <v>0</v>
      </c>
      <c r="K21" s="450">
        <v>0</v>
      </c>
      <c r="L21" s="450">
        <v>0</v>
      </c>
      <c r="M21" s="450">
        <v>0</v>
      </c>
      <c r="N21" s="450">
        <v>0</v>
      </c>
      <c r="O21" s="450">
        <v>0</v>
      </c>
      <c r="P21" s="450">
        <v>0</v>
      </c>
      <c r="Q21" s="450">
        <v>0</v>
      </c>
      <c r="R21" s="450">
        <v>0</v>
      </c>
      <c r="S21" s="474">
        <v>0</v>
      </c>
      <c r="T21" s="474"/>
      <c r="U21" s="450">
        <v>0</v>
      </c>
      <c r="V21" s="450">
        <v>0</v>
      </c>
      <c r="W21" s="450">
        <v>0</v>
      </c>
      <c r="X21" s="450">
        <v>0</v>
      </c>
      <c r="Y21" s="450">
        <v>0</v>
      </c>
      <c r="Z21" s="450">
        <v>0</v>
      </c>
      <c r="AA21" s="450">
        <v>0</v>
      </c>
      <c r="AB21" s="450">
        <v>0</v>
      </c>
      <c r="AC21" s="450">
        <v>0</v>
      </c>
      <c r="AD21" s="450">
        <v>0</v>
      </c>
      <c r="AE21" s="450">
        <v>0</v>
      </c>
      <c r="AF21" s="450">
        <v>0</v>
      </c>
      <c r="AG21" s="450">
        <v>0</v>
      </c>
      <c r="AH21" s="450">
        <v>0</v>
      </c>
      <c r="AI21" s="450">
        <v>0</v>
      </c>
      <c r="AJ21" s="450">
        <v>0</v>
      </c>
      <c r="AK21" s="450">
        <v>0</v>
      </c>
      <c r="AL21" s="450">
        <v>0</v>
      </c>
      <c r="AM21" s="450">
        <v>0</v>
      </c>
      <c r="AN21" s="450">
        <v>0</v>
      </c>
      <c r="AO21" s="450">
        <v>0</v>
      </c>
      <c r="AP21" s="450">
        <v>0</v>
      </c>
      <c r="AQ21" s="450">
        <v>0</v>
      </c>
      <c r="AR21" s="450">
        <v>0</v>
      </c>
      <c r="AS21" s="450">
        <v>0</v>
      </c>
      <c r="AT21" s="450">
        <v>0</v>
      </c>
      <c r="AU21" s="450">
        <v>0</v>
      </c>
      <c r="AV21" s="450">
        <v>0</v>
      </c>
      <c r="AW21" s="450">
        <v>0</v>
      </c>
      <c r="AX21" s="450">
        <v>0</v>
      </c>
      <c r="AY21" s="453" t="s">
        <v>916</v>
      </c>
    </row>
    <row r="22" spans="1:51" ht="12.75" customHeight="1">
      <c r="A22" s="180" t="s">
        <v>312</v>
      </c>
      <c r="B22" s="450" t="s">
        <v>202</v>
      </c>
      <c r="C22" s="455">
        <v>3594669</v>
      </c>
      <c r="D22" s="450">
        <v>0</v>
      </c>
      <c r="E22" s="450">
        <v>0</v>
      </c>
      <c r="F22" s="450">
        <v>0</v>
      </c>
      <c r="G22" s="450">
        <v>1516680</v>
      </c>
      <c r="H22" s="450">
        <v>465413</v>
      </c>
      <c r="I22" s="450">
        <v>0</v>
      </c>
      <c r="J22" s="450">
        <v>41705</v>
      </c>
      <c r="K22" s="450">
        <v>0</v>
      </c>
      <c r="L22" s="450">
        <v>22998</v>
      </c>
      <c r="M22" s="450">
        <v>0</v>
      </c>
      <c r="N22" s="450">
        <v>6233</v>
      </c>
      <c r="O22" s="450">
        <v>0</v>
      </c>
      <c r="P22" s="450">
        <v>0</v>
      </c>
      <c r="Q22" s="450">
        <v>0</v>
      </c>
      <c r="R22" s="450">
        <v>0</v>
      </c>
      <c r="S22" s="474">
        <v>0</v>
      </c>
      <c r="T22" s="474"/>
      <c r="U22" s="450">
        <v>13915</v>
      </c>
      <c r="V22" s="450">
        <v>3613</v>
      </c>
      <c r="W22" s="450">
        <v>9708</v>
      </c>
      <c r="X22" s="450">
        <v>0</v>
      </c>
      <c r="Y22" s="450">
        <v>0</v>
      </c>
      <c r="Z22" s="450">
        <v>0</v>
      </c>
      <c r="AA22" s="450">
        <v>0</v>
      </c>
      <c r="AB22" s="450">
        <v>138705</v>
      </c>
      <c r="AC22" s="450">
        <v>93013</v>
      </c>
      <c r="AD22" s="450">
        <v>0</v>
      </c>
      <c r="AE22" s="450">
        <v>0</v>
      </c>
      <c r="AF22" s="450">
        <v>0</v>
      </c>
      <c r="AG22" s="450">
        <v>0</v>
      </c>
      <c r="AH22" s="450">
        <v>0</v>
      </c>
      <c r="AI22" s="450">
        <v>0</v>
      </c>
      <c r="AJ22" s="450">
        <v>0</v>
      </c>
      <c r="AK22" s="450">
        <v>27892</v>
      </c>
      <c r="AL22" s="450">
        <v>0</v>
      </c>
      <c r="AM22" s="450">
        <v>88953</v>
      </c>
      <c r="AN22" s="450">
        <v>608936</v>
      </c>
      <c r="AO22" s="450">
        <v>0</v>
      </c>
      <c r="AP22" s="450">
        <v>282917</v>
      </c>
      <c r="AQ22" s="450">
        <v>0</v>
      </c>
      <c r="AR22" s="450">
        <v>227572</v>
      </c>
      <c r="AS22" s="450">
        <v>0</v>
      </c>
      <c r="AT22" s="450">
        <v>46416</v>
      </c>
      <c r="AU22" s="450">
        <v>0</v>
      </c>
      <c r="AV22" s="450">
        <v>0</v>
      </c>
      <c r="AW22" s="450">
        <v>0</v>
      </c>
      <c r="AX22" s="450">
        <v>0</v>
      </c>
    </row>
    <row r="23" spans="1:51" ht="12.75" customHeight="1">
      <c r="A23" s="180" t="s">
        <v>314</v>
      </c>
      <c r="B23" s="450" t="s">
        <v>204</v>
      </c>
      <c r="C23" s="455">
        <v>-94889</v>
      </c>
      <c r="D23" s="450">
        <v>0</v>
      </c>
      <c r="E23" s="450">
        <v>0</v>
      </c>
      <c r="F23" s="450">
        <v>0</v>
      </c>
      <c r="G23" s="450">
        <v>0</v>
      </c>
      <c r="H23" s="450">
        <v>0</v>
      </c>
      <c r="I23" s="450">
        <v>0</v>
      </c>
      <c r="J23" s="450">
        <v>-3922</v>
      </c>
      <c r="K23" s="450">
        <v>0</v>
      </c>
      <c r="L23" s="450">
        <v>7749</v>
      </c>
      <c r="M23" s="450">
        <v>-3948</v>
      </c>
      <c r="N23" s="450">
        <v>0</v>
      </c>
      <c r="O23" s="450">
        <v>0</v>
      </c>
      <c r="P23" s="450">
        <v>0</v>
      </c>
      <c r="Q23" s="450">
        <v>0</v>
      </c>
      <c r="R23" s="450">
        <v>0</v>
      </c>
      <c r="S23" s="474">
        <v>-13268</v>
      </c>
      <c r="T23" s="474"/>
      <c r="U23" s="450">
        <v>0</v>
      </c>
      <c r="V23" s="450">
        <v>0</v>
      </c>
      <c r="W23" s="450">
        <v>0</v>
      </c>
      <c r="X23" s="450">
        <v>0</v>
      </c>
      <c r="Y23" s="450">
        <v>0</v>
      </c>
      <c r="Z23" s="450">
        <v>0</v>
      </c>
      <c r="AA23" s="450">
        <v>0</v>
      </c>
      <c r="AB23" s="450">
        <v>0</v>
      </c>
      <c r="AC23" s="450">
        <v>0</v>
      </c>
      <c r="AD23" s="450">
        <v>0</v>
      </c>
      <c r="AE23" s="450">
        <v>0</v>
      </c>
      <c r="AF23" s="450">
        <v>0</v>
      </c>
      <c r="AG23" s="450">
        <v>0</v>
      </c>
      <c r="AH23" s="450">
        <v>0</v>
      </c>
      <c r="AI23" s="450">
        <v>0</v>
      </c>
      <c r="AJ23" s="450">
        <v>0</v>
      </c>
      <c r="AK23" s="450">
        <v>0</v>
      </c>
      <c r="AL23" s="450">
        <v>0</v>
      </c>
      <c r="AM23" s="450">
        <v>0</v>
      </c>
      <c r="AN23" s="450">
        <v>-12450</v>
      </c>
      <c r="AO23" s="450">
        <v>0</v>
      </c>
      <c r="AP23" s="450">
        <v>-2050</v>
      </c>
      <c r="AQ23" s="450">
        <v>0</v>
      </c>
      <c r="AR23" s="450">
        <v>-38043</v>
      </c>
      <c r="AS23" s="450">
        <v>0</v>
      </c>
      <c r="AT23" s="450">
        <v>0</v>
      </c>
      <c r="AU23" s="450">
        <v>0</v>
      </c>
      <c r="AV23" s="450">
        <v>-4167</v>
      </c>
      <c r="AW23" s="450">
        <v>-24791</v>
      </c>
      <c r="AX23" s="450">
        <v>0</v>
      </c>
    </row>
    <row r="24" spans="1:51" ht="12.75" customHeight="1">
      <c r="A24" s="180" t="s">
        <v>315</v>
      </c>
      <c r="B24" s="450" t="s">
        <v>967</v>
      </c>
      <c r="C24" s="455">
        <v>-1104623</v>
      </c>
      <c r="D24" s="450">
        <v>0</v>
      </c>
      <c r="E24" s="450">
        <v>0</v>
      </c>
      <c r="F24" s="450">
        <v>0</v>
      </c>
      <c r="G24" s="450">
        <v>-1104623</v>
      </c>
      <c r="H24" s="450">
        <v>0</v>
      </c>
      <c r="I24" s="450">
        <v>0</v>
      </c>
      <c r="J24" s="450">
        <v>0</v>
      </c>
      <c r="K24" s="450">
        <v>0</v>
      </c>
      <c r="L24" s="450">
        <v>0</v>
      </c>
      <c r="M24" s="450">
        <v>0</v>
      </c>
      <c r="N24" s="450">
        <v>0</v>
      </c>
      <c r="O24" s="450">
        <v>0</v>
      </c>
      <c r="P24" s="450">
        <v>0</v>
      </c>
      <c r="Q24" s="450">
        <v>0</v>
      </c>
      <c r="R24" s="450">
        <v>0</v>
      </c>
      <c r="S24" s="474">
        <v>0</v>
      </c>
      <c r="T24" s="474"/>
      <c r="U24" s="450">
        <v>0</v>
      </c>
      <c r="V24" s="450">
        <v>0</v>
      </c>
      <c r="W24" s="450">
        <v>0</v>
      </c>
      <c r="X24" s="450">
        <v>0</v>
      </c>
      <c r="Y24" s="450">
        <v>0</v>
      </c>
      <c r="Z24" s="450">
        <v>0</v>
      </c>
      <c r="AA24" s="450">
        <v>0</v>
      </c>
      <c r="AB24" s="450">
        <v>0</v>
      </c>
      <c r="AC24" s="450">
        <v>0</v>
      </c>
      <c r="AD24" s="450">
        <v>0</v>
      </c>
      <c r="AE24" s="450">
        <v>0</v>
      </c>
      <c r="AF24" s="450">
        <v>0</v>
      </c>
      <c r="AG24" s="450">
        <v>0</v>
      </c>
      <c r="AH24" s="450">
        <v>0</v>
      </c>
      <c r="AI24" s="450">
        <v>0</v>
      </c>
      <c r="AJ24" s="450">
        <v>0</v>
      </c>
      <c r="AK24" s="450">
        <v>0</v>
      </c>
      <c r="AL24" s="450">
        <v>0</v>
      </c>
      <c r="AM24" s="450">
        <v>0</v>
      </c>
      <c r="AN24" s="450">
        <v>0</v>
      </c>
      <c r="AO24" s="450">
        <v>0</v>
      </c>
      <c r="AP24" s="450">
        <v>0</v>
      </c>
      <c r="AQ24" s="450">
        <v>0</v>
      </c>
      <c r="AR24" s="450">
        <v>0</v>
      </c>
      <c r="AS24" s="450">
        <v>0</v>
      </c>
      <c r="AT24" s="450">
        <v>0</v>
      </c>
      <c r="AU24" s="450">
        <v>0</v>
      </c>
      <c r="AV24" s="450">
        <v>0</v>
      </c>
      <c r="AW24" s="450">
        <v>0</v>
      </c>
      <c r="AX24" s="450">
        <v>0</v>
      </c>
    </row>
    <row r="25" spans="1:51" ht="12.75" customHeight="1">
      <c r="A25" s="180" t="s">
        <v>317</v>
      </c>
      <c r="B25" s="450" t="s">
        <v>207</v>
      </c>
      <c r="C25" s="455">
        <v>28302</v>
      </c>
      <c r="D25" s="450">
        <v>0</v>
      </c>
      <c r="E25" s="450">
        <v>0</v>
      </c>
      <c r="F25" s="450">
        <v>0</v>
      </c>
      <c r="G25" s="450">
        <v>0</v>
      </c>
      <c r="H25" s="450">
        <v>0</v>
      </c>
      <c r="I25" s="450">
        <v>0</v>
      </c>
      <c r="J25" s="450">
        <v>0</v>
      </c>
      <c r="K25" s="450">
        <v>0</v>
      </c>
      <c r="L25" s="450">
        <v>0</v>
      </c>
      <c r="M25" s="450">
        <v>0</v>
      </c>
      <c r="N25" s="450">
        <v>0</v>
      </c>
      <c r="O25" s="450">
        <v>0</v>
      </c>
      <c r="P25" s="450">
        <v>0</v>
      </c>
      <c r="Q25" s="450">
        <v>0</v>
      </c>
      <c r="R25" s="450">
        <v>0</v>
      </c>
      <c r="S25" s="474">
        <v>0</v>
      </c>
      <c r="T25" s="474"/>
      <c r="U25" s="450">
        <v>0</v>
      </c>
      <c r="V25" s="450">
        <v>0</v>
      </c>
      <c r="W25" s="450">
        <v>0</v>
      </c>
      <c r="X25" s="450">
        <v>0</v>
      </c>
      <c r="Y25" s="450">
        <v>0</v>
      </c>
      <c r="Z25" s="450">
        <v>0</v>
      </c>
      <c r="AA25" s="450">
        <v>0</v>
      </c>
      <c r="AB25" s="450">
        <v>0</v>
      </c>
      <c r="AC25" s="450">
        <v>0</v>
      </c>
      <c r="AD25" s="450">
        <v>0</v>
      </c>
      <c r="AE25" s="450">
        <v>0</v>
      </c>
      <c r="AF25" s="450">
        <v>28302</v>
      </c>
      <c r="AG25" s="450">
        <v>0</v>
      </c>
      <c r="AH25" s="450">
        <v>0</v>
      </c>
      <c r="AI25" s="450">
        <v>0</v>
      </c>
      <c r="AJ25" s="450">
        <v>0</v>
      </c>
      <c r="AK25" s="450">
        <v>0</v>
      </c>
      <c r="AL25" s="450">
        <v>0</v>
      </c>
      <c r="AM25" s="450">
        <v>0</v>
      </c>
      <c r="AN25" s="450">
        <v>0</v>
      </c>
      <c r="AO25" s="450">
        <v>0</v>
      </c>
      <c r="AP25" s="450">
        <v>0</v>
      </c>
      <c r="AQ25" s="450">
        <v>0</v>
      </c>
      <c r="AR25" s="450">
        <v>0</v>
      </c>
      <c r="AS25" s="450">
        <v>0</v>
      </c>
      <c r="AT25" s="450">
        <v>0</v>
      </c>
      <c r="AU25" s="450">
        <v>0</v>
      </c>
      <c r="AV25" s="450">
        <v>0</v>
      </c>
      <c r="AW25" s="450">
        <v>0</v>
      </c>
      <c r="AX25" s="450">
        <v>0</v>
      </c>
    </row>
    <row r="26" spans="1:51" ht="12.75" customHeight="1">
      <c r="A26" s="180" t="s">
        <v>320</v>
      </c>
      <c r="B26" s="450" t="s">
        <v>210</v>
      </c>
      <c r="C26" s="455">
        <v>-1171621</v>
      </c>
      <c r="D26" s="450">
        <v>0</v>
      </c>
      <c r="E26" s="450">
        <v>0</v>
      </c>
      <c r="F26" s="450">
        <v>0</v>
      </c>
      <c r="G26" s="450">
        <v>0</v>
      </c>
      <c r="H26" s="450">
        <v>0</v>
      </c>
      <c r="I26" s="450">
        <v>0</v>
      </c>
      <c r="J26" s="450">
        <v>0</v>
      </c>
      <c r="K26" s="450">
        <v>0</v>
      </c>
      <c r="L26" s="450">
        <v>0</v>
      </c>
      <c r="M26" s="450">
        <v>0</v>
      </c>
      <c r="N26" s="450">
        <v>0</v>
      </c>
      <c r="O26" s="450">
        <v>0</v>
      </c>
      <c r="P26" s="450">
        <v>0</v>
      </c>
      <c r="Q26" s="450">
        <v>0</v>
      </c>
      <c r="R26" s="450">
        <v>0</v>
      </c>
      <c r="S26" s="474">
        <v>0</v>
      </c>
      <c r="T26" s="474"/>
      <c r="U26" s="450">
        <v>0</v>
      </c>
      <c r="V26" s="450">
        <v>0</v>
      </c>
      <c r="W26" s="450">
        <v>0</v>
      </c>
      <c r="X26" s="450">
        <v>0</v>
      </c>
      <c r="Y26" s="450">
        <v>0</v>
      </c>
      <c r="Z26" s="450">
        <v>0</v>
      </c>
      <c r="AA26" s="450">
        <v>0</v>
      </c>
      <c r="AB26" s="450">
        <v>0</v>
      </c>
      <c r="AC26" s="450">
        <v>0</v>
      </c>
      <c r="AD26" s="450">
        <v>0</v>
      </c>
      <c r="AE26" s="450">
        <v>0</v>
      </c>
      <c r="AF26" s="450">
        <v>-1171621</v>
      </c>
      <c r="AG26" s="450">
        <v>0</v>
      </c>
      <c r="AH26" s="450">
        <v>0</v>
      </c>
      <c r="AI26" s="450">
        <v>0</v>
      </c>
      <c r="AJ26" s="450">
        <v>0</v>
      </c>
      <c r="AK26" s="450">
        <v>0</v>
      </c>
      <c r="AL26" s="450">
        <v>0</v>
      </c>
      <c r="AM26" s="450">
        <v>0</v>
      </c>
      <c r="AN26" s="450">
        <v>0</v>
      </c>
      <c r="AO26" s="450">
        <v>0</v>
      </c>
      <c r="AP26" s="450">
        <v>0</v>
      </c>
      <c r="AQ26" s="450">
        <v>0</v>
      </c>
      <c r="AR26" s="450">
        <v>0</v>
      </c>
      <c r="AS26" s="450">
        <v>0</v>
      </c>
      <c r="AT26" s="450">
        <v>0</v>
      </c>
      <c r="AU26" s="450">
        <v>0</v>
      </c>
      <c r="AV26" s="450">
        <v>0</v>
      </c>
      <c r="AW26" s="450">
        <v>0</v>
      </c>
      <c r="AX26" s="450">
        <v>0</v>
      </c>
    </row>
    <row r="27" spans="1:51" ht="12.75" customHeight="1">
      <c r="A27" s="180" t="s">
        <v>322</v>
      </c>
      <c r="B27" s="450" t="s">
        <v>968</v>
      </c>
      <c r="C27" s="455">
        <v>-153717</v>
      </c>
      <c r="D27" s="450">
        <v>0</v>
      </c>
      <c r="E27" s="450">
        <v>0</v>
      </c>
      <c r="F27" s="450">
        <v>0</v>
      </c>
      <c r="G27" s="450">
        <v>0</v>
      </c>
      <c r="H27" s="450">
        <v>0</v>
      </c>
      <c r="I27" s="450">
        <v>0</v>
      </c>
      <c r="J27" s="450">
        <v>0</v>
      </c>
      <c r="K27" s="450">
        <v>0</v>
      </c>
      <c r="L27" s="450">
        <v>0</v>
      </c>
      <c r="M27" s="450">
        <v>0</v>
      </c>
      <c r="N27" s="450">
        <v>0</v>
      </c>
      <c r="O27" s="450">
        <v>0</v>
      </c>
      <c r="P27" s="450">
        <v>0</v>
      </c>
      <c r="Q27" s="450">
        <v>0</v>
      </c>
      <c r="R27" s="450">
        <v>0</v>
      </c>
      <c r="S27" s="474">
        <v>0</v>
      </c>
      <c r="T27" s="474"/>
      <c r="U27" s="450">
        <v>0</v>
      </c>
      <c r="V27" s="450">
        <v>0</v>
      </c>
      <c r="W27" s="450">
        <v>0</v>
      </c>
      <c r="X27" s="450">
        <v>0</v>
      </c>
      <c r="Y27" s="450">
        <v>0</v>
      </c>
      <c r="Z27" s="450">
        <v>0</v>
      </c>
      <c r="AA27" s="450">
        <v>0</v>
      </c>
      <c r="AB27" s="450">
        <v>0</v>
      </c>
      <c r="AC27" s="450">
        <v>0</v>
      </c>
      <c r="AD27" s="450">
        <v>0</v>
      </c>
      <c r="AE27" s="450">
        <v>0</v>
      </c>
      <c r="AF27" s="450">
        <v>-153717</v>
      </c>
      <c r="AG27" s="450">
        <v>0</v>
      </c>
      <c r="AH27" s="450">
        <v>0</v>
      </c>
      <c r="AI27" s="450">
        <v>0</v>
      </c>
      <c r="AJ27" s="450">
        <v>0</v>
      </c>
      <c r="AK27" s="450">
        <v>0</v>
      </c>
      <c r="AL27" s="450">
        <v>0</v>
      </c>
      <c r="AM27" s="450">
        <v>0</v>
      </c>
      <c r="AN27" s="450">
        <v>0</v>
      </c>
      <c r="AO27" s="450">
        <v>0</v>
      </c>
      <c r="AP27" s="450">
        <v>0</v>
      </c>
      <c r="AQ27" s="450">
        <v>0</v>
      </c>
      <c r="AR27" s="450">
        <v>0</v>
      </c>
      <c r="AS27" s="450">
        <v>0</v>
      </c>
      <c r="AT27" s="450">
        <v>0</v>
      </c>
      <c r="AU27" s="450">
        <v>0</v>
      </c>
      <c r="AV27" s="450">
        <v>0</v>
      </c>
      <c r="AW27" s="450">
        <v>0</v>
      </c>
      <c r="AX27" s="450">
        <v>0</v>
      </c>
    </row>
    <row r="28" spans="1:51" ht="12.75" customHeight="1">
      <c r="A28" s="180" t="s">
        <v>323</v>
      </c>
      <c r="B28" s="450" t="s">
        <v>213</v>
      </c>
      <c r="C28" s="455">
        <v>-4286703</v>
      </c>
      <c r="D28" s="450">
        <v>0</v>
      </c>
      <c r="E28" s="450">
        <v>0</v>
      </c>
      <c r="F28" s="450">
        <v>0</v>
      </c>
      <c r="G28" s="450">
        <v>0</v>
      </c>
      <c r="H28" s="450">
        <v>0</v>
      </c>
      <c r="I28" s="450">
        <v>0</v>
      </c>
      <c r="J28" s="450">
        <v>0</v>
      </c>
      <c r="K28" s="450">
        <v>0</v>
      </c>
      <c r="L28" s="450">
        <v>0</v>
      </c>
      <c r="M28" s="450">
        <v>0</v>
      </c>
      <c r="N28" s="450">
        <v>0</v>
      </c>
      <c r="O28" s="450">
        <v>0</v>
      </c>
      <c r="P28" s="450">
        <v>0</v>
      </c>
      <c r="Q28" s="450">
        <v>0</v>
      </c>
      <c r="R28" s="450">
        <v>0</v>
      </c>
      <c r="S28" s="474">
        <v>0</v>
      </c>
      <c r="T28" s="474"/>
      <c r="U28" s="450">
        <v>0</v>
      </c>
      <c r="V28" s="450">
        <v>0</v>
      </c>
      <c r="W28" s="450">
        <v>0</v>
      </c>
      <c r="X28" s="450">
        <v>0</v>
      </c>
      <c r="Y28" s="450">
        <v>0</v>
      </c>
      <c r="Z28" s="450">
        <v>0</v>
      </c>
      <c r="AA28" s="450">
        <v>0</v>
      </c>
      <c r="AB28" s="450">
        <v>0</v>
      </c>
      <c r="AC28" s="450">
        <v>0</v>
      </c>
      <c r="AD28" s="450">
        <v>0</v>
      </c>
      <c r="AE28" s="450">
        <v>0</v>
      </c>
      <c r="AF28" s="450">
        <v>0</v>
      </c>
      <c r="AG28" s="450">
        <v>0</v>
      </c>
      <c r="AH28" s="450">
        <v>0</v>
      </c>
      <c r="AI28" s="450">
        <v>0</v>
      </c>
      <c r="AJ28" s="450">
        <v>0</v>
      </c>
      <c r="AK28" s="450">
        <v>0</v>
      </c>
      <c r="AL28" s="450">
        <v>0</v>
      </c>
      <c r="AM28" s="450">
        <v>0</v>
      </c>
      <c r="AN28" s="450">
        <v>0</v>
      </c>
      <c r="AO28" s="450">
        <v>0</v>
      </c>
      <c r="AP28" s="450">
        <v>0</v>
      </c>
      <c r="AQ28" s="450">
        <v>0</v>
      </c>
      <c r="AR28" s="450">
        <v>0</v>
      </c>
      <c r="AS28" s="450">
        <v>0</v>
      </c>
      <c r="AT28" s="450">
        <v>-4286703</v>
      </c>
      <c r="AU28" s="450">
        <v>0</v>
      </c>
      <c r="AV28" s="450">
        <v>0</v>
      </c>
      <c r="AW28" s="450">
        <v>0</v>
      </c>
      <c r="AX28" s="450">
        <v>0</v>
      </c>
    </row>
    <row r="29" spans="1:51" ht="12.75" customHeight="1">
      <c r="A29" s="180" t="s">
        <v>324</v>
      </c>
      <c r="B29" s="450" t="s">
        <v>969</v>
      </c>
      <c r="C29" s="455">
        <v>-359490</v>
      </c>
      <c r="D29" s="450">
        <v>0</v>
      </c>
      <c r="E29" s="450">
        <v>0</v>
      </c>
      <c r="F29" s="450">
        <v>0</v>
      </c>
      <c r="G29" s="450">
        <v>0</v>
      </c>
      <c r="H29" s="450">
        <v>0</v>
      </c>
      <c r="I29" s="450">
        <v>0</v>
      </c>
      <c r="J29" s="450">
        <v>0</v>
      </c>
      <c r="K29" s="450">
        <v>0</v>
      </c>
      <c r="L29" s="450">
        <v>0</v>
      </c>
      <c r="M29" s="450">
        <v>0</v>
      </c>
      <c r="N29" s="450">
        <v>0</v>
      </c>
      <c r="O29" s="450">
        <v>0</v>
      </c>
      <c r="P29" s="450">
        <v>0</v>
      </c>
      <c r="Q29" s="450">
        <v>0</v>
      </c>
      <c r="R29" s="450">
        <v>0</v>
      </c>
      <c r="S29" s="474">
        <v>0</v>
      </c>
      <c r="T29" s="474"/>
      <c r="U29" s="450">
        <v>0</v>
      </c>
      <c r="V29" s="450">
        <v>0</v>
      </c>
      <c r="W29" s="450">
        <v>0</v>
      </c>
      <c r="X29" s="450">
        <v>0</v>
      </c>
      <c r="Y29" s="450">
        <v>0</v>
      </c>
      <c r="Z29" s="450">
        <v>0</v>
      </c>
      <c r="AA29" s="450">
        <v>0</v>
      </c>
      <c r="AB29" s="450">
        <v>0</v>
      </c>
      <c r="AC29" s="450">
        <v>0</v>
      </c>
      <c r="AD29" s="450">
        <v>0</v>
      </c>
      <c r="AE29" s="450">
        <v>0</v>
      </c>
      <c r="AF29" s="450">
        <v>0</v>
      </c>
      <c r="AG29" s="450">
        <v>0</v>
      </c>
      <c r="AH29" s="450">
        <v>0</v>
      </c>
      <c r="AI29" s="450">
        <v>0</v>
      </c>
      <c r="AJ29" s="450">
        <v>0</v>
      </c>
      <c r="AK29" s="450">
        <v>0</v>
      </c>
      <c r="AL29" s="450">
        <v>0</v>
      </c>
      <c r="AM29" s="450">
        <v>0</v>
      </c>
      <c r="AN29" s="450">
        <v>0</v>
      </c>
      <c r="AO29" s="450">
        <v>0</v>
      </c>
      <c r="AP29" s="450">
        <v>-359490</v>
      </c>
      <c r="AQ29" s="450">
        <v>0</v>
      </c>
      <c r="AR29" s="450">
        <v>0</v>
      </c>
      <c r="AS29" s="450">
        <v>0</v>
      </c>
      <c r="AT29" s="450">
        <v>0</v>
      </c>
      <c r="AU29" s="450">
        <v>0</v>
      </c>
      <c r="AV29" s="450">
        <v>0</v>
      </c>
      <c r="AW29" s="450">
        <v>0</v>
      </c>
      <c r="AX29" s="450">
        <v>0</v>
      </c>
    </row>
    <row r="30" spans="1:51" ht="12.75" customHeight="1">
      <c r="A30" s="180" t="s">
        <v>325</v>
      </c>
      <c r="B30" s="450" t="s">
        <v>215</v>
      </c>
      <c r="C30" s="455">
        <v>-1877749864</v>
      </c>
      <c r="D30" s="450">
        <v>-45459621</v>
      </c>
      <c r="E30" s="464">
        <v>-42023581</v>
      </c>
      <c r="F30" s="450">
        <v>-300426</v>
      </c>
      <c r="G30" s="450">
        <v>-78904651</v>
      </c>
      <c r="H30" s="450">
        <v>-33246931</v>
      </c>
      <c r="I30" s="450">
        <v>0</v>
      </c>
      <c r="J30" s="450">
        <v>-14935370</v>
      </c>
      <c r="K30" s="450">
        <v>0</v>
      </c>
      <c r="L30" s="450">
        <v>-1579333</v>
      </c>
      <c r="M30" s="450">
        <v>-49661</v>
      </c>
      <c r="N30" s="450">
        <v>-554931</v>
      </c>
      <c r="O30" s="450">
        <v>-179073</v>
      </c>
      <c r="P30" s="450">
        <v>-5211</v>
      </c>
      <c r="Q30" s="450">
        <v>23134</v>
      </c>
      <c r="R30" s="450">
        <v>-73414</v>
      </c>
      <c r="S30" s="474">
        <f>-382672</f>
        <v>-382672</v>
      </c>
      <c r="T30" s="474"/>
      <c r="U30" s="450">
        <v>10364633</v>
      </c>
      <c r="V30" s="450">
        <v>-23334820</v>
      </c>
      <c r="W30" s="450">
        <v>-1597975</v>
      </c>
      <c r="X30" s="450">
        <v>0</v>
      </c>
      <c r="Y30" s="450">
        <v>0</v>
      </c>
      <c r="Z30" s="450">
        <v>-6101545</v>
      </c>
      <c r="AA30" s="450">
        <v>0</v>
      </c>
      <c r="AB30" s="450">
        <v>-51229099</v>
      </c>
      <c r="AC30" s="450">
        <v>-7598137</v>
      </c>
      <c r="AD30" s="450">
        <v>73868</v>
      </c>
      <c r="AE30" s="450">
        <v>3105321</v>
      </c>
      <c r="AF30" s="450">
        <v>-1442884</v>
      </c>
      <c r="AG30" s="450">
        <v>117686</v>
      </c>
      <c r="AH30" s="450">
        <v>716430</v>
      </c>
      <c r="AI30" s="450">
        <v>199096</v>
      </c>
      <c r="AJ30" s="450">
        <v>1598864</v>
      </c>
      <c r="AK30" s="450">
        <v>-50309424</v>
      </c>
      <c r="AL30" s="450">
        <v>1938202</v>
      </c>
      <c r="AM30" s="450">
        <v>-12243086</v>
      </c>
      <c r="AN30" s="450">
        <v>-78351671</v>
      </c>
      <c r="AO30" s="450">
        <v>-3427</v>
      </c>
      <c r="AP30" s="450">
        <v>-29529866</v>
      </c>
      <c r="AQ30" s="450">
        <v>45256</v>
      </c>
      <c r="AR30" s="450">
        <v>-42642305</v>
      </c>
      <c r="AS30" s="450">
        <v>0</v>
      </c>
      <c r="AT30" s="450">
        <v>-69146330</v>
      </c>
      <c r="AU30" s="450">
        <v>-732760</v>
      </c>
      <c r="AV30" s="450">
        <v>-846449776</v>
      </c>
      <c r="AW30" s="450">
        <v>-457524372</v>
      </c>
      <c r="AX30" s="450">
        <v>0</v>
      </c>
    </row>
    <row r="31" spans="1:51" ht="12.75" customHeight="1">
      <c r="A31" s="180" t="s">
        <v>326</v>
      </c>
      <c r="B31" s="450" t="s">
        <v>216</v>
      </c>
      <c r="C31" s="455">
        <v>-186987645</v>
      </c>
      <c r="D31" s="450">
        <v>17798432</v>
      </c>
      <c r="E31" s="464">
        <v>17524367</v>
      </c>
      <c r="F31" s="450">
        <v>196895</v>
      </c>
      <c r="G31" s="450">
        <v>-30738422</v>
      </c>
      <c r="H31" s="450">
        <v>-23719136</v>
      </c>
      <c r="I31" s="450">
        <v>0</v>
      </c>
      <c r="J31" s="450">
        <v>-15614565</v>
      </c>
      <c r="K31" s="450">
        <v>0</v>
      </c>
      <c r="L31" s="450">
        <v>-159340</v>
      </c>
      <c r="M31" s="450">
        <v>-60447</v>
      </c>
      <c r="N31" s="450">
        <v>-667710</v>
      </c>
      <c r="O31" s="450">
        <v>176392</v>
      </c>
      <c r="P31" s="450">
        <v>6820</v>
      </c>
      <c r="Q31" s="450">
        <v>-23055</v>
      </c>
      <c r="R31" s="450">
        <v>-65736</v>
      </c>
      <c r="S31" s="474">
        <f>-647755--19514</f>
        <v>-628241</v>
      </c>
      <c r="T31" s="474">
        <v>-19513.994999999999</v>
      </c>
      <c r="U31" s="450">
        <v>-10329380</v>
      </c>
      <c r="V31" s="450">
        <v>-9515611</v>
      </c>
      <c r="W31" s="450">
        <v>-544788</v>
      </c>
      <c r="X31" s="450">
        <v>0</v>
      </c>
      <c r="Y31" s="450">
        <v>0</v>
      </c>
      <c r="Z31" s="450">
        <v>-3048024</v>
      </c>
      <c r="AA31" s="450">
        <v>0</v>
      </c>
      <c r="AB31" s="450">
        <v>-20081569</v>
      </c>
      <c r="AC31" s="450">
        <v>-4569988</v>
      </c>
      <c r="AD31" s="450">
        <v>-73869</v>
      </c>
      <c r="AE31" s="450">
        <v>-3190306</v>
      </c>
      <c r="AF31" s="450">
        <v>207582</v>
      </c>
      <c r="AG31" s="450">
        <v>-117686</v>
      </c>
      <c r="AH31" s="450">
        <v>-716430</v>
      </c>
      <c r="AI31" s="450">
        <v>-199096</v>
      </c>
      <c r="AJ31" s="450">
        <v>-1598863</v>
      </c>
      <c r="AK31" s="450">
        <v>-32863995</v>
      </c>
      <c r="AL31" s="450">
        <v>-1938201</v>
      </c>
      <c r="AM31" s="450">
        <v>-6309353</v>
      </c>
      <c r="AN31" s="450">
        <v>-16600785</v>
      </c>
      <c r="AO31" s="450">
        <v>-370532</v>
      </c>
      <c r="AP31" s="450">
        <v>-9049338</v>
      </c>
      <c r="AQ31" s="450">
        <v>-294607</v>
      </c>
      <c r="AR31" s="450">
        <v>-27083048</v>
      </c>
      <c r="AS31" s="450">
        <v>0</v>
      </c>
      <c r="AT31" s="450">
        <v>-49770366</v>
      </c>
      <c r="AU31" s="450">
        <v>21676</v>
      </c>
      <c r="AV31" s="450">
        <v>77104231</v>
      </c>
      <c r="AW31" s="450">
        <v>-30062037</v>
      </c>
      <c r="AX31" s="450">
        <v>0</v>
      </c>
    </row>
    <row r="32" spans="1:51" ht="12.75" customHeight="1">
      <c r="A32" s="180" t="s">
        <v>744</v>
      </c>
      <c r="B32" s="450" t="s">
        <v>970</v>
      </c>
      <c r="C32" s="450">
        <v>0</v>
      </c>
      <c r="D32" s="450">
        <v>0</v>
      </c>
      <c r="E32" s="450">
        <v>0</v>
      </c>
      <c r="F32" s="450">
        <v>0</v>
      </c>
      <c r="G32" s="450">
        <v>0</v>
      </c>
      <c r="H32" s="450">
        <v>0</v>
      </c>
      <c r="I32" s="450">
        <v>0</v>
      </c>
      <c r="J32" s="450">
        <v>0</v>
      </c>
      <c r="K32" s="450">
        <v>0</v>
      </c>
      <c r="L32" s="450">
        <v>0</v>
      </c>
      <c r="M32" s="450">
        <v>0</v>
      </c>
      <c r="N32" s="450">
        <v>0</v>
      </c>
      <c r="O32" s="450">
        <v>0</v>
      </c>
      <c r="P32" s="450">
        <v>0</v>
      </c>
      <c r="Q32" s="450">
        <v>0</v>
      </c>
      <c r="R32" s="450">
        <v>0</v>
      </c>
      <c r="S32" s="474">
        <v>0</v>
      </c>
      <c r="T32" s="474"/>
      <c r="U32" s="450">
        <v>0</v>
      </c>
      <c r="V32" s="450">
        <v>0</v>
      </c>
      <c r="W32" s="450">
        <v>0</v>
      </c>
      <c r="X32" s="450">
        <v>0</v>
      </c>
      <c r="Y32" s="450">
        <v>0</v>
      </c>
      <c r="Z32" s="450">
        <v>0</v>
      </c>
      <c r="AA32" s="450">
        <v>0</v>
      </c>
      <c r="AB32" s="450">
        <v>0</v>
      </c>
      <c r="AC32" s="450">
        <v>0</v>
      </c>
      <c r="AD32" s="450">
        <v>0</v>
      </c>
      <c r="AE32" s="450">
        <v>0</v>
      </c>
      <c r="AF32" s="450">
        <v>0</v>
      </c>
      <c r="AG32" s="450">
        <v>0</v>
      </c>
      <c r="AH32" s="450">
        <v>0</v>
      </c>
      <c r="AI32" s="450">
        <v>0</v>
      </c>
      <c r="AJ32" s="450">
        <v>0</v>
      </c>
      <c r="AK32" s="450">
        <v>0</v>
      </c>
      <c r="AL32" s="450">
        <v>0</v>
      </c>
      <c r="AM32" s="450">
        <v>0</v>
      </c>
      <c r="AN32" s="450">
        <v>0</v>
      </c>
      <c r="AO32" s="450">
        <v>0</v>
      </c>
      <c r="AP32" s="450">
        <v>0</v>
      </c>
      <c r="AQ32" s="450">
        <v>0</v>
      </c>
      <c r="AR32" s="450">
        <v>0</v>
      </c>
      <c r="AS32" s="450">
        <v>0</v>
      </c>
      <c r="AT32" s="450">
        <v>0</v>
      </c>
      <c r="AU32" s="450">
        <v>0</v>
      </c>
      <c r="AV32" s="450">
        <v>0</v>
      </c>
      <c r="AW32" s="450">
        <v>0</v>
      </c>
      <c r="AX32" s="450">
        <v>0</v>
      </c>
    </row>
    <row r="33" spans="1:50" ht="12.75" customHeight="1">
      <c r="A33" s="180" t="s">
        <v>327</v>
      </c>
      <c r="B33" s="450" t="s">
        <v>971</v>
      </c>
      <c r="C33" s="450">
        <v>0</v>
      </c>
      <c r="D33" s="450">
        <v>0</v>
      </c>
      <c r="E33" s="450">
        <v>0</v>
      </c>
      <c r="F33" s="450">
        <v>0</v>
      </c>
      <c r="G33" s="450">
        <v>0</v>
      </c>
      <c r="H33" s="450">
        <v>0</v>
      </c>
      <c r="I33" s="450">
        <v>0</v>
      </c>
      <c r="J33" s="450">
        <v>0</v>
      </c>
      <c r="K33" s="450">
        <v>0</v>
      </c>
      <c r="L33" s="450">
        <v>0</v>
      </c>
      <c r="M33" s="450">
        <v>0</v>
      </c>
      <c r="N33" s="450">
        <v>0</v>
      </c>
      <c r="O33" s="450">
        <v>0</v>
      </c>
      <c r="P33" s="450">
        <v>0</v>
      </c>
      <c r="Q33" s="450">
        <v>0</v>
      </c>
      <c r="R33" s="450">
        <v>0</v>
      </c>
      <c r="S33" s="474">
        <v>0</v>
      </c>
      <c r="T33" s="474"/>
      <c r="U33" s="450">
        <v>0</v>
      </c>
      <c r="V33" s="450">
        <v>0</v>
      </c>
      <c r="W33" s="450">
        <v>0</v>
      </c>
      <c r="X33" s="450">
        <v>0</v>
      </c>
      <c r="Y33" s="450">
        <v>0</v>
      </c>
      <c r="Z33" s="450">
        <v>0</v>
      </c>
      <c r="AA33" s="450">
        <v>0</v>
      </c>
      <c r="AB33" s="450">
        <v>0</v>
      </c>
      <c r="AC33" s="450">
        <v>0</v>
      </c>
      <c r="AD33" s="450">
        <v>0</v>
      </c>
      <c r="AE33" s="450">
        <v>0</v>
      </c>
      <c r="AF33" s="450">
        <v>0</v>
      </c>
      <c r="AG33" s="450">
        <v>0</v>
      </c>
      <c r="AH33" s="450">
        <v>0</v>
      </c>
      <c r="AI33" s="450">
        <v>0</v>
      </c>
      <c r="AJ33" s="450">
        <v>0</v>
      </c>
      <c r="AK33" s="450">
        <v>0</v>
      </c>
      <c r="AL33" s="450">
        <v>0</v>
      </c>
      <c r="AM33" s="450">
        <v>0</v>
      </c>
      <c r="AN33" s="450">
        <v>0</v>
      </c>
      <c r="AO33" s="450">
        <v>0</v>
      </c>
      <c r="AP33" s="450">
        <v>0</v>
      </c>
      <c r="AQ33" s="450">
        <v>0</v>
      </c>
      <c r="AR33" s="450">
        <v>0</v>
      </c>
      <c r="AS33" s="450">
        <v>0</v>
      </c>
      <c r="AT33" s="450">
        <v>0</v>
      </c>
      <c r="AU33" s="450">
        <v>0</v>
      </c>
      <c r="AV33" s="450">
        <v>0</v>
      </c>
      <c r="AW33" s="450">
        <v>0</v>
      </c>
      <c r="AX33" s="450">
        <v>0</v>
      </c>
    </row>
    <row r="34" spans="1:50" ht="12.75" customHeight="1">
      <c r="A34" s="180" t="s">
        <v>745</v>
      </c>
      <c r="B34" s="450" t="s">
        <v>972</v>
      </c>
      <c r="C34" s="450">
        <v>0</v>
      </c>
      <c r="D34" s="450">
        <v>0</v>
      </c>
      <c r="E34" s="450">
        <v>0</v>
      </c>
      <c r="F34" s="450">
        <v>0</v>
      </c>
      <c r="G34" s="450">
        <v>0</v>
      </c>
      <c r="H34" s="450">
        <v>0</v>
      </c>
      <c r="I34" s="450">
        <v>0</v>
      </c>
      <c r="J34" s="450">
        <v>0</v>
      </c>
      <c r="K34" s="450">
        <v>0</v>
      </c>
      <c r="L34" s="450">
        <v>0</v>
      </c>
      <c r="M34" s="450">
        <v>0</v>
      </c>
      <c r="N34" s="450">
        <v>0</v>
      </c>
      <c r="O34" s="450">
        <v>0</v>
      </c>
      <c r="P34" s="450">
        <v>0</v>
      </c>
      <c r="Q34" s="450">
        <v>0</v>
      </c>
      <c r="R34" s="450">
        <v>0</v>
      </c>
      <c r="S34" s="474">
        <v>0</v>
      </c>
      <c r="T34" s="474"/>
      <c r="U34" s="450">
        <v>0</v>
      </c>
      <c r="V34" s="450">
        <v>0</v>
      </c>
      <c r="W34" s="450">
        <v>0</v>
      </c>
      <c r="X34" s="450">
        <v>0</v>
      </c>
      <c r="Y34" s="450">
        <v>0</v>
      </c>
      <c r="Z34" s="450">
        <v>0</v>
      </c>
      <c r="AA34" s="450">
        <v>0</v>
      </c>
      <c r="AB34" s="450">
        <v>0</v>
      </c>
      <c r="AC34" s="450">
        <v>0</v>
      </c>
      <c r="AD34" s="450">
        <v>0</v>
      </c>
      <c r="AE34" s="450">
        <v>0</v>
      </c>
      <c r="AF34" s="450">
        <v>0</v>
      </c>
      <c r="AG34" s="450">
        <v>0</v>
      </c>
      <c r="AH34" s="450">
        <v>0</v>
      </c>
      <c r="AI34" s="450">
        <v>0</v>
      </c>
      <c r="AJ34" s="450">
        <v>0</v>
      </c>
      <c r="AK34" s="450">
        <v>0</v>
      </c>
      <c r="AL34" s="450">
        <v>0</v>
      </c>
      <c r="AM34" s="450">
        <v>0</v>
      </c>
      <c r="AN34" s="450">
        <v>0</v>
      </c>
      <c r="AO34" s="450">
        <v>0</v>
      </c>
      <c r="AP34" s="450">
        <v>0</v>
      </c>
      <c r="AQ34" s="450">
        <v>0</v>
      </c>
      <c r="AR34" s="450">
        <v>0</v>
      </c>
      <c r="AS34" s="450">
        <v>0</v>
      </c>
      <c r="AT34" s="450">
        <v>0</v>
      </c>
      <c r="AU34" s="450">
        <v>0</v>
      </c>
      <c r="AV34" s="450">
        <v>0</v>
      </c>
      <c r="AW34" s="450">
        <v>0</v>
      </c>
      <c r="AX34" s="450">
        <v>0</v>
      </c>
    </row>
    <row r="35" spans="1:50" ht="12.75" customHeight="1">
      <c r="A35" s="180" t="s">
        <v>746</v>
      </c>
      <c r="B35" s="450" t="s">
        <v>973</v>
      </c>
      <c r="C35" s="450">
        <v>0</v>
      </c>
      <c r="D35" s="450">
        <v>0</v>
      </c>
      <c r="E35" s="450">
        <v>0</v>
      </c>
      <c r="F35" s="450">
        <v>0</v>
      </c>
      <c r="G35" s="450">
        <v>0</v>
      </c>
      <c r="H35" s="450">
        <v>0</v>
      </c>
      <c r="I35" s="450">
        <v>0</v>
      </c>
      <c r="J35" s="450">
        <v>0</v>
      </c>
      <c r="K35" s="450">
        <v>0</v>
      </c>
      <c r="L35" s="450">
        <v>0</v>
      </c>
      <c r="M35" s="450">
        <v>0</v>
      </c>
      <c r="N35" s="450">
        <v>0</v>
      </c>
      <c r="O35" s="450">
        <v>0</v>
      </c>
      <c r="P35" s="450">
        <v>0</v>
      </c>
      <c r="Q35" s="450">
        <v>0</v>
      </c>
      <c r="R35" s="450">
        <v>0</v>
      </c>
      <c r="S35" s="474">
        <v>0</v>
      </c>
      <c r="T35" s="474"/>
      <c r="U35" s="450">
        <v>0</v>
      </c>
      <c r="V35" s="450">
        <v>0</v>
      </c>
      <c r="W35" s="450">
        <v>0</v>
      </c>
      <c r="X35" s="450">
        <v>0</v>
      </c>
      <c r="Y35" s="450">
        <v>0</v>
      </c>
      <c r="Z35" s="450">
        <v>0</v>
      </c>
      <c r="AA35" s="450">
        <v>0</v>
      </c>
      <c r="AB35" s="450">
        <v>0</v>
      </c>
      <c r="AC35" s="450">
        <v>0</v>
      </c>
      <c r="AD35" s="450">
        <v>0</v>
      </c>
      <c r="AE35" s="450">
        <v>0</v>
      </c>
      <c r="AF35" s="450">
        <v>0</v>
      </c>
      <c r="AG35" s="450">
        <v>0</v>
      </c>
      <c r="AH35" s="450">
        <v>0</v>
      </c>
      <c r="AI35" s="450">
        <v>0</v>
      </c>
      <c r="AJ35" s="450">
        <v>0</v>
      </c>
      <c r="AK35" s="450">
        <v>0</v>
      </c>
      <c r="AL35" s="450">
        <v>0</v>
      </c>
      <c r="AM35" s="450">
        <v>0</v>
      </c>
      <c r="AN35" s="450">
        <v>0</v>
      </c>
      <c r="AO35" s="450">
        <v>0</v>
      </c>
      <c r="AP35" s="450">
        <v>0</v>
      </c>
      <c r="AQ35" s="450">
        <v>0</v>
      </c>
      <c r="AR35" s="450">
        <v>0</v>
      </c>
      <c r="AS35" s="450">
        <v>0</v>
      </c>
      <c r="AT35" s="450">
        <v>0</v>
      </c>
      <c r="AU35" s="450">
        <v>0</v>
      </c>
      <c r="AV35" s="450">
        <v>0</v>
      </c>
      <c r="AW35" s="450">
        <v>0</v>
      </c>
      <c r="AX35" s="450">
        <v>0</v>
      </c>
    </row>
    <row r="36" spans="1:50" ht="12.75" customHeight="1">
      <c r="A36" s="180" t="s">
        <v>747</v>
      </c>
      <c r="B36" s="450" t="s">
        <v>974</v>
      </c>
      <c r="C36" s="450">
        <v>0</v>
      </c>
      <c r="D36" s="450">
        <v>0</v>
      </c>
      <c r="E36" s="450">
        <v>0</v>
      </c>
      <c r="F36" s="450">
        <v>0</v>
      </c>
      <c r="G36" s="450">
        <v>0</v>
      </c>
      <c r="H36" s="450">
        <v>0</v>
      </c>
      <c r="I36" s="450">
        <v>0</v>
      </c>
      <c r="J36" s="450">
        <v>0</v>
      </c>
      <c r="K36" s="450">
        <v>0</v>
      </c>
      <c r="L36" s="450">
        <v>0</v>
      </c>
      <c r="M36" s="450">
        <v>0</v>
      </c>
      <c r="N36" s="450">
        <v>0</v>
      </c>
      <c r="O36" s="450">
        <v>0</v>
      </c>
      <c r="P36" s="450">
        <v>0</v>
      </c>
      <c r="Q36" s="450">
        <v>0</v>
      </c>
      <c r="R36" s="450">
        <v>0</v>
      </c>
      <c r="S36" s="474">
        <v>0</v>
      </c>
      <c r="T36" s="474"/>
      <c r="U36" s="450">
        <v>0</v>
      </c>
      <c r="V36" s="450">
        <v>0</v>
      </c>
      <c r="W36" s="450">
        <v>0</v>
      </c>
      <c r="X36" s="450">
        <v>0</v>
      </c>
      <c r="Y36" s="450">
        <v>0</v>
      </c>
      <c r="Z36" s="450">
        <v>0</v>
      </c>
      <c r="AA36" s="450">
        <v>0</v>
      </c>
      <c r="AB36" s="450">
        <v>0</v>
      </c>
      <c r="AC36" s="450">
        <v>0</v>
      </c>
      <c r="AD36" s="450">
        <v>0</v>
      </c>
      <c r="AE36" s="450">
        <v>0</v>
      </c>
      <c r="AF36" s="450">
        <v>0</v>
      </c>
      <c r="AG36" s="450">
        <v>0</v>
      </c>
      <c r="AH36" s="450">
        <v>0</v>
      </c>
      <c r="AI36" s="450">
        <v>0</v>
      </c>
      <c r="AJ36" s="450">
        <v>0</v>
      </c>
      <c r="AK36" s="450">
        <v>0</v>
      </c>
      <c r="AL36" s="450">
        <v>0</v>
      </c>
      <c r="AM36" s="450">
        <v>0</v>
      </c>
      <c r="AN36" s="450">
        <v>0</v>
      </c>
      <c r="AO36" s="450">
        <v>0</v>
      </c>
      <c r="AP36" s="450">
        <v>0</v>
      </c>
      <c r="AQ36" s="450">
        <v>0</v>
      </c>
      <c r="AR36" s="450">
        <v>0</v>
      </c>
      <c r="AS36" s="450">
        <v>0</v>
      </c>
      <c r="AT36" s="450">
        <v>0</v>
      </c>
      <c r="AU36" s="450">
        <v>0</v>
      </c>
      <c r="AV36" s="450">
        <v>0</v>
      </c>
      <c r="AW36" s="450">
        <v>0</v>
      </c>
      <c r="AX36" s="450">
        <v>0</v>
      </c>
    </row>
    <row r="37" spans="1:50" ht="12.75" customHeight="1">
      <c r="A37" s="180" t="s">
        <v>748</v>
      </c>
      <c r="B37" s="450" t="s">
        <v>975</v>
      </c>
      <c r="C37" s="450">
        <v>0</v>
      </c>
      <c r="D37" s="450">
        <v>0</v>
      </c>
      <c r="E37" s="450">
        <v>0</v>
      </c>
      <c r="F37" s="450">
        <v>0</v>
      </c>
      <c r="G37" s="450">
        <v>0</v>
      </c>
      <c r="H37" s="450">
        <v>0</v>
      </c>
      <c r="I37" s="450">
        <v>0</v>
      </c>
      <c r="J37" s="450">
        <v>0</v>
      </c>
      <c r="K37" s="450">
        <v>0</v>
      </c>
      <c r="L37" s="450">
        <v>0</v>
      </c>
      <c r="M37" s="450">
        <v>0</v>
      </c>
      <c r="N37" s="450">
        <v>0</v>
      </c>
      <c r="O37" s="450">
        <v>0</v>
      </c>
      <c r="P37" s="450">
        <v>0</v>
      </c>
      <c r="Q37" s="450">
        <v>0</v>
      </c>
      <c r="R37" s="450">
        <v>0</v>
      </c>
      <c r="S37" s="474">
        <v>0</v>
      </c>
      <c r="T37" s="474"/>
      <c r="U37" s="450">
        <v>0</v>
      </c>
      <c r="V37" s="450">
        <v>0</v>
      </c>
      <c r="W37" s="450">
        <v>0</v>
      </c>
      <c r="X37" s="450">
        <v>0</v>
      </c>
      <c r="Y37" s="450">
        <v>0</v>
      </c>
      <c r="Z37" s="450">
        <v>0</v>
      </c>
      <c r="AA37" s="450">
        <v>0</v>
      </c>
      <c r="AB37" s="450">
        <v>0</v>
      </c>
      <c r="AC37" s="450">
        <v>0</v>
      </c>
      <c r="AD37" s="450">
        <v>0</v>
      </c>
      <c r="AE37" s="450">
        <v>0</v>
      </c>
      <c r="AF37" s="450">
        <v>0</v>
      </c>
      <c r="AG37" s="450">
        <v>0</v>
      </c>
      <c r="AH37" s="450">
        <v>0</v>
      </c>
      <c r="AI37" s="450">
        <v>0</v>
      </c>
      <c r="AJ37" s="450">
        <v>0</v>
      </c>
      <c r="AK37" s="450">
        <v>0</v>
      </c>
      <c r="AL37" s="450">
        <v>0</v>
      </c>
      <c r="AM37" s="450">
        <v>0</v>
      </c>
      <c r="AN37" s="450">
        <v>0</v>
      </c>
      <c r="AO37" s="450">
        <v>0</v>
      </c>
      <c r="AP37" s="450">
        <v>0</v>
      </c>
      <c r="AQ37" s="450">
        <v>0</v>
      </c>
      <c r="AR37" s="450">
        <v>0</v>
      </c>
      <c r="AS37" s="450">
        <v>0</v>
      </c>
      <c r="AT37" s="450">
        <v>0</v>
      </c>
      <c r="AU37" s="450">
        <v>0</v>
      </c>
      <c r="AV37" s="450">
        <v>0</v>
      </c>
      <c r="AW37" s="450">
        <v>0</v>
      </c>
      <c r="AX37" s="450">
        <v>0</v>
      </c>
    </row>
    <row r="38" spans="1:50" ht="12.75" customHeight="1">
      <c r="A38" s="180" t="s">
        <v>328</v>
      </c>
      <c r="B38" s="450" t="s">
        <v>218</v>
      </c>
      <c r="C38" s="455">
        <v>549209</v>
      </c>
      <c r="D38" s="450">
        <v>0</v>
      </c>
      <c r="E38" s="464">
        <v>549209</v>
      </c>
      <c r="F38" s="450">
        <v>0</v>
      </c>
      <c r="G38" s="450">
        <v>0</v>
      </c>
      <c r="H38" s="450">
        <v>0</v>
      </c>
      <c r="I38" s="450">
        <v>0</v>
      </c>
      <c r="J38" s="450">
        <v>0</v>
      </c>
      <c r="K38" s="450">
        <v>0</v>
      </c>
      <c r="L38" s="450">
        <v>0</v>
      </c>
      <c r="M38" s="450">
        <v>0</v>
      </c>
      <c r="N38" s="450">
        <v>0</v>
      </c>
      <c r="O38" s="450">
        <v>0</v>
      </c>
      <c r="P38" s="450">
        <v>0</v>
      </c>
      <c r="Q38" s="450">
        <v>0</v>
      </c>
      <c r="R38" s="450">
        <v>0</v>
      </c>
      <c r="S38" s="474">
        <v>0</v>
      </c>
      <c r="T38" s="474"/>
      <c r="U38" s="450">
        <v>0</v>
      </c>
      <c r="V38" s="450">
        <v>0</v>
      </c>
      <c r="W38" s="450">
        <v>0</v>
      </c>
      <c r="X38" s="450">
        <v>0</v>
      </c>
      <c r="Y38" s="450">
        <v>0</v>
      </c>
      <c r="Z38" s="450">
        <v>0</v>
      </c>
      <c r="AA38" s="450">
        <v>0</v>
      </c>
      <c r="AB38" s="450">
        <v>0</v>
      </c>
      <c r="AC38" s="450">
        <v>0</v>
      </c>
      <c r="AD38" s="450">
        <v>0</v>
      </c>
      <c r="AE38" s="450">
        <v>0</v>
      </c>
      <c r="AF38" s="450">
        <v>0</v>
      </c>
      <c r="AG38" s="450">
        <v>0</v>
      </c>
      <c r="AH38" s="450">
        <v>0</v>
      </c>
      <c r="AI38" s="450">
        <v>0</v>
      </c>
      <c r="AJ38" s="450">
        <v>0</v>
      </c>
      <c r="AK38" s="450">
        <v>0</v>
      </c>
      <c r="AL38" s="450">
        <v>0</v>
      </c>
      <c r="AM38" s="450">
        <v>0</v>
      </c>
      <c r="AN38" s="450">
        <v>0</v>
      </c>
      <c r="AO38" s="450">
        <v>0</v>
      </c>
      <c r="AP38" s="450">
        <v>0</v>
      </c>
      <c r="AQ38" s="450">
        <v>0</v>
      </c>
      <c r="AR38" s="450">
        <v>0</v>
      </c>
      <c r="AS38" s="450">
        <v>0</v>
      </c>
      <c r="AT38" s="450">
        <v>0</v>
      </c>
      <c r="AU38" s="450">
        <v>0</v>
      </c>
      <c r="AV38" s="450">
        <v>0</v>
      </c>
      <c r="AW38" s="450">
        <v>0</v>
      </c>
      <c r="AX38" s="450">
        <v>0</v>
      </c>
    </row>
    <row r="39" spans="1:50" ht="12.75" customHeight="1">
      <c r="A39" s="180" t="s">
        <v>329</v>
      </c>
      <c r="B39" s="450" t="s">
        <v>219</v>
      </c>
      <c r="C39" s="455">
        <v>66639</v>
      </c>
      <c r="D39" s="450">
        <v>0</v>
      </c>
      <c r="E39" s="464">
        <v>66639</v>
      </c>
      <c r="F39" s="450">
        <v>0</v>
      </c>
      <c r="G39" s="450">
        <v>0</v>
      </c>
      <c r="H39" s="450">
        <v>0</v>
      </c>
      <c r="I39" s="450">
        <v>0</v>
      </c>
      <c r="J39" s="450">
        <v>0</v>
      </c>
      <c r="K39" s="450">
        <v>0</v>
      </c>
      <c r="L39" s="450">
        <v>0</v>
      </c>
      <c r="M39" s="450">
        <v>0</v>
      </c>
      <c r="N39" s="450">
        <v>0</v>
      </c>
      <c r="O39" s="450">
        <v>0</v>
      </c>
      <c r="P39" s="450">
        <v>0</v>
      </c>
      <c r="Q39" s="450">
        <v>0</v>
      </c>
      <c r="R39" s="450">
        <v>0</v>
      </c>
      <c r="S39" s="474">
        <v>0</v>
      </c>
      <c r="T39" s="474"/>
      <c r="U39" s="450">
        <v>0</v>
      </c>
      <c r="V39" s="450">
        <v>0</v>
      </c>
      <c r="W39" s="450">
        <v>0</v>
      </c>
      <c r="X39" s="450">
        <v>0</v>
      </c>
      <c r="Y39" s="450">
        <v>0</v>
      </c>
      <c r="Z39" s="450">
        <v>0</v>
      </c>
      <c r="AA39" s="450">
        <v>0</v>
      </c>
      <c r="AB39" s="450">
        <v>0</v>
      </c>
      <c r="AC39" s="450">
        <v>0</v>
      </c>
      <c r="AD39" s="450">
        <v>0</v>
      </c>
      <c r="AE39" s="450">
        <v>0</v>
      </c>
      <c r="AF39" s="450">
        <v>0</v>
      </c>
      <c r="AG39" s="450">
        <v>0</v>
      </c>
      <c r="AH39" s="450">
        <v>0</v>
      </c>
      <c r="AI39" s="450">
        <v>0</v>
      </c>
      <c r="AJ39" s="450">
        <v>0</v>
      </c>
      <c r="AK39" s="450">
        <v>0</v>
      </c>
      <c r="AL39" s="450">
        <v>0</v>
      </c>
      <c r="AM39" s="450">
        <v>0</v>
      </c>
      <c r="AN39" s="450">
        <v>0</v>
      </c>
      <c r="AO39" s="450">
        <v>0</v>
      </c>
      <c r="AP39" s="450">
        <v>0</v>
      </c>
      <c r="AQ39" s="450">
        <v>0</v>
      </c>
      <c r="AR39" s="450">
        <v>0</v>
      </c>
      <c r="AS39" s="450">
        <v>0</v>
      </c>
      <c r="AT39" s="450">
        <v>0</v>
      </c>
      <c r="AU39" s="450">
        <v>0</v>
      </c>
      <c r="AV39" s="450">
        <v>0</v>
      </c>
      <c r="AW39" s="450">
        <v>0</v>
      </c>
      <c r="AX39" s="450">
        <v>0</v>
      </c>
    </row>
    <row r="40" spans="1:50" ht="12.75" customHeight="1">
      <c r="A40" s="180" t="s">
        <v>332</v>
      </c>
      <c r="B40" s="450" t="s">
        <v>222</v>
      </c>
      <c r="C40" s="455">
        <v>-15887055</v>
      </c>
      <c r="D40" s="450">
        <v>-255614</v>
      </c>
      <c r="E40" s="464">
        <v>1707565</v>
      </c>
      <c r="F40" s="450">
        <v>-63351</v>
      </c>
      <c r="G40" s="450">
        <v>-1511093</v>
      </c>
      <c r="H40" s="450">
        <v>-514217</v>
      </c>
      <c r="I40" s="450">
        <v>0</v>
      </c>
      <c r="J40" s="450">
        <v>112330</v>
      </c>
      <c r="K40" s="450">
        <v>0</v>
      </c>
      <c r="L40" s="450">
        <v>-52400</v>
      </c>
      <c r="M40" s="450">
        <v>4</v>
      </c>
      <c r="N40" s="450">
        <v>-15821</v>
      </c>
      <c r="O40" s="450">
        <v>176</v>
      </c>
      <c r="P40" s="450">
        <v>0</v>
      </c>
      <c r="Q40" s="450">
        <v>0</v>
      </c>
      <c r="R40" s="450">
        <v>-97</v>
      </c>
      <c r="S40" s="474">
        <f>219538--852153</f>
        <v>1071691</v>
      </c>
      <c r="T40" s="474">
        <v>-852153.45499999996</v>
      </c>
      <c r="U40" s="450">
        <v>48</v>
      </c>
      <c r="V40" s="450">
        <v>222847</v>
      </c>
      <c r="W40" s="450">
        <v>-9073</v>
      </c>
      <c r="X40" s="450">
        <v>0</v>
      </c>
      <c r="Y40" s="450">
        <v>0</v>
      </c>
      <c r="Z40" s="450">
        <v>-104710</v>
      </c>
      <c r="AA40" s="450">
        <v>0</v>
      </c>
      <c r="AB40" s="450">
        <v>109799</v>
      </c>
      <c r="AC40" s="450">
        <v>147452</v>
      </c>
      <c r="AD40" s="450">
        <v>0</v>
      </c>
      <c r="AE40" s="450">
        <v>0</v>
      </c>
      <c r="AF40" s="450">
        <v>102324</v>
      </c>
      <c r="AG40" s="450">
        <v>0</v>
      </c>
      <c r="AH40" s="450">
        <v>0</v>
      </c>
      <c r="AI40" s="450">
        <v>0</v>
      </c>
      <c r="AJ40" s="450">
        <v>0</v>
      </c>
      <c r="AK40" s="450">
        <v>-1699740</v>
      </c>
      <c r="AL40" s="450">
        <v>0</v>
      </c>
      <c r="AM40" s="450">
        <v>-70523</v>
      </c>
      <c r="AN40" s="450">
        <v>-2823186</v>
      </c>
      <c r="AO40" s="450">
        <v>0</v>
      </c>
      <c r="AP40" s="450">
        <v>-587948</v>
      </c>
      <c r="AQ40" s="450">
        <v>60502</v>
      </c>
      <c r="AR40" s="450">
        <v>-1886034</v>
      </c>
      <c r="AS40" s="450">
        <v>0</v>
      </c>
      <c r="AT40" s="450">
        <v>-1684612</v>
      </c>
      <c r="AU40" s="450">
        <v>-30878</v>
      </c>
      <c r="AV40" s="450">
        <v>-7349404</v>
      </c>
      <c r="AW40" s="450">
        <v>89061</v>
      </c>
      <c r="AX40" s="450">
        <v>0</v>
      </c>
    </row>
    <row r="41" spans="1:50" ht="12.75" customHeight="1">
      <c r="A41" s="180" t="s">
        <v>976</v>
      </c>
      <c r="B41" s="450" t="s">
        <v>977</v>
      </c>
      <c r="C41" s="450">
        <v>0</v>
      </c>
      <c r="D41" s="450">
        <v>0</v>
      </c>
      <c r="E41" s="450">
        <v>0</v>
      </c>
      <c r="F41" s="450">
        <v>0</v>
      </c>
      <c r="G41" s="450">
        <v>0</v>
      </c>
      <c r="H41" s="450">
        <v>0</v>
      </c>
      <c r="I41" s="450">
        <v>0</v>
      </c>
      <c r="J41" s="450">
        <v>0</v>
      </c>
      <c r="K41" s="450">
        <v>0</v>
      </c>
      <c r="L41" s="450">
        <v>0</v>
      </c>
      <c r="M41" s="450">
        <v>0</v>
      </c>
      <c r="N41" s="450">
        <v>0</v>
      </c>
      <c r="O41" s="450">
        <v>0</v>
      </c>
      <c r="P41" s="450">
        <v>0</v>
      </c>
      <c r="Q41" s="450">
        <v>0</v>
      </c>
      <c r="R41" s="450">
        <v>0</v>
      </c>
      <c r="S41" s="474">
        <v>0</v>
      </c>
      <c r="T41" s="474"/>
      <c r="U41" s="450">
        <v>0</v>
      </c>
      <c r="V41" s="450">
        <v>0</v>
      </c>
      <c r="W41" s="450">
        <v>0</v>
      </c>
      <c r="X41" s="450">
        <v>0</v>
      </c>
      <c r="Y41" s="450">
        <v>0</v>
      </c>
      <c r="Z41" s="450">
        <v>0</v>
      </c>
      <c r="AA41" s="450">
        <v>0</v>
      </c>
      <c r="AB41" s="450">
        <v>0</v>
      </c>
      <c r="AC41" s="450">
        <v>0</v>
      </c>
      <c r="AD41" s="450">
        <v>0</v>
      </c>
      <c r="AE41" s="450">
        <v>0</v>
      </c>
      <c r="AF41" s="450">
        <v>0</v>
      </c>
      <c r="AG41" s="450">
        <v>0</v>
      </c>
      <c r="AH41" s="450">
        <v>0</v>
      </c>
      <c r="AI41" s="450">
        <v>0</v>
      </c>
      <c r="AJ41" s="450">
        <v>0</v>
      </c>
      <c r="AK41" s="450">
        <v>0</v>
      </c>
      <c r="AL41" s="450">
        <v>0</v>
      </c>
      <c r="AM41" s="450">
        <v>0</v>
      </c>
      <c r="AN41" s="450">
        <v>0</v>
      </c>
      <c r="AO41" s="450">
        <v>0</v>
      </c>
      <c r="AP41" s="450">
        <v>0</v>
      </c>
      <c r="AQ41" s="450">
        <v>0</v>
      </c>
      <c r="AR41" s="450">
        <v>0</v>
      </c>
      <c r="AS41" s="450">
        <v>0</v>
      </c>
      <c r="AT41" s="450">
        <v>0</v>
      </c>
      <c r="AU41" s="450">
        <v>0</v>
      </c>
      <c r="AV41" s="450">
        <v>0</v>
      </c>
      <c r="AW41" s="450">
        <v>0</v>
      </c>
      <c r="AX41" s="450">
        <v>0</v>
      </c>
    </row>
    <row r="42" spans="1:50" ht="12.75" customHeight="1">
      <c r="A42" s="180" t="s">
        <v>978</v>
      </c>
      <c r="B42" s="450" t="s">
        <v>832</v>
      </c>
      <c r="C42" s="450">
        <v>0</v>
      </c>
      <c r="D42" s="450">
        <v>0</v>
      </c>
      <c r="E42" s="450">
        <v>0</v>
      </c>
      <c r="F42" s="450">
        <v>0</v>
      </c>
      <c r="G42" s="450">
        <v>0</v>
      </c>
      <c r="H42" s="450">
        <v>0</v>
      </c>
      <c r="I42" s="450">
        <v>0</v>
      </c>
      <c r="J42" s="450">
        <v>0</v>
      </c>
      <c r="K42" s="450">
        <v>0</v>
      </c>
      <c r="L42" s="450">
        <v>0</v>
      </c>
      <c r="M42" s="450">
        <v>0</v>
      </c>
      <c r="N42" s="450">
        <v>0</v>
      </c>
      <c r="O42" s="450">
        <v>0</v>
      </c>
      <c r="P42" s="450">
        <v>0</v>
      </c>
      <c r="Q42" s="450">
        <v>0</v>
      </c>
      <c r="R42" s="450">
        <v>0</v>
      </c>
      <c r="S42" s="474">
        <v>0</v>
      </c>
      <c r="T42" s="474"/>
      <c r="U42" s="450">
        <v>0</v>
      </c>
      <c r="V42" s="450">
        <v>0</v>
      </c>
      <c r="W42" s="450">
        <v>0</v>
      </c>
      <c r="X42" s="450">
        <v>0</v>
      </c>
      <c r="Y42" s="450">
        <v>0</v>
      </c>
      <c r="Z42" s="450">
        <v>0</v>
      </c>
      <c r="AA42" s="450">
        <v>0</v>
      </c>
      <c r="AB42" s="450">
        <v>0</v>
      </c>
      <c r="AC42" s="450">
        <v>0</v>
      </c>
      <c r="AD42" s="450">
        <v>0</v>
      </c>
      <c r="AE42" s="450">
        <v>0</v>
      </c>
      <c r="AF42" s="450">
        <v>0</v>
      </c>
      <c r="AG42" s="450">
        <v>0</v>
      </c>
      <c r="AH42" s="450">
        <v>0</v>
      </c>
      <c r="AI42" s="450">
        <v>0</v>
      </c>
      <c r="AJ42" s="450">
        <v>0</v>
      </c>
      <c r="AK42" s="450">
        <v>0</v>
      </c>
      <c r="AL42" s="450">
        <v>0</v>
      </c>
      <c r="AM42" s="450">
        <v>0</v>
      </c>
      <c r="AN42" s="450">
        <v>0</v>
      </c>
      <c r="AO42" s="450">
        <v>0</v>
      </c>
      <c r="AP42" s="450">
        <v>0</v>
      </c>
      <c r="AQ42" s="450">
        <v>0</v>
      </c>
      <c r="AR42" s="450">
        <v>0</v>
      </c>
      <c r="AS42" s="450">
        <v>0</v>
      </c>
      <c r="AT42" s="450">
        <v>0</v>
      </c>
      <c r="AU42" s="450">
        <v>0</v>
      </c>
      <c r="AV42" s="450">
        <v>0</v>
      </c>
      <c r="AW42" s="450">
        <v>0</v>
      </c>
      <c r="AX42" s="450">
        <v>0</v>
      </c>
    </row>
    <row r="43" spans="1:50" ht="12.75" customHeight="1">
      <c r="A43" s="180" t="s">
        <v>334</v>
      </c>
      <c r="B43" s="450" t="s">
        <v>863</v>
      </c>
      <c r="C43" s="450">
        <v>0</v>
      </c>
      <c r="D43" s="450">
        <v>0</v>
      </c>
      <c r="E43" s="450">
        <v>0</v>
      </c>
      <c r="F43" s="450">
        <v>0</v>
      </c>
      <c r="G43" s="450">
        <v>0</v>
      </c>
      <c r="H43" s="450">
        <v>0</v>
      </c>
      <c r="I43" s="450">
        <v>0</v>
      </c>
      <c r="J43" s="450">
        <v>0</v>
      </c>
      <c r="K43" s="450">
        <v>0</v>
      </c>
      <c r="L43" s="450">
        <v>0</v>
      </c>
      <c r="M43" s="450">
        <v>0</v>
      </c>
      <c r="N43" s="450">
        <v>0</v>
      </c>
      <c r="O43" s="450">
        <v>0</v>
      </c>
      <c r="P43" s="450">
        <v>0</v>
      </c>
      <c r="Q43" s="450">
        <v>0</v>
      </c>
      <c r="R43" s="450">
        <v>0</v>
      </c>
      <c r="S43" s="474">
        <v>0</v>
      </c>
      <c r="T43" s="474"/>
      <c r="U43" s="450">
        <v>0</v>
      </c>
      <c r="V43" s="450">
        <v>0</v>
      </c>
      <c r="W43" s="450">
        <v>0</v>
      </c>
      <c r="X43" s="450">
        <v>0</v>
      </c>
      <c r="Y43" s="450">
        <v>0</v>
      </c>
      <c r="Z43" s="450">
        <v>0</v>
      </c>
      <c r="AA43" s="450">
        <v>0</v>
      </c>
      <c r="AB43" s="450">
        <v>0</v>
      </c>
      <c r="AC43" s="450">
        <v>0</v>
      </c>
      <c r="AD43" s="450">
        <v>0</v>
      </c>
      <c r="AE43" s="450">
        <v>0</v>
      </c>
      <c r="AF43" s="450">
        <v>0</v>
      </c>
      <c r="AG43" s="450">
        <v>0</v>
      </c>
      <c r="AH43" s="450">
        <v>0</v>
      </c>
      <c r="AI43" s="450">
        <v>0</v>
      </c>
      <c r="AJ43" s="450">
        <v>0</v>
      </c>
      <c r="AK43" s="450">
        <v>0</v>
      </c>
      <c r="AL43" s="450">
        <v>0</v>
      </c>
      <c r="AM43" s="450">
        <v>0</v>
      </c>
      <c r="AN43" s="450">
        <v>0</v>
      </c>
      <c r="AO43" s="450">
        <v>0</v>
      </c>
      <c r="AP43" s="450">
        <v>0</v>
      </c>
      <c r="AQ43" s="450">
        <v>0</v>
      </c>
      <c r="AR43" s="450">
        <v>0</v>
      </c>
      <c r="AS43" s="450">
        <v>0</v>
      </c>
      <c r="AT43" s="450">
        <v>0</v>
      </c>
      <c r="AU43" s="450">
        <v>0</v>
      </c>
      <c r="AV43" s="450">
        <v>0</v>
      </c>
      <c r="AW43" s="450">
        <v>0</v>
      </c>
      <c r="AX43" s="450">
        <v>0</v>
      </c>
    </row>
    <row r="44" spans="1:50" ht="12.75" customHeight="1">
      <c r="A44" s="180" t="s">
        <v>335</v>
      </c>
      <c r="B44" s="450" t="s">
        <v>224</v>
      </c>
      <c r="C44" s="455">
        <v>-6812819</v>
      </c>
      <c r="D44" s="450">
        <v>-137</v>
      </c>
      <c r="E44" s="464">
        <v>-3782</v>
      </c>
      <c r="F44" s="450">
        <v>-8</v>
      </c>
      <c r="G44" s="450">
        <v>-623207</v>
      </c>
      <c r="H44" s="450">
        <v>-242492</v>
      </c>
      <c r="I44" s="450">
        <v>0</v>
      </c>
      <c r="J44" s="450">
        <v>-197903</v>
      </c>
      <c r="K44" s="450">
        <v>0</v>
      </c>
      <c r="L44" s="450">
        <v>-2540</v>
      </c>
      <c r="M44" s="450">
        <v>-2209</v>
      </c>
      <c r="N44" s="450">
        <v>-14469</v>
      </c>
      <c r="O44" s="450">
        <v>-168</v>
      </c>
      <c r="P44" s="450">
        <v>0</v>
      </c>
      <c r="Q44" s="450">
        <v>0</v>
      </c>
      <c r="R44" s="450">
        <v>-455</v>
      </c>
      <c r="S44" s="474">
        <v>-143</v>
      </c>
      <c r="T44" s="474"/>
      <c r="U44" s="450">
        <v>11353</v>
      </c>
      <c r="V44" s="450">
        <v>-149171</v>
      </c>
      <c r="W44" s="450">
        <v>-4030</v>
      </c>
      <c r="X44" s="450">
        <v>0</v>
      </c>
      <c r="Y44" s="450">
        <v>0</v>
      </c>
      <c r="Z44" s="450">
        <v>-40686</v>
      </c>
      <c r="AA44" s="450">
        <v>0</v>
      </c>
      <c r="AB44" s="450">
        <v>-269231</v>
      </c>
      <c r="AC44" s="450">
        <v>-34910</v>
      </c>
      <c r="AD44" s="450">
        <v>0</v>
      </c>
      <c r="AE44" s="450">
        <v>0</v>
      </c>
      <c r="AF44" s="450">
        <v>-273</v>
      </c>
      <c r="AG44" s="450">
        <v>0</v>
      </c>
      <c r="AH44" s="450">
        <v>0</v>
      </c>
      <c r="AI44" s="450">
        <v>0</v>
      </c>
      <c r="AJ44" s="450">
        <v>0</v>
      </c>
      <c r="AK44" s="450">
        <v>-86225</v>
      </c>
      <c r="AL44" s="450">
        <v>0</v>
      </c>
      <c r="AM44" s="450">
        <v>-27367</v>
      </c>
      <c r="AN44" s="450">
        <v>-827485</v>
      </c>
      <c r="AO44" s="450">
        <v>0</v>
      </c>
      <c r="AP44" s="450">
        <v>-212044</v>
      </c>
      <c r="AQ44" s="450">
        <v>-138</v>
      </c>
      <c r="AR44" s="450">
        <v>-213246</v>
      </c>
      <c r="AS44" s="450">
        <v>0</v>
      </c>
      <c r="AT44" s="450">
        <v>-328604</v>
      </c>
      <c r="AU44" s="450">
        <v>0</v>
      </c>
      <c r="AV44" s="450">
        <v>-3093019</v>
      </c>
      <c r="AW44" s="450">
        <v>-450230</v>
      </c>
      <c r="AX44" s="450">
        <v>0</v>
      </c>
    </row>
    <row r="45" spans="1:50" ht="12.75" customHeight="1">
      <c r="A45" s="180" t="s">
        <v>336</v>
      </c>
      <c r="B45" s="450" t="s">
        <v>225</v>
      </c>
      <c r="C45" s="455">
        <v>-16592784</v>
      </c>
      <c r="D45" s="450">
        <v>0</v>
      </c>
      <c r="E45" s="450">
        <v>0</v>
      </c>
      <c r="F45" s="450">
        <v>0</v>
      </c>
      <c r="G45" s="450">
        <v>106</v>
      </c>
      <c r="H45" s="450">
        <v>304135</v>
      </c>
      <c r="I45" s="450">
        <v>0</v>
      </c>
      <c r="J45" s="450">
        <v>-97112</v>
      </c>
      <c r="K45" s="450">
        <v>0</v>
      </c>
      <c r="L45" s="450">
        <v>15108</v>
      </c>
      <c r="M45" s="450">
        <v>0</v>
      </c>
      <c r="N45" s="450">
        <v>1659</v>
      </c>
      <c r="O45" s="450">
        <v>-40</v>
      </c>
      <c r="P45" s="450">
        <v>0</v>
      </c>
      <c r="Q45" s="450">
        <v>0</v>
      </c>
      <c r="R45" s="450">
        <v>-1176</v>
      </c>
      <c r="S45" s="474">
        <v>0</v>
      </c>
      <c r="T45" s="474"/>
      <c r="U45" s="450">
        <v>0</v>
      </c>
      <c r="V45" s="450">
        <v>-123959</v>
      </c>
      <c r="W45" s="450">
        <v>-4490</v>
      </c>
      <c r="X45" s="450">
        <v>0</v>
      </c>
      <c r="Y45" s="450">
        <v>0</v>
      </c>
      <c r="Z45" s="450">
        <v>0</v>
      </c>
      <c r="AA45" s="450">
        <v>0</v>
      </c>
      <c r="AB45" s="450">
        <v>1061130</v>
      </c>
      <c r="AC45" s="450">
        <v>-17786</v>
      </c>
      <c r="AD45" s="450">
        <v>0</v>
      </c>
      <c r="AE45" s="450">
        <v>0</v>
      </c>
      <c r="AF45" s="450">
        <v>0</v>
      </c>
      <c r="AG45" s="450">
        <v>0</v>
      </c>
      <c r="AH45" s="450">
        <v>0</v>
      </c>
      <c r="AI45" s="450">
        <v>0</v>
      </c>
      <c r="AJ45" s="450">
        <v>0</v>
      </c>
      <c r="AK45" s="450">
        <v>-1898103</v>
      </c>
      <c r="AL45" s="450">
        <v>0</v>
      </c>
      <c r="AM45" s="450">
        <v>-274393</v>
      </c>
      <c r="AN45" s="450">
        <v>-355656</v>
      </c>
      <c r="AO45" s="450">
        <v>0</v>
      </c>
      <c r="AP45" s="450">
        <v>3469890</v>
      </c>
      <c r="AQ45" s="450">
        <v>0</v>
      </c>
      <c r="AR45" s="450">
        <v>-1361957</v>
      </c>
      <c r="AS45" s="450">
        <v>0</v>
      </c>
      <c r="AT45" s="450">
        <v>257227</v>
      </c>
      <c r="AU45" s="450">
        <v>0</v>
      </c>
      <c r="AV45" s="450">
        <v>-17567368</v>
      </c>
      <c r="AW45" s="450">
        <v>0</v>
      </c>
      <c r="AX45" s="450">
        <v>0</v>
      </c>
    </row>
    <row r="46" spans="1:50" ht="12.75" customHeight="1">
      <c r="A46" s="180" t="s">
        <v>337</v>
      </c>
      <c r="B46" s="450" t="s">
        <v>226</v>
      </c>
      <c r="C46" s="455">
        <v>-38131812</v>
      </c>
      <c r="D46" s="450">
        <v>0</v>
      </c>
      <c r="E46" s="450">
        <v>0</v>
      </c>
      <c r="F46" s="450">
        <v>0</v>
      </c>
      <c r="G46" s="450">
        <v>0</v>
      </c>
      <c r="H46" s="450">
        <v>-1784586</v>
      </c>
      <c r="I46" s="450">
        <v>0</v>
      </c>
      <c r="J46" s="450">
        <v>0</v>
      </c>
      <c r="K46" s="450">
        <v>0</v>
      </c>
      <c r="L46" s="450">
        <v>0</v>
      </c>
      <c r="M46" s="450">
        <v>0</v>
      </c>
      <c r="N46" s="450">
        <v>0</v>
      </c>
      <c r="O46" s="450">
        <v>0</v>
      </c>
      <c r="P46" s="450">
        <v>0</v>
      </c>
      <c r="Q46" s="450">
        <v>0</v>
      </c>
      <c r="R46" s="450">
        <v>0</v>
      </c>
      <c r="S46" s="474">
        <v>0</v>
      </c>
      <c r="T46" s="474"/>
      <c r="U46" s="450">
        <v>0</v>
      </c>
      <c r="V46" s="450">
        <v>0</v>
      </c>
      <c r="W46" s="450">
        <v>0</v>
      </c>
      <c r="X46" s="450">
        <v>0</v>
      </c>
      <c r="Y46" s="450">
        <v>0</v>
      </c>
      <c r="Z46" s="450">
        <v>0</v>
      </c>
      <c r="AA46" s="450">
        <v>0</v>
      </c>
      <c r="AB46" s="450">
        <v>-2715457</v>
      </c>
      <c r="AC46" s="450">
        <v>0</v>
      </c>
      <c r="AD46" s="450">
        <v>0</v>
      </c>
      <c r="AE46" s="450">
        <v>0</v>
      </c>
      <c r="AF46" s="450">
        <v>0</v>
      </c>
      <c r="AG46" s="450">
        <v>0</v>
      </c>
      <c r="AH46" s="450">
        <v>0</v>
      </c>
      <c r="AI46" s="450">
        <v>0</v>
      </c>
      <c r="AJ46" s="450">
        <v>0</v>
      </c>
      <c r="AK46" s="450">
        <v>-40852</v>
      </c>
      <c r="AL46" s="450">
        <v>0</v>
      </c>
      <c r="AM46" s="450">
        <v>-1529071</v>
      </c>
      <c r="AN46" s="450">
        <v>-333873</v>
      </c>
      <c r="AO46" s="450">
        <v>0</v>
      </c>
      <c r="AP46" s="450">
        <v>-4247630</v>
      </c>
      <c r="AQ46" s="450">
        <v>0</v>
      </c>
      <c r="AR46" s="450">
        <v>-1</v>
      </c>
      <c r="AS46" s="450">
        <v>0</v>
      </c>
      <c r="AT46" s="450">
        <v>-1814192</v>
      </c>
      <c r="AU46" s="450">
        <v>0</v>
      </c>
      <c r="AV46" s="450">
        <v>-25666152</v>
      </c>
      <c r="AW46" s="450">
        <v>0</v>
      </c>
      <c r="AX46" s="450">
        <v>0</v>
      </c>
    </row>
    <row r="47" spans="1:50" ht="12.75" customHeight="1">
      <c r="A47" s="180" t="s">
        <v>382</v>
      </c>
      <c r="B47" s="450" t="s">
        <v>275</v>
      </c>
      <c r="C47" s="455">
        <v>6484</v>
      </c>
      <c r="D47" s="450">
        <v>0</v>
      </c>
      <c r="E47" s="450">
        <v>0</v>
      </c>
      <c r="F47" s="450">
        <v>0</v>
      </c>
      <c r="G47" s="450">
        <v>0</v>
      </c>
      <c r="H47" s="450">
        <v>0</v>
      </c>
      <c r="I47" s="450">
        <v>0</v>
      </c>
      <c r="J47" s="450">
        <v>0</v>
      </c>
      <c r="K47" s="450">
        <v>0</v>
      </c>
      <c r="L47" s="450">
        <v>0</v>
      </c>
      <c r="M47" s="450">
        <v>0</v>
      </c>
      <c r="N47" s="450">
        <v>0</v>
      </c>
      <c r="O47" s="450">
        <v>0</v>
      </c>
      <c r="P47" s="450">
        <v>0</v>
      </c>
      <c r="Q47" s="450">
        <v>0</v>
      </c>
      <c r="R47" s="450">
        <v>0</v>
      </c>
      <c r="S47" s="474">
        <v>0</v>
      </c>
      <c r="T47" s="474"/>
      <c r="U47" s="450">
        <v>0</v>
      </c>
      <c r="V47" s="450">
        <v>0</v>
      </c>
      <c r="W47" s="450">
        <v>0</v>
      </c>
      <c r="X47" s="450">
        <v>0</v>
      </c>
      <c r="Y47" s="450">
        <v>0</v>
      </c>
      <c r="Z47" s="450">
        <v>0</v>
      </c>
      <c r="AA47" s="450">
        <v>0</v>
      </c>
      <c r="AB47" s="450">
        <v>0</v>
      </c>
      <c r="AC47" s="450">
        <v>0</v>
      </c>
      <c r="AD47" s="450">
        <v>0</v>
      </c>
      <c r="AE47" s="450">
        <v>0</v>
      </c>
      <c r="AF47" s="450">
        <v>6484</v>
      </c>
      <c r="AG47" s="450">
        <v>0</v>
      </c>
      <c r="AH47" s="450">
        <v>0</v>
      </c>
      <c r="AI47" s="450">
        <v>0</v>
      </c>
      <c r="AJ47" s="450">
        <v>0</v>
      </c>
      <c r="AK47" s="450">
        <v>0</v>
      </c>
      <c r="AL47" s="450">
        <v>0</v>
      </c>
      <c r="AM47" s="450">
        <v>0</v>
      </c>
      <c r="AN47" s="450">
        <v>0</v>
      </c>
      <c r="AO47" s="450">
        <v>0</v>
      </c>
      <c r="AP47" s="450">
        <v>0</v>
      </c>
      <c r="AQ47" s="450">
        <v>0</v>
      </c>
      <c r="AR47" s="450">
        <v>0</v>
      </c>
      <c r="AS47" s="450">
        <v>0</v>
      </c>
      <c r="AT47" s="450">
        <v>0</v>
      </c>
      <c r="AU47" s="450">
        <v>0</v>
      </c>
      <c r="AV47" s="450">
        <v>0</v>
      </c>
      <c r="AW47" s="450">
        <v>0</v>
      </c>
      <c r="AX47" s="450">
        <v>0</v>
      </c>
    </row>
    <row r="48" spans="1:50" ht="12.75" customHeight="1">
      <c r="A48" s="180" t="s">
        <v>340</v>
      </c>
      <c r="B48" s="450" t="s">
        <v>229</v>
      </c>
      <c r="C48" s="455">
        <v>32274987</v>
      </c>
      <c r="D48" s="450">
        <v>0</v>
      </c>
      <c r="E48" s="464">
        <v>26316340</v>
      </c>
      <c r="F48" s="450">
        <v>951051</v>
      </c>
      <c r="G48" s="450">
        <v>0</v>
      </c>
      <c r="H48" s="450">
        <v>36322</v>
      </c>
      <c r="I48" s="450">
        <v>0</v>
      </c>
      <c r="J48" s="450">
        <v>0</v>
      </c>
      <c r="K48" s="450">
        <v>0</v>
      </c>
      <c r="L48" s="450">
        <v>0</v>
      </c>
      <c r="M48" s="450">
        <v>0</v>
      </c>
      <c r="N48" s="450">
        <v>0</v>
      </c>
      <c r="O48" s="450">
        <v>0</v>
      </c>
      <c r="P48" s="450">
        <v>0</v>
      </c>
      <c r="Q48" s="450">
        <v>0</v>
      </c>
      <c r="R48" s="450">
        <v>0</v>
      </c>
      <c r="S48" s="474">
        <v>584416</v>
      </c>
      <c r="T48" s="474"/>
      <c r="U48" s="450">
        <v>0</v>
      </c>
      <c r="V48" s="450">
        <v>0</v>
      </c>
      <c r="W48" s="450">
        <v>0</v>
      </c>
      <c r="X48" s="450">
        <v>0</v>
      </c>
      <c r="Y48" s="450">
        <v>0</v>
      </c>
      <c r="Z48" s="450">
        <v>0</v>
      </c>
      <c r="AA48" s="450">
        <v>0</v>
      </c>
      <c r="AB48" s="450">
        <v>0</v>
      </c>
      <c r="AC48" s="450">
        <v>0</v>
      </c>
      <c r="AD48" s="450">
        <v>0</v>
      </c>
      <c r="AE48" s="450">
        <v>0</v>
      </c>
      <c r="AF48" s="450">
        <v>1389076</v>
      </c>
      <c r="AG48" s="450">
        <v>0</v>
      </c>
      <c r="AH48" s="450">
        <v>0</v>
      </c>
      <c r="AI48" s="450">
        <v>0</v>
      </c>
      <c r="AJ48" s="450">
        <v>0</v>
      </c>
      <c r="AK48" s="450">
        <v>0</v>
      </c>
      <c r="AL48" s="450">
        <v>0</v>
      </c>
      <c r="AM48" s="450">
        <v>0</v>
      </c>
      <c r="AN48" s="450">
        <v>0</v>
      </c>
      <c r="AO48" s="450">
        <v>0</v>
      </c>
      <c r="AP48" s="450">
        <v>0</v>
      </c>
      <c r="AQ48" s="450">
        <v>196321</v>
      </c>
      <c r="AR48" s="450">
        <v>0</v>
      </c>
      <c r="AS48" s="450">
        <v>0</v>
      </c>
      <c r="AT48" s="450">
        <v>929264</v>
      </c>
      <c r="AU48" s="450">
        <v>0</v>
      </c>
      <c r="AV48" s="450">
        <v>660822</v>
      </c>
      <c r="AW48" s="450">
        <v>1211376</v>
      </c>
      <c r="AX48" s="450">
        <v>0</v>
      </c>
    </row>
    <row r="49" spans="1:50" ht="12.75" customHeight="1">
      <c r="A49" s="180" t="s">
        <v>342</v>
      </c>
      <c r="B49" s="450" t="s">
        <v>234</v>
      </c>
      <c r="C49" s="455">
        <v>4631448</v>
      </c>
      <c r="D49" s="450">
        <v>0</v>
      </c>
      <c r="E49" s="464">
        <v>4631448</v>
      </c>
      <c r="F49" s="450">
        <v>0</v>
      </c>
      <c r="G49" s="450">
        <v>0</v>
      </c>
      <c r="H49" s="450">
        <v>0</v>
      </c>
      <c r="I49" s="450">
        <v>0</v>
      </c>
      <c r="J49" s="450">
        <v>0</v>
      </c>
      <c r="K49" s="450">
        <v>0</v>
      </c>
      <c r="L49" s="450">
        <v>0</v>
      </c>
      <c r="M49" s="450">
        <v>0</v>
      </c>
      <c r="N49" s="450">
        <v>0</v>
      </c>
      <c r="O49" s="450">
        <v>0</v>
      </c>
      <c r="P49" s="450">
        <v>0</v>
      </c>
      <c r="Q49" s="450">
        <v>0</v>
      </c>
      <c r="R49" s="450">
        <v>0</v>
      </c>
      <c r="S49" s="474">
        <v>0</v>
      </c>
      <c r="T49" s="474"/>
      <c r="U49" s="450">
        <v>0</v>
      </c>
      <c r="V49" s="450">
        <v>0</v>
      </c>
      <c r="W49" s="450">
        <v>0</v>
      </c>
      <c r="X49" s="450">
        <v>0</v>
      </c>
      <c r="Y49" s="450">
        <v>0</v>
      </c>
      <c r="Z49" s="450">
        <v>0</v>
      </c>
      <c r="AA49" s="450">
        <v>0</v>
      </c>
      <c r="AB49" s="450">
        <v>0</v>
      </c>
      <c r="AC49" s="450">
        <v>0</v>
      </c>
      <c r="AD49" s="450">
        <v>0</v>
      </c>
      <c r="AE49" s="450">
        <v>0</v>
      </c>
      <c r="AF49" s="450">
        <v>0</v>
      </c>
      <c r="AG49" s="450">
        <v>0</v>
      </c>
      <c r="AH49" s="450">
        <v>0</v>
      </c>
      <c r="AI49" s="450">
        <v>0</v>
      </c>
      <c r="AJ49" s="450">
        <v>0</v>
      </c>
      <c r="AK49" s="450">
        <v>0</v>
      </c>
      <c r="AL49" s="450">
        <v>0</v>
      </c>
      <c r="AM49" s="450">
        <v>0</v>
      </c>
      <c r="AN49" s="450">
        <v>0</v>
      </c>
      <c r="AO49" s="450">
        <v>0</v>
      </c>
      <c r="AP49" s="450">
        <v>0</v>
      </c>
      <c r="AQ49" s="450">
        <v>0</v>
      </c>
      <c r="AR49" s="450">
        <v>0</v>
      </c>
      <c r="AS49" s="450">
        <v>0</v>
      </c>
      <c r="AT49" s="450">
        <v>0</v>
      </c>
      <c r="AU49" s="450">
        <v>0</v>
      </c>
      <c r="AV49" s="450">
        <v>0</v>
      </c>
      <c r="AW49" s="450">
        <v>0</v>
      </c>
      <c r="AX49" s="450">
        <v>0</v>
      </c>
    </row>
    <row r="50" spans="1:50" ht="12.75" customHeight="1">
      <c r="A50" s="180" t="s">
        <v>343</v>
      </c>
      <c r="B50" s="450" t="s">
        <v>231</v>
      </c>
      <c r="C50" s="455">
        <v>1442452</v>
      </c>
      <c r="D50" s="450">
        <v>0</v>
      </c>
      <c r="E50" s="464">
        <v>1442452</v>
      </c>
      <c r="F50" s="450">
        <v>0</v>
      </c>
      <c r="G50" s="450">
        <v>0</v>
      </c>
      <c r="H50" s="450">
        <v>0</v>
      </c>
      <c r="I50" s="450">
        <v>0</v>
      </c>
      <c r="J50" s="450">
        <v>0</v>
      </c>
      <c r="K50" s="450">
        <v>0</v>
      </c>
      <c r="L50" s="450">
        <v>0</v>
      </c>
      <c r="M50" s="450">
        <v>0</v>
      </c>
      <c r="N50" s="450">
        <v>0</v>
      </c>
      <c r="O50" s="450">
        <v>0</v>
      </c>
      <c r="P50" s="450">
        <v>0</v>
      </c>
      <c r="Q50" s="450">
        <v>0</v>
      </c>
      <c r="R50" s="450">
        <v>0</v>
      </c>
      <c r="S50" s="474">
        <v>0</v>
      </c>
      <c r="T50" s="474"/>
      <c r="U50" s="450">
        <v>0</v>
      </c>
      <c r="V50" s="450">
        <v>0</v>
      </c>
      <c r="W50" s="450">
        <v>0</v>
      </c>
      <c r="X50" s="450">
        <v>0</v>
      </c>
      <c r="Y50" s="450">
        <v>0</v>
      </c>
      <c r="Z50" s="450">
        <v>0</v>
      </c>
      <c r="AA50" s="450">
        <v>0</v>
      </c>
      <c r="AB50" s="450">
        <v>0</v>
      </c>
      <c r="AC50" s="450">
        <v>0</v>
      </c>
      <c r="AD50" s="450">
        <v>0</v>
      </c>
      <c r="AE50" s="450">
        <v>0</v>
      </c>
      <c r="AF50" s="450">
        <v>0</v>
      </c>
      <c r="AG50" s="450">
        <v>0</v>
      </c>
      <c r="AH50" s="450">
        <v>0</v>
      </c>
      <c r="AI50" s="450">
        <v>0</v>
      </c>
      <c r="AJ50" s="450">
        <v>0</v>
      </c>
      <c r="AK50" s="450">
        <v>0</v>
      </c>
      <c r="AL50" s="450">
        <v>0</v>
      </c>
      <c r="AM50" s="450">
        <v>0</v>
      </c>
      <c r="AN50" s="450">
        <v>0</v>
      </c>
      <c r="AO50" s="450">
        <v>0</v>
      </c>
      <c r="AP50" s="450">
        <v>0</v>
      </c>
      <c r="AQ50" s="450">
        <v>0</v>
      </c>
      <c r="AR50" s="450">
        <v>0</v>
      </c>
      <c r="AS50" s="450">
        <v>0</v>
      </c>
      <c r="AT50" s="450">
        <v>0</v>
      </c>
      <c r="AU50" s="450">
        <v>0</v>
      </c>
      <c r="AV50" s="450">
        <v>0</v>
      </c>
      <c r="AW50" s="450">
        <v>0</v>
      </c>
      <c r="AX50" s="450">
        <v>0</v>
      </c>
    </row>
    <row r="51" spans="1:50" ht="12.75" customHeight="1">
      <c r="A51" s="180" t="s">
        <v>345</v>
      </c>
      <c r="B51" s="450" t="s">
        <v>233</v>
      </c>
      <c r="C51" s="455">
        <v>12632356</v>
      </c>
      <c r="D51" s="450">
        <v>0</v>
      </c>
      <c r="E51" s="464">
        <v>12632356</v>
      </c>
      <c r="F51" s="450">
        <v>0</v>
      </c>
      <c r="G51" s="450">
        <v>0</v>
      </c>
      <c r="H51" s="450">
        <v>0</v>
      </c>
      <c r="I51" s="450">
        <v>0</v>
      </c>
      <c r="J51" s="450">
        <v>0</v>
      </c>
      <c r="K51" s="450">
        <v>0</v>
      </c>
      <c r="L51" s="450">
        <v>0</v>
      </c>
      <c r="M51" s="450">
        <v>0</v>
      </c>
      <c r="N51" s="450">
        <v>0</v>
      </c>
      <c r="O51" s="450">
        <v>0</v>
      </c>
      <c r="P51" s="450">
        <v>0</v>
      </c>
      <c r="Q51" s="450">
        <v>0</v>
      </c>
      <c r="R51" s="450">
        <v>0</v>
      </c>
      <c r="S51" s="474">
        <v>0</v>
      </c>
      <c r="T51" s="474"/>
      <c r="U51" s="450">
        <v>0</v>
      </c>
      <c r="V51" s="450">
        <v>0</v>
      </c>
      <c r="W51" s="450">
        <v>0</v>
      </c>
      <c r="X51" s="450">
        <v>0</v>
      </c>
      <c r="Y51" s="450">
        <v>0</v>
      </c>
      <c r="Z51" s="450">
        <v>0</v>
      </c>
      <c r="AA51" s="450">
        <v>0</v>
      </c>
      <c r="AB51" s="450">
        <v>0</v>
      </c>
      <c r="AC51" s="450">
        <v>0</v>
      </c>
      <c r="AD51" s="450">
        <v>0</v>
      </c>
      <c r="AE51" s="450">
        <v>0</v>
      </c>
      <c r="AF51" s="450">
        <v>0</v>
      </c>
      <c r="AG51" s="450">
        <v>0</v>
      </c>
      <c r="AH51" s="450">
        <v>0</v>
      </c>
      <c r="AI51" s="450">
        <v>0</v>
      </c>
      <c r="AJ51" s="450">
        <v>0</v>
      </c>
      <c r="AK51" s="450">
        <v>0</v>
      </c>
      <c r="AL51" s="450">
        <v>0</v>
      </c>
      <c r="AM51" s="450">
        <v>0</v>
      </c>
      <c r="AN51" s="450">
        <v>0</v>
      </c>
      <c r="AO51" s="450">
        <v>0</v>
      </c>
      <c r="AP51" s="450">
        <v>0</v>
      </c>
      <c r="AQ51" s="450">
        <v>0</v>
      </c>
      <c r="AR51" s="450">
        <v>0</v>
      </c>
      <c r="AS51" s="450">
        <v>0</v>
      </c>
      <c r="AT51" s="450">
        <v>0</v>
      </c>
      <c r="AU51" s="450">
        <v>0</v>
      </c>
      <c r="AV51" s="450">
        <v>0</v>
      </c>
      <c r="AW51" s="450">
        <v>0</v>
      </c>
      <c r="AX51" s="450">
        <v>0</v>
      </c>
    </row>
    <row r="52" spans="1:50" ht="12.75" customHeight="1">
      <c r="A52" s="180" t="s">
        <v>346</v>
      </c>
      <c r="B52" s="450" t="s">
        <v>235</v>
      </c>
      <c r="C52" s="455">
        <v>5939395</v>
      </c>
      <c r="D52" s="450">
        <v>0</v>
      </c>
      <c r="E52" s="464">
        <v>5939395</v>
      </c>
      <c r="F52" s="450">
        <v>0</v>
      </c>
      <c r="G52" s="450">
        <v>0</v>
      </c>
      <c r="H52" s="450">
        <v>0</v>
      </c>
      <c r="I52" s="450">
        <v>0</v>
      </c>
      <c r="J52" s="450">
        <v>0</v>
      </c>
      <c r="K52" s="450">
        <v>0</v>
      </c>
      <c r="L52" s="450">
        <v>0</v>
      </c>
      <c r="M52" s="450">
        <v>0</v>
      </c>
      <c r="N52" s="450">
        <v>0</v>
      </c>
      <c r="O52" s="450">
        <v>0</v>
      </c>
      <c r="P52" s="450">
        <v>0</v>
      </c>
      <c r="Q52" s="450">
        <v>0</v>
      </c>
      <c r="R52" s="450">
        <v>0</v>
      </c>
      <c r="S52" s="474">
        <v>0</v>
      </c>
      <c r="T52" s="474"/>
      <c r="U52" s="450">
        <v>0</v>
      </c>
      <c r="V52" s="450">
        <v>0</v>
      </c>
      <c r="W52" s="450">
        <v>0</v>
      </c>
      <c r="X52" s="450">
        <v>0</v>
      </c>
      <c r="Y52" s="450">
        <v>0</v>
      </c>
      <c r="Z52" s="450">
        <v>0</v>
      </c>
      <c r="AA52" s="450">
        <v>0</v>
      </c>
      <c r="AB52" s="450">
        <v>0</v>
      </c>
      <c r="AC52" s="450">
        <v>0</v>
      </c>
      <c r="AD52" s="450">
        <v>0</v>
      </c>
      <c r="AE52" s="450">
        <v>0</v>
      </c>
      <c r="AF52" s="450">
        <v>0</v>
      </c>
      <c r="AG52" s="450">
        <v>0</v>
      </c>
      <c r="AH52" s="450">
        <v>0</v>
      </c>
      <c r="AI52" s="450">
        <v>0</v>
      </c>
      <c r="AJ52" s="450">
        <v>0</v>
      </c>
      <c r="AK52" s="450">
        <v>0</v>
      </c>
      <c r="AL52" s="450">
        <v>0</v>
      </c>
      <c r="AM52" s="450">
        <v>0</v>
      </c>
      <c r="AN52" s="450">
        <v>0</v>
      </c>
      <c r="AO52" s="450">
        <v>0</v>
      </c>
      <c r="AP52" s="450">
        <v>0</v>
      </c>
      <c r="AQ52" s="450">
        <v>0</v>
      </c>
      <c r="AR52" s="450">
        <v>0</v>
      </c>
      <c r="AS52" s="450">
        <v>0</v>
      </c>
      <c r="AT52" s="450">
        <v>0</v>
      </c>
      <c r="AU52" s="450">
        <v>0</v>
      </c>
      <c r="AV52" s="450">
        <v>0</v>
      </c>
      <c r="AW52" s="450">
        <v>0</v>
      </c>
      <c r="AX52" s="450">
        <v>0</v>
      </c>
    </row>
    <row r="53" spans="1:50" ht="12.75" customHeight="1">
      <c r="A53" s="180" t="s">
        <v>979</v>
      </c>
      <c r="B53" s="450" t="s">
        <v>980</v>
      </c>
      <c r="C53" s="450">
        <v>-310125</v>
      </c>
      <c r="D53" s="450">
        <v>0</v>
      </c>
      <c r="E53" s="450">
        <v>-310125</v>
      </c>
      <c r="F53" s="450">
        <v>0</v>
      </c>
      <c r="G53" s="450">
        <v>0</v>
      </c>
      <c r="H53" s="450">
        <v>0</v>
      </c>
      <c r="I53" s="450">
        <v>0</v>
      </c>
      <c r="J53" s="450">
        <v>0</v>
      </c>
      <c r="K53" s="450">
        <v>0</v>
      </c>
      <c r="L53" s="450">
        <v>0</v>
      </c>
      <c r="M53" s="450">
        <v>0</v>
      </c>
      <c r="N53" s="450">
        <v>0</v>
      </c>
      <c r="O53" s="450">
        <v>0</v>
      </c>
      <c r="P53" s="450">
        <v>0</v>
      </c>
      <c r="Q53" s="450">
        <v>0</v>
      </c>
      <c r="R53" s="450">
        <v>0</v>
      </c>
      <c r="S53" s="474">
        <v>0</v>
      </c>
      <c r="T53" s="474"/>
      <c r="U53" s="450">
        <v>0</v>
      </c>
      <c r="V53" s="450">
        <v>0</v>
      </c>
      <c r="W53" s="450">
        <v>0</v>
      </c>
      <c r="X53" s="450">
        <v>0</v>
      </c>
      <c r="Y53" s="450">
        <v>0</v>
      </c>
      <c r="Z53" s="450">
        <v>0</v>
      </c>
      <c r="AA53" s="450">
        <v>0</v>
      </c>
      <c r="AB53" s="450">
        <v>0</v>
      </c>
      <c r="AC53" s="450">
        <v>0</v>
      </c>
      <c r="AD53" s="450">
        <v>0</v>
      </c>
      <c r="AE53" s="450">
        <v>0</v>
      </c>
      <c r="AF53" s="450">
        <v>0</v>
      </c>
      <c r="AG53" s="450">
        <v>0</v>
      </c>
      <c r="AH53" s="450">
        <v>0</v>
      </c>
      <c r="AI53" s="450">
        <v>0</v>
      </c>
      <c r="AJ53" s="450">
        <v>0</v>
      </c>
      <c r="AK53" s="450">
        <v>0</v>
      </c>
      <c r="AL53" s="450">
        <v>0</v>
      </c>
      <c r="AM53" s="450">
        <v>0</v>
      </c>
      <c r="AN53" s="450">
        <v>0</v>
      </c>
      <c r="AO53" s="450">
        <v>0</v>
      </c>
      <c r="AP53" s="450">
        <v>0</v>
      </c>
      <c r="AQ53" s="450">
        <v>0</v>
      </c>
      <c r="AR53" s="450">
        <v>0</v>
      </c>
      <c r="AS53" s="450">
        <v>0</v>
      </c>
      <c r="AT53" s="450">
        <v>0</v>
      </c>
      <c r="AU53" s="450">
        <v>0</v>
      </c>
      <c r="AV53" s="450">
        <v>0</v>
      </c>
      <c r="AW53" s="450">
        <v>0</v>
      </c>
      <c r="AX53" s="450">
        <v>0</v>
      </c>
    </row>
    <row r="54" spans="1:50" ht="12.75" customHeight="1">
      <c r="A54" s="180" t="s">
        <v>981</v>
      </c>
      <c r="B54" s="450" t="s">
        <v>982</v>
      </c>
      <c r="C54" s="450">
        <v>310125</v>
      </c>
      <c r="D54" s="450">
        <v>0</v>
      </c>
      <c r="E54" s="450">
        <v>310125</v>
      </c>
      <c r="F54" s="450">
        <v>0</v>
      </c>
      <c r="G54" s="450">
        <v>0</v>
      </c>
      <c r="H54" s="450">
        <v>0</v>
      </c>
      <c r="I54" s="450">
        <v>0</v>
      </c>
      <c r="J54" s="450">
        <v>0</v>
      </c>
      <c r="K54" s="450">
        <v>0</v>
      </c>
      <c r="L54" s="450">
        <v>0</v>
      </c>
      <c r="M54" s="450">
        <v>0</v>
      </c>
      <c r="N54" s="450">
        <v>0</v>
      </c>
      <c r="O54" s="450">
        <v>0</v>
      </c>
      <c r="P54" s="450">
        <v>0</v>
      </c>
      <c r="Q54" s="450">
        <v>0</v>
      </c>
      <c r="R54" s="450">
        <v>0</v>
      </c>
      <c r="S54" s="474">
        <v>0</v>
      </c>
      <c r="T54" s="474"/>
      <c r="U54" s="450">
        <v>0</v>
      </c>
      <c r="V54" s="450">
        <v>0</v>
      </c>
      <c r="W54" s="450">
        <v>0</v>
      </c>
      <c r="X54" s="450">
        <v>0</v>
      </c>
      <c r="Y54" s="450">
        <v>0</v>
      </c>
      <c r="Z54" s="450">
        <v>0</v>
      </c>
      <c r="AA54" s="450">
        <v>0</v>
      </c>
      <c r="AB54" s="450">
        <v>0</v>
      </c>
      <c r="AC54" s="450">
        <v>0</v>
      </c>
      <c r="AD54" s="450">
        <v>0</v>
      </c>
      <c r="AE54" s="450">
        <v>0</v>
      </c>
      <c r="AF54" s="450">
        <v>0</v>
      </c>
      <c r="AG54" s="450">
        <v>0</v>
      </c>
      <c r="AH54" s="450">
        <v>0</v>
      </c>
      <c r="AI54" s="450">
        <v>0</v>
      </c>
      <c r="AJ54" s="450">
        <v>0</v>
      </c>
      <c r="AK54" s="450">
        <v>0</v>
      </c>
      <c r="AL54" s="450">
        <v>0</v>
      </c>
      <c r="AM54" s="450">
        <v>0</v>
      </c>
      <c r="AN54" s="450">
        <v>0</v>
      </c>
      <c r="AO54" s="450">
        <v>0</v>
      </c>
      <c r="AP54" s="450">
        <v>0</v>
      </c>
      <c r="AQ54" s="450">
        <v>0</v>
      </c>
      <c r="AR54" s="450">
        <v>0</v>
      </c>
      <c r="AS54" s="450">
        <v>0</v>
      </c>
      <c r="AT54" s="450">
        <v>0</v>
      </c>
      <c r="AU54" s="450">
        <v>0</v>
      </c>
      <c r="AV54" s="450">
        <v>0</v>
      </c>
      <c r="AW54" s="450">
        <v>0</v>
      </c>
      <c r="AX54" s="450">
        <v>0</v>
      </c>
    </row>
    <row r="55" spans="1:50" ht="12.75" customHeight="1">
      <c r="A55" s="180" t="s">
        <v>348</v>
      </c>
      <c r="B55" s="450" t="s">
        <v>237</v>
      </c>
      <c r="C55" s="455">
        <v>32484</v>
      </c>
      <c r="D55" s="450">
        <v>0</v>
      </c>
      <c r="E55" s="450">
        <v>0</v>
      </c>
      <c r="F55" s="450">
        <v>766</v>
      </c>
      <c r="G55" s="450">
        <v>1060</v>
      </c>
      <c r="H55" s="450">
        <v>0</v>
      </c>
      <c r="I55" s="450">
        <v>0</v>
      </c>
      <c r="J55" s="450">
        <v>7372</v>
      </c>
      <c r="K55" s="450">
        <v>0</v>
      </c>
      <c r="L55" s="450">
        <v>0</v>
      </c>
      <c r="M55" s="450">
        <v>0</v>
      </c>
      <c r="N55" s="450">
        <v>0</v>
      </c>
      <c r="O55" s="450">
        <v>0</v>
      </c>
      <c r="P55" s="450">
        <v>0</v>
      </c>
      <c r="Q55" s="450">
        <v>0</v>
      </c>
      <c r="R55" s="450">
        <v>0</v>
      </c>
      <c r="S55" s="474">
        <v>-191</v>
      </c>
      <c r="T55" s="474"/>
      <c r="U55" s="450">
        <v>0</v>
      </c>
      <c r="V55" s="450">
        <v>12171</v>
      </c>
      <c r="W55" s="450">
        <v>0</v>
      </c>
      <c r="X55" s="450">
        <v>0</v>
      </c>
      <c r="Y55" s="450">
        <v>0</v>
      </c>
      <c r="Z55" s="450">
        <v>0</v>
      </c>
      <c r="AA55" s="450">
        <v>0</v>
      </c>
      <c r="AB55" s="450">
        <v>0</v>
      </c>
      <c r="AC55" s="450">
        <v>0</v>
      </c>
      <c r="AD55" s="450">
        <v>0</v>
      </c>
      <c r="AE55" s="450">
        <v>0</v>
      </c>
      <c r="AF55" s="450">
        <v>0</v>
      </c>
      <c r="AG55" s="450">
        <v>0</v>
      </c>
      <c r="AH55" s="450">
        <v>0</v>
      </c>
      <c r="AI55" s="450">
        <v>0</v>
      </c>
      <c r="AJ55" s="450">
        <v>0</v>
      </c>
      <c r="AK55" s="450">
        <v>0</v>
      </c>
      <c r="AL55" s="450">
        <v>0</v>
      </c>
      <c r="AM55" s="450">
        <v>0</v>
      </c>
      <c r="AN55" s="450">
        <v>0</v>
      </c>
      <c r="AO55" s="450">
        <v>0</v>
      </c>
      <c r="AP55" s="450">
        <v>0</v>
      </c>
      <c r="AQ55" s="450">
        <v>0</v>
      </c>
      <c r="AR55" s="450">
        <v>0</v>
      </c>
      <c r="AS55" s="450">
        <v>0</v>
      </c>
      <c r="AT55" s="450">
        <v>11306</v>
      </c>
      <c r="AU55" s="450">
        <v>0</v>
      </c>
      <c r="AV55" s="450">
        <v>0</v>
      </c>
      <c r="AW55" s="450">
        <v>0</v>
      </c>
      <c r="AX55" s="450">
        <v>0</v>
      </c>
    </row>
    <row r="56" spans="1:50" ht="12.75" customHeight="1">
      <c r="A56" s="180" t="s">
        <v>349</v>
      </c>
      <c r="B56" s="450" t="s">
        <v>238</v>
      </c>
      <c r="C56" s="455">
        <v>6439799</v>
      </c>
      <c r="D56" s="450">
        <v>0</v>
      </c>
      <c r="E56" s="450">
        <v>0</v>
      </c>
      <c r="F56" s="450">
        <v>91437</v>
      </c>
      <c r="G56" s="450">
        <v>-6819</v>
      </c>
      <c r="H56" s="450">
        <v>0</v>
      </c>
      <c r="I56" s="450">
        <v>0</v>
      </c>
      <c r="J56" s="450">
        <v>0</v>
      </c>
      <c r="K56" s="450">
        <v>0</v>
      </c>
      <c r="L56" s="450">
        <v>0</v>
      </c>
      <c r="M56" s="450">
        <v>0</v>
      </c>
      <c r="N56" s="450">
        <v>0</v>
      </c>
      <c r="O56" s="450">
        <v>0</v>
      </c>
      <c r="P56" s="450">
        <v>0</v>
      </c>
      <c r="Q56" s="450">
        <v>0</v>
      </c>
      <c r="R56" s="450">
        <v>0</v>
      </c>
      <c r="S56" s="474">
        <v>259529</v>
      </c>
      <c r="T56" s="474"/>
      <c r="U56" s="450">
        <v>0</v>
      </c>
      <c r="V56" s="450">
        <v>0</v>
      </c>
      <c r="W56" s="450">
        <v>0</v>
      </c>
      <c r="X56" s="450">
        <v>0</v>
      </c>
      <c r="Y56" s="450">
        <v>0</v>
      </c>
      <c r="Z56" s="450">
        <v>0</v>
      </c>
      <c r="AA56" s="450">
        <v>0</v>
      </c>
      <c r="AB56" s="450">
        <v>0</v>
      </c>
      <c r="AC56" s="450">
        <v>0</v>
      </c>
      <c r="AD56" s="450">
        <v>0</v>
      </c>
      <c r="AE56" s="450">
        <v>0</v>
      </c>
      <c r="AF56" s="450">
        <v>1965492</v>
      </c>
      <c r="AG56" s="450">
        <v>0</v>
      </c>
      <c r="AH56" s="450">
        <v>0</v>
      </c>
      <c r="AI56" s="450">
        <v>0</v>
      </c>
      <c r="AJ56" s="450">
        <v>0</v>
      </c>
      <c r="AK56" s="450">
        <v>0</v>
      </c>
      <c r="AL56" s="450">
        <v>0</v>
      </c>
      <c r="AM56" s="450">
        <v>0</v>
      </c>
      <c r="AN56" s="450">
        <v>0</v>
      </c>
      <c r="AO56" s="450">
        <v>0</v>
      </c>
      <c r="AP56" s="450">
        <v>0</v>
      </c>
      <c r="AQ56" s="450">
        <v>316116</v>
      </c>
      <c r="AR56" s="450">
        <v>60072</v>
      </c>
      <c r="AS56" s="450">
        <v>0</v>
      </c>
      <c r="AT56" s="450">
        <v>160385</v>
      </c>
      <c r="AU56" s="450">
        <v>0</v>
      </c>
      <c r="AV56" s="450">
        <v>3593587</v>
      </c>
      <c r="AW56" s="450">
        <v>0</v>
      </c>
      <c r="AX56" s="450">
        <v>0</v>
      </c>
    </row>
    <row r="57" spans="1:50" ht="12.75" customHeight="1">
      <c r="A57" s="180" t="s">
        <v>352</v>
      </c>
      <c r="B57" s="450" t="s">
        <v>241</v>
      </c>
      <c r="C57" s="455">
        <v>3912316</v>
      </c>
      <c r="D57" s="450">
        <v>0</v>
      </c>
      <c r="E57" s="464">
        <v>2</v>
      </c>
      <c r="F57" s="450">
        <v>0</v>
      </c>
      <c r="G57" s="450">
        <v>270803</v>
      </c>
      <c r="H57" s="450">
        <v>149307</v>
      </c>
      <c r="I57" s="450">
        <v>0</v>
      </c>
      <c r="J57" s="450">
        <v>107757</v>
      </c>
      <c r="K57" s="450">
        <v>0</v>
      </c>
      <c r="L57" s="450">
        <v>4402</v>
      </c>
      <c r="M57" s="450">
        <v>0</v>
      </c>
      <c r="N57" s="450">
        <v>3368</v>
      </c>
      <c r="O57" s="450">
        <v>463</v>
      </c>
      <c r="P57" s="450">
        <v>0</v>
      </c>
      <c r="Q57" s="450">
        <v>0</v>
      </c>
      <c r="R57" s="450">
        <v>1604</v>
      </c>
      <c r="S57" s="474">
        <v>21094</v>
      </c>
      <c r="T57" s="474"/>
      <c r="U57" s="450">
        <v>1551</v>
      </c>
      <c r="V57" s="450">
        <v>101667</v>
      </c>
      <c r="W57" s="450">
        <v>6539</v>
      </c>
      <c r="X57" s="450">
        <v>0</v>
      </c>
      <c r="Y57" s="450">
        <v>0</v>
      </c>
      <c r="Z57" s="450">
        <v>40</v>
      </c>
      <c r="AA57" s="450">
        <v>0</v>
      </c>
      <c r="AB57" s="450">
        <v>198071</v>
      </c>
      <c r="AC57" s="450">
        <v>23790</v>
      </c>
      <c r="AD57" s="450">
        <v>0</v>
      </c>
      <c r="AE57" s="450">
        <v>0</v>
      </c>
      <c r="AF57" s="450">
        <v>15325</v>
      </c>
      <c r="AG57" s="450">
        <v>0</v>
      </c>
      <c r="AH57" s="450">
        <v>0</v>
      </c>
      <c r="AI57" s="450">
        <v>0</v>
      </c>
      <c r="AJ57" s="450">
        <v>0</v>
      </c>
      <c r="AK57" s="450">
        <v>205977</v>
      </c>
      <c r="AL57" s="450">
        <v>0</v>
      </c>
      <c r="AM57" s="450">
        <v>36372</v>
      </c>
      <c r="AN57" s="450">
        <v>266710</v>
      </c>
      <c r="AO57" s="450">
        <v>0</v>
      </c>
      <c r="AP57" s="450">
        <v>211731</v>
      </c>
      <c r="AQ57" s="450">
        <v>23832</v>
      </c>
      <c r="AR57" s="450">
        <v>133974</v>
      </c>
      <c r="AS57" s="450">
        <v>0</v>
      </c>
      <c r="AT57" s="450">
        <v>501315</v>
      </c>
      <c r="AU57" s="450">
        <v>0</v>
      </c>
      <c r="AV57" s="450">
        <v>1618585</v>
      </c>
      <c r="AW57" s="450">
        <v>8037</v>
      </c>
      <c r="AX57" s="450">
        <v>0</v>
      </c>
    </row>
    <row r="58" spans="1:50" ht="12.75" customHeight="1">
      <c r="A58" s="180" t="s">
        <v>353</v>
      </c>
      <c r="B58" s="450" t="s">
        <v>242</v>
      </c>
      <c r="C58" s="450">
        <v>0</v>
      </c>
      <c r="D58" s="450">
        <v>0</v>
      </c>
      <c r="E58" s="450">
        <v>0</v>
      </c>
      <c r="F58" s="450">
        <v>0</v>
      </c>
      <c r="G58" s="450">
        <v>0</v>
      </c>
      <c r="H58" s="450">
        <v>0</v>
      </c>
      <c r="I58" s="450">
        <v>0</v>
      </c>
      <c r="J58" s="450">
        <v>0</v>
      </c>
      <c r="K58" s="450">
        <v>0</v>
      </c>
      <c r="L58" s="450">
        <v>0</v>
      </c>
      <c r="M58" s="450">
        <v>0</v>
      </c>
      <c r="N58" s="450">
        <v>0</v>
      </c>
      <c r="O58" s="450">
        <v>0</v>
      </c>
      <c r="P58" s="450">
        <v>0</v>
      </c>
      <c r="Q58" s="450">
        <v>0</v>
      </c>
      <c r="R58" s="450">
        <v>0</v>
      </c>
      <c r="S58" s="474">
        <v>0</v>
      </c>
      <c r="T58" s="474"/>
      <c r="U58" s="450">
        <v>0</v>
      </c>
      <c r="V58" s="450">
        <v>0</v>
      </c>
      <c r="W58" s="450">
        <v>0</v>
      </c>
      <c r="X58" s="450">
        <v>0</v>
      </c>
      <c r="Y58" s="450">
        <v>0</v>
      </c>
      <c r="Z58" s="450">
        <v>0</v>
      </c>
      <c r="AA58" s="450">
        <v>0</v>
      </c>
      <c r="AB58" s="450">
        <v>0</v>
      </c>
      <c r="AC58" s="450">
        <v>0</v>
      </c>
      <c r="AD58" s="450">
        <v>0</v>
      </c>
      <c r="AE58" s="450">
        <v>0</v>
      </c>
      <c r="AF58" s="450">
        <v>0</v>
      </c>
      <c r="AG58" s="450">
        <v>0</v>
      </c>
      <c r="AH58" s="450">
        <v>0</v>
      </c>
      <c r="AI58" s="450">
        <v>0</v>
      </c>
      <c r="AJ58" s="450">
        <v>0</v>
      </c>
      <c r="AK58" s="450">
        <v>0</v>
      </c>
      <c r="AL58" s="450">
        <v>0</v>
      </c>
      <c r="AM58" s="450">
        <v>0</v>
      </c>
      <c r="AN58" s="450">
        <v>0</v>
      </c>
      <c r="AO58" s="450">
        <v>0</v>
      </c>
      <c r="AP58" s="450">
        <v>0</v>
      </c>
      <c r="AQ58" s="450">
        <v>0</v>
      </c>
      <c r="AR58" s="450">
        <v>0</v>
      </c>
      <c r="AS58" s="450">
        <v>0</v>
      </c>
      <c r="AT58" s="450">
        <v>0</v>
      </c>
      <c r="AU58" s="450">
        <v>0</v>
      </c>
      <c r="AV58" s="450">
        <v>0</v>
      </c>
      <c r="AW58" s="450">
        <v>0</v>
      </c>
      <c r="AX58" s="450">
        <v>0</v>
      </c>
    </row>
    <row r="59" spans="1:50" ht="12.75" customHeight="1">
      <c r="A59" s="180" t="s">
        <v>354</v>
      </c>
      <c r="B59" s="450" t="s">
        <v>243</v>
      </c>
      <c r="C59" s="455">
        <v>11032917</v>
      </c>
      <c r="D59" s="450">
        <v>0</v>
      </c>
      <c r="E59" s="464">
        <v>11032917</v>
      </c>
      <c r="F59" s="450">
        <v>0</v>
      </c>
      <c r="G59" s="450">
        <v>0</v>
      </c>
      <c r="H59" s="450">
        <v>0</v>
      </c>
      <c r="I59" s="450">
        <v>0</v>
      </c>
      <c r="J59" s="450">
        <v>0</v>
      </c>
      <c r="K59" s="450">
        <v>0</v>
      </c>
      <c r="L59" s="450">
        <v>0</v>
      </c>
      <c r="M59" s="450">
        <v>0</v>
      </c>
      <c r="N59" s="450">
        <v>0</v>
      </c>
      <c r="O59" s="450">
        <v>0</v>
      </c>
      <c r="P59" s="450">
        <v>0</v>
      </c>
      <c r="Q59" s="450">
        <v>0</v>
      </c>
      <c r="R59" s="450">
        <v>0</v>
      </c>
      <c r="S59" s="474">
        <v>0</v>
      </c>
      <c r="T59" s="474"/>
      <c r="U59" s="450">
        <v>0</v>
      </c>
      <c r="V59" s="450">
        <v>0</v>
      </c>
      <c r="W59" s="450">
        <v>0</v>
      </c>
      <c r="X59" s="450">
        <v>0</v>
      </c>
      <c r="Y59" s="450">
        <v>0</v>
      </c>
      <c r="Z59" s="450">
        <v>0</v>
      </c>
      <c r="AA59" s="450">
        <v>0</v>
      </c>
      <c r="AB59" s="450">
        <v>0</v>
      </c>
      <c r="AC59" s="450">
        <v>0</v>
      </c>
      <c r="AD59" s="450">
        <v>0</v>
      </c>
      <c r="AE59" s="450">
        <v>0</v>
      </c>
      <c r="AF59" s="450">
        <v>0</v>
      </c>
      <c r="AG59" s="450">
        <v>0</v>
      </c>
      <c r="AH59" s="450">
        <v>0</v>
      </c>
      <c r="AI59" s="450">
        <v>0</v>
      </c>
      <c r="AJ59" s="450">
        <v>0</v>
      </c>
      <c r="AK59" s="450">
        <v>0</v>
      </c>
      <c r="AL59" s="450">
        <v>0</v>
      </c>
      <c r="AM59" s="450">
        <v>0</v>
      </c>
      <c r="AN59" s="450">
        <v>0</v>
      </c>
      <c r="AO59" s="450">
        <v>0</v>
      </c>
      <c r="AP59" s="450">
        <v>0</v>
      </c>
      <c r="AQ59" s="450">
        <v>0</v>
      </c>
      <c r="AR59" s="450">
        <v>0</v>
      </c>
      <c r="AS59" s="450">
        <v>0</v>
      </c>
      <c r="AT59" s="450">
        <v>0</v>
      </c>
      <c r="AU59" s="450">
        <v>0</v>
      </c>
      <c r="AV59" s="450">
        <v>0</v>
      </c>
      <c r="AW59" s="450">
        <v>0</v>
      </c>
      <c r="AX59" s="450">
        <v>0</v>
      </c>
    </row>
    <row r="60" spans="1:50" ht="12.75" customHeight="1">
      <c r="A60" s="180" t="s">
        <v>356</v>
      </c>
      <c r="B60" s="450" t="s">
        <v>245</v>
      </c>
      <c r="C60" s="455">
        <v>-17536779</v>
      </c>
      <c r="D60" s="450">
        <v>0</v>
      </c>
      <c r="E60" s="450">
        <v>0</v>
      </c>
      <c r="F60" s="450">
        <v>-839013</v>
      </c>
      <c r="G60" s="450">
        <v>-16697782</v>
      </c>
      <c r="H60" s="450">
        <v>16</v>
      </c>
      <c r="I60" s="450">
        <v>0</v>
      </c>
      <c r="J60" s="450">
        <v>0</v>
      </c>
      <c r="K60" s="450">
        <v>0</v>
      </c>
      <c r="L60" s="450">
        <v>0</v>
      </c>
      <c r="M60" s="450">
        <v>0</v>
      </c>
      <c r="N60" s="450">
        <v>0</v>
      </c>
      <c r="O60" s="450">
        <v>0</v>
      </c>
      <c r="P60" s="450">
        <v>0</v>
      </c>
      <c r="Q60" s="450">
        <v>0</v>
      </c>
      <c r="R60" s="450">
        <v>0</v>
      </c>
      <c r="S60" s="474">
        <v>0</v>
      </c>
      <c r="T60" s="474"/>
      <c r="U60" s="450">
        <v>0</v>
      </c>
      <c r="V60" s="450">
        <v>0</v>
      </c>
      <c r="W60" s="450">
        <v>0</v>
      </c>
      <c r="X60" s="450">
        <v>0</v>
      </c>
      <c r="Y60" s="450">
        <v>0</v>
      </c>
      <c r="Z60" s="450">
        <v>0</v>
      </c>
      <c r="AA60" s="450">
        <v>0</v>
      </c>
      <c r="AB60" s="450">
        <v>0</v>
      </c>
      <c r="AC60" s="450">
        <v>0</v>
      </c>
      <c r="AD60" s="450">
        <v>0</v>
      </c>
      <c r="AE60" s="450">
        <v>0</v>
      </c>
      <c r="AF60" s="450">
        <v>0</v>
      </c>
      <c r="AG60" s="450">
        <v>0</v>
      </c>
      <c r="AH60" s="450">
        <v>0</v>
      </c>
      <c r="AI60" s="450">
        <v>0</v>
      </c>
      <c r="AJ60" s="450">
        <v>0</v>
      </c>
      <c r="AK60" s="450">
        <v>0</v>
      </c>
      <c r="AL60" s="450">
        <v>0</v>
      </c>
      <c r="AM60" s="450">
        <v>0</v>
      </c>
      <c r="AN60" s="450">
        <v>0</v>
      </c>
      <c r="AO60" s="450">
        <v>0</v>
      </c>
      <c r="AP60" s="450">
        <v>0</v>
      </c>
      <c r="AQ60" s="450">
        <v>0</v>
      </c>
      <c r="AR60" s="450">
        <v>0</v>
      </c>
      <c r="AS60" s="450">
        <v>0</v>
      </c>
      <c r="AT60" s="450">
        <v>0</v>
      </c>
      <c r="AU60" s="450">
        <v>0</v>
      </c>
      <c r="AV60" s="450">
        <v>0</v>
      </c>
      <c r="AW60" s="450">
        <v>0</v>
      </c>
      <c r="AX60" s="450">
        <v>0</v>
      </c>
    </row>
    <row r="61" spans="1:50" ht="12.75" customHeight="1">
      <c r="A61" s="180" t="s">
        <v>357</v>
      </c>
      <c r="B61" s="450" t="s">
        <v>989</v>
      </c>
      <c r="C61" s="455">
        <v>407487</v>
      </c>
      <c r="D61" s="450">
        <v>0</v>
      </c>
      <c r="E61" s="450">
        <v>0</v>
      </c>
      <c r="F61" s="450">
        <v>0</v>
      </c>
      <c r="G61" s="450">
        <v>0</v>
      </c>
      <c r="H61" s="450">
        <v>0</v>
      </c>
      <c r="I61" s="450">
        <v>0</v>
      </c>
      <c r="J61" s="450">
        <v>0</v>
      </c>
      <c r="K61" s="450">
        <v>0</v>
      </c>
      <c r="L61" s="450">
        <v>0</v>
      </c>
      <c r="M61" s="450">
        <v>0</v>
      </c>
      <c r="N61" s="450">
        <v>0</v>
      </c>
      <c r="O61" s="450">
        <v>0</v>
      </c>
      <c r="P61" s="450">
        <v>0</v>
      </c>
      <c r="Q61" s="450">
        <v>0</v>
      </c>
      <c r="R61" s="450">
        <v>0</v>
      </c>
      <c r="S61" s="474">
        <v>0</v>
      </c>
      <c r="T61" s="474"/>
      <c r="U61" s="450">
        <v>0</v>
      </c>
      <c r="V61" s="450">
        <v>0</v>
      </c>
      <c r="W61" s="450">
        <v>0</v>
      </c>
      <c r="X61" s="450">
        <v>0</v>
      </c>
      <c r="Y61" s="450">
        <v>0</v>
      </c>
      <c r="Z61" s="450">
        <v>0</v>
      </c>
      <c r="AA61" s="450">
        <v>0</v>
      </c>
      <c r="AB61" s="450">
        <v>0</v>
      </c>
      <c r="AC61" s="450">
        <v>0</v>
      </c>
      <c r="AD61" s="450">
        <v>0</v>
      </c>
      <c r="AE61" s="450">
        <v>0</v>
      </c>
      <c r="AF61" s="450">
        <v>407487</v>
      </c>
      <c r="AG61" s="450">
        <v>0</v>
      </c>
      <c r="AH61" s="450">
        <v>0</v>
      </c>
      <c r="AI61" s="450">
        <v>0</v>
      </c>
      <c r="AJ61" s="450">
        <v>0</v>
      </c>
      <c r="AK61" s="450">
        <v>0</v>
      </c>
      <c r="AL61" s="450">
        <v>0</v>
      </c>
      <c r="AM61" s="450">
        <v>0</v>
      </c>
      <c r="AN61" s="450">
        <v>0</v>
      </c>
      <c r="AO61" s="450">
        <v>0</v>
      </c>
      <c r="AP61" s="450">
        <v>0</v>
      </c>
      <c r="AQ61" s="450">
        <v>0</v>
      </c>
      <c r="AR61" s="450">
        <v>0</v>
      </c>
      <c r="AS61" s="450">
        <v>0</v>
      </c>
      <c r="AT61" s="450">
        <v>0</v>
      </c>
      <c r="AU61" s="450">
        <v>0</v>
      </c>
      <c r="AV61" s="450">
        <v>0</v>
      </c>
      <c r="AW61" s="450">
        <v>0</v>
      </c>
      <c r="AX61" s="450">
        <v>0</v>
      </c>
    </row>
    <row r="62" spans="1:50" ht="12.75" customHeight="1">
      <c r="A62" s="180" t="s">
        <v>360</v>
      </c>
      <c r="B62" s="450" t="s">
        <v>249</v>
      </c>
      <c r="C62" s="455">
        <v>-6624680</v>
      </c>
      <c r="D62" s="450">
        <v>0</v>
      </c>
      <c r="E62" s="464">
        <v>-4047588</v>
      </c>
      <c r="F62" s="450">
        <v>0</v>
      </c>
      <c r="G62" s="450">
        <v>-14047</v>
      </c>
      <c r="H62" s="450">
        <v>-5501</v>
      </c>
      <c r="I62" s="450">
        <v>0</v>
      </c>
      <c r="J62" s="450">
        <v>0</v>
      </c>
      <c r="K62" s="450">
        <v>0</v>
      </c>
      <c r="L62" s="450">
        <v>0</v>
      </c>
      <c r="M62" s="450">
        <v>0</v>
      </c>
      <c r="N62" s="450">
        <v>0</v>
      </c>
      <c r="O62" s="450">
        <v>0</v>
      </c>
      <c r="P62" s="450">
        <v>0</v>
      </c>
      <c r="Q62" s="450">
        <v>0</v>
      </c>
      <c r="R62" s="450">
        <v>0</v>
      </c>
      <c r="S62" s="474">
        <v>0</v>
      </c>
      <c r="T62" s="474"/>
      <c r="U62" s="450">
        <v>0</v>
      </c>
      <c r="V62" s="450">
        <v>0</v>
      </c>
      <c r="W62" s="450">
        <v>0</v>
      </c>
      <c r="X62" s="450">
        <v>0</v>
      </c>
      <c r="Y62" s="450">
        <v>0</v>
      </c>
      <c r="Z62" s="450">
        <v>0</v>
      </c>
      <c r="AA62" s="450">
        <v>0</v>
      </c>
      <c r="AB62" s="450">
        <v>0</v>
      </c>
      <c r="AC62" s="450">
        <v>0</v>
      </c>
      <c r="AD62" s="450">
        <v>0</v>
      </c>
      <c r="AE62" s="450">
        <v>0</v>
      </c>
      <c r="AF62" s="450">
        <v>0</v>
      </c>
      <c r="AG62" s="450">
        <v>0</v>
      </c>
      <c r="AH62" s="450">
        <v>0</v>
      </c>
      <c r="AI62" s="450">
        <v>0</v>
      </c>
      <c r="AJ62" s="450">
        <v>0</v>
      </c>
      <c r="AK62" s="450">
        <v>-535151</v>
      </c>
      <c r="AL62" s="450">
        <v>0</v>
      </c>
      <c r="AM62" s="450">
        <v>0</v>
      </c>
      <c r="AN62" s="450">
        <v>-90565</v>
      </c>
      <c r="AO62" s="450">
        <v>0</v>
      </c>
      <c r="AP62" s="450">
        <v>-11752</v>
      </c>
      <c r="AQ62" s="450">
        <v>0</v>
      </c>
      <c r="AR62" s="450">
        <v>0</v>
      </c>
      <c r="AS62" s="450">
        <v>0</v>
      </c>
      <c r="AT62" s="450">
        <v>0</v>
      </c>
      <c r="AU62" s="450">
        <v>0</v>
      </c>
      <c r="AV62" s="450">
        <v>-1335924</v>
      </c>
      <c r="AW62" s="450">
        <v>-242237</v>
      </c>
      <c r="AX62" s="450">
        <v>-341914</v>
      </c>
    </row>
    <row r="63" spans="1:50" ht="12.75" customHeight="1">
      <c r="A63" s="180" t="s">
        <v>361</v>
      </c>
      <c r="B63" s="450" t="s">
        <v>250</v>
      </c>
      <c r="C63" s="455">
        <v>-5752203</v>
      </c>
      <c r="D63" s="450">
        <v>0</v>
      </c>
      <c r="E63" s="450">
        <v>0</v>
      </c>
      <c r="F63" s="450">
        <v>0</v>
      </c>
      <c r="G63" s="450">
        <v>-714</v>
      </c>
      <c r="H63" s="450">
        <v>-1033</v>
      </c>
      <c r="I63" s="450">
        <v>0</v>
      </c>
      <c r="J63" s="450">
        <v>245979</v>
      </c>
      <c r="K63" s="450">
        <v>0</v>
      </c>
      <c r="L63" s="450">
        <v>8836</v>
      </c>
      <c r="M63" s="450">
        <v>0</v>
      </c>
      <c r="N63" s="450">
        <v>10349</v>
      </c>
      <c r="O63" s="450">
        <v>674</v>
      </c>
      <c r="P63" s="450">
        <v>0</v>
      </c>
      <c r="Q63" s="450">
        <v>0</v>
      </c>
      <c r="R63" s="450">
        <v>5171</v>
      </c>
      <c r="S63" s="474">
        <v>-1081460</v>
      </c>
      <c r="T63" s="474"/>
      <c r="U63" s="450">
        <v>4465</v>
      </c>
      <c r="V63" s="450">
        <v>244781</v>
      </c>
      <c r="W63" s="450">
        <v>16485</v>
      </c>
      <c r="X63" s="450">
        <v>0</v>
      </c>
      <c r="Y63" s="450">
        <v>0</v>
      </c>
      <c r="Z63" s="450">
        <v>1879</v>
      </c>
      <c r="AA63" s="450">
        <v>0</v>
      </c>
      <c r="AB63" s="450">
        <v>488532</v>
      </c>
      <c r="AC63" s="450">
        <v>50952</v>
      </c>
      <c r="AD63" s="450">
        <v>0</v>
      </c>
      <c r="AE63" s="450">
        <v>0</v>
      </c>
      <c r="AF63" s="450">
        <v>0</v>
      </c>
      <c r="AG63" s="450">
        <v>0</v>
      </c>
      <c r="AH63" s="450">
        <v>0</v>
      </c>
      <c r="AI63" s="450">
        <v>0</v>
      </c>
      <c r="AJ63" s="450">
        <v>0</v>
      </c>
      <c r="AK63" s="450">
        <v>-9813</v>
      </c>
      <c r="AL63" s="450">
        <v>0</v>
      </c>
      <c r="AM63" s="450">
        <v>0</v>
      </c>
      <c r="AN63" s="450">
        <v>0</v>
      </c>
      <c r="AO63" s="450">
        <v>0</v>
      </c>
      <c r="AP63" s="450">
        <v>-137987</v>
      </c>
      <c r="AQ63" s="450">
        <v>0</v>
      </c>
      <c r="AR63" s="450">
        <v>-299496</v>
      </c>
      <c r="AS63" s="450">
        <v>0</v>
      </c>
      <c r="AT63" s="450">
        <v>0</v>
      </c>
      <c r="AU63" s="450">
        <v>0</v>
      </c>
      <c r="AV63" s="450">
        <v>-5600</v>
      </c>
      <c r="AW63" s="450">
        <v>-5294205</v>
      </c>
      <c r="AX63" s="450">
        <v>0</v>
      </c>
    </row>
    <row r="64" spans="1:50" ht="12.75" customHeight="1">
      <c r="A64" s="180" t="s">
        <v>362</v>
      </c>
      <c r="B64" s="450" t="s">
        <v>255</v>
      </c>
      <c r="C64" s="455">
        <v>186850</v>
      </c>
      <c r="D64" s="450">
        <v>0</v>
      </c>
      <c r="E64" s="450">
        <v>0</v>
      </c>
      <c r="F64" s="450">
        <v>0</v>
      </c>
      <c r="G64" s="450">
        <v>0</v>
      </c>
      <c r="H64" s="450">
        <v>0</v>
      </c>
      <c r="I64" s="450">
        <v>0</v>
      </c>
      <c r="J64" s="450">
        <v>0</v>
      </c>
      <c r="K64" s="450">
        <v>0</v>
      </c>
      <c r="L64" s="450">
        <v>0</v>
      </c>
      <c r="M64" s="450">
        <v>0</v>
      </c>
      <c r="N64" s="450">
        <v>0</v>
      </c>
      <c r="O64" s="450">
        <v>0</v>
      </c>
      <c r="P64" s="450">
        <v>0</v>
      </c>
      <c r="Q64" s="450">
        <v>0</v>
      </c>
      <c r="R64" s="450">
        <v>0</v>
      </c>
      <c r="S64" s="474">
        <v>0</v>
      </c>
      <c r="T64" s="474"/>
      <c r="U64" s="450">
        <v>0</v>
      </c>
      <c r="V64" s="450">
        <v>0</v>
      </c>
      <c r="W64" s="450">
        <v>0</v>
      </c>
      <c r="X64" s="450">
        <v>0</v>
      </c>
      <c r="Y64" s="450">
        <v>0</v>
      </c>
      <c r="Z64" s="450">
        <v>0</v>
      </c>
      <c r="AA64" s="450">
        <v>0</v>
      </c>
      <c r="AB64" s="450">
        <v>0</v>
      </c>
      <c r="AC64" s="450">
        <v>0</v>
      </c>
      <c r="AD64" s="450">
        <v>0</v>
      </c>
      <c r="AE64" s="450">
        <v>0</v>
      </c>
      <c r="AF64" s="450">
        <v>0</v>
      </c>
      <c r="AG64" s="450">
        <v>0</v>
      </c>
      <c r="AH64" s="450">
        <v>0</v>
      </c>
      <c r="AI64" s="450">
        <v>0</v>
      </c>
      <c r="AJ64" s="450">
        <v>0</v>
      </c>
      <c r="AK64" s="450">
        <v>0</v>
      </c>
      <c r="AL64" s="450">
        <v>0</v>
      </c>
      <c r="AM64" s="450">
        <v>0</v>
      </c>
      <c r="AN64" s="450">
        <v>0</v>
      </c>
      <c r="AO64" s="450">
        <v>0</v>
      </c>
      <c r="AP64" s="450">
        <v>0</v>
      </c>
      <c r="AQ64" s="450">
        <v>0</v>
      </c>
      <c r="AR64" s="450">
        <v>0</v>
      </c>
      <c r="AS64" s="450">
        <v>0</v>
      </c>
      <c r="AT64" s="450">
        <v>186850</v>
      </c>
      <c r="AU64" s="450">
        <v>0</v>
      </c>
      <c r="AV64" s="450">
        <v>0</v>
      </c>
      <c r="AW64" s="450">
        <v>0</v>
      </c>
      <c r="AX64" s="450">
        <v>0</v>
      </c>
    </row>
    <row r="65" spans="1:50" ht="12.75" customHeight="1">
      <c r="A65" s="180" t="s">
        <v>365</v>
      </c>
      <c r="B65" s="450" t="s">
        <v>258</v>
      </c>
      <c r="C65" s="455">
        <v>-144620011</v>
      </c>
      <c r="D65" s="450">
        <v>0</v>
      </c>
      <c r="E65" s="450">
        <v>0</v>
      </c>
      <c r="F65" s="450">
        <v>0</v>
      </c>
      <c r="G65" s="450">
        <v>0</v>
      </c>
      <c r="H65" s="450">
        <v>0</v>
      </c>
      <c r="I65" s="450">
        <v>0</v>
      </c>
      <c r="J65" s="450">
        <v>0</v>
      </c>
      <c r="K65" s="450">
        <v>0</v>
      </c>
      <c r="L65" s="450">
        <v>0</v>
      </c>
      <c r="M65" s="450">
        <v>0</v>
      </c>
      <c r="N65" s="450">
        <v>0</v>
      </c>
      <c r="O65" s="450">
        <v>0</v>
      </c>
      <c r="P65" s="450">
        <v>0</v>
      </c>
      <c r="Q65" s="450">
        <v>0</v>
      </c>
      <c r="R65" s="450">
        <v>0</v>
      </c>
      <c r="S65" s="474">
        <v>0</v>
      </c>
      <c r="T65" s="474"/>
      <c r="U65" s="450">
        <v>0</v>
      </c>
      <c r="V65" s="450">
        <v>0</v>
      </c>
      <c r="W65" s="450">
        <v>0</v>
      </c>
      <c r="X65" s="450">
        <v>0</v>
      </c>
      <c r="Y65" s="450">
        <v>0</v>
      </c>
      <c r="Z65" s="450">
        <v>0</v>
      </c>
      <c r="AA65" s="450">
        <v>0</v>
      </c>
      <c r="AB65" s="450">
        <v>0</v>
      </c>
      <c r="AC65" s="450">
        <v>0</v>
      </c>
      <c r="AD65" s="450">
        <v>0</v>
      </c>
      <c r="AE65" s="450">
        <v>0</v>
      </c>
      <c r="AF65" s="450">
        <v>0</v>
      </c>
      <c r="AG65" s="450">
        <v>0</v>
      </c>
      <c r="AH65" s="450">
        <v>0</v>
      </c>
      <c r="AI65" s="450">
        <v>0</v>
      </c>
      <c r="AJ65" s="450">
        <v>0</v>
      </c>
      <c r="AK65" s="450">
        <v>0</v>
      </c>
      <c r="AL65" s="450">
        <v>0</v>
      </c>
      <c r="AM65" s="450">
        <v>0</v>
      </c>
      <c r="AN65" s="450">
        <v>0</v>
      </c>
      <c r="AO65" s="450">
        <v>0</v>
      </c>
      <c r="AP65" s="450">
        <v>0</v>
      </c>
      <c r="AQ65" s="450">
        <v>0</v>
      </c>
      <c r="AR65" s="450">
        <v>0</v>
      </c>
      <c r="AS65" s="450">
        <v>0</v>
      </c>
      <c r="AT65" s="450">
        <v>0</v>
      </c>
      <c r="AU65" s="450">
        <v>0</v>
      </c>
      <c r="AV65" s="450">
        <v>-104761634</v>
      </c>
      <c r="AW65" s="450">
        <v>-39858377</v>
      </c>
      <c r="AX65" s="450">
        <v>0</v>
      </c>
    </row>
    <row r="66" spans="1:50" ht="12.75" customHeight="1">
      <c r="A66" s="180" t="s">
        <v>367</v>
      </c>
      <c r="B66" s="450" t="s">
        <v>260</v>
      </c>
      <c r="C66" s="455">
        <v>-1161</v>
      </c>
      <c r="D66" s="450">
        <v>0</v>
      </c>
      <c r="E66" s="450">
        <v>0</v>
      </c>
      <c r="F66" s="450">
        <v>0</v>
      </c>
      <c r="G66" s="450">
        <v>0</v>
      </c>
      <c r="H66" s="450">
        <v>0</v>
      </c>
      <c r="I66" s="450">
        <v>0</v>
      </c>
      <c r="J66" s="450">
        <v>0</v>
      </c>
      <c r="K66" s="450">
        <v>0</v>
      </c>
      <c r="L66" s="450">
        <v>0</v>
      </c>
      <c r="M66" s="450">
        <v>0</v>
      </c>
      <c r="N66" s="450">
        <v>0</v>
      </c>
      <c r="O66" s="450">
        <v>0</v>
      </c>
      <c r="P66" s="450">
        <v>0</v>
      </c>
      <c r="Q66" s="450">
        <v>0</v>
      </c>
      <c r="R66" s="450">
        <v>0</v>
      </c>
      <c r="S66" s="474">
        <v>0</v>
      </c>
      <c r="T66" s="474"/>
      <c r="U66" s="450">
        <v>0</v>
      </c>
      <c r="V66" s="450">
        <v>0</v>
      </c>
      <c r="W66" s="450">
        <v>0</v>
      </c>
      <c r="X66" s="450">
        <v>0</v>
      </c>
      <c r="Y66" s="450">
        <v>0</v>
      </c>
      <c r="Z66" s="450">
        <v>0</v>
      </c>
      <c r="AA66" s="450">
        <v>0</v>
      </c>
      <c r="AB66" s="450">
        <v>0</v>
      </c>
      <c r="AC66" s="450">
        <v>0</v>
      </c>
      <c r="AD66" s="450">
        <v>0</v>
      </c>
      <c r="AE66" s="450">
        <v>0</v>
      </c>
      <c r="AF66" s="450">
        <v>0</v>
      </c>
      <c r="AG66" s="450">
        <v>0</v>
      </c>
      <c r="AH66" s="450">
        <v>0</v>
      </c>
      <c r="AI66" s="450">
        <v>0</v>
      </c>
      <c r="AJ66" s="450">
        <v>0</v>
      </c>
      <c r="AK66" s="450">
        <v>0</v>
      </c>
      <c r="AL66" s="450">
        <v>0</v>
      </c>
      <c r="AM66" s="450">
        <v>0</v>
      </c>
      <c r="AN66" s="450">
        <v>0</v>
      </c>
      <c r="AO66" s="450">
        <v>0</v>
      </c>
      <c r="AP66" s="450">
        <v>0</v>
      </c>
      <c r="AQ66" s="450">
        <v>0</v>
      </c>
      <c r="AR66" s="450">
        <v>0</v>
      </c>
      <c r="AS66" s="450">
        <v>0</v>
      </c>
      <c r="AT66" s="450">
        <v>-1161</v>
      </c>
      <c r="AU66" s="450">
        <v>0</v>
      </c>
      <c r="AV66" s="450">
        <v>0</v>
      </c>
      <c r="AW66" s="450">
        <v>0</v>
      </c>
      <c r="AX66" s="450">
        <v>0</v>
      </c>
    </row>
    <row r="67" spans="1:50" ht="12.75" customHeight="1">
      <c r="A67" s="180" t="s">
        <v>368</v>
      </c>
      <c r="B67" s="450" t="s">
        <v>261</v>
      </c>
      <c r="C67" s="455">
        <v>-2527777</v>
      </c>
      <c r="D67" s="450">
        <v>0</v>
      </c>
      <c r="E67" s="450">
        <v>0</v>
      </c>
      <c r="F67" s="450">
        <v>-93306</v>
      </c>
      <c r="G67" s="450">
        <v>0</v>
      </c>
      <c r="H67" s="450">
        <v>0</v>
      </c>
      <c r="I67" s="450">
        <v>0</v>
      </c>
      <c r="J67" s="450">
        <v>0</v>
      </c>
      <c r="K67" s="450">
        <v>0</v>
      </c>
      <c r="L67" s="450">
        <v>0</v>
      </c>
      <c r="M67" s="450">
        <v>0</v>
      </c>
      <c r="N67" s="450">
        <v>0</v>
      </c>
      <c r="O67" s="450">
        <v>0</v>
      </c>
      <c r="P67" s="450">
        <v>0</v>
      </c>
      <c r="Q67" s="450">
        <v>0</v>
      </c>
      <c r="R67" s="450">
        <v>0</v>
      </c>
      <c r="S67" s="474">
        <v>-34935</v>
      </c>
      <c r="T67" s="474"/>
      <c r="U67" s="450">
        <v>0</v>
      </c>
      <c r="V67" s="450">
        <v>0</v>
      </c>
      <c r="W67" s="450">
        <v>0</v>
      </c>
      <c r="X67" s="450">
        <v>0</v>
      </c>
      <c r="Y67" s="450">
        <v>0</v>
      </c>
      <c r="Z67" s="450">
        <v>0</v>
      </c>
      <c r="AA67" s="450">
        <v>0</v>
      </c>
      <c r="AB67" s="450">
        <v>0</v>
      </c>
      <c r="AC67" s="450">
        <v>0</v>
      </c>
      <c r="AD67" s="450">
        <v>0</v>
      </c>
      <c r="AE67" s="450">
        <v>0</v>
      </c>
      <c r="AF67" s="450">
        <v>200613</v>
      </c>
      <c r="AG67" s="450">
        <v>0</v>
      </c>
      <c r="AH67" s="450">
        <v>0</v>
      </c>
      <c r="AI67" s="450">
        <v>0</v>
      </c>
      <c r="AJ67" s="450">
        <v>0</v>
      </c>
      <c r="AK67" s="450">
        <v>0</v>
      </c>
      <c r="AL67" s="450">
        <v>0</v>
      </c>
      <c r="AM67" s="450">
        <v>0</v>
      </c>
      <c r="AN67" s="450">
        <v>0</v>
      </c>
      <c r="AO67" s="450">
        <v>0</v>
      </c>
      <c r="AP67" s="450">
        <v>0</v>
      </c>
      <c r="AQ67" s="450">
        <v>-156339</v>
      </c>
      <c r="AR67" s="450">
        <v>0</v>
      </c>
      <c r="AS67" s="450">
        <v>0</v>
      </c>
      <c r="AT67" s="450">
        <v>-263152</v>
      </c>
      <c r="AU67" s="450">
        <v>0</v>
      </c>
      <c r="AV67" s="450">
        <v>-2180659</v>
      </c>
      <c r="AW67" s="450">
        <v>0</v>
      </c>
      <c r="AX67" s="450">
        <v>0</v>
      </c>
    </row>
    <row r="68" spans="1:50" ht="12.75" customHeight="1">
      <c r="A68" s="180" t="s">
        <v>370</v>
      </c>
      <c r="B68" s="450" t="s">
        <v>990</v>
      </c>
      <c r="C68" s="455">
        <v>439887</v>
      </c>
      <c r="D68" s="450">
        <v>0</v>
      </c>
      <c r="E68" s="464">
        <v>439887</v>
      </c>
      <c r="F68" s="450">
        <v>0</v>
      </c>
      <c r="G68" s="450">
        <v>0</v>
      </c>
      <c r="H68" s="450">
        <v>0</v>
      </c>
      <c r="I68" s="450">
        <v>0</v>
      </c>
      <c r="J68" s="450">
        <v>0</v>
      </c>
      <c r="K68" s="450">
        <v>0</v>
      </c>
      <c r="L68" s="450">
        <v>0</v>
      </c>
      <c r="M68" s="450">
        <v>0</v>
      </c>
      <c r="N68" s="450">
        <v>0</v>
      </c>
      <c r="O68" s="450">
        <v>0</v>
      </c>
      <c r="P68" s="450">
        <v>0</v>
      </c>
      <c r="Q68" s="450">
        <v>0</v>
      </c>
      <c r="R68" s="450">
        <v>0</v>
      </c>
      <c r="S68" s="474">
        <v>0</v>
      </c>
      <c r="T68" s="474"/>
      <c r="U68" s="450">
        <v>0</v>
      </c>
      <c r="V68" s="450">
        <v>0</v>
      </c>
      <c r="W68" s="450">
        <v>0</v>
      </c>
      <c r="X68" s="450">
        <v>0</v>
      </c>
      <c r="Y68" s="450">
        <v>0</v>
      </c>
      <c r="Z68" s="450">
        <v>0</v>
      </c>
      <c r="AA68" s="450">
        <v>0</v>
      </c>
      <c r="AB68" s="450">
        <v>0</v>
      </c>
      <c r="AC68" s="450">
        <v>0</v>
      </c>
      <c r="AD68" s="450">
        <v>0</v>
      </c>
      <c r="AE68" s="450">
        <v>0</v>
      </c>
      <c r="AF68" s="450">
        <v>0</v>
      </c>
      <c r="AG68" s="450">
        <v>0</v>
      </c>
      <c r="AH68" s="450">
        <v>0</v>
      </c>
      <c r="AI68" s="450">
        <v>0</v>
      </c>
      <c r="AJ68" s="450">
        <v>0</v>
      </c>
      <c r="AK68" s="450">
        <v>0</v>
      </c>
      <c r="AL68" s="450">
        <v>0</v>
      </c>
      <c r="AM68" s="450">
        <v>0</v>
      </c>
      <c r="AN68" s="450">
        <v>0</v>
      </c>
      <c r="AO68" s="450">
        <v>0</v>
      </c>
      <c r="AP68" s="450">
        <v>0</v>
      </c>
      <c r="AQ68" s="450">
        <v>0</v>
      </c>
      <c r="AR68" s="450">
        <v>0</v>
      </c>
      <c r="AS68" s="450">
        <v>0</v>
      </c>
      <c r="AT68" s="450">
        <v>0</v>
      </c>
      <c r="AU68" s="450">
        <v>0</v>
      </c>
      <c r="AV68" s="450">
        <v>0</v>
      </c>
      <c r="AW68" s="450">
        <v>0</v>
      </c>
      <c r="AX68" s="450">
        <v>0</v>
      </c>
    </row>
    <row r="69" spans="1:50" ht="12.75" customHeight="1">
      <c r="A69" s="180" t="s">
        <v>252</v>
      </c>
      <c r="B69" s="450" t="s">
        <v>251</v>
      </c>
      <c r="C69" s="455">
        <v>-4793826</v>
      </c>
      <c r="D69" s="450">
        <v>0</v>
      </c>
      <c r="E69" s="450">
        <v>0</v>
      </c>
      <c r="F69" s="450">
        <v>0</v>
      </c>
      <c r="G69" s="450">
        <v>0</v>
      </c>
      <c r="H69" s="450">
        <v>0</v>
      </c>
      <c r="I69" s="450">
        <v>0</v>
      </c>
      <c r="J69" s="450">
        <v>0</v>
      </c>
      <c r="K69" s="450">
        <v>0</v>
      </c>
      <c r="L69" s="450">
        <v>0</v>
      </c>
      <c r="M69" s="450">
        <v>0</v>
      </c>
      <c r="N69" s="450">
        <v>0</v>
      </c>
      <c r="O69" s="450">
        <v>0</v>
      </c>
      <c r="P69" s="450">
        <v>0</v>
      </c>
      <c r="Q69" s="450">
        <v>0</v>
      </c>
      <c r="R69" s="450">
        <v>0</v>
      </c>
      <c r="S69" s="474">
        <v>-242383</v>
      </c>
      <c r="T69" s="474"/>
      <c r="U69" s="450">
        <v>0</v>
      </c>
      <c r="V69" s="450">
        <v>0</v>
      </c>
      <c r="W69" s="450">
        <v>0</v>
      </c>
      <c r="X69" s="450">
        <v>0</v>
      </c>
      <c r="Y69" s="450">
        <v>0</v>
      </c>
      <c r="Z69" s="450">
        <v>0</v>
      </c>
      <c r="AA69" s="450">
        <v>0</v>
      </c>
      <c r="AB69" s="450">
        <v>0</v>
      </c>
      <c r="AC69" s="450">
        <v>0</v>
      </c>
      <c r="AD69" s="450">
        <v>0</v>
      </c>
      <c r="AE69" s="450">
        <v>0</v>
      </c>
      <c r="AF69" s="450">
        <v>0</v>
      </c>
      <c r="AG69" s="450">
        <v>0</v>
      </c>
      <c r="AH69" s="450">
        <v>0</v>
      </c>
      <c r="AI69" s="450">
        <v>0</v>
      </c>
      <c r="AJ69" s="450">
        <v>0</v>
      </c>
      <c r="AK69" s="450">
        <v>-157961</v>
      </c>
      <c r="AL69" s="450">
        <v>0</v>
      </c>
      <c r="AM69" s="450">
        <v>0</v>
      </c>
      <c r="AN69" s="450">
        <v>0</v>
      </c>
      <c r="AO69" s="450">
        <v>0</v>
      </c>
      <c r="AP69" s="450">
        <v>0</v>
      </c>
      <c r="AQ69" s="450">
        <v>0</v>
      </c>
      <c r="AR69" s="450">
        <v>0</v>
      </c>
      <c r="AS69" s="450">
        <v>0</v>
      </c>
      <c r="AT69" s="450">
        <v>0</v>
      </c>
      <c r="AU69" s="450">
        <v>0</v>
      </c>
      <c r="AV69" s="450">
        <v>-1229010</v>
      </c>
      <c r="AW69" s="450">
        <v>-3164472</v>
      </c>
      <c r="AX69" s="450">
        <v>0</v>
      </c>
    </row>
    <row r="70" spans="1:50" ht="12.75" customHeight="1">
      <c r="A70" s="180" t="s">
        <v>254</v>
      </c>
      <c r="B70" s="450" t="s">
        <v>253</v>
      </c>
      <c r="C70" s="455">
        <v>-11298567</v>
      </c>
      <c r="D70" s="450">
        <v>0</v>
      </c>
      <c r="E70" s="450">
        <v>0</v>
      </c>
      <c r="F70" s="450">
        <v>0</v>
      </c>
      <c r="G70" s="450">
        <v>0</v>
      </c>
      <c r="H70" s="450">
        <v>0</v>
      </c>
      <c r="I70" s="450">
        <v>0</v>
      </c>
      <c r="J70" s="450">
        <v>-351869</v>
      </c>
      <c r="K70" s="450">
        <v>0</v>
      </c>
      <c r="L70" s="450">
        <v>0</v>
      </c>
      <c r="M70" s="450">
        <v>0</v>
      </c>
      <c r="N70" s="450">
        <v>-26801</v>
      </c>
      <c r="O70" s="450">
        <v>0</v>
      </c>
      <c r="P70" s="450">
        <v>0</v>
      </c>
      <c r="Q70" s="450">
        <v>0</v>
      </c>
      <c r="R70" s="450">
        <v>0</v>
      </c>
      <c r="S70" s="474">
        <v>0</v>
      </c>
      <c r="T70" s="474"/>
      <c r="U70" s="450">
        <v>0</v>
      </c>
      <c r="V70" s="450">
        <v>0</v>
      </c>
      <c r="W70" s="450">
        <v>0</v>
      </c>
      <c r="X70" s="450">
        <v>0</v>
      </c>
      <c r="Y70" s="450">
        <v>0</v>
      </c>
      <c r="Z70" s="450">
        <v>0</v>
      </c>
      <c r="AA70" s="450">
        <v>0</v>
      </c>
      <c r="AB70" s="450">
        <v>-1348885</v>
      </c>
      <c r="AC70" s="450">
        <v>-218893</v>
      </c>
      <c r="AD70" s="450">
        <v>0</v>
      </c>
      <c r="AE70" s="450">
        <v>0</v>
      </c>
      <c r="AF70" s="450">
        <v>0</v>
      </c>
      <c r="AG70" s="450">
        <v>0</v>
      </c>
      <c r="AH70" s="450">
        <v>0</v>
      </c>
      <c r="AI70" s="450">
        <v>0</v>
      </c>
      <c r="AJ70" s="450">
        <v>0</v>
      </c>
      <c r="AK70" s="450">
        <v>0</v>
      </c>
      <c r="AL70" s="450">
        <v>0</v>
      </c>
      <c r="AM70" s="450">
        <v>0</v>
      </c>
      <c r="AN70" s="450">
        <v>0</v>
      </c>
      <c r="AO70" s="450">
        <v>0</v>
      </c>
      <c r="AP70" s="450">
        <v>0</v>
      </c>
      <c r="AQ70" s="450">
        <v>0</v>
      </c>
      <c r="AR70" s="450">
        <v>0</v>
      </c>
      <c r="AS70" s="450">
        <v>0</v>
      </c>
      <c r="AT70" s="450">
        <v>0</v>
      </c>
      <c r="AU70" s="450">
        <v>0</v>
      </c>
      <c r="AV70" s="450">
        <v>-9352119</v>
      </c>
      <c r="AW70" s="450">
        <v>0</v>
      </c>
      <c r="AX70" s="450">
        <v>0</v>
      </c>
    </row>
    <row r="71" spans="1:50" ht="12.75" customHeight="1">
      <c r="A71" s="180" t="s">
        <v>772</v>
      </c>
      <c r="B71" s="450" t="s">
        <v>773</v>
      </c>
      <c r="C71" s="455">
        <v>-4291844</v>
      </c>
      <c r="D71" s="450">
        <v>0</v>
      </c>
      <c r="E71" s="450">
        <v>0</v>
      </c>
      <c r="F71" s="450">
        <v>0</v>
      </c>
      <c r="G71" s="450">
        <v>-1778287</v>
      </c>
      <c r="H71" s="450">
        <v>-2513558</v>
      </c>
      <c r="I71" s="450">
        <v>0</v>
      </c>
      <c r="J71" s="450">
        <v>0</v>
      </c>
      <c r="K71" s="450">
        <v>0</v>
      </c>
      <c r="L71" s="450">
        <v>0</v>
      </c>
      <c r="M71" s="450">
        <v>0</v>
      </c>
      <c r="N71" s="450">
        <v>0</v>
      </c>
      <c r="O71" s="450">
        <v>0</v>
      </c>
      <c r="P71" s="450">
        <v>0</v>
      </c>
      <c r="Q71" s="450">
        <v>0</v>
      </c>
      <c r="R71" s="450">
        <v>0</v>
      </c>
      <c r="S71" s="474">
        <v>0</v>
      </c>
      <c r="T71" s="474"/>
      <c r="U71" s="450">
        <v>0</v>
      </c>
      <c r="V71" s="450">
        <v>0</v>
      </c>
      <c r="W71" s="450">
        <v>0</v>
      </c>
      <c r="X71" s="450">
        <v>0</v>
      </c>
      <c r="Y71" s="450">
        <v>0</v>
      </c>
      <c r="Z71" s="450">
        <v>0</v>
      </c>
      <c r="AA71" s="450">
        <v>0</v>
      </c>
      <c r="AB71" s="450">
        <v>0</v>
      </c>
      <c r="AC71" s="450">
        <v>0</v>
      </c>
      <c r="AD71" s="450">
        <v>0</v>
      </c>
      <c r="AE71" s="450">
        <v>0</v>
      </c>
      <c r="AF71" s="450">
        <v>0</v>
      </c>
      <c r="AG71" s="450">
        <v>0</v>
      </c>
      <c r="AH71" s="450">
        <v>0</v>
      </c>
      <c r="AI71" s="450">
        <v>0</v>
      </c>
      <c r="AJ71" s="450">
        <v>0</v>
      </c>
      <c r="AK71" s="450">
        <v>0</v>
      </c>
      <c r="AL71" s="450">
        <v>0</v>
      </c>
      <c r="AM71" s="450">
        <v>0</v>
      </c>
      <c r="AN71" s="450">
        <v>0</v>
      </c>
      <c r="AO71" s="450">
        <v>0</v>
      </c>
      <c r="AP71" s="450">
        <v>0</v>
      </c>
      <c r="AQ71" s="450">
        <v>0</v>
      </c>
      <c r="AR71" s="450">
        <v>0</v>
      </c>
      <c r="AS71" s="450">
        <v>0</v>
      </c>
      <c r="AT71" s="450">
        <v>0</v>
      </c>
      <c r="AU71" s="450">
        <v>0</v>
      </c>
      <c r="AV71" s="450">
        <v>0</v>
      </c>
      <c r="AW71" s="450">
        <v>0</v>
      </c>
      <c r="AX71" s="450">
        <v>0</v>
      </c>
    </row>
    <row r="72" spans="1:50" ht="12.75" customHeight="1">
      <c r="A72" s="180" t="s">
        <v>373</v>
      </c>
      <c r="B72" s="450" t="s">
        <v>266</v>
      </c>
      <c r="C72" s="455">
        <v>-30651600</v>
      </c>
      <c r="D72" s="450">
        <v>0</v>
      </c>
      <c r="E72" s="464">
        <v>-30651600</v>
      </c>
      <c r="F72" s="450">
        <v>0</v>
      </c>
      <c r="G72" s="450">
        <v>0</v>
      </c>
      <c r="H72" s="450">
        <v>0</v>
      </c>
      <c r="I72" s="450">
        <v>0</v>
      </c>
      <c r="J72" s="450">
        <v>0</v>
      </c>
      <c r="K72" s="450">
        <v>0</v>
      </c>
      <c r="L72" s="450">
        <v>0</v>
      </c>
      <c r="M72" s="450">
        <v>0</v>
      </c>
      <c r="N72" s="450">
        <v>0</v>
      </c>
      <c r="O72" s="450">
        <v>0</v>
      </c>
      <c r="P72" s="450">
        <v>0</v>
      </c>
      <c r="Q72" s="450">
        <v>0</v>
      </c>
      <c r="R72" s="450">
        <v>0</v>
      </c>
      <c r="S72" s="474">
        <v>0</v>
      </c>
      <c r="T72" s="474"/>
      <c r="U72" s="450">
        <v>0</v>
      </c>
      <c r="V72" s="450">
        <v>0</v>
      </c>
      <c r="W72" s="450">
        <v>0</v>
      </c>
      <c r="X72" s="450">
        <v>0</v>
      </c>
      <c r="Y72" s="450">
        <v>0</v>
      </c>
      <c r="Z72" s="450">
        <v>0</v>
      </c>
      <c r="AA72" s="450">
        <v>0</v>
      </c>
      <c r="AB72" s="450">
        <v>0</v>
      </c>
      <c r="AC72" s="450">
        <v>0</v>
      </c>
      <c r="AD72" s="450">
        <v>0</v>
      </c>
      <c r="AE72" s="450">
        <v>0</v>
      </c>
      <c r="AF72" s="450">
        <v>0</v>
      </c>
      <c r="AG72" s="450">
        <v>0</v>
      </c>
      <c r="AH72" s="450">
        <v>0</v>
      </c>
      <c r="AI72" s="450">
        <v>0</v>
      </c>
      <c r="AJ72" s="450">
        <v>0</v>
      </c>
      <c r="AK72" s="450">
        <v>0</v>
      </c>
      <c r="AL72" s="450">
        <v>0</v>
      </c>
      <c r="AM72" s="450">
        <v>0</v>
      </c>
      <c r="AN72" s="450">
        <v>0</v>
      </c>
      <c r="AO72" s="450">
        <v>0</v>
      </c>
      <c r="AP72" s="450">
        <v>0</v>
      </c>
      <c r="AQ72" s="450">
        <v>0</v>
      </c>
      <c r="AR72" s="450">
        <v>0</v>
      </c>
      <c r="AS72" s="450">
        <v>0</v>
      </c>
      <c r="AT72" s="450">
        <v>0</v>
      </c>
      <c r="AU72" s="450">
        <v>0</v>
      </c>
      <c r="AV72" s="450">
        <v>0</v>
      </c>
      <c r="AW72" s="450">
        <v>0</v>
      </c>
      <c r="AX72" s="450">
        <v>0</v>
      </c>
    </row>
    <row r="73" spans="1:50" ht="12.75" customHeight="1">
      <c r="A73" s="180" t="s">
        <v>374</v>
      </c>
      <c r="B73" s="450" t="s">
        <v>991</v>
      </c>
      <c r="C73" s="455">
        <v>64679810</v>
      </c>
      <c r="D73" s="450">
        <v>0</v>
      </c>
      <c r="E73" s="464">
        <v>8944489</v>
      </c>
      <c r="F73" s="450">
        <v>0</v>
      </c>
      <c r="G73" s="450">
        <v>13525582</v>
      </c>
      <c r="H73" s="450">
        <v>0</v>
      </c>
      <c r="I73" s="450">
        <v>0</v>
      </c>
      <c r="J73" s="450">
        <v>0</v>
      </c>
      <c r="K73" s="450">
        <v>0</v>
      </c>
      <c r="L73" s="450">
        <v>0</v>
      </c>
      <c r="M73" s="450">
        <v>0</v>
      </c>
      <c r="N73" s="450">
        <v>0</v>
      </c>
      <c r="O73" s="450">
        <v>0</v>
      </c>
      <c r="P73" s="450">
        <v>0</v>
      </c>
      <c r="Q73" s="450">
        <v>0</v>
      </c>
      <c r="R73" s="450">
        <v>0</v>
      </c>
      <c r="S73" s="474">
        <v>11057478</v>
      </c>
      <c r="T73" s="474"/>
      <c r="U73" s="450">
        <v>0</v>
      </c>
      <c r="V73" s="450">
        <v>0</v>
      </c>
      <c r="W73" s="450">
        <v>0</v>
      </c>
      <c r="X73" s="450">
        <v>0</v>
      </c>
      <c r="Y73" s="450">
        <v>0</v>
      </c>
      <c r="Z73" s="450">
        <v>0</v>
      </c>
      <c r="AA73" s="450">
        <v>0</v>
      </c>
      <c r="AB73" s="450">
        <v>0</v>
      </c>
      <c r="AC73" s="450">
        <v>0</v>
      </c>
      <c r="AD73" s="450">
        <v>0</v>
      </c>
      <c r="AE73" s="450">
        <v>0</v>
      </c>
      <c r="AF73" s="450">
        <v>1170544</v>
      </c>
      <c r="AG73" s="450">
        <v>0</v>
      </c>
      <c r="AH73" s="450">
        <v>0</v>
      </c>
      <c r="AI73" s="450">
        <v>0</v>
      </c>
      <c r="AJ73" s="450">
        <v>0</v>
      </c>
      <c r="AK73" s="450">
        <v>0</v>
      </c>
      <c r="AL73" s="450">
        <v>0</v>
      </c>
      <c r="AM73" s="450">
        <v>0</v>
      </c>
      <c r="AN73" s="450">
        <v>0</v>
      </c>
      <c r="AO73" s="450">
        <v>0</v>
      </c>
      <c r="AP73" s="450">
        <v>0</v>
      </c>
      <c r="AQ73" s="450">
        <v>856209</v>
      </c>
      <c r="AR73" s="450">
        <v>0</v>
      </c>
      <c r="AS73" s="450">
        <v>0</v>
      </c>
      <c r="AT73" s="450">
        <v>6567729</v>
      </c>
      <c r="AU73" s="450">
        <v>0</v>
      </c>
      <c r="AV73" s="450">
        <v>24608158</v>
      </c>
      <c r="AW73" s="450">
        <v>-2050380</v>
      </c>
      <c r="AX73" s="450">
        <v>0</v>
      </c>
    </row>
    <row r="74" spans="1:50" ht="12.75" customHeight="1">
      <c r="A74" s="180" t="s">
        <v>375</v>
      </c>
      <c r="B74" s="450" t="s">
        <v>268</v>
      </c>
      <c r="C74" s="455">
        <v>-349731</v>
      </c>
      <c r="D74" s="450">
        <v>0</v>
      </c>
      <c r="E74" s="450">
        <v>0</v>
      </c>
      <c r="F74" s="450">
        <v>-16744</v>
      </c>
      <c r="G74" s="450">
        <v>-332986</v>
      </c>
      <c r="H74" s="450">
        <v>0</v>
      </c>
      <c r="I74" s="450">
        <v>0</v>
      </c>
      <c r="J74" s="450">
        <v>0</v>
      </c>
      <c r="K74" s="450">
        <v>0</v>
      </c>
      <c r="L74" s="450">
        <v>0</v>
      </c>
      <c r="M74" s="450">
        <v>0</v>
      </c>
      <c r="N74" s="450">
        <v>0</v>
      </c>
      <c r="O74" s="450">
        <v>0</v>
      </c>
      <c r="P74" s="450">
        <v>0</v>
      </c>
      <c r="Q74" s="450">
        <v>0</v>
      </c>
      <c r="R74" s="450">
        <v>0</v>
      </c>
      <c r="S74" s="474">
        <v>0</v>
      </c>
      <c r="T74" s="474"/>
      <c r="U74" s="450">
        <v>0</v>
      </c>
      <c r="V74" s="450">
        <v>0</v>
      </c>
      <c r="W74" s="450">
        <v>0</v>
      </c>
      <c r="X74" s="450">
        <v>0</v>
      </c>
      <c r="Y74" s="450">
        <v>0</v>
      </c>
      <c r="Z74" s="450">
        <v>0</v>
      </c>
      <c r="AA74" s="450">
        <v>0</v>
      </c>
      <c r="AB74" s="450">
        <v>0</v>
      </c>
      <c r="AC74" s="450">
        <v>0</v>
      </c>
      <c r="AD74" s="450">
        <v>0</v>
      </c>
      <c r="AE74" s="450">
        <v>0</v>
      </c>
      <c r="AF74" s="450">
        <v>0</v>
      </c>
      <c r="AG74" s="450">
        <v>0</v>
      </c>
      <c r="AH74" s="450">
        <v>0</v>
      </c>
      <c r="AI74" s="450">
        <v>0</v>
      </c>
      <c r="AJ74" s="450">
        <v>0</v>
      </c>
      <c r="AK74" s="450">
        <v>0</v>
      </c>
      <c r="AL74" s="450">
        <v>0</v>
      </c>
      <c r="AM74" s="450">
        <v>0</v>
      </c>
      <c r="AN74" s="450">
        <v>0</v>
      </c>
      <c r="AO74" s="450">
        <v>0</v>
      </c>
      <c r="AP74" s="450">
        <v>0</v>
      </c>
      <c r="AQ74" s="450">
        <v>0</v>
      </c>
      <c r="AR74" s="450">
        <v>0</v>
      </c>
      <c r="AS74" s="450">
        <v>0</v>
      </c>
      <c r="AT74" s="450">
        <v>0</v>
      </c>
      <c r="AU74" s="450">
        <v>0</v>
      </c>
      <c r="AV74" s="450">
        <v>0</v>
      </c>
      <c r="AW74" s="450">
        <v>0</v>
      </c>
      <c r="AX74" s="450">
        <v>0</v>
      </c>
    </row>
    <row r="75" spans="1:50" ht="12.75" customHeight="1">
      <c r="A75" s="180" t="s">
        <v>376</v>
      </c>
      <c r="B75" s="450" t="s">
        <v>269</v>
      </c>
      <c r="C75" s="455">
        <v>-35</v>
      </c>
      <c r="D75" s="450">
        <v>0</v>
      </c>
      <c r="E75" s="450">
        <v>0</v>
      </c>
      <c r="F75" s="450">
        <v>0</v>
      </c>
      <c r="G75" s="450">
        <v>0</v>
      </c>
      <c r="H75" s="450">
        <v>0</v>
      </c>
      <c r="I75" s="450">
        <v>0</v>
      </c>
      <c r="J75" s="450">
        <v>0</v>
      </c>
      <c r="K75" s="450">
        <v>0</v>
      </c>
      <c r="L75" s="450">
        <v>-34</v>
      </c>
      <c r="M75" s="450">
        <v>0</v>
      </c>
      <c r="N75" s="450">
        <v>0</v>
      </c>
      <c r="O75" s="450">
        <v>0</v>
      </c>
      <c r="P75" s="450">
        <v>0</v>
      </c>
      <c r="Q75" s="450">
        <v>0</v>
      </c>
      <c r="R75" s="450">
        <v>0</v>
      </c>
      <c r="S75" s="474">
        <v>0</v>
      </c>
      <c r="T75" s="474"/>
      <c r="U75" s="450">
        <v>0</v>
      </c>
      <c r="V75" s="450">
        <v>0</v>
      </c>
      <c r="W75" s="450">
        <v>0</v>
      </c>
      <c r="X75" s="450">
        <v>0</v>
      </c>
      <c r="Y75" s="450">
        <v>0</v>
      </c>
      <c r="Z75" s="450">
        <v>0</v>
      </c>
      <c r="AA75" s="450">
        <v>0</v>
      </c>
      <c r="AB75" s="450">
        <v>0</v>
      </c>
      <c r="AC75" s="450">
        <v>0</v>
      </c>
      <c r="AD75" s="450">
        <v>0</v>
      </c>
      <c r="AE75" s="450">
        <v>0</v>
      </c>
      <c r="AF75" s="450">
        <v>0</v>
      </c>
      <c r="AG75" s="450">
        <v>0</v>
      </c>
      <c r="AH75" s="450">
        <v>0</v>
      </c>
      <c r="AI75" s="450">
        <v>0</v>
      </c>
      <c r="AJ75" s="450">
        <v>0</v>
      </c>
      <c r="AK75" s="450">
        <v>0</v>
      </c>
      <c r="AL75" s="450">
        <v>0</v>
      </c>
      <c r="AM75" s="450">
        <v>0</v>
      </c>
      <c r="AN75" s="450">
        <v>0</v>
      </c>
      <c r="AO75" s="450">
        <v>0</v>
      </c>
      <c r="AP75" s="450">
        <v>0</v>
      </c>
      <c r="AQ75" s="450">
        <v>0</v>
      </c>
      <c r="AR75" s="450">
        <v>0</v>
      </c>
      <c r="AS75" s="450">
        <v>0</v>
      </c>
      <c r="AT75" s="450">
        <v>0</v>
      </c>
      <c r="AU75" s="450">
        <v>0</v>
      </c>
      <c r="AV75" s="450">
        <v>0</v>
      </c>
      <c r="AW75" s="450">
        <v>0</v>
      </c>
      <c r="AX75" s="450">
        <v>0</v>
      </c>
    </row>
    <row r="76" spans="1:50" ht="12.75" customHeight="1">
      <c r="A76" s="180" t="s">
        <v>377</v>
      </c>
      <c r="B76" s="450" t="s">
        <v>992</v>
      </c>
      <c r="C76" s="455">
        <v>1060282</v>
      </c>
      <c r="D76" s="450">
        <v>0</v>
      </c>
      <c r="E76" s="450">
        <v>0</v>
      </c>
      <c r="F76" s="450">
        <v>0</v>
      </c>
      <c r="G76" s="450">
        <v>0</v>
      </c>
      <c r="H76" s="450">
        <v>0</v>
      </c>
      <c r="I76" s="450">
        <v>0</v>
      </c>
      <c r="J76" s="450">
        <v>0</v>
      </c>
      <c r="K76" s="450">
        <v>0</v>
      </c>
      <c r="L76" s="450">
        <v>0</v>
      </c>
      <c r="M76" s="450">
        <v>0</v>
      </c>
      <c r="N76" s="450">
        <v>0</v>
      </c>
      <c r="O76" s="450">
        <v>0</v>
      </c>
      <c r="P76" s="450">
        <v>0</v>
      </c>
      <c r="Q76" s="450">
        <v>0</v>
      </c>
      <c r="R76" s="450">
        <v>0</v>
      </c>
      <c r="S76" s="474">
        <v>0</v>
      </c>
      <c r="T76" s="474"/>
      <c r="U76" s="450">
        <v>0</v>
      </c>
      <c r="V76" s="450">
        <v>0</v>
      </c>
      <c r="W76" s="450">
        <v>0</v>
      </c>
      <c r="X76" s="450">
        <v>0</v>
      </c>
      <c r="Y76" s="450">
        <v>0</v>
      </c>
      <c r="Z76" s="450">
        <v>0</v>
      </c>
      <c r="AA76" s="450">
        <v>0</v>
      </c>
      <c r="AB76" s="450">
        <v>0</v>
      </c>
      <c r="AC76" s="450">
        <v>0</v>
      </c>
      <c r="AD76" s="450">
        <v>0</v>
      </c>
      <c r="AE76" s="450">
        <v>0</v>
      </c>
      <c r="AF76" s="450">
        <v>0</v>
      </c>
      <c r="AG76" s="450">
        <v>0</v>
      </c>
      <c r="AH76" s="450">
        <v>0</v>
      </c>
      <c r="AI76" s="450">
        <v>0</v>
      </c>
      <c r="AJ76" s="450">
        <v>0</v>
      </c>
      <c r="AK76" s="450">
        <v>0</v>
      </c>
      <c r="AL76" s="450">
        <v>0</v>
      </c>
      <c r="AM76" s="450">
        <v>0</v>
      </c>
      <c r="AN76" s="450">
        <v>0</v>
      </c>
      <c r="AO76" s="450">
        <v>0</v>
      </c>
      <c r="AP76" s="450">
        <v>0</v>
      </c>
      <c r="AQ76" s="450">
        <v>0</v>
      </c>
      <c r="AR76" s="450">
        <v>1060282</v>
      </c>
      <c r="AS76" s="450">
        <v>0</v>
      </c>
      <c r="AT76" s="450">
        <v>0</v>
      </c>
      <c r="AU76" s="450">
        <v>0</v>
      </c>
      <c r="AV76" s="450">
        <v>0</v>
      </c>
      <c r="AW76" s="450">
        <v>0</v>
      </c>
      <c r="AX76" s="450">
        <v>0</v>
      </c>
    </row>
    <row r="77" spans="1:50" ht="12.75" customHeight="1">
      <c r="A77" s="180" t="s">
        <v>378</v>
      </c>
      <c r="B77" s="450" t="s">
        <v>271</v>
      </c>
      <c r="C77" s="450">
        <v>0</v>
      </c>
      <c r="D77" s="450">
        <v>0</v>
      </c>
      <c r="E77" s="450">
        <v>0</v>
      </c>
      <c r="F77" s="450">
        <v>0</v>
      </c>
      <c r="G77" s="450">
        <v>0</v>
      </c>
      <c r="H77" s="450">
        <v>0</v>
      </c>
      <c r="I77" s="450">
        <v>0</v>
      </c>
      <c r="J77" s="450">
        <v>0</v>
      </c>
      <c r="K77" s="450">
        <v>0</v>
      </c>
      <c r="L77" s="450">
        <v>0</v>
      </c>
      <c r="M77" s="450">
        <v>0</v>
      </c>
      <c r="N77" s="450">
        <v>0</v>
      </c>
      <c r="O77" s="450">
        <v>0</v>
      </c>
      <c r="P77" s="450">
        <v>0</v>
      </c>
      <c r="Q77" s="450">
        <v>0</v>
      </c>
      <c r="R77" s="450">
        <v>0</v>
      </c>
      <c r="S77" s="474">
        <v>0</v>
      </c>
      <c r="T77" s="474"/>
      <c r="U77" s="450">
        <v>0</v>
      </c>
      <c r="V77" s="450">
        <v>0</v>
      </c>
      <c r="W77" s="450">
        <v>0</v>
      </c>
      <c r="X77" s="450">
        <v>0</v>
      </c>
      <c r="Y77" s="450">
        <v>0</v>
      </c>
      <c r="Z77" s="450">
        <v>0</v>
      </c>
      <c r="AA77" s="450">
        <v>0</v>
      </c>
      <c r="AB77" s="450">
        <v>0</v>
      </c>
      <c r="AC77" s="450">
        <v>0</v>
      </c>
      <c r="AD77" s="450">
        <v>0</v>
      </c>
      <c r="AE77" s="450">
        <v>0</v>
      </c>
      <c r="AF77" s="450">
        <v>0</v>
      </c>
      <c r="AG77" s="450">
        <v>0</v>
      </c>
      <c r="AH77" s="450">
        <v>0</v>
      </c>
      <c r="AI77" s="450">
        <v>0</v>
      </c>
      <c r="AJ77" s="450">
        <v>0</v>
      </c>
      <c r="AK77" s="450">
        <v>0</v>
      </c>
      <c r="AL77" s="450">
        <v>0</v>
      </c>
      <c r="AM77" s="450">
        <v>0</v>
      </c>
      <c r="AN77" s="450">
        <v>0</v>
      </c>
      <c r="AO77" s="450">
        <v>0</v>
      </c>
      <c r="AP77" s="450">
        <v>0</v>
      </c>
      <c r="AQ77" s="450">
        <v>0</v>
      </c>
      <c r="AR77" s="450">
        <v>0</v>
      </c>
      <c r="AS77" s="450">
        <v>0</v>
      </c>
      <c r="AT77" s="450">
        <v>0</v>
      </c>
      <c r="AU77" s="450">
        <v>0</v>
      </c>
      <c r="AV77" s="450">
        <v>0</v>
      </c>
      <c r="AW77" s="450">
        <v>0</v>
      </c>
      <c r="AX77" s="450">
        <v>0</v>
      </c>
    </row>
    <row r="78" spans="1:50" ht="12.75" customHeight="1">
      <c r="A78" s="180" t="s">
        <v>379</v>
      </c>
      <c r="B78" s="450" t="s">
        <v>272</v>
      </c>
      <c r="C78" s="455">
        <v>-310337</v>
      </c>
      <c r="D78" s="450">
        <v>0</v>
      </c>
      <c r="E78" s="450">
        <v>0</v>
      </c>
      <c r="F78" s="450">
        <v>0</v>
      </c>
      <c r="G78" s="450">
        <v>0</v>
      </c>
      <c r="H78" s="450">
        <v>0</v>
      </c>
      <c r="I78" s="450">
        <v>0</v>
      </c>
      <c r="J78" s="450">
        <v>0</v>
      </c>
      <c r="K78" s="450">
        <v>0</v>
      </c>
      <c r="L78" s="450">
        <v>0</v>
      </c>
      <c r="M78" s="450">
        <v>0</v>
      </c>
      <c r="N78" s="450">
        <v>0</v>
      </c>
      <c r="O78" s="450">
        <v>0</v>
      </c>
      <c r="P78" s="450">
        <v>0</v>
      </c>
      <c r="Q78" s="450">
        <v>0</v>
      </c>
      <c r="R78" s="450">
        <v>0</v>
      </c>
      <c r="S78" s="474">
        <v>0</v>
      </c>
      <c r="T78" s="474"/>
      <c r="U78" s="450">
        <v>0</v>
      </c>
      <c r="V78" s="450">
        <v>0</v>
      </c>
      <c r="W78" s="450">
        <v>0</v>
      </c>
      <c r="X78" s="450">
        <v>0</v>
      </c>
      <c r="Y78" s="450">
        <v>0</v>
      </c>
      <c r="Z78" s="450">
        <v>0</v>
      </c>
      <c r="AA78" s="450">
        <v>0</v>
      </c>
      <c r="AB78" s="450">
        <v>0</v>
      </c>
      <c r="AC78" s="450">
        <v>0</v>
      </c>
      <c r="AD78" s="450">
        <v>0</v>
      </c>
      <c r="AE78" s="450">
        <v>0</v>
      </c>
      <c r="AF78" s="450">
        <v>-310337</v>
      </c>
      <c r="AG78" s="450">
        <v>0</v>
      </c>
      <c r="AH78" s="450">
        <v>0</v>
      </c>
      <c r="AI78" s="450">
        <v>0</v>
      </c>
      <c r="AJ78" s="450">
        <v>0</v>
      </c>
      <c r="AK78" s="450">
        <v>0</v>
      </c>
      <c r="AL78" s="450">
        <v>0</v>
      </c>
      <c r="AM78" s="450">
        <v>0</v>
      </c>
      <c r="AN78" s="450">
        <v>0</v>
      </c>
      <c r="AO78" s="450">
        <v>0</v>
      </c>
      <c r="AP78" s="450">
        <v>0</v>
      </c>
      <c r="AQ78" s="450">
        <v>0</v>
      </c>
      <c r="AR78" s="450">
        <v>0</v>
      </c>
      <c r="AS78" s="450">
        <v>0</v>
      </c>
      <c r="AT78" s="450">
        <v>0</v>
      </c>
      <c r="AU78" s="450">
        <v>0</v>
      </c>
      <c r="AV78" s="450">
        <v>0</v>
      </c>
      <c r="AW78" s="450">
        <v>0</v>
      </c>
      <c r="AX78" s="450">
        <v>0</v>
      </c>
    </row>
    <row r="79" spans="1:50" ht="12.75" customHeight="1">
      <c r="A79" s="180" t="s">
        <v>380</v>
      </c>
      <c r="B79" s="450" t="s">
        <v>273</v>
      </c>
      <c r="C79" s="455">
        <v>111171</v>
      </c>
      <c r="D79" s="450">
        <v>0</v>
      </c>
      <c r="E79" s="450">
        <v>0</v>
      </c>
      <c r="F79" s="450">
        <v>0</v>
      </c>
      <c r="G79" s="450">
        <v>0</v>
      </c>
      <c r="H79" s="450">
        <v>0</v>
      </c>
      <c r="I79" s="450">
        <v>0</v>
      </c>
      <c r="J79" s="450">
        <v>0</v>
      </c>
      <c r="K79" s="450">
        <v>0</v>
      </c>
      <c r="L79" s="450">
        <v>0</v>
      </c>
      <c r="M79" s="450">
        <v>0</v>
      </c>
      <c r="N79" s="450">
        <v>0</v>
      </c>
      <c r="O79" s="450">
        <v>0</v>
      </c>
      <c r="P79" s="450">
        <v>0</v>
      </c>
      <c r="Q79" s="450">
        <v>0</v>
      </c>
      <c r="R79" s="450">
        <v>0</v>
      </c>
      <c r="S79" s="474">
        <v>0</v>
      </c>
      <c r="T79" s="474"/>
      <c r="U79" s="450">
        <v>0</v>
      </c>
      <c r="V79" s="450">
        <v>0</v>
      </c>
      <c r="W79" s="450">
        <v>0</v>
      </c>
      <c r="X79" s="450">
        <v>0</v>
      </c>
      <c r="Y79" s="450">
        <v>0</v>
      </c>
      <c r="Z79" s="450">
        <v>0</v>
      </c>
      <c r="AA79" s="450">
        <v>0</v>
      </c>
      <c r="AB79" s="450">
        <v>0</v>
      </c>
      <c r="AC79" s="450">
        <v>0</v>
      </c>
      <c r="AD79" s="450">
        <v>0</v>
      </c>
      <c r="AE79" s="450">
        <v>0</v>
      </c>
      <c r="AF79" s="450">
        <v>111171</v>
      </c>
      <c r="AG79" s="450">
        <v>0</v>
      </c>
      <c r="AH79" s="450">
        <v>0</v>
      </c>
      <c r="AI79" s="450">
        <v>0</v>
      </c>
      <c r="AJ79" s="450">
        <v>0</v>
      </c>
      <c r="AK79" s="450">
        <v>0</v>
      </c>
      <c r="AL79" s="450">
        <v>0</v>
      </c>
      <c r="AM79" s="450">
        <v>0</v>
      </c>
      <c r="AN79" s="450">
        <v>0</v>
      </c>
      <c r="AO79" s="450">
        <v>0</v>
      </c>
      <c r="AP79" s="450">
        <v>0</v>
      </c>
      <c r="AQ79" s="450">
        <v>0</v>
      </c>
      <c r="AR79" s="450">
        <v>0</v>
      </c>
      <c r="AS79" s="450">
        <v>0</v>
      </c>
      <c r="AT79" s="450">
        <v>0</v>
      </c>
      <c r="AU79" s="450">
        <v>0</v>
      </c>
      <c r="AV79" s="450">
        <v>0</v>
      </c>
      <c r="AW79" s="450">
        <v>0</v>
      </c>
      <c r="AX79" s="450">
        <v>0</v>
      </c>
    </row>
    <row r="80" spans="1:50" ht="12.75" customHeight="1">
      <c r="A80" s="180" t="s">
        <v>388</v>
      </c>
      <c r="B80" s="450" t="s">
        <v>984</v>
      </c>
      <c r="C80" s="455">
        <f>E80</f>
        <v>-237733657</v>
      </c>
      <c r="D80" s="450">
        <v>0</v>
      </c>
      <c r="E80" s="464">
        <v>-237733657</v>
      </c>
      <c r="F80" s="450">
        <v>0</v>
      </c>
      <c r="G80" s="450">
        <v>0</v>
      </c>
      <c r="H80" s="450">
        <v>0</v>
      </c>
      <c r="I80" s="450">
        <v>0</v>
      </c>
      <c r="J80" s="450">
        <v>0</v>
      </c>
      <c r="K80" s="450">
        <v>0</v>
      </c>
      <c r="L80" s="450">
        <v>0</v>
      </c>
      <c r="M80" s="450">
        <v>0</v>
      </c>
      <c r="N80" s="450">
        <v>0</v>
      </c>
      <c r="O80" s="450">
        <v>0</v>
      </c>
      <c r="P80" s="450">
        <v>0</v>
      </c>
      <c r="Q80" s="450">
        <v>0</v>
      </c>
      <c r="R80" s="450">
        <v>0</v>
      </c>
      <c r="S80" s="474">
        <v>0</v>
      </c>
      <c r="T80" s="474"/>
      <c r="U80" s="450">
        <v>0</v>
      </c>
      <c r="V80" s="450">
        <v>0</v>
      </c>
      <c r="W80" s="450">
        <v>0</v>
      </c>
      <c r="X80" s="450">
        <v>0</v>
      </c>
      <c r="Y80" s="450">
        <v>0</v>
      </c>
      <c r="Z80" s="450">
        <v>0</v>
      </c>
      <c r="AA80" s="450">
        <v>0</v>
      </c>
      <c r="AB80" s="450">
        <v>0</v>
      </c>
      <c r="AC80" s="450">
        <v>0</v>
      </c>
      <c r="AD80" s="450">
        <v>0</v>
      </c>
      <c r="AE80" s="450">
        <v>0</v>
      </c>
      <c r="AF80" s="450">
        <v>0</v>
      </c>
      <c r="AG80" s="450">
        <v>0</v>
      </c>
      <c r="AH80" s="450">
        <v>0</v>
      </c>
      <c r="AI80" s="450">
        <v>0</v>
      </c>
      <c r="AJ80" s="450">
        <v>0</v>
      </c>
      <c r="AK80" s="450">
        <v>0</v>
      </c>
      <c r="AL80" s="450">
        <v>0</v>
      </c>
      <c r="AM80" s="450">
        <v>0</v>
      </c>
      <c r="AN80" s="450">
        <v>0</v>
      </c>
      <c r="AO80" s="450">
        <v>0</v>
      </c>
      <c r="AP80" s="450">
        <v>0</v>
      </c>
      <c r="AQ80" s="450">
        <v>0</v>
      </c>
      <c r="AR80" s="450">
        <v>0</v>
      </c>
      <c r="AS80" s="450">
        <v>0</v>
      </c>
      <c r="AT80" s="450">
        <v>0</v>
      </c>
      <c r="AU80" s="450">
        <v>0</v>
      </c>
      <c r="AV80" s="450">
        <v>0</v>
      </c>
      <c r="AW80" s="450">
        <v>0</v>
      </c>
      <c r="AX80" s="450">
        <v>0</v>
      </c>
    </row>
    <row r="81" spans="1:51" ht="12.75" customHeight="1">
      <c r="A81" s="180" t="s">
        <v>778</v>
      </c>
      <c r="B81" s="450" t="s">
        <v>986</v>
      </c>
      <c r="C81" s="455">
        <f>E81</f>
        <v>6052102</v>
      </c>
      <c r="D81" s="450">
        <v>0</v>
      </c>
      <c r="E81" s="464">
        <v>6052102</v>
      </c>
      <c r="F81" s="450">
        <v>0</v>
      </c>
      <c r="G81" s="450">
        <v>0</v>
      </c>
      <c r="H81" s="450">
        <v>0</v>
      </c>
      <c r="I81" s="450">
        <v>0</v>
      </c>
      <c r="J81" s="450">
        <v>0</v>
      </c>
      <c r="K81" s="450">
        <v>0</v>
      </c>
      <c r="L81" s="450">
        <v>0</v>
      </c>
      <c r="M81" s="450">
        <v>0</v>
      </c>
      <c r="N81" s="450">
        <v>0</v>
      </c>
      <c r="O81" s="450">
        <v>0</v>
      </c>
      <c r="P81" s="450">
        <v>0</v>
      </c>
      <c r="Q81" s="450">
        <v>0</v>
      </c>
      <c r="R81" s="450">
        <v>0</v>
      </c>
      <c r="S81" s="474">
        <v>0</v>
      </c>
      <c r="T81" s="474"/>
      <c r="U81" s="450">
        <v>0</v>
      </c>
      <c r="V81" s="450">
        <v>0</v>
      </c>
      <c r="W81" s="450">
        <v>0</v>
      </c>
      <c r="X81" s="450">
        <v>0</v>
      </c>
      <c r="Y81" s="450">
        <v>0</v>
      </c>
      <c r="Z81" s="450">
        <v>0</v>
      </c>
      <c r="AA81" s="450">
        <v>0</v>
      </c>
      <c r="AB81" s="450">
        <v>0</v>
      </c>
      <c r="AC81" s="450">
        <v>0</v>
      </c>
      <c r="AD81" s="450">
        <v>0</v>
      </c>
      <c r="AE81" s="450">
        <v>0</v>
      </c>
      <c r="AF81" s="450">
        <v>0</v>
      </c>
      <c r="AG81" s="450">
        <v>0</v>
      </c>
      <c r="AH81" s="450">
        <v>0</v>
      </c>
      <c r="AI81" s="450">
        <v>0</v>
      </c>
      <c r="AJ81" s="450">
        <v>0</v>
      </c>
      <c r="AK81" s="450">
        <v>0</v>
      </c>
      <c r="AL81" s="450">
        <v>0</v>
      </c>
      <c r="AM81" s="450">
        <v>0</v>
      </c>
      <c r="AN81" s="450">
        <v>0</v>
      </c>
      <c r="AO81" s="450">
        <v>0</v>
      </c>
      <c r="AP81" s="450">
        <v>0</v>
      </c>
      <c r="AQ81" s="450">
        <v>0</v>
      </c>
      <c r="AR81" s="450">
        <v>0</v>
      </c>
      <c r="AS81" s="450">
        <v>0</v>
      </c>
      <c r="AT81" s="450">
        <v>0</v>
      </c>
      <c r="AU81" s="450">
        <v>0</v>
      </c>
      <c r="AV81" s="450">
        <v>0</v>
      </c>
      <c r="AW81" s="450">
        <v>0</v>
      </c>
      <c r="AX81" s="450">
        <v>0</v>
      </c>
    </row>
    <row r="82" spans="1:51" ht="12.75" customHeight="1">
      <c r="A82" s="180" t="s">
        <v>387</v>
      </c>
      <c r="B82" s="450" t="s">
        <v>988</v>
      </c>
      <c r="C82" s="455">
        <f>E82</f>
        <v>725716695</v>
      </c>
      <c r="D82" s="450">
        <v>0</v>
      </c>
      <c r="E82" s="464">
        <v>725716695</v>
      </c>
      <c r="F82" s="450">
        <v>0</v>
      </c>
      <c r="G82" s="450">
        <v>0</v>
      </c>
      <c r="H82" s="450">
        <v>0</v>
      </c>
      <c r="I82" s="450">
        <v>0</v>
      </c>
      <c r="J82" s="450">
        <v>0</v>
      </c>
      <c r="K82" s="450">
        <v>0</v>
      </c>
      <c r="L82" s="450">
        <v>0</v>
      </c>
      <c r="M82" s="450">
        <v>0</v>
      </c>
      <c r="N82" s="450">
        <v>0</v>
      </c>
      <c r="O82" s="450">
        <v>0</v>
      </c>
      <c r="P82" s="450">
        <v>0</v>
      </c>
      <c r="Q82" s="450">
        <v>0</v>
      </c>
      <c r="R82" s="450">
        <v>0</v>
      </c>
      <c r="S82" s="474">
        <v>0</v>
      </c>
      <c r="T82" s="474"/>
      <c r="U82" s="450">
        <v>0</v>
      </c>
      <c r="V82" s="450">
        <v>0</v>
      </c>
      <c r="W82" s="450">
        <v>0</v>
      </c>
      <c r="X82" s="450">
        <v>0</v>
      </c>
      <c r="Y82" s="450">
        <v>0</v>
      </c>
      <c r="Z82" s="450">
        <v>0</v>
      </c>
      <c r="AA82" s="450">
        <v>0</v>
      </c>
      <c r="AB82" s="450">
        <v>0</v>
      </c>
      <c r="AC82" s="450">
        <v>0</v>
      </c>
      <c r="AD82" s="450">
        <v>0</v>
      </c>
      <c r="AE82" s="450">
        <v>0</v>
      </c>
      <c r="AF82" s="450">
        <v>0</v>
      </c>
      <c r="AG82" s="450">
        <v>0</v>
      </c>
      <c r="AH82" s="450">
        <v>0</v>
      </c>
      <c r="AI82" s="450">
        <v>0</v>
      </c>
      <c r="AJ82" s="450">
        <v>0</v>
      </c>
      <c r="AK82" s="450">
        <v>0</v>
      </c>
      <c r="AL82" s="450">
        <v>0</v>
      </c>
      <c r="AM82" s="450">
        <v>0</v>
      </c>
      <c r="AN82" s="450">
        <v>0</v>
      </c>
      <c r="AO82" s="450">
        <v>0</v>
      </c>
      <c r="AP82" s="450">
        <v>0</v>
      </c>
      <c r="AQ82" s="450">
        <v>0</v>
      </c>
      <c r="AR82" s="450">
        <v>0</v>
      </c>
      <c r="AS82" s="450">
        <v>0</v>
      </c>
      <c r="AT82" s="450">
        <v>0</v>
      </c>
      <c r="AU82" s="450">
        <v>0</v>
      </c>
      <c r="AV82" s="450">
        <v>0</v>
      </c>
      <c r="AW82" s="450">
        <v>0</v>
      </c>
      <c r="AX82" s="450">
        <v>0</v>
      </c>
    </row>
    <row r="83" spans="1:51" ht="12.75" customHeight="1">
      <c r="A83" s="180" t="s">
        <v>997</v>
      </c>
      <c r="B83" s="450" t="s">
        <v>998</v>
      </c>
      <c r="C83" s="450">
        <v>19898284</v>
      </c>
      <c r="D83" s="450">
        <v>0</v>
      </c>
      <c r="E83" s="450">
        <v>0</v>
      </c>
      <c r="F83" s="450">
        <v>9278157</v>
      </c>
      <c r="G83" s="450">
        <v>0</v>
      </c>
      <c r="H83" s="450">
        <v>0</v>
      </c>
      <c r="I83" s="450">
        <v>0</v>
      </c>
      <c r="J83" s="450">
        <v>0</v>
      </c>
      <c r="K83" s="450">
        <v>0</v>
      </c>
      <c r="L83" s="450">
        <v>0</v>
      </c>
      <c r="M83" s="450">
        <v>0</v>
      </c>
      <c r="N83" s="450">
        <v>0</v>
      </c>
      <c r="O83" s="450">
        <v>0</v>
      </c>
      <c r="P83" s="450">
        <v>0</v>
      </c>
      <c r="Q83" s="450">
        <v>0</v>
      </c>
      <c r="R83" s="450">
        <v>0</v>
      </c>
      <c r="S83" s="474">
        <v>0</v>
      </c>
      <c r="T83" s="474"/>
      <c r="U83" s="450">
        <v>0</v>
      </c>
      <c r="V83" s="450">
        <v>0</v>
      </c>
      <c r="W83" s="450">
        <v>0</v>
      </c>
      <c r="X83" s="450">
        <v>0</v>
      </c>
      <c r="Y83" s="450">
        <v>0</v>
      </c>
      <c r="Z83" s="450">
        <v>0</v>
      </c>
      <c r="AA83" s="450">
        <v>0</v>
      </c>
      <c r="AB83" s="450">
        <v>0</v>
      </c>
      <c r="AC83" s="450">
        <v>0</v>
      </c>
      <c r="AD83" s="450">
        <v>0</v>
      </c>
      <c r="AE83" s="450">
        <v>0</v>
      </c>
      <c r="AF83" s="450">
        <v>0</v>
      </c>
      <c r="AG83" s="450">
        <v>0</v>
      </c>
      <c r="AH83" s="450">
        <v>0</v>
      </c>
      <c r="AI83" s="450">
        <v>0</v>
      </c>
      <c r="AJ83" s="450">
        <v>0</v>
      </c>
      <c r="AK83" s="450">
        <v>1964772</v>
      </c>
      <c r="AL83" s="450">
        <v>0</v>
      </c>
      <c r="AM83" s="450">
        <v>53722</v>
      </c>
      <c r="AN83" s="450">
        <v>1622939</v>
      </c>
      <c r="AO83" s="450">
        <v>0</v>
      </c>
      <c r="AP83" s="450">
        <v>0</v>
      </c>
      <c r="AQ83" s="450">
        <v>4053416</v>
      </c>
      <c r="AR83" s="450">
        <v>0</v>
      </c>
      <c r="AS83" s="450">
        <v>0</v>
      </c>
      <c r="AT83" s="450">
        <v>2506302</v>
      </c>
      <c r="AU83" s="450">
        <v>0</v>
      </c>
      <c r="AV83" s="450">
        <v>418974</v>
      </c>
      <c r="AW83" s="450">
        <v>0</v>
      </c>
      <c r="AX83" s="450">
        <v>0</v>
      </c>
    </row>
    <row r="84" spans="1:51" ht="12.75" customHeight="1">
      <c r="A84" s="180" t="s">
        <v>999</v>
      </c>
      <c r="B84" s="450" t="s">
        <v>1000</v>
      </c>
      <c r="C84" s="450">
        <v>10828400</v>
      </c>
      <c r="D84" s="450">
        <v>0</v>
      </c>
      <c r="E84" s="450">
        <v>0</v>
      </c>
      <c r="F84" s="450">
        <v>0</v>
      </c>
      <c r="G84" s="450">
        <v>0</v>
      </c>
      <c r="H84" s="450">
        <v>0</v>
      </c>
      <c r="I84" s="450">
        <v>0</v>
      </c>
      <c r="J84" s="450">
        <v>0</v>
      </c>
      <c r="K84" s="450">
        <v>0</v>
      </c>
      <c r="L84" s="450">
        <v>0</v>
      </c>
      <c r="M84" s="450">
        <v>0</v>
      </c>
      <c r="N84" s="450">
        <v>0</v>
      </c>
      <c r="O84" s="450">
        <v>0</v>
      </c>
      <c r="P84" s="450">
        <v>0</v>
      </c>
      <c r="Q84" s="450">
        <v>0</v>
      </c>
      <c r="R84" s="450">
        <v>0</v>
      </c>
      <c r="S84" s="474">
        <v>0</v>
      </c>
      <c r="T84" s="474"/>
      <c r="U84" s="450">
        <v>0</v>
      </c>
      <c r="V84" s="450">
        <v>0</v>
      </c>
      <c r="W84" s="450">
        <v>0</v>
      </c>
      <c r="X84" s="450">
        <v>0</v>
      </c>
      <c r="Y84" s="450">
        <v>0</v>
      </c>
      <c r="Z84" s="450">
        <v>0</v>
      </c>
      <c r="AA84" s="450">
        <v>0</v>
      </c>
      <c r="AB84" s="450">
        <v>0</v>
      </c>
      <c r="AC84" s="450">
        <v>0</v>
      </c>
      <c r="AD84" s="450">
        <v>0</v>
      </c>
      <c r="AE84" s="450">
        <v>0</v>
      </c>
      <c r="AF84" s="450">
        <v>6925262</v>
      </c>
      <c r="AG84" s="450">
        <v>0</v>
      </c>
      <c r="AH84" s="450">
        <v>0</v>
      </c>
      <c r="AI84" s="450">
        <v>0</v>
      </c>
      <c r="AJ84" s="450">
        <v>0</v>
      </c>
      <c r="AK84" s="450">
        <v>0</v>
      </c>
      <c r="AL84" s="450">
        <v>0</v>
      </c>
      <c r="AM84" s="450">
        <v>0</v>
      </c>
      <c r="AN84" s="450">
        <v>0</v>
      </c>
      <c r="AO84" s="450">
        <v>0</v>
      </c>
      <c r="AP84" s="450">
        <v>0</v>
      </c>
      <c r="AQ84" s="450">
        <v>0</v>
      </c>
      <c r="AR84" s="450">
        <v>0</v>
      </c>
      <c r="AS84" s="450">
        <v>0</v>
      </c>
      <c r="AT84" s="450">
        <v>3903138</v>
      </c>
      <c r="AU84" s="450">
        <v>0</v>
      </c>
      <c r="AV84" s="450">
        <v>0</v>
      </c>
      <c r="AW84" s="450">
        <v>0</v>
      </c>
      <c r="AX84" s="450">
        <v>0</v>
      </c>
    </row>
    <row r="85" spans="1:51" ht="12.75" customHeight="1">
      <c r="A85" s="180" t="s">
        <v>1001</v>
      </c>
      <c r="B85" s="450" t="s">
        <v>1002</v>
      </c>
      <c r="C85" s="450">
        <v>-103029</v>
      </c>
      <c r="D85" s="450">
        <v>0</v>
      </c>
      <c r="E85" s="450">
        <v>-101642</v>
      </c>
      <c r="F85" s="450">
        <v>0</v>
      </c>
      <c r="G85" s="450">
        <v>0</v>
      </c>
      <c r="H85" s="450">
        <v>0</v>
      </c>
      <c r="I85" s="450">
        <v>0</v>
      </c>
      <c r="J85" s="450">
        <v>0</v>
      </c>
      <c r="K85" s="450">
        <v>0</v>
      </c>
      <c r="L85" s="450">
        <v>0</v>
      </c>
      <c r="M85" s="450">
        <v>0</v>
      </c>
      <c r="N85" s="450">
        <v>0</v>
      </c>
      <c r="O85" s="450">
        <v>0</v>
      </c>
      <c r="P85" s="450">
        <v>0</v>
      </c>
      <c r="Q85" s="450">
        <v>0</v>
      </c>
      <c r="R85" s="450">
        <v>0</v>
      </c>
      <c r="S85" s="474">
        <v>0</v>
      </c>
      <c r="T85" s="474"/>
      <c r="U85" s="450">
        <v>0</v>
      </c>
      <c r="V85" s="450">
        <v>0</v>
      </c>
      <c r="W85" s="450">
        <v>0</v>
      </c>
      <c r="X85" s="450">
        <v>0</v>
      </c>
      <c r="Y85" s="450">
        <v>0</v>
      </c>
      <c r="Z85" s="450">
        <v>0</v>
      </c>
      <c r="AA85" s="450">
        <v>0</v>
      </c>
      <c r="AB85" s="450">
        <v>0</v>
      </c>
      <c r="AC85" s="450">
        <v>0</v>
      </c>
      <c r="AD85" s="450">
        <v>0</v>
      </c>
      <c r="AE85" s="450">
        <v>0</v>
      </c>
      <c r="AF85" s="450">
        <v>0</v>
      </c>
      <c r="AG85" s="450">
        <v>0</v>
      </c>
      <c r="AH85" s="450">
        <v>0</v>
      </c>
      <c r="AI85" s="450">
        <v>0</v>
      </c>
      <c r="AJ85" s="450">
        <v>0</v>
      </c>
      <c r="AK85" s="450">
        <v>0</v>
      </c>
      <c r="AL85" s="450">
        <v>0</v>
      </c>
      <c r="AM85" s="450">
        <v>0</v>
      </c>
      <c r="AN85" s="450">
        <v>0</v>
      </c>
      <c r="AO85" s="450">
        <v>0</v>
      </c>
      <c r="AP85" s="450">
        <v>0</v>
      </c>
      <c r="AQ85" s="450">
        <v>0</v>
      </c>
      <c r="AR85" s="450">
        <v>0</v>
      </c>
      <c r="AS85" s="450">
        <v>0</v>
      </c>
      <c r="AT85" s="450">
        <v>0</v>
      </c>
      <c r="AU85" s="450">
        <v>0</v>
      </c>
      <c r="AV85" s="450">
        <v>0</v>
      </c>
      <c r="AW85" s="450">
        <v>0</v>
      </c>
      <c r="AX85" s="450">
        <v>-1387</v>
      </c>
    </row>
    <row r="86" spans="1:51" ht="12.75" customHeight="1">
      <c r="A86" s="180" t="s">
        <v>1003</v>
      </c>
      <c r="B86" s="450" t="s">
        <v>1004</v>
      </c>
      <c r="C86" s="455">
        <v>1141110</v>
      </c>
      <c r="D86" s="450">
        <v>0</v>
      </c>
      <c r="E86" s="464">
        <v>1141110</v>
      </c>
      <c r="F86" s="450">
        <v>0</v>
      </c>
      <c r="G86" s="450">
        <v>0</v>
      </c>
      <c r="H86" s="450">
        <v>0</v>
      </c>
      <c r="I86" s="450">
        <v>0</v>
      </c>
      <c r="J86" s="450">
        <v>0</v>
      </c>
      <c r="K86" s="450">
        <v>0</v>
      </c>
      <c r="L86" s="450">
        <v>0</v>
      </c>
      <c r="M86" s="450">
        <v>0</v>
      </c>
      <c r="N86" s="450">
        <v>0</v>
      </c>
      <c r="O86" s="450">
        <v>0</v>
      </c>
      <c r="P86" s="450">
        <v>0</v>
      </c>
      <c r="Q86" s="450">
        <v>0</v>
      </c>
      <c r="R86" s="450">
        <v>0</v>
      </c>
      <c r="S86" s="474">
        <v>0</v>
      </c>
      <c r="T86" s="474"/>
      <c r="U86" s="450">
        <v>0</v>
      </c>
      <c r="V86" s="450">
        <v>0</v>
      </c>
      <c r="W86" s="450">
        <v>0</v>
      </c>
      <c r="X86" s="450">
        <v>0</v>
      </c>
      <c r="Y86" s="450">
        <v>0</v>
      </c>
      <c r="Z86" s="450">
        <v>0</v>
      </c>
      <c r="AA86" s="450">
        <v>0</v>
      </c>
      <c r="AB86" s="450">
        <v>0</v>
      </c>
      <c r="AC86" s="450">
        <v>0</v>
      </c>
      <c r="AD86" s="450">
        <v>0</v>
      </c>
      <c r="AE86" s="450">
        <v>0</v>
      </c>
      <c r="AF86" s="450">
        <v>0</v>
      </c>
      <c r="AG86" s="450">
        <v>0</v>
      </c>
      <c r="AH86" s="450">
        <v>0</v>
      </c>
      <c r="AI86" s="450">
        <v>0</v>
      </c>
      <c r="AJ86" s="450">
        <v>0</v>
      </c>
      <c r="AK86" s="450">
        <v>0</v>
      </c>
      <c r="AL86" s="450">
        <v>0</v>
      </c>
      <c r="AM86" s="450">
        <v>0</v>
      </c>
      <c r="AN86" s="450">
        <v>0</v>
      </c>
      <c r="AO86" s="450">
        <v>0</v>
      </c>
      <c r="AP86" s="450">
        <v>0</v>
      </c>
      <c r="AQ86" s="450">
        <v>0</v>
      </c>
      <c r="AR86" s="450">
        <v>0</v>
      </c>
      <c r="AS86" s="450">
        <v>0</v>
      </c>
      <c r="AT86" s="450">
        <v>0</v>
      </c>
      <c r="AU86" s="450">
        <v>0</v>
      </c>
      <c r="AV86" s="450">
        <v>0</v>
      </c>
      <c r="AW86" s="450">
        <v>0</v>
      </c>
      <c r="AX86" s="450">
        <v>0</v>
      </c>
    </row>
    <row r="87" spans="1:51" ht="12.75" customHeight="1">
      <c r="A87" s="180" t="s">
        <v>1005</v>
      </c>
      <c r="B87" s="450" t="s">
        <v>1006</v>
      </c>
      <c r="C87" s="450">
        <v>630719</v>
      </c>
      <c r="D87" s="450">
        <v>0</v>
      </c>
      <c r="E87" s="450">
        <v>630719</v>
      </c>
      <c r="F87" s="450">
        <v>0</v>
      </c>
      <c r="G87" s="450">
        <v>0</v>
      </c>
      <c r="H87" s="450">
        <v>0</v>
      </c>
      <c r="I87" s="450">
        <v>0</v>
      </c>
      <c r="J87" s="450">
        <v>0</v>
      </c>
      <c r="K87" s="450">
        <v>0</v>
      </c>
      <c r="L87" s="450">
        <v>0</v>
      </c>
      <c r="M87" s="450">
        <v>0</v>
      </c>
      <c r="N87" s="450">
        <v>0</v>
      </c>
      <c r="O87" s="450">
        <v>0</v>
      </c>
      <c r="P87" s="450">
        <v>0</v>
      </c>
      <c r="Q87" s="450">
        <v>0</v>
      </c>
      <c r="R87" s="450">
        <v>0</v>
      </c>
      <c r="S87" s="474">
        <v>0</v>
      </c>
      <c r="T87" s="474"/>
      <c r="U87" s="450">
        <v>0</v>
      </c>
      <c r="V87" s="450">
        <v>0</v>
      </c>
      <c r="W87" s="450">
        <v>0</v>
      </c>
      <c r="X87" s="450">
        <v>0</v>
      </c>
      <c r="Y87" s="450">
        <v>0</v>
      </c>
      <c r="Z87" s="450">
        <v>0</v>
      </c>
      <c r="AA87" s="450">
        <v>0</v>
      </c>
      <c r="AB87" s="450">
        <v>0</v>
      </c>
      <c r="AC87" s="450">
        <v>0</v>
      </c>
      <c r="AD87" s="450">
        <v>0</v>
      </c>
      <c r="AE87" s="450">
        <v>0</v>
      </c>
      <c r="AF87" s="450">
        <v>0</v>
      </c>
      <c r="AG87" s="450">
        <v>0</v>
      </c>
      <c r="AH87" s="450">
        <v>0</v>
      </c>
      <c r="AI87" s="450">
        <v>0</v>
      </c>
      <c r="AJ87" s="450">
        <v>0</v>
      </c>
      <c r="AK87" s="450">
        <v>0</v>
      </c>
      <c r="AL87" s="450">
        <v>0</v>
      </c>
      <c r="AM87" s="450">
        <v>0</v>
      </c>
      <c r="AN87" s="450">
        <v>0</v>
      </c>
      <c r="AO87" s="450">
        <v>0</v>
      </c>
      <c r="AP87" s="450">
        <v>0</v>
      </c>
      <c r="AQ87" s="450">
        <v>0</v>
      </c>
      <c r="AR87" s="450">
        <v>0</v>
      </c>
      <c r="AS87" s="450">
        <v>0</v>
      </c>
      <c r="AT87" s="450">
        <v>0</v>
      </c>
      <c r="AU87" s="450">
        <v>0</v>
      </c>
      <c r="AV87" s="450">
        <v>0</v>
      </c>
      <c r="AW87" s="450">
        <v>0</v>
      </c>
      <c r="AX87" s="450">
        <v>0</v>
      </c>
    </row>
    <row r="88" spans="1:51" ht="12.75" customHeight="1">
      <c r="A88" s="180" t="s">
        <v>1007</v>
      </c>
      <c r="B88" s="450" t="s">
        <v>1008</v>
      </c>
      <c r="C88" s="450">
        <v>3784202</v>
      </c>
      <c r="D88" s="450">
        <v>0</v>
      </c>
      <c r="E88" s="450">
        <v>3784202</v>
      </c>
      <c r="F88" s="450">
        <v>0</v>
      </c>
      <c r="G88" s="450">
        <v>0</v>
      </c>
      <c r="H88" s="450">
        <v>0</v>
      </c>
      <c r="I88" s="450">
        <v>0</v>
      </c>
      <c r="J88" s="450">
        <v>0</v>
      </c>
      <c r="K88" s="450">
        <v>0</v>
      </c>
      <c r="L88" s="450">
        <v>0</v>
      </c>
      <c r="M88" s="450">
        <v>0</v>
      </c>
      <c r="N88" s="450">
        <v>0</v>
      </c>
      <c r="O88" s="450">
        <v>0</v>
      </c>
      <c r="P88" s="450">
        <v>0</v>
      </c>
      <c r="Q88" s="450">
        <v>0</v>
      </c>
      <c r="R88" s="450">
        <v>0</v>
      </c>
      <c r="S88" s="474">
        <v>0</v>
      </c>
      <c r="T88" s="474"/>
      <c r="U88" s="450">
        <v>0</v>
      </c>
      <c r="V88" s="450">
        <v>0</v>
      </c>
      <c r="W88" s="450">
        <v>0</v>
      </c>
      <c r="X88" s="450">
        <v>0</v>
      </c>
      <c r="Y88" s="450">
        <v>0</v>
      </c>
      <c r="Z88" s="450">
        <v>0</v>
      </c>
      <c r="AA88" s="450">
        <v>0</v>
      </c>
      <c r="AB88" s="450">
        <v>0</v>
      </c>
      <c r="AC88" s="450">
        <v>0</v>
      </c>
      <c r="AD88" s="450">
        <v>0</v>
      </c>
      <c r="AE88" s="450">
        <v>0</v>
      </c>
      <c r="AF88" s="450">
        <v>0</v>
      </c>
      <c r="AG88" s="450">
        <v>0</v>
      </c>
      <c r="AH88" s="450">
        <v>0</v>
      </c>
      <c r="AI88" s="450">
        <v>0</v>
      </c>
      <c r="AJ88" s="450">
        <v>0</v>
      </c>
      <c r="AK88" s="450">
        <v>0</v>
      </c>
      <c r="AL88" s="450">
        <v>0</v>
      </c>
      <c r="AM88" s="450">
        <v>0</v>
      </c>
      <c r="AN88" s="450">
        <v>0</v>
      </c>
      <c r="AO88" s="450">
        <v>0</v>
      </c>
      <c r="AP88" s="450">
        <v>0</v>
      </c>
      <c r="AQ88" s="450">
        <v>0</v>
      </c>
      <c r="AR88" s="450">
        <v>0</v>
      </c>
      <c r="AS88" s="450">
        <v>0</v>
      </c>
      <c r="AT88" s="450">
        <v>0</v>
      </c>
      <c r="AU88" s="450">
        <v>0</v>
      </c>
      <c r="AV88" s="450">
        <v>0</v>
      </c>
      <c r="AW88" s="450">
        <v>0</v>
      </c>
      <c r="AX88" s="450">
        <v>0</v>
      </c>
    </row>
    <row r="89" spans="1:51" ht="12.75" customHeight="1">
      <c r="A89" s="180" t="s">
        <v>372</v>
      </c>
      <c r="B89" s="450" t="s">
        <v>994</v>
      </c>
      <c r="C89" s="455">
        <v>-9275764</v>
      </c>
      <c r="D89" s="450">
        <v>0</v>
      </c>
      <c r="E89" s="450">
        <v>-9275764</v>
      </c>
      <c r="F89" s="450">
        <v>0</v>
      </c>
      <c r="G89" s="450">
        <v>0</v>
      </c>
      <c r="H89" s="450">
        <v>0</v>
      </c>
      <c r="I89" s="450">
        <v>0</v>
      </c>
      <c r="J89" s="450">
        <v>0</v>
      </c>
      <c r="K89" s="450">
        <v>0</v>
      </c>
      <c r="L89" s="450">
        <v>0</v>
      </c>
      <c r="M89" s="450">
        <v>0</v>
      </c>
      <c r="N89" s="450">
        <v>0</v>
      </c>
      <c r="O89" s="450">
        <v>0</v>
      </c>
      <c r="P89" s="450">
        <v>0</v>
      </c>
      <c r="Q89" s="450">
        <v>0</v>
      </c>
      <c r="R89" s="450">
        <v>0</v>
      </c>
      <c r="S89" s="474">
        <v>0</v>
      </c>
      <c r="T89" s="474"/>
      <c r="U89" s="450">
        <v>0</v>
      </c>
      <c r="V89" s="450">
        <v>0</v>
      </c>
      <c r="W89" s="450">
        <v>0</v>
      </c>
      <c r="X89" s="450">
        <v>0</v>
      </c>
      <c r="Y89" s="450">
        <v>0</v>
      </c>
      <c r="Z89" s="450">
        <v>0</v>
      </c>
      <c r="AA89" s="450">
        <v>0</v>
      </c>
      <c r="AB89" s="450">
        <v>0</v>
      </c>
      <c r="AC89" s="450">
        <v>0</v>
      </c>
      <c r="AD89" s="450">
        <v>0</v>
      </c>
      <c r="AE89" s="450">
        <v>0</v>
      </c>
      <c r="AF89" s="450">
        <v>0</v>
      </c>
      <c r="AG89" s="450">
        <v>0</v>
      </c>
      <c r="AH89" s="450">
        <v>0</v>
      </c>
      <c r="AI89" s="450">
        <v>0</v>
      </c>
      <c r="AJ89" s="450">
        <v>0</v>
      </c>
      <c r="AK89" s="450">
        <v>0</v>
      </c>
      <c r="AL89" s="450">
        <v>0</v>
      </c>
      <c r="AM89" s="450">
        <v>0</v>
      </c>
      <c r="AN89" s="450">
        <v>0</v>
      </c>
      <c r="AO89" s="450">
        <v>0</v>
      </c>
      <c r="AP89" s="450">
        <v>0</v>
      </c>
      <c r="AQ89" s="450">
        <v>0</v>
      </c>
      <c r="AR89" s="450">
        <v>0</v>
      </c>
      <c r="AS89" s="450">
        <v>0</v>
      </c>
      <c r="AT89" s="450">
        <v>0</v>
      </c>
      <c r="AU89" s="450">
        <v>0</v>
      </c>
      <c r="AV89" s="450">
        <v>0</v>
      </c>
      <c r="AW89" s="450">
        <v>0</v>
      </c>
      <c r="AX89" s="450">
        <v>0</v>
      </c>
    </row>
    <row r="90" spans="1:51" ht="12.75" customHeight="1">
      <c r="A90" s="180" t="s">
        <v>1009</v>
      </c>
      <c r="B90" s="450" t="s">
        <v>1010</v>
      </c>
      <c r="C90" s="455">
        <v>-78603</v>
      </c>
      <c r="D90" s="450">
        <v>0</v>
      </c>
      <c r="E90" s="464">
        <v>-78603</v>
      </c>
      <c r="F90" s="450">
        <v>0</v>
      </c>
      <c r="G90" s="450">
        <v>0</v>
      </c>
      <c r="H90" s="450">
        <v>0</v>
      </c>
      <c r="I90" s="450">
        <v>0</v>
      </c>
      <c r="J90" s="450">
        <v>0</v>
      </c>
      <c r="K90" s="450">
        <v>0</v>
      </c>
      <c r="L90" s="450">
        <v>0</v>
      </c>
      <c r="M90" s="450">
        <v>0</v>
      </c>
      <c r="N90" s="450">
        <v>0</v>
      </c>
      <c r="O90" s="450">
        <v>0</v>
      </c>
      <c r="P90" s="450">
        <v>0</v>
      </c>
      <c r="Q90" s="450">
        <v>0</v>
      </c>
      <c r="R90" s="450">
        <v>0</v>
      </c>
      <c r="S90" s="474">
        <v>0</v>
      </c>
      <c r="T90" s="474"/>
      <c r="U90" s="450">
        <v>0</v>
      </c>
      <c r="V90" s="450">
        <v>0</v>
      </c>
      <c r="W90" s="450">
        <v>0</v>
      </c>
      <c r="X90" s="450">
        <v>0</v>
      </c>
      <c r="Y90" s="450">
        <v>0</v>
      </c>
      <c r="Z90" s="450">
        <v>0</v>
      </c>
      <c r="AA90" s="450">
        <v>0</v>
      </c>
      <c r="AB90" s="450">
        <v>0</v>
      </c>
      <c r="AC90" s="450">
        <v>0</v>
      </c>
      <c r="AD90" s="450">
        <v>0</v>
      </c>
      <c r="AE90" s="450">
        <v>0</v>
      </c>
      <c r="AF90" s="450">
        <v>0</v>
      </c>
      <c r="AG90" s="450">
        <v>0</v>
      </c>
      <c r="AH90" s="450">
        <v>0</v>
      </c>
      <c r="AI90" s="450">
        <v>0</v>
      </c>
      <c r="AJ90" s="450">
        <v>0</v>
      </c>
      <c r="AK90" s="450">
        <v>0</v>
      </c>
      <c r="AL90" s="450">
        <v>0</v>
      </c>
      <c r="AM90" s="450">
        <v>0</v>
      </c>
      <c r="AN90" s="450">
        <v>0</v>
      </c>
      <c r="AO90" s="450">
        <v>0</v>
      </c>
      <c r="AP90" s="450">
        <v>0</v>
      </c>
      <c r="AQ90" s="450">
        <v>0</v>
      </c>
      <c r="AR90" s="450">
        <v>0</v>
      </c>
      <c r="AS90" s="450">
        <v>0</v>
      </c>
      <c r="AT90" s="450">
        <v>0</v>
      </c>
      <c r="AU90" s="450">
        <v>0</v>
      </c>
      <c r="AV90" s="450">
        <v>0</v>
      </c>
      <c r="AW90" s="450">
        <v>0</v>
      </c>
      <c r="AX90" s="450">
        <v>0</v>
      </c>
    </row>
    <row r="91" spans="1:51" ht="12.75" customHeight="1">
      <c r="A91" s="180" t="s">
        <v>1011</v>
      </c>
      <c r="B91" s="450" t="s">
        <v>1012</v>
      </c>
      <c r="C91" s="450">
        <v>-1016516</v>
      </c>
      <c r="D91" s="450">
        <v>0</v>
      </c>
      <c r="E91" s="450">
        <v>0</v>
      </c>
      <c r="F91" s="450">
        <v>-365243</v>
      </c>
      <c r="G91" s="450">
        <v>0</v>
      </c>
      <c r="H91" s="450">
        <v>0</v>
      </c>
      <c r="I91" s="450">
        <v>0</v>
      </c>
      <c r="J91" s="450">
        <v>0</v>
      </c>
      <c r="K91" s="450">
        <v>0</v>
      </c>
      <c r="L91" s="450">
        <v>0</v>
      </c>
      <c r="M91" s="450">
        <v>0</v>
      </c>
      <c r="N91" s="450">
        <v>0</v>
      </c>
      <c r="O91" s="450">
        <v>0</v>
      </c>
      <c r="P91" s="450">
        <v>0</v>
      </c>
      <c r="Q91" s="450">
        <v>0</v>
      </c>
      <c r="R91" s="450">
        <v>0</v>
      </c>
      <c r="S91" s="474">
        <v>0</v>
      </c>
      <c r="T91" s="474"/>
      <c r="U91" s="450">
        <v>0</v>
      </c>
      <c r="V91" s="450">
        <v>0</v>
      </c>
      <c r="W91" s="450">
        <v>0</v>
      </c>
      <c r="X91" s="450">
        <v>0</v>
      </c>
      <c r="Y91" s="450">
        <v>0</v>
      </c>
      <c r="Z91" s="450">
        <v>0</v>
      </c>
      <c r="AA91" s="450">
        <v>0</v>
      </c>
      <c r="AB91" s="450">
        <v>0</v>
      </c>
      <c r="AC91" s="450">
        <v>0</v>
      </c>
      <c r="AD91" s="450">
        <v>0</v>
      </c>
      <c r="AE91" s="450">
        <v>0</v>
      </c>
      <c r="AF91" s="450">
        <v>0</v>
      </c>
      <c r="AG91" s="450">
        <v>0</v>
      </c>
      <c r="AH91" s="450">
        <v>0</v>
      </c>
      <c r="AI91" s="450">
        <v>0</v>
      </c>
      <c r="AJ91" s="450">
        <v>0</v>
      </c>
      <c r="AK91" s="450">
        <v>0</v>
      </c>
      <c r="AL91" s="450">
        <v>0</v>
      </c>
      <c r="AM91" s="450">
        <v>0</v>
      </c>
      <c r="AN91" s="450">
        <v>0</v>
      </c>
      <c r="AO91" s="450">
        <v>0</v>
      </c>
      <c r="AP91" s="450">
        <v>0</v>
      </c>
      <c r="AQ91" s="450">
        <v>-651273</v>
      </c>
      <c r="AR91" s="450">
        <v>0</v>
      </c>
      <c r="AS91" s="450">
        <v>0</v>
      </c>
      <c r="AT91" s="450">
        <v>0</v>
      </c>
      <c r="AU91" s="450">
        <v>0</v>
      </c>
      <c r="AV91" s="450">
        <v>0</v>
      </c>
      <c r="AW91" s="450">
        <v>0</v>
      </c>
      <c r="AX91" s="450">
        <v>0</v>
      </c>
    </row>
    <row r="92" spans="1:51" ht="13.5" customHeight="1" thickBot="1">
      <c r="A92" s="451" t="s">
        <v>638</v>
      </c>
      <c r="B92" s="451" t="s">
        <v>916</v>
      </c>
      <c r="C92" s="452">
        <v>-1595626070</v>
      </c>
      <c r="D92" s="452">
        <v>-28491717</v>
      </c>
      <c r="E92" s="452">
        <v>620408352</v>
      </c>
      <c r="F92" s="452">
        <v>9056635</v>
      </c>
      <c r="G92" s="452">
        <v>-116141303</v>
      </c>
      <c r="H92" s="452">
        <v>-61323803</v>
      </c>
      <c r="I92" s="452">
        <v>0</v>
      </c>
      <c r="J92" s="452">
        <v>-30715666</v>
      </c>
      <c r="K92" s="452">
        <v>0</v>
      </c>
      <c r="L92" s="452">
        <v>-1734555</v>
      </c>
      <c r="M92" s="452">
        <v>-116261</v>
      </c>
      <c r="N92" s="452">
        <v>-1258124</v>
      </c>
      <c r="O92" s="452">
        <v>-1576</v>
      </c>
      <c r="P92" s="452">
        <v>1609</v>
      </c>
      <c r="Q92" s="452">
        <v>79</v>
      </c>
      <c r="R92" s="452">
        <v>-134103</v>
      </c>
      <c r="S92" s="475">
        <f>SUM(S10:S91)</f>
        <v>10572850</v>
      </c>
      <c r="T92" s="475">
        <f>SUM(T10:T91)</f>
        <v>-871667.45</v>
      </c>
      <c r="U92" s="452">
        <v>66585</v>
      </c>
      <c r="V92" s="452">
        <v>-32538482</v>
      </c>
      <c r="W92" s="452">
        <v>-2127624</v>
      </c>
      <c r="X92" s="452">
        <v>0</v>
      </c>
      <c r="Y92" s="452">
        <v>0</v>
      </c>
      <c r="Z92" s="452">
        <v>-9293047</v>
      </c>
      <c r="AA92" s="452">
        <v>0</v>
      </c>
      <c r="AB92" s="452">
        <v>-73648001</v>
      </c>
      <c r="AC92" s="452">
        <v>-12124507</v>
      </c>
      <c r="AD92" s="452">
        <v>-1</v>
      </c>
      <c r="AE92" s="452">
        <v>-84985</v>
      </c>
      <c r="AF92" s="452">
        <v>9861811</v>
      </c>
      <c r="AG92" s="452">
        <v>0</v>
      </c>
      <c r="AH92" s="452">
        <v>0</v>
      </c>
      <c r="AI92" s="452">
        <v>0</v>
      </c>
      <c r="AJ92" s="452">
        <v>0</v>
      </c>
      <c r="AK92" s="452">
        <v>-85402624</v>
      </c>
      <c r="AL92" s="452">
        <v>0</v>
      </c>
      <c r="AM92" s="452">
        <v>-20274746</v>
      </c>
      <c r="AN92" s="452">
        <v>-96915267</v>
      </c>
      <c r="AO92" s="452">
        <v>-373959</v>
      </c>
      <c r="AP92" s="452">
        <v>-40301680</v>
      </c>
      <c r="AQ92" s="452">
        <v>4897230</v>
      </c>
      <c r="AR92" s="452">
        <v>-72142800</v>
      </c>
      <c r="AS92" s="452">
        <v>0</v>
      </c>
      <c r="AT92" s="452">
        <v>-112670824</v>
      </c>
      <c r="AU92" s="452">
        <v>-741962</v>
      </c>
      <c r="AV92" s="452">
        <v>-913954309</v>
      </c>
      <c r="AW92" s="452">
        <v>-536731852</v>
      </c>
      <c r="AX92" s="452">
        <v>-375778</v>
      </c>
    </row>
    <row r="93" spans="1:51" ht="15.75" thickTop="1">
      <c r="C93" s="364">
        <f>SUM(C10:C91)</f>
        <v>-1595626070</v>
      </c>
      <c r="D93" s="364">
        <f>SUM(D92:AX92)</f>
        <v>-1595626072.45</v>
      </c>
      <c r="E93" s="364"/>
      <c r="F93" s="364"/>
      <c r="G93" s="364"/>
      <c r="H93" s="364"/>
      <c r="I93" s="364"/>
      <c r="J93" s="364"/>
      <c r="K93" s="364"/>
      <c r="L93" s="364"/>
      <c r="M93" s="364"/>
      <c r="N93" s="364"/>
      <c r="O93" s="364"/>
      <c r="P93" s="364"/>
      <c r="Q93" s="364"/>
      <c r="R93" s="364"/>
      <c r="S93" s="476"/>
      <c r="T93" s="476"/>
      <c r="U93" s="364"/>
      <c r="V93" s="364"/>
      <c r="W93" s="364"/>
      <c r="X93" s="364"/>
      <c r="Y93" s="364"/>
      <c r="Z93" s="364"/>
      <c r="AA93" s="364"/>
      <c r="AB93" s="364"/>
      <c r="AC93" s="364"/>
      <c r="AD93" s="364"/>
      <c r="AE93" s="364"/>
      <c r="AF93" s="364"/>
      <c r="AG93" s="364"/>
      <c r="AH93" s="364"/>
      <c r="AI93" s="364"/>
      <c r="AJ93" s="364"/>
      <c r="AK93" s="364"/>
      <c r="AL93" s="364"/>
      <c r="AM93" s="364"/>
      <c r="AN93" s="364"/>
      <c r="AO93" s="364"/>
      <c r="AP93" s="364"/>
      <c r="AQ93" s="364"/>
      <c r="AR93" s="364"/>
      <c r="AS93" s="364"/>
      <c r="AT93" s="364"/>
      <c r="AU93" s="364"/>
      <c r="AV93" s="364"/>
      <c r="AW93" s="364"/>
      <c r="AX93" s="364"/>
    </row>
    <row r="94" spans="1:51">
      <c r="C94" s="364">
        <f>C92-C93</f>
        <v>0</v>
      </c>
      <c r="S94" s="470"/>
      <c r="T94" s="470"/>
    </row>
    <row r="95" spans="1:51">
      <c r="A95" s="454" t="s">
        <v>391</v>
      </c>
      <c r="C95" s="364">
        <f>C85+C18</f>
        <v>-2515060</v>
      </c>
      <c r="D95" s="364">
        <f t="shared" ref="D95:AX95" si="0">D85+D18</f>
        <v>0</v>
      </c>
      <c r="E95" s="465">
        <f t="shared" si="0"/>
        <v>-2481196</v>
      </c>
      <c r="F95" s="364">
        <f t="shared" si="0"/>
        <v>0</v>
      </c>
      <c r="G95" s="364">
        <f t="shared" si="0"/>
        <v>0</v>
      </c>
      <c r="H95" s="364">
        <f t="shared" si="0"/>
        <v>0</v>
      </c>
      <c r="I95" s="364">
        <f t="shared" si="0"/>
        <v>0</v>
      </c>
      <c r="J95" s="364">
        <f t="shared" si="0"/>
        <v>0</v>
      </c>
      <c r="K95" s="364">
        <f t="shared" si="0"/>
        <v>0</v>
      </c>
      <c r="L95" s="364">
        <f t="shared" si="0"/>
        <v>0</v>
      </c>
      <c r="M95" s="364">
        <f t="shared" si="0"/>
        <v>0</v>
      </c>
      <c r="N95" s="364">
        <f t="shared" si="0"/>
        <v>0</v>
      </c>
      <c r="O95" s="364">
        <f t="shared" si="0"/>
        <v>0</v>
      </c>
      <c r="P95" s="364">
        <f t="shared" si="0"/>
        <v>0</v>
      </c>
      <c r="Q95" s="364">
        <f t="shared" si="0"/>
        <v>0</v>
      </c>
      <c r="R95" s="364">
        <f t="shared" si="0"/>
        <v>0</v>
      </c>
      <c r="S95" s="476">
        <f t="shared" si="0"/>
        <v>0</v>
      </c>
      <c r="T95" s="476"/>
      <c r="U95" s="364">
        <f t="shared" si="0"/>
        <v>0</v>
      </c>
      <c r="V95" s="364">
        <f t="shared" si="0"/>
        <v>0</v>
      </c>
      <c r="W95" s="364">
        <f t="shared" si="0"/>
        <v>0</v>
      </c>
      <c r="X95" s="364">
        <f t="shared" si="0"/>
        <v>0</v>
      </c>
      <c r="Y95" s="364">
        <f t="shared" si="0"/>
        <v>0</v>
      </c>
      <c r="Z95" s="364">
        <f t="shared" si="0"/>
        <v>0</v>
      </c>
      <c r="AA95" s="364">
        <f t="shared" si="0"/>
        <v>0</v>
      </c>
      <c r="AB95" s="364">
        <f t="shared" si="0"/>
        <v>0</v>
      </c>
      <c r="AC95" s="364">
        <f t="shared" si="0"/>
        <v>0</v>
      </c>
      <c r="AD95" s="364">
        <f t="shared" si="0"/>
        <v>0</v>
      </c>
      <c r="AE95" s="364">
        <f t="shared" si="0"/>
        <v>0</v>
      </c>
      <c r="AF95" s="364">
        <f t="shared" si="0"/>
        <v>0</v>
      </c>
      <c r="AG95" s="364">
        <f t="shared" si="0"/>
        <v>0</v>
      </c>
      <c r="AH95" s="364">
        <f t="shared" si="0"/>
        <v>0</v>
      </c>
      <c r="AI95" s="364">
        <f t="shared" si="0"/>
        <v>0</v>
      </c>
      <c r="AJ95" s="364">
        <f t="shared" si="0"/>
        <v>0</v>
      </c>
      <c r="AK95" s="364">
        <f t="shared" si="0"/>
        <v>0</v>
      </c>
      <c r="AL95" s="364">
        <f t="shared" si="0"/>
        <v>0</v>
      </c>
      <c r="AM95" s="364">
        <f t="shared" si="0"/>
        <v>0</v>
      </c>
      <c r="AN95" s="364">
        <f t="shared" si="0"/>
        <v>0</v>
      </c>
      <c r="AO95" s="364">
        <f t="shared" si="0"/>
        <v>0</v>
      </c>
      <c r="AP95" s="364">
        <f t="shared" si="0"/>
        <v>0</v>
      </c>
      <c r="AQ95" s="364">
        <f t="shared" si="0"/>
        <v>0</v>
      </c>
      <c r="AR95" s="364">
        <f t="shared" si="0"/>
        <v>0</v>
      </c>
      <c r="AS95" s="364">
        <f t="shared" si="0"/>
        <v>0</v>
      </c>
      <c r="AT95" s="364">
        <f t="shared" si="0"/>
        <v>0</v>
      </c>
      <c r="AU95" s="364">
        <f t="shared" si="0"/>
        <v>0</v>
      </c>
      <c r="AV95" s="364">
        <f t="shared" si="0"/>
        <v>0</v>
      </c>
      <c r="AW95" s="364">
        <f t="shared" si="0"/>
        <v>0</v>
      </c>
      <c r="AX95" s="364">
        <f t="shared" si="0"/>
        <v>-33864</v>
      </c>
      <c r="AY95" s="364"/>
    </row>
    <row r="96" spans="1:51">
      <c r="A96" s="454" t="s">
        <v>399</v>
      </c>
      <c r="B96" s="469" t="s">
        <v>1051</v>
      </c>
      <c r="C96" s="364">
        <v>10520828</v>
      </c>
      <c r="D96" s="364">
        <f t="shared" ref="D96:AX96" si="1">D87+D20</f>
        <v>0</v>
      </c>
      <c r="E96" s="364">
        <v>10520828</v>
      </c>
      <c r="F96" s="364">
        <f t="shared" si="1"/>
        <v>0</v>
      </c>
      <c r="G96" s="364">
        <f t="shared" si="1"/>
        <v>0</v>
      </c>
      <c r="H96" s="364">
        <f t="shared" si="1"/>
        <v>0</v>
      </c>
      <c r="I96" s="364">
        <f t="shared" si="1"/>
        <v>0</v>
      </c>
      <c r="J96" s="364">
        <f t="shared" si="1"/>
        <v>0</v>
      </c>
      <c r="K96" s="364">
        <f t="shared" si="1"/>
        <v>0</v>
      </c>
      <c r="L96" s="364">
        <f t="shared" si="1"/>
        <v>0</v>
      </c>
      <c r="M96" s="364">
        <f t="shared" si="1"/>
        <v>0</v>
      </c>
      <c r="N96" s="364">
        <f t="shared" si="1"/>
        <v>0</v>
      </c>
      <c r="O96" s="364">
        <f t="shared" si="1"/>
        <v>0</v>
      </c>
      <c r="P96" s="364">
        <f t="shared" si="1"/>
        <v>0</v>
      </c>
      <c r="Q96" s="364">
        <f t="shared" si="1"/>
        <v>0</v>
      </c>
      <c r="R96" s="364">
        <f t="shared" si="1"/>
        <v>0</v>
      </c>
      <c r="S96" s="476">
        <f t="shared" si="1"/>
        <v>0</v>
      </c>
      <c r="T96" s="476"/>
      <c r="U96" s="364">
        <f t="shared" si="1"/>
        <v>0</v>
      </c>
      <c r="V96" s="364">
        <f t="shared" si="1"/>
        <v>0</v>
      </c>
      <c r="W96" s="364">
        <f t="shared" si="1"/>
        <v>0</v>
      </c>
      <c r="X96" s="364">
        <f t="shared" si="1"/>
        <v>0</v>
      </c>
      <c r="Y96" s="364">
        <f t="shared" si="1"/>
        <v>0</v>
      </c>
      <c r="Z96" s="364">
        <f t="shared" si="1"/>
        <v>0</v>
      </c>
      <c r="AA96" s="364">
        <f t="shared" si="1"/>
        <v>0</v>
      </c>
      <c r="AB96" s="364">
        <f t="shared" si="1"/>
        <v>0</v>
      </c>
      <c r="AC96" s="364">
        <f t="shared" si="1"/>
        <v>0</v>
      </c>
      <c r="AD96" s="364">
        <f t="shared" si="1"/>
        <v>0</v>
      </c>
      <c r="AE96" s="364">
        <f t="shared" si="1"/>
        <v>0</v>
      </c>
      <c r="AF96" s="364">
        <f t="shared" si="1"/>
        <v>0</v>
      </c>
      <c r="AG96" s="364">
        <f t="shared" si="1"/>
        <v>0</v>
      </c>
      <c r="AH96" s="364">
        <f t="shared" si="1"/>
        <v>0</v>
      </c>
      <c r="AI96" s="364">
        <f t="shared" si="1"/>
        <v>0</v>
      </c>
      <c r="AJ96" s="364">
        <f t="shared" si="1"/>
        <v>0</v>
      </c>
      <c r="AK96" s="364">
        <f t="shared" si="1"/>
        <v>0</v>
      </c>
      <c r="AL96" s="364">
        <f t="shared" si="1"/>
        <v>0</v>
      </c>
      <c r="AM96" s="364">
        <f t="shared" si="1"/>
        <v>0</v>
      </c>
      <c r="AN96" s="364">
        <f t="shared" si="1"/>
        <v>0</v>
      </c>
      <c r="AO96" s="364">
        <f t="shared" si="1"/>
        <v>0</v>
      </c>
      <c r="AP96" s="364">
        <f t="shared" si="1"/>
        <v>0</v>
      </c>
      <c r="AQ96" s="364">
        <f t="shared" si="1"/>
        <v>0</v>
      </c>
      <c r="AR96" s="364">
        <f t="shared" si="1"/>
        <v>0</v>
      </c>
      <c r="AS96" s="364">
        <f t="shared" si="1"/>
        <v>0</v>
      </c>
      <c r="AT96" s="364">
        <f t="shared" si="1"/>
        <v>0</v>
      </c>
      <c r="AU96" s="364">
        <f t="shared" si="1"/>
        <v>0</v>
      </c>
      <c r="AV96" s="364">
        <f t="shared" si="1"/>
        <v>0</v>
      </c>
      <c r="AW96" s="364">
        <f t="shared" si="1"/>
        <v>0</v>
      </c>
      <c r="AX96" s="364">
        <f t="shared" si="1"/>
        <v>0</v>
      </c>
      <c r="AY96" s="364"/>
    </row>
    <row r="97" spans="1:51">
      <c r="A97" s="454" t="s">
        <v>400</v>
      </c>
      <c r="B97" s="469" t="s">
        <v>1051</v>
      </c>
      <c r="C97" s="364">
        <v>97261210</v>
      </c>
      <c r="D97" s="364">
        <f t="shared" ref="D97:AX97" si="2">D88+D21</f>
        <v>0</v>
      </c>
      <c r="E97" s="364">
        <v>97261210</v>
      </c>
      <c r="F97" s="364">
        <f t="shared" si="2"/>
        <v>0</v>
      </c>
      <c r="G97" s="364">
        <f t="shared" si="2"/>
        <v>0</v>
      </c>
      <c r="H97" s="364">
        <f t="shared" si="2"/>
        <v>0</v>
      </c>
      <c r="I97" s="364">
        <f t="shared" si="2"/>
        <v>0</v>
      </c>
      <c r="J97" s="364">
        <f t="shared" si="2"/>
        <v>0</v>
      </c>
      <c r="K97" s="364">
        <f t="shared" si="2"/>
        <v>0</v>
      </c>
      <c r="L97" s="364">
        <f t="shared" si="2"/>
        <v>0</v>
      </c>
      <c r="M97" s="364">
        <f t="shared" si="2"/>
        <v>0</v>
      </c>
      <c r="N97" s="364">
        <f t="shared" si="2"/>
        <v>0</v>
      </c>
      <c r="O97" s="364">
        <f t="shared" si="2"/>
        <v>0</v>
      </c>
      <c r="P97" s="364">
        <f t="shared" si="2"/>
        <v>0</v>
      </c>
      <c r="Q97" s="364">
        <f t="shared" si="2"/>
        <v>0</v>
      </c>
      <c r="R97" s="364">
        <f t="shared" si="2"/>
        <v>0</v>
      </c>
      <c r="S97" s="476">
        <f t="shared" si="2"/>
        <v>0</v>
      </c>
      <c r="T97" s="476"/>
      <c r="U97" s="364">
        <f t="shared" si="2"/>
        <v>0</v>
      </c>
      <c r="V97" s="364">
        <f t="shared" si="2"/>
        <v>0</v>
      </c>
      <c r="W97" s="364">
        <f t="shared" si="2"/>
        <v>0</v>
      </c>
      <c r="X97" s="364">
        <f t="shared" si="2"/>
        <v>0</v>
      </c>
      <c r="Y97" s="364">
        <f t="shared" si="2"/>
        <v>0</v>
      </c>
      <c r="Z97" s="364">
        <f t="shared" si="2"/>
        <v>0</v>
      </c>
      <c r="AA97" s="364">
        <f t="shared" si="2"/>
        <v>0</v>
      </c>
      <c r="AB97" s="364">
        <f t="shared" si="2"/>
        <v>0</v>
      </c>
      <c r="AC97" s="364">
        <f t="shared" si="2"/>
        <v>0</v>
      </c>
      <c r="AD97" s="364">
        <f t="shared" si="2"/>
        <v>0</v>
      </c>
      <c r="AE97" s="364">
        <f t="shared" si="2"/>
        <v>0</v>
      </c>
      <c r="AF97" s="364">
        <f t="shared" si="2"/>
        <v>0</v>
      </c>
      <c r="AG97" s="364">
        <f t="shared" si="2"/>
        <v>0</v>
      </c>
      <c r="AH97" s="364">
        <f t="shared" si="2"/>
        <v>0</v>
      </c>
      <c r="AI97" s="364">
        <f t="shared" si="2"/>
        <v>0</v>
      </c>
      <c r="AJ97" s="364">
        <f t="shared" si="2"/>
        <v>0</v>
      </c>
      <c r="AK97" s="364">
        <f t="shared" si="2"/>
        <v>0</v>
      </c>
      <c r="AL97" s="364">
        <f t="shared" si="2"/>
        <v>0</v>
      </c>
      <c r="AM97" s="364">
        <f t="shared" si="2"/>
        <v>0</v>
      </c>
      <c r="AN97" s="364">
        <f t="shared" si="2"/>
        <v>0</v>
      </c>
      <c r="AO97" s="364">
        <f t="shared" si="2"/>
        <v>0</v>
      </c>
      <c r="AP97" s="364">
        <f t="shared" si="2"/>
        <v>0</v>
      </c>
      <c r="AQ97" s="364">
        <f t="shared" si="2"/>
        <v>0</v>
      </c>
      <c r="AR97" s="364">
        <f t="shared" si="2"/>
        <v>0</v>
      </c>
      <c r="AS97" s="364">
        <f t="shared" si="2"/>
        <v>0</v>
      </c>
      <c r="AT97" s="364">
        <f t="shared" si="2"/>
        <v>0</v>
      </c>
      <c r="AU97" s="364">
        <f t="shared" si="2"/>
        <v>0</v>
      </c>
      <c r="AV97" s="364">
        <f t="shared" si="2"/>
        <v>0</v>
      </c>
      <c r="AW97" s="364">
        <f t="shared" si="2"/>
        <v>0</v>
      </c>
      <c r="AX97" s="364">
        <f t="shared" si="2"/>
        <v>0</v>
      </c>
      <c r="AY97" s="364"/>
    </row>
    <row r="98" spans="1:51">
      <c r="S98" s="470"/>
      <c r="T98" s="470"/>
    </row>
    <row r="99" spans="1:51">
      <c r="B99" s="180" t="s">
        <v>1046</v>
      </c>
      <c r="C99" s="364">
        <v>97268212</v>
      </c>
    </row>
    <row r="100" spans="1:51">
      <c r="B100" s="180" t="s">
        <v>1047</v>
      </c>
      <c r="C100" s="364">
        <f>C99-SUM(C88,C21)</f>
        <v>4882847</v>
      </c>
    </row>
    <row r="101" spans="1:51">
      <c r="C101" s="364"/>
    </row>
    <row r="102" spans="1:51">
      <c r="B102" s="180" t="s">
        <v>1048</v>
      </c>
      <c r="C102" s="364">
        <f>10520828</f>
        <v>10520828</v>
      </c>
    </row>
    <row r="103" spans="1:51">
      <c r="B103" s="180" t="s">
        <v>1047</v>
      </c>
      <c r="C103" s="364">
        <f>C102-SUM(C87,C20)</f>
        <v>-4875845</v>
      </c>
    </row>
    <row r="104" spans="1:51">
      <c r="C104" s="467" t="s">
        <v>1049</v>
      </c>
    </row>
    <row r="105" spans="1:51">
      <c r="C105" s="467" t="s">
        <v>1050</v>
      </c>
      <c r="D105" s="468" t="s">
        <v>1052</v>
      </c>
    </row>
    <row r="106" spans="1:51">
      <c r="C106" s="364">
        <f>C102+C99</f>
        <v>107789040</v>
      </c>
    </row>
  </sheetData>
  <mergeCells count="5">
    <mergeCell ref="A1:E1"/>
    <mergeCell ref="A2:E2"/>
    <mergeCell ref="A3:E3"/>
    <mergeCell ref="A4:E4"/>
    <mergeCell ref="A5:E5"/>
  </mergeCells>
  <pageMargins left="0.7" right="0.7" top="0.75" bottom="0.75" header="0.3" footer="0.3"/>
  <pageSetup orientation="portrait" r:id="rId1"/>
  <headerFooter alignWithMargins="0">
    <oddHeader>&amp;L&amp;"Arial,Bold"&amp;10</oddHeader>
    <oddFooter>&amp;L&amp;"Arial,Bold"&amp;10&amp;R&amp;"Arial,Bold"&amp;10&amp;P of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181"/>
  <sheetViews>
    <sheetView view="pageBreakPreview" zoomScale="60" zoomScaleNormal="100" workbookViewId="0">
      <pane xSplit="4" ySplit="8" topLeftCell="E78" activePane="bottomRight" state="frozen"/>
      <selection pane="topRight" activeCell="E1" sqref="E1"/>
      <selection pane="bottomLeft" activeCell="A9" sqref="A9"/>
      <selection pane="bottomRight" activeCell="B22" sqref="B22"/>
    </sheetView>
  </sheetViews>
  <sheetFormatPr defaultRowHeight="12.75" outlineLevelRow="2"/>
  <cols>
    <col min="1" max="1" width="33.28515625" style="189" bestFit="1" customWidth="1"/>
    <col min="2" max="2" width="7.28515625" style="189" customWidth="1"/>
    <col min="3" max="3" width="10.28515625" style="189" bestFit="1" customWidth="1"/>
    <col min="4" max="4" width="8" style="189" bestFit="1" customWidth="1"/>
    <col min="5" max="6" width="14.140625" style="189" hidden="1" customWidth="1"/>
    <col min="7" max="14" width="12.5703125" style="189" hidden="1" customWidth="1"/>
    <col min="15" max="18" width="14.140625" style="189" hidden="1" customWidth="1"/>
    <col min="19" max="23" width="12.5703125" style="189" hidden="1" customWidth="1"/>
    <col min="24" max="27" width="14.140625" style="189" hidden="1" customWidth="1"/>
    <col min="28" max="29" width="13.5703125" style="189" hidden="1" customWidth="1"/>
    <col min="30" max="54" width="14.140625" style="189" hidden="1" customWidth="1"/>
    <col min="55" max="55" width="14.28515625" style="189" hidden="1" customWidth="1"/>
    <col min="56" max="63" width="14.140625" style="189" hidden="1" customWidth="1"/>
    <col min="64" max="66" width="14.5703125" style="189" hidden="1" customWidth="1"/>
    <col min="67" max="72" width="14.140625" style="189" hidden="1" customWidth="1"/>
    <col min="73" max="73" width="14.42578125" style="189" hidden="1" customWidth="1"/>
    <col min="74" max="74" width="14.7109375" style="189" hidden="1" customWidth="1"/>
    <col min="75" max="75" width="14.42578125" style="189" hidden="1" customWidth="1"/>
    <col min="76" max="78" width="15.28515625" style="293" hidden="1" customWidth="1"/>
    <col min="79" max="79" width="14.7109375" style="189" hidden="1" customWidth="1"/>
    <col min="80" max="80" width="14.140625" style="189" hidden="1" customWidth="1"/>
    <col min="81" max="81" width="16.5703125" style="189" hidden="1" customWidth="1"/>
    <col min="82" max="83" width="14.42578125" style="189" hidden="1" customWidth="1"/>
    <col min="84" max="84" width="15.28515625" style="189" hidden="1" customWidth="1"/>
    <col min="85" max="86" width="14.42578125" style="189" hidden="1" customWidth="1"/>
    <col min="87" max="87" width="15.28515625" style="189" hidden="1" customWidth="1"/>
    <col min="88" max="89" width="14.42578125" style="189" hidden="1" customWidth="1"/>
    <col min="90" max="92" width="14.140625" style="189" hidden="1" customWidth="1"/>
    <col min="93" max="108" width="14.140625" style="189" bestFit="1" customWidth="1"/>
    <col min="109" max="109" width="19.140625" style="189" bestFit="1" customWidth="1"/>
    <col min="110" max="120" width="14.140625" style="189" bestFit="1" customWidth="1"/>
    <col min="121" max="16384" width="9.140625" style="189"/>
  </cols>
  <sheetData>
    <row r="1" spans="1:120">
      <c r="A1" s="257" t="s">
        <v>124</v>
      </c>
      <c r="B1" s="257"/>
    </row>
    <row r="2" spans="1:120">
      <c r="A2" s="257" t="s">
        <v>125</v>
      </c>
      <c r="B2" s="257"/>
    </row>
    <row r="4" spans="1:120">
      <c r="A4" s="427" t="s">
        <v>687</v>
      </c>
    </row>
    <row r="5" spans="1:120">
      <c r="A5" s="428" t="s">
        <v>163</v>
      </c>
      <c r="CP5" s="598" t="s">
        <v>1168</v>
      </c>
      <c r="CQ5" s="598"/>
      <c r="CR5" s="598"/>
      <c r="CS5" s="598"/>
      <c r="CT5" s="598"/>
      <c r="CU5" s="598"/>
      <c r="CV5" s="598"/>
      <c r="CW5" s="598"/>
      <c r="CX5" s="598"/>
      <c r="CY5" s="598"/>
      <c r="CZ5" s="598"/>
      <c r="DA5" s="598"/>
      <c r="DE5" s="599" t="s">
        <v>1167</v>
      </c>
      <c r="DF5" s="599"/>
      <c r="DG5" s="599"/>
      <c r="DH5" s="599"/>
      <c r="DI5" s="599"/>
      <c r="DJ5" s="599"/>
      <c r="DK5" s="599"/>
      <c r="DL5" s="599"/>
      <c r="DM5" s="599"/>
      <c r="DN5" s="599"/>
      <c r="DO5" s="599"/>
      <c r="DP5" s="599"/>
    </row>
    <row r="6" spans="1:120" ht="13.5" thickBot="1">
      <c r="A6" s="429"/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CP6" s="596" t="s">
        <v>1165</v>
      </c>
      <c r="CQ6" s="596" t="s">
        <v>1165</v>
      </c>
      <c r="CR6" s="596" t="s">
        <v>1165</v>
      </c>
      <c r="CS6" s="596" t="s">
        <v>1165</v>
      </c>
      <c r="CT6" s="596" t="s">
        <v>1165</v>
      </c>
      <c r="CU6" s="596" t="s">
        <v>1165</v>
      </c>
      <c r="CV6" s="597" t="s">
        <v>1166</v>
      </c>
      <c r="CW6" s="597" t="s">
        <v>1166</v>
      </c>
      <c r="CX6" s="597" t="s">
        <v>1166</v>
      </c>
      <c r="CY6" s="597" t="s">
        <v>1166</v>
      </c>
      <c r="CZ6" s="597" t="s">
        <v>1166</v>
      </c>
      <c r="DA6" s="597" t="s">
        <v>1166</v>
      </c>
      <c r="DB6" s="597" t="s">
        <v>1166</v>
      </c>
      <c r="DC6" s="597" t="s">
        <v>1166</v>
      </c>
      <c r="DD6" s="597" t="s">
        <v>1166</v>
      </c>
      <c r="DE6" s="597" t="s">
        <v>1166</v>
      </c>
      <c r="DF6" s="597" t="s">
        <v>1166</v>
      </c>
      <c r="DG6" s="597" t="s">
        <v>1166</v>
      </c>
      <c r="DH6" s="597" t="s">
        <v>1166</v>
      </c>
      <c r="DI6" s="597" t="s">
        <v>1166</v>
      </c>
      <c r="DJ6" s="597" t="s">
        <v>1166</v>
      </c>
      <c r="DK6" s="597" t="s">
        <v>1166</v>
      </c>
      <c r="DL6" s="597" t="s">
        <v>1166</v>
      </c>
      <c r="DM6" s="597" t="s">
        <v>1166</v>
      </c>
      <c r="DN6" s="597" t="s">
        <v>1166</v>
      </c>
      <c r="DO6" s="597" t="s">
        <v>1166</v>
      </c>
      <c r="DP6" s="597" t="s">
        <v>1166</v>
      </c>
    </row>
    <row r="7" spans="1:120" s="257" customFormat="1">
      <c r="A7" s="430"/>
      <c r="B7" s="430"/>
      <c r="C7" s="430"/>
      <c r="D7" s="430"/>
      <c r="E7" s="374" t="s">
        <v>790</v>
      </c>
      <c r="F7" s="374" t="s">
        <v>720</v>
      </c>
      <c r="G7" s="374" t="s">
        <v>148</v>
      </c>
      <c r="H7" s="374" t="s">
        <v>148</v>
      </c>
      <c r="I7" s="374" t="s">
        <v>148</v>
      </c>
      <c r="J7" s="374" t="s">
        <v>148</v>
      </c>
      <c r="K7" s="374" t="s">
        <v>148</v>
      </c>
      <c r="L7" s="374" t="s">
        <v>148</v>
      </c>
      <c r="M7" s="374" t="s">
        <v>148</v>
      </c>
      <c r="N7" s="374" t="s">
        <v>148</v>
      </c>
      <c r="O7" s="374" t="s">
        <v>148</v>
      </c>
      <c r="P7" s="374" t="s">
        <v>148</v>
      </c>
      <c r="Q7" s="374" t="s">
        <v>148</v>
      </c>
      <c r="R7" s="374" t="s">
        <v>148</v>
      </c>
      <c r="S7" s="374" t="s">
        <v>149</v>
      </c>
      <c r="T7" s="374" t="s">
        <v>149</v>
      </c>
      <c r="U7" s="374" t="s">
        <v>149</v>
      </c>
      <c r="V7" s="374" t="s">
        <v>149</v>
      </c>
      <c r="W7" s="374" t="s">
        <v>149</v>
      </c>
      <c r="X7" s="374" t="s">
        <v>149</v>
      </c>
      <c r="Y7" s="374" t="s">
        <v>149</v>
      </c>
      <c r="Z7" s="374" t="s">
        <v>149</v>
      </c>
      <c r="AA7" s="374" t="s">
        <v>149</v>
      </c>
      <c r="AB7" s="374" t="s">
        <v>149</v>
      </c>
      <c r="AC7" s="374" t="s">
        <v>149</v>
      </c>
      <c r="AD7" s="374" t="s">
        <v>149</v>
      </c>
      <c r="AE7" s="374" t="s">
        <v>150</v>
      </c>
      <c r="AF7" s="374" t="s">
        <v>150</v>
      </c>
      <c r="AG7" s="374" t="s">
        <v>150</v>
      </c>
      <c r="AH7" s="374" t="s">
        <v>150</v>
      </c>
      <c r="AI7" s="374" t="s">
        <v>150</v>
      </c>
      <c r="AJ7" s="374" t="s">
        <v>150</v>
      </c>
      <c r="AK7" s="374" t="s">
        <v>150</v>
      </c>
      <c r="AL7" s="374" t="s">
        <v>150</v>
      </c>
      <c r="AM7" s="374" t="s">
        <v>150</v>
      </c>
      <c r="AN7" s="374" t="s">
        <v>150</v>
      </c>
      <c r="AO7" s="374" t="s">
        <v>150</v>
      </c>
      <c r="AP7" s="374" t="s">
        <v>150</v>
      </c>
      <c r="AQ7" s="374" t="s">
        <v>151</v>
      </c>
      <c r="AR7" s="374" t="s">
        <v>151</v>
      </c>
      <c r="AS7" s="374" t="s">
        <v>151</v>
      </c>
      <c r="AT7" s="374" t="s">
        <v>151</v>
      </c>
      <c r="AU7" s="374" t="s">
        <v>151</v>
      </c>
      <c r="AV7" s="374" t="s">
        <v>151</v>
      </c>
      <c r="AW7" s="374" t="s">
        <v>151</v>
      </c>
      <c r="AX7" s="374" t="s">
        <v>151</v>
      </c>
      <c r="AY7" s="374" t="s">
        <v>151</v>
      </c>
      <c r="AZ7" s="374" t="s">
        <v>151</v>
      </c>
      <c r="BA7" s="374" t="s">
        <v>151</v>
      </c>
      <c r="BB7" s="374" t="s">
        <v>151</v>
      </c>
      <c r="BC7" s="374" t="s">
        <v>152</v>
      </c>
      <c r="BD7" s="374" t="s">
        <v>152</v>
      </c>
      <c r="BE7" s="374" t="s">
        <v>152</v>
      </c>
      <c r="BF7" s="374" t="s">
        <v>152</v>
      </c>
      <c r="BG7" s="374" t="s">
        <v>152</v>
      </c>
      <c r="BH7" s="374" t="s">
        <v>152</v>
      </c>
      <c r="BI7" s="374" t="s">
        <v>152</v>
      </c>
      <c r="BJ7" s="374" t="s">
        <v>152</v>
      </c>
      <c r="BK7" s="374" t="s">
        <v>152</v>
      </c>
      <c r="BL7" s="374" t="s">
        <v>152</v>
      </c>
      <c r="BM7" s="374" t="s">
        <v>152</v>
      </c>
      <c r="BN7" s="374" t="s">
        <v>152</v>
      </c>
      <c r="BO7" s="374" t="s">
        <v>808</v>
      </c>
      <c r="BP7" s="374" t="s">
        <v>808</v>
      </c>
      <c r="BQ7" s="374" t="s">
        <v>808</v>
      </c>
      <c r="BR7" s="374" t="s">
        <v>808</v>
      </c>
      <c r="BS7" s="374" t="s">
        <v>808</v>
      </c>
      <c r="BT7" s="374" t="s">
        <v>808</v>
      </c>
      <c r="BU7" s="374" t="s">
        <v>808</v>
      </c>
      <c r="BV7" s="374" t="s">
        <v>808</v>
      </c>
      <c r="BW7" s="374" t="s">
        <v>808</v>
      </c>
      <c r="BX7" s="401" t="s">
        <v>808</v>
      </c>
      <c r="BY7" s="401" t="s">
        <v>808</v>
      </c>
      <c r="BZ7" s="401" t="s">
        <v>808</v>
      </c>
      <c r="CA7" s="401" t="s">
        <v>862</v>
      </c>
      <c r="CB7" s="401" t="s">
        <v>862</v>
      </c>
      <c r="CC7" s="401" t="s">
        <v>862</v>
      </c>
      <c r="CD7" s="401" t="s">
        <v>862</v>
      </c>
      <c r="CE7" s="401" t="s">
        <v>862</v>
      </c>
      <c r="CF7" s="401" t="s">
        <v>862</v>
      </c>
      <c r="CG7" s="401" t="s">
        <v>862</v>
      </c>
      <c r="CH7" s="401" t="s">
        <v>862</v>
      </c>
      <c r="CI7" s="401" t="s">
        <v>862</v>
      </c>
      <c r="CJ7" s="401" t="s">
        <v>862</v>
      </c>
      <c r="CK7" s="401" t="s">
        <v>862</v>
      </c>
      <c r="CL7" s="401" t="s">
        <v>862</v>
      </c>
      <c r="CM7" s="401" t="s">
        <v>1055</v>
      </c>
      <c r="CN7" s="401" t="s">
        <v>1055</v>
      </c>
      <c r="CO7" s="401" t="s">
        <v>1055</v>
      </c>
      <c r="CP7" s="401" t="s">
        <v>1055</v>
      </c>
      <c r="CQ7" s="401" t="s">
        <v>1055</v>
      </c>
      <c r="CR7" s="401" t="s">
        <v>1055</v>
      </c>
      <c r="CS7" s="401" t="s">
        <v>1055</v>
      </c>
      <c r="CT7" s="401" t="s">
        <v>1055</v>
      </c>
      <c r="CU7" s="401" t="s">
        <v>1055</v>
      </c>
      <c r="CV7" s="401" t="s">
        <v>1055</v>
      </c>
      <c r="CW7" s="401" t="s">
        <v>1055</v>
      </c>
      <c r="CX7" s="401" t="s">
        <v>1055</v>
      </c>
      <c r="CY7" s="401" t="s">
        <v>1163</v>
      </c>
      <c r="CZ7" s="401" t="s">
        <v>1163</v>
      </c>
      <c r="DA7" s="401" t="s">
        <v>1163</v>
      </c>
      <c r="DB7" s="401" t="s">
        <v>1163</v>
      </c>
      <c r="DC7" s="401" t="s">
        <v>1163</v>
      </c>
      <c r="DD7" s="401" t="s">
        <v>1163</v>
      </c>
      <c r="DE7" s="401" t="s">
        <v>1163</v>
      </c>
      <c r="DF7" s="401" t="s">
        <v>1163</v>
      </c>
      <c r="DG7" s="401" t="s">
        <v>1163</v>
      </c>
      <c r="DH7" s="401" t="s">
        <v>1163</v>
      </c>
      <c r="DI7" s="401" t="s">
        <v>1163</v>
      </c>
      <c r="DJ7" s="401" t="s">
        <v>1163</v>
      </c>
      <c r="DK7" s="401" t="s">
        <v>1164</v>
      </c>
      <c r="DL7" s="401" t="s">
        <v>1164</v>
      </c>
      <c r="DM7" s="401" t="s">
        <v>1164</v>
      </c>
      <c r="DN7" s="401" t="s">
        <v>1164</v>
      </c>
      <c r="DO7" s="401" t="s">
        <v>1164</v>
      </c>
      <c r="DP7" s="401" t="s">
        <v>1164</v>
      </c>
    </row>
    <row r="8" spans="1:120" s="257" customFormat="1" ht="13.5" thickBot="1">
      <c r="A8" s="431" t="s">
        <v>145</v>
      </c>
      <c r="B8" s="431" t="s">
        <v>1169</v>
      </c>
      <c r="C8" s="431" t="s">
        <v>146</v>
      </c>
      <c r="D8" s="431" t="s">
        <v>147</v>
      </c>
      <c r="E8" s="375">
        <v>39721</v>
      </c>
      <c r="F8" s="375">
        <v>40086</v>
      </c>
      <c r="G8" s="375">
        <v>40117</v>
      </c>
      <c r="H8" s="375">
        <v>40147</v>
      </c>
      <c r="I8" s="375">
        <v>40178</v>
      </c>
      <c r="J8" s="375">
        <v>40209</v>
      </c>
      <c r="K8" s="375">
        <v>40237</v>
      </c>
      <c r="L8" s="375">
        <v>40268</v>
      </c>
      <c r="M8" s="375">
        <v>40298</v>
      </c>
      <c r="N8" s="375">
        <v>40329</v>
      </c>
      <c r="O8" s="375">
        <v>40359</v>
      </c>
      <c r="P8" s="375">
        <v>40390</v>
      </c>
      <c r="Q8" s="375">
        <v>40421</v>
      </c>
      <c r="R8" s="375">
        <v>40451</v>
      </c>
      <c r="S8" s="375">
        <v>40482</v>
      </c>
      <c r="T8" s="375">
        <v>40512</v>
      </c>
      <c r="U8" s="375">
        <v>40543</v>
      </c>
      <c r="V8" s="375">
        <v>40574</v>
      </c>
      <c r="W8" s="375">
        <v>40602</v>
      </c>
      <c r="X8" s="375">
        <v>40633</v>
      </c>
      <c r="Y8" s="375">
        <v>40663</v>
      </c>
      <c r="Z8" s="375">
        <v>40694</v>
      </c>
      <c r="AA8" s="375">
        <v>40724</v>
      </c>
      <c r="AB8" s="375">
        <v>40755</v>
      </c>
      <c r="AC8" s="375">
        <v>40786</v>
      </c>
      <c r="AD8" s="375">
        <v>40816</v>
      </c>
      <c r="AE8" s="375">
        <v>40847</v>
      </c>
      <c r="AF8" s="375">
        <v>40877</v>
      </c>
      <c r="AG8" s="375">
        <v>40908</v>
      </c>
      <c r="AH8" s="375">
        <v>40939</v>
      </c>
      <c r="AI8" s="375">
        <v>40968</v>
      </c>
      <c r="AJ8" s="375">
        <v>40999</v>
      </c>
      <c r="AK8" s="375">
        <v>41029</v>
      </c>
      <c r="AL8" s="375">
        <v>41060</v>
      </c>
      <c r="AM8" s="375">
        <v>41090</v>
      </c>
      <c r="AN8" s="375">
        <v>41121</v>
      </c>
      <c r="AO8" s="375">
        <v>41152</v>
      </c>
      <c r="AP8" s="375">
        <v>41182</v>
      </c>
      <c r="AQ8" s="375">
        <v>41213</v>
      </c>
      <c r="AR8" s="375">
        <v>41243</v>
      </c>
      <c r="AS8" s="375">
        <v>41274</v>
      </c>
      <c r="AT8" s="375">
        <v>41305</v>
      </c>
      <c r="AU8" s="375">
        <v>41333</v>
      </c>
      <c r="AV8" s="375">
        <v>41364</v>
      </c>
      <c r="AW8" s="375">
        <v>41394</v>
      </c>
      <c r="AX8" s="375">
        <v>41425</v>
      </c>
      <c r="AY8" s="375">
        <v>41455</v>
      </c>
      <c r="AZ8" s="375">
        <v>41486</v>
      </c>
      <c r="BA8" s="375">
        <v>41517</v>
      </c>
      <c r="BB8" s="375">
        <v>41547</v>
      </c>
      <c r="BC8" s="375">
        <v>41578</v>
      </c>
      <c r="BD8" s="375">
        <v>41608</v>
      </c>
      <c r="BE8" s="375">
        <v>41639</v>
      </c>
      <c r="BF8" s="375">
        <v>41670</v>
      </c>
      <c r="BG8" s="375">
        <v>41698</v>
      </c>
      <c r="BH8" s="375">
        <v>41729</v>
      </c>
      <c r="BI8" s="375">
        <v>41759</v>
      </c>
      <c r="BJ8" s="375">
        <v>41790</v>
      </c>
      <c r="BK8" s="375">
        <v>41820</v>
      </c>
      <c r="BL8" s="375">
        <v>41851</v>
      </c>
      <c r="BM8" s="375">
        <v>41882</v>
      </c>
      <c r="BN8" s="375">
        <v>41912</v>
      </c>
      <c r="BO8" s="375">
        <v>41943</v>
      </c>
      <c r="BP8" s="375">
        <v>41973</v>
      </c>
      <c r="BQ8" s="375">
        <v>42004</v>
      </c>
      <c r="BR8" s="375">
        <v>42035</v>
      </c>
      <c r="BS8" s="375">
        <v>42063</v>
      </c>
      <c r="BT8" s="375">
        <v>42094</v>
      </c>
      <c r="BU8" s="375">
        <v>42124</v>
      </c>
      <c r="BV8" s="375">
        <v>42155</v>
      </c>
      <c r="BW8" s="375">
        <v>42185</v>
      </c>
      <c r="BX8" s="432">
        <v>42216</v>
      </c>
      <c r="BY8" s="432">
        <v>42247</v>
      </c>
      <c r="BZ8" s="432">
        <v>42277</v>
      </c>
      <c r="CA8" s="432">
        <v>42308</v>
      </c>
      <c r="CB8" s="432">
        <v>42338</v>
      </c>
      <c r="CC8" s="432">
        <v>42369</v>
      </c>
      <c r="CD8" s="375">
        <v>42400</v>
      </c>
      <c r="CE8" s="375">
        <v>42428</v>
      </c>
      <c r="CF8" s="375">
        <v>42460</v>
      </c>
      <c r="CG8" s="375">
        <v>42490</v>
      </c>
      <c r="CH8" s="375">
        <v>42521</v>
      </c>
      <c r="CI8" s="375">
        <v>42551</v>
      </c>
      <c r="CJ8" s="375">
        <v>42582</v>
      </c>
      <c r="CK8" s="375">
        <v>42613</v>
      </c>
      <c r="CL8" s="375">
        <v>42643</v>
      </c>
      <c r="CM8" s="375">
        <v>42674</v>
      </c>
      <c r="CN8" s="375">
        <v>42704</v>
      </c>
      <c r="CO8" s="375">
        <v>42735</v>
      </c>
      <c r="CP8" s="375">
        <v>42766</v>
      </c>
      <c r="CQ8" s="375">
        <v>42794</v>
      </c>
      <c r="CR8" s="375">
        <v>42825</v>
      </c>
      <c r="CS8" s="375">
        <v>42855</v>
      </c>
      <c r="CT8" s="375">
        <v>42886</v>
      </c>
      <c r="CU8" s="375">
        <v>42916</v>
      </c>
      <c r="CV8" s="375">
        <v>42947</v>
      </c>
      <c r="CW8" s="375">
        <v>42978</v>
      </c>
      <c r="CX8" s="375">
        <v>43008</v>
      </c>
      <c r="CY8" s="375">
        <v>43039</v>
      </c>
      <c r="CZ8" s="375">
        <v>43069</v>
      </c>
      <c r="DA8" s="375">
        <v>43100</v>
      </c>
      <c r="DB8" s="375">
        <v>43131</v>
      </c>
      <c r="DC8" s="375">
        <v>43159</v>
      </c>
      <c r="DD8" s="375">
        <v>43190</v>
      </c>
      <c r="DE8" s="375">
        <v>43220</v>
      </c>
      <c r="DF8" s="375">
        <v>43251</v>
      </c>
      <c r="DG8" s="375">
        <v>43281</v>
      </c>
      <c r="DH8" s="375">
        <v>43312</v>
      </c>
      <c r="DI8" s="375">
        <v>43343</v>
      </c>
      <c r="DJ8" s="375">
        <v>43373</v>
      </c>
      <c r="DK8" s="375">
        <v>43404</v>
      </c>
      <c r="DL8" s="375">
        <v>43434</v>
      </c>
      <c r="DM8" s="375">
        <v>43465</v>
      </c>
      <c r="DN8" s="375">
        <v>43496</v>
      </c>
      <c r="DO8" s="375">
        <v>43524</v>
      </c>
      <c r="DP8" s="375">
        <v>43555</v>
      </c>
    </row>
    <row r="9" spans="1:120" outlineLevel="2">
      <c r="A9" s="189" t="s">
        <v>193</v>
      </c>
      <c r="B9" s="600">
        <v>2830</v>
      </c>
      <c r="C9" s="294" t="s">
        <v>295</v>
      </c>
      <c r="D9" s="294" t="s">
        <v>303</v>
      </c>
      <c r="E9" s="293">
        <v>0</v>
      </c>
      <c r="F9" s="293">
        <v>0</v>
      </c>
      <c r="G9" s="410">
        <v>0</v>
      </c>
      <c r="H9" s="410">
        <v>0</v>
      </c>
      <c r="I9" s="410">
        <v>0</v>
      </c>
      <c r="J9" s="410">
        <v>0</v>
      </c>
      <c r="K9" s="410">
        <v>0</v>
      </c>
      <c r="L9" s="410">
        <v>0</v>
      </c>
      <c r="M9" s="410">
        <v>0</v>
      </c>
      <c r="N9" s="410">
        <v>0</v>
      </c>
      <c r="O9" s="410">
        <v>0</v>
      </c>
      <c r="P9" s="410">
        <v>0</v>
      </c>
      <c r="Q9" s="410">
        <v>0</v>
      </c>
      <c r="R9" s="293">
        <v>0</v>
      </c>
      <c r="S9" s="236">
        <v>0</v>
      </c>
      <c r="T9" s="236">
        <v>0</v>
      </c>
      <c r="U9" s="236">
        <v>0</v>
      </c>
      <c r="V9" s="236">
        <v>0</v>
      </c>
      <c r="W9" s="236">
        <v>0</v>
      </c>
      <c r="X9" s="236">
        <v>0</v>
      </c>
      <c r="Y9" s="101">
        <v>0</v>
      </c>
      <c r="Z9" s="236">
        <v>0</v>
      </c>
      <c r="AA9" s="236">
        <v>0</v>
      </c>
      <c r="AB9" s="101">
        <v>0</v>
      </c>
      <c r="AC9" s="411">
        <v>0</v>
      </c>
      <c r="AD9" s="293">
        <v>0</v>
      </c>
      <c r="AE9" s="236">
        <v>0</v>
      </c>
      <c r="AF9" s="236">
        <v>0</v>
      </c>
      <c r="AG9" s="236">
        <v>0</v>
      </c>
      <c r="AH9" s="236">
        <v>0</v>
      </c>
      <c r="AI9" s="236">
        <v>0</v>
      </c>
      <c r="AJ9" s="236">
        <v>0</v>
      </c>
      <c r="AK9" s="236">
        <v>0</v>
      </c>
      <c r="AL9" s="236">
        <v>0</v>
      </c>
      <c r="AM9" s="236">
        <v>0</v>
      </c>
      <c r="AN9" s="236">
        <v>0</v>
      </c>
      <c r="AO9" s="236">
        <v>0</v>
      </c>
      <c r="AP9" s="236">
        <v>0</v>
      </c>
      <c r="AQ9" s="236">
        <v>0</v>
      </c>
      <c r="AR9" s="236">
        <v>0</v>
      </c>
      <c r="AS9" s="236">
        <v>0</v>
      </c>
      <c r="AT9" s="236">
        <v>0</v>
      </c>
      <c r="AU9" s="236">
        <v>0</v>
      </c>
      <c r="AV9" s="236">
        <v>0</v>
      </c>
      <c r="AW9" s="236">
        <v>0</v>
      </c>
      <c r="AX9" s="236">
        <v>0</v>
      </c>
      <c r="AY9" s="236">
        <v>0</v>
      </c>
      <c r="AZ9" s="236">
        <v>0</v>
      </c>
      <c r="BA9" s="236">
        <v>0</v>
      </c>
      <c r="BB9" s="236">
        <v>0</v>
      </c>
      <c r="BC9" s="293">
        <v>0</v>
      </c>
      <c r="BD9" s="236">
        <v>0</v>
      </c>
      <c r="BE9" s="236">
        <v>0</v>
      </c>
      <c r="BF9" s="236">
        <v>0</v>
      </c>
      <c r="BG9" s="236">
        <v>0</v>
      </c>
      <c r="BH9" s="236">
        <v>0</v>
      </c>
      <c r="BI9" s="236">
        <v>0</v>
      </c>
      <c r="BJ9" s="236">
        <v>0</v>
      </c>
      <c r="BK9" s="236">
        <v>0</v>
      </c>
      <c r="BL9" s="236">
        <v>0</v>
      </c>
      <c r="BM9" s="236">
        <v>0</v>
      </c>
      <c r="BN9" s="236">
        <v>0</v>
      </c>
      <c r="BO9" s="236">
        <v>0</v>
      </c>
      <c r="BP9" s="236">
        <v>0</v>
      </c>
      <c r="BQ9" s="236">
        <v>0</v>
      </c>
      <c r="BR9" s="236">
        <v>0</v>
      </c>
      <c r="BS9" s="236">
        <v>0</v>
      </c>
      <c r="BT9" s="236">
        <v>0</v>
      </c>
      <c r="BU9" s="236">
        <v>0</v>
      </c>
      <c r="BW9" s="189">
        <v>0</v>
      </c>
      <c r="BX9" s="293">
        <v>0</v>
      </c>
      <c r="BY9" s="293">
        <v>0</v>
      </c>
      <c r="BZ9" s="293">
        <v>0</v>
      </c>
      <c r="CA9" s="236">
        <v>0</v>
      </c>
      <c r="CB9" s="236">
        <v>0</v>
      </c>
      <c r="CC9" s="236">
        <v>0</v>
      </c>
      <c r="CD9" s="236">
        <v>0</v>
      </c>
      <c r="CE9" s="236">
        <v>0</v>
      </c>
      <c r="CF9" s="236">
        <v>0</v>
      </c>
      <c r="CG9" s="236">
        <v>0</v>
      </c>
      <c r="CH9" s="236">
        <v>0</v>
      </c>
      <c r="CI9" s="236">
        <v>0</v>
      </c>
      <c r="CJ9" s="236">
        <v>0</v>
      </c>
      <c r="CK9" s="236">
        <v>0</v>
      </c>
      <c r="CL9" s="293">
        <v>0</v>
      </c>
      <c r="CM9" s="236">
        <v>0</v>
      </c>
      <c r="CN9" s="236">
        <v>0</v>
      </c>
      <c r="CO9" s="236">
        <v>0</v>
      </c>
      <c r="CP9" s="236">
        <v>0</v>
      </c>
      <c r="CQ9" s="236">
        <v>0</v>
      </c>
      <c r="CR9" s="236">
        <v>0</v>
      </c>
      <c r="CS9" s="236">
        <v>0</v>
      </c>
      <c r="CT9" s="236">
        <v>0</v>
      </c>
      <c r="CU9" s="236">
        <v>0</v>
      </c>
    </row>
    <row r="10" spans="1:120" outlineLevel="2">
      <c r="A10" s="189" t="s">
        <v>194</v>
      </c>
      <c r="B10" s="600">
        <v>2830</v>
      </c>
      <c r="C10" s="294" t="s">
        <v>295</v>
      </c>
      <c r="D10" s="294" t="s">
        <v>304</v>
      </c>
      <c r="E10" s="293">
        <v>0</v>
      </c>
      <c r="F10" s="293">
        <v>0</v>
      </c>
      <c r="G10" s="410">
        <v>0</v>
      </c>
      <c r="H10" s="410">
        <v>0</v>
      </c>
      <c r="I10" s="410">
        <v>0</v>
      </c>
      <c r="J10" s="410">
        <v>0</v>
      </c>
      <c r="K10" s="410">
        <v>0</v>
      </c>
      <c r="L10" s="410">
        <v>0</v>
      </c>
      <c r="M10" s="410">
        <v>0</v>
      </c>
      <c r="N10" s="410">
        <v>0</v>
      </c>
      <c r="O10" s="410">
        <v>0</v>
      </c>
      <c r="P10" s="410">
        <v>0</v>
      </c>
      <c r="Q10" s="410">
        <v>0</v>
      </c>
      <c r="R10" s="293">
        <v>0</v>
      </c>
      <c r="S10" s="236">
        <v>0</v>
      </c>
      <c r="T10" s="236">
        <v>0</v>
      </c>
      <c r="U10" s="236">
        <v>0</v>
      </c>
      <c r="V10" s="236">
        <v>0</v>
      </c>
      <c r="W10" s="236">
        <v>0</v>
      </c>
      <c r="X10" s="236">
        <v>0</v>
      </c>
      <c r="Y10" s="101">
        <v>0</v>
      </c>
      <c r="Z10" s="236">
        <v>0</v>
      </c>
      <c r="AA10" s="236">
        <v>0</v>
      </c>
      <c r="AB10" s="101">
        <v>0</v>
      </c>
      <c r="AC10" s="411">
        <v>0</v>
      </c>
      <c r="AD10" s="293">
        <v>0</v>
      </c>
      <c r="AE10" s="236">
        <v>0</v>
      </c>
      <c r="AF10" s="236">
        <v>0</v>
      </c>
      <c r="AG10" s="236">
        <v>0</v>
      </c>
      <c r="AH10" s="236">
        <v>0</v>
      </c>
      <c r="AI10" s="236">
        <v>0</v>
      </c>
      <c r="AJ10" s="236">
        <v>0</v>
      </c>
      <c r="AK10" s="236">
        <v>0</v>
      </c>
      <c r="AL10" s="236">
        <v>0</v>
      </c>
      <c r="AM10" s="236">
        <v>0</v>
      </c>
      <c r="AN10" s="236">
        <v>0</v>
      </c>
      <c r="AO10" s="236">
        <v>0</v>
      </c>
      <c r="AP10" s="236">
        <v>0</v>
      </c>
      <c r="AQ10" s="236">
        <v>0</v>
      </c>
      <c r="AR10" s="236">
        <v>0</v>
      </c>
      <c r="AS10" s="236">
        <v>0</v>
      </c>
      <c r="AT10" s="236">
        <v>0</v>
      </c>
      <c r="AU10" s="236">
        <v>0</v>
      </c>
      <c r="AV10" s="236">
        <v>0</v>
      </c>
      <c r="AW10" s="236">
        <v>0</v>
      </c>
      <c r="AX10" s="236">
        <v>0</v>
      </c>
      <c r="AY10" s="236">
        <v>0</v>
      </c>
      <c r="AZ10" s="236">
        <v>0</v>
      </c>
      <c r="BA10" s="236">
        <v>0</v>
      </c>
      <c r="BB10" s="236">
        <v>0</v>
      </c>
      <c r="BC10" s="293">
        <v>0</v>
      </c>
      <c r="BD10" s="236">
        <v>0</v>
      </c>
      <c r="BE10" s="236">
        <v>0</v>
      </c>
      <c r="BF10" s="236">
        <v>0</v>
      </c>
      <c r="BG10" s="236">
        <v>0</v>
      </c>
      <c r="BH10" s="236">
        <v>0</v>
      </c>
      <c r="BI10" s="236">
        <v>0</v>
      </c>
      <c r="BJ10" s="236">
        <v>0</v>
      </c>
      <c r="BK10" s="236">
        <v>0</v>
      </c>
      <c r="BL10" s="236">
        <v>0</v>
      </c>
      <c r="BM10" s="236">
        <v>0</v>
      </c>
      <c r="BN10" s="236">
        <v>0</v>
      </c>
      <c r="BO10" s="236">
        <v>0</v>
      </c>
      <c r="BP10" s="236">
        <v>0</v>
      </c>
      <c r="BQ10" s="236">
        <v>0</v>
      </c>
      <c r="BR10" s="236">
        <v>0</v>
      </c>
      <c r="BS10" s="236">
        <v>0</v>
      </c>
      <c r="BT10" s="236">
        <v>0</v>
      </c>
      <c r="BU10" s="236">
        <v>0</v>
      </c>
      <c r="BV10" s="236">
        <v>0</v>
      </c>
      <c r="BW10" s="236">
        <v>0</v>
      </c>
      <c r="BX10" s="293">
        <v>0</v>
      </c>
      <c r="BY10" s="293">
        <v>0</v>
      </c>
      <c r="BZ10" s="293">
        <v>0</v>
      </c>
      <c r="CA10" s="236">
        <v>0</v>
      </c>
      <c r="CB10" s="236">
        <v>0</v>
      </c>
      <c r="CC10" s="236">
        <v>0</v>
      </c>
      <c r="CD10" s="236">
        <v>0</v>
      </c>
      <c r="CE10" s="236">
        <v>0</v>
      </c>
      <c r="CF10" s="236">
        <v>0</v>
      </c>
      <c r="CG10" s="236">
        <v>0</v>
      </c>
      <c r="CH10" s="236">
        <v>0</v>
      </c>
      <c r="CI10" s="236">
        <v>0</v>
      </c>
      <c r="CJ10" s="236">
        <v>0</v>
      </c>
      <c r="CK10" s="236">
        <v>0</v>
      </c>
      <c r="CL10" s="293">
        <v>0</v>
      </c>
      <c r="CM10" s="236">
        <v>0</v>
      </c>
      <c r="CN10" s="236">
        <v>0</v>
      </c>
      <c r="CO10" s="236">
        <v>0</v>
      </c>
      <c r="CP10" s="236">
        <v>0</v>
      </c>
      <c r="CQ10" s="236">
        <v>0</v>
      </c>
      <c r="CR10" s="236">
        <v>0</v>
      </c>
      <c r="CS10" s="236">
        <v>0</v>
      </c>
      <c r="CT10" s="236">
        <v>0</v>
      </c>
      <c r="CU10" s="236">
        <v>0</v>
      </c>
    </row>
    <row r="11" spans="1:120" outlineLevel="2">
      <c r="A11" s="189" t="s">
        <v>195</v>
      </c>
      <c r="B11" s="600">
        <v>1900</v>
      </c>
      <c r="C11" s="294" t="s">
        <v>295</v>
      </c>
      <c r="D11" s="294" t="s">
        <v>305</v>
      </c>
      <c r="E11" s="293">
        <v>0</v>
      </c>
      <c r="F11" s="293">
        <v>0</v>
      </c>
      <c r="G11" s="410">
        <v>0</v>
      </c>
      <c r="H11" s="410">
        <v>0</v>
      </c>
      <c r="I11" s="410">
        <v>0</v>
      </c>
      <c r="J11" s="410">
        <v>0</v>
      </c>
      <c r="K11" s="410">
        <v>0</v>
      </c>
      <c r="L11" s="410">
        <v>0</v>
      </c>
      <c r="M11" s="410">
        <v>0</v>
      </c>
      <c r="N11" s="410">
        <v>0</v>
      </c>
      <c r="O11" s="410">
        <v>0</v>
      </c>
      <c r="P11" s="410">
        <v>0</v>
      </c>
      <c r="Q11" s="410">
        <v>0</v>
      </c>
      <c r="R11" s="293">
        <v>0</v>
      </c>
      <c r="S11" s="236">
        <v>0</v>
      </c>
      <c r="T11" s="236">
        <v>0</v>
      </c>
      <c r="U11" s="236">
        <v>0</v>
      </c>
      <c r="V11" s="236">
        <v>0</v>
      </c>
      <c r="W11" s="236">
        <v>0</v>
      </c>
      <c r="X11" s="236">
        <v>0</v>
      </c>
      <c r="Y11" s="101">
        <v>0</v>
      </c>
      <c r="Z11" s="236">
        <v>0</v>
      </c>
      <c r="AA11" s="236">
        <v>0</v>
      </c>
      <c r="AB11" s="101">
        <v>0</v>
      </c>
      <c r="AC11" s="411">
        <v>0</v>
      </c>
      <c r="AD11" s="293">
        <v>0</v>
      </c>
      <c r="AE11" s="236">
        <v>0</v>
      </c>
      <c r="AF11" s="236">
        <v>0</v>
      </c>
      <c r="AG11" s="236">
        <v>0</v>
      </c>
      <c r="AH11" s="236">
        <v>0</v>
      </c>
      <c r="AI11" s="236">
        <v>0</v>
      </c>
      <c r="AJ11" s="236">
        <v>0</v>
      </c>
      <c r="AK11" s="236">
        <v>0</v>
      </c>
      <c r="AL11" s="236">
        <v>0</v>
      </c>
      <c r="AM11" s="236">
        <v>0</v>
      </c>
      <c r="AN11" s="236">
        <v>0</v>
      </c>
      <c r="AO11" s="236">
        <v>0</v>
      </c>
      <c r="AP11" s="236">
        <v>0</v>
      </c>
      <c r="AQ11" s="236">
        <v>0</v>
      </c>
      <c r="AR11" s="236">
        <v>0</v>
      </c>
      <c r="AS11" s="236">
        <v>0</v>
      </c>
      <c r="AT11" s="236">
        <v>0</v>
      </c>
      <c r="AU11" s="236">
        <v>0</v>
      </c>
      <c r="AV11" s="236">
        <v>0</v>
      </c>
      <c r="AW11" s="236">
        <v>0</v>
      </c>
      <c r="AX11" s="236">
        <v>0</v>
      </c>
      <c r="AY11" s="236">
        <v>0</v>
      </c>
      <c r="AZ11" s="236">
        <v>0</v>
      </c>
      <c r="BA11" s="236">
        <v>0</v>
      </c>
      <c r="BB11" s="236">
        <v>0</v>
      </c>
      <c r="BC11" s="293">
        <v>0</v>
      </c>
      <c r="BD11" s="236">
        <v>0</v>
      </c>
      <c r="BE11" s="236">
        <v>0</v>
      </c>
      <c r="BF11" s="236">
        <v>0</v>
      </c>
      <c r="BG11" s="236">
        <v>0</v>
      </c>
      <c r="BH11" s="236">
        <v>0</v>
      </c>
      <c r="BI11" s="236">
        <v>0</v>
      </c>
      <c r="BJ11" s="236">
        <v>0</v>
      </c>
      <c r="BK11" s="236">
        <v>0</v>
      </c>
      <c r="BL11" s="236">
        <v>0</v>
      </c>
      <c r="BM11" s="236">
        <v>0</v>
      </c>
      <c r="BN11" s="236">
        <v>0</v>
      </c>
      <c r="BO11" s="236">
        <v>0</v>
      </c>
      <c r="BP11" s="236">
        <v>0</v>
      </c>
      <c r="BQ11" s="236">
        <v>0</v>
      </c>
      <c r="BR11" s="236">
        <v>0</v>
      </c>
      <c r="BS11" s="236">
        <v>0</v>
      </c>
      <c r="BT11" s="236">
        <v>0</v>
      </c>
      <c r="BU11" s="236">
        <v>0</v>
      </c>
      <c r="BV11" s="236">
        <v>0</v>
      </c>
      <c r="BW11" s="236">
        <v>0</v>
      </c>
      <c r="BX11" s="293">
        <v>0</v>
      </c>
      <c r="BY11" s="293">
        <v>0</v>
      </c>
      <c r="BZ11" s="293">
        <v>0</v>
      </c>
      <c r="CA11" s="236">
        <v>0</v>
      </c>
      <c r="CB11" s="236">
        <v>0</v>
      </c>
      <c r="CC11" s="236">
        <v>0</v>
      </c>
      <c r="CD11" s="236">
        <v>0</v>
      </c>
      <c r="CE11" s="236">
        <v>0</v>
      </c>
      <c r="CF11" s="236">
        <v>0</v>
      </c>
      <c r="CG11" s="236">
        <v>0</v>
      </c>
      <c r="CH11" s="236">
        <v>0</v>
      </c>
      <c r="CI11" s="236">
        <v>0</v>
      </c>
      <c r="CJ11" s="236">
        <v>0</v>
      </c>
      <c r="CK11" s="236">
        <v>0</v>
      </c>
      <c r="CL11" s="293">
        <v>0</v>
      </c>
      <c r="CM11" s="236">
        <v>0</v>
      </c>
      <c r="CN11" s="236">
        <v>0</v>
      </c>
      <c r="CO11" s="236">
        <v>0</v>
      </c>
      <c r="CP11" s="236">
        <v>0</v>
      </c>
      <c r="CQ11" s="236">
        <v>0</v>
      </c>
      <c r="CR11" s="236">
        <v>0</v>
      </c>
      <c r="CS11" s="236">
        <v>0</v>
      </c>
      <c r="CT11" s="236">
        <v>0</v>
      </c>
      <c r="CU11" s="236">
        <v>0</v>
      </c>
    </row>
    <row r="12" spans="1:120" outlineLevel="2">
      <c r="A12" s="189" t="s">
        <v>196</v>
      </c>
      <c r="B12" s="619">
        <v>1900</v>
      </c>
      <c r="C12" s="294" t="s">
        <v>295</v>
      </c>
      <c r="D12" s="294" t="s">
        <v>306</v>
      </c>
      <c r="E12" s="293">
        <v>-650684.64</v>
      </c>
      <c r="F12" s="293">
        <v>-937826.05</v>
      </c>
      <c r="G12" s="410">
        <v>-937826.05</v>
      </c>
      <c r="H12" s="410">
        <v>-937826.05</v>
      </c>
      <c r="I12" s="410">
        <v>-937826.05</v>
      </c>
      <c r="J12" s="410">
        <v>-937826.05</v>
      </c>
      <c r="K12" s="410">
        <v>-937826.05</v>
      </c>
      <c r="L12" s="410">
        <v>-937826.05</v>
      </c>
      <c r="M12" s="410">
        <v>-937826.05</v>
      </c>
      <c r="N12" s="410">
        <v>-937826.05</v>
      </c>
      <c r="O12" s="410">
        <v>-888162.42999999993</v>
      </c>
      <c r="P12" s="410">
        <v>-888162.42999999993</v>
      </c>
      <c r="Q12" s="410">
        <v>-888162.42999999993</v>
      </c>
      <c r="R12" s="293">
        <v>-1089339.2</v>
      </c>
      <c r="S12" s="236">
        <v>-1089339.2</v>
      </c>
      <c r="T12" s="236">
        <v>-1089339.2</v>
      </c>
      <c r="U12" s="236">
        <v>-1089339.2</v>
      </c>
      <c r="V12" s="236">
        <v>-1089339.2</v>
      </c>
      <c r="W12" s="236">
        <v>-1089339.2</v>
      </c>
      <c r="X12" s="236">
        <v>-1089339.2</v>
      </c>
      <c r="Y12" s="101">
        <v>-1089339.2</v>
      </c>
      <c r="Z12" s="236">
        <v>-1089339.2</v>
      </c>
      <c r="AA12" s="236">
        <v>-1089339.2</v>
      </c>
      <c r="AB12" s="101">
        <v>-1089339.2</v>
      </c>
      <c r="AC12" s="411">
        <v>-1089339.2</v>
      </c>
      <c r="AD12" s="293">
        <v>-1365351.06</v>
      </c>
      <c r="AE12" s="236">
        <v>-1365351.06</v>
      </c>
      <c r="AF12" s="236">
        <v>-1365351.06</v>
      </c>
      <c r="AG12" s="236">
        <v>-1365351.06</v>
      </c>
      <c r="AH12" s="236">
        <v>-1365351.06</v>
      </c>
      <c r="AI12" s="236">
        <v>-1365351.06</v>
      </c>
      <c r="AJ12" s="236">
        <v>-1365351.06</v>
      </c>
      <c r="AK12" s="236">
        <v>-1365351.06</v>
      </c>
      <c r="AL12" s="236">
        <v>-1365351.06</v>
      </c>
      <c r="AM12" s="236">
        <v>-1365351.06</v>
      </c>
      <c r="AN12" s="236">
        <v>-1365351.06</v>
      </c>
      <c r="AO12" s="236">
        <v>-1365351.06</v>
      </c>
      <c r="AP12" s="236">
        <v>-171474.81</v>
      </c>
      <c r="AQ12" s="236">
        <v>-171474.81</v>
      </c>
      <c r="AR12" s="236">
        <v>-171474.81</v>
      </c>
      <c r="AS12" s="236">
        <v>-171474.81</v>
      </c>
      <c r="AT12" s="236">
        <v>-171474.81</v>
      </c>
      <c r="AU12" s="236">
        <v>-171474.81</v>
      </c>
      <c r="AV12" s="236">
        <v>-171474.81</v>
      </c>
      <c r="AW12" s="236">
        <v>-171474.81</v>
      </c>
      <c r="AX12" s="236">
        <v>-171474.81</v>
      </c>
      <c r="AY12" s="236">
        <v>-294129.04499999998</v>
      </c>
      <c r="AZ12" s="236">
        <v>-294129.04499999998</v>
      </c>
      <c r="BA12" s="236">
        <v>-294129.04499999998</v>
      </c>
      <c r="BB12" s="236">
        <v>-294129.04499999998</v>
      </c>
      <c r="BC12" s="293">
        <v>-294129.04499999998</v>
      </c>
      <c r="BD12" s="236">
        <v>-294129.04499999998</v>
      </c>
      <c r="BE12" s="236">
        <v>-294129.04499999998</v>
      </c>
      <c r="BF12" s="236">
        <v>-294129.04499999998</v>
      </c>
      <c r="BG12" s="236">
        <v>-294129.04499999998</v>
      </c>
      <c r="BH12" s="236">
        <v>-294129.04499999998</v>
      </c>
      <c r="BI12" s="236">
        <v>-294129.04499999998</v>
      </c>
      <c r="BJ12" s="236">
        <v>-294129.04499999998</v>
      </c>
      <c r="BK12" s="236">
        <v>-410946.2</v>
      </c>
      <c r="BL12" s="236">
        <v>-410946.2</v>
      </c>
      <c r="BM12" s="236">
        <v>-410946.2</v>
      </c>
      <c r="BN12" s="236">
        <v>-410946.2</v>
      </c>
      <c r="BO12" s="236">
        <v>-410946.2</v>
      </c>
      <c r="BP12" s="236">
        <v>-410946.2</v>
      </c>
      <c r="BQ12" s="236">
        <v>-410946.2</v>
      </c>
      <c r="BR12" s="236">
        <v>-410946.2</v>
      </c>
      <c r="BS12" s="236">
        <v>-410946.2</v>
      </c>
      <c r="BT12" s="236">
        <v>-410946.2</v>
      </c>
      <c r="BU12" s="236">
        <v>-410946.2</v>
      </c>
      <c r="BV12" s="236">
        <v>-410946.2</v>
      </c>
      <c r="BW12" s="236">
        <v>-410946.2</v>
      </c>
      <c r="BX12" s="293">
        <v>-410946.2</v>
      </c>
      <c r="BY12" s="293">
        <v>-410946.2</v>
      </c>
      <c r="BZ12" s="293">
        <v>2696071.77</v>
      </c>
      <c r="CA12" s="236">
        <v>2696071.77</v>
      </c>
      <c r="CB12" s="236">
        <v>2696071.77</v>
      </c>
      <c r="CC12" s="236">
        <v>2696071.77</v>
      </c>
      <c r="CD12" s="236">
        <v>2696071.77</v>
      </c>
      <c r="CE12" s="236">
        <v>2696071.77</v>
      </c>
      <c r="CF12" s="236">
        <v>2696071.77</v>
      </c>
      <c r="CG12" s="236">
        <v>2696071.77</v>
      </c>
      <c r="CH12" s="236">
        <v>2696071.77</v>
      </c>
      <c r="CI12" s="236">
        <v>2696071.77</v>
      </c>
      <c r="CJ12" s="236">
        <v>2696071.77</v>
      </c>
      <c r="CK12" s="236">
        <v>2696071.77</v>
      </c>
      <c r="CL12" s="293">
        <v>-574777</v>
      </c>
      <c r="CM12" s="236">
        <v>-574777</v>
      </c>
      <c r="CN12" s="236">
        <v>-574777</v>
      </c>
      <c r="CO12" s="236">
        <v>-574777</v>
      </c>
      <c r="CP12" s="236">
        <v>-574777</v>
      </c>
      <c r="CQ12" s="236">
        <v>-574777</v>
      </c>
      <c r="CR12" s="236">
        <v>-574777</v>
      </c>
      <c r="CS12" s="236">
        <v>-574777</v>
      </c>
      <c r="CT12" s="236">
        <v>-574777</v>
      </c>
      <c r="CU12" s="236">
        <v>-574777</v>
      </c>
      <c r="CV12" s="236">
        <f>CU12</f>
        <v>-574777</v>
      </c>
      <c r="CW12" s="236">
        <f t="shared" ref="CW12:DP12" si="0">CV12</f>
        <v>-574777</v>
      </c>
      <c r="CX12" s="236">
        <f t="shared" si="0"/>
        <v>-574777</v>
      </c>
      <c r="CY12" s="236">
        <f t="shared" si="0"/>
        <v>-574777</v>
      </c>
      <c r="CZ12" s="236">
        <f t="shared" si="0"/>
        <v>-574777</v>
      </c>
      <c r="DA12" s="236">
        <f t="shared" si="0"/>
        <v>-574777</v>
      </c>
      <c r="DB12" s="236">
        <f t="shared" si="0"/>
        <v>-574777</v>
      </c>
      <c r="DC12" s="236">
        <f t="shared" si="0"/>
        <v>-574777</v>
      </c>
      <c r="DD12" s="236">
        <f t="shared" si="0"/>
        <v>-574777</v>
      </c>
      <c r="DE12" s="236">
        <f t="shared" si="0"/>
        <v>-574777</v>
      </c>
      <c r="DF12" s="236">
        <f t="shared" si="0"/>
        <v>-574777</v>
      </c>
      <c r="DG12" s="236">
        <f t="shared" si="0"/>
        <v>-574777</v>
      </c>
      <c r="DH12" s="236">
        <f t="shared" si="0"/>
        <v>-574777</v>
      </c>
      <c r="DI12" s="236">
        <f t="shared" si="0"/>
        <v>-574777</v>
      </c>
      <c r="DJ12" s="236">
        <f t="shared" si="0"/>
        <v>-574777</v>
      </c>
      <c r="DK12" s="236">
        <f t="shared" si="0"/>
        <v>-574777</v>
      </c>
      <c r="DL12" s="236">
        <f t="shared" si="0"/>
        <v>-574777</v>
      </c>
      <c r="DM12" s="236">
        <f t="shared" si="0"/>
        <v>-574777</v>
      </c>
      <c r="DN12" s="236">
        <f t="shared" si="0"/>
        <v>-574777</v>
      </c>
      <c r="DO12" s="236">
        <f t="shared" si="0"/>
        <v>-574777</v>
      </c>
      <c r="DP12" s="236">
        <f t="shared" si="0"/>
        <v>-574777</v>
      </c>
    </row>
    <row r="13" spans="1:120" outlineLevel="2">
      <c r="A13" s="189" t="s">
        <v>197</v>
      </c>
      <c r="B13" s="600">
        <v>2830</v>
      </c>
      <c r="C13" s="294" t="s">
        <v>295</v>
      </c>
      <c r="D13" s="294" t="s">
        <v>307</v>
      </c>
      <c r="E13" s="293">
        <v>0</v>
      </c>
      <c r="F13" s="293">
        <v>0</v>
      </c>
      <c r="G13" s="410">
        <v>0</v>
      </c>
      <c r="H13" s="410">
        <v>0</v>
      </c>
      <c r="I13" s="410">
        <v>0</v>
      </c>
      <c r="J13" s="410">
        <v>0</v>
      </c>
      <c r="K13" s="410">
        <v>0</v>
      </c>
      <c r="L13" s="410">
        <v>0</v>
      </c>
      <c r="M13" s="410">
        <v>0</v>
      </c>
      <c r="N13" s="410">
        <v>0</v>
      </c>
      <c r="O13" s="410">
        <v>0</v>
      </c>
      <c r="P13" s="410">
        <v>0</v>
      </c>
      <c r="Q13" s="410">
        <v>0</v>
      </c>
      <c r="R13" s="293">
        <v>0</v>
      </c>
      <c r="S13" s="236">
        <v>0</v>
      </c>
      <c r="T13" s="236">
        <v>0</v>
      </c>
      <c r="U13" s="236">
        <v>0</v>
      </c>
      <c r="V13" s="236">
        <v>0</v>
      </c>
      <c r="W13" s="236">
        <v>0</v>
      </c>
      <c r="X13" s="236">
        <v>0</v>
      </c>
      <c r="Y13" s="101">
        <v>0</v>
      </c>
      <c r="Z13" s="236">
        <v>0</v>
      </c>
      <c r="AA13" s="236">
        <v>0</v>
      </c>
      <c r="AB13" s="101">
        <v>0</v>
      </c>
      <c r="AC13" s="411">
        <v>0</v>
      </c>
      <c r="AD13" s="293">
        <v>0</v>
      </c>
      <c r="AE13" s="236">
        <v>0</v>
      </c>
      <c r="AF13" s="236">
        <v>0</v>
      </c>
      <c r="AG13" s="236">
        <v>0</v>
      </c>
      <c r="AH13" s="236">
        <v>0</v>
      </c>
      <c r="AI13" s="236">
        <v>0</v>
      </c>
      <c r="AJ13" s="236">
        <v>0</v>
      </c>
      <c r="AK13" s="236">
        <v>0</v>
      </c>
      <c r="AL13" s="236">
        <v>0</v>
      </c>
      <c r="AM13" s="236">
        <v>0</v>
      </c>
      <c r="AN13" s="236">
        <v>0</v>
      </c>
      <c r="AO13" s="236">
        <v>0</v>
      </c>
      <c r="AP13" s="236">
        <v>0</v>
      </c>
      <c r="AQ13" s="236">
        <v>0</v>
      </c>
      <c r="AR13" s="236">
        <v>0</v>
      </c>
      <c r="AS13" s="236">
        <v>0</v>
      </c>
      <c r="AT13" s="236">
        <v>0</v>
      </c>
      <c r="AU13" s="236">
        <v>0</v>
      </c>
      <c r="AV13" s="236">
        <v>0</v>
      </c>
      <c r="AW13" s="236">
        <v>0</v>
      </c>
      <c r="AX13" s="236">
        <v>0</v>
      </c>
      <c r="AY13" s="236">
        <v>0</v>
      </c>
      <c r="AZ13" s="236">
        <v>0</v>
      </c>
      <c r="BA13" s="236">
        <v>0</v>
      </c>
      <c r="BB13" s="236">
        <v>0</v>
      </c>
      <c r="BC13" s="293">
        <v>0</v>
      </c>
      <c r="BD13" s="236">
        <v>0</v>
      </c>
      <c r="BE13" s="236">
        <v>0</v>
      </c>
      <c r="BF13" s="236">
        <v>0</v>
      </c>
      <c r="BG13" s="236">
        <v>0</v>
      </c>
      <c r="BH13" s="236">
        <v>0</v>
      </c>
      <c r="BI13" s="236">
        <v>0</v>
      </c>
      <c r="BJ13" s="236">
        <v>0</v>
      </c>
      <c r="BK13" s="236">
        <v>0</v>
      </c>
      <c r="BL13" s="236">
        <v>0</v>
      </c>
      <c r="BM13" s="236">
        <v>0</v>
      </c>
      <c r="BN13" s="236">
        <v>0</v>
      </c>
      <c r="BO13" s="236">
        <v>0</v>
      </c>
      <c r="BP13" s="236">
        <v>0</v>
      </c>
      <c r="BQ13" s="236">
        <v>0</v>
      </c>
      <c r="BR13" s="236">
        <v>0</v>
      </c>
      <c r="BS13" s="236">
        <v>0</v>
      </c>
      <c r="BT13" s="236">
        <v>0</v>
      </c>
      <c r="BU13" s="236">
        <v>0</v>
      </c>
      <c r="BV13" s="236">
        <v>0</v>
      </c>
      <c r="BW13" s="236">
        <v>0</v>
      </c>
      <c r="BX13" s="293">
        <v>0</v>
      </c>
      <c r="BY13" s="293">
        <v>0</v>
      </c>
      <c r="BZ13" s="293">
        <v>0</v>
      </c>
      <c r="CA13" s="236">
        <v>0</v>
      </c>
      <c r="CB13" s="236">
        <v>0</v>
      </c>
      <c r="CC13" s="236">
        <v>0</v>
      </c>
      <c r="CD13" s="236">
        <v>0</v>
      </c>
      <c r="CE13" s="236">
        <v>0</v>
      </c>
      <c r="CF13" s="236">
        <v>0</v>
      </c>
      <c r="CG13" s="236">
        <v>0</v>
      </c>
      <c r="CH13" s="236">
        <v>0</v>
      </c>
      <c r="CI13" s="236">
        <v>0</v>
      </c>
      <c r="CJ13" s="236">
        <v>0</v>
      </c>
      <c r="CK13" s="236">
        <v>0</v>
      </c>
      <c r="CL13" s="293">
        <v>0</v>
      </c>
      <c r="CM13" s="236">
        <v>0</v>
      </c>
      <c r="CN13" s="236">
        <v>0</v>
      </c>
      <c r="CO13" s="236">
        <v>0</v>
      </c>
      <c r="CP13" s="236">
        <v>0</v>
      </c>
      <c r="CQ13" s="236">
        <v>0</v>
      </c>
      <c r="CR13" s="236">
        <v>0</v>
      </c>
      <c r="CS13" s="236">
        <v>0</v>
      </c>
      <c r="CT13" s="236">
        <v>0</v>
      </c>
      <c r="CU13" s="236">
        <v>0</v>
      </c>
    </row>
    <row r="14" spans="1:120" outlineLevel="2">
      <c r="A14" s="189" t="s">
        <v>198</v>
      </c>
      <c r="B14" s="600">
        <v>2830</v>
      </c>
      <c r="C14" s="294" t="s">
        <v>295</v>
      </c>
      <c r="D14" s="294" t="s">
        <v>308</v>
      </c>
      <c r="E14" s="293">
        <v>0</v>
      </c>
      <c r="F14" s="293">
        <v>0</v>
      </c>
      <c r="G14" s="410">
        <v>0</v>
      </c>
      <c r="H14" s="410">
        <v>0</v>
      </c>
      <c r="I14" s="410">
        <v>0</v>
      </c>
      <c r="J14" s="410">
        <v>0</v>
      </c>
      <c r="K14" s="410">
        <v>0</v>
      </c>
      <c r="L14" s="410">
        <v>0</v>
      </c>
      <c r="M14" s="410">
        <v>0</v>
      </c>
      <c r="N14" s="410">
        <v>0</v>
      </c>
      <c r="O14" s="410">
        <v>0</v>
      </c>
      <c r="P14" s="410">
        <v>0</v>
      </c>
      <c r="Q14" s="410">
        <v>0</v>
      </c>
      <c r="R14" s="293">
        <v>0</v>
      </c>
      <c r="S14" s="236">
        <v>0</v>
      </c>
      <c r="T14" s="236">
        <v>0</v>
      </c>
      <c r="U14" s="236">
        <v>0</v>
      </c>
      <c r="V14" s="236">
        <v>0</v>
      </c>
      <c r="W14" s="236">
        <v>0</v>
      </c>
      <c r="X14" s="236">
        <v>0</v>
      </c>
      <c r="Y14" s="101">
        <v>0</v>
      </c>
      <c r="Z14" s="236">
        <v>0</v>
      </c>
      <c r="AA14" s="236">
        <v>0</v>
      </c>
      <c r="AB14" s="101">
        <v>0</v>
      </c>
      <c r="AC14" s="411">
        <v>0</v>
      </c>
      <c r="AD14" s="293">
        <v>0</v>
      </c>
      <c r="AE14" s="236">
        <v>0</v>
      </c>
      <c r="AF14" s="236">
        <v>0</v>
      </c>
      <c r="AG14" s="236">
        <v>0</v>
      </c>
      <c r="AH14" s="236">
        <v>0</v>
      </c>
      <c r="AI14" s="236">
        <v>0</v>
      </c>
      <c r="AJ14" s="236">
        <v>0</v>
      </c>
      <c r="AK14" s="236">
        <v>0</v>
      </c>
      <c r="AL14" s="236">
        <v>0</v>
      </c>
      <c r="AM14" s="236">
        <v>0</v>
      </c>
      <c r="AN14" s="236">
        <v>0</v>
      </c>
      <c r="AO14" s="236">
        <v>0</v>
      </c>
      <c r="AP14" s="236">
        <v>0</v>
      </c>
      <c r="AQ14" s="236">
        <v>0</v>
      </c>
      <c r="AR14" s="236">
        <v>0</v>
      </c>
      <c r="AS14" s="236">
        <v>0</v>
      </c>
      <c r="AT14" s="236">
        <v>0</v>
      </c>
      <c r="AU14" s="236">
        <v>0</v>
      </c>
      <c r="AV14" s="236">
        <v>0</v>
      </c>
      <c r="AW14" s="236">
        <v>0</v>
      </c>
      <c r="AX14" s="236">
        <v>0</v>
      </c>
      <c r="AY14" s="236">
        <v>0</v>
      </c>
      <c r="AZ14" s="236">
        <v>0</v>
      </c>
      <c r="BA14" s="236">
        <v>0</v>
      </c>
      <c r="BB14" s="236">
        <v>0</v>
      </c>
      <c r="BC14" s="293">
        <v>0</v>
      </c>
      <c r="BD14" s="236">
        <v>0</v>
      </c>
      <c r="BE14" s="236">
        <v>0</v>
      </c>
      <c r="BF14" s="236">
        <v>0</v>
      </c>
      <c r="BG14" s="236">
        <v>0</v>
      </c>
      <c r="BH14" s="236">
        <v>0</v>
      </c>
      <c r="BI14" s="236">
        <v>0</v>
      </c>
      <c r="BJ14" s="236">
        <v>0</v>
      </c>
      <c r="BK14" s="236">
        <v>0</v>
      </c>
      <c r="BL14" s="236">
        <v>0</v>
      </c>
      <c r="BM14" s="236">
        <v>0</v>
      </c>
      <c r="BN14" s="236">
        <v>0</v>
      </c>
      <c r="BO14" s="236">
        <v>0</v>
      </c>
      <c r="BP14" s="236">
        <v>0</v>
      </c>
      <c r="BQ14" s="236">
        <v>0</v>
      </c>
      <c r="BR14" s="236">
        <v>0</v>
      </c>
      <c r="BS14" s="236">
        <v>0</v>
      </c>
      <c r="BT14" s="236">
        <v>0</v>
      </c>
      <c r="BU14" s="236">
        <v>0</v>
      </c>
      <c r="BV14" s="236">
        <v>0</v>
      </c>
      <c r="BW14" s="236">
        <v>0</v>
      </c>
      <c r="BX14" s="293">
        <v>0</v>
      </c>
      <c r="BY14" s="293">
        <v>0</v>
      </c>
      <c r="BZ14" s="293">
        <v>0</v>
      </c>
      <c r="CA14" s="236">
        <v>0</v>
      </c>
      <c r="CB14" s="236">
        <v>0</v>
      </c>
      <c r="CC14" s="236">
        <v>0</v>
      </c>
      <c r="CD14" s="236">
        <v>0</v>
      </c>
      <c r="CE14" s="236">
        <v>0</v>
      </c>
      <c r="CF14" s="236">
        <v>0</v>
      </c>
      <c r="CG14" s="236">
        <v>0</v>
      </c>
      <c r="CH14" s="236">
        <v>0</v>
      </c>
      <c r="CI14" s="236">
        <v>0</v>
      </c>
      <c r="CJ14" s="236">
        <v>0</v>
      </c>
      <c r="CK14" s="236">
        <v>0</v>
      </c>
      <c r="CL14" s="293">
        <v>0</v>
      </c>
      <c r="CM14" s="236">
        <v>0</v>
      </c>
      <c r="CN14" s="236">
        <v>0</v>
      </c>
      <c r="CO14" s="236">
        <v>0</v>
      </c>
      <c r="CP14" s="236">
        <v>0</v>
      </c>
      <c r="CQ14" s="236">
        <v>0</v>
      </c>
      <c r="CR14" s="236">
        <v>0</v>
      </c>
      <c r="CS14" s="236">
        <v>0</v>
      </c>
      <c r="CT14" s="236">
        <v>0</v>
      </c>
      <c r="CU14" s="236">
        <v>0</v>
      </c>
    </row>
    <row r="15" spans="1:120" outlineLevel="2">
      <c r="A15" s="189" t="s">
        <v>199</v>
      </c>
      <c r="B15" s="600">
        <v>1900</v>
      </c>
      <c r="C15" s="294" t="s">
        <v>295</v>
      </c>
      <c r="D15" s="294" t="s">
        <v>309</v>
      </c>
      <c r="E15" s="293">
        <v>0</v>
      </c>
      <c r="F15" s="293">
        <v>0</v>
      </c>
      <c r="G15" s="410">
        <v>0</v>
      </c>
      <c r="H15" s="410">
        <v>0</v>
      </c>
      <c r="I15" s="410">
        <v>0</v>
      </c>
      <c r="J15" s="410">
        <v>0</v>
      </c>
      <c r="K15" s="410">
        <v>0</v>
      </c>
      <c r="L15" s="410">
        <v>0</v>
      </c>
      <c r="M15" s="410">
        <v>0</v>
      </c>
      <c r="N15" s="410">
        <v>0</v>
      </c>
      <c r="O15" s="410">
        <v>0</v>
      </c>
      <c r="P15" s="410">
        <v>0</v>
      </c>
      <c r="Q15" s="410">
        <v>0</v>
      </c>
      <c r="R15" s="293">
        <v>0</v>
      </c>
      <c r="S15" s="236">
        <v>0</v>
      </c>
      <c r="T15" s="236">
        <v>0</v>
      </c>
      <c r="U15" s="236">
        <v>0</v>
      </c>
      <c r="V15" s="236">
        <v>0</v>
      </c>
      <c r="W15" s="236">
        <v>0</v>
      </c>
      <c r="X15" s="236">
        <v>0</v>
      </c>
      <c r="Y15" s="101">
        <v>0</v>
      </c>
      <c r="Z15" s="236">
        <v>0</v>
      </c>
      <c r="AA15" s="236">
        <v>0</v>
      </c>
      <c r="AB15" s="101">
        <v>0</v>
      </c>
      <c r="AC15" s="411">
        <v>0</v>
      </c>
      <c r="AD15" s="293">
        <v>0</v>
      </c>
      <c r="AE15" s="236">
        <v>0</v>
      </c>
      <c r="AF15" s="236">
        <v>0</v>
      </c>
      <c r="AG15" s="236">
        <v>0</v>
      </c>
      <c r="AH15" s="236">
        <v>0</v>
      </c>
      <c r="AI15" s="236">
        <v>0</v>
      </c>
      <c r="AJ15" s="236">
        <v>0</v>
      </c>
      <c r="AK15" s="236">
        <v>0</v>
      </c>
      <c r="AL15" s="236">
        <v>0</v>
      </c>
      <c r="AM15" s="236">
        <v>0</v>
      </c>
      <c r="AN15" s="236">
        <v>0</v>
      </c>
      <c r="AO15" s="236">
        <v>0</v>
      </c>
      <c r="AP15" s="236">
        <v>0</v>
      </c>
      <c r="AQ15" s="236">
        <v>0</v>
      </c>
      <c r="AR15" s="236">
        <v>0</v>
      </c>
      <c r="AS15" s="236">
        <v>0</v>
      </c>
      <c r="AT15" s="236">
        <v>0</v>
      </c>
      <c r="AU15" s="236">
        <v>0</v>
      </c>
      <c r="AV15" s="236">
        <v>0</v>
      </c>
      <c r="AW15" s="236">
        <v>0</v>
      </c>
      <c r="AX15" s="236">
        <v>0</v>
      </c>
      <c r="AY15" s="236">
        <v>0</v>
      </c>
      <c r="AZ15" s="236">
        <v>0</v>
      </c>
      <c r="BA15" s="236">
        <v>0</v>
      </c>
      <c r="BB15" s="236">
        <v>0</v>
      </c>
      <c r="BC15" s="293">
        <v>0</v>
      </c>
      <c r="BD15" s="236">
        <v>0</v>
      </c>
      <c r="BE15" s="236">
        <v>0</v>
      </c>
      <c r="BF15" s="236">
        <v>0</v>
      </c>
      <c r="BG15" s="236">
        <v>0</v>
      </c>
      <c r="BH15" s="236">
        <v>0</v>
      </c>
      <c r="BI15" s="236">
        <v>0</v>
      </c>
      <c r="BJ15" s="236">
        <v>0</v>
      </c>
      <c r="BK15" s="236">
        <v>0</v>
      </c>
      <c r="BL15" s="236">
        <v>0</v>
      </c>
      <c r="BM15" s="236">
        <v>0</v>
      </c>
      <c r="BN15" s="236">
        <v>0</v>
      </c>
      <c r="BO15" s="236">
        <v>0</v>
      </c>
      <c r="BP15" s="236">
        <v>0</v>
      </c>
      <c r="BQ15" s="236">
        <v>0</v>
      </c>
      <c r="BR15" s="236">
        <v>0</v>
      </c>
      <c r="BS15" s="236">
        <v>0</v>
      </c>
      <c r="BT15" s="236">
        <v>0</v>
      </c>
      <c r="BU15" s="236">
        <v>0</v>
      </c>
      <c r="BV15" s="236">
        <v>0</v>
      </c>
      <c r="BW15" s="236">
        <v>0</v>
      </c>
      <c r="BX15" s="293">
        <v>0</v>
      </c>
      <c r="BY15" s="293">
        <v>0</v>
      </c>
      <c r="BZ15" s="293">
        <v>0</v>
      </c>
      <c r="CA15" s="236">
        <v>0</v>
      </c>
      <c r="CB15" s="236">
        <v>0</v>
      </c>
      <c r="CC15" s="236">
        <v>0</v>
      </c>
      <c r="CD15" s="236">
        <v>0</v>
      </c>
      <c r="CE15" s="236">
        <v>0</v>
      </c>
      <c r="CF15" s="236">
        <v>0</v>
      </c>
      <c r="CG15" s="236">
        <v>0</v>
      </c>
      <c r="CH15" s="236">
        <v>0</v>
      </c>
      <c r="CI15" s="236">
        <v>0</v>
      </c>
      <c r="CJ15" s="236">
        <v>0</v>
      </c>
      <c r="CK15" s="236">
        <v>0</v>
      </c>
      <c r="CL15" s="293">
        <v>0</v>
      </c>
      <c r="CM15" s="236">
        <v>0</v>
      </c>
      <c r="CN15" s="236">
        <v>0</v>
      </c>
      <c r="CO15" s="236">
        <v>0</v>
      </c>
      <c r="CP15" s="236">
        <v>0</v>
      </c>
      <c r="CQ15" s="236">
        <v>0</v>
      </c>
      <c r="CR15" s="236">
        <v>0</v>
      </c>
      <c r="CS15" s="236">
        <v>0</v>
      </c>
      <c r="CT15" s="236">
        <v>0</v>
      </c>
      <c r="CU15" s="236">
        <v>0</v>
      </c>
    </row>
    <row r="16" spans="1:120" outlineLevel="2">
      <c r="A16" s="189" t="s">
        <v>200</v>
      </c>
      <c r="B16" s="600">
        <v>1900</v>
      </c>
      <c r="C16" s="294" t="s">
        <v>295</v>
      </c>
      <c r="D16" s="294" t="s">
        <v>310</v>
      </c>
      <c r="E16" s="293">
        <v>39964.6</v>
      </c>
      <c r="F16" s="293">
        <v>-7352.27</v>
      </c>
      <c r="G16" s="410">
        <v>-7352.27</v>
      </c>
      <c r="H16" s="410">
        <v>-7352.27</v>
      </c>
      <c r="I16" s="410">
        <v>-7352.27</v>
      </c>
      <c r="J16" s="410">
        <v>-7352.27</v>
      </c>
      <c r="K16" s="410">
        <v>-7352.27</v>
      </c>
      <c r="L16" s="410">
        <v>-7352.27</v>
      </c>
      <c r="M16" s="410">
        <v>-7352.27</v>
      </c>
      <c r="N16" s="410">
        <v>-7352.27</v>
      </c>
      <c r="O16" s="410">
        <v>0</v>
      </c>
      <c r="P16" s="410">
        <v>0</v>
      </c>
      <c r="Q16" s="410">
        <v>0</v>
      </c>
      <c r="R16" s="293">
        <v>-7856.95</v>
      </c>
      <c r="S16" s="236">
        <v>-7856.95</v>
      </c>
      <c r="T16" s="236">
        <v>-7856.95</v>
      </c>
      <c r="U16" s="236">
        <v>-7856.95</v>
      </c>
      <c r="V16" s="236">
        <v>-7856.95</v>
      </c>
      <c r="W16" s="236">
        <v>-7856.95</v>
      </c>
      <c r="X16" s="236">
        <v>-7856.95</v>
      </c>
      <c r="Y16" s="101">
        <v>-7856.95</v>
      </c>
      <c r="Z16" s="236">
        <v>-7856.95</v>
      </c>
      <c r="AA16" s="236">
        <v>-7856.95</v>
      </c>
      <c r="AB16" s="101">
        <v>-7856.95</v>
      </c>
      <c r="AC16" s="411">
        <v>-7856.95</v>
      </c>
      <c r="AD16" s="293">
        <v>5571.83</v>
      </c>
      <c r="AE16" s="236">
        <v>5571.83</v>
      </c>
      <c r="AF16" s="236">
        <v>5571.83</v>
      </c>
      <c r="AG16" s="236">
        <v>5571.83</v>
      </c>
      <c r="AH16" s="236">
        <v>5571.83</v>
      </c>
      <c r="AI16" s="236">
        <v>5571.83</v>
      </c>
      <c r="AJ16" s="236">
        <v>5571.83</v>
      </c>
      <c r="AK16" s="236">
        <v>5571.83</v>
      </c>
      <c r="AL16" s="236">
        <v>5571.83</v>
      </c>
      <c r="AM16" s="236">
        <v>5571.83</v>
      </c>
      <c r="AN16" s="236">
        <v>5571.83</v>
      </c>
      <c r="AO16" s="236">
        <v>5571.83</v>
      </c>
      <c r="AP16" s="236">
        <v>-89728.315000000002</v>
      </c>
      <c r="AQ16" s="236">
        <v>-89728.315000000002</v>
      </c>
      <c r="AR16" s="236">
        <v>-89728.315000000002</v>
      </c>
      <c r="AS16" s="236">
        <v>-89728.315000000002</v>
      </c>
      <c r="AT16" s="236">
        <v>-89728.315000000002</v>
      </c>
      <c r="AU16" s="236">
        <v>-89728.315000000002</v>
      </c>
      <c r="AV16" s="236">
        <v>-89728.315000000002</v>
      </c>
      <c r="AW16" s="236">
        <v>-89728.315000000002</v>
      </c>
      <c r="AX16" s="236">
        <v>-89728.315000000002</v>
      </c>
      <c r="AY16" s="236">
        <v>0</v>
      </c>
      <c r="AZ16" s="236">
        <v>0</v>
      </c>
      <c r="BA16" s="236">
        <v>0</v>
      </c>
      <c r="BB16" s="236">
        <v>0</v>
      </c>
      <c r="BC16" s="293">
        <v>0</v>
      </c>
      <c r="BD16" s="236">
        <v>0</v>
      </c>
      <c r="BE16" s="236">
        <v>0</v>
      </c>
      <c r="BF16" s="236">
        <v>0</v>
      </c>
      <c r="BG16" s="236">
        <v>0</v>
      </c>
      <c r="BH16" s="236">
        <v>0</v>
      </c>
      <c r="BI16" s="236">
        <v>0</v>
      </c>
      <c r="BJ16" s="236">
        <v>0</v>
      </c>
      <c r="BK16" s="236">
        <v>0</v>
      </c>
      <c r="BL16" s="236">
        <v>0</v>
      </c>
      <c r="BM16" s="236">
        <v>0</v>
      </c>
      <c r="BN16" s="236">
        <v>0</v>
      </c>
      <c r="BO16" s="236">
        <v>0</v>
      </c>
      <c r="BP16" s="236">
        <v>0</v>
      </c>
      <c r="BQ16" s="236">
        <v>0</v>
      </c>
      <c r="BR16" s="236">
        <v>0</v>
      </c>
      <c r="BS16" s="236">
        <v>0</v>
      </c>
      <c r="BT16" s="236">
        <v>0</v>
      </c>
      <c r="BU16" s="236">
        <v>0</v>
      </c>
      <c r="BV16" s="236">
        <v>0</v>
      </c>
      <c r="BW16" s="236">
        <v>0</v>
      </c>
      <c r="BX16" s="293">
        <v>0</v>
      </c>
      <c r="BY16" s="293">
        <v>0</v>
      </c>
      <c r="BZ16" s="293">
        <v>0</v>
      </c>
      <c r="CA16" s="236">
        <v>0</v>
      </c>
      <c r="CB16" s="236">
        <v>0</v>
      </c>
      <c r="CC16" s="236">
        <v>0</v>
      </c>
      <c r="CD16" s="236">
        <v>0</v>
      </c>
      <c r="CE16" s="236">
        <v>0</v>
      </c>
      <c r="CF16" s="236">
        <v>0</v>
      </c>
      <c r="CG16" s="236">
        <v>0</v>
      </c>
      <c r="CH16" s="236">
        <v>0</v>
      </c>
      <c r="CI16" s="236">
        <v>0</v>
      </c>
      <c r="CJ16" s="236">
        <v>0</v>
      </c>
      <c r="CK16" s="236">
        <v>0</v>
      </c>
      <c r="CL16" s="293">
        <v>0</v>
      </c>
      <c r="CM16" s="236">
        <v>0</v>
      </c>
      <c r="CN16" s="236">
        <v>0</v>
      </c>
      <c r="CO16" s="236">
        <v>0</v>
      </c>
      <c r="CP16" s="236">
        <v>0</v>
      </c>
      <c r="CQ16" s="236">
        <v>0</v>
      </c>
      <c r="CR16" s="236">
        <v>0</v>
      </c>
      <c r="CS16" s="236">
        <v>0</v>
      </c>
      <c r="CT16" s="236">
        <v>0</v>
      </c>
      <c r="CU16" s="236">
        <v>0</v>
      </c>
    </row>
    <row r="17" spans="1:120" outlineLevel="2">
      <c r="A17" s="189" t="s">
        <v>201</v>
      </c>
      <c r="B17" s="600">
        <v>1900</v>
      </c>
      <c r="C17" s="294" t="s">
        <v>295</v>
      </c>
      <c r="D17" s="294" t="s">
        <v>311</v>
      </c>
      <c r="E17" s="293">
        <v>-13911.04</v>
      </c>
      <c r="F17" s="293">
        <v>-24392.99</v>
      </c>
      <c r="G17" s="410">
        <v>-24392.99</v>
      </c>
      <c r="H17" s="410">
        <v>-24392.99</v>
      </c>
      <c r="I17" s="410">
        <v>-24392.99</v>
      </c>
      <c r="J17" s="410">
        <v>-24392.99</v>
      </c>
      <c r="K17" s="410">
        <v>-24392.99</v>
      </c>
      <c r="L17" s="410">
        <v>-24392.99</v>
      </c>
      <c r="M17" s="410">
        <v>-24392.99</v>
      </c>
      <c r="N17" s="410">
        <v>-24392.99</v>
      </c>
      <c r="O17" s="410">
        <v>-24392.989999999998</v>
      </c>
      <c r="P17" s="410">
        <v>-24392.989999999998</v>
      </c>
      <c r="Q17" s="410">
        <v>-24392.989999999998</v>
      </c>
      <c r="R17" s="293">
        <v>-30934.22</v>
      </c>
      <c r="S17" s="236">
        <v>-30934.22</v>
      </c>
      <c r="T17" s="236">
        <v>-30934.22</v>
      </c>
      <c r="U17" s="236">
        <v>-30934.22</v>
      </c>
      <c r="V17" s="236">
        <v>-30934.22</v>
      </c>
      <c r="W17" s="236">
        <v>-30934.22</v>
      </c>
      <c r="X17" s="236">
        <v>-30934.22</v>
      </c>
      <c r="Y17" s="101">
        <v>-30934.22</v>
      </c>
      <c r="Z17" s="236">
        <v>-30934.22</v>
      </c>
      <c r="AA17" s="236">
        <v>-30934.22</v>
      </c>
      <c r="AB17" s="101">
        <v>-30934.22</v>
      </c>
      <c r="AC17" s="411">
        <v>-30934.22</v>
      </c>
      <c r="AD17" s="293">
        <v>-32215.53</v>
      </c>
      <c r="AE17" s="236">
        <v>-32215.53</v>
      </c>
      <c r="AF17" s="236">
        <v>-32215.53</v>
      </c>
      <c r="AG17" s="236">
        <v>-32215.53</v>
      </c>
      <c r="AH17" s="236">
        <v>-32215.53</v>
      </c>
      <c r="AI17" s="236">
        <v>-32215.53</v>
      </c>
      <c r="AJ17" s="236">
        <v>-32215.53</v>
      </c>
      <c r="AK17" s="236">
        <v>-32215.53</v>
      </c>
      <c r="AL17" s="236">
        <v>-32215.53</v>
      </c>
      <c r="AM17" s="236">
        <v>-32215.53</v>
      </c>
      <c r="AN17" s="236">
        <v>-32215.53</v>
      </c>
      <c r="AO17" s="236">
        <v>-32215.53</v>
      </c>
      <c r="AP17" s="236">
        <v>0</v>
      </c>
      <c r="AQ17" s="236">
        <v>0</v>
      </c>
      <c r="AR17" s="236">
        <v>0</v>
      </c>
      <c r="AS17" s="236">
        <v>0</v>
      </c>
      <c r="AT17" s="236">
        <v>0</v>
      </c>
      <c r="AU17" s="236">
        <v>0</v>
      </c>
      <c r="AV17" s="236">
        <v>0</v>
      </c>
      <c r="AW17" s="236">
        <v>0</v>
      </c>
      <c r="AX17" s="236">
        <v>0</v>
      </c>
      <c r="AY17" s="236">
        <v>0</v>
      </c>
      <c r="AZ17" s="236">
        <v>0</v>
      </c>
      <c r="BA17" s="236">
        <v>0</v>
      </c>
      <c r="BB17" s="236">
        <v>51.464999999999996</v>
      </c>
      <c r="BC17" s="293">
        <v>51.464999999999996</v>
      </c>
      <c r="BD17" s="236">
        <v>51.464999999999996</v>
      </c>
      <c r="BE17" s="236">
        <v>51.464999999999996</v>
      </c>
      <c r="BF17" s="236">
        <v>51.464999999999996</v>
      </c>
      <c r="BG17" s="236">
        <v>51.464999999999996</v>
      </c>
      <c r="BH17" s="236">
        <v>51.464999999999996</v>
      </c>
      <c r="BI17" s="236">
        <v>51.464999999999996</v>
      </c>
      <c r="BJ17" s="236">
        <v>51.464999999999996</v>
      </c>
      <c r="BK17" s="236">
        <v>2573.6149999999998</v>
      </c>
      <c r="BL17" s="236">
        <v>2573.6149999999998</v>
      </c>
      <c r="BM17" s="236">
        <v>2573.6149999999998</v>
      </c>
      <c r="BN17" s="236">
        <v>0</v>
      </c>
      <c r="BO17" s="236">
        <v>0</v>
      </c>
      <c r="BP17" s="236">
        <v>0</v>
      </c>
      <c r="BQ17" s="236">
        <v>0</v>
      </c>
      <c r="BR17" s="236">
        <v>0</v>
      </c>
      <c r="BS17" s="236">
        <v>0</v>
      </c>
      <c r="BT17" s="236">
        <v>0</v>
      </c>
      <c r="BU17" s="236">
        <v>0</v>
      </c>
      <c r="BV17" s="236">
        <v>0</v>
      </c>
      <c r="BW17" s="236">
        <v>0</v>
      </c>
      <c r="BX17" s="293">
        <v>0</v>
      </c>
      <c r="BY17" s="293">
        <v>0</v>
      </c>
      <c r="BZ17" s="293">
        <v>704.81499999999994</v>
      </c>
      <c r="CA17" s="236">
        <v>704.81499999999994</v>
      </c>
      <c r="CB17" s="236">
        <v>704.81499999999994</v>
      </c>
      <c r="CC17" s="236">
        <v>704.81499999999994</v>
      </c>
      <c r="CD17" s="236">
        <v>704.81499999999994</v>
      </c>
      <c r="CE17" s="236">
        <v>704.81499999999994</v>
      </c>
      <c r="CF17" s="236">
        <v>704.81499999999994</v>
      </c>
      <c r="CG17" s="236">
        <v>704.81499999999994</v>
      </c>
      <c r="CH17" s="236">
        <v>704.81499999999994</v>
      </c>
      <c r="CI17" s="236">
        <v>704.81499999999994</v>
      </c>
      <c r="CJ17" s="236">
        <v>704.81499999999994</v>
      </c>
      <c r="CK17" s="236">
        <v>704.81499999999994</v>
      </c>
      <c r="CL17" s="293">
        <v>0</v>
      </c>
      <c r="CM17" s="236">
        <v>0</v>
      </c>
      <c r="CN17" s="236">
        <v>0</v>
      </c>
      <c r="CO17" s="236">
        <v>0</v>
      </c>
      <c r="CP17" s="236">
        <v>0</v>
      </c>
      <c r="CQ17" s="236">
        <v>0</v>
      </c>
      <c r="CR17" s="236">
        <v>0</v>
      </c>
      <c r="CS17" s="236">
        <v>0</v>
      </c>
      <c r="CT17" s="236">
        <v>0</v>
      </c>
      <c r="CU17" s="236">
        <v>0</v>
      </c>
    </row>
    <row r="18" spans="1:120" s="257" customFormat="1" outlineLevel="1">
      <c r="A18" s="257" t="s">
        <v>761</v>
      </c>
      <c r="C18" s="412"/>
      <c r="D18" s="412"/>
      <c r="E18" s="380">
        <v>-624631.08000000007</v>
      </c>
      <c r="F18" s="380">
        <v>-969571.31</v>
      </c>
      <c r="G18" s="413">
        <v>-969571.31</v>
      </c>
      <c r="H18" s="413">
        <v>-969571.31</v>
      </c>
      <c r="I18" s="413">
        <v>-969571.31</v>
      </c>
      <c r="J18" s="413">
        <v>-969571.31</v>
      </c>
      <c r="K18" s="413">
        <v>-969571.31</v>
      </c>
      <c r="L18" s="413">
        <v>-969571.31</v>
      </c>
      <c r="M18" s="413">
        <v>-969571.31</v>
      </c>
      <c r="N18" s="413">
        <v>-969571.31</v>
      </c>
      <c r="O18" s="413">
        <v>-912555.41999999993</v>
      </c>
      <c r="P18" s="413">
        <v>-912555.41999999993</v>
      </c>
      <c r="Q18" s="413">
        <v>-912555.41999999993</v>
      </c>
      <c r="R18" s="380">
        <v>-1128130.3699999999</v>
      </c>
      <c r="S18" s="312">
        <v>-1128130.3699999999</v>
      </c>
      <c r="T18" s="312">
        <v>-1128130.3699999999</v>
      </c>
      <c r="U18" s="312">
        <v>-1128130.3699999999</v>
      </c>
      <c r="V18" s="312">
        <v>-1128130.3699999999</v>
      </c>
      <c r="W18" s="312">
        <v>-1128130.3699999999</v>
      </c>
      <c r="X18" s="312">
        <v>-1128130.3699999999</v>
      </c>
      <c r="Y18" s="311">
        <v>-1128130.3699999999</v>
      </c>
      <c r="Z18" s="312">
        <v>-1128130.3699999999</v>
      </c>
      <c r="AA18" s="312">
        <v>-1128130.3699999999</v>
      </c>
      <c r="AB18" s="311">
        <v>-1128130.3699999999</v>
      </c>
      <c r="AC18" s="414">
        <v>-1128130.3699999999</v>
      </c>
      <c r="AD18" s="380">
        <v>-1391994.76</v>
      </c>
      <c r="AE18" s="312">
        <v>-1391994.76</v>
      </c>
      <c r="AF18" s="312">
        <v>-1391994.76</v>
      </c>
      <c r="AG18" s="312">
        <v>-1391994.76</v>
      </c>
      <c r="AH18" s="312">
        <v>-1391994.76</v>
      </c>
      <c r="AI18" s="312">
        <v>-1391994.76</v>
      </c>
      <c r="AJ18" s="312">
        <v>-1391994.76</v>
      </c>
      <c r="AK18" s="312">
        <v>-1391994.76</v>
      </c>
      <c r="AL18" s="312">
        <v>-1391994.76</v>
      </c>
      <c r="AM18" s="312">
        <v>-1391994.76</v>
      </c>
      <c r="AN18" s="312">
        <v>-1391994.76</v>
      </c>
      <c r="AO18" s="312">
        <v>-1391994.76</v>
      </c>
      <c r="AP18" s="312">
        <v>-261203.125</v>
      </c>
      <c r="AQ18" s="312">
        <v>-261203.125</v>
      </c>
      <c r="AR18" s="312">
        <v>-261203.125</v>
      </c>
      <c r="AS18" s="312">
        <v>-261203.125</v>
      </c>
      <c r="AT18" s="312">
        <v>-261203.125</v>
      </c>
      <c r="AU18" s="312">
        <v>-261203.125</v>
      </c>
      <c r="AV18" s="312">
        <v>-261203.125</v>
      </c>
      <c r="AW18" s="312">
        <v>-261203.125</v>
      </c>
      <c r="AX18" s="312">
        <v>-261203.125</v>
      </c>
      <c r="AY18" s="312">
        <v>-294129.04499999998</v>
      </c>
      <c r="AZ18" s="312">
        <v>-294129.04499999998</v>
      </c>
      <c r="BA18" s="312">
        <v>-294129.04499999998</v>
      </c>
      <c r="BB18" s="312">
        <v>-294077.57999999996</v>
      </c>
      <c r="BC18" s="380">
        <v>-294077.57999999996</v>
      </c>
      <c r="BD18" s="312">
        <v>-294077.57999999996</v>
      </c>
      <c r="BE18" s="312">
        <v>-294077.57999999996</v>
      </c>
      <c r="BF18" s="312">
        <v>-294077.57999999996</v>
      </c>
      <c r="BG18" s="312">
        <v>-294077.57999999996</v>
      </c>
      <c r="BH18" s="312">
        <v>-294077.57999999996</v>
      </c>
      <c r="BI18" s="312">
        <v>-294077.57999999996</v>
      </c>
      <c r="BJ18" s="312">
        <v>-294077.57999999996</v>
      </c>
      <c r="BK18" s="312">
        <v>-408372.58500000002</v>
      </c>
      <c r="BL18" s="312">
        <v>-408372.58500000002</v>
      </c>
      <c r="BM18" s="312">
        <v>-408372.58500000002</v>
      </c>
      <c r="BN18" s="312">
        <v>-410946.2</v>
      </c>
      <c r="BO18" s="312">
        <v>-410946.2</v>
      </c>
      <c r="BP18" s="312">
        <v>-410946.2</v>
      </c>
      <c r="BQ18" s="312">
        <v>-410946.2</v>
      </c>
      <c r="BR18" s="312">
        <v>-410946.2</v>
      </c>
      <c r="BS18" s="312">
        <v>-410946.2</v>
      </c>
      <c r="BT18" s="312">
        <v>-410946.2</v>
      </c>
      <c r="BU18" s="312">
        <v>-410946.2</v>
      </c>
      <c r="BV18" s="312">
        <v>-410946.2</v>
      </c>
      <c r="BW18" s="312">
        <v>-410946.2</v>
      </c>
      <c r="BX18" s="380">
        <v>-410946.2</v>
      </c>
      <c r="BY18" s="380">
        <v>-410946.2</v>
      </c>
      <c r="BZ18" s="380">
        <v>2696776.585</v>
      </c>
      <c r="CA18" s="380">
        <v>2696776.585</v>
      </c>
      <c r="CB18" s="380">
        <v>2696776.585</v>
      </c>
      <c r="CC18" s="380">
        <v>2696776.585</v>
      </c>
      <c r="CD18" s="380">
        <v>2696776.585</v>
      </c>
      <c r="CE18" s="380">
        <v>2696776.585</v>
      </c>
      <c r="CF18" s="380">
        <v>2696776.585</v>
      </c>
      <c r="CG18" s="380">
        <v>2696776.585</v>
      </c>
      <c r="CH18" s="380">
        <v>2696776.585</v>
      </c>
      <c r="CI18" s="380">
        <v>2696776.585</v>
      </c>
      <c r="CJ18" s="380">
        <v>2696776.585</v>
      </c>
      <c r="CK18" s="380">
        <v>2696776.585</v>
      </c>
      <c r="CL18" s="380">
        <v>-574777</v>
      </c>
      <c r="CM18" s="380">
        <v>-574777</v>
      </c>
      <c r="CN18" s="380">
        <v>-574777</v>
      </c>
      <c r="CO18" s="380">
        <v>-574777</v>
      </c>
      <c r="CP18" s="380">
        <v>-574777</v>
      </c>
      <c r="CQ18" s="380">
        <v>-574777</v>
      </c>
      <c r="CR18" s="380">
        <v>-574777</v>
      </c>
      <c r="CS18" s="380">
        <v>-574777</v>
      </c>
      <c r="CT18" s="380">
        <v>-574777</v>
      </c>
      <c r="CU18" s="380">
        <v>-574777</v>
      </c>
      <c r="CV18" s="257">
        <f>SUBTOTAL(9,CV9:CV17)</f>
        <v>-574777</v>
      </c>
      <c r="CW18" s="257">
        <f t="shared" ref="CW18:DP18" si="1">SUBTOTAL(9,CW9:CW17)</f>
        <v>-574777</v>
      </c>
      <c r="CX18" s="257">
        <f t="shared" si="1"/>
        <v>-574777</v>
      </c>
      <c r="CY18" s="257">
        <f t="shared" si="1"/>
        <v>-574777</v>
      </c>
      <c r="CZ18" s="257">
        <f t="shared" si="1"/>
        <v>-574777</v>
      </c>
      <c r="DA18" s="257">
        <f t="shared" si="1"/>
        <v>-574777</v>
      </c>
      <c r="DB18" s="257">
        <f t="shared" si="1"/>
        <v>-574777</v>
      </c>
      <c r="DC18" s="257">
        <f t="shared" si="1"/>
        <v>-574777</v>
      </c>
      <c r="DD18" s="257">
        <f t="shared" si="1"/>
        <v>-574777</v>
      </c>
      <c r="DE18" s="257">
        <f t="shared" si="1"/>
        <v>-574777</v>
      </c>
      <c r="DF18" s="257">
        <f t="shared" si="1"/>
        <v>-574777</v>
      </c>
      <c r="DG18" s="257">
        <f t="shared" si="1"/>
        <v>-574777</v>
      </c>
      <c r="DH18" s="257">
        <f t="shared" si="1"/>
        <v>-574777</v>
      </c>
      <c r="DI18" s="257">
        <f t="shared" si="1"/>
        <v>-574777</v>
      </c>
      <c r="DJ18" s="257">
        <f t="shared" si="1"/>
        <v>-574777</v>
      </c>
      <c r="DK18" s="257">
        <f t="shared" si="1"/>
        <v>-574777</v>
      </c>
      <c r="DL18" s="257">
        <f t="shared" si="1"/>
        <v>-574777</v>
      </c>
      <c r="DM18" s="257">
        <f t="shared" si="1"/>
        <v>-574777</v>
      </c>
      <c r="DN18" s="257">
        <f t="shared" si="1"/>
        <v>-574777</v>
      </c>
      <c r="DO18" s="257">
        <f t="shared" si="1"/>
        <v>-574777</v>
      </c>
      <c r="DP18" s="257">
        <f t="shared" si="1"/>
        <v>-574777</v>
      </c>
    </row>
    <row r="19" spans="1:120" outlineLevel="2">
      <c r="A19" s="189" t="s">
        <v>228</v>
      </c>
      <c r="B19" s="601">
        <v>1900</v>
      </c>
      <c r="C19" s="294" t="s">
        <v>300</v>
      </c>
      <c r="D19" s="294" t="s">
        <v>339</v>
      </c>
      <c r="E19" s="293">
        <v>0</v>
      </c>
      <c r="F19" s="293">
        <v>0</v>
      </c>
      <c r="G19" s="410">
        <v>0</v>
      </c>
      <c r="H19" s="410">
        <v>0</v>
      </c>
      <c r="I19" s="410">
        <v>0</v>
      </c>
      <c r="J19" s="410">
        <v>0</v>
      </c>
      <c r="K19" s="410">
        <v>0</v>
      </c>
      <c r="L19" s="410">
        <v>0</v>
      </c>
      <c r="M19" s="410">
        <v>0</v>
      </c>
      <c r="N19" s="410">
        <v>0</v>
      </c>
      <c r="O19" s="410">
        <v>0</v>
      </c>
      <c r="P19" s="410">
        <v>0</v>
      </c>
      <c r="Q19" s="410">
        <v>0</v>
      </c>
      <c r="R19" s="293">
        <v>0</v>
      </c>
      <c r="S19" s="236">
        <v>0</v>
      </c>
      <c r="T19" s="236">
        <v>0</v>
      </c>
      <c r="U19" s="236">
        <v>0</v>
      </c>
      <c r="V19" s="236">
        <v>0</v>
      </c>
      <c r="W19" s="236">
        <v>0</v>
      </c>
      <c r="X19" s="236">
        <v>0</v>
      </c>
      <c r="Y19" s="101">
        <v>0</v>
      </c>
      <c r="Z19" s="236">
        <v>0</v>
      </c>
      <c r="AA19" s="236">
        <v>0</v>
      </c>
      <c r="AB19" s="101">
        <v>0</v>
      </c>
      <c r="AC19" s="411">
        <v>0</v>
      </c>
      <c r="AD19" s="293">
        <v>0</v>
      </c>
      <c r="AE19" s="236">
        <v>0</v>
      </c>
      <c r="AF19" s="236">
        <v>0</v>
      </c>
      <c r="AG19" s="236">
        <v>0</v>
      </c>
      <c r="AH19" s="236">
        <v>0</v>
      </c>
      <c r="AI19" s="236">
        <v>0</v>
      </c>
      <c r="AJ19" s="236">
        <v>0</v>
      </c>
      <c r="AK19" s="236">
        <v>0</v>
      </c>
      <c r="AL19" s="236">
        <v>0</v>
      </c>
      <c r="AM19" s="236">
        <v>0</v>
      </c>
      <c r="AN19" s="236">
        <v>0</v>
      </c>
      <c r="AO19" s="236">
        <v>0</v>
      </c>
      <c r="AP19" s="236">
        <v>0</v>
      </c>
      <c r="AQ19" s="236">
        <v>0</v>
      </c>
      <c r="AR19" s="236">
        <v>0</v>
      </c>
      <c r="AS19" s="236">
        <v>0</v>
      </c>
      <c r="AT19" s="236">
        <v>0</v>
      </c>
      <c r="AU19" s="236">
        <v>0</v>
      </c>
      <c r="AV19" s="236">
        <v>0</v>
      </c>
      <c r="AW19" s="236">
        <v>0</v>
      </c>
      <c r="AX19" s="236">
        <v>0</v>
      </c>
      <c r="AY19" s="236">
        <v>0</v>
      </c>
      <c r="AZ19" s="236">
        <v>0</v>
      </c>
      <c r="BA19" s="236">
        <v>0</v>
      </c>
      <c r="BB19" s="236">
        <v>0</v>
      </c>
      <c r="BC19" s="293">
        <v>0</v>
      </c>
      <c r="BD19" s="236">
        <v>0</v>
      </c>
      <c r="BE19" s="236">
        <v>0</v>
      </c>
      <c r="BF19" s="236">
        <v>0</v>
      </c>
      <c r="BG19" s="236">
        <v>0</v>
      </c>
      <c r="BH19" s="236">
        <v>0</v>
      </c>
      <c r="BI19" s="236">
        <v>0</v>
      </c>
      <c r="BJ19" s="236">
        <v>0</v>
      </c>
      <c r="BK19" s="236">
        <v>0</v>
      </c>
      <c r="BL19" s="236">
        <v>0</v>
      </c>
      <c r="BM19" s="236">
        <v>0</v>
      </c>
      <c r="BN19" s="236">
        <v>0</v>
      </c>
      <c r="BO19" s="236">
        <v>0</v>
      </c>
      <c r="BP19" s="236">
        <v>0</v>
      </c>
      <c r="BQ19" s="236">
        <v>0</v>
      </c>
      <c r="BR19" s="236">
        <v>0</v>
      </c>
      <c r="BS19" s="236">
        <v>0</v>
      </c>
      <c r="BT19" s="236">
        <v>0</v>
      </c>
      <c r="BU19" s="236">
        <v>0</v>
      </c>
      <c r="BV19" s="236">
        <v>0</v>
      </c>
      <c r="BW19" s="236">
        <v>0</v>
      </c>
      <c r="BX19" s="293">
        <v>0</v>
      </c>
      <c r="BY19" s="293">
        <v>0</v>
      </c>
      <c r="BZ19" s="293">
        <v>0</v>
      </c>
      <c r="CA19" s="236">
        <v>0</v>
      </c>
      <c r="CB19" s="236">
        <v>0</v>
      </c>
      <c r="CC19" s="236">
        <v>0</v>
      </c>
      <c r="CD19" s="236">
        <v>0</v>
      </c>
      <c r="CE19" s="236">
        <v>0</v>
      </c>
      <c r="CF19" s="236">
        <v>0</v>
      </c>
      <c r="CG19" s="236">
        <v>0</v>
      </c>
      <c r="CH19" s="236">
        <v>0</v>
      </c>
      <c r="CI19" s="236">
        <v>0</v>
      </c>
      <c r="CJ19" s="236">
        <v>0</v>
      </c>
      <c r="CK19" s="236">
        <v>0</v>
      </c>
      <c r="CL19" s="293">
        <v>0</v>
      </c>
      <c r="CM19" s="236">
        <v>0</v>
      </c>
      <c r="CN19" s="236">
        <v>0</v>
      </c>
      <c r="CO19" s="236">
        <v>0</v>
      </c>
      <c r="CP19" s="236">
        <v>0</v>
      </c>
      <c r="CQ19" s="236">
        <v>0</v>
      </c>
      <c r="CR19" s="236">
        <v>0</v>
      </c>
      <c r="CS19" s="236">
        <v>0</v>
      </c>
      <c r="CT19" s="236">
        <v>0</v>
      </c>
      <c r="CU19" s="236">
        <v>0</v>
      </c>
    </row>
    <row r="20" spans="1:120" outlineLevel="2">
      <c r="A20" s="189" t="s">
        <v>229</v>
      </c>
      <c r="B20" s="602">
        <v>1900</v>
      </c>
      <c r="C20" s="294" t="s">
        <v>300</v>
      </c>
      <c r="D20" s="294" t="s">
        <v>340</v>
      </c>
      <c r="E20" s="293">
        <v>0</v>
      </c>
      <c r="F20" s="293">
        <v>0</v>
      </c>
      <c r="G20" s="410">
        <v>0</v>
      </c>
      <c r="H20" s="410">
        <v>0</v>
      </c>
      <c r="I20" s="410">
        <v>0</v>
      </c>
      <c r="J20" s="410">
        <v>0</v>
      </c>
      <c r="K20" s="410">
        <v>0</v>
      </c>
      <c r="L20" s="410">
        <v>0</v>
      </c>
      <c r="M20" s="410">
        <v>0</v>
      </c>
      <c r="N20" s="410">
        <v>0</v>
      </c>
      <c r="O20" s="410">
        <v>0</v>
      </c>
      <c r="P20" s="410">
        <v>0</v>
      </c>
      <c r="Q20" s="410">
        <v>0</v>
      </c>
      <c r="R20" s="293">
        <v>0</v>
      </c>
      <c r="S20" s="236">
        <v>0</v>
      </c>
      <c r="T20" s="236">
        <v>0</v>
      </c>
      <c r="U20" s="236">
        <v>0</v>
      </c>
      <c r="V20" s="236">
        <v>0</v>
      </c>
      <c r="W20" s="236">
        <v>0</v>
      </c>
      <c r="X20" s="236">
        <v>0</v>
      </c>
      <c r="Y20" s="101">
        <v>0</v>
      </c>
      <c r="Z20" s="236">
        <v>0</v>
      </c>
      <c r="AA20" s="236">
        <v>0</v>
      </c>
      <c r="AB20" s="101">
        <v>0</v>
      </c>
      <c r="AC20" s="411">
        <v>0</v>
      </c>
      <c r="AD20" s="293">
        <v>0</v>
      </c>
      <c r="AE20" s="236">
        <v>0</v>
      </c>
      <c r="AF20" s="236">
        <v>0</v>
      </c>
      <c r="AG20" s="236">
        <v>0</v>
      </c>
      <c r="AH20" s="236">
        <v>0</v>
      </c>
      <c r="AI20" s="236">
        <v>0</v>
      </c>
      <c r="AJ20" s="236">
        <v>0</v>
      </c>
      <c r="AK20" s="236">
        <v>0</v>
      </c>
      <c r="AL20" s="236">
        <v>0</v>
      </c>
      <c r="AM20" s="236">
        <v>0</v>
      </c>
      <c r="AN20" s="236">
        <v>0</v>
      </c>
      <c r="AO20" s="236">
        <v>0</v>
      </c>
      <c r="AP20" s="236">
        <v>0</v>
      </c>
      <c r="AQ20" s="236">
        <v>0</v>
      </c>
      <c r="AR20" s="236">
        <v>0</v>
      </c>
      <c r="AS20" s="236">
        <v>0</v>
      </c>
      <c r="AT20" s="236">
        <v>0</v>
      </c>
      <c r="AU20" s="236">
        <v>0</v>
      </c>
      <c r="AV20" s="236">
        <v>0</v>
      </c>
      <c r="AW20" s="236">
        <v>0</v>
      </c>
      <c r="AX20" s="236">
        <v>0</v>
      </c>
      <c r="AY20" s="236">
        <v>0</v>
      </c>
      <c r="AZ20" s="236">
        <v>0</v>
      </c>
      <c r="BA20" s="236">
        <v>0</v>
      </c>
      <c r="BB20" s="236">
        <v>0</v>
      </c>
      <c r="BC20" s="293">
        <v>0</v>
      </c>
      <c r="BD20" s="236">
        <v>0</v>
      </c>
      <c r="BE20" s="236">
        <v>0</v>
      </c>
      <c r="BF20" s="236">
        <v>0</v>
      </c>
      <c r="BG20" s="236">
        <v>0</v>
      </c>
      <c r="BH20" s="236">
        <v>0</v>
      </c>
      <c r="BI20" s="236">
        <v>0</v>
      </c>
      <c r="BJ20" s="236">
        <v>0</v>
      </c>
      <c r="BK20" s="236">
        <v>0</v>
      </c>
      <c r="BL20" s="236">
        <v>0</v>
      </c>
      <c r="BM20" s="236">
        <v>0</v>
      </c>
      <c r="BN20" s="236">
        <v>0</v>
      </c>
      <c r="BO20" s="236">
        <v>0</v>
      </c>
      <c r="BP20" s="236">
        <v>0</v>
      </c>
      <c r="BQ20" s="236">
        <v>0</v>
      </c>
      <c r="BR20" s="236">
        <v>0</v>
      </c>
      <c r="BS20" s="236">
        <v>0</v>
      </c>
      <c r="BT20" s="236">
        <v>0</v>
      </c>
      <c r="BU20" s="236">
        <v>0</v>
      </c>
      <c r="BV20" s="236">
        <v>0</v>
      </c>
      <c r="BW20" s="236">
        <v>0</v>
      </c>
      <c r="BX20" s="293">
        <v>0</v>
      </c>
      <c r="BY20" s="293">
        <v>0</v>
      </c>
      <c r="BZ20" s="293">
        <v>0</v>
      </c>
      <c r="CA20" s="236">
        <v>0</v>
      </c>
      <c r="CB20" s="236">
        <v>0</v>
      </c>
      <c r="CC20" s="236">
        <v>0</v>
      </c>
      <c r="CD20" s="236">
        <v>0</v>
      </c>
      <c r="CE20" s="236">
        <v>0</v>
      </c>
      <c r="CF20" s="236">
        <v>0</v>
      </c>
      <c r="CG20" s="236">
        <v>0</v>
      </c>
      <c r="CH20" s="236">
        <v>0</v>
      </c>
      <c r="CI20" s="236">
        <v>0</v>
      </c>
      <c r="CJ20" s="236">
        <v>0</v>
      </c>
      <c r="CK20" s="236">
        <v>0</v>
      </c>
      <c r="CL20" s="293">
        <v>0</v>
      </c>
      <c r="CM20" s="236">
        <v>0</v>
      </c>
      <c r="CN20" s="236">
        <v>0</v>
      </c>
      <c r="CO20" s="236">
        <v>0</v>
      </c>
      <c r="CP20" s="236">
        <v>0</v>
      </c>
      <c r="CQ20" s="236">
        <v>0</v>
      </c>
      <c r="CR20" s="236">
        <v>0</v>
      </c>
      <c r="CS20" s="236">
        <v>0</v>
      </c>
      <c r="CT20" s="236">
        <v>0</v>
      </c>
      <c r="CU20" s="236">
        <v>0</v>
      </c>
    </row>
    <row r="21" spans="1:120" outlineLevel="2">
      <c r="A21" s="189" t="s">
        <v>230</v>
      </c>
      <c r="B21" s="602">
        <v>2830</v>
      </c>
      <c r="C21" s="294" t="s">
        <v>300</v>
      </c>
      <c r="D21" s="294" t="s">
        <v>341</v>
      </c>
      <c r="E21" s="293">
        <v>0</v>
      </c>
      <c r="F21" s="293">
        <v>0</v>
      </c>
      <c r="G21" s="410">
        <v>0</v>
      </c>
      <c r="H21" s="410">
        <v>0</v>
      </c>
      <c r="I21" s="410">
        <v>0</v>
      </c>
      <c r="J21" s="410">
        <v>0</v>
      </c>
      <c r="K21" s="410">
        <v>0</v>
      </c>
      <c r="L21" s="410">
        <v>0</v>
      </c>
      <c r="M21" s="410">
        <v>0</v>
      </c>
      <c r="N21" s="410">
        <v>0</v>
      </c>
      <c r="O21" s="410">
        <v>0</v>
      </c>
      <c r="P21" s="410">
        <v>0</v>
      </c>
      <c r="Q21" s="410">
        <v>0</v>
      </c>
      <c r="R21" s="293">
        <v>0</v>
      </c>
      <c r="S21" s="236">
        <v>0</v>
      </c>
      <c r="T21" s="236">
        <v>0</v>
      </c>
      <c r="U21" s="236">
        <v>0</v>
      </c>
      <c r="V21" s="236">
        <v>0</v>
      </c>
      <c r="W21" s="236">
        <v>0</v>
      </c>
      <c r="X21" s="236">
        <v>0</v>
      </c>
      <c r="Y21" s="101">
        <v>0</v>
      </c>
      <c r="Z21" s="236">
        <v>0</v>
      </c>
      <c r="AA21" s="236">
        <v>0</v>
      </c>
      <c r="AB21" s="101">
        <v>0</v>
      </c>
      <c r="AC21" s="411">
        <v>0</v>
      </c>
      <c r="AD21" s="293">
        <v>0</v>
      </c>
      <c r="AE21" s="236">
        <v>0</v>
      </c>
      <c r="AF21" s="236">
        <v>0</v>
      </c>
      <c r="AG21" s="236">
        <v>0</v>
      </c>
      <c r="AH21" s="236">
        <v>0</v>
      </c>
      <c r="AI21" s="236">
        <v>0</v>
      </c>
      <c r="AJ21" s="236">
        <v>0</v>
      </c>
      <c r="AK21" s="236">
        <v>0</v>
      </c>
      <c r="AL21" s="236">
        <v>0</v>
      </c>
      <c r="AM21" s="236">
        <v>0</v>
      </c>
      <c r="AN21" s="236">
        <v>0</v>
      </c>
      <c r="AO21" s="236">
        <v>0</v>
      </c>
      <c r="AP21" s="236">
        <v>0</v>
      </c>
      <c r="AQ21" s="236">
        <v>0</v>
      </c>
      <c r="AR21" s="236">
        <v>0</v>
      </c>
      <c r="AS21" s="236">
        <v>0</v>
      </c>
      <c r="AT21" s="236">
        <v>0</v>
      </c>
      <c r="AU21" s="236">
        <v>0</v>
      </c>
      <c r="AV21" s="236">
        <v>0</v>
      </c>
      <c r="AW21" s="236">
        <v>0</v>
      </c>
      <c r="AX21" s="236">
        <v>0</v>
      </c>
      <c r="AY21" s="236">
        <v>0</v>
      </c>
      <c r="AZ21" s="236">
        <v>0</v>
      </c>
      <c r="BA21" s="236">
        <v>0</v>
      </c>
      <c r="BB21" s="236">
        <v>0</v>
      </c>
      <c r="BC21" s="293">
        <v>0</v>
      </c>
      <c r="BD21" s="236">
        <v>0</v>
      </c>
      <c r="BE21" s="236">
        <v>0</v>
      </c>
      <c r="BF21" s="236">
        <v>0</v>
      </c>
      <c r="BG21" s="236">
        <v>0</v>
      </c>
      <c r="BH21" s="236">
        <v>0</v>
      </c>
      <c r="BI21" s="236">
        <v>0</v>
      </c>
      <c r="BJ21" s="236">
        <v>0</v>
      </c>
      <c r="BK21" s="236">
        <v>0</v>
      </c>
      <c r="BL21" s="236">
        <v>0</v>
      </c>
      <c r="BM21" s="236">
        <v>0</v>
      </c>
      <c r="BN21" s="236">
        <v>0</v>
      </c>
      <c r="BO21" s="236">
        <v>0</v>
      </c>
      <c r="BP21" s="236">
        <v>0</v>
      </c>
      <c r="BQ21" s="236">
        <v>0</v>
      </c>
      <c r="BR21" s="236">
        <v>0</v>
      </c>
      <c r="BS21" s="236">
        <v>0</v>
      </c>
      <c r="BT21" s="236">
        <v>0</v>
      </c>
      <c r="BU21" s="236">
        <v>0</v>
      </c>
      <c r="BV21" s="236">
        <v>0</v>
      </c>
      <c r="BW21" s="236">
        <v>0</v>
      </c>
      <c r="BX21" s="293">
        <v>0</v>
      </c>
      <c r="BY21" s="293">
        <v>0</v>
      </c>
      <c r="BZ21" s="293">
        <v>0</v>
      </c>
      <c r="CA21" s="236">
        <v>0</v>
      </c>
      <c r="CB21" s="236">
        <v>0</v>
      </c>
      <c r="CC21" s="236">
        <v>0</v>
      </c>
      <c r="CD21" s="236">
        <v>0</v>
      </c>
      <c r="CE21" s="236">
        <v>0</v>
      </c>
      <c r="CF21" s="236">
        <v>0</v>
      </c>
      <c r="CG21" s="236">
        <v>0</v>
      </c>
      <c r="CH21" s="236">
        <v>0</v>
      </c>
      <c r="CI21" s="236">
        <v>0</v>
      </c>
      <c r="CJ21" s="236">
        <v>0</v>
      </c>
      <c r="CK21" s="236">
        <v>0</v>
      </c>
      <c r="CL21" s="293">
        <v>0</v>
      </c>
      <c r="CM21" s="236">
        <v>0</v>
      </c>
      <c r="CN21" s="236">
        <v>0</v>
      </c>
      <c r="CO21" s="236">
        <v>0</v>
      </c>
      <c r="CP21" s="236">
        <v>0</v>
      </c>
      <c r="CQ21" s="236">
        <v>0</v>
      </c>
      <c r="CR21" s="236">
        <v>0</v>
      </c>
      <c r="CS21" s="236">
        <v>0</v>
      </c>
      <c r="CT21" s="236">
        <v>0</v>
      </c>
      <c r="CU21" s="236">
        <v>0</v>
      </c>
    </row>
    <row r="22" spans="1:120" outlineLevel="2">
      <c r="A22" s="189" t="s">
        <v>234</v>
      </c>
      <c r="B22" s="602">
        <v>1900</v>
      </c>
      <c r="C22" s="294" t="s">
        <v>300</v>
      </c>
      <c r="D22" s="294" t="s">
        <v>342</v>
      </c>
      <c r="E22" s="293">
        <v>0</v>
      </c>
      <c r="F22" s="293">
        <v>0</v>
      </c>
      <c r="G22" s="410">
        <v>0</v>
      </c>
      <c r="H22" s="410">
        <v>0</v>
      </c>
      <c r="I22" s="410">
        <v>0</v>
      </c>
      <c r="J22" s="410">
        <v>0</v>
      </c>
      <c r="K22" s="410">
        <v>0</v>
      </c>
      <c r="L22" s="410">
        <v>0</v>
      </c>
      <c r="M22" s="410">
        <v>0</v>
      </c>
      <c r="N22" s="410">
        <v>0</v>
      </c>
      <c r="O22" s="410">
        <v>0</v>
      </c>
      <c r="P22" s="410">
        <v>0</v>
      </c>
      <c r="Q22" s="410">
        <v>0</v>
      </c>
      <c r="R22" s="293">
        <v>0</v>
      </c>
      <c r="S22" s="236">
        <v>0</v>
      </c>
      <c r="T22" s="236">
        <v>0</v>
      </c>
      <c r="U22" s="236">
        <v>0</v>
      </c>
      <c r="V22" s="236">
        <v>0</v>
      </c>
      <c r="W22" s="236">
        <v>0</v>
      </c>
      <c r="X22" s="236">
        <v>0</v>
      </c>
      <c r="Y22" s="101">
        <v>0</v>
      </c>
      <c r="Z22" s="236">
        <v>0</v>
      </c>
      <c r="AA22" s="236">
        <v>0</v>
      </c>
      <c r="AB22" s="101">
        <v>0</v>
      </c>
      <c r="AC22" s="411">
        <v>0</v>
      </c>
      <c r="AD22" s="293">
        <v>0</v>
      </c>
      <c r="AE22" s="236">
        <v>0</v>
      </c>
      <c r="AF22" s="236">
        <v>0</v>
      </c>
      <c r="AG22" s="236">
        <v>0</v>
      </c>
      <c r="AH22" s="236">
        <v>0</v>
      </c>
      <c r="AI22" s="236">
        <v>0</v>
      </c>
      <c r="AJ22" s="236">
        <v>0</v>
      </c>
      <c r="AK22" s="236">
        <v>0</v>
      </c>
      <c r="AL22" s="236">
        <v>0</v>
      </c>
      <c r="AM22" s="236">
        <v>0</v>
      </c>
      <c r="AN22" s="236">
        <v>0</v>
      </c>
      <c r="AO22" s="236">
        <v>0</v>
      </c>
      <c r="AP22" s="236">
        <v>0</v>
      </c>
      <c r="AQ22" s="236">
        <v>0</v>
      </c>
      <c r="AR22" s="236">
        <v>0</v>
      </c>
      <c r="AS22" s="236">
        <v>0</v>
      </c>
      <c r="AT22" s="236">
        <v>0</v>
      </c>
      <c r="AU22" s="236">
        <v>0</v>
      </c>
      <c r="AV22" s="236">
        <v>0</v>
      </c>
      <c r="AW22" s="236">
        <v>0</v>
      </c>
      <c r="AX22" s="236">
        <v>0</v>
      </c>
      <c r="AY22" s="236">
        <v>0</v>
      </c>
      <c r="AZ22" s="236">
        <v>0</v>
      </c>
      <c r="BA22" s="236">
        <v>0</v>
      </c>
      <c r="BB22" s="236">
        <v>0</v>
      </c>
      <c r="BC22" s="293">
        <v>0</v>
      </c>
      <c r="BD22" s="236">
        <v>0</v>
      </c>
      <c r="BE22" s="236">
        <v>0</v>
      </c>
      <c r="BF22" s="236">
        <v>0</v>
      </c>
      <c r="BG22" s="236">
        <v>0</v>
      </c>
      <c r="BH22" s="236">
        <v>0</v>
      </c>
      <c r="BI22" s="236">
        <v>0</v>
      </c>
      <c r="BJ22" s="236">
        <v>0</v>
      </c>
      <c r="BK22" s="236">
        <v>0</v>
      </c>
      <c r="BL22" s="236">
        <v>0</v>
      </c>
      <c r="BM22" s="236">
        <v>0</v>
      </c>
      <c r="BN22" s="236">
        <v>0</v>
      </c>
      <c r="BO22" s="236">
        <v>0</v>
      </c>
      <c r="BP22" s="236">
        <v>0</v>
      </c>
      <c r="BQ22" s="236">
        <v>0</v>
      </c>
      <c r="BR22" s="236">
        <v>0</v>
      </c>
      <c r="BS22" s="236">
        <v>0</v>
      </c>
      <c r="BT22" s="236">
        <v>0</v>
      </c>
      <c r="BU22" s="236">
        <v>0</v>
      </c>
      <c r="BV22" s="236">
        <v>0</v>
      </c>
      <c r="BW22" s="236">
        <v>0</v>
      </c>
      <c r="BX22" s="293">
        <v>0</v>
      </c>
      <c r="BY22" s="293">
        <v>0</v>
      </c>
      <c r="BZ22" s="293">
        <v>0</v>
      </c>
      <c r="CA22" s="236">
        <v>0</v>
      </c>
      <c r="CB22" s="236">
        <v>0</v>
      </c>
      <c r="CC22" s="236">
        <v>0</v>
      </c>
      <c r="CD22" s="236">
        <v>0</v>
      </c>
      <c r="CE22" s="236">
        <v>0</v>
      </c>
      <c r="CF22" s="236">
        <v>0</v>
      </c>
      <c r="CG22" s="236">
        <v>0</v>
      </c>
      <c r="CH22" s="236">
        <v>0</v>
      </c>
      <c r="CI22" s="236">
        <v>0</v>
      </c>
      <c r="CJ22" s="236">
        <v>0</v>
      </c>
      <c r="CK22" s="236">
        <v>0</v>
      </c>
      <c r="CL22" s="293">
        <v>0</v>
      </c>
      <c r="CM22" s="236">
        <v>0</v>
      </c>
      <c r="CN22" s="236">
        <v>0</v>
      </c>
      <c r="CO22" s="236">
        <v>0</v>
      </c>
      <c r="CP22" s="236">
        <v>0</v>
      </c>
      <c r="CQ22" s="236">
        <v>0</v>
      </c>
      <c r="CR22" s="236">
        <v>0</v>
      </c>
      <c r="CS22" s="236">
        <v>0</v>
      </c>
      <c r="CT22" s="236">
        <v>0</v>
      </c>
      <c r="CU22" s="236">
        <v>0</v>
      </c>
    </row>
    <row r="23" spans="1:120" outlineLevel="2">
      <c r="A23" s="189" t="s">
        <v>231</v>
      </c>
      <c r="B23" s="602">
        <v>1900</v>
      </c>
      <c r="C23" s="294" t="s">
        <v>300</v>
      </c>
      <c r="D23" s="294" t="s">
        <v>343</v>
      </c>
      <c r="E23" s="293">
        <v>0</v>
      </c>
      <c r="F23" s="293">
        <v>0</v>
      </c>
      <c r="G23" s="410">
        <v>0</v>
      </c>
      <c r="H23" s="410">
        <v>0</v>
      </c>
      <c r="I23" s="410">
        <v>0</v>
      </c>
      <c r="J23" s="410">
        <v>0</v>
      </c>
      <c r="K23" s="410">
        <v>0</v>
      </c>
      <c r="L23" s="410">
        <v>0</v>
      </c>
      <c r="M23" s="410">
        <v>0</v>
      </c>
      <c r="N23" s="410">
        <v>0</v>
      </c>
      <c r="O23" s="410">
        <v>0</v>
      </c>
      <c r="P23" s="410">
        <v>0</v>
      </c>
      <c r="Q23" s="410">
        <v>0</v>
      </c>
      <c r="R23" s="293">
        <v>0</v>
      </c>
      <c r="S23" s="236">
        <v>0</v>
      </c>
      <c r="T23" s="236">
        <v>0</v>
      </c>
      <c r="U23" s="236">
        <v>0</v>
      </c>
      <c r="V23" s="236">
        <v>0</v>
      </c>
      <c r="W23" s="236">
        <v>0</v>
      </c>
      <c r="X23" s="236">
        <v>0</v>
      </c>
      <c r="Y23" s="101">
        <v>0</v>
      </c>
      <c r="Z23" s="236">
        <v>0</v>
      </c>
      <c r="AA23" s="236">
        <v>0</v>
      </c>
      <c r="AB23" s="101">
        <v>0</v>
      </c>
      <c r="AC23" s="411">
        <v>0</v>
      </c>
      <c r="AD23" s="293">
        <v>0</v>
      </c>
      <c r="AE23" s="236">
        <v>0</v>
      </c>
      <c r="AF23" s="236">
        <v>0</v>
      </c>
      <c r="AG23" s="236">
        <v>0</v>
      </c>
      <c r="AH23" s="236">
        <v>0</v>
      </c>
      <c r="AI23" s="236">
        <v>0</v>
      </c>
      <c r="AJ23" s="236">
        <v>0</v>
      </c>
      <c r="AK23" s="236">
        <v>0</v>
      </c>
      <c r="AL23" s="236">
        <v>0</v>
      </c>
      <c r="AM23" s="236">
        <v>0</v>
      </c>
      <c r="AN23" s="236">
        <v>0</v>
      </c>
      <c r="AO23" s="236">
        <v>0</v>
      </c>
      <c r="AP23" s="236">
        <v>0</v>
      </c>
      <c r="AQ23" s="236">
        <v>0</v>
      </c>
      <c r="AR23" s="236">
        <v>0</v>
      </c>
      <c r="AS23" s="236">
        <v>0</v>
      </c>
      <c r="AT23" s="236">
        <v>0</v>
      </c>
      <c r="AU23" s="236">
        <v>0</v>
      </c>
      <c r="AV23" s="236">
        <v>0</v>
      </c>
      <c r="AW23" s="236">
        <v>0</v>
      </c>
      <c r="AX23" s="236">
        <v>0</v>
      </c>
      <c r="AY23" s="236">
        <v>0</v>
      </c>
      <c r="AZ23" s="236">
        <v>0</v>
      </c>
      <c r="BA23" s="236">
        <v>0</v>
      </c>
      <c r="BB23" s="236">
        <v>0</v>
      </c>
      <c r="BC23" s="293">
        <v>0</v>
      </c>
      <c r="BD23" s="236">
        <v>0</v>
      </c>
      <c r="BE23" s="236">
        <v>0</v>
      </c>
      <c r="BF23" s="236">
        <v>0</v>
      </c>
      <c r="BG23" s="236">
        <v>0</v>
      </c>
      <c r="BH23" s="236">
        <v>0</v>
      </c>
      <c r="BI23" s="236">
        <v>0</v>
      </c>
      <c r="BJ23" s="236">
        <v>0</v>
      </c>
      <c r="BK23" s="236">
        <v>0</v>
      </c>
      <c r="BL23" s="236">
        <v>0</v>
      </c>
      <c r="BM23" s="236">
        <v>0</v>
      </c>
      <c r="BN23" s="236">
        <v>0</v>
      </c>
      <c r="BO23" s="236">
        <v>0</v>
      </c>
      <c r="BP23" s="236">
        <v>0</v>
      </c>
      <c r="BQ23" s="236">
        <v>0</v>
      </c>
      <c r="BR23" s="236">
        <v>0</v>
      </c>
      <c r="BS23" s="236">
        <v>0</v>
      </c>
      <c r="BT23" s="236">
        <v>0</v>
      </c>
      <c r="BU23" s="236">
        <v>0</v>
      </c>
      <c r="BV23" s="236">
        <v>0</v>
      </c>
      <c r="BW23" s="236">
        <v>0</v>
      </c>
      <c r="BX23" s="293">
        <v>0</v>
      </c>
      <c r="BY23" s="293">
        <v>0</v>
      </c>
      <c r="BZ23" s="293">
        <v>0</v>
      </c>
      <c r="CA23" s="236">
        <v>0</v>
      </c>
      <c r="CB23" s="236">
        <v>0</v>
      </c>
      <c r="CC23" s="236">
        <v>0</v>
      </c>
      <c r="CD23" s="236">
        <v>0</v>
      </c>
      <c r="CE23" s="236">
        <v>0</v>
      </c>
      <c r="CF23" s="236">
        <v>0</v>
      </c>
      <c r="CG23" s="236">
        <v>0</v>
      </c>
      <c r="CH23" s="236">
        <v>0</v>
      </c>
      <c r="CI23" s="236">
        <v>0</v>
      </c>
      <c r="CJ23" s="236">
        <v>0</v>
      </c>
      <c r="CK23" s="236">
        <v>0</v>
      </c>
      <c r="CL23" s="293">
        <v>0</v>
      </c>
      <c r="CM23" s="236">
        <v>0</v>
      </c>
      <c r="CN23" s="236">
        <v>0</v>
      </c>
      <c r="CO23" s="236">
        <v>0</v>
      </c>
      <c r="CP23" s="236">
        <v>0</v>
      </c>
      <c r="CQ23" s="236">
        <v>0</v>
      </c>
      <c r="CR23" s="236">
        <v>0</v>
      </c>
      <c r="CS23" s="236">
        <v>0</v>
      </c>
      <c r="CT23" s="236">
        <v>0</v>
      </c>
      <c r="CU23" s="236">
        <v>0</v>
      </c>
    </row>
    <row r="24" spans="1:120" outlineLevel="2">
      <c r="A24" s="189" t="s">
        <v>232</v>
      </c>
      <c r="B24" s="602">
        <v>1900</v>
      </c>
      <c r="C24" s="294" t="s">
        <v>300</v>
      </c>
      <c r="D24" s="294" t="s">
        <v>344</v>
      </c>
      <c r="E24" s="293">
        <v>0</v>
      </c>
      <c r="F24" s="293">
        <v>0</v>
      </c>
      <c r="G24" s="410">
        <v>0</v>
      </c>
      <c r="H24" s="410">
        <v>0</v>
      </c>
      <c r="I24" s="410">
        <v>0</v>
      </c>
      <c r="J24" s="410">
        <v>0</v>
      </c>
      <c r="K24" s="410">
        <v>0</v>
      </c>
      <c r="L24" s="410">
        <v>0</v>
      </c>
      <c r="M24" s="410">
        <v>0</v>
      </c>
      <c r="N24" s="410">
        <v>0</v>
      </c>
      <c r="O24" s="410">
        <v>0</v>
      </c>
      <c r="P24" s="410">
        <v>0</v>
      </c>
      <c r="Q24" s="410">
        <v>0</v>
      </c>
      <c r="R24" s="293">
        <v>0</v>
      </c>
      <c r="S24" s="236">
        <v>0</v>
      </c>
      <c r="T24" s="236">
        <v>0</v>
      </c>
      <c r="U24" s="236">
        <v>0</v>
      </c>
      <c r="V24" s="236">
        <v>0</v>
      </c>
      <c r="W24" s="236">
        <v>0</v>
      </c>
      <c r="X24" s="236">
        <v>0</v>
      </c>
      <c r="Y24" s="101">
        <v>0</v>
      </c>
      <c r="Z24" s="236">
        <v>0</v>
      </c>
      <c r="AA24" s="236">
        <v>0</v>
      </c>
      <c r="AB24" s="101">
        <v>0</v>
      </c>
      <c r="AC24" s="411">
        <v>0</v>
      </c>
      <c r="AD24" s="293">
        <v>0</v>
      </c>
      <c r="AE24" s="236">
        <v>0</v>
      </c>
      <c r="AF24" s="236">
        <v>0</v>
      </c>
      <c r="AG24" s="236">
        <v>0</v>
      </c>
      <c r="AH24" s="236">
        <v>0</v>
      </c>
      <c r="AI24" s="236">
        <v>0</v>
      </c>
      <c r="AJ24" s="236">
        <v>0</v>
      </c>
      <c r="AK24" s="236">
        <v>0</v>
      </c>
      <c r="AL24" s="236">
        <v>0</v>
      </c>
      <c r="AM24" s="236">
        <v>0</v>
      </c>
      <c r="AN24" s="236">
        <v>0</v>
      </c>
      <c r="AO24" s="236">
        <v>0</v>
      </c>
      <c r="AP24" s="236">
        <v>0</v>
      </c>
      <c r="AQ24" s="236">
        <v>0</v>
      </c>
      <c r="AR24" s="236">
        <v>0</v>
      </c>
      <c r="AS24" s="236">
        <v>0</v>
      </c>
      <c r="AT24" s="236">
        <v>0</v>
      </c>
      <c r="AU24" s="236">
        <v>0</v>
      </c>
      <c r="AV24" s="236">
        <v>0</v>
      </c>
      <c r="AW24" s="236">
        <v>0</v>
      </c>
      <c r="AX24" s="236">
        <v>0</v>
      </c>
      <c r="AY24" s="236">
        <v>0</v>
      </c>
      <c r="AZ24" s="236">
        <v>0</v>
      </c>
      <c r="BA24" s="236">
        <v>0</v>
      </c>
      <c r="BB24" s="236">
        <v>0</v>
      </c>
      <c r="BC24" s="293">
        <v>0</v>
      </c>
      <c r="BD24" s="236">
        <v>0</v>
      </c>
      <c r="BE24" s="236">
        <v>0</v>
      </c>
      <c r="BF24" s="236">
        <v>0</v>
      </c>
      <c r="BG24" s="236">
        <v>0</v>
      </c>
      <c r="BH24" s="236">
        <v>0</v>
      </c>
      <c r="BI24" s="236">
        <v>0</v>
      </c>
      <c r="BJ24" s="236">
        <v>0</v>
      </c>
      <c r="BK24" s="236">
        <v>0</v>
      </c>
      <c r="BL24" s="236">
        <v>0</v>
      </c>
      <c r="BM24" s="236">
        <v>0</v>
      </c>
      <c r="BN24" s="236">
        <v>0</v>
      </c>
      <c r="BO24" s="236">
        <v>0</v>
      </c>
      <c r="BP24" s="236">
        <v>0</v>
      </c>
      <c r="BQ24" s="236">
        <v>0</v>
      </c>
      <c r="BR24" s="236">
        <v>0</v>
      </c>
      <c r="BS24" s="236">
        <v>0</v>
      </c>
      <c r="BT24" s="236">
        <v>0</v>
      </c>
      <c r="BU24" s="236">
        <v>0</v>
      </c>
      <c r="BV24" s="236">
        <v>0</v>
      </c>
      <c r="BW24" s="236">
        <v>0</v>
      </c>
      <c r="BX24" s="293">
        <v>0</v>
      </c>
      <c r="BY24" s="293">
        <v>0</v>
      </c>
      <c r="BZ24" s="293">
        <v>0</v>
      </c>
      <c r="CA24" s="236">
        <v>0</v>
      </c>
      <c r="CB24" s="236">
        <v>0</v>
      </c>
      <c r="CC24" s="236">
        <v>0</v>
      </c>
      <c r="CD24" s="236">
        <v>0</v>
      </c>
      <c r="CE24" s="236">
        <v>0</v>
      </c>
      <c r="CF24" s="236">
        <v>0</v>
      </c>
      <c r="CG24" s="236">
        <v>0</v>
      </c>
      <c r="CH24" s="236">
        <v>0</v>
      </c>
      <c r="CI24" s="236">
        <v>0</v>
      </c>
      <c r="CJ24" s="236">
        <v>0</v>
      </c>
      <c r="CK24" s="236">
        <v>0</v>
      </c>
      <c r="CL24" s="293">
        <v>0</v>
      </c>
      <c r="CM24" s="236">
        <v>0</v>
      </c>
      <c r="CN24" s="236">
        <v>0</v>
      </c>
      <c r="CO24" s="236">
        <v>0</v>
      </c>
      <c r="CP24" s="236">
        <v>0</v>
      </c>
      <c r="CQ24" s="236">
        <v>0</v>
      </c>
      <c r="CR24" s="236">
        <v>0</v>
      </c>
      <c r="CS24" s="236">
        <v>0</v>
      </c>
      <c r="CT24" s="236">
        <v>0</v>
      </c>
      <c r="CU24" s="236">
        <v>0</v>
      </c>
    </row>
    <row r="25" spans="1:120" outlineLevel="2">
      <c r="A25" s="189" t="s">
        <v>233</v>
      </c>
      <c r="B25" s="602">
        <v>1900</v>
      </c>
      <c r="C25" s="294" t="s">
        <v>300</v>
      </c>
      <c r="D25" s="294" t="s">
        <v>345</v>
      </c>
      <c r="E25" s="293">
        <v>0</v>
      </c>
      <c r="F25" s="293">
        <v>0</v>
      </c>
      <c r="G25" s="410">
        <v>0</v>
      </c>
      <c r="H25" s="410">
        <v>0</v>
      </c>
      <c r="I25" s="410">
        <v>0</v>
      </c>
      <c r="J25" s="410">
        <v>0</v>
      </c>
      <c r="K25" s="410">
        <v>0</v>
      </c>
      <c r="L25" s="410">
        <v>0</v>
      </c>
      <c r="M25" s="410">
        <v>0</v>
      </c>
      <c r="N25" s="410">
        <v>0</v>
      </c>
      <c r="O25" s="410">
        <v>0</v>
      </c>
      <c r="P25" s="410">
        <v>0</v>
      </c>
      <c r="Q25" s="410">
        <v>0</v>
      </c>
      <c r="R25" s="293">
        <v>0</v>
      </c>
      <c r="S25" s="236">
        <v>0</v>
      </c>
      <c r="T25" s="236">
        <v>0</v>
      </c>
      <c r="U25" s="236">
        <v>0</v>
      </c>
      <c r="V25" s="236">
        <v>0</v>
      </c>
      <c r="W25" s="236">
        <v>0</v>
      </c>
      <c r="X25" s="236">
        <v>0</v>
      </c>
      <c r="Y25" s="101">
        <v>0</v>
      </c>
      <c r="Z25" s="236">
        <v>0</v>
      </c>
      <c r="AA25" s="236">
        <v>0</v>
      </c>
      <c r="AB25" s="101">
        <v>0</v>
      </c>
      <c r="AC25" s="411">
        <v>0</v>
      </c>
      <c r="AD25" s="293">
        <v>0</v>
      </c>
      <c r="AE25" s="236">
        <v>0</v>
      </c>
      <c r="AF25" s="236">
        <v>0</v>
      </c>
      <c r="AG25" s="236">
        <v>0</v>
      </c>
      <c r="AH25" s="236">
        <v>0</v>
      </c>
      <c r="AI25" s="236">
        <v>0</v>
      </c>
      <c r="AJ25" s="236">
        <v>0</v>
      </c>
      <c r="AK25" s="236">
        <v>0</v>
      </c>
      <c r="AL25" s="236">
        <v>0</v>
      </c>
      <c r="AM25" s="236">
        <v>0</v>
      </c>
      <c r="AN25" s="236">
        <v>0</v>
      </c>
      <c r="AO25" s="236">
        <v>0</v>
      </c>
      <c r="AP25" s="236">
        <v>0</v>
      </c>
      <c r="AQ25" s="236">
        <v>0</v>
      </c>
      <c r="AR25" s="236">
        <v>0</v>
      </c>
      <c r="AS25" s="236">
        <v>0</v>
      </c>
      <c r="AT25" s="236">
        <v>0</v>
      </c>
      <c r="AU25" s="236">
        <v>0</v>
      </c>
      <c r="AV25" s="236">
        <v>0</v>
      </c>
      <c r="AW25" s="236">
        <v>0</v>
      </c>
      <c r="AX25" s="236">
        <v>0</v>
      </c>
      <c r="AY25" s="236">
        <v>0</v>
      </c>
      <c r="AZ25" s="236">
        <v>0</v>
      </c>
      <c r="BA25" s="236">
        <v>0</v>
      </c>
      <c r="BB25" s="236">
        <v>0</v>
      </c>
      <c r="BC25" s="293">
        <v>0</v>
      </c>
      <c r="BD25" s="236">
        <v>0</v>
      </c>
      <c r="BE25" s="236">
        <v>0</v>
      </c>
      <c r="BF25" s="236">
        <v>0</v>
      </c>
      <c r="BG25" s="236">
        <v>0</v>
      </c>
      <c r="BH25" s="236">
        <v>0</v>
      </c>
      <c r="BI25" s="236">
        <v>0</v>
      </c>
      <c r="BJ25" s="236">
        <v>0</v>
      </c>
      <c r="BK25" s="236">
        <v>0</v>
      </c>
      <c r="BL25" s="236">
        <v>0</v>
      </c>
      <c r="BM25" s="236">
        <v>0</v>
      </c>
      <c r="BN25" s="236">
        <v>0</v>
      </c>
      <c r="BO25" s="236">
        <v>0</v>
      </c>
      <c r="BP25" s="236">
        <v>0</v>
      </c>
      <c r="BQ25" s="236">
        <v>0</v>
      </c>
      <c r="BR25" s="236">
        <v>0</v>
      </c>
      <c r="BS25" s="236">
        <v>0</v>
      </c>
      <c r="BT25" s="236">
        <v>0</v>
      </c>
      <c r="BU25" s="236">
        <v>0</v>
      </c>
      <c r="BV25" s="236">
        <v>0</v>
      </c>
      <c r="BW25" s="236">
        <v>0</v>
      </c>
      <c r="BX25" s="293">
        <v>0</v>
      </c>
      <c r="BY25" s="293">
        <v>0</v>
      </c>
      <c r="BZ25" s="293">
        <v>0</v>
      </c>
      <c r="CA25" s="236">
        <v>0</v>
      </c>
      <c r="CB25" s="236">
        <v>0</v>
      </c>
      <c r="CC25" s="236">
        <v>0</v>
      </c>
      <c r="CD25" s="236">
        <v>0</v>
      </c>
      <c r="CE25" s="236">
        <v>0</v>
      </c>
      <c r="CF25" s="236">
        <v>0</v>
      </c>
      <c r="CG25" s="236">
        <v>0</v>
      </c>
      <c r="CH25" s="236">
        <v>0</v>
      </c>
      <c r="CI25" s="236">
        <v>0</v>
      </c>
      <c r="CJ25" s="236">
        <v>0</v>
      </c>
      <c r="CK25" s="236">
        <v>0</v>
      </c>
      <c r="CL25" s="293">
        <v>0</v>
      </c>
      <c r="CM25" s="236">
        <v>0</v>
      </c>
      <c r="CN25" s="236">
        <v>0</v>
      </c>
      <c r="CO25" s="236">
        <v>0</v>
      </c>
      <c r="CP25" s="236">
        <v>0</v>
      </c>
      <c r="CQ25" s="236">
        <v>0</v>
      </c>
      <c r="CR25" s="236">
        <v>0</v>
      </c>
      <c r="CS25" s="236">
        <v>0</v>
      </c>
      <c r="CT25" s="236">
        <v>0</v>
      </c>
      <c r="CU25" s="236">
        <v>0</v>
      </c>
    </row>
    <row r="26" spans="1:120" outlineLevel="2">
      <c r="A26" s="189" t="s">
        <v>235</v>
      </c>
      <c r="B26" s="602">
        <v>1900</v>
      </c>
      <c r="C26" s="294" t="s">
        <v>300</v>
      </c>
      <c r="D26" s="294" t="s">
        <v>346</v>
      </c>
      <c r="E26" s="293">
        <v>0</v>
      </c>
      <c r="F26" s="293">
        <v>0</v>
      </c>
      <c r="G26" s="410">
        <v>0</v>
      </c>
      <c r="H26" s="410">
        <v>0</v>
      </c>
      <c r="I26" s="410">
        <v>0</v>
      </c>
      <c r="J26" s="410">
        <v>0</v>
      </c>
      <c r="K26" s="410">
        <v>0</v>
      </c>
      <c r="L26" s="410">
        <v>0</v>
      </c>
      <c r="M26" s="410">
        <v>0</v>
      </c>
      <c r="N26" s="410">
        <v>0</v>
      </c>
      <c r="O26" s="410">
        <v>0</v>
      </c>
      <c r="P26" s="410">
        <v>0</v>
      </c>
      <c r="Q26" s="410">
        <v>0</v>
      </c>
      <c r="R26" s="293">
        <v>0</v>
      </c>
      <c r="S26" s="236">
        <v>0</v>
      </c>
      <c r="T26" s="236">
        <v>0</v>
      </c>
      <c r="U26" s="236">
        <v>0</v>
      </c>
      <c r="V26" s="236">
        <v>0</v>
      </c>
      <c r="W26" s="236">
        <v>0</v>
      </c>
      <c r="X26" s="236">
        <v>0</v>
      </c>
      <c r="Y26" s="101">
        <v>0</v>
      </c>
      <c r="Z26" s="236">
        <v>0</v>
      </c>
      <c r="AA26" s="236">
        <v>0</v>
      </c>
      <c r="AB26" s="101">
        <v>0</v>
      </c>
      <c r="AC26" s="411">
        <v>0</v>
      </c>
      <c r="AD26" s="293">
        <v>0</v>
      </c>
      <c r="AE26" s="236">
        <v>0</v>
      </c>
      <c r="AF26" s="236">
        <v>0</v>
      </c>
      <c r="AG26" s="236">
        <v>0</v>
      </c>
      <c r="AH26" s="236">
        <v>0</v>
      </c>
      <c r="AI26" s="236">
        <v>0</v>
      </c>
      <c r="AJ26" s="236">
        <v>0</v>
      </c>
      <c r="AK26" s="236">
        <v>0</v>
      </c>
      <c r="AL26" s="236">
        <v>0</v>
      </c>
      <c r="AM26" s="236">
        <v>0</v>
      </c>
      <c r="AN26" s="236">
        <v>0</v>
      </c>
      <c r="AO26" s="236">
        <v>0</v>
      </c>
      <c r="AP26" s="236">
        <v>0</v>
      </c>
      <c r="AQ26" s="236">
        <v>0</v>
      </c>
      <c r="AR26" s="236">
        <v>0</v>
      </c>
      <c r="AS26" s="236">
        <v>0</v>
      </c>
      <c r="AT26" s="236">
        <v>0</v>
      </c>
      <c r="AU26" s="236">
        <v>0</v>
      </c>
      <c r="AV26" s="236">
        <v>0</v>
      </c>
      <c r="AW26" s="236">
        <v>0</v>
      </c>
      <c r="AX26" s="236">
        <v>0</v>
      </c>
      <c r="AY26" s="236">
        <v>0</v>
      </c>
      <c r="AZ26" s="236">
        <v>0</v>
      </c>
      <c r="BA26" s="236">
        <v>0</v>
      </c>
      <c r="BB26" s="236">
        <v>0</v>
      </c>
      <c r="BC26" s="293">
        <v>0</v>
      </c>
      <c r="BD26" s="236">
        <v>0</v>
      </c>
      <c r="BE26" s="236">
        <v>0</v>
      </c>
      <c r="BF26" s="236">
        <v>0</v>
      </c>
      <c r="BG26" s="236">
        <v>0</v>
      </c>
      <c r="BH26" s="236">
        <v>0</v>
      </c>
      <c r="BI26" s="236">
        <v>0</v>
      </c>
      <c r="BJ26" s="236">
        <v>0</v>
      </c>
      <c r="BK26" s="236">
        <v>0</v>
      </c>
      <c r="BL26" s="236">
        <v>0</v>
      </c>
      <c r="BM26" s="236">
        <v>0</v>
      </c>
      <c r="BN26" s="236">
        <v>0</v>
      </c>
      <c r="BO26" s="236">
        <v>0</v>
      </c>
      <c r="BP26" s="236">
        <v>0</v>
      </c>
      <c r="BQ26" s="236">
        <v>0</v>
      </c>
      <c r="BR26" s="236">
        <v>0</v>
      </c>
      <c r="BS26" s="236">
        <v>0</v>
      </c>
      <c r="BT26" s="236">
        <v>0</v>
      </c>
      <c r="BU26" s="236">
        <v>0</v>
      </c>
      <c r="BV26" s="236">
        <v>0</v>
      </c>
      <c r="BW26" s="236">
        <v>0</v>
      </c>
      <c r="BX26" s="293">
        <v>0</v>
      </c>
      <c r="BY26" s="293">
        <v>0</v>
      </c>
      <c r="BZ26" s="293">
        <v>0</v>
      </c>
      <c r="CA26" s="236">
        <v>0</v>
      </c>
      <c r="CB26" s="236">
        <v>0</v>
      </c>
      <c r="CC26" s="236">
        <v>0</v>
      </c>
      <c r="CD26" s="236">
        <v>0</v>
      </c>
      <c r="CE26" s="236">
        <v>0</v>
      </c>
      <c r="CF26" s="236">
        <v>0</v>
      </c>
      <c r="CG26" s="236">
        <v>0</v>
      </c>
      <c r="CH26" s="236">
        <v>0</v>
      </c>
      <c r="CI26" s="236">
        <v>0</v>
      </c>
      <c r="CJ26" s="236">
        <v>0</v>
      </c>
      <c r="CK26" s="236">
        <v>0</v>
      </c>
      <c r="CL26" s="293">
        <v>0</v>
      </c>
      <c r="CM26" s="236">
        <v>0</v>
      </c>
      <c r="CN26" s="236">
        <v>0</v>
      </c>
      <c r="CO26" s="236">
        <v>0</v>
      </c>
      <c r="CP26" s="236">
        <v>0</v>
      </c>
      <c r="CQ26" s="236">
        <v>0</v>
      </c>
      <c r="CR26" s="236">
        <v>0</v>
      </c>
      <c r="CS26" s="236">
        <v>0</v>
      </c>
      <c r="CT26" s="236">
        <v>0</v>
      </c>
      <c r="CU26" s="236">
        <v>0</v>
      </c>
    </row>
    <row r="27" spans="1:120" outlineLevel="2">
      <c r="A27" s="189" t="s">
        <v>236</v>
      </c>
      <c r="B27" s="602">
        <v>2830</v>
      </c>
      <c r="C27" s="294" t="s">
        <v>300</v>
      </c>
      <c r="D27" s="294" t="s">
        <v>347</v>
      </c>
      <c r="E27" s="293">
        <v>0</v>
      </c>
      <c r="F27" s="293">
        <v>0</v>
      </c>
      <c r="G27" s="410">
        <v>0</v>
      </c>
      <c r="H27" s="410">
        <v>0</v>
      </c>
      <c r="I27" s="410">
        <v>0</v>
      </c>
      <c r="J27" s="410">
        <v>0</v>
      </c>
      <c r="K27" s="410">
        <v>0</v>
      </c>
      <c r="L27" s="410">
        <v>0</v>
      </c>
      <c r="M27" s="410">
        <v>0</v>
      </c>
      <c r="N27" s="410">
        <v>0</v>
      </c>
      <c r="O27" s="410">
        <v>0</v>
      </c>
      <c r="P27" s="410">
        <v>0</v>
      </c>
      <c r="Q27" s="410">
        <v>0</v>
      </c>
      <c r="R27" s="293">
        <v>0</v>
      </c>
      <c r="S27" s="236">
        <v>0</v>
      </c>
      <c r="T27" s="236">
        <v>0</v>
      </c>
      <c r="U27" s="236">
        <v>0</v>
      </c>
      <c r="V27" s="236">
        <v>0</v>
      </c>
      <c r="W27" s="236">
        <v>0</v>
      </c>
      <c r="X27" s="236">
        <v>0</v>
      </c>
      <c r="Y27" s="101">
        <v>0</v>
      </c>
      <c r="Z27" s="236">
        <v>0</v>
      </c>
      <c r="AA27" s="236">
        <v>0</v>
      </c>
      <c r="AB27" s="101">
        <v>0</v>
      </c>
      <c r="AC27" s="411">
        <v>0</v>
      </c>
      <c r="AD27" s="293">
        <v>0</v>
      </c>
      <c r="AE27" s="236">
        <v>0</v>
      </c>
      <c r="AF27" s="236">
        <v>0</v>
      </c>
      <c r="AG27" s="236">
        <v>0</v>
      </c>
      <c r="AH27" s="236">
        <v>0</v>
      </c>
      <c r="AI27" s="236">
        <v>0</v>
      </c>
      <c r="AJ27" s="236">
        <v>0</v>
      </c>
      <c r="AK27" s="236">
        <v>0</v>
      </c>
      <c r="AL27" s="236">
        <v>0</v>
      </c>
      <c r="AM27" s="236">
        <v>0</v>
      </c>
      <c r="AN27" s="236">
        <v>0</v>
      </c>
      <c r="AO27" s="236">
        <v>0</v>
      </c>
      <c r="AP27" s="236">
        <v>0</v>
      </c>
      <c r="AQ27" s="236">
        <v>0</v>
      </c>
      <c r="AR27" s="236">
        <v>0</v>
      </c>
      <c r="AS27" s="236">
        <v>0</v>
      </c>
      <c r="AT27" s="236">
        <v>0</v>
      </c>
      <c r="AU27" s="236">
        <v>0</v>
      </c>
      <c r="AV27" s="236">
        <v>0</v>
      </c>
      <c r="AW27" s="236">
        <v>0</v>
      </c>
      <c r="AX27" s="236">
        <v>0</v>
      </c>
      <c r="AY27" s="236">
        <v>0</v>
      </c>
      <c r="AZ27" s="236">
        <v>0</v>
      </c>
      <c r="BA27" s="236">
        <v>0</v>
      </c>
      <c r="BB27" s="236">
        <v>0</v>
      </c>
      <c r="BC27" s="293">
        <v>0</v>
      </c>
      <c r="BD27" s="236">
        <v>0</v>
      </c>
      <c r="BE27" s="236">
        <v>0</v>
      </c>
      <c r="BF27" s="236">
        <v>0</v>
      </c>
      <c r="BG27" s="236">
        <v>0</v>
      </c>
      <c r="BH27" s="236">
        <v>0</v>
      </c>
      <c r="BI27" s="236">
        <v>0</v>
      </c>
      <c r="BJ27" s="236">
        <v>0</v>
      </c>
      <c r="BK27" s="236">
        <v>0</v>
      </c>
      <c r="BL27" s="236">
        <v>0</v>
      </c>
      <c r="BM27" s="236">
        <v>0</v>
      </c>
      <c r="BN27" s="236">
        <v>0</v>
      </c>
      <c r="BO27" s="236">
        <v>0</v>
      </c>
      <c r="BP27" s="236">
        <v>0</v>
      </c>
      <c r="BQ27" s="236">
        <v>0</v>
      </c>
      <c r="BR27" s="236">
        <v>0</v>
      </c>
      <c r="BS27" s="236">
        <v>0</v>
      </c>
      <c r="BT27" s="236">
        <v>0</v>
      </c>
      <c r="BU27" s="236">
        <v>0</v>
      </c>
      <c r="BV27" s="236">
        <v>0</v>
      </c>
      <c r="BW27" s="236">
        <v>0</v>
      </c>
      <c r="BX27" s="293">
        <v>0</v>
      </c>
      <c r="BY27" s="293">
        <v>0</v>
      </c>
      <c r="BZ27" s="293">
        <v>0</v>
      </c>
      <c r="CA27" s="236">
        <v>0</v>
      </c>
      <c r="CB27" s="236">
        <v>0</v>
      </c>
      <c r="CC27" s="236">
        <v>0</v>
      </c>
      <c r="CD27" s="236">
        <v>0</v>
      </c>
      <c r="CE27" s="236">
        <v>0</v>
      </c>
      <c r="CF27" s="236">
        <v>0</v>
      </c>
      <c r="CG27" s="236">
        <v>0</v>
      </c>
      <c r="CH27" s="236">
        <v>0</v>
      </c>
      <c r="CI27" s="236">
        <v>0</v>
      </c>
      <c r="CJ27" s="236">
        <v>0</v>
      </c>
      <c r="CK27" s="236">
        <v>0</v>
      </c>
      <c r="CL27" s="293">
        <v>0</v>
      </c>
      <c r="CM27" s="236">
        <v>0</v>
      </c>
      <c r="CN27" s="236">
        <v>0</v>
      </c>
      <c r="CO27" s="236">
        <v>0</v>
      </c>
      <c r="CP27" s="236">
        <v>0</v>
      </c>
      <c r="CQ27" s="236">
        <v>0</v>
      </c>
      <c r="CR27" s="236">
        <v>0</v>
      </c>
      <c r="CS27" s="236">
        <v>0</v>
      </c>
      <c r="CT27" s="236">
        <v>0</v>
      </c>
      <c r="CU27" s="236">
        <v>0</v>
      </c>
    </row>
    <row r="28" spans="1:120" outlineLevel="2">
      <c r="A28" s="189" t="s">
        <v>266</v>
      </c>
      <c r="B28" s="602">
        <v>2830</v>
      </c>
      <c r="C28" s="294" t="s">
        <v>300</v>
      </c>
      <c r="D28" s="294" t="s">
        <v>373</v>
      </c>
      <c r="E28" s="293">
        <v>0</v>
      </c>
      <c r="F28" s="293">
        <v>0</v>
      </c>
      <c r="G28" s="410">
        <v>0</v>
      </c>
      <c r="H28" s="410">
        <v>0</v>
      </c>
      <c r="I28" s="410">
        <v>0</v>
      </c>
      <c r="J28" s="410">
        <v>0</v>
      </c>
      <c r="K28" s="410">
        <v>0</v>
      </c>
      <c r="L28" s="410">
        <v>0</v>
      </c>
      <c r="M28" s="410">
        <v>0</v>
      </c>
      <c r="N28" s="410">
        <v>0</v>
      </c>
      <c r="O28" s="410">
        <v>0</v>
      </c>
      <c r="P28" s="410">
        <v>0</v>
      </c>
      <c r="Q28" s="410">
        <v>0</v>
      </c>
      <c r="R28" s="293">
        <v>0</v>
      </c>
      <c r="S28" s="236">
        <v>0</v>
      </c>
      <c r="T28" s="236">
        <v>0</v>
      </c>
      <c r="U28" s="236">
        <v>0</v>
      </c>
      <c r="V28" s="236">
        <v>0</v>
      </c>
      <c r="W28" s="236">
        <v>0</v>
      </c>
      <c r="X28" s="236">
        <v>0</v>
      </c>
      <c r="Y28" s="101">
        <v>0</v>
      </c>
      <c r="Z28" s="236">
        <v>0</v>
      </c>
      <c r="AA28" s="236">
        <v>0</v>
      </c>
      <c r="AB28" s="101">
        <v>0</v>
      </c>
      <c r="AC28" s="411">
        <v>0</v>
      </c>
      <c r="AD28" s="293">
        <v>0</v>
      </c>
      <c r="AE28" s="236">
        <v>0</v>
      </c>
      <c r="AF28" s="236">
        <v>0</v>
      </c>
      <c r="AG28" s="236">
        <v>0</v>
      </c>
      <c r="AH28" s="236">
        <v>0</v>
      </c>
      <c r="AI28" s="236">
        <v>0</v>
      </c>
      <c r="AJ28" s="236">
        <v>0</v>
      </c>
      <c r="AK28" s="236">
        <v>0</v>
      </c>
      <c r="AL28" s="236">
        <v>0</v>
      </c>
      <c r="AM28" s="236">
        <v>0</v>
      </c>
      <c r="AN28" s="236">
        <v>0</v>
      </c>
      <c r="AO28" s="236">
        <v>0</v>
      </c>
      <c r="AP28" s="236">
        <v>0</v>
      </c>
      <c r="AQ28" s="236">
        <v>0</v>
      </c>
      <c r="AR28" s="236">
        <v>0</v>
      </c>
      <c r="AS28" s="236">
        <v>0</v>
      </c>
      <c r="AT28" s="236">
        <v>0</v>
      </c>
      <c r="AU28" s="236">
        <v>0</v>
      </c>
      <c r="AV28" s="236">
        <v>0</v>
      </c>
      <c r="AW28" s="236">
        <v>0</v>
      </c>
      <c r="AX28" s="236">
        <v>0</v>
      </c>
      <c r="AY28" s="236">
        <v>0</v>
      </c>
      <c r="AZ28" s="236">
        <v>0</v>
      </c>
      <c r="BA28" s="236">
        <v>0</v>
      </c>
      <c r="BB28" s="236">
        <v>0</v>
      </c>
      <c r="BC28" s="293">
        <v>0</v>
      </c>
      <c r="BD28" s="236">
        <v>0</v>
      </c>
      <c r="BE28" s="236">
        <v>0</v>
      </c>
      <c r="BF28" s="236">
        <v>0</v>
      </c>
      <c r="BG28" s="236">
        <v>0</v>
      </c>
      <c r="BH28" s="236">
        <v>0</v>
      </c>
      <c r="BI28" s="236">
        <v>0</v>
      </c>
      <c r="BJ28" s="236">
        <v>0</v>
      </c>
      <c r="BK28" s="236">
        <v>0</v>
      </c>
      <c r="BL28" s="236">
        <v>0</v>
      </c>
      <c r="BM28" s="236">
        <v>0</v>
      </c>
      <c r="BN28" s="236">
        <v>0</v>
      </c>
      <c r="BO28" s="236">
        <v>0</v>
      </c>
      <c r="BP28" s="236">
        <v>0</v>
      </c>
      <c r="BQ28" s="236">
        <v>0</v>
      </c>
      <c r="BR28" s="236">
        <v>0</v>
      </c>
      <c r="BS28" s="236">
        <v>0</v>
      </c>
      <c r="BT28" s="236">
        <v>0</v>
      </c>
      <c r="BU28" s="236">
        <v>0</v>
      </c>
      <c r="BV28" s="236">
        <v>0</v>
      </c>
      <c r="BW28" s="236">
        <v>0</v>
      </c>
      <c r="BX28" s="293">
        <v>0</v>
      </c>
      <c r="BY28" s="293">
        <v>0</v>
      </c>
      <c r="BZ28" s="293">
        <v>0</v>
      </c>
      <c r="CA28" s="236">
        <v>0</v>
      </c>
      <c r="CB28" s="236">
        <v>0</v>
      </c>
      <c r="CC28" s="236">
        <v>0</v>
      </c>
      <c r="CD28" s="236">
        <v>0</v>
      </c>
      <c r="CE28" s="236">
        <v>0</v>
      </c>
      <c r="CF28" s="236">
        <v>0</v>
      </c>
      <c r="CG28" s="236">
        <v>0</v>
      </c>
      <c r="CH28" s="236">
        <v>0</v>
      </c>
      <c r="CI28" s="236">
        <v>0</v>
      </c>
      <c r="CJ28" s="236">
        <v>0</v>
      </c>
      <c r="CK28" s="236">
        <v>0</v>
      </c>
      <c r="CL28" s="293">
        <v>0</v>
      </c>
      <c r="CM28" s="236">
        <v>0</v>
      </c>
      <c r="CN28" s="236">
        <v>0</v>
      </c>
      <c r="CO28" s="236">
        <v>0</v>
      </c>
      <c r="CP28" s="236">
        <v>0</v>
      </c>
      <c r="CQ28" s="236">
        <v>0</v>
      </c>
      <c r="CR28" s="236">
        <v>0</v>
      </c>
      <c r="CS28" s="236">
        <v>0</v>
      </c>
      <c r="CT28" s="236">
        <v>0</v>
      </c>
      <c r="CU28" s="236">
        <v>0</v>
      </c>
    </row>
    <row r="29" spans="1:120" outlineLevel="2">
      <c r="A29" s="189" t="s">
        <v>267</v>
      </c>
      <c r="B29" s="602">
        <v>1900</v>
      </c>
      <c r="C29" s="294" t="s">
        <v>300</v>
      </c>
      <c r="D29" s="294" t="s">
        <v>374</v>
      </c>
      <c r="E29" s="293">
        <v>0</v>
      </c>
      <c r="F29" s="293">
        <v>0</v>
      </c>
      <c r="G29" s="410">
        <v>0</v>
      </c>
      <c r="H29" s="410">
        <v>0</v>
      </c>
      <c r="I29" s="410">
        <v>0</v>
      </c>
      <c r="J29" s="410">
        <v>0</v>
      </c>
      <c r="K29" s="410">
        <v>0</v>
      </c>
      <c r="L29" s="410">
        <v>0</v>
      </c>
      <c r="M29" s="410">
        <v>0</v>
      </c>
      <c r="N29" s="410">
        <v>0</v>
      </c>
      <c r="O29" s="410">
        <v>0</v>
      </c>
      <c r="P29" s="410">
        <v>0</v>
      </c>
      <c r="Q29" s="410">
        <v>0</v>
      </c>
      <c r="R29" s="293">
        <v>0</v>
      </c>
      <c r="S29" s="236">
        <v>0</v>
      </c>
      <c r="T29" s="236">
        <v>0</v>
      </c>
      <c r="U29" s="236">
        <v>0</v>
      </c>
      <c r="V29" s="236">
        <v>0</v>
      </c>
      <c r="W29" s="236">
        <v>0</v>
      </c>
      <c r="X29" s="236">
        <v>0</v>
      </c>
      <c r="Y29" s="101">
        <v>0</v>
      </c>
      <c r="Z29" s="236">
        <v>0</v>
      </c>
      <c r="AA29" s="236">
        <v>0</v>
      </c>
      <c r="AB29" s="101">
        <v>0</v>
      </c>
      <c r="AC29" s="411">
        <v>0</v>
      </c>
      <c r="AD29" s="293">
        <v>0</v>
      </c>
      <c r="AE29" s="236">
        <v>0</v>
      </c>
      <c r="AF29" s="236">
        <v>0</v>
      </c>
      <c r="AG29" s="236">
        <v>0</v>
      </c>
      <c r="AH29" s="236">
        <v>0</v>
      </c>
      <c r="AI29" s="236">
        <v>0</v>
      </c>
      <c r="AJ29" s="236">
        <v>0</v>
      </c>
      <c r="AK29" s="236">
        <v>0</v>
      </c>
      <c r="AL29" s="236">
        <v>0</v>
      </c>
      <c r="AM29" s="236">
        <v>0</v>
      </c>
      <c r="AN29" s="236">
        <v>0</v>
      </c>
      <c r="AO29" s="236">
        <v>0</v>
      </c>
      <c r="AP29" s="236">
        <v>-834.02499999999998</v>
      </c>
      <c r="AQ29" s="236">
        <v>-834.02499999999998</v>
      </c>
      <c r="AR29" s="236">
        <v>-834.02499999999998</v>
      </c>
      <c r="AS29" s="236">
        <v>-834.02499999999998</v>
      </c>
      <c r="AT29" s="236">
        <v>-834.02499999999998</v>
      </c>
      <c r="AU29" s="236">
        <v>-834.02499999999998</v>
      </c>
      <c r="AV29" s="236">
        <v>-834.02499999999998</v>
      </c>
      <c r="AW29" s="236">
        <v>-834.02499999999998</v>
      </c>
      <c r="AX29" s="236">
        <v>-834.02499999999998</v>
      </c>
      <c r="AY29" s="236">
        <v>-834.02499999999998</v>
      </c>
      <c r="AZ29" s="236">
        <v>-834.02499999999998</v>
      </c>
      <c r="BA29" s="236">
        <v>-834.02499999999998</v>
      </c>
      <c r="BB29" s="236">
        <v>0</v>
      </c>
      <c r="BC29" s="293">
        <v>0</v>
      </c>
      <c r="BD29" s="236">
        <v>0</v>
      </c>
      <c r="BE29" s="236">
        <v>0</v>
      </c>
      <c r="BF29" s="236">
        <v>0</v>
      </c>
      <c r="BG29" s="236">
        <v>0</v>
      </c>
      <c r="BH29" s="236">
        <v>0</v>
      </c>
      <c r="BI29" s="236">
        <v>0</v>
      </c>
      <c r="BJ29" s="236">
        <v>0</v>
      </c>
      <c r="BK29" s="236">
        <v>0</v>
      </c>
      <c r="BL29" s="236">
        <v>0</v>
      </c>
      <c r="BM29" s="236">
        <v>0</v>
      </c>
      <c r="BN29" s="236">
        <v>0</v>
      </c>
      <c r="BO29" s="236">
        <v>0</v>
      </c>
      <c r="BP29" s="236">
        <v>0</v>
      </c>
      <c r="BQ29" s="236">
        <v>0</v>
      </c>
      <c r="BR29" s="236">
        <v>0</v>
      </c>
      <c r="BS29" s="236">
        <v>0</v>
      </c>
      <c r="BT29" s="236">
        <v>0</v>
      </c>
      <c r="BU29" s="236">
        <v>0</v>
      </c>
      <c r="BV29" s="236">
        <v>0</v>
      </c>
      <c r="BW29" s="236">
        <v>0</v>
      </c>
      <c r="BX29" s="293">
        <v>0</v>
      </c>
      <c r="BY29" s="293">
        <v>0</v>
      </c>
      <c r="BZ29" s="293">
        <v>0</v>
      </c>
      <c r="CA29" s="236">
        <v>0</v>
      </c>
      <c r="CB29" s="236">
        <v>0</v>
      </c>
      <c r="CC29" s="236">
        <v>0</v>
      </c>
      <c r="CD29" s="236">
        <v>0</v>
      </c>
      <c r="CE29" s="236">
        <v>0</v>
      </c>
      <c r="CF29" s="236">
        <v>0</v>
      </c>
      <c r="CG29" s="236">
        <v>0</v>
      </c>
      <c r="CH29" s="236">
        <v>0</v>
      </c>
      <c r="CI29" s="236">
        <v>0</v>
      </c>
      <c r="CJ29" s="236">
        <v>0</v>
      </c>
      <c r="CK29" s="236">
        <v>0</v>
      </c>
      <c r="CL29" s="293">
        <v>0</v>
      </c>
      <c r="CM29" s="236">
        <v>0</v>
      </c>
      <c r="CN29" s="236">
        <v>0</v>
      </c>
      <c r="CO29" s="236">
        <v>0</v>
      </c>
      <c r="CP29" s="236">
        <v>0</v>
      </c>
      <c r="CQ29" s="236">
        <v>0</v>
      </c>
      <c r="CR29" s="236">
        <v>0</v>
      </c>
      <c r="CS29" s="236">
        <v>0</v>
      </c>
      <c r="CT29" s="236">
        <v>0</v>
      </c>
      <c r="CU29" s="236">
        <v>0</v>
      </c>
    </row>
    <row r="30" spans="1:120" s="257" customFormat="1" outlineLevel="1">
      <c r="A30" s="257" t="s">
        <v>762</v>
      </c>
      <c r="C30" s="412"/>
      <c r="D30" s="412"/>
      <c r="E30" s="380">
        <v>0</v>
      </c>
      <c r="F30" s="380">
        <v>0</v>
      </c>
      <c r="G30" s="413">
        <v>0</v>
      </c>
      <c r="H30" s="413">
        <v>0</v>
      </c>
      <c r="I30" s="413">
        <v>0</v>
      </c>
      <c r="J30" s="413">
        <v>0</v>
      </c>
      <c r="K30" s="413">
        <v>0</v>
      </c>
      <c r="L30" s="413">
        <v>0</v>
      </c>
      <c r="M30" s="413">
        <v>0</v>
      </c>
      <c r="N30" s="413">
        <v>0</v>
      </c>
      <c r="O30" s="413">
        <v>0</v>
      </c>
      <c r="P30" s="413">
        <v>0</v>
      </c>
      <c r="Q30" s="413">
        <v>0</v>
      </c>
      <c r="R30" s="380">
        <v>0</v>
      </c>
      <c r="S30" s="312">
        <v>0</v>
      </c>
      <c r="T30" s="312">
        <v>0</v>
      </c>
      <c r="U30" s="312">
        <v>0</v>
      </c>
      <c r="V30" s="312">
        <v>0</v>
      </c>
      <c r="W30" s="312">
        <v>0</v>
      </c>
      <c r="X30" s="312">
        <v>0</v>
      </c>
      <c r="Y30" s="311">
        <v>0</v>
      </c>
      <c r="Z30" s="312">
        <v>0</v>
      </c>
      <c r="AA30" s="312">
        <v>0</v>
      </c>
      <c r="AB30" s="311">
        <v>0</v>
      </c>
      <c r="AC30" s="414">
        <v>0</v>
      </c>
      <c r="AD30" s="380">
        <v>0</v>
      </c>
      <c r="AE30" s="312">
        <v>0</v>
      </c>
      <c r="AF30" s="312">
        <v>0</v>
      </c>
      <c r="AG30" s="312">
        <v>0</v>
      </c>
      <c r="AH30" s="312">
        <v>0</v>
      </c>
      <c r="AI30" s="312">
        <v>0</v>
      </c>
      <c r="AJ30" s="312">
        <v>0</v>
      </c>
      <c r="AK30" s="312">
        <v>0</v>
      </c>
      <c r="AL30" s="312">
        <v>0</v>
      </c>
      <c r="AM30" s="312">
        <v>0</v>
      </c>
      <c r="AN30" s="312">
        <v>0</v>
      </c>
      <c r="AO30" s="312">
        <v>0</v>
      </c>
      <c r="AP30" s="312">
        <v>-834.02499999999998</v>
      </c>
      <c r="AQ30" s="312">
        <v>-834.02499999999998</v>
      </c>
      <c r="AR30" s="312">
        <v>-834.02499999999998</v>
      </c>
      <c r="AS30" s="312">
        <v>-834.02499999999998</v>
      </c>
      <c r="AT30" s="312">
        <v>-834.02499999999998</v>
      </c>
      <c r="AU30" s="312">
        <v>-834.02499999999998</v>
      </c>
      <c r="AV30" s="312">
        <v>-834.02499999999998</v>
      </c>
      <c r="AW30" s="312">
        <v>-834.02499999999998</v>
      </c>
      <c r="AX30" s="312">
        <v>-834.02499999999998</v>
      </c>
      <c r="AY30" s="312">
        <v>-834.02499999999998</v>
      </c>
      <c r="AZ30" s="312">
        <v>-834.02499999999998</v>
      </c>
      <c r="BA30" s="312">
        <v>-834.02499999999998</v>
      </c>
      <c r="BB30" s="312">
        <v>0</v>
      </c>
      <c r="BC30" s="380">
        <v>0</v>
      </c>
      <c r="BD30" s="312">
        <v>0</v>
      </c>
      <c r="BE30" s="312">
        <v>0</v>
      </c>
      <c r="BF30" s="312">
        <v>0</v>
      </c>
      <c r="BG30" s="312">
        <v>0</v>
      </c>
      <c r="BH30" s="312">
        <v>0</v>
      </c>
      <c r="BI30" s="312">
        <v>0</v>
      </c>
      <c r="BJ30" s="312">
        <v>0</v>
      </c>
      <c r="BK30" s="312">
        <v>0</v>
      </c>
      <c r="BL30" s="312">
        <v>0</v>
      </c>
      <c r="BM30" s="312">
        <v>0</v>
      </c>
      <c r="BN30" s="312">
        <v>0</v>
      </c>
      <c r="BO30" s="312">
        <v>0</v>
      </c>
      <c r="BP30" s="312">
        <v>0</v>
      </c>
      <c r="BQ30" s="312">
        <v>0</v>
      </c>
      <c r="BR30" s="312">
        <v>0</v>
      </c>
      <c r="BS30" s="312">
        <v>0</v>
      </c>
      <c r="BT30" s="312">
        <v>0</v>
      </c>
      <c r="BU30" s="312">
        <v>0</v>
      </c>
      <c r="BV30" s="312">
        <v>0</v>
      </c>
      <c r="BW30" s="312">
        <v>0</v>
      </c>
      <c r="BX30" s="380">
        <v>0</v>
      </c>
      <c r="BY30" s="380">
        <v>0</v>
      </c>
      <c r="BZ30" s="380">
        <v>0</v>
      </c>
      <c r="CA30" s="380">
        <v>0</v>
      </c>
      <c r="CB30" s="380">
        <v>0</v>
      </c>
      <c r="CC30" s="380">
        <v>0</v>
      </c>
      <c r="CD30" s="380">
        <v>0</v>
      </c>
      <c r="CE30" s="380">
        <v>0</v>
      </c>
      <c r="CF30" s="380">
        <v>0</v>
      </c>
      <c r="CG30" s="380">
        <v>0</v>
      </c>
      <c r="CH30" s="380">
        <v>0</v>
      </c>
      <c r="CI30" s="380">
        <v>0</v>
      </c>
      <c r="CJ30" s="380">
        <v>0</v>
      </c>
      <c r="CK30" s="380">
        <v>0</v>
      </c>
      <c r="CL30" s="380">
        <v>0</v>
      </c>
      <c r="CM30" s="380">
        <v>0</v>
      </c>
      <c r="CN30" s="380">
        <v>0</v>
      </c>
      <c r="CO30" s="380">
        <v>0</v>
      </c>
      <c r="CP30" s="380">
        <v>0</v>
      </c>
      <c r="CQ30" s="380">
        <v>0</v>
      </c>
      <c r="CR30" s="380">
        <v>0</v>
      </c>
      <c r="CS30" s="380">
        <v>0</v>
      </c>
      <c r="CT30" s="380">
        <v>0</v>
      </c>
      <c r="CU30" s="380">
        <v>0</v>
      </c>
      <c r="CV30" s="257">
        <f>SUBTOTAL(9,CV19:CV29)</f>
        <v>0</v>
      </c>
      <c r="CW30" s="257">
        <f t="shared" ref="CW30:DP30" si="2">SUBTOTAL(9,CW19:CW29)</f>
        <v>0</v>
      </c>
      <c r="CX30" s="257">
        <f t="shared" si="2"/>
        <v>0</v>
      </c>
      <c r="CY30" s="257">
        <f t="shared" si="2"/>
        <v>0</v>
      </c>
      <c r="CZ30" s="257">
        <f t="shared" si="2"/>
        <v>0</v>
      </c>
      <c r="DA30" s="257">
        <f t="shared" si="2"/>
        <v>0</v>
      </c>
      <c r="DB30" s="257">
        <f t="shared" si="2"/>
        <v>0</v>
      </c>
      <c r="DC30" s="257">
        <f t="shared" si="2"/>
        <v>0</v>
      </c>
      <c r="DD30" s="257">
        <f t="shared" si="2"/>
        <v>0</v>
      </c>
      <c r="DE30" s="257">
        <f t="shared" si="2"/>
        <v>0</v>
      </c>
      <c r="DF30" s="257">
        <f t="shared" si="2"/>
        <v>0</v>
      </c>
      <c r="DG30" s="257">
        <f t="shared" si="2"/>
        <v>0</v>
      </c>
      <c r="DH30" s="257">
        <f t="shared" si="2"/>
        <v>0</v>
      </c>
      <c r="DI30" s="257">
        <f t="shared" si="2"/>
        <v>0</v>
      </c>
      <c r="DJ30" s="257">
        <f t="shared" si="2"/>
        <v>0</v>
      </c>
      <c r="DK30" s="257">
        <f t="shared" si="2"/>
        <v>0</v>
      </c>
      <c r="DL30" s="257">
        <f t="shared" si="2"/>
        <v>0</v>
      </c>
      <c r="DM30" s="257">
        <f t="shared" si="2"/>
        <v>0</v>
      </c>
      <c r="DN30" s="257">
        <f t="shared" si="2"/>
        <v>0</v>
      </c>
      <c r="DO30" s="257">
        <f t="shared" si="2"/>
        <v>0</v>
      </c>
      <c r="DP30" s="257">
        <f t="shared" si="2"/>
        <v>0</v>
      </c>
    </row>
    <row r="31" spans="1:120" outlineLevel="2">
      <c r="A31" s="189" t="s">
        <v>222</v>
      </c>
      <c r="B31" s="602">
        <v>2820</v>
      </c>
      <c r="C31" s="294" t="s">
        <v>298</v>
      </c>
      <c r="D31" s="294" t="s">
        <v>332</v>
      </c>
      <c r="E31" s="293">
        <v>20021.82</v>
      </c>
      <c r="F31" s="293">
        <v>1898322.12</v>
      </c>
      <c r="G31" s="410">
        <v>1898322.12</v>
      </c>
      <c r="H31" s="410">
        <v>1898322.12</v>
      </c>
      <c r="I31" s="410">
        <v>-3770012.76</v>
      </c>
      <c r="J31" s="410">
        <v>-3770012.76</v>
      </c>
      <c r="K31" s="410">
        <v>-3770012.76</v>
      </c>
      <c r="L31" s="410">
        <v>-3770012.76</v>
      </c>
      <c r="M31" s="410">
        <v>-3770012.76</v>
      </c>
      <c r="N31" s="410">
        <v>-3770012.76</v>
      </c>
      <c r="O31" s="410">
        <v>-6467707.5754631823</v>
      </c>
      <c r="P31" s="410">
        <v>-6467707.5754631823</v>
      </c>
      <c r="Q31" s="410">
        <v>-6467707.5754631823</v>
      </c>
      <c r="R31" s="293">
        <v>-1826427.67</v>
      </c>
      <c r="S31" s="236">
        <v>-1826427.67</v>
      </c>
      <c r="T31" s="236">
        <v>-1826427.67</v>
      </c>
      <c r="U31" s="236">
        <v>-1826427.67</v>
      </c>
      <c r="V31" s="236">
        <v>-1826427.67</v>
      </c>
      <c r="W31" s="236">
        <v>-1826427.67</v>
      </c>
      <c r="X31" s="236">
        <v>-1826427.67</v>
      </c>
      <c r="Y31" s="101">
        <v>-1826427.67</v>
      </c>
      <c r="Z31" s="236">
        <v>-1826427.67</v>
      </c>
      <c r="AA31" s="236">
        <v>-1826427.67</v>
      </c>
      <c r="AB31" s="101">
        <v>-1826427.67</v>
      </c>
      <c r="AC31" s="411">
        <v>-1826427.67</v>
      </c>
      <c r="AD31" s="293">
        <v>-3583122.18</v>
      </c>
      <c r="AE31" s="236">
        <v>-3583122.18</v>
      </c>
      <c r="AF31" s="236">
        <v>-3583122.18</v>
      </c>
      <c r="AG31" s="236">
        <v>-3583122.18</v>
      </c>
      <c r="AH31" s="236">
        <v>-3583122.18</v>
      </c>
      <c r="AI31" s="236">
        <v>-3583122.18</v>
      </c>
      <c r="AJ31" s="236">
        <v>-3583122.18</v>
      </c>
      <c r="AK31" s="236">
        <v>-3583122.18</v>
      </c>
      <c r="AL31" s="236">
        <v>-3583122.18</v>
      </c>
      <c r="AM31" s="236">
        <v>-3583122.18</v>
      </c>
      <c r="AN31" s="236">
        <v>-3583122.18</v>
      </c>
      <c r="AO31" s="236">
        <v>-3583122.18</v>
      </c>
      <c r="AP31" s="236">
        <v>-15264555.135</v>
      </c>
      <c r="AQ31" s="236">
        <v>-15264555.135</v>
      </c>
      <c r="AR31" s="236">
        <v>-15264555.135</v>
      </c>
      <c r="AS31" s="236">
        <v>-15264555.135</v>
      </c>
      <c r="AT31" s="236">
        <v>-15264555.135</v>
      </c>
      <c r="AU31" s="236">
        <v>-15264555.135</v>
      </c>
      <c r="AV31" s="236">
        <v>-15264554.77</v>
      </c>
      <c r="AW31" s="236">
        <v>-15264554.77</v>
      </c>
      <c r="AX31" s="236">
        <v>-15264554.77</v>
      </c>
      <c r="AY31" s="236">
        <v>-16095235.639999999</v>
      </c>
      <c r="AZ31" s="236">
        <v>-16095235.639999999</v>
      </c>
      <c r="BA31" s="236">
        <v>-16095235.639999999</v>
      </c>
      <c r="BB31" s="236">
        <v>-1953985.89</v>
      </c>
      <c r="BC31" s="293">
        <v>-1953985.89</v>
      </c>
      <c r="BD31" s="236">
        <v>-1953985.89</v>
      </c>
      <c r="BE31" s="236">
        <v>-1953985.89</v>
      </c>
      <c r="BF31" s="236">
        <v>-1953985.89</v>
      </c>
      <c r="BG31" s="236">
        <v>-1953985.89</v>
      </c>
      <c r="BH31" s="236">
        <v>-1953985.89</v>
      </c>
      <c r="BI31" s="236">
        <v>-1953985.89</v>
      </c>
      <c r="BJ31" s="236">
        <v>-1953985.89</v>
      </c>
      <c r="BK31" s="236">
        <v>-1016692.1699999999</v>
      </c>
      <c r="BL31" s="236">
        <v>-1016692.1699999999</v>
      </c>
      <c r="BM31" s="236">
        <v>-1016692.1699999999</v>
      </c>
      <c r="BN31" s="236">
        <v>-862232.92999999993</v>
      </c>
      <c r="BO31" s="236">
        <v>-862232.92999999993</v>
      </c>
      <c r="BP31" s="236">
        <v>-862232.92999999993</v>
      </c>
      <c r="BQ31" s="236">
        <v>-862232.92999999993</v>
      </c>
      <c r="BR31" s="236">
        <v>-862232.92999999993</v>
      </c>
      <c r="BS31" s="236">
        <v>-862232.92999999993</v>
      </c>
      <c r="BT31" s="236">
        <v>-862232.92999999993</v>
      </c>
      <c r="BU31" s="236">
        <v>-862232.92999999993</v>
      </c>
      <c r="BV31" s="236">
        <v>-862232.92999999993</v>
      </c>
      <c r="BW31" s="236">
        <v>-862232.92999999993</v>
      </c>
      <c r="BX31" s="293">
        <v>-862232.92999999993</v>
      </c>
      <c r="BY31" s="293">
        <v>-862232.92999999993</v>
      </c>
      <c r="BZ31" s="293">
        <v>-522164.255</v>
      </c>
      <c r="CA31" s="236">
        <v>-522164.255</v>
      </c>
      <c r="CB31" s="236">
        <v>-522164.255</v>
      </c>
      <c r="CC31" s="236">
        <v>-522164.255</v>
      </c>
      <c r="CD31" s="236">
        <v>-522164.255</v>
      </c>
      <c r="CE31" s="236">
        <v>-522164.255</v>
      </c>
      <c r="CF31" s="236">
        <v>-522164.255</v>
      </c>
      <c r="CG31" s="236">
        <v>-522164.255</v>
      </c>
      <c r="CH31" s="236">
        <v>-522164.255</v>
      </c>
      <c r="CI31" s="236">
        <v>-522164.255</v>
      </c>
      <c r="CJ31" s="236">
        <v>-522164.255</v>
      </c>
      <c r="CK31" s="236">
        <v>-522164.255</v>
      </c>
      <c r="CL31" s="293">
        <v>-255614</v>
      </c>
      <c r="CM31" s="236">
        <v>-255614</v>
      </c>
      <c r="CN31" s="236">
        <v>-255614</v>
      </c>
      <c r="CO31" s="236">
        <v>-255614</v>
      </c>
      <c r="CP31" s="236">
        <v>-255614</v>
      </c>
      <c r="CQ31" s="236">
        <v>-255614</v>
      </c>
      <c r="CR31" s="236">
        <v>-255614</v>
      </c>
      <c r="CS31" s="236">
        <v>-255614</v>
      </c>
      <c r="CT31" s="236">
        <v>-255614</v>
      </c>
      <c r="CU31" s="236">
        <v>-255614</v>
      </c>
      <c r="CV31" s="618">
        <f>'[60]KY ADIT-August 17'!J80</f>
        <v>-255614</v>
      </c>
      <c r="CW31" s="618">
        <f>'[60]KY ADIT-August 17'!K80</f>
        <v>-255614</v>
      </c>
      <c r="CX31" s="618">
        <f>'[60]KY ADIT-August 17'!L80</f>
        <v>-255614</v>
      </c>
      <c r="CY31" s="618">
        <f>'[60]KY ADIT-August 17'!M80</f>
        <v>-255614</v>
      </c>
      <c r="CZ31" s="618">
        <f>'[60]KY ADIT-August 17'!N80</f>
        <v>-255614</v>
      </c>
      <c r="DA31" s="618">
        <f>'[60]KY ADIT-August 17'!O80</f>
        <v>-255614</v>
      </c>
      <c r="DB31" s="618">
        <f>'[60]KY ADIT-August 17'!P80</f>
        <v>-255614</v>
      </c>
      <c r="DC31" s="618">
        <f>'[60]KY ADIT-August 17'!Q80</f>
        <v>-255614</v>
      </c>
      <c r="DD31" s="618">
        <f>'[60]KY ADIT-August 17'!R80</f>
        <v>-255614</v>
      </c>
      <c r="DE31" s="618">
        <f>'[60]KY ADIT-August 17'!S80</f>
        <v>-255614</v>
      </c>
      <c r="DF31" s="618">
        <f>'[60]KY ADIT-August 17'!T80</f>
        <v>-255614</v>
      </c>
      <c r="DG31" s="618">
        <f>'[60]KY ADIT-August 17'!U80</f>
        <v>-255614</v>
      </c>
      <c r="DH31" s="618">
        <f>'[60]KY ADIT-August 17'!V80</f>
        <v>-255614</v>
      </c>
      <c r="DI31" s="618">
        <f>'[60]KY ADIT-August 17'!W80</f>
        <v>-255614</v>
      </c>
      <c r="DJ31" s="618">
        <f>'[60]KY ADIT-August 17'!X80</f>
        <v>-255614</v>
      </c>
      <c r="DK31" s="618">
        <f>'[60]KY ADIT-August 17'!Y80</f>
        <v>-255614</v>
      </c>
      <c r="DL31" s="618">
        <f>'[60]KY ADIT-August 17'!Z80</f>
        <v>-255614</v>
      </c>
      <c r="DM31" s="618">
        <f>'[60]KY ADIT-August 17'!AA80</f>
        <v>-255614</v>
      </c>
      <c r="DN31" s="618">
        <f>'[60]KY ADIT-August 17'!AB80</f>
        <v>-255614</v>
      </c>
      <c r="DO31" s="618">
        <f>'[60]KY ADIT-August 17'!AC80</f>
        <v>-255614</v>
      </c>
      <c r="DP31" s="618">
        <f>'[60]KY ADIT-August 17'!AD80</f>
        <v>-255614</v>
      </c>
    </row>
    <row r="32" spans="1:120" outlineLevel="2">
      <c r="A32" s="189" t="s">
        <v>224</v>
      </c>
      <c r="B32" s="602">
        <v>2820</v>
      </c>
      <c r="C32" s="294" t="s">
        <v>298</v>
      </c>
      <c r="D32" s="294" t="s">
        <v>335</v>
      </c>
      <c r="E32" s="293">
        <v>0</v>
      </c>
      <c r="F32" s="293">
        <v>0</v>
      </c>
      <c r="G32" s="410">
        <v>0</v>
      </c>
      <c r="H32" s="410">
        <v>0</v>
      </c>
      <c r="I32" s="410">
        <v>0</v>
      </c>
      <c r="J32" s="410">
        <v>0</v>
      </c>
      <c r="K32" s="410">
        <v>0</v>
      </c>
      <c r="L32" s="410">
        <v>0</v>
      </c>
      <c r="M32" s="410">
        <v>0</v>
      </c>
      <c r="N32" s="410">
        <v>0</v>
      </c>
      <c r="O32" s="410">
        <v>0</v>
      </c>
      <c r="P32" s="410">
        <v>0</v>
      </c>
      <c r="Q32" s="410">
        <v>0</v>
      </c>
      <c r="R32" s="293">
        <v>0</v>
      </c>
      <c r="S32" s="236">
        <v>0</v>
      </c>
      <c r="T32" s="236">
        <v>0</v>
      </c>
      <c r="U32" s="236">
        <v>0</v>
      </c>
      <c r="V32" s="236">
        <v>0</v>
      </c>
      <c r="W32" s="236">
        <v>0</v>
      </c>
      <c r="X32" s="236">
        <v>0</v>
      </c>
      <c r="Y32" s="101">
        <v>0</v>
      </c>
      <c r="Z32" s="236">
        <v>0</v>
      </c>
      <c r="AA32" s="236">
        <v>0</v>
      </c>
      <c r="AB32" s="101">
        <v>0</v>
      </c>
      <c r="AC32" s="411">
        <v>0</v>
      </c>
      <c r="AD32" s="293">
        <v>0</v>
      </c>
      <c r="AE32" s="236">
        <v>0</v>
      </c>
      <c r="AF32" s="236">
        <v>0</v>
      </c>
      <c r="AG32" s="236">
        <v>0</v>
      </c>
      <c r="AH32" s="236">
        <v>0</v>
      </c>
      <c r="AI32" s="236">
        <v>0</v>
      </c>
      <c r="AJ32" s="236">
        <v>0</v>
      </c>
      <c r="AK32" s="236">
        <v>0</v>
      </c>
      <c r="AL32" s="236">
        <v>0</v>
      </c>
      <c r="AM32" s="236">
        <v>0</v>
      </c>
      <c r="AN32" s="236">
        <v>0</v>
      </c>
      <c r="AO32" s="236">
        <v>0</v>
      </c>
      <c r="AP32" s="236">
        <v>0</v>
      </c>
      <c r="AQ32" s="236">
        <v>0</v>
      </c>
      <c r="AR32" s="236">
        <v>0</v>
      </c>
      <c r="AS32" s="236">
        <v>0</v>
      </c>
      <c r="AT32" s="236">
        <v>0</v>
      </c>
      <c r="AU32" s="236">
        <v>0</v>
      </c>
      <c r="AV32" s="236">
        <v>0</v>
      </c>
      <c r="AW32" s="236">
        <v>0</v>
      </c>
      <c r="AX32" s="236">
        <v>0</v>
      </c>
      <c r="AY32" s="236">
        <v>-792.41499999999996</v>
      </c>
      <c r="AZ32" s="236">
        <v>-792.41499999999996</v>
      </c>
      <c r="BA32" s="236">
        <v>-792.41499999999996</v>
      </c>
      <c r="BB32" s="236">
        <v>-792.41499999999996</v>
      </c>
      <c r="BC32" s="293">
        <v>-792.41499999999996</v>
      </c>
      <c r="BD32" s="236">
        <v>-792.41499999999996</v>
      </c>
      <c r="BE32" s="236">
        <v>-792.41499999999996</v>
      </c>
      <c r="BF32" s="236">
        <v>-792.41499999999996</v>
      </c>
      <c r="BG32" s="236">
        <v>-792.41499999999996</v>
      </c>
      <c r="BH32" s="236">
        <v>-792.41499999999996</v>
      </c>
      <c r="BI32" s="236">
        <v>-792.41499999999996</v>
      </c>
      <c r="BJ32" s="236">
        <v>-792.41499999999996</v>
      </c>
      <c r="BK32" s="236">
        <v>-792.78</v>
      </c>
      <c r="BL32" s="236">
        <v>-792.78</v>
      </c>
      <c r="BM32" s="236">
        <v>-792.78</v>
      </c>
      <c r="BN32" s="236">
        <v>4.7450000000000001</v>
      </c>
      <c r="BO32" s="236">
        <v>4.7450000000000001</v>
      </c>
      <c r="BP32" s="236">
        <v>4.7450000000000001</v>
      </c>
      <c r="BQ32" s="236">
        <v>4.7450000000000001</v>
      </c>
      <c r="BR32" s="236">
        <v>4.7450000000000001</v>
      </c>
      <c r="BS32" s="236">
        <v>4.7450000000000001</v>
      </c>
      <c r="BT32" s="236">
        <v>4.7450000000000001</v>
      </c>
      <c r="BU32" s="236">
        <v>4.7450000000000001</v>
      </c>
      <c r="BV32" s="236">
        <v>4.7450000000000001</v>
      </c>
      <c r="BW32" s="236">
        <v>4.7450000000000001</v>
      </c>
      <c r="BX32" s="293">
        <v>4.7450000000000001</v>
      </c>
      <c r="BY32" s="293">
        <v>4.7450000000000001</v>
      </c>
      <c r="BZ32" s="293">
        <v>-744.96500000000003</v>
      </c>
      <c r="CA32" s="236">
        <v>-744.96500000000003</v>
      </c>
      <c r="CB32" s="236">
        <v>-744.96500000000003</v>
      </c>
      <c r="CC32" s="236">
        <v>-744.96500000000003</v>
      </c>
      <c r="CD32" s="236">
        <v>-744.96500000000003</v>
      </c>
      <c r="CE32" s="236">
        <v>-744.96500000000003</v>
      </c>
      <c r="CF32" s="236">
        <v>-744.96500000000003</v>
      </c>
      <c r="CG32" s="236">
        <v>-744.96500000000003</v>
      </c>
      <c r="CH32" s="236">
        <v>-744.96500000000003</v>
      </c>
      <c r="CI32" s="236">
        <v>-744.96500000000003</v>
      </c>
      <c r="CJ32" s="236">
        <v>-744.96500000000003</v>
      </c>
      <c r="CK32" s="236">
        <v>-744.96500000000003</v>
      </c>
      <c r="CL32" s="293">
        <v>-137</v>
      </c>
      <c r="CM32" s="236">
        <v>-137</v>
      </c>
      <c r="CN32" s="236">
        <v>-137</v>
      </c>
      <c r="CO32" s="236">
        <v>-137</v>
      </c>
      <c r="CP32" s="236">
        <v>-137</v>
      </c>
      <c r="CQ32" s="236">
        <v>-137</v>
      </c>
      <c r="CR32" s="236">
        <v>-137</v>
      </c>
      <c r="CS32" s="236">
        <v>-137</v>
      </c>
      <c r="CT32" s="236">
        <v>-137</v>
      </c>
      <c r="CU32" s="236">
        <v>-137</v>
      </c>
      <c r="CV32" s="236">
        <f>CU32</f>
        <v>-137</v>
      </c>
      <c r="CW32" s="236">
        <f t="shared" ref="CW32:DP32" si="3">CV32</f>
        <v>-137</v>
      </c>
      <c r="CX32" s="236">
        <f t="shared" si="3"/>
        <v>-137</v>
      </c>
      <c r="CY32" s="236">
        <f t="shared" si="3"/>
        <v>-137</v>
      </c>
      <c r="CZ32" s="236">
        <f t="shared" si="3"/>
        <v>-137</v>
      </c>
      <c r="DA32" s="236">
        <f t="shared" si="3"/>
        <v>-137</v>
      </c>
      <c r="DB32" s="236">
        <f t="shared" si="3"/>
        <v>-137</v>
      </c>
      <c r="DC32" s="236">
        <f t="shared" si="3"/>
        <v>-137</v>
      </c>
      <c r="DD32" s="236">
        <f t="shared" si="3"/>
        <v>-137</v>
      </c>
      <c r="DE32" s="236">
        <f t="shared" si="3"/>
        <v>-137</v>
      </c>
      <c r="DF32" s="236">
        <f t="shared" si="3"/>
        <v>-137</v>
      </c>
      <c r="DG32" s="236">
        <f t="shared" si="3"/>
        <v>-137</v>
      </c>
      <c r="DH32" s="236">
        <f t="shared" si="3"/>
        <v>-137</v>
      </c>
      <c r="DI32" s="236">
        <f t="shared" si="3"/>
        <v>-137</v>
      </c>
      <c r="DJ32" s="236">
        <f t="shared" si="3"/>
        <v>-137</v>
      </c>
      <c r="DK32" s="236">
        <f t="shared" si="3"/>
        <v>-137</v>
      </c>
      <c r="DL32" s="236">
        <f t="shared" si="3"/>
        <v>-137</v>
      </c>
      <c r="DM32" s="236">
        <f t="shared" si="3"/>
        <v>-137</v>
      </c>
      <c r="DN32" s="236">
        <f t="shared" si="3"/>
        <v>-137</v>
      </c>
      <c r="DO32" s="236">
        <f t="shared" si="3"/>
        <v>-137</v>
      </c>
      <c r="DP32" s="236">
        <f t="shared" si="3"/>
        <v>-137</v>
      </c>
    </row>
    <row r="33" spans="1:120" s="257" customFormat="1" outlineLevel="1">
      <c r="A33" s="257" t="s">
        <v>763</v>
      </c>
      <c r="C33" s="412"/>
      <c r="D33" s="412"/>
      <c r="E33" s="380">
        <v>20021.82</v>
      </c>
      <c r="F33" s="380">
        <v>1898322.12</v>
      </c>
      <c r="G33" s="413">
        <v>1898322.12</v>
      </c>
      <c r="H33" s="413">
        <v>1898322.12</v>
      </c>
      <c r="I33" s="413">
        <v>-3770012.76</v>
      </c>
      <c r="J33" s="413">
        <v>-3770012.76</v>
      </c>
      <c r="K33" s="413">
        <v>-3770012.76</v>
      </c>
      <c r="L33" s="413">
        <v>-3770012.76</v>
      </c>
      <c r="M33" s="413">
        <v>-3770012.76</v>
      </c>
      <c r="N33" s="413">
        <v>-3770012.76</v>
      </c>
      <c r="O33" s="413">
        <v>-6467707.5754631823</v>
      </c>
      <c r="P33" s="413">
        <v>-6467707.5754631823</v>
      </c>
      <c r="Q33" s="413">
        <v>-6467707.5754631823</v>
      </c>
      <c r="R33" s="380">
        <v>-1826427.67</v>
      </c>
      <c r="S33" s="312">
        <v>-1826427.67</v>
      </c>
      <c r="T33" s="312">
        <v>-1826427.67</v>
      </c>
      <c r="U33" s="312">
        <v>-1826427.67</v>
      </c>
      <c r="V33" s="312">
        <v>-1826427.67</v>
      </c>
      <c r="W33" s="312">
        <v>-1826427.67</v>
      </c>
      <c r="X33" s="312">
        <v>-1826427.67</v>
      </c>
      <c r="Y33" s="311">
        <v>-1826427.67</v>
      </c>
      <c r="Z33" s="312">
        <v>-1826427.67</v>
      </c>
      <c r="AA33" s="312">
        <v>-1826427.67</v>
      </c>
      <c r="AB33" s="311">
        <v>-1826427.67</v>
      </c>
      <c r="AC33" s="414">
        <v>-1826427.67</v>
      </c>
      <c r="AD33" s="380">
        <v>-3583122.18</v>
      </c>
      <c r="AE33" s="312">
        <v>-3583122.18</v>
      </c>
      <c r="AF33" s="312">
        <v>-3583122.18</v>
      </c>
      <c r="AG33" s="312">
        <v>-3583122.18</v>
      </c>
      <c r="AH33" s="312">
        <v>-3583122.18</v>
      </c>
      <c r="AI33" s="312">
        <v>-3583122.18</v>
      </c>
      <c r="AJ33" s="312">
        <v>-3583122.18</v>
      </c>
      <c r="AK33" s="312">
        <v>-3583122.18</v>
      </c>
      <c r="AL33" s="312">
        <v>-3583122.18</v>
      </c>
      <c r="AM33" s="312">
        <v>-3583122.18</v>
      </c>
      <c r="AN33" s="312">
        <v>-3583122.18</v>
      </c>
      <c r="AO33" s="312">
        <v>-3583122.18</v>
      </c>
      <c r="AP33" s="312">
        <v>-15264555.135</v>
      </c>
      <c r="AQ33" s="312">
        <v>-15264555.135</v>
      </c>
      <c r="AR33" s="312">
        <v>-15264555.135</v>
      </c>
      <c r="AS33" s="312">
        <v>-15264555.135</v>
      </c>
      <c r="AT33" s="312">
        <v>-15264555.135</v>
      </c>
      <c r="AU33" s="312">
        <v>-15264555.135</v>
      </c>
      <c r="AV33" s="312">
        <v>-15264554.77</v>
      </c>
      <c r="AW33" s="312">
        <v>-15264554.77</v>
      </c>
      <c r="AX33" s="312">
        <v>-15264554.77</v>
      </c>
      <c r="AY33" s="312">
        <v>-16096028.054999998</v>
      </c>
      <c r="AZ33" s="312">
        <v>-16096028.054999998</v>
      </c>
      <c r="BA33" s="312">
        <v>-16096028.054999998</v>
      </c>
      <c r="BB33" s="312">
        <v>-1954778.3049999999</v>
      </c>
      <c r="BC33" s="380">
        <v>-1954778.3049999999</v>
      </c>
      <c r="BD33" s="312">
        <v>-1954778.3049999999</v>
      </c>
      <c r="BE33" s="312">
        <v>-1954778.3049999999</v>
      </c>
      <c r="BF33" s="312">
        <v>-1954778.3049999999</v>
      </c>
      <c r="BG33" s="312">
        <v>-1954778.3049999999</v>
      </c>
      <c r="BH33" s="312">
        <v>-1954778.3049999999</v>
      </c>
      <c r="BI33" s="312">
        <v>-1954778.3049999999</v>
      </c>
      <c r="BJ33" s="312">
        <v>-1954778.3049999999</v>
      </c>
      <c r="BK33" s="312">
        <v>-1017484.95</v>
      </c>
      <c r="BL33" s="312">
        <v>-1017484.95</v>
      </c>
      <c r="BM33" s="312">
        <v>-1017484.95</v>
      </c>
      <c r="BN33" s="312">
        <v>-862228.18499999994</v>
      </c>
      <c r="BO33" s="312">
        <v>-862228.18499999994</v>
      </c>
      <c r="BP33" s="312">
        <v>-862228.18499999994</v>
      </c>
      <c r="BQ33" s="312">
        <v>-862228.18499999994</v>
      </c>
      <c r="BR33" s="312">
        <v>-862228.18499999994</v>
      </c>
      <c r="BS33" s="312">
        <v>-862228.18499999994</v>
      </c>
      <c r="BT33" s="312">
        <v>-862228.18499999994</v>
      </c>
      <c r="BU33" s="312">
        <v>-862228.18499999994</v>
      </c>
      <c r="BV33" s="312">
        <v>-862228.18499999994</v>
      </c>
      <c r="BW33" s="312">
        <v>-862228.18499999994</v>
      </c>
      <c r="BX33" s="380">
        <v>-862228.18499999994</v>
      </c>
      <c r="BY33" s="380">
        <v>-862228.18499999994</v>
      </c>
      <c r="BZ33" s="380">
        <v>-522909.22000000003</v>
      </c>
      <c r="CA33" s="380">
        <v>-522909.22000000003</v>
      </c>
      <c r="CB33" s="380">
        <v>-522909.22000000003</v>
      </c>
      <c r="CC33" s="380">
        <v>-522909.22000000003</v>
      </c>
      <c r="CD33" s="380">
        <v>-522909.22000000003</v>
      </c>
      <c r="CE33" s="380">
        <v>-522909.22000000003</v>
      </c>
      <c r="CF33" s="380">
        <v>-522909.22000000003</v>
      </c>
      <c r="CG33" s="380">
        <v>-522909.22000000003</v>
      </c>
      <c r="CH33" s="380">
        <v>-522909.22000000003</v>
      </c>
      <c r="CI33" s="380">
        <v>-522909.22000000003</v>
      </c>
      <c r="CJ33" s="380">
        <v>-522909.22000000003</v>
      </c>
      <c r="CK33" s="380">
        <v>-522909.22000000003</v>
      </c>
      <c r="CL33" s="380">
        <v>-255751</v>
      </c>
      <c r="CM33" s="380">
        <v>-255751</v>
      </c>
      <c r="CN33" s="380">
        <v>-255751</v>
      </c>
      <c r="CO33" s="380">
        <v>-255751</v>
      </c>
      <c r="CP33" s="380">
        <v>-255751</v>
      </c>
      <c r="CQ33" s="380">
        <v>-255751</v>
      </c>
      <c r="CR33" s="380">
        <v>-255751</v>
      </c>
      <c r="CS33" s="380">
        <v>-255751</v>
      </c>
      <c r="CT33" s="380">
        <v>-255751</v>
      </c>
      <c r="CU33" s="380">
        <v>-255751</v>
      </c>
      <c r="CV33" s="257">
        <f>SUBTOTAL(9,CV31:CV32)</f>
        <v>-255751</v>
      </c>
      <c r="CW33" s="257">
        <f t="shared" ref="CW33:DP33" si="4">SUBTOTAL(9,CW31:CW32)</f>
        <v>-255751</v>
      </c>
      <c r="CX33" s="257">
        <f t="shared" si="4"/>
        <v>-255751</v>
      </c>
      <c r="CY33" s="257">
        <f t="shared" si="4"/>
        <v>-255751</v>
      </c>
      <c r="CZ33" s="257">
        <f t="shared" si="4"/>
        <v>-255751</v>
      </c>
      <c r="DA33" s="257">
        <f t="shared" si="4"/>
        <v>-255751</v>
      </c>
      <c r="DB33" s="257">
        <f t="shared" si="4"/>
        <v>-255751</v>
      </c>
      <c r="DC33" s="257">
        <f t="shared" si="4"/>
        <v>-255751</v>
      </c>
      <c r="DD33" s="257">
        <f t="shared" si="4"/>
        <v>-255751</v>
      </c>
      <c r="DE33" s="257">
        <f t="shared" si="4"/>
        <v>-255751</v>
      </c>
      <c r="DF33" s="257">
        <f t="shared" si="4"/>
        <v>-255751</v>
      </c>
      <c r="DG33" s="257">
        <f t="shared" si="4"/>
        <v>-255751</v>
      </c>
      <c r="DH33" s="257">
        <f t="shared" si="4"/>
        <v>-255751</v>
      </c>
      <c r="DI33" s="257">
        <f t="shared" si="4"/>
        <v>-255751</v>
      </c>
      <c r="DJ33" s="257">
        <f t="shared" si="4"/>
        <v>-255751</v>
      </c>
      <c r="DK33" s="257">
        <f t="shared" si="4"/>
        <v>-255751</v>
      </c>
      <c r="DL33" s="257">
        <f t="shared" si="4"/>
        <v>-255751</v>
      </c>
      <c r="DM33" s="257">
        <f t="shared" si="4"/>
        <v>-255751</v>
      </c>
      <c r="DN33" s="257">
        <f t="shared" si="4"/>
        <v>-255751</v>
      </c>
      <c r="DO33" s="257">
        <f t="shared" si="4"/>
        <v>-255751</v>
      </c>
      <c r="DP33" s="257">
        <f t="shared" si="4"/>
        <v>-255751</v>
      </c>
    </row>
    <row r="34" spans="1:120" outlineLevel="2">
      <c r="A34" s="189" t="s">
        <v>215</v>
      </c>
      <c r="B34" s="602">
        <v>2820</v>
      </c>
      <c r="C34" s="294" t="s">
        <v>297</v>
      </c>
      <c r="D34" s="294" t="s">
        <v>325</v>
      </c>
      <c r="E34" s="293">
        <v>-34264096.5</v>
      </c>
      <c r="F34" s="293">
        <v>-33377611.940000001</v>
      </c>
      <c r="G34" s="410">
        <v>-33377611.940000001</v>
      </c>
      <c r="H34" s="410">
        <v>-33377611.940000001</v>
      </c>
      <c r="I34" s="410">
        <v>-33377611.940000001</v>
      </c>
      <c r="J34" s="410">
        <v>-33377611.940000001</v>
      </c>
      <c r="K34" s="410">
        <v>-33377611.940000001</v>
      </c>
      <c r="L34" s="410">
        <v>-33377611.940000001</v>
      </c>
      <c r="M34" s="410">
        <v>-33377611.940000001</v>
      </c>
      <c r="N34" s="410">
        <v>-33377611.940000001</v>
      </c>
      <c r="O34" s="410">
        <v>-35659227.762500003</v>
      </c>
      <c r="P34" s="410">
        <v>-35659227.762500003</v>
      </c>
      <c r="Q34" s="410">
        <v>-35659227.762500003</v>
      </c>
      <c r="R34" s="293">
        <v>-35659227.670000002</v>
      </c>
      <c r="S34" s="236">
        <v>-35659227.670000002</v>
      </c>
      <c r="T34" s="236">
        <v>-35659227.670000002</v>
      </c>
      <c r="U34" s="236">
        <v>-35659227.670000002</v>
      </c>
      <c r="V34" s="236">
        <v>-35659227.670000002</v>
      </c>
      <c r="W34" s="236">
        <v>-35659227.670000002</v>
      </c>
      <c r="X34" s="236">
        <v>-35659227.670000002</v>
      </c>
      <c r="Y34" s="101">
        <v>-35659227.670000002</v>
      </c>
      <c r="Z34" s="236">
        <v>-35659227.670000002</v>
      </c>
      <c r="AA34" s="236">
        <v>-35659227.670000002</v>
      </c>
      <c r="AB34" s="101">
        <v>-35659227.670000002</v>
      </c>
      <c r="AC34" s="411">
        <v>-35659227.670000002</v>
      </c>
      <c r="AD34" s="293">
        <v>-40064056.950000003</v>
      </c>
      <c r="AE34" s="236">
        <v>-40064056.950000003</v>
      </c>
      <c r="AF34" s="236">
        <v>-40064056.950000003</v>
      </c>
      <c r="AG34" s="236">
        <v>-40064056.950000003</v>
      </c>
      <c r="AH34" s="236">
        <v>-40064056.950000003</v>
      </c>
      <c r="AI34" s="236">
        <v>-40064056.950000003</v>
      </c>
      <c r="AJ34" s="236">
        <v>-40064056.950000003</v>
      </c>
      <c r="AK34" s="236">
        <v>-40064056.950000003</v>
      </c>
      <c r="AL34" s="236">
        <v>-40064056.950000003</v>
      </c>
      <c r="AM34" s="236">
        <v>-40064056.950000003</v>
      </c>
      <c r="AN34" s="236">
        <v>-40064056.950000003</v>
      </c>
      <c r="AO34" s="236">
        <v>-40064056.950000003</v>
      </c>
      <c r="AP34" s="236">
        <v>-37322078.185000002</v>
      </c>
      <c r="AQ34" s="236">
        <v>-37322078.185000002</v>
      </c>
      <c r="AR34" s="236">
        <v>-37322078.185000002</v>
      </c>
      <c r="AS34" s="236">
        <v>-37322078.185000002</v>
      </c>
      <c r="AT34" s="236">
        <v>-37322078.185000002</v>
      </c>
      <c r="AU34" s="236">
        <v>-37322078.185000002</v>
      </c>
      <c r="AV34" s="236">
        <v>-37354334.695</v>
      </c>
      <c r="AW34" s="236">
        <v>-37354334.695</v>
      </c>
      <c r="AX34" s="236">
        <v>-37354334.695</v>
      </c>
      <c r="AY34" s="236">
        <v>-37353819.314999998</v>
      </c>
      <c r="AZ34" s="236">
        <v>-37353819.314999998</v>
      </c>
      <c r="BA34" s="236">
        <v>-37353819.314999998</v>
      </c>
      <c r="BB34" s="236">
        <v>-41977226.134999998</v>
      </c>
      <c r="BC34" s="293">
        <v>-41977226.134999998</v>
      </c>
      <c r="BD34" s="236">
        <v>-41977226.134999998</v>
      </c>
      <c r="BE34" s="236">
        <v>-41977226.134999998</v>
      </c>
      <c r="BF34" s="236">
        <v>-41977226.134999998</v>
      </c>
      <c r="BG34" s="236">
        <v>-41977226.134999998</v>
      </c>
      <c r="BH34" s="236">
        <v>-41977226.134999998</v>
      </c>
      <c r="BI34" s="236">
        <v>-41977226.134999998</v>
      </c>
      <c r="BJ34" s="236">
        <v>-41977226.134999998</v>
      </c>
      <c r="BK34" s="236">
        <v>-42642422.210000001</v>
      </c>
      <c r="BL34" s="236">
        <v>-42642422.210000001</v>
      </c>
      <c r="BM34" s="236">
        <v>-42642422.210000001</v>
      </c>
      <c r="BN34" s="236">
        <v>-44928320.119999997</v>
      </c>
      <c r="BO34" s="236">
        <v>-44928320.119999997</v>
      </c>
      <c r="BP34" s="236">
        <v>-44928320.119999997</v>
      </c>
      <c r="BQ34" s="236">
        <v>-44928320.119999997</v>
      </c>
      <c r="BR34" s="236">
        <v>-44928320.119999997</v>
      </c>
      <c r="BS34" s="236">
        <v>-44928320.119999997</v>
      </c>
      <c r="BT34" s="236">
        <v>-44928320.119999997</v>
      </c>
      <c r="BU34" s="236">
        <v>-44928320.119999997</v>
      </c>
      <c r="BV34" s="236">
        <v>-44928320.119999997</v>
      </c>
      <c r="BW34" s="236">
        <v>-44928320.119999997</v>
      </c>
      <c r="BX34" s="293">
        <v>-44928320.119999997</v>
      </c>
      <c r="BY34" s="293">
        <v>-44928320.119999997</v>
      </c>
      <c r="BZ34" s="293">
        <v>-43780402.784999996</v>
      </c>
      <c r="CA34" s="236">
        <v>-43780402.784999996</v>
      </c>
      <c r="CB34" s="236">
        <v>-43780402.784999996</v>
      </c>
      <c r="CC34" s="236">
        <v>-43780402.784999996</v>
      </c>
      <c r="CD34" s="236">
        <v>-43780402.784999996</v>
      </c>
      <c r="CE34" s="236">
        <v>-43780402.784999996</v>
      </c>
      <c r="CF34" s="236">
        <v>-43780402.784999996</v>
      </c>
      <c r="CG34" s="236">
        <v>-43780402.784999996</v>
      </c>
      <c r="CH34" s="236">
        <v>-43780402.784999996</v>
      </c>
      <c r="CI34" s="236">
        <v>-43780402.784999996</v>
      </c>
      <c r="CJ34" s="236">
        <v>-43780402.784999996</v>
      </c>
      <c r="CK34" s="236">
        <v>-43780402.784999996</v>
      </c>
      <c r="CL34" s="293">
        <v>-45459621</v>
      </c>
      <c r="CM34" s="236">
        <v>-45459621</v>
      </c>
      <c r="CN34" s="236">
        <v>-45459621</v>
      </c>
      <c r="CO34" s="236">
        <v>-45459621</v>
      </c>
      <c r="CP34" s="236">
        <v>-45459621</v>
      </c>
      <c r="CQ34" s="236">
        <v>-45459621</v>
      </c>
      <c r="CR34" s="236">
        <v>-45459621</v>
      </c>
      <c r="CS34" s="236">
        <v>-45459621</v>
      </c>
      <c r="CT34" s="236">
        <v>-45459621</v>
      </c>
      <c r="CU34" s="236">
        <v>-45459621</v>
      </c>
      <c r="CV34" s="618">
        <f>'[60]KY ADIT-August 17'!J61</f>
        <v>-45466976.831447773</v>
      </c>
      <c r="CW34" s="618">
        <f>'[60]KY ADIT-August 17'!K61</f>
        <v>-45471990.086456589</v>
      </c>
      <c r="CX34" s="618">
        <f>'[60]KY ADIT-August 17'!L61</f>
        <v>-45474652.321999989</v>
      </c>
      <c r="CY34" s="618">
        <f>'[60]KY ADIT-August 17'!M61</f>
        <v>-45515880.772291645</v>
      </c>
      <c r="CZ34" s="618">
        <f>'[60]KY ADIT-August 17'!N61</f>
        <v>-45557109.222583309</v>
      </c>
      <c r="DA34" s="618">
        <f>'[60]KY ADIT-August 17'!O61</f>
        <v>-45598337.672874972</v>
      </c>
      <c r="DB34" s="618">
        <f>'[60]KY ADIT-August 17'!P61</f>
        <v>-45639566.123166643</v>
      </c>
      <c r="DC34" s="618">
        <f>'[60]KY ADIT-August 17'!Q61</f>
        <v>-45680794.573458299</v>
      </c>
      <c r="DD34" s="618">
        <f>'[60]KY ADIT-August 17'!R61</f>
        <v>-45722023.023749962</v>
      </c>
      <c r="DE34" s="618">
        <f>'[60]KY ADIT-August 17'!S61</f>
        <v>-45763251.474041626</v>
      </c>
      <c r="DF34" s="618">
        <f>'[60]KY ADIT-August 17'!T61</f>
        <v>-45804479.924333297</v>
      </c>
      <c r="DG34" s="618">
        <f>'[60]KY ADIT-August 17'!U61</f>
        <v>-45845708.374624953</v>
      </c>
      <c r="DH34" s="618">
        <f>'[60]KY ADIT-August 17'!V61</f>
        <v>-45886936.824916616</v>
      </c>
      <c r="DI34" s="618">
        <f>'[60]KY ADIT-August 17'!W61</f>
        <v>-45928165.275208279</v>
      </c>
      <c r="DJ34" s="618">
        <f>'[60]KY ADIT-August 17'!X61</f>
        <v>-45969393.725499943</v>
      </c>
      <c r="DK34" s="618">
        <f>'[60]KY ADIT-August 17'!Y61</f>
        <v>-46000921.363958277</v>
      </c>
      <c r="DL34" s="618">
        <f>'[60]KY ADIT-August 17'!Z61</f>
        <v>-46032449.002416603</v>
      </c>
      <c r="DM34" s="618">
        <f>'[60]KY ADIT-August 17'!AA61</f>
        <v>-46063976.64087493</v>
      </c>
      <c r="DN34" s="618">
        <f>'[60]KY ADIT-August 17'!AB61</f>
        <v>-46095504.279333264</v>
      </c>
      <c r="DO34" s="618">
        <f>'[60]KY ADIT-August 17'!AC61</f>
        <v>-46127031.917791598</v>
      </c>
      <c r="DP34" s="618">
        <f>'[60]KY ADIT-August 17'!AD61</f>
        <v>-46158559.556249924</v>
      </c>
    </row>
    <row r="35" spans="1:120" outlineLevel="2">
      <c r="A35" s="189" t="s">
        <v>216</v>
      </c>
      <c r="B35" s="602">
        <v>2820</v>
      </c>
      <c r="C35" s="294" t="s">
        <v>297</v>
      </c>
      <c r="D35" s="294" t="s">
        <v>326</v>
      </c>
      <c r="E35" s="293">
        <v>15456205.880000001</v>
      </c>
      <c r="F35" s="293">
        <v>13759961.08</v>
      </c>
      <c r="G35" s="410">
        <v>13759961.08</v>
      </c>
      <c r="H35" s="410">
        <v>13759961.08</v>
      </c>
      <c r="I35" s="410">
        <v>13759961.08</v>
      </c>
      <c r="J35" s="410">
        <v>13759961.08</v>
      </c>
      <c r="K35" s="410">
        <v>13759961.08</v>
      </c>
      <c r="L35" s="410">
        <v>13759961.08</v>
      </c>
      <c r="M35" s="410">
        <v>13759961.08</v>
      </c>
      <c r="N35" s="410">
        <v>13759961.08</v>
      </c>
      <c r="O35" s="410">
        <v>20347471.4274</v>
      </c>
      <c r="P35" s="410">
        <v>20347471.4274</v>
      </c>
      <c r="Q35" s="410">
        <v>20347471.4274</v>
      </c>
      <c r="R35" s="293">
        <v>19078119.079999998</v>
      </c>
      <c r="S35" s="236">
        <v>19078119.079999998</v>
      </c>
      <c r="T35" s="236">
        <v>19078119.079999998</v>
      </c>
      <c r="U35" s="236">
        <v>19078119.079999998</v>
      </c>
      <c r="V35" s="236">
        <v>19078119.079999998</v>
      </c>
      <c r="W35" s="236">
        <v>19078119.079999998</v>
      </c>
      <c r="X35" s="236">
        <v>19078119.079999998</v>
      </c>
      <c r="Y35" s="101">
        <v>19078119.079999998</v>
      </c>
      <c r="Z35" s="236">
        <v>19078119.079999998</v>
      </c>
      <c r="AA35" s="236">
        <v>19078119.079999998</v>
      </c>
      <c r="AB35" s="101">
        <v>19078119.079999998</v>
      </c>
      <c r="AC35" s="411">
        <v>19078119.079999998</v>
      </c>
      <c r="AD35" s="293">
        <v>30038691.239999998</v>
      </c>
      <c r="AE35" s="236">
        <v>30038691.239999998</v>
      </c>
      <c r="AF35" s="236">
        <v>30038691.239999998</v>
      </c>
      <c r="AG35" s="236">
        <v>30038691.239999998</v>
      </c>
      <c r="AH35" s="236">
        <v>30038691.239999998</v>
      </c>
      <c r="AI35" s="236">
        <v>30038691.239999998</v>
      </c>
      <c r="AJ35" s="236">
        <v>30038691.239999998</v>
      </c>
      <c r="AK35" s="236">
        <v>30038691.239999998</v>
      </c>
      <c r="AL35" s="236">
        <v>30038691.239999998</v>
      </c>
      <c r="AM35" s="236">
        <v>30038691.239999998</v>
      </c>
      <c r="AN35" s="236">
        <v>30038691.239999998</v>
      </c>
      <c r="AO35" s="236">
        <v>30038691.239999998</v>
      </c>
      <c r="AP35" s="236">
        <v>26306712.890000001</v>
      </c>
      <c r="AQ35" s="236">
        <v>26306712.890000001</v>
      </c>
      <c r="AR35" s="236">
        <v>26306712.890000001</v>
      </c>
      <c r="AS35" s="236">
        <v>26306712.890000001</v>
      </c>
      <c r="AT35" s="236">
        <v>26306712.890000001</v>
      </c>
      <c r="AU35" s="236">
        <v>26306712.890000001</v>
      </c>
      <c r="AV35" s="236">
        <v>31534460.065000001</v>
      </c>
      <c r="AW35" s="236">
        <v>31534460.065000001</v>
      </c>
      <c r="AX35" s="236">
        <v>31534460.065000001</v>
      </c>
      <c r="AY35" s="236">
        <v>31534372.829999998</v>
      </c>
      <c r="AZ35" s="236">
        <v>31534372.829999998</v>
      </c>
      <c r="BA35" s="236">
        <v>31534372.829999998</v>
      </c>
      <c r="BB35" s="236">
        <v>13565417.719999999</v>
      </c>
      <c r="BC35" s="293">
        <v>13565417.719999999</v>
      </c>
      <c r="BD35" s="236">
        <v>13565417.719999999</v>
      </c>
      <c r="BE35" s="236">
        <v>13565417.719999999</v>
      </c>
      <c r="BF35" s="236">
        <v>13565417.719999999</v>
      </c>
      <c r="BG35" s="236">
        <v>13565417.719999999</v>
      </c>
      <c r="BH35" s="236">
        <v>13565417.719999999</v>
      </c>
      <c r="BI35" s="236">
        <v>13565417.719999999</v>
      </c>
      <c r="BJ35" s="236">
        <v>13565417.719999999</v>
      </c>
      <c r="BK35" s="236">
        <v>13678920.674999999</v>
      </c>
      <c r="BL35" s="236">
        <v>13678920.674999999</v>
      </c>
      <c r="BM35" s="236">
        <v>13678920.674999999</v>
      </c>
      <c r="BN35" s="236">
        <v>15306527.58</v>
      </c>
      <c r="BO35" s="236">
        <v>15306527.58</v>
      </c>
      <c r="BP35" s="236">
        <v>15306527.58</v>
      </c>
      <c r="BQ35" s="236">
        <v>15306527.58</v>
      </c>
      <c r="BR35" s="236">
        <v>15306527.58</v>
      </c>
      <c r="BS35" s="236">
        <v>15306527.58</v>
      </c>
      <c r="BT35" s="236">
        <v>15306527.58</v>
      </c>
      <c r="BU35" s="236">
        <v>15306527.58</v>
      </c>
      <c r="BV35" s="236">
        <v>15306527.58</v>
      </c>
      <c r="BW35" s="236">
        <v>15306527.58</v>
      </c>
      <c r="BX35" s="293">
        <v>15306527.58</v>
      </c>
      <c r="BY35" s="293">
        <v>15306527.58</v>
      </c>
      <c r="BZ35" s="293">
        <v>11859026.66</v>
      </c>
      <c r="CA35" s="236">
        <v>11859026.66</v>
      </c>
      <c r="CB35" s="236">
        <v>11859026.66</v>
      </c>
      <c r="CC35" s="236">
        <v>11859026.66</v>
      </c>
      <c r="CD35" s="236">
        <v>11859026.66</v>
      </c>
      <c r="CE35" s="236">
        <v>11859026.66</v>
      </c>
      <c r="CF35" s="236">
        <v>11859026.66</v>
      </c>
      <c r="CG35" s="236">
        <v>11859026.66</v>
      </c>
      <c r="CH35" s="236">
        <v>11859026.66</v>
      </c>
      <c r="CI35" s="236">
        <v>11859026.66</v>
      </c>
      <c r="CJ35" s="236">
        <v>11859026.66</v>
      </c>
      <c r="CK35" s="236">
        <v>11859026.66</v>
      </c>
      <c r="CL35" s="293">
        <v>17798432</v>
      </c>
      <c r="CM35" s="236">
        <v>17798432</v>
      </c>
      <c r="CN35" s="236">
        <v>17798432</v>
      </c>
      <c r="CO35" s="236">
        <v>17798432</v>
      </c>
      <c r="CP35" s="236">
        <v>17798432</v>
      </c>
      <c r="CQ35" s="236">
        <v>17798432</v>
      </c>
      <c r="CR35" s="236">
        <v>17798432</v>
      </c>
      <c r="CS35" s="236">
        <v>17798432</v>
      </c>
      <c r="CT35" s="236">
        <v>17798432</v>
      </c>
      <c r="CU35" s="236">
        <v>17798432</v>
      </c>
      <c r="CV35" s="618">
        <f>'[60]KY ADIT-August 17'!J72</f>
        <v>18160791.529078051</v>
      </c>
      <c r="CW35" s="618">
        <f>'[60]KY ADIT-August 17'!K72</f>
        <v>18524338.910742532</v>
      </c>
      <c r="CX35" s="618">
        <f>'[60]KY ADIT-August 17'!L72</f>
        <v>18888695.822107986</v>
      </c>
      <c r="CY35" s="618">
        <f>'[60]KY ADIT-August 17'!M72</f>
        <v>19087500.900961678</v>
      </c>
      <c r="CZ35" s="618">
        <f>'[60]KY ADIT-August 17'!N72</f>
        <v>19287283.584564734</v>
      </c>
      <c r="DA35" s="618">
        <f>'[60]KY ADIT-August 17'!O72</f>
        <v>19488043.872917149</v>
      </c>
      <c r="DB35" s="618">
        <f>'[60]KY ADIT-August 17'!P72</f>
        <v>19689781.766018935</v>
      </c>
      <c r="DC35" s="618">
        <f>'[60]KY ADIT-August 17'!Q72</f>
        <v>19892497.263870079</v>
      </c>
      <c r="DD35" s="618">
        <f>'[60]KY ADIT-August 17'!R72</f>
        <v>20096190.366470594</v>
      </c>
      <c r="DE35" s="618">
        <f>'[60]KY ADIT-August 17'!S72</f>
        <v>20301838.678569835</v>
      </c>
      <c r="DF35" s="618">
        <f>'[60]KY ADIT-August 17'!T72</f>
        <v>20508464.595418438</v>
      </c>
      <c r="DG35" s="618">
        <f>'[60]KY ADIT-August 17'!U72</f>
        <v>20715836.318254612</v>
      </c>
      <c r="DH35" s="618">
        <f>'[60]KY ADIT-August 17'!V72</f>
        <v>20924185.645840146</v>
      </c>
      <c r="DI35" s="618">
        <f>'[60]KY ADIT-August 17'!W72</f>
        <v>21133512.578175049</v>
      </c>
      <c r="DJ35" s="618">
        <f>'[60]KY ADIT-August 17'!X72</f>
        <v>21343817.115259312</v>
      </c>
      <c r="DK35" s="618">
        <f>'[60]KY ADIT-August 17'!Y72</f>
        <v>21548818.608420394</v>
      </c>
      <c r="DL35" s="618">
        <f>'[60]KY ADIT-August 17'!Z72</f>
        <v>21754615.287974019</v>
      </c>
      <c r="DM35" s="618">
        <f>'[60]KY ADIT-August 17'!AA72</f>
        <v>21961207.153920185</v>
      </c>
      <c r="DN35" s="618">
        <f>'[60]KY ADIT-August 17'!AB72</f>
        <v>22168594.206258893</v>
      </c>
      <c r="DO35" s="618">
        <f>'[60]KY ADIT-August 17'!AC72</f>
        <v>22376776.444990143</v>
      </c>
      <c r="DP35" s="618">
        <f>'[60]KY ADIT-August 17'!AD72</f>
        <v>22585753.870113935</v>
      </c>
    </row>
    <row r="36" spans="1:120" outlineLevel="2">
      <c r="A36" s="189" t="s">
        <v>806</v>
      </c>
      <c r="B36" s="602">
        <v>2820</v>
      </c>
      <c r="C36" s="294" t="s">
        <v>297</v>
      </c>
      <c r="D36" s="294" t="s">
        <v>744</v>
      </c>
      <c r="E36" s="293">
        <v>0</v>
      </c>
      <c r="F36" s="293"/>
      <c r="G36" s="410"/>
      <c r="H36" s="410"/>
      <c r="I36" s="410"/>
      <c r="J36" s="410"/>
      <c r="K36" s="410"/>
      <c r="L36" s="410"/>
      <c r="M36" s="410"/>
      <c r="N36" s="410"/>
      <c r="O36" s="410"/>
      <c r="P36" s="410"/>
      <c r="Q36" s="410"/>
      <c r="R36" s="293"/>
      <c r="S36" s="236"/>
      <c r="T36" s="236"/>
      <c r="U36" s="236"/>
      <c r="V36" s="236"/>
      <c r="W36" s="236"/>
      <c r="X36" s="236"/>
      <c r="Y36" s="101"/>
      <c r="Z36" s="236"/>
      <c r="AA36" s="236"/>
      <c r="AB36" s="101"/>
      <c r="AC36" s="411"/>
      <c r="AD36" s="293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93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>
        <v>0</v>
      </c>
      <c r="BP36" s="236">
        <v>0</v>
      </c>
      <c r="BQ36" s="236">
        <v>0</v>
      </c>
      <c r="BR36" s="236">
        <v>0</v>
      </c>
      <c r="BS36" s="236">
        <v>0</v>
      </c>
      <c r="BT36" s="236">
        <v>0</v>
      </c>
      <c r="BU36" s="236">
        <v>0</v>
      </c>
      <c r="BV36" s="236">
        <v>0</v>
      </c>
      <c r="BW36" s="236">
        <v>0</v>
      </c>
      <c r="BX36" s="293">
        <v>0</v>
      </c>
      <c r="BY36" s="293">
        <v>0</v>
      </c>
      <c r="BZ36" s="293">
        <v>0</v>
      </c>
      <c r="CA36" s="236">
        <v>0</v>
      </c>
      <c r="CB36" s="236">
        <v>0</v>
      </c>
      <c r="CC36" s="236">
        <v>0</v>
      </c>
      <c r="CD36" s="236">
        <v>0</v>
      </c>
      <c r="CE36" s="236">
        <v>0</v>
      </c>
      <c r="CF36" s="236">
        <v>0</v>
      </c>
      <c r="CG36" s="236">
        <v>0</v>
      </c>
      <c r="CH36" s="236">
        <v>0</v>
      </c>
      <c r="CI36" s="236">
        <v>0</v>
      </c>
      <c r="CJ36" s="236">
        <v>0</v>
      </c>
      <c r="CK36" s="236">
        <v>0</v>
      </c>
      <c r="CL36" s="293">
        <v>0</v>
      </c>
      <c r="CM36" s="236">
        <v>0</v>
      </c>
      <c r="CN36" s="236">
        <v>0</v>
      </c>
      <c r="CO36" s="236">
        <v>0</v>
      </c>
      <c r="CP36" s="236">
        <v>0</v>
      </c>
      <c r="CQ36" s="236">
        <v>0</v>
      </c>
      <c r="CR36" s="236">
        <v>0</v>
      </c>
      <c r="CS36" s="236">
        <v>0</v>
      </c>
      <c r="CT36" s="236">
        <v>0</v>
      </c>
      <c r="CU36" s="236">
        <v>0</v>
      </c>
    </row>
    <row r="37" spans="1:120" outlineLevel="2">
      <c r="A37" s="189" t="s">
        <v>217</v>
      </c>
      <c r="B37" s="602">
        <v>2820</v>
      </c>
      <c r="C37" s="294" t="s">
        <v>297</v>
      </c>
      <c r="D37" s="294" t="s">
        <v>327</v>
      </c>
      <c r="E37" s="293">
        <v>-110175.68000000001</v>
      </c>
      <c r="F37" s="293">
        <v>0</v>
      </c>
      <c r="G37" s="410">
        <v>0</v>
      </c>
      <c r="H37" s="410">
        <v>0</v>
      </c>
      <c r="I37" s="410">
        <v>0</v>
      </c>
      <c r="J37" s="410">
        <v>0</v>
      </c>
      <c r="K37" s="410">
        <v>0</v>
      </c>
      <c r="L37" s="410">
        <v>0</v>
      </c>
      <c r="M37" s="410">
        <v>0</v>
      </c>
      <c r="N37" s="410">
        <v>0</v>
      </c>
      <c r="O37" s="410">
        <v>0</v>
      </c>
      <c r="P37" s="410">
        <v>0</v>
      </c>
      <c r="Q37" s="410">
        <v>0</v>
      </c>
      <c r="R37" s="293">
        <v>0</v>
      </c>
      <c r="S37" s="236">
        <v>0</v>
      </c>
      <c r="T37" s="236">
        <v>0</v>
      </c>
      <c r="U37" s="236">
        <v>0</v>
      </c>
      <c r="V37" s="236">
        <v>0</v>
      </c>
      <c r="W37" s="236">
        <v>0</v>
      </c>
      <c r="X37" s="236">
        <v>0</v>
      </c>
      <c r="Y37" s="101">
        <v>0</v>
      </c>
      <c r="Z37" s="236">
        <v>0</v>
      </c>
      <c r="AA37" s="236">
        <v>0</v>
      </c>
      <c r="AB37" s="101">
        <v>0</v>
      </c>
      <c r="AC37" s="411">
        <v>0</v>
      </c>
      <c r="AD37" s="293">
        <v>0</v>
      </c>
      <c r="AE37" s="236">
        <v>0</v>
      </c>
      <c r="AF37" s="236">
        <v>0</v>
      </c>
      <c r="AG37" s="236">
        <v>0</v>
      </c>
      <c r="AH37" s="236">
        <v>0</v>
      </c>
      <c r="AI37" s="236">
        <v>0</v>
      </c>
      <c r="AJ37" s="236">
        <v>0</v>
      </c>
      <c r="AK37" s="236">
        <v>0</v>
      </c>
      <c r="AL37" s="236">
        <v>0</v>
      </c>
      <c r="AM37" s="236">
        <v>0</v>
      </c>
      <c r="AN37" s="236">
        <v>0</v>
      </c>
      <c r="AO37" s="236">
        <v>0</v>
      </c>
      <c r="AP37" s="236">
        <v>0</v>
      </c>
      <c r="AQ37" s="236">
        <v>0</v>
      </c>
      <c r="AR37" s="236">
        <v>0</v>
      </c>
      <c r="AS37" s="236">
        <v>0</v>
      </c>
      <c r="AT37" s="236">
        <v>0</v>
      </c>
      <c r="AU37" s="236">
        <v>0</v>
      </c>
      <c r="AV37" s="236">
        <v>0</v>
      </c>
      <c r="AW37" s="236">
        <v>0</v>
      </c>
      <c r="AX37" s="236">
        <v>0</v>
      </c>
      <c r="AY37" s="236">
        <v>0</v>
      </c>
      <c r="AZ37" s="236">
        <v>0</v>
      </c>
      <c r="BA37" s="236">
        <v>0</v>
      </c>
      <c r="BB37" s="236">
        <v>0</v>
      </c>
      <c r="BC37" s="293">
        <v>0</v>
      </c>
      <c r="BD37" s="236">
        <v>0</v>
      </c>
      <c r="BE37" s="236">
        <v>0</v>
      </c>
      <c r="BF37" s="236">
        <v>0</v>
      </c>
      <c r="BG37" s="236">
        <v>0</v>
      </c>
      <c r="BH37" s="236">
        <v>0</v>
      </c>
      <c r="BI37" s="236">
        <v>0</v>
      </c>
      <c r="BJ37" s="236">
        <v>0</v>
      </c>
      <c r="BK37" s="236">
        <v>0</v>
      </c>
      <c r="BL37" s="236">
        <v>0</v>
      </c>
      <c r="BM37" s="236">
        <v>0</v>
      </c>
      <c r="BN37" s="236">
        <v>0</v>
      </c>
      <c r="BO37" s="236">
        <v>0</v>
      </c>
      <c r="BP37" s="236">
        <v>0</v>
      </c>
      <c r="BQ37" s="236">
        <v>0</v>
      </c>
      <c r="BR37" s="236">
        <v>0</v>
      </c>
      <c r="BS37" s="236">
        <v>0</v>
      </c>
      <c r="BT37" s="236">
        <v>0</v>
      </c>
      <c r="BU37" s="236">
        <v>0</v>
      </c>
      <c r="BV37" s="236">
        <v>0</v>
      </c>
      <c r="BW37" s="236">
        <v>0</v>
      </c>
      <c r="BX37" s="293">
        <v>0</v>
      </c>
      <c r="BY37" s="293">
        <v>0</v>
      </c>
      <c r="BZ37" s="293">
        <v>0</v>
      </c>
      <c r="CA37" s="236">
        <v>0</v>
      </c>
      <c r="CB37" s="236">
        <v>0</v>
      </c>
      <c r="CC37" s="236">
        <v>0</v>
      </c>
      <c r="CD37" s="236">
        <v>0</v>
      </c>
      <c r="CE37" s="236">
        <v>0</v>
      </c>
      <c r="CF37" s="236">
        <v>0</v>
      </c>
      <c r="CG37" s="236">
        <v>0</v>
      </c>
      <c r="CH37" s="236">
        <v>0</v>
      </c>
      <c r="CI37" s="236">
        <v>0</v>
      </c>
      <c r="CJ37" s="236">
        <v>0</v>
      </c>
      <c r="CK37" s="236">
        <v>0</v>
      </c>
      <c r="CL37" s="293">
        <v>0</v>
      </c>
      <c r="CM37" s="236">
        <v>0</v>
      </c>
      <c r="CN37" s="236">
        <v>0</v>
      </c>
      <c r="CO37" s="236">
        <v>0</v>
      </c>
      <c r="CP37" s="236">
        <v>0</v>
      </c>
      <c r="CQ37" s="236">
        <v>0</v>
      </c>
      <c r="CR37" s="236">
        <v>0</v>
      </c>
      <c r="CS37" s="236">
        <v>0</v>
      </c>
      <c r="CT37" s="236">
        <v>0</v>
      </c>
      <c r="CU37" s="236">
        <v>0</v>
      </c>
    </row>
    <row r="38" spans="1:120" outlineLevel="2">
      <c r="A38" s="189" t="s">
        <v>218</v>
      </c>
      <c r="B38" s="602">
        <v>2820</v>
      </c>
      <c r="C38" s="294" t="s">
        <v>297</v>
      </c>
      <c r="D38" s="294" t="s">
        <v>328</v>
      </c>
      <c r="E38" s="293">
        <v>0</v>
      </c>
      <c r="F38" s="293">
        <v>0</v>
      </c>
      <c r="G38" s="410">
        <v>0</v>
      </c>
      <c r="H38" s="410">
        <v>0</v>
      </c>
      <c r="I38" s="410">
        <v>0</v>
      </c>
      <c r="J38" s="410">
        <v>0</v>
      </c>
      <c r="K38" s="410">
        <v>0</v>
      </c>
      <c r="L38" s="410">
        <v>0</v>
      </c>
      <c r="M38" s="410">
        <v>0</v>
      </c>
      <c r="N38" s="410">
        <v>0</v>
      </c>
      <c r="O38" s="410">
        <v>0</v>
      </c>
      <c r="P38" s="410">
        <v>0</v>
      </c>
      <c r="Q38" s="410">
        <v>0</v>
      </c>
      <c r="R38" s="293">
        <v>0</v>
      </c>
      <c r="S38" s="236">
        <v>0</v>
      </c>
      <c r="T38" s="236">
        <v>0</v>
      </c>
      <c r="U38" s="236">
        <v>0</v>
      </c>
      <c r="V38" s="236">
        <v>0</v>
      </c>
      <c r="W38" s="236">
        <v>0</v>
      </c>
      <c r="X38" s="236">
        <v>0</v>
      </c>
      <c r="Y38" s="101">
        <v>0</v>
      </c>
      <c r="Z38" s="236">
        <v>0</v>
      </c>
      <c r="AA38" s="236">
        <v>0</v>
      </c>
      <c r="AB38" s="101">
        <v>0</v>
      </c>
      <c r="AC38" s="411">
        <v>0</v>
      </c>
      <c r="AD38" s="293">
        <v>0</v>
      </c>
      <c r="AE38" s="236">
        <v>0</v>
      </c>
      <c r="AF38" s="236">
        <v>0</v>
      </c>
      <c r="AG38" s="236">
        <v>0</v>
      </c>
      <c r="AH38" s="236">
        <v>0</v>
      </c>
      <c r="AI38" s="236">
        <v>0</v>
      </c>
      <c r="AJ38" s="236">
        <v>0</v>
      </c>
      <c r="AK38" s="236">
        <v>0</v>
      </c>
      <c r="AL38" s="236">
        <v>0</v>
      </c>
      <c r="AM38" s="236">
        <v>0</v>
      </c>
      <c r="AN38" s="236">
        <v>0</v>
      </c>
      <c r="AO38" s="236">
        <v>0</v>
      </c>
      <c r="AP38" s="236">
        <v>0</v>
      </c>
      <c r="AQ38" s="236">
        <v>0</v>
      </c>
      <c r="AR38" s="236">
        <v>0</v>
      </c>
      <c r="AS38" s="236">
        <v>0</v>
      </c>
      <c r="AT38" s="236">
        <v>0</v>
      </c>
      <c r="AU38" s="236">
        <v>0</v>
      </c>
      <c r="AV38" s="236">
        <v>0</v>
      </c>
      <c r="AW38" s="236">
        <v>0</v>
      </c>
      <c r="AX38" s="236">
        <v>0</v>
      </c>
      <c r="AY38" s="236">
        <v>0</v>
      </c>
      <c r="AZ38" s="236">
        <v>0</v>
      </c>
      <c r="BA38" s="236">
        <v>0</v>
      </c>
      <c r="BB38" s="236">
        <v>0</v>
      </c>
      <c r="BC38" s="293">
        <v>0</v>
      </c>
      <c r="BD38" s="236">
        <v>0</v>
      </c>
      <c r="BE38" s="236">
        <v>0</v>
      </c>
      <c r="BF38" s="236">
        <v>0</v>
      </c>
      <c r="BG38" s="236">
        <v>0</v>
      </c>
      <c r="BH38" s="236">
        <v>0</v>
      </c>
      <c r="BI38" s="236">
        <v>0</v>
      </c>
      <c r="BJ38" s="236">
        <v>0</v>
      </c>
      <c r="BK38" s="236">
        <v>0</v>
      </c>
      <c r="BL38" s="236">
        <v>0</v>
      </c>
      <c r="BM38" s="236">
        <v>0</v>
      </c>
      <c r="BN38" s="236">
        <v>0</v>
      </c>
      <c r="BO38" s="236">
        <v>0</v>
      </c>
      <c r="BP38" s="236">
        <v>0</v>
      </c>
      <c r="BQ38" s="236">
        <v>0</v>
      </c>
      <c r="BR38" s="236">
        <v>0</v>
      </c>
      <c r="BS38" s="236">
        <v>0</v>
      </c>
      <c r="BT38" s="236">
        <v>0</v>
      </c>
      <c r="BU38" s="236">
        <v>0</v>
      </c>
      <c r="BV38" s="236">
        <v>0</v>
      </c>
      <c r="BW38" s="236">
        <v>0</v>
      </c>
      <c r="BX38" s="293">
        <v>0</v>
      </c>
      <c r="BY38" s="293">
        <v>0</v>
      </c>
      <c r="BZ38" s="293">
        <v>0</v>
      </c>
      <c r="CA38" s="236">
        <v>0</v>
      </c>
      <c r="CB38" s="236">
        <v>0</v>
      </c>
      <c r="CC38" s="236">
        <v>0</v>
      </c>
      <c r="CD38" s="236">
        <v>0</v>
      </c>
      <c r="CE38" s="236">
        <v>0</v>
      </c>
      <c r="CF38" s="236">
        <v>0</v>
      </c>
      <c r="CG38" s="236">
        <v>0</v>
      </c>
      <c r="CH38" s="236">
        <v>0</v>
      </c>
      <c r="CI38" s="236">
        <v>0</v>
      </c>
      <c r="CJ38" s="236">
        <v>0</v>
      </c>
      <c r="CK38" s="236">
        <v>0</v>
      </c>
      <c r="CL38" s="293">
        <v>0</v>
      </c>
      <c r="CM38" s="236">
        <v>0</v>
      </c>
      <c r="CN38" s="236">
        <v>0</v>
      </c>
      <c r="CO38" s="236">
        <v>0</v>
      </c>
      <c r="CP38" s="236">
        <v>0</v>
      </c>
      <c r="CQ38" s="236">
        <v>0</v>
      </c>
      <c r="CR38" s="236">
        <v>0</v>
      </c>
      <c r="CS38" s="236">
        <v>0</v>
      </c>
      <c r="CT38" s="236">
        <v>0</v>
      </c>
      <c r="CU38" s="236">
        <v>0</v>
      </c>
    </row>
    <row r="39" spans="1:120" outlineLevel="2">
      <c r="A39" s="189" t="s">
        <v>219</v>
      </c>
      <c r="B39" s="602">
        <v>2820</v>
      </c>
      <c r="C39" s="294" t="s">
        <v>297</v>
      </c>
      <c r="D39" s="294" t="s">
        <v>329</v>
      </c>
      <c r="E39" s="293">
        <v>0</v>
      </c>
      <c r="F39" s="293">
        <v>0</v>
      </c>
      <c r="G39" s="410">
        <v>0</v>
      </c>
      <c r="H39" s="410">
        <v>0</v>
      </c>
      <c r="I39" s="410">
        <v>0</v>
      </c>
      <c r="J39" s="410">
        <v>0</v>
      </c>
      <c r="K39" s="410">
        <v>0</v>
      </c>
      <c r="L39" s="410">
        <v>0</v>
      </c>
      <c r="M39" s="410">
        <v>0</v>
      </c>
      <c r="N39" s="410">
        <v>0</v>
      </c>
      <c r="O39" s="410">
        <v>0</v>
      </c>
      <c r="P39" s="410">
        <v>0</v>
      </c>
      <c r="Q39" s="410">
        <v>0</v>
      </c>
      <c r="R39" s="293">
        <v>0</v>
      </c>
      <c r="S39" s="236">
        <v>0</v>
      </c>
      <c r="T39" s="236">
        <v>0</v>
      </c>
      <c r="U39" s="236">
        <v>0</v>
      </c>
      <c r="V39" s="236">
        <v>0</v>
      </c>
      <c r="W39" s="236">
        <v>0</v>
      </c>
      <c r="X39" s="236">
        <v>0</v>
      </c>
      <c r="Y39" s="101">
        <v>0</v>
      </c>
      <c r="Z39" s="236">
        <v>0</v>
      </c>
      <c r="AA39" s="236">
        <v>0</v>
      </c>
      <c r="AB39" s="101">
        <v>0</v>
      </c>
      <c r="AC39" s="411">
        <v>0</v>
      </c>
      <c r="AD39" s="293">
        <v>0</v>
      </c>
      <c r="AE39" s="236">
        <v>0</v>
      </c>
      <c r="AF39" s="236">
        <v>0</v>
      </c>
      <c r="AG39" s="236">
        <v>0</v>
      </c>
      <c r="AH39" s="236">
        <v>0</v>
      </c>
      <c r="AI39" s="236">
        <v>0</v>
      </c>
      <c r="AJ39" s="236">
        <v>0</v>
      </c>
      <c r="AK39" s="236">
        <v>0</v>
      </c>
      <c r="AL39" s="236">
        <v>0</v>
      </c>
      <c r="AM39" s="236">
        <v>0</v>
      </c>
      <c r="AN39" s="236">
        <v>0</v>
      </c>
      <c r="AO39" s="236">
        <v>0</v>
      </c>
      <c r="AP39" s="236">
        <v>0</v>
      </c>
      <c r="AQ39" s="236">
        <v>0</v>
      </c>
      <c r="AR39" s="236">
        <v>0</v>
      </c>
      <c r="AS39" s="236">
        <v>0</v>
      </c>
      <c r="AT39" s="236">
        <v>0</v>
      </c>
      <c r="AU39" s="236">
        <v>0</v>
      </c>
      <c r="AV39" s="236">
        <v>0</v>
      </c>
      <c r="AW39" s="236">
        <v>0</v>
      </c>
      <c r="AX39" s="236">
        <v>0</v>
      </c>
      <c r="AY39" s="236">
        <v>0</v>
      </c>
      <c r="AZ39" s="236">
        <v>0</v>
      </c>
      <c r="BA39" s="236">
        <v>0</v>
      </c>
      <c r="BB39" s="236">
        <v>0</v>
      </c>
      <c r="BC39" s="293">
        <v>0</v>
      </c>
      <c r="BD39" s="236">
        <v>0</v>
      </c>
      <c r="BE39" s="236">
        <v>0</v>
      </c>
      <c r="BF39" s="236">
        <v>0</v>
      </c>
      <c r="BG39" s="236">
        <v>0</v>
      </c>
      <c r="BH39" s="236">
        <v>0</v>
      </c>
      <c r="BI39" s="236">
        <v>0</v>
      </c>
      <c r="BJ39" s="236">
        <v>0</v>
      </c>
      <c r="BK39" s="236">
        <v>0</v>
      </c>
      <c r="BL39" s="236">
        <v>0</v>
      </c>
      <c r="BM39" s="236">
        <v>0</v>
      </c>
      <c r="BN39" s="236">
        <v>0</v>
      </c>
      <c r="BO39" s="236">
        <v>0</v>
      </c>
      <c r="BP39" s="236">
        <v>0</v>
      </c>
      <c r="BQ39" s="236">
        <v>0</v>
      </c>
      <c r="BR39" s="236">
        <v>0</v>
      </c>
      <c r="BS39" s="236">
        <v>0</v>
      </c>
      <c r="BT39" s="236">
        <v>0</v>
      </c>
      <c r="BU39" s="236">
        <v>0</v>
      </c>
      <c r="BV39" s="236">
        <v>0</v>
      </c>
      <c r="BW39" s="236">
        <v>0</v>
      </c>
      <c r="BX39" s="293">
        <v>0</v>
      </c>
      <c r="BY39" s="293">
        <v>0</v>
      </c>
      <c r="BZ39" s="293">
        <v>0</v>
      </c>
      <c r="CA39" s="236">
        <v>0</v>
      </c>
      <c r="CB39" s="236">
        <v>0</v>
      </c>
      <c r="CC39" s="236">
        <v>0</v>
      </c>
      <c r="CD39" s="236">
        <v>0</v>
      </c>
      <c r="CE39" s="236">
        <v>0</v>
      </c>
      <c r="CF39" s="236">
        <v>0</v>
      </c>
      <c r="CG39" s="236">
        <v>0</v>
      </c>
      <c r="CH39" s="236">
        <v>0</v>
      </c>
      <c r="CI39" s="236">
        <v>0</v>
      </c>
      <c r="CJ39" s="236">
        <v>0</v>
      </c>
      <c r="CK39" s="236">
        <v>0</v>
      </c>
      <c r="CL39" s="293">
        <v>0</v>
      </c>
      <c r="CM39" s="236">
        <v>0</v>
      </c>
      <c r="CN39" s="236">
        <v>0</v>
      </c>
      <c r="CO39" s="236">
        <v>0</v>
      </c>
      <c r="CP39" s="236">
        <v>0</v>
      </c>
      <c r="CQ39" s="236">
        <v>0</v>
      </c>
      <c r="CR39" s="236">
        <v>0</v>
      </c>
      <c r="CS39" s="236">
        <v>0</v>
      </c>
      <c r="CT39" s="236">
        <v>0</v>
      </c>
      <c r="CU39" s="236">
        <v>0</v>
      </c>
    </row>
    <row r="40" spans="1:120" outlineLevel="2">
      <c r="A40" s="189" t="s">
        <v>220</v>
      </c>
      <c r="B40" s="602">
        <v>2820</v>
      </c>
      <c r="C40" s="294" t="s">
        <v>297</v>
      </c>
      <c r="D40" s="294" t="s">
        <v>330</v>
      </c>
      <c r="E40" s="293">
        <v>0</v>
      </c>
      <c r="F40" s="293">
        <v>0</v>
      </c>
      <c r="G40" s="410">
        <v>0</v>
      </c>
      <c r="H40" s="410">
        <v>0</v>
      </c>
      <c r="I40" s="410">
        <v>0</v>
      </c>
      <c r="J40" s="410">
        <v>0</v>
      </c>
      <c r="K40" s="410">
        <v>0</v>
      </c>
      <c r="L40" s="410">
        <v>0</v>
      </c>
      <c r="M40" s="410">
        <v>0</v>
      </c>
      <c r="N40" s="410">
        <v>0</v>
      </c>
      <c r="O40" s="410">
        <v>0</v>
      </c>
      <c r="P40" s="410">
        <v>0</v>
      </c>
      <c r="Q40" s="410">
        <v>0</v>
      </c>
      <c r="R40" s="293">
        <v>0</v>
      </c>
      <c r="S40" s="236">
        <v>0</v>
      </c>
      <c r="T40" s="236">
        <v>0</v>
      </c>
      <c r="U40" s="236">
        <v>0</v>
      </c>
      <c r="V40" s="236">
        <v>0</v>
      </c>
      <c r="W40" s="236">
        <v>0</v>
      </c>
      <c r="X40" s="236">
        <v>0</v>
      </c>
      <c r="Y40" s="101">
        <v>0</v>
      </c>
      <c r="Z40" s="236">
        <v>0</v>
      </c>
      <c r="AA40" s="236">
        <v>0</v>
      </c>
      <c r="AB40" s="101">
        <v>0</v>
      </c>
      <c r="AC40" s="411">
        <v>0</v>
      </c>
      <c r="AD40" s="293">
        <v>0</v>
      </c>
      <c r="AE40" s="236">
        <v>0</v>
      </c>
      <c r="AF40" s="236">
        <v>0</v>
      </c>
      <c r="AG40" s="236">
        <v>0</v>
      </c>
      <c r="AH40" s="236">
        <v>0</v>
      </c>
      <c r="AI40" s="236">
        <v>0</v>
      </c>
      <c r="AJ40" s="236">
        <v>0</v>
      </c>
      <c r="AK40" s="236">
        <v>0</v>
      </c>
      <c r="AL40" s="236">
        <v>0</v>
      </c>
      <c r="AM40" s="236">
        <v>0</v>
      </c>
      <c r="AN40" s="236">
        <v>0</v>
      </c>
      <c r="AO40" s="236">
        <v>0</v>
      </c>
      <c r="AP40" s="236">
        <v>0</v>
      </c>
      <c r="AQ40" s="236">
        <v>0</v>
      </c>
      <c r="AR40" s="236">
        <v>0</v>
      </c>
      <c r="AS40" s="236">
        <v>0</v>
      </c>
      <c r="AT40" s="236">
        <v>0</v>
      </c>
      <c r="AU40" s="236">
        <v>0</v>
      </c>
      <c r="AV40" s="236">
        <v>0</v>
      </c>
      <c r="AW40" s="236">
        <v>0</v>
      </c>
      <c r="AX40" s="236">
        <v>0</v>
      </c>
      <c r="AY40" s="236">
        <v>0</v>
      </c>
      <c r="AZ40" s="236">
        <v>0</v>
      </c>
      <c r="BA40" s="236">
        <v>0</v>
      </c>
      <c r="BB40" s="236">
        <v>0</v>
      </c>
      <c r="BC40" s="293">
        <v>0</v>
      </c>
      <c r="BD40" s="236">
        <v>0</v>
      </c>
      <c r="BE40" s="236">
        <v>0</v>
      </c>
      <c r="BF40" s="236">
        <v>0</v>
      </c>
      <c r="BG40" s="236">
        <v>0</v>
      </c>
      <c r="BH40" s="236">
        <v>0</v>
      </c>
      <c r="BI40" s="236">
        <v>0</v>
      </c>
      <c r="BJ40" s="236">
        <v>0</v>
      </c>
      <c r="BK40" s="236">
        <v>0</v>
      </c>
      <c r="BL40" s="236">
        <v>0</v>
      </c>
      <c r="BM40" s="236">
        <v>0</v>
      </c>
      <c r="BN40" s="236">
        <v>0</v>
      </c>
      <c r="BO40" s="236">
        <v>0</v>
      </c>
      <c r="BP40" s="236">
        <v>0</v>
      </c>
      <c r="BQ40" s="236">
        <v>0</v>
      </c>
      <c r="BR40" s="236">
        <v>0</v>
      </c>
      <c r="BS40" s="236">
        <v>0</v>
      </c>
      <c r="BT40" s="236">
        <v>0</v>
      </c>
      <c r="BU40" s="236">
        <v>0</v>
      </c>
      <c r="BV40" s="236">
        <v>0</v>
      </c>
      <c r="BW40" s="236">
        <v>0</v>
      </c>
      <c r="BX40" s="293">
        <v>0</v>
      </c>
      <c r="BY40" s="293">
        <v>0</v>
      </c>
      <c r="BZ40" s="293">
        <v>0</v>
      </c>
      <c r="CA40" s="236">
        <v>0</v>
      </c>
      <c r="CB40" s="236">
        <v>0</v>
      </c>
      <c r="CC40" s="236">
        <v>0</v>
      </c>
      <c r="CD40" s="236">
        <v>0</v>
      </c>
      <c r="CE40" s="236">
        <v>0</v>
      </c>
      <c r="CF40" s="236">
        <v>0</v>
      </c>
      <c r="CG40" s="236">
        <v>0</v>
      </c>
      <c r="CH40" s="236">
        <v>0</v>
      </c>
      <c r="CI40" s="236">
        <v>0</v>
      </c>
      <c r="CJ40" s="236">
        <v>0</v>
      </c>
      <c r="CK40" s="236">
        <v>0</v>
      </c>
      <c r="CL40" s="293">
        <v>0</v>
      </c>
      <c r="CM40" s="236">
        <v>0</v>
      </c>
      <c r="CN40" s="236">
        <v>0</v>
      </c>
      <c r="CO40" s="236">
        <v>0</v>
      </c>
      <c r="CP40" s="236">
        <v>0</v>
      </c>
      <c r="CQ40" s="236">
        <v>0</v>
      </c>
      <c r="CR40" s="236">
        <v>0</v>
      </c>
      <c r="CS40" s="236">
        <v>0</v>
      </c>
      <c r="CT40" s="236">
        <v>0</v>
      </c>
      <c r="CU40" s="236">
        <v>0</v>
      </c>
    </row>
    <row r="41" spans="1:120" outlineLevel="2">
      <c r="A41" s="189" t="s">
        <v>221</v>
      </c>
      <c r="B41" s="602">
        <v>2820</v>
      </c>
      <c r="C41" s="294" t="s">
        <v>297</v>
      </c>
      <c r="D41" s="294" t="s">
        <v>331</v>
      </c>
      <c r="E41" s="293">
        <v>0</v>
      </c>
      <c r="F41" s="293">
        <v>0</v>
      </c>
      <c r="G41" s="410">
        <v>0</v>
      </c>
      <c r="H41" s="410">
        <v>0</v>
      </c>
      <c r="I41" s="410">
        <v>0</v>
      </c>
      <c r="J41" s="410">
        <v>0</v>
      </c>
      <c r="K41" s="410">
        <v>0</v>
      </c>
      <c r="L41" s="410">
        <v>0</v>
      </c>
      <c r="M41" s="410">
        <v>0</v>
      </c>
      <c r="N41" s="410">
        <v>0</v>
      </c>
      <c r="O41" s="410">
        <v>0</v>
      </c>
      <c r="P41" s="410">
        <v>0</v>
      </c>
      <c r="Q41" s="410">
        <v>0</v>
      </c>
      <c r="R41" s="293">
        <v>0</v>
      </c>
      <c r="S41" s="236">
        <v>0</v>
      </c>
      <c r="T41" s="236">
        <v>0</v>
      </c>
      <c r="U41" s="236">
        <v>0</v>
      </c>
      <c r="V41" s="236">
        <v>0</v>
      </c>
      <c r="W41" s="236">
        <v>0</v>
      </c>
      <c r="X41" s="236">
        <v>0</v>
      </c>
      <c r="Y41" s="101">
        <v>0</v>
      </c>
      <c r="Z41" s="236">
        <v>0</v>
      </c>
      <c r="AA41" s="236">
        <v>0</v>
      </c>
      <c r="AB41" s="101">
        <v>0</v>
      </c>
      <c r="AC41" s="411">
        <v>0</v>
      </c>
      <c r="AD41" s="293">
        <v>0</v>
      </c>
      <c r="AE41" s="236">
        <v>0</v>
      </c>
      <c r="AF41" s="236">
        <v>0</v>
      </c>
      <c r="AG41" s="236">
        <v>0</v>
      </c>
      <c r="AH41" s="236">
        <v>0</v>
      </c>
      <c r="AI41" s="236">
        <v>0</v>
      </c>
      <c r="AJ41" s="236">
        <v>0</v>
      </c>
      <c r="AK41" s="236">
        <v>0</v>
      </c>
      <c r="AL41" s="236">
        <v>0</v>
      </c>
      <c r="AM41" s="236">
        <v>0</v>
      </c>
      <c r="AN41" s="236">
        <v>0</v>
      </c>
      <c r="AO41" s="236">
        <v>0</v>
      </c>
      <c r="AP41" s="236">
        <v>0</v>
      </c>
      <c r="AQ41" s="236">
        <v>0</v>
      </c>
      <c r="AR41" s="236">
        <v>0</v>
      </c>
      <c r="AS41" s="236">
        <v>0</v>
      </c>
      <c r="AT41" s="236">
        <v>0</v>
      </c>
      <c r="AU41" s="236">
        <v>0</v>
      </c>
      <c r="AV41" s="236">
        <v>0</v>
      </c>
      <c r="AW41" s="236">
        <v>0</v>
      </c>
      <c r="AX41" s="236">
        <v>0</v>
      </c>
      <c r="AY41" s="236">
        <v>0</v>
      </c>
      <c r="AZ41" s="236">
        <v>0</v>
      </c>
      <c r="BA41" s="236">
        <v>0</v>
      </c>
      <c r="BB41" s="236">
        <v>0</v>
      </c>
      <c r="BC41" s="293">
        <v>0</v>
      </c>
      <c r="BD41" s="236">
        <v>0</v>
      </c>
      <c r="BE41" s="236">
        <v>0</v>
      </c>
      <c r="BF41" s="236">
        <v>0</v>
      </c>
      <c r="BG41" s="236">
        <v>0</v>
      </c>
      <c r="BH41" s="236">
        <v>0</v>
      </c>
      <c r="BI41" s="236">
        <v>0</v>
      </c>
      <c r="BJ41" s="236">
        <v>0</v>
      </c>
      <c r="BK41" s="236">
        <v>0</v>
      </c>
      <c r="BL41" s="236">
        <v>0</v>
      </c>
      <c r="BM41" s="236">
        <v>0</v>
      </c>
      <c r="BN41" s="236">
        <v>0</v>
      </c>
      <c r="BO41" s="236">
        <v>0</v>
      </c>
      <c r="BP41" s="236">
        <v>0</v>
      </c>
      <c r="BQ41" s="236">
        <v>0</v>
      </c>
      <c r="BR41" s="236">
        <v>0</v>
      </c>
      <c r="BS41" s="236">
        <v>0</v>
      </c>
      <c r="BT41" s="236">
        <v>0</v>
      </c>
      <c r="BU41" s="236">
        <v>0</v>
      </c>
      <c r="BV41" s="236">
        <v>0</v>
      </c>
      <c r="BW41" s="236">
        <v>0</v>
      </c>
      <c r="BX41" s="293">
        <v>0</v>
      </c>
      <c r="BY41" s="293">
        <v>0</v>
      </c>
      <c r="BZ41" s="293">
        <v>0</v>
      </c>
      <c r="CA41" s="236">
        <v>0</v>
      </c>
      <c r="CB41" s="236">
        <v>0</v>
      </c>
      <c r="CC41" s="236">
        <v>0</v>
      </c>
      <c r="CD41" s="236">
        <v>0</v>
      </c>
      <c r="CE41" s="236">
        <v>0</v>
      </c>
      <c r="CF41" s="236">
        <v>0</v>
      </c>
      <c r="CG41" s="236">
        <v>0</v>
      </c>
      <c r="CH41" s="236">
        <v>0</v>
      </c>
      <c r="CI41" s="236">
        <v>0</v>
      </c>
      <c r="CJ41" s="236">
        <v>0</v>
      </c>
      <c r="CK41" s="236">
        <v>0</v>
      </c>
      <c r="CL41" s="293">
        <v>0</v>
      </c>
      <c r="CM41" s="236">
        <v>0</v>
      </c>
      <c r="CN41" s="236">
        <v>0</v>
      </c>
      <c r="CO41" s="236">
        <v>0</v>
      </c>
      <c r="CP41" s="236">
        <v>0</v>
      </c>
      <c r="CQ41" s="236">
        <v>0</v>
      </c>
      <c r="CR41" s="236">
        <v>0</v>
      </c>
      <c r="CS41" s="236">
        <v>0</v>
      </c>
      <c r="CT41" s="236">
        <v>0</v>
      </c>
      <c r="CU41" s="236">
        <v>0</v>
      </c>
    </row>
    <row r="42" spans="1:120" outlineLevel="2">
      <c r="A42" s="189" t="s">
        <v>223</v>
      </c>
      <c r="B42" s="602">
        <v>2820</v>
      </c>
      <c r="C42" s="294" t="s">
        <v>297</v>
      </c>
      <c r="D42" s="294" t="s">
        <v>333</v>
      </c>
      <c r="E42" s="293">
        <v>0</v>
      </c>
      <c r="F42" s="293">
        <v>0</v>
      </c>
      <c r="G42" s="410">
        <v>0</v>
      </c>
      <c r="H42" s="410">
        <v>0</v>
      </c>
      <c r="I42" s="410">
        <v>0</v>
      </c>
      <c r="J42" s="410">
        <v>0</v>
      </c>
      <c r="K42" s="410">
        <v>0</v>
      </c>
      <c r="L42" s="410">
        <v>0</v>
      </c>
      <c r="M42" s="410">
        <v>0</v>
      </c>
      <c r="N42" s="410">
        <v>0</v>
      </c>
      <c r="O42" s="410">
        <v>0</v>
      </c>
      <c r="P42" s="410">
        <v>0</v>
      </c>
      <c r="Q42" s="410">
        <v>0</v>
      </c>
      <c r="R42" s="293">
        <v>0</v>
      </c>
      <c r="S42" s="236">
        <v>0</v>
      </c>
      <c r="T42" s="236">
        <v>0</v>
      </c>
      <c r="U42" s="236">
        <v>0</v>
      </c>
      <c r="V42" s="236">
        <v>0</v>
      </c>
      <c r="W42" s="236">
        <v>0</v>
      </c>
      <c r="X42" s="236">
        <v>0</v>
      </c>
      <c r="Y42" s="101">
        <v>0</v>
      </c>
      <c r="Z42" s="236">
        <v>0</v>
      </c>
      <c r="AA42" s="236">
        <v>0</v>
      </c>
      <c r="AB42" s="101">
        <v>0</v>
      </c>
      <c r="AC42" s="411">
        <v>0</v>
      </c>
      <c r="AD42" s="293">
        <v>0</v>
      </c>
      <c r="AE42" s="236">
        <v>0</v>
      </c>
      <c r="AF42" s="236">
        <v>0</v>
      </c>
      <c r="AG42" s="236">
        <v>0</v>
      </c>
      <c r="AH42" s="236">
        <v>0</v>
      </c>
      <c r="AI42" s="236">
        <v>0</v>
      </c>
      <c r="AJ42" s="236">
        <v>0</v>
      </c>
      <c r="AK42" s="236">
        <v>0</v>
      </c>
      <c r="AL42" s="236">
        <v>0</v>
      </c>
      <c r="AM42" s="236">
        <v>0</v>
      </c>
      <c r="AN42" s="236">
        <v>0</v>
      </c>
      <c r="AO42" s="236">
        <v>0</v>
      </c>
      <c r="AP42" s="236">
        <v>0</v>
      </c>
      <c r="AQ42" s="236">
        <v>0</v>
      </c>
      <c r="AR42" s="236">
        <v>0</v>
      </c>
      <c r="AS42" s="236">
        <v>0</v>
      </c>
      <c r="AT42" s="236">
        <v>0</v>
      </c>
      <c r="AU42" s="236">
        <v>0</v>
      </c>
      <c r="AV42" s="236">
        <v>0</v>
      </c>
      <c r="AW42" s="236">
        <v>0</v>
      </c>
      <c r="AX42" s="236">
        <v>0</v>
      </c>
      <c r="AY42" s="236">
        <v>0</v>
      </c>
      <c r="AZ42" s="236">
        <v>0</v>
      </c>
      <c r="BA42" s="236">
        <v>0</v>
      </c>
      <c r="BB42" s="236">
        <v>0</v>
      </c>
      <c r="BC42" s="293">
        <v>0</v>
      </c>
      <c r="BD42" s="236">
        <v>0</v>
      </c>
      <c r="BE42" s="236">
        <v>0</v>
      </c>
      <c r="BF42" s="236">
        <v>0</v>
      </c>
      <c r="BG42" s="236">
        <v>0</v>
      </c>
      <c r="BH42" s="236">
        <v>0</v>
      </c>
      <c r="BI42" s="236">
        <v>0</v>
      </c>
      <c r="BJ42" s="236">
        <v>0</v>
      </c>
      <c r="BK42" s="236">
        <v>0</v>
      </c>
      <c r="BL42" s="236">
        <v>0</v>
      </c>
      <c r="BM42" s="236">
        <v>0</v>
      </c>
      <c r="BN42" s="236">
        <v>0</v>
      </c>
      <c r="BO42" s="236">
        <v>0</v>
      </c>
      <c r="BP42" s="236">
        <v>0</v>
      </c>
      <c r="BQ42" s="236">
        <v>0</v>
      </c>
      <c r="BR42" s="236">
        <v>0</v>
      </c>
      <c r="BS42" s="236">
        <v>0</v>
      </c>
      <c r="BT42" s="236">
        <v>0</v>
      </c>
      <c r="BU42" s="236">
        <v>0</v>
      </c>
      <c r="BV42" s="236">
        <v>0</v>
      </c>
      <c r="BW42" s="236">
        <v>0</v>
      </c>
      <c r="BX42" s="293">
        <v>0</v>
      </c>
      <c r="BY42" s="293">
        <v>0</v>
      </c>
      <c r="BZ42" s="293">
        <v>0</v>
      </c>
      <c r="CA42" s="236">
        <v>0</v>
      </c>
      <c r="CB42" s="236">
        <v>0</v>
      </c>
      <c r="CC42" s="236">
        <v>0</v>
      </c>
      <c r="CD42" s="236">
        <v>0</v>
      </c>
      <c r="CE42" s="236">
        <v>0</v>
      </c>
      <c r="CF42" s="236">
        <v>0</v>
      </c>
      <c r="CG42" s="236">
        <v>0</v>
      </c>
      <c r="CH42" s="236">
        <v>0</v>
      </c>
      <c r="CI42" s="236">
        <v>0</v>
      </c>
      <c r="CJ42" s="236">
        <v>0</v>
      </c>
      <c r="CK42" s="236">
        <v>0</v>
      </c>
      <c r="CL42" s="293">
        <v>0</v>
      </c>
      <c r="CM42" s="236">
        <v>0</v>
      </c>
      <c r="CN42" s="236">
        <v>0</v>
      </c>
      <c r="CO42" s="236">
        <v>0</v>
      </c>
      <c r="CP42" s="236">
        <v>0</v>
      </c>
      <c r="CQ42" s="236">
        <v>0</v>
      </c>
      <c r="CR42" s="236">
        <v>0</v>
      </c>
      <c r="CS42" s="236">
        <v>0</v>
      </c>
      <c r="CT42" s="236">
        <v>0</v>
      </c>
      <c r="CU42" s="236">
        <v>0</v>
      </c>
    </row>
    <row r="43" spans="1:120" outlineLevel="2">
      <c r="A43" s="189" t="s">
        <v>863</v>
      </c>
      <c r="B43" s="602">
        <v>2820</v>
      </c>
      <c r="C43" s="294" t="s">
        <v>297</v>
      </c>
      <c r="D43" s="294" t="s">
        <v>334</v>
      </c>
      <c r="E43" s="293">
        <v>0</v>
      </c>
      <c r="F43" s="293">
        <v>0</v>
      </c>
      <c r="G43" s="410">
        <v>0</v>
      </c>
      <c r="H43" s="410">
        <v>0</v>
      </c>
      <c r="I43" s="410">
        <v>0</v>
      </c>
      <c r="J43" s="410">
        <v>0</v>
      </c>
      <c r="K43" s="410">
        <v>0</v>
      </c>
      <c r="L43" s="410">
        <v>0</v>
      </c>
      <c r="M43" s="410">
        <v>0</v>
      </c>
      <c r="N43" s="410">
        <v>0</v>
      </c>
      <c r="O43" s="410">
        <v>0</v>
      </c>
      <c r="P43" s="410">
        <v>0</v>
      </c>
      <c r="Q43" s="410">
        <v>0</v>
      </c>
      <c r="R43" s="293">
        <v>0</v>
      </c>
      <c r="S43" s="236">
        <v>0</v>
      </c>
      <c r="T43" s="236">
        <v>0</v>
      </c>
      <c r="U43" s="236">
        <v>0</v>
      </c>
      <c r="V43" s="236">
        <v>0</v>
      </c>
      <c r="W43" s="236">
        <v>0</v>
      </c>
      <c r="X43" s="236">
        <v>0</v>
      </c>
      <c r="Y43" s="101">
        <v>0</v>
      </c>
      <c r="Z43" s="236">
        <v>0</v>
      </c>
      <c r="AA43" s="236">
        <v>0</v>
      </c>
      <c r="AB43" s="101">
        <v>0</v>
      </c>
      <c r="AC43" s="411">
        <v>0</v>
      </c>
      <c r="AD43" s="293">
        <v>0</v>
      </c>
      <c r="AE43" s="236">
        <v>0</v>
      </c>
      <c r="AF43" s="236">
        <v>0</v>
      </c>
      <c r="AG43" s="236">
        <v>0</v>
      </c>
      <c r="AH43" s="236">
        <v>0</v>
      </c>
      <c r="AI43" s="236">
        <v>0</v>
      </c>
      <c r="AJ43" s="236">
        <v>0</v>
      </c>
      <c r="AK43" s="236">
        <v>0</v>
      </c>
      <c r="AL43" s="236">
        <v>0</v>
      </c>
      <c r="AM43" s="236">
        <v>0</v>
      </c>
      <c r="AN43" s="236">
        <v>0</v>
      </c>
      <c r="AO43" s="236">
        <v>0</v>
      </c>
      <c r="AP43" s="236">
        <v>0</v>
      </c>
      <c r="AQ43" s="236">
        <v>0</v>
      </c>
      <c r="AR43" s="236">
        <v>0</v>
      </c>
      <c r="AS43" s="236">
        <v>0</v>
      </c>
      <c r="AT43" s="236">
        <v>0</v>
      </c>
      <c r="AU43" s="236">
        <v>0</v>
      </c>
      <c r="AV43" s="236">
        <v>0</v>
      </c>
      <c r="AW43" s="236">
        <v>0</v>
      </c>
      <c r="AX43" s="236">
        <v>0</v>
      </c>
      <c r="AY43" s="236">
        <v>0</v>
      </c>
      <c r="AZ43" s="236">
        <v>0</v>
      </c>
      <c r="BA43" s="236">
        <v>0</v>
      </c>
      <c r="BB43" s="236">
        <v>0</v>
      </c>
      <c r="BC43" s="293">
        <v>0</v>
      </c>
      <c r="BD43" s="236">
        <v>0</v>
      </c>
      <c r="BE43" s="236">
        <v>0</v>
      </c>
      <c r="BF43" s="236">
        <v>0</v>
      </c>
      <c r="BG43" s="236">
        <v>0</v>
      </c>
      <c r="BH43" s="236">
        <v>0</v>
      </c>
      <c r="BI43" s="236">
        <v>0</v>
      </c>
      <c r="BJ43" s="236">
        <v>0</v>
      </c>
      <c r="BK43" s="236">
        <v>0</v>
      </c>
      <c r="BL43" s="236">
        <v>0</v>
      </c>
      <c r="BM43" s="236">
        <v>0</v>
      </c>
      <c r="BN43" s="236">
        <v>0</v>
      </c>
      <c r="BO43" s="236">
        <v>0</v>
      </c>
      <c r="BP43" s="236">
        <v>0</v>
      </c>
      <c r="BQ43" s="236">
        <v>0</v>
      </c>
      <c r="BR43" s="236">
        <v>0</v>
      </c>
      <c r="BS43" s="236">
        <v>0</v>
      </c>
      <c r="BT43" s="236">
        <v>0</v>
      </c>
      <c r="BU43" s="236">
        <v>0</v>
      </c>
      <c r="BV43" s="236">
        <v>0</v>
      </c>
      <c r="BW43" s="236">
        <v>0</v>
      </c>
      <c r="BX43" s="293">
        <v>0</v>
      </c>
      <c r="BY43" s="293">
        <v>0</v>
      </c>
      <c r="BZ43" s="293">
        <v>0</v>
      </c>
      <c r="CA43" s="236">
        <v>0</v>
      </c>
      <c r="CB43" s="236">
        <v>0</v>
      </c>
      <c r="CC43" s="236">
        <v>0</v>
      </c>
      <c r="CD43" s="236">
        <v>0</v>
      </c>
      <c r="CE43" s="236">
        <v>0</v>
      </c>
      <c r="CF43" s="236">
        <v>0</v>
      </c>
      <c r="CG43" s="236">
        <v>0</v>
      </c>
      <c r="CH43" s="236">
        <v>0</v>
      </c>
      <c r="CI43" s="236">
        <v>0</v>
      </c>
      <c r="CJ43" s="236">
        <v>0</v>
      </c>
      <c r="CK43" s="236">
        <v>0</v>
      </c>
      <c r="CL43" s="293">
        <v>0</v>
      </c>
      <c r="CM43" s="236">
        <v>0</v>
      </c>
      <c r="CN43" s="236">
        <v>0</v>
      </c>
      <c r="CO43" s="236">
        <v>0</v>
      </c>
      <c r="CP43" s="236">
        <v>0</v>
      </c>
      <c r="CQ43" s="236">
        <v>0</v>
      </c>
      <c r="CR43" s="236">
        <v>0</v>
      </c>
      <c r="CS43" s="236">
        <v>0</v>
      </c>
      <c r="CT43" s="236">
        <v>0</v>
      </c>
      <c r="CU43" s="236">
        <v>0</v>
      </c>
    </row>
    <row r="44" spans="1:120" s="257" customFormat="1" outlineLevel="1">
      <c r="A44" s="257" t="s">
        <v>764</v>
      </c>
      <c r="C44" s="412"/>
      <c r="D44" s="412"/>
      <c r="E44" s="380">
        <v>-18918066.299999997</v>
      </c>
      <c r="F44" s="380">
        <v>-19617650.859999999</v>
      </c>
      <c r="G44" s="413">
        <v>-19617650.859999999</v>
      </c>
      <c r="H44" s="413">
        <v>-19617650.859999999</v>
      </c>
      <c r="I44" s="413">
        <v>-19617650.859999999</v>
      </c>
      <c r="J44" s="413">
        <v>-19617650.859999999</v>
      </c>
      <c r="K44" s="413">
        <v>-19617650.859999999</v>
      </c>
      <c r="L44" s="413">
        <v>-19617650.859999999</v>
      </c>
      <c r="M44" s="413">
        <v>-19617650.859999999</v>
      </c>
      <c r="N44" s="413">
        <v>-19617650.859999999</v>
      </c>
      <c r="O44" s="413">
        <v>-15311756.335100003</v>
      </c>
      <c r="P44" s="413">
        <v>-15311756.335100003</v>
      </c>
      <c r="Q44" s="413">
        <v>-15311756.335100003</v>
      </c>
      <c r="R44" s="380">
        <v>-16581108.590000004</v>
      </c>
      <c r="S44" s="312">
        <v>-16581108.590000004</v>
      </c>
      <c r="T44" s="312">
        <v>-16581108.590000004</v>
      </c>
      <c r="U44" s="312">
        <v>-16581108.590000004</v>
      </c>
      <c r="V44" s="312">
        <v>-16581108.590000004</v>
      </c>
      <c r="W44" s="312">
        <v>-16581108.590000004</v>
      </c>
      <c r="X44" s="312">
        <v>-16581108.590000004</v>
      </c>
      <c r="Y44" s="311">
        <v>-16581108.590000004</v>
      </c>
      <c r="Z44" s="312">
        <v>-16581108.590000004</v>
      </c>
      <c r="AA44" s="312">
        <v>-16581108.590000004</v>
      </c>
      <c r="AB44" s="311">
        <v>-16581108.590000004</v>
      </c>
      <c r="AC44" s="414">
        <v>-16581108.590000004</v>
      </c>
      <c r="AD44" s="380">
        <v>-10025365.710000005</v>
      </c>
      <c r="AE44" s="312">
        <v>-10025365.710000005</v>
      </c>
      <c r="AF44" s="312">
        <v>-10025365.710000005</v>
      </c>
      <c r="AG44" s="312">
        <v>-10025365.710000005</v>
      </c>
      <c r="AH44" s="312">
        <v>-10025365.710000005</v>
      </c>
      <c r="AI44" s="312">
        <v>-10025365.710000005</v>
      </c>
      <c r="AJ44" s="312">
        <v>-10025365.710000005</v>
      </c>
      <c r="AK44" s="312">
        <v>-10025365.710000005</v>
      </c>
      <c r="AL44" s="312">
        <v>-10025365.710000005</v>
      </c>
      <c r="AM44" s="312">
        <v>-10025365.710000005</v>
      </c>
      <c r="AN44" s="312">
        <v>-10025365.710000005</v>
      </c>
      <c r="AO44" s="312">
        <v>-10025365.710000005</v>
      </c>
      <c r="AP44" s="312">
        <v>-11015365.295000002</v>
      </c>
      <c r="AQ44" s="312">
        <v>-11015365.295000002</v>
      </c>
      <c r="AR44" s="312">
        <v>-11015365.295000002</v>
      </c>
      <c r="AS44" s="312">
        <v>-11015365.295000002</v>
      </c>
      <c r="AT44" s="312">
        <v>-11015365.295000002</v>
      </c>
      <c r="AU44" s="312">
        <v>-11015365.295000002</v>
      </c>
      <c r="AV44" s="312">
        <v>-5819874.629999999</v>
      </c>
      <c r="AW44" s="312">
        <v>-5819874.629999999</v>
      </c>
      <c r="AX44" s="312">
        <v>-5819874.629999999</v>
      </c>
      <c r="AY44" s="312">
        <v>-5819446.4849999994</v>
      </c>
      <c r="AZ44" s="312">
        <v>-5819446.4849999994</v>
      </c>
      <c r="BA44" s="312">
        <v>-5819446.4849999994</v>
      </c>
      <c r="BB44" s="312">
        <v>-28411808.414999999</v>
      </c>
      <c r="BC44" s="380">
        <v>-28411808.414999999</v>
      </c>
      <c r="BD44" s="312">
        <v>-28411808.414999999</v>
      </c>
      <c r="BE44" s="312">
        <v>-28411808.414999999</v>
      </c>
      <c r="BF44" s="312">
        <v>-28411808.414999999</v>
      </c>
      <c r="BG44" s="312">
        <v>-28411808.414999999</v>
      </c>
      <c r="BH44" s="312">
        <v>-28411808.414999999</v>
      </c>
      <c r="BI44" s="312">
        <v>-28411808.414999999</v>
      </c>
      <c r="BJ44" s="312">
        <v>-28411808.414999999</v>
      </c>
      <c r="BK44" s="312">
        <v>-28963501.535000004</v>
      </c>
      <c r="BL44" s="312">
        <v>-28963501.535000004</v>
      </c>
      <c r="BM44" s="312">
        <v>-28963501.535000004</v>
      </c>
      <c r="BN44" s="312">
        <v>-29621792.539999999</v>
      </c>
      <c r="BO44" s="312">
        <v>-29621792.539999999</v>
      </c>
      <c r="BP44" s="312">
        <v>-29621792.539999999</v>
      </c>
      <c r="BQ44" s="312">
        <v>-29621792.539999999</v>
      </c>
      <c r="BR44" s="312">
        <v>-29621792.539999999</v>
      </c>
      <c r="BS44" s="312">
        <v>-29621792.539999999</v>
      </c>
      <c r="BT44" s="312">
        <v>-29621792.539999999</v>
      </c>
      <c r="BU44" s="312">
        <v>-29621792.539999999</v>
      </c>
      <c r="BV44" s="312">
        <v>-29621792.539999999</v>
      </c>
      <c r="BW44" s="312">
        <v>-29621792.539999999</v>
      </c>
      <c r="BX44" s="380">
        <v>-29621792.539999999</v>
      </c>
      <c r="BY44" s="380">
        <v>-29621792.539999999</v>
      </c>
      <c r="BZ44" s="380">
        <v>-31921376.124999996</v>
      </c>
      <c r="CA44" s="380">
        <v>-31921376.124999996</v>
      </c>
      <c r="CB44" s="380">
        <v>-31921376.124999996</v>
      </c>
      <c r="CC44" s="380">
        <v>-31921376.124999996</v>
      </c>
      <c r="CD44" s="380">
        <v>-31921376.124999996</v>
      </c>
      <c r="CE44" s="380">
        <v>-31921376.124999996</v>
      </c>
      <c r="CF44" s="380">
        <v>-31921376.124999996</v>
      </c>
      <c r="CG44" s="380">
        <v>-31921376.124999996</v>
      </c>
      <c r="CH44" s="380">
        <v>-31921376.124999996</v>
      </c>
      <c r="CI44" s="380">
        <v>-31921376.124999996</v>
      </c>
      <c r="CJ44" s="380">
        <v>-31921376.124999996</v>
      </c>
      <c r="CK44" s="380">
        <v>-31921376.124999996</v>
      </c>
      <c r="CL44" s="380">
        <v>-27661189</v>
      </c>
      <c r="CM44" s="380">
        <v>-27661189</v>
      </c>
      <c r="CN44" s="380">
        <v>-27661189</v>
      </c>
      <c r="CO44" s="380">
        <v>-27661189</v>
      </c>
      <c r="CP44" s="380">
        <v>-27661189</v>
      </c>
      <c r="CQ44" s="380">
        <v>-27661189</v>
      </c>
      <c r="CR44" s="380">
        <v>-27661189</v>
      </c>
      <c r="CS44" s="380">
        <v>-27661189</v>
      </c>
      <c r="CT44" s="380">
        <v>-27661189</v>
      </c>
      <c r="CU44" s="380">
        <v>-27661189</v>
      </c>
      <c r="CV44" s="380">
        <f>SUBTOTAL(9,CV34:CV43)</f>
        <v>-27306185.302369721</v>
      </c>
      <c r="CW44" s="380">
        <f t="shared" ref="CW44:DP44" si="5">SUBTOTAL(9,CW34:CW43)</f>
        <v>-26947651.175714057</v>
      </c>
      <c r="CX44" s="380">
        <f t="shared" si="5"/>
        <v>-26585956.499892004</v>
      </c>
      <c r="CY44" s="380">
        <f t="shared" si="5"/>
        <v>-26428379.871329967</v>
      </c>
      <c r="CZ44" s="380">
        <f t="shared" si="5"/>
        <v>-26269825.638018575</v>
      </c>
      <c r="DA44" s="380">
        <f t="shared" si="5"/>
        <v>-26110293.799957823</v>
      </c>
      <c r="DB44" s="380">
        <f t="shared" si="5"/>
        <v>-25949784.357147709</v>
      </c>
      <c r="DC44" s="380">
        <f t="shared" si="5"/>
        <v>-25788297.30958822</v>
      </c>
      <c r="DD44" s="380">
        <f t="shared" si="5"/>
        <v>-25625832.657279368</v>
      </c>
      <c r="DE44" s="380">
        <f t="shared" si="5"/>
        <v>-25461412.795471791</v>
      </c>
      <c r="DF44" s="380">
        <f t="shared" si="5"/>
        <v>-25296015.328914858</v>
      </c>
      <c r="DG44" s="380">
        <f t="shared" si="5"/>
        <v>-25129872.05637034</v>
      </c>
      <c r="DH44" s="380">
        <f t="shared" si="5"/>
        <v>-24962751.17907647</v>
      </c>
      <c r="DI44" s="380">
        <f t="shared" si="5"/>
        <v>-24794652.69703323</v>
      </c>
      <c r="DJ44" s="380">
        <f t="shared" si="5"/>
        <v>-24625576.610240631</v>
      </c>
      <c r="DK44" s="380">
        <f t="shared" si="5"/>
        <v>-24452102.755537882</v>
      </c>
      <c r="DL44" s="380">
        <f t="shared" si="5"/>
        <v>-24277833.714442585</v>
      </c>
      <c r="DM44" s="380">
        <f t="shared" si="5"/>
        <v>-24102769.486954745</v>
      </c>
      <c r="DN44" s="380">
        <f t="shared" si="5"/>
        <v>-23926910.073074371</v>
      </c>
      <c r="DO44" s="380">
        <f t="shared" si="5"/>
        <v>-23750255.472801454</v>
      </c>
      <c r="DP44" s="380">
        <f t="shared" si="5"/>
        <v>-23572805.686135989</v>
      </c>
    </row>
    <row r="45" spans="1:120" outlineLevel="2">
      <c r="A45" s="189" t="s">
        <v>225</v>
      </c>
      <c r="B45" s="603"/>
      <c r="C45" s="294" t="s">
        <v>299</v>
      </c>
      <c r="D45" s="294" t="s">
        <v>336</v>
      </c>
      <c r="E45" s="293">
        <v>0</v>
      </c>
      <c r="F45" s="293">
        <v>0</v>
      </c>
      <c r="G45" s="410">
        <v>0</v>
      </c>
      <c r="H45" s="410">
        <v>0</v>
      </c>
      <c r="I45" s="410">
        <v>0</v>
      </c>
      <c r="J45" s="410">
        <v>0</v>
      </c>
      <c r="K45" s="410">
        <v>0</v>
      </c>
      <c r="L45" s="410">
        <v>0</v>
      </c>
      <c r="M45" s="410">
        <v>0</v>
      </c>
      <c r="N45" s="410">
        <v>0</v>
      </c>
      <c r="O45" s="410">
        <v>0</v>
      </c>
      <c r="P45" s="410">
        <v>0</v>
      </c>
      <c r="Q45" s="410">
        <v>0</v>
      </c>
      <c r="R45" s="293">
        <v>0</v>
      </c>
      <c r="S45" s="236">
        <v>0</v>
      </c>
      <c r="T45" s="236">
        <v>0</v>
      </c>
      <c r="U45" s="236">
        <v>0</v>
      </c>
      <c r="V45" s="236">
        <v>0</v>
      </c>
      <c r="W45" s="236">
        <v>0</v>
      </c>
      <c r="X45" s="236">
        <v>0</v>
      </c>
      <c r="Y45" s="101">
        <v>0</v>
      </c>
      <c r="Z45" s="236">
        <v>0</v>
      </c>
      <c r="AA45" s="236">
        <v>0</v>
      </c>
      <c r="AB45" s="101">
        <v>0</v>
      </c>
      <c r="AC45" s="411">
        <v>0</v>
      </c>
      <c r="AD45" s="293">
        <v>0</v>
      </c>
      <c r="AE45" s="236">
        <v>0</v>
      </c>
      <c r="AF45" s="236">
        <v>0</v>
      </c>
      <c r="AG45" s="236">
        <v>0</v>
      </c>
      <c r="AH45" s="236">
        <v>0</v>
      </c>
      <c r="AI45" s="236">
        <v>0</v>
      </c>
      <c r="AJ45" s="236">
        <v>0</v>
      </c>
      <c r="AK45" s="236">
        <v>0</v>
      </c>
      <c r="AL45" s="236">
        <v>0</v>
      </c>
      <c r="AM45" s="236">
        <v>0</v>
      </c>
      <c r="AN45" s="236">
        <v>0</v>
      </c>
      <c r="AO45" s="236">
        <v>0</v>
      </c>
      <c r="AP45" s="236">
        <v>0</v>
      </c>
      <c r="AQ45" s="236">
        <v>0</v>
      </c>
      <c r="AR45" s="236">
        <v>0</v>
      </c>
      <c r="AS45" s="236">
        <v>0</v>
      </c>
      <c r="AT45" s="236">
        <v>0</v>
      </c>
      <c r="AU45" s="236">
        <v>0</v>
      </c>
      <c r="AV45" s="236">
        <v>0</v>
      </c>
      <c r="AW45" s="236">
        <v>0</v>
      </c>
      <c r="AX45" s="236">
        <v>0</v>
      </c>
      <c r="AY45" s="236">
        <v>0</v>
      </c>
      <c r="AZ45" s="236">
        <v>0</v>
      </c>
      <c r="BA45" s="236">
        <v>0</v>
      </c>
      <c r="BB45" s="236">
        <v>0</v>
      </c>
      <c r="BC45" s="293">
        <v>0</v>
      </c>
      <c r="BD45" s="236">
        <v>0</v>
      </c>
      <c r="BE45" s="236">
        <v>0</v>
      </c>
      <c r="BF45" s="236">
        <v>0</v>
      </c>
      <c r="BG45" s="236">
        <v>0</v>
      </c>
      <c r="BH45" s="236">
        <v>0</v>
      </c>
      <c r="BI45" s="236">
        <v>0</v>
      </c>
      <c r="BJ45" s="236">
        <v>0</v>
      </c>
      <c r="BK45" s="236">
        <v>0</v>
      </c>
      <c r="BL45" s="236">
        <v>0</v>
      </c>
      <c r="BM45" s="236">
        <v>0</v>
      </c>
      <c r="BN45" s="236">
        <v>0</v>
      </c>
      <c r="BO45" s="236">
        <v>0</v>
      </c>
      <c r="BP45" s="236">
        <v>0</v>
      </c>
      <c r="BQ45" s="236">
        <v>0</v>
      </c>
      <c r="BR45" s="236">
        <v>0</v>
      </c>
      <c r="BS45" s="236">
        <v>0</v>
      </c>
      <c r="BT45" s="236">
        <v>0</v>
      </c>
      <c r="BU45" s="236">
        <v>0</v>
      </c>
      <c r="BV45" s="236">
        <v>0</v>
      </c>
      <c r="BW45" s="236">
        <v>0</v>
      </c>
      <c r="BX45" s="293">
        <v>0</v>
      </c>
      <c r="BY45" s="293">
        <v>0</v>
      </c>
      <c r="BZ45" s="293">
        <v>0</v>
      </c>
      <c r="CA45" s="236">
        <v>0</v>
      </c>
      <c r="CB45" s="236">
        <v>0</v>
      </c>
      <c r="CC45" s="236">
        <v>0</v>
      </c>
      <c r="CD45" s="236">
        <v>0</v>
      </c>
      <c r="CE45" s="236">
        <v>0</v>
      </c>
      <c r="CF45" s="236">
        <v>0</v>
      </c>
      <c r="CG45" s="236">
        <v>0</v>
      </c>
      <c r="CH45" s="236">
        <v>0</v>
      </c>
      <c r="CI45" s="236">
        <v>0</v>
      </c>
      <c r="CJ45" s="236">
        <v>0</v>
      </c>
      <c r="CK45" s="236">
        <v>0</v>
      </c>
      <c r="CL45" s="293">
        <v>0</v>
      </c>
      <c r="CM45" s="236">
        <v>0</v>
      </c>
      <c r="CN45" s="236">
        <v>0</v>
      </c>
      <c r="CO45" s="236">
        <v>0</v>
      </c>
      <c r="CP45" s="236">
        <v>0</v>
      </c>
      <c r="CQ45" s="236">
        <v>0</v>
      </c>
      <c r="CR45" s="236">
        <v>0</v>
      </c>
      <c r="CS45" s="236">
        <v>0</v>
      </c>
      <c r="CT45" s="236">
        <v>0</v>
      </c>
      <c r="CU45" s="236">
        <v>0</v>
      </c>
    </row>
    <row r="46" spans="1:120" outlineLevel="2">
      <c r="A46" s="189" t="s">
        <v>226</v>
      </c>
      <c r="B46" s="603"/>
      <c r="C46" s="294" t="s">
        <v>299</v>
      </c>
      <c r="D46" s="294" t="s">
        <v>337</v>
      </c>
      <c r="E46" s="293">
        <v>0</v>
      </c>
      <c r="F46" s="293">
        <v>0</v>
      </c>
      <c r="G46" s="410">
        <v>0</v>
      </c>
      <c r="H46" s="410">
        <v>0</v>
      </c>
      <c r="I46" s="410">
        <v>0</v>
      </c>
      <c r="J46" s="410">
        <v>0</v>
      </c>
      <c r="K46" s="410">
        <v>0</v>
      </c>
      <c r="L46" s="410">
        <v>0</v>
      </c>
      <c r="M46" s="410">
        <v>0</v>
      </c>
      <c r="N46" s="410">
        <v>0</v>
      </c>
      <c r="O46" s="410">
        <v>0</v>
      </c>
      <c r="P46" s="410">
        <v>0</v>
      </c>
      <c r="Q46" s="410">
        <v>0</v>
      </c>
      <c r="R46" s="293">
        <v>0</v>
      </c>
      <c r="S46" s="236">
        <v>0</v>
      </c>
      <c r="T46" s="236">
        <v>0</v>
      </c>
      <c r="U46" s="236">
        <v>0</v>
      </c>
      <c r="V46" s="236">
        <v>0</v>
      </c>
      <c r="W46" s="236">
        <v>0</v>
      </c>
      <c r="X46" s="236">
        <v>0</v>
      </c>
      <c r="Y46" s="101">
        <v>0</v>
      </c>
      <c r="Z46" s="236">
        <v>0</v>
      </c>
      <c r="AA46" s="236">
        <v>0</v>
      </c>
      <c r="AB46" s="101">
        <v>0</v>
      </c>
      <c r="AC46" s="411">
        <v>0</v>
      </c>
      <c r="AD46" s="293">
        <v>0</v>
      </c>
      <c r="AE46" s="236">
        <v>0</v>
      </c>
      <c r="AF46" s="236">
        <v>0</v>
      </c>
      <c r="AG46" s="236">
        <v>0</v>
      </c>
      <c r="AH46" s="236">
        <v>0</v>
      </c>
      <c r="AI46" s="236">
        <v>0</v>
      </c>
      <c r="AJ46" s="236">
        <v>0</v>
      </c>
      <c r="AK46" s="236">
        <v>0</v>
      </c>
      <c r="AL46" s="236">
        <v>0</v>
      </c>
      <c r="AM46" s="236">
        <v>0</v>
      </c>
      <c r="AN46" s="236">
        <v>0</v>
      </c>
      <c r="AO46" s="236">
        <v>0</v>
      </c>
      <c r="AP46" s="236">
        <v>0</v>
      </c>
      <c r="AQ46" s="236">
        <v>0</v>
      </c>
      <c r="AR46" s="236">
        <v>0</v>
      </c>
      <c r="AS46" s="236">
        <v>0</v>
      </c>
      <c r="AT46" s="236">
        <v>0</v>
      </c>
      <c r="AU46" s="236">
        <v>0</v>
      </c>
      <c r="AV46" s="236">
        <v>0</v>
      </c>
      <c r="AW46" s="236">
        <v>0</v>
      </c>
      <c r="AX46" s="236">
        <v>0</v>
      </c>
      <c r="AY46" s="236">
        <v>0</v>
      </c>
      <c r="AZ46" s="236">
        <v>0</v>
      </c>
      <c r="BA46" s="236">
        <v>0</v>
      </c>
      <c r="BB46" s="236">
        <v>0</v>
      </c>
      <c r="BC46" s="293">
        <v>0</v>
      </c>
      <c r="BD46" s="236">
        <v>0</v>
      </c>
      <c r="BE46" s="236">
        <v>0</v>
      </c>
      <c r="BF46" s="236">
        <v>0</v>
      </c>
      <c r="BG46" s="236">
        <v>0</v>
      </c>
      <c r="BH46" s="236">
        <v>0</v>
      </c>
      <c r="BI46" s="236">
        <v>0</v>
      </c>
      <c r="BJ46" s="236">
        <v>0</v>
      </c>
      <c r="BK46" s="236">
        <v>0</v>
      </c>
      <c r="BL46" s="236">
        <v>0</v>
      </c>
      <c r="BM46" s="236">
        <v>0</v>
      </c>
      <c r="BN46" s="236">
        <v>0</v>
      </c>
      <c r="BO46" s="236">
        <v>0</v>
      </c>
      <c r="BP46" s="236">
        <v>0</v>
      </c>
      <c r="BQ46" s="236">
        <v>0</v>
      </c>
      <c r="BR46" s="236">
        <v>0</v>
      </c>
      <c r="BS46" s="236">
        <v>0</v>
      </c>
      <c r="BT46" s="236">
        <v>0</v>
      </c>
      <c r="BU46" s="236">
        <v>0</v>
      </c>
      <c r="BV46" s="236">
        <v>0</v>
      </c>
      <c r="BW46" s="236">
        <v>0</v>
      </c>
      <c r="BX46" s="293">
        <v>0</v>
      </c>
      <c r="BY46" s="293">
        <v>0</v>
      </c>
      <c r="BZ46" s="293">
        <v>0</v>
      </c>
      <c r="CA46" s="236">
        <v>0</v>
      </c>
      <c r="CB46" s="236">
        <v>0</v>
      </c>
      <c r="CC46" s="236">
        <v>0</v>
      </c>
      <c r="CD46" s="236">
        <v>0</v>
      </c>
      <c r="CE46" s="236">
        <v>0</v>
      </c>
      <c r="CF46" s="236">
        <v>0</v>
      </c>
      <c r="CG46" s="236">
        <v>0</v>
      </c>
      <c r="CH46" s="236">
        <v>0</v>
      </c>
      <c r="CI46" s="236">
        <v>0</v>
      </c>
      <c r="CJ46" s="236">
        <v>0</v>
      </c>
      <c r="CK46" s="236">
        <v>0</v>
      </c>
      <c r="CL46" s="293">
        <v>0</v>
      </c>
      <c r="CM46" s="236">
        <v>0</v>
      </c>
      <c r="CN46" s="236">
        <v>0</v>
      </c>
      <c r="CO46" s="236">
        <v>0</v>
      </c>
      <c r="CP46" s="236">
        <v>0</v>
      </c>
      <c r="CQ46" s="236">
        <v>0</v>
      </c>
      <c r="CR46" s="236">
        <v>0</v>
      </c>
      <c r="CS46" s="236">
        <v>0</v>
      </c>
      <c r="CT46" s="236">
        <v>0</v>
      </c>
      <c r="CU46" s="236">
        <v>0</v>
      </c>
    </row>
    <row r="47" spans="1:120" outlineLevel="2">
      <c r="A47" s="189" t="s">
        <v>227</v>
      </c>
      <c r="B47" s="603"/>
      <c r="C47" s="294" t="s">
        <v>299</v>
      </c>
      <c r="D47" s="294" t="s">
        <v>338</v>
      </c>
      <c r="E47" s="293">
        <v>0</v>
      </c>
      <c r="F47" s="293">
        <v>0</v>
      </c>
      <c r="G47" s="410">
        <v>0</v>
      </c>
      <c r="H47" s="410">
        <v>0</v>
      </c>
      <c r="I47" s="410">
        <v>0</v>
      </c>
      <c r="J47" s="410">
        <v>0</v>
      </c>
      <c r="K47" s="410">
        <v>0</v>
      </c>
      <c r="L47" s="410">
        <v>0</v>
      </c>
      <c r="M47" s="410">
        <v>0</v>
      </c>
      <c r="N47" s="410">
        <v>0</v>
      </c>
      <c r="O47" s="410">
        <v>0</v>
      </c>
      <c r="P47" s="410">
        <v>0</v>
      </c>
      <c r="Q47" s="410">
        <v>0</v>
      </c>
      <c r="R47" s="293">
        <v>0</v>
      </c>
      <c r="S47" s="236">
        <v>0</v>
      </c>
      <c r="T47" s="236">
        <v>0</v>
      </c>
      <c r="U47" s="236">
        <v>0</v>
      </c>
      <c r="V47" s="236">
        <v>0</v>
      </c>
      <c r="W47" s="236">
        <v>0</v>
      </c>
      <c r="X47" s="236">
        <v>0</v>
      </c>
      <c r="Y47" s="101">
        <v>0</v>
      </c>
      <c r="Z47" s="236">
        <v>0</v>
      </c>
      <c r="AA47" s="236">
        <v>0</v>
      </c>
      <c r="AB47" s="101">
        <v>0</v>
      </c>
      <c r="AC47" s="411">
        <v>0</v>
      </c>
      <c r="AD47" s="293">
        <v>0</v>
      </c>
      <c r="AE47" s="236">
        <v>0</v>
      </c>
      <c r="AF47" s="236">
        <v>0</v>
      </c>
      <c r="AG47" s="236">
        <v>0</v>
      </c>
      <c r="AH47" s="236">
        <v>0</v>
      </c>
      <c r="AI47" s="236">
        <v>0</v>
      </c>
      <c r="AJ47" s="236">
        <v>0</v>
      </c>
      <c r="AK47" s="236">
        <v>0</v>
      </c>
      <c r="AL47" s="236">
        <v>0</v>
      </c>
      <c r="AM47" s="236">
        <v>0</v>
      </c>
      <c r="AN47" s="236">
        <v>0</v>
      </c>
      <c r="AO47" s="236">
        <v>0</v>
      </c>
      <c r="AP47" s="236">
        <v>0</v>
      </c>
      <c r="AQ47" s="236">
        <v>0</v>
      </c>
      <c r="AR47" s="236">
        <v>0</v>
      </c>
      <c r="AS47" s="236">
        <v>0</v>
      </c>
      <c r="AT47" s="236">
        <v>0</v>
      </c>
      <c r="AU47" s="236">
        <v>0</v>
      </c>
      <c r="AV47" s="236">
        <v>0</v>
      </c>
      <c r="AW47" s="236">
        <v>0</v>
      </c>
      <c r="AX47" s="236">
        <v>0</v>
      </c>
      <c r="AY47" s="236">
        <v>0</v>
      </c>
      <c r="AZ47" s="236">
        <v>0</v>
      </c>
      <c r="BA47" s="236">
        <v>0</v>
      </c>
      <c r="BB47" s="236">
        <v>0</v>
      </c>
      <c r="BC47" s="293">
        <v>0</v>
      </c>
      <c r="BD47" s="236">
        <v>0</v>
      </c>
      <c r="BE47" s="236">
        <v>0</v>
      </c>
      <c r="BF47" s="236">
        <v>0</v>
      </c>
      <c r="BG47" s="236">
        <v>0</v>
      </c>
      <c r="BH47" s="236">
        <v>0</v>
      </c>
      <c r="BI47" s="236">
        <v>0</v>
      </c>
      <c r="BJ47" s="236">
        <v>0</v>
      </c>
      <c r="BK47" s="236">
        <v>0</v>
      </c>
      <c r="BL47" s="236">
        <v>0</v>
      </c>
      <c r="BM47" s="236">
        <v>0</v>
      </c>
      <c r="BN47" s="236">
        <v>0</v>
      </c>
      <c r="BO47" s="236">
        <v>0</v>
      </c>
      <c r="BP47" s="236">
        <v>0</v>
      </c>
      <c r="BQ47" s="236">
        <v>0</v>
      </c>
      <c r="BR47" s="236">
        <v>0</v>
      </c>
      <c r="BS47" s="236">
        <v>0</v>
      </c>
      <c r="BT47" s="236">
        <v>0</v>
      </c>
      <c r="BU47" s="236">
        <v>0</v>
      </c>
      <c r="BV47" s="236">
        <v>0</v>
      </c>
      <c r="BW47" s="236">
        <v>0</v>
      </c>
      <c r="BX47" s="293">
        <v>0</v>
      </c>
      <c r="BY47" s="293">
        <v>0</v>
      </c>
      <c r="BZ47" s="293">
        <v>0</v>
      </c>
      <c r="CA47" s="236">
        <v>0</v>
      </c>
      <c r="CB47" s="236">
        <v>0</v>
      </c>
      <c r="CC47" s="236">
        <v>0</v>
      </c>
      <c r="CD47" s="236">
        <v>0</v>
      </c>
      <c r="CE47" s="236">
        <v>0</v>
      </c>
      <c r="CF47" s="236">
        <v>0</v>
      </c>
      <c r="CG47" s="236">
        <v>0</v>
      </c>
      <c r="CH47" s="236">
        <v>0</v>
      </c>
      <c r="CI47" s="236">
        <v>0</v>
      </c>
      <c r="CJ47" s="236">
        <v>0</v>
      </c>
      <c r="CK47" s="236">
        <v>0</v>
      </c>
      <c r="CL47" s="293">
        <v>0</v>
      </c>
      <c r="CM47" s="236">
        <v>0</v>
      </c>
      <c r="CN47" s="236">
        <v>0</v>
      </c>
      <c r="CO47" s="236">
        <v>0</v>
      </c>
      <c r="CP47" s="236">
        <v>0</v>
      </c>
      <c r="CQ47" s="236">
        <v>0</v>
      </c>
      <c r="CR47" s="236">
        <v>0</v>
      </c>
      <c r="CS47" s="236">
        <v>0</v>
      </c>
      <c r="CT47" s="236">
        <v>0</v>
      </c>
      <c r="CU47" s="236">
        <v>0</v>
      </c>
    </row>
    <row r="48" spans="1:120" s="257" customFormat="1" outlineLevel="1">
      <c r="A48" s="257" t="s">
        <v>765</v>
      </c>
      <c r="C48" s="412"/>
      <c r="D48" s="412"/>
      <c r="E48" s="380">
        <v>0</v>
      </c>
      <c r="F48" s="380">
        <v>0</v>
      </c>
      <c r="G48" s="413">
        <v>0</v>
      </c>
      <c r="H48" s="413">
        <v>0</v>
      </c>
      <c r="I48" s="413">
        <v>0</v>
      </c>
      <c r="J48" s="413">
        <v>0</v>
      </c>
      <c r="K48" s="413">
        <v>0</v>
      </c>
      <c r="L48" s="413">
        <v>0</v>
      </c>
      <c r="M48" s="413">
        <v>0</v>
      </c>
      <c r="N48" s="413">
        <v>0</v>
      </c>
      <c r="O48" s="413">
        <v>0</v>
      </c>
      <c r="P48" s="413">
        <v>0</v>
      </c>
      <c r="Q48" s="413">
        <v>0</v>
      </c>
      <c r="R48" s="380">
        <v>0</v>
      </c>
      <c r="S48" s="312">
        <v>0</v>
      </c>
      <c r="T48" s="312">
        <v>0</v>
      </c>
      <c r="U48" s="312">
        <v>0</v>
      </c>
      <c r="V48" s="312">
        <v>0</v>
      </c>
      <c r="W48" s="312">
        <v>0</v>
      </c>
      <c r="X48" s="312">
        <v>0</v>
      </c>
      <c r="Y48" s="311">
        <v>0</v>
      </c>
      <c r="Z48" s="312">
        <v>0</v>
      </c>
      <c r="AA48" s="312">
        <v>0</v>
      </c>
      <c r="AB48" s="311">
        <v>0</v>
      </c>
      <c r="AC48" s="414">
        <v>0</v>
      </c>
      <c r="AD48" s="380">
        <v>0</v>
      </c>
      <c r="AE48" s="312">
        <v>0</v>
      </c>
      <c r="AF48" s="312">
        <v>0</v>
      </c>
      <c r="AG48" s="312">
        <v>0</v>
      </c>
      <c r="AH48" s="312">
        <v>0</v>
      </c>
      <c r="AI48" s="312">
        <v>0</v>
      </c>
      <c r="AJ48" s="312">
        <v>0</v>
      </c>
      <c r="AK48" s="312">
        <v>0</v>
      </c>
      <c r="AL48" s="312">
        <v>0</v>
      </c>
      <c r="AM48" s="312">
        <v>0</v>
      </c>
      <c r="AN48" s="312">
        <v>0</v>
      </c>
      <c r="AO48" s="312">
        <v>0</v>
      </c>
      <c r="AP48" s="312">
        <v>0</v>
      </c>
      <c r="AQ48" s="312">
        <v>0</v>
      </c>
      <c r="AR48" s="312">
        <v>0</v>
      </c>
      <c r="AS48" s="312">
        <v>0</v>
      </c>
      <c r="AT48" s="312">
        <v>0</v>
      </c>
      <c r="AU48" s="312">
        <v>0</v>
      </c>
      <c r="AV48" s="312">
        <v>0</v>
      </c>
      <c r="AW48" s="312">
        <v>0</v>
      </c>
      <c r="AX48" s="312">
        <v>0</v>
      </c>
      <c r="AY48" s="312">
        <v>0</v>
      </c>
      <c r="AZ48" s="312">
        <v>0</v>
      </c>
      <c r="BA48" s="312">
        <v>0</v>
      </c>
      <c r="BB48" s="312">
        <v>0</v>
      </c>
      <c r="BC48" s="380">
        <v>0</v>
      </c>
      <c r="BD48" s="312">
        <v>0</v>
      </c>
      <c r="BE48" s="312">
        <v>0</v>
      </c>
      <c r="BF48" s="312">
        <v>0</v>
      </c>
      <c r="BG48" s="312">
        <v>0</v>
      </c>
      <c r="BH48" s="312">
        <v>0</v>
      </c>
      <c r="BI48" s="312">
        <v>0</v>
      </c>
      <c r="BJ48" s="312">
        <v>0</v>
      </c>
      <c r="BK48" s="312">
        <v>0</v>
      </c>
      <c r="BL48" s="312">
        <v>0</v>
      </c>
      <c r="BM48" s="312">
        <v>0</v>
      </c>
      <c r="BN48" s="312">
        <v>0</v>
      </c>
      <c r="BO48" s="312">
        <v>0</v>
      </c>
      <c r="BP48" s="312">
        <v>0</v>
      </c>
      <c r="BQ48" s="312">
        <v>0</v>
      </c>
      <c r="BR48" s="312">
        <v>0</v>
      </c>
      <c r="BS48" s="312">
        <v>0</v>
      </c>
      <c r="BT48" s="312">
        <v>0</v>
      </c>
      <c r="BU48" s="312">
        <v>0</v>
      </c>
      <c r="BV48" s="312">
        <v>0</v>
      </c>
      <c r="BW48" s="312">
        <v>0</v>
      </c>
      <c r="BX48" s="380">
        <v>0</v>
      </c>
      <c r="BY48" s="380">
        <v>0</v>
      </c>
      <c r="BZ48" s="380">
        <v>0</v>
      </c>
      <c r="CA48" s="380">
        <v>0</v>
      </c>
      <c r="CB48" s="380">
        <v>0</v>
      </c>
      <c r="CC48" s="380">
        <v>0</v>
      </c>
      <c r="CD48" s="380">
        <v>0</v>
      </c>
      <c r="CE48" s="380">
        <v>0</v>
      </c>
      <c r="CF48" s="380">
        <v>0</v>
      </c>
      <c r="CG48" s="380">
        <v>0</v>
      </c>
      <c r="CH48" s="380">
        <v>0</v>
      </c>
      <c r="CI48" s="380">
        <v>0</v>
      </c>
      <c r="CJ48" s="380">
        <v>0</v>
      </c>
      <c r="CK48" s="380">
        <v>0</v>
      </c>
      <c r="CL48" s="380">
        <v>0</v>
      </c>
      <c r="CM48" s="380">
        <v>0</v>
      </c>
      <c r="CN48" s="380">
        <v>0</v>
      </c>
      <c r="CO48" s="380">
        <v>0</v>
      </c>
      <c r="CP48" s="380">
        <v>0</v>
      </c>
      <c r="CQ48" s="380">
        <v>0</v>
      </c>
      <c r="CR48" s="380">
        <v>0</v>
      </c>
      <c r="CS48" s="380">
        <v>0</v>
      </c>
      <c r="CT48" s="380">
        <v>0</v>
      </c>
      <c r="CU48" s="380">
        <v>0</v>
      </c>
      <c r="CV48" s="257">
        <f>SUBTOTAL(9,CV45:CV47)</f>
        <v>0</v>
      </c>
      <c r="CW48" s="257">
        <f t="shared" ref="CW48:DP48" si="6">SUBTOTAL(9,CW45:CW47)</f>
        <v>0</v>
      </c>
      <c r="CX48" s="257">
        <f t="shared" si="6"/>
        <v>0</v>
      </c>
      <c r="CY48" s="257">
        <f t="shared" si="6"/>
        <v>0</v>
      </c>
      <c r="CZ48" s="257">
        <f t="shared" si="6"/>
        <v>0</v>
      </c>
      <c r="DA48" s="257">
        <f t="shared" si="6"/>
        <v>0</v>
      </c>
      <c r="DB48" s="257">
        <f t="shared" si="6"/>
        <v>0</v>
      </c>
      <c r="DC48" s="257">
        <f t="shared" si="6"/>
        <v>0</v>
      </c>
      <c r="DD48" s="257">
        <f t="shared" si="6"/>
        <v>0</v>
      </c>
      <c r="DE48" s="257">
        <f t="shared" si="6"/>
        <v>0</v>
      </c>
      <c r="DF48" s="257">
        <f t="shared" si="6"/>
        <v>0</v>
      </c>
      <c r="DG48" s="257">
        <f t="shared" si="6"/>
        <v>0</v>
      </c>
      <c r="DH48" s="257">
        <f t="shared" si="6"/>
        <v>0</v>
      </c>
      <c r="DI48" s="257">
        <f t="shared" si="6"/>
        <v>0</v>
      </c>
      <c r="DJ48" s="257">
        <f t="shared" si="6"/>
        <v>0</v>
      </c>
      <c r="DK48" s="257">
        <f t="shared" si="6"/>
        <v>0</v>
      </c>
      <c r="DL48" s="257">
        <f t="shared" si="6"/>
        <v>0</v>
      </c>
      <c r="DM48" s="257">
        <f t="shared" si="6"/>
        <v>0</v>
      </c>
      <c r="DN48" s="257">
        <f t="shared" si="6"/>
        <v>0</v>
      </c>
      <c r="DO48" s="257">
        <f t="shared" si="6"/>
        <v>0</v>
      </c>
      <c r="DP48" s="257">
        <f t="shared" si="6"/>
        <v>0</v>
      </c>
    </row>
    <row r="49" spans="1:120" outlineLevel="2">
      <c r="A49" s="189" t="s">
        <v>245</v>
      </c>
      <c r="B49" s="603">
        <v>2830</v>
      </c>
      <c r="C49" s="294" t="s">
        <v>301</v>
      </c>
      <c r="D49" s="294" t="s">
        <v>356</v>
      </c>
      <c r="E49" s="293">
        <v>0</v>
      </c>
      <c r="F49" s="293">
        <v>0</v>
      </c>
      <c r="G49" s="410">
        <v>0</v>
      </c>
      <c r="H49" s="410">
        <v>0</v>
      </c>
      <c r="I49" s="410">
        <v>0</v>
      </c>
      <c r="J49" s="410">
        <v>0</v>
      </c>
      <c r="K49" s="410">
        <v>0</v>
      </c>
      <c r="L49" s="410">
        <v>0</v>
      </c>
      <c r="M49" s="410">
        <v>0</v>
      </c>
      <c r="N49" s="410">
        <v>0</v>
      </c>
      <c r="O49" s="410">
        <v>0</v>
      </c>
      <c r="P49" s="410">
        <v>0</v>
      </c>
      <c r="Q49" s="410">
        <v>0</v>
      </c>
      <c r="R49" s="293">
        <v>0</v>
      </c>
      <c r="S49" s="236">
        <v>0</v>
      </c>
      <c r="T49" s="236">
        <v>0</v>
      </c>
      <c r="U49" s="236">
        <v>0</v>
      </c>
      <c r="V49" s="236">
        <v>0</v>
      </c>
      <c r="W49" s="236">
        <v>0</v>
      </c>
      <c r="X49" s="236">
        <v>0</v>
      </c>
      <c r="Y49" s="101">
        <v>0</v>
      </c>
      <c r="Z49" s="236">
        <v>0</v>
      </c>
      <c r="AA49" s="236">
        <v>0</v>
      </c>
      <c r="AB49" s="101">
        <v>0</v>
      </c>
      <c r="AC49" s="411">
        <v>0</v>
      </c>
      <c r="AD49" s="293">
        <v>0</v>
      </c>
      <c r="AE49" s="236">
        <v>0</v>
      </c>
      <c r="AF49" s="236">
        <v>0</v>
      </c>
      <c r="AG49" s="236">
        <v>0</v>
      </c>
      <c r="AH49" s="236">
        <v>0</v>
      </c>
      <c r="AI49" s="236">
        <v>0</v>
      </c>
      <c r="AJ49" s="236">
        <v>0</v>
      </c>
      <c r="AK49" s="236">
        <v>0</v>
      </c>
      <c r="AL49" s="236">
        <v>0</v>
      </c>
      <c r="AM49" s="236">
        <v>0</v>
      </c>
      <c r="AN49" s="236">
        <v>0</v>
      </c>
      <c r="AO49" s="236">
        <v>0</v>
      </c>
      <c r="AP49" s="236">
        <v>0</v>
      </c>
      <c r="AQ49" s="236">
        <v>0</v>
      </c>
      <c r="AR49" s="236">
        <v>0</v>
      </c>
      <c r="AS49" s="236">
        <v>0</v>
      </c>
      <c r="AT49" s="236">
        <v>0</v>
      </c>
      <c r="AU49" s="236">
        <v>0</v>
      </c>
      <c r="AV49" s="236">
        <v>0</v>
      </c>
      <c r="AW49" s="236">
        <v>0</v>
      </c>
      <c r="AX49" s="236">
        <v>0</v>
      </c>
      <c r="AY49" s="236">
        <v>0</v>
      </c>
      <c r="AZ49" s="236">
        <v>0</v>
      </c>
      <c r="BA49" s="236">
        <v>0</v>
      </c>
      <c r="BB49" s="236">
        <v>0</v>
      </c>
      <c r="BC49" s="293">
        <v>0</v>
      </c>
      <c r="BD49" s="236">
        <v>0</v>
      </c>
      <c r="BE49" s="236">
        <v>0</v>
      </c>
      <c r="BF49" s="236">
        <v>0</v>
      </c>
      <c r="BG49" s="236">
        <v>0</v>
      </c>
      <c r="BH49" s="236">
        <v>0</v>
      </c>
      <c r="BI49" s="236">
        <v>0</v>
      </c>
      <c r="BJ49" s="236">
        <v>0</v>
      </c>
      <c r="BK49" s="236">
        <v>0</v>
      </c>
      <c r="BL49" s="236">
        <v>0</v>
      </c>
      <c r="BM49" s="236">
        <v>0</v>
      </c>
      <c r="BN49" s="236">
        <v>0</v>
      </c>
      <c r="BO49" s="236">
        <v>0</v>
      </c>
      <c r="BP49" s="236">
        <v>0</v>
      </c>
      <c r="BQ49" s="236">
        <v>0</v>
      </c>
      <c r="BR49" s="236">
        <v>0</v>
      </c>
      <c r="BS49" s="236">
        <v>0</v>
      </c>
      <c r="BT49" s="236">
        <v>0</v>
      </c>
      <c r="BU49" s="236">
        <v>0</v>
      </c>
      <c r="BV49" s="236">
        <v>0</v>
      </c>
      <c r="BW49" s="236">
        <v>0</v>
      </c>
      <c r="BX49" s="293">
        <v>0</v>
      </c>
      <c r="BY49" s="293">
        <v>0</v>
      </c>
      <c r="BZ49" s="293">
        <v>0</v>
      </c>
      <c r="CA49" s="236">
        <v>0</v>
      </c>
      <c r="CB49" s="236">
        <v>0</v>
      </c>
      <c r="CC49" s="236">
        <v>0</v>
      </c>
      <c r="CD49" s="236">
        <v>0</v>
      </c>
      <c r="CE49" s="236">
        <v>0</v>
      </c>
      <c r="CF49" s="236">
        <v>0</v>
      </c>
      <c r="CG49" s="236">
        <v>0</v>
      </c>
      <c r="CH49" s="236">
        <v>0</v>
      </c>
      <c r="CI49" s="236">
        <v>0</v>
      </c>
      <c r="CJ49" s="236">
        <v>0</v>
      </c>
      <c r="CK49" s="236">
        <v>0</v>
      </c>
      <c r="CL49" s="293">
        <v>0</v>
      </c>
      <c r="CM49" s="236">
        <v>0</v>
      </c>
      <c r="CN49" s="236">
        <v>0</v>
      </c>
      <c r="CO49" s="236">
        <v>0</v>
      </c>
      <c r="CP49" s="236">
        <v>0</v>
      </c>
      <c r="CQ49" s="236">
        <v>0</v>
      </c>
      <c r="CR49" s="236">
        <v>0</v>
      </c>
      <c r="CS49" s="236">
        <v>0</v>
      </c>
      <c r="CT49" s="236">
        <v>0</v>
      </c>
      <c r="CU49" s="236">
        <v>0</v>
      </c>
      <c r="CV49" s="574"/>
      <c r="CW49" s="574"/>
      <c r="CX49" s="574"/>
      <c r="CY49" s="574"/>
      <c r="CZ49" s="574"/>
      <c r="DA49" s="574"/>
      <c r="DB49" s="574"/>
      <c r="DC49" s="574"/>
      <c r="DD49" s="574"/>
      <c r="DE49" s="574"/>
      <c r="DF49" s="574"/>
      <c r="DG49" s="574"/>
      <c r="DH49" s="574"/>
      <c r="DI49" s="574"/>
      <c r="DJ49" s="574"/>
      <c r="DK49" s="574"/>
      <c r="DL49" s="574"/>
      <c r="DM49" s="574"/>
      <c r="DN49" s="574"/>
      <c r="DO49" s="574"/>
      <c r="DP49" s="574"/>
    </row>
    <row r="50" spans="1:120" outlineLevel="2">
      <c r="A50" s="189" t="s">
        <v>258</v>
      </c>
      <c r="B50" s="603">
        <v>2830</v>
      </c>
      <c r="C50" s="294" t="s">
        <v>301</v>
      </c>
      <c r="D50" s="294" t="s">
        <v>365</v>
      </c>
      <c r="E50" s="293">
        <v>0</v>
      </c>
      <c r="F50" s="293">
        <v>0</v>
      </c>
      <c r="G50" s="410">
        <v>0</v>
      </c>
      <c r="H50" s="410">
        <v>0</v>
      </c>
      <c r="I50" s="410">
        <v>0</v>
      </c>
      <c r="J50" s="410">
        <v>0</v>
      </c>
      <c r="K50" s="410">
        <v>0</v>
      </c>
      <c r="L50" s="410">
        <v>0</v>
      </c>
      <c r="M50" s="410">
        <v>0</v>
      </c>
      <c r="N50" s="410">
        <v>0</v>
      </c>
      <c r="O50" s="410">
        <v>0</v>
      </c>
      <c r="P50" s="410">
        <v>0</v>
      </c>
      <c r="Q50" s="410">
        <v>0</v>
      </c>
      <c r="R50" s="293">
        <v>0</v>
      </c>
      <c r="S50" s="236">
        <v>0</v>
      </c>
      <c r="T50" s="236">
        <v>0</v>
      </c>
      <c r="U50" s="236">
        <v>0</v>
      </c>
      <c r="V50" s="236">
        <v>0</v>
      </c>
      <c r="W50" s="236">
        <v>0</v>
      </c>
      <c r="X50" s="236">
        <v>0</v>
      </c>
      <c r="Y50" s="101">
        <v>0</v>
      </c>
      <c r="Z50" s="236">
        <v>0</v>
      </c>
      <c r="AA50" s="236">
        <v>0</v>
      </c>
      <c r="AB50" s="101">
        <v>0</v>
      </c>
      <c r="AC50" s="411">
        <v>0</v>
      </c>
      <c r="AD50" s="293">
        <v>0</v>
      </c>
      <c r="AE50" s="236">
        <v>0</v>
      </c>
      <c r="AF50" s="236">
        <v>0</v>
      </c>
      <c r="AG50" s="236">
        <v>0</v>
      </c>
      <c r="AH50" s="236">
        <v>0</v>
      </c>
      <c r="AI50" s="236">
        <v>0</v>
      </c>
      <c r="AJ50" s="236">
        <v>0</v>
      </c>
      <c r="AK50" s="236">
        <v>0</v>
      </c>
      <c r="AL50" s="236">
        <v>0</v>
      </c>
      <c r="AM50" s="236">
        <v>0</v>
      </c>
      <c r="AN50" s="236">
        <v>0</v>
      </c>
      <c r="AO50" s="236">
        <v>0</v>
      </c>
      <c r="AP50" s="236">
        <v>0</v>
      </c>
      <c r="AQ50" s="236">
        <v>0</v>
      </c>
      <c r="AR50" s="236">
        <v>0</v>
      </c>
      <c r="AS50" s="236">
        <v>0</v>
      </c>
      <c r="AT50" s="236">
        <v>0</v>
      </c>
      <c r="AU50" s="236">
        <v>0</v>
      </c>
      <c r="AV50" s="236">
        <v>0</v>
      </c>
      <c r="AW50" s="236">
        <v>0</v>
      </c>
      <c r="AX50" s="236">
        <v>0</v>
      </c>
      <c r="AY50" s="236">
        <v>0</v>
      </c>
      <c r="AZ50" s="236">
        <v>0</v>
      </c>
      <c r="BA50" s="236">
        <v>0</v>
      </c>
      <c r="BB50" s="236">
        <v>0</v>
      </c>
      <c r="BC50" s="293">
        <v>0</v>
      </c>
      <c r="BD50" s="236">
        <v>0</v>
      </c>
      <c r="BE50" s="236">
        <v>0</v>
      </c>
      <c r="BF50" s="236">
        <v>0</v>
      </c>
      <c r="BG50" s="236">
        <v>0</v>
      </c>
      <c r="BH50" s="236">
        <v>0</v>
      </c>
      <c r="BI50" s="236">
        <v>0</v>
      </c>
      <c r="BJ50" s="236">
        <v>0</v>
      </c>
      <c r="BK50" s="236">
        <v>0</v>
      </c>
      <c r="BL50" s="236">
        <v>0</v>
      </c>
      <c r="BM50" s="236">
        <v>0</v>
      </c>
      <c r="BN50" s="236">
        <v>0</v>
      </c>
      <c r="BO50" s="236">
        <v>0</v>
      </c>
      <c r="BP50" s="236">
        <v>0</v>
      </c>
      <c r="BQ50" s="236">
        <v>0</v>
      </c>
      <c r="BR50" s="236">
        <v>0</v>
      </c>
      <c r="BS50" s="236">
        <v>0</v>
      </c>
      <c r="BT50" s="236">
        <v>0</v>
      </c>
      <c r="BU50" s="236">
        <v>0</v>
      </c>
      <c r="BV50" s="236">
        <v>0</v>
      </c>
      <c r="BW50" s="236">
        <v>0</v>
      </c>
      <c r="BX50" s="293">
        <v>0</v>
      </c>
      <c r="BY50" s="293">
        <v>0</v>
      </c>
      <c r="BZ50" s="293">
        <v>0</v>
      </c>
      <c r="CA50" s="236">
        <v>0</v>
      </c>
      <c r="CB50" s="236">
        <v>0</v>
      </c>
      <c r="CC50" s="236">
        <v>0</v>
      </c>
      <c r="CD50" s="236">
        <v>0</v>
      </c>
      <c r="CE50" s="236">
        <v>0</v>
      </c>
      <c r="CF50" s="236">
        <v>0</v>
      </c>
      <c r="CG50" s="236">
        <v>0</v>
      </c>
      <c r="CH50" s="236">
        <v>0</v>
      </c>
      <c r="CI50" s="236">
        <v>0</v>
      </c>
      <c r="CJ50" s="236">
        <v>0</v>
      </c>
      <c r="CK50" s="236">
        <v>0</v>
      </c>
      <c r="CL50" s="293">
        <v>0</v>
      </c>
      <c r="CM50" s="236">
        <v>0</v>
      </c>
      <c r="CN50" s="236">
        <v>0</v>
      </c>
      <c r="CO50" s="236">
        <v>0</v>
      </c>
      <c r="CP50" s="236">
        <v>0</v>
      </c>
      <c r="CQ50" s="236">
        <v>0</v>
      </c>
      <c r="CR50" s="236">
        <v>0</v>
      </c>
      <c r="CS50" s="236">
        <v>0</v>
      </c>
      <c r="CT50" s="236">
        <v>0</v>
      </c>
      <c r="CU50" s="236">
        <v>0</v>
      </c>
    </row>
    <row r="51" spans="1:120" s="257" customFormat="1" outlineLevel="1">
      <c r="A51" s="257" t="s">
        <v>766</v>
      </c>
      <c r="C51" s="412"/>
      <c r="D51" s="412"/>
      <c r="E51" s="380">
        <v>0</v>
      </c>
      <c r="F51" s="380">
        <v>0</v>
      </c>
      <c r="G51" s="413">
        <v>0</v>
      </c>
      <c r="H51" s="413">
        <v>0</v>
      </c>
      <c r="I51" s="413">
        <v>0</v>
      </c>
      <c r="J51" s="413">
        <v>0</v>
      </c>
      <c r="K51" s="413">
        <v>0</v>
      </c>
      <c r="L51" s="413">
        <v>0</v>
      </c>
      <c r="M51" s="413">
        <v>0</v>
      </c>
      <c r="N51" s="413">
        <v>0</v>
      </c>
      <c r="O51" s="413">
        <v>0</v>
      </c>
      <c r="P51" s="413">
        <v>0</v>
      </c>
      <c r="Q51" s="413">
        <v>0</v>
      </c>
      <c r="R51" s="380">
        <v>0</v>
      </c>
      <c r="S51" s="312">
        <v>0</v>
      </c>
      <c r="T51" s="312">
        <v>0</v>
      </c>
      <c r="U51" s="312">
        <v>0</v>
      </c>
      <c r="V51" s="312">
        <v>0</v>
      </c>
      <c r="W51" s="312">
        <v>0</v>
      </c>
      <c r="X51" s="312">
        <v>0</v>
      </c>
      <c r="Y51" s="311">
        <v>0</v>
      </c>
      <c r="Z51" s="312">
        <v>0</v>
      </c>
      <c r="AA51" s="312">
        <v>0</v>
      </c>
      <c r="AB51" s="311">
        <v>0</v>
      </c>
      <c r="AC51" s="414">
        <v>0</v>
      </c>
      <c r="AD51" s="380">
        <v>0</v>
      </c>
      <c r="AE51" s="312">
        <v>0</v>
      </c>
      <c r="AF51" s="312">
        <v>0</v>
      </c>
      <c r="AG51" s="312">
        <v>0</v>
      </c>
      <c r="AH51" s="312">
        <v>0</v>
      </c>
      <c r="AI51" s="312">
        <v>0</v>
      </c>
      <c r="AJ51" s="312">
        <v>0</v>
      </c>
      <c r="AK51" s="312">
        <v>0</v>
      </c>
      <c r="AL51" s="312">
        <v>0</v>
      </c>
      <c r="AM51" s="312">
        <v>0</v>
      </c>
      <c r="AN51" s="312">
        <v>0</v>
      </c>
      <c r="AO51" s="312">
        <v>0</v>
      </c>
      <c r="AP51" s="312">
        <v>0</v>
      </c>
      <c r="AQ51" s="312">
        <v>0</v>
      </c>
      <c r="AR51" s="312">
        <v>0</v>
      </c>
      <c r="AS51" s="312">
        <v>0</v>
      </c>
      <c r="AT51" s="312">
        <v>0</v>
      </c>
      <c r="AU51" s="312">
        <v>0</v>
      </c>
      <c r="AV51" s="312">
        <v>0</v>
      </c>
      <c r="AW51" s="312">
        <v>0</v>
      </c>
      <c r="AX51" s="312">
        <v>0</v>
      </c>
      <c r="AY51" s="312">
        <v>0</v>
      </c>
      <c r="AZ51" s="312">
        <v>0</v>
      </c>
      <c r="BA51" s="312">
        <v>0</v>
      </c>
      <c r="BB51" s="312">
        <v>0</v>
      </c>
      <c r="BC51" s="380">
        <v>0</v>
      </c>
      <c r="BD51" s="312">
        <v>0</v>
      </c>
      <c r="BE51" s="312">
        <v>0</v>
      </c>
      <c r="BF51" s="312">
        <v>0</v>
      </c>
      <c r="BG51" s="312">
        <v>0</v>
      </c>
      <c r="BH51" s="312">
        <v>0</v>
      </c>
      <c r="BI51" s="312">
        <v>0</v>
      </c>
      <c r="BJ51" s="312">
        <v>0</v>
      </c>
      <c r="BK51" s="312">
        <v>0</v>
      </c>
      <c r="BL51" s="312">
        <v>0</v>
      </c>
      <c r="BM51" s="312">
        <v>0</v>
      </c>
      <c r="BN51" s="312">
        <v>0</v>
      </c>
      <c r="BO51" s="312">
        <v>0</v>
      </c>
      <c r="BP51" s="312">
        <v>0</v>
      </c>
      <c r="BQ51" s="312">
        <v>0</v>
      </c>
      <c r="BR51" s="312">
        <v>0</v>
      </c>
      <c r="BS51" s="312">
        <v>0</v>
      </c>
      <c r="BT51" s="312">
        <v>0</v>
      </c>
      <c r="BU51" s="312">
        <v>0</v>
      </c>
      <c r="BV51" s="312">
        <v>0</v>
      </c>
      <c r="BW51" s="312">
        <v>0</v>
      </c>
      <c r="BX51" s="380">
        <v>0</v>
      </c>
      <c r="BY51" s="380">
        <v>0</v>
      </c>
      <c r="BZ51" s="380">
        <v>0</v>
      </c>
      <c r="CA51" s="380">
        <v>0</v>
      </c>
      <c r="CB51" s="380">
        <v>0</v>
      </c>
      <c r="CC51" s="380">
        <v>0</v>
      </c>
      <c r="CD51" s="380">
        <v>0</v>
      </c>
      <c r="CE51" s="380">
        <v>0</v>
      </c>
      <c r="CF51" s="380">
        <v>0</v>
      </c>
      <c r="CG51" s="380">
        <v>0</v>
      </c>
      <c r="CH51" s="380">
        <v>0</v>
      </c>
      <c r="CI51" s="380">
        <v>0</v>
      </c>
      <c r="CJ51" s="380">
        <v>0</v>
      </c>
      <c r="CK51" s="380">
        <v>0</v>
      </c>
      <c r="CL51" s="380">
        <v>0</v>
      </c>
      <c r="CM51" s="380">
        <v>0</v>
      </c>
      <c r="CN51" s="380">
        <v>0</v>
      </c>
      <c r="CO51" s="380">
        <v>0</v>
      </c>
      <c r="CP51" s="380">
        <v>0</v>
      </c>
      <c r="CQ51" s="380">
        <v>0</v>
      </c>
      <c r="CR51" s="380">
        <v>0</v>
      </c>
      <c r="CS51" s="380">
        <v>0</v>
      </c>
      <c r="CT51" s="380">
        <v>0</v>
      </c>
      <c r="CU51" s="380">
        <v>0</v>
      </c>
      <c r="CV51" s="257">
        <f>SUBTOTAL(9,CV49:CV50)</f>
        <v>0</v>
      </c>
      <c r="CW51" s="257">
        <f t="shared" ref="CW51:DP51" si="7">SUBTOTAL(9,CW49:CW50)</f>
        <v>0</v>
      </c>
      <c r="CX51" s="257">
        <f t="shared" si="7"/>
        <v>0</v>
      </c>
      <c r="CY51" s="257">
        <f t="shared" si="7"/>
        <v>0</v>
      </c>
      <c r="CZ51" s="257">
        <f t="shared" si="7"/>
        <v>0</v>
      </c>
      <c r="DA51" s="257">
        <f t="shared" si="7"/>
        <v>0</v>
      </c>
      <c r="DB51" s="257">
        <f t="shared" si="7"/>
        <v>0</v>
      </c>
      <c r="DC51" s="257">
        <f t="shared" si="7"/>
        <v>0</v>
      </c>
      <c r="DD51" s="257">
        <f t="shared" si="7"/>
        <v>0</v>
      </c>
      <c r="DE51" s="257">
        <f t="shared" si="7"/>
        <v>0</v>
      </c>
      <c r="DF51" s="257">
        <f t="shared" si="7"/>
        <v>0</v>
      </c>
      <c r="DG51" s="257">
        <f t="shared" si="7"/>
        <v>0</v>
      </c>
      <c r="DH51" s="257">
        <f t="shared" si="7"/>
        <v>0</v>
      </c>
      <c r="DI51" s="257">
        <f t="shared" si="7"/>
        <v>0</v>
      </c>
      <c r="DJ51" s="257">
        <f t="shared" si="7"/>
        <v>0</v>
      </c>
      <c r="DK51" s="257">
        <f t="shared" si="7"/>
        <v>0</v>
      </c>
      <c r="DL51" s="257">
        <f t="shared" si="7"/>
        <v>0</v>
      </c>
      <c r="DM51" s="257">
        <f t="shared" si="7"/>
        <v>0</v>
      </c>
      <c r="DN51" s="257">
        <f t="shared" si="7"/>
        <v>0</v>
      </c>
      <c r="DO51" s="257">
        <f t="shared" si="7"/>
        <v>0</v>
      </c>
      <c r="DP51" s="257">
        <f t="shared" si="7"/>
        <v>0</v>
      </c>
    </row>
    <row r="52" spans="1:120" outlineLevel="2">
      <c r="A52" s="189" t="s">
        <v>202</v>
      </c>
      <c r="B52" s="604">
        <v>1900</v>
      </c>
      <c r="C52" s="294" t="s">
        <v>296</v>
      </c>
      <c r="D52" s="294" t="s">
        <v>312</v>
      </c>
      <c r="E52" s="293">
        <v>0</v>
      </c>
      <c r="F52" s="293">
        <v>0</v>
      </c>
      <c r="G52" s="410">
        <v>0</v>
      </c>
      <c r="H52" s="410">
        <v>0</v>
      </c>
      <c r="I52" s="410">
        <v>0</v>
      </c>
      <c r="J52" s="410">
        <v>0</v>
      </c>
      <c r="K52" s="410">
        <v>0</v>
      </c>
      <c r="L52" s="410">
        <v>0</v>
      </c>
      <c r="M52" s="410">
        <v>0</v>
      </c>
      <c r="N52" s="410">
        <v>0</v>
      </c>
      <c r="O52" s="410">
        <v>0</v>
      </c>
      <c r="P52" s="410">
        <v>0</v>
      </c>
      <c r="Q52" s="410">
        <v>0</v>
      </c>
      <c r="R52" s="293">
        <v>0</v>
      </c>
      <c r="S52" s="236">
        <v>0</v>
      </c>
      <c r="T52" s="236">
        <v>0</v>
      </c>
      <c r="U52" s="236">
        <v>0</v>
      </c>
      <c r="V52" s="236">
        <v>0</v>
      </c>
      <c r="W52" s="236">
        <v>0</v>
      </c>
      <c r="X52" s="236">
        <v>0</v>
      </c>
      <c r="Y52" s="101">
        <v>0</v>
      </c>
      <c r="Z52" s="236">
        <v>0</v>
      </c>
      <c r="AA52" s="236">
        <v>0</v>
      </c>
      <c r="AB52" s="101">
        <v>0</v>
      </c>
      <c r="AC52" s="411">
        <v>0</v>
      </c>
      <c r="AD52" s="293">
        <v>0</v>
      </c>
      <c r="AE52" s="236">
        <v>0</v>
      </c>
      <c r="AF52" s="236">
        <v>0</v>
      </c>
      <c r="AG52" s="236">
        <v>0</v>
      </c>
      <c r="AH52" s="236">
        <v>0</v>
      </c>
      <c r="AI52" s="236">
        <v>0</v>
      </c>
      <c r="AJ52" s="236">
        <v>0</v>
      </c>
      <c r="AK52" s="236">
        <v>0</v>
      </c>
      <c r="AL52" s="236">
        <v>0</v>
      </c>
      <c r="AM52" s="236">
        <v>0</v>
      </c>
      <c r="AN52" s="236">
        <v>0</v>
      </c>
      <c r="AO52" s="236">
        <v>0</v>
      </c>
      <c r="AP52" s="236">
        <v>0</v>
      </c>
      <c r="AQ52" s="236">
        <v>0</v>
      </c>
      <c r="AR52" s="236">
        <v>0</v>
      </c>
      <c r="AS52" s="236">
        <v>0</v>
      </c>
      <c r="AT52" s="236">
        <v>0</v>
      </c>
      <c r="AU52" s="236">
        <v>0</v>
      </c>
      <c r="AV52" s="236">
        <v>0</v>
      </c>
      <c r="AW52" s="236">
        <v>0</v>
      </c>
      <c r="AX52" s="236">
        <v>0</v>
      </c>
      <c r="AY52" s="236">
        <v>0</v>
      </c>
      <c r="AZ52" s="236">
        <v>0</v>
      </c>
      <c r="BA52" s="236">
        <v>0</v>
      </c>
      <c r="BB52" s="236">
        <v>0</v>
      </c>
      <c r="BC52" s="293">
        <v>0</v>
      </c>
      <c r="BD52" s="236">
        <v>0</v>
      </c>
      <c r="BE52" s="236">
        <v>0</v>
      </c>
      <c r="BF52" s="236">
        <v>0</v>
      </c>
      <c r="BG52" s="236">
        <v>0</v>
      </c>
      <c r="BH52" s="236">
        <v>0</v>
      </c>
      <c r="BI52" s="236">
        <v>0</v>
      </c>
      <c r="BJ52" s="236">
        <v>0</v>
      </c>
      <c r="BK52" s="236">
        <v>0</v>
      </c>
      <c r="BL52" s="236">
        <v>0</v>
      </c>
      <c r="BM52" s="236">
        <v>0</v>
      </c>
      <c r="BN52" s="236">
        <v>0</v>
      </c>
      <c r="BO52" s="236">
        <v>0</v>
      </c>
      <c r="BP52" s="236">
        <v>0</v>
      </c>
      <c r="BQ52" s="236">
        <v>0</v>
      </c>
      <c r="BR52" s="236">
        <v>0</v>
      </c>
      <c r="BS52" s="236">
        <v>0</v>
      </c>
      <c r="BT52" s="236">
        <v>0</v>
      </c>
      <c r="BU52" s="236">
        <v>0</v>
      </c>
      <c r="BV52" s="236">
        <v>0</v>
      </c>
      <c r="BW52" s="236">
        <v>0</v>
      </c>
      <c r="BX52" s="293">
        <v>0</v>
      </c>
      <c r="BY52" s="293">
        <v>0</v>
      </c>
      <c r="BZ52" s="293">
        <v>0</v>
      </c>
      <c r="CA52" s="236">
        <v>0</v>
      </c>
      <c r="CB52" s="236">
        <v>0</v>
      </c>
      <c r="CC52" s="236">
        <v>0</v>
      </c>
      <c r="CD52" s="236">
        <v>0</v>
      </c>
      <c r="CE52" s="236">
        <v>0</v>
      </c>
      <c r="CF52" s="236">
        <v>0</v>
      </c>
      <c r="CG52" s="236">
        <v>0</v>
      </c>
      <c r="CH52" s="236">
        <v>0</v>
      </c>
      <c r="CI52" s="236">
        <v>0</v>
      </c>
      <c r="CJ52" s="236">
        <v>0</v>
      </c>
      <c r="CK52" s="236">
        <v>0</v>
      </c>
      <c r="CL52" s="293">
        <v>0</v>
      </c>
      <c r="CM52" s="236">
        <v>0</v>
      </c>
      <c r="CN52" s="236">
        <v>0</v>
      </c>
      <c r="CO52" s="236">
        <v>0</v>
      </c>
      <c r="CP52" s="236">
        <v>0</v>
      </c>
      <c r="CQ52" s="236">
        <v>0</v>
      </c>
      <c r="CR52" s="236">
        <v>0</v>
      </c>
      <c r="CS52" s="236">
        <v>0</v>
      </c>
      <c r="CT52" s="236">
        <v>0</v>
      </c>
      <c r="CU52" s="236">
        <v>0</v>
      </c>
    </row>
    <row r="53" spans="1:120" outlineLevel="2">
      <c r="A53" s="189" t="s">
        <v>203</v>
      </c>
      <c r="B53" s="604">
        <v>2830</v>
      </c>
      <c r="C53" s="294" t="s">
        <v>296</v>
      </c>
      <c r="D53" s="294" t="s">
        <v>313</v>
      </c>
      <c r="E53" s="293">
        <v>0</v>
      </c>
      <c r="F53" s="293">
        <v>0</v>
      </c>
      <c r="G53" s="410">
        <v>0</v>
      </c>
      <c r="H53" s="410">
        <v>0</v>
      </c>
      <c r="I53" s="410">
        <v>0</v>
      </c>
      <c r="J53" s="410">
        <v>0</v>
      </c>
      <c r="K53" s="410">
        <v>0</v>
      </c>
      <c r="L53" s="410">
        <v>0</v>
      </c>
      <c r="M53" s="410">
        <v>0</v>
      </c>
      <c r="N53" s="410">
        <v>0</v>
      </c>
      <c r="O53" s="410">
        <v>0</v>
      </c>
      <c r="P53" s="410">
        <v>0</v>
      </c>
      <c r="Q53" s="410">
        <v>0</v>
      </c>
      <c r="R53" s="293">
        <v>0</v>
      </c>
      <c r="S53" s="236">
        <v>0</v>
      </c>
      <c r="T53" s="236">
        <v>0</v>
      </c>
      <c r="U53" s="236">
        <v>0</v>
      </c>
      <c r="V53" s="236">
        <v>0</v>
      </c>
      <c r="W53" s="236">
        <v>0</v>
      </c>
      <c r="X53" s="236">
        <v>0</v>
      </c>
      <c r="Y53" s="101">
        <v>0</v>
      </c>
      <c r="Z53" s="236">
        <v>0</v>
      </c>
      <c r="AA53" s="236">
        <v>0</v>
      </c>
      <c r="AB53" s="101">
        <v>0</v>
      </c>
      <c r="AC53" s="411">
        <v>0</v>
      </c>
      <c r="AD53" s="293">
        <v>0</v>
      </c>
      <c r="AE53" s="236">
        <v>0</v>
      </c>
      <c r="AF53" s="236">
        <v>0</v>
      </c>
      <c r="AG53" s="236">
        <v>0</v>
      </c>
      <c r="AH53" s="236">
        <v>0</v>
      </c>
      <c r="AI53" s="236">
        <v>0</v>
      </c>
      <c r="AJ53" s="236">
        <v>0</v>
      </c>
      <c r="AK53" s="236">
        <v>0</v>
      </c>
      <c r="AL53" s="236">
        <v>0</v>
      </c>
      <c r="AM53" s="236">
        <v>0</v>
      </c>
      <c r="AN53" s="236">
        <v>0</v>
      </c>
      <c r="AO53" s="236">
        <v>0</v>
      </c>
      <c r="AP53" s="236">
        <v>0</v>
      </c>
      <c r="AQ53" s="236">
        <v>0</v>
      </c>
      <c r="AR53" s="236">
        <v>0</v>
      </c>
      <c r="AS53" s="236">
        <v>0</v>
      </c>
      <c r="AT53" s="236">
        <v>0</v>
      </c>
      <c r="AU53" s="236">
        <v>0</v>
      </c>
      <c r="AV53" s="236">
        <v>0</v>
      </c>
      <c r="AW53" s="236">
        <v>0</v>
      </c>
      <c r="AX53" s="236">
        <v>0</v>
      </c>
      <c r="AY53" s="236">
        <v>0</v>
      </c>
      <c r="AZ53" s="236">
        <v>0</v>
      </c>
      <c r="BA53" s="236">
        <v>0</v>
      </c>
      <c r="BB53" s="236">
        <v>0</v>
      </c>
      <c r="BC53" s="293">
        <v>0</v>
      </c>
      <c r="BD53" s="236">
        <v>0</v>
      </c>
      <c r="BE53" s="236">
        <v>0</v>
      </c>
      <c r="BF53" s="236">
        <v>0</v>
      </c>
      <c r="BG53" s="236">
        <v>0</v>
      </c>
      <c r="BH53" s="236">
        <v>0</v>
      </c>
      <c r="BI53" s="236">
        <v>0</v>
      </c>
      <c r="BJ53" s="236">
        <v>0</v>
      </c>
      <c r="BK53" s="236">
        <v>0</v>
      </c>
      <c r="BL53" s="236">
        <v>0</v>
      </c>
      <c r="BM53" s="236">
        <v>0</v>
      </c>
      <c r="BN53" s="236">
        <v>0</v>
      </c>
      <c r="BO53" s="236">
        <v>0</v>
      </c>
      <c r="BP53" s="236">
        <v>0</v>
      </c>
      <c r="BQ53" s="236">
        <v>0</v>
      </c>
      <c r="BR53" s="236">
        <v>0</v>
      </c>
      <c r="BS53" s="236">
        <v>0</v>
      </c>
      <c r="BT53" s="236">
        <v>0</v>
      </c>
      <c r="BU53" s="236">
        <v>0</v>
      </c>
      <c r="BV53" s="236">
        <v>0</v>
      </c>
      <c r="BW53" s="236">
        <v>0</v>
      </c>
      <c r="BX53" s="293">
        <v>0</v>
      </c>
      <c r="BY53" s="293">
        <v>0</v>
      </c>
      <c r="BZ53" s="293">
        <v>0</v>
      </c>
      <c r="CA53" s="236">
        <v>0</v>
      </c>
      <c r="CB53" s="236">
        <v>0</v>
      </c>
      <c r="CC53" s="236">
        <v>0</v>
      </c>
      <c r="CD53" s="236">
        <v>0</v>
      </c>
      <c r="CE53" s="236">
        <v>0</v>
      </c>
      <c r="CF53" s="236">
        <v>0</v>
      </c>
      <c r="CG53" s="236">
        <v>0</v>
      </c>
      <c r="CH53" s="236">
        <v>0</v>
      </c>
      <c r="CI53" s="236">
        <v>0</v>
      </c>
      <c r="CJ53" s="236">
        <v>0</v>
      </c>
      <c r="CK53" s="236">
        <v>0</v>
      </c>
      <c r="CL53" s="293">
        <v>0</v>
      </c>
      <c r="CM53" s="236">
        <v>0</v>
      </c>
      <c r="CN53" s="236">
        <v>0</v>
      </c>
      <c r="CO53" s="236">
        <v>0</v>
      </c>
      <c r="CP53" s="236">
        <v>0</v>
      </c>
      <c r="CQ53" s="236">
        <v>0</v>
      </c>
      <c r="CR53" s="236">
        <v>0</v>
      </c>
      <c r="CS53" s="236">
        <v>0</v>
      </c>
      <c r="CT53" s="236">
        <v>0</v>
      </c>
      <c r="CU53" s="236">
        <v>0</v>
      </c>
    </row>
    <row r="54" spans="1:120" outlineLevel="2">
      <c r="A54" s="189" t="s">
        <v>204</v>
      </c>
      <c r="B54" s="604">
        <v>2830</v>
      </c>
      <c r="C54" s="294" t="s">
        <v>296</v>
      </c>
      <c r="D54" s="294" t="s">
        <v>314</v>
      </c>
      <c r="E54" s="293">
        <v>0</v>
      </c>
      <c r="F54" s="293">
        <v>0</v>
      </c>
      <c r="G54" s="410">
        <v>0</v>
      </c>
      <c r="H54" s="410">
        <v>0</v>
      </c>
      <c r="I54" s="410">
        <v>0</v>
      </c>
      <c r="J54" s="410">
        <v>0</v>
      </c>
      <c r="K54" s="410">
        <v>0</v>
      </c>
      <c r="L54" s="410">
        <v>0</v>
      </c>
      <c r="M54" s="410">
        <v>0</v>
      </c>
      <c r="N54" s="410">
        <v>0</v>
      </c>
      <c r="O54" s="410">
        <v>0</v>
      </c>
      <c r="P54" s="410">
        <v>0</v>
      </c>
      <c r="Q54" s="410">
        <v>0</v>
      </c>
      <c r="R54" s="293">
        <v>0</v>
      </c>
      <c r="S54" s="236">
        <v>0</v>
      </c>
      <c r="T54" s="236">
        <v>0</v>
      </c>
      <c r="U54" s="236">
        <v>0</v>
      </c>
      <c r="V54" s="236">
        <v>0</v>
      </c>
      <c r="W54" s="236">
        <v>0</v>
      </c>
      <c r="X54" s="236">
        <v>0</v>
      </c>
      <c r="Y54" s="101">
        <v>0</v>
      </c>
      <c r="Z54" s="236">
        <v>0</v>
      </c>
      <c r="AA54" s="236">
        <v>0</v>
      </c>
      <c r="AB54" s="101">
        <v>0</v>
      </c>
      <c r="AC54" s="411">
        <v>0</v>
      </c>
      <c r="AD54" s="415">
        <v>0</v>
      </c>
      <c r="AE54" s="236">
        <v>0</v>
      </c>
      <c r="AF54" s="236">
        <v>0</v>
      </c>
      <c r="AG54" s="236">
        <v>0</v>
      </c>
      <c r="AH54" s="236">
        <v>0</v>
      </c>
      <c r="AI54" s="236">
        <v>0</v>
      </c>
      <c r="AJ54" s="236">
        <v>0</v>
      </c>
      <c r="AK54" s="236">
        <v>0</v>
      </c>
      <c r="AL54" s="236">
        <v>0</v>
      </c>
      <c r="AM54" s="236">
        <v>0</v>
      </c>
      <c r="AN54" s="236">
        <v>0</v>
      </c>
      <c r="AO54" s="236">
        <v>0</v>
      </c>
      <c r="AP54" s="236">
        <v>0</v>
      </c>
      <c r="AQ54" s="236">
        <v>0</v>
      </c>
      <c r="AR54" s="236">
        <v>0</v>
      </c>
      <c r="AS54" s="236">
        <v>0</v>
      </c>
      <c r="AT54" s="236">
        <v>0</v>
      </c>
      <c r="AU54" s="236">
        <v>0</v>
      </c>
      <c r="AV54" s="236">
        <v>0</v>
      </c>
      <c r="AW54" s="236">
        <v>0</v>
      </c>
      <c r="AX54" s="236">
        <v>0</v>
      </c>
      <c r="AY54" s="236">
        <v>0</v>
      </c>
      <c r="AZ54" s="236">
        <v>0</v>
      </c>
      <c r="BA54" s="236">
        <v>0</v>
      </c>
      <c r="BB54" s="236">
        <v>0</v>
      </c>
      <c r="BC54" s="293">
        <v>0</v>
      </c>
      <c r="BD54" s="236">
        <v>0</v>
      </c>
      <c r="BE54" s="236">
        <v>0</v>
      </c>
      <c r="BF54" s="236">
        <v>0</v>
      </c>
      <c r="BG54" s="236">
        <v>0</v>
      </c>
      <c r="BH54" s="236">
        <v>0</v>
      </c>
      <c r="BI54" s="236">
        <v>0</v>
      </c>
      <c r="BJ54" s="236">
        <v>0</v>
      </c>
      <c r="BK54" s="236">
        <v>0</v>
      </c>
      <c r="BL54" s="236">
        <v>0</v>
      </c>
      <c r="BM54" s="236">
        <v>0</v>
      </c>
      <c r="BN54" s="236">
        <v>0</v>
      </c>
      <c r="BO54" s="236">
        <v>0</v>
      </c>
      <c r="BP54" s="236">
        <v>0</v>
      </c>
      <c r="BQ54" s="236">
        <v>0</v>
      </c>
      <c r="BR54" s="236">
        <v>0</v>
      </c>
      <c r="BS54" s="236">
        <v>0</v>
      </c>
      <c r="BT54" s="236">
        <v>0</v>
      </c>
      <c r="BU54" s="236">
        <v>0</v>
      </c>
      <c r="BV54" s="236">
        <v>0</v>
      </c>
      <c r="BW54" s="236">
        <v>0</v>
      </c>
      <c r="BX54" s="293">
        <v>0</v>
      </c>
      <c r="BY54" s="293">
        <v>0</v>
      </c>
      <c r="BZ54" s="293">
        <v>0</v>
      </c>
      <c r="CA54" s="236">
        <v>0</v>
      </c>
      <c r="CB54" s="236">
        <v>0</v>
      </c>
      <c r="CC54" s="236">
        <v>0</v>
      </c>
      <c r="CD54" s="236">
        <v>0</v>
      </c>
      <c r="CE54" s="236">
        <v>0</v>
      </c>
      <c r="CF54" s="236">
        <v>0</v>
      </c>
      <c r="CG54" s="236">
        <v>0</v>
      </c>
      <c r="CH54" s="236">
        <v>0</v>
      </c>
      <c r="CI54" s="236">
        <v>0</v>
      </c>
      <c r="CJ54" s="236">
        <v>0</v>
      </c>
      <c r="CK54" s="236">
        <v>0</v>
      </c>
      <c r="CL54" s="293">
        <v>0</v>
      </c>
      <c r="CM54" s="236">
        <v>0</v>
      </c>
      <c r="CN54" s="236">
        <v>0</v>
      </c>
      <c r="CO54" s="236">
        <v>0</v>
      </c>
      <c r="CP54" s="236">
        <v>0</v>
      </c>
      <c r="CQ54" s="236">
        <v>0</v>
      </c>
      <c r="CR54" s="236">
        <v>0</v>
      </c>
      <c r="CS54" s="236">
        <v>0</v>
      </c>
      <c r="CT54" s="236">
        <v>0</v>
      </c>
      <c r="CU54" s="236">
        <v>0</v>
      </c>
    </row>
    <row r="55" spans="1:120" outlineLevel="2">
      <c r="A55" s="189" t="s">
        <v>205</v>
      </c>
      <c r="B55" s="604">
        <v>2830</v>
      </c>
      <c r="C55" s="294" t="s">
        <v>296</v>
      </c>
      <c r="D55" s="294" t="s">
        <v>315</v>
      </c>
      <c r="E55" s="293">
        <v>0</v>
      </c>
      <c r="F55" s="293">
        <v>0</v>
      </c>
      <c r="G55" s="410">
        <v>0</v>
      </c>
      <c r="H55" s="410">
        <v>0</v>
      </c>
      <c r="I55" s="410">
        <v>0</v>
      </c>
      <c r="J55" s="410">
        <v>0</v>
      </c>
      <c r="K55" s="410">
        <v>0</v>
      </c>
      <c r="L55" s="410">
        <v>0</v>
      </c>
      <c r="M55" s="410">
        <v>0</v>
      </c>
      <c r="N55" s="410">
        <v>0</v>
      </c>
      <c r="O55" s="410">
        <v>0</v>
      </c>
      <c r="P55" s="410">
        <v>0</v>
      </c>
      <c r="Q55" s="410">
        <v>0</v>
      </c>
      <c r="R55" s="293">
        <v>0</v>
      </c>
      <c r="S55" s="236">
        <v>0</v>
      </c>
      <c r="T55" s="236">
        <v>0</v>
      </c>
      <c r="U55" s="236">
        <v>0</v>
      </c>
      <c r="V55" s="236">
        <v>0</v>
      </c>
      <c r="W55" s="236">
        <v>0</v>
      </c>
      <c r="X55" s="236">
        <v>0</v>
      </c>
      <c r="Y55" s="101">
        <v>0</v>
      </c>
      <c r="Z55" s="236">
        <v>0</v>
      </c>
      <c r="AA55" s="236">
        <v>0</v>
      </c>
      <c r="AB55" s="101">
        <v>0</v>
      </c>
      <c r="AC55" s="411">
        <v>0</v>
      </c>
      <c r="AD55" s="293">
        <v>0</v>
      </c>
      <c r="AE55" s="236">
        <v>0</v>
      </c>
      <c r="AF55" s="236">
        <v>0</v>
      </c>
      <c r="AG55" s="236">
        <v>0</v>
      </c>
      <c r="AH55" s="236">
        <v>0</v>
      </c>
      <c r="AI55" s="236">
        <v>0</v>
      </c>
      <c r="AJ55" s="236">
        <v>0</v>
      </c>
      <c r="AK55" s="236">
        <v>0</v>
      </c>
      <c r="AL55" s="236">
        <v>0</v>
      </c>
      <c r="AM55" s="236">
        <v>0</v>
      </c>
      <c r="AN55" s="236">
        <v>0</v>
      </c>
      <c r="AO55" s="236">
        <v>0</v>
      </c>
      <c r="AP55" s="236">
        <v>0</v>
      </c>
      <c r="AQ55" s="236">
        <v>0</v>
      </c>
      <c r="AR55" s="236">
        <v>0</v>
      </c>
      <c r="AS55" s="236">
        <v>0</v>
      </c>
      <c r="AT55" s="236">
        <v>0</v>
      </c>
      <c r="AU55" s="236">
        <v>0</v>
      </c>
      <c r="AV55" s="236">
        <v>0</v>
      </c>
      <c r="AW55" s="236">
        <v>0</v>
      </c>
      <c r="AX55" s="236">
        <v>0</v>
      </c>
      <c r="AY55" s="236">
        <v>0</v>
      </c>
      <c r="AZ55" s="236">
        <v>0</v>
      </c>
      <c r="BA55" s="236">
        <v>0</v>
      </c>
      <c r="BB55" s="236">
        <v>0</v>
      </c>
      <c r="BC55" s="293">
        <v>0</v>
      </c>
      <c r="BD55" s="236">
        <v>0</v>
      </c>
      <c r="BE55" s="236">
        <v>0</v>
      </c>
      <c r="BF55" s="236">
        <v>0</v>
      </c>
      <c r="BG55" s="236">
        <v>0</v>
      </c>
      <c r="BH55" s="236">
        <v>0</v>
      </c>
      <c r="BI55" s="236">
        <v>0</v>
      </c>
      <c r="BJ55" s="236">
        <v>0</v>
      </c>
      <c r="BK55" s="236">
        <v>0</v>
      </c>
      <c r="BL55" s="236">
        <v>0</v>
      </c>
      <c r="BM55" s="236">
        <v>0</v>
      </c>
      <c r="BN55" s="236">
        <v>0</v>
      </c>
      <c r="BO55" s="236">
        <v>0</v>
      </c>
      <c r="BP55" s="236">
        <v>0</v>
      </c>
      <c r="BQ55" s="236">
        <v>0</v>
      </c>
      <c r="BR55" s="236">
        <v>0</v>
      </c>
      <c r="BS55" s="236">
        <v>0</v>
      </c>
      <c r="BT55" s="236">
        <v>0</v>
      </c>
      <c r="BU55" s="236">
        <v>0</v>
      </c>
      <c r="BV55" s="236">
        <v>0</v>
      </c>
      <c r="BW55" s="236">
        <v>0</v>
      </c>
      <c r="BX55" s="293">
        <v>0</v>
      </c>
      <c r="BY55" s="293">
        <v>0</v>
      </c>
      <c r="BZ55" s="293">
        <v>0</v>
      </c>
      <c r="CA55" s="236">
        <v>0</v>
      </c>
      <c r="CB55" s="236">
        <v>0</v>
      </c>
      <c r="CC55" s="236">
        <v>0</v>
      </c>
      <c r="CD55" s="236">
        <v>0</v>
      </c>
      <c r="CE55" s="236">
        <v>0</v>
      </c>
      <c r="CF55" s="236">
        <v>0</v>
      </c>
      <c r="CG55" s="236">
        <v>0</v>
      </c>
      <c r="CH55" s="236">
        <v>0</v>
      </c>
      <c r="CI55" s="236">
        <v>0</v>
      </c>
      <c r="CJ55" s="236">
        <v>0</v>
      </c>
      <c r="CK55" s="236">
        <v>0</v>
      </c>
      <c r="CL55" s="293">
        <v>0</v>
      </c>
      <c r="CM55" s="236">
        <v>0</v>
      </c>
      <c r="CN55" s="236">
        <v>0</v>
      </c>
      <c r="CO55" s="236">
        <v>0</v>
      </c>
      <c r="CP55" s="236">
        <v>0</v>
      </c>
      <c r="CQ55" s="236">
        <v>0</v>
      </c>
      <c r="CR55" s="236">
        <v>0</v>
      </c>
      <c r="CS55" s="236">
        <v>0</v>
      </c>
      <c r="CT55" s="236">
        <v>0</v>
      </c>
      <c r="CU55" s="236">
        <v>0</v>
      </c>
    </row>
    <row r="56" spans="1:120" outlineLevel="2">
      <c r="A56" s="189" t="s">
        <v>206</v>
      </c>
      <c r="B56" s="604">
        <v>1900</v>
      </c>
      <c r="C56" s="294" t="s">
        <v>296</v>
      </c>
      <c r="D56" s="294" t="s">
        <v>316</v>
      </c>
      <c r="E56" s="293">
        <v>0</v>
      </c>
      <c r="F56" s="293">
        <v>0</v>
      </c>
      <c r="G56" s="410">
        <v>0</v>
      </c>
      <c r="H56" s="410">
        <v>0</v>
      </c>
      <c r="I56" s="410">
        <v>0</v>
      </c>
      <c r="J56" s="410">
        <v>0</v>
      </c>
      <c r="K56" s="410">
        <v>0</v>
      </c>
      <c r="L56" s="410">
        <v>0</v>
      </c>
      <c r="M56" s="410">
        <v>0</v>
      </c>
      <c r="N56" s="410">
        <v>0</v>
      </c>
      <c r="O56" s="410">
        <v>0</v>
      </c>
      <c r="P56" s="410">
        <v>0</v>
      </c>
      <c r="Q56" s="410">
        <v>0</v>
      </c>
      <c r="R56" s="293">
        <v>0</v>
      </c>
      <c r="S56" s="236">
        <v>0</v>
      </c>
      <c r="T56" s="236">
        <v>0</v>
      </c>
      <c r="U56" s="236">
        <v>0</v>
      </c>
      <c r="V56" s="236">
        <v>0</v>
      </c>
      <c r="W56" s="236">
        <v>0</v>
      </c>
      <c r="X56" s="236">
        <v>0</v>
      </c>
      <c r="Y56" s="101">
        <v>0</v>
      </c>
      <c r="Z56" s="236">
        <v>0</v>
      </c>
      <c r="AA56" s="236">
        <v>0</v>
      </c>
      <c r="AB56" s="101">
        <v>0</v>
      </c>
      <c r="AC56" s="411">
        <v>0</v>
      </c>
      <c r="AD56" s="293">
        <v>0</v>
      </c>
      <c r="AE56" s="236">
        <v>0</v>
      </c>
      <c r="AF56" s="236">
        <v>0</v>
      </c>
      <c r="AG56" s="236">
        <v>0</v>
      </c>
      <c r="AH56" s="236">
        <v>0</v>
      </c>
      <c r="AI56" s="236">
        <v>0</v>
      </c>
      <c r="AJ56" s="236">
        <v>0</v>
      </c>
      <c r="AK56" s="236">
        <v>0</v>
      </c>
      <c r="AL56" s="236">
        <v>0</v>
      </c>
      <c r="AM56" s="236">
        <v>0</v>
      </c>
      <c r="AN56" s="236">
        <v>0</v>
      </c>
      <c r="AO56" s="236">
        <v>0</v>
      </c>
      <c r="AP56" s="236">
        <v>0</v>
      </c>
      <c r="AQ56" s="236">
        <v>0</v>
      </c>
      <c r="AR56" s="236">
        <v>0</v>
      </c>
      <c r="AS56" s="236">
        <v>0</v>
      </c>
      <c r="AT56" s="236">
        <v>0</v>
      </c>
      <c r="AU56" s="236">
        <v>0</v>
      </c>
      <c r="AV56" s="236">
        <v>0</v>
      </c>
      <c r="AW56" s="236">
        <v>0</v>
      </c>
      <c r="AX56" s="236">
        <v>0</v>
      </c>
      <c r="AY56" s="236">
        <v>0</v>
      </c>
      <c r="AZ56" s="236">
        <v>0</v>
      </c>
      <c r="BA56" s="236">
        <v>0</v>
      </c>
      <c r="BB56" s="236">
        <v>0</v>
      </c>
      <c r="BC56" s="293">
        <v>0</v>
      </c>
      <c r="BD56" s="236">
        <v>0</v>
      </c>
      <c r="BE56" s="236">
        <v>0</v>
      </c>
      <c r="BF56" s="236">
        <v>0</v>
      </c>
      <c r="BG56" s="236">
        <v>0</v>
      </c>
      <c r="BH56" s="236">
        <v>0</v>
      </c>
      <c r="BI56" s="236">
        <v>0</v>
      </c>
      <c r="BJ56" s="236">
        <v>0</v>
      </c>
      <c r="BK56" s="236">
        <v>0</v>
      </c>
      <c r="BL56" s="236">
        <v>0</v>
      </c>
      <c r="BM56" s="236">
        <v>0</v>
      </c>
      <c r="BN56" s="236">
        <v>0</v>
      </c>
      <c r="BO56" s="236">
        <v>0</v>
      </c>
      <c r="BP56" s="236">
        <v>0</v>
      </c>
      <c r="BQ56" s="236">
        <v>0</v>
      </c>
      <c r="BR56" s="236">
        <v>0</v>
      </c>
      <c r="BS56" s="236">
        <v>0</v>
      </c>
      <c r="BT56" s="236">
        <v>0</v>
      </c>
      <c r="BU56" s="236">
        <v>0</v>
      </c>
      <c r="BV56" s="236">
        <v>0</v>
      </c>
      <c r="BW56" s="236">
        <v>0</v>
      </c>
      <c r="BX56" s="293">
        <v>0</v>
      </c>
      <c r="BY56" s="293">
        <v>0</v>
      </c>
      <c r="BZ56" s="293">
        <v>0</v>
      </c>
      <c r="CA56" s="236">
        <v>0</v>
      </c>
      <c r="CB56" s="236">
        <v>0</v>
      </c>
      <c r="CC56" s="236">
        <v>0</v>
      </c>
      <c r="CD56" s="236">
        <v>0</v>
      </c>
      <c r="CE56" s="236">
        <v>0</v>
      </c>
      <c r="CF56" s="236">
        <v>0</v>
      </c>
      <c r="CG56" s="236">
        <v>0</v>
      </c>
      <c r="CH56" s="236">
        <v>0</v>
      </c>
      <c r="CI56" s="236">
        <v>0</v>
      </c>
      <c r="CJ56" s="236">
        <v>0</v>
      </c>
      <c r="CK56" s="236">
        <v>0</v>
      </c>
      <c r="CL56" s="293">
        <v>0</v>
      </c>
      <c r="CM56" s="236">
        <v>0</v>
      </c>
      <c r="CN56" s="236">
        <v>0</v>
      </c>
      <c r="CO56" s="236">
        <v>0</v>
      </c>
      <c r="CP56" s="236">
        <v>0</v>
      </c>
      <c r="CQ56" s="236">
        <v>0</v>
      </c>
      <c r="CR56" s="236">
        <v>0</v>
      </c>
      <c r="CS56" s="236">
        <v>0</v>
      </c>
      <c r="CT56" s="236">
        <v>0</v>
      </c>
      <c r="CU56" s="236">
        <v>0</v>
      </c>
    </row>
    <row r="57" spans="1:120" outlineLevel="2">
      <c r="A57" s="189" t="s">
        <v>207</v>
      </c>
      <c r="B57" s="604">
        <v>1900</v>
      </c>
      <c r="C57" s="294" t="s">
        <v>296</v>
      </c>
      <c r="D57" s="294" t="s">
        <v>317</v>
      </c>
      <c r="E57" s="293">
        <v>0</v>
      </c>
      <c r="F57" s="293">
        <v>0</v>
      </c>
      <c r="G57" s="410">
        <v>0</v>
      </c>
      <c r="H57" s="410">
        <v>0</v>
      </c>
      <c r="I57" s="410">
        <v>0</v>
      </c>
      <c r="J57" s="410">
        <v>0</v>
      </c>
      <c r="K57" s="410">
        <v>0</v>
      </c>
      <c r="L57" s="410">
        <v>0</v>
      </c>
      <c r="M57" s="410">
        <v>0</v>
      </c>
      <c r="N57" s="410">
        <v>0</v>
      </c>
      <c r="O57" s="410">
        <v>0</v>
      </c>
      <c r="P57" s="410">
        <v>0</v>
      </c>
      <c r="Q57" s="410">
        <v>0</v>
      </c>
      <c r="R57" s="293">
        <v>0</v>
      </c>
      <c r="S57" s="236">
        <v>0</v>
      </c>
      <c r="T57" s="236">
        <v>0</v>
      </c>
      <c r="U57" s="236">
        <v>0</v>
      </c>
      <c r="V57" s="236">
        <v>0</v>
      </c>
      <c r="W57" s="236">
        <v>0</v>
      </c>
      <c r="X57" s="236">
        <v>0</v>
      </c>
      <c r="Y57" s="101">
        <v>0</v>
      </c>
      <c r="Z57" s="236">
        <v>0</v>
      </c>
      <c r="AA57" s="236">
        <v>0</v>
      </c>
      <c r="AB57" s="101">
        <v>0</v>
      </c>
      <c r="AC57" s="411">
        <v>0</v>
      </c>
      <c r="AD57" s="293">
        <v>0</v>
      </c>
      <c r="AE57" s="236">
        <v>0</v>
      </c>
      <c r="AF57" s="236">
        <v>0</v>
      </c>
      <c r="AG57" s="236">
        <v>0</v>
      </c>
      <c r="AH57" s="236">
        <v>0</v>
      </c>
      <c r="AI57" s="236">
        <v>0</v>
      </c>
      <c r="AJ57" s="236">
        <v>0</v>
      </c>
      <c r="AK57" s="236">
        <v>0</v>
      </c>
      <c r="AL57" s="236">
        <v>0</v>
      </c>
      <c r="AM57" s="236">
        <v>0</v>
      </c>
      <c r="AN57" s="236">
        <v>0</v>
      </c>
      <c r="AO57" s="236">
        <v>0</v>
      </c>
      <c r="AP57" s="236">
        <v>0</v>
      </c>
      <c r="AQ57" s="236">
        <v>0</v>
      </c>
      <c r="AR57" s="236">
        <v>0</v>
      </c>
      <c r="AS57" s="236">
        <v>0</v>
      </c>
      <c r="AT57" s="236">
        <v>0</v>
      </c>
      <c r="AU57" s="236">
        <v>0</v>
      </c>
      <c r="AV57" s="236">
        <v>0</v>
      </c>
      <c r="AW57" s="236">
        <v>0</v>
      </c>
      <c r="AX57" s="236">
        <v>0</v>
      </c>
      <c r="AY57" s="236">
        <v>0</v>
      </c>
      <c r="AZ57" s="236">
        <v>0</v>
      </c>
      <c r="BA57" s="236">
        <v>0</v>
      </c>
      <c r="BB57" s="236">
        <v>0</v>
      </c>
      <c r="BC57" s="293">
        <v>0</v>
      </c>
      <c r="BD57" s="236">
        <v>0</v>
      </c>
      <c r="BE57" s="236">
        <v>0</v>
      </c>
      <c r="BF57" s="236">
        <v>0</v>
      </c>
      <c r="BG57" s="236">
        <v>0</v>
      </c>
      <c r="BH57" s="236">
        <v>0</v>
      </c>
      <c r="BI57" s="236">
        <v>0</v>
      </c>
      <c r="BJ57" s="236">
        <v>0</v>
      </c>
      <c r="BK57" s="236">
        <v>0</v>
      </c>
      <c r="BL57" s="236">
        <v>0</v>
      </c>
      <c r="BM57" s="236">
        <v>0</v>
      </c>
      <c r="BN57" s="236">
        <v>0</v>
      </c>
      <c r="BO57" s="236">
        <v>0</v>
      </c>
      <c r="BP57" s="236">
        <v>0</v>
      </c>
      <c r="BQ57" s="236">
        <v>0</v>
      </c>
      <c r="BR57" s="236">
        <v>0</v>
      </c>
      <c r="BS57" s="236">
        <v>0</v>
      </c>
      <c r="BT57" s="236">
        <v>0</v>
      </c>
      <c r="BU57" s="236">
        <v>0</v>
      </c>
      <c r="BV57" s="236">
        <v>0</v>
      </c>
      <c r="BW57" s="236">
        <v>0</v>
      </c>
      <c r="BX57" s="293">
        <v>0</v>
      </c>
      <c r="BY57" s="293">
        <v>0</v>
      </c>
      <c r="BZ57" s="293">
        <v>0</v>
      </c>
      <c r="CA57" s="236">
        <v>0</v>
      </c>
      <c r="CB57" s="236">
        <v>0</v>
      </c>
      <c r="CC57" s="236">
        <v>0</v>
      </c>
      <c r="CD57" s="236">
        <v>0</v>
      </c>
      <c r="CE57" s="236">
        <v>0</v>
      </c>
      <c r="CF57" s="236">
        <v>0</v>
      </c>
      <c r="CG57" s="236">
        <v>0</v>
      </c>
      <c r="CH57" s="236">
        <v>0</v>
      </c>
      <c r="CI57" s="236">
        <v>0</v>
      </c>
      <c r="CJ57" s="236">
        <v>0</v>
      </c>
      <c r="CK57" s="236">
        <v>0</v>
      </c>
      <c r="CL57" s="293">
        <v>0</v>
      </c>
      <c r="CM57" s="236">
        <v>0</v>
      </c>
      <c r="CN57" s="236">
        <v>0</v>
      </c>
      <c r="CO57" s="236">
        <v>0</v>
      </c>
      <c r="CP57" s="236">
        <v>0</v>
      </c>
      <c r="CQ57" s="236">
        <v>0</v>
      </c>
      <c r="CR57" s="236">
        <v>0</v>
      </c>
      <c r="CS57" s="236">
        <v>0</v>
      </c>
      <c r="CT57" s="236">
        <v>0</v>
      </c>
      <c r="CU57" s="236">
        <v>0</v>
      </c>
    </row>
    <row r="58" spans="1:120" outlineLevel="2">
      <c r="A58" s="189" t="s">
        <v>208</v>
      </c>
      <c r="B58" s="604">
        <v>2830</v>
      </c>
      <c r="C58" s="294" t="s">
        <v>296</v>
      </c>
      <c r="D58" s="294" t="s">
        <v>318</v>
      </c>
      <c r="E58" s="293">
        <v>0</v>
      </c>
      <c r="F58" s="293">
        <v>0</v>
      </c>
      <c r="G58" s="410">
        <v>0</v>
      </c>
      <c r="H58" s="410">
        <v>0</v>
      </c>
      <c r="I58" s="410">
        <v>0</v>
      </c>
      <c r="J58" s="410">
        <v>0</v>
      </c>
      <c r="K58" s="410">
        <v>0</v>
      </c>
      <c r="L58" s="410">
        <v>0</v>
      </c>
      <c r="M58" s="410">
        <v>0</v>
      </c>
      <c r="N58" s="410">
        <v>0</v>
      </c>
      <c r="O58" s="410">
        <v>0</v>
      </c>
      <c r="P58" s="410">
        <v>0</v>
      </c>
      <c r="Q58" s="410">
        <v>0</v>
      </c>
      <c r="R58" s="293">
        <v>0</v>
      </c>
      <c r="S58" s="236">
        <v>0</v>
      </c>
      <c r="T58" s="236">
        <v>0</v>
      </c>
      <c r="U58" s="236">
        <v>0</v>
      </c>
      <c r="V58" s="236">
        <v>0</v>
      </c>
      <c r="W58" s="236">
        <v>0</v>
      </c>
      <c r="X58" s="236">
        <v>0</v>
      </c>
      <c r="Y58" s="101">
        <v>0</v>
      </c>
      <c r="Z58" s="236">
        <v>0</v>
      </c>
      <c r="AA58" s="236">
        <v>0</v>
      </c>
      <c r="AB58" s="101">
        <v>0</v>
      </c>
      <c r="AC58" s="411">
        <v>0</v>
      </c>
      <c r="AD58" s="293">
        <v>0</v>
      </c>
      <c r="AE58" s="236">
        <v>0</v>
      </c>
      <c r="AF58" s="236">
        <v>0</v>
      </c>
      <c r="AG58" s="236">
        <v>0</v>
      </c>
      <c r="AH58" s="236">
        <v>0</v>
      </c>
      <c r="AI58" s="236">
        <v>0</v>
      </c>
      <c r="AJ58" s="236">
        <v>0</v>
      </c>
      <c r="AK58" s="236">
        <v>0</v>
      </c>
      <c r="AL58" s="236">
        <v>0</v>
      </c>
      <c r="AM58" s="236">
        <v>0</v>
      </c>
      <c r="AN58" s="236">
        <v>0</v>
      </c>
      <c r="AO58" s="236">
        <v>0</v>
      </c>
      <c r="AP58" s="236">
        <v>0</v>
      </c>
      <c r="AQ58" s="236">
        <v>0</v>
      </c>
      <c r="AR58" s="236">
        <v>0</v>
      </c>
      <c r="AS58" s="236">
        <v>0</v>
      </c>
      <c r="AT58" s="236">
        <v>0</v>
      </c>
      <c r="AU58" s="236">
        <v>0</v>
      </c>
      <c r="AV58" s="236">
        <v>0</v>
      </c>
      <c r="AW58" s="236">
        <v>0</v>
      </c>
      <c r="AX58" s="236">
        <v>0</v>
      </c>
      <c r="AY58" s="236">
        <v>0</v>
      </c>
      <c r="AZ58" s="236">
        <v>0</v>
      </c>
      <c r="BA58" s="236">
        <v>0</v>
      </c>
      <c r="BB58" s="236">
        <v>0</v>
      </c>
      <c r="BC58" s="293">
        <v>0</v>
      </c>
      <c r="BD58" s="236">
        <v>0</v>
      </c>
      <c r="BE58" s="236">
        <v>0</v>
      </c>
      <c r="BF58" s="236">
        <v>0</v>
      </c>
      <c r="BG58" s="236">
        <v>0</v>
      </c>
      <c r="BH58" s="236">
        <v>0</v>
      </c>
      <c r="BI58" s="236">
        <v>0</v>
      </c>
      <c r="BJ58" s="236">
        <v>0</v>
      </c>
      <c r="BK58" s="236">
        <v>0</v>
      </c>
      <c r="BL58" s="236">
        <v>0</v>
      </c>
      <c r="BM58" s="236">
        <v>0</v>
      </c>
      <c r="BN58" s="236">
        <v>0</v>
      </c>
      <c r="BO58" s="236">
        <v>0</v>
      </c>
      <c r="BP58" s="236">
        <v>0</v>
      </c>
      <c r="BQ58" s="236">
        <v>0</v>
      </c>
      <c r="BR58" s="236">
        <v>0</v>
      </c>
      <c r="BS58" s="236">
        <v>0</v>
      </c>
      <c r="BT58" s="236">
        <v>0</v>
      </c>
      <c r="BU58" s="236">
        <v>0</v>
      </c>
      <c r="BV58" s="236">
        <v>0</v>
      </c>
      <c r="BW58" s="236">
        <v>0</v>
      </c>
      <c r="BX58" s="293">
        <v>0</v>
      </c>
      <c r="BY58" s="293">
        <v>0</v>
      </c>
      <c r="BZ58" s="293">
        <v>0</v>
      </c>
      <c r="CA58" s="236">
        <v>0</v>
      </c>
      <c r="CB58" s="236">
        <v>0</v>
      </c>
      <c r="CC58" s="236">
        <v>0</v>
      </c>
      <c r="CD58" s="236">
        <v>0</v>
      </c>
      <c r="CE58" s="236">
        <v>0</v>
      </c>
      <c r="CF58" s="236">
        <v>0</v>
      </c>
      <c r="CG58" s="236">
        <v>0</v>
      </c>
      <c r="CH58" s="236">
        <v>0</v>
      </c>
      <c r="CI58" s="236">
        <v>0</v>
      </c>
      <c r="CJ58" s="236">
        <v>0</v>
      </c>
      <c r="CK58" s="236">
        <v>0</v>
      </c>
      <c r="CL58" s="293">
        <v>0</v>
      </c>
      <c r="CM58" s="236">
        <v>0</v>
      </c>
      <c r="CN58" s="236">
        <v>0</v>
      </c>
      <c r="CO58" s="236">
        <v>0</v>
      </c>
      <c r="CP58" s="236">
        <v>0</v>
      </c>
      <c r="CQ58" s="236">
        <v>0</v>
      </c>
      <c r="CR58" s="236">
        <v>0</v>
      </c>
      <c r="CS58" s="236">
        <v>0</v>
      </c>
      <c r="CT58" s="236">
        <v>0</v>
      </c>
      <c r="CU58" s="236">
        <v>0</v>
      </c>
    </row>
    <row r="59" spans="1:120" outlineLevel="2">
      <c r="A59" s="189" t="s">
        <v>209</v>
      </c>
      <c r="B59" s="604">
        <v>1900</v>
      </c>
      <c r="C59" s="294" t="s">
        <v>296</v>
      </c>
      <c r="D59" s="294" t="s">
        <v>319</v>
      </c>
      <c r="E59" s="293">
        <v>0</v>
      </c>
      <c r="F59" s="293">
        <v>0</v>
      </c>
      <c r="G59" s="410">
        <v>0</v>
      </c>
      <c r="H59" s="410">
        <v>0</v>
      </c>
      <c r="I59" s="410">
        <v>0</v>
      </c>
      <c r="J59" s="410">
        <v>0</v>
      </c>
      <c r="K59" s="410">
        <v>0</v>
      </c>
      <c r="L59" s="410">
        <v>0</v>
      </c>
      <c r="M59" s="410">
        <v>0</v>
      </c>
      <c r="N59" s="410">
        <v>0</v>
      </c>
      <c r="O59" s="410">
        <v>0</v>
      </c>
      <c r="P59" s="410">
        <v>0</v>
      </c>
      <c r="Q59" s="410">
        <v>0</v>
      </c>
      <c r="R59" s="293">
        <v>0</v>
      </c>
      <c r="S59" s="236">
        <v>0</v>
      </c>
      <c r="T59" s="236">
        <v>0</v>
      </c>
      <c r="U59" s="236">
        <v>0</v>
      </c>
      <c r="V59" s="236">
        <v>0</v>
      </c>
      <c r="W59" s="236">
        <v>0</v>
      </c>
      <c r="X59" s="236">
        <v>0</v>
      </c>
      <c r="Y59" s="101">
        <v>0</v>
      </c>
      <c r="Z59" s="236">
        <v>0</v>
      </c>
      <c r="AA59" s="236">
        <v>0</v>
      </c>
      <c r="AB59" s="101">
        <v>0</v>
      </c>
      <c r="AC59" s="411">
        <v>0</v>
      </c>
      <c r="AD59" s="293">
        <v>0</v>
      </c>
      <c r="AE59" s="236">
        <v>0</v>
      </c>
      <c r="AF59" s="236">
        <v>0</v>
      </c>
      <c r="AG59" s="236">
        <v>0</v>
      </c>
      <c r="AH59" s="236">
        <v>0</v>
      </c>
      <c r="AI59" s="236">
        <v>0</v>
      </c>
      <c r="AJ59" s="236">
        <v>0</v>
      </c>
      <c r="AK59" s="236">
        <v>0</v>
      </c>
      <c r="AL59" s="236">
        <v>0</v>
      </c>
      <c r="AM59" s="236">
        <v>0</v>
      </c>
      <c r="AN59" s="236">
        <v>0</v>
      </c>
      <c r="AO59" s="236">
        <v>0</v>
      </c>
      <c r="AP59" s="236">
        <v>0</v>
      </c>
      <c r="AQ59" s="236">
        <v>0</v>
      </c>
      <c r="AR59" s="236">
        <v>0</v>
      </c>
      <c r="AS59" s="236">
        <v>0</v>
      </c>
      <c r="AT59" s="236">
        <v>0</v>
      </c>
      <c r="AU59" s="236">
        <v>0</v>
      </c>
      <c r="AV59" s="236">
        <v>0</v>
      </c>
      <c r="AW59" s="236">
        <v>0</v>
      </c>
      <c r="AX59" s="236">
        <v>0</v>
      </c>
      <c r="AY59" s="236">
        <v>0</v>
      </c>
      <c r="AZ59" s="236">
        <v>0</v>
      </c>
      <c r="BA59" s="236">
        <v>0</v>
      </c>
      <c r="BB59" s="236">
        <v>0</v>
      </c>
      <c r="BC59" s="293">
        <v>0</v>
      </c>
      <c r="BD59" s="236">
        <v>0</v>
      </c>
      <c r="BE59" s="236">
        <v>0</v>
      </c>
      <c r="BF59" s="236">
        <v>0</v>
      </c>
      <c r="BG59" s="236">
        <v>0</v>
      </c>
      <c r="BH59" s="236">
        <v>0</v>
      </c>
      <c r="BI59" s="236">
        <v>0</v>
      </c>
      <c r="BJ59" s="236">
        <v>0</v>
      </c>
      <c r="BK59" s="236">
        <v>0</v>
      </c>
      <c r="BL59" s="236">
        <v>0</v>
      </c>
      <c r="BM59" s="236">
        <v>0</v>
      </c>
      <c r="BN59" s="236">
        <v>0</v>
      </c>
      <c r="BO59" s="236">
        <v>0</v>
      </c>
      <c r="BP59" s="236">
        <v>0</v>
      </c>
      <c r="BQ59" s="236">
        <v>0</v>
      </c>
      <c r="BR59" s="236">
        <v>0</v>
      </c>
      <c r="BS59" s="236">
        <v>0</v>
      </c>
      <c r="BT59" s="236">
        <v>0</v>
      </c>
      <c r="BU59" s="236">
        <v>0</v>
      </c>
      <c r="BV59" s="236">
        <v>0</v>
      </c>
      <c r="BW59" s="236">
        <v>0</v>
      </c>
      <c r="BX59" s="293">
        <v>0</v>
      </c>
      <c r="BY59" s="293">
        <v>0</v>
      </c>
      <c r="BZ59" s="293">
        <v>0</v>
      </c>
      <c r="CA59" s="236">
        <v>0</v>
      </c>
      <c r="CB59" s="236">
        <v>0</v>
      </c>
      <c r="CC59" s="236">
        <v>0</v>
      </c>
      <c r="CD59" s="236">
        <v>0</v>
      </c>
      <c r="CE59" s="236">
        <v>0</v>
      </c>
      <c r="CF59" s="236">
        <v>0</v>
      </c>
      <c r="CG59" s="236">
        <v>0</v>
      </c>
      <c r="CH59" s="236">
        <v>0</v>
      </c>
      <c r="CI59" s="236">
        <v>0</v>
      </c>
      <c r="CJ59" s="236">
        <v>0</v>
      </c>
      <c r="CK59" s="236">
        <v>0</v>
      </c>
      <c r="CL59" s="293">
        <v>0</v>
      </c>
      <c r="CM59" s="236">
        <v>0</v>
      </c>
      <c r="CN59" s="236">
        <v>0</v>
      </c>
      <c r="CO59" s="236">
        <v>0</v>
      </c>
      <c r="CP59" s="236">
        <v>0</v>
      </c>
      <c r="CQ59" s="236">
        <v>0</v>
      </c>
      <c r="CR59" s="236">
        <v>0</v>
      </c>
      <c r="CS59" s="236">
        <v>0</v>
      </c>
      <c r="CT59" s="236">
        <v>0</v>
      </c>
      <c r="CU59" s="236">
        <v>0</v>
      </c>
    </row>
    <row r="60" spans="1:120" outlineLevel="2">
      <c r="A60" s="189" t="s">
        <v>210</v>
      </c>
      <c r="B60" s="604">
        <v>2830</v>
      </c>
      <c r="C60" s="294" t="s">
        <v>296</v>
      </c>
      <c r="D60" s="294" t="s">
        <v>320</v>
      </c>
      <c r="E60" s="293">
        <v>0</v>
      </c>
      <c r="F60" s="293">
        <v>0</v>
      </c>
      <c r="G60" s="410">
        <v>0</v>
      </c>
      <c r="H60" s="410">
        <v>0</v>
      </c>
      <c r="I60" s="410">
        <v>0</v>
      </c>
      <c r="J60" s="410">
        <v>0</v>
      </c>
      <c r="K60" s="410">
        <v>0</v>
      </c>
      <c r="L60" s="410">
        <v>0</v>
      </c>
      <c r="M60" s="410">
        <v>0</v>
      </c>
      <c r="N60" s="410">
        <v>0</v>
      </c>
      <c r="O60" s="410">
        <v>0</v>
      </c>
      <c r="P60" s="410">
        <v>0</v>
      </c>
      <c r="Q60" s="410">
        <v>0</v>
      </c>
      <c r="R60" s="293">
        <v>0</v>
      </c>
      <c r="S60" s="236">
        <v>0</v>
      </c>
      <c r="T60" s="236">
        <v>0</v>
      </c>
      <c r="U60" s="236">
        <v>0</v>
      </c>
      <c r="V60" s="236">
        <v>0</v>
      </c>
      <c r="W60" s="236">
        <v>0</v>
      </c>
      <c r="X60" s="236">
        <v>0</v>
      </c>
      <c r="Y60" s="101">
        <v>0</v>
      </c>
      <c r="Z60" s="236">
        <v>0</v>
      </c>
      <c r="AA60" s="236">
        <v>0</v>
      </c>
      <c r="AB60" s="101">
        <v>0</v>
      </c>
      <c r="AC60" s="411">
        <v>0</v>
      </c>
      <c r="AD60" s="293">
        <v>0</v>
      </c>
      <c r="AE60" s="236">
        <v>0</v>
      </c>
      <c r="AF60" s="236">
        <v>0</v>
      </c>
      <c r="AG60" s="236">
        <v>0</v>
      </c>
      <c r="AH60" s="236">
        <v>0</v>
      </c>
      <c r="AI60" s="236">
        <v>0</v>
      </c>
      <c r="AJ60" s="236">
        <v>0</v>
      </c>
      <c r="AK60" s="236">
        <v>0</v>
      </c>
      <c r="AL60" s="236">
        <v>0</v>
      </c>
      <c r="AM60" s="236">
        <v>0</v>
      </c>
      <c r="AN60" s="236">
        <v>0</v>
      </c>
      <c r="AO60" s="236">
        <v>0</v>
      </c>
      <c r="AP60" s="236">
        <v>0</v>
      </c>
      <c r="AQ60" s="236">
        <v>0</v>
      </c>
      <c r="AR60" s="236">
        <v>0</v>
      </c>
      <c r="AS60" s="236">
        <v>0</v>
      </c>
      <c r="AT60" s="236">
        <v>0</v>
      </c>
      <c r="AU60" s="236">
        <v>0</v>
      </c>
      <c r="AV60" s="236">
        <v>0</v>
      </c>
      <c r="AW60" s="236">
        <v>0</v>
      </c>
      <c r="AX60" s="236">
        <v>0</v>
      </c>
      <c r="AY60" s="236">
        <v>0</v>
      </c>
      <c r="AZ60" s="236">
        <v>0</v>
      </c>
      <c r="BA60" s="236">
        <v>0</v>
      </c>
      <c r="BB60" s="236">
        <v>0</v>
      </c>
      <c r="BC60" s="293">
        <v>0</v>
      </c>
      <c r="BD60" s="236">
        <v>0</v>
      </c>
      <c r="BE60" s="236">
        <v>0</v>
      </c>
      <c r="BF60" s="236">
        <v>0</v>
      </c>
      <c r="BG60" s="236">
        <v>0</v>
      </c>
      <c r="BH60" s="236">
        <v>0</v>
      </c>
      <c r="BI60" s="236">
        <v>0</v>
      </c>
      <c r="BJ60" s="236">
        <v>0</v>
      </c>
      <c r="BK60" s="236">
        <v>0</v>
      </c>
      <c r="BL60" s="236">
        <v>0</v>
      </c>
      <c r="BM60" s="236">
        <v>0</v>
      </c>
      <c r="BN60" s="236">
        <v>0</v>
      </c>
      <c r="BO60" s="236">
        <v>0</v>
      </c>
      <c r="BP60" s="236">
        <v>0</v>
      </c>
      <c r="BQ60" s="236">
        <v>0</v>
      </c>
      <c r="BR60" s="236">
        <v>0</v>
      </c>
      <c r="BS60" s="236">
        <v>0</v>
      </c>
      <c r="BT60" s="236">
        <v>0</v>
      </c>
      <c r="BU60" s="236">
        <v>0</v>
      </c>
      <c r="BV60" s="236">
        <v>0</v>
      </c>
      <c r="BW60" s="236">
        <v>0</v>
      </c>
      <c r="BX60" s="293">
        <v>0</v>
      </c>
      <c r="BY60" s="293">
        <v>0</v>
      </c>
      <c r="BZ60" s="293">
        <v>0</v>
      </c>
      <c r="CA60" s="236">
        <v>0</v>
      </c>
      <c r="CB60" s="236">
        <v>0</v>
      </c>
      <c r="CC60" s="236">
        <v>0</v>
      </c>
      <c r="CD60" s="236">
        <v>0</v>
      </c>
      <c r="CE60" s="236">
        <v>0</v>
      </c>
      <c r="CF60" s="236">
        <v>0</v>
      </c>
      <c r="CG60" s="236">
        <v>0</v>
      </c>
      <c r="CH60" s="236">
        <v>0</v>
      </c>
      <c r="CI60" s="236">
        <v>0</v>
      </c>
      <c r="CJ60" s="236">
        <v>0</v>
      </c>
      <c r="CK60" s="236">
        <v>0</v>
      </c>
      <c r="CL60" s="293">
        <v>0</v>
      </c>
      <c r="CM60" s="236">
        <v>0</v>
      </c>
      <c r="CN60" s="236">
        <v>0</v>
      </c>
      <c r="CO60" s="236">
        <v>0</v>
      </c>
      <c r="CP60" s="236">
        <v>0</v>
      </c>
      <c r="CQ60" s="236">
        <v>0</v>
      </c>
      <c r="CR60" s="236">
        <v>0</v>
      </c>
      <c r="CS60" s="236">
        <v>0</v>
      </c>
      <c r="CT60" s="236">
        <v>0</v>
      </c>
      <c r="CU60" s="236">
        <v>0</v>
      </c>
    </row>
    <row r="61" spans="1:120" outlineLevel="2">
      <c r="A61" s="189" t="s">
        <v>211</v>
      </c>
      <c r="B61" s="604">
        <v>1900</v>
      </c>
      <c r="C61" s="294" t="s">
        <v>296</v>
      </c>
      <c r="D61" s="294" t="s">
        <v>321</v>
      </c>
      <c r="E61" s="293">
        <v>0</v>
      </c>
      <c r="F61" s="293">
        <v>0</v>
      </c>
      <c r="G61" s="410">
        <v>0</v>
      </c>
      <c r="H61" s="410">
        <v>0</v>
      </c>
      <c r="I61" s="410">
        <v>0</v>
      </c>
      <c r="J61" s="410">
        <v>0</v>
      </c>
      <c r="K61" s="410">
        <v>0</v>
      </c>
      <c r="L61" s="410">
        <v>0</v>
      </c>
      <c r="M61" s="410">
        <v>0</v>
      </c>
      <c r="N61" s="410">
        <v>0</v>
      </c>
      <c r="O61" s="410">
        <v>0</v>
      </c>
      <c r="P61" s="410">
        <v>0</v>
      </c>
      <c r="Q61" s="410">
        <v>0</v>
      </c>
      <c r="R61" s="293">
        <v>0</v>
      </c>
      <c r="S61" s="236">
        <v>0</v>
      </c>
      <c r="T61" s="236">
        <v>0</v>
      </c>
      <c r="U61" s="236">
        <v>0</v>
      </c>
      <c r="V61" s="236">
        <v>0</v>
      </c>
      <c r="W61" s="236">
        <v>0</v>
      </c>
      <c r="X61" s="236">
        <v>0</v>
      </c>
      <c r="Y61" s="101">
        <v>0</v>
      </c>
      <c r="Z61" s="236">
        <v>0</v>
      </c>
      <c r="AA61" s="236">
        <v>0</v>
      </c>
      <c r="AB61" s="101">
        <v>0</v>
      </c>
      <c r="AC61" s="411">
        <v>0</v>
      </c>
      <c r="AD61" s="293">
        <v>0</v>
      </c>
      <c r="AE61" s="236">
        <v>0</v>
      </c>
      <c r="AF61" s="236">
        <v>0</v>
      </c>
      <c r="AG61" s="236">
        <v>0</v>
      </c>
      <c r="AH61" s="236">
        <v>0</v>
      </c>
      <c r="AI61" s="236">
        <v>0</v>
      </c>
      <c r="AJ61" s="236">
        <v>0</v>
      </c>
      <c r="AK61" s="236">
        <v>0</v>
      </c>
      <c r="AL61" s="236">
        <v>0</v>
      </c>
      <c r="AM61" s="236">
        <v>0</v>
      </c>
      <c r="AN61" s="236">
        <v>0</v>
      </c>
      <c r="AO61" s="236">
        <v>0</v>
      </c>
      <c r="AP61" s="236">
        <v>0</v>
      </c>
      <c r="AQ61" s="236">
        <v>0</v>
      </c>
      <c r="AR61" s="236">
        <v>0</v>
      </c>
      <c r="AS61" s="236">
        <v>0</v>
      </c>
      <c r="AT61" s="236">
        <v>0</v>
      </c>
      <c r="AU61" s="236">
        <v>0</v>
      </c>
      <c r="AV61" s="236">
        <v>0</v>
      </c>
      <c r="AW61" s="236">
        <v>0</v>
      </c>
      <c r="AX61" s="236">
        <v>0</v>
      </c>
      <c r="AY61" s="236">
        <v>0</v>
      </c>
      <c r="AZ61" s="236">
        <v>0</v>
      </c>
      <c r="BA61" s="236">
        <v>0</v>
      </c>
      <c r="BB61" s="236">
        <v>0</v>
      </c>
      <c r="BC61" s="293">
        <v>0</v>
      </c>
      <c r="BD61" s="236">
        <v>0</v>
      </c>
      <c r="BE61" s="236">
        <v>0</v>
      </c>
      <c r="BF61" s="236">
        <v>0</v>
      </c>
      <c r="BG61" s="236">
        <v>0</v>
      </c>
      <c r="BH61" s="236">
        <v>0</v>
      </c>
      <c r="BI61" s="236">
        <v>0</v>
      </c>
      <c r="BJ61" s="236">
        <v>0</v>
      </c>
      <c r="BK61" s="236">
        <v>0</v>
      </c>
      <c r="BL61" s="236">
        <v>0</v>
      </c>
      <c r="BM61" s="236">
        <v>0</v>
      </c>
      <c r="BN61" s="236">
        <v>0</v>
      </c>
      <c r="BO61" s="236">
        <v>0</v>
      </c>
      <c r="BP61" s="236">
        <v>0</v>
      </c>
      <c r="BQ61" s="236">
        <v>0</v>
      </c>
      <c r="BR61" s="236">
        <v>0</v>
      </c>
      <c r="BS61" s="236">
        <v>0</v>
      </c>
      <c r="BT61" s="236">
        <v>0</v>
      </c>
      <c r="BU61" s="236">
        <v>0</v>
      </c>
      <c r="BV61" s="236">
        <v>0</v>
      </c>
      <c r="BW61" s="236">
        <v>0</v>
      </c>
      <c r="BX61" s="293">
        <v>0</v>
      </c>
      <c r="BY61" s="293">
        <v>0</v>
      </c>
      <c r="BZ61" s="293">
        <v>0</v>
      </c>
      <c r="CA61" s="236">
        <v>0</v>
      </c>
      <c r="CB61" s="236">
        <v>0</v>
      </c>
      <c r="CC61" s="236">
        <v>0</v>
      </c>
      <c r="CD61" s="236">
        <v>0</v>
      </c>
      <c r="CE61" s="236">
        <v>0</v>
      </c>
      <c r="CF61" s="236">
        <v>0</v>
      </c>
      <c r="CG61" s="236">
        <v>0</v>
      </c>
      <c r="CH61" s="236">
        <v>0</v>
      </c>
      <c r="CI61" s="236">
        <v>0</v>
      </c>
      <c r="CJ61" s="236">
        <v>0</v>
      </c>
      <c r="CK61" s="236">
        <v>0</v>
      </c>
      <c r="CL61" s="293">
        <v>0</v>
      </c>
      <c r="CM61" s="236">
        <v>0</v>
      </c>
      <c r="CN61" s="236">
        <v>0</v>
      </c>
      <c r="CO61" s="236">
        <v>0</v>
      </c>
      <c r="CP61" s="236">
        <v>0</v>
      </c>
      <c r="CQ61" s="236">
        <v>0</v>
      </c>
      <c r="CR61" s="236">
        <v>0</v>
      </c>
      <c r="CS61" s="236">
        <v>0</v>
      </c>
      <c r="CT61" s="236">
        <v>0</v>
      </c>
      <c r="CU61" s="236">
        <v>0</v>
      </c>
    </row>
    <row r="62" spans="1:120" outlineLevel="2">
      <c r="A62" s="189" t="s">
        <v>212</v>
      </c>
      <c r="B62" s="604">
        <v>2830</v>
      </c>
      <c r="C62" s="294" t="s">
        <v>296</v>
      </c>
      <c r="D62" s="294" t="s">
        <v>322</v>
      </c>
      <c r="E62" s="293">
        <v>0</v>
      </c>
      <c r="F62" s="293">
        <v>0</v>
      </c>
      <c r="G62" s="410">
        <v>0</v>
      </c>
      <c r="H62" s="410">
        <v>0</v>
      </c>
      <c r="I62" s="410">
        <v>0</v>
      </c>
      <c r="J62" s="410">
        <v>0</v>
      </c>
      <c r="K62" s="410">
        <v>0</v>
      </c>
      <c r="L62" s="410">
        <v>0</v>
      </c>
      <c r="M62" s="410">
        <v>0</v>
      </c>
      <c r="N62" s="410">
        <v>0</v>
      </c>
      <c r="O62" s="410">
        <v>0</v>
      </c>
      <c r="P62" s="410">
        <v>0</v>
      </c>
      <c r="Q62" s="410">
        <v>0</v>
      </c>
      <c r="R62" s="293">
        <v>0</v>
      </c>
      <c r="S62" s="236">
        <v>0</v>
      </c>
      <c r="T62" s="236">
        <v>0</v>
      </c>
      <c r="U62" s="236">
        <v>0</v>
      </c>
      <c r="V62" s="236">
        <v>0</v>
      </c>
      <c r="W62" s="236">
        <v>0</v>
      </c>
      <c r="X62" s="236">
        <v>0</v>
      </c>
      <c r="Y62" s="101">
        <v>0</v>
      </c>
      <c r="Z62" s="236">
        <v>0</v>
      </c>
      <c r="AA62" s="236">
        <v>0</v>
      </c>
      <c r="AB62" s="101">
        <v>0</v>
      </c>
      <c r="AC62" s="411">
        <v>0</v>
      </c>
      <c r="AD62" s="293">
        <v>0</v>
      </c>
      <c r="AE62" s="236">
        <v>0</v>
      </c>
      <c r="AF62" s="236">
        <v>0</v>
      </c>
      <c r="AG62" s="236">
        <v>0</v>
      </c>
      <c r="AH62" s="236">
        <v>0</v>
      </c>
      <c r="AI62" s="236">
        <v>0</v>
      </c>
      <c r="AJ62" s="236">
        <v>0</v>
      </c>
      <c r="AK62" s="236">
        <v>0</v>
      </c>
      <c r="AL62" s="236">
        <v>0</v>
      </c>
      <c r="AM62" s="236">
        <v>0</v>
      </c>
      <c r="AN62" s="236">
        <v>0</v>
      </c>
      <c r="AO62" s="236">
        <v>0</v>
      </c>
      <c r="AP62" s="236">
        <v>0</v>
      </c>
      <c r="AQ62" s="236">
        <v>0</v>
      </c>
      <c r="AR62" s="236">
        <v>0</v>
      </c>
      <c r="AS62" s="236">
        <v>0</v>
      </c>
      <c r="AT62" s="236">
        <v>0</v>
      </c>
      <c r="AU62" s="236">
        <v>0</v>
      </c>
      <c r="AV62" s="236">
        <v>0</v>
      </c>
      <c r="AW62" s="236">
        <v>0</v>
      </c>
      <c r="AX62" s="236">
        <v>0</v>
      </c>
      <c r="AY62" s="236">
        <v>0</v>
      </c>
      <c r="AZ62" s="236">
        <v>0</v>
      </c>
      <c r="BA62" s="236">
        <v>0</v>
      </c>
      <c r="BB62" s="236">
        <v>0</v>
      </c>
      <c r="BC62" s="293">
        <v>0</v>
      </c>
      <c r="BD62" s="236">
        <v>0</v>
      </c>
      <c r="BE62" s="236">
        <v>0</v>
      </c>
      <c r="BF62" s="236">
        <v>0</v>
      </c>
      <c r="BG62" s="236">
        <v>0</v>
      </c>
      <c r="BH62" s="236">
        <v>0</v>
      </c>
      <c r="BI62" s="236">
        <v>0</v>
      </c>
      <c r="BJ62" s="236">
        <v>0</v>
      </c>
      <c r="BK62" s="236">
        <v>0</v>
      </c>
      <c r="BL62" s="236">
        <v>0</v>
      </c>
      <c r="BM62" s="236">
        <v>0</v>
      </c>
      <c r="BN62" s="236">
        <v>0</v>
      </c>
      <c r="BO62" s="236">
        <v>0</v>
      </c>
      <c r="BP62" s="236">
        <v>0</v>
      </c>
      <c r="BQ62" s="236">
        <v>0</v>
      </c>
      <c r="BR62" s="236">
        <v>0</v>
      </c>
      <c r="BS62" s="236">
        <v>0</v>
      </c>
      <c r="BT62" s="236">
        <v>0</v>
      </c>
      <c r="BU62" s="236">
        <v>0</v>
      </c>
      <c r="BV62" s="236">
        <v>0</v>
      </c>
      <c r="BW62" s="236">
        <v>0</v>
      </c>
      <c r="BX62" s="293">
        <v>0</v>
      </c>
      <c r="BY62" s="293">
        <v>0</v>
      </c>
      <c r="BZ62" s="293">
        <v>0</v>
      </c>
      <c r="CA62" s="236">
        <v>0</v>
      </c>
      <c r="CB62" s="236">
        <v>0</v>
      </c>
      <c r="CC62" s="236">
        <v>0</v>
      </c>
      <c r="CD62" s="236">
        <v>0</v>
      </c>
      <c r="CE62" s="236">
        <v>0</v>
      </c>
      <c r="CF62" s="236">
        <v>0</v>
      </c>
      <c r="CG62" s="236">
        <v>0</v>
      </c>
      <c r="CH62" s="236">
        <v>0</v>
      </c>
      <c r="CI62" s="236">
        <v>0</v>
      </c>
      <c r="CJ62" s="236">
        <v>0</v>
      </c>
      <c r="CK62" s="236">
        <v>0</v>
      </c>
      <c r="CL62" s="293">
        <v>0</v>
      </c>
      <c r="CM62" s="236">
        <v>0</v>
      </c>
      <c r="CN62" s="236">
        <v>0</v>
      </c>
      <c r="CO62" s="236">
        <v>0</v>
      </c>
      <c r="CP62" s="236">
        <v>0</v>
      </c>
      <c r="CQ62" s="236">
        <v>0</v>
      </c>
      <c r="CR62" s="236">
        <v>0</v>
      </c>
      <c r="CS62" s="236">
        <v>0</v>
      </c>
      <c r="CT62" s="236">
        <v>0</v>
      </c>
      <c r="CU62" s="236">
        <v>0</v>
      </c>
    </row>
    <row r="63" spans="1:120" outlineLevel="2">
      <c r="A63" s="189" t="s">
        <v>213</v>
      </c>
      <c r="B63" s="604">
        <v>2830</v>
      </c>
      <c r="C63" s="294" t="s">
        <v>296</v>
      </c>
      <c r="D63" s="294" t="s">
        <v>323</v>
      </c>
      <c r="E63" s="293">
        <v>0</v>
      </c>
      <c r="F63" s="293">
        <v>0</v>
      </c>
      <c r="G63" s="410">
        <v>0</v>
      </c>
      <c r="H63" s="410">
        <v>0</v>
      </c>
      <c r="I63" s="410">
        <v>0</v>
      </c>
      <c r="J63" s="410">
        <v>0</v>
      </c>
      <c r="K63" s="410">
        <v>0</v>
      </c>
      <c r="L63" s="410">
        <v>0</v>
      </c>
      <c r="M63" s="410">
        <v>0</v>
      </c>
      <c r="N63" s="410">
        <v>0</v>
      </c>
      <c r="O63" s="410">
        <v>0</v>
      </c>
      <c r="P63" s="410">
        <v>0</v>
      </c>
      <c r="Q63" s="410">
        <v>0</v>
      </c>
      <c r="R63" s="293">
        <v>0</v>
      </c>
      <c r="S63" s="236">
        <v>0</v>
      </c>
      <c r="T63" s="236">
        <v>0</v>
      </c>
      <c r="U63" s="236">
        <v>0</v>
      </c>
      <c r="V63" s="236">
        <v>0</v>
      </c>
      <c r="W63" s="236">
        <v>0</v>
      </c>
      <c r="X63" s="236">
        <v>0</v>
      </c>
      <c r="Y63" s="101">
        <v>0</v>
      </c>
      <c r="Z63" s="236">
        <v>0</v>
      </c>
      <c r="AA63" s="236">
        <v>0</v>
      </c>
      <c r="AB63" s="101">
        <v>0</v>
      </c>
      <c r="AC63" s="411">
        <v>0</v>
      </c>
      <c r="AD63" s="293">
        <v>0</v>
      </c>
      <c r="AE63" s="236">
        <v>0</v>
      </c>
      <c r="AF63" s="236">
        <v>0</v>
      </c>
      <c r="AG63" s="236">
        <v>0</v>
      </c>
      <c r="AH63" s="236">
        <v>0</v>
      </c>
      <c r="AI63" s="236">
        <v>0</v>
      </c>
      <c r="AJ63" s="236">
        <v>0</v>
      </c>
      <c r="AK63" s="236">
        <v>0</v>
      </c>
      <c r="AL63" s="236">
        <v>0</v>
      </c>
      <c r="AM63" s="236">
        <v>0</v>
      </c>
      <c r="AN63" s="236">
        <v>0</v>
      </c>
      <c r="AO63" s="236">
        <v>0</v>
      </c>
      <c r="AP63" s="236">
        <v>0</v>
      </c>
      <c r="AQ63" s="236">
        <v>0</v>
      </c>
      <c r="AR63" s="236">
        <v>0</v>
      </c>
      <c r="AS63" s="236">
        <v>0</v>
      </c>
      <c r="AT63" s="236">
        <v>0</v>
      </c>
      <c r="AU63" s="236">
        <v>0</v>
      </c>
      <c r="AV63" s="236">
        <v>0</v>
      </c>
      <c r="AW63" s="236">
        <v>0</v>
      </c>
      <c r="AX63" s="236">
        <v>0</v>
      </c>
      <c r="AY63" s="236">
        <v>0</v>
      </c>
      <c r="AZ63" s="236">
        <v>0</v>
      </c>
      <c r="BA63" s="236">
        <v>0</v>
      </c>
      <c r="BB63" s="236">
        <v>0</v>
      </c>
      <c r="BC63" s="293">
        <v>0</v>
      </c>
      <c r="BD63" s="236">
        <v>0</v>
      </c>
      <c r="BE63" s="236">
        <v>0</v>
      </c>
      <c r="BF63" s="236">
        <v>0</v>
      </c>
      <c r="BG63" s="236">
        <v>0</v>
      </c>
      <c r="BH63" s="236">
        <v>0</v>
      </c>
      <c r="BI63" s="236">
        <v>0</v>
      </c>
      <c r="BJ63" s="236">
        <v>0</v>
      </c>
      <c r="BK63" s="236">
        <v>0</v>
      </c>
      <c r="BL63" s="236">
        <v>0</v>
      </c>
      <c r="BM63" s="236">
        <v>0</v>
      </c>
      <c r="BN63" s="236">
        <v>0</v>
      </c>
      <c r="BO63" s="236">
        <v>0</v>
      </c>
      <c r="BP63" s="236">
        <v>0</v>
      </c>
      <c r="BQ63" s="236">
        <v>0</v>
      </c>
      <c r="BR63" s="236">
        <v>0</v>
      </c>
      <c r="BS63" s="236">
        <v>0</v>
      </c>
      <c r="BT63" s="236">
        <v>0</v>
      </c>
      <c r="BU63" s="236">
        <v>0</v>
      </c>
      <c r="BV63" s="236">
        <v>0</v>
      </c>
      <c r="BW63" s="236">
        <v>0</v>
      </c>
      <c r="BX63" s="293">
        <v>0</v>
      </c>
      <c r="BY63" s="293">
        <v>0</v>
      </c>
      <c r="BZ63" s="293">
        <v>0</v>
      </c>
      <c r="CA63" s="236">
        <v>0</v>
      </c>
      <c r="CB63" s="236">
        <v>0</v>
      </c>
      <c r="CC63" s="236">
        <v>0</v>
      </c>
      <c r="CD63" s="236">
        <v>0</v>
      </c>
      <c r="CE63" s="236">
        <v>0</v>
      </c>
      <c r="CF63" s="236">
        <v>0</v>
      </c>
      <c r="CG63" s="236">
        <v>0</v>
      </c>
      <c r="CH63" s="236">
        <v>0</v>
      </c>
      <c r="CI63" s="236">
        <v>0</v>
      </c>
      <c r="CJ63" s="236">
        <v>0</v>
      </c>
      <c r="CK63" s="236">
        <v>0</v>
      </c>
      <c r="CL63" s="293">
        <v>0</v>
      </c>
      <c r="CM63" s="236">
        <v>0</v>
      </c>
      <c r="CN63" s="236">
        <v>0</v>
      </c>
      <c r="CO63" s="236">
        <v>0</v>
      </c>
      <c r="CP63" s="236">
        <v>0</v>
      </c>
      <c r="CQ63" s="236">
        <v>0</v>
      </c>
      <c r="CR63" s="236">
        <v>0</v>
      </c>
      <c r="CS63" s="236">
        <v>0</v>
      </c>
      <c r="CT63" s="236">
        <v>0</v>
      </c>
      <c r="CU63" s="236">
        <v>0</v>
      </c>
    </row>
    <row r="64" spans="1:120" outlineLevel="2">
      <c r="A64" s="189" t="s">
        <v>214</v>
      </c>
      <c r="B64" s="604">
        <v>2830</v>
      </c>
      <c r="C64" s="294" t="s">
        <v>296</v>
      </c>
      <c r="D64" s="294" t="s">
        <v>324</v>
      </c>
      <c r="E64" s="293">
        <v>0</v>
      </c>
      <c r="F64" s="293">
        <v>0</v>
      </c>
      <c r="G64" s="410">
        <v>0</v>
      </c>
      <c r="H64" s="410">
        <v>0</v>
      </c>
      <c r="I64" s="410">
        <v>0</v>
      </c>
      <c r="J64" s="410">
        <v>0</v>
      </c>
      <c r="K64" s="410">
        <v>0</v>
      </c>
      <c r="L64" s="410">
        <v>0</v>
      </c>
      <c r="M64" s="410">
        <v>0</v>
      </c>
      <c r="N64" s="410">
        <v>0</v>
      </c>
      <c r="O64" s="410">
        <v>0</v>
      </c>
      <c r="P64" s="410">
        <v>0</v>
      </c>
      <c r="Q64" s="410">
        <v>0</v>
      </c>
      <c r="R64" s="293">
        <v>0</v>
      </c>
      <c r="S64" s="236">
        <v>0</v>
      </c>
      <c r="T64" s="236">
        <v>0</v>
      </c>
      <c r="U64" s="236">
        <v>0</v>
      </c>
      <c r="V64" s="236">
        <v>0</v>
      </c>
      <c r="W64" s="236">
        <v>0</v>
      </c>
      <c r="X64" s="236">
        <v>0</v>
      </c>
      <c r="Y64" s="101">
        <v>0</v>
      </c>
      <c r="Z64" s="236">
        <v>0</v>
      </c>
      <c r="AA64" s="236">
        <v>0</v>
      </c>
      <c r="AB64" s="101">
        <v>0</v>
      </c>
      <c r="AC64" s="411">
        <v>0</v>
      </c>
      <c r="AD64" s="293">
        <v>0</v>
      </c>
      <c r="AE64" s="236">
        <v>0</v>
      </c>
      <c r="AF64" s="236">
        <v>0</v>
      </c>
      <c r="AG64" s="236">
        <v>0</v>
      </c>
      <c r="AH64" s="236">
        <v>0</v>
      </c>
      <c r="AI64" s="236">
        <v>0</v>
      </c>
      <c r="AJ64" s="236">
        <v>0</v>
      </c>
      <c r="AK64" s="236">
        <v>0</v>
      </c>
      <c r="AL64" s="236">
        <v>0</v>
      </c>
      <c r="AM64" s="236">
        <v>0</v>
      </c>
      <c r="AN64" s="236">
        <v>0</v>
      </c>
      <c r="AO64" s="236">
        <v>0</v>
      </c>
      <c r="AP64" s="236">
        <v>0</v>
      </c>
      <c r="AQ64" s="236">
        <v>0</v>
      </c>
      <c r="AR64" s="236">
        <v>0</v>
      </c>
      <c r="AS64" s="236">
        <v>0</v>
      </c>
      <c r="AT64" s="236">
        <v>0</v>
      </c>
      <c r="AU64" s="236">
        <v>0</v>
      </c>
      <c r="AV64" s="236">
        <v>0</v>
      </c>
      <c r="AW64" s="236">
        <v>0</v>
      </c>
      <c r="AX64" s="236">
        <v>0</v>
      </c>
      <c r="AY64" s="236">
        <v>0</v>
      </c>
      <c r="AZ64" s="236">
        <v>0</v>
      </c>
      <c r="BA64" s="236">
        <v>0</v>
      </c>
      <c r="BB64" s="236">
        <v>0</v>
      </c>
      <c r="BC64" s="293">
        <v>0</v>
      </c>
      <c r="BD64" s="236">
        <v>0</v>
      </c>
      <c r="BE64" s="236">
        <v>0</v>
      </c>
      <c r="BF64" s="236">
        <v>0</v>
      </c>
      <c r="BG64" s="236">
        <v>0</v>
      </c>
      <c r="BH64" s="236">
        <v>0</v>
      </c>
      <c r="BI64" s="236">
        <v>0</v>
      </c>
      <c r="BJ64" s="236">
        <v>0</v>
      </c>
      <c r="BK64" s="236">
        <v>0</v>
      </c>
      <c r="BL64" s="236">
        <v>0</v>
      </c>
      <c r="BM64" s="236">
        <v>0</v>
      </c>
      <c r="BN64" s="236">
        <v>0</v>
      </c>
      <c r="BO64" s="236">
        <v>0</v>
      </c>
      <c r="BP64" s="236">
        <v>0</v>
      </c>
      <c r="BQ64" s="236">
        <v>0</v>
      </c>
      <c r="BR64" s="236">
        <v>0</v>
      </c>
      <c r="BS64" s="236">
        <v>0</v>
      </c>
      <c r="BT64" s="236">
        <v>0</v>
      </c>
      <c r="BU64" s="236">
        <v>0</v>
      </c>
      <c r="BV64" s="236">
        <v>0</v>
      </c>
      <c r="BW64" s="236">
        <v>0</v>
      </c>
      <c r="BX64" s="293">
        <v>0</v>
      </c>
      <c r="BY64" s="293">
        <v>0</v>
      </c>
      <c r="BZ64" s="293">
        <v>0</v>
      </c>
      <c r="CA64" s="236">
        <v>0</v>
      </c>
      <c r="CB64" s="236">
        <v>0</v>
      </c>
      <c r="CC64" s="236">
        <v>0</v>
      </c>
      <c r="CD64" s="236">
        <v>0</v>
      </c>
      <c r="CE64" s="236">
        <v>0</v>
      </c>
      <c r="CF64" s="236">
        <v>0</v>
      </c>
      <c r="CG64" s="236">
        <v>0</v>
      </c>
      <c r="CH64" s="236">
        <v>0</v>
      </c>
      <c r="CI64" s="236">
        <v>0</v>
      </c>
      <c r="CJ64" s="236">
        <v>0</v>
      </c>
      <c r="CK64" s="236">
        <v>0</v>
      </c>
      <c r="CL64" s="293">
        <v>0</v>
      </c>
      <c r="CM64" s="236">
        <v>0</v>
      </c>
      <c r="CN64" s="236">
        <v>0</v>
      </c>
      <c r="CO64" s="236">
        <v>0</v>
      </c>
      <c r="CP64" s="236">
        <v>0</v>
      </c>
      <c r="CQ64" s="236">
        <v>0</v>
      </c>
      <c r="CR64" s="236">
        <v>0</v>
      </c>
      <c r="CS64" s="236">
        <v>0</v>
      </c>
      <c r="CT64" s="236">
        <v>0</v>
      </c>
      <c r="CU64" s="236">
        <v>0</v>
      </c>
    </row>
    <row r="65" spans="1:99" outlineLevel="2">
      <c r="A65" s="189" t="s">
        <v>274</v>
      </c>
      <c r="B65" s="605">
        <v>1900</v>
      </c>
      <c r="C65" s="294" t="s">
        <v>296</v>
      </c>
      <c r="D65" s="294" t="s">
        <v>381</v>
      </c>
      <c r="E65" s="293">
        <v>0</v>
      </c>
      <c r="F65" s="293">
        <v>0</v>
      </c>
      <c r="G65" s="410">
        <v>0</v>
      </c>
      <c r="H65" s="410">
        <v>0</v>
      </c>
      <c r="I65" s="410">
        <v>0</v>
      </c>
      <c r="J65" s="410">
        <v>0</v>
      </c>
      <c r="K65" s="410">
        <v>0</v>
      </c>
      <c r="L65" s="410">
        <v>0</v>
      </c>
      <c r="M65" s="410">
        <v>0</v>
      </c>
      <c r="N65" s="410">
        <v>0</v>
      </c>
      <c r="O65" s="410">
        <v>0</v>
      </c>
      <c r="P65" s="410">
        <v>0</v>
      </c>
      <c r="Q65" s="410">
        <v>0</v>
      </c>
      <c r="R65" s="293">
        <v>0</v>
      </c>
      <c r="S65" s="236">
        <v>0</v>
      </c>
      <c r="T65" s="236">
        <v>0</v>
      </c>
      <c r="U65" s="236">
        <v>0</v>
      </c>
      <c r="V65" s="236">
        <v>0</v>
      </c>
      <c r="W65" s="236">
        <v>0</v>
      </c>
      <c r="X65" s="236">
        <v>0</v>
      </c>
      <c r="Y65" s="101">
        <v>0</v>
      </c>
      <c r="Z65" s="236">
        <v>0</v>
      </c>
      <c r="AA65" s="236">
        <v>0</v>
      </c>
      <c r="AB65" s="101">
        <v>0</v>
      </c>
      <c r="AC65" s="411">
        <v>0</v>
      </c>
      <c r="AD65" s="293">
        <v>0</v>
      </c>
      <c r="AE65" s="236">
        <v>0</v>
      </c>
      <c r="AF65" s="236">
        <v>0</v>
      </c>
      <c r="AG65" s="236">
        <v>0</v>
      </c>
      <c r="AH65" s="236">
        <v>0</v>
      </c>
      <c r="AI65" s="236">
        <v>0</v>
      </c>
      <c r="AJ65" s="236">
        <v>0</v>
      </c>
      <c r="AK65" s="236">
        <v>0</v>
      </c>
      <c r="AL65" s="236">
        <v>0</v>
      </c>
      <c r="AM65" s="236">
        <v>0</v>
      </c>
      <c r="AN65" s="236">
        <v>0</v>
      </c>
      <c r="AO65" s="236">
        <v>0</v>
      </c>
      <c r="AP65" s="236">
        <v>0</v>
      </c>
      <c r="AQ65" s="236">
        <v>0</v>
      </c>
      <c r="AR65" s="236">
        <v>0</v>
      </c>
      <c r="AS65" s="236">
        <v>0</v>
      </c>
      <c r="AT65" s="236">
        <v>0</v>
      </c>
      <c r="AU65" s="236">
        <v>0</v>
      </c>
      <c r="AV65" s="236">
        <v>0</v>
      </c>
      <c r="AW65" s="236">
        <v>0</v>
      </c>
      <c r="AX65" s="236">
        <v>0</v>
      </c>
      <c r="AY65" s="236">
        <v>0</v>
      </c>
      <c r="AZ65" s="236">
        <v>0</v>
      </c>
      <c r="BA65" s="236">
        <v>0</v>
      </c>
      <c r="BB65" s="236">
        <v>0</v>
      </c>
      <c r="BC65" s="293">
        <v>0</v>
      </c>
      <c r="BD65" s="236">
        <v>0</v>
      </c>
      <c r="BE65" s="236">
        <v>0</v>
      </c>
      <c r="BF65" s="236">
        <v>0</v>
      </c>
      <c r="BG65" s="236">
        <v>0</v>
      </c>
      <c r="BH65" s="236">
        <v>0</v>
      </c>
      <c r="BI65" s="236">
        <v>0</v>
      </c>
      <c r="BJ65" s="236">
        <v>0</v>
      </c>
      <c r="BK65" s="236">
        <v>0</v>
      </c>
      <c r="BL65" s="236">
        <v>0</v>
      </c>
      <c r="BM65" s="236">
        <v>0</v>
      </c>
      <c r="BN65" s="236">
        <v>0</v>
      </c>
      <c r="BO65" s="236">
        <v>0</v>
      </c>
      <c r="BP65" s="236">
        <v>0</v>
      </c>
      <c r="BQ65" s="236">
        <v>0</v>
      </c>
      <c r="BR65" s="236">
        <v>0</v>
      </c>
      <c r="BS65" s="236">
        <v>0</v>
      </c>
      <c r="BT65" s="236">
        <v>0</v>
      </c>
      <c r="BU65" s="236">
        <v>0</v>
      </c>
      <c r="BV65" s="236">
        <v>0</v>
      </c>
      <c r="BW65" s="236">
        <v>0</v>
      </c>
      <c r="BX65" s="293">
        <v>0</v>
      </c>
      <c r="BY65" s="293">
        <v>0</v>
      </c>
      <c r="BZ65" s="293">
        <v>0</v>
      </c>
      <c r="CA65" s="236">
        <v>0</v>
      </c>
      <c r="CB65" s="236">
        <v>0</v>
      </c>
      <c r="CC65" s="236">
        <v>0</v>
      </c>
      <c r="CD65" s="236">
        <v>0</v>
      </c>
      <c r="CE65" s="236">
        <v>0</v>
      </c>
      <c r="CF65" s="236">
        <v>0</v>
      </c>
      <c r="CG65" s="236">
        <v>0</v>
      </c>
      <c r="CH65" s="236">
        <v>0</v>
      </c>
      <c r="CI65" s="236">
        <v>0</v>
      </c>
      <c r="CJ65" s="236">
        <v>0</v>
      </c>
      <c r="CK65" s="236">
        <v>0</v>
      </c>
      <c r="CL65" s="293">
        <v>0</v>
      </c>
      <c r="CM65" s="236">
        <v>0</v>
      </c>
      <c r="CN65" s="236">
        <v>0</v>
      </c>
      <c r="CO65" s="236">
        <v>0</v>
      </c>
      <c r="CP65" s="236">
        <v>0</v>
      </c>
      <c r="CQ65" s="236">
        <v>0</v>
      </c>
      <c r="CR65" s="236">
        <v>0</v>
      </c>
      <c r="CS65" s="236">
        <v>0</v>
      </c>
      <c r="CT65" s="236">
        <v>0</v>
      </c>
      <c r="CU65" s="236">
        <v>0</v>
      </c>
    </row>
    <row r="66" spans="1:99" outlineLevel="2">
      <c r="A66" s="189" t="s">
        <v>275</v>
      </c>
      <c r="B66" s="605">
        <v>1900</v>
      </c>
      <c r="C66" s="294" t="s">
        <v>296</v>
      </c>
      <c r="D66" s="294" t="s">
        <v>382</v>
      </c>
      <c r="E66" s="293">
        <v>0</v>
      </c>
      <c r="F66" s="293">
        <v>0</v>
      </c>
      <c r="G66" s="410">
        <v>0</v>
      </c>
      <c r="H66" s="410">
        <v>0</v>
      </c>
      <c r="I66" s="410">
        <v>0</v>
      </c>
      <c r="J66" s="410">
        <v>0</v>
      </c>
      <c r="K66" s="410">
        <v>0</v>
      </c>
      <c r="L66" s="410">
        <v>0</v>
      </c>
      <c r="M66" s="410">
        <v>0</v>
      </c>
      <c r="N66" s="410">
        <v>0</v>
      </c>
      <c r="O66" s="410">
        <v>0</v>
      </c>
      <c r="P66" s="410">
        <v>0</v>
      </c>
      <c r="Q66" s="410">
        <v>0</v>
      </c>
      <c r="R66" s="293">
        <v>0</v>
      </c>
      <c r="S66" s="236">
        <v>0</v>
      </c>
      <c r="T66" s="236">
        <v>0</v>
      </c>
      <c r="U66" s="236">
        <v>0</v>
      </c>
      <c r="V66" s="236">
        <v>0</v>
      </c>
      <c r="W66" s="236">
        <v>0</v>
      </c>
      <c r="X66" s="236">
        <v>0</v>
      </c>
      <c r="Y66" s="101">
        <v>0</v>
      </c>
      <c r="Z66" s="236">
        <v>0</v>
      </c>
      <c r="AA66" s="236">
        <v>0</v>
      </c>
      <c r="AB66" s="101">
        <v>0</v>
      </c>
      <c r="AC66" s="411">
        <v>0</v>
      </c>
      <c r="AD66" s="293">
        <v>0</v>
      </c>
      <c r="AE66" s="236">
        <v>0</v>
      </c>
      <c r="AF66" s="236">
        <v>0</v>
      </c>
      <c r="AG66" s="236">
        <v>0</v>
      </c>
      <c r="AH66" s="236">
        <v>0</v>
      </c>
      <c r="AI66" s="236">
        <v>0</v>
      </c>
      <c r="AJ66" s="236">
        <v>0</v>
      </c>
      <c r="AK66" s="236">
        <v>0</v>
      </c>
      <c r="AL66" s="236">
        <v>0</v>
      </c>
      <c r="AM66" s="236">
        <v>0</v>
      </c>
      <c r="AN66" s="236">
        <v>0</v>
      </c>
      <c r="AO66" s="236">
        <v>0</v>
      </c>
      <c r="AP66" s="236">
        <v>0</v>
      </c>
      <c r="AQ66" s="236">
        <v>0</v>
      </c>
      <c r="AR66" s="236">
        <v>0</v>
      </c>
      <c r="AS66" s="236">
        <v>0</v>
      </c>
      <c r="AT66" s="236">
        <v>0</v>
      </c>
      <c r="AU66" s="236">
        <v>0</v>
      </c>
      <c r="AV66" s="236">
        <v>0</v>
      </c>
      <c r="AW66" s="236">
        <v>0</v>
      </c>
      <c r="AX66" s="236">
        <v>0</v>
      </c>
      <c r="AY66" s="236">
        <v>0</v>
      </c>
      <c r="AZ66" s="236">
        <v>0</v>
      </c>
      <c r="BA66" s="236">
        <v>0</v>
      </c>
      <c r="BB66" s="236">
        <v>0</v>
      </c>
      <c r="BC66" s="293">
        <v>0</v>
      </c>
      <c r="BD66" s="236">
        <v>0</v>
      </c>
      <c r="BE66" s="236">
        <v>0</v>
      </c>
      <c r="BF66" s="236">
        <v>0</v>
      </c>
      <c r="BG66" s="236">
        <v>0</v>
      </c>
      <c r="BH66" s="236">
        <v>0</v>
      </c>
      <c r="BI66" s="236">
        <v>0</v>
      </c>
      <c r="BJ66" s="236">
        <v>0</v>
      </c>
      <c r="BK66" s="236">
        <v>0</v>
      </c>
      <c r="BL66" s="236">
        <v>0</v>
      </c>
      <c r="BM66" s="236">
        <v>0</v>
      </c>
      <c r="BN66" s="236">
        <v>0</v>
      </c>
      <c r="BO66" s="236">
        <v>0</v>
      </c>
      <c r="BP66" s="236">
        <v>0</v>
      </c>
      <c r="BQ66" s="236">
        <v>0</v>
      </c>
      <c r="BR66" s="236">
        <v>0</v>
      </c>
      <c r="BS66" s="236">
        <v>0</v>
      </c>
      <c r="BT66" s="236">
        <v>0</v>
      </c>
      <c r="BU66" s="236">
        <v>0</v>
      </c>
      <c r="BV66" s="236">
        <v>0</v>
      </c>
      <c r="BW66" s="236">
        <v>0</v>
      </c>
      <c r="BX66" s="293">
        <v>0</v>
      </c>
      <c r="BY66" s="293">
        <v>0</v>
      </c>
      <c r="BZ66" s="293">
        <v>0</v>
      </c>
      <c r="CA66" s="236">
        <v>0</v>
      </c>
      <c r="CB66" s="236">
        <v>0</v>
      </c>
      <c r="CC66" s="236">
        <v>0</v>
      </c>
      <c r="CD66" s="236">
        <v>0</v>
      </c>
      <c r="CE66" s="236">
        <v>0</v>
      </c>
      <c r="CF66" s="236">
        <v>0</v>
      </c>
      <c r="CG66" s="236">
        <v>0</v>
      </c>
      <c r="CH66" s="236">
        <v>0</v>
      </c>
      <c r="CI66" s="236">
        <v>0</v>
      </c>
      <c r="CJ66" s="236">
        <v>0</v>
      </c>
      <c r="CK66" s="236">
        <v>0</v>
      </c>
      <c r="CL66" s="293">
        <v>0</v>
      </c>
      <c r="CM66" s="236">
        <v>0</v>
      </c>
      <c r="CN66" s="236">
        <v>0</v>
      </c>
      <c r="CO66" s="236">
        <v>0</v>
      </c>
      <c r="CP66" s="236">
        <v>0</v>
      </c>
      <c r="CQ66" s="236">
        <v>0</v>
      </c>
      <c r="CR66" s="236">
        <v>0</v>
      </c>
      <c r="CS66" s="236">
        <v>0</v>
      </c>
      <c r="CT66" s="236">
        <v>0</v>
      </c>
      <c r="CU66" s="236">
        <v>0</v>
      </c>
    </row>
    <row r="67" spans="1:99" outlineLevel="2">
      <c r="A67" s="189" t="s">
        <v>276</v>
      </c>
      <c r="B67" s="605">
        <v>1900</v>
      </c>
      <c r="C67" s="294" t="s">
        <v>296</v>
      </c>
      <c r="D67" s="294" t="s">
        <v>383</v>
      </c>
      <c r="E67" s="293">
        <v>0</v>
      </c>
      <c r="F67" s="293">
        <v>0</v>
      </c>
      <c r="G67" s="410">
        <v>0</v>
      </c>
      <c r="H67" s="410">
        <v>0</v>
      </c>
      <c r="I67" s="410">
        <v>0</v>
      </c>
      <c r="J67" s="410">
        <v>0</v>
      </c>
      <c r="K67" s="410">
        <v>0</v>
      </c>
      <c r="L67" s="410">
        <v>0</v>
      </c>
      <c r="M67" s="410">
        <v>0</v>
      </c>
      <c r="N67" s="410">
        <v>0</v>
      </c>
      <c r="O67" s="410">
        <v>0</v>
      </c>
      <c r="P67" s="410">
        <v>0</v>
      </c>
      <c r="Q67" s="410">
        <v>0</v>
      </c>
      <c r="R67" s="293">
        <v>0</v>
      </c>
      <c r="S67" s="236">
        <v>0</v>
      </c>
      <c r="T67" s="236">
        <v>0</v>
      </c>
      <c r="U67" s="236">
        <v>0</v>
      </c>
      <c r="V67" s="236">
        <v>0</v>
      </c>
      <c r="W67" s="236">
        <v>0</v>
      </c>
      <c r="X67" s="236">
        <v>0</v>
      </c>
      <c r="Y67" s="101">
        <v>0</v>
      </c>
      <c r="Z67" s="236">
        <v>0</v>
      </c>
      <c r="AA67" s="236">
        <v>0</v>
      </c>
      <c r="AB67" s="101">
        <v>0</v>
      </c>
      <c r="AC67" s="411">
        <v>0</v>
      </c>
      <c r="AD67" s="293">
        <v>0</v>
      </c>
      <c r="AE67" s="236">
        <v>0</v>
      </c>
      <c r="AF67" s="236">
        <v>0</v>
      </c>
      <c r="AG67" s="236">
        <v>0</v>
      </c>
      <c r="AH67" s="236">
        <v>0</v>
      </c>
      <c r="AI67" s="236">
        <v>0</v>
      </c>
      <c r="AJ67" s="236">
        <v>0</v>
      </c>
      <c r="AK67" s="236">
        <v>0</v>
      </c>
      <c r="AL67" s="236">
        <v>0</v>
      </c>
      <c r="AM67" s="236">
        <v>0</v>
      </c>
      <c r="AN67" s="236">
        <v>0</v>
      </c>
      <c r="AO67" s="236">
        <v>0</v>
      </c>
      <c r="AP67" s="236">
        <v>0</v>
      </c>
      <c r="AQ67" s="236">
        <v>0</v>
      </c>
      <c r="AR67" s="236">
        <v>0</v>
      </c>
      <c r="AS67" s="236">
        <v>0</v>
      </c>
      <c r="AT67" s="236">
        <v>0</v>
      </c>
      <c r="AU67" s="236">
        <v>0</v>
      </c>
      <c r="AV67" s="236">
        <v>0</v>
      </c>
      <c r="AW67" s="236">
        <v>0</v>
      </c>
      <c r="AX67" s="236">
        <v>0</v>
      </c>
      <c r="AY67" s="236">
        <v>0</v>
      </c>
      <c r="AZ67" s="236">
        <v>0</v>
      </c>
      <c r="BA67" s="236">
        <v>0</v>
      </c>
      <c r="BB67" s="236">
        <v>0</v>
      </c>
      <c r="BC67" s="293">
        <v>0</v>
      </c>
      <c r="BD67" s="236">
        <v>0</v>
      </c>
      <c r="BE67" s="236">
        <v>0</v>
      </c>
      <c r="BF67" s="236">
        <v>0</v>
      </c>
      <c r="BG67" s="236">
        <v>0</v>
      </c>
      <c r="BH67" s="236">
        <v>0</v>
      </c>
      <c r="BI67" s="236">
        <v>0</v>
      </c>
      <c r="BJ67" s="236">
        <v>0</v>
      </c>
      <c r="BK67" s="236">
        <v>0</v>
      </c>
      <c r="BL67" s="236">
        <v>0</v>
      </c>
      <c r="BM67" s="236">
        <v>0</v>
      </c>
      <c r="BN67" s="236">
        <v>0</v>
      </c>
      <c r="BO67" s="236">
        <v>0</v>
      </c>
      <c r="BP67" s="236">
        <v>0</v>
      </c>
      <c r="BQ67" s="236">
        <v>0</v>
      </c>
      <c r="BR67" s="236">
        <v>0</v>
      </c>
      <c r="BS67" s="236">
        <v>0</v>
      </c>
      <c r="BT67" s="236">
        <v>0</v>
      </c>
      <c r="BU67" s="236">
        <v>0</v>
      </c>
      <c r="BV67" s="236">
        <v>0</v>
      </c>
      <c r="BW67" s="236">
        <v>0</v>
      </c>
      <c r="BX67" s="293">
        <v>0</v>
      </c>
      <c r="BY67" s="293">
        <v>0</v>
      </c>
      <c r="BZ67" s="293">
        <v>0</v>
      </c>
      <c r="CA67" s="236">
        <v>0</v>
      </c>
      <c r="CB67" s="236">
        <v>0</v>
      </c>
      <c r="CC67" s="236">
        <v>0</v>
      </c>
      <c r="CD67" s="236">
        <v>0</v>
      </c>
      <c r="CE67" s="236">
        <v>0</v>
      </c>
      <c r="CF67" s="236">
        <v>0</v>
      </c>
      <c r="CG67" s="236">
        <v>0</v>
      </c>
      <c r="CH67" s="236">
        <v>0</v>
      </c>
      <c r="CI67" s="236">
        <v>0</v>
      </c>
      <c r="CJ67" s="236">
        <v>0</v>
      </c>
      <c r="CK67" s="236">
        <v>0</v>
      </c>
      <c r="CL67" s="293">
        <v>0</v>
      </c>
      <c r="CM67" s="236">
        <v>0</v>
      </c>
      <c r="CN67" s="236">
        <v>0</v>
      </c>
      <c r="CO67" s="236">
        <v>0</v>
      </c>
      <c r="CP67" s="236">
        <v>0</v>
      </c>
      <c r="CQ67" s="236">
        <v>0</v>
      </c>
      <c r="CR67" s="236">
        <v>0</v>
      </c>
      <c r="CS67" s="236">
        <v>0</v>
      </c>
      <c r="CT67" s="236">
        <v>0</v>
      </c>
      <c r="CU67" s="236">
        <v>0</v>
      </c>
    </row>
    <row r="68" spans="1:99" outlineLevel="2">
      <c r="A68" s="189" t="s">
        <v>277</v>
      </c>
      <c r="B68" s="605">
        <v>1900</v>
      </c>
      <c r="C68" s="294" t="s">
        <v>296</v>
      </c>
      <c r="D68" s="294" t="s">
        <v>384</v>
      </c>
      <c r="E68" s="293">
        <v>0</v>
      </c>
      <c r="F68" s="293">
        <v>0</v>
      </c>
      <c r="G68" s="410">
        <v>0</v>
      </c>
      <c r="H68" s="410">
        <v>0</v>
      </c>
      <c r="I68" s="410">
        <v>0</v>
      </c>
      <c r="J68" s="410">
        <v>0</v>
      </c>
      <c r="K68" s="410">
        <v>0</v>
      </c>
      <c r="L68" s="410">
        <v>0</v>
      </c>
      <c r="M68" s="410">
        <v>0</v>
      </c>
      <c r="N68" s="410">
        <v>0</v>
      </c>
      <c r="O68" s="410">
        <v>0</v>
      </c>
      <c r="P68" s="410">
        <v>0</v>
      </c>
      <c r="Q68" s="410">
        <v>0</v>
      </c>
      <c r="R68" s="293">
        <v>0</v>
      </c>
      <c r="S68" s="236">
        <v>0</v>
      </c>
      <c r="T68" s="236">
        <v>0</v>
      </c>
      <c r="U68" s="236">
        <v>0</v>
      </c>
      <c r="V68" s="236">
        <v>0</v>
      </c>
      <c r="W68" s="236">
        <v>0</v>
      </c>
      <c r="X68" s="236">
        <v>0</v>
      </c>
      <c r="Y68" s="101">
        <v>0</v>
      </c>
      <c r="Z68" s="236">
        <v>0</v>
      </c>
      <c r="AA68" s="236">
        <v>0</v>
      </c>
      <c r="AB68" s="101">
        <v>0</v>
      </c>
      <c r="AC68" s="411">
        <v>0</v>
      </c>
      <c r="AD68" s="293">
        <v>0</v>
      </c>
      <c r="AE68" s="236">
        <v>0</v>
      </c>
      <c r="AF68" s="236">
        <v>0</v>
      </c>
      <c r="AG68" s="236">
        <v>0</v>
      </c>
      <c r="AH68" s="236">
        <v>0</v>
      </c>
      <c r="AI68" s="236">
        <v>0</v>
      </c>
      <c r="AJ68" s="236">
        <v>0</v>
      </c>
      <c r="AK68" s="236">
        <v>0</v>
      </c>
      <c r="AL68" s="236">
        <v>0</v>
      </c>
      <c r="AM68" s="236">
        <v>0</v>
      </c>
      <c r="AN68" s="236">
        <v>0</v>
      </c>
      <c r="AO68" s="236">
        <v>0</v>
      </c>
      <c r="AP68" s="236">
        <v>0</v>
      </c>
      <c r="AQ68" s="236">
        <v>0</v>
      </c>
      <c r="AR68" s="236">
        <v>0</v>
      </c>
      <c r="AS68" s="236">
        <v>0</v>
      </c>
      <c r="AT68" s="236">
        <v>0</v>
      </c>
      <c r="AU68" s="236">
        <v>0</v>
      </c>
      <c r="AV68" s="236">
        <v>0</v>
      </c>
      <c r="AW68" s="236">
        <v>0</v>
      </c>
      <c r="AX68" s="236">
        <v>0</v>
      </c>
      <c r="AY68" s="236">
        <v>0</v>
      </c>
      <c r="AZ68" s="236">
        <v>0</v>
      </c>
      <c r="BA68" s="236">
        <v>0</v>
      </c>
      <c r="BB68" s="236">
        <v>0</v>
      </c>
      <c r="BC68" s="293">
        <v>0</v>
      </c>
      <c r="BD68" s="236">
        <v>0</v>
      </c>
      <c r="BE68" s="236">
        <v>0</v>
      </c>
      <c r="BF68" s="236">
        <v>0</v>
      </c>
      <c r="BG68" s="236">
        <v>0</v>
      </c>
      <c r="BH68" s="236">
        <v>0</v>
      </c>
      <c r="BI68" s="236">
        <v>0</v>
      </c>
      <c r="BJ68" s="236">
        <v>0</v>
      </c>
      <c r="BK68" s="236">
        <v>0</v>
      </c>
      <c r="BL68" s="236">
        <v>0</v>
      </c>
      <c r="BM68" s="236">
        <v>0</v>
      </c>
      <c r="BN68" s="236">
        <v>0</v>
      </c>
      <c r="BO68" s="236">
        <v>0</v>
      </c>
      <c r="BP68" s="236">
        <v>0</v>
      </c>
      <c r="BQ68" s="236">
        <v>0</v>
      </c>
      <c r="BR68" s="236">
        <v>0</v>
      </c>
      <c r="BS68" s="236">
        <v>0</v>
      </c>
      <c r="BT68" s="236">
        <v>0</v>
      </c>
      <c r="BU68" s="236">
        <v>0</v>
      </c>
      <c r="BV68" s="236">
        <v>0</v>
      </c>
      <c r="BW68" s="236">
        <v>0</v>
      </c>
      <c r="BX68" s="293">
        <v>0</v>
      </c>
      <c r="BY68" s="293">
        <v>0</v>
      </c>
      <c r="BZ68" s="293">
        <v>0</v>
      </c>
      <c r="CA68" s="236">
        <v>0</v>
      </c>
      <c r="CB68" s="236">
        <v>0</v>
      </c>
      <c r="CC68" s="236">
        <v>0</v>
      </c>
      <c r="CD68" s="236">
        <v>0</v>
      </c>
      <c r="CE68" s="236">
        <v>0</v>
      </c>
      <c r="CF68" s="236">
        <v>0</v>
      </c>
      <c r="CG68" s="236">
        <v>0</v>
      </c>
      <c r="CH68" s="236">
        <v>0</v>
      </c>
      <c r="CI68" s="236">
        <v>0</v>
      </c>
      <c r="CJ68" s="236">
        <v>0</v>
      </c>
      <c r="CK68" s="236">
        <v>0</v>
      </c>
      <c r="CL68" s="293">
        <v>0</v>
      </c>
      <c r="CM68" s="236">
        <v>0</v>
      </c>
      <c r="CN68" s="236">
        <v>0</v>
      </c>
      <c r="CO68" s="236">
        <v>0</v>
      </c>
      <c r="CP68" s="236">
        <v>0</v>
      </c>
      <c r="CQ68" s="236">
        <v>0</v>
      </c>
      <c r="CR68" s="236">
        <v>0</v>
      </c>
      <c r="CS68" s="236">
        <v>0</v>
      </c>
      <c r="CT68" s="236">
        <v>0</v>
      </c>
      <c r="CU68" s="236">
        <v>0</v>
      </c>
    </row>
    <row r="69" spans="1:99" outlineLevel="2">
      <c r="A69" s="189" t="s">
        <v>278</v>
      </c>
      <c r="B69" s="605">
        <v>1900</v>
      </c>
      <c r="C69" s="294" t="s">
        <v>296</v>
      </c>
      <c r="D69" s="294" t="s">
        <v>385</v>
      </c>
      <c r="E69" s="293">
        <v>0</v>
      </c>
      <c r="F69" s="293">
        <v>0</v>
      </c>
      <c r="G69" s="410">
        <v>0</v>
      </c>
      <c r="H69" s="410">
        <v>0</v>
      </c>
      <c r="I69" s="410">
        <v>0</v>
      </c>
      <c r="J69" s="410">
        <v>0</v>
      </c>
      <c r="K69" s="410">
        <v>0</v>
      </c>
      <c r="L69" s="410">
        <v>0</v>
      </c>
      <c r="M69" s="410">
        <v>0</v>
      </c>
      <c r="N69" s="410">
        <v>0</v>
      </c>
      <c r="O69" s="410">
        <v>0</v>
      </c>
      <c r="P69" s="410">
        <v>0</v>
      </c>
      <c r="Q69" s="410">
        <v>0</v>
      </c>
      <c r="R69" s="293">
        <v>0</v>
      </c>
      <c r="S69" s="236">
        <v>0</v>
      </c>
      <c r="T69" s="236">
        <v>0</v>
      </c>
      <c r="U69" s="236">
        <v>0</v>
      </c>
      <c r="V69" s="236">
        <v>0</v>
      </c>
      <c r="W69" s="236">
        <v>0</v>
      </c>
      <c r="X69" s="236">
        <v>0</v>
      </c>
      <c r="Y69" s="101">
        <v>0</v>
      </c>
      <c r="Z69" s="236">
        <v>0</v>
      </c>
      <c r="AA69" s="236">
        <v>0</v>
      </c>
      <c r="AB69" s="101">
        <v>0</v>
      </c>
      <c r="AC69" s="411">
        <v>0</v>
      </c>
      <c r="AD69" s="293">
        <v>0</v>
      </c>
      <c r="AE69" s="236">
        <v>0</v>
      </c>
      <c r="AF69" s="236">
        <v>0</v>
      </c>
      <c r="AG69" s="236">
        <v>0</v>
      </c>
      <c r="AH69" s="236">
        <v>0</v>
      </c>
      <c r="AI69" s="236">
        <v>0</v>
      </c>
      <c r="AJ69" s="236">
        <v>0</v>
      </c>
      <c r="AK69" s="236">
        <v>0</v>
      </c>
      <c r="AL69" s="236">
        <v>0</v>
      </c>
      <c r="AM69" s="236">
        <v>0</v>
      </c>
      <c r="AN69" s="236">
        <v>0</v>
      </c>
      <c r="AO69" s="236">
        <v>0</v>
      </c>
      <c r="AP69" s="236">
        <v>0</v>
      </c>
      <c r="AQ69" s="236">
        <v>0</v>
      </c>
      <c r="AR69" s="236">
        <v>0</v>
      </c>
      <c r="AS69" s="236">
        <v>0</v>
      </c>
      <c r="AT69" s="236">
        <v>0</v>
      </c>
      <c r="AU69" s="236">
        <v>0</v>
      </c>
      <c r="AV69" s="236">
        <v>0</v>
      </c>
      <c r="AW69" s="236">
        <v>0</v>
      </c>
      <c r="AX69" s="236">
        <v>0</v>
      </c>
      <c r="AY69" s="236">
        <v>0</v>
      </c>
      <c r="AZ69" s="236">
        <v>0</v>
      </c>
      <c r="BA69" s="236">
        <v>0</v>
      </c>
      <c r="BB69" s="236">
        <v>0</v>
      </c>
      <c r="BC69" s="293">
        <v>0</v>
      </c>
      <c r="BD69" s="236">
        <v>0</v>
      </c>
      <c r="BE69" s="236">
        <v>0</v>
      </c>
      <c r="BF69" s="236">
        <v>0</v>
      </c>
      <c r="BG69" s="236">
        <v>0</v>
      </c>
      <c r="BH69" s="236">
        <v>0</v>
      </c>
      <c r="BI69" s="236">
        <v>0</v>
      </c>
      <c r="BJ69" s="236">
        <v>0</v>
      </c>
      <c r="BK69" s="236">
        <v>0</v>
      </c>
      <c r="BL69" s="236">
        <v>0</v>
      </c>
      <c r="BM69" s="236">
        <v>0</v>
      </c>
      <c r="BN69" s="236">
        <v>0</v>
      </c>
      <c r="BO69" s="236">
        <v>0</v>
      </c>
      <c r="BP69" s="236">
        <v>0</v>
      </c>
      <c r="BQ69" s="236">
        <v>0</v>
      </c>
      <c r="BR69" s="236">
        <v>0</v>
      </c>
      <c r="BS69" s="236">
        <v>0</v>
      </c>
      <c r="BT69" s="236">
        <v>0</v>
      </c>
      <c r="BU69" s="236">
        <v>0</v>
      </c>
      <c r="BV69" s="236">
        <v>0</v>
      </c>
      <c r="BW69" s="236">
        <v>0</v>
      </c>
      <c r="BX69" s="293">
        <v>0</v>
      </c>
      <c r="BY69" s="293">
        <v>0</v>
      </c>
      <c r="BZ69" s="293">
        <v>0</v>
      </c>
      <c r="CA69" s="236">
        <v>0</v>
      </c>
      <c r="CB69" s="236">
        <v>0</v>
      </c>
      <c r="CC69" s="236">
        <v>0</v>
      </c>
      <c r="CD69" s="236">
        <v>0</v>
      </c>
      <c r="CE69" s="236">
        <v>0</v>
      </c>
      <c r="CF69" s="236">
        <v>0</v>
      </c>
      <c r="CG69" s="236">
        <v>0</v>
      </c>
      <c r="CH69" s="236">
        <v>0</v>
      </c>
      <c r="CI69" s="236">
        <v>0</v>
      </c>
      <c r="CJ69" s="236">
        <v>0</v>
      </c>
      <c r="CK69" s="236">
        <v>0</v>
      </c>
      <c r="CL69" s="293">
        <v>0</v>
      </c>
      <c r="CM69" s="236">
        <v>0</v>
      </c>
      <c r="CN69" s="236">
        <v>0</v>
      </c>
      <c r="CO69" s="236">
        <v>0</v>
      </c>
      <c r="CP69" s="236">
        <v>0</v>
      </c>
      <c r="CQ69" s="236">
        <v>0</v>
      </c>
      <c r="CR69" s="236">
        <v>0</v>
      </c>
      <c r="CS69" s="236">
        <v>0</v>
      </c>
      <c r="CT69" s="236">
        <v>0</v>
      </c>
      <c r="CU69" s="236">
        <v>0</v>
      </c>
    </row>
    <row r="70" spans="1:99" outlineLevel="2">
      <c r="A70" s="189" t="s">
        <v>237</v>
      </c>
      <c r="B70" s="606">
        <v>1900</v>
      </c>
      <c r="C70" s="294" t="s">
        <v>296</v>
      </c>
      <c r="D70" s="294" t="s">
        <v>348</v>
      </c>
      <c r="E70" s="293">
        <v>0</v>
      </c>
      <c r="F70" s="293">
        <v>0</v>
      </c>
      <c r="G70" s="410">
        <v>0</v>
      </c>
      <c r="H70" s="410">
        <v>0</v>
      </c>
      <c r="I70" s="410">
        <v>0</v>
      </c>
      <c r="J70" s="410">
        <v>0</v>
      </c>
      <c r="K70" s="410">
        <v>0</v>
      </c>
      <c r="L70" s="410">
        <v>0</v>
      </c>
      <c r="M70" s="410">
        <v>0</v>
      </c>
      <c r="N70" s="410">
        <v>0</v>
      </c>
      <c r="O70" s="410">
        <v>0</v>
      </c>
      <c r="P70" s="410">
        <v>0</v>
      </c>
      <c r="Q70" s="410">
        <v>0</v>
      </c>
      <c r="R70" s="293">
        <v>0</v>
      </c>
      <c r="S70" s="236">
        <v>0</v>
      </c>
      <c r="T70" s="236">
        <v>0</v>
      </c>
      <c r="U70" s="236">
        <v>0</v>
      </c>
      <c r="V70" s="236">
        <v>0</v>
      </c>
      <c r="W70" s="236">
        <v>0</v>
      </c>
      <c r="X70" s="236">
        <v>0</v>
      </c>
      <c r="Y70" s="101">
        <v>0</v>
      </c>
      <c r="Z70" s="236">
        <v>0</v>
      </c>
      <c r="AA70" s="236">
        <v>0</v>
      </c>
      <c r="AB70" s="101">
        <v>0</v>
      </c>
      <c r="AC70" s="411">
        <v>0</v>
      </c>
      <c r="AD70" s="293">
        <v>0</v>
      </c>
      <c r="AE70" s="236">
        <v>0</v>
      </c>
      <c r="AF70" s="236">
        <v>0</v>
      </c>
      <c r="AG70" s="236">
        <v>0</v>
      </c>
      <c r="AH70" s="236">
        <v>0</v>
      </c>
      <c r="AI70" s="236">
        <v>0</v>
      </c>
      <c r="AJ70" s="236">
        <v>0</v>
      </c>
      <c r="AK70" s="236">
        <v>0</v>
      </c>
      <c r="AL70" s="236">
        <v>0</v>
      </c>
      <c r="AM70" s="236">
        <v>0</v>
      </c>
      <c r="AN70" s="236">
        <v>0</v>
      </c>
      <c r="AO70" s="236">
        <v>0</v>
      </c>
      <c r="AP70" s="236">
        <v>0</v>
      </c>
      <c r="AQ70" s="236">
        <v>0</v>
      </c>
      <c r="AR70" s="236">
        <v>0</v>
      </c>
      <c r="AS70" s="236">
        <v>0</v>
      </c>
      <c r="AT70" s="236">
        <v>0</v>
      </c>
      <c r="AU70" s="236">
        <v>0</v>
      </c>
      <c r="AV70" s="236">
        <v>0</v>
      </c>
      <c r="AW70" s="236">
        <v>0</v>
      </c>
      <c r="AX70" s="236">
        <v>0</v>
      </c>
      <c r="AY70" s="236">
        <v>0</v>
      </c>
      <c r="AZ70" s="236">
        <v>0</v>
      </c>
      <c r="BA70" s="236">
        <v>0</v>
      </c>
      <c r="BB70" s="236">
        <v>0</v>
      </c>
      <c r="BC70" s="293">
        <v>0</v>
      </c>
      <c r="BD70" s="236">
        <v>0</v>
      </c>
      <c r="BE70" s="236">
        <v>0</v>
      </c>
      <c r="BF70" s="236">
        <v>0</v>
      </c>
      <c r="BG70" s="236">
        <v>0</v>
      </c>
      <c r="BH70" s="236">
        <v>0</v>
      </c>
      <c r="BI70" s="236">
        <v>0</v>
      </c>
      <c r="BJ70" s="236">
        <v>0</v>
      </c>
      <c r="BK70" s="236">
        <v>0</v>
      </c>
      <c r="BL70" s="236">
        <v>0</v>
      </c>
      <c r="BM70" s="236">
        <v>0</v>
      </c>
      <c r="BN70" s="236">
        <v>0</v>
      </c>
      <c r="BO70" s="236">
        <v>0</v>
      </c>
      <c r="BP70" s="236">
        <v>0</v>
      </c>
      <c r="BQ70" s="236">
        <v>0</v>
      </c>
      <c r="BR70" s="236">
        <v>0</v>
      </c>
      <c r="BS70" s="236">
        <v>0</v>
      </c>
      <c r="BT70" s="236">
        <v>0</v>
      </c>
      <c r="BU70" s="236">
        <v>0</v>
      </c>
      <c r="BV70" s="236">
        <v>0</v>
      </c>
      <c r="BW70" s="236">
        <v>0</v>
      </c>
      <c r="BX70" s="293">
        <v>0</v>
      </c>
      <c r="BY70" s="293">
        <v>0</v>
      </c>
      <c r="BZ70" s="293">
        <v>0</v>
      </c>
      <c r="CA70" s="236">
        <v>0</v>
      </c>
      <c r="CB70" s="236">
        <v>0</v>
      </c>
      <c r="CC70" s="236">
        <v>0</v>
      </c>
      <c r="CD70" s="236">
        <v>0</v>
      </c>
      <c r="CE70" s="236">
        <v>0</v>
      </c>
      <c r="CF70" s="236">
        <v>0</v>
      </c>
      <c r="CG70" s="236">
        <v>0</v>
      </c>
      <c r="CH70" s="236">
        <v>0</v>
      </c>
      <c r="CI70" s="236">
        <v>0</v>
      </c>
      <c r="CJ70" s="236">
        <v>0</v>
      </c>
      <c r="CK70" s="236">
        <v>0</v>
      </c>
      <c r="CL70" s="293">
        <v>0</v>
      </c>
      <c r="CM70" s="236">
        <v>0</v>
      </c>
      <c r="CN70" s="236">
        <v>0</v>
      </c>
      <c r="CO70" s="236">
        <v>0</v>
      </c>
      <c r="CP70" s="236">
        <v>0</v>
      </c>
      <c r="CQ70" s="236">
        <v>0</v>
      </c>
      <c r="CR70" s="236">
        <v>0</v>
      </c>
      <c r="CS70" s="236">
        <v>0</v>
      </c>
      <c r="CT70" s="236">
        <v>0</v>
      </c>
      <c r="CU70" s="236">
        <v>0</v>
      </c>
    </row>
    <row r="71" spans="1:99" outlineLevel="2">
      <c r="A71" s="189" t="s">
        <v>238</v>
      </c>
      <c r="B71" s="607">
        <v>1900</v>
      </c>
      <c r="C71" s="294" t="s">
        <v>296</v>
      </c>
      <c r="D71" s="294" t="s">
        <v>349</v>
      </c>
      <c r="E71" s="293">
        <v>0</v>
      </c>
      <c r="F71" s="293">
        <v>0</v>
      </c>
      <c r="G71" s="410">
        <v>0</v>
      </c>
      <c r="H71" s="410">
        <v>0</v>
      </c>
      <c r="I71" s="410">
        <v>0</v>
      </c>
      <c r="J71" s="410">
        <v>0</v>
      </c>
      <c r="K71" s="410">
        <v>0</v>
      </c>
      <c r="L71" s="410">
        <v>0</v>
      </c>
      <c r="M71" s="410">
        <v>0</v>
      </c>
      <c r="N71" s="410">
        <v>0</v>
      </c>
      <c r="O71" s="410">
        <v>0</v>
      </c>
      <c r="P71" s="410">
        <v>0</v>
      </c>
      <c r="Q71" s="410">
        <v>0</v>
      </c>
      <c r="R71" s="293">
        <v>0</v>
      </c>
      <c r="S71" s="236">
        <v>0</v>
      </c>
      <c r="T71" s="236">
        <v>0</v>
      </c>
      <c r="U71" s="236">
        <v>0</v>
      </c>
      <c r="V71" s="236">
        <v>0</v>
      </c>
      <c r="W71" s="236">
        <v>0</v>
      </c>
      <c r="X71" s="236">
        <v>0</v>
      </c>
      <c r="Y71" s="101">
        <v>0</v>
      </c>
      <c r="Z71" s="236">
        <v>0</v>
      </c>
      <c r="AA71" s="236">
        <v>0</v>
      </c>
      <c r="AB71" s="101">
        <v>0</v>
      </c>
      <c r="AC71" s="411">
        <v>0</v>
      </c>
      <c r="AD71" s="293">
        <v>0</v>
      </c>
      <c r="AE71" s="236">
        <v>0</v>
      </c>
      <c r="AF71" s="236">
        <v>0</v>
      </c>
      <c r="AG71" s="236">
        <v>0</v>
      </c>
      <c r="AH71" s="236">
        <v>0</v>
      </c>
      <c r="AI71" s="236">
        <v>0</v>
      </c>
      <c r="AJ71" s="236">
        <v>0</v>
      </c>
      <c r="AK71" s="236">
        <v>0</v>
      </c>
      <c r="AL71" s="236">
        <v>0</v>
      </c>
      <c r="AM71" s="236">
        <v>0</v>
      </c>
      <c r="AN71" s="236">
        <v>0</v>
      </c>
      <c r="AO71" s="236">
        <v>0</v>
      </c>
      <c r="AP71" s="236">
        <v>0</v>
      </c>
      <c r="AQ71" s="236">
        <v>0</v>
      </c>
      <c r="AR71" s="236">
        <v>0</v>
      </c>
      <c r="AS71" s="236">
        <v>0</v>
      </c>
      <c r="AT71" s="236">
        <v>0</v>
      </c>
      <c r="AU71" s="236">
        <v>0</v>
      </c>
      <c r="AV71" s="236">
        <v>0</v>
      </c>
      <c r="AW71" s="236">
        <v>0</v>
      </c>
      <c r="AX71" s="236">
        <v>0</v>
      </c>
      <c r="AY71" s="236">
        <v>0</v>
      </c>
      <c r="AZ71" s="236">
        <v>0</v>
      </c>
      <c r="BA71" s="236">
        <v>0</v>
      </c>
      <c r="BB71" s="236">
        <v>0</v>
      </c>
      <c r="BC71" s="293">
        <v>0</v>
      </c>
      <c r="BD71" s="236">
        <v>0</v>
      </c>
      <c r="BE71" s="236">
        <v>0</v>
      </c>
      <c r="BF71" s="236">
        <v>0</v>
      </c>
      <c r="BG71" s="236">
        <v>0</v>
      </c>
      <c r="BH71" s="236">
        <v>0</v>
      </c>
      <c r="BI71" s="236">
        <v>0</v>
      </c>
      <c r="BJ71" s="236">
        <v>0</v>
      </c>
      <c r="BK71" s="236">
        <v>0</v>
      </c>
      <c r="BL71" s="236">
        <v>0</v>
      </c>
      <c r="BM71" s="236">
        <v>0</v>
      </c>
      <c r="BN71" s="236">
        <v>0</v>
      </c>
      <c r="BO71" s="236">
        <v>0</v>
      </c>
      <c r="BP71" s="236">
        <v>0</v>
      </c>
      <c r="BQ71" s="236">
        <v>0</v>
      </c>
      <c r="BR71" s="236">
        <v>0</v>
      </c>
      <c r="BS71" s="236">
        <v>0</v>
      </c>
      <c r="BT71" s="236">
        <v>0</v>
      </c>
      <c r="BU71" s="236">
        <v>0</v>
      </c>
      <c r="BV71" s="236">
        <v>0</v>
      </c>
      <c r="BW71" s="236">
        <v>0</v>
      </c>
      <c r="BX71" s="293">
        <v>0</v>
      </c>
      <c r="BY71" s="293">
        <v>0</v>
      </c>
      <c r="BZ71" s="293">
        <v>0</v>
      </c>
      <c r="CA71" s="236">
        <v>0</v>
      </c>
      <c r="CB71" s="236">
        <v>0</v>
      </c>
      <c r="CC71" s="236">
        <v>0</v>
      </c>
      <c r="CD71" s="236">
        <v>0</v>
      </c>
      <c r="CE71" s="236">
        <v>0</v>
      </c>
      <c r="CF71" s="236">
        <v>0</v>
      </c>
      <c r="CG71" s="236">
        <v>0</v>
      </c>
      <c r="CH71" s="236">
        <v>0</v>
      </c>
      <c r="CI71" s="236">
        <v>0</v>
      </c>
      <c r="CJ71" s="236">
        <v>0</v>
      </c>
      <c r="CK71" s="236">
        <v>0</v>
      </c>
      <c r="CL71" s="293">
        <v>0</v>
      </c>
      <c r="CM71" s="236">
        <v>0</v>
      </c>
      <c r="CN71" s="236">
        <v>0</v>
      </c>
      <c r="CO71" s="236">
        <v>0</v>
      </c>
      <c r="CP71" s="236">
        <v>0</v>
      </c>
      <c r="CQ71" s="236">
        <v>0</v>
      </c>
      <c r="CR71" s="236">
        <v>0</v>
      </c>
      <c r="CS71" s="236">
        <v>0</v>
      </c>
      <c r="CT71" s="236">
        <v>0</v>
      </c>
      <c r="CU71" s="236">
        <v>0</v>
      </c>
    </row>
    <row r="72" spans="1:99" outlineLevel="2">
      <c r="A72" s="189" t="s">
        <v>239</v>
      </c>
      <c r="B72" s="607">
        <v>1900</v>
      </c>
      <c r="C72" s="294" t="s">
        <v>296</v>
      </c>
      <c r="D72" s="294" t="s">
        <v>350</v>
      </c>
      <c r="E72" s="293">
        <v>0</v>
      </c>
      <c r="F72" s="293">
        <v>0</v>
      </c>
      <c r="G72" s="410">
        <v>0</v>
      </c>
      <c r="H72" s="410">
        <v>0</v>
      </c>
      <c r="I72" s="410">
        <v>0</v>
      </c>
      <c r="J72" s="410">
        <v>0</v>
      </c>
      <c r="K72" s="410">
        <v>0</v>
      </c>
      <c r="L72" s="410">
        <v>0</v>
      </c>
      <c r="M72" s="410">
        <v>0</v>
      </c>
      <c r="N72" s="410">
        <v>0</v>
      </c>
      <c r="O72" s="410">
        <v>0</v>
      </c>
      <c r="P72" s="410">
        <v>0</v>
      </c>
      <c r="Q72" s="410">
        <v>0</v>
      </c>
      <c r="R72" s="293">
        <v>0</v>
      </c>
      <c r="S72" s="236">
        <v>0</v>
      </c>
      <c r="T72" s="236">
        <v>0</v>
      </c>
      <c r="U72" s="236">
        <v>0</v>
      </c>
      <c r="V72" s="236">
        <v>0</v>
      </c>
      <c r="W72" s="236">
        <v>0</v>
      </c>
      <c r="X72" s="236">
        <v>0</v>
      </c>
      <c r="Y72" s="101">
        <v>0</v>
      </c>
      <c r="Z72" s="236">
        <v>0</v>
      </c>
      <c r="AA72" s="236">
        <v>0</v>
      </c>
      <c r="AB72" s="101">
        <v>0</v>
      </c>
      <c r="AC72" s="411">
        <v>0</v>
      </c>
      <c r="AD72" s="293">
        <v>0</v>
      </c>
      <c r="AE72" s="236">
        <v>0</v>
      </c>
      <c r="AF72" s="236">
        <v>0</v>
      </c>
      <c r="AG72" s="236">
        <v>0</v>
      </c>
      <c r="AH72" s="236">
        <v>0</v>
      </c>
      <c r="AI72" s="236">
        <v>0</v>
      </c>
      <c r="AJ72" s="236">
        <v>0</v>
      </c>
      <c r="AK72" s="236">
        <v>0</v>
      </c>
      <c r="AL72" s="236">
        <v>0</v>
      </c>
      <c r="AM72" s="236">
        <v>0</v>
      </c>
      <c r="AN72" s="236">
        <v>0</v>
      </c>
      <c r="AO72" s="236">
        <v>0</v>
      </c>
      <c r="AP72" s="236">
        <v>0</v>
      </c>
      <c r="AQ72" s="236">
        <v>0</v>
      </c>
      <c r="AR72" s="236">
        <v>0</v>
      </c>
      <c r="AS72" s="236">
        <v>0</v>
      </c>
      <c r="AT72" s="236">
        <v>0</v>
      </c>
      <c r="AU72" s="236">
        <v>0</v>
      </c>
      <c r="AV72" s="236">
        <v>0</v>
      </c>
      <c r="AW72" s="236">
        <v>0</v>
      </c>
      <c r="AX72" s="236">
        <v>0</v>
      </c>
      <c r="AY72" s="236">
        <v>0</v>
      </c>
      <c r="AZ72" s="236">
        <v>0</v>
      </c>
      <c r="BA72" s="236">
        <v>0</v>
      </c>
      <c r="BB72" s="236">
        <v>0</v>
      </c>
      <c r="BC72" s="293">
        <v>0</v>
      </c>
      <c r="BD72" s="236">
        <v>0</v>
      </c>
      <c r="BE72" s="236">
        <v>0</v>
      </c>
      <c r="BF72" s="236">
        <v>0</v>
      </c>
      <c r="BG72" s="236">
        <v>0</v>
      </c>
      <c r="BH72" s="236">
        <v>0</v>
      </c>
      <c r="BI72" s="236">
        <v>0</v>
      </c>
      <c r="BJ72" s="236">
        <v>0</v>
      </c>
      <c r="BK72" s="236">
        <v>0</v>
      </c>
      <c r="BL72" s="236">
        <v>0</v>
      </c>
      <c r="BM72" s="236">
        <v>0</v>
      </c>
      <c r="BN72" s="236">
        <v>0</v>
      </c>
      <c r="BO72" s="236">
        <v>0</v>
      </c>
      <c r="BP72" s="236">
        <v>0</v>
      </c>
      <c r="BQ72" s="236">
        <v>0</v>
      </c>
      <c r="BR72" s="236">
        <v>0</v>
      </c>
      <c r="BS72" s="236">
        <v>0</v>
      </c>
      <c r="BT72" s="236">
        <v>0</v>
      </c>
      <c r="BU72" s="236">
        <v>0</v>
      </c>
      <c r="BV72" s="236">
        <v>0</v>
      </c>
      <c r="BW72" s="236">
        <v>0</v>
      </c>
      <c r="BX72" s="293">
        <v>0</v>
      </c>
      <c r="BY72" s="293">
        <v>0</v>
      </c>
      <c r="BZ72" s="293">
        <v>0</v>
      </c>
      <c r="CA72" s="236">
        <v>0</v>
      </c>
      <c r="CB72" s="236">
        <v>0</v>
      </c>
      <c r="CC72" s="236">
        <v>0</v>
      </c>
      <c r="CD72" s="236">
        <v>0</v>
      </c>
      <c r="CE72" s="236">
        <v>0</v>
      </c>
      <c r="CF72" s="236">
        <v>0</v>
      </c>
      <c r="CG72" s="236">
        <v>0</v>
      </c>
      <c r="CH72" s="236">
        <v>0</v>
      </c>
      <c r="CI72" s="236">
        <v>0</v>
      </c>
      <c r="CJ72" s="236">
        <v>0</v>
      </c>
      <c r="CK72" s="236">
        <v>0</v>
      </c>
      <c r="CL72" s="293">
        <v>0</v>
      </c>
      <c r="CM72" s="236">
        <v>0</v>
      </c>
      <c r="CN72" s="236">
        <v>0</v>
      </c>
      <c r="CO72" s="236">
        <v>0</v>
      </c>
      <c r="CP72" s="236">
        <v>0</v>
      </c>
      <c r="CQ72" s="236">
        <v>0</v>
      </c>
      <c r="CR72" s="236">
        <v>0</v>
      </c>
      <c r="CS72" s="236">
        <v>0</v>
      </c>
      <c r="CT72" s="236">
        <v>0</v>
      </c>
      <c r="CU72" s="236">
        <v>0</v>
      </c>
    </row>
    <row r="73" spans="1:99" outlineLevel="2">
      <c r="A73" s="189" t="s">
        <v>240</v>
      </c>
      <c r="B73" s="607">
        <v>1900</v>
      </c>
      <c r="C73" s="294" t="s">
        <v>296</v>
      </c>
      <c r="D73" s="294" t="s">
        <v>351</v>
      </c>
      <c r="E73" s="293">
        <v>0</v>
      </c>
      <c r="F73" s="293">
        <v>0</v>
      </c>
      <c r="G73" s="410">
        <v>0</v>
      </c>
      <c r="H73" s="410">
        <v>0</v>
      </c>
      <c r="I73" s="410">
        <v>0</v>
      </c>
      <c r="J73" s="410">
        <v>0</v>
      </c>
      <c r="K73" s="410">
        <v>0</v>
      </c>
      <c r="L73" s="410">
        <v>0</v>
      </c>
      <c r="M73" s="410">
        <v>0</v>
      </c>
      <c r="N73" s="410">
        <v>0</v>
      </c>
      <c r="O73" s="410">
        <v>0</v>
      </c>
      <c r="P73" s="410">
        <v>0</v>
      </c>
      <c r="Q73" s="410">
        <v>0</v>
      </c>
      <c r="R73" s="293">
        <v>0</v>
      </c>
      <c r="S73" s="236">
        <v>0</v>
      </c>
      <c r="T73" s="236">
        <v>0</v>
      </c>
      <c r="U73" s="236">
        <v>0</v>
      </c>
      <c r="V73" s="236">
        <v>0</v>
      </c>
      <c r="W73" s="236">
        <v>0</v>
      </c>
      <c r="X73" s="236">
        <v>0</v>
      </c>
      <c r="Y73" s="101">
        <v>0</v>
      </c>
      <c r="Z73" s="236">
        <v>0</v>
      </c>
      <c r="AA73" s="236">
        <v>0</v>
      </c>
      <c r="AB73" s="101">
        <v>0</v>
      </c>
      <c r="AC73" s="411">
        <v>0</v>
      </c>
      <c r="AD73" s="293">
        <v>0</v>
      </c>
      <c r="AE73" s="236">
        <v>0</v>
      </c>
      <c r="AF73" s="236">
        <v>0</v>
      </c>
      <c r="AG73" s="236">
        <v>0</v>
      </c>
      <c r="AH73" s="236">
        <v>0</v>
      </c>
      <c r="AI73" s="236">
        <v>0</v>
      </c>
      <c r="AJ73" s="236">
        <v>0</v>
      </c>
      <c r="AK73" s="236">
        <v>0</v>
      </c>
      <c r="AL73" s="236">
        <v>0</v>
      </c>
      <c r="AM73" s="236">
        <v>0</v>
      </c>
      <c r="AN73" s="236">
        <v>0</v>
      </c>
      <c r="AO73" s="236">
        <v>0</v>
      </c>
      <c r="AP73" s="236">
        <v>0</v>
      </c>
      <c r="AQ73" s="236">
        <v>0</v>
      </c>
      <c r="AR73" s="236">
        <v>0</v>
      </c>
      <c r="AS73" s="236">
        <v>0</v>
      </c>
      <c r="AT73" s="236">
        <v>0</v>
      </c>
      <c r="AU73" s="236">
        <v>0</v>
      </c>
      <c r="AV73" s="236">
        <v>0</v>
      </c>
      <c r="AW73" s="236">
        <v>0</v>
      </c>
      <c r="AX73" s="236">
        <v>0</v>
      </c>
      <c r="AY73" s="236">
        <v>0</v>
      </c>
      <c r="AZ73" s="236">
        <v>0</v>
      </c>
      <c r="BA73" s="236">
        <v>0</v>
      </c>
      <c r="BB73" s="236">
        <v>0</v>
      </c>
      <c r="BC73" s="293">
        <v>0</v>
      </c>
      <c r="BD73" s="236">
        <v>0</v>
      </c>
      <c r="BE73" s="236">
        <v>0</v>
      </c>
      <c r="BF73" s="236">
        <v>0</v>
      </c>
      <c r="BG73" s="236">
        <v>0</v>
      </c>
      <c r="BH73" s="236">
        <v>0</v>
      </c>
      <c r="BI73" s="236">
        <v>0</v>
      </c>
      <c r="BJ73" s="236">
        <v>0</v>
      </c>
      <c r="BK73" s="236">
        <v>0</v>
      </c>
      <c r="BL73" s="236">
        <v>0</v>
      </c>
      <c r="BM73" s="236">
        <v>0</v>
      </c>
      <c r="BN73" s="236">
        <v>0</v>
      </c>
      <c r="BO73" s="236">
        <v>0</v>
      </c>
      <c r="BP73" s="236">
        <v>0</v>
      </c>
      <c r="BQ73" s="236">
        <v>0</v>
      </c>
      <c r="BR73" s="236">
        <v>0</v>
      </c>
      <c r="BS73" s="236">
        <v>0</v>
      </c>
      <c r="BT73" s="236">
        <v>0</v>
      </c>
      <c r="BU73" s="236">
        <v>0</v>
      </c>
      <c r="BV73" s="236">
        <v>0</v>
      </c>
      <c r="BW73" s="236">
        <v>0</v>
      </c>
      <c r="BX73" s="293">
        <v>0</v>
      </c>
      <c r="BY73" s="293">
        <v>0</v>
      </c>
      <c r="BZ73" s="293">
        <v>0</v>
      </c>
      <c r="CA73" s="236">
        <v>0</v>
      </c>
      <c r="CB73" s="236">
        <v>0</v>
      </c>
      <c r="CC73" s="236">
        <v>0</v>
      </c>
      <c r="CD73" s="236">
        <v>0</v>
      </c>
      <c r="CE73" s="236">
        <v>0</v>
      </c>
      <c r="CF73" s="236">
        <v>0</v>
      </c>
      <c r="CG73" s="236">
        <v>0</v>
      </c>
      <c r="CH73" s="236">
        <v>0</v>
      </c>
      <c r="CI73" s="236">
        <v>0</v>
      </c>
      <c r="CJ73" s="236">
        <v>0</v>
      </c>
      <c r="CK73" s="236">
        <v>0</v>
      </c>
      <c r="CL73" s="293">
        <v>0</v>
      </c>
      <c r="CM73" s="236">
        <v>0</v>
      </c>
      <c r="CN73" s="236">
        <v>0</v>
      </c>
      <c r="CO73" s="236">
        <v>0</v>
      </c>
      <c r="CP73" s="236">
        <v>0</v>
      </c>
      <c r="CQ73" s="236">
        <v>0</v>
      </c>
      <c r="CR73" s="236">
        <v>0</v>
      </c>
      <c r="CS73" s="236">
        <v>0</v>
      </c>
      <c r="CT73" s="236">
        <v>0</v>
      </c>
      <c r="CU73" s="236">
        <v>0</v>
      </c>
    </row>
    <row r="74" spans="1:99" outlineLevel="2">
      <c r="A74" s="189" t="s">
        <v>241</v>
      </c>
      <c r="B74" s="607">
        <v>1900</v>
      </c>
      <c r="C74" s="294" t="s">
        <v>296</v>
      </c>
      <c r="D74" s="294" t="s">
        <v>352</v>
      </c>
      <c r="E74" s="293">
        <v>0</v>
      </c>
      <c r="F74" s="293">
        <v>0</v>
      </c>
      <c r="G74" s="410">
        <v>0</v>
      </c>
      <c r="H74" s="410">
        <v>0</v>
      </c>
      <c r="I74" s="410">
        <v>0</v>
      </c>
      <c r="J74" s="410">
        <v>0</v>
      </c>
      <c r="K74" s="410">
        <v>0</v>
      </c>
      <c r="L74" s="410">
        <v>0</v>
      </c>
      <c r="M74" s="410">
        <v>0</v>
      </c>
      <c r="N74" s="410">
        <v>0</v>
      </c>
      <c r="O74" s="410">
        <v>0</v>
      </c>
      <c r="P74" s="410">
        <v>0</v>
      </c>
      <c r="Q74" s="410">
        <v>0</v>
      </c>
      <c r="R74" s="293">
        <v>0</v>
      </c>
      <c r="S74" s="236">
        <v>0</v>
      </c>
      <c r="T74" s="236">
        <v>0</v>
      </c>
      <c r="U74" s="236">
        <v>0</v>
      </c>
      <c r="V74" s="236">
        <v>0</v>
      </c>
      <c r="W74" s="236">
        <v>0</v>
      </c>
      <c r="X74" s="236">
        <v>0</v>
      </c>
      <c r="Y74" s="101">
        <v>0</v>
      </c>
      <c r="Z74" s="236">
        <v>0</v>
      </c>
      <c r="AA74" s="236">
        <v>0</v>
      </c>
      <c r="AB74" s="101">
        <v>0</v>
      </c>
      <c r="AC74" s="411">
        <v>0</v>
      </c>
      <c r="AD74" s="293">
        <v>0</v>
      </c>
      <c r="AE74" s="236">
        <v>0</v>
      </c>
      <c r="AF74" s="236">
        <v>0</v>
      </c>
      <c r="AG74" s="236">
        <v>0</v>
      </c>
      <c r="AH74" s="236">
        <v>0</v>
      </c>
      <c r="AI74" s="236">
        <v>0</v>
      </c>
      <c r="AJ74" s="236">
        <v>0</v>
      </c>
      <c r="AK74" s="236">
        <v>0</v>
      </c>
      <c r="AL74" s="236">
        <v>0</v>
      </c>
      <c r="AM74" s="236">
        <v>0</v>
      </c>
      <c r="AN74" s="236">
        <v>0</v>
      </c>
      <c r="AO74" s="236">
        <v>0</v>
      </c>
      <c r="AP74" s="236">
        <v>0</v>
      </c>
      <c r="AQ74" s="236">
        <v>0</v>
      </c>
      <c r="AR74" s="236">
        <v>0</v>
      </c>
      <c r="AS74" s="236">
        <v>0</v>
      </c>
      <c r="AT74" s="236">
        <v>0</v>
      </c>
      <c r="AU74" s="236">
        <v>0</v>
      </c>
      <c r="AV74" s="236">
        <v>0</v>
      </c>
      <c r="AW74" s="236">
        <v>0</v>
      </c>
      <c r="AX74" s="236">
        <v>0</v>
      </c>
      <c r="AY74" s="236">
        <v>0</v>
      </c>
      <c r="AZ74" s="236">
        <v>0</v>
      </c>
      <c r="BA74" s="236">
        <v>0</v>
      </c>
      <c r="BB74" s="236">
        <v>0</v>
      </c>
      <c r="BC74" s="293">
        <v>0</v>
      </c>
      <c r="BD74" s="236">
        <v>0</v>
      </c>
      <c r="BE74" s="236">
        <v>0</v>
      </c>
      <c r="BF74" s="236">
        <v>0</v>
      </c>
      <c r="BG74" s="236">
        <v>0</v>
      </c>
      <c r="BH74" s="236">
        <v>0</v>
      </c>
      <c r="BI74" s="236">
        <v>0</v>
      </c>
      <c r="BJ74" s="236">
        <v>0</v>
      </c>
      <c r="BK74" s="236">
        <v>0</v>
      </c>
      <c r="BL74" s="236">
        <v>0</v>
      </c>
      <c r="BM74" s="236">
        <v>0</v>
      </c>
      <c r="BN74" s="236">
        <v>0</v>
      </c>
      <c r="BO74" s="236">
        <v>0</v>
      </c>
      <c r="BP74" s="236">
        <v>0</v>
      </c>
      <c r="BQ74" s="236">
        <v>0</v>
      </c>
      <c r="BR74" s="236">
        <v>0</v>
      </c>
      <c r="BS74" s="236">
        <v>0</v>
      </c>
      <c r="BT74" s="236">
        <v>0</v>
      </c>
      <c r="BU74" s="236">
        <v>0</v>
      </c>
      <c r="BV74" s="236">
        <v>0</v>
      </c>
      <c r="BW74" s="236">
        <v>0</v>
      </c>
      <c r="BX74" s="293">
        <v>0</v>
      </c>
      <c r="BY74" s="293">
        <v>0</v>
      </c>
      <c r="BZ74" s="293">
        <v>0</v>
      </c>
      <c r="CA74" s="236">
        <v>0</v>
      </c>
      <c r="CB74" s="236">
        <v>0</v>
      </c>
      <c r="CC74" s="236">
        <v>0</v>
      </c>
      <c r="CD74" s="236">
        <v>0</v>
      </c>
      <c r="CE74" s="236">
        <v>0</v>
      </c>
      <c r="CF74" s="236">
        <v>0</v>
      </c>
      <c r="CG74" s="236">
        <v>0</v>
      </c>
      <c r="CH74" s="236">
        <v>0</v>
      </c>
      <c r="CI74" s="236">
        <v>0</v>
      </c>
      <c r="CJ74" s="236">
        <v>0</v>
      </c>
      <c r="CK74" s="236">
        <v>0</v>
      </c>
      <c r="CL74" s="293">
        <v>0</v>
      </c>
      <c r="CM74" s="236">
        <v>0</v>
      </c>
      <c r="CN74" s="236">
        <v>0</v>
      </c>
      <c r="CO74" s="236">
        <v>0</v>
      </c>
      <c r="CP74" s="236">
        <v>0</v>
      </c>
      <c r="CQ74" s="236">
        <v>0</v>
      </c>
      <c r="CR74" s="236">
        <v>0</v>
      </c>
      <c r="CS74" s="236">
        <v>0</v>
      </c>
      <c r="CT74" s="236">
        <v>0</v>
      </c>
      <c r="CU74" s="236">
        <v>0</v>
      </c>
    </row>
    <row r="75" spans="1:99" outlineLevel="2">
      <c r="A75" s="189" t="s">
        <v>242</v>
      </c>
      <c r="B75" s="607">
        <v>1900</v>
      </c>
      <c r="C75" s="294" t="s">
        <v>296</v>
      </c>
      <c r="D75" s="294" t="s">
        <v>353</v>
      </c>
      <c r="E75" s="293">
        <v>274.74</v>
      </c>
      <c r="F75" s="293">
        <v>267.51</v>
      </c>
      <c r="G75" s="410">
        <v>267.51</v>
      </c>
      <c r="H75" s="410">
        <v>267.51</v>
      </c>
      <c r="I75" s="410">
        <v>267.51</v>
      </c>
      <c r="J75" s="410">
        <v>267.51</v>
      </c>
      <c r="K75" s="410">
        <v>267.51</v>
      </c>
      <c r="L75" s="410">
        <v>267.51</v>
      </c>
      <c r="M75" s="410">
        <v>267.51</v>
      </c>
      <c r="N75" s="410">
        <v>267.51</v>
      </c>
      <c r="O75" s="410">
        <v>267.51</v>
      </c>
      <c r="P75" s="410">
        <v>267.51</v>
      </c>
      <c r="Q75" s="410">
        <v>267.51</v>
      </c>
      <c r="R75" s="293">
        <v>267.51</v>
      </c>
      <c r="S75" s="236">
        <v>267.51</v>
      </c>
      <c r="T75" s="236">
        <v>267.51</v>
      </c>
      <c r="U75" s="236">
        <v>267.51</v>
      </c>
      <c r="V75" s="236">
        <v>267.51</v>
      </c>
      <c r="W75" s="236">
        <v>267.51</v>
      </c>
      <c r="X75" s="236">
        <v>267.51</v>
      </c>
      <c r="Y75" s="101">
        <v>267.51</v>
      </c>
      <c r="Z75" s="236">
        <v>267.51</v>
      </c>
      <c r="AA75" s="236">
        <v>267.51</v>
      </c>
      <c r="AB75" s="101">
        <v>267.51</v>
      </c>
      <c r="AC75" s="411">
        <v>267.51</v>
      </c>
      <c r="AD75" s="293">
        <v>267.51</v>
      </c>
      <c r="AE75" s="236">
        <v>267.51</v>
      </c>
      <c r="AF75" s="236">
        <v>267.51</v>
      </c>
      <c r="AG75" s="236">
        <v>267.51</v>
      </c>
      <c r="AH75" s="236">
        <v>267.51</v>
      </c>
      <c r="AI75" s="236">
        <v>267.51</v>
      </c>
      <c r="AJ75" s="236">
        <v>267.51</v>
      </c>
      <c r="AK75" s="236">
        <v>267.51</v>
      </c>
      <c r="AL75" s="236">
        <v>267.51</v>
      </c>
      <c r="AM75" s="236">
        <v>267.51</v>
      </c>
      <c r="AN75" s="236">
        <v>267.51</v>
      </c>
      <c r="AO75" s="236">
        <v>267.51</v>
      </c>
      <c r="AP75" s="236">
        <v>263.89499999999998</v>
      </c>
      <c r="AQ75" s="236">
        <v>263.89499999999998</v>
      </c>
      <c r="AR75" s="236">
        <v>263.89499999999998</v>
      </c>
      <c r="AS75" s="236">
        <v>263.89499999999998</v>
      </c>
      <c r="AT75" s="236">
        <v>263.89499999999998</v>
      </c>
      <c r="AU75" s="236">
        <v>263.89499999999998</v>
      </c>
      <c r="AV75" s="236">
        <v>263.89499999999998</v>
      </c>
      <c r="AW75" s="236">
        <v>263.89499999999998</v>
      </c>
      <c r="AX75" s="236">
        <v>263.89499999999998</v>
      </c>
      <c r="AY75" s="236">
        <v>263.89499999999998</v>
      </c>
      <c r="AZ75" s="236">
        <v>263.89499999999998</v>
      </c>
      <c r="BA75" s="236">
        <v>263.89499999999998</v>
      </c>
      <c r="BB75" s="236">
        <v>263.89499999999998</v>
      </c>
      <c r="BC75" s="293">
        <v>263.89499999999998</v>
      </c>
      <c r="BD75" s="236">
        <v>263.89499999999998</v>
      </c>
      <c r="BE75" s="236">
        <v>263.89499999999998</v>
      </c>
      <c r="BF75" s="236">
        <v>263.89499999999998</v>
      </c>
      <c r="BG75" s="236">
        <v>263.89499999999998</v>
      </c>
      <c r="BH75" s="236">
        <v>263.89499999999998</v>
      </c>
      <c r="BI75" s="236">
        <v>263.89499999999998</v>
      </c>
      <c r="BJ75" s="236">
        <v>263.89499999999998</v>
      </c>
      <c r="BK75" s="236">
        <v>263.89499999999998</v>
      </c>
      <c r="BL75" s="236">
        <v>263.89499999999998</v>
      </c>
      <c r="BM75" s="236">
        <v>263.89499999999998</v>
      </c>
      <c r="BN75" s="236">
        <v>0</v>
      </c>
      <c r="BO75" s="236">
        <v>0</v>
      </c>
      <c r="BP75" s="236">
        <v>0</v>
      </c>
      <c r="BQ75" s="236">
        <v>0</v>
      </c>
      <c r="BR75" s="236">
        <v>0</v>
      </c>
      <c r="BS75" s="236">
        <v>0</v>
      </c>
      <c r="BT75" s="236">
        <v>0</v>
      </c>
      <c r="BU75" s="236">
        <v>0</v>
      </c>
      <c r="BV75" s="236">
        <v>0</v>
      </c>
      <c r="BW75" s="236">
        <v>0</v>
      </c>
      <c r="BX75" s="293">
        <v>0</v>
      </c>
      <c r="BY75" s="293">
        <v>0</v>
      </c>
      <c r="BZ75" s="293">
        <v>0</v>
      </c>
      <c r="CA75" s="236">
        <v>0</v>
      </c>
      <c r="CB75" s="236">
        <v>0</v>
      </c>
      <c r="CC75" s="236">
        <v>0</v>
      </c>
      <c r="CD75" s="236">
        <v>0</v>
      </c>
      <c r="CE75" s="236">
        <v>0</v>
      </c>
      <c r="CF75" s="236">
        <v>0</v>
      </c>
      <c r="CG75" s="236">
        <v>0</v>
      </c>
      <c r="CH75" s="236">
        <v>0</v>
      </c>
      <c r="CI75" s="236">
        <v>0</v>
      </c>
      <c r="CJ75" s="236">
        <v>0</v>
      </c>
      <c r="CK75" s="236">
        <v>0</v>
      </c>
      <c r="CL75" s="293">
        <v>0</v>
      </c>
      <c r="CM75" s="236">
        <v>0</v>
      </c>
      <c r="CN75" s="236">
        <v>0</v>
      </c>
      <c r="CO75" s="236">
        <v>0</v>
      </c>
      <c r="CP75" s="236">
        <v>0</v>
      </c>
      <c r="CQ75" s="236">
        <v>0</v>
      </c>
      <c r="CR75" s="236">
        <v>0</v>
      </c>
      <c r="CS75" s="236">
        <v>0</v>
      </c>
      <c r="CT75" s="236">
        <v>0</v>
      </c>
      <c r="CU75" s="236">
        <v>0</v>
      </c>
    </row>
    <row r="76" spans="1:99" outlineLevel="2">
      <c r="A76" s="189" t="s">
        <v>243</v>
      </c>
      <c r="B76" s="607">
        <v>1900</v>
      </c>
      <c r="C76" s="294" t="s">
        <v>296</v>
      </c>
      <c r="D76" s="294" t="s">
        <v>354</v>
      </c>
      <c r="E76" s="293">
        <v>0</v>
      </c>
      <c r="F76" s="293">
        <v>9456.09</v>
      </c>
      <c r="G76" s="410">
        <v>9456.09</v>
      </c>
      <c r="H76" s="410">
        <v>9456.09</v>
      </c>
      <c r="I76" s="410">
        <v>9456.09</v>
      </c>
      <c r="J76" s="410">
        <v>9456.09</v>
      </c>
      <c r="K76" s="410">
        <v>9456.09</v>
      </c>
      <c r="L76" s="410">
        <v>9456.09</v>
      </c>
      <c r="M76" s="410">
        <v>9456.09</v>
      </c>
      <c r="N76" s="410">
        <v>9456.09</v>
      </c>
      <c r="O76" s="410">
        <v>9456.09</v>
      </c>
      <c r="P76" s="410">
        <v>9456.09</v>
      </c>
      <c r="Q76" s="410">
        <v>9456.09</v>
      </c>
      <c r="R76" s="293">
        <v>12978.86</v>
      </c>
      <c r="S76" s="236">
        <v>12978.86</v>
      </c>
      <c r="T76" s="236">
        <v>12978.86</v>
      </c>
      <c r="U76" s="236">
        <v>12978.86</v>
      </c>
      <c r="V76" s="236">
        <v>12978.86</v>
      </c>
      <c r="W76" s="236">
        <v>12978.86</v>
      </c>
      <c r="X76" s="236">
        <v>12978.86</v>
      </c>
      <c r="Y76" s="101">
        <v>12978.86</v>
      </c>
      <c r="Z76" s="236">
        <v>12978.86</v>
      </c>
      <c r="AA76" s="236">
        <v>12978.86</v>
      </c>
      <c r="AB76" s="101">
        <v>12978.86</v>
      </c>
      <c r="AC76" s="411">
        <v>12978.86</v>
      </c>
      <c r="AD76" s="293">
        <v>15210.33</v>
      </c>
      <c r="AE76" s="236">
        <v>15210.33</v>
      </c>
      <c r="AF76" s="236">
        <v>15210.33</v>
      </c>
      <c r="AG76" s="236">
        <v>15210.33</v>
      </c>
      <c r="AH76" s="236">
        <v>15210.33</v>
      </c>
      <c r="AI76" s="236">
        <v>15210.33</v>
      </c>
      <c r="AJ76" s="236">
        <v>15210.33</v>
      </c>
      <c r="AK76" s="236">
        <v>15210.33</v>
      </c>
      <c r="AL76" s="236">
        <v>15210.33</v>
      </c>
      <c r="AM76" s="236">
        <v>15210.33</v>
      </c>
      <c r="AN76" s="236">
        <v>15210.33</v>
      </c>
      <c r="AO76" s="236">
        <v>15210.33</v>
      </c>
      <c r="AP76" s="236">
        <v>16325.355</v>
      </c>
      <c r="AQ76" s="236">
        <v>16325.355</v>
      </c>
      <c r="AR76" s="236">
        <v>16325.355</v>
      </c>
      <c r="AS76" s="236">
        <v>16325.355</v>
      </c>
      <c r="AT76" s="236">
        <v>16325.355</v>
      </c>
      <c r="AU76" s="236">
        <v>16325.355</v>
      </c>
      <c r="AV76" s="236">
        <v>16325.355</v>
      </c>
      <c r="AW76" s="236">
        <v>16325.355</v>
      </c>
      <c r="AX76" s="236">
        <v>16325.355</v>
      </c>
      <c r="AY76" s="236">
        <v>0</v>
      </c>
      <c r="AZ76" s="236">
        <v>0</v>
      </c>
      <c r="BA76" s="236">
        <v>0</v>
      </c>
      <c r="BB76" s="236">
        <v>0</v>
      </c>
      <c r="BC76" s="293">
        <v>0</v>
      </c>
      <c r="BD76" s="236">
        <v>0</v>
      </c>
      <c r="BE76" s="236">
        <v>0</v>
      </c>
      <c r="BF76" s="236">
        <v>0</v>
      </c>
      <c r="BG76" s="236">
        <v>0</v>
      </c>
      <c r="BH76" s="236">
        <v>0</v>
      </c>
      <c r="BI76" s="236">
        <v>0</v>
      </c>
      <c r="BJ76" s="236">
        <v>0</v>
      </c>
      <c r="BK76" s="236">
        <v>0</v>
      </c>
      <c r="BL76" s="236">
        <v>0</v>
      </c>
      <c r="BM76" s="236">
        <v>0</v>
      </c>
      <c r="BN76" s="236">
        <v>0</v>
      </c>
      <c r="BO76" s="236">
        <v>0</v>
      </c>
      <c r="BP76" s="236">
        <v>0</v>
      </c>
      <c r="BQ76" s="236">
        <v>0</v>
      </c>
      <c r="BR76" s="236">
        <v>0</v>
      </c>
      <c r="BS76" s="236">
        <v>0</v>
      </c>
      <c r="BT76" s="236">
        <v>0</v>
      </c>
      <c r="BU76" s="236">
        <v>0</v>
      </c>
      <c r="BV76" s="236">
        <v>0</v>
      </c>
      <c r="BW76" s="236">
        <v>0</v>
      </c>
      <c r="BX76" s="293">
        <v>0</v>
      </c>
      <c r="BY76" s="293">
        <v>0</v>
      </c>
      <c r="BZ76" s="293">
        <v>0</v>
      </c>
      <c r="CA76" s="236">
        <v>0</v>
      </c>
      <c r="CB76" s="236">
        <v>0</v>
      </c>
      <c r="CC76" s="236">
        <v>0</v>
      </c>
      <c r="CD76" s="236">
        <v>0</v>
      </c>
      <c r="CE76" s="236">
        <v>0</v>
      </c>
      <c r="CF76" s="236">
        <v>0</v>
      </c>
      <c r="CG76" s="236">
        <v>0</v>
      </c>
      <c r="CH76" s="236">
        <v>0</v>
      </c>
      <c r="CI76" s="236">
        <v>0</v>
      </c>
      <c r="CJ76" s="236">
        <v>0</v>
      </c>
      <c r="CK76" s="236">
        <v>0</v>
      </c>
      <c r="CL76" s="293">
        <v>0</v>
      </c>
      <c r="CM76" s="236">
        <v>0</v>
      </c>
      <c r="CN76" s="236">
        <v>0</v>
      </c>
      <c r="CO76" s="236">
        <v>0</v>
      </c>
      <c r="CP76" s="236">
        <v>0</v>
      </c>
      <c r="CQ76" s="236">
        <v>0</v>
      </c>
      <c r="CR76" s="236">
        <v>0</v>
      </c>
      <c r="CS76" s="236">
        <v>0</v>
      </c>
      <c r="CT76" s="236">
        <v>0</v>
      </c>
      <c r="CU76" s="236">
        <v>0</v>
      </c>
    </row>
    <row r="77" spans="1:99" outlineLevel="2">
      <c r="A77" s="189" t="s">
        <v>244</v>
      </c>
      <c r="B77" s="607">
        <v>2830</v>
      </c>
      <c r="C77" s="294" t="s">
        <v>296</v>
      </c>
      <c r="D77" s="294" t="s">
        <v>355</v>
      </c>
      <c r="E77" s="293">
        <v>0</v>
      </c>
      <c r="F77" s="293">
        <v>0</v>
      </c>
      <c r="G77" s="410">
        <v>0</v>
      </c>
      <c r="H77" s="410">
        <v>0</v>
      </c>
      <c r="I77" s="410">
        <v>0</v>
      </c>
      <c r="J77" s="410">
        <v>0</v>
      </c>
      <c r="K77" s="410">
        <v>0</v>
      </c>
      <c r="L77" s="410">
        <v>0</v>
      </c>
      <c r="M77" s="410">
        <v>0</v>
      </c>
      <c r="N77" s="410">
        <v>0</v>
      </c>
      <c r="O77" s="410">
        <v>0</v>
      </c>
      <c r="P77" s="410">
        <v>0</v>
      </c>
      <c r="Q77" s="410">
        <v>0</v>
      </c>
      <c r="R77" s="293">
        <v>0</v>
      </c>
      <c r="S77" s="236">
        <v>0</v>
      </c>
      <c r="T77" s="236">
        <v>0</v>
      </c>
      <c r="U77" s="236">
        <v>0</v>
      </c>
      <c r="V77" s="236">
        <v>0</v>
      </c>
      <c r="W77" s="236">
        <v>0</v>
      </c>
      <c r="X77" s="236">
        <v>0</v>
      </c>
      <c r="Y77" s="101">
        <v>0</v>
      </c>
      <c r="Z77" s="236">
        <v>0</v>
      </c>
      <c r="AA77" s="236">
        <v>0</v>
      </c>
      <c r="AB77" s="101">
        <v>0</v>
      </c>
      <c r="AC77" s="411">
        <v>0</v>
      </c>
      <c r="AD77" s="293">
        <v>0</v>
      </c>
      <c r="AE77" s="236">
        <v>0</v>
      </c>
      <c r="AF77" s="236">
        <v>0</v>
      </c>
      <c r="AG77" s="236">
        <v>0</v>
      </c>
      <c r="AH77" s="236">
        <v>0</v>
      </c>
      <c r="AI77" s="236">
        <v>0</v>
      </c>
      <c r="AJ77" s="236">
        <v>0</v>
      </c>
      <c r="AK77" s="236">
        <v>0</v>
      </c>
      <c r="AL77" s="236">
        <v>0</v>
      </c>
      <c r="AM77" s="236">
        <v>0</v>
      </c>
      <c r="AN77" s="236">
        <v>0</v>
      </c>
      <c r="AO77" s="236">
        <v>0</v>
      </c>
      <c r="AP77" s="236">
        <v>0</v>
      </c>
      <c r="AQ77" s="236">
        <v>0</v>
      </c>
      <c r="AR77" s="236">
        <v>0</v>
      </c>
      <c r="AS77" s="236">
        <v>0</v>
      </c>
      <c r="AT77" s="236">
        <v>0</v>
      </c>
      <c r="AU77" s="236">
        <v>0</v>
      </c>
      <c r="AV77" s="236">
        <v>0</v>
      </c>
      <c r="AW77" s="236">
        <v>0</v>
      </c>
      <c r="AX77" s="236">
        <v>0</v>
      </c>
      <c r="AY77" s="236">
        <v>0</v>
      </c>
      <c r="AZ77" s="236">
        <v>0</v>
      </c>
      <c r="BA77" s="236">
        <v>0</v>
      </c>
      <c r="BB77" s="236">
        <v>0</v>
      </c>
      <c r="BC77" s="293">
        <v>0</v>
      </c>
      <c r="BD77" s="236">
        <v>0</v>
      </c>
      <c r="BE77" s="236">
        <v>0</v>
      </c>
      <c r="BF77" s="236">
        <v>0</v>
      </c>
      <c r="BG77" s="236">
        <v>0</v>
      </c>
      <c r="BH77" s="236">
        <v>0</v>
      </c>
      <c r="BI77" s="236">
        <v>0</v>
      </c>
      <c r="BJ77" s="236">
        <v>0</v>
      </c>
      <c r="BK77" s="236">
        <v>0</v>
      </c>
      <c r="BL77" s="236">
        <v>0</v>
      </c>
      <c r="BM77" s="236">
        <v>0</v>
      </c>
      <c r="BN77" s="236">
        <v>0</v>
      </c>
      <c r="BO77" s="236">
        <v>0</v>
      </c>
      <c r="BP77" s="236">
        <v>0</v>
      </c>
      <c r="BQ77" s="236">
        <v>0</v>
      </c>
      <c r="BR77" s="236">
        <v>0</v>
      </c>
      <c r="BS77" s="236">
        <v>0</v>
      </c>
      <c r="BT77" s="236">
        <v>0</v>
      </c>
      <c r="BU77" s="236">
        <v>0</v>
      </c>
      <c r="BV77" s="236">
        <v>0</v>
      </c>
      <c r="BW77" s="236">
        <v>0</v>
      </c>
      <c r="BX77" s="293">
        <v>0</v>
      </c>
      <c r="BY77" s="293">
        <v>0</v>
      </c>
      <c r="BZ77" s="293">
        <v>0</v>
      </c>
      <c r="CA77" s="236">
        <v>0</v>
      </c>
      <c r="CB77" s="236">
        <v>0</v>
      </c>
      <c r="CC77" s="236">
        <v>0</v>
      </c>
      <c r="CD77" s="236">
        <v>0</v>
      </c>
      <c r="CE77" s="236">
        <v>0</v>
      </c>
      <c r="CF77" s="236">
        <v>0</v>
      </c>
      <c r="CG77" s="236">
        <v>0</v>
      </c>
      <c r="CH77" s="236">
        <v>0</v>
      </c>
      <c r="CI77" s="236">
        <v>0</v>
      </c>
      <c r="CJ77" s="236">
        <v>0</v>
      </c>
      <c r="CK77" s="236">
        <v>0</v>
      </c>
      <c r="CL77" s="293">
        <v>0</v>
      </c>
      <c r="CM77" s="236">
        <v>0</v>
      </c>
      <c r="CN77" s="236">
        <v>0</v>
      </c>
      <c r="CO77" s="236">
        <v>0</v>
      </c>
      <c r="CP77" s="236">
        <v>0</v>
      </c>
      <c r="CQ77" s="236">
        <v>0</v>
      </c>
      <c r="CR77" s="236">
        <v>0</v>
      </c>
      <c r="CS77" s="236">
        <v>0</v>
      </c>
      <c r="CT77" s="236">
        <v>0</v>
      </c>
      <c r="CU77" s="236">
        <v>0</v>
      </c>
    </row>
    <row r="78" spans="1:99" outlineLevel="2">
      <c r="A78" s="189" t="s">
        <v>246</v>
      </c>
      <c r="B78" s="608">
        <v>1900</v>
      </c>
      <c r="C78" s="294" t="s">
        <v>296</v>
      </c>
      <c r="D78" s="294" t="s">
        <v>357</v>
      </c>
      <c r="E78" s="293">
        <v>0</v>
      </c>
      <c r="F78" s="293">
        <v>0</v>
      </c>
      <c r="G78" s="410">
        <v>0</v>
      </c>
      <c r="H78" s="410">
        <v>0</v>
      </c>
      <c r="I78" s="410">
        <v>0</v>
      </c>
      <c r="J78" s="410">
        <v>0</v>
      </c>
      <c r="K78" s="410">
        <v>0</v>
      </c>
      <c r="L78" s="410">
        <v>0</v>
      </c>
      <c r="M78" s="410">
        <v>0</v>
      </c>
      <c r="N78" s="410">
        <v>0</v>
      </c>
      <c r="O78" s="410">
        <v>0</v>
      </c>
      <c r="P78" s="410">
        <v>0</v>
      </c>
      <c r="Q78" s="410">
        <v>0</v>
      </c>
      <c r="R78" s="293">
        <v>0</v>
      </c>
      <c r="S78" s="236">
        <v>0</v>
      </c>
      <c r="T78" s="236">
        <v>0</v>
      </c>
      <c r="U78" s="236">
        <v>0</v>
      </c>
      <c r="V78" s="236">
        <v>0</v>
      </c>
      <c r="W78" s="236">
        <v>0</v>
      </c>
      <c r="X78" s="236">
        <v>0</v>
      </c>
      <c r="Y78" s="101">
        <v>0</v>
      </c>
      <c r="Z78" s="236">
        <v>0</v>
      </c>
      <c r="AA78" s="236">
        <v>0</v>
      </c>
      <c r="AB78" s="101">
        <v>0</v>
      </c>
      <c r="AC78" s="411">
        <v>0</v>
      </c>
      <c r="AD78" s="293">
        <v>0</v>
      </c>
      <c r="AE78" s="236">
        <v>0</v>
      </c>
      <c r="AF78" s="236">
        <v>0</v>
      </c>
      <c r="AG78" s="236">
        <v>0</v>
      </c>
      <c r="AH78" s="236">
        <v>0</v>
      </c>
      <c r="AI78" s="236">
        <v>0</v>
      </c>
      <c r="AJ78" s="236">
        <v>0</v>
      </c>
      <c r="AK78" s="236">
        <v>0</v>
      </c>
      <c r="AL78" s="236">
        <v>0</v>
      </c>
      <c r="AM78" s="236">
        <v>0</v>
      </c>
      <c r="AN78" s="236">
        <v>0</v>
      </c>
      <c r="AO78" s="236">
        <v>0</v>
      </c>
      <c r="AP78" s="236">
        <v>0</v>
      </c>
      <c r="AQ78" s="236">
        <v>0</v>
      </c>
      <c r="AR78" s="236">
        <v>0</v>
      </c>
      <c r="AS78" s="236">
        <v>0</v>
      </c>
      <c r="AT78" s="236">
        <v>0</v>
      </c>
      <c r="AU78" s="236">
        <v>0</v>
      </c>
      <c r="AV78" s="236">
        <v>0</v>
      </c>
      <c r="AW78" s="236">
        <v>0</v>
      </c>
      <c r="AX78" s="236">
        <v>0</v>
      </c>
      <c r="AY78" s="236">
        <v>0</v>
      </c>
      <c r="AZ78" s="236">
        <v>0</v>
      </c>
      <c r="BA78" s="236">
        <v>0</v>
      </c>
      <c r="BB78" s="236">
        <v>0</v>
      </c>
      <c r="BC78" s="293">
        <v>0</v>
      </c>
      <c r="BD78" s="236">
        <v>0</v>
      </c>
      <c r="BE78" s="236">
        <v>0</v>
      </c>
      <c r="BF78" s="236">
        <v>0</v>
      </c>
      <c r="BG78" s="236">
        <v>0</v>
      </c>
      <c r="BH78" s="236">
        <v>0</v>
      </c>
      <c r="BI78" s="236">
        <v>0</v>
      </c>
      <c r="BJ78" s="236">
        <v>0</v>
      </c>
      <c r="BK78" s="236">
        <v>0</v>
      </c>
      <c r="BL78" s="236">
        <v>0</v>
      </c>
      <c r="BM78" s="236">
        <v>0</v>
      </c>
      <c r="BN78" s="236">
        <v>0</v>
      </c>
      <c r="BO78" s="236">
        <v>0</v>
      </c>
      <c r="BP78" s="236">
        <v>0</v>
      </c>
      <c r="BQ78" s="236">
        <v>0</v>
      </c>
      <c r="BR78" s="236">
        <v>0</v>
      </c>
      <c r="BS78" s="236">
        <v>0</v>
      </c>
      <c r="BT78" s="236">
        <v>0</v>
      </c>
      <c r="BU78" s="236">
        <v>0</v>
      </c>
      <c r="BV78" s="236">
        <v>0</v>
      </c>
      <c r="BW78" s="236">
        <v>0</v>
      </c>
      <c r="BX78" s="293">
        <v>0</v>
      </c>
      <c r="BY78" s="293">
        <v>0</v>
      </c>
      <c r="BZ78" s="293">
        <v>0</v>
      </c>
      <c r="CA78" s="236">
        <v>0</v>
      </c>
      <c r="CB78" s="236">
        <v>0</v>
      </c>
      <c r="CC78" s="236">
        <v>0</v>
      </c>
      <c r="CD78" s="236">
        <v>0</v>
      </c>
      <c r="CE78" s="236">
        <v>0</v>
      </c>
      <c r="CF78" s="236">
        <v>0</v>
      </c>
      <c r="CG78" s="236">
        <v>0</v>
      </c>
      <c r="CH78" s="236">
        <v>0</v>
      </c>
      <c r="CI78" s="236">
        <v>0</v>
      </c>
      <c r="CJ78" s="236">
        <v>0</v>
      </c>
      <c r="CK78" s="236">
        <v>0</v>
      </c>
      <c r="CL78" s="293">
        <v>0</v>
      </c>
      <c r="CM78" s="236">
        <v>0</v>
      </c>
      <c r="CN78" s="236">
        <v>0</v>
      </c>
      <c r="CO78" s="236">
        <v>0</v>
      </c>
      <c r="CP78" s="236">
        <v>0</v>
      </c>
      <c r="CQ78" s="236">
        <v>0</v>
      </c>
      <c r="CR78" s="236">
        <v>0</v>
      </c>
      <c r="CS78" s="236">
        <v>0</v>
      </c>
      <c r="CT78" s="236">
        <v>0</v>
      </c>
      <c r="CU78" s="236">
        <v>0</v>
      </c>
    </row>
    <row r="79" spans="1:99" outlineLevel="2">
      <c r="A79" s="189" t="s">
        <v>247</v>
      </c>
      <c r="B79" s="608">
        <v>1900</v>
      </c>
      <c r="C79" s="294" t="s">
        <v>296</v>
      </c>
      <c r="D79" s="294" t="s">
        <v>358</v>
      </c>
      <c r="E79" s="293">
        <v>0</v>
      </c>
      <c r="F79" s="293">
        <v>0</v>
      </c>
      <c r="G79" s="410">
        <v>0</v>
      </c>
      <c r="H79" s="410">
        <v>0</v>
      </c>
      <c r="I79" s="410">
        <v>0</v>
      </c>
      <c r="J79" s="410">
        <v>0</v>
      </c>
      <c r="K79" s="410">
        <v>0</v>
      </c>
      <c r="L79" s="410">
        <v>0</v>
      </c>
      <c r="M79" s="410">
        <v>0</v>
      </c>
      <c r="N79" s="410">
        <v>0</v>
      </c>
      <c r="O79" s="410">
        <v>0</v>
      </c>
      <c r="P79" s="410">
        <v>0</v>
      </c>
      <c r="Q79" s="410">
        <v>0</v>
      </c>
      <c r="R79" s="293">
        <v>0</v>
      </c>
      <c r="S79" s="236">
        <v>0</v>
      </c>
      <c r="T79" s="236">
        <v>0</v>
      </c>
      <c r="U79" s="236">
        <v>0</v>
      </c>
      <c r="V79" s="236">
        <v>0</v>
      </c>
      <c r="W79" s="236">
        <v>0</v>
      </c>
      <c r="X79" s="236">
        <v>0</v>
      </c>
      <c r="Y79" s="101">
        <v>0</v>
      </c>
      <c r="Z79" s="236">
        <v>0</v>
      </c>
      <c r="AA79" s="236">
        <v>0</v>
      </c>
      <c r="AB79" s="101">
        <v>0</v>
      </c>
      <c r="AC79" s="411">
        <v>0</v>
      </c>
      <c r="AD79" s="293">
        <v>0</v>
      </c>
      <c r="AE79" s="236">
        <v>0</v>
      </c>
      <c r="AF79" s="236">
        <v>0</v>
      </c>
      <c r="AG79" s="236">
        <v>0</v>
      </c>
      <c r="AH79" s="236">
        <v>0</v>
      </c>
      <c r="AI79" s="236">
        <v>0</v>
      </c>
      <c r="AJ79" s="236">
        <v>0</v>
      </c>
      <c r="AK79" s="236">
        <v>0</v>
      </c>
      <c r="AL79" s="236">
        <v>0</v>
      </c>
      <c r="AM79" s="236">
        <v>0</v>
      </c>
      <c r="AN79" s="236">
        <v>0</v>
      </c>
      <c r="AO79" s="236">
        <v>0</v>
      </c>
      <c r="AP79" s="236">
        <v>0</v>
      </c>
      <c r="AQ79" s="236">
        <v>0</v>
      </c>
      <c r="AR79" s="236">
        <v>0</v>
      </c>
      <c r="AS79" s="236">
        <v>0</v>
      </c>
      <c r="AT79" s="236">
        <v>0</v>
      </c>
      <c r="AU79" s="236">
        <v>0</v>
      </c>
      <c r="AV79" s="236">
        <v>0</v>
      </c>
      <c r="AW79" s="236">
        <v>0</v>
      </c>
      <c r="AX79" s="236">
        <v>0</v>
      </c>
      <c r="AY79" s="236">
        <v>0</v>
      </c>
      <c r="AZ79" s="236">
        <v>0</v>
      </c>
      <c r="BA79" s="236">
        <v>0</v>
      </c>
      <c r="BB79" s="236">
        <v>0</v>
      </c>
      <c r="BC79" s="293">
        <v>0</v>
      </c>
      <c r="BD79" s="236">
        <v>0</v>
      </c>
      <c r="BE79" s="236">
        <v>0</v>
      </c>
      <c r="BF79" s="236">
        <v>0</v>
      </c>
      <c r="BG79" s="236">
        <v>0</v>
      </c>
      <c r="BH79" s="236">
        <v>0</v>
      </c>
      <c r="BI79" s="236">
        <v>0</v>
      </c>
      <c r="BJ79" s="236">
        <v>0</v>
      </c>
      <c r="BK79" s="236">
        <v>0</v>
      </c>
      <c r="BL79" s="236">
        <v>0</v>
      </c>
      <c r="BM79" s="236">
        <v>0</v>
      </c>
      <c r="BN79" s="236">
        <v>0</v>
      </c>
      <c r="BO79" s="236">
        <v>0</v>
      </c>
      <c r="BP79" s="236">
        <v>0</v>
      </c>
      <c r="BQ79" s="236">
        <v>0</v>
      </c>
      <c r="BR79" s="236">
        <v>0</v>
      </c>
      <c r="BS79" s="236">
        <v>0</v>
      </c>
      <c r="BT79" s="236">
        <v>0</v>
      </c>
      <c r="BU79" s="236">
        <v>0</v>
      </c>
      <c r="BV79" s="236">
        <v>0</v>
      </c>
      <c r="BW79" s="236">
        <v>0</v>
      </c>
      <c r="BX79" s="293">
        <v>0</v>
      </c>
      <c r="BY79" s="293">
        <v>0</v>
      </c>
      <c r="BZ79" s="293">
        <v>0</v>
      </c>
      <c r="CA79" s="236">
        <v>0</v>
      </c>
      <c r="CB79" s="236">
        <v>0</v>
      </c>
      <c r="CC79" s="236">
        <v>0</v>
      </c>
      <c r="CD79" s="236">
        <v>0</v>
      </c>
      <c r="CE79" s="236">
        <v>0</v>
      </c>
      <c r="CF79" s="236">
        <v>0</v>
      </c>
      <c r="CG79" s="236">
        <v>0</v>
      </c>
      <c r="CH79" s="236">
        <v>0</v>
      </c>
      <c r="CI79" s="236">
        <v>0</v>
      </c>
      <c r="CJ79" s="236">
        <v>0</v>
      </c>
      <c r="CK79" s="236">
        <v>0</v>
      </c>
      <c r="CL79" s="293">
        <v>0</v>
      </c>
      <c r="CM79" s="236">
        <v>0</v>
      </c>
      <c r="CN79" s="236">
        <v>0</v>
      </c>
      <c r="CO79" s="236">
        <v>0</v>
      </c>
      <c r="CP79" s="236">
        <v>0</v>
      </c>
      <c r="CQ79" s="236">
        <v>0</v>
      </c>
      <c r="CR79" s="236">
        <v>0</v>
      </c>
      <c r="CS79" s="236">
        <v>0</v>
      </c>
      <c r="CT79" s="236">
        <v>0</v>
      </c>
      <c r="CU79" s="236">
        <v>0</v>
      </c>
    </row>
    <row r="80" spans="1:99" outlineLevel="2">
      <c r="A80" s="189" t="s">
        <v>248</v>
      </c>
      <c r="B80" s="608">
        <v>1900</v>
      </c>
      <c r="C80" s="294" t="s">
        <v>296</v>
      </c>
      <c r="D80" s="294" t="s">
        <v>359</v>
      </c>
      <c r="E80" s="293">
        <v>0</v>
      </c>
      <c r="F80" s="293">
        <v>0</v>
      </c>
      <c r="G80" s="410">
        <v>0</v>
      </c>
      <c r="H80" s="410">
        <v>0</v>
      </c>
      <c r="I80" s="410">
        <v>0</v>
      </c>
      <c r="J80" s="410">
        <v>0</v>
      </c>
      <c r="K80" s="410">
        <v>0</v>
      </c>
      <c r="L80" s="410">
        <v>0</v>
      </c>
      <c r="M80" s="410">
        <v>0</v>
      </c>
      <c r="N80" s="410">
        <v>0</v>
      </c>
      <c r="O80" s="410">
        <v>0</v>
      </c>
      <c r="P80" s="410">
        <v>0</v>
      </c>
      <c r="Q80" s="410">
        <v>0</v>
      </c>
      <c r="R80" s="293">
        <v>0</v>
      </c>
      <c r="S80" s="236">
        <v>0</v>
      </c>
      <c r="T80" s="236">
        <v>0</v>
      </c>
      <c r="U80" s="236">
        <v>0</v>
      </c>
      <c r="V80" s="236">
        <v>0</v>
      </c>
      <c r="W80" s="236">
        <v>0</v>
      </c>
      <c r="X80" s="236">
        <v>0</v>
      </c>
      <c r="Y80" s="101">
        <v>0</v>
      </c>
      <c r="Z80" s="236">
        <v>0</v>
      </c>
      <c r="AA80" s="236">
        <v>0</v>
      </c>
      <c r="AB80" s="101">
        <v>0</v>
      </c>
      <c r="AC80" s="411">
        <v>0</v>
      </c>
      <c r="AD80" s="293">
        <v>0</v>
      </c>
      <c r="AE80" s="236">
        <v>0</v>
      </c>
      <c r="AF80" s="236">
        <v>0</v>
      </c>
      <c r="AG80" s="236">
        <v>0</v>
      </c>
      <c r="AH80" s="236">
        <v>0</v>
      </c>
      <c r="AI80" s="236">
        <v>0</v>
      </c>
      <c r="AJ80" s="236">
        <v>0</v>
      </c>
      <c r="AK80" s="236">
        <v>0</v>
      </c>
      <c r="AL80" s="236">
        <v>0</v>
      </c>
      <c r="AM80" s="236">
        <v>0</v>
      </c>
      <c r="AN80" s="236">
        <v>0</v>
      </c>
      <c r="AO80" s="236">
        <v>0</v>
      </c>
      <c r="AP80" s="236">
        <v>0</v>
      </c>
      <c r="AQ80" s="236">
        <v>0</v>
      </c>
      <c r="AR80" s="236">
        <v>0</v>
      </c>
      <c r="AS80" s="236">
        <v>0</v>
      </c>
      <c r="AT80" s="236">
        <v>0</v>
      </c>
      <c r="AU80" s="236">
        <v>0</v>
      </c>
      <c r="AV80" s="236">
        <v>0</v>
      </c>
      <c r="AW80" s="236">
        <v>0</v>
      </c>
      <c r="AX80" s="236">
        <v>0</v>
      </c>
      <c r="AY80" s="236">
        <v>0</v>
      </c>
      <c r="AZ80" s="236">
        <v>0</v>
      </c>
      <c r="BA80" s="236">
        <v>0</v>
      </c>
      <c r="BB80" s="236">
        <v>0</v>
      </c>
      <c r="BC80" s="293">
        <v>0</v>
      </c>
      <c r="BD80" s="236">
        <v>0</v>
      </c>
      <c r="BE80" s="236">
        <v>0</v>
      </c>
      <c r="BF80" s="236">
        <v>0</v>
      </c>
      <c r="BG80" s="236">
        <v>0</v>
      </c>
      <c r="BH80" s="236">
        <v>0</v>
      </c>
      <c r="BI80" s="236">
        <v>0</v>
      </c>
      <c r="BJ80" s="236">
        <v>0</v>
      </c>
      <c r="BK80" s="236">
        <v>0</v>
      </c>
      <c r="BL80" s="236">
        <v>0</v>
      </c>
      <c r="BM80" s="236">
        <v>0</v>
      </c>
      <c r="BN80" s="236">
        <v>0</v>
      </c>
      <c r="BO80" s="236">
        <v>0</v>
      </c>
      <c r="BP80" s="236">
        <v>0</v>
      </c>
      <c r="BQ80" s="236">
        <v>0</v>
      </c>
      <c r="BR80" s="236">
        <v>0</v>
      </c>
      <c r="BS80" s="236">
        <v>0</v>
      </c>
      <c r="BT80" s="236">
        <v>0</v>
      </c>
      <c r="BU80" s="236">
        <v>0</v>
      </c>
      <c r="BV80" s="236">
        <v>0</v>
      </c>
      <c r="BW80" s="236">
        <v>0</v>
      </c>
      <c r="BX80" s="293">
        <v>0</v>
      </c>
      <c r="BY80" s="293">
        <v>0</v>
      </c>
      <c r="BZ80" s="293">
        <v>0</v>
      </c>
      <c r="CA80" s="236">
        <v>0</v>
      </c>
      <c r="CB80" s="236">
        <v>0</v>
      </c>
      <c r="CC80" s="236">
        <v>0</v>
      </c>
      <c r="CD80" s="236">
        <v>0</v>
      </c>
      <c r="CE80" s="236">
        <v>0</v>
      </c>
      <c r="CF80" s="236">
        <v>0</v>
      </c>
      <c r="CG80" s="236">
        <v>0</v>
      </c>
      <c r="CH80" s="236">
        <v>0</v>
      </c>
      <c r="CI80" s="236">
        <v>0</v>
      </c>
      <c r="CJ80" s="236">
        <v>0</v>
      </c>
      <c r="CK80" s="236">
        <v>0</v>
      </c>
      <c r="CL80" s="293">
        <v>0</v>
      </c>
      <c r="CM80" s="236">
        <v>0</v>
      </c>
      <c r="CN80" s="236">
        <v>0</v>
      </c>
      <c r="CO80" s="236">
        <v>0</v>
      </c>
      <c r="CP80" s="236">
        <v>0</v>
      </c>
      <c r="CQ80" s="236">
        <v>0</v>
      </c>
      <c r="CR80" s="236">
        <v>0</v>
      </c>
      <c r="CS80" s="236">
        <v>0</v>
      </c>
      <c r="CT80" s="236">
        <v>0</v>
      </c>
      <c r="CU80" s="236">
        <v>0</v>
      </c>
    </row>
    <row r="81" spans="1:99" outlineLevel="2">
      <c r="A81" s="189" t="s">
        <v>249</v>
      </c>
      <c r="B81" s="608">
        <v>2830</v>
      </c>
      <c r="C81" s="294" t="s">
        <v>296</v>
      </c>
      <c r="D81" s="294" t="s">
        <v>360</v>
      </c>
      <c r="E81" s="293">
        <v>-247274.74</v>
      </c>
      <c r="F81" s="293">
        <v>-127961.91</v>
      </c>
      <c r="G81" s="410">
        <v>-127961.91</v>
      </c>
      <c r="H81" s="410">
        <v>-127961.91</v>
      </c>
      <c r="I81" s="410">
        <v>-127961.91</v>
      </c>
      <c r="J81" s="410">
        <v>-127961.91</v>
      </c>
      <c r="K81" s="410">
        <v>-127961.91</v>
      </c>
      <c r="L81" s="410">
        <v>-127961.91</v>
      </c>
      <c r="M81" s="410">
        <v>-127961.91</v>
      </c>
      <c r="N81" s="410">
        <v>-127961.91</v>
      </c>
      <c r="O81" s="410">
        <v>-127961.91</v>
      </c>
      <c r="P81" s="410">
        <v>-127961.91</v>
      </c>
      <c r="Q81" s="410">
        <v>-127961.91</v>
      </c>
      <c r="R81" s="293">
        <v>-418652.04</v>
      </c>
      <c r="S81" s="236">
        <v>-418652.04</v>
      </c>
      <c r="T81" s="236">
        <v>-418652.04</v>
      </c>
      <c r="U81" s="236">
        <v>-418652.04</v>
      </c>
      <c r="V81" s="236">
        <v>-418652.04</v>
      </c>
      <c r="W81" s="236">
        <v>-418652.04</v>
      </c>
      <c r="X81" s="236">
        <v>-418652.04</v>
      </c>
      <c r="Y81" s="101">
        <v>-418652.04</v>
      </c>
      <c r="Z81" s="236">
        <v>-418652.04</v>
      </c>
      <c r="AA81" s="236">
        <v>-418652.04</v>
      </c>
      <c r="AB81" s="101">
        <v>-418652.04</v>
      </c>
      <c r="AC81" s="411">
        <v>-418652.04</v>
      </c>
      <c r="AD81" s="293">
        <v>-944022.80999999994</v>
      </c>
      <c r="AE81" s="236">
        <v>-944022.80999999994</v>
      </c>
      <c r="AF81" s="236">
        <v>-944022.80999999994</v>
      </c>
      <c r="AG81" s="236">
        <v>-944022.80999999994</v>
      </c>
      <c r="AH81" s="236">
        <v>-944022.80999999994</v>
      </c>
      <c r="AI81" s="236">
        <v>-944022.80999999994</v>
      </c>
      <c r="AJ81" s="236">
        <v>-944022.80999999994</v>
      </c>
      <c r="AK81" s="236">
        <v>-944022.80999999994</v>
      </c>
      <c r="AL81" s="236">
        <v>-944022.80999999994</v>
      </c>
      <c r="AM81" s="236">
        <v>-944022.80999999994</v>
      </c>
      <c r="AN81" s="236">
        <v>-944022.80999999994</v>
      </c>
      <c r="AO81" s="236">
        <v>-944022.80999999994</v>
      </c>
      <c r="AP81" s="236">
        <v>-1376000.3599999999</v>
      </c>
      <c r="AQ81" s="236">
        <v>-1376000.3599999999</v>
      </c>
      <c r="AR81" s="236">
        <v>-1376000.3599999999</v>
      </c>
      <c r="AS81" s="236">
        <v>-1376000.3599999999</v>
      </c>
      <c r="AT81" s="236">
        <v>-1376000.3599999999</v>
      </c>
      <c r="AU81" s="236">
        <v>-1376000.3599999999</v>
      </c>
      <c r="AV81" s="236">
        <v>-1376000.3599999999</v>
      </c>
      <c r="AW81" s="236">
        <v>-1376000.3599999999</v>
      </c>
      <c r="AX81" s="236">
        <v>-1376000.3599999999</v>
      </c>
      <c r="AY81" s="236">
        <v>-1376000.3599999999</v>
      </c>
      <c r="AZ81" s="236">
        <v>-1376000.3599999999</v>
      </c>
      <c r="BA81" s="236">
        <v>-1376000.3599999999</v>
      </c>
      <c r="BB81" s="236">
        <v>0.36499999999999999</v>
      </c>
      <c r="BC81" s="293">
        <v>0.36499999999999999</v>
      </c>
      <c r="BD81" s="236">
        <v>0.36499999999999999</v>
      </c>
      <c r="BE81" s="236">
        <v>0.36499999999999999</v>
      </c>
      <c r="BF81" s="236">
        <v>0.36499999999999999</v>
      </c>
      <c r="BG81" s="236">
        <v>0.36499999999999999</v>
      </c>
      <c r="BH81" s="236">
        <v>0.36499999999999999</v>
      </c>
      <c r="BI81" s="236">
        <v>0.36499999999999999</v>
      </c>
      <c r="BJ81" s="236">
        <v>0.36499999999999999</v>
      </c>
      <c r="BK81" s="236">
        <v>0</v>
      </c>
      <c r="BL81" s="236">
        <v>0</v>
      </c>
      <c r="BM81" s="236">
        <v>0</v>
      </c>
      <c r="BN81" s="236">
        <v>0</v>
      </c>
      <c r="BO81" s="236">
        <v>0</v>
      </c>
      <c r="BP81" s="236">
        <v>0</v>
      </c>
      <c r="BQ81" s="236">
        <v>0</v>
      </c>
      <c r="BR81" s="236">
        <v>0</v>
      </c>
      <c r="BS81" s="236">
        <v>0</v>
      </c>
      <c r="BT81" s="236">
        <v>0</v>
      </c>
      <c r="BU81" s="236">
        <v>0</v>
      </c>
      <c r="BV81" s="236">
        <v>0</v>
      </c>
      <c r="BW81" s="236">
        <v>0</v>
      </c>
      <c r="BX81" s="293">
        <v>0</v>
      </c>
      <c r="BY81" s="293">
        <v>0</v>
      </c>
      <c r="BZ81" s="293">
        <v>0</v>
      </c>
      <c r="CA81" s="236">
        <v>0</v>
      </c>
      <c r="CB81" s="236">
        <v>0</v>
      </c>
      <c r="CC81" s="236">
        <v>0</v>
      </c>
      <c r="CD81" s="236">
        <v>0</v>
      </c>
      <c r="CE81" s="236">
        <v>0</v>
      </c>
      <c r="CF81" s="236">
        <v>0</v>
      </c>
      <c r="CG81" s="236">
        <v>0</v>
      </c>
      <c r="CH81" s="236">
        <v>0</v>
      </c>
      <c r="CI81" s="236">
        <v>0</v>
      </c>
      <c r="CJ81" s="236">
        <v>0</v>
      </c>
      <c r="CK81" s="236">
        <v>0</v>
      </c>
      <c r="CL81" s="293">
        <v>0</v>
      </c>
      <c r="CM81" s="236">
        <v>0</v>
      </c>
      <c r="CN81" s="236">
        <v>0</v>
      </c>
      <c r="CO81" s="236">
        <v>0</v>
      </c>
      <c r="CP81" s="236">
        <v>0</v>
      </c>
      <c r="CQ81" s="236">
        <v>0</v>
      </c>
      <c r="CR81" s="236">
        <v>0</v>
      </c>
      <c r="CS81" s="236">
        <v>0</v>
      </c>
      <c r="CT81" s="236">
        <v>0</v>
      </c>
      <c r="CU81" s="236">
        <v>0</v>
      </c>
    </row>
    <row r="82" spans="1:99" outlineLevel="2">
      <c r="A82" s="189" t="s">
        <v>250</v>
      </c>
      <c r="B82" s="608">
        <v>2830</v>
      </c>
      <c r="C82" s="294" t="s">
        <v>296</v>
      </c>
      <c r="D82" s="294" t="s">
        <v>361</v>
      </c>
      <c r="E82" s="293">
        <v>0</v>
      </c>
      <c r="F82" s="293">
        <v>0</v>
      </c>
      <c r="G82" s="410">
        <v>0</v>
      </c>
      <c r="H82" s="410">
        <v>0</v>
      </c>
      <c r="I82" s="410">
        <v>0</v>
      </c>
      <c r="J82" s="410">
        <v>0</v>
      </c>
      <c r="K82" s="410">
        <v>0</v>
      </c>
      <c r="L82" s="410">
        <v>0</v>
      </c>
      <c r="M82" s="410">
        <v>0</v>
      </c>
      <c r="N82" s="410">
        <v>0</v>
      </c>
      <c r="O82" s="410">
        <v>0</v>
      </c>
      <c r="P82" s="410">
        <v>0</v>
      </c>
      <c r="Q82" s="410">
        <v>0</v>
      </c>
      <c r="R82" s="293">
        <v>0</v>
      </c>
      <c r="S82" s="236">
        <v>0</v>
      </c>
      <c r="T82" s="236">
        <v>0</v>
      </c>
      <c r="U82" s="236">
        <v>0</v>
      </c>
      <c r="V82" s="236">
        <v>0</v>
      </c>
      <c r="W82" s="236">
        <v>0</v>
      </c>
      <c r="X82" s="236">
        <v>0</v>
      </c>
      <c r="Y82" s="101">
        <v>0</v>
      </c>
      <c r="Z82" s="236">
        <v>0</v>
      </c>
      <c r="AA82" s="236">
        <v>0</v>
      </c>
      <c r="AB82" s="101">
        <v>0</v>
      </c>
      <c r="AC82" s="411">
        <v>0</v>
      </c>
      <c r="AD82" s="293">
        <v>0</v>
      </c>
      <c r="AE82" s="236">
        <v>0</v>
      </c>
      <c r="AF82" s="236">
        <v>0</v>
      </c>
      <c r="AG82" s="236">
        <v>0</v>
      </c>
      <c r="AH82" s="236">
        <v>0</v>
      </c>
      <c r="AI82" s="236">
        <v>0</v>
      </c>
      <c r="AJ82" s="236">
        <v>0</v>
      </c>
      <c r="AK82" s="236">
        <v>0</v>
      </c>
      <c r="AL82" s="236">
        <v>0</v>
      </c>
      <c r="AM82" s="236">
        <v>0</v>
      </c>
      <c r="AN82" s="236">
        <v>0</v>
      </c>
      <c r="AO82" s="236">
        <v>0</v>
      </c>
      <c r="AP82" s="236">
        <v>0</v>
      </c>
      <c r="AQ82" s="236">
        <v>0</v>
      </c>
      <c r="AR82" s="236">
        <v>0</v>
      </c>
      <c r="AS82" s="236">
        <v>0</v>
      </c>
      <c r="AT82" s="236">
        <v>0</v>
      </c>
      <c r="AU82" s="236">
        <v>0</v>
      </c>
      <c r="AV82" s="236">
        <v>0</v>
      </c>
      <c r="AW82" s="236">
        <v>0</v>
      </c>
      <c r="AX82" s="236">
        <v>0</v>
      </c>
      <c r="AY82" s="236">
        <v>0</v>
      </c>
      <c r="AZ82" s="236">
        <v>0</v>
      </c>
      <c r="BA82" s="236">
        <v>0</v>
      </c>
      <c r="BB82" s="236">
        <v>0</v>
      </c>
      <c r="BC82" s="293">
        <v>0</v>
      </c>
      <c r="BD82" s="236">
        <v>0</v>
      </c>
      <c r="BE82" s="236">
        <v>0</v>
      </c>
      <c r="BF82" s="236">
        <v>0</v>
      </c>
      <c r="BG82" s="236">
        <v>0</v>
      </c>
      <c r="BH82" s="236">
        <v>0</v>
      </c>
      <c r="BI82" s="236">
        <v>0</v>
      </c>
      <c r="BJ82" s="236">
        <v>0</v>
      </c>
      <c r="BK82" s="236">
        <v>0</v>
      </c>
      <c r="BL82" s="236">
        <v>0</v>
      </c>
      <c r="BM82" s="236">
        <v>0</v>
      </c>
      <c r="BN82" s="236">
        <v>0</v>
      </c>
      <c r="BO82" s="236">
        <v>0</v>
      </c>
      <c r="BP82" s="236">
        <v>0</v>
      </c>
      <c r="BQ82" s="236">
        <v>0</v>
      </c>
      <c r="BR82" s="236">
        <v>0</v>
      </c>
      <c r="BS82" s="236">
        <v>0</v>
      </c>
      <c r="BT82" s="236">
        <v>0</v>
      </c>
      <c r="BU82" s="236">
        <v>0</v>
      </c>
      <c r="BV82" s="236">
        <v>0</v>
      </c>
      <c r="BW82" s="236">
        <v>0</v>
      </c>
      <c r="BX82" s="293">
        <v>0</v>
      </c>
      <c r="BY82" s="293">
        <v>0</v>
      </c>
      <c r="BZ82" s="293">
        <v>0</v>
      </c>
      <c r="CA82" s="236">
        <v>0</v>
      </c>
      <c r="CB82" s="236">
        <v>0</v>
      </c>
      <c r="CC82" s="236">
        <v>0</v>
      </c>
      <c r="CD82" s="236">
        <v>0</v>
      </c>
      <c r="CE82" s="236">
        <v>0</v>
      </c>
      <c r="CF82" s="236">
        <v>0</v>
      </c>
      <c r="CG82" s="236">
        <v>0</v>
      </c>
      <c r="CH82" s="236">
        <v>0</v>
      </c>
      <c r="CI82" s="236">
        <v>0</v>
      </c>
      <c r="CJ82" s="236">
        <v>0</v>
      </c>
      <c r="CK82" s="236">
        <v>0</v>
      </c>
      <c r="CL82" s="293">
        <v>0</v>
      </c>
      <c r="CM82" s="236">
        <v>0</v>
      </c>
      <c r="CN82" s="236">
        <v>0</v>
      </c>
      <c r="CO82" s="236">
        <v>0</v>
      </c>
      <c r="CP82" s="236">
        <v>0</v>
      </c>
      <c r="CQ82" s="236">
        <v>0</v>
      </c>
      <c r="CR82" s="236">
        <v>0</v>
      </c>
      <c r="CS82" s="236">
        <v>0</v>
      </c>
      <c r="CT82" s="236">
        <v>0</v>
      </c>
      <c r="CU82" s="236">
        <v>0</v>
      </c>
    </row>
    <row r="83" spans="1:99" outlineLevel="2">
      <c r="A83" s="189" t="s">
        <v>255</v>
      </c>
      <c r="B83" s="608">
        <v>1900</v>
      </c>
      <c r="C83" s="294" t="s">
        <v>296</v>
      </c>
      <c r="D83" s="294" t="s">
        <v>362</v>
      </c>
      <c r="E83" s="293">
        <v>0</v>
      </c>
      <c r="F83" s="293">
        <v>0</v>
      </c>
      <c r="G83" s="410">
        <v>0</v>
      </c>
      <c r="H83" s="410">
        <v>0</v>
      </c>
      <c r="I83" s="410">
        <v>0</v>
      </c>
      <c r="J83" s="410">
        <v>0</v>
      </c>
      <c r="K83" s="410">
        <v>0</v>
      </c>
      <c r="L83" s="410">
        <v>0</v>
      </c>
      <c r="M83" s="410">
        <v>0</v>
      </c>
      <c r="N83" s="410">
        <v>0</v>
      </c>
      <c r="O83" s="410">
        <v>0</v>
      </c>
      <c r="P83" s="410">
        <v>0</v>
      </c>
      <c r="Q83" s="410">
        <v>0</v>
      </c>
      <c r="R83" s="293">
        <v>0</v>
      </c>
      <c r="S83" s="236">
        <v>0</v>
      </c>
      <c r="T83" s="236">
        <v>0</v>
      </c>
      <c r="U83" s="236">
        <v>0</v>
      </c>
      <c r="V83" s="236">
        <v>0</v>
      </c>
      <c r="W83" s="236">
        <v>0</v>
      </c>
      <c r="X83" s="236">
        <v>0</v>
      </c>
      <c r="Y83" s="101">
        <v>0</v>
      </c>
      <c r="Z83" s="236">
        <v>0</v>
      </c>
      <c r="AA83" s="236">
        <v>0</v>
      </c>
      <c r="AB83" s="101">
        <v>0</v>
      </c>
      <c r="AC83" s="411">
        <v>0</v>
      </c>
      <c r="AD83" s="293">
        <v>0</v>
      </c>
      <c r="AE83" s="236">
        <v>0</v>
      </c>
      <c r="AF83" s="236">
        <v>0</v>
      </c>
      <c r="AG83" s="236">
        <v>0</v>
      </c>
      <c r="AH83" s="236">
        <v>0</v>
      </c>
      <c r="AI83" s="236">
        <v>0</v>
      </c>
      <c r="AJ83" s="236">
        <v>0</v>
      </c>
      <c r="AK83" s="236">
        <v>0</v>
      </c>
      <c r="AL83" s="236">
        <v>0</v>
      </c>
      <c r="AM83" s="236">
        <v>0</v>
      </c>
      <c r="AN83" s="236">
        <v>0</v>
      </c>
      <c r="AO83" s="236">
        <v>0</v>
      </c>
      <c r="AP83" s="236">
        <v>0</v>
      </c>
      <c r="AQ83" s="236">
        <v>0</v>
      </c>
      <c r="AR83" s="236">
        <v>0</v>
      </c>
      <c r="AS83" s="236">
        <v>0</v>
      </c>
      <c r="AT83" s="236">
        <v>0</v>
      </c>
      <c r="AU83" s="236">
        <v>0</v>
      </c>
      <c r="AV83" s="236">
        <v>0</v>
      </c>
      <c r="AW83" s="236">
        <v>0</v>
      </c>
      <c r="AX83" s="236">
        <v>0</v>
      </c>
      <c r="AY83" s="236">
        <v>0</v>
      </c>
      <c r="AZ83" s="236">
        <v>0</v>
      </c>
      <c r="BA83" s="236">
        <v>0</v>
      </c>
      <c r="BB83" s="236">
        <v>0</v>
      </c>
      <c r="BC83" s="293">
        <v>0</v>
      </c>
      <c r="BD83" s="236">
        <v>0</v>
      </c>
      <c r="BE83" s="236">
        <v>0</v>
      </c>
      <c r="BF83" s="236">
        <v>0</v>
      </c>
      <c r="BG83" s="236">
        <v>0</v>
      </c>
      <c r="BH83" s="236">
        <v>0</v>
      </c>
      <c r="BI83" s="236">
        <v>0</v>
      </c>
      <c r="BJ83" s="236">
        <v>0</v>
      </c>
      <c r="BK83" s="236">
        <v>0</v>
      </c>
      <c r="BL83" s="236">
        <v>0</v>
      </c>
      <c r="BM83" s="236">
        <v>0</v>
      </c>
      <c r="BN83" s="236">
        <v>0</v>
      </c>
      <c r="BO83" s="236">
        <v>0</v>
      </c>
      <c r="BP83" s="236">
        <v>0</v>
      </c>
      <c r="BQ83" s="236">
        <v>0</v>
      </c>
      <c r="BR83" s="236">
        <v>0</v>
      </c>
      <c r="BS83" s="236">
        <v>0</v>
      </c>
      <c r="BT83" s="236">
        <v>0</v>
      </c>
      <c r="BU83" s="236">
        <v>0</v>
      </c>
      <c r="BV83" s="236">
        <v>0</v>
      </c>
      <c r="BW83" s="236">
        <v>0</v>
      </c>
      <c r="BX83" s="293">
        <v>0</v>
      </c>
      <c r="BY83" s="293">
        <v>0</v>
      </c>
      <c r="BZ83" s="293">
        <v>0</v>
      </c>
      <c r="CA83" s="236">
        <v>0</v>
      </c>
      <c r="CB83" s="236">
        <v>0</v>
      </c>
      <c r="CC83" s="236">
        <v>0</v>
      </c>
      <c r="CD83" s="236">
        <v>0</v>
      </c>
      <c r="CE83" s="236">
        <v>0</v>
      </c>
      <c r="CF83" s="236">
        <v>0</v>
      </c>
      <c r="CG83" s="236">
        <v>0</v>
      </c>
      <c r="CH83" s="236">
        <v>0</v>
      </c>
      <c r="CI83" s="236">
        <v>0</v>
      </c>
      <c r="CJ83" s="236">
        <v>0</v>
      </c>
      <c r="CK83" s="236">
        <v>0</v>
      </c>
      <c r="CL83" s="293">
        <v>0</v>
      </c>
      <c r="CM83" s="236">
        <v>0</v>
      </c>
      <c r="CN83" s="236">
        <v>0</v>
      </c>
      <c r="CO83" s="236">
        <v>0</v>
      </c>
      <c r="CP83" s="236">
        <v>0</v>
      </c>
      <c r="CQ83" s="236">
        <v>0</v>
      </c>
      <c r="CR83" s="236">
        <v>0</v>
      </c>
      <c r="CS83" s="236">
        <v>0</v>
      </c>
      <c r="CT83" s="236">
        <v>0</v>
      </c>
      <c r="CU83" s="236">
        <v>0</v>
      </c>
    </row>
    <row r="84" spans="1:99" ht="15" outlineLevel="2">
      <c r="A84" s="189" t="s">
        <v>256</v>
      </c>
      <c r="B84" s="105">
        <v>1900</v>
      </c>
      <c r="C84" s="294" t="s">
        <v>296</v>
      </c>
      <c r="D84" s="294" t="s">
        <v>363</v>
      </c>
      <c r="E84" s="293">
        <v>0</v>
      </c>
      <c r="F84" s="293">
        <v>0</v>
      </c>
      <c r="G84" s="410">
        <v>0</v>
      </c>
      <c r="H84" s="410">
        <v>0</v>
      </c>
      <c r="I84" s="410">
        <v>0</v>
      </c>
      <c r="J84" s="410">
        <v>0</v>
      </c>
      <c r="K84" s="410">
        <v>0</v>
      </c>
      <c r="L84" s="410">
        <v>0</v>
      </c>
      <c r="M84" s="410">
        <v>0</v>
      </c>
      <c r="N84" s="410">
        <v>0</v>
      </c>
      <c r="O84" s="410">
        <v>0</v>
      </c>
      <c r="P84" s="410">
        <v>0</v>
      </c>
      <c r="Q84" s="410">
        <v>0</v>
      </c>
      <c r="R84" s="293">
        <v>0</v>
      </c>
      <c r="S84" s="236">
        <v>0</v>
      </c>
      <c r="T84" s="236">
        <v>0</v>
      </c>
      <c r="U84" s="236">
        <v>0</v>
      </c>
      <c r="V84" s="236">
        <v>0</v>
      </c>
      <c r="W84" s="236">
        <v>0</v>
      </c>
      <c r="X84" s="236">
        <v>0</v>
      </c>
      <c r="Y84" s="101">
        <v>0</v>
      </c>
      <c r="Z84" s="236">
        <v>0</v>
      </c>
      <c r="AA84" s="236">
        <v>0</v>
      </c>
      <c r="AB84" s="101">
        <v>0</v>
      </c>
      <c r="AC84" s="411">
        <v>0</v>
      </c>
      <c r="AD84" s="293">
        <v>0</v>
      </c>
      <c r="AE84" s="236">
        <v>0</v>
      </c>
      <c r="AF84" s="236">
        <v>0</v>
      </c>
      <c r="AG84" s="236">
        <v>0</v>
      </c>
      <c r="AH84" s="236">
        <v>0</v>
      </c>
      <c r="AI84" s="236">
        <v>0</v>
      </c>
      <c r="AJ84" s="236">
        <v>0</v>
      </c>
      <c r="AK84" s="236">
        <v>0</v>
      </c>
      <c r="AL84" s="236">
        <v>0</v>
      </c>
      <c r="AM84" s="236">
        <v>0</v>
      </c>
      <c r="AN84" s="236">
        <v>0</v>
      </c>
      <c r="AO84" s="236">
        <v>0</v>
      </c>
      <c r="AP84" s="236">
        <v>0</v>
      </c>
      <c r="AQ84" s="236">
        <v>0</v>
      </c>
      <c r="AR84" s="236">
        <v>0</v>
      </c>
      <c r="AS84" s="236">
        <v>0</v>
      </c>
      <c r="AT84" s="236">
        <v>0</v>
      </c>
      <c r="AU84" s="236">
        <v>0</v>
      </c>
      <c r="AV84" s="236">
        <v>0</v>
      </c>
      <c r="AW84" s="236">
        <v>0</v>
      </c>
      <c r="AX84" s="236">
        <v>0</v>
      </c>
      <c r="AY84" s="236">
        <v>0</v>
      </c>
      <c r="AZ84" s="236">
        <v>0</v>
      </c>
      <c r="BA84" s="236">
        <v>0</v>
      </c>
      <c r="BB84" s="236">
        <v>0</v>
      </c>
      <c r="BC84" s="293">
        <v>0</v>
      </c>
      <c r="BD84" s="236">
        <v>0</v>
      </c>
      <c r="BE84" s="236">
        <v>0</v>
      </c>
      <c r="BF84" s="236">
        <v>0</v>
      </c>
      <c r="BG84" s="236">
        <v>0</v>
      </c>
      <c r="BH84" s="236">
        <v>0</v>
      </c>
      <c r="BI84" s="236">
        <v>0</v>
      </c>
      <c r="BJ84" s="236">
        <v>0</v>
      </c>
      <c r="BK84" s="236">
        <v>0</v>
      </c>
      <c r="BL84" s="236">
        <v>0</v>
      </c>
      <c r="BM84" s="236">
        <v>0</v>
      </c>
      <c r="BN84" s="236">
        <v>0</v>
      </c>
      <c r="BO84" s="236">
        <v>0</v>
      </c>
      <c r="BP84" s="236">
        <v>0</v>
      </c>
      <c r="BQ84" s="236">
        <v>0</v>
      </c>
      <c r="BR84" s="236">
        <v>0</v>
      </c>
      <c r="BS84" s="236">
        <v>0</v>
      </c>
      <c r="BT84" s="236">
        <v>0</v>
      </c>
      <c r="BU84" s="236">
        <v>0</v>
      </c>
      <c r="BV84" s="236">
        <v>0</v>
      </c>
      <c r="BW84" s="236">
        <v>0</v>
      </c>
      <c r="BX84" s="293">
        <v>0</v>
      </c>
      <c r="BY84" s="293">
        <v>0</v>
      </c>
      <c r="BZ84" s="293">
        <v>0</v>
      </c>
      <c r="CA84" s="236">
        <v>0</v>
      </c>
      <c r="CB84" s="236">
        <v>0</v>
      </c>
      <c r="CC84" s="236">
        <v>0</v>
      </c>
      <c r="CD84" s="236">
        <v>0</v>
      </c>
      <c r="CE84" s="236">
        <v>0</v>
      </c>
      <c r="CF84" s="236">
        <v>0</v>
      </c>
      <c r="CG84" s="236">
        <v>0</v>
      </c>
      <c r="CH84" s="236">
        <v>0</v>
      </c>
      <c r="CI84" s="236">
        <v>0</v>
      </c>
      <c r="CJ84" s="236">
        <v>0</v>
      </c>
      <c r="CK84" s="236">
        <v>0</v>
      </c>
      <c r="CL84" s="293">
        <v>0</v>
      </c>
      <c r="CM84" s="236">
        <v>0</v>
      </c>
      <c r="CN84" s="236">
        <v>0</v>
      </c>
      <c r="CO84" s="236">
        <v>0</v>
      </c>
      <c r="CP84" s="236">
        <v>0</v>
      </c>
      <c r="CQ84" s="236">
        <v>0</v>
      </c>
      <c r="CR84" s="236">
        <v>0</v>
      </c>
      <c r="CS84" s="236">
        <v>0</v>
      </c>
      <c r="CT84" s="236">
        <v>0</v>
      </c>
      <c r="CU84" s="236">
        <v>0</v>
      </c>
    </row>
    <row r="85" spans="1:99" outlineLevel="2">
      <c r="A85" s="189" t="s">
        <v>257</v>
      </c>
      <c r="B85" s="609">
        <v>1900</v>
      </c>
      <c r="C85" s="294" t="s">
        <v>296</v>
      </c>
      <c r="D85" s="294" t="s">
        <v>364</v>
      </c>
      <c r="E85" s="293">
        <v>0</v>
      </c>
      <c r="F85" s="293">
        <v>0</v>
      </c>
      <c r="G85" s="410">
        <v>0</v>
      </c>
      <c r="H85" s="410">
        <v>0</v>
      </c>
      <c r="I85" s="410">
        <v>0</v>
      </c>
      <c r="J85" s="410">
        <v>0</v>
      </c>
      <c r="K85" s="410">
        <v>0</v>
      </c>
      <c r="L85" s="410">
        <v>0</v>
      </c>
      <c r="M85" s="410">
        <v>0</v>
      </c>
      <c r="N85" s="410">
        <v>0</v>
      </c>
      <c r="O85" s="410">
        <v>0</v>
      </c>
      <c r="P85" s="410">
        <v>0</v>
      </c>
      <c r="Q85" s="410">
        <v>0</v>
      </c>
      <c r="R85" s="293">
        <v>0</v>
      </c>
      <c r="S85" s="236">
        <v>0</v>
      </c>
      <c r="T85" s="236">
        <v>0</v>
      </c>
      <c r="U85" s="236">
        <v>0</v>
      </c>
      <c r="V85" s="236">
        <v>0</v>
      </c>
      <c r="W85" s="236">
        <v>0</v>
      </c>
      <c r="X85" s="236">
        <v>0</v>
      </c>
      <c r="Y85" s="101">
        <v>0</v>
      </c>
      <c r="Z85" s="236">
        <v>0</v>
      </c>
      <c r="AA85" s="236">
        <v>0</v>
      </c>
      <c r="AB85" s="101">
        <v>0</v>
      </c>
      <c r="AC85" s="411">
        <v>0</v>
      </c>
      <c r="AD85" s="293">
        <v>0</v>
      </c>
      <c r="AE85" s="236">
        <v>0</v>
      </c>
      <c r="AF85" s="236">
        <v>0</v>
      </c>
      <c r="AG85" s="236">
        <v>0</v>
      </c>
      <c r="AH85" s="236">
        <v>0</v>
      </c>
      <c r="AI85" s="236">
        <v>0</v>
      </c>
      <c r="AJ85" s="236">
        <v>0</v>
      </c>
      <c r="AK85" s="236">
        <v>0</v>
      </c>
      <c r="AL85" s="236">
        <v>0</v>
      </c>
      <c r="AM85" s="236">
        <v>0</v>
      </c>
      <c r="AN85" s="236">
        <v>0</v>
      </c>
      <c r="AO85" s="236">
        <v>0</v>
      </c>
      <c r="AP85" s="236">
        <v>0</v>
      </c>
      <c r="AQ85" s="236">
        <v>0</v>
      </c>
      <c r="AR85" s="236">
        <v>0</v>
      </c>
      <c r="AS85" s="236">
        <v>0</v>
      </c>
      <c r="AT85" s="236">
        <v>0</v>
      </c>
      <c r="AU85" s="236">
        <v>0</v>
      </c>
      <c r="AV85" s="236">
        <v>0</v>
      </c>
      <c r="AW85" s="236">
        <v>0</v>
      </c>
      <c r="AX85" s="236">
        <v>0</v>
      </c>
      <c r="AY85" s="236">
        <v>0</v>
      </c>
      <c r="AZ85" s="236">
        <v>0</v>
      </c>
      <c r="BA85" s="236">
        <v>0</v>
      </c>
      <c r="BB85" s="236">
        <v>0</v>
      </c>
      <c r="BC85" s="293">
        <v>0</v>
      </c>
      <c r="BD85" s="236">
        <v>0</v>
      </c>
      <c r="BE85" s="236">
        <v>0</v>
      </c>
      <c r="BF85" s="236">
        <v>0</v>
      </c>
      <c r="BG85" s="236">
        <v>0</v>
      </c>
      <c r="BH85" s="236">
        <v>0</v>
      </c>
      <c r="BI85" s="236">
        <v>0</v>
      </c>
      <c r="BJ85" s="236">
        <v>0</v>
      </c>
      <c r="BK85" s="236">
        <v>0</v>
      </c>
      <c r="BL85" s="236">
        <v>0</v>
      </c>
      <c r="BM85" s="236">
        <v>0</v>
      </c>
      <c r="BN85" s="236">
        <v>0</v>
      </c>
      <c r="BO85" s="236">
        <v>0</v>
      </c>
      <c r="BP85" s="236">
        <v>0</v>
      </c>
      <c r="BQ85" s="236">
        <v>0</v>
      </c>
      <c r="BR85" s="236">
        <v>0</v>
      </c>
      <c r="BS85" s="236">
        <v>0</v>
      </c>
      <c r="BT85" s="236">
        <v>0</v>
      </c>
      <c r="BU85" s="236">
        <v>0</v>
      </c>
      <c r="BV85" s="236">
        <v>0</v>
      </c>
      <c r="BW85" s="236">
        <v>0</v>
      </c>
      <c r="BX85" s="293">
        <v>0</v>
      </c>
      <c r="BY85" s="293">
        <v>0</v>
      </c>
      <c r="BZ85" s="293">
        <v>0</v>
      </c>
      <c r="CA85" s="236">
        <v>0</v>
      </c>
      <c r="CB85" s="236">
        <v>0</v>
      </c>
      <c r="CC85" s="236">
        <v>0</v>
      </c>
      <c r="CD85" s="236">
        <v>0</v>
      </c>
      <c r="CE85" s="236">
        <v>0</v>
      </c>
      <c r="CF85" s="236">
        <v>0</v>
      </c>
      <c r="CG85" s="236">
        <v>0</v>
      </c>
      <c r="CH85" s="236">
        <v>0</v>
      </c>
      <c r="CI85" s="236">
        <v>0</v>
      </c>
      <c r="CJ85" s="236">
        <v>0</v>
      </c>
      <c r="CK85" s="236">
        <v>0</v>
      </c>
      <c r="CL85" s="293">
        <v>0</v>
      </c>
      <c r="CM85" s="236">
        <v>0</v>
      </c>
      <c r="CN85" s="236">
        <v>0</v>
      </c>
      <c r="CO85" s="236">
        <v>0</v>
      </c>
      <c r="CP85" s="236">
        <v>0</v>
      </c>
      <c r="CQ85" s="236">
        <v>0</v>
      </c>
      <c r="CR85" s="236">
        <v>0</v>
      </c>
      <c r="CS85" s="236">
        <v>0</v>
      </c>
      <c r="CT85" s="236">
        <v>0</v>
      </c>
      <c r="CU85" s="236">
        <v>0</v>
      </c>
    </row>
    <row r="86" spans="1:99" outlineLevel="2">
      <c r="A86" s="189" t="s">
        <v>259</v>
      </c>
      <c r="B86" s="609">
        <v>1900</v>
      </c>
      <c r="C86" s="294" t="s">
        <v>296</v>
      </c>
      <c r="D86" s="294" t="s">
        <v>366</v>
      </c>
      <c r="E86" s="293">
        <v>0</v>
      </c>
      <c r="F86" s="293">
        <v>0</v>
      </c>
      <c r="G86" s="410">
        <v>0</v>
      </c>
      <c r="H86" s="410">
        <v>0</v>
      </c>
      <c r="I86" s="410">
        <v>0</v>
      </c>
      <c r="J86" s="410">
        <v>0</v>
      </c>
      <c r="K86" s="410">
        <v>0</v>
      </c>
      <c r="L86" s="410">
        <v>0</v>
      </c>
      <c r="M86" s="410">
        <v>0</v>
      </c>
      <c r="N86" s="410">
        <v>0</v>
      </c>
      <c r="O86" s="410">
        <v>0</v>
      </c>
      <c r="P86" s="410">
        <v>0</v>
      </c>
      <c r="Q86" s="410">
        <v>0</v>
      </c>
      <c r="R86" s="293">
        <v>0</v>
      </c>
      <c r="S86" s="236">
        <v>0</v>
      </c>
      <c r="T86" s="236">
        <v>0</v>
      </c>
      <c r="U86" s="236">
        <v>0</v>
      </c>
      <c r="V86" s="236">
        <v>0</v>
      </c>
      <c r="W86" s="236">
        <v>0</v>
      </c>
      <c r="X86" s="236">
        <v>0</v>
      </c>
      <c r="Y86" s="101">
        <v>0</v>
      </c>
      <c r="Z86" s="236">
        <v>0</v>
      </c>
      <c r="AA86" s="236">
        <v>0</v>
      </c>
      <c r="AB86" s="101">
        <v>0</v>
      </c>
      <c r="AC86" s="411">
        <v>0</v>
      </c>
      <c r="AD86" s="293">
        <v>0</v>
      </c>
      <c r="AE86" s="236">
        <v>0</v>
      </c>
      <c r="AF86" s="236">
        <v>0</v>
      </c>
      <c r="AG86" s="236">
        <v>0</v>
      </c>
      <c r="AH86" s="236">
        <v>0</v>
      </c>
      <c r="AI86" s="236">
        <v>0</v>
      </c>
      <c r="AJ86" s="236">
        <v>0</v>
      </c>
      <c r="AK86" s="236">
        <v>0</v>
      </c>
      <c r="AL86" s="236">
        <v>0</v>
      </c>
      <c r="AM86" s="236">
        <v>0</v>
      </c>
      <c r="AN86" s="236">
        <v>0</v>
      </c>
      <c r="AO86" s="236">
        <v>0</v>
      </c>
      <c r="AP86" s="236">
        <v>0</v>
      </c>
      <c r="AQ86" s="236">
        <v>0</v>
      </c>
      <c r="AR86" s="236">
        <v>0</v>
      </c>
      <c r="AS86" s="236">
        <v>0</v>
      </c>
      <c r="AT86" s="236">
        <v>0</v>
      </c>
      <c r="AU86" s="236">
        <v>0</v>
      </c>
      <c r="AV86" s="236">
        <v>0</v>
      </c>
      <c r="AW86" s="236">
        <v>0</v>
      </c>
      <c r="AX86" s="236">
        <v>0</v>
      </c>
      <c r="AY86" s="236">
        <v>0</v>
      </c>
      <c r="AZ86" s="236">
        <v>0</v>
      </c>
      <c r="BA86" s="236">
        <v>0</v>
      </c>
      <c r="BB86" s="236">
        <v>0</v>
      </c>
      <c r="BC86" s="293">
        <v>0</v>
      </c>
      <c r="BD86" s="236">
        <v>0</v>
      </c>
      <c r="BE86" s="236">
        <v>0</v>
      </c>
      <c r="BF86" s="236">
        <v>0</v>
      </c>
      <c r="BG86" s="236">
        <v>0</v>
      </c>
      <c r="BH86" s="236">
        <v>0</v>
      </c>
      <c r="BI86" s="236">
        <v>0</v>
      </c>
      <c r="BJ86" s="236">
        <v>0</v>
      </c>
      <c r="BK86" s="236">
        <v>0</v>
      </c>
      <c r="BL86" s="236">
        <v>0</v>
      </c>
      <c r="BM86" s="236">
        <v>0</v>
      </c>
      <c r="BN86" s="236">
        <v>0</v>
      </c>
      <c r="BO86" s="236">
        <v>0</v>
      </c>
      <c r="BP86" s="236">
        <v>0</v>
      </c>
      <c r="BQ86" s="236">
        <v>0</v>
      </c>
      <c r="BR86" s="236">
        <v>0</v>
      </c>
      <c r="BS86" s="236">
        <v>0</v>
      </c>
      <c r="BT86" s="236">
        <v>0</v>
      </c>
      <c r="BU86" s="236">
        <v>0</v>
      </c>
      <c r="BV86" s="236">
        <v>0</v>
      </c>
      <c r="BW86" s="236">
        <v>0</v>
      </c>
      <c r="BX86" s="293">
        <v>0</v>
      </c>
      <c r="BY86" s="293">
        <v>0</v>
      </c>
      <c r="BZ86" s="293">
        <v>0</v>
      </c>
      <c r="CA86" s="236">
        <v>0</v>
      </c>
      <c r="CB86" s="236">
        <v>0</v>
      </c>
      <c r="CC86" s="236">
        <v>0</v>
      </c>
      <c r="CD86" s="236">
        <v>0</v>
      </c>
      <c r="CE86" s="236">
        <v>0</v>
      </c>
      <c r="CF86" s="236">
        <v>0</v>
      </c>
      <c r="CG86" s="236">
        <v>0</v>
      </c>
      <c r="CH86" s="236">
        <v>0</v>
      </c>
      <c r="CI86" s="236">
        <v>0</v>
      </c>
      <c r="CJ86" s="236">
        <v>0</v>
      </c>
      <c r="CK86" s="236">
        <v>0</v>
      </c>
      <c r="CL86" s="293">
        <v>0</v>
      </c>
      <c r="CM86" s="236">
        <v>0</v>
      </c>
      <c r="CN86" s="236">
        <v>0</v>
      </c>
      <c r="CO86" s="236">
        <v>0</v>
      </c>
      <c r="CP86" s="236">
        <v>0</v>
      </c>
      <c r="CQ86" s="236">
        <v>0</v>
      </c>
      <c r="CR86" s="236">
        <v>0</v>
      </c>
      <c r="CS86" s="236">
        <v>0</v>
      </c>
      <c r="CT86" s="236">
        <v>0</v>
      </c>
      <c r="CU86" s="236">
        <v>0</v>
      </c>
    </row>
    <row r="87" spans="1:99" outlineLevel="2">
      <c r="A87" s="189" t="s">
        <v>260</v>
      </c>
      <c r="B87" s="609">
        <v>2830</v>
      </c>
      <c r="C87" s="294" t="s">
        <v>296</v>
      </c>
      <c r="D87" s="294" t="s">
        <v>367</v>
      </c>
      <c r="E87" s="293">
        <v>0</v>
      </c>
      <c r="F87" s="293">
        <v>0</v>
      </c>
      <c r="G87" s="410">
        <v>0</v>
      </c>
      <c r="H87" s="410">
        <v>0</v>
      </c>
      <c r="I87" s="410">
        <v>0</v>
      </c>
      <c r="J87" s="410">
        <v>0</v>
      </c>
      <c r="K87" s="410">
        <v>0</v>
      </c>
      <c r="L87" s="410">
        <v>0</v>
      </c>
      <c r="M87" s="410">
        <v>0</v>
      </c>
      <c r="N87" s="410">
        <v>0</v>
      </c>
      <c r="O87" s="410">
        <v>0</v>
      </c>
      <c r="P87" s="410">
        <v>0</v>
      </c>
      <c r="Q87" s="410">
        <v>0</v>
      </c>
      <c r="R87" s="293">
        <v>0</v>
      </c>
      <c r="S87" s="236">
        <v>0</v>
      </c>
      <c r="T87" s="236">
        <v>0</v>
      </c>
      <c r="U87" s="236">
        <v>0</v>
      </c>
      <c r="V87" s="236">
        <v>0</v>
      </c>
      <c r="W87" s="236">
        <v>0</v>
      </c>
      <c r="X87" s="236">
        <v>0</v>
      </c>
      <c r="Y87" s="101">
        <v>0</v>
      </c>
      <c r="Z87" s="236">
        <v>0</v>
      </c>
      <c r="AA87" s="236">
        <v>0</v>
      </c>
      <c r="AB87" s="101">
        <v>0</v>
      </c>
      <c r="AC87" s="411">
        <v>0</v>
      </c>
      <c r="AD87" s="293">
        <v>0</v>
      </c>
      <c r="AE87" s="236">
        <v>0</v>
      </c>
      <c r="AF87" s="236">
        <v>0</v>
      </c>
      <c r="AG87" s="236">
        <v>0</v>
      </c>
      <c r="AH87" s="236">
        <v>0</v>
      </c>
      <c r="AI87" s="236">
        <v>0</v>
      </c>
      <c r="AJ87" s="236">
        <v>0</v>
      </c>
      <c r="AK87" s="236">
        <v>0</v>
      </c>
      <c r="AL87" s="236">
        <v>0</v>
      </c>
      <c r="AM87" s="236">
        <v>0</v>
      </c>
      <c r="AN87" s="236">
        <v>0</v>
      </c>
      <c r="AO87" s="236">
        <v>0</v>
      </c>
      <c r="AP87" s="236">
        <v>0</v>
      </c>
      <c r="AQ87" s="236">
        <v>0</v>
      </c>
      <c r="AR87" s="236">
        <v>0</v>
      </c>
      <c r="AS87" s="236">
        <v>0</v>
      </c>
      <c r="AT87" s="236">
        <v>0</v>
      </c>
      <c r="AU87" s="236">
        <v>0</v>
      </c>
      <c r="AV87" s="236">
        <v>0</v>
      </c>
      <c r="AW87" s="236">
        <v>0</v>
      </c>
      <c r="AX87" s="236">
        <v>0</v>
      </c>
      <c r="AY87" s="236">
        <v>0</v>
      </c>
      <c r="AZ87" s="236">
        <v>0</v>
      </c>
      <c r="BA87" s="236">
        <v>0</v>
      </c>
      <c r="BB87" s="236">
        <v>0</v>
      </c>
      <c r="BC87" s="293">
        <v>0</v>
      </c>
      <c r="BD87" s="236">
        <v>0</v>
      </c>
      <c r="BE87" s="236">
        <v>0</v>
      </c>
      <c r="BF87" s="236">
        <v>0</v>
      </c>
      <c r="BG87" s="236">
        <v>0</v>
      </c>
      <c r="BH87" s="236">
        <v>0</v>
      </c>
      <c r="BI87" s="236">
        <v>0</v>
      </c>
      <c r="BJ87" s="236">
        <v>0</v>
      </c>
      <c r="BK87" s="236">
        <v>0</v>
      </c>
      <c r="BL87" s="236">
        <v>0</v>
      </c>
      <c r="BM87" s="236">
        <v>0</v>
      </c>
      <c r="BN87" s="236">
        <v>0</v>
      </c>
      <c r="BO87" s="236">
        <v>0</v>
      </c>
      <c r="BP87" s="236">
        <v>0</v>
      </c>
      <c r="BQ87" s="236">
        <v>0</v>
      </c>
      <c r="BR87" s="236">
        <v>0</v>
      </c>
      <c r="BS87" s="236">
        <v>0</v>
      </c>
      <c r="BT87" s="236">
        <v>0</v>
      </c>
      <c r="BU87" s="236">
        <v>0</v>
      </c>
      <c r="BV87" s="236">
        <v>0</v>
      </c>
      <c r="BW87" s="236">
        <v>0</v>
      </c>
      <c r="BX87" s="293">
        <v>0</v>
      </c>
      <c r="BY87" s="293">
        <v>0</v>
      </c>
      <c r="BZ87" s="293">
        <v>0</v>
      </c>
      <c r="CA87" s="236">
        <v>0</v>
      </c>
      <c r="CB87" s="236">
        <v>0</v>
      </c>
      <c r="CC87" s="236">
        <v>0</v>
      </c>
      <c r="CD87" s="236">
        <v>0</v>
      </c>
      <c r="CE87" s="236">
        <v>0</v>
      </c>
      <c r="CF87" s="236">
        <v>0</v>
      </c>
      <c r="CG87" s="236">
        <v>0</v>
      </c>
      <c r="CH87" s="236">
        <v>0</v>
      </c>
      <c r="CI87" s="236">
        <v>0</v>
      </c>
      <c r="CJ87" s="236">
        <v>0</v>
      </c>
      <c r="CK87" s="236">
        <v>0</v>
      </c>
      <c r="CL87" s="293">
        <v>0</v>
      </c>
      <c r="CM87" s="236">
        <v>0</v>
      </c>
      <c r="CN87" s="236">
        <v>0</v>
      </c>
      <c r="CO87" s="236">
        <v>0</v>
      </c>
      <c r="CP87" s="236">
        <v>0</v>
      </c>
      <c r="CQ87" s="236">
        <v>0</v>
      </c>
      <c r="CR87" s="236">
        <v>0</v>
      </c>
      <c r="CS87" s="236">
        <v>0</v>
      </c>
      <c r="CT87" s="236">
        <v>0</v>
      </c>
      <c r="CU87" s="236">
        <v>0</v>
      </c>
    </row>
    <row r="88" spans="1:99" outlineLevel="2">
      <c r="A88" s="189" t="s">
        <v>261</v>
      </c>
      <c r="B88" s="609">
        <v>2830</v>
      </c>
      <c r="C88" s="294" t="s">
        <v>296</v>
      </c>
      <c r="D88" s="294" t="s">
        <v>368</v>
      </c>
      <c r="E88" s="293">
        <v>0</v>
      </c>
      <c r="F88" s="293">
        <v>0</v>
      </c>
      <c r="G88" s="410">
        <v>0</v>
      </c>
      <c r="H88" s="410">
        <v>0</v>
      </c>
      <c r="I88" s="410">
        <v>0</v>
      </c>
      <c r="J88" s="410">
        <v>0</v>
      </c>
      <c r="K88" s="410">
        <v>0</v>
      </c>
      <c r="L88" s="410">
        <v>0</v>
      </c>
      <c r="M88" s="410">
        <v>0</v>
      </c>
      <c r="N88" s="410">
        <v>0</v>
      </c>
      <c r="O88" s="410">
        <v>0</v>
      </c>
      <c r="P88" s="410">
        <v>0</v>
      </c>
      <c r="Q88" s="410">
        <v>0</v>
      </c>
      <c r="R88" s="293">
        <v>0</v>
      </c>
      <c r="S88" s="236">
        <v>0</v>
      </c>
      <c r="T88" s="236">
        <v>0</v>
      </c>
      <c r="U88" s="236">
        <v>0</v>
      </c>
      <c r="V88" s="236">
        <v>0</v>
      </c>
      <c r="W88" s="236">
        <v>0</v>
      </c>
      <c r="X88" s="236">
        <v>0</v>
      </c>
      <c r="Y88" s="101">
        <v>0</v>
      </c>
      <c r="Z88" s="236">
        <v>0</v>
      </c>
      <c r="AA88" s="236">
        <v>0</v>
      </c>
      <c r="AB88" s="101">
        <v>0</v>
      </c>
      <c r="AC88" s="411">
        <v>0</v>
      </c>
      <c r="AD88" s="293">
        <v>0</v>
      </c>
      <c r="AE88" s="236">
        <v>0</v>
      </c>
      <c r="AF88" s="236">
        <v>0</v>
      </c>
      <c r="AG88" s="236">
        <v>0</v>
      </c>
      <c r="AH88" s="236">
        <v>0</v>
      </c>
      <c r="AI88" s="236">
        <v>0</v>
      </c>
      <c r="AJ88" s="236">
        <v>0</v>
      </c>
      <c r="AK88" s="236">
        <v>0</v>
      </c>
      <c r="AL88" s="236">
        <v>0</v>
      </c>
      <c r="AM88" s="236">
        <v>0</v>
      </c>
      <c r="AN88" s="236">
        <v>0</v>
      </c>
      <c r="AO88" s="236">
        <v>0</v>
      </c>
      <c r="AP88" s="236">
        <v>0</v>
      </c>
      <c r="AQ88" s="236">
        <v>0</v>
      </c>
      <c r="AR88" s="236">
        <v>0</v>
      </c>
      <c r="AS88" s="236">
        <v>0</v>
      </c>
      <c r="AT88" s="236">
        <v>0</v>
      </c>
      <c r="AU88" s="236">
        <v>0</v>
      </c>
      <c r="AV88" s="236">
        <v>0</v>
      </c>
      <c r="AW88" s="236">
        <v>0</v>
      </c>
      <c r="AX88" s="236">
        <v>0</v>
      </c>
      <c r="AY88" s="236">
        <v>0</v>
      </c>
      <c r="AZ88" s="236">
        <v>0</v>
      </c>
      <c r="BA88" s="236">
        <v>0</v>
      </c>
      <c r="BB88" s="236">
        <v>0</v>
      </c>
      <c r="BC88" s="293">
        <v>0</v>
      </c>
      <c r="BD88" s="236">
        <v>0</v>
      </c>
      <c r="BE88" s="236">
        <v>0</v>
      </c>
      <c r="BF88" s="236">
        <v>0</v>
      </c>
      <c r="BG88" s="236">
        <v>0</v>
      </c>
      <c r="BH88" s="236">
        <v>0</v>
      </c>
      <c r="BI88" s="236">
        <v>0</v>
      </c>
      <c r="BJ88" s="236">
        <v>0</v>
      </c>
      <c r="BK88" s="236">
        <v>0</v>
      </c>
      <c r="BL88" s="236">
        <v>0</v>
      </c>
      <c r="BM88" s="236">
        <v>0</v>
      </c>
      <c r="BN88" s="236">
        <v>0</v>
      </c>
      <c r="BO88" s="236">
        <v>0</v>
      </c>
      <c r="BP88" s="236">
        <v>0</v>
      </c>
      <c r="BQ88" s="236">
        <v>0</v>
      </c>
      <c r="BR88" s="236">
        <v>0</v>
      </c>
      <c r="BS88" s="236">
        <v>0</v>
      </c>
      <c r="BT88" s="236">
        <v>0</v>
      </c>
      <c r="BU88" s="236">
        <v>0</v>
      </c>
      <c r="BV88" s="236">
        <v>0</v>
      </c>
      <c r="BW88" s="236">
        <v>0</v>
      </c>
      <c r="BX88" s="293">
        <v>0</v>
      </c>
      <c r="BY88" s="293">
        <v>0</v>
      </c>
      <c r="BZ88" s="293">
        <v>0</v>
      </c>
      <c r="CA88" s="236">
        <v>0</v>
      </c>
      <c r="CB88" s="236">
        <v>0</v>
      </c>
      <c r="CC88" s="236">
        <v>0</v>
      </c>
      <c r="CD88" s="236">
        <v>0</v>
      </c>
      <c r="CE88" s="236">
        <v>0</v>
      </c>
      <c r="CF88" s="236">
        <v>0</v>
      </c>
      <c r="CG88" s="236">
        <v>0</v>
      </c>
      <c r="CH88" s="236">
        <v>0</v>
      </c>
      <c r="CI88" s="236">
        <v>0</v>
      </c>
      <c r="CJ88" s="236">
        <v>0</v>
      </c>
      <c r="CK88" s="236">
        <v>0</v>
      </c>
      <c r="CL88" s="293">
        <v>0</v>
      </c>
      <c r="CM88" s="236">
        <v>0</v>
      </c>
      <c r="CN88" s="236">
        <v>0</v>
      </c>
      <c r="CO88" s="236">
        <v>0</v>
      </c>
      <c r="CP88" s="236">
        <v>0</v>
      </c>
      <c r="CQ88" s="236">
        <v>0</v>
      </c>
      <c r="CR88" s="236">
        <v>0</v>
      </c>
      <c r="CS88" s="236">
        <v>0</v>
      </c>
      <c r="CT88" s="236">
        <v>0</v>
      </c>
      <c r="CU88" s="236">
        <v>0</v>
      </c>
    </row>
    <row r="89" spans="1:99" outlineLevel="2">
      <c r="A89" s="189" t="s">
        <v>262</v>
      </c>
      <c r="B89" s="609">
        <v>1900</v>
      </c>
      <c r="C89" s="294" t="s">
        <v>296</v>
      </c>
      <c r="D89" s="294" t="s">
        <v>369</v>
      </c>
      <c r="E89" s="293">
        <v>0</v>
      </c>
      <c r="F89" s="293">
        <v>0</v>
      </c>
      <c r="G89" s="410">
        <v>0</v>
      </c>
      <c r="H89" s="410">
        <v>0</v>
      </c>
      <c r="I89" s="410">
        <v>0</v>
      </c>
      <c r="J89" s="410">
        <v>0</v>
      </c>
      <c r="K89" s="410">
        <v>0</v>
      </c>
      <c r="L89" s="410">
        <v>0</v>
      </c>
      <c r="M89" s="410">
        <v>0</v>
      </c>
      <c r="N89" s="410">
        <v>0</v>
      </c>
      <c r="O89" s="410">
        <v>0</v>
      </c>
      <c r="P89" s="410">
        <v>0</v>
      </c>
      <c r="Q89" s="410">
        <v>0</v>
      </c>
      <c r="R89" s="293">
        <v>0</v>
      </c>
      <c r="S89" s="236">
        <v>0</v>
      </c>
      <c r="T89" s="236">
        <v>0</v>
      </c>
      <c r="U89" s="236">
        <v>0</v>
      </c>
      <c r="V89" s="236">
        <v>0</v>
      </c>
      <c r="W89" s="236">
        <v>0</v>
      </c>
      <c r="X89" s="236">
        <v>0</v>
      </c>
      <c r="Y89" s="101">
        <v>0</v>
      </c>
      <c r="Z89" s="236">
        <v>0</v>
      </c>
      <c r="AA89" s="236">
        <v>0</v>
      </c>
      <c r="AB89" s="101">
        <v>0</v>
      </c>
      <c r="AC89" s="411">
        <v>0</v>
      </c>
      <c r="AD89" s="293">
        <v>0</v>
      </c>
      <c r="AE89" s="236">
        <v>0</v>
      </c>
      <c r="AF89" s="236">
        <v>0</v>
      </c>
      <c r="AG89" s="236">
        <v>0</v>
      </c>
      <c r="AH89" s="236">
        <v>0</v>
      </c>
      <c r="AI89" s="236">
        <v>0</v>
      </c>
      <c r="AJ89" s="236">
        <v>0</v>
      </c>
      <c r="AK89" s="236">
        <v>0</v>
      </c>
      <c r="AL89" s="236">
        <v>0</v>
      </c>
      <c r="AM89" s="236">
        <v>0</v>
      </c>
      <c r="AN89" s="236">
        <v>0</v>
      </c>
      <c r="AO89" s="236">
        <v>0</v>
      </c>
      <c r="AP89" s="236">
        <v>0</v>
      </c>
      <c r="AQ89" s="236">
        <v>0</v>
      </c>
      <c r="AR89" s="236">
        <v>0</v>
      </c>
      <c r="AS89" s="236">
        <v>0</v>
      </c>
      <c r="AT89" s="236">
        <v>0</v>
      </c>
      <c r="AU89" s="236">
        <v>0</v>
      </c>
      <c r="AV89" s="236">
        <v>0</v>
      </c>
      <c r="AW89" s="236">
        <v>0</v>
      </c>
      <c r="AX89" s="236">
        <v>0</v>
      </c>
      <c r="AY89" s="236">
        <v>0</v>
      </c>
      <c r="AZ89" s="236">
        <v>0</v>
      </c>
      <c r="BA89" s="236">
        <v>0</v>
      </c>
      <c r="BB89" s="236">
        <v>0</v>
      </c>
      <c r="BC89" s="293">
        <v>0</v>
      </c>
      <c r="BD89" s="236">
        <v>0</v>
      </c>
      <c r="BE89" s="236">
        <v>0</v>
      </c>
      <c r="BF89" s="236">
        <v>0</v>
      </c>
      <c r="BG89" s="236">
        <v>0</v>
      </c>
      <c r="BH89" s="236">
        <v>0</v>
      </c>
      <c r="BI89" s="236">
        <v>0</v>
      </c>
      <c r="BJ89" s="236">
        <v>0</v>
      </c>
      <c r="BK89" s="236">
        <v>0</v>
      </c>
      <c r="BL89" s="236">
        <v>0</v>
      </c>
      <c r="BM89" s="236">
        <v>0</v>
      </c>
      <c r="BN89" s="236">
        <v>0</v>
      </c>
      <c r="BO89" s="236">
        <v>0</v>
      </c>
      <c r="BP89" s="236">
        <v>0</v>
      </c>
      <c r="BQ89" s="236">
        <v>0</v>
      </c>
      <c r="BR89" s="236">
        <v>0</v>
      </c>
      <c r="BS89" s="236">
        <v>0</v>
      </c>
      <c r="BT89" s="236">
        <v>0</v>
      </c>
      <c r="BU89" s="236">
        <v>0</v>
      </c>
      <c r="BV89" s="236">
        <v>0</v>
      </c>
      <c r="BW89" s="236">
        <v>0</v>
      </c>
      <c r="BX89" s="293">
        <v>0</v>
      </c>
      <c r="BY89" s="293">
        <v>0</v>
      </c>
      <c r="BZ89" s="293">
        <v>0</v>
      </c>
      <c r="CA89" s="236">
        <v>0</v>
      </c>
      <c r="CB89" s="236">
        <v>0</v>
      </c>
      <c r="CC89" s="236">
        <v>0</v>
      </c>
      <c r="CD89" s="236">
        <v>0</v>
      </c>
      <c r="CE89" s="236">
        <v>0</v>
      </c>
      <c r="CF89" s="236">
        <v>0</v>
      </c>
      <c r="CG89" s="236">
        <v>0</v>
      </c>
      <c r="CH89" s="236">
        <v>0</v>
      </c>
      <c r="CI89" s="236">
        <v>0</v>
      </c>
      <c r="CJ89" s="236">
        <v>0</v>
      </c>
      <c r="CK89" s="236">
        <v>0</v>
      </c>
      <c r="CL89" s="293">
        <v>0</v>
      </c>
      <c r="CM89" s="236">
        <v>0</v>
      </c>
      <c r="CN89" s="236">
        <v>0</v>
      </c>
      <c r="CO89" s="236">
        <v>0</v>
      </c>
      <c r="CP89" s="236">
        <v>0</v>
      </c>
      <c r="CQ89" s="236">
        <v>0</v>
      </c>
      <c r="CR89" s="236">
        <v>0</v>
      </c>
      <c r="CS89" s="236">
        <v>0</v>
      </c>
      <c r="CT89" s="236">
        <v>0</v>
      </c>
      <c r="CU89" s="236">
        <v>0</v>
      </c>
    </row>
    <row r="90" spans="1:99" outlineLevel="2">
      <c r="A90" s="189" t="s">
        <v>263</v>
      </c>
      <c r="B90" s="609">
        <v>2830</v>
      </c>
      <c r="C90" s="294" t="s">
        <v>296</v>
      </c>
      <c r="D90" s="294" t="s">
        <v>370</v>
      </c>
      <c r="E90" s="293">
        <v>0</v>
      </c>
      <c r="F90" s="293">
        <v>0</v>
      </c>
      <c r="G90" s="410">
        <v>0</v>
      </c>
      <c r="H90" s="410">
        <v>0</v>
      </c>
      <c r="I90" s="410">
        <v>0</v>
      </c>
      <c r="J90" s="410">
        <v>0</v>
      </c>
      <c r="K90" s="410">
        <v>0</v>
      </c>
      <c r="L90" s="410">
        <v>0</v>
      </c>
      <c r="M90" s="410">
        <v>0</v>
      </c>
      <c r="N90" s="410">
        <v>0</v>
      </c>
      <c r="O90" s="410">
        <v>0</v>
      </c>
      <c r="P90" s="410">
        <v>0</v>
      </c>
      <c r="Q90" s="410">
        <v>0</v>
      </c>
      <c r="R90" s="293">
        <v>0</v>
      </c>
      <c r="S90" s="236">
        <v>0</v>
      </c>
      <c r="T90" s="236">
        <v>0</v>
      </c>
      <c r="U90" s="236">
        <v>0</v>
      </c>
      <c r="V90" s="236">
        <v>0</v>
      </c>
      <c r="W90" s="236">
        <v>0</v>
      </c>
      <c r="X90" s="236">
        <v>0</v>
      </c>
      <c r="Y90" s="101">
        <v>0</v>
      </c>
      <c r="Z90" s="236">
        <v>0</v>
      </c>
      <c r="AA90" s="236">
        <v>0</v>
      </c>
      <c r="AB90" s="101">
        <v>0</v>
      </c>
      <c r="AC90" s="411">
        <v>0</v>
      </c>
      <c r="AD90" s="293">
        <v>0</v>
      </c>
      <c r="AE90" s="236">
        <v>0</v>
      </c>
      <c r="AF90" s="236">
        <v>0</v>
      </c>
      <c r="AG90" s="236">
        <v>0</v>
      </c>
      <c r="AH90" s="236">
        <v>0</v>
      </c>
      <c r="AI90" s="236">
        <v>0</v>
      </c>
      <c r="AJ90" s="236">
        <v>0</v>
      </c>
      <c r="AK90" s="236">
        <v>0</v>
      </c>
      <c r="AL90" s="236">
        <v>0</v>
      </c>
      <c r="AM90" s="236">
        <v>0</v>
      </c>
      <c r="AN90" s="236">
        <v>0</v>
      </c>
      <c r="AO90" s="236">
        <v>0</v>
      </c>
      <c r="AP90" s="236">
        <v>0</v>
      </c>
      <c r="AQ90" s="236">
        <v>0</v>
      </c>
      <c r="AR90" s="236">
        <v>0</v>
      </c>
      <c r="AS90" s="236">
        <v>0</v>
      </c>
      <c r="AT90" s="236">
        <v>0</v>
      </c>
      <c r="AU90" s="236">
        <v>0</v>
      </c>
      <c r="AV90" s="236">
        <v>0</v>
      </c>
      <c r="AW90" s="236">
        <v>0</v>
      </c>
      <c r="AX90" s="236">
        <v>0</v>
      </c>
      <c r="AY90" s="236">
        <v>0</v>
      </c>
      <c r="AZ90" s="236">
        <v>0</v>
      </c>
      <c r="BA90" s="236">
        <v>0</v>
      </c>
      <c r="BB90" s="236">
        <v>0</v>
      </c>
      <c r="BC90" s="293">
        <v>0</v>
      </c>
      <c r="BD90" s="236">
        <v>0</v>
      </c>
      <c r="BE90" s="236">
        <v>0</v>
      </c>
      <c r="BF90" s="236">
        <v>0</v>
      </c>
      <c r="BG90" s="236">
        <v>0</v>
      </c>
      <c r="BH90" s="236">
        <v>0</v>
      </c>
      <c r="BI90" s="236">
        <v>0</v>
      </c>
      <c r="BJ90" s="236">
        <v>0</v>
      </c>
      <c r="BK90" s="236">
        <v>0</v>
      </c>
      <c r="BL90" s="236">
        <v>0</v>
      </c>
      <c r="BM90" s="236">
        <v>0</v>
      </c>
      <c r="BN90" s="236">
        <v>0</v>
      </c>
      <c r="BO90" s="236">
        <v>0</v>
      </c>
      <c r="BP90" s="236">
        <v>0</v>
      </c>
      <c r="BQ90" s="236">
        <v>0</v>
      </c>
      <c r="BR90" s="236">
        <v>0</v>
      </c>
      <c r="BS90" s="236">
        <v>0</v>
      </c>
      <c r="BT90" s="236">
        <v>0</v>
      </c>
      <c r="BU90" s="236">
        <v>0</v>
      </c>
      <c r="BV90" s="236">
        <v>0</v>
      </c>
      <c r="BW90" s="236">
        <v>0</v>
      </c>
      <c r="BX90" s="293">
        <v>0</v>
      </c>
      <c r="BY90" s="293">
        <v>0</v>
      </c>
      <c r="BZ90" s="293">
        <v>0</v>
      </c>
      <c r="CA90" s="236">
        <v>0</v>
      </c>
      <c r="CB90" s="236">
        <v>0</v>
      </c>
      <c r="CC90" s="236">
        <v>0</v>
      </c>
      <c r="CD90" s="236">
        <v>0</v>
      </c>
      <c r="CE90" s="236">
        <v>0</v>
      </c>
      <c r="CF90" s="236">
        <v>0</v>
      </c>
      <c r="CG90" s="236">
        <v>0</v>
      </c>
      <c r="CH90" s="236">
        <v>0</v>
      </c>
      <c r="CI90" s="236">
        <v>0</v>
      </c>
      <c r="CJ90" s="236">
        <v>0</v>
      </c>
      <c r="CK90" s="236">
        <v>0</v>
      </c>
      <c r="CL90" s="293">
        <v>0</v>
      </c>
      <c r="CM90" s="236">
        <v>0</v>
      </c>
      <c r="CN90" s="236">
        <v>0</v>
      </c>
      <c r="CO90" s="236">
        <v>0</v>
      </c>
      <c r="CP90" s="236">
        <v>0</v>
      </c>
      <c r="CQ90" s="236">
        <v>0</v>
      </c>
      <c r="CR90" s="236">
        <v>0</v>
      </c>
      <c r="CS90" s="236">
        <v>0</v>
      </c>
      <c r="CT90" s="236">
        <v>0</v>
      </c>
      <c r="CU90" s="236">
        <v>0</v>
      </c>
    </row>
    <row r="91" spans="1:99" outlineLevel="2">
      <c r="A91" s="189" t="s">
        <v>264</v>
      </c>
      <c r="B91" s="609">
        <v>1900</v>
      </c>
      <c r="C91" s="294" t="s">
        <v>296</v>
      </c>
      <c r="D91" s="294" t="s">
        <v>371</v>
      </c>
      <c r="E91" s="293">
        <v>0</v>
      </c>
      <c r="F91" s="293">
        <v>0</v>
      </c>
      <c r="G91" s="410">
        <v>0</v>
      </c>
      <c r="H91" s="410">
        <v>0</v>
      </c>
      <c r="I91" s="410">
        <v>0</v>
      </c>
      <c r="J91" s="410">
        <v>0</v>
      </c>
      <c r="K91" s="410">
        <v>0</v>
      </c>
      <c r="L91" s="410">
        <v>0</v>
      </c>
      <c r="M91" s="410">
        <v>0</v>
      </c>
      <c r="N91" s="410">
        <v>0</v>
      </c>
      <c r="O91" s="410">
        <v>0</v>
      </c>
      <c r="P91" s="410">
        <v>0</v>
      </c>
      <c r="Q91" s="410">
        <v>0</v>
      </c>
      <c r="R91" s="293">
        <v>0</v>
      </c>
      <c r="S91" s="236">
        <v>0</v>
      </c>
      <c r="T91" s="236">
        <v>0</v>
      </c>
      <c r="U91" s="236">
        <v>0</v>
      </c>
      <c r="V91" s="236">
        <v>0</v>
      </c>
      <c r="W91" s="236">
        <v>0</v>
      </c>
      <c r="X91" s="236">
        <v>0</v>
      </c>
      <c r="Y91" s="101">
        <v>0</v>
      </c>
      <c r="Z91" s="236">
        <v>0</v>
      </c>
      <c r="AA91" s="236">
        <v>0</v>
      </c>
      <c r="AB91" s="101">
        <v>0</v>
      </c>
      <c r="AC91" s="411">
        <v>0</v>
      </c>
      <c r="AD91" s="293">
        <v>0</v>
      </c>
      <c r="AE91" s="236">
        <v>0</v>
      </c>
      <c r="AF91" s="236">
        <v>0</v>
      </c>
      <c r="AG91" s="236">
        <v>0</v>
      </c>
      <c r="AH91" s="236">
        <v>0</v>
      </c>
      <c r="AI91" s="236">
        <v>0</v>
      </c>
      <c r="AJ91" s="236">
        <v>0</v>
      </c>
      <c r="AK91" s="236">
        <v>0</v>
      </c>
      <c r="AL91" s="236">
        <v>0</v>
      </c>
      <c r="AM91" s="236">
        <v>0</v>
      </c>
      <c r="AN91" s="236">
        <v>0</v>
      </c>
      <c r="AO91" s="236">
        <v>0</v>
      </c>
      <c r="AP91" s="236">
        <v>0</v>
      </c>
      <c r="AQ91" s="236">
        <v>0</v>
      </c>
      <c r="AR91" s="236">
        <v>0</v>
      </c>
      <c r="AS91" s="236">
        <v>0</v>
      </c>
      <c r="AT91" s="236">
        <v>0</v>
      </c>
      <c r="AU91" s="236">
        <v>0</v>
      </c>
      <c r="AV91" s="236">
        <v>0</v>
      </c>
      <c r="AW91" s="236">
        <v>0</v>
      </c>
      <c r="AX91" s="236">
        <v>0</v>
      </c>
      <c r="AY91" s="236">
        <v>0</v>
      </c>
      <c r="AZ91" s="236">
        <v>0</v>
      </c>
      <c r="BA91" s="236">
        <v>0</v>
      </c>
      <c r="BB91" s="236">
        <v>0</v>
      </c>
      <c r="BC91" s="293">
        <v>0</v>
      </c>
      <c r="BD91" s="236">
        <v>0</v>
      </c>
      <c r="BE91" s="236">
        <v>0</v>
      </c>
      <c r="BF91" s="236">
        <v>0</v>
      </c>
      <c r="BG91" s="236">
        <v>0</v>
      </c>
      <c r="BH91" s="236">
        <v>0</v>
      </c>
      <c r="BI91" s="236">
        <v>0</v>
      </c>
      <c r="BJ91" s="236">
        <v>0</v>
      </c>
      <c r="BK91" s="236">
        <v>0</v>
      </c>
      <c r="BL91" s="236">
        <v>0</v>
      </c>
      <c r="BM91" s="236">
        <v>0</v>
      </c>
      <c r="BN91" s="236">
        <v>0</v>
      </c>
      <c r="BO91" s="236">
        <v>0</v>
      </c>
      <c r="BP91" s="236">
        <v>0</v>
      </c>
      <c r="BQ91" s="236">
        <v>0</v>
      </c>
      <c r="BR91" s="236">
        <v>0</v>
      </c>
      <c r="BS91" s="236">
        <v>0</v>
      </c>
      <c r="BT91" s="236">
        <v>0</v>
      </c>
      <c r="BU91" s="236">
        <v>0</v>
      </c>
      <c r="BV91" s="236">
        <v>0</v>
      </c>
      <c r="BW91" s="236">
        <v>0</v>
      </c>
      <c r="BX91" s="293">
        <v>0</v>
      </c>
      <c r="BY91" s="293">
        <v>0</v>
      </c>
      <c r="BZ91" s="293">
        <v>0</v>
      </c>
      <c r="CA91" s="236">
        <v>0</v>
      </c>
      <c r="CB91" s="236">
        <v>0</v>
      </c>
      <c r="CC91" s="236">
        <v>0</v>
      </c>
      <c r="CD91" s="236">
        <v>0</v>
      </c>
      <c r="CE91" s="236">
        <v>0</v>
      </c>
      <c r="CF91" s="236">
        <v>0</v>
      </c>
      <c r="CG91" s="236">
        <v>0</v>
      </c>
      <c r="CH91" s="236">
        <v>0</v>
      </c>
      <c r="CI91" s="236">
        <v>0</v>
      </c>
      <c r="CJ91" s="236">
        <v>0</v>
      </c>
      <c r="CK91" s="236">
        <v>0</v>
      </c>
      <c r="CL91" s="293">
        <v>0</v>
      </c>
      <c r="CM91" s="236">
        <v>0</v>
      </c>
      <c r="CN91" s="236">
        <v>0</v>
      </c>
      <c r="CO91" s="236">
        <v>0</v>
      </c>
      <c r="CP91" s="236">
        <v>0</v>
      </c>
      <c r="CQ91" s="236">
        <v>0</v>
      </c>
      <c r="CR91" s="236">
        <v>0</v>
      </c>
      <c r="CS91" s="236">
        <v>0</v>
      </c>
      <c r="CT91" s="236">
        <v>0</v>
      </c>
      <c r="CU91" s="236">
        <v>0</v>
      </c>
    </row>
    <row r="92" spans="1:99" outlineLevel="2">
      <c r="A92" s="189" t="s">
        <v>265</v>
      </c>
      <c r="B92" s="609">
        <v>1900</v>
      </c>
      <c r="C92" s="294" t="s">
        <v>296</v>
      </c>
      <c r="D92" s="294" t="s">
        <v>372</v>
      </c>
      <c r="E92" s="293">
        <v>0</v>
      </c>
      <c r="F92" s="293">
        <v>0</v>
      </c>
      <c r="G92" s="410">
        <v>0</v>
      </c>
      <c r="H92" s="410">
        <v>0</v>
      </c>
      <c r="I92" s="410">
        <v>0</v>
      </c>
      <c r="J92" s="410">
        <v>0</v>
      </c>
      <c r="K92" s="410">
        <v>0</v>
      </c>
      <c r="L92" s="410">
        <v>0</v>
      </c>
      <c r="M92" s="410">
        <v>0</v>
      </c>
      <c r="N92" s="410">
        <v>0</v>
      </c>
      <c r="O92" s="410">
        <v>0</v>
      </c>
      <c r="P92" s="410">
        <v>0</v>
      </c>
      <c r="Q92" s="410">
        <v>0</v>
      </c>
      <c r="R92" s="293">
        <v>0</v>
      </c>
      <c r="S92" s="236">
        <v>0</v>
      </c>
      <c r="T92" s="236">
        <v>0</v>
      </c>
      <c r="U92" s="236">
        <v>0</v>
      </c>
      <c r="V92" s="236">
        <v>0</v>
      </c>
      <c r="W92" s="236">
        <v>0</v>
      </c>
      <c r="X92" s="236">
        <v>0</v>
      </c>
      <c r="Y92" s="101">
        <v>0</v>
      </c>
      <c r="Z92" s="236">
        <v>0</v>
      </c>
      <c r="AA92" s="236">
        <v>0</v>
      </c>
      <c r="AB92" s="101">
        <v>0</v>
      </c>
      <c r="AC92" s="411">
        <v>0</v>
      </c>
      <c r="AD92" s="293">
        <v>0</v>
      </c>
      <c r="AE92" s="236">
        <v>0</v>
      </c>
      <c r="AF92" s="236">
        <v>0</v>
      </c>
      <c r="AG92" s="236">
        <v>0</v>
      </c>
      <c r="AH92" s="236">
        <v>0</v>
      </c>
      <c r="AI92" s="236">
        <v>0</v>
      </c>
      <c r="AJ92" s="236">
        <v>0</v>
      </c>
      <c r="AK92" s="236">
        <v>0</v>
      </c>
      <c r="AL92" s="236">
        <v>0</v>
      </c>
      <c r="AM92" s="236">
        <v>0</v>
      </c>
      <c r="AN92" s="236">
        <v>0</v>
      </c>
      <c r="AO92" s="236">
        <v>0</v>
      </c>
      <c r="AP92" s="236">
        <v>0</v>
      </c>
      <c r="AQ92" s="236">
        <v>0</v>
      </c>
      <c r="AR92" s="236">
        <v>0</v>
      </c>
      <c r="AS92" s="236">
        <v>0</v>
      </c>
      <c r="AT92" s="236">
        <v>0</v>
      </c>
      <c r="AU92" s="236">
        <v>0</v>
      </c>
      <c r="AV92" s="236">
        <v>0</v>
      </c>
      <c r="AW92" s="236">
        <v>0</v>
      </c>
      <c r="AX92" s="236">
        <v>0</v>
      </c>
      <c r="AY92" s="236">
        <v>0</v>
      </c>
      <c r="AZ92" s="236">
        <v>0</v>
      </c>
      <c r="BA92" s="236">
        <v>0</v>
      </c>
      <c r="BB92" s="236">
        <v>0</v>
      </c>
      <c r="BC92" s="293">
        <v>0</v>
      </c>
      <c r="BD92" s="236">
        <v>0</v>
      </c>
      <c r="BE92" s="236">
        <v>0</v>
      </c>
      <c r="BF92" s="236">
        <v>0</v>
      </c>
      <c r="BG92" s="236">
        <v>0</v>
      </c>
      <c r="BH92" s="236">
        <v>0</v>
      </c>
      <c r="BI92" s="236">
        <v>0</v>
      </c>
      <c r="BJ92" s="236">
        <v>0</v>
      </c>
      <c r="BK92" s="236">
        <v>0</v>
      </c>
      <c r="BL92" s="236">
        <v>0</v>
      </c>
      <c r="BM92" s="236">
        <v>0</v>
      </c>
      <c r="BN92" s="236">
        <v>0</v>
      </c>
      <c r="BO92" s="236">
        <v>0</v>
      </c>
      <c r="BP92" s="236">
        <v>0</v>
      </c>
      <c r="BQ92" s="236">
        <v>0</v>
      </c>
      <c r="BR92" s="236">
        <v>0</v>
      </c>
      <c r="BS92" s="236">
        <v>0</v>
      </c>
      <c r="BT92" s="236">
        <v>0</v>
      </c>
      <c r="BU92" s="236">
        <v>0</v>
      </c>
      <c r="BV92" s="236">
        <v>0</v>
      </c>
      <c r="BW92" s="236">
        <v>0</v>
      </c>
      <c r="BX92" s="293">
        <v>0</v>
      </c>
      <c r="BY92" s="293">
        <v>0</v>
      </c>
      <c r="BZ92" s="293">
        <v>0</v>
      </c>
      <c r="CA92" s="236">
        <v>0</v>
      </c>
      <c r="CB92" s="236">
        <v>0</v>
      </c>
      <c r="CC92" s="236">
        <v>0</v>
      </c>
      <c r="CD92" s="236">
        <v>0</v>
      </c>
      <c r="CE92" s="236">
        <v>0</v>
      </c>
      <c r="CF92" s="236">
        <v>0</v>
      </c>
      <c r="CG92" s="236">
        <v>0</v>
      </c>
      <c r="CH92" s="236">
        <v>0</v>
      </c>
      <c r="CI92" s="236">
        <v>0</v>
      </c>
      <c r="CJ92" s="236">
        <v>0</v>
      </c>
      <c r="CK92" s="236">
        <v>0</v>
      </c>
      <c r="CL92" s="293">
        <v>0</v>
      </c>
      <c r="CM92" s="236">
        <v>0</v>
      </c>
      <c r="CN92" s="236">
        <v>0</v>
      </c>
      <c r="CO92" s="236">
        <v>0</v>
      </c>
      <c r="CP92" s="236">
        <v>0</v>
      </c>
      <c r="CQ92" s="236">
        <v>0</v>
      </c>
      <c r="CR92" s="236">
        <v>0</v>
      </c>
      <c r="CS92" s="236">
        <v>0</v>
      </c>
      <c r="CT92" s="236">
        <v>0</v>
      </c>
      <c r="CU92" s="236">
        <v>0</v>
      </c>
    </row>
    <row r="93" spans="1:99" outlineLevel="2">
      <c r="A93" s="189" t="s">
        <v>251</v>
      </c>
      <c r="B93" s="609">
        <v>1900</v>
      </c>
      <c r="C93" s="294" t="s">
        <v>296</v>
      </c>
      <c r="D93" s="294" t="s">
        <v>252</v>
      </c>
      <c r="E93" s="293">
        <v>0</v>
      </c>
      <c r="F93" s="293">
        <v>0</v>
      </c>
      <c r="G93" s="410">
        <v>0</v>
      </c>
      <c r="H93" s="410">
        <v>0</v>
      </c>
      <c r="I93" s="410">
        <v>0</v>
      </c>
      <c r="J93" s="410">
        <v>0</v>
      </c>
      <c r="K93" s="410">
        <v>0</v>
      </c>
      <c r="L93" s="410">
        <v>0</v>
      </c>
      <c r="M93" s="410">
        <v>0</v>
      </c>
      <c r="N93" s="410">
        <v>0</v>
      </c>
      <c r="O93" s="410">
        <v>0</v>
      </c>
      <c r="P93" s="410">
        <v>0</v>
      </c>
      <c r="Q93" s="410">
        <v>0</v>
      </c>
      <c r="R93" s="293">
        <v>0</v>
      </c>
      <c r="S93" s="236">
        <v>0</v>
      </c>
      <c r="T93" s="236">
        <v>0</v>
      </c>
      <c r="U93" s="236">
        <v>0</v>
      </c>
      <c r="V93" s="236">
        <v>0</v>
      </c>
      <c r="W93" s="236">
        <v>0</v>
      </c>
      <c r="X93" s="236">
        <v>0</v>
      </c>
      <c r="Y93" s="101">
        <v>0</v>
      </c>
      <c r="Z93" s="236">
        <v>0</v>
      </c>
      <c r="AA93" s="236">
        <v>0</v>
      </c>
      <c r="AB93" s="101">
        <v>0</v>
      </c>
      <c r="AC93" s="411">
        <v>0</v>
      </c>
      <c r="AD93" s="293">
        <v>0</v>
      </c>
      <c r="AE93" s="236">
        <v>0</v>
      </c>
      <c r="AF93" s="236">
        <v>0</v>
      </c>
      <c r="AG93" s="236">
        <v>0</v>
      </c>
      <c r="AH93" s="236">
        <v>0</v>
      </c>
      <c r="AI93" s="236">
        <v>0</v>
      </c>
      <c r="AJ93" s="236">
        <v>0</v>
      </c>
      <c r="AK93" s="236">
        <v>0</v>
      </c>
      <c r="AL93" s="236">
        <v>0</v>
      </c>
      <c r="AM93" s="236">
        <v>0</v>
      </c>
      <c r="AN93" s="236">
        <v>0</v>
      </c>
      <c r="AO93" s="236">
        <v>0</v>
      </c>
      <c r="AP93" s="236">
        <v>0</v>
      </c>
      <c r="AQ93" s="236">
        <v>0</v>
      </c>
      <c r="AR93" s="236">
        <v>0</v>
      </c>
      <c r="AS93" s="236">
        <v>0</v>
      </c>
      <c r="AT93" s="236">
        <v>0</v>
      </c>
      <c r="AU93" s="236">
        <v>0</v>
      </c>
      <c r="AV93" s="236">
        <v>0</v>
      </c>
      <c r="AW93" s="236">
        <v>0</v>
      </c>
      <c r="AX93" s="236">
        <v>0</v>
      </c>
      <c r="AY93" s="236">
        <v>0</v>
      </c>
      <c r="AZ93" s="236">
        <v>0</v>
      </c>
      <c r="BA93" s="236">
        <v>0</v>
      </c>
      <c r="BB93" s="236">
        <v>0</v>
      </c>
      <c r="BC93" s="293">
        <v>0</v>
      </c>
      <c r="BD93" s="236">
        <v>0</v>
      </c>
      <c r="BE93" s="236">
        <v>0</v>
      </c>
      <c r="BF93" s="236">
        <v>0</v>
      </c>
      <c r="BG93" s="236">
        <v>0</v>
      </c>
      <c r="BH93" s="236">
        <v>0</v>
      </c>
      <c r="BI93" s="236">
        <v>0</v>
      </c>
      <c r="BJ93" s="236">
        <v>0</v>
      </c>
      <c r="BK93" s="236">
        <v>0</v>
      </c>
      <c r="BL93" s="236">
        <v>0</v>
      </c>
      <c r="BM93" s="236">
        <v>0</v>
      </c>
      <c r="BN93" s="236">
        <v>0</v>
      </c>
      <c r="BO93" s="236">
        <v>0</v>
      </c>
      <c r="BP93" s="236">
        <v>0</v>
      </c>
      <c r="BQ93" s="236">
        <v>0</v>
      </c>
      <c r="BR93" s="236">
        <v>0</v>
      </c>
      <c r="BS93" s="236">
        <v>0</v>
      </c>
      <c r="BT93" s="236">
        <v>0</v>
      </c>
      <c r="BU93" s="236">
        <v>0</v>
      </c>
      <c r="BV93" s="236">
        <v>0</v>
      </c>
      <c r="BW93" s="236">
        <v>0</v>
      </c>
      <c r="BX93" s="293">
        <v>0</v>
      </c>
      <c r="BY93" s="293">
        <v>0</v>
      </c>
      <c r="BZ93" s="293">
        <v>0</v>
      </c>
      <c r="CA93" s="236">
        <v>0</v>
      </c>
      <c r="CB93" s="236">
        <v>0</v>
      </c>
      <c r="CC93" s="236">
        <v>0</v>
      </c>
      <c r="CD93" s="236">
        <v>0</v>
      </c>
      <c r="CE93" s="236">
        <v>0</v>
      </c>
      <c r="CF93" s="236">
        <v>0</v>
      </c>
      <c r="CG93" s="236">
        <v>0</v>
      </c>
      <c r="CH93" s="236">
        <v>0</v>
      </c>
      <c r="CI93" s="236">
        <v>0</v>
      </c>
      <c r="CJ93" s="236">
        <v>0</v>
      </c>
      <c r="CK93" s="236">
        <v>0</v>
      </c>
      <c r="CL93" s="293">
        <v>0</v>
      </c>
      <c r="CM93" s="236">
        <v>0</v>
      </c>
      <c r="CN93" s="236">
        <v>0</v>
      </c>
      <c r="CO93" s="236">
        <v>0</v>
      </c>
      <c r="CP93" s="236">
        <v>0</v>
      </c>
      <c r="CQ93" s="236">
        <v>0</v>
      </c>
      <c r="CR93" s="236">
        <v>0</v>
      </c>
      <c r="CS93" s="236">
        <v>0</v>
      </c>
      <c r="CT93" s="236">
        <v>0</v>
      </c>
      <c r="CU93" s="236">
        <v>0</v>
      </c>
    </row>
    <row r="94" spans="1:99" outlineLevel="2">
      <c r="A94" s="189" t="s">
        <v>253</v>
      </c>
      <c r="B94" s="609">
        <v>1900</v>
      </c>
      <c r="C94" s="294" t="s">
        <v>296</v>
      </c>
      <c r="D94" s="294" t="s">
        <v>254</v>
      </c>
      <c r="E94" s="293">
        <v>0</v>
      </c>
      <c r="F94" s="293">
        <v>0</v>
      </c>
      <c r="G94" s="410">
        <v>0</v>
      </c>
      <c r="H94" s="410">
        <v>0</v>
      </c>
      <c r="I94" s="410">
        <v>0</v>
      </c>
      <c r="J94" s="410">
        <v>0</v>
      </c>
      <c r="K94" s="410">
        <v>0</v>
      </c>
      <c r="L94" s="410">
        <v>0</v>
      </c>
      <c r="M94" s="410">
        <v>0</v>
      </c>
      <c r="N94" s="410">
        <v>0</v>
      </c>
      <c r="O94" s="410">
        <v>0</v>
      </c>
      <c r="P94" s="410">
        <v>0</v>
      </c>
      <c r="Q94" s="410">
        <v>0</v>
      </c>
      <c r="R94" s="293">
        <v>0</v>
      </c>
      <c r="S94" s="236">
        <v>0</v>
      </c>
      <c r="T94" s="236">
        <v>0</v>
      </c>
      <c r="U94" s="236">
        <v>0</v>
      </c>
      <c r="V94" s="236">
        <v>0</v>
      </c>
      <c r="W94" s="236">
        <v>0</v>
      </c>
      <c r="X94" s="236">
        <v>0</v>
      </c>
      <c r="Y94" s="101">
        <v>0</v>
      </c>
      <c r="Z94" s="236">
        <v>0</v>
      </c>
      <c r="AA94" s="236">
        <v>0</v>
      </c>
      <c r="AB94" s="101">
        <v>0</v>
      </c>
      <c r="AC94" s="411">
        <v>0</v>
      </c>
      <c r="AD94" s="293">
        <v>0</v>
      </c>
      <c r="AE94" s="236">
        <v>0</v>
      </c>
      <c r="AF94" s="236">
        <v>0</v>
      </c>
      <c r="AG94" s="236">
        <v>0</v>
      </c>
      <c r="AH94" s="236">
        <v>0</v>
      </c>
      <c r="AI94" s="236">
        <v>0</v>
      </c>
      <c r="AJ94" s="236">
        <v>0</v>
      </c>
      <c r="AK94" s="236">
        <v>0</v>
      </c>
      <c r="AL94" s="236">
        <v>0</v>
      </c>
      <c r="AM94" s="236">
        <v>0</v>
      </c>
      <c r="AN94" s="236">
        <v>0</v>
      </c>
      <c r="AO94" s="236">
        <v>0</v>
      </c>
      <c r="AP94" s="236">
        <v>0</v>
      </c>
      <c r="AQ94" s="236">
        <v>0</v>
      </c>
      <c r="AR94" s="236">
        <v>0</v>
      </c>
      <c r="AS94" s="236">
        <v>0</v>
      </c>
      <c r="AT94" s="236">
        <v>0</v>
      </c>
      <c r="AU94" s="236">
        <v>0</v>
      </c>
      <c r="AV94" s="236">
        <v>0</v>
      </c>
      <c r="AW94" s="236">
        <v>0</v>
      </c>
      <c r="AX94" s="236">
        <v>0</v>
      </c>
      <c r="AY94" s="236">
        <v>0</v>
      </c>
      <c r="AZ94" s="236">
        <v>0</v>
      </c>
      <c r="BA94" s="236">
        <v>0</v>
      </c>
      <c r="BB94" s="236">
        <v>0</v>
      </c>
      <c r="BC94" s="293">
        <v>0</v>
      </c>
      <c r="BD94" s="236">
        <v>0</v>
      </c>
      <c r="BE94" s="236">
        <v>0</v>
      </c>
      <c r="BF94" s="236">
        <v>0</v>
      </c>
      <c r="BG94" s="236">
        <v>0</v>
      </c>
      <c r="BH94" s="236">
        <v>0</v>
      </c>
      <c r="BI94" s="236">
        <v>0</v>
      </c>
      <c r="BJ94" s="236">
        <v>0</v>
      </c>
      <c r="BK94" s="236">
        <v>0</v>
      </c>
      <c r="BL94" s="236">
        <v>0</v>
      </c>
      <c r="BM94" s="236">
        <v>0</v>
      </c>
      <c r="BN94" s="236">
        <v>0</v>
      </c>
      <c r="BO94" s="236">
        <v>0</v>
      </c>
      <c r="BP94" s="236">
        <v>0</v>
      </c>
      <c r="BQ94" s="236">
        <v>0</v>
      </c>
      <c r="BR94" s="236">
        <v>0</v>
      </c>
      <c r="BS94" s="236">
        <v>0</v>
      </c>
      <c r="BT94" s="236">
        <v>0</v>
      </c>
      <c r="BU94" s="236">
        <v>0</v>
      </c>
      <c r="BV94" s="236">
        <v>0</v>
      </c>
      <c r="BW94" s="236">
        <v>0</v>
      </c>
      <c r="BX94" s="293">
        <v>0</v>
      </c>
      <c r="BY94" s="293">
        <v>0</v>
      </c>
      <c r="BZ94" s="293">
        <v>0</v>
      </c>
      <c r="CA94" s="236">
        <v>0</v>
      </c>
      <c r="CB94" s="236">
        <v>0</v>
      </c>
      <c r="CC94" s="236">
        <v>0</v>
      </c>
      <c r="CD94" s="236">
        <v>0</v>
      </c>
      <c r="CE94" s="236">
        <v>0</v>
      </c>
      <c r="CF94" s="236">
        <v>0</v>
      </c>
      <c r="CG94" s="236">
        <v>0</v>
      </c>
      <c r="CH94" s="236">
        <v>0</v>
      </c>
      <c r="CI94" s="236">
        <v>0</v>
      </c>
      <c r="CJ94" s="236">
        <v>0</v>
      </c>
      <c r="CK94" s="236">
        <v>0</v>
      </c>
      <c r="CL94" s="293">
        <v>0</v>
      </c>
      <c r="CM94" s="236">
        <v>0</v>
      </c>
      <c r="CN94" s="236">
        <v>0</v>
      </c>
      <c r="CO94" s="236">
        <v>0</v>
      </c>
      <c r="CP94" s="236">
        <v>0</v>
      </c>
      <c r="CQ94" s="236">
        <v>0</v>
      </c>
      <c r="CR94" s="236">
        <v>0</v>
      </c>
      <c r="CS94" s="236">
        <v>0</v>
      </c>
      <c r="CT94" s="236">
        <v>0</v>
      </c>
      <c r="CU94" s="236">
        <v>0</v>
      </c>
    </row>
    <row r="95" spans="1:99" outlineLevel="2">
      <c r="A95" s="189" t="s">
        <v>773</v>
      </c>
      <c r="B95" s="609">
        <v>1900</v>
      </c>
      <c r="C95" s="294" t="s">
        <v>296</v>
      </c>
      <c r="D95" s="294" t="s">
        <v>772</v>
      </c>
      <c r="E95" s="293">
        <v>0</v>
      </c>
      <c r="F95" s="293"/>
      <c r="G95" s="410"/>
      <c r="H95" s="410"/>
      <c r="I95" s="410"/>
      <c r="J95" s="410"/>
      <c r="K95" s="410"/>
      <c r="L95" s="410"/>
      <c r="M95" s="410"/>
      <c r="N95" s="410"/>
      <c r="O95" s="410"/>
      <c r="P95" s="410"/>
      <c r="Q95" s="410"/>
      <c r="R95" s="293"/>
      <c r="S95" s="236"/>
      <c r="T95" s="236"/>
      <c r="U95" s="236"/>
      <c r="V95" s="236"/>
      <c r="W95" s="236"/>
      <c r="X95" s="236"/>
      <c r="Y95" s="101"/>
      <c r="Z95" s="236"/>
      <c r="AA95" s="236"/>
      <c r="AB95" s="101"/>
      <c r="AC95" s="411"/>
      <c r="AD95" s="293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236"/>
      <c r="AQ95" s="236"/>
      <c r="AR95" s="236"/>
      <c r="AS95" s="236"/>
      <c r="AT95" s="236"/>
      <c r="AU95" s="236"/>
      <c r="AV95" s="236"/>
      <c r="AW95" s="236"/>
      <c r="AX95" s="236"/>
      <c r="AY95" s="236"/>
      <c r="AZ95" s="236"/>
      <c r="BA95" s="236"/>
      <c r="BB95" s="236"/>
      <c r="BC95" s="293"/>
      <c r="BD95" s="236"/>
      <c r="BE95" s="236"/>
      <c r="BF95" s="236"/>
      <c r="BG95" s="236"/>
      <c r="BH95" s="236"/>
      <c r="BI95" s="236"/>
      <c r="BJ95" s="236"/>
      <c r="BK95" s="236"/>
      <c r="BL95" s="236"/>
      <c r="BM95" s="236"/>
      <c r="BN95" s="236">
        <v>0</v>
      </c>
      <c r="BO95" s="236">
        <v>0</v>
      </c>
      <c r="BP95" s="236">
        <v>0</v>
      </c>
      <c r="BQ95" s="236">
        <v>0</v>
      </c>
      <c r="BR95" s="236">
        <v>0</v>
      </c>
      <c r="BS95" s="236">
        <v>0</v>
      </c>
      <c r="BT95" s="236">
        <v>0</v>
      </c>
      <c r="BU95" s="236">
        <v>0</v>
      </c>
      <c r="BV95" s="236">
        <v>0</v>
      </c>
      <c r="BW95" s="236">
        <v>0</v>
      </c>
      <c r="BX95" s="293">
        <v>0</v>
      </c>
      <c r="BY95" s="293">
        <v>0</v>
      </c>
      <c r="BZ95" s="293">
        <v>0</v>
      </c>
      <c r="CA95" s="236">
        <v>0</v>
      </c>
      <c r="CB95" s="236">
        <v>0</v>
      </c>
      <c r="CC95" s="236">
        <v>0</v>
      </c>
      <c r="CD95" s="236">
        <v>0</v>
      </c>
      <c r="CE95" s="236">
        <v>0</v>
      </c>
      <c r="CF95" s="236">
        <v>0</v>
      </c>
      <c r="CG95" s="236">
        <v>0</v>
      </c>
      <c r="CH95" s="236">
        <v>0</v>
      </c>
      <c r="CI95" s="236">
        <v>0</v>
      </c>
      <c r="CJ95" s="236">
        <v>0</v>
      </c>
      <c r="CK95" s="236">
        <v>0</v>
      </c>
      <c r="CL95" s="293">
        <v>0</v>
      </c>
      <c r="CM95" s="236">
        <v>0</v>
      </c>
      <c r="CN95" s="236">
        <v>0</v>
      </c>
      <c r="CO95" s="236">
        <v>0</v>
      </c>
      <c r="CP95" s="236">
        <v>0</v>
      </c>
      <c r="CQ95" s="236">
        <v>0</v>
      </c>
      <c r="CR95" s="236">
        <v>0</v>
      </c>
      <c r="CS95" s="236">
        <v>0</v>
      </c>
      <c r="CT95" s="236">
        <v>0</v>
      </c>
      <c r="CU95" s="236">
        <v>0</v>
      </c>
    </row>
    <row r="96" spans="1:99" outlineLevel="2">
      <c r="A96" s="189" t="s">
        <v>279</v>
      </c>
      <c r="B96" s="610">
        <v>1900</v>
      </c>
      <c r="C96" s="294" t="s">
        <v>296</v>
      </c>
      <c r="D96" s="294" t="s">
        <v>386</v>
      </c>
      <c r="E96" s="293">
        <v>0</v>
      </c>
      <c r="F96" s="293">
        <v>0</v>
      </c>
      <c r="G96" s="410">
        <v>0</v>
      </c>
      <c r="H96" s="410">
        <v>0</v>
      </c>
      <c r="I96" s="410">
        <v>0</v>
      </c>
      <c r="J96" s="410">
        <v>0</v>
      </c>
      <c r="K96" s="410">
        <v>0</v>
      </c>
      <c r="L96" s="410">
        <v>0</v>
      </c>
      <c r="M96" s="410">
        <v>0</v>
      </c>
      <c r="N96" s="410">
        <v>0</v>
      </c>
      <c r="O96" s="410">
        <v>0</v>
      </c>
      <c r="P96" s="410">
        <v>0</v>
      </c>
      <c r="Q96" s="410">
        <v>0</v>
      </c>
      <c r="R96" s="293">
        <v>318090</v>
      </c>
      <c r="S96" s="236">
        <v>0</v>
      </c>
      <c r="T96" s="236">
        <v>0</v>
      </c>
      <c r="U96" s="236">
        <v>0</v>
      </c>
      <c r="V96" s="236">
        <v>0</v>
      </c>
      <c r="W96" s="236">
        <v>0</v>
      </c>
      <c r="X96" s="236">
        <v>0</v>
      </c>
      <c r="Y96" s="101">
        <v>0</v>
      </c>
      <c r="Z96" s="236">
        <v>0</v>
      </c>
      <c r="AA96" s="236">
        <v>0</v>
      </c>
      <c r="AB96" s="101">
        <v>0</v>
      </c>
      <c r="AC96" s="411">
        <v>0</v>
      </c>
      <c r="AD96" s="293">
        <v>0</v>
      </c>
      <c r="AE96" s="236">
        <v>0</v>
      </c>
      <c r="AF96" s="236">
        <v>0</v>
      </c>
      <c r="AG96" s="236">
        <v>0</v>
      </c>
      <c r="AH96" s="236">
        <v>0</v>
      </c>
      <c r="AI96" s="236">
        <v>0</v>
      </c>
      <c r="AJ96" s="236">
        <v>0</v>
      </c>
      <c r="AK96" s="236">
        <v>0</v>
      </c>
      <c r="AL96" s="236">
        <v>0</v>
      </c>
      <c r="AM96" s="236">
        <v>0</v>
      </c>
      <c r="AN96" s="236">
        <v>0</v>
      </c>
      <c r="AO96" s="236">
        <v>0</v>
      </c>
      <c r="AP96" s="236">
        <v>0</v>
      </c>
      <c r="AQ96" s="236">
        <v>0</v>
      </c>
      <c r="AR96" s="236">
        <v>0</v>
      </c>
      <c r="AS96" s="236">
        <v>0</v>
      </c>
      <c r="AT96" s="236">
        <v>0</v>
      </c>
      <c r="AU96" s="236">
        <v>0</v>
      </c>
      <c r="AV96" s="236">
        <v>0</v>
      </c>
      <c r="AW96" s="236">
        <v>0</v>
      </c>
      <c r="AX96" s="236">
        <v>0</v>
      </c>
      <c r="AY96" s="236">
        <v>0</v>
      </c>
      <c r="AZ96" s="236">
        <v>0</v>
      </c>
      <c r="BA96" s="236">
        <v>0</v>
      </c>
      <c r="BB96" s="236">
        <v>0</v>
      </c>
      <c r="BC96" s="293">
        <v>0</v>
      </c>
      <c r="BD96" s="236">
        <v>0</v>
      </c>
      <c r="BE96" s="236">
        <v>0</v>
      </c>
      <c r="BF96" s="236">
        <v>0</v>
      </c>
      <c r="BG96" s="236">
        <v>0</v>
      </c>
      <c r="BH96" s="236">
        <v>0</v>
      </c>
      <c r="BI96" s="236">
        <v>0</v>
      </c>
      <c r="BJ96" s="236">
        <v>0</v>
      </c>
      <c r="BK96" s="236">
        <v>0</v>
      </c>
      <c r="BL96" s="236">
        <v>0</v>
      </c>
      <c r="BM96" s="236">
        <v>0</v>
      </c>
      <c r="BN96" s="236">
        <v>0</v>
      </c>
      <c r="BO96" s="236">
        <v>0</v>
      </c>
      <c r="BP96" s="236">
        <v>0</v>
      </c>
      <c r="BQ96" s="236">
        <v>0</v>
      </c>
      <c r="BR96" s="236">
        <v>0</v>
      </c>
      <c r="BS96" s="236">
        <v>0</v>
      </c>
      <c r="BT96" s="236">
        <v>0</v>
      </c>
      <c r="BU96" s="236">
        <v>0</v>
      </c>
      <c r="BV96" s="236">
        <v>0</v>
      </c>
      <c r="BW96" s="236">
        <v>0</v>
      </c>
      <c r="BX96" s="293">
        <v>0</v>
      </c>
      <c r="BY96" s="293">
        <v>0</v>
      </c>
      <c r="BZ96" s="293">
        <v>0</v>
      </c>
      <c r="CA96" s="236">
        <v>0</v>
      </c>
      <c r="CB96" s="236">
        <v>0</v>
      </c>
      <c r="CC96" s="236">
        <v>0</v>
      </c>
      <c r="CD96" s="236">
        <v>0</v>
      </c>
      <c r="CE96" s="236">
        <v>0</v>
      </c>
      <c r="CF96" s="236">
        <v>0</v>
      </c>
      <c r="CG96" s="236">
        <v>0</v>
      </c>
      <c r="CH96" s="236">
        <v>0</v>
      </c>
      <c r="CI96" s="236">
        <v>0</v>
      </c>
      <c r="CJ96" s="236">
        <v>0</v>
      </c>
      <c r="CK96" s="236">
        <v>0</v>
      </c>
      <c r="CL96" s="293">
        <v>0</v>
      </c>
      <c r="CM96" s="236">
        <v>0</v>
      </c>
      <c r="CN96" s="236">
        <v>0</v>
      </c>
      <c r="CO96" s="236">
        <v>0</v>
      </c>
      <c r="CP96" s="236">
        <v>0</v>
      </c>
      <c r="CQ96" s="236">
        <v>0</v>
      </c>
      <c r="CR96" s="236">
        <v>0</v>
      </c>
      <c r="CS96" s="236">
        <v>0</v>
      </c>
      <c r="CT96" s="236">
        <v>0</v>
      </c>
      <c r="CU96" s="236">
        <v>0</v>
      </c>
    </row>
    <row r="97" spans="1:120" ht="15" outlineLevel="2">
      <c r="A97" s="189" t="s">
        <v>268</v>
      </c>
      <c r="B97" s="105">
        <v>2830</v>
      </c>
      <c r="C97" s="294" t="s">
        <v>296</v>
      </c>
      <c r="D97" s="294" t="s">
        <v>375</v>
      </c>
      <c r="E97" s="293">
        <v>0</v>
      </c>
      <c r="F97" s="293">
        <v>0</v>
      </c>
      <c r="G97" s="410">
        <v>0</v>
      </c>
      <c r="H97" s="410">
        <v>0</v>
      </c>
      <c r="I97" s="410">
        <v>0</v>
      </c>
      <c r="J97" s="410">
        <v>0</v>
      </c>
      <c r="K97" s="410">
        <v>0</v>
      </c>
      <c r="L97" s="410">
        <v>0</v>
      </c>
      <c r="M97" s="410">
        <v>0</v>
      </c>
      <c r="N97" s="410">
        <v>0</v>
      </c>
      <c r="O97" s="410">
        <v>0</v>
      </c>
      <c r="P97" s="410">
        <v>0</v>
      </c>
      <c r="Q97" s="410">
        <v>0</v>
      </c>
      <c r="R97" s="293">
        <v>0</v>
      </c>
      <c r="S97" s="236">
        <v>0</v>
      </c>
      <c r="T97" s="236">
        <v>0</v>
      </c>
      <c r="U97" s="236">
        <v>0</v>
      </c>
      <c r="V97" s="236">
        <v>0</v>
      </c>
      <c r="W97" s="236">
        <v>0</v>
      </c>
      <c r="X97" s="236">
        <v>0</v>
      </c>
      <c r="Y97" s="101">
        <v>0</v>
      </c>
      <c r="Z97" s="236">
        <v>0</v>
      </c>
      <c r="AA97" s="236">
        <v>0</v>
      </c>
      <c r="AB97" s="101">
        <v>0</v>
      </c>
      <c r="AC97" s="411">
        <v>0</v>
      </c>
      <c r="AD97" s="293">
        <v>0</v>
      </c>
      <c r="AE97" s="236">
        <v>0</v>
      </c>
      <c r="AF97" s="236">
        <v>0</v>
      </c>
      <c r="AG97" s="236">
        <v>0</v>
      </c>
      <c r="AH97" s="236">
        <v>0</v>
      </c>
      <c r="AI97" s="236">
        <v>0</v>
      </c>
      <c r="AJ97" s="236">
        <v>0</v>
      </c>
      <c r="AK97" s="236">
        <v>0</v>
      </c>
      <c r="AL97" s="236">
        <v>0</v>
      </c>
      <c r="AM97" s="236">
        <v>0</v>
      </c>
      <c r="AN97" s="236">
        <v>0</v>
      </c>
      <c r="AO97" s="236">
        <v>0</v>
      </c>
      <c r="AP97" s="236">
        <v>0</v>
      </c>
      <c r="AQ97" s="236">
        <v>0</v>
      </c>
      <c r="AR97" s="236">
        <v>0</v>
      </c>
      <c r="AS97" s="236">
        <v>0</v>
      </c>
      <c r="AT97" s="236">
        <v>0</v>
      </c>
      <c r="AU97" s="236">
        <v>0</v>
      </c>
      <c r="AV97" s="236">
        <v>0</v>
      </c>
      <c r="AW97" s="236">
        <v>0</v>
      </c>
      <c r="AX97" s="236">
        <v>0</v>
      </c>
      <c r="AY97" s="236">
        <v>0</v>
      </c>
      <c r="AZ97" s="236">
        <v>0</v>
      </c>
      <c r="BA97" s="236">
        <v>0</v>
      </c>
      <c r="BB97" s="236">
        <v>0</v>
      </c>
      <c r="BC97" s="293">
        <v>0</v>
      </c>
      <c r="BD97" s="236">
        <v>0</v>
      </c>
      <c r="BE97" s="236">
        <v>0</v>
      </c>
      <c r="BF97" s="236">
        <v>0</v>
      </c>
      <c r="BG97" s="236">
        <v>0</v>
      </c>
      <c r="BH97" s="236">
        <v>0</v>
      </c>
      <c r="BI97" s="236">
        <v>0</v>
      </c>
      <c r="BJ97" s="236">
        <v>0</v>
      </c>
      <c r="BK97" s="236">
        <v>0</v>
      </c>
      <c r="BL97" s="236">
        <v>0</v>
      </c>
      <c r="BM97" s="236">
        <v>0</v>
      </c>
      <c r="BN97" s="236">
        <v>0</v>
      </c>
      <c r="BO97" s="236">
        <v>0</v>
      </c>
      <c r="BP97" s="236">
        <v>0</v>
      </c>
      <c r="BQ97" s="236">
        <v>0</v>
      </c>
      <c r="BR97" s="236">
        <v>0</v>
      </c>
      <c r="BS97" s="236">
        <v>0</v>
      </c>
      <c r="BT97" s="236">
        <v>0</v>
      </c>
      <c r="BU97" s="236">
        <v>0</v>
      </c>
      <c r="BV97" s="236">
        <v>0</v>
      </c>
      <c r="BW97" s="236">
        <v>0</v>
      </c>
      <c r="BX97" s="293">
        <v>0</v>
      </c>
      <c r="BY97" s="293">
        <v>0</v>
      </c>
      <c r="BZ97" s="293">
        <v>0</v>
      </c>
      <c r="CA97" s="236">
        <v>0</v>
      </c>
      <c r="CB97" s="236">
        <v>0</v>
      </c>
      <c r="CC97" s="236">
        <v>0</v>
      </c>
      <c r="CD97" s="236">
        <v>0</v>
      </c>
      <c r="CE97" s="236">
        <v>0</v>
      </c>
      <c r="CF97" s="236">
        <v>0</v>
      </c>
      <c r="CG97" s="236">
        <v>0</v>
      </c>
      <c r="CH97" s="236">
        <v>0</v>
      </c>
      <c r="CI97" s="236">
        <v>0</v>
      </c>
      <c r="CJ97" s="236">
        <v>0</v>
      </c>
      <c r="CK97" s="236">
        <v>0</v>
      </c>
      <c r="CL97" s="293">
        <v>0</v>
      </c>
      <c r="CM97" s="236">
        <v>0</v>
      </c>
      <c r="CN97" s="236">
        <v>0</v>
      </c>
      <c r="CO97" s="236">
        <v>0</v>
      </c>
      <c r="CP97" s="236">
        <v>0</v>
      </c>
      <c r="CQ97" s="236">
        <v>0</v>
      </c>
      <c r="CR97" s="236">
        <v>0</v>
      </c>
      <c r="CS97" s="236">
        <v>0</v>
      </c>
      <c r="CT97" s="236">
        <v>0</v>
      </c>
      <c r="CU97" s="236">
        <v>0</v>
      </c>
    </row>
    <row r="98" spans="1:120" ht="15" outlineLevel="2">
      <c r="A98" s="189" t="s">
        <v>807</v>
      </c>
      <c r="B98" s="105">
        <v>2830</v>
      </c>
      <c r="C98" s="294" t="s">
        <v>296</v>
      </c>
      <c r="D98" s="294" t="s">
        <v>749</v>
      </c>
      <c r="E98" s="293">
        <v>0</v>
      </c>
      <c r="F98" s="293"/>
      <c r="G98" s="410"/>
      <c r="H98" s="410"/>
      <c r="I98" s="410"/>
      <c r="J98" s="410"/>
      <c r="K98" s="410"/>
      <c r="L98" s="410"/>
      <c r="M98" s="410"/>
      <c r="N98" s="410"/>
      <c r="O98" s="410"/>
      <c r="P98" s="410"/>
      <c r="Q98" s="410"/>
      <c r="R98" s="293"/>
      <c r="S98" s="236"/>
      <c r="T98" s="236"/>
      <c r="U98" s="236"/>
      <c r="V98" s="236"/>
      <c r="W98" s="236"/>
      <c r="X98" s="236"/>
      <c r="Y98" s="101"/>
      <c r="Z98" s="236"/>
      <c r="AA98" s="236"/>
      <c r="AB98" s="101"/>
      <c r="AC98" s="411"/>
      <c r="AD98" s="293"/>
      <c r="AE98" s="236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  <c r="AR98" s="236"/>
      <c r="AS98" s="236"/>
      <c r="AT98" s="236"/>
      <c r="AU98" s="236"/>
      <c r="AV98" s="236"/>
      <c r="AW98" s="236"/>
      <c r="AX98" s="236"/>
      <c r="AY98" s="236"/>
      <c r="AZ98" s="236"/>
      <c r="BA98" s="236"/>
      <c r="BB98" s="236"/>
      <c r="BC98" s="293"/>
      <c r="BD98" s="236"/>
      <c r="BE98" s="236"/>
      <c r="BF98" s="236"/>
      <c r="BG98" s="236"/>
      <c r="BH98" s="236"/>
      <c r="BI98" s="236"/>
      <c r="BJ98" s="236"/>
      <c r="BK98" s="236"/>
      <c r="BL98" s="236"/>
      <c r="BM98" s="236"/>
      <c r="BN98" s="236"/>
      <c r="BO98" s="236">
        <v>0</v>
      </c>
      <c r="BP98" s="236">
        <v>0</v>
      </c>
      <c r="BQ98" s="236">
        <v>0</v>
      </c>
      <c r="BR98" s="236">
        <v>0</v>
      </c>
      <c r="BS98" s="236">
        <v>0</v>
      </c>
      <c r="BT98" s="236">
        <v>0</v>
      </c>
      <c r="BU98" s="236">
        <v>0</v>
      </c>
      <c r="BV98" s="236">
        <v>0</v>
      </c>
      <c r="BW98" s="236">
        <v>0</v>
      </c>
      <c r="BX98" s="293">
        <v>0</v>
      </c>
      <c r="BY98" s="293">
        <v>0</v>
      </c>
      <c r="BZ98" s="293">
        <v>0</v>
      </c>
      <c r="CA98" s="236">
        <v>0</v>
      </c>
      <c r="CB98" s="236">
        <v>0</v>
      </c>
      <c r="CC98" s="236">
        <v>0</v>
      </c>
      <c r="CD98" s="236">
        <v>0</v>
      </c>
      <c r="CE98" s="236">
        <v>0</v>
      </c>
      <c r="CF98" s="236">
        <v>0</v>
      </c>
      <c r="CG98" s="236">
        <v>0</v>
      </c>
      <c r="CH98" s="236">
        <v>0</v>
      </c>
      <c r="CI98" s="236">
        <v>0</v>
      </c>
      <c r="CJ98" s="236">
        <v>0</v>
      </c>
      <c r="CK98" s="236">
        <v>0</v>
      </c>
      <c r="CL98" s="293">
        <v>0</v>
      </c>
      <c r="CM98" s="236">
        <v>0</v>
      </c>
      <c r="CN98" s="236">
        <v>0</v>
      </c>
      <c r="CO98" s="236">
        <v>0</v>
      </c>
      <c r="CP98" s="236">
        <v>0</v>
      </c>
      <c r="CQ98" s="236">
        <v>0</v>
      </c>
      <c r="CR98" s="236">
        <v>0</v>
      </c>
      <c r="CS98" s="236">
        <v>0</v>
      </c>
      <c r="CT98" s="236">
        <v>0</v>
      </c>
      <c r="CU98" s="236">
        <v>0</v>
      </c>
    </row>
    <row r="99" spans="1:120" outlineLevel="2">
      <c r="A99" s="189" t="s">
        <v>269</v>
      </c>
      <c r="B99" s="611">
        <v>1900</v>
      </c>
      <c r="C99" s="294" t="s">
        <v>296</v>
      </c>
      <c r="D99" s="294" t="s">
        <v>376</v>
      </c>
      <c r="E99" s="293">
        <v>0</v>
      </c>
      <c r="F99" s="293">
        <v>0</v>
      </c>
      <c r="G99" s="410">
        <v>0</v>
      </c>
      <c r="H99" s="410">
        <v>0</v>
      </c>
      <c r="I99" s="410">
        <v>0</v>
      </c>
      <c r="J99" s="410">
        <v>0</v>
      </c>
      <c r="K99" s="410">
        <v>0</v>
      </c>
      <c r="L99" s="410">
        <v>0</v>
      </c>
      <c r="M99" s="410">
        <v>0</v>
      </c>
      <c r="N99" s="410">
        <v>0</v>
      </c>
      <c r="O99" s="410">
        <v>0</v>
      </c>
      <c r="P99" s="410">
        <v>0</v>
      </c>
      <c r="Q99" s="410">
        <v>0</v>
      </c>
      <c r="R99" s="293">
        <v>0</v>
      </c>
      <c r="S99" s="236">
        <v>0</v>
      </c>
      <c r="T99" s="236">
        <v>0</v>
      </c>
      <c r="U99" s="236">
        <v>0</v>
      </c>
      <c r="V99" s="236">
        <v>0</v>
      </c>
      <c r="W99" s="236">
        <v>0</v>
      </c>
      <c r="X99" s="236">
        <v>0</v>
      </c>
      <c r="Y99" s="101">
        <v>0</v>
      </c>
      <c r="Z99" s="236">
        <v>0</v>
      </c>
      <c r="AA99" s="236">
        <v>0</v>
      </c>
      <c r="AB99" s="101">
        <v>0</v>
      </c>
      <c r="AC99" s="411">
        <v>0</v>
      </c>
      <c r="AD99" s="293">
        <v>0</v>
      </c>
      <c r="AE99" s="236">
        <v>0</v>
      </c>
      <c r="AF99" s="236">
        <v>0</v>
      </c>
      <c r="AG99" s="236">
        <v>0</v>
      </c>
      <c r="AH99" s="236">
        <v>0</v>
      </c>
      <c r="AI99" s="236">
        <v>0</v>
      </c>
      <c r="AJ99" s="236">
        <v>0</v>
      </c>
      <c r="AK99" s="236">
        <v>0</v>
      </c>
      <c r="AL99" s="236">
        <v>0</v>
      </c>
      <c r="AM99" s="236">
        <v>0</v>
      </c>
      <c r="AN99" s="236">
        <v>0</v>
      </c>
      <c r="AO99" s="236">
        <v>0</v>
      </c>
      <c r="AP99" s="236">
        <v>0</v>
      </c>
      <c r="AQ99" s="236">
        <v>0</v>
      </c>
      <c r="AR99" s="236">
        <v>0</v>
      </c>
      <c r="AS99" s="236">
        <v>0</v>
      </c>
      <c r="AT99" s="236">
        <v>0</v>
      </c>
      <c r="AU99" s="236">
        <v>0</v>
      </c>
      <c r="AV99" s="236">
        <v>0</v>
      </c>
      <c r="AW99" s="236">
        <v>0</v>
      </c>
      <c r="AX99" s="236">
        <v>0</v>
      </c>
      <c r="AY99" s="236">
        <v>0</v>
      </c>
      <c r="AZ99" s="236">
        <v>0</v>
      </c>
      <c r="BA99" s="236">
        <v>0</v>
      </c>
      <c r="BB99" s="236">
        <v>0</v>
      </c>
      <c r="BC99" s="293">
        <v>0</v>
      </c>
      <c r="BD99" s="236">
        <v>0</v>
      </c>
      <c r="BE99" s="236">
        <v>0</v>
      </c>
      <c r="BF99" s="236">
        <v>0</v>
      </c>
      <c r="BG99" s="236">
        <v>0</v>
      </c>
      <c r="BH99" s="236">
        <v>0</v>
      </c>
      <c r="BI99" s="236">
        <v>0</v>
      </c>
      <c r="BJ99" s="236">
        <v>0</v>
      </c>
      <c r="BK99" s="236">
        <v>0</v>
      </c>
      <c r="BL99" s="236">
        <v>0</v>
      </c>
      <c r="BM99" s="236">
        <v>0</v>
      </c>
      <c r="BN99" s="236">
        <v>0</v>
      </c>
      <c r="BO99" s="236">
        <v>0</v>
      </c>
      <c r="BP99" s="236">
        <v>0</v>
      </c>
      <c r="BQ99" s="236">
        <v>0</v>
      </c>
      <c r="BR99" s="236">
        <v>0</v>
      </c>
      <c r="BS99" s="236">
        <v>0</v>
      </c>
      <c r="BT99" s="236">
        <v>0</v>
      </c>
      <c r="BU99" s="236">
        <v>0</v>
      </c>
      <c r="BV99" s="236">
        <v>0</v>
      </c>
      <c r="BW99" s="236">
        <v>0</v>
      </c>
      <c r="BX99" s="293">
        <v>0</v>
      </c>
      <c r="BY99" s="293">
        <v>0</v>
      </c>
      <c r="BZ99" s="293">
        <v>0</v>
      </c>
      <c r="CA99" s="236">
        <v>0</v>
      </c>
      <c r="CB99" s="236">
        <v>0</v>
      </c>
      <c r="CC99" s="236">
        <v>0</v>
      </c>
      <c r="CD99" s="236">
        <v>0</v>
      </c>
      <c r="CE99" s="236">
        <v>0</v>
      </c>
      <c r="CF99" s="236">
        <v>0</v>
      </c>
      <c r="CG99" s="236">
        <v>0</v>
      </c>
      <c r="CH99" s="236">
        <v>0</v>
      </c>
      <c r="CI99" s="236">
        <v>0</v>
      </c>
      <c r="CJ99" s="236">
        <v>0</v>
      </c>
      <c r="CK99" s="236">
        <v>0</v>
      </c>
      <c r="CL99" s="293">
        <v>0</v>
      </c>
      <c r="CM99" s="236">
        <v>0</v>
      </c>
      <c r="CN99" s="236">
        <v>0</v>
      </c>
      <c r="CO99" s="236">
        <v>0</v>
      </c>
      <c r="CP99" s="236">
        <v>0</v>
      </c>
      <c r="CQ99" s="236">
        <v>0</v>
      </c>
      <c r="CR99" s="236">
        <v>0</v>
      </c>
      <c r="CS99" s="236">
        <v>0</v>
      </c>
      <c r="CT99" s="236">
        <v>0</v>
      </c>
      <c r="CU99" s="236">
        <v>0</v>
      </c>
    </row>
    <row r="100" spans="1:120" outlineLevel="2">
      <c r="A100" s="189" t="s">
        <v>270</v>
      </c>
      <c r="B100" s="611" t="s">
        <v>1170</v>
      </c>
      <c r="C100" s="294" t="s">
        <v>296</v>
      </c>
      <c r="D100" s="294" t="s">
        <v>377</v>
      </c>
      <c r="E100" s="293">
        <v>0</v>
      </c>
      <c r="F100" s="293">
        <v>0</v>
      </c>
      <c r="G100" s="410">
        <v>0</v>
      </c>
      <c r="H100" s="410">
        <v>0</v>
      </c>
      <c r="I100" s="410">
        <v>0</v>
      </c>
      <c r="J100" s="410">
        <v>0</v>
      </c>
      <c r="K100" s="410">
        <v>0</v>
      </c>
      <c r="L100" s="410">
        <v>0</v>
      </c>
      <c r="M100" s="410">
        <v>0</v>
      </c>
      <c r="N100" s="410">
        <v>0</v>
      </c>
      <c r="O100" s="410">
        <v>0</v>
      </c>
      <c r="P100" s="410">
        <v>0</v>
      </c>
      <c r="Q100" s="410">
        <v>0</v>
      </c>
      <c r="R100" s="293">
        <v>0</v>
      </c>
      <c r="S100" s="236">
        <v>0</v>
      </c>
      <c r="T100" s="236">
        <v>0</v>
      </c>
      <c r="U100" s="236">
        <v>0</v>
      </c>
      <c r="V100" s="236">
        <v>0</v>
      </c>
      <c r="W100" s="236">
        <v>0</v>
      </c>
      <c r="X100" s="236">
        <v>0</v>
      </c>
      <c r="Y100" s="101">
        <v>0</v>
      </c>
      <c r="Z100" s="236">
        <v>0</v>
      </c>
      <c r="AA100" s="236">
        <v>0</v>
      </c>
      <c r="AB100" s="101">
        <v>0</v>
      </c>
      <c r="AC100" s="411">
        <v>0</v>
      </c>
      <c r="AD100" s="293">
        <v>0</v>
      </c>
      <c r="AE100" s="236">
        <v>0</v>
      </c>
      <c r="AF100" s="236">
        <v>0</v>
      </c>
      <c r="AG100" s="236">
        <v>0</v>
      </c>
      <c r="AH100" s="236">
        <v>0</v>
      </c>
      <c r="AI100" s="236">
        <v>0</v>
      </c>
      <c r="AJ100" s="236">
        <v>0</v>
      </c>
      <c r="AK100" s="236">
        <v>0</v>
      </c>
      <c r="AL100" s="236">
        <v>0</v>
      </c>
      <c r="AM100" s="236">
        <v>0</v>
      </c>
      <c r="AN100" s="236">
        <v>0</v>
      </c>
      <c r="AO100" s="236">
        <v>0</v>
      </c>
      <c r="AP100" s="236">
        <v>0</v>
      </c>
      <c r="AQ100" s="236">
        <v>0</v>
      </c>
      <c r="AR100" s="236">
        <v>0</v>
      </c>
      <c r="AS100" s="236">
        <v>0</v>
      </c>
      <c r="AT100" s="236">
        <v>0</v>
      </c>
      <c r="AU100" s="236">
        <v>0</v>
      </c>
      <c r="AV100" s="236">
        <v>0</v>
      </c>
      <c r="AW100" s="236">
        <v>0</v>
      </c>
      <c r="AX100" s="236">
        <v>0</v>
      </c>
      <c r="AY100" s="236">
        <v>0</v>
      </c>
      <c r="AZ100" s="236">
        <v>0</v>
      </c>
      <c r="BA100" s="236">
        <v>0</v>
      </c>
      <c r="BB100" s="236">
        <v>0</v>
      </c>
      <c r="BC100" s="293">
        <v>0</v>
      </c>
      <c r="BD100" s="236">
        <v>0</v>
      </c>
      <c r="BE100" s="236">
        <v>0</v>
      </c>
      <c r="BF100" s="236">
        <v>0</v>
      </c>
      <c r="BG100" s="236">
        <v>0</v>
      </c>
      <c r="BH100" s="236">
        <v>0</v>
      </c>
      <c r="BI100" s="236">
        <v>0</v>
      </c>
      <c r="BJ100" s="236">
        <v>0</v>
      </c>
      <c r="BK100" s="236">
        <v>0</v>
      </c>
      <c r="BL100" s="236">
        <v>0</v>
      </c>
      <c r="BM100" s="236">
        <v>0</v>
      </c>
      <c r="BN100" s="236">
        <v>0</v>
      </c>
      <c r="BO100" s="236">
        <v>0</v>
      </c>
      <c r="BP100" s="236">
        <v>0</v>
      </c>
      <c r="BQ100" s="236">
        <v>0</v>
      </c>
      <c r="BR100" s="236">
        <v>0</v>
      </c>
      <c r="BS100" s="236">
        <v>0</v>
      </c>
      <c r="BT100" s="236">
        <v>0</v>
      </c>
      <c r="BU100" s="236">
        <v>0</v>
      </c>
      <c r="BV100" s="236">
        <v>0</v>
      </c>
      <c r="BW100" s="236">
        <v>0</v>
      </c>
      <c r="BX100" s="293">
        <v>0</v>
      </c>
      <c r="BY100" s="293">
        <v>0</v>
      </c>
      <c r="BZ100" s="293">
        <v>0</v>
      </c>
      <c r="CA100" s="236">
        <v>0</v>
      </c>
      <c r="CB100" s="236">
        <v>0</v>
      </c>
      <c r="CC100" s="236">
        <v>0</v>
      </c>
      <c r="CD100" s="236">
        <v>0</v>
      </c>
      <c r="CE100" s="236">
        <v>0</v>
      </c>
      <c r="CF100" s="236">
        <v>0</v>
      </c>
      <c r="CG100" s="236">
        <v>0</v>
      </c>
      <c r="CH100" s="236">
        <v>0</v>
      </c>
      <c r="CI100" s="236">
        <v>0</v>
      </c>
      <c r="CJ100" s="236">
        <v>0</v>
      </c>
      <c r="CK100" s="236">
        <v>0</v>
      </c>
      <c r="CL100" s="293">
        <v>0</v>
      </c>
      <c r="CM100" s="236">
        <v>0</v>
      </c>
      <c r="CN100" s="236">
        <v>0</v>
      </c>
      <c r="CO100" s="236">
        <v>0</v>
      </c>
      <c r="CP100" s="236">
        <v>0</v>
      </c>
      <c r="CQ100" s="236">
        <v>0</v>
      </c>
      <c r="CR100" s="236">
        <v>0</v>
      </c>
      <c r="CS100" s="236">
        <v>0</v>
      </c>
      <c r="CT100" s="236">
        <v>0</v>
      </c>
      <c r="CU100" s="236">
        <v>0</v>
      </c>
    </row>
    <row r="101" spans="1:120" outlineLevel="2">
      <c r="A101" s="189" t="s">
        <v>271</v>
      </c>
      <c r="B101" s="611">
        <v>1900</v>
      </c>
      <c r="C101" s="294" t="s">
        <v>296</v>
      </c>
      <c r="D101" s="294" t="s">
        <v>378</v>
      </c>
      <c r="E101" s="293">
        <v>0</v>
      </c>
      <c r="F101" s="293">
        <v>0</v>
      </c>
      <c r="G101" s="410">
        <v>0</v>
      </c>
      <c r="H101" s="410">
        <v>0</v>
      </c>
      <c r="I101" s="410">
        <v>0</v>
      </c>
      <c r="J101" s="410">
        <v>0</v>
      </c>
      <c r="K101" s="410">
        <v>0</v>
      </c>
      <c r="L101" s="410">
        <v>0</v>
      </c>
      <c r="M101" s="410">
        <v>0</v>
      </c>
      <c r="N101" s="410">
        <v>0</v>
      </c>
      <c r="O101" s="410">
        <v>0</v>
      </c>
      <c r="P101" s="410">
        <v>0</v>
      </c>
      <c r="Q101" s="410">
        <v>0</v>
      </c>
      <c r="R101" s="293">
        <v>0</v>
      </c>
      <c r="S101" s="236">
        <v>0</v>
      </c>
      <c r="T101" s="236">
        <v>0</v>
      </c>
      <c r="U101" s="236">
        <v>0</v>
      </c>
      <c r="V101" s="236">
        <v>0</v>
      </c>
      <c r="W101" s="236">
        <v>0</v>
      </c>
      <c r="X101" s="236">
        <v>0</v>
      </c>
      <c r="Y101" s="101">
        <v>0</v>
      </c>
      <c r="Z101" s="236">
        <v>0</v>
      </c>
      <c r="AA101" s="236">
        <v>0</v>
      </c>
      <c r="AB101" s="101">
        <v>0</v>
      </c>
      <c r="AC101" s="411">
        <v>0</v>
      </c>
      <c r="AD101" s="293">
        <v>0</v>
      </c>
      <c r="AE101" s="236">
        <v>0</v>
      </c>
      <c r="AF101" s="236">
        <v>0</v>
      </c>
      <c r="AG101" s="236">
        <v>0</v>
      </c>
      <c r="AH101" s="236">
        <v>0</v>
      </c>
      <c r="AI101" s="236">
        <v>0</v>
      </c>
      <c r="AJ101" s="236">
        <v>0</v>
      </c>
      <c r="AK101" s="236">
        <v>0</v>
      </c>
      <c r="AL101" s="236">
        <v>0</v>
      </c>
      <c r="AM101" s="236">
        <v>0</v>
      </c>
      <c r="AN101" s="236">
        <v>0</v>
      </c>
      <c r="AO101" s="236">
        <v>0</v>
      </c>
      <c r="AP101" s="236">
        <v>0</v>
      </c>
      <c r="AQ101" s="236">
        <v>0</v>
      </c>
      <c r="AR101" s="236">
        <v>0</v>
      </c>
      <c r="AS101" s="236">
        <v>0</v>
      </c>
      <c r="AT101" s="236">
        <v>0</v>
      </c>
      <c r="AU101" s="236">
        <v>0</v>
      </c>
      <c r="AV101" s="236">
        <v>0</v>
      </c>
      <c r="AW101" s="236">
        <v>0</v>
      </c>
      <c r="AX101" s="236">
        <v>0</v>
      </c>
      <c r="AY101" s="236">
        <v>0</v>
      </c>
      <c r="AZ101" s="236">
        <v>0</v>
      </c>
      <c r="BA101" s="236">
        <v>0</v>
      </c>
      <c r="BB101" s="236">
        <v>0</v>
      </c>
      <c r="BC101" s="293">
        <v>0</v>
      </c>
      <c r="BD101" s="236">
        <v>0</v>
      </c>
      <c r="BE101" s="236">
        <v>0</v>
      </c>
      <c r="BF101" s="236">
        <v>0</v>
      </c>
      <c r="BG101" s="236">
        <v>0</v>
      </c>
      <c r="BH101" s="236">
        <v>0</v>
      </c>
      <c r="BI101" s="236">
        <v>0</v>
      </c>
      <c r="BJ101" s="236">
        <v>0</v>
      </c>
      <c r="BK101" s="236">
        <v>0</v>
      </c>
      <c r="BL101" s="236">
        <v>0</v>
      </c>
      <c r="BM101" s="236">
        <v>0</v>
      </c>
      <c r="BN101" s="236">
        <v>0</v>
      </c>
      <c r="BO101" s="236">
        <v>0</v>
      </c>
      <c r="BP101" s="236">
        <v>0</v>
      </c>
      <c r="BQ101" s="236">
        <v>0</v>
      </c>
      <c r="BR101" s="236">
        <v>0</v>
      </c>
      <c r="BS101" s="236">
        <v>0</v>
      </c>
      <c r="BT101" s="236">
        <v>0</v>
      </c>
      <c r="BU101" s="236">
        <v>0</v>
      </c>
      <c r="BV101" s="236">
        <v>0</v>
      </c>
      <c r="BW101" s="236">
        <v>0</v>
      </c>
      <c r="BX101" s="293">
        <v>0</v>
      </c>
      <c r="BY101" s="293">
        <v>0</v>
      </c>
      <c r="BZ101" s="293">
        <v>0</v>
      </c>
      <c r="CA101" s="236">
        <v>0</v>
      </c>
      <c r="CB101" s="236">
        <v>0</v>
      </c>
      <c r="CC101" s="236">
        <v>0</v>
      </c>
      <c r="CD101" s="236">
        <v>0</v>
      </c>
      <c r="CE101" s="236">
        <v>0</v>
      </c>
      <c r="CF101" s="236">
        <v>0</v>
      </c>
      <c r="CG101" s="236">
        <v>0</v>
      </c>
      <c r="CH101" s="236">
        <v>0</v>
      </c>
      <c r="CI101" s="236">
        <v>0</v>
      </c>
      <c r="CJ101" s="236">
        <v>0</v>
      </c>
      <c r="CK101" s="236">
        <v>0</v>
      </c>
      <c r="CL101" s="293">
        <v>0</v>
      </c>
      <c r="CM101" s="236">
        <v>0</v>
      </c>
      <c r="CN101" s="236">
        <v>0</v>
      </c>
      <c r="CO101" s="236">
        <v>0</v>
      </c>
      <c r="CP101" s="236">
        <v>0</v>
      </c>
      <c r="CQ101" s="236">
        <v>0</v>
      </c>
      <c r="CR101" s="236">
        <v>0</v>
      </c>
      <c r="CS101" s="236">
        <v>0</v>
      </c>
      <c r="CT101" s="236">
        <v>0</v>
      </c>
      <c r="CU101" s="236">
        <v>0</v>
      </c>
    </row>
    <row r="102" spans="1:120" outlineLevel="2">
      <c r="A102" s="189" t="s">
        <v>272</v>
      </c>
      <c r="B102" s="611" t="s">
        <v>1170</v>
      </c>
      <c r="C102" s="294" t="s">
        <v>296</v>
      </c>
      <c r="D102" s="294" t="s">
        <v>379</v>
      </c>
      <c r="E102" s="293">
        <v>0</v>
      </c>
      <c r="F102" s="293">
        <v>0</v>
      </c>
      <c r="G102" s="410">
        <v>0</v>
      </c>
      <c r="H102" s="410">
        <v>0</v>
      </c>
      <c r="I102" s="410">
        <v>0</v>
      </c>
      <c r="J102" s="410">
        <v>0</v>
      </c>
      <c r="K102" s="410">
        <v>0</v>
      </c>
      <c r="L102" s="410">
        <v>0</v>
      </c>
      <c r="M102" s="410">
        <v>0</v>
      </c>
      <c r="N102" s="410">
        <v>0</v>
      </c>
      <c r="O102" s="410">
        <v>0</v>
      </c>
      <c r="P102" s="410">
        <v>0</v>
      </c>
      <c r="Q102" s="410">
        <v>0</v>
      </c>
      <c r="R102" s="293">
        <v>0</v>
      </c>
      <c r="S102" s="236">
        <v>0</v>
      </c>
      <c r="T102" s="236">
        <v>0</v>
      </c>
      <c r="U102" s="236">
        <v>0</v>
      </c>
      <c r="V102" s="236">
        <v>0</v>
      </c>
      <c r="W102" s="236">
        <v>0</v>
      </c>
      <c r="X102" s="236">
        <v>0</v>
      </c>
      <c r="Y102" s="101">
        <v>0</v>
      </c>
      <c r="Z102" s="236">
        <v>0</v>
      </c>
      <c r="AA102" s="236">
        <v>0</v>
      </c>
      <c r="AB102" s="101">
        <v>0</v>
      </c>
      <c r="AC102" s="411">
        <v>0</v>
      </c>
      <c r="AD102" s="293">
        <v>0</v>
      </c>
      <c r="AE102" s="236">
        <v>0</v>
      </c>
      <c r="AF102" s="236">
        <v>0</v>
      </c>
      <c r="AG102" s="236">
        <v>0</v>
      </c>
      <c r="AH102" s="236">
        <v>0</v>
      </c>
      <c r="AI102" s="236">
        <v>0</v>
      </c>
      <c r="AJ102" s="236">
        <v>0</v>
      </c>
      <c r="AK102" s="236">
        <v>0</v>
      </c>
      <c r="AL102" s="236">
        <v>0</v>
      </c>
      <c r="AM102" s="236">
        <v>0</v>
      </c>
      <c r="AN102" s="236">
        <v>0</v>
      </c>
      <c r="AO102" s="236">
        <v>0</v>
      </c>
      <c r="AP102" s="236">
        <v>0</v>
      </c>
      <c r="AQ102" s="236">
        <v>0</v>
      </c>
      <c r="AR102" s="236">
        <v>0</v>
      </c>
      <c r="AS102" s="236">
        <v>0</v>
      </c>
      <c r="AT102" s="236">
        <v>0</v>
      </c>
      <c r="AU102" s="236">
        <v>0</v>
      </c>
      <c r="AV102" s="236">
        <v>0</v>
      </c>
      <c r="AW102" s="236">
        <v>0</v>
      </c>
      <c r="AX102" s="236">
        <v>0</v>
      </c>
      <c r="AY102" s="236">
        <v>0</v>
      </c>
      <c r="AZ102" s="236">
        <v>0</v>
      </c>
      <c r="BA102" s="236">
        <v>0</v>
      </c>
      <c r="BB102" s="236">
        <v>0</v>
      </c>
      <c r="BC102" s="293">
        <v>0</v>
      </c>
      <c r="BD102" s="236">
        <v>0</v>
      </c>
      <c r="BE102" s="236">
        <v>0</v>
      </c>
      <c r="BF102" s="236">
        <v>0</v>
      </c>
      <c r="BG102" s="236">
        <v>0</v>
      </c>
      <c r="BH102" s="236">
        <v>0</v>
      </c>
      <c r="BI102" s="236">
        <v>0</v>
      </c>
      <c r="BJ102" s="236">
        <v>0</v>
      </c>
      <c r="BK102" s="236">
        <v>0</v>
      </c>
      <c r="BL102" s="236">
        <v>0</v>
      </c>
      <c r="BM102" s="236">
        <v>0</v>
      </c>
      <c r="BN102" s="236">
        <v>0</v>
      </c>
      <c r="BO102" s="236">
        <v>0</v>
      </c>
      <c r="BP102" s="236">
        <v>0</v>
      </c>
      <c r="BQ102" s="236">
        <v>0</v>
      </c>
      <c r="BR102" s="236">
        <v>0</v>
      </c>
      <c r="BS102" s="236">
        <v>0</v>
      </c>
      <c r="BT102" s="236">
        <v>0</v>
      </c>
      <c r="BU102" s="236">
        <v>0</v>
      </c>
      <c r="BV102" s="236">
        <v>0</v>
      </c>
      <c r="BW102" s="236">
        <v>0</v>
      </c>
      <c r="BX102" s="293">
        <v>0</v>
      </c>
      <c r="BY102" s="293">
        <v>0</v>
      </c>
      <c r="BZ102" s="293">
        <v>0</v>
      </c>
      <c r="CA102" s="236">
        <v>0</v>
      </c>
      <c r="CB102" s="236">
        <v>0</v>
      </c>
      <c r="CC102" s="236">
        <v>0</v>
      </c>
      <c r="CD102" s="236">
        <v>0</v>
      </c>
      <c r="CE102" s="236">
        <v>0</v>
      </c>
      <c r="CF102" s="236">
        <v>0</v>
      </c>
      <c r="CG102" s="236">
        <v>0</v>
      </c>
      <c r="CH102" s="236">
        <v>0</v>
      </c>
      <c r="CI102" s="236">
        <v>0</v>
      </c>
      <c r="CJ102" s="236">
        <v>0</v>
      </c>
      <c r="CK102" s="236">
        <v>0</v>
      </c>
      <c r="CL102" s="293">
        <v>0</v>
      </c>
      <c r="CM102" s="236">
        <v>0</v>
      </c>
      <c r="CN102" s="236">
        <v>0</v>
      </c>
      <c r="CO102" s="236">
        <v>0</v>
      </c>
      <c r="CP102" s="236">
        <v>0</v>
      </c>
      <c r="CQ102" s="236">
        <v>0</v>
      </c>
      <c r="CR102" s="236">
        <v>0</v>
      </c>
      <c r="CS102" s="236">
        <v>0</v>
      </c>
      <c r="CT102" s="236">
        <v>0</v>
      </c>
      <c r="CU102" s="236">
        <v>0</v>
      </c>
    </row>
    <row r="103" spans="1:120" outlineLevel="2">
      <c r="A103" s="189" t="s">
        <v>273</v>
      </c>
      <c r="B103" s="611">
        <v>1900</v>
      </c>
      <c r="C103" s="294" t="s">
        <v>296</v>
      </c>
      <c r="D103" s="294" t="s">
        <v>380</v>
      </c>
      <c r="E103" s="293">
        <v>0</v>
      </c>
      <c r="F103" s="293">
        <v>0</v>
      </c>
      <c r="G103" s="410">
        <v>0</v>
      </c>
      <c r="H103" s="410">
        <v>0</v>
      </c>
      <c r="I103" s="410">
        <v>0</v>
      </c>
      <c r="J103" s="410">
        <v>0</v>
      </c>
      <c r="K103" s="410">
        <v>0</v>
      </c>
      <c r="L103" s="410">
        <v>0</v>
      </c>
      <c r="M103" s="410">
        <v>0</v>
      </c>
      <c r="N103" s="410">
        <v>0</v>
      </c>
      <c r="O103" s="410">
        <v>0</v>
      </c>
      <c r="P103" s="410">
        <v>0</v>
      </c>
      <c r="Q103" s="410">
        <v>0</v>
      </c>
      <c r="R103" s="293">
        <v>0</v>
      </c>
      <c r="S103" s="236">
        <v>0</v>
      </c>
      <c r="T103" s="236">
        <v>0</v>
      </c>
      <c r="U103" s="236">
        <v>0</v>
      </c>
      <c r="V103" s="236">
        <v>0</v>
      </c>
      <c r="W103" s="236">
        <v>0</v>
      </c>
      <c r="X103" s="236">
        <v>0</v>
      </c>
      <c r="Y103" s="101">
        <v>0</v>
      </c>
      <c r="Z103" s="236">
        <v>0</v>
      </c>
      <c r="AA103" s="236">
        <v>0</v>
      </c>
      <c r="AB103" s="101">
        <v>0</v>
      </c>
      <c r="AC103" s="411">
        <v>0</v>
      </c>
      <c r="AD103" s="293">
        <v>0</v>
      </c>
      <c r="AE103" s="236">
        <v>0</v>
      </c>
      <c r="AF103" s="236">
        <v>0</v>
      </c>
      <c r="AG103" s="236">
        <v>0</v>
      </c>
      <c r="AH103" s="236">
        <v>0</v>
      </c>
      <c r="AI103" s="236">
        <v>0</v>
      </c>
      <c r="AJ103" s="236">
        <v>0</v>
      </c>
      <c r="AK103" s="236">
        <v>0</v>
      </c>
      <c r="AL103" s="236">
        <v>0</v>
      </c>
      <c r="AM103" s="236">
        <v>0</v>
      </c>
      <c r="AN103" s="236">
        <v>0</v>
      </c>
      <c r="AO103" s="236">
        <v>0</v>
      </c>
      <c r="AP103" s="236">
        <v>0</v>
      </c>
      <c r="AQ103" s="236">
        <v>0</v>
      </c>
      <c r="AR103" s="236">
        <v>0</v>
      </c>
      <c r="AS103" s="236">
        <v>0</v>
      </c>
      <c r="AT103" s="236">
        <v>0</v>
      </c>
      <c r="AU103" s="236">
        <v>0</v>
      </c>
      <c r="AV103" s="236">
        <v>0</v>
      </c>
      <c r="AW103" s="236">
        <v>0</v>
      </c>
      <c r="AX103" s="236">
        <v>0</v>
      </c>
      <c r="AY103" s="236">
        <v>0</v>
      </c>
      <c r="AZ103" s="236">
        <v>0</v>
      </c>
      <c r="BA103" s="236">
        <v>0</v>
      </c>
      <c r="BB103" s="236">
        <v>0</v>
      </c>
      <c r="BC103" s="293">
        <v>0</v>
      </c>
      <c r="BD103" s="236">
        <v>0</v>
      </c>
      <c r="BE103" s="236">
        <v>0</v>
      </c>
      <c r="BF103" s="236">
        <v>0</v>
      </c>
      <c r="BG103" s="236">
        <v>0</v>
      </c>
      <c r="BH103" s="236">
        <v>0</v>
      </c>
      <c r="BI103" s="236">
        <v>0</v>
      </c>
      <c r="BJ103" s="236">
        <v>0</v>
      </c>
      <c r="BK103" s="236">
        <v>0</v>
      </c>
      <c r="BL103" s="236">
        <v>0</v>
      </c>
      <c r="BM103" s="236">
        <v>0</v>
      </c>
      <c r="BN103" s="236">
        <v>0</v>
      </c>
      <c r="BO103" s="236">
        <v>0</v>
      </c>
      <c r="BP103" s="236">
        <v>0</v>
      </c>
      <c r="BQ103" s="236">
        <v>0</v>
      </c>
      <c r="BR103" s="236">
        <v>0</v>
      </c>
      <c r="BS103" s="236">
        <v>0</v>
      </c>
      <c r="BT103" s="236">
        <v>0</v>
      </c>
      <c r="BU103" s="236">
        <v>0</v>
      </c>
      <c r="BV103" s="236">
        <v>0</v>
      </c>
      <c r="BW103" s="236">
        <v>0</v>
      </c>
      <c r="BX103" s="293">
        <v>0</v>
      </c>
      <c r="BY103" s="293">
        <v>0</v>
      </c>
      <c r="BZ103" s="293">
        <v>0</v>
      </c>
      <c r="CA103" s="236">
        <v>0</v>
      </c>
      <c r="CB103" s="236">
        <v>0</v>
      </c>
      <c r="CC103" s="236">
        <v>0</v>
      </c>
      <c r="CD103" s="236">
        <v>0</v>
      </c>
      <c r="CE103" s="236">
        <v>0</v>
      </c>
      <c r="CF103" s="236">
        <v>0</v>
      </c>
      <c r="CG103" s="236">
        <v>0</v>
      </c>
      <c r="CH103" s="236">
        <v>0</v>
      </c>
      <c r="CI103" s="236">
        <v>0</v>
      </c>
      <c r="CJ103" s="236">
        <v>0</v>
      </c>
      <c r="CK103" s="236">
        <v>0</v>
      </c>
      <c r="CL103" s="293">
        <v>0</v>
      </c>
      <c r="CM103" s="236">
        <v>0</v>
      </c>
      <c r="CN103" s="236">
        <v>0</v>
      </c>
      <c r="CO103" s="236">
        <v>0</v>
      </c>
      <c r="CP103" s="236">
        <v>0</v>
      </c>
      <c r="CQ103" s="236">
        <v>0</v>
      </c>
      <c r="CR103" s="236">
        <v>0</v>
      </c>
      <c r="CS103" s="236">
        <v>0</v>
      </c>
      <c r="CT103" s="236">
        <v>0</v>
      </c>
      <c r="CU103" s="236">
        <v>0</v>
      </c>
    </row>
    <row r="104" spans="1:120" s="257" customFormat="1" outlineLevel="1">
      <c r="A104" s="257" t="s">
        <v>767</v>
      </c>
      <c r="C104" s="412"/>
      <c r="D104" s="412"/>
      <c r="E104" s="380">
        <v>-247000</v>
      </c>
      <c r="F104" s="380">
        <v>-118238.31</v>
      </c>
      <c r="G104" s="413">
        <v>-118238.31</v>
      </c>
      <c r="H104" s="413">
        <v>-118238.31</v>
      </c>
      <c r="I104" s="413">
        <v>-118238.31</v>
      </c>
      <c r="J104" s="413">
        <v>-118238.31</v>
      </c>
      <c r="K104" s="413">
        <v>-118238.31</v>
      </c>
      <c r="L104" s="413">
        <v>-118238.31</v>
      </c>
      <c r="M104" s="413">
        <v>-118238.31</v>
      </c>
      <c r="N104" s="413">
        <v>-118238.31</v>
      </c>
      <c r="O104" s="413">
        <v>-118238.31</v>
      </c>
      <c r="P104" s="413">
        <v>-118238.31</v>
      </c>
      <c r="Q104" s="413">
        <v>-118238.31</v>
      </c>
      <c r="R104" s="380">
        <v>-87315.669999999984</v>
      </c>
      <c r="S104" s="312">
        <v>-405405.67</v>
      </c>
      <c r="T104" s="312">
        <v>-405405.67</v>
      </c>
      <c r="U104" s="312">
        <v>-405405.67</v>
      </c>
      <c r="V104" s="312">
        <v>-405405.67</v>
      </c>
      <c r="W104" s="312">
        <v>-405405.67</v>
      </c>
      <c r="X104" s="312">
        <v>-405405.67</v>
      </c>
      <c r="Y104" s="311">
        <v>-405405.67</v>
      </c>
      <c r="Z104" s="312">
        <v>-405405.67</v>
      </c>
      <c r="AA104" s="312">
        <v>-405405.67</v>
      </c>
      <c r="AB104" s="311">
        <v>-405405.67</v>
      </c>
      <c r="AC104" s="414">
        <v>-405405.67</v>
      </c>
      <c r="AD104" s="380">
        <v>-928544.97</v>
      </c>
      <c r="AE104" s="312">
        <v>-928544.97</v>
      </c>
      <c r="AF104" s="312">
        <v>-928544.97</v>
      </c>
      <c r="AG104" s="312">
        <v>-928544.97</v>
      </c>
      <c r="AH104" s="312">
        <v>-928544.97</v>
      </c>
      <c r="AI104" s="312">
        <v>-928544.97</v>
      </c>
      <c r="AJ104" s="312">
        <v>-928544.97</v>
      </c>
      <c r="AK104" s="312">
        <v>-928544.97</v>
      </c>
      <c r="AL104" s="312">
        <v>-928544.97</v>
      </c>
      <c r="AM104" s="312">
        <v>-928544.97</v>
      </c>
      <c r="AN104" s="312">
        <v>-928544.97</v>
      </c>
      <c r="AO104" s="312">
        <v>-928544.97</v>
      </c>
      <c r="AP104" s="312">
        <v>-1359411.1099999999</v>
      </c>
      <c r="AQ104" s="312">
        <v>-1359411.1099999999</v>
      </c>
      <c r="AR104" s="312">
        <v>-1359411.1099999999</v>
      </c>
      <c r="AS104" s="312">
        <v>-1359411.1099999999</v>
      </c>
      <c r="AT104" s="312">
        <v>-1359411.1099999999</v>
      </c>
      <c r="AU104" s="312">
        <v>-1359411.1099999999</v>
      </c>
      <c r="AV104" s="312">
        <v>-1359411.1099999999</v>
      </c>
      <c r="AW104" s="312">
        <v>-1359411.1099999999</v>
      </c>
      <c r="AX104" s="312">
        <v>-1359411.1099999999</v>
      </c>
      <c r="AY104" s="312">
        <v>-1375736.4649999999</v>
      </c>
      <c r="AZ104" s="312">
        <v>-1375736.4649999999</v>
      </c>
      <c r="BA104" s="312">
        <v>-1375736.4649999999</v>
      </c>
      <c r="BB104" s="312">
        <v>264.26</v>
      </c>
      <c r="BC104" s="380">
        <v>264.26</v>
      </c>
      <c r="BD104" s="312">
        <v>264.26</v>
      </c>
      <c r="BE104" s="312">
        <v>264.26</v>
      </c>
      <c r="BF104" s="312">
        <v>264.26</v>
      </c>
      <c r="BG104" s="312">
        <v>264.26</v>
      </c>
      <c r="BH104" s="312">
        <v>264.26</v>
      </c>
      <c r="BI104" s="312">
        <v>264.26</v>
      </c>
      <c r="BJ104" s="312">
        <v>264.26</v>
      </c>
      <c r="BK104" s="312">
        <v>263.89499999999998</v>
      </c>
      <c r="BL104" s="312">
        <v>263.89499999999998</v>
      </c>
      <c r="BM104" s="312">
        <v>263.89499999999998</v>
      </c>
      <c r="BN104" s="312">
        <v>0</v>
      </c>
      <c r="BO104" s="312">
        <v>0</v>
      </c>
      <c r="BP104" s="312">
        <v>0</v>
      </c>
      <c r="BQ104" s="312">
        <v>0</v>
      </c>
      <c r="BR104" s="312">
        <v>0</v>
      </c>
      <c r="BS104" s="312">
        <v>0</v>
      </c>
      <c r="BT104" s="312">
        <v>0</v>
      </c>
      <c r="BU104" s="312">
        <v>0</v>
      </c>
      <c r="BV104" s="312">
        <v>0</v>
      </c>
      <c r="BW104" s="312">
        <v>0</v>
      </c>
      <c r="BX104" s="380">
        <v>0</v>
      </c>
      <c r="BY104" s="380">
        <v>0</v>
      </c>
      <c r="BZ104" s="380">
        <v>0</v>
      </c>
      <c r="CA104" s="380">
        <v>0</v>
      </c>
      <c r="CB104" s="380">
        <v>0</v>
      </c>
      <c r="CC104" s="380">
        <v>0</v>
      </c>
      <c r="CD104" s="380">
        <v>0</v>
      </c>
      <c r="CE104" s="380">
        <v>0</v>
      </c>
      <c r="CF104" s="380">
        <v>0</v>
      </c>
      <c r="CG104" s="380">
        <v>0</v>
      </c>
      <c r="CH104" s="380">
        <v>0</v>
      </c>
      <c r="CI104" s="380">
        <v>0</v>
      </c>
      <c r="CJ104" s="380">
        <v>0</v>
      </c>
      <c r="CK104" s="380">
        <v>0</v>
      </c>
      <c r="CL104" s="380">
        <v>0</v>
      </c>
      <c r="CM104" s="380">
        <v>0</v>
      </c>
      <c r="CN104" s="380">
        <v>0</v>
      </c>
      <c r="CO104" s="380">
        <v>0</v>
      </c>
      <c r="CP104" s="380">
        <v>0</v>
      </c>
      <c r="CQ104" s="380">
        <v>0</v>
      </c>
      <c r="CR104" s="380">
        <v>0</v>
      </c>
      <c r="CS104" s="380">
        <v>0</v>
      </c>
      <c r="CT104" s="380">
        <v>0</v>
      </c>
      <c r="CU104" s="380">
        <v>0</v>
      </c>
      <c r="CV104" s="257">
        <f>SUBTOTAL(9,CV52:CV103)</f>
        <v>0</v>
      </c>
      <c r="CW104" s="257">
        <f t="shared" ref="CW104:DP104" si="8">SUBTOTAL(9,CW52:CW103)</f>
        <v>0</v>
      </c>
      <c r="CX104" s="257">
        <f t="shared" si="8"/>
        <v>0</v>
      </c>
      <c r="CY104" s="257">
        <f t="shared" si="8"/>
        <v>0</v>
      </c>
      <c r="CZ104" s="257">
        <f t="shared" si="8"/>
        <v>0</v>
      </c>
      <c r="DA104" s="257">
        <f t="shared" si="8"/>
        <v>0</v>
      </c>
      <c r="DB104" s="257">
        <f t="shared" si="8"/>
        <v>0</v>
      </c>
      <c r="DC104" s="257">
        <f t="shared" si="8"/>
        <v>0</v>
      </c>
      <c r="DD104" s="257">
        <f t="shared" si="8"/>
        <v>0</v>
      </c>
      <c r="DE104" s="257">
        <f t="shared" si="8"/>
        <v>0</v>
      </c>
      <c r="DF104" s="257">
        <f t="shared" si="8"/>
        <v>0</v>
      </c>
      <c r="DG104" s="257">
        <f t="shared" si="8"/>
        <v>0</v>
      </c>
      <c r="DH104" s="257">
        <f t="shared" si="8"/>
        <v>0</v>
      </c>
      <c r="DI104" s="257">
        <f t="shared" si="8"/>
        <v>0</v>
      </c>
      <c r="DJ104" s="257">
        <f t="shared" si="8"/>
        <v>0</v>
      </c>
      <c r="DK104" s="257">
        <f t="shared" si="8"/>
        <v>0</v>
      </c>
      <c r="DL104" s="257">
        <f t="shared" si="8"/>
        <v>0</v>
      </c>
      <c r="DM104" s="257">
        <f t="shared" si="8"/>
        <v>0</v>
      </c>
      <c r="DN104" s="257">
        <f t="shared" si="8"/>
        <v>0</v>
      </c>
      <c r="DO104" s="257">
        <f t="shared" si="8"/>
        <v>0</v>
      </c>
      <c r="DP104" s="257">
        <f t="shared" si="8"/>
        <v>0</v>
      </c>
    </row>
    <row r="105" spans="1:120" outlineLevel="2">
      <c r="A105" s="189" t="s">
        <v>281</v>
      </c>
      <c r="C105" s="294" t="s">
        <v>302</v>
      </c>
      <c r="D105" s="294" t="s">
        <v>388</v>
      </c>
      <c r="E105" s="293">
        <v>0</v>
      </c>
      <c r="F105" s="293">
        <v>0</v>
      </c>
      <c r="G105" s="410">
        <v>0</v>
      </c>
      <c r="H105" s="410">
        <v>0</v>
      </c>
      <c r="I105" s="410">
        <v>0</v>
      </c>
      <c r="J105" s="410">
        <v>0</v>
      </c>
      <c r="K105" s="410">
        <v>0</v>
      </c>
      <c r="L105" s="410">
        <v>0</v>
      </c>
      <c r="M105" s="410">
        <v>0</v>
      </c>
      <c r="N105" s="410">
        <v>0</v>
      </c>
      <c r="O105" s="410">
        <v>0</v>
      </c>
      <c r="P105" s="410">
        <v>0</v>
      </c>
      <c r="Q105" s="410">
        <v>0</v>
      </c>
      <c r="R105" s="293">
        <v>0</v>
      </c>
      <c r="S105" s="236">
        <v>0</v>
      </c>
      <c r="T105" s="236">
        <v>0</v>
      </c>
      <c r="U105" s="236">
        <v>0</v>
      </c>
      <c r="V105" s="236">
        <v>0</v>
      </c>
      <c r="W105" s="236">
        <v>0</v>
      </c>
      <c r="X105" s="236">
        <v>0</v>
      </c>
      <c r="Y105" s="101">
        <v>0</v>
      </c>
      <c r="Z105" s="236">
        <v>0</v>
      </c>
      <c r="AA105" s="236">
        <v>0</v>
      </c>
      <c r="AB105" s="101">
        <v>0</v>
      </c>
      <c r="AC105" s="411">
        <v>0</v>
      </c>
      <c r="AD105" s="293">
        <v>0</v>
      </c>
      <c r="AE105" s="236">
        <v>0</v>
      </c>
      <c r="AF105" s="236">
        <v>0</v>
      </c>
      <c r="AG105" s="236">
        <v>0</v>
      </c>
      <c r="AH105" s="236">
        <v>0</v>
      </c>
      <c r="AI105" s="236">
        <v>0</v>
      </c>
      <c r="AJ105" s="236">
        <v>0</v>
      </c>
      <c r="AK105" s="236">
        <v>0</v>
      </c>
      <c r="AL105" s="236">
        <v>0</v>
      </c>
      <c r="AM105" s="236">
        <v>0</v>
      </c>
      <c r="AN105" s="236">
        <v>0</v>
      </c>
      <c r="AO105" s="236">
        <v>0</v>
      </c>
      <c r="AP105" s="236">
        <v>0</v>
      </c>
      <c r="AQ105" s="236">
        <v>0</v>
      </c>
      <c r="AR105" s="236">
        <v>0</v>
      </c>
      <c r="AS105" s="236">
        <v>0</v>
      </c>
      <c r="AT105" s="236">
        <v>0</v>
      </c>
      <c r="AU105" s="236">
        <v>0</v>
      </c>
      <c r="AV105" s="236">
        <v>0</v>
      </c>
      <c r="AW105" s="236">
        <v>0</v>
      </c>
      <c r="AX105" s="236">
        <v>0</v>
      </c>
      <c r="AY105" s="236">
        <v>0</v>
      </c>
      <c r="AZ105" s="236">
        <v>0</v>
      </c>
      <c r="BA105" s="236">
        <v>0</v>
      </c>
      <c r="BB105" s="236">
        <v>0</v>
      </c>
      <c r="BC105" s="293">
        <v>0</v>
      </c>
      <c r="BD105" s="236">
        <v>0</v>
      </c>
      <c r="BE105" s="236">
        <v>0</v>
      </c>
      <c r="BF105" s="236">
        <v>0</v>
      </c>
      <c r="BG105" s="236">
        <v>0</v>
      </c>
      <c r="BH105" s="236">
        <v>0</v>
      </c>
      <c r="BI105" s="236">
        <v>0</v>
      </c>
      <c r="BJ105" s="236">
        <v>0</v>
      </c>
      <c r="BK105" s="236">
        <v>0</v>
      </c>
      <c r="BL105" s="236">
        <v>0</v>
      </c>
      <c r="BM105" s="236">
        <v>0</v>
      </c>
      <c r="BN105" s="236">
        <v>0</v>
      </c>
      <c r="BO105" s="236">
        <v>0</v>
      </c>
      <c r="BP105" s="236">
        <v>0</v>
      </c>
      <c r="BQ105" s="236">
        <v>0</v>
      </c>
      <c r="BR105" s="236">
        <v>0</v>
      </c>
      <c r="BS105" s="236">
        <v>0</v>
      </c>
      <c r="BT105" s="236">
        <v>0</v>
      </c>
      <c r="BU105" s="236">
        <v>0</v>
      </c>
      <c r="BV105" s="236">
        <v>0</v>
      </c>
      <c r="BW105" s="236">
        <v>0</v>
      </c>
      <c r="BX105" s="293">
        <v>0</v>
      </c>
      <c r="BY105" s="293">
        <v>0</v>
      </c>
      <c r="BZ105" s="293">
        <v>0</v>
      </c>
      <c r="CA105" s="236">
        <v>0</v>
      </c>
      <c r="CB105" s="236">
        <v>0</v>
      </c>
      <c r="CC105" s="236">
        <v>0</v>
      </c>
      <c r="CD105" s="236">
        <v>0</v>
      </c>
      <c r="CE105" s="236">
        <v>0</v>
      </c>
      <c r="CF105" s="236">
        <v>0</v>
      </c>
      <c r="CG105" s="236">
        <v>0</v>
      </c>
      <c r="CH105" s="236">
        <v>0</v>
      </c>
      <c r="CI105" s="236">
        <v>0</v>
      </c>
      <c r="CJ105" s="236">
        <v>0</v>
      </c>
      <c r="CK105" s="236">
        <v>0</v>
      </c>
      <c r="CL105" s="293">
        <v>0</v>
      </c>
      <c r="CM105" s="236">
        <v>0</v>
      </c>
      <c r="CN105" s="236">
        <v>0</v>
      </c>
      <c r="CO105" s="236">
        <v>0</v>
      </c>
      <c r="CP105" s="236">
        <v>0</v>
      </c>
      <c r="CQ105" s="236">
        <v>0</v>
      </c>
      <c r="CR105" s="236">
        <v>0</v>
      </c>
      <c r="CS105" s="236">
        <v>0</v>
      </c>
      <c r="CT105" s="236">
        <v>0</v>
      </c>
      <c r="CU105" s="236">
        <v>0</v>
      </c>
      <c r="CV105" s="236"/>
      <c r="CW105" s="236"/>
      <c r="CX105" s="236"/>
      <c r="CY105" s="236"/>
      <c r="CZ105" s="236"/>
      <c r="DA105" s="236"/>
      <c r="DB105" s="236"/>
      <c r="DC105" s="236"/>
      <c r="DD105" s="236"/>
      <c r="DE105" s="236"/>
      <c r="DF105" s="236"/>
      <c r="DG105" s="236"/>
      <c r="DH105" s="236"/>
      <c r="DI105" s="236"/>
      <c r="DJ105" s="236"/>
      <c r="DK105" s="236"/>
      <c r="DL105" s="236"/>
      <c r="DM105" s="236"/>
      <c r="DN105" s="236"/>
      <c r="DO105" s="236"/>
      <c r="DP105" s="236"/>
    </row>
    <row r="106" spans="1:120" outlineLevel="2">
      <c r="A106" s="189" t="s">
        <v>280</v>
      </c>
      <c r="B106" s="611">
        <v>1900</v>
      </c>
      <c r="C106" s="294" t="s">
        <v>302</v>
      </c>
      <c r="D106" s="294" t="s">
        <v>387</v>
      </c>
      <c r="E106" s="293">
        <v>0</v>
      </c>
      <c r="F106" s="293">
        <v>0</v>
      </c>
      <c r="G106" s="410">
        <v>0</v>
      </c>
      <c r="H106" s="410">
        <v>0</v>
      </c>
      <c r="I106" s="410">
        <v>0</v>
      </c>
      <c r="J106" s="410">
        <v>0</v>
      </c>
      <c r="K106" s="410">
        <v>0</v>
      </c>
      <c r="L106" s="410">
        <v>0</v>
      </c>
      <c r="M106" s="410">
        <v>0</v>
      </c>
      <c r="N106" s="410">
        <v>0</v>
      </c>
      <c r="O106" s="410">
        <v>0</v>
      </c>
      <c r="P106" s="410">
        <v>0</v>
      </c>
      <c r="Q106" s="410">
        <v>0</v>
      </c>
      <c r="R106" s="293">
        <v>0</v>
      </c>
      <c r="S106" s="236">
        <v>0</v>
      </c>
      <c r="T106" s="236">
        <v>0</v>
      </c>
      <c r="U106" s="236">
        <v>0</v>
      </c>
      <c r="V106" s="236">
        <v>0</v>
      </c>
      <c r="W106" s="236">
        <v>0</v>
      </c>
      <c r="X106" s="236">
        <v>0</v>
      </c>
      <c r="Y106" s="101">
        <v>0</v>
      </c>
      <c r="Z106" s="236">
        <v>0</v>
      </c>
      <c r="AA106" s="236">
        <v>0</v>
      </c>
      <c r="AB106" s="101">
        <v>0</v>
      </c>
      <c r="AC106" s="411">
        <v>0</v>
      </c>
      <c r="AD106" s="293">
        <v>0</v>
      </c>
      <c r="AE106" s="236">
        <v>0</v>
      </c>
      <c r="AF106" s="236">
        <v>0</v>
      </c>
      <c r="AG106" s="236">
        <v>0</v>
      </c>
      <c r="AH106" s="236">
        <v>0</v>
      </c>
      <c r="AI106" s="236">
        <v>0</v>
      </c>
      <c r="AJ106" s="236">
        <v>0</v>
      </c>
      <c r="AK106" s="236">
        <v>0</v>
      </c>
      <c r="AL106" s="236">
        <v>0</v>
      </c>
      <c r="AM106" s="236">
        <v>0</v>
      </c>
      <c r="AN106" s="236">
        <v>0</v>
      </c>
      <c r="AO106" s="236">
        <v>0</v>
      </c>
      <c r="AP106" s="236">
        <v>0</v>
      </c>
      <c r="AQ106" s="236">
        <v>0</v>
      </c>
      <c r="AR106" s="236">
        <v>0</v>
      </c>
      <c r="AS106" s="236">
        <v>0</v>
      </c>
      <c r="AT106" s="236">
        <v>0</v>
      </c>
      <c r="AU106" s="236">
        <v>0</v>
      </c>
      <c r="AV106" s="236">
        <v>0</v>
      </c>
      <c r="AW106" s="236">
        <v>0</v>
      </c>
      <c r="AX106" s="236">
        <v>0</v>
      </c>
      <c r="AY106" s="236">
        <v>0</v>
      </c>
      <c r="AZ106" s="236">
        <v>0</v>
      </c>
      <c r="BA106" s="236">
        <v>0</v>
      </c>
      <c r="BB106" s="236">
        <v>0</v>
      </c>
      <c r="BC106" s="293">
        <v>0</v>
      </c>
      <c r="BD106" s="236">
        <v>0</v>
      </c>
      <c r="BE106" s="236">
        <v>0</v>
      </c>
      <c r="BF106" s="236">
        <v>0</v>
      </c>
      <c r="BG106" s="236">
        <v>0</v>
      </c>
      <c r="BH106" s="236">
        <v>0</v>
      </c>
      <c r="BI106" s="236">
        <v>0</v>
      </c>
      <c r="BJ106" s="236">
        <v>0</v>
      </c>
      <c r="BK106" s="236">
        <v>0</v>
      </c>
      <c r="BL106" s="236">
        <v>0</v>
      </c>
      <c r="BM106" s="236">
        <v>0</v>
      </c>
      <c r="BN106" s="236">
        <v>0</v>
      </c>
      <c r="BO106" s="236">
        <v>0</v>
      </c>
      <c r="BP106" s="236">
        <v>0</v>
      </c>
      <c r="BQ106" s="236">
        <v>0</v>
      </c>
      <c r="BR106" s="236">
        <v>0</v>
      </c>
      <c r="BS106" s="236">
        <v>0</v>
      </c>
      <c r="BT106" s="236">
        <v>0</v>
      </c>
      <c r="BU106" s="236">
        <v>0</v>
      </c>
      <c r="BV106" s="236">
        <v>0</v>
      </c>
      <c r="BW106" s="236">
        <v>0</v>
      </c>
      <c r="BX106" s="293">
        <v>0</v>
      </c>
      <c r="BY106" s="293">
        <v>0</v>
      </c>
      <c r="BZ106" s="293">
        <v>0</v>
      </c>
      <c r="CA106" s="236">
        <v>0</v>
      </c>
      <c r="CB106" s="236">
        <v>0</v>
      </c>
      <c r="CC106" s="236">
        <v>0</v>
      </c>
      <c r="CD106" s="236">
        <v>0</v>
      </c>
      <c r="CE106" s="236">
        <v>0</v>
      </c>
      <c r="CF106" s="236">
        <v>0</v>
      </c>
      <c r="CG106" s="236">
        <v>0</v>
      </c>
      <c r="CH106" s="236">
        <v>0</v>
      </c>
      <c r="CI106" s="236">
        <v>0</v>
      </c>
      <c r="CJ106" s="236">
        <v>0</v>
      </c>
      <c r="CK106" s="236">
        <v>0</v>
      </c>
      <c r="CL106" s="293">
        <v>0</v>
      </c>
      <c r="CM106" s="236">
        <v>0</v>
      </c>
      <c r="CN106" s="236">
        <v>0</v>
      </c>
      <c r="CO106" s="236">
        <v>0</v>
      </c>
      <c r="CP106" s="236">
        <v>0</v>
      </c>
      <c r="CQ106" s="236">
        <v>0</v>
      </c>
      <c r="CR106" s="236">
        <v>0</v>
      </c>
      <c r="CS106" s="236">
        <v>0</v>
      </c>
      <c r="CT106" s="236">
        <v>0</v>
      </c>
      <c r="CU106" s="236">
        <v>0</v>
      </c>
      <c r="CV106" s="236"/>
      <c r="CW106" s="236"/>
      <c r="CX106" s="236"/>
      <c r="CY106" s="236"/>
      <c r="CZ106" s="236"/>
      <c r="DA106" s="236"/>
      <c r="DB106" s="236"/>
      <c r="DC106" s="236"/>
      <c r="DD106" s="236"/>
      <c r="DE106" s="236"/>
      <c r="DF106" s="236"/>
      <c r="DG106" s="236"/>
      <c r="DH106" s="236"/>
      <c r="DI106" s="236"/>
      <c r="DJ106" s="236"/>
      <c r="DK106" s="236"/>
      <c r="DL106" s="236"/>
      <c r="DM106" s="236"/>
      <c r="DN106" s="236"/>
      <c r="DO106" s="236"/>
      <c r="DP106" s="236"/>
    </row>
    <row r="107" spans="1:120" outlineLevel="2">
      <c r="A107" s="189" t="s">
        <v>777</v>
      </c>
      <c r="C107" s="294" t="s">
        <v>302</v>
      </c>
      <c r="D107" s="294" t="s">
        <v>778</v>
      </c>
      <c r="E107" s="293">
        <v>0</v>
      </c>
      <c r="F107" s="293">
        <v>0</v>
      </c>
      <c r="G107" s="410">
        <v>0</v>
      </c>
      <c r="H107" s="410">
        <v>0</v>
      </c>
      <c r="I107" s="410">
        <v>0</v>
      </c>
      <c r="J107" s="410">
        <v>0</v>
      </c>
      <c r="K107" s="410">
        <v>0</v>
      </c>
      <c r="L107" s="410">
        <v>0</v>
      </c>
      <c r="M107" s="410">
        <v>0</v>
      </c>
      <c r="N107" s="410">
        <v>0</v>
      </c>
      <c r="O107" s="410">
        <v>0</v>
      </c>
      <c r="P107" s="410">
        <v>0</v>
      </c>
      <c r="Q107" s="410">
        <v>0</v>
      </c>
      <c r="R107" s="293">
        <v>0</v>
      </c>
      <c r="S107" s="236">
        <v>0</v>
      </c>
      <c r="T107" s="236">
        <v>0</v>
      </c>
      <c r="U107" s="236">
        <v>0</v>
      </c>
      <c r="V107" s="236">
        <v>0</v>
      </c>
      <c r="W107" s="236">
        <v>0</v>
      </c>
      <c r="X107" s="236">
        <v>0</v>
      </c>
      <c r="Y107" s="101">
        <v>0</v>
      </c>
      <c r="Z107" s="236">
        <v>0</v>
      </c>
      <c r="AA107" s="236">
        <v>0</v>
      </c>
      <c r="AB107" s="101">
        <v>0</v>
      </c>
      <c r="AC107" s="411">
        <v>0</v>
      </c>
      <c r="AD107" s="293">
        <v>0</v>
      </c>
      <c r="AE107" s="236">
        <v>0</v>
      </c>
      <c r="AF107" s="236">
        <v>0</v>
      </c>
      <c r="AG107" s="236">
        <v>0</v>
      </c>
      <c r="AH107" s="236">
        <v>0</v>
      </c>
      <c r="AI107" s="236">
        <v>0</v>
      </c>
      <c r="AJ107" s="236">
        <v>0</v>
      </c>
      <c r="AK107" s="236">
        <v>0</v>
      </c>
      <c r="AL107" s="236">
        <v>0</v>
      </c>
      <c r="AM107" s="236">
        <v>0</v>
      </c>
      <c r="AN107" s="236">
        <v>0</v>
      </c>
      <c r="AO107" s="236">
        <v>0</v>
      </c>
      <c r="AP107" s="236">
        <v>0</v>
      </c>
      <c r="AQ107" s="236">
        <v>0</v>
      </c>
      <c r="AR107" s="236">
        <v>0</v>
      </c>
      <c r="AS107" s="236">
        <v>0</v>
      </c>
      <c r="AT107" s="236">
        <v>0</v>
      </c>
      <c r="AU107" s="236">
        <v>0</v>
      </c>
      <c r="AV107" s="236">
        <v>0</v>
      </c>
      <c r="AW107" s="236">
        <v>0</v>
      </c>
      <c r="AX107" s="236">
        <v>0</v>
      </c>
      <c r="AY107" s="236">
        <v>0</v>
      </c>
      <c r="AZ107" s="236">
        <v>0</v>
      </c>
      <c r="BA107" s="236">
        <v>0</v>
      </c>
      <c r="BB107" s="236">
        <v>0</v>
      </c>
      <c r="BC107" s="293">
        <v>0</v>
      </c>
      <c r="BD107" s="236">
        <v>0</v>
      </c>
      <c r="BE107" s="236">
        <v>0</v>
      </c>
      <c r="BF107" s="236">
        <v>0</v>
      </c>
      <c r="BG107" s="236">
        <v>0</v>
      </c>
      <c r="BH107" s="236">
        <v>0</v>
      </c>
      <c r="BI107" s="236">
        <v>0</v>
      </c>
      <c r="BJ107" s="236">
        <v>0</v>
      </c>
      <c r="BK107" s="236">
        <v>0</v>
      </c>
      <c r="BL107" s="236">
        <v>0</v>
      </c>
      <c r="BM107" s="236">
        <v>0</v>
      </c>
      <c r="BN107" s="236">
        <v>0</v>
      </c>
      <c r="BO107" s="236">
        <v>0</v>
      </c>
      <c r="BP107" s="236">
        <v>0</v>
      </c>
      <c r="BQ107" s="236">
        <v>0</v>
      </c>
      <c r="BR107" s="236">
        <v>0</v>
      </c>
      <c r="BS107" s="236">
        <v>0</v>
      </c>
      <c r="BT107" s="236">
        <v>0</v>
      </c>
      <c r="BU107" s="236">
        <v>0</v>
      </c>
      <c r="BV107" s="236">
        <v>0</v>
      </c>
      <c r="BW107" s="236">
        <v>0</v>
      </c>
      <c r="BX107" s="293">
        <v>0</v>
      </c>
      <c r="BY107" s="293">
        <v>0</v>
      </c>
      <c r="BZ107" s="293">
        <v>0</v>
      </c>
      <c r="CA107" s="236">
        <v>0</v>
      </c>
      <c r="CB107" s="236">
        <v>0</v>
      </c>
      <c r="CC107" s="236">
        <v>0</v>
      </c>
      <c r="CD107" s="236">
        <v>0</v>
      </c>
      <c r="CE107" s="236">
        <v>0</v>
      </c>
      <c r="CF107" s="236">
        <v>0</v>
      </c>
      <c r="CG107" s="236">
        <v>0</v>
      </c>
      <c r="CH107" s="236">
        <v>0</v>
      </c>
      <c r="CI107" s="236">
        <v>0</v>
      </c>
      <c r="CJ107" s="236">
        <v>0</v>
      </c>
      <c r="CK107" s="236">
        <v>0</v>
      </c>
      <c r="CL107" s="293">
        <v>0</v>
      </c>
      <c r="CM107" s="236">
        <v>0</v>
      </c>
      <c r="CN107" s="236">
        <v>0</v>
      </c>
      <c r="CO107" s="236">
        <v>0</v>
      </c>
      <c r="CP107" s="236">
        <v>0</v>
      </c>
      <c r="CQ107" s="236">
        <v>0</v>
      </c>
      <c r="CR107" s="236">
        <v>0</v>
      </c>
      <c r="CS107" s="236">
        <v>0</v>
      </c>
      <c r="CT107" s="236">
        <v>0</v>
      </c>
      <c r="CU107" s="236">
        <v>0</v>
      </c>
    </row>
    <row r="108" spans="1:120" outlineLevel="2">
      <c r="A108" s="189" t="s">
        <v>282</v>
      </c>
      <c r="B108" s="612">
        <v>1900</v>
      </c>
      <c r="C108" s="294" t="s">
        <v>302</v>
      </c>
      <c r="D108" s="294" t="s">
        <v>389</v>
      </c>
      <c r="E108" s="293">
        <v>0</v>
      </c>
      <c r="F108" s="293">
        <v>0</v>
      </c>
      <c r="G108" s="410">
        <v>0</v>
      </c>
      <c r="H108" s="410">
        <v>0</v>
      </c>
      <c r="I108" s="410">
        <v>0</v>
      </c>
      <c r="J108" s="410">
        <v>0</v>
      </c>
      <c r="K108" s="410">
        <v>0</v>
      </c>
      <c r="L108" s="410">
        <v>0</v>
      </c>
      <c r="M108" s="410">
        <v>0</v>
      </c>
      <c r="N108" s="410">
        <v>0</v>
      </c>
      <c r="O108" s="410">
        <v>0</v>
      </c>
      <c r="P108" s="410">
        <v>0</v>
      </c>
      <c r="Q108" s="410">
        <v>0</v>
      </c>
      <c r="R108" s="293">
        <v>0</v>
      </c>
      <c r="S108" s="236">
        <v>0</v>
      </c>
      <c r="T108" s="236">
        <v>0</v>
      </c>
      <c r="U108" s="236">
        <v>0</v>
      </c>
      <c r="V108" s="236">
        <v>0</v>
      </c>
      <c r="W108" s="236">
        <v>0</v>
      </c>
      <c r="X108" s="236">
        <v>0</v>
      </c>
      <c r="Y108" s="101">
        <v>0</v>
      </c>
      <c r="Z108" s="236">
        <v>0</v>
      </c>
      <c r="AA108" s="236">
        <v>0</v>
      </c>
      <c r="AB108" s="101">
        <v>0</v>
      </c>
      <c r="AC108" s="411">
        <v>0</v>
      </c>
      <c r="AD108" s="293">
        <v>0</v>
      </c>
      <c r="AE108" s="236">
        <v>0</v>
      </c>
      <c r="AF108" s="236">
        <v>0</v>
      </c>
      <c r="AG108" s="236">
        <v>0</v>
      </c>
      <c r="AH108" s="236">
        <v>0</v>
      </c>
      <c r="AI108" s="236">
        <v>0</v>
      </c>
      <c r="AJ108" s="236">
        <v>0</v>
      </c>
      <c r="AK108" s="236">
        <v>0</v>
      </c>
      <c r="AL108" s="236">
        <v>0</v>
      </c>
      <c r="AM108" s="236">
        <v>0</v>
      </c>
      <c r="AN108" s="236">
        <v>0</v>
      </c>
      <c r="AO108" s="236">
        <v>0</v>
      </c>
      <c r="AP108" s="236">
        <v>0</v>
      </c>
      <c r="AQ108" s="236">
        <v>0</v>
      </c>
      <c r="AR108" s="236">
        <v>0</v>
      </c>
      <c r="AS108" s="236">
        <v>0</v>
      </c>
      <c r="AT108" s="236">
        <v>0</v>
      </c>
      <c r="AU108" s="236">
        <v>0</v>
      </c>
      <c r="AV108" s="236">
        <v>0</v>
      </c>
      <c r="AW108" s="236">
        <v>0</v>
      </c>
      <c r="AX108" s="236">
        <v>0</v>
      </c>
      <c r="AY108" s="236">
        <v>0</v>
      </c>
      <c r="AZ108" s="236">
        <v>0</v>
      </c>
      <c r="BA108" s="236">
        <v>0</v>
      </c>
      <c r="BB108" s="236">
        <v>0</v>
      </c>
      <c r="BC108" s="293">
        <v>0</v>
      </c>
      <c r="BD108" s="236">
        <v>0</v>
      </c>
      <c r="BE108" s="236">
        <v>0</v>
      </c>
      <c r="BF108" s="236">
        <v>0</v>
      </c>
      <c r="BG108" s="236">
        <v>0</v>
      </c>
      <c r="BH108" s="236">
        <v>0</v>
      </c>
      <c r="BI108" s="236">
        <v>0</v>
      </c>
      <c r="BJ108" s="236">
        <v>0</v>
      </c>
      <c r="BK108" s="236">
        <v>0</v>
      </c>
      <c r="BL108" s="236">
        <v>0</v>
      </c>
      <c r="BM108" s="236">
        <v>0</v>
      </c>
      <c r="BN108" s="236">
        <v>0</v>
      </c>
      <c r="BO108" s="236">
        <v>0</v>
      </c>
      <c r="BP108" s="236">
        <v>0</v>
      </c>
      <c r="BQ108" s="236">
        <v>0</v>
      </c>
      <c r="BR108" s="236">
        <v>0</v>
      </c>
      <c r="BS108" s="236">
        <v>0</v>
      </c>
      <c r="BT108" s="236">
        <v>0</v>
      </c>
      <c r="BU108" s="236">
        <v>0</v>
      </c>
      <c r="BV108" s="236">
        <v>0</v>
      </c>
      <c r="BW108" s="236">
        <v>0</v>
      </c>
      <c r="BX108" s="293">
        <v>0</v>
      </c>
      <c r="BY108" s="293">
        <v>0</v>
      </c>
      <c r="BZ108" s="293">
        <v>0</v>
      </c>
      <c r="CA108" s="236">
        <v>0</v>
      </c>
      <c r="CB108" s="236">
        <v>0</v>
      </c>
      <c r="CC108" s="236">
        <v>0</v>
      </c>
      <c r="CD108" s="236">
        <v>0</v>
      </c>
      <c r="CE108" s="236">
        <v>0</v>
      </c>
      <c r="CF108" s="236">
        <v>0</v>
      </c>
      <c r="CG108" s="236">
        <v>0</v>
      </c>
      <c r="CH108" s="236">
        <v>0</v>
      </c>
      <c r="CI108" s="236">
        <v>0</v>
      </c>
      <c r="CJ108" s="236">
        <v>0</v>
      </c>
      <c r="CK108" s="236">
        <v>0</v>
      </c>
      <c r="CL108" s="293">
        <v>0</v>
      </c>
      <c r="CM108" s="236">
        <v>0</v>
      </c>
      <c r="CN108" s="236">
        <v>0</v>
      </c>
      <c r="CO108" s="236">
        <v>0</v>
      </c>
      <c r="CP108" s="236">
        <v>0</v>
      </c>
      <c r="CQ108" s="236">
        <v>0</v>
      </c>
      <c r="CR108" s="236">
        <v>0</v>
      </c>
      <c r="CS108" s="236">
        <v>0</v>
      </c>
      <c r="CT108" s="236">
        <v>0</v>
      </c>
      <c r="CU108" s="236">
        <v>0</v>
      </c>
    </row>
    <row r="109" spans="1:120" outlineLevel="2">
      <c r="A109" s="189" t="s">
        <v>283</v>
      </c>
      <c r="B109" s="612">
        <v>2820</v>
      </c>
      <c r="C109" s="294" t="s">
        <v>302</v>
      </c>
      <c r="D109" s="294" t="s">
        <v>390</v>
      </c>
      <c r="E109" s="293">
        <v>0</v>
      </c>
      <c r="F109" s="293">
        <v>0</v>
      </c>
      <c r="G109" s="410">
        <v>0</v>
      </c>
      <c r="H109" s="410">
        <v>0</v>
      </c>
      <c r="I109" s="410">
        <v>0</v>
      </c>
      <c r="J109" s="410">
        <v>0</v>
      </c>
      <c r="K109" s="410">
        <v>0</v>
      </c>
      <c r="L109" s="410">
        <v>0</v>
      </c>
      <c r="M109" s="410">
        <v>0</v>
      </c>
      <c r="N109" s="410">
        <v>0</v>
      </c>
      <c r="O109" s="410">
        <v>0</v>
      </c>
      <c r="P109" s="410">
        <v>0</v>
      </c>
      <c r="Q109" s="410">
        <v>0</v>
      </c>
      <c r="R109" s="293">
        <v>0</v>
      </c>
      <c r="S109" s="236">
        <v>0</v>
      </c>
      <c r="T109" s="236">
        <v>0</v>
      </c>
      <c r="U109" s="236">
        <v>0</v>
      </c>
      <c r="V109" s="236">
        <v>0</v>
      </c>
      <c r="W109" s="236">
        <v>0</v>
      </c>
      <c r="X109" s="236">
        <v>0</v>
      </c>
      <c r="Y109" s="101">
        <v>0</v>
      </c>
      <c r="Z109" s="236">
        <v>0</v>
      </c>
      <c r="AA109" s="236">
        <v>0</v>
      </c>
      <c r="AB109" s="101">
        <v>0</v>
      </c>
      <c r="AC109" s="411">
        <v>0</v>
      </c>
      <c r="AD109" s="293">
        <v>0</v>
      </c>
      <c r="AE109" s="236">
        <v>0</v>
      </c>
      <c r="AF109" s="236">
        <v>0</v>
      </c>
      <c r="AG109" s="236">
        <v>0</v>
      </c>
      <c r="AH109" s="236">
        <v>0</v>
      </c>
      <c r="AI109" s="236">
        <v>0</v>
      </c>
      <c r="AJ109" s="236">
        <v>0</v>
      </c>
      <c r="AK109" s="236">
        <v>0</v>
      </c>
      <c r="AL109" s="236">
        <v>0</v>
      </c>
      <c r="AM109" s="236">
        <v>0</v>
      </c>
      <c r="AN109" s="236">
        <v>0</v>
      </c>
      <c r="AO109" s="236">
        <v>0</v>
      </c>
      <c r="AP109" s="236">
        <v>0</v>
      </c>
      <c r="AQ109" s="236">
        <v>0</v>
      </c>
      <c r="AR109" s="236">
        <v>0</v>
      </c>
      <c r="AS109" s="236">
        <v>0</v>
      </c>
      <c r="AT109" s="236">
        <v>0</v>
      </c>
      <c r="AU109" s="236">
        <v>0</v>
      </c>
      <c r="AV109" s="236">
        <v>0</v>
      </c>
      <c r="AW109" s="236">
        <v>0</v>
      </c>
      <c r="AX109" s="236">
        <v>0</v>
      </c>
      <c r="AY109" s="236">
        <v>0</v>
      </c>
      <c r="AZ109" s="236">
        <v>0</v>
      </c>
      <c r="BA109" s="236">
        <v>0</v>
      </c>
      <c r="BB109" s="236">
        <v>0</v>
      </c>
      <c r="BC109" s="293">
        <v>0</v>
      </c>
      <c r="BD109" s="236">
        <v>0</v>
      </c>
      <c r="BE109" s="236">
        <v>0</v>
      </c>
      <c r="BF109" s="236">
        <v>0</v>
      </c>
      <c r="BG109" s="236">
        <v>0</v>
      </c>
      <c r="BH109" s="236">
        <v>0</v>
      </c>
      <c r="BI109" s="236">
        <v>0</v>
      </c>
      <c r="BJ109" s="236">
        <v>0</v>
      </c>
      <c r="BK109" s="236">
        <v>0</v>
      </c>
      <c r="BL109" s="236">
        <v>0</v>
      </c>
      <c r="BM109" s="236">
        <v>0</v>
      </c>
      <c r="BN109" s="236">
        <v>0</v>
      </c>
      <c r="BO109" s="236">
        <v>0</v>
      </c>
      <c r="BP109" s="236">
        <v>0</v>
      </c>
      <c r="BQ109" s="236">
        <v>0</v>
      </c>
      <c r="BR109" s="236">
        <v>0</v>
      </c>
      <c r="BS109" s="236">
        <v>0</v>
      </c>
      <c r="BT109" s="236">
        <v>0</v>
      </c>
      <c r="BU109" s="236">
        <v>0</v>
      </c>
      <c r="BV109" s="236">
        <v>0</v>
      </c>
      <c r="BW109" s="236">
        <v>0</v>
      </c>
      <c r="BX109" s="293">
        <v>0</v>
      </c>
      <c r="BY109" s="293">
        <v>0</v>
      </c>
      <c r="BZ109" s="293">
        <v>0</v>
      </c>
      <c r="CA109" s="236">
        <v>0</v>
      </c>
      <c r="CB109" s="236">
        <v>0</v>
      </c>
      <c r="CC109" s="236">
        <v>0</v>
      </c>
      <c r="CD109" s="236">
        <v>0</v>
      </c>
      <c r="CE109" s="236">
        <v>0</v>
      </c>
      <c r="CF109" s="236">
        <v>0</v>
      </c>
      <c r="CG109" s="236">
        <v>0</v>
      </c>
      <c r="CH109" s="236">
        <v>0</v>
      </c>
      <c r="CI109" s="236">
        <v>0</v>
      </c>
      <c r="CJ109" s="236">
        <v>0</v>
      </c>
      <c r="CK109" s="236">
        <v>0</v>
      </c>
      <c r="CL109" s="293">
        <v>0</v>
      </c>
      <c r="CM109" s="236">
        <v>0</v>
      </c>
      <c r="CN109" s="236">
        <v>0</v>
      </c>
      <c r="CO109" s="236">
        <v>0</v>
      </c>
      <c r="CP109" s="236">
        <v>0</v>
      </c>
      <c r="CQ109" s="236">
        <v>0</v>
      </c>
      <c r="CR109" s="236">
        <v>0</v>
      </c>
      <c r="CS109" s="236">
        <v>0</v>
      </c>
      <c r="CT109" s="236">
        <v>0</v>
      </c>
      <c r="CU109" s="236">
        <v>0</v>
      </c>
    </row>
    <row r="110" spans="1:120" outlineLevel="2">
      <c r="A110" s="189" t="s">
        <v>284</v>
      </c>
      <c r="B110" s="612">
        <v>2830</v>
      </c>
      <c r="C110" s="294" t="s">
        <v>302</v>
      </c>
      <c r="D110" s="294" t="s">
        <v>391</v>
      </c>
      <c r="E110" s="293">
        <v>0</v>
      </c>
      <c r="F110" s="293">
        <v>0</v>
      </c>
      <c r="G110" s="236">
        <v>0</v>
      </c>
      <c r="H110" s="236">
        <v>0</v>
      </c>
      <c r="I110" s="236">
        <v>0</v>
      </c>
      <c r="J110" s="236">
        <v>0</v>
      </c>
      <c r="K110" s="236">
        <v>0</v>
      </c>
      <c r="L110" s="236">
        <v>0</v>
      </c>
      <c r="M110" s="236">
        <v>0</v>
      </c>
      <c r="N110" s="236">
        <v>0</v>
      </c>
      <c r="O110" s="236">
        <v>0</v>
      </c>
      <c r="P110" s="236">
        <v>0</v>
      </c>
      <c r="Q110" s="236">
        <v>0</v>
      </c>
      <c r="R110" s="293">
        <v>0</v>
      </c>
      <c r="S110" s="236">
        <v>0</v>
      </c>
      <c r="T110" s="236">
        <v>0</v>
      </c>
      <c r="U110" s="236">
        <v>0</v>
      </c>
      <c r="V110" s="236">
        <v>0</v>
      </c>
      <c r="W110" s="236">
        <v>0</v>
      </c>
      <c r="X110" s="236">
        <v>0</v>
      </c>
      <c r="Y110" s="236">
        <v>0</v>
      </c>
      <c r="Z110" s="236">
        <v>0</v>
      </c>
      <c r="AA110" s="236">
        <v>0</v>
      </c>
      <c r="AB110" s="236">
        <v>0</v>
      </c>
      <c r="AC110" s="236">
        <v>0</v>
      </c>
      <c r="AD110" s="236">
        <v>0</v>
      </c>
      <c r="AE110" s="236">
        <v>0</v>
      </c>
      <c r="AF110" s="236">
        <v>0</v>
      </c>
      <c r="AG110" s="236">
        <v>0</v>
      </c>
      <c r="AH110" s="236">
        <v>0</v>
      </c>
      <c r="AI110" s="236">
        <v>0</v>
      </c>
      <c r="AJ110" s="236">
        <v>0</v>
      </c>
      <c r="AK110" s="236">
        <v>0</v>
      </c>
      <c r="AL110" s="236">
        <v>0</v>
      </c>
      <c r="AM110" s="236">
        <v>0</v>
      </c>
      <c r="AN110" s="236">
        <v>0</v>
      </c>
      <c r="AO110" s="236">
        <v>0</v>
      </c>
      <c r="AP110" s="236">
        <v>0</v>
      </c>
      <c r="AQ110" s="236">
        <v>0</v>
      </c>
      <c r="AR110" s="236">
        <v>0</v>
      </c>
      <c r="AS110" s="236">
        <v>0</v>
      </c>
      <c r="AT110" s="236">
        <v>0</v>
      </c>
      <c r="AU110" s="236">
        <v>0</v>
      </c>
      <c r="AV110" s="236">
        <v>0</v>
      </c>
      <c r="AW110" s="236">
        <v>0</v>
      </c>
      <c r="AX110" s="236">
        <v>0</v>
      </c>
      <c r="AY110" s="236">
        <v>0</v>
      </c>
      <c r="AZ110" s="236">
        <v>0</v>
      </c>
      <c r="BA110" s="236">
        <v>0</v>
      </c>
      <c r="BB110" s="236">
        <v>0</v>
      </c>
      <c r="BC110" s="236">
        <v>0</v>
      </c>
      <c r="BD110" s="236">
        <v>0</v>
      </c>
      <c r="BE110" s="236">
        <v>0</v>
      </c>
      <c r="BF110" s="236">
        <v>0</v>
      </c>
      <c r="BG110" s="236">
        <v>0</v>
      </c>
      <c r="BH110" s="236">
        <v>0</v>
      </c>
      <c r="BI110" s="236">
        <v>0</v>
      </c>
      <c r="BJ110" s="236">
        <v>0</v>
      </c>
      <c r="BK110" s="236">
        <v>0</v>
      </c>
      <c r="BL110" s="236">
        <v>0</v>
      </c>
      <c r="BM110" s="236">
        <v>0</v>
      </c>
      <c r="BN110" s="236">
        <v>0</v>
      </c>
      <c r="BO110" s="236">
        <v>0</v>
      </c>
      <c r="BP110" s="236">
        <v>0</v>
      </c>
      <c r="BQ110" s="236">
        <v>0</v>
      </c>
      <c r="BR110" s="236">
        <v>0</v>
      </c>
      <c r="BS110" s="236">
        <v>0</v>
      </c>
      <c r="BT110" s="236">
        <v>0</v>
      </c>
      <c r="BU110" s="236">
        <v>0</v>
      </c>
      <c r="BV110" s="236">
        <v>0</v>
      </c>
      <c r="BW110" s="236">
        <v>0</v>
      </c>
      <c r="BX110" s="293">
        <v>0</v>
      </c>
      <c r="BY110" s="293">
        <v>0</v>
      </c>
      <c r="BZ110" s="293">
        <v>0</v>
      </c>
      <c r="CA110" s="293">
        <v>0</v>
      </c>
      <c r="CB110" s="293">
        <v>0</v>
      </c>
      <c r="CC110" s="293">
        <v>0</v>
      </c>
      <c r="CD110" s="293">
        <v>0</v>
      </c>
      <c r="CE110" s="293">
        <v>0</v>
      </c>
      <c r="CF110" s="293">
        <v>0</v>
      </c>
      <c r="CG110" s="293">
        <v>0</v>
      </c>
      <c r="CH110" s="293">
        <v>0</v>
      </c>
      <c r="CI110" s="293">
        <v>0</v>
      </c>
      <c r="CJ110" s="293">
        <v>0</v>
      </c>
      <c r="CK110" s="293">
        <v>0</v>
      </c>
      <c r="CL110" s="293">
        <v>0</v>
      </c>
      <c r="CM110" s="293">
        <v>0</v>
      </c>
      <c r="CN110" s="293">
        <v>0</v>
      </c>
      <c r="CO110" s="293">
        <v>0</v>
      </c>
      <c r="CP110" s="293">
        <v>0</v>
      </c>
      <c r="CQ110" s="293">
        <v>0</v>
      </c>
      <c r="CR110" s="293">
        <v>0</v>
      </c>
      <c r="CS110" s="293">
        <v>0</v>
      </c>
      <c r="CT110" s="293">
        <v>0</v>
      </c>
      <c r="CU110" s="293">
        <v>0</v>
      </c>
    </row>
    <row r="111" spans="1:120" outlineLevel="2">
      <c r="A111" s="189" t="s">
        <v>285</v>
      </c>
      <c r="B111" s="612">
        <v>2830</v>
      </c>
      <c r="C111" s="294" t="s">
        <v>302</v>
      </c>
      <c r="D111" s="294" t="s">
        <v>392</v>
      </c>
      <c r="E111" s="293">
        <v>0</v>
      </c>
      <c r="F111" s="293">
        <v>0</v>
      </c>
      <c r="G111" s="236">
        <v>0</v>
      </c>
      <c r="H111" s="236">
        <v>0</v>
      </c>
      <c r="I111" s="236">
        <v>0</v>
      </c>
      <c r="J111" s="236">
        <v>0</v>
      </c>
      <c r="K111" s="236">
        <v>0</v>
      </c>
      <c r="L111" s="236">
        <v>0</v>
      </c>
      <c r="M111" s="236">
        <v>0</v>
      </c>
      <c r="N111" s="236">
        <v>0</v>
      </c>
      <c r="O111" s="236">
        <v>0</v>
      </c>
      <c r="P111" s="236">
        <v>0</v>
      </c>
      <c r="Q111" s="236">
        <v>0</v>
      </c>
      <c r="R111" s="293">
        <v>0</v>
      </c>
      <c r="S111" s="236">
        <v>0</v>
      </c>
      <c r="T111" s="236">
        <v>0</v>
      </c>
      <c r="U111" s="236">
        <v>0</v>
      </c>
      <c r="V111" s="236">
        <v>0</v>
      </c>
      <c r="W111" s="236">
        <v>0</v>
      </c>
      <c r="X111" s="236">
        <v>0</v>
      </c>
      <c r="Y111" s="236">
        <v>0</v>
      </c>
      <c r="Z111" s="236">
        <v>0</v>
      </c>
      <c r="AA111" s="236">
        <v>0</v>
      </c>
      <c r="AB111" s="236">
        <v>0</v>
      </c>
      <c r="AC111" s="236">
        <v>0</v>
      </c>
      <c r="AD111" s="293">
        <v>0</v>
      </c>
      <c r="AE111" s="236">
        <v>0</v>
      </c>
      <c r="AF111" s="236">
        <v>0</v>
      </c>
      <c r="AG111" s="236">
        <v>0</v>
      </c>
      <c r="AH111" s="236">
        <v>0</v>
      </c>
      <c r="AI111" s="236">
        <v>0</v>
      </c>
      <c r="AJ111" s="236">
        <v>0</v>
      </c>
      <c r="AK111" s="236">
        <v>0</v>
      </c>
      <c r="AL111" s="236">
        <v>0</v>
      </c>
      <c r="AM111" s="236">
        <v>0</v>
      </c>
      <c r="AN111" s="236">
        <v>0</v>
      </c>
      <c r="AO111" s="236">
        <v>0</v>
      </c>
      <c r="AP111" s="236">
        <v>0</v>
      </c>
      <c r="AQ111" s="236">
        <v>0</v>
      </c>
      <c r="AR111" s="236">
        <v>0</v>
      </c>
      <c r="AS111" s="236">
        <v>0</v>
      </c>
      <c r="AT111" s="236">
        <v>0</v>
      </c>
      <c r="AU111" s="236">
        <v>0</v>
      </c>
      <c r="AV111" s="236">
        <v>0</v>
      </c>
      <c r="AW111" s="236">
        <v>0</v>
      </c>
      <c r="AX111" s="236">
        <v>0</v>
      </c>
      <c r="AY111" s="236">
        <v>0</v>
      </c>
      <c r="AZ111" s="236">
        <v>0</v>
      </c>
      <c r="BA111" s="236">
        <v>0</v>
      </c>
      <c r="BB111" s="236">
        <v>0</v>
      </c>
      <c r="BC111" s="293">
        <v>0</v>
      </c>
      <c r="BD111" s="236">
        <v>0</v>
      </c>
      <c r="BE111" s="236">
        <v>0</v>
      </c>
      <c r="BF111" s="236">
        <v>0</v>
      </c>
      <c r="BG111" s="236">
        <v>0</v>
      </c>
      <c r="BH111" s="236">
        <v>0</v>
      </c>
      <c r="BI111" s="236">
        <v>0</v>
      </c>
      <c r="BJ111" s="236">
        <v>0</v>
      </c>
      <c r="BK111" s="236">
        <v>0</v>
      </c>
      <c r="BL111" s="236">
        <v>0</v>
      </c>
      <c r="BM111" s="236">
        <v>0</v>
      </c>
      <c r="BN111" s="236">
        <v>0</v>
      </c>
      <c r="BO111" s="236">
        <v>0</v>
      </c>
      <c r="BP111" s="236">
        <v>0</v>
      </c>
      <c r="BQ111" s="236">
        <v>0</v>
      </c>
      <c r="BR111" s="236">
        <v>0</v>
      </c>
      <c r="BS111" s="236">
        <v>0</v>
      </c>
      <c r="BT111" s="236">
        <v>0</v>
      </c>
      <c r="BU111" s="236">
        <v>0</v>
      </c>
      <c r="BV111" s="236">
        <v>0</v>
      </c>
      <c r="BW111" s="236">
        <v>0</v>
      </c>
      <c r="BX111" s="293">
        <v>0</v>
      </c>
      <c r="BY111" s="293">
        <v>0</v>
      </c>
      <c r="BZ111" s="293">
        <v>0</v>
      </c>
      <c r="CA111" s="236">
        <v>0</v>
      </c>
      <c r="CB111" s="236">
        <v>0</v>
      </c>
      <c r="CC111" s="293">
        <v>0</v>
      </c>
      <c r="CD111" s="236">
        <v>0</v>
      </c>
      <c r="CE111" s="236">
        <v>0</v>
      </c>
      <c r="CF111" s="236">
        <v>0</v>
      </c>
      <c r="CG111" s="236">
        <v>0</v>
      </c>
      <c r="CH111" s="236">
        <v>0</v>
      </c>
      <c r="CI111" s="236">
        <v>0</v>
      </c>
      <c r="CJ111" s="236">
        <v>0</v>
      </c>
      <c r="CK111" s="236">
        <v>0</v>
      </c>
      <c r="CL111" s="293">
        <v>0</v>
      </c>
      <c r="CM111" s="236">
        <v>0</v>
      </c>
      <c r="CN111" s="236">
        <v>0</v>
      </c>
      <c r="CO111" s="293">
        <v>0</v>
      </c>
      <c r="CP111" s="236">
        <v>0</v>
      </c>
      <c r="CQ111" s="236">
        <v>0</v>
      </c>
      <c r="CR111" s="236">
        <v>0</v>
      </c>
      <c r="CS111" s="236">
        <v>0</v>
      </c>
      <c r="CT111" s="236">
        <v>0</v>
      </c>
      <c r="CU111" s="236">
        <v>0</v>
      </c>
    </row>
    <row r="112" spans="1:120" outlineLevel="2">
      <c r="A112" s="189" t="s">
        <v>286</v>
      </c>
      <c r="B112" s="612">
        <v>2830</v>
      </c>
      <c r="C112" s="294" t="s">
        <v>302</v>
      </c>
      <c r="D112" s="294" t="s">
        <v>393</v>
      </c>
      <c r="E112" s="293">
        <v>0</v>
      </c>
      <c r="F112" s="293">
        <v>0</v>
      </c>
      <c r="G112" s="410">
        <v>0</v>
      </c>
      <c r="H112" s="410">
        <v>0</v>
      </c>
      <c r="I112" s="410">
        <v>0</v>
      </c>
      <c r="J112" s="410">
        <v>0</v>
      </c>
      <c r="K112" s="410">
        <v>0</v>
      </c>
      <c r="L112" s="410">
        <v>0</v>
      </c>
      <c r="M112" s="410">
        <v>0</v>
      </c>
      <c r="N112" s="410">
        <v>0</v>
      </c>
      <c r="O112" s="410">
        <v>0</v>
      </c>
      <c r="P112" s="410">
        <v>0</v>
      </c>
      <c r="Q112" s="410">
        <v>0</v>
      </c>
      <c r="R112" s="293">
        <v>0</v>
      </c>
      <c r="S112" s="236">
        <v>0</v>
      </c>
      <c r="T112" s="236">
        <v>0</v>
      </c>
      <c r="U112" s="236">
        <v>0</v>
      </c>
      <c r="V112" s="236">
        <v>0</v>
      </c>
      <c r="W112" s="236">
        <v>0</v>
      </c>
      <c r="X112" s="236">
        <v>0</v>
      </c>
      <c r="Y112" s="101">
        <v>0</v>
      </c>
      <c r="Z112" s="236">
        <v>0</v>
      </c>
      <c r="AA112" s="236">
        <v>0</v>
      </c>
      <c r="AB112" s="101">
        <v>0</v>
      </c>
      <c r="AC112" s="411">
        <v>0</v>
      </c>
      <c r="AD112" s="293">
        <v>0</v>
      </c>
      <c r="AE112" s="236">
        <v>0</v>
      </c>
      <c r="AF112" s="236">
        <v>0</v>
      </c>
      <c r="AG112" s="236">
        <v>0</v>
      </c>
      <c r="AH112" s="236">
        <v>0</v>
      </c>
      <c r="AI112" s="236">
        <v>0</v>
      </c>
      <c r="AJ112" s="236">
        <v>0</v>
      </c>
      <c r="AK112" s="236">
        <v>0</v>
      </c>
      <c r="AL112" s="236">
        <v>0</v>
      </c>
      <c r="AM112" s="236">
        <v>0</v>
      </c>
      <c r="AN112" s="236">
        <v>0</v>
      </c>
      <c r="AO112" s="236">
        <v>0</v>
      </c>
      <c r="AP112" s="236">
        <v>0</v>
      </c>
      <c r="AQ112" s="236">
        <v>0</v>
      </c>
      <c r="AR112" s="236">
        <v>0</v>
      </c>
      <c r="AS112" s="236">
        <v>0</v>
      </c>
      <c r="AT112" s="236">
        <v>0</v>
      </c>
      <c r="AU112" s="236">
        <v>0</v>
      </c>
      <c r="AV112" s="236">
        <v>0</v>
      </c>
      <c r="AW112" s="236">
        <v>0</v>
      </c>
      <c r="AX112" s="236">
        <v>0</v>
      </c>
      <c r="AY112" s="236">
        <v>0</v>
      </c>
      <c r="AZ112" s="236">
        <v>0</v>
      </c>
      <c r="BA112" s="236">
        <v>0</v>
      </c>
      <c r="BB112" s="236">
        <v>0</v>
      </c>
      <c r="BC112" s="293">
        <v>0</v>
      </c>
      <c r="BD112" s="236">
        <v>0</v>
      </c>
      <c r="BE112" s="236">
        <v>0</v>
      </c>
      <c r="BF112" s="236">
        <v>0</v>
      </c>
      <c r="BG112" s="236">
        <v>0</v>
      </c>
      <c r="BH112" s="236">
        <v>0</v>
      </c>
      <c r="BI112" s="236">
        <v>0</v>
      </c>
      <c r="BJ112" s="236">
        <v>0</v>
      </c>
      <c r="BK112" s="236">
        <v>0</v>
      </c>
      <c r="BL112" s="236">
        <v>0</v>
      </c>
      <c r="BM112" s="236">
        <v>0</v>
      </c>
      <c r="BN112" s="236">
        <v>0</v>
      </c>
      <c r="BO112" s="236">
        <v>0</v>
      </c>
      <c r="BP112" s="236">
        <v>0</v>
      </c>
      <c r="BQ112" s="236">
        <v>0</v>
      </c>
      <c r="BR112" s="236">
        <v>0</v>
      </c>
      <c r="BS112" s="236">
        <v>0</v>
      </c>
      <c r="BT112" s="236">
        <v>0</v>
      </c>
      <c r="BU112" s="236">
        <v>0</v>
      </c>
      <c r="BV112" s="236">
        <v>0</v>
      </c>
      <c r="BW112" s="236">
        <v>0</v>
      </c>
      <c r="BX112" s="293">
        <v>0</v>
      </c>
      <c r="BY112" s="293">
        <v>0</v>
      </c>
      <c r="BZ112" s="293">
        <v>0</v>
      </c>
      <c r="CA112" s="236">
        <v>0</v>
      </c>
      <c r="CB112" s="236">
        <v>0</v>
      </c>
      <c r="CC112" s="293">
        <v>0</v>
      </c>
      <c r="CD112" s="236">
        <v>0</v>
      </c>
      <c r="CE112" s="236">
        <v>0</v>
      </c>
      <c r="CF112" s="236">
        <v>0</v>
      </c>
      <c r="CG112" s="236">
        <v>0</v>
      </c>
      <c r="CH112" s="236">
        <v>0</v>
      </c>
      <c r="CI112" s="236">
        <v>0</v>
      </c>
      <c r="CJ112" s="236">
        <v>0</v>
      </c>
      <c r="CK112" s="236">
        <v>0</v>
      </c>
      <c r="CL112" s="293">
        <v>0</v>
      </c>
      <c r="CM112" s="236">
        <v>0</v>
      </c>
      <c r="CN112" s="236">
        <v>0</v>
      </c>
      <c r="CO112" s="293">
        <v>0</v>
      </c>
      <c r="CP112" s="236">
        <v>0</v>
      </c>
      <c r="CQ112" s="236">
        <v>0</v>
      </c>
      <c r="CR112" s="236">
        <v>0</v>
      </c>
      <c r="CS112" s="236">
        <v>0</v>
      </c>
      <c r="CT112" s="236">
        <v>0</v>
      </c>
      <c r="CU112" s="236">
        <v>0</v>
      </c>
    </row>
    <row r="113" spans="1:120" outlineLevel="2">
      <c r="A113" s="189" t="s">
        <v>287</v>
      </c>
      <c r="B113" s="612">
        <v>2820</v>
      </c>
      <c r="C113" s="294" t="s">
        <v>302</v>
      </c>
      <c r="D113" s="294" t="s">
        <v>394</v>
      </c>
      <c r="E113" s="293">
        <v>0</v>
      </c>
      <c r="F113" s="293">
        <v>0</v>
      </c>
      <c r="G113" s="410">
        <v>0</v>
      </c>
      <c r="H113" s="410">
        <v>0</v>
      </c>
      <c r="I113" s="410">
        <v>0</v>
      </c>
      <c r="J113" s="410">
        <v>0</v>
      </c>
      <c r="K113" s="410">
        <v>0</v>
      </c>
      <c r="L113" s="410">
        <v>0</v>
      </c>
      <c r="M113" s="410">
        <v>0</v>
      </c>
      <c r="N113" s="410">
        <v>0</v>
      </c>
      <c r="O113" s="410">
        <v>0</v>
      </c>
      <c r="P113" s="410">
        <v>0</v>
      </c>
      <c r="Q113" s="410">
        <v>0</v>
      </c>
      <c r="R113" s="293">
        <v>0</v>
      </c>
      <c r="S113" s="236">
        <v>0</v>
      </c>
      <c r="T113" s="236">
        <v>0</v>
      </c>
      <c r="U113" s="236">
        <v>0</v>
      </c>
      <c r="V113" s="236">
        <v>0</v>
      </c>
      <c r="W113" s="236">
        <v>0</v>
      </c>
      <c r="X113" s="236">
        <v>0</v>
      </c>
      <c r="Y113" s="101">
        <v>0</v>
      </c>
      <c r="Z113" s="236">
        <v>0</v>
      </c>
      <c r="AA113" s="236">
        <v>0</v>
      </c>
      <c r="AB113" s="101">
        <v>0</v>
      </c>
      <c r="AC113" s="411">
        <v>0</v>
      </c>
      <c r="AD113" s="293">
        <v>0</v>
      </c>
      <c r="AE113" s="236">
        <v>0</v>
      </c>
      <c r="AF113" s="236">
        <v>0</v>
      </c>
      <c r="AG113" s="236">
        <v>0</v>
      </c>
      <c r="AH113" s="236">
        <v>0</v>
      </c>
      <c r="AI113" s="236">
        <v>0</v>
      </c>
      <c r="AJ113" s="236">
        <v>0</v>
      </c>
      <c r="AK113" s="236">
        <v>0</v>
      </c>
      <c r="AL113" s="236">
        <v>0</v>
      </c>
      <c r="AM113" s="236">
        <v>0</v>
      </c>
      <c r="AN113" s="236">
        <v>0</v>
      </c>
      <c r="AO113" s="236">
        <v>0</v>
      </c>
      <c r="AP113" s="236">
        <v>0</v>
      </c>
      <c r="AQ113" s="236">
        <v>0</v>
      </c>
      <c r="AR113" s="236">
        <v>0</v>
      </c>
      <c r="AS113" s="236">
        <v>0</v>
      </c>
      <c r="AT113" s="236">
        <v>0</v>
      </c>
      <c r="AU113" s="236">
        <v>0</v>
      </c>
      <c r="AV113" s="236">
        <v>0</v>
      </c>
      <c r="AW113" s="236">
        <v>0</v>
      </c>
      <c r="AX113" s="236">
        <v>0</v>
      </c>
      <c r="AY113" s="236">
        <v>0</v>
      </c>
      <c r="AZ113" s="236">
        <v>0</v>
      </c>
      <c r="BA113" s="236">
        <v>0</v>
      </c>
      <c r="BB113" s="236">
        <v>0</v>
      </c>
      <c r="BC113" s="293">
        <v>0</v>
      </c>
      <c r="BD113" s="236">
        <v>0</v>
      </c>
      <c r="BE113" s="236">
        <v>0</v>
      </c>
      <c r="BF113" s="236">
        <v>0</v>
      </c>
      <c r="BG113" s="236">
        <v>0</v>
      </c>
      <c r="BH113" s="236">
        <v>0</v>
      </c>
      <c r="BI113" s="236">
        <v>0</v>
      </c>
      <c r="BJ113" s="236">
        <v>0</v>
      </c>
      <c r="BK113" s="236">
        <v>0</v>
      </c>
      <c r="BL113" s="236">
        <v>0</v>
      </c>
      <c r="BM113" s="236">
        <v>0</v>
      </c>
      <c r="BN113" s="236">
        <v>0</v>
      </c>
      <c r="BO113" s="236">
        <v>0</v>
      </c>
      <c r="BP113" s="236">
        <v>0</v>
      </c>
      <c r="BQ113" s="236">
        <v>0</v>
      </c>
      <c r="BR113" s="236">
        <v>0</v>
      </c>
      <c r="BS113" s="236">
        <v>0</v>
      </c>
      <c r="BT113" s="236">
        <v>0</v>
      </c>
      <c r="BU113" s="236">
        <v>0</v>
      </c>
      <c r="BV113" s="236">
        <v>0</v>
      </c>
      <c r="BW113" s="236">
        <v>0</v>
      </c>
      <c r="BX113" s="293">
        <v>0</v>
      </c>
      <c r="BY113" s="293">
        <v>0</v>
      </c>
      <c r="BZ113" s="293">
        <v>0</v>
      </c>
      <c r="CA113" s="236">
        <v>0</v>
      </c>
      <c r="CB113" s="236">
        <v>0</v>
      </c>
      <c r="CC113" s="293">
        <v>0</v>
      </c>
      <c r="CD113" s="236">
        <v>0</v>
      </c>
      <c r="CE113" s="236">
        <v>0</v>
      </c>
      <c r="CF113" s="236">
        <v>0</v>
      </c>
      <c r="CG113" s="236">
        <v>0</v>
      </c>
      <c r="CH113" s="236">
        <v>0</v>
      </c>
      <c r="CI113" s="236">
        <v>0</v>
      </c>
      <c r="CJ113" s="236">
        <v>0</v>
      </c>
      <c r="CK113" s="236">
        <v>0</v>
      </c>
      <c r="CL113" s="293">
        <v>0</v>
      </c>
      <c r="CM113" s="236">
        <v>0</v>
      </c>
      <c r="CN113" s="236">
        <v>0</v>
      </c>
      <c r="CO113" s="293">
        <v>0</v>
      </c>
      <c r="CP113" s="236">
        <v>0</v>
      </c>
      <c r="CQ113" s="236">
        <v>0</v>
      </c>
      <c r="CR113" s="236">
        <v>0</v>
      </c>
      <c r="CS113" s="236">
        <v>0</v>
      </c>
      <c r="CT113" s="236">
        <v>0</v>
      </c>
      <c r="CU113" s="236">
        <v>0</v>
      </c>
    </row>
    <row r="114" spans="1:120" outlineLevel="2">
      <c r="A114" s="189" t="s">
        <v>288</v>
      </c>
      <c r="B114" s="612">
        <v>1900</v>
      </c>
      <c r="C114" s="294" t="s">
        <v>302</v>
      </c>
      <c r="D114" s="294" t="s">
        <v>395</v>
      </c>
      <c r="E114" s="293">
        <v>0</v>
      </c>
      <c r="F114" s="293">
        <v>0</v>
      </c>
      <c r="G114" s="410">
        <v>0</v>
      </c>
      <c r="H114" s="410">
        <v>0</v>
      </c>
      <c r="I114" s="410">
        <v>0</v>
      </c>
      <c r="J114" s="410">
        <v>0</v>
      </c>
      <c r="K114" s="410">
        <v>0</v>
      </c>
      <c r="L114" s="410">
        <v>0</v>
      </c>
      <c r="M114" s="410">
        <v>0</v>
      </c>
      <c r="N114" s="410">
        <v>0</v>
      </c>
      <c r="O114" s="410">
        <v>0</v>
      </c>
      <c r="P114" s="410">
        <v>0</v>
      </c>
      <c r="Q114" s="410">
        <v>0</v>
      </c>
      <c r="R114" s="293">
        <v>0</v>
      </c>
      <c r="S114" s="236">
        <v>0</v>
      </c>
      <c r="T114" s="236">
        <v>0</v>
      </c>
      <c r="U114" s="236">
        <v>0</v>
      </c>
      <c r="V114" s="236">
        <v>0</v>
      </c>
      <c r="W114" s="236">
        <v>0</v>
      </c>
      <c r="X114" s="236">
        <v>0</v>
      </c>
      <c r="Y114" s="101">
        <v>0</v>
      </c>
      <c r="Z114" s="236">
        <v>0</v>
      </c>
      <c r="AA114" s="236">
        <v>0</v>
      </c>
      <c r="AB114" s="101">
        <v>0</v>
      </c>
      <c r="AC114" s="411">
        <v>0</v>
      </c>
      <c r="AD114" s="293">
        <v>0</v>
      </c>
      <c r="AE114" s="236">
        <v>0</v>
      </c>
      <c r="AF114" s="236">
        <v>0</v>
      </c>
      <c r="AG114" s="236">
        <v>0</v>
      </c>
      <c r="AH114" s="236">
        <v>0</v>
      </c>
      <c r="AI114" s="236">
        <v>0</v>
      </c>
      <c r="AJ114" s="236">
        <v>0</v>
      </c>
      <c r="AK114" s="236">
        <v>0</v>
      </c>
      <c r="AL114" s="236">
        <v>0</v>
      </c>
      <c r="AM114" s="236">
        <v>0</v>
      </c>
      <c r="AN114" s="236">
        <v>0</v>
      </c>
      <c r="AO114" s="236">
        <v>0</v>
      </c>
      <c r="AP114" s="236">
        <v>0</v>
      </c>
      <c r="AQ114" s="236">
        <v>0</v>
      </c>
      <c r="AR114" s="236">
        <v>0</v>
      </c>
      <c r="AS114" s="236">
        <v>0</v>
      </c>
      <c r="AT114" s="236">
        <v>0</v>
      </c>
      <c r="AU114" s="236">
        <v>0</v>
      </c>
      <c r="AV114" s="236">
        <v>0</v>
      </c>
      <c r="AW114" s="236">
        <v>0</v>
      </c>
      <c r="AX114" s="236">
        <v>0</v>
      </c>
      <c r="AY114" s="236">
        <v>0</v>
      </c>
      <c r="AZ114" s="236">
        <v>0</v>
      </c>
      <c r="BA114" s="236">
        <v>0</v>
      </c>
      <c r="BB114" s="236">
        <v>0</v>
      </c>
      <c r="BC114" s="293">
        <v>0</v>
      </c>
      <c r="BD114" s="236">
        <v>0</v>
      </c>
      <c r="BE114" s="236">
        <v>0</v>
      </c>
      <c r="BF114" s="236">
        <v>0</v>
      </c>
      <c r="BG114" s="236">
        <v>0</v>
      </c>
      <c r="BH114" s="236">
        <v>0</v>
      </c>
      <c r="BI114" s="236">
        <v>0</v>
      </c>
      <c r="BJ114" s="236">
        <v>0</v>
      </c>
      <c r="BK114" s="236">
        <v>0</v>
      </c>
      <c r="BL114" s="236">
        <v>0</v>
      </c>
      <c r="BM114" s="236">
        <v>0</v>
      </c>
      <c r="BN114" s="236">
        <v>0</v>
      </c>
      <c r="BO114" s="236">
        <v>0</v>
      </c>
      <c r="BP114" s="236">
        <v>0</v>
      </c>
      <c r="BQ114" s="236">
        <v>0</v>
      </c>
      <c r="BR114" s="236">
        <v>0</v>
      </c>
      <c r="BS114" s="236">
        <v>0</v>
      </c>
      <c r="BT114" s="236">
        <v>0</v>
      </c>
      <c r="BU114" s="236">
        <v>0</v>
      </c>
      <c r="BV114" s="236">
        <v>0</v>
      </c>
      <c r="BW114" s="236">
        <v>0</v>
      </c>
      <c r="BX114" s="293">
        <v>0</v>
      </c>
      <c r="BY114" s="293">
        <v>0</v>
      </c>
      <c r="BZ114" s="293">
        <v>0</v>
      </c>
      <c r="CA114" s="236">
        <v>0</v>
      </c>
      <c r="CB114" s="236">
        <v>0</v>
      </c>
      <c r="CC114" s="293">
        <v>0</v>
      </c>
      <c r="CD114" s="236">
        <v>0</v>
      </c>
      <c r="CE114" s="236">
        <v>0</v>
      </c>
      <c r="CF114" s="236">
        <v>0</v>
      </c>
      <c r="CG114" s="236">
        <v>0</v>
      </c>
      <c r="CH114" s="236">
        <v>0</v>
      </c>
      <c r="CI114" s="236">
        <v>0</v>
      </c>
      <c r="CJ114" s="236">
        <v>0</v>
      </c>
      <c r="CK114" s="236">
        <v>0</v>
      </c>
      <c r="CL114" s="293">
        <v>0</v>
      </c>
      <c r="CM114" s="236">
        <v>0</v>
      </c>
      <c r="CN114" s="236">
        <v>0</v>
      </c>
      <c r="CO114" s="293">
        <v>0</v>
      </c>
      <c r="CP114" s="236">
        <v>0</v>
      </c>
      <c r="CQ114" s="236">
        <v>0</v>
      </c>
      <c r="CR114" s="236">
        <v>0</v>
      </c>
      <c r="CS114" s="236">
        <v>0</v>
      </c>
      <c r="CT114" s="236">
        <v>0</v>
      </c>
      <c r="CU114" s="236">
        <v>0</v>
      </c>
    </row>
    <row r="115" spans="1:120" outlineLevel="2">
      <c r="A115" s="189" t="s">
        <v>857</v>
      </c>
      <c r="B115" s="612">
        <v>1900</v>
      </c>
      <c r="C115" s="294" t="s">
        <v>302</v>
      </c>
      <c r="D115" s="294" t="s">
        <v>1044</v>
      </c>
      <c r="E115" s="293"/>
      <c r="F115" s="293"/>
      <c r="G115" s="410"/>
      <c r="H115" s="410"/>
      <c r="I115" s="410"/>
      <c r="J115" s="410"/>
      <c r="K115" s="410"/>
      <c r="L115" s="410"/>
      <c r="M115" s="410"/>
      <c r="N115" s="410"/>
      <c r="O115" s="410"/>
      <c r="P115" s="410"/>
      <c r="Q115" s="410"/>
      <c r="R115" s="293"/>
      <c r="S115" s="236"/>
      <c r="T115" s="236"/>
      <c r="U115" s="236"/>
      <c r="V115" s="236"/>
      <c r="W115" s="236"/>
      <c r="X115" s="236"/>
      <c r="Y115" s="101"/>
      <c r="Z115" s="236"/>
      <c r="AA115" s="236"/>
      <c r="AB115" s="101"/>
      <c r="AC115" s="411"/>
      <c r="AD115" s="293"/>
      <c r="AE115" s="236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  <c r="AR115" s="236"/>
      <c r="AS115" s="236"/>
      <c r="AT115" s="236"/>
      <c r="AU115" s="236"/>
      <c r="AV115" s="236"/>
      <c r="AW115" s="236"/>
      <c r="AX115" s="236"/>
      <c r="AY115" s="236"/>
      <c r="AZ115" s="236"/>
      <c r="BA115" s="236"/>
      <c r="BB115" s="236"/>
      <c r="BC115" s="293"/>
      <c r="BD115" s="236"/>
      <c r="BE115" s="236"/>
      <c r="BF115" s="236"/>
      <c r="BG115" s="236"/>
      <c r="BH115" s="236"/>
      <c r="BI115" s="236"/>
      <c r="BJ115" s="236"/>
      <c r="BK115" s="236"/>
      <c r="BL115" s="236"/>
      <c r="BM115" s="236"/>
      <c r="BN115" s="236"/>
      <c r="BO115" s="236"/>
      <c r="BP115" s="236"/>
      <c r="BQ115" s="236"/>
      <c r="BR115" s="236"/>
      <c r="BS115" s="236"/>
      <c r="BT115" s="236"/>
      <c r="BU115" s="236"/>
      <c r="BV115" s="236"/>
      <c r="BW115" s="236">
        <v>0</v>
      </c>
      <c r="BX115" s="293">
        <v>0</v>
      </c>
      <c r="BY115" s="293">
        <v>0</v>
      </c>
      <c r="BZ115" s="293">
        <v>0</v>
      </c>
      <c r="CA115" s="236">
        <v>0</v>
      </c>
      <c r="CB115" s="236">
        <v>0</v>
      </c>
      <c r="CC115" s="293">
        <v>0</v>
      </c>
      <c r="CD115" s="236">
        <v>0</v>
      </c>
      <c r="CE115" s="236">
        <v>0</v>
      </c>
      <c r="CF115" s="236">
        <v>0</v>
      </c>
      <c r="CG115" s="236">
        <v>0</v>
      </c>
      <c r="CH115" s="236">
        <v>0</v>
      </c>
      <c r="CI115" s="236">
        <v>0</v>
      </c>
      <c r="CJ115" s="236">
        <v>0</v>
      </c>
      <c r="CK115" s="236">
        <v>0</v>
      </c>
      <c r="CL115" s="293">
        <v>0</v>
      </c>
      <c r="CM115" s="236">
        <v>0</v>
      </c>
      <c r="CN115" s="236">
        <v>0</v>
      </c>
      <c r="CO115" s="293">
        <v>0</v>
      </c>
      <c r="CP115" s="236">
        <v>0</v>
      </c>
      <c r="CQ115" s="236">
        <v>0</v>
      </c>
      <c r="CR115" s="236">
        <v>0</v>
      </c>
      <c r="CS115" s="236">
        <v>0</v>
      </c>
      <c r="CT115" s="236">
        <v>0</v>
      </c>
      <c r="CU115" s="236">
        <v>0</v>
      </c>
    </row>
    <row r="116" spans="1:120" outlineLevel="2">
      <c r="A116" s="189" t="s">
        <v>858</v>
      </c>
      <c r="B116" s="612">
        <v>1900</v>
      </c>
      <c r="C116" s="294" t="s">
        <v>302</v>
      </c>
      <c r="D116" s="294" t="s">
        <v>1013</v>
      </c>
      <c r="E116" s="293"/>
      <c r="F116" s="293"/>
      <c r="G116" s="410"/>
      <c r="H116" s="410"/>
      <c r="I116" s="410"/>
      <c r="J116" s="410"/>
      <c r="K116" s="410"/>
      <c r="L116" s="410"/>
      <c r="M116" s="410"/>
      <c r="N116" s="410"/>
      <c r="O116" s="410"/>
      <c r="P116" s="410"/>
      <c r="Q116" s="410"/>
      <c r="R116" s="293"/>
      <c r="S116" s="236"/>
      <c r="T116" s="236"/>
      <c r="U116" s="236"/>
      <c r="V116" s="236"/>
      <c r="W116" s="236"/>
      <c r="X116" s="236"/>
      <c r="Y116" s="101"/>
      <c r="Z116" s="236"/>
      <c r="AA116" s="236"/>
      <c r="AB116" s="101"/>
      <c r="AC116" s="411"/>
      <c r="AD116" s="293"/>
      <c r="AE116" s="236"/>
      <c r="AF116" s="236"/>
      <c r="AG116" s="236"/>
      <c r="AH116" s="236"/>
      <c r="AI116" s="236"/>
      <c r="AJ116" s="236"/>
      <c r="AK116" s="236"/>
      <c r="AL116" s="236"/>
      <c r="AM116" s="236"/>
      <c r="AN116" s="236"/>
      <c r="AO116" s="236"/>
      <c r="AP116" s="236"/>
      <c r="AQ116" s="236"/>
      <c r="AR116" s="236"/>
      <c r="AS116" s="236"/>
      <c r="AT116" s="236"/>
      <c r="AU116" s="236"/>
      <c r="AV116" s="236"/>
      <c r="AW116" s="236"/>
      <c r="AX116" s="236"/>
      <c r="AY116" s="236"/>
      <c r="AZ116" s="236"/>
      <c r="BA116" s="236"/>
      <c r="BB116" s="236"/>
      <c r="BC116" s="293"/>
      <c r="BD116" s="236"/>
      <c r="BE116" s="236"/>
      <c r="BF116" s="236"/>
      <c r="BG116" s="236"/>
      <c r="BH116" s="236"/>
      <c r="BI116" s="236"/>
      <c r="BJ116" s="236"/>
      <c r="BK116" s="236"/>
      <c r="BL116" s="236"/>
      <c r="BM116" s="236"/>
      <c r="BN116" s="236"/>
      <c r="BO116" s="236"/>
      <c r="BP116" s="236"/>
      <c r="BQ116" s="236"/>
      <c r="BR116" s="236"/>
      <c r="BS116" s="236"/>
      <c r="BT116" s="236"/>
      <c r="BU116" s="236"/>
      <c r="BV116" s="236"/>
      <c r="BW116" s="236">
        <v>0</v>
      </c>
      <c r="BX116" s="293">
        <v>0</v>
      </c>
      <c r="BY116" s="293">
        <v>0</v>
      </c>
      <c r="BZ116" s="293">
        <v>0</v>
      </c>
      <c r="CA116" s="236">
        <v>0</v>
      </c>
      <c r="CB116" s="236">
        <v>0</v>
      </c>
      <c r="CC116" s="293">
        <v>0</v>
      </c>
      <c r="CD116" s="236">
        <v>0</v>
      </c>
      <c r="CE116" s="236">
        <v>0</v>
      </c>
      <c r="CF116" s="236">
        <v>0</v>
      </c>
      <c r="CG116" s="236">
        <v>0</v>
      </c>
      <c r="CH116" s="236">
        <v>0</v>
      </c>
      <c r="CI116" s="236">
        <v>0</v>
      </c>
      <c r="CJ116" s="236">
        <v>0</v>
      </c>
      <c r="CK116" s="236">
        <v>0</v>
      </c>
      <c r="CL116" s="293">
        <v>0</v>
      </c>
      <c r="CM116" s="236">
        <v>0</v>
      </c>
      <c r="CN116" s="236">
        <v>0</v>
      </c>
      <c r="CO116" s="293">
        <v>0</v>
      </c>
      <c r="CP116" s="236">
        <v>0</v>
      </c>
      <c r="CQ116" s="236">
        <v>0</v>
      </c>
      <c r="CR116" s="236">
        <v>0</v>
      </c>
      <c r="CS116" s="236">
        <v>0</v>
      </c>
      <c r="CT116" s="236">
        <v>0</v>
      </c>
      <c r="CU116" s="236">
        <v>0</v>
      </c>
    </row>
    <row r="117" spans="1:120" outlineLevel="2">
      <c r="A117" s="189" t="s">
        <v>289</v>
      </c>
      <c r="B117" s="612">
        <v>1900</v>
      </c>
      <c r="C117" s="294" t="s">
        <v>302</v>
      </c>
      <c r="D117" s="294" t="s">
        <v>396</v>
      </c>
      <c r="E117" s="293">
        <v>0</v>
      </c>
      <c r="F117" s="293">
        <v>0</v>
      </c>
      <c r="G117" s="410">
        <v>0</v>
      </c>
      <c r="H117" s="410">
        <v>0</v>
      </c>
      <c r="I117" s="410">
        <v>0</v>
      </c>
      <c r="J117" s="410">
        <v>0</v>
      </c>
      <c r="K117" s="410">
        <v>0</v>
      </c>
      <c r="L117" s="410">
        <v>0</v>
      </c>
      <c r="M117" s="410">
        <v>0</v>
      </c>
      <c r="N117" s="410">
        <v>0</v>
      </c>
      <c r="O117" s="410">
        <v>0</v>
      </c>
      <c r="P117" s="410">
        <v>0</v>
      </c>
      <c r="Q117" s="410">
        <v>0</v>
      </c>
      <c r="R117" s="293">
        <v>0</v>
      </c>
      <c r="S117" s="236">
        <v>0</v>
      </c>
      <c r="T117" s="236">
        <v>0</v>
      </c>
      <c r="U117" s="236">
        <v>0</v>
      </c>
      <c r="V117" s="236">
        <v>0</v>
      </c>
      <c r="W117" s="236">
        <v>0</v>
      </c>
      <c r="X117" s="236">
        <v>0</v>
      </c>
      <c r="Y117" s="236">
        <v>0</v>
      </c>
      <c r="Z117" s="236">
        <v>0</v>
      </c>
      <c r="AA117" s="236">
        <v>0</v>
      </c>
      <c r="AB117" s="101">
        <v>0</v>
      </c>
      <c r="AC117" s="411">
        <v>0</v>
      </c>
      <c r="AD117" s="293">
        <v>0</v>
      </c>
      <c r="AE117" s="236">
        <v>0</v>
      </c>
      <c r="AF117" s="236">
        <v>0</v>
      </c>
      <c r="AG117" s="236">
        <v>0</v>
      </c>
      <c r="AH117" s="236">
        <v>0</v>
      </c>
      <c r="AI117" s="236">
        <v>0</v>
      </c>
      <c r="AJ117" s="236">
        <v>0</v>
      </c>
      <c r="AK117" s="236">
        <v>0</v>
      </c>
      <c r="AL117" s="236">
        <v>0</v>
      </c>
      <c r="AM117" s="236">
        <v>0</v>
      </c>
      <c r="AN117" s="236">
        <v>0</v>
      </c>
      <c r="AO117" s="236">
        <v>0</v>
      </c>
      <c r="AP117" s="236">
        <v>0</v>
      </c>
      <c r="AQ117" s="236">
        <v>0</v>
      </c>
      <c r="AR117" s="236">
        <v>0</v>
      </c>
      <c r="AS117" s="236">
        <v>0</v>
      </c>
      <c r="AT117" s="236">
        <v>0</v>
      </c>
      <c r="AU117" s="236">
        <v>0</v>
      </c>
      <c r="AV117" s="236">
        <v>0</v>
      </c>
      <c r="AW117" s="236">
        <v>0</v>
      </c>
      <c r="AX117" s="236">
        <v>0</v>
      </c>
      <c r="AY117" s="236">
        <v>0</v>
      </c>
      <c r="AZ117" s="236">
        <v>0</v>
      </c>
      <c r="BA117" s="236">
        <v>0</v>
      </c>
      <c r="BB117" s="236">
        <v>0</v>
      </c>
      <c r="BC117" s="293">
        <v>0</v>
      </c>
      <c r="BD117" s="236">
        <v>0</v>
      </c>
      <c r="BE117" s="236">
        <v>0</v>
      </c>
      <c r="BF117" s="236">
        <v>0</v>
      </c>
      <c r="BG117" s="236">
        <v>0</v>
      </c>
      <c r="BH117" s="236">
        <v>0</v>
      </c>
      <c r="BI117" s="236">
        <v>0</v>
      </c>
      <c r="BJ117" s="236">
        <v>0</v>
      </c>
      <c r="BK117" s="236">
        <v>0</v>
      </c>
      <c r="BL117" s="236">
        <v>0</v>
      </c>
      <c r="BM117" s="236">
        <v>0</v>
      </c>
      <c r="BN117" s="236">
        <v>0</v>
      </c>
      <c r="BO117" s="236">
        <v>0</v>
      </c>
      <c r="BP117" s="236">
        <v>0</v>
      </c>
      <c r="BQ117" s="236">
        <v>0</v>
      </c>
      <c r="BR117" s="236">
        <v>0</v>
      </c>
      <c r="BS117" s="236">
        <v>0</v>
      </c>
      <c r="BT117" s="236">
        <v>0</v>
      </c>
      <c r="BU117" s="236">
        <v>0</v>
      </c>
      <c r="BV117" s="236">
        <v>0</v>
      </c>
      <c r="BW117" s="236">
        <v>0</v>
      </c>
      <c r="BX117" s="293">
        <v>0</v>
      </c>
      <c r="BY117" s="293">
        <v>0</v>
      </c>
      <c r="BZ117" s="293">
        <v>0</v>
      </c>
      <c r="CA117" s="236">
        <v>0</v>
      </c>
      <c r="CB117" s="236">
        <v>0</v>
      </c>
      <c r="CC117" s="293">
        <v>0</v>
      </c>
      <c r="CD117" s="236">
        <v>0</v>
      </c>
      <c r="CE117" s="236">
        <v>0</v>
      </c>
      <c r="CF117" s="236">
        <v>0</v>
      </c>
      <c r="CG117" s="236">
        <v>0</v>
      </c>
      <c r="CH117" s="236">
        <v>0</v>
      </c>
      <c r="CI117" s="236">
        <v>0</v>
      </c>
      <c r="CJ117" s="236">
        <v>0</v>
      </c>
      <c r="CK117" s="236">
        <v>0</v>
      </c>
      <c r="CL117" s="293">
        <v>0</v>
      </c>
      <c r="CM117" s="236">
        <v>0</v>
      </c>
      <c r="CN117" s="236">
        <v>0</v>
      </c>
      <c r="CO117" s="293">
        <v>0</v>
      </c>
      <c r="CP117" s="236">
        <v>0</v>
      </c>
      <c r="CQ117" s="236">
        <v>0</v>
      </c>
      <c r="CR117" s="236">
        <v>0</v>
      </c>
      <c r="CS117" s="236">
        <v>0</v>
      </c>
      <c r="CT117" s="236">
        <v>0</v>
      </c>
      <c r="CU117" s="236">
        <v>0</v>
      </c>
    </row>
    <row r="118" spans="1:120" outlineLevel="2">
      <c r="A118" s="189" t="s">
        <v>290</v>
      </c>
      <c r="B118" s="612">
        <v>1900</v>
      </c>
      <c r="C118" s="294" t="s">
        <v>302</v>
      </c>
      <c r="D118" s="294" t="s">
        <v>397</v>
      </c>
      <c r="E118" s="293">
        <v>0</v>
      </c>
      <c r="F118" s="293">
        <v>0</v>
      </c>
      <c r="G118" s="410">
        <v>0</v>
      </c>
      <c r="H118" s="410">
        <v>0</v>
      </c>
      <c r="I118" s="410">
        <v>0</v>
      </c>
      <c r="J118" s="410">
        <v>0</v>
      </c>
      <c r="K118" s="410">
        <v>0</v>
      </c>
      <c r="L118" s="410">
        <v>0</v>
      </c>
      <c r="M118" s="410">
        <v>0</v>
      </c>
      <c r="N118" s="410">
        <v>0</v>
      </c>
      <c r="O118" s="410">
        <v>0</v>
      </c>
      <c r="P118" s="410">
        <v>0</v>
      </c>
      <c r="Q118" s="410">
        <v>0</v>
      </c>
      <c r="R118" s="293">
        <v>0</v>
      </c>
      <c r="S118" s="236">
        <v>0</v>
      </c>
      <c r="T118" s="236">
        <v>0</v>
      </c>
      <c r="U118" s="236">
        <v>0</v>
      </c>
      <c r="V118" s="236">
        <v>0</v>
      </c>
      <c r="W118" s="236">
        <v>0</v>
      </c>
      <c r="X118" s="236">
        <v>0</v>
      </c>
      <c r="Y118" s="236">
        <v>0</v>
      </c>
      <c r="Z118" s="236">
        <v>0</v>
      </c>
      <c r="AA118" s="236">
        <v>0</v>
      </c>
      <c r="AB118" s="101">
        <v>0</v>
      </c>
      <c r="AC118" s="411">
        <v>0</v>
      </c>
      <c r="AD118" s="293">
        <v>0</v>
      </c>
      <c r="AE118" s="236">
        <v>0</v>
      </c>
      <c r="AF118" s="236">
        <v>0</v>
      </c>
      <c r="AG118" s="236">
        <v>0</v>
      </c>
      <c r="AH118" s="236">
        <v>0</v>
      </c>
      <c r="AI118" s="236">
        <v>0</v>
      </c>
      <c r="AJ118" s="236">
        <v>0</v>
      </c>
      <c r="AK118" s="236">
        <v>0</v>
      </c>
      <c r="AL118" s="236">
        <v>0</v>
      </c>
      <c r="AM118" s="236">
        <v>0</v>
      </c>
      <c r="AN118" s="236">
        <v>0</v>
      </c>
      <c r="AO118" s="236">
        <v>0</v>
      </c>
      <c r="AP118" s="236">
        <v>0</v>
      </c>
      <c r="AQ118" s="236">
        <v>0</v>
      </c>
      <c r="AR118" s="236">
        <v>0</v>
      </c>
      <c r="AS118" s="236">
        <v>0</v>
      </c>
      <c r="AT118" s="236">
        <v>0</v>
      </c>
      <c r="AU118" s="236">
        <v>0</v>
      </c>
      <c r="AV118" s="236">
        <v>0</v>
      </c>
      <c r="AW118" s="236">
        <v>0</v>
      </c>
      <c r="AX118" s="236">
        <v>0</v>
      </c>
      <c r="AY118" s="236">
        <v>0</v>
      </c>
      <c r="AZ118" s="236">
        <v>0</v>
      </c>
      <c r="BA118" s="236">
        <v>0</v>
      </c>
      <c r="BB118" s="236">
        <v>0</v>
      </c>
      <c r="BC118" s="293">
        <v>0</v>
      </c>
      <c r="BD118" s="236">
        <v>0</v>
      </c>
      <c r="BE118" s="236">
        <v>0</v>
      </c>
      <c r="BF118" s="236">
        <v>0</v>
      </c>
      <c r="BG118" s="236">
        <v>0</v>
      </c>
      <c r="BH118" s="236">
        <v>0</v>
      </c>
      <c r="BI118" s="236">
        <v>0</v>
      </c>
      <c r="BJ118" s="236">
        <v>0</v>
      </c>
      <c r="BK118" s="236">
        <v>0</v>
      </c>
      <c r="BL118" s="236">
        <v>0</v>
      </c>
      <c r="BM118" s="236">
        <v>0</v>
      </c>
      <c r="BN118" s="236">
        <v>0</v>
      </c>
      <c r="BO118" s="236">
        <v>0</v>
      </c>
      <c r="BP118" s="236">
        <v>0</v>
      </c>
      <c r="BQ118" s="236">
        <v>0</v>
      </c>
      <c r="BR118" s="236">
        <v>0</v>
      </c>
      <c r="BS118" s="236">
        <v>0</v>
      </c>
      <c r="BT118" s="236">
        <v>0</v>
      </c>
      <c r="BU118" s="236">
        <v>0</v>
      </c>
      <c r="BV118" s="236">
        <v>0</v>
      </c>
      <c r="BW118" s="236">
        <v>0</v>
      </c>
      <c r="BX118" s="293">
        <v>0</v>
      </c>
      <c r="BY118" s="293">
        <v>0</v>
      </c>
      <c r="BZ118" s="293">
        <v>0</v>
      </c>
      <c r="CA118" s="236">
        <v>0</v>
      </c>
      <c r="CB118" s="236">
        <v>0</v>
      </c>
      <c r="CC118" s="293">
        <v>0</v>
      </c>
      <c r="CD118" s="236">
        <v>0</v>
      </c>
      <c r="CE118" s="236">
        <v>0</v>
      </c>
      <c r="CF118" s="236">
        <v>0</v>
      </c>
      <c r="CG118" s="236">
        <v>0</v>
      </c>
      <c r="CH118" s="236">
        <v>0</v>
      </c>
      <c r="CI118" s="236">
        <v>0</v>
      </c>
      <c r="CJ118" s="236">
        <v>0</v>
      </c>
      <c r="CK118" s="236">
        <v>0</v>
      </c>
      <c r="CL118" s="293">
        <v>0</v>
      </c>
      <c r="CM118" s="236">
        <v>0</v>
      </c>
      <c r="CN118" s="236">
        <v>0</v>
      </c>
      <c r="CO118" s="293">
        <v>0</v>
      </c>
      <c r="CP118" s="236">
        <v>0</v>
      </c>
      <c r="CQ118" s="236">
        <v>0</v>
      </c>
      <c r="CR118" s="236">
        <v>0</v>
      </c>
      <c r="CS118" s="236">
        <v>0</v>
      </c>
      <c r="CT118" s="236">
        <v>0</v>
      </c>
      <c r="CU118" s="236">
        <v>0</v>
      </c>
    </row>
    <row r="119" spans="1:120" outlineLevel="2">
      <c r="A119" s="189" t="s">
        <v>1038</v>
      </c>
      <c r="B119" s="612">
        <v>1900</v>
      </c>
      <c r="C119" s="294" t="s">
        <v>302</v>
      </c>
      <c r="D119" s="294" t="s">
        <v>1036</v>
      </c>
      <c r="E119" s="293"/>
      <c r="F119" s="293"/>
      <c r="G119" s="410"/>
      <c r="H119" s="410"/>
      <c r="I119" s="410"/>
      <c r="J119" s="410"/>
      <c r="K119" s="410"/>
      <c r="L119" s="410"/>
      <c r="M119" s="410"/>
      <c r="N119" s="410"/>
      <c r="O119" s="410"/>
      <c r="P119" s="410"/>
      <c r="Q119" s="410"/>
      <c r="R119" s="293"/>
      <c r="S119" s="236"/>
      <c r="T119" s="236"/>
      <c r="U119" s="236"/>
      <c r="V119" s="236"/>
      <c r="W119" s="236"/>
      <c r="X119" s="236"/>
      <c r="Y119" s="236"/>
      <c r="Z119" s="236"/>
      <c r="AA119" s="236"/>
      <c r="AB119" s="101"/>
      <c r="AC119" s="411"/>
      <c r="AD119" s="293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  <c r="AS119" s="236"/>
      <c r="AT119" s="236"/>
      <c r="AU119" s="236"/>
      <c r="AV119" s="236"/>
      <c r="AW119" s="236"/>
      <c r="AX119" s="236"/>
      <c r="AY119" s="236"/>
      <c r="AZ119" s="236"/>
      <c r="BA119" s="236"/>
      <c r="BB119" s="236"/>
      <c r="BC119" s="293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CA119" s="236"/>
      <c r="CB119" s="236"/>
      <c r="CC119" s="293"/>
      <c r="CD119" s="236"/>
      <c r="CE119" s="236"/>
      <c r="CF119" s="236"/>
      <c r="CG119" s="236"/>
      <c r="CH119" s="236"/>
      <c r="CI119" s="236"/>
      <c r="CJ119" s="236"/>
      <c r="CK119" s="236"/>
      <c r="CL119" s="293">
        <v>0</v>
      </c>
      <c r="CM119" s="236">
        <v>0</v>
      </c>
      <c r="CN119" s="236">
        <v>0</v>
      </c>
      <c r="CO119" s="293">
        <v>0</v>
      </c>
      <c r="CP119" s="236">
        <v>0</v>
      </c>
      <c r="CQ119" s="236">
        <v>0</v>
      </c>
      <c r="CR119" s="236">
        <v>0</v>
      </c>
      <c r="CS119" s="236">
        <v>0</v>
      </c>
      <c r="CT119" s="236">
        <v>0</v>
      </c>
      <c r="CU119" s="236">
        <v>0</v>
      </c>
    </row>
    <row r="120" spans="1:120" outlineLevel="2">
      <c r="A120" s="189" t="s">
        <v>1039</v>
      </c>
      <c r="B120" s="612">
        <v>1900</v>
      </c>
      <c r="C120" s="294" t="s">
        <v>302</v>
      </c>
      <c r="D120" s="294" t="s">
        <v>1037</v>
      </c>
      <c r="E120" s="293"/>
      <c r="F120" s="293"/>
      <c r="G120" s="410"/>
      <c r="H120" s="410"/>
      <c r="I120" s="410"/>
      <c r="J120" s="410"/>
      <c r="K120" s="410"/>
      <c r="L120" s="410"/>
      <c r="M120" s="410"/>
      <c r="N120" s="410"/>
      <c r="O120" s="410"/>
      <c r="P120" s="410"/>
      <c r="Q120" s="410"/>
      <c r="R120" s="293"/>
      <c r="S120" s="236"/>
      <c r="T120" s="236"/>
      <c r="U120" s="236"/>
      <c r="V120" s="236"/>
      <c r="W120" s="236"/>
      <c r="X120" s="236"/>
      <c r="Y120" s="236"/>
      <c r="Z120" s="236"/>
      <c r="AA120" s="236"/>
      <c r="AB120" s="101"/>
      <c r="AC120" s="411"/>
      <c r="AD120" s="293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93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CA120" s="236"/>
      <c r="CB120" s="236"/>
      <c r="CC120" s="293"/>
      <c r="CD120" s="236"/>
      <c r="CE120" s="236"/>
      <c r="CF120" s="236"/>
      <c r="CG120" s="236"/>
      <c r="CH120" s="236"/>
      <c r="CI120" s="236"/>
      <c r="CJ120" s="236"/>
      <c r="CK120" s="236"/>
      <c r="CL120" s="293">
        <v>0</v>
      </c>
      <c r="CM120" s="236">
        <v>0</v>
      </c>
      <c r="CN120" s="236">
        <v>0</v>
      </c>
      <c r="CO120" s="293">
        <v>0</v>
      </c>
      <c r="CP120" s="236">
        <v>0</v>
      </c>
      <c r="CQ120" s="236">
        <v>0</v>
      </c>
      <c r="CR120" s="236">
        <v>0</v>
      </c>
      <c r="CS120" s="236">
        <v>0</v>
      </c>
      <c r="CT120" s="236">
        <v>0</v>
      </c>
      <c r="CU120" s="236">
        <v>0</v>
      </c>
    </row>
    <row r="121" spans="1:120" outlineLevel="2">
      <c r="A121" s="189" t="s">
        <v>291</v>
      </c>
      <c r="B121" s="612">
        <v>1900</v>
      </c>
      <c r="C121" s="294" t="s">
        <v>302</v>
      </c>
      <c r="D121" s="294" t="s">
        <v>398</v>
      </c>
      <c r="E121" s="293">
        <v>0</v>
      </c>
      <c r="F121" s="293">
        <v>0</v>
      </c>
      <c r="G121" s="410">
        <v>0</v>
      </c>
      <c r="H121" s="410">
        <v>0</v>
      </c>
      <c r="I121" s="410">
        <v>0</v>
      </c>
      <c r="J121" s="410">
        <v>0</v>
      </c>
      <c r="K121" s="410">
        <v>0</v>
      </c>
      <c r="L121" s="410">
        <v>0</v>
      </c>
      <c r="M121" s="410">
        <v>0</v>
      </c>
      <c r="N121" s="410">
        <v>0</v>
      </c>
      <c r="O121" s="410">
        <v>0</v>
      </c>
      <c r="P121" s="410">
        <v>0</v>
      </c>
      <c r="Q121" s="410">
        <v>0</v>
      </c>
      <c r="R121" s="293">
        <v>0</v>
      </c>
      <c r="S121" s="236">
        <v>0</v>
      </c>
      <c r="T121" s="236">
        <v>0</v>
      </c>
      <c r="U121" s="236">
        <v>0</v>
      </c>
      <c r="V121" s="236">
        <v>0</v>
      </c>
      <c r="W121" s="236">
        <v>0</v>
      </c>
      <c r="X121" s="236">
        <v>0</v>
      </c>
      <c r="Y121" s="101">
        <v>0</v>
      </c>
      <c r="Z121" s="236">
        <v>0</v>
      </c>
      <c r="AA121" s="236">
        <v>0</v>
      </c>
      <c r="AB121" s="101">
        <v>0</v>
      </c>
      <c r="AC121" s="411">
        <v>0</v>
      </c>
      <c r="AD121" s="293">
        <v>0</v>
      </c>
      <c r="AE121" s="236">
        <v>0</v>
      </c>
      <c r="AF121" s="236">
        <v>0</v>
      </c>
      <c r="AG121" s="236">
        <v>0</v>
      </c>
      <c r="AH121" s="236">
        <v>0</v>
      </c>
      <c r="AI121" s="236">
        <v>0</v>
      </c>
      <c r="AJ121" s="236">
        <v>0</v>
      </c>
      <c r="AK121" s="236">
        <v>0</v>
      </c>
      <c r="AL121" s="236">
        <v>0</v>
      </c>
      <c r="AM121" s="236">
        <v>0</v>
      </c>
      <c r="AN121" s="236">
        <v>0</v>
      </c>
      <c r="AO121" s="236">
        <v>0</v>
      </c>
      <c r="AP121" s="236">
        <v>0</v>
      </c>
      <c r="AQ121" s="236">
        <v>0</v>
      </c>
      <c r="AR121" s="236">
        <v>0</v>
      </c>
      <c r="AS121" s="236">
        <v>0</v>
      </c>
      <c r="AT121" s="236">
        <v>0</v>
      </c>
      <c r="AU121" s="236">
        <v>0</v>
      </c>
      <c r="AV121" s="236">
        <v>0</v>
      </c>
      <c r="AW121" s="236">
        <v>0</v>
      </c>
      <c r="AX121" s="236">
        <v>0</v>
      </c>
      <c r="AY121" s="236">
        <v>0</v>
      </c>
      <c r="AZ121" s="236">
        <v>0</v>
      </c>
      <c r="BA121" s="236">
        <v>0</v>
      </c>
      <c r="BB121" s="236">
        <v>0</v>
      </c>
      <c r="BC121" s="293">
        <v>0</v>
      </c>
      <c r="BD121" s="236">
        <v>0</v>
      </c>
      <c r="BE121" s="236">
        <v>0</v>
      </c>
      <c r="BF121" s="236">
        <v>0</v>
      </c>
      <c r="BG121" s="236">
        <v>0</v>
      </c>
      <c r="BH121" s="236">
        <v>0</v>
      </c>
      <c r="BI121" s="236">
        <v>0</v>
      </c>
      <c r="BJ121" s="236">
        <v>0</v>
      </c>
      <c r="BK121" s="236">
        <v>0</v>
      </c>
      <c r="BL121" s="236">
        <v>0</v>
      </c>
      <c r="BM121" s="236">
        <v>0</v>
      </c>
      <c r="BN121" s="236">
        <v>0</v>
      </c>
      <c r="BO121" s="236">
        <v>0</v>
      </c>
      <c r="BP121" s="236">
        <v>0</v>
      </c>
      <c r="BQ121" s="236">
        <v>0</v>
      </c>
      <c r="BR121" s="236">
        <v>0</v>
      </c>
      <c r="BS121" s="236">
        <v>0</v>
      </c>
      <c r="BT121" s="236">
        <v>0</v>
      </c>
      <c r="BU121" s="236">
        <v>0</v>
      </c>
      <c r="BV121" s="236">
        <v>0</v>
      </c>
      <c r="BW121" s="236">
        <v>0</v>
      </c>
      <c r="BX121" s="293">
        <v>0</v>
      </c>
      <c r="BY121" s="293">
        <v>0</v>
      </c>
      <c r="BZ121" s="293">
        <v>0</v>
      </c>
      <c r="CA121" s="236">
        <v>0</v>
      </c>
      <c r="CB121" s="236">
        <v>0</v>
      </c>
      <c r="CC121" s="293">
        <v>0</v>
      </c>
      <c r="CD121" s="236">
        <v>0</v>
      </c>
      <c r="CE121" s="236">
        <v>0</v>
      </c>
      <c r="CF121" s="236">
        <v>0</v>
      </c>
      <c r="CG121" s="236">
        <v>0</v>
      </c>
      <c r="CH121" s="236">
        <v>0</v>
      </c>
      <c r="CI121" s="236">
        <v>0</v>
      </c>
      <c r="CJ121" s="236">
        <v>0</v>
      </c>
      <c r="CK121" s="236">
        <v>0</v>
      </c>
      <c r="CL121" s="293">
        <v>0</v>
      </c>
      <c r="CM121" s="236">
        <v>0</v>
      </c>
      <c r="CN121" s="236">
        <v>0</v>
      </c>
      <c r="CO121" s="293">
        <v>0</v>
      </c>
      <c r="CP121" s="236">
        <v>0</v>
      </c>
      <c r="CQ121" s="236">
        <v>0</v>
      </c>
      <c r="CR121" s="236">
        <v>0</v>
      </c>
      <c r="CS121" s="236">
        <v>0</v>
      </c>
      <c r="CT121" s="236">
        <v>0</v>
      </c>
      <c r="CU121" s="236">
        <v>0</v>
      </c>
    </row>
    <row r="122" spans="1:120" outlineLevel="2">
      <c r="A122" s="189" t="s">
        <v>292</v>
      </c>
      <c r="B122" s="612">
        <v>2830</v>
      </c>
      <c r="C122" s="294" t="s">
        <v>302</v>
      </c>
      <c r="D122" s="294" t="s">
        <v>399</v>
      </c>
      <c r="E122" s="293">
        <v>0</v>
      </c>
      <c r="F122" s="293">
        <v>0</v>
      </c>
      <c r="G122" s="410">
        <v>0</v>
      </c>
      <c r="H122" s="410">
        <v>0</v>
      </c>
      <c r="I122" s="410">
        <v>0</v>
      </c>
      <c r="J122" s="410">
        <v>0</v>
      </c>
      <c r="K122" s="410">
        <v>0</v>
      </c>
      <c r="L122" s="410">
        <v>0</v>
      </c>
      <c r="M122" s="410">
        <v>0</v>
      </c>
      <c r="N122" s="410">
        <v>0</v>
      </c>
      <c r="O122" s="410">
        <v>0</v>
      </c>
      <c r="P122" s="410">
        <v>0</v>
      </c>
      <c r="Q122" s="410">
        <v>0</v>
      </c>
      <c r="R122" s="293">
        <v>0</v>
      </c>
      <c r="S122" s="236">
        <v>0</v>
      </c>
      <c r="T122" s="236">
        <v>0</v>
      </c>
      <c r="U122" s="236">
        <v>0</v>
      </c>
      <c r="V122" s="236">
        <v>0</v>
      </c>
      <c r="W122" s="236">
        <v>0</v>
      </c>
      <c r="X122" s="236">
        <v>0</v>
      </c>
      <c r="Y122" s="101">
        <v>0</v>
      </c>
      <c r="Z122" s="236">
        <v>0</v>
      </c>
      <c r="AA122" s="236">
        <v>0</v>
      </c>
      <c r="AB122" s="101">
        <v>0</v>
      </c>
      <c r="AC122" s="411">
        <v>0</v>
      </c>
      <c r="AD122" s="293">
        <v>0</v>
      </c>
      <c r="AE122" s="236">
        <v>0</v>
      </c>
      <c r="AF122" s="236">
        <v>0</v>
      </c>
      <c r="AG122" s="236">
        <v>0</v>
      </c>
      <c r="AH122" s="236">
        <v>0</v>
      </c>
      <c r="AI122" s="236">
        <v>0</v>
      </c>
      <c r="AJ122" s="236">
        <v>0</v>
      </c>
      <c r="AK122" s="236">
        <v>0</v>
      </c>
      <c r="AL122" s="236">
        <v>0</v>
      </c>
      <c r="AM122" s="236">
        <v>0</v>
      </c>
      <c r="AN122" s="236">
        <v>0</v>
      </c>
      <c r="AO122" s="236">
        <v>0</v>
      </c>
      <c r="AP122" s="236">
        <v>0</v>
      </c>
      <c r="AQ122" s="236">
        <v>0</v>
      </c>
      <c r="AR122" s="236">
        <v>0</v>
      </c>
      <c r="AS122" s="236">
        <v>0</v>
      </c>
      <c r="AT122" s="236">
        <v>0</v>
      </c>
      <c r="AU122" s="236">
        <v>0</v>
      </c>
      <c r="AV122" s="236">
        <v>0</v>
      </c>
      <c r="AW122" s="236">
        <v>0</v>
      </c>
      <c r="AX122" s="236">
        <v>0</v>
      </c>
      <c r="AY122" s="236">
        <v>0</v>
      </c>
      <c r="AZ122" s="236">
        <v>0</v>
      </c>
      <c r="BA122" s="236">
        <v>0</v>
      </c>
      <c r="BB122" s="236">
        <v>0</v>
      </c>
      <c r="BC122" s="236">
        <v>0</v>
      </c>
      <c r="BD122" s="236">
        <v>0</v>
      </c>
      <c r="BE122" s="236">
        <v>0</v>
      </c>
      <c r="BF122" s="236">
        <v>0</v>
      </c>
      <c r="BG122" s="236">
        <v>0</v>
      </c>
      <c r="BH122" s="236">
        <v>0</v>
      </c>
      <c r="BI122" s="236">
        <v>0</v>
      </c>
      <c r="BJ122" s="236">
        <v>0</v>
      </c>
      <c r="BK122" s="236">
        <v>0</v>
      </c>
      <c r="BL122" s="236">
        <v>0</v>
      </c>
      <c r="BM122" s="236">
        <v>0</v>
      </c>
      <c r="BN122" s="236">
        <v>0</v>
      </c>
      <c r="BO122" s="236">
        <v>0</v>
      </c>
      <c r="BP122" s="236">
        <v>0</v>
      </c>
      <c r="BQ122" s="236">
        <v>0</v>
      </c>
      <c r="BR122" s="236">
        <v>0</v>
      </c>
      <c r="BS122" s="236">
        <v>0</v>
      </c>
      <c r="BT122" s="236">
        <v>0</v>
      </c>
      <c r="BU122" s="236">
        <v>0</v>
      </c>
      <c r="BV122" s="236">
        <v>0</v>
      </c>
      <c r="BW122" s="236">
        <v>0</v>
      </c>
      <c r="BX122" s="293">
        <v>0</v>
      </c>
      <c r="BY122" s="293">
        <v>0</v>
      </c>
      <c r="BZ122" s="293">
        <v>0</v>
      </c>
      <c r="CA122" s="293">
        <v>0</v>
      </c>
      <c r="CB122" s="293">
        <v>0</v>
      </c>
      <c r="CC122" s="293">
        <v>0</v>
      </c>
      <c r="CD122" s="293">
        <v>0</v>
      </c>
      <c r="CE122" s="293">
        <v>0</v>
      </c>
      <c r="CF122" s="293">
        <v>0</v>
      </c>
      <c r="CG122" s="293">
        <v>0</v>
      </c>
      <c r="CH122" s="293">
        <v>0</v>
      </c>
      <c r="CI122" s="293">
        <v>0</v>
      </c>
      <c r="CJ122" s="293">
        <v>0</v>
      </c>
      <c r="CK122" s="293">
        <v>0</v>
      </c>
      <c r="CL122" s="293">
        <v>0</v>
      </c>
      <c r="CM122" s="293">
        <v>0</v>
      </c>
      <c r="CN122" s="293">
        <v>0</v>
      </c>
      <c r="CO122" s="293">
        <v>0</v>
      </c>
      <c r="CP122" s="293">
        <v>0</v>
      </c>
      <c r="CQ122" s="293">
        <v>0</v>
      </c>
      <c r="CR122" s="293">
        <v>0</v>
      </c>
      <c r="CS122" s="293">
        <v>0</v>
      </c>
      <c r="CT122" s="293">
        <v>0</v>
      </c>
      <c r="CU122" s="293">
        <v>0</v>
      </c>
    </row>
    <row r="123" spans="1:120" outlineLevel="2">
      <c r="A123" s="189" t="s">
        <v>293</v>
      </c>
      <c r="B123" s="612">
        <v>2830</v>
      </c>
      <c r="C123" s="294" t="s">
        <v>302</v>
      </c>
      <c r="D123" s="294" t="s">
        <v>400</v>
      </c>
      <c r="E123" s="293">
        <v>0</v>
      </c>
      <c r="F123" s="293">
        <v>0</v>
      </c>
      <c r="G123" s="410">
        <v>0</v>
      </c>
      <c r="H123" s="410">
        <v>0</v>
      </c>
      <c r="I123" s="410">
        <v>0</v>
      </c>
      <c r="J123" s="410">
        <v>0</v>
      </c>
      <c r="K123" s="410">
        <v>0</v>
      </c>
      <c r="L123" s="410">
        <v>0</v>
      </c>
      <c r="M123" s="410">
        <v>0</v>
      </c>
      <c r="N123" s="410">
        <v>0</v>
      </c>
      <c r="O123" s="410">
        <v>0</v>
      </c>
      <c r="P123" s="410">
        <v>0</v>
      </c>
      <c r="Q123" s="410">
        <v>0</v>
      </c>
      <c r="R123" s="293">
        <v>0</v>
      </c>
      <c r="S123" s="236">
        <v>0</v>
      </c>
      <c r="T123" s="236">
        <v>0</v>
      </c>
      <c r="U123" s="236">
        <v>0</v>
      </c>
      <c r="V123" s="236">
        <v>0</v>
      </c>
      <c r="W123" s="236">
        <v>0</v>
      </c>
      <c r="X123" s="236">
        <v>0</v>
      </c>
      <c r="Y123" s="101">
        <v>0</v>
      </c>
      <c r="Z123" s="236">
        <v>0</v>
      </c>
      <c r="AA123" s="236">
        <v>0</v>
      </c>
      <c r="AB123" s="101">
        <v>0</v>
      </c>
      <c r="AC123" s="411">
        <v>0</v>
      </c>
      <c r="AD123" s="293">
        <v>0</v>
      </c>
      <c r="AE123" s="236">
        <v>0</v>
      </c>
      <c r="AF123" s="236">
        <v>0</v>
      </c>
      <c r="AG123" s="236">
        <v>0</v>
      </c>
      <c r="AH123" s="236">
        <v>0</v>
      </c>
      <c r="AI123" s="236">
        <v>0</v>
      </c>
      <c r="AJ123" s="236">
        <v>0</v>
      </c>
      <c r="AK123" s="236">
        <v>0</v>
      </c>
      <c r="AL123" s="236">
        <v>0</v>
      </c>
      <c r="AM123" s="236">
        <v>0</v>
      </c>
      <c r="AN123" s="236">
        <v>0</v>
      </c>
      <c r="AO123" s="236">
        <v>0</v>
      </c>
      <c r="AP123" s="236">
        <v>0</v>
      </c>
      <c r="AQ123" s="236">
        <v>0</v>
      </c>
      <c r="AR123" s="236">
        <v>0</v>
      </c>
      <c r="AS123" s="236">
        <v>0</v>
      </c>
      <c r="AT123" s="236">
        <v>0</v>
      </c>
      <c r="AU123" s="236">
        <v>0</v>
      </c>
      <c r="AV123" s="236">
        <v>0</v>
      </c>
      <c r="AW123" s="236">
        <v>0</v>
      </c>
      <c r="AX123" s="236">
        <v>0</v>
      </c>
      <c r="AY123" s="236">
        <v>0</v>
      </c>
      <c r="AZ123" s="236">
        <v>0</v>
      </c>
      <c r="BA123" s="236">
        <v>0</v>
      </c>
      <c r="BB123" s="236">
        <v>0</v>
      </c>
      <c r="BC123" s="236">
        <v>0</v>
      </c>
      <c r="BD123" s="236">
        <v>0</v>
      </c>
      <c r="BE123" s="236">
        <v>0</v>
      </c>
      <c r="BF123" s="236">
        <v>0</v>
      </c>
      <c r="BG123" s="236">
        <v>0</v>
      </c>
      <c r="BH123" s="236">
        <v>0</v>
      </c>
      <c r="BI123" s="236">
        <v>0</v>
      </c>
      <c r="BJ123" s="236">
        <v>0</v>
      </c>
      <c r="BK123" s="236">
        <v>0</v>
      </c>
      <c r="BL123" s="236">
        <v>0</v>
      </c>
      <c r="BM123" s="236">
        <v>0</v>
      </c>
      <c r="BN123" s="236">
        <v>0</v>
      </c>
      <c r="BO123" s="236">
        <v>0</v>
      </c>
      <c r="BP123" s="236">
        <v>0</v>
      </c>
      <c r="BQ123" s="236">
        <v>0</v>
      </c>
      <c r="BR123" s="236">
        <v>0</v>
      </c>
      <c r="BS123" s="236">
        <v>0</v>
      </c>
      <c r="BT123" s="236">
        <v>0</v>
      </c>
      <c r="BU123" s="236">
        <v>0</v>
      </c>
      <c r="BV123" s="236">
        <v>0</v>
      </c>
      <c r="BW123" s="236">
        <v>0</v>
      </c>
      <c r="BX123" s="293">
        <v>0</v>
      </c>
      <c r="BY123" s="293">
        <v>0</v>
      </c>
      <c r="BZ123" s="293">
        <v>0</v>
      </c>
      <c r="CA123" s="293">
        <v>0</v>
      </c>
      <c r="CB123" s="293">
        <v>0</v>
      </c>
      <c r="CC123" s="293">
        <v>0</v>
      </c>
      <c r="CD123" s="293">
        <v>0</v>
      </c>
      <c r="CE123" s="293">
        <v>0</v>
      </c>
      <c r="CF123" s="293">
        <v>0</v>
      </c>
      <c r="CG123" s="293">
        <v>0</v>
      </c>
      <c r="CH123" s="293">
        <v>0</v>
      </c>
      <c r="CI123" s="293">
        <v>0</v>
      </c>
      <c r="CJ123" s="293">
        <v>0</v>
      </c>
      <c r="CK123" s="293">
        <v>0</v>
      </c>
      <c r="CL123" s="293">
        <v>0</v>
      </c>
      <c r="CM123" s="293">
        <v>0</v>
      </c>
      <c r="CN123" s="293">
        <v>0</v>
      </c>
      <c r="CO123" s="293">
        <v>0</v>
      </c>
      <c r="CP123" s="293">
        <v>0</v>
      </c>
      <c r="CQ123" s="293">
        <v>0</v>
      </c>
      <c r="CR123" s="293">
        <v>0</v>
      </c>
      <c r="CS123" s="293">
        <v>0</v>
      </c>
      <c r="CT123" s="293">
        <v>0</v>
      </c>
      <c r="CU123" s="293">
        <v>0</v>
      </c>
    </row>
    <row r="124" spans="1:120" outlineLevel="2">
      <c r="A124" s="189" t="s">
        <v>859</v>
      </c>
      <c r="B124" s="612">
        <v>1900</v>
      </c>
      <c r="C124" s="294" t="s">
        <v>302</v>
      </c>
      <c r="D124" s="294" t="s">
        <v>1045</v>
      </c>
      <c r="E124" s="293"/>
      <c r="F124" s="293"/>
      <c r="G124" s="410"/>
      <c r="H124" s="410"/>
      <c r="I124" s="410"/>
      <c r="J124" s="410"/>
      <c r="K124" s="410"/>
      <c r="L124" s="410"/>
      <c r="M124" s="410"/>
      <c r="N124" s="410"/>
      <c r="O124" s="410"/>
      <c r="P124" s="410"/>
      <c r="Q124" s="410"/>
      <c r="R124" s="293"/>
      <c r="S124" s="236"/>
      <c r="T124" s="236"/>
      <c r="U124" s="236"/>
      <c r="V124" s="236"/>
      <c r="W124" s="236"/>
      <c r="X124" s="236"/>
      <c r="Y124" s="101"/>
      <c r="Z124" s="236"/>
      <c r="AA124" s="236"/>
      <c r="AB124" s="101"/>
      <c r="AC124" s="411"/>
      <c r="AD124" s="293"/>
      <c r="AE124" s="236"/>
      <c r="AF124" s="236"/>
      <c r="AG124" s="236"/>
      <c r="AH124" s="236"/>
      <c r="AI124" s="236"/>
      <c r="AJ124" s="236"/>
      <c r="AK124" s="236"/>
      <c r="AL124" s="236"/>
      <c r="AM124" s="236"/>
      <c r="AN124" s="236"/>
      <c r="AO124" s="236"/>
      <c r="AP124" s="236"/>
      <c r="AQ124" s="236"/>
      <c r="AR124" s="236"/>
      <c r="AS124" s="236"/>
      <c r="AT124" s="236"/>
      <c r="AU124" s="236"/>
      <c r="AV124" s="236"/>
      <c r="AW124" s="236"/>
      <c r="AX124" s="236"/>
      <c r="AY124" s="236"/>
      <c r="AZ124" s="236"/>
      <c r="BA124" s="236"/>
      <c r="BB124" s="236"/>
      <c r="BC124" s="236"/>
      <c r="BD124" s="236"/>
      <c r="BE124" s="236"/>
      <c r="BF124" s="236"/>
      <c r="BG124" s="236"/>
      <c r="BH124" s="236"/>
      <c r="BI124" s="236"/>
      <c r="BJ124" s="236"/>
      <c r="BK124" s="236"/>
      <c r="BL124" s="236"/>
      <c r="BM124" s="236"/>
      <c r="BN124" s="236"/>
      <c r="BO124" s="236"/>
      <c r="BP124" s="236"/>
      <c r="BQ124" s="236"/>
      <c r="BR124" s="236"/>
      <c r="BS124" s="236"/>
      <c r="BT124" s="236"/>
      <c r="BU124" s="236"/>
      <c r="BV124" s="236"/>
      <c r="BW124" s="236">
        <v>0</v>
      </c>
      <c r="BX124" s="293">
        <v>0</v>
      </c>
      <c r="BY124" s="293">
        <v>0</v>
      </c>
      <c r="BZ124" s="293">
        <v>0</v>
      </c>
      <c r="CA124" s="236">
        <v>0</v>
      </c>
      <c r="CB124" s="236">
        <v>0</v>
      </c>
      <c r="CC124" s="293">
        <v>0</v>
      </c>
      <c r="CD124" s="236">
        <v>0</v>
      </c>
      <c r="CE124" s="236">
        <v>0</v>
      </c>
      <c r="CF124" s="236">
        <v>0</v>
      </c>
      <c r="CG124" s="236">
        <v>0</v>
      </c>
      <c r="CH124" s="236">
        <v>0</v>
      </c>
      <c r="CI124" s="236">
        <v>0</v>
      </c>
      <c r="CJ124" s="236">
        <v>0</v>
      </c>
      <c r="CK124" s="236">
        <v>0</v>
      </c>
      <c r="CL124" s="293">
        <v>0</v>
      </c>
      <c r="CM124" s="236">
        <v>0</v>
      </c>
      <c r="CN124" s="236">
        <v>0</v>
      </c>
      <c r="CO124" s="293">
        <v>0</v>
      </c>
      <c r="CP124" s="236">
        <v>0</v>
      </c>
      <c r="CQ124" s="236">
        <v>0</v>
      </c>
      <c r="CR124" s="236">
        <v>0</v>
      </c>
      <c r="CS124" s="236">
        <v>0</v>
      </c>
      <c r="CT124" s="236">
        <v>0</v>
      </c>
      <c r="CU124" s="236">
        <v>0</v>
      </c>
    </row>
    <row r="125" spans="1:120" s="257" customFormat="1" outlineLevel="1">
      <c r="A125" s="257" t="s">
        <v>768</v>
      </c>
      <c r="C125" s="412"/>
      <c r="D125" s="412"/>
      <c r="E125" s="380">
        <v>0</v>
      </c>
      <c r="F125" s="380">
        <v>0</v>
      </c>
      <c r="G125" s="413">
        <v>0</v>
      </c>
      <c r="H125" s="413">
        <v>0</v>
      </c>
      <c r="I125" s="413">
        <v>0</v>
      </c>
      <c r="J125" s="413">
        <v>0</v>
      </c>
      <c r="K125" s="413">
        <v>0</v>
      </c>
      <c r="L125" s="413">
        <v>0</v>
      </c>
      <c r="M125" s="413">
        <v>0</v>
      </c>
      <c r="N125" s="413">
        <v>0</v>
      </c>
      <c r="O125" s="413">
        <v>0</v>
      </c>
      <c r="P125" s="413">
        <v>0</v>
      </c>
      <c r="Q125" s="413">
        <v>0</v>
      </c>
      <c r="R125" s="380">
        <v>0</v>
      </c>
      <c r="S125" s="312">
        <v>0</v>
      </c>
      <c r="T125" s="312">
        <v>0</v>
      </c>
      <c r="U125" s="312">
        <v>0</v>
      </c>
      <c r="V125" s="312">
        <v>0</v>
      </c>
      <c r="W125" s="312">
        <v>0</v>
      </c>
      <c r="X125" s="312">
        <v>0</v>
      </c>
      <c r="Y125" s="311">
        <v>0</v>
      </c>
      <c r="Z125" s="312">
        <v>0</v>
      </c>
      <c r="AA125" s="312">
        <v>0</v>
      </c>
      <c r="AB125" s="311">
        <v>0</v>
      </c>
      <c r="AC125" s="414">
        <v>0</v>
      </c>
      <c r="AD125" s="380">
        <v>0</v>
      </c>
      <c r="AE125" s="312">
        <v>0</v>
      </c>
      <c r="AF125" s="312">
        <v>0</v>
      </c>
      <c r="AG125" s="312">
        <v>0</v>
      </c>
      <c r="AH125" s="312">
        <v>0</v>
      </c>
      <c r="AI125" s="312">
        <v>0</v>
      </c>
      <c r="AJ125" s="312">
        <v>0</v>
      </c>
      <c r="AK125" s="312">
        <v>0</v>
      </c>
      <c r="AL125" s="312">
        <v>0</v>
      </c>
      <c r="AM125" s="312">
        <v>0</v>
      </c>
      <c r="AN125" s="312">
        <v>0</v>
      </c>
      <c r="AO125" s="312">
        <v>0</v>
      </c>
      <c r="AP125" s="312">
        <v>0</v>
      </c>
      <c r="AQ125" s="312">
        <v>0</v>
      </c>
      <c r="AR125" s="312">
        <v>0</v>
      </c>
      <c r="AS125" s="312">
        <v>0</v>
      </c>
      <c r="AT125" s="312">
        <v>0</v>
      </c>
      <c r="AU125" s="312">
        <v>0</v>
      </c>
      <c r="AV125" s="312">
        <v>0</v>
      </c>
      <c r="AW125" s="312">
        <v>0</v>
      </c>
      <c r="AX125" s="312">
        <v>0</v>
      </c>
      <c r="AY125" s="312">
        <v>0</v>
      </c>
      <c r="AZ125" s="312">
        <v>0</v>
      </c>
      <c r="BA125" s="312">
        <v>0</v>
      </c>
      <c r="BB125" s="312">
        <v>0</v>
      </c>
      <c r="BC125" s="312">
        <v>0</v>
      </c>
      <c r="BD125" s="312">
        <v>0</v>
      </c>
      <c r="BE125" s="312">
        <v>0</v>
      </c>
      <c r="BF125" s="312">
        <v>0</v>
      </c>
      <c r="BG125" s="312">
        <v>0</v>
      </c>
      <c r="BH125" s="312">
        <v>0</v>
      </c>
      <c r="BI125" s="312">
        <v>0</v>
      </c>
      <c r="BJ125" s="312">
        <v>0</v>
      </c>
      <c r="BK125" s="312">
        <v>0</v>
      </c>
      <c r="BL125" s="312">
        <v>0</v>
      </c>
      <c r="BM125" s="312">
        <v>0</v>
      </c>
      <c r="BN125" s="312">
        <v>0</v>
      </c>
      <c r="BO125" s="312">
        <v>0</v>
      </c>
      <c r="BP125" s="312">
        <v>0</v>
      </c>
      <c r="BQ125" s="312">
        <v>0</v>
      </c>
      <c r="BR125" s="312">
        <v>0</v>
      </c>
      <c r="BS125" s="312">
        <v>0</v>
      </c>
      <c r="BT125" s="312">
        <v>0</v>
      </c>
      <c r="BU125" s="312">
        <v>0</v>
      </c>
      <c r="BV125" s="312">
        <v>0</v>
      </c>
      <c r="BW125" s="312">
        <v>0</v>
      </c>
      <c r="BX125" s="380">
        <v>0</v>
      </c>
      <c r="BY125" s="380">
        <v>0</v>
      </c>
      <c r="BZ125" s="380">
        <v>0</v>
      </c>
      <c r="CA125" s="380">
        <v>0</v>
      </c>
      <c r="CB125" s="380">
        <v>0</v>
      </c>
      <c r="CC125" s="380">
        <v>0</v>
      </c>
      <c r="CD125" s="380">
        <v>0</v>
      </c>
      <c r="CE125" s="380">
        <v>0</v>
      </c>
      <c r="CF125" s="380">
        <v>0</v>
      </c>
      <c r="CG125" s="380">
        <v>0</v>
      </c>
      <c r="CH125" s="380">
        <v>0</v>
      </c>
      <c r="CI125" s="380">
        <v>0</v>
      </c>
      <c r="CJ125" s="380">
        <v>0</v>
      </c>
      <c r="CK125" s="380">
        <v>0</v>
      </c>
      <c r="CL125" s="380">
        <v>0</v>
      </c>
      <c r="CM125" s="380">
        <v>0</v>
      </c>
      <c r="CN125" s="380">
        <v>0</v>
      </c>
      <c r="CO125" s="380">
        <v>0</v>
      </c>
      <c r="CP125" s="380">
        <v>0</v>
      </c>
      <c r="CQ125" s="380">
        <v>0</v>
      </c>
      <c r="CR125" s="380">
        <v>0</v>
      </c>
      <c r="CS125" s="380">
        <v>0</v>
      </c>
      <c r="CT125" s="380">
        <v>0</v>
      </c>
      <c r="CU125" s="380">
        <v>0</v>
      </c>
      <c r="CV125" s="257">
        <f>SUBTOTAL(9,CV105:CV124)</f>
        <v>0</v>
      </c>
      <c r="CW125" s="257">
        <f t="shared" ref="CW125:DP125" si="9">SUBTOTAL(9,CW105:CW124)</f>
        <v>0</v>
      </c>
      <c r="CX125" s="257">
        <f t="shared" si="9"/>
        <v>0</v>
      </c>
      <c r="CY125" s="257">
        <f t="shared" si="9"/>
        <v>0</v>
      </c>
      <c r="CZ125" s="257">
        <f t="shared" si="9"/>
        <v>0</v>
      </c>
      <c r="DA125" s="257">
        <f t="shared" si="9"/>
        <v>0</v>
      </c>
      <c r="DB125" s="257">
        <f t="shared" si="9"/>
        <v>0</v>
      </c>
      <c r="DC125" s="257">
        <f t="shared" si="9"/>
        <v>0</v>
      </c>
      <c r="DD125" s="257">
        <f t="shared" si="9"/>
        <v>0</v>
      </c>
      <c r="DE125" s="257">
        <f t="shared" si="9"/>
        <v>0</v>
      </c>
      <c r="DF125" s="257">
        <f t="shared" si="9"/>
        <v>0</v>
      </c>
      <c r="DG125" s="257">
        <f t="shared" si="9"/>
        <v>0</v>
      </c>
      <c r="DH125" s="257">
        <f t="shared" si="9"/>
        <v>0</v>
      </c>
      <c r="DI125" s="257">
        <f t="shared" si="9"/>
        <v>0</v>
      </c>
      <c r="DJ125" s="257">
        <f t="shared" si="9"/>
        <v>0</v>
      </c>
      <c r="DK125" s="257">
        <f t="shared" si="9"/>
        <v>0</v>
      </c>
      <c r="DL125" s="257">
        <f t="shared" si="9"/>
        <v>0</v>
      </c>
      <c r="DM125" s="257">
        <f t="shared" si="9"/>
        <v>0</v>
      </c>
      <c r="DN125" s="257">
        <f t="shared" si="9"/>
        <v>0</v>
      </c>
      <c r="DO125" s="257">
        <f t="shared" si="9"/>
        <v>0</v>
      </c>
      <c r="DP125" s="257">
        <f t="shared" si="9"/>
        <v>0</v>
      </c>
    </row>
    <row r="126" spans="1:120" ht="13.5" thickBot="1">
      <c r="A126" s="257" t="s">
        <v>294</v>
      </c>
      <c r="B126" s="257"/>
      <c r="C126" s="294"/>
      <c r="D126" s="294"/>
      <c r="E126" s="376">
        <v>-19769675.559999995</v>
      </c>
      <c r="F126" s="376">
        <v>-18807138.360000003</v>
      </c>
      <c r="G126" s="376">
        <v>-18807138.360000003</v>
      </c>
      <c r="H126" s="376">
        <v>-18807138.360000003</v>
      </c>
      <c r="I126" s="376">
        <v>-24475473.240000006</v>
      </c>
      <c r="J126" s="376">
        <v>-24475473.240000006</v>
      </c>
      <c r="K126" s="376">
        <v>-24475473.240000006</v>
      </c>
      <c r="L126" s="376">
        <v>-24475473.240000006</v>
      </c>
      <c r="M126" s="376">
        <v>-24475473.240000006</v>
      </c>
      <c r="N126" s="376">
        <v>-24475473.240000006</v>
      </c>
      <c r="O126" s="376">
        <v>-22810257.640563186</v>
      </c>
      <c r="P126" s="376">
        <v>-22810257.640563186</v>
      </c>
      <c r="Q126" s="376">
        <v>-22810257.640563186</v>
      </c>
      <c r="R126" s="376">
        <v>-19622982.300000001</v>
      </c>
      <c r="S126" s="376">
        <v>-19941072.300000001</v>
      </c>
      <c r="T126" s="376">
        <v>-19941072.300000001</v>
      </c>
      <c r="U126" s="376">
        <v>-19941072.300000001</v>
      </c>
      <c r="V126" s="376">
        <v>-19941072.300000001</v>
      </c>
      <c r="W126" s="376">
        <v>-19941072.300000001</v>
      </c>
      <c r="X126" s="376">
        <v>-19941072.300000001</v>
      </c>
      <c r="Y126" s="376">
        <v>-19941072.300000001</v>
      </c>
      <c r="Z126" s="376">
        <v>-19941072.300000001</v>
      </c>
      <c r="AA126" s="376">
        <v>-19941072.300000001</v>
      </c>
      <c r="AB126" s="376">
        <v>-19941072.300000001</v>
      </c>
      <c r="AC126" s="376">
        <v>-19941072.300000001</v>
      </c>
      <c r="AD126" s="376">
        <v>-15929027.620000003</v>
      </c>
      <c r="AE126" s="376">
        <v>-15929027.620000003</v>
      </c>
      <c r="AF126" s="376">
        <v>-15929027.620000003</v>
      </c>
      <c r="AG126" s="376">
        <v>-15929027.620000003</v>
      </c>
      <c r="AH126" s="376">
        <v>-15929027.620000003</v>
      </c>
      <c r="AI126" s="376">
        <v>-15929027.620000003</v>
      </c>
      <c r="AJ126" s="376">
        <v>-15929027.620000003</v>
      </c>
      <c r="AK126" s="376">
        <v>-15929027.620000003</v>
      </c>
      <c r="AL126" s="376">
        <v>-15929027.620000003</v>
      </c>
      <c r="AM126" s="376">
        <v>-15929027.620000003</v>
      </c>
      <c r="AN126" s="376">
        <v>-15929027.620000003</v>
      </c>
      <c r="AO126" s="376">
        <v>-15929027.620000003</v>
      </c>
      <c r="AP126" s="376">
        <v>-27901368.689999998</v>
      </c>
      <c r="AQ126" s="376">
        <v>-27901368.689999998</v>
      </c>
      <c r="AR126" s="376">
        <v>-27901368.689999998</v>
      </c>
      <c r="AS126" s="376">
        <v>-27901368.689999998</v>
      </c>
      <c r="AT126" s="376">
        <v>-27901368.689999998</v>
      </c>
      <c r="AU126" s="376">
        <v>-27901368.689999998</v>
      </c>
      <c r="AV126" s="376">
        <v>-22705877.66</v>
      </c>
      <c r="AW126" s="376">
        <v>-22705877.66</v>
      </c>
      <c r="AX126" s="376">
        <v>-22705877.66</v>
      </c>
      <c r="AY126" s="376">
        <v>-23586174.074999999</v>
      </c>
      <c r="AZ126" s="376">
        <v>-23586174.074999999</v>
      </c>
      <c r="BA126" s="376">
        <v>-23586174.074999999</v>
      </c>
      <c r="BB126" s="376">
        <v>-30660400.039999999</v>
      </c>
      <c r="BC126" s="376">
        <v>-30660400.039999999</v>
      </c>
      <c r="BD126" s="376">
        <v>-30660400.039999999</v>
      </c>
      <c r="BE126" s="376">
        <v>-30660400.039999999</v>
      </c>
      <c r="BF126" s="376">
        <v>-30660400.039999999</v>
      </c>
      <c r="BG126" s="376">
        <v>-30660400.039999999</v>
      </c>
      <c r="BH126" s="376">
        <v>-30660400.039999999</v>
      </c>
      <c r="BI126" s="376">
        <v>-30660400.039999999</v>
      </c>
      <c r="BJ126" s="376">
        <v>-30660400.039999999</v>
      </c>
      <c r="BK126" s="376">
        <v>-30389095.175000001</v>
      </c>
      <c r="BL126" s="376">
        <v>-30389095.175000001</v>
      </c>
      <c r="BM126" s="376">
        <v>-30389095.175000001</v>
      </c>
      <c r="BN126" s="376">
        <v>-30894966.924999997</v>
      </c>
      <c r="BO126" s="376">
        <v>-30894966.924999997</v>
      </c>
      <c r="BP126" s="376">
        <v>-30894966.924999997</v>
      </c>
      <c r="BQ126" s="376">
        <v>-30894966.924999997</v>
      </c>
      <c r="BR126" s="376">
        <v>-30894966.924999997</v>
      </c>
      <c r="BS126" s="376">
        <v>-30894966.924999997</v>
      </c>
      <c r="BT126" s="376">
        <v>-30894966.924999997</v>
      </c>
      <c r="BU126" s="376">
        <v>-30894966.924999997</v>
      </c>
      <c r="BV126" s="376">
        <v>-30894966.924999997</v>
      </c>
      <c r="BW126" s="376">
        <v>-30894966.924999997</v>
      </c>
      <c r="BX126" s="402">
        <v>-30894966.924999997</v>
      </c>
      <c r="BY126" s="402">
        <v>-30894966.924999997</v>
      </c>
      <c r="BZ126" s="402">
        <v>-29747508.759999994</v>
      </c>
      <c r="CA126" s="402">
        <v>-29747508.759999994</v>
      </c>
      <c r="CB126" s="402">
        <v>-29747508.759999994</v>
      </c>
      <c r="CC126" s="402">
        <v>-29747508.759999994</v>
      </c>
      <c r="CD126" s="402">
        <v>-29747508.759999994</v>
      </c>
      <c r="CE126" s="402">
        <v>-29747508.759999994</v>
      </c>
      <c r="CF126" s="402">
        <v>-29747508.759999994</v>
      </c>
      <c r="CG126" s="402">
        <v>-29747508.759999994</v>
      </c>
      <c r="CH126" s="402">
        <v>-29747508.759999994</v>
      </c>
      <c r="CI126" s="402">
        <v>-29747508.759999994</v>
      </c>
      <c r="CJ126" s="402">
        <v>-29747508.759999994</v>
      </c>
      <c r="CK126" s="402">
        <v>-29747508.759999994</v>
      </c>
      <c r="CL126" s="402">
        <v>-28491717</v>
      </c>
      <c r="CM126" s="402">
        <v>-28491717</v>
      </c>
      <c r="CN126" s="402">
        <v>-28491717</v>
      </c>
      <c r="CO126" s="402">
        <v>-28491717</v>
      </c>
      <c r="CP126" s="402">
        <v>-28491717</v>
      </c>
      <c r="CQ126" s="402">
        <v>-28491717</v>
      </c>
      <c r="CR126" s="402">
        <v>-28491717</v>
      </c>
      <c r="CS126" s="402">
        <v>-28491717</v>
      </c>
      <c r="CT126" s="402">
        <v>-28491717</v>
      </c>
      <c r="CU126" s="402">
        <v>-28491717</v>
      </c>
      <c r="CV126" s="402">
        <f>SUBTOTAL(9,CV9:CV125)</f>
        <v>-28136713.302369721</v>
      </c>
      <c r="CW126" s="402">
        <f t="shared" ref="CW126:DP126" si="10">SUBTOTAL(9,CW9:CW125)</f>
        <v>-27778179.175714057</v>
      </c>
      <c r="CX126" s="402">
        <f t="shared" si="10"/>
        <v>-27416484.499892004</v>
      </c>
      <c r="CY126" s="402">
        <f t="shared" si="10"/>
        <v>-27258907.871329967</v>
      </c>
      <c r="CZ126" s="402">
        <f t="shared" si="10"/>
        <v>-27100353.638018575</v>
      </c>
      <c r="DA126" s="402">
        <f t="shared" si="10"/>
        <v>-26940821.799957823</v>
      </c>
      <c r="DB126" s="402">
        <f t="shared" si="10"/>
        <v>-26780312.357147709</v>
      </c>
      <c r="DC126" s="402">
        <f t="shared" si="10"/>
        <v>-26618825.30958822</v>
      </c>
      <c r="DD126" s="402">
        <f t="shared" si="10"/>
        <v>-26456360.657279368</v>
      </c>
      <c r="DE126" s="402">
        <f t="shared" si="10"/>
        <v>-26291940.795471791</v>
      </c>
      <c r="DF126" s="402">
        <f t="shared" si="10"/>
        <v>-26126543.328914858</v>
      </c>
      <c r="DG126" s="402">
        <f t="shared" si="10"/>
        <v>-25960400.05637034</v>
      </c>
      <c r="DH126" s="402">
        <f t="shared" si="10"/>
        <v>-25793279.17907647</v>
      </c>
      <c r="DI126" s="402">
        <f t="shared" si="10"/>
        <v>-25625180.69703323</v>
      </c>
      <c r="DJ126" s="402">
        <f t="shared" si="10"/>
        <v>-25456104.610240631</v>
      </c>
      <c r="DK126" s="402">
        <f t="shared" si="10"/>
        <v>-25282630.755537882</v>
      </c>
      <c r="DL126" s="402">
        <f t="shared" si="10"/>
        <v>-25108361.714442585</v>
      </c>
      <c r="DM126" s="402">
        <f t="shared" si="10"/>
        <v>-24933297.486954745</v>
      </c>
      <c r="DN126" s="402">
        <f t="shared" si="10"/>
        <v>-24757438.073074371</v>
      </c>
      <c r="DO126" s="402">
        <f t="shared" si="10"/>
        <v>-24580783.472801454</v>
      </c>
      <c r="DP126" s="402">
        <f t="shared" si="10"/>
        <v>-24403333.686135989</v>
      </c>
    </row>
    <row r="127" spans="1:120" ht="13.5" thickTop="1">
      <c r="BT127" s="236"/>
    </row>
    <row r="128" spans="1:120">
      <c r="A128" s="189" t="s">
        <v>637</v>
      </c>
    </row>
    <row r="129" spans="1:120">
      <c r="A129" s="189" t="s">
        <v>18</v>
      </c>
      <c r="D129" s="189">
        <v>1900</v>
      </c>
      <c r="E129" s="293">
        <v>-548447.74</v>
      </c>
      <c r="F129" s="293">
        <v>-879946.87</v>
      </c>
      <c r="G129" s="293">
        <v>-879946.87</v>
      </c>
      <c r="H129" s="293">
        <v>-879946.87</v>
      </c>
      <c r="I129" s="293">
        <v>-879946.87</v>
      </c>
      <c r="J129" s="293">
        <v>-879946.87</v>
      </c>
      <c r="K129" s="293">
        <v>-879946.87</v>
      </c>
      <c r="L129" s="293">
        <v>-879946.87</v>
      </c>
      <c r="M129" s="293">
        <v>-879946.87</v>
      </c>
      <c r="N129" s="293">
        <v>-879946.87</v>
      </c>
      <c r="O129" s="293">
        <v>-827677.17</v>
      </c>
      <c r="P129" s="293">
        <v>-827677.17</v>
      </c>
      <c r="Q129" s="293">
        <v>-827677.17</v>
      </c>
      <c r="R129" s="293">
        <v>-1022322.68</v>
      </c>
      <c r="S129" s="293">
        <v>-1022322.68</v>
      </c>
      <c r="T129" s="293">
        <v>-1022322.68</v>
      </c>
      <c r="U129" s="293">
        <v>-1022322.68</v>
      </c>
      <c r="V129" s="293">
        <v>-1022322.68</v>
      </c>
      <c r="W129" s="293">
        <v>-1022322.68</v>
      </c>
      <c r="X129" s="293">
        <v>-1022322.68</v>
      </c>
      <c r="Y129" s="293">
        <v>-1022322.68</v>
      </c>
      <c r="Z129" s="293">
        <v>-1022322.68</v>
      </c>
      <c r="AA129" s="293">
        <v>-1022322.68</v>
      </c>
      <c r="AB129" s="293">
        <v>-1022322.68</v>
      </c>
      <c r="AC129" s="293">
        <v>-1022322.68</v>
      </c>
      <c r="AD129" s="293">
        <v>-1261931.19</v>
      </c>
      <c r="AE129" s="293">
        <v>-1261931.19</v>
      </c>
      <c r="AF129" s="293">
        <v>-1261931.19</v>
      </c>
      <c r="AG129" s="293">
        <v>-1261931.19</v>
      </c>
      <c r="AH129" s="293">
        <v>-1261931.19</v>
      </c>
      <c r="AI129" s="293">
        <v>-1261931.19</v>
      </c>
      <c r="AJ129" s="293">
        <v>-1261931.19</v>
      </c>
      <c r="AK129" s="293">
        <v>-1261931.19</v>
      </c>
      <c r="AL129" s="293">
        <v>-1261931.19</v>
      </c>
      <c r="AM129" s="293">
        <v>-1261931.19</v>
      </c>
      <c r="AN129" s="293">
        <v>-1261931.19</v>
      </c>
      <c r="AO129" s="293">
        <v>-1261931.19</v>
      </c>
      <c r="AP129" s="293">
        <v>-145907.10999999999</v>
      </c>
      <c r="AQ129" s="293">
        <v>-145907.10999999999</v>
      </c>
      <c r="AR129" s="293">
        <v>-145907.10999999999</v>
      </c>
      <c r="AS129" s="293">
        <v>-145907.10999999999</v>
      </c>
      <c r="AT129" s="293">
        <v>-145907.10999999999</v>
      </c>
      <c r="AU129" s="293">
        <v>-145907.10999999999</v>
      </c>
      <c r="AV129" s="293">
        <v>-145907.10999999999</v>
      </c>
      <c r="AW129" s="293">
        <v>-145907.10999999999</v>
      </c>
      <c r="AX129" s="293">
        <v>-145907.10999999999</v>
      </c>
      <c r="AY129" s="293">
        <v>-276129.09000000003</v>
      </c>
      <c r="AZ129" s="293">
        <v>-276129.09000000003</v>
      </c>
      <c r="BA129" s="293">
        <v>-276129.09000000003</v>
      </c>
      <c r="BB129" s="293">
        <v>-275299.40000000002</v>
      </c>
      <c r="BC129" s="293">
        <v>-275299.40000000002</v>
      </c>
      <c r="BD129" s="293">
        <v>-275299.40000000002</v>
      </c>
      <c r="BE129" s="293">
        <v>-275299.40000000002</v>
      </c>
      <c r="BF129" s="293">
        <v>-275299.40000000002</v>
      </c>
      <c r="BG129" s="293">
        <v>-275299.40000000002</v>
      </c>
      <c r="BH129" s="293">
        <v>-275299.40000000002</v>
      </c>
      <c r="BI129" s="293">
        <v>-275299.40000000002</v>
      </c>
      <c r="BJ129" s="293">
        <v>-275299.40000000002</v>
      </c>
      <c r="BK129" s="293">
        <v>-382392.25</v>
      </c>
      <c r="BL129" s="293">
        <v>-382392.25</v>
      </c>
      <c r="BM129" s="293">
        <v>-382392.25</v>
      </c>
      <c r="BN129" s="293">
        <v>-385050.96</v>
      </c>
      <c r="BO129" s="293">
        <v>-385050.96</v>
      </c>
      <c r="BP129" s="293">
        <v>-385050.96</v>
      </c>
      <c r="BQ129" s="293">
        <v>-385050.96</v>
      </c>
      <c r="BR129" s="293">
        <v>-385050.96</v>
      </c>
      <c r="BS129" s="293">
        <v>-385050.96</v>
      </c>
      <c r="BT129" s="293">
        <v>-385050.96</v>
      </c>
      <c r="BU129" s="293">
        <v>-385050.96</v>
      </c>
      <c r="BV129" s="293">
        <v>-385050.96</v>
      </c>
      <c r="BW129" s="293">
        <v>-385050.96</v>
      </c>
      <c r="BX129" s="293">
        <v>-385050.96</v>
      </c>
      <c r="BY129" s="293">
        <v>-385050.96</v>
      </c>
      <c r="BZ129" s="293">
        <v>2526842.7200000002</v>
      </c>
      <c r="CA129" s="293">
        <v>2526842.7200000002</v>
      </c>
      <c r="CB129" s="293">
        <v>2526842.7200000002</v>
      </c>
      <c r="CC129" s="293">
        <v>2526842.7200000002</v>
      </c>
      <c r="CD129" s="293">
        <v>2526842.7200000002</v>
      </c>
      <c r="CE129" s="293">
        <v>2526842.7200000002</v>
      </c>
      <c r="CF129" s="293">
        <v>2526842.7200000002</v>
      </c>
      <c r="CG129" s="293">
        <v>2526842.7200000002</v>
      </c>
      <c r="CH129" s="293">
        <v>2526842.7200000002</v>
      </c>
      <c r="CI129" s="293">
        <v>2526842.7200000002</v>
      </c>
      <c r="CJ129" s="293">
        <v>2526842.7200000002</v>
      </c>
      <c r="CK129" s="293">
        <v>2526842.7200000002</v>
      </c>
      <c r="CL129" s="293">
        <v>-0.28000000000000003</v>
      </c>
      <c r="CM129" s="293">
        <v>-0.28000000000000003</v>
      </c>
      <c r="CN129" s="293">
        <v>-0.28000000000000003</v>
      </c>
      <c r="CO129" s="293">
        <v>-0.28000000000000003</v>
      </c>
      <c r="CP129" s="293">
        <v>-0.28000000000000003</v>
      </c>
      <c r="CQ129" s="293">
        <v>-0.28000000000000003</v>
      </c>
      <c r="CR129" s="293">
        <v>-0.28000000000000003</v>
      </c>
      <c r="CS129" s="293">
        <v>-0.28000000000000003</v>
      </c>
      <c r="CT129" s="293">
        <v>-0.28000000000000003</v>
      </c>
      <c r="CU129" s="293">
        <v>-0.28000000000000003</v>
      </c>
      <c r="CV129" s="293">
        <f>SUMIF($B$9:$B$124,$D129,CV$9:CV$124)</f>
        <v>-574777</v>
      </c>
      <c r="CW129" s="293">
        <f t="shared" ref="CW129:DP129" si="11">SUMIF($B$9:$B$124,$B124,CW$9:CW$124)</f>
        <v>-574777</v>
      </c>
      <c r="CX129" s="293">
        <f t="shared" si="11"/>
        <v>-574777</v>
      </c>
      <c r="CY129" s="293">
        <f t="shared" si="11"/>
        <v>-574777</v>
      </c>
      <c r="CZ129" s="293">
        <f t="shared" si="11"/>
        <v>-574777</v>
      </c>
      <c r="DA129" s="293">
        <f t="shared" si="11"/>
        <v>-574777</v>
      </c>
      <c r="DB129" s="293">
        <f t="shared" si="11"/>
        <v>-574777</v>
      </c>
      <c r="DC129" s="293">
        <f t="shared" si="11"/>
        <v>-574777</v>
      </c>
      <c r="DD129" s="293">
        <f t="shared" si="11"/>
        <v>-574777</v>
      </c>
      <c r="DE129" s="293">
        <f t="shared" si="11"/>
        <v>-574777</v>
      </c>
      <c r="DF129" s="293">
        <f t="shared" si="11"/>
        <v>-574777</v>
      </c>
      <c r="DG129" s="293">
        <f t="shared" si="11"/>
        <v>-574777</v>
      </c>
      <c r="DH129" s="293">
        <f t="shared" si="11"/>
        <v>-574777</v>
      </c>
      <c r="DI129" s="293">
        <f t="shared" si="11"/>
        <v>-574777</v>
      </c>
      <c r="DJ129" s="293">
        <f t="shared" si="11"/>
        <v>-574777</v>
      </c>
      <c r="DK129" s="293">
        <f t="shared" si="11"/>
        <v>-574777</v>
      </c>
      <c r="DL129" s="293">
        <f t="shared" si="11"/>
        <v>-574777</v>
      </c>
      <c r="DM129" s="293">
        <f t="shared" si="11"/>
        <v>-574777</v>
      </c>
      <c r="DN129" s="293">
        <f t="shared" si="11"/>
        <v>-574777</v>
      </c>
      <c r="DO129" s="293">
        <f t="shared" si="11"/>
        <v>-574777</v>
      </c>
      <c r="DP129" s="293">
        <f t="shared" si="11"/>
        <v>-574777</v>
      </c>
    </row>
    <row r="130" spans="1:120">
      <c r="A130" s="189" t="s">
        <v>19</v>
      </c>
      <c r="E130" s="293">
        <v>-75908.59</v>
      </c>
      <c r="F130" s="293">
        <v>-79900.84</v>
      </c>
      <c r="G130" s="293">
        <v>-79900.84</v>
      </c>
      <c r="H130" s="293">
        <v>-79900.84</v>
      </c>
      <c r="I130" s="293">
        <v>-79900.84</v>
      </c>
      <c r="J130" s="293">
        <v>-79900.84</v>
      </c>
      <c r="K130" s="293">
        <v>-79900.84</v>
      </c>
      <c r="L130" s="293">
        <v>-79900.84</v>
      </c>
      <c r="M130" s="293">
        <v>-79900.84</v>
      </c>
      <c r="N130" s="293">
        <v>-79900.84</v>
      </c>
      <c r="O130" s="293">
        <v>-75154.649999999994</v>
      </c>
      <c r="P130" s="293">
        <v>-75154.649999999994</v>
      </c>
      <c r="Q130" s="293">
        <v>-75154.649999999994</v>
      </c>
      <c r="R130" s="293">
        <v>-92828.83</v>
      </c>
      <c r="S130" s="293">
        <v>-92828.83</v>
      </c>
      <c r="T130" s="293">
        <v>-92828.83</v>
      </c>
      <c r="U130" s="293">
        <v>-92828.83</v>
      </c>
      <c r="V130" s="293">
        <v>-92828.83</v>
      </c>
      <c r="W130" s="293">
        <v>-92828.83</v>
      </c>
      <c r="X130" s="293">
        <v>-92828.83</v>
      </c>
      <c r="Y130" s="293">
        <v>-92828.83</v>
      </c>
      <c r="Z130" s="293">
        <v>-92828.83</v>
      </c>
      <c r="AA130" s="293">
        <v>-92828.83</v>
      </c>
      <c r="AB130" s="293">
        <v>-92828.83</v>
      </c>
      <c r="AC130" s="293">
        <v>-92828.83</v>
      </c>
      <c r="AD130" s="293">
        <v>-114585.73</v>
      </c>
      <c r="AE130" s="293">
        <v>-114585.73</v>
      </c>
      <c r="AF130" s="293">
        <v>-114585.73</v>
      </c>
      <c r="AG130" s="293">
        <v>-114585.73</v>
      </c>
      <c r="AH130" s="293">
        <v>-114585.73</v>
      </c>
      <c r="AI130" s="293">
        <v>-114585.73</v>
      </c>
      <c r="AJ130" s="293">
        <v>-114585.73</v>
      </c>
      <c r="AK130" s="293">
        <v>-114585.73</v>
      </c>
      <c r="AL130" s="293">
        <v>-114585.73</v>
      </c>
      <c r="AM130" s="293">
        <v>-114585.73</v>
      </c>
      <c r="AN130" s="293">
        <v>-114585.73</v>
      </c>
      <c r="AO130" s="293">
        <v>-114585.73</v>
      </c>
      <c r="AP130" s="293">
        <v>-9812.4699999999993</v>
      </c>
      <c r="AQ130" s="293">
        <v>-9812.4699999999993</v>
      </c>
      <c r="AR130" s="293">
        <v>-9812.4699999999993</v>
      </c>
      <c r="AS130" s="293">
        <v>-9812.4699999999993</v>
      </c>
      <c r="AT130" s="293">
        <v>-9812.4699999999993</v>
      </c>
      <c r="AU130" s="293">
        <v>-9812.4699999999993</v>
      </c>
      <c r="AV130" s="293">
        <v>-9812.4699999999993</v>
      </c>
      <c r="AW130" s="293">
        <v>-9812.4699999999993</v>
      </c>
      <c r="AX130" s="293">
        <v>-9812.4699999999993</v>
      </c>
      <c r="AY130" s="293">
        <v>-18570.09</v>
      </c>
      <c r="AZ130" s="293">
        <v>-18570.09</v>
      </c>
      <c r="BA130" s="293">
        <v>-18570.09</v>
      </c>
      <c r="BB130" s="293">
        <v>-18514.29</v>
      </c>
      <c r="BC130" s="293">
        <v>-18514.29</v>
      </c>
      <c r="BD130" s="293">
        <v>-18514.29</v>
      </c>
      <c r="BE130" s="293">
        <v>-18514.29</v>
      </c>
      <c r="BF130" s="293">
        <v>-18514.29</v>
      </c>
      <c r="BG130" s="293">
        <v>-18514.29</v>
      </c>
      <c r="BH130" s="293">
        <v>-18514.29</v>
      </c>
      <c r="BI130" s="293">
        <v>-18514.29</v>
      </c>
      <c r="BJ130" s="293">
        <v>-18514.29</v>
      </c>
      <c r="BK130" s="293">
        <v>-25716.44</v>
      </c>
      <c r="BL130" s="293">
        <v>-25716.44</v>
      </c>
      <c r="BM130" s="293">
        <v>-25716.44</v>
      </c>
      <c r="BN130" s="293">
        <v>-25895.24</v>
      </c>
      <c r="BO130" s="293">
        <v>-25895.24</v>
      </c>
      <c r="BP130" s="293">
        <v>-25895.24</v>
      </c>
      <c r="BQ130" s="293">
        <v>-25895.24</v>
      </c>
      <c r="BR130" s="293">
        <v>-25895.24</v>
      </c>
      <c r="BS130" s="293">
        <v>-25895.24</v>
      </c>
      <c r="BT130" s="293">
        <v>-25895.24</v>
      </c>
      <c r="BU130" s="293">
        <v>-25895.24</v>
      </c>
      <c r="BV130" s="293">
        <v>-25895.24</v>
      </c>
      <c r="BW130" s="293">
        <v>-25895.24</v>
      </c>
      <c r="BX130" s="293">
        <v>-25895.24</v>
      </c>
      <c r="BY130" s="293">
        <v>-25895.24</v>
      </c>
      <c r="BZ130" s="293">
        <v>169933.87</v>
      </c>
      <c r="CA130" s="293">
        <v>169933.87</v>
      </c>
      <c r="CB130" s="293">
        <v>169933.87</v>
      </c>
      <c r="CC130" s="293">
        <v>169933.87</v>
      </c>
      <c r="CD130" s="293">
        <v>169933.87</v>
      </c>
      <c r="CE130" s="293">
        <v>169933.87</v>
      </c>
      <c r="CF130" s="293">
        <v>169933.87</v>
      </c>
      <c r="CG130" s="293">
        <v>169933.87</v>
      </c>
      <c r="CH130" s="293">
        <v>169933.87</v>
      </c>
      <c r="CI130" s="293">
        <v>169933.87</v>
      </c>
      <c r="CJ130" s="293">
        <v>169933.87</v>
      </c>
      <c r="CK130" s="293">
        <v>169933.87</v>
      </c>
      <c r="CL130" s="293">
        <v>-0.13</v>
      </c>
      <c r="CM130" s="293">
        <v>-0.13</v>
      </c>
      <c r="CN130" s="293">
        <v>-0.13</v>
      </c>
      <c r="CO130" s="293">
        <v>-0.13</v>
      </c>
      <c r="CP130" s="293">
        <v>-0.13</v>
      </c>
      <c r="CQ130" s="293">
        <v>-0.13</v>
      </c>
      <c r="CR130" s="293">
        <v>-0.13</v>
      </c>
      <c r="CS130" s="293">
        <v>-0.13</v>
      </c>
      <c r="CT130" s="293">
        <v>-0.13</v>
      </c>
      <c r="CU130" s="293">
        <v>-0.13</v>
      </c>
      <c r="CV130" s="293"/>
      <c r="CW130" s="293"/>
      <c r="CX130" s="293"/>
      <c r="CY130" s="293"/>
      <c r="CZ130" s="293"/>
      <c r="DA130" s="293"/>
      <c r="DB130" s="293"/>
      <c r="DC130" s="293"/>
      <c r="DD130" s="293"/>
      <c r="DE130" s="293"/>
      <c r="DF130" s="293"/>
      <c r="DG130" s="293"/>
      <c r="DH130" s="293"/>
      <c r="DI130" s="293"/>
      <c r="DJ130" s="293"/>
      <c r="DK130" s="293"/>
      <c r="DL130" s="293"/>
      <c r="DM130" s="293"/>
      <c r="DN130" s="293"/>
      <c r="DO130" s="293"/>
      <c r="DP130" s="293"/>
    </row>
    <row r="131" spans="1:120">
      <c r="A131" s="189" t="s">
        <v>20</v>
      </c>
      <c r="D131" s="189">
        <v>2820</v>
      </c>
      <c r="E131" s="293">
        <v>-16600440.119999999</v>
      </c>
      <c r="F131" s="293">
        <v>-16244314.460000001</v>
      </c>
      <c r="G131" s="293">
        <v>-16244314.460000001</v>
      </c>
      <c r="H131" s="293">
        <v>-16244314.460000001</v>
      </c>
      <c r="I131" s="293">
        <v>-21440798.760000002</v>
      </c>
      <c r="J131" s="293">
        <v>-21440798.760000002</v>
      </c>
      <c r="K131" s="293">
        <v>-21440798.760000002</v>
      </c>
      <c r="L131" s="293">
        <v>-21440798.760000002</v>
      </c>
      <c r="M131" s="293">
        <v>-21440798.760000002</v>
      </c>
      <c r="N131" s="293">
        <v>-21440798.760000002</v>
      </c>
      <c r="O131" s="293">
        <v>-19966470.59</v>
      </c>
      <c r="P131" s="293">
        <v>-19966470.59</v>
      </c>
      <c r="Q131" s="293">
        <v>-19966470.59</v>
      </c>
      <c r="R131" s="293">
        <v>-16875233.239999998</v>
      </c>
      <c r="S131" s="293">
        <v>-16875233.239999998</v>
      </c>
      <c r="T131" s="293">
        <v>-16875233.239999998</v>
      </c>
      <c r="U131" s="293">
        <v>-16875233.239999998</v>
      </c>
      <c r="V131" s="293">
        <v>-16875233.239999998</v>
      </c>
      <c r="W131" s="293">
        <v>-16875233.239999998</v>
      </c>
      <c r="X131" s="293">
        <v>-16875233.239999998</v>
      </c>
      <c r="Y131" s="293">
        <v>-16875233.239999998</v>
      </c>
      <c r="Z131" s="293">
        <v>-16875233.239999998</v>
      </c>
      <c r="AA131" s="293">
        <v>-16875233.239999998</v>
      </c>
      <c r="AB131" s="293">
        <v>-16875233.239999998</v>
      </c>
      <c r="AC131" s="293">
        <v>-16875233.239999998</v>
      </c>
      <c r="AD131" s="293">
        <v>-12475673.220000001</v>
      </c>
      <c r="AE131" s="293">
        <v>-12475673.220000001</v>
      </c>
      <c r="AF131" s="293">
        <v>-12475673.220000001</v>
      </c>
      <c r="AG131" s="293">
        <v>-12475673.220000001</v>
      </c>
      <c r="AH131" s="293">
        <v>-12475673.220000001</v>
      </c>
      <c r="AI131" s="293">
        <v>-12475673.220000001</v>
      </c>
      <c r="AJ131" s="293">
        <v>-12475673.220000001</v>
      </c>
      <c r="AK131" s="293">
        <v>-12475673.220000001</v>
      </c>
      <c r="AL131" s="293">
        <v>-12475673.220000001</v>
      </c>
      <c r="AM131" s="293">
        <v>-12475673.220000001</v>
      </c>
      <c r="AN131" s="293">
        <v>-12475673.220000001</v>
      </c>
      <c r="AO131" s="293">
        <v>-12475673.220000001</v>
      </c>
      <c r="AP131" s="293">
        <v>-24623925.440000001</v>
      </c>
      <c r="AQ131" s="293">
        <v>-24623925.440000001</v>
      </c>
      <c r="AR131" s="293">
        <v>-24623925.440000001</v>
      </c>
      <c r="AS131" s="293">
        <v>-24623925.440000001</v>
      </c>
      <c r="AT131" s="293">
        <v>-24623925.440000001</v>
      </c>
      <c r="AU131" s="293">
        <v>-24623925.440000001</v>
      </c>
      <c r="AV131" s="293">
        <v>-19755821.440000001</v>
      </c>
      <c r="AW131" s="293">
        <v>-19755821.440000001</v>
      </c>
      <c r="AX131" s="293">
        <v>-19755821.440000001</v>
      </c>
      <c r="AY131" s="293">
        <v>-20534499.43</v>
      </c>
      <c r="AZ131" s="293">
        <v>-20534499.43</v>
      </c>
      <c r="BA131" s="293">
        <v>-20534499.43</v>
      </c>
      <c r="BB131" s="293">
        <v>-28453075.780000001</v>
      </c>
      <c r="BC131" s="293">
        <v>-28453075.780000001</v>
      </c>
      <c r="BD131" s="293">
        <v>-28453075.780000001</v>
      </c>
      <c r="BE131" s="293">
        <v>-28453075.780000001</v>
      </c>
      <c r="BF131" s="293">
        <v>-28453075.780000001</v>
      </c>
      <c r="BG131" s="293">
        <v>-28453075.780000001</v>
      </c>
      <c r="BH131" s="293">
        <v>-28453075.780000001</v>
      </c>
      <c r="BI131" s="293">
        <v>-28453075.780000001</v>
      </c>
      <c r="BJ131" s="293">
        <v>-28453075.780000001</v>
      </c>
      <c r="BK131" s="293">
        <v>-28091773.640000001</v>
      </c>
      <c r="BL131" s="293">
        <v>-28091773.640000001</v>
      </c>
      <c r="BM131" s="293">
        <v>-28091773.640000001</v>
      </c>
      <c r="BN131" s="293">
        <v>-28563109.829999998</v>
      </c>
      <c r="BO131" s="293">
        <v>-28563109.829999998</v>
      </c>
      <c r="BP131" s="293">
        <v>-28563109.829999998</v>
      </c>
      <c r="BQ131" s="293">
        <v>-28563109.829999998</v>
      </c>
      <c r="BR131" s="293">
        <v>-28563109.829999998</v>
      </c>
      <c r="BS131" s="293">
        <v>-28563109.829999998</v>
      </c>
      <c r="BT131" s="293">
        <v>-28563109.829999998</v>
      </c>
      <c r="BU131" s="293">
        <v>-28563109.829999998</v>
      </c>
      <c r="BV131" s="293">
        <v>-28563109.829999998</v>
      </c>
      <c r="BW131" s="293">
        <v>-28563109.829999998</v>
      </c>
      <c r="BX131" s="293">
        <v>-28563109.829999998</v>
      </c>
      <c r="BY131" s="293">
        <v>-28563109.829999998</v>
      </c>
      <c r="BZ131" s="293">
        <v>-30399850.93</v>
      </c>
      <c r="CA131" s="293">
        <v>-30399850.93</v>
      </c>
      <c r="CB131" s="293">
        <v>-30399850.93</v>
      </c>
      <c r="CC131" s="293">
        <v>-30399850.93</v>
      </c>
      <c r="CD131" s="293">
        <v>-30399850.93</v>
      </c>
      <c r="CE131" s="293">
        <v>-30399850.93</v>
      </c>
      <c r="CF131" s="293">
        <v>-30399850.93</v>
      </c>
      <c r="CG131" s="293">
        <v>-30399850.93</v>
      </c>
      <c r="CH131" s="293">
        <v>-30399850.93</v>
      </c>
      <c r="CI131" s="293">
        <v>-30399850.93</v>
      </c>
      <c r="CJ131" s="293">
        <v>-30399850.93</v>
      </c>
      <c r="CK131" s="293">
        <v>-30399850.93</v>
      </c>
      <c r="CL131" s="293">
        <v>-26157546.93</v>
      </c>
      <c r="CM131" s="293">
        <v>-26157546.93</v>
      </c>
      <c r="CN131" s="293">
        <v>-26157546.93</v>
      </c>
      <c r="CO131" s="293">
        <v>-26157546.93</v>
      </c>
      <c r="CP131" s="293">
        <v>-26157546.93</v>
      </c>
      <c r="CQ131" s="293">
        <v>-26157546.93</v>
      </c>
      <c r="CR131" s="293">
        <v>-26157546.93</v>
      </c>
      <c r="CS131" s="293">
        <v>-26157546.93</v>
      </c>
      <c r="CT131" s="293">
        <v>-26157546.93</v>
      </c>
      <c r="CU131" s="293">
        <v>-26157546.93</v>
      </c>
      <c r="CV131" s="293">
        <f>SUMIF($B$9:$B$124,$D131,CV$9:CV$124)</f>
        <v>-27561936.302369721</v>
      </c>
      <c r="CW131" s="293">
        <f t="shared" ref="CW131:DP131" si="12">SUMIF($B$9:$B$124,$D131,CW$9:CW$124)</f>
        <v>-27203402.175714057</v>
      </c>
      <c r="CX131" s="293">
        <f t="shared" si="12"/>
        <v>-26841707.499892004</v>
      </c>
      <c r="CY131" s="293">
        <f t="shared" si="12"/>
        <v>-26684130.871329967</v>
      </c>
      <c r="CZ131" s="293">
        <f t="shared" si="12"/>
        <v>-26525576.638018575</v>
      </c>
      <c r="DA131" s="293">
        <f t="shared" si="12"/>
        <v>-26366044.799957823</v>
      </c>
      <c r="DB131" s="293">
        <f t="shared" si="12"/>
        <v>-26205535.357147709</v>
      </c>
      <c r="DC131" s="293">
        <f t="shared" si="12"/>
        <v>-26044048.30958822</v>
      </c>
      <c r="DD131" s="293">
        <f t="shared" si="12"/>
        <v>-25881583.657279368</v>
      </c>
      <c r="DE131" s="293">
        <f t="shared" si="12"/>
        <v>-25717163.795471791</v>
      </c>
      <c r="DF131" s="293">
        <f t="shared" si="12"/>
        <v>-25551766.328914858</v>
      </c>
      <c r="DG131" s="293">
        <f t="shared" si="12"/>
        <v>-25385623.05637034</v>
      </c>
      <c r="DH131" s="293">
        <f t="shared" si="12"/>
        <v>-25218502.17907647</v>
      </c>
      <c r="DI131" s="293">
        <f t="shared" si="12"/>
        <v>-25050403.69703323</v>
      </c>
      <c r="DJ131" s="293">
        <f t="shared" si="12"/>
        <v>-24881327.610240631</v>
      </c>
      <c r="DK131" s="293">
        <f t="shared" si="12"/>
        <v>-24707853.755537882</v>
      </c>
      <c r="DL131" s="293">
        <f t="shared" si="12"/>
        <v>-24533584.714442585</v>
      </c>
      <c r="DM131" s="293">
        <f t="shared" si="12"/>
        <v>-24358520.486954745</v>
      </c>
      <c r="DN131" s="293">
        <f t="shared" si="12"/>
        <v>-24182661.073074371</v>
      </c>
      <c r="DO131" s="293">
        <f t="shared" si="12"/>
        <v>-24006006.472801454</v>
      </c>
      <c r="DP131" s="293">
        <f t="shared" si="12"/>
        <v>-23828556.686135989</v>
      </c>
    </row>
    <row r="132" spans="1:120">
      <c r="A132" s="189" t="s">
        <v>21</v>
      </c>
      <c r="E132" s="293">
        <v>-2297604.36</v>
      </c>
      <c r="F132" s="293">
        <v>-1475014.4</v>
      </c>
      <c r="G132" s="293">
        <v>-1475014.4</v>
      </c>
      <c r="H132" s="293">
        <v>-1475014.4</v>
      </c>
      <c r="I132" s="293">
        <v>-1946864.98</v>
      </c>
      <c r="J132" s="293">
        <v>-1946864.98</v>
      </c>
      <c r="K132" s="293">
        <v>-1946864.98</v>
      </c>
      <c r="L132" s="293">
        <v>-1946864.98</v>
      </c>
      <c r="M132" s="293">
        <v>-1946864.98</v>
      </c>
      <c r="N132" s="293">
        <v>-1946864.98</v>
      </c>
      <c r="O132" s="293">
        <v>-1812993.2</v>
      </c>
      <c r="P132" s="293">
        <v>-1812993.2</v>
      </c>
      <c r="Q132" s="293">
        <v>-1812993.2</v>
      </c>
      <c r="R132" s="293">
        <v>-1532303.02</v>
      </c>
      <c r="S132" s="293">
        <v>-1532303.02</v>
      </c>
      <c r="T132" s="293">
        <v>-1532303.02</v>
      </c>
      <c r="U132" s="293">
        <v>-1532303.02</v>
      </c>
      <c r="V132" s="293">
        <v>-1532303.02</v>
      </c>
      <c r="W132" s="293">
        <v>-1532303.02</v>
      </c>
      <c r="X132" s="293">
        <v>-1532303.02</v>
      </c>
      <c r="Y132" s="293">
        <v>-1532303.02</v>
      </c>
      <c r="Z132" s="293">
        <v>-1532303.02</v>
      </c>
      <c r="AA132" s="293">
        <v>-1532303.02</v>
      </c>
      <c r="AB132" s="293">
        <v>-1532303.02</v>
      </c>
      <c r="AC132" s="293">
        <v>-1532303.02</v>
      </c>
      <c r="AD132" s="293">
        <v>-1132814.67</v>
      </c>
      <c r="AE132" s="293">
        <v>-1132814.67</v>
      </c>
      <c r="AF132" s="293">
        <v>-1132814.67</v>
      </c>
      <c r="AG132" s="293">
        <v>-1132814.67</v>
      </c>
      <c r="AH132" s="293">
        <v>-1132814.67</v>
      </c>
      <c r="AI132" s="293">
        <v>-1132814.67</v>
      </c>
      <c r="AJ132" s="293">
        <v>-1132814.67</v>
      </c>
      <c r="AK132" s="293">
        <v>-1132814.67</v>
      </c>
      <c r="AL132" s="293">
        <v>-1132814.67</v>
      </c>
      <c r="AM132" s="293">
        <v>-1132814.67</v>
      </c>
      <c r="AN132" s="293">
        <v>-1132814.67</v>
      </c>
      <c r="AO132" s="293">
        <v>-1132814.67</v>
      </c>
      <c r="AP132" s="293">
        <v>-1655994.99</v>
      </c>
      <c r="AQ132" s="293">
        <v>-1655994.99</v>
      </c>
      <c r="AR132" s="293">
        <v>-1655994.99</v>
      </c>
      <c r="AS132" s="293">
        <v>-1655994.99</v>
      </c>
      <c r="AT132" s="293">
        <v>-1655994.99</v>
      </c>
      <c r="AU132" s="293">
        <v>-1655994.99</v>
      </c>
      <c r="AV132" s="293">
        <v>-1328607.99</v>
      </c>
      <c r="AW132" s="293">
        <v>-1328607.99</v>
      </c>
      <c r="AX132" s="293">
        <v>-1328607.99</v>
      </c>
      <c r="AY132" s="293">
        <v>-1380975.11</v>
      </c>
      <c r="AZ132" s="293">
        <v>-1380975.11</v>
      </c>
      <c r="BA132" s="293">
        <v>-1380975.11</v>
      </c>
      <c r="BB132" s="293">
        <v>-1913510.94</v>
      </c>
      <c r="BC132" s="293">
        <v>-1913510.94</v>
      </c>
      <c r="BD132" s="293">
        <v>-1913510.94</v>
      </c>
      <c r="BE132" s="293">
        <v>-1913510.94</v>
      </c>
      <c r="BF132" s="293">
        <v>-1913510.94</v>
      </c>
      <c r="BG132" s="293">
        <v>-1913510.94</v>
      </c>
      <c r="BH132" s="293">
        <v>-1913510.94</v>
      </c>
      <c r="BI132" s="293">
        <v>-1913510.94</v>
      </c>
      <c r="BJ132" s="293">
        <v>-1913510.94</v>
      </c>
      <c r="BK132" s="293">
        <v>-1889212.85</v>
      </c>
      <c r="BL132" s="293">
        <v>-1889212.85</v>
      </c>
      <c r="BM132" s="293">
        <v>-1889212.85</v>
      </c>
      <c r="BN132" s="293">
        <v>-1920910.89</v>
      </c>
      <c r="BO132" s="293">
        <v>-1920910.89</v>
      </c>
      <c r="BP132" s="293">
        <v>-1920910.89</v>
      </c>
      <c r="BQ132" s="293">
        <v>-1920910.89</v>
      </c>
      <c r="BR132" s="293">
        <v>-1920910.89</v>
      </c>
      <c r="BS132" s="293">
        <v>-1920910.89</v>
      </c>
      <c r="BT132" s="293">
        <v>-1920910.89</v>
      </c>
      <c r="BU132" s="293">
        <v>-1920910.89</v>
      </c>
      <c r="BV132" s="293">
        <v>-1920910.89</v>
      </c>
      <c r="BW132" s="293">
        <v>-1920910.89</v>
      </c>
      <c r="BX132" s="293">
        <v>-1920910.89</v>
      </c>
      <c r="BY132" s="293">
        <v>-1920910.89</v>
      </c>
      <c r="BZ132" s="293">
        <v>-2044434.42</v>
      </c>
      <c r="CA132" s="293">
        <v>-2044434.42</v>
      </c>
      <c r="CB132" s="293">
        <v>-2044434.42</v>
      </c>
      <c r="CC132" s="293">
        <v>-2044434.42</v>
      </c>
      <c r="CD132" s="293">
        <v>-2044434.42</v>
      </c>
      <c r="CE132" s="293">
        <v>-2044434.42</v>
      </c>
      <c r="CF132" s="293">
        <v>-2044434.42</v>
      </c>
      <c r="CG132" s="293">
        <v>-2044434.42</v>
      </c>
      <c r="CH132" s="293">
        <v>-2044434.42</v>
      </c>
      <c r="CI132" s="293">
        <v>-2044434.42</v>
      </c>
      <c r="CJ132" s="293">
        <v>-2044434.42</v>
      </c>
      <c r="CK132" s="293">
        <v>-2044434.42</v>
      </c>
      <c r="CL132" s="293">
        <v>-1759390.42</v>
      </c>
      <c r="CM132" s="293">
        <v>-1759390.42</v>
      </c>
      <c r="CN132" s="293">
        <v>-1759390.42</v>
      </c>
      <c r="CO132" s="293">
        <v>-1759390.42</v>
      </c>
      <c r="CP132" s="293">
        <v>-1759390.42</v>
      </c>
      <c r="CQ132" s="293">
        <v>-1759390.42</v>
      </c>
      <c r="CR132" s="293">
        <v>-1759390.42</v>
      </c>
      <c r="CS132" s="293">
        <v>-1759390.42</v>
      </c>
      <c r="CT132" s="293">
        <v>-1759390.42</v>
      </c>
      <c r="CU132" s="293">
        <v>-1759390.42</v>
      </c>
      <c r="CV132" s="293"/>
      <c r="CW132" s="293"/>
      <c r="CX132" s="293"/>
      <c r="CY132" s="293"/>
      <c r="CZ132" s="293"/>
      <c r="DA132" s="293"/>
      <c r="DB132" s="293"/>
      <c r="DC132" s="293"/>
      <c r="DD132" s="293"/>
      <c r="DE132" s="293"/>
      <c r="DF132" s="293"/>
      <c r="DG132" s="293"/>
      <c r="DH132" s="293"/>
      <c r="DI132" s="293"/>
      <c r="DJ132" s="293"/>
      <c r="DK132" s="293"/>
      <c r="DL132" s="293"/>
      <c r="DM132" s="293"/>
      <c r="DN132" s="293"/>
      <c r="DO132" s="293"/>
      <c r="DP132" s="293"/>
    </row>
    <row r="133" spans="1:120">
      <c r="A133" s="189" t="s">
        <v>22</v>
      </c>
      <c r="D133" s="189">
        <v>2830</v>
      </c>
      <c r="E133" s="293">
        <v>-217211.34</v>
      </c>
      <c r="F133" s="293">
        <v>-117309.95</v>
      </c>
      <c r="G133" s="293">
        <v>-117309.95</v>
      </c>
      <c r="H133" s="293">
        <v>-117309.95</v>
      </c>
      <c r="I133" s="293">
        <v>-117309.95</v>
      </c>
      <c r="J133" s="293">
        <v>-117309.95</v>
      </c>
      <c r="K133" s="293">
        <v>-117309.95</v>
      </c>
      <c r="L133" s="293">
        <v>-117309.95</v>
      </c>
      <c r="M133" s="293">
        <v>-117309.95</v>
      </c>
      <c r="N133" s="293">
        <v>-117309.95</v>
      </c>
      <c r="O133" s="293">
        <v>-117309.95</v>
      </c>
      <c r="P133" s="293">
        <v>-117309.95</v>
      </c>
      <c r="Q133" s="293">
        <v>-117309.95</v>
      </c>
      <c r="R133" s="293">
        <v>-65466.84</v>
      </c>
      <c r="S133" s="293">
        <v>-383557.79</v>
      </c>
      <c r="T133" s="293">
        <v>-383557.79</v>
      </c>
      <c r="U133" s="293">
        <v>-383557.79</v>
      </c>
      <c r="V133" s="293">
        <v>-383557.79</v>
      </c>
      <c r="W133" s="293">
        <v>-383557.79</v>
      </c>
      <c r="X133" s="293">
        <v>-383557.79</v>
      </c>
      <c r="Y133" s="293">
        <v>-383557.79</v>
      </c>
      <c r="Z133" s="293">
        <v>-383557.79</v>
      </c>
      <c r="AA133" s="293">
        <v>-383557.79</v>
      </c>
      <c r="AB133" s="293">
        <v>-383557.79</v>
      </c>
      <c r="AC133" s="293">
        <v>-383557.79</v>
      </c>
      <c r="AD133" s="293">
        <v>-865439.29</v>
      </c>
      <c r="AE133" s="293">
        <v>-865439.29</v>
      </c>
      <c r="AF133" s="293">
        <v>-865439.29</v>
      </c>
      <c r="AG133" s="293">
        <v>-865439.29</v>
      </c>
      <c r="AH133" s="293">
        <v>-865439.29</v>
      </c>
      <c r="AI133" s="293">
        <v>-865439.29</v>
      </c>
      <c r="AJ133" s="293">
        <v>-865439.29</v>
      </c>
      <c r="AK133" s="293">
        <v>-865439.29</v>
      </c>
      <c r="AL133" s="293">
        <v>-865439.29</v>
      </c>
      <c r="AM133" s="293">
        <v>-865439.29</v>
      </c>
      <c r="AN133" s="293">
        <v>-865439.29</v>
      </c>
      <c r="AO133" s="293">
        <v>-865439.29</v>
      </c>
      <c r="AP133" s="293">
        <v>-1373367.69</v>
      </c>
      <c r="AQ133" s="293">
        <v>-1373367.69</v>
      </c>
      <c r="AR133" s="293">
        <v>-1373367.69</v>
      </c>
      <c r="AS133" s="293">
        <v>-1373367.69</v>
      </c>
      <c r="AT133" s="293">
        <v>-1373367.69</v>
      </c>
      <c r="AU133" s="293">
        <v>-1373367.69</v>
      </c>
      <c r="AV133" s="293">
        <v>-1373367.69</v>
      </c>
      <c r="AW133" s="293">
        <v>-1373367.69</v>
      </c>
      <c r="AX133" s="293">
        <v>-1373367.69</v>
      </c>
      <c r="AY133" s="293">
        <v>-1289293.49</v>
      </c>
      <c r="AZ133" s="293">
        <v>-1289293.49</v>
      </c>
      <c r="BA133" s="293">
        <v>-1289293.49</v>
      </c>
      <c r="BB133" s="293">
        <v>0.34</v>
      </c>
      <c r="BC133" s="293">
        <v>0.34</v>
      </c>
      <c r="BD133" s="293">
        <v>0.34</v>
      </c>
      <c r="BE133" s="293">
        <v>0.34</v>
      </c>
      <c r="BF133" s="293">
        <v>0.34</v>
      </c>
      <c r="BG133" s="293">
        <v>0.34</v>
      </c>
      <c r="BH133" s="293">
        <v>0.34</v>
      </c>
      <c r="BI133" s="293">
        <v>0.34</v>
      </c>
      <c r="BJ133" s="293">
        <v>0.34</v>
      </c>
      <c r="BK133" s="293">
        <v>0</v>
      </c>
      <c r="BL133" s="293">
        <v>0</v>
      </c>
      <c r="BM133" s="293">
        <v>0</v>
      </c>
      <c r="BN133" s="293">
        <v>0</v>
      </c>
      <c r="BO133" s="293">
        <v>0</v>
      </c>
      <c r="BP133" s="293">
        <v>0</v>
      </c>
      <c r="BQ133" s="293">
        <v>0</v>
      </c>
      <c r="BR133" s="293">
        <v>0</v>
      </c>
      <c r="BS133" s="293">
        <v>0</v>
      </c>
      <c r="BT133" s="293">
        <v>0</v>
      </c>
      <c r="BU133" s="293">
        <v>0</v>
      </c>
      <c r="BV133" s="293">
        <v>0</v>
      </c>
      <c r="BW133" s="293">
        <v>0</v>
      </c>
      <c r="BX133" s="293">
        <v>0</v>
      </c>
      <c r="BY133" s="293">
        <v>0</v>
      </c>
      <c r="BZ133" s="293">
        <v>0</v>
      </c>
      <c r="CA133" s="293">
        <v>0</v>
      </c>
      <c r="CB133" s="293">
        <v>0</v>
      </c>
      <c r="CC133" s="293">
        <v>0</v>
      </c>
      <c r="CD133" s="293">
        <v>0</v>
      </c>
      <c r="CE133" s="293">
        <v>0</v>
      </c>
      <c r="CF133" s="293">
        <v>0</v>
      </c>
      <c r="CG133" s="293">
        <v>0</v>
      </c>
      <c r="CH133" s="293">
        <v>0</v>
      </c>
      <c r="CI133" s="293">
        <v>0</v>
      </c>
      <c r="CJ133" s="293">
        <v>0</v>
      </c>
      <c r="CK133" s="293">
        <v>0</v>
      </c>
      <c r="CL133" s="293">
        <v>-538554</v>
      </c>
      <c r="CM133" s="293">
        <v>-538554</v>
      </c>
      <c r="CN133" s="293">
        <v>-538554</v>
      </c>
      <c r="CO133" s="293">
        <v>-538554</v>
      </c>
      <c r="CP133" s="293">
        <v>-538554</v>
      </c>
      <c r="CQ133" s="293">
        <v>-538554</v>
      </c>
      <c r="CR133" s="293">
        <v>-538554</v>
      </c>
      <c r="CS133" s="293">
        <v>-538554</v>
      </c>
      <c r="CT133" s="293">
        <v>-538554</v>
      </c>
      <c r="CU133" s="293">
        <v>-538554</v>
      </c>
      <c r="CV133" s="293">
        <f>SUMIF($B$9:$B$124,$D133,CV$9:CV$124)</f>
        <v>0</v>
      </c>
      <c r="CW133" s="293">
        <f t="shared" ref="CW133:DP133" si="13">SUMIF($B$9:$B$124,$D133,CW$9:CW$124)</f>
        <v>0</v>
      </c>
      <c r="CX133" s="293">
        <f t="shared" si="13"/>
        <v>0</v>
      </c>
      <c r="CY133" s="293">
        <f t="shared" si="13"/>
        <v>0</v>
      </c>
      <c r="CZ133" s="293">
        <f t="shared" si="13"/>
        <v>0</v>
      </c>
      <c r="DA133" s="293">
        <f t="shared" si="13"/>
        <v>0</v>
      </c>
      <c r="DB133" s="293">
        <f t="shared" si="13"/>
        <v>0</v>
      </c>
      <c r="DC133" s="293">
        <f t="shared" si="13"/>
        <v>0</v>
      </c>
      <c r="DD133" s="293">
        <f t="shared" si="13"/>
        <v>0</v>
      </c>
      <c r="DE133" s="293">
        <f t="shared" si="13"/>
        <v>0</v>
      </c>
      <c r="DF133" s="293">
        <f t="shared" si="13"/>
        <v>0</v>
      </c>
      <c r="DG133" s="293">
        <f t="shared" si="13"/>
        <v>0</v>
      </c>
      <c r="DH133" s="293">
        <f t="shared" si="13"/>
        <v>0</v>
      </c>
      <c r="DI133" s="293">
        <f t="shared" si="13"/>
        <v>0</v>
      </c>
      <c r="DJ133" s="293">
        <f t="shared" si="13"/>
        <v>0</v>
      </c>
      <c r="DK133" s="293">
        <f t="shared" si="13"/>
        <v>0</v>
      </c>
      <c r="DL133" s="293">
        <f t="shared" si="13"/>
        <v>0</v>
      </c>
      <c r="DM133" s="293">
        <f t="shared" si="13"/>
        <v>0</v>
      </c>
      <c r="DN133" s="293">
        <f t="shared" si="13"/>
        <v>0</v>
      </c>
      <c r="DO133" s="293">
        <f t="shared" si="13"/>
        <v>0</v>
      </c>
      <c r="DP133" s="293">
        <f t="shared" si="13"/>
        <v>0</v>
      </c>
    </row>
    <row r="134" spans="1:120" ht="17.25" customHeight="1">
      <c r="A134" s="189" t="s">
        <v>23</v>
      </c>
      <c r="E134" s="293">
        <v>0</v>
      </c>
      <c r="F134" s="293">
        <v>0</v>
      </c>
      <c r="G134" s="293">
        <v>0</v>
      </c>
      <c r="H134" s="293">
        <v>0</v>
      </c>
      <c r="I134" s="293">
        <v>0</v>
      </c>
      <c r="J134" s="293">
        <v>0</v>
      </c>
      <c r="K134" s="293">
        <v>0</v>
      </c>
      <c r="L134" s="293">
        <v>0</v>
      </c>
      <c r="M134" s="293">
        <v>0</v>
      </c>
      <c r="N134" s="293">
        <v>0</v>
      </c>
      <c r="O134" s="293">
        <v>0</v>
      </c>
      <c r="P134" s="293">
        <v>0</v>
      </c>
      <c r="Q134" s="293">
        <v>0</v>
      </c>
      <c r="R134" s="293">
        <v>0</v>
      </c>
      <c r="S134" s="293">
        <v>0</v>
      </c>
      <c r="T134" s="293">
        <v>0</v>
      </c>
      <c r="U134" s="293">
        <v>0</v>
      </c>
      <c r="V134" s="293">
        <v>0</v>
      </c>
      <c r="W134" s="293">
        <v>0</v>
      </c>
      <c r="X134" s="293">
        <v>0</v>
      </c>
      <c r="Y134" s="293">
        <v>0</v>
      </c>
      <c r="Z134" s="293">
        <v>0</v>
      </c>
      <c r="AA134" s="293">
        <v>0</v>
      </c>
      <c r="AB134" s="293">
        <v>0</v>
      </c>
      <c r="AC134" s="293">
        <v>0</v>
      </c>
      <c r="AD134" s="293">
        <v>0</v>
      </c>
      <c r="AE134" s="293">
        <v>0</v>
      </c>
      <c r="AF134" s="293">
        <v>0</v>
      </c>
      <c r="AG134" s="293">
        <v>0</v>
      </c>
      <c r="AH134" s="293">
        <v>0</v>
      </c>
      <c r="AI134" s="293">
        <v>0</v>
      </c>
      <c r="AJ134" s="293">
        <v>0</v>
      </c>
      <c r="AK134" s="293">
        <v>0</v>
      </c>
      <c r="AL134" s="293">
        <v>0</v>
      </c>
      <c r="AM134" s="293">
        <v>0</v>
      </c>
      <c r="AN134" s="293">
        <v>0</v>
      </c>
      <c r="AO134" s="293">
        <v>0</v>
      </c>
      <c r="AP134" s="293">
        <v>0</v>
      </c>
      <c r="AQ134" s="293">
        <v>0</v>
      </c>
      <c r="AR134" s="293">
        <v>0</v>
      </c>
      <c r="AS134" s="293">
        <v>0</v>
      </c>
      <c r="AT134" s="293">
        <v>0</v>
      </c>
      <c r="AU134" s="293">
        <v>0</v>
      </c>
      <c r="AV134" s="293">
        <v>0</v>
      </c>
      <c r="AW134" s="293">
        <v>0</v>
      </c>
      <c r="AX134" s="293">
        <v>0</v>
      </c>
      <c r="AY134" s="293">
        <v>0</v>
      </c>
      <c r="AZ134" s="293">
        <v>0</v>
      </c>
      <c r="BA134" s="293">
        <v>0</v>
      </c>
      <c r="BB134" s="293">
        <v>0</v>
      </c>
      <c r="BC134" s="293">
        <v>0</v>
      </c>
      <c r="BD134" s="293">
        <v>0</v>
      </c>
      <c r="BE134" s="293">
        <v>0</v>
      </c>
      <c r="BF134" s="293">
        <v>0</v>
      </c>
      <c r="BG134" s="293">
        <v>0</v>
      </c>
      <c r="BH134" s="293">
        <v>0</v>
      </c>
      <c r="BI134" s="293">
        <v>0</v>
      </c>
      <c r="BJ134" s="293">
        <v>0</v>
      </c>
      <c r="BK134" s="293">
        <v>0</v>
      </c>
      <c r="BL134" s="293">
        <v>0</v>
      </c>
      <c r="BM134" s="293">
        <v>0</v>
      </c>
      <c r="BN134" s="293">
        <v>0</v>
      </c>
      <c r="BO134" s="293">
        <v>0</v>
      </c>
      <c r="BP134" s="293">
        <v>0</v>
      </c>
      <c r="BQ134" s="293">
        <v>0</v>
      </c>
      <c r="BR134" s="293">
        <v>0</v>
      </c>
      <c r="BS134" s="293">
        <v>0</v>
      </c>
      <c r="BT134" s="293">
        <v>0</v>
      </c>
      <c r="BU134" s="293" t="s">
        <v>681</v>
      </c>
      <c r="BV134" s="293" t="s">
        <v>681</v>
      </c>
      <c r="BW134" s="293" t="s">
        <v>681</v>
      </c>
      <c r="BX134" s="293">
        <v>0</v>
      </c>
      <c r="BY134" s="293">
        <v>0</v>
      </c>
      <c r="BZ134" s="293">
        <v>0</v>
      </c>
      <c r="CA134" s="293">
        <v>0</v>
      </c>
      <c r="CB134" s="293">
        <v>0</v>
      </c>
      <c r="CC134" s="293">
        <v>0</v>
      </c>
      <c r="CD134" s="293">
        <v>0</v>
      </c>
      <c r="CE134" s="293">
        <v>0</v>
      </c>
      <c r="CF134" s="293">
        <v>0</v>
      </c>
      <c r="CG134" s="293">
        <v>0</v>
      </c>
      <c r="CH134" s="293">
        <v>0</v>
      </c>
      <c r="CI134" s="293">
        <v>0</v>
      </c>
      <c r="CJ134" s="293">
        <v>0</v>
      </c>
      <c r="CK134" s="293">
        <v>0</v>
      </c>
      <c r="CL134" s="293">
        <v>0</v>
      </c>
      <c r="CM134" s="293">
        <v>0</v>
      </c>
      <c r="CN134" s="293">
        <v>0</v>
      </c>
      <c r="CO134" s="293">
        <v>0</v>
      </c>
      <c r="CP134" s="293">
        <v>0</v>
      </c>
      <c r="CQ134" s="293">
        <v>0</v>
      </c>
      <c r="CR134" s="293">
        <v>0</v>
      </c>
      <c r="CS134" s="293">
        <v>0</v>
      </c>
      <c r="CT134" s="293">
        <v>0</v>
      </c>
      <c r="CU134" s="293">
        <v>0</v>
      </c>
    </row>
    <row r="135" spans="1:120">
      <c r="A135" s="189" t="s">
        <v>24</v>
      </c>
      <c r="E135" s="293">
        <v>-30063.4</v>
      </c>
      <c r="F135" s="293">
        <v>-10651.96</v>
      </c>
      <c r="G135" s="293">
        <v>-10651.96</v>
      </c>
      <c r="H135" s="293">
        <v>-10651.96</v>
      </c>
      <c r="I135" s="293">
        <v>-10651.96</v>
      </c>
      <c r="J135" s="293">
        <v>-10651.96</v>
      </c>
      <c r="K135" s="293">
        <v>-10651.96</v>
      </c>
      <c r="L135" s="293">
        <v>-10651.96</v>
      </c>
      <c r="M135" s="293">
        <v>-10651.96</v>
      </c>
      <c r="N135" s="293">
        <v>-10651.96</v>
      </c>
      <c r="O135" s="293">
        <v>-10651.96</v>
      </c>
      <c r="P135" s="293">
        <v>-10651.96</v>
      </c>
      <c r="Q135" s="293">
        <v>-10651.96</v>
      </c>
      <c r="R135" s="293">
        <v>-34827.69</v>
      </c>
      <c r="S135" s="293">
        <v>-34827.69</v>
      </c>
      <c r="T135" s="293">
        <v>-34827.69</v>
      </c>
      <c r="U135" s="293">
        <v>-34827.69</v>
      </c>
      <c r="V135" s="293">
        <v>-34827.69</v>
      </c>
      <c r="W135" s="293">
        <v>-34827.69</v>
      </c>
      <c r="X135" s="293">
        <v>-34827.69</v>
      </c>
      <c r="Y135" s="293">
        <v>-34827.69</v>
      </c>
      <c r="Z135" s="293">
        <v>-34827.69</v>
      </c>
      <c r="AA135" s="293">
        <v>-34827.69</v>
      </c>
      <c r="AB135" s="293">
        <v>-34827.69</v>
      </c>
      <c r="AC135" s="293">
        <v>-34827.69</v>
      </c>
      <c r="AD135" s="293">
        <v>-78583.520000000004</v>
      </c>
      <c r="AE135" s="293">
        <v>-78583.520000000004</v>
      </c>
      <c r="AF135" s="293">
        <v>-78583.520000000004</v>
      </c>
      <c r="AG135" s="293">
        <v>-78583.520000000004</v>
      </c>
      <c r="AH135" s="293">
        <v>-78583.520000000004</v>
      </c>
      <c r="AI135" s="293">
        <v>-78583.520000000004</v>
      </c>
      <c r="AJ135" s="293">
        <v>-78583.520000000004</v>
      </c>
      <c r="AK135" s="293">
        <v>-78583.520000000004</v>
      </c>
      <c r="AL135" s="293">
        <v>-78583.520000000004</v>
      </c>
      <c r="AM135" s="293">
        <v>-78583.520000000004</v>
      </c>
      <c r="AN135" s="293">
        <v>-78583.520000000004</v>
      </c>
      <c r="AO135" s="293">
        <v>-78583.520000000004</v>
      </c>
      <c r="AP135" s="293">
        <v>-92360.99</v>
      </c>
      <c r="AQ135" s="293">
        <v>-92360.99</v>
      </c>
      <c r="AR135" s="293">
        <v>-92360.99</v>
      </c>
      <c r="AS135" s="293">
        <v>-92360.99</v>
      </c>
      <c r="AT135" s="293">
        <v>-92360.99</v>
      </c>
      <c r="AU135" s="293">
        <v>-92360.99</v>
      </c>
      <c r="AV135" s="293">
        <v>-92360.99</v>
      </c>
      <c r="AW135" s="293">
        <v>-92360.99</v>
      </c>
      <c r="AX135" s="293">
        <v>-92360.99</v>
      </c>
      <c r="AY135" s="293">
        <v>-86706.87</v>
      </c>
      <c r="AZ135" s="293">
        <v>-86706.87</v>
      </c>
      <c r="BA135" s="293">
        <v>-86706.87</v>
      </c>
      <c r="BB135" s="293">
        <v>0.02</v>
      </c>
      <c r="BC135" s="293">
        <v>0.02</v>
      </c>
      <c r="BD135" s="293">
        <v>0.02</v>
      </c>
      <c r="BE135" s="293">
        <v>0.02</v>
      </c>
      <c r="BF135" s="293">
        <v>0.02</v>
      </c>
      <c r="BG135" s="293">
        <v>0.02</v>
      </c>
      <c r="BH135" s="293">
        <v>0.02</v>
      </c>
      <c r="BI135" s="293">
        <v>0.02</v>
      </c>
      <c r="BJ135" s="293">
        <v>0.02</v>
      </c>
      <c r="BK135" s="293">
        <v>0</v>
      </c>
      <c r="BL135" s="293">
        <v>0</v>
      </c>
      <c r="BM135" s="293">
        <v>0</v>
      </c>
      <c r="BN135" s="293">
        <v>0</v>
      </c>
      <c r="BO135" s="293">
        <v>0</v>
      </c>
      <c r="BP135" s="293">
        <v>0</v>
      </c>
      <c r="BQ135" s="293">
        <v>0</v>
      </c>
      <c r="BR135" s="293">
        <v>0</v>
      </c>
      <c r="BS135" s="293">
        <v>0</v>
      </c>
      <c r="BT135" s="293">
        <v>0</v>
      </c>
      <c r="BU135" s="293">
        <v>0</v>
      </c>
      <c r="BV135" s="293">
        <v>0</v>
      </c>
      <c r="BW135" s="293">
        <v>0</v>
      </c>
      <c r="BX135" s="293">
        <v>0</v>
      </c>
      <c r="BY135" s="293">
        <v>0</v>
      </c>
      <c r="BZ135" s="293">
        <v>0</v>
      </c>
      <c r="CA135" s="293">
        <v>0</v>
      </c>
      <c r="CB135" s="293">
        <v>0</v>
      </c>
      <c r="CC135" s="293">
        <v>0</v>
      </c>
      <c r="CD135" s="293">
        <v>0</v>
      </c>
      <c r="CE135" s="293">
        <v>0</v>
      </c>
      <c r="CF135" s="293">
        <v>0</v>
      </c>
      <c r="CG135" s="293">
        <v>0</v>
      </c>
      <c r="CH135" s="293">
        <v>0</v>
      </c>
      <c r="CI135" s="293">
        <v>0</v>
      </c>
      <c r="CJ135" s="293">
        <v>0</v>
      </c>
      <c r="CK135" s="293">
        <v>0</v>
      </c>
      <c r="CL135" s="293">
        <v>-36225</v>
      </c>
      <c r="CM135" s="293">
        <v>-36225</v>
      </c>
      <c r="CN135" s="293">
        <v>-36225</v>
      </c>
      <c r="CO135" s="293">
        <v>-36225</v>
      </c>
      <c r="CP135" s="293">
        <v>-36225</v>
      </c>
      <c r="CQ135" s="293">
        <v>-36225</v>
      </c>
      <c r="CR135" s="293">
        <v>-36225</v>
      </c>
      <c r="CS135" s="293">
        <v>-36225</v>
      </c>
      <c r="CT135" s="293">
        <v>-36225</v>
      </c>
      <c r="CU135" s="293">
        <v>-36225</v>
      </c>
    </row>
    <row r="136" spans="1:120">
      <c r="A136" s="189" t="s">
        <v>638</v>
      </c>
      <c r="E136" s="377">
        <v>-19769675.549999997</v>
      </c>
      <c r="F136" s="377">
        <v>-18807138.48</v>
      </c>
      <c r="G136" s="377">
        <v>-18807138.48</v>
      </c>
      <c r="H136" s="377">
        <v>-18807138.48</v>
      </c>
      <c r="I136" s="377">
        <v>-24475473.360000003</v>
      </c>
      <c r="J136" s="377">
        <v>-24475473.360000003</v>
      </c>
      <c r="K136" s="377">
        <v>-24475473.360000003</v>
      </c>
      <c r="L136" s="377">
        <v>-24475473.360000003</v>
      </c>
      <c r="M136" s="377">
        <v>-24475473.360000003</v>
      </c>
      <c r="N136" s="377">
        <v>-24475473.360000003</v>
      </c>
      <c r="O136" s="377">
        <v>-22810257.52</v>
      </c>
      <c r="P136" s="377">
        <v>-22810257.52</v>
      </c>
      <c r="Q136" s="377">
        <v>-22810257.52</v>
      </c>
      <c r="R136" s="377">
        <v>-19622982.300000001</v>
      </c>
      <c r="S136" s="377">
        <v>-19941073.25</v>
      </c>
      <c r="T136" s="377">
        <v>-19941073.25</v>
      </c>
      <c r="U136" s="377">
        <v>-19941073.25</v>
      </c>
      <c r="V136" s="377">
        <v>-19941073.25</v>
      </c>
      <c r="W136" s="377">
        <v>-19941073.25</v>
      </c>
      <c r="X136" s="377">
        <v>-19941073.25</v>
      </c>
      <c r="Y136" s="377">
        <v>-19941073.25</v>
      </c>
      <c r="Z136" s="377">
        <v>-19941073.25</v>
      </c>
      <c r="AA136" s="377">
        <v>-19941073.25</v>
      </c>
      <c r="AB136" s="377">
        <v>-19941073.25</v>
      </c>
      <c r="AC136" s="377">
        <v>-19941073.25</v>
      </c>
      <c r="AD136" s="377">
        <v>-15929027.620000001</v>
      </c>
      <c r="AE136" s="377">
        <v>-15929027.620000001</v>
      </c>
      <c r="AF136" s="377">
        <v>-15929027.620000001</v>
      </c>
      <c r="AG136" s="377">
        <v>-15929027.620000001</v>
      </c>
      <c r="AH136" s="377">
        <v>-15929027.620000001</v>
      </c>
      <c r="AI136" s="377">
        <v>-15929027.620000001</v>
      </c>
      <c r="AJ136" s="377">
        <v>-15929027.620000001</v>
      </c>
      <c r="AK136" s="377">
        <v>-15929027.620000001</v>
      </c>
      <c r="AL136" s="377">
        <v>-15929027.620000001</v>
      </c>
      <c r="AM136" s="377">
        <v>-15929027.620000001</v>
      </c>
      <c r="AN136" s="377">
        <v>-15929027.620000001</v>
      </c>
      <c r="AO136" s="377">
        <v>-15929027.620000001</v>
      </c>
      <c r="AP136" s="377">
        <v>-27901368.689999998</v>
      </c>
      <c r="AQ136" s="377">
        <v>-27901368.689999998</v>
      </c>
      <c r="AR136" s="377">
        <v>-27901368.689999998</v>
      </c>
      <c r="AS136" s="377">
        <v>-27901368.689999998</v>
      </c>
      <c r="AT136" s="377">
        <v>-27901368.689999998</v>
      </c>
      <c r="AU136" s="377">
        <v>-27901368.689999998</v>
      </c>
      <c r="AV136" s="377">
        <v>-22705877.689999998</v>
      </c>
      <c r="AW136" s="377">
        <v>-22705877.689999998</v>
      </c>
      <c r="AX136" s="377">
        <v>-22705877.689999998</v>
      </c>
      <c r="AY136" s="377">
        <v>-23586174.079999998</v>
      </c>
      <c r="AZ136" s="377">
        <v>-23586174.079999998</v>
      </c>
      <c r="BA136" s="377">
        <v>-23586174.079999998</v>
      </c>
      <c r="BB136" s="377">
        <v>-30660400.050000004</v>
      </c>
      <c r="BC136" s="377">
        <v>-30660400.050000004</v>
      </c>
      <c r="BD136" s="377">
        <v>-30660400.050000004</v>
      </c>
      <c r="BE136" s="377">
        <v>-30660400.050000004</v>
      </c>
      <c r="BF136" s="377">
        <v>-30660400.050000004</v>
      </c>
      <c r="BG136" s="377">
        <v>-30660400.050000004</v>
      </c>
      <c r="BH136" s="377">
        <v>-30660400.050000004</v>
      </c>
      <c r="BI136" s="377">
        <v>-30660400.050000004</v>
      </c>
      <c r="BJ136" s="377">
        <v>-30660400.050000004</v>
      </c>
      <c r="BK136" s="377">
        <v>-30389095.180000003</v>
      </c>
      <c r="BL136" s="377">
        <v>-30389095.180000003</v>
      </c>
      <c r="BM136" s="377">
        <v>-30389095.180000003</v>
      </c>
      <c r="BN136" s="377">
        <v>-30894966.919999998</v>
      </c>
      <c r="BO136" s="377">
        <v>-30894966.919999998</v>
      </c>
      <c r="BP136" s="377">
        <v>-30894966.919999998</v>
      </c>
      <c r="BQ136" s="377">
        <v>-30894966.919999998</v>
      </c>
      <c r="BR136" s="377">
        <v>-30894966.919999998</v>
      </c>
      <c r="BS136" s="377">
        <v>-30894966.919999998</v>
      </c>
      <c r="BT136" s="377">
        <v>-30894966.919999998</v>
      </c>
      <c r="BU136" s="377">
        <v>-30894966.919999998</v>
      </c>
      <c r="BV136" s="377">
        <v>-30894966.919999998</v>
      </c>
      <c r="BW136" s="377">
        <v>-30894966.919999998</v>
      </c>
      <c r="BX136" s="403">
        <v>-30894966.919999998</v>
      </c>
      <c r="BY136" s="403">
        <v>-30894966.919999998</v>
      </c>
      <c r="BZ136" s="403">
        <v>-29747508.759999998</v>
      </c>
      <c r="CA136" s="403">
        <v>-29747508.759999998</v>
      </c>
      <c r="CB136" s="403">
        <v>-29747508.759999998</v>
      </c>
      <c r="CC136" s="403">
        <v>-29747508.759999998</v>
      </c>
      <c r="CD136" s="403">
        <v>-29747508.759999998</v>
      </c>
      <c r="CE136" s="403">
        <v>-29747508.759999998</v>
      </c>
      <c r="CF136" s="403">
        <v>-29747508.759999998</v>
      </c>
      <c r="CG136" s="403">
        <v>-29747508.759999998</v>
      </c>
      <c r="CH136" s="403">
        <v>-29747508.759999998</v>
      </c>
      <c r="CI136" s="403">
        <v>-29747508.759999998</v>
      </c>
      <c r="CJ136" s="403">
        <v>-29747508.759999998</v>
      </c>
      <c r="CK136" s="403">
        <v>-29747508.759999998</v>
      </c>
      <c r="CL136" s="403">
        <v>-28491716.759999998</v>
      </c>
      <c r="CM136" s="403">
        <v>-28491716.759999998</v>
      </c>
      <c r="CN136" s="403">
        <v>-28491716.759999998</v>
      </c>
      <c r="CO136" s="403">
        <v>-28491716.759999998</v>
      </c>
      <c r="CP136" s="403">
        <v>-28491716.759999998</v>
      </c>
      <c r="CQ136" s="403">
        <v>-28491716.759999998</v>
      </c>
      <c r="CR136" s="403">
        <v>-28491716.759999998</v>
      </c>
      <c r="CS136" s="403">
        <v>-28491716.759999998</v>
      </c>
      <c r="CT136" s="403">
        <v>-28491716.759999998</v>
      </c>
      <c r="CU136" s="403">
        <v>-28491716.759999998</v>
      </c>
      <c r="CV136" s="403">
        <f>SUM(CV129:CV135)</f>
        <v>-28136713.302369721</v>
      </c>
      <c r="CW136" s="403">
        <f t="shared" ref="CW136:DP136" si="14">SUM(CW129:CW135)</f>
        <v>-27778179.175714057</v>
      </c>
      <c r="CX136" s="403">
        <f t="shared" si="14"/>
        <v>-27416484.499892004</v>
      </c>
      <c r="CY136" s="403">
        <f t="shared" si="14"/>
        <v>-27258907.871329967</v>
      </c>
      <c r="CZ136" s="403">
        <f t="shared" si="14"/>
        <v>-27100353.638018575</v>
      </c>
      <c r="DA136" s="403">
        <f t="shared" si="14"/>
        <v>-26940821.799957823</v>
      </c>
      <c r="DB136" s="403">
        <f t="shared" si="14"/>
        <v>-26780312.357147709</v>
      </c>
      <c r="DC136" s="403">
        <f t="shared" si="14"/>
        <v>-26618825.30958822</v>
      </c>
      <c r="DD136" s="403">
        <f t="shared" si="14"/>
        <v>-26456360.657279368</v>
      </c>
      <c r="DE136" s="403">
        <f t="shared" si="14"/>
        <v>-26291940.795471791</v>
      </c>
      <c r="DF136" s="403">
        <f t="shared" si="14"/>
        <v>-26126543.328914858</v>
      </c>
      <c r="DG136" s="403">
        <f t="shared" si="14"/>
        <v>-25960400.05637034</v>
      </c>
      <c r="DH136" s="403">
        <f t="shared" si="14"/>
        <v>-25793279.17907647</v>
      </c>
      <c r="DI136" s="403">
        <f t="shared" si="14"/>
        <v>-25625180.69703323</v>
      </c>
      <c r="DJ136" s="403">
        <f t="shared" si="14"/>
        <v>-25456104.610240631</v>
      </c>
      <c r="DK136" s="403">
        <f t="shared" si="14"/>
        <v>-25282630.755537882</v>
      </c>
      <c r="DL136" s="403">
        <f t="shared" si="14"/>
        <v>-25108361.714442585</v>
      </c>
      <c r="DM136" s="403">
        <f t="shared" si="14"/>
        <v>-24933297.486954745</v>
      </c>
      <c r="DN136" s="403">
        <f t="shared" si="14"/>
        <v>-24757438.073074371</v>
      </c>
      <c r="DO136" s="403">
        <f t="shared" si="14"/>
        <v>-24580783.472801454</v>
      </c>
      <c r="DP136" s="403">
        <f t="shared" si="14"/>
        <v>-24403333.686135989</v>
      </c>
    </row>
    <row r="138" spans="1:120" s="229" customFormat="1">
      <c r="A138" s="229" t="s">
        <v>639</v>
      </c>
      <c r="D138" s="101"/>
      <c r="E138" s="101">
        <v>-9.9999979138374329E-3</v>
      </c>
      <c r="F138" s="101">
        <v>0.11999999731779099</v>
      </c>
      <c r="G138" s="101">
        <v>0.11999999731779099</v>
      </c>
      <c r="H138" s="101">
        <v>0.11999999731779099</v>
      </c>
      <c r="I138" s="101">
        <v>0.11999999731779099</v>
      </c>
      <c r="J138" s="101">
        <v>0.11999999731779099</v>
      </c>
      <c r="K138" s="101">
        <v>0.11999999731779099</v>
      </c>
      <c r="L138" s="101">
        <v>0.11999999731779099</v>
      </c>
      <c r="M138" s="101">
        <v>0.11999999731779099</v>
      </c>
      <c r="N138" s="101">
        <v>0.11999999731779099</v>
      </c>
      <c r="O138" s="101">
        <v>-0.12056318670511246</v>
      </c>
      <c r="P138" s="101">
        <v>-0.12056318670511246</v>
      </c>
      <c r="Q138" s="101">
        <v>-0.12056318670511246</v>
      </c>
      <c r="R138" s="101">
        <v>0</v>
      </c>
      <c r="S138" s="101">
        <v>0.94999999925494194</v>
      </c>
      <c r="T138" s="101">
        <v>0.94999999925494194</v>
      </c>
      <c r="U138" s="101">
        <v>0.94999999925494194</v>
      </c>
      <c r="V138" s="101">
        <v>0.94999999925494194</v>
      </c>
      <c r="W138" s="101">
        <v>0.94999999925494194</v>
      </c>
      <c r="X138" s="101">
        <v>0.94999999925494194</v>
      </c>
      <c r="Y138" s="101">
        <v>0.94999999925494194</v>
      </c>
      <c r="Z138" s="101">
        <v>0.94999999925494194</v>
      </c>
      <c r="AA138" s="101">
        <v>0.94999999925494194</v>
      </c>
      <c r="AB138" s="101">
        <v>0.94999999925494194</v>
      </c>
      <c r="AC138" s="101">
        <v>0.94999999925494194</v>
      </c>
      <c r="AD138" s="101">
        <v>0</v>
      </c>
      <c r="AE138" s="101">
        <v>0</v>
      </c>
      <c r="AF138" s="101">
        <v>0</v>
      </c>
      <c r="AG138" s="101">
        <v>0</v>
      </c>
      <c r="AH138" s="101">
        <v>0</v>
      </c>
      <c r="AI138" s="101">
        <v>0</v>
      </c>
      <c r="AJ138" s="101">
        <v>0</v>
      </c>
      <c r="AK138" s="101">
        <v>0</v>
      </c>
      <c r="AL138" s="101">
        <v>0</v>
      </c>
      <c r="AM138" s="101">
        <v>0</v>
      </c>
      <c r="AN138" s="101">
        <v>0</v>
      </c>
      <c r="AO138" s="101">
        <v>0</v>
      </c>
      <c r="AP138" s="101">
        <v>0</v>
      </c>
      <c r="AQ138" s="101">
        <v>0</v>
      </c>
      <c r="AR138" s="101">
        <v>0</v>
      </c>
      <c r="AS138" s="101">
        <v>0</v>
      </c>
      <c r="AT138" s="101">
        <v>0</v>
      </c>
      <c r="AU138" s="101">
        <v>0</v>
      </c>
      <c r="AV138" s="101">
        <v>2.9999997466802597E-2</v>
      </c>
      <c r="AW138" s="101">
        <v>2.9999997466802597E-2</v>
      </c>
      <c r="AX138" s="101">
        <v>2.9999997466802597E-2</v>
      </c>
      <c r="AY138" s="101">
        <v>4.9999989569187164E-3</v>
      </c>
      <c r="AZ138" s="101">
        <v>4.9999989569187164E-3</v>
      </c>
      <c r="BA138" s="101">
        <v>4.9999989569187164E-3</v>
      </c>
      <c r="BB138" s="101">
        <v>1.000000536441803E-2</v>
      </c>
      <c r="BC138" s="101">
        <v>1.000000536441803E-2</v>
      </c>
      <c r="BD138" s="101">
        <v>1.000000536441803E-2</v>
      </c>
      <c r="BE138" s="101">
        <v>1.000000536441803E-2</v>
      </c>
      <c r="BF138" s="101">
        <v>1.000000536441803E-2</v>
      </c>
      <c r="BG138" s="101">
        <v>1.000000536441803E-2</v>
      </c>
      <c r="BH138" s="101">
        <v>1.000000536441803E-2</v>
      </c>
      <c r="BI138" s="101">
        <v>1.000000536441803E-2</v>
      </c>
      <c r="BJ138" s="101">
        <v>1.000000536441803E-2</v>
      </c>
      <c r="BK138" s="101">
        <v>5.0000026822090149E-3</v>
      </c>
      <c r="BL138" s="101">
        <v>5.0000026822090149E-3</v>
      </c>
      <c r="BM138" s="101">
        <v>5.0000026822090149E-3</v>
      </c>
      <c r="BN138" s="101">
        <v>-4.9999989569187164E-3</v>
      </c>
      <c r="BO138" s="101">
        <v>-4.9999989569187164E-3</v>
      </c>
      <c r="BP138" s="101">
        <v>-4.9999989569187164E-3</v>
      </c>
      <c r="BQ138" s="101">
        <v>-4.9999989569187164E-3</v>
      </c>
      <c r="BR138" s="101">
        <v>-4.9999989569187164E-3</v>
      </c>
      <c r="BS138" s="101">
        <v>-4.9999989569187164E-3</v>
      </c>
      <c r="BT138" s="101">
        <v>-4.9999989569187164E-3</v>
      </c>
      <c r="BU138" s="101">
        <v>-4.9999989569187164E-3</v>
      </c>
      <c r="BV138" s="101">
        <v>-4.9999989569187164E-3</v>
      </c>
      <c r="BW138" s="101">
        <v>-4.9999989569187164E-3</v>
      </c>
      <c r="BX138" s="404">
        <v>-4.9999989569187164E-3</v>
      </c>
      <c r="BY138" s="404">
        <v>-4.9999989569187164E-3</v>
      </c>
      <c r="BZ138" s="404">
        <v>0</v>
      </c>
      <c r="CA138" s="404">
        <v>0</v>
      </c>
      <c r="CB138" s="404">
        <v>0</v>
      </c>
      <c r="CC138" s="404">
        <v>0</v>
      </c>
      <c r="CD138" s="404">
        <v>0</v>
      </c>
      <c r="CE138" s="404">
        <v>0</v>
      </c>
      <c r="CF138" s="404">
        <v>0</v>
      </c>
      <c r="CG138" s="404">
        <v>0</v>
      </c>
      <c r="CH138" s="404">
        <v>0</v>
      </c>
      <c r="CI138" s="404">
        <v>0</v>
      </c>
      <c r="CJ138" s="404">
        <v>0</v>
      </c>
      <c r="CK138" s="404">
        <v>0</v>
      </c>
      <c r="CL138" s="404">
        <v>-0.24000000208616257</v>
      </c>
      <c r="CM138" s="404">
        <v>-0.24000000208616257</v>
      </c>
      <c r="CN138" s="404">
        <v>-0.24000000208616257</v>
      </c>
      <c r="CO138" s="404">
        <v>-0.24000000208616257</v>
      </c>
      <c r="CP138" s="404">
        <v>-0.24000000208616257</v>
      </c>
      <c r="CQ138" s="404">
        <v>-0.24000000208616257</v>
      </c>
      <c r="CR138" s="404">
        <v>-0.24000000208616257</v>
      </c>
      <c r="CS138" s="404">
        <v>-0.24000000208616257</v>
      </c>
      <c r="CT138" s="404">
        <v>-0.24000000208616257</v>
      </c>
      <c r="CU138" s="404">
        <v>-0.24000000208616257</v>
      </c>
    </row>
    <row r="139" spans="1:120">
      <c r="A139" s="313"/>
      <c r="B139" s="313"/>
      <c r="C139" s="313"/>
      <c r="D139" s="313"/>
      <c r="E139" s="313"/>
      <c r="F139" s="313"/>
      <c r="G139" s="313"/>
      <c r="H139" s="313"/>
      <c r="I139" s="313"/>
      <c r="J139" s="313"/>
      <c r="K139" s="313"/>
      <c r="L139" s="313"/>
      <c r="M139" s="313"/>
      <c r="N139" s="313"/>
      <c r="O139" s="313"/>
      <c r="P139" s="313"/>
      <c r="Q139" s="313"/>
      <c r="R139" s="313"/>
      <c r="S139" s="313"/>
      <c r="T139" s="313"/>
      <c r="U139" s="313"/>
      <c r="V139" s="313"/>
      <c r="W139" s="313"/>
      <c r="X139" s="313"/>
      <c r="Y139" s="313"/>
      <c r="Z139" s="313"/>
      <c r="AA139" s="313"/>
      <c r="AB139" s="313"/>
      <c r="AC139" s="313"/>
      <c r="AD139" s="433"/>
      <c r="AE139" s="313"/>
      <c r="AF139" s="313"/>
      <c r="AG139" s="313"/>
      <c r="AH139" s="313"/>
      <c r="AI139" s="313"/>
      <c r="AJ139" s="313"/>
      <c r="AK139" s="313"/>
      <c r="AL139" s="313"/>
      <c r="AM139" s="313"/>
      <c r="AN139" s="313"/>
      <c r="AO139" s="313"/>
      <c r="AP139" s="313"/>
      <c r="AQ139" s="313"/>
      <c r="AR139" s="313"/>
      <c r="AS139" s="313"/>
      <c r="AT139" s="313"/>
      <c r="AU139" s="313"/>
      <c r="AV139" s="313"/>
      <c r="AW139" s="313"/>
      <c r="AX139" s="313"/>
      <c r="AY139" s="313"/>
      <c r="AZ139" s="313"/>
      <c r="BA139" s="313"/>
      <c r="BB139" s="313"/>
      <c r="BC139" s="313"/>
      <c r="BD139" s="313"/>
      <c r="BE139" s="313"/>
      <c r="BF139" s="313"/>
      <c r="BG139" s="313"/>
      <c r="BH139" s="313"/>
      <c r="BI139" s="313"/>
      <c r="BJ139" s="313"/>
      <c r="BK139" s="313"/>
      <c r="BL139" s="313"/>
      <c r="BM139" s="313"/>
      <c r="BN139" s="313"/>
    </row>
    <row r="140" spans="1:120" hidden="1">
      <c r="A140" s="189" t="s">
        <v>688</v>
      </c>
      <c r="O140" s="293"/>
    </row>
    <row r="141" spans="1:120" hidden="1">
      <c r="A141" s="189" t="s">
        <v>4</v>
      </c>
      <c r="E141" s="236">
        <v>-19769675.549999997</v>
      </c>
      <c r="F141" s="236">
        <v>-18807138.48</v>
      </c>
      <c r="G141" s="236">
        <v>-18807138.48</v>
      </c>
      <c r="H141" s="236">
        <v>-18807138.48</v>
      </c>
      <c r="I141" s="236">
        <v>-24475473.360000003</v>
      </c>
      <c r="J141" s="236">
        <v>-24475473.360000003</v>
      </c>
      <c r="K141" s="236">
        <v>-24475473.360000003</v>
      </c>
      <c r="L141" s="236">
        <v>-24475473.360000003</v>
      </c>
      <c r="M141" s="236">
        <v>-24475473.360000003</v>
      </c>
      <c r="N141" s="236">
        <v>-24475473.360000003</v>
      </c>
      <c r="O141" s="236">
        <v>-22810257.52</v>
      </c>
      <c r="P141" s="236">
        <v>-22810257.52</v>
      </c>
      <c r="Q141" s="236">
        <v>-22810257.52</v>
      </c>
      <c r="R141" s="236">
        <v>-19622982.300000001</v>
      </c>
      <c r="S141" s="236">
        <v>-19941073.25</v>
      </c>
      <c r="T141" s="236">
        <v>-19941073.25</v>
      </c>
      <c r="U141" s="236">
        <v>-19941073.25</v>
      </c>
      <c r="V141" s="236">
        <v>-19941073.25</v>
      </c>
      <c r="W141" s="236">
        <v>-19941073.25</v>
      </c>
      <c r="X141" s="236">
        <v>-19941073.25</v>
      </c>
      <c r="Y141" s="236">
        <v>-19941073.25</v>
      </c>
      <c r="Z141" s="236">
        <v>-19941073.25</v>
      </c>
      <c r="AA141" s="236">
        <v>-19941073.25</v>
      </c>
      <c r="AB141" s="236">
        <v>-19941073.25</v>
      </c>
      <c r="AC141" s="236">
        <v>-19941073.25</v>
      </c>
      <c r="AD141" s="236">
        <v>-15929027.620000001</v>
      </c>
      <c r="AE141" s="236">
        <v>-15929027.620000001</v>
      </c>
      <c r="AF141" s="236">
        <v>-15929027.620000001</v>
      </c>
      <c r="AG141" s="236">
        <v>-15929027.620000001</v>
      </c>
      <c r="AH141" s="236">
        <v>-15929027.620000001</v>
      </c>
      <c r="AI141" s="236">
        <v>-15929027.620000001</v>
      </c>
      <c r="AJ141" s="236">
        <v>-15929027.620000001</v>
      </c>
      <c r="AK141" s="236">
        <v>-15929027.620000001</v>
      </c>
      <c r="AL141" s="236">
        <v>-15929027.620000001</v>
      </c>
      <c r="AM141" s="236">
        <v>-15929027.620000001</v>
      </c>
      <c r="AN141" s="236">
        <v>-15929027.620000001</v>
      </c>
      <c r="AO141" s="236">
        <v>-15929027.620000001</v>
      </c>
      <c r="AP141" s="236">
        <v>-27901368.689999998</v>
      </c>
      <c r="AQ141" s="236">
        <v>-27901368.689999998</v>
      </c>
      <c r="AR141" s="236">
        <v>-27901368.689999998</v>
      </c>
      <c r="AS141" s="236">
        <v>-27901368.689999998</v>
      </c>
      <c r="AT141" s="236">
        <v>-27901368.689999998</v>
      </c>
      <c r="AU141" s="236">
        <v>-27901368.689999998</v>
      </c>
      <c r="AV141" s="236">
        <v>-22705877.689999998</v>
      </c>
      <c r="AW141" s="236">
        <v>-22705877.689999998</v>
      </c>
      <c r="AX141" s="236">
        <v>-22705877.689999998</v>
      </c>
      <c r="AY141" s="236">
        <v>-23586174.079999998</v>
      </c>
      <c r="AZ141" s="236">
        <v>-23586174.079999998</v>
      </c>
      <c r="BA141" s="236">
        <v>-23586174.079999998</v>
      </c>
      <c r="BB141" s="236">
        <v>-30660400.050000004</v>
      </c>
      <c r="BC141" s="236">
        <v>-30660400.050000004</v>
      </c>
      <c r="BD141" s="236">
        <v>-30660400.050000004</v>
      </c>
      <c r="BE141" s="236">
        <v>-30660400.050000004</v>
      </c>
      <c r="BF141" s="236">
        <v>-30660400.050000004</v>
      </c>
      <c r="BG141" s="236">
        <v>-30660400.050000004</v>
      </c>
      <c r="BH141" s="236">
        <v>-30660400.050000004</v>
      </c>
      <c r="BI141" s="236">
        <v>-30660400.050000004</v>
      </c>
      <c r="BJ141" s="236">
        <v>-30660400.050000004</v>
      </c>
      <c r="BK141" s="236">
        <v>-30389095.180000003</v>
      </c>
      <c r="BL141" s="236">
        <v>-30389095.180000003</v>
      </c>
      <c r="BM141" s="236">
        <v>-30389095.180000003</v>
      </c>
      <c r="BN141" s="236">
        <v>-30894966.919999998</v>
      </c>
    </row>
    <row r="142" spans="1:120" hidden="1">
      <c r="A142" s="189" t="s">
        <v>689</v>
      </c>
      <c r="E142" s="236"/>
      <c r="F142" s="236"/>
      <c r="G142" s="236">
        <v>-18807138.48</v>
      </c>
      <c r="H142" s="236">
        <v>-18807138.48</v>
      </c>
      <c r="I142" s="236">
        <v>-18807138.48</v>
      </c>
      <c r="J142" s="236">
        <v>-18807138.48</v>
      </c>
      <c r="K142" s="236">
        <v>-18807138.48</v>
      </c>
      <c r="L142" s="236">
        <v>-18807138.48</v>
      </c>
      <c r="M142" s="236">
        <v>-18807138.48</v>
      </c>
      <c r="N142" s="236">
        <v>-18807138.48</v>
      </c>
      <c r="O142" s="236">
        <v>-18807138.48</v>
      </c>
      <c r="P142" s="236">
        <v>-18807138.48</v>
      </c>
      <c r="Q142" s="236">
        <v>-18807138.48</v>
      </c>
      <c r="R142" s="236">
        <v>-18807138.48</v>
      </c>
      <c r="S142" s="236">
        <v>-19622982.300000001</v>
      </c>
      <c r="T142" s="236">
        <v>-19622982.300000001</v>
      </c>
      <c r="U142" s="236">
        <v>-19622982.300000001</v>
      </c>
      <c r="V142" s="236">
        <v>-19622982.300000001</v>
      </c>
      <c r="W142" s="236">
        <v>-19622982.300000001</v>
      </c>
      <c r="X142" s="236">
        <v>-19622982.300000001</v>
      </c>
      <c r="Y142" s="236">
        <v>-19622982.300000001</v>
      </c>
      <c r="Z142" s="236">
        <v>-19622982.300000001</v>
      </c>
      <c r="AA142" s="236">
        <v>-19622982.300000001</v>
      </c>
      <c r="AB142" s="236">
        <v>-19622982.300000001</v>
      </c>
      <c r="AC142" s="236">
        <v>-19622982.300000001</v>
      </c>
      <c r="AD142" s="236">
        <v>-19622982.300000001</v>
      </c>
      <c r="AE142" s="236">
        <v>-15929027.620000001</v>
      </c>
      <c r="AF142" s="236">
        <v>-15929027.620000001</v>
      </c>
      <c r="AG142" s="236">
        <v>-15929027.620000001</v>
      </c>
      <c r="AH142" s="236">
        <v>-15929027.620000001</v>
      </c>
      <c r="AI142" s="236">
        <v>-15929027.620000001</v>
      </c>
      <c r="AJ142" s="236">
        <v>-15929027.620000001</v>
      </c>
      <c r="AK142" s="236">
        <v>-15929027.620000001</v>
      </c>
      <c r="AL142" s="236">
        <v>-15929027.620000001</v>
      </c>
      <c r="AM142" s="236">
        <v>-15929027.620000001</v>
      </c>
      <c r="AN142" s="236">
        <v>-15929027.620000001</v>
      </c>
      <c r="AO142" s="236">
        <v>-15929027.620000001</v>
      </c>
      <c r="AP142" s="236">
        <v>-15929027.620000001</v>
      </c>
      <c r="AQ142" s="236">
        <v>-27901368.689999998</v>
      </c>
      <c r="AR142" s="236">
        <v>-27901368.689999998</v>
      </c>
      <c r="AS142" s="236">
        <v>-27901368.689999998</v>
      </c>
      <c r="AT142" s="236">
        <v>-27901368.689999998</v>
      </c>
      <c r="AU142" s="236">
        <v>-27901368.689999998</v>
      </c>
      <c r="AV142" s="236">
        <v>-27901368.689999998</v>
      </c>
      <c r="AW142" s="236">
        <v>-27901368.689999998</v>
      </c>
      <c r="AX142" s="236">
        <v>-27901368.689999998</v>
      </c>
      <c r="AY142" s="236">
        <v>-27901368.689999998</v>
      </c>
      <c r="AZ142" s="236">
        <v>-27901368.689999998</v>
      </c>
      <c r="BA142" s="236">
        <v>-27901368.689999998</v>
      </c>
      <c r="BB142" s="236">
        <v>-27901368.689999998</v>
      </c>
      <c r="BC142" s="236">
        <v>-30660400.050000004</v>
      </c>
      <c r="BD142" s="236">
        <v>-30660400.050000004</v>
      </c>
      <c r="BE142" s="434">
        <v>-30660400.050000004</v>
      </c>
      <c r="BF142" s="434">
        <v>-30660400.050000004</v>
      </c>
      <c r="BG142" s="434">
        <v>-30660400.050000004</v>
      </c>
      <c r="BH142" s="434">
        <v>-30660400.050000004</v>
      </c>
      <c r="BI142" s="434">
        <v>-30660400.050000004</v>
      </c>
      <c r="BJ142" s="434">
        <v>-30660400.050000004</v>
      </c>
      <c r="BK142" s="434">
        <v>-30660400.050000004</v>
      </c>
      <c r="BL142" s="434">
        <v>-30660400.050000004</v>
      </c>
      <c r="BM142" s="434">
        <v>-30660400.050000004</v>
      </c>
      <c r="BN142" s="434">
        <v>-30660400.050000004</v>
      </c>
    </row>
    <row r="143" spans="1:120" s="257" customFormat="1" hidden="1">
      <c r="A143" s="257" t="s">
        <v>703</v>
      </c>
      <c r="E143" s="435">
        <v>-19769675.549999997</v>
      </c>
      <c r="F143" s="435">
        <v>-18807138.48</v>
      </c>
      <c r="G143" s="435">
        <v>0</v>
      </c>
      <c r="H143" s="435">
        <v>0</v>
      </c>
      <c r="I143" s="435">
        <v>-5668334.8800000027</v>
      </c>
      <c r="J143" s="435">
        <v>-5668334.8800000027</v>
      </c>
      <c r="K143" s="435">
        <v>-5668334.8800000027</v>
      </c>
      <c r="L143" s="435">
        <v>-5668334.8800000027</v>
      </c>
      <c r="M143" s="435">
        <v>-5668334.8800000027</v>
      </c>
      <c r="N143" s="435">
        <v>-5668334.8800000027</v>
      </c>
      <c r="O143" s="435">
        <v>-4003119.0399999991</v>
      </c>
      <c r="P143" s="435">
        <v>-4003119.0399999991</v>
      </c>
      <c r="Q143" s="435">
        <v>-4003119.0399999991</v>
      </c>
      <c r="R143" s="435">
        <v>-815843.8200000003</v>
      </c>
      <c r="S143" s="435">
        <v>-318090.94999999925</v>
      </c>
      <c r="T143" s="435">
        <v>-318090.94999999925</v>
      </c>
      <c r="U143" s="435">
        <v>-318090.94999999925</v>
      </c>
      <c r="V143" s="435">
        <v>-318090.94999999925</v>
      </c>
      <c r="W143" s="435">
        <v>-318090.94999999925</v>
      </c>
      <c r="X143" s="435">
        <v>-318090.94999999925</v>
      </c>
      <c r="Y143" s="435">
        <v>-318090.94999999925</v>
      </c>
      <c r="Z143" s="435">
        <v>-318090.94999999925</v>
      </c>
      <c r="AA143" s="435">
        <v>-318090.94999999925</v>
      </c>
      <c r="AB143" s="435">
        <v>-318090.94999999925</v>
      </c>
      <c r="AC143" s="435">
        <v>-318090.94999999925</v>
      </c>
      <c r="AD143" s="435">
        <v>3693954.6799999997</v>
      </c>
      <c r="AE143" s="435">
        <v>0</v>
      </c>
      <c r="AF143" s="435">
        <v>0</v>
      </c>
      <c r="AG143" s="435">
        <v>0</v>
      </c>
      <c r="AH143" s="435">
        <v>0</v>
      </c>
      <c r="AI143" s="435">
        <v>0</v>
      </c>
      <c r="AJ143" s="435">
        <v>0</v>
      </c>
      <c r="AK143" s="435">
        <v>0</v>
      </c>
      <c r="AL143" s="435">
        <v>0</v>
      </c>
      <c r="AM143" s="435">
        <v>0</v>
      </c>
      <c r="AN143" s="435">
        <v>0</v>
      </c>
      <c r="AO143" s="435">
        <v>0</v>
      </c>
      <c r="AP143" s="435">
        <v>-11972341.069999997</v>
      </c>
      <c r="AQ143" s="435">
        <v>0</v>
      </c>
      <c r="AR143" s="435">
        <v>0</v>
      </c>
      <c r="AS143" s="435">
        <v>0</v>
      </c>
      <c r="AT143" s="435">
        <v>0</v>
      </c>
      <c r="AU143" s="435">
        <v>0</v>
      </c>
      <c r="AV143" s="435">
        <v>5195491</v>
      </c>
      <c r="AW143" s="435">
        <v>5195491</v>
      </c>
      <c r="AX143" s="435">
        <v>5195491</v>
      </c>
      <c r="AY143" s="435">
        <v>4315194.6099999994</v>
      </c>
      <c r="AZ143" s="435">
        <v>4315194.6099999994</v>
      </c>
      <c r="BA143" s="435">
        <v>4315194.6099999994</v>
      </c>
      <c r="BB143" s="435">
        <v>-2759031.3600000069</v>
      </c>
      <c r="BC143" s="435">
        <v>0</v>
      </c>
      <c r="BD143" s="435">
        <v>0</v>
      </c>
      <c r="BE143" s="435">
        <v>0</v>
      </c>
      <c r="BF143" s="435">
        <v>0</v>
      </c>
      <c r="BG143" s="435">
        <v>0</v>
      </c>
      <c r="BH143" s="435">
        <v>0</v>
      </c>
      <c r="BI143" s="435">
        <v>0</v>
      </c>
      <c r="BJ143" s="435">
        <v>0</v>
      </c>
      <c r="BK143" s="435">
        <v>271304.87000000104</v>
      </c>
      <c r="BL143" s="435">
        <v>271304.87000000104</v>
      </c>
      <c r="BM143" s="435">
        <v>271304.87000000104</v>
      </c>
      <c r="BN143" s="435">
        <v>-234566.86999999359</v>
      </c>
      <c r="BX143" s="380"/>
      <c r="BY143" s="380"/>
      <c r="BZ143" s="380"/>
    </row>
    <row r="144" spans="1:120" hidden="1"/>
    <row r="145" spans="1:99" hidden="1">
      <c r="A145" s="189" t="s">
        <v>690</v>
      </c>
      <c r="E145" s="293">
        <v>0</v>
      </c>
      <c r="F145" s="293">
        <v>0</v>
      </c>
      <c r="G145" s="293">
        <v>0</v>
      </c>
      <c r="H145" s="293">
        <v>0</v>
      </c>
      <c r="I145" s="293">
        <v>0</v>
      </c>
      <c r="J145" s="293">
        <v>0</v>
      </c>
      <c r="K145" s="293">
        <v>0</v>
      </c>
      <c r="L145" s="293">
        <v>0</v>
      </c>
      <c r="M145" s="293">
        <v>0</v>
      </c>
      <c r="N145" s="293">
        <v>0</v>
      </c>
      <c r="O145" s="293">
        <v>0</v>
      </c>
      <c r="P145" s="293">
        <v>0</v>
      </c>
      <c r="Q145" s="293">
        <v>0</v>
      </c>
      <c r="R145" s="293">
        <v>0</v>
      </c>
      <c r="S145" s="293">
        <v>0</v>
      </c>
      <c r="T145" s="293">
        <v>0</v>
      </c>
      <c r="U145" s="293">
        <v>0</v>
      </c>
      <c r="V145" s="293">
        <v>0</v>
      </c>
      <c r="W145" s="293">
        <v>0</v>
      </c>
      <c r="X145" s="293">
        <v>0</v>
      </c>
      <c r="Y145" s="293">
        <v>0</v>
      </c>
      <c r="Z145" s="293">
        <v>0</v>
      </c>
      <c r="AA145" s="293">
        <v>0</v>
      </c>
      <c r="AB145" s="293">
        <v>0</v>
      </c>
      <c r="AC145" s="293">
        <v>0</v>
      </c>
      <c r="AD145" s="293">
        <v>0</v>
      </c>
      <c r="AE145" s="293">
        <v>0</v>
      </c>
      <c r="AF145" s="293">
        <v>0</v>
      </c>
      <c r="AG145" s="293">
        <v>0</v>
      </c>
      <c r="AH145" s="293">
        <v>0</v>
      </c>
      <c r="AI145" s="293">
        <v>0</v>
      </c>
      <c r="AJ145" s="293">
        <v>0</v>
      </c>
      <c r="AK145" s="293">
        <v>0</v>
      </c>
      <c r="AL145" s="293">
        <v>0</v>
      </c>
      <c r="AM145" s="293">
        <v>0</v>
      </c>
      <c r="AN145" s="293">
        <v>0</v>
      </c>
      <c r="AO145" s="293">
        <v>0</v>
      </c>
      <c r="AP145" s="293">
        <v>0</v>
      </c>
      <c r="AQ145" s="293">
        <v>0</v>
      </c>
      <c r="AR145" s="293">
        <v>0</v>
      </c>
      <c r="AS145" s="293">
        <v>0</v>
      </c>
      <c r="AT145" s="293">
        <v>0</v>
      </c>
      <c r="AU145" s="293">
        <v>0</v>
      </c>
      <c r="AV145" s="293">
        <v>0</v>
      </c>
      <c r="AW145" s="293">
        <v>0</v>
      </c>
      <c r="AX145" s="293">
        <v>0</v>
      </c>
      <c r="AY145" s="293">
        <v>0</v>
      </c>
      <c r="AZ145" s="293">
        <v>0</v>
      </c>
      <c r="BA145" s="293">
        <v>0</v>
      </c>
      <c r="BB145" s="293">
        <v>0</v>
      </c>
      <c r="BC145" s="293">
        <v>0</v>
      </c>
      <c r="BD145" s="293">
        <v>0</v>
      </c>
      <c r="BE145" s="293">
        <v>0</v>
      </c>
      <c r="BF145" s="293">
        <v>0</v>
      </c>
      <c r="BG145" s="293">
        <v>0</v>
      </c>
      <c r="BH145" s="293">
        <v>0</v>
      </c>
      <c r="BI145" s="293">
        <v>0</v>
      </c>
      <c r="BJ145" s="293">
        <v>0</v>
      </c>
      <c r="BK145" s="293">
        <v>0</v>
      </c>
      <c r="BL145" s="293">
        <v>0</v>
      </c>
      <c r="BM145" s="293">
        <v>0</v>
      </c>
      <c r="BN145" s="293">
        <v>0</v>
      </c>
    </row>
    <row r="146" spans="1:99" hidden="1">
      <c r="A146" s="189" t="s">
        <v>702</v>
      </c>
      <c r="E146" s="293">
        <v>0</v>
      </c>
      <c r="F146" s="293">
        <v>-13138803.359999999</v>
      </c>
      <c r="G146" s="293">
        <v>0</v>
      </c>
      <c r="H146" s="293">
        <v>0</v>
      </c>
      <c r="I146" s="293">
        <v>0</v>
      </c>
      <c r="J146" s="236">
        <v>0</v>
      </c>
      <c r="K146" s="236">
        <v>0</v>
      </c>
      <c r="L146" s="236">
        <v>0</v>
      </c>
      <c r="M146" s="236">
        <v>0</v>
      </c>
      <c r="N146" s="236">
        <v>0</v>
      </c>
      <c r="O146" s="236">
        <v>0</v>
      </c>
      <c r="P146" s="236">
        <v>0</v>
      </c>
      <c r="Q146" s="236">
        <v>0</v>
      </c>
      <c r="R146" s="236">
        <v>-8149394.4194368217</v>
      </c>
      <c r="S146" s="436">
        <v>0</v>
      </c>
      <c r="T146" s="436">
        <v>0</v>
      </c>
      <c r="U146" s="436">
        <v>0</v>
      </c>
      <c r="V146" s="236">
        <v>0</v>
      </c>
      <c r="W146" s="236">
        <v>0</v>
      </c>
      <c r="X146" s="436">
        <v>0</v>
      </c>
      <c r="Y146" s="236">
        <v>0</v>
      </c>
      <c r="Z146" s="236">
        <v>0</v>
      </c>
      <c r="AA146" s="436">
        <v>0</v>
      </c>
      <c r="AB146" s="236">
        <v>0</v>
      </c>
      <c r="AC146" s="236">
        <v>0</v>
      </c>
      <c r="AD146" s="436">
        <v>4012044.6800000016</v>
      </c>
      <c r="AE146" s="293">
        <v>0</v>
      </c>
      <c r="AF146" s="293">
        <v>0</v>
      </c>
      <c r="AG146" s="436">
        <v>0</v>
      </c>
      <c r="AH146" s="236">
        <v>0</v>
      </c>
      <c r="AI146" s="236">
        <v>0</v>
      </c>
      <c r="AJ146" s="436">
        <v>0</v>
      </c>
      <c r="AK146" s="236">
        <v>0</v>
      </c>
      <c r="AL146" s="236">
        <v>0</v>
      </c>
      <c r="AM146" s="436">
        <v>0</v>
      </c>
      <c r="AN146" s="236">
        <v>0</v>
      </c>
      <c r="AO146" s="236">
        <v>0</v>
      </c>
      <c r="AP146" s="436">
        <v>-11972341.069999998</v>
      </c>
      <c r="AQ146" s="236">
        <v>0</v>
      </c>
      <c r="AR146" s="436">
        <v>0</v>
      </c>
      <c r="AS146" s="436">
        <v>0</v>
      </c>
      <c r="AT146" s="236">
        <v>0</v>
      </c>
      <c r="AU146" s="236">
        <v>0</v>
      </c>
      <c r="AV146" s="436">
        <v>0</v>
      </c>
      <c r="AW146" s="236">
        <v>0</v>
      </c>
      <c r="AX146" s="236">
        <v>0</v>
      </c>
      <c r="AY146" s="436">
        <v>0</v>
      </c>
      <c r="AZ146" s="236">
        <v>0</v>
      </c>
      <c r="BA146" s="236">
        <v>0</v>
      </c>
      <c r="BB146" s="236">
        <v>-7074225.9650000045</v>
      </c>
      <c r="BC146" s="436">
        <v>0</v>
      </c>
      <c r="BD146" s="436">
        <v>0</v>
      </c>
      <c r="BE146" s="436">
        <v>0</v>
      </c>
      <c r="BF146" s="434">
        <v>0</v>
      </c>
      <c r="BG146" s="434">
        <v>0</v>
      </c>
      <c r="BH146" s="436">
        <v>0</v>
      </c>
      <c r="BI146" s="434">
        <v>0</v>
      </c>
      <c r="BJ146" s="434">
        <v>0</v>
      </c>
      <c r="BK146" s="436">
        <v>0</v>
      </c>
      <c r="BL146" s="236">
        <v>0</v>
      </c>
      <c r="BM146" s="236">
        <v>0</v>
      </c>
      <c r="BN146" s="236">
        <v>0</v>
      </c>
    </row>
    <row r="147" spans="1:99" s="260" customFormat="1" hidden="1">
      <c r="A147" s="260" t="s">
        <v>696</v>
      </c>
      <c r="E147" s="293"/>
      <c r="F147" s="293"/>
      <c r="G147" s="293"/>
      <c r="H147" s="293"/>
      <c r="O147" s="236">
        <v>1665215.4794368204</v>
      </c>
      <c r="P147" s="434">
        <v>1665215.4794368204</v>
      </c>
      <c r="Q147" s="434">
        <v>1665215.4794368204</v>
      </c>
      <c r="R147" s="436">
        <v>1665215.4794368204</v>
      </c>
      <c r="S147" s="436">
        <v>0</v>
      </c>
      <c r="T147" s="436">
        <v>0</v>
      </c>
      <c r="U147" s="436">
        <v>0</v>
      </c>
      <c r="V147" s="436">
        <v>0</v>
      </c>
      <c r="W147" s="436">
        <v>0</v>
      </c>
      <c r="X147" s="436">
        <v>0</v>
      </c>
      <c r="Y147" s="436">
        <v>0</v>
      </c>
      <c r="Z147" s="436">
        <v>0</v>
      </c>
      <c r="AA147" s="436">
        <v>0</v>
      </c>
      <c r="AB147" s="436">
        <v>0</v>
      </c>
      <c r="AC147" s="436">
        <v>0</v>
      </c>
      <c r="AD147" s="434">
        <v>0</v>
      </c>
      <c r="AE147" s="436">
        <v>0</v>
      </c>
      <c r="AF147" s="436">
        <v>0</v>
      </c>
      <c r="AG147" s="436">
        <v>0</v>
      </c>
      <c r="AH147" s="436">
        <v>0</v>
      </c>
      <c r="AI147" s="436">
        <v>0</v>
      </c>
      <c r="AJ147" s="436">
        <v>0</v>
      </c>
      <c r="AK147" s="436">
        <v>0</v>
      </c>
      <c r="AL147" s="436">
        <v>0</v>
      </c>
      <c r="AM147" s="436"/>
      <c r="AN147" s="436">
        <v>0</v>
      </c>
      <c r="AO147" s="436">
        <v>0</v>
      </c>
      <c r="AP147" s="436"/>
      <c r="AQ147" s="436">
        <v>0</v>
      </c>
      <c r="AR147" s="436">
        <v>0</v>
      </c>
      <c r="AS147" s="436">
        <v>0</v>
      </c>
      <c r="AT147" s="436">
        <v>0</v>
      </c>
      <c r="AU147" s="436">
        <v>0</v>
      </c>
      <c r="AV147" s="436">
        <v>0</v>
      </c>
      <c r="AW147" s="436">
        <v>0</v>
      </c>
      <c r="AX147" s="436">
        <v>0</v>
      </c>
      <c r="AY147" s="436">
        <v>-880296.41499999724</v>
      </c>
      <c r="AZ147" s="436">
        <v>-880296.41499999724</v>
      </c>
      <c r="BA147" s="436">
        <v>-880296.41499999724</v>
      </c>
      <c r="BB147" s="436">
        <v>-880296.41499999724</v>
      </c>
      <c r="BC147" s="436">
        <v>0</v>
      </c>
      <c r="BD147" s="436">
        <v>0</v>
      </c>
      <c r="BE147" s="436">
        <v>0</v>
      </c>
      <c r="BF147" s="436">
        <v>0</v>
      </c>
      <c r="BG147" s="436">
        <v>0</v>
      </c>
      <c r="BH147" s="436">
        <v>0</v>
      </c>
      <c r="BI147" s="436">
        <v>0</v>
      </c>
      <c r="BJ147" s="436">
        <v>0</v>
      </c>
      <c r="BK147" s="436">
        <v>271304.86499999836</v>
      </c>
      <c r="BL147" s="436">
        <v>271304.86499999836</v>
      </c>
      <c r="BM147" s="436">
        <v>271304.86499999836</v>
      </c>
      <c r="BN147" s="436">
        <v>271304.86499999836</v>
      </c>
      <c r="BX147" s="436"/>
      <c r="BY147" s="436"/>
      <c r="BZ147" s="436"/>
    </row>
    <row r="148" spans="1:99" s="260" customFormat="1" hidden="1">
      <c r="A148" s="260" t="s">
        <v>697</v>
      </c>
      <c r="E148" s="293">
        <v>-5668334.8799999999</v>
      </c>
      <c r="F148" s="293">
        <v>-5668334.8799999999</v>
      </c>
      <c r="G148" s="293">
        <v>0</v>
      </c>
      <c r="H148" s="293">
        <v>0</v>
      </c>
      <c r="I148" s="293">
        <v>-5668334.8799999999</v>
      </c>
      <c r="J148" s="293">
        <v>-5668334.8799999999</v>
      </c>
      <c r="K148" s="293">
        <v>-5668334.8799999999</v>
      </c>
      <c r="L148" s="293">
        <v>-5668334.8799999999</v>
      </c>
      <c r="M148" s="293">
        <v>-5668334.8799999999</v>
      </c>
      <c r="N148" s="293">
        <v>-5668334.8799999999</v>
      </c>
      <c r="O148" s="293">
        <v>-5668334.8799999999</v>
      </c>
      <c r="P148" s="293">
        <v>-5668334.8799999999</v>
      </c>
      <c r="Q148" s="293">
        <v>-5668334.8799999999</v>
      </c>
      <c r="R148" s="436">
        <v>5668334.8799999999</v>
      </c>
      <c r="S148" s="436">
        <v>-318090</v>
      </c>
      <c r="T148" s="436">
        <v>-318090</v>
      </c>
      <c r="U148" s="436">
        <v>-318090</v>
      </c>
      <c r="V148" s="436">
        <v>-318090</v>
      </c>
      <c r="W148" s="436">
        <v>-318090</v>
      </c>
      <c r="X148" s="436">
        <v>-318090</v>
      </c>
      <c r="Y148" s="436">
        <v>-318090</v>
      </c>
      <c r="Z148" s="436">
        <v>-318090</v>
      </c>
      <c r="AA148" s="436">
        <v>-318090</v>
      </c>
      <c r="AB148" s="436">
        <v>-318090</v>
      </c>
      <c r="AC148" s="436">
        <v>-318090</v>
      </c>
      <c r="AD148" s="436">
        <v>-318090</v>
      </c>
      <c r="AE148" s="436"/>
      <c r="AF148" s="436"/>
      <c r="AG148" s="436"/>
      <c r="AH148" s="436"/>
      <c r="AI148" s="436"/>
      <c r="AJ148" s="436"/>
      <c r="AK148" s="436"/>
      <c r="AL148" s="436"/>
      <c r="AM148" s="436"/>
      <c r="AN148" s="436"/>
      <c r="AO148" s="436"/>
      <c r="AP148" s="436"/>
      <c r="AQ148" s="436">
        <v>0</v>
      </c>
      <c r="AR148" s="436">
        <v>0</v>
      </c>
      <c r="AS148" s="436">
        <v>0</v>
      </c>
      <c r="AT148" s="436">
        <v>0</v>
      </c>
      <c r="AU148" s="436">
        <v>0</v>
      </c>
      <c r="AV148" s="436">
        <v>5195491.03</v>
      </c>
      <c r="AW148" s="436">
        <v>5195491.03</v>
      </c>
      <c r="AX148" s="436">
        <v>5195491.03</v>
      </c>
      <c r="AY148" s="436">
        <v>5195491.03</v>
      </c>
      <c r="AZ148" s="436">
        <v>5195491.03</v>
      </c>
      <c r="BA148" s="436">
        <v>5195491.03</v>
      </c>
      <c r="BB148" s="436">
        <v>5195491.03</v>
      </c>
      <c r="BC148" s="293">
        <v>0</v>
      </c>
      <c r="BD148" s="436">
        <v>0</v>
      </c>
      <c r="BE148" s="436">
        <v>0</v>
      </c>
      <c r="BF148" s="436">
        <v>0</v>
      </c>
      <c r="BG148" s="436">
        <v>0</v>
      </c>
      <c r="BH148" s="436">
        <v>0</v>
      </c>
      <c r="BI148" s="436">
        <v>0</v>
      </c>
      <c r="BJ148" s="436">
        <v>0</v>
      </c>
      <c r="BK148" s="436">
        <v>0</v>
      </c>
      <c r="BL148" s="436">
        <v>0</v>
      </c>
      <c r="BM148" s="436">
        <v>0</v>
      </c>
      <c r="BN148" s="436">
        <v>0</v>
      </c>
      <c r="BX148" s="436"/>
      <c r="BY148" s="436"/>
      <c r="BZ148" s="436"/>
    </row>
    <row r="149" spans="1:99" s="257" customFormat="1" hidden="1">
      <c r="A149" s="257" t="s">
        <v>691</v>
      </c>
      <c r="E149" s="435">
        <v>-5668334.8799999999</v>
      </c>
      <c r="F149" s="435">
        <v>-18807138.239999998</v>
      </c>
      <c r="G149" s="435">
        <v>0</v>
      </c>
      <c r="H149" s="435">
        <v>0</v>
      </c>
      <c r="I149" s="435">
        <v>-5668334.8799999999</v>
      </c>
      <c r="J149" s="435">
        <v>-5668334.8799999999</v>
      </c>
      <c r="K149" s="435">
        <v>-5668334.8799999999</v>
      </c>
      <c r="L149" s="435">
        <v>-5668334.8799999999</v>
      </c>
      <c r="M149" s="435">
        <v>-5668334.8799999999</v>
      </c>
      <c r="N149" s="435">
        <v>-5668334.8799999999</v>
      </c>
      <c r="O149" s="435">
        <v>-4003119.4005631795</v>
      </c>
      <c r="P149" s="435">
        <v>-4003119.4005631795</v>
      </c>
      <c r="Q149" s="435">
        <v>-4003119.4005631795</v>
      </c>
      <c r="R149" s="435">
        <v>-815844.06000000145</v>
      </c>
      <c r="S149" s="435">
        <v>-318090</v>
      </c>
      <c r="T149" s="435">
        <v>-318090</v>
      </c>
      <c r="U149" s="435">
        <v>-318090</v>
      </c>
      <c r="V149" s="435">
        <v>-318090</v>
      </c>
      <c r="W149" s="435">
        <v>-318090</v>
      </c>
      <c r="X149" s="435">
        <v>-318090</v>
      </c>
      <c r="Y149" s="435">
        <v>-318090</v>
      </c>
      <c r="Z149" s="435">
        <v>-318090</v>
      </c>
      <c r="AA149" s="435">
        <v>-318090</v>
      </c>
      <c r="AB149" s="435">
        <v>-318090</v>
      </c>
      <c r="AC149" s="435">
        <v>-318090</v>
      </c>
      <c r="AD149" s="435">
        <v>3693954.6800000016</v>
      </c>
      <c r="AE149" s="435">
        <v>0</v>
      </c>
      <c r="AF149" s="435">
        <v>0</v>
      </c>
      <c r="AG149" s="435">
        <v>0</v>
      </c>
      <c r="AH149" s="435">
        <v>0</v>
      </c>
      <c r="AI149" s="435">
        <v>0</v>
      </c>
      <c r="AJ149" s="435">
        <v>0</v>
      </c>
      <c r="AK149" s="435">
        <v>0</v>
      </c>
      <c r="AL149" s="435">
        <v>0</v>
      </c>
      <c r="AM149" s="435">
        <v>0</v>
      </c>
      <c r="AN149" s="435">
        <v>0</v>
      </c>
      <c r="AO149" s="435">
        <v>0</v>
      </c>
      <c r="AP149" s="435">
        <v>-11972341.069999998</v>
      </c>
      <c r="AQ149" s="435">
        <v>0</v>
      </c>
      <c r="AR149" s="435">
        <v>0</v>
      </c>
      <c r="AS149" s="435">
        <v>0</v>
      </c>
      <c r="AT149" s="435">
        <v>0</v>
      </c>
      <c r="AU149" s="435">
        <v>0</v>
      </c>
      <c r="AV149" s="435">
        <v>5195491.03</v>
      </c>
      <c r="AW149" s="435">
        <v>5195491.03</v>
      </c>
      <c r="AX149" s="435">
        <v>5195491.03</v>
      </c>
      <c r="AY149" s="435">
        <v>4315194.615000003</v>
      </c>
      <c r="AZ149" s="435">
        <v>4315194.615000003</v>
      </c>
      <c r="BA149" s="435">
        <v>4315194.615000003</v>
      </c>
      <c r="BB149" s="435">
        <v>-2759031.3500000015</v>
      </c>
      <c r="BC149" s="435">
        <v>0</v>
      </c>
      <c r="BD149" s="435">
        <v>0</v>
      </c>
      <c r="BE149" s="435">
        <v>0</v>
      </c>
      <c r="BF149" s="435">
        <v>0</v>
      </c>
      <c r="BG149" s="435">
        <v>0</v>
      </c>
      <c r="BH149" s="435">
        <v>0</v>
      </c>
      <c r="BI149" s="435">
        <v>0</v>
      </c>
      <c r="BJ149" s="435">
        <v>0</v>
      </c>
      <c r="BK149" s="435">
        <v>271304.86499999836</v>
      </c>
      <c r="BL149" s="435">
        <v>271304.86499999836</v>
      </c>
      <c r="BM149" s="435">
        <v>271304.86499999836</v>
      </c>
      <c r="BN149" s="435">
        <v>271304.86499999836</v>
      </c>
      <c r="BX149" s="380"/>
      <c r="BY149" s="380"/>
      <c r="BZ149" s="380"/>
    </row>
    <row r="150" spans="1:99" hidden="1"/>
    <row r="151" spans="1:99" s="378" customFormat="1" hidden="1">
      <c r="A151" s="194" t="s">
        <v>639</v>
      </c>
      <c r="E151" s="101">
        <v>-14101340.669999998</v>
      </c>
      <c r="F151" s="101">
        <v>-0.24000000208616257</v>
      </c>
      <c r="G151" s="101">
        <v>0</v>
      </c>
      <c r="H151" s="101">
        <v>0</v>
      </c>
      <c r="I151" s="101">
        <v>0</v>
      </c>
      <c r="J151" s="101">
        <v>0</v>
      </c>
      <c r="K151" s="101">
        <v>0</v>
      </c>
      <c r="L151" s="101">
        <v>0</v>
      </c>
      <c r="M151" s="101">
        <v>0</v>
      </c>
      <c r="N151" s="101">
        <v>0</v>
      </c>
      <c r="O151" s="101">
        <v>0.36056318040937185</v>
      </c>
      <c r="P151" s="101">
        <v>0.36056318040937185</v>
      </c>
      <c r="Q151" s="101">
        <v>0.36056318040937185</v>
      </c>
      <c r="R151" s="101">
        <v>0.24000000115483999</v>
      </c>
      <c r="S151" s="101">
        <v>-0.94999999925494194</v>
      </c>
      <c r="T151" s="101">
        <v>-0.94999999925494194</v>
      </c>
      <c r="U151" s="101">
        <v>-0.94999999925494194</v>
      </c>
      <c r="V151" s="101">
        <v>-0.94999999925494194</v>
      </c>
      <c r="W151" s="101">
        <v>-0.94999999925494194</v>
      </c>
      <c r="X151" s="101">
        <v>-0.94999999925494194</v>
      </c>
      <c r="Y151" s="101">
        <v>-0.94999999925494194</v>
      </c>
      <c r="Z151" s="101">
        <v>-0.94999999925494194</v>
      </c>
      <c r="AA151" s="101">
        <v>-0.94999999925494194</v>
      </c>
      <c r="AB151" s="101">
        <v>-0.94999999925494194</v>
      </c>
      <c r="AC151" s="101">
        <v>-0.94999999925494194</v>
      </c>
      <c r="AD151" s="101">
        <v>0</v>
      </c>
      <c r="AE151" s="101">
        <v>0</v>
      </c>
      <c r="AF151" s="101">
        <v>0</v>
      </c>
      <c r="AG151" s="101">
        <v>0</v>
      </c>
      <c r="AH151" s="101">
        <v>0</v>
      </c>
      <c r="AI151" s="101">
        <v>0</v>
      </c>
      <c r="AJ151" s="101">
        <v>0</v>
      </c>
      <c r="AK151" s="101">
        <v>0</v>
      </c>
      <c r="AL151" s="101">
        <v>0</v>
      </c>
      <c r="AM151" s="101">
        <v>0</v>
      </c>
      <c r="AN151" s="101">
        <v>0</v>
      </c>
      <c r="AO151" s="101">
        <v>0</v>
      </c>
      <c r="AP151" s="101">
        <v>0</v>
      </c>
      <c r="AQ151" s="101">
        <v>0</v>
      </c>
      <c r="AR151" s="101">
        <v>0</v>
      </c>
      <c r="AS151" s="101">
        <v>0</v>
      </c>
      <c r="AT151" s="101">
        <v>0</v>
      </c>
      <c r="AU151" s="101">
        <v>0</v>
      </c>
      <c r="AV151" s="101">
        <v>-3.0000000260770321E-2</v>
      </c>
      <c r="AW151" s="101">
        <v>-3.0000000260770321E-2</v>
      </c>
      <c r="AX151" s="101">
        <v>-3.0000000260770321E-2</v>
      </c>
      <c r="AY151" s="101">
        <v>-5.0000036135315895E-3</v>
      </c>
      <c r="AZ151" s="101">
        <v>-5.0000036135315895E-3</v>
      </c>
      <c r="BA151" s="101">
        <v>-5.0000036135315895E-3</v>
      </c>
      <c r="BB151" s="101">
        <v>-1.000000536441803E-2</v>
      </c>
      <c r="BC151" s="101">
        <v>0</v>
      </c>
      <c r="BD151" s="101">
        <v>0</v>
      </c>
      <c r="BE151" s="101">
        <v>0</v>
      </c>
      <c r="BF151" s="101">
        <v>0</v>
      </c>
      <c r="BG151" s="101">
        <v>0</v>
      </c>
      <c r="BH151" s="101">
        <v>0</v>
      </c>
      <c r="BI151" s="101">
        <v>0</v>
      </c>
      <c r="BJ151" s="101">
        <v>0</v>
      </c>
      <c r="BK151" s="101">
        <v>5.0000026822090149E-3</v>
      </c>
      <c r="BL151" s="101">
        <v>5.0000026822090149E-3</v>
      </c>
      <c r="BM151" s="101">
        <v>5.0000026822090149E-3</v>
      </c>
      <c r="BN151" s="101">
        <v>-505871.73499999195</v>
      </c>
      <c r="BX151" s="437"/>
      <c r="BY151" s="437"/>
      <c r="BZ151" s="437"/>
    </row>
    <row r="152" spans="1:99">
      <c r="Y152" s="411"/>
      <c r="BL152" s="438" t="s">
        <v>779</v>
      </c>
      <c r="BM152" s="439" t="s">
        <v>785</v>
      </c>
      <c r="BN152" s="440" t="s">
        <v>786</v>
      </c>
      <c r="BQ152" s="441"/>
      <c r="BT152" s="236"/>
      <c r="CK152" s="438"/>
    </row>
    <row r="153" spans="1:99"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  <c r="AB153" s="236"/>
      <c r="AC153" s="236"/>
      <c r="AD153" s="236"/>
      <c r="AE153" s="236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  <c r="AS153" s="236"/>
      <c r="AT153" s="236"/>
      <c r="AU153" s="236"/>
      <c r="AV153" s="236"/>
      <c r="AW153" s="236"/>
      <c r="AX153" s="236"/>
      <c r="AY153" s="236"/>
      <c r="AZ153" s="236"/>
      <c r="BA153" s="236"/>
      <c r="BB153" s="236"/>
      <c r="BC153" s="236"/>
      <c r="BD153" s="236"/>
      <c r="BE153" s="236"/>
      <c r="BF153" s="236"/>
      <c r="BG153" s="236"/>
      <c r="BH153" s="236"/>
      <c r="BI153" s="236"/>
      <c r="BJ153" s="442" t="s">
        <v>784</v>
      </c>
      <c r="BK153" s="236"/>
      <c r="BL153" s="443" t="s">
        <v>780</v>
      </c>
      <c r="BM153" s="236">
        <v>0</v>
      </c>
      <c r="BN153" s="444">
        <v>0</v>
      </c>
      <c r="BO153" s="236">
        <v>0</v>
      </c>
      <c r="BP153" s="236">
        <v>0</v>
      </c>
      <c r="BQ153" s="441"/>
    </row>
    <row r="154" spans="1:99"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  <c r="AB154" s="236"/>
      <c r="AC154" s="236"/>
      <c r="AD154" s="236"/>
      <c r="AE154" s="236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  <c r="AR154" s="236"/>
      <c r="AS154" s="236"/>
      <c r="AT154" s="236"/>
      <c r="AU154" s="236"/>
      <c r="AV154" s="236"/>
      <c r="AW154" s="236"/>
      <c r="AX154" s="236"/>
      <c r="AY154" s="236"/>
      <c r="AZ154" s="236"/>
      <c r="BA154" s="236"/>
      <c r="BB154" s="236"/>
      <c r="BC154" s="236"/>
      <c r="BD154" s="236"/>
      <c r="BE154" s="236"/>
      <c r="BF154" s="236"/>
      <c r="BG154" s="236"/>
      <c r="BH154" s="236"/>
      <c r="BI154" s="236"/>
      <c r="BL154" s="438" t="s">
        <v>789</v>
      </c>
      <c r="BN154" s="101">
        <v>-4.9999989569187164E-3</v>
      </c>
      <c r="BO154" s="101">
        <v>-4.9999989569187164E-3</v>
      </c>
      <c r="BP154" s="101">
        <v>-4.9999989569187164E-3</v>
      </c>
      <c r="BQ154" s="441"/>
      <c r="CK154" s="438"/>
      <c r="CL154" s="236"/>
      <c r="CO154" s="236"/>
    </row>
    <row r="155" spans="1:99"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  <c r="AA155" s="236"/>
      <c r="AB155" s="236"/>
      <c r="AC155" s="236"/>
      <c r="AD155" s="236"/>
      <c r="AE155" s="236"/>
      <c r="AF155" s="236"/>
      <c r="AG155" s="236"/>
      <c r="AH155" s="236"/>
      <c r="AI155" s="236"/>
      <c r="AJ155" s="236"/>
      <c r="AK155" s="236"/>
      <c r="AL155" s="236"/>
      <c r="AM155" s="236"/>
      <c r="AN155" s="236"/>
      <c r="AO155" s="236"/>
      <c r="AP155" s="236"/>
      <c r="AQ155" s="236"/>
      <c r="AR155" s="236"/>
      <c r="AS155" s="236"/>
      <c r="AT155" s="236"/>
      <c r="AU155" s="236"/>
      <c r="AV155" s="236"/>
      <c r="AW155" s="236"/>
      <c r="AX155" s="236"/>
      <c r="AY155" s="236"/>
      <c r="AZ155" s="236"/>
      <c r="BA155" s="236"/>
      <c r="BB155" s="236"/>
      <c r="BC155" s="236"/>
      <c r="BD155" s="236"/>
      <c r="BE155" s="236"/>
      <c r="BF155" s="236"/>
      <c r="BG155" s="236"/>
      <c r="BH155" s="236"/>
      <c r="BI155" s="236"/>
      <c r="BJ155" s="236"/>
      <c r="BK155" s="236"/>
      <c r="BL155" s="236"/>
      <c r="BM155" s="236"/>
      <c r="CK155" s="466"/>
      <c r="CL155" s="434"/>
      <c r="CO155" s="236"/>
      <c r="CR155" s="236"/>
      <c r="CU155" s="236"/>
    </row>
    <row r="156" spans="1:99">
      <c r="BJ156" s="442" t="s">
        <v>783</v>
      </c>
      <c r="BK156" s="236"/>
      <c r="BL156" s="443" t="s">
        <v>788</v>
      </c>
      <c r="BM156" s="236">
        <v>0</v>
      </c>
      <c r="BN156" s="236">
        <v>0</v>
      </c>
      <c r="BO156" s="236">
        <v>0</v>
      </c>
      <c r="BP156" s="236">
        <v>0</v>
      </c>
      <c r="CK156" s="466"/>
      <c r="CL156" s="434"/>
      <c r="CO156" s="236"/>
    </row>
    <row r="157" spans="1:99">
      <c r="O157" s="236"/>
      <c r="BC157" s="260"/>
      <c r="BJ157" s="434"/>
      <c r="BK157" s="260"/>
      <c r="BL157" s="260"/>
      <c r="BM157" s="260"/>
      <c r="CO157" s="236"/>
    </row>
    <row r="158" spans="1:99">
      <c r="BC158" s="260"/>
      <c r="BK158" s="260"/>
      <c r="BL158" s="260"/>
      <c r="BM158" s="260"/>
      <c r="BN158" s="260"/>
      <c r="CO158" s="236"/>
    </row>
    <row r="159" spans="1:99">
      <c r="BC159" s="260"/>
      <c r="BK159" s="434"/>
      <c r="BL159" s="260"/>
      <c r="BM159" s="260"/>
      <c r="BN159" s="260"/>
      <c r="CO159" s="236"/>
    </row>
    <row r="160" spans="1:99">
      <c r="BC160" s="260"/>
      <c r="BK160" s="445"/>
      <c r="BL160" s="260"/>
      <c r="BM160" s="260"/>
      <c r="BN160" s="260"/>
      <c r="CO160" s="236"/>
    </row>
    <row r="161" spans="55:93">
      <c r="BC161" s="260"/>
      <c r="BK161" s="260"/>
      <c r="BL161" s="260"/>
      <c r="BM161" s="260"/>
      <c r="BN161" s="260"/>
      <c r="CO161" s="236"/>
    </row>
    <row r="162" spans="55:93">
      <c r="BC162" s="260"/>
      <c r="BK162" s="446"/>
      <c r="BL162" s="260"/>
      <c r="BM162" s="260"/>
      <c r="BN162" s="260"/>
    </row>
    <row r="163" spans="55:93">
      <c r="BC163" s="260"/>
      <c r="BK163" s="260"/>
      <c r="BL163" s="260"/>
      <c r="BM163" s="260"/>
      <c r="BN163" s="260"/>
    </row>
    <row r="164" spans="55:93">
      <c r="BC164" s="260"/>
      <c r="BK164" s="434"/>
      <c r="BL164" s="260"/>
      <c r="BM164" s="260"/>
      <c r="BN164" s="260"/>
    </row>
    <row r="165" spans="55:93">
      <c r="BC165" s="260"/>
      <c r="BK165" s="260"/>
      <c r="BL165" s="260"/>
      <c r="BM165" s="260"/>
      <c r="BN165" s="260"/>
    </row>
    <row r="166" spans="55:93">
      <c r="BC166" s="260"/>
      <c r="BK166" s="260"/>
      <c r="BL166" s="260"/>
      <c r="BM166" s="260"/>
      <c r="BN166" s="260"/>
    </row>
    <row r="167" spans="55:93">
      <c r="BC167" s="260"/>
      <c r="BK167" s="260"/>
      <c r="BL167" s="260"/>
      <c r="BM167" s="260"/>
      <c r="BN167" s="260"/>
    </row>
    <row r="168" spans="55:93">
      <c r="BC168" s="260"/>
      <c r="BK168" s="260"/>
      <c r="BL168" s="260"/>
      <c r="BM168" s="260"/>
      <c r="BN168" s="260"/>
    </row>
    <row r="169" spans="55:93">
      <c r="BC169" s="260"/>
    </row>
    <row r="170" spans="55:93">
      <c r="BC170" s="260"/>
    </row>
    <row r="171" spans="55:93">
      <c r="BC171" s="260"/>
    </row>
    <row r="172" spans="55:93">
      <c r="BC172" s="260"/>
    </row>
    <row r="173" spans="55:93">
      <c r="BC173" s="260"/>
    </row>
    <row r="174" spans="55:93">
      <c r="BC174" s="260"/>
    </row>
    <row r="175" spans="55:93">
      <c r="BC175" s="260"/>
    </row>
    <row r="176" spans="55:93">
      <c r="BC176" s="260"/>
    </row>
    <row r="177" spans="54:55">
      <c r="BC177" s="260"/>
    </row>
    <row r="178" spans="54:55">
      <c r="BC178" s="260"/>
    </row>
    <row r="179" spans="54:55">
      <c r="BC179" s="260"/>
    </row>
    <row r="180" spans="54:55">
      <c r="BB180" s="189">
        <v>0</v>
      </c>
      <c r="BC180" s="189" t="s">
        <v>714</v>
      </c>
    </row>
    <row r="181" spans="54:55">
      <c r="BB181" s="189">
        <v>0</v>
      </c>
      <c r="BC181" s="189" t="s">
        <v>709</v>
      </c>
    </row>
  </sheetData>
  <conditionalFormatting sqref="D138">
    <cfRule type="cellIs" priority="121" stopIfTrue="1" operator="between">
      <formula>-0.01</formula>
      <formula>-15</formula>
    </cfRule>
    <cfRule type="cellIs" priority="122" stopIfTrue="1" operator="between">
      <formula>0</formula>
      <formula>15</formula>
    </cfRule>
    <cfRule type="cellIs" dxfId="201" priority="123" operator="notBetween">
      <formula>0</formula>
      <formula>-15</formula>
    </cfRule>
    <cfRule type="cellIs" dxfId="200" priority="124" operator="notBetween">
      <formula>0</formula>
      <formula>15</formula>
    </cfRule>
  </conditionalFormatting>
  <conditionalFormatting sqref="S151:BA151 BC151:BL151 CP138:CR138">
    <cfRule type="cellIs" priority="117" stopIfTrue="1" operator="between">
      <formula>0</formula>
      <formula>20</formula>
    </cfRule>
    <cfRule type="cellIs" priority="118" stopIfTrue="1" operator="between">
      <formula>0</formula>
      <formula>-20</formula>
    </cfRule>
    <cfRule type="cellIs" dxfId="199" priority="119" stopIfTrue="1" operator="notBetween">
      <formula>0</formula>
      <formula>-20</formula>
    </cfRule>
    <cfRule type="cellIs" dxfId="198" priority="120" operator="notBetween">
      <formula>0</formula>
      <formula>20</formula>
    </cfRule>
  </conditionalFormatting>
  <conditionalFormatting sqref="F138:BA138 BC138:BL138">
    <cfRule type="cellIs" priority="113" stopIfTrue="1" operator="between">
      <formula>0</formula>
      <formula>20</formula>
    </cfRule>
    <cfRule type="cellIs" priority="114" stopIfTrue="1" operator="between">
      <formula>0</formula>
      <formula>-20</formula>
    </cfRule>
    <cfRule type="cellIs" dxfId="197" priority="115" stopIfTrue="1" operator="notBetween">
      <formula>0</formula>
      <formula>-20</formula>
    </cfRule>
    <cfRule type="cellIs" dxfId="196" priority="116" operator="notBetween">
      <formula>0</formula>
      <formula>20</formula>
    </cfRule>
  </conditionalFormatting>
  <conditionalFormatting sqref="F138:BA138 BC138:BL138 CP138:CR138">
    <cfRule type="cellIs" priority="109" stopIfTrue="1" operator="between">
      <formula>0</formula>
      <formula>610</formula>
    </cfRule>
    <cfRule type="cellIs" priority="110" stopIfTrue="1" operator="between">
      <formula>0</formula>
      <formula>-610</formula>
    </cfRule>
    <cfRule type="cellIs" dxfId="195" priority="111" stopIfTrue="1" operator="notBetween">
      <formula>0</formula>
      <formula>-610</formula>
    </cfRule>
    <cfRule type="cellIs" dxfId="194" priority="112" operator="notBetween">
      <formula>0</formula>
      <formula>610</formula>
    </cfRule>
  </conditionalFormatting>
  <conditionalFormatting sqref="F151:R151">
    <cfRule type="cellIs" priority="105" stopIfTrue="1" operator="between">
      <formula>0</formula>
      <formula>20</formula>
    </cfRule>
    <cfRule type="cellIs" priority="106" stopIfTrue="1" operator="between">
      <formula>0</formula>
      <formula>-20</formula>
    </cfRule>
    <cfRule type="cellIs" dxfId="193" priority="107" stopIfTrue="1" operator="notBetween">
      <formula>0</formula>
      <formula>-20</formula>
    </cfRule>
    <cfRule type="cellIs" dxfId="192" priority="108" operator="notBetween">
      <formula>0</formula>
      <formula>20</formula>
    </cfRule>
  </conditionalFormatting>
  <conditionalFormatting sqref="BM151">
    <cfRule type="cellIs" priority="101" stopIfTrue="1" operator="between">
      <formula>0</formula>
      <formula>20</formula>
    </cfRule>
    <cfRule type="cellIs" priority="102" stopIfTrue="1" operator="between">
      <formula>0</formula>
      <formula>-20</formula>
    </cfRule>
    <cfRule type="cellIs" dxfId="191" priority="103" stopIfTrue="1" operator="notBetween">
      <formula>0</formula>
      <formula>-20</formula>
    </cfRule>
    <cfRule type="cellIs" dxfId="190" priority="104" operator="notBetween">
      <formula>0</formula>
      <formula>20</formula>
    </cfRule>
  </conditionalFormatting>
  <conditionalFormatting sqref="BM138">
    <cfRule type="cellIs" priority="97" stopIfTrue="1" operator="between">
      <formula>0</formula>
      <formula>20</formula>
    </cfRule>
    <cfRule type="cellIs" priority="98" stopIfTrue="1" operator="between">
      <formula>0</formula>
      <formula>-20</formula>
    </cfRule>
    <cfRule type="cellIs" dxfId="189" priority="99" stopIfTrue="1" operator="notBetween">
      <formula>0</formula>
      <formula>-20</formula>
    </cfRule>
    <cfRule type="cellIs" dxfId="188" priority="100" operator="notBetween">
      <formula>0</formula>
      <formula>20</formula>
    </cfRule>
  </conditionalFormatting>
  <conditionalFormatting sqref="BM138">
    <cfRule type="cellIs" priority="93" stopIfTrue="1" operator="between">
      <formula>0</formula>
      <formula>610</formula>
    </cfRule>
    <cfRule type="cellIs" priority="94" stopIfTrue="1" operator="between">
      <formula>0</formula>
      <formula>-610</formula>
    </cfRule>
    <cfRule type="cellIs" dxfId="187" priority="95" stopIfTrue="1" operator="notBetween">
      <formula>0</formula>
      <formula>-610</formula>
    </cfRule>
    <cfRule type="cellIs" dxfId="186" priority="96" operator="notBetween">
      <formula>0</formula>
      <formula>610</formula>
    </cfRule>
  </conditionalFormatting>
  <conditionalFormatting sqref="BN151">
    <cfRule type="cellIs" priority="89" stopIfTrue="1" operator="between">
      <formula>0</formula>
      <formula>20</formula>
    </cfRule>
    <cfRule type="cellIs" priority="90" stopIfTrue="1" operator="between">
      <formula>0</formula>
      <formula>-20</formula>
    </cfRule>
    <cfRule type="cellIs" dxfId="185" priority="91" stopIfTrue="1" operator="notBetween">
      <formula>0</formula>
      <formula>-20</formula>
    </cfRule>
    <cfRule type="cellIs" dxfId="184" priority="92" operator="notBetween">
      <formula>0</formula>
      <formula>20</formula>
    </cfRule>
  </conditionalFormatting>
  <conditionalFormatting sqref="BN138">
    <cfRule type="cellIs" priority="85" stopIfTrue="1" operator="between">
      <formula>0</formula>
      <formula>20</formula>
    </cfRule>
    <cfRule type="cellIs" priority="86" stopIfTrue="1" operator="between">
      <formula>0</formula>
      <formula>-20</formula>
    </cfRule>
    <cfRule type="cellIs" dxfId="183" priority="87" stopIfTrue="1" operator="notBetween">
      <formula>0</formula>
      <formula>-20</formula>
    </cfRule>
    <cfRule type="cellIs" dxfId="182" priority="88" operator="notBetween">
      <formula>0</formula>
      <formula>20</formula>
    </cfRule>
  </conditionalFormatting>
  <conditionalFormatting sqref="BN138">
    <cfRule type="cellIs" priority="81" stopIfTrue="1" operator="between">
      <formula>0</formula>
      <formula>610</formula>
    </cfRule>
    <cfRule type="cellIs" priority="82" stopIfTrue="1" operator="between">
      <formula>0</formula>
      <formula>-610</formula>
    </cfRule>
    <cfRule type="cellIs" dxfId="181" priority="83" stopIfTrue="1" operator="notBetween">
      <formula>0</formula>
      <formula>-610</formula>
    </cfRule>
    <cfRule type="cellIs" dxfId="180" priority="84" operator="notBetween">
      <formula>0</formula>
      <formula>610</formula>
    </cfRule>
  </conditionalFormatting>
  <conditionalFormatting sqref="BB151">
    <cfRule type="cellIs" priority="77" stopIfTrue="1" operator="between">
      <formula>0</formula>
      <formula>20</formula>
    </cfRule>
    <cfRule type="cellIs" priority="78" stopIfTrue="1" operator="between">
      <formula>0</formula>
      <formula>-20</formula>
    </cfRule>
    <cfRule type="cellIs" dxfId="179" priority="79" stopIfTrue="1" operator="notBetween">
      <formula>0</formula>
      <formula>-20</formula>
    </cfRule>
    <cfRule type="cellIs" dxfId="178" priority="80" operator="notBetween">
      <formula>0</formula>
      <formula>20</formula>
    </cfRule>
  </conditionalFormatting>
  <conditionalFormatting sqref="BB138">
    <cfRule type="cellIs" priority="73" stopIfTrue="1" operator="between">
      <formula>0</formula>
      <formula>20</formula>
    </cfRule>
    <cfRule type="cellIs" priority="74" stopIfTrue="1" operator="between">
      <formula>0</formula>
      <formula>-20</formula>
    </cfRule>
    <cfRule type="cellIs" dxfId="177" priority="75" stopIfTrue="1" operator="notBetween">
      <formula>0</formula>
      <formula>-20</formula>
    </cfRule>
    <cfRule type="cellIs" dxfId="176" priority="76" operator="notBetween">
      <formula>0</formula>
      <formula>20</formula>
    </cfRule>
  </conditionalFormatting>
  <conditionalFormatting sqref="BB138">
    <cfRule type="cellIs" priority="69" stopIfTrue="1" operator="between">
      <formula>0</formula>
      <formula>610</formula>
    </cfRule>
    <cfRule type="cellIs" priority="70" stopIfTrue="1" operator="between">
      <formula>0</formula>
      <formula>-610</formula>
    </cfRule>
    <cfRule type="cellIs" dxfId="175" priority="71" stopIfTrue="1" operator="notBetween">
      <formula>0</formula>
      <formula>-610</formula>
    </cfRule>
    <cfRule type="cellIs" dxfId="174" priority="72" operator="notBetween">
      <formula>0</formula>
      <formula>610</formula>
    </cfRule>
  </conditionalFormatting>
  <conditionalFormatting sqref="BN154">
    <cfRule type="cellIs" priority="65" stopIfTrue="1" operator="between">
      <formula>0</formula>
      <formula>20</formula>
    </cfRule>
    <cfRule type="cellIs" priority="66" stopIfTrue="1" operator="between">
      <formula>0</formula>
      <formula>-20</formula>
    </cfRule>
    <cfRule type="cellIs" dxfId="173" priority="67" stopIfTrue="1" operator="notBetween">
      <formula>0</formula>
      <formula>-20</formula>
    </cfRule>
    <cfRule type="cellIs" dxfId="172" priority="68" operator="notBetween">
      <formula>0</formula>
      <formula>20</formula>
    </cfRule>
  </conditionalFormatting>
  <conditionalFormatting sqref="BN154">
    <cfRule type="cellIs" priority="61" stopIfTrue="1" operator="between">
      <formula>0</formula>
      <formula>610</formula>
    </cfRule>
    <cfRule type="cellIs" priority="62" stopIfTrue="1" operator="between">
      <formula>0</formula>
      <formula>-610</formula>
    </cfRule>
    <cfRule type="cellIs" dxfId="171" priority="63" stopIfTrue="1" operator="notBetween">
      <formula>0</formula>
      <formula>-610</formula>
    </cfRule>
    <cfRule type="cellIs" dxfId="170" priority="64" operator="notBetween">
      <formula>0</formula>
      <formula>610</formula>
    </cfRule>
  </conditionalFormatting>
  <conditionalFormatting sqref="E138">
    <cfRule type="cellIs" priority="57" stopIfTrue="1" operator="between">
      <formula>0</formula>
      <formula>20</formula>
    </cfRule>
    <cfRule type="cellIs" priority="58" stopIfTrue="1" operator="between">
      <formula>0</formula>
      <formula>-20</formula>
    </cfRule>
    <cfRule type="cellIs" dxfId="169" priority="59" stopIfTrue="1" operator="notBetween">
      <formula>0</formula>
      <formula>-20</formula>
    </cfRule>
    <cfRule type="cellIs" dxfId="168" priority="60" operator="notBetween">
      <formula>0</formula>
      <formula>20</formula>
    </cfRule>
  </conditionalFormatting>
  <conditionalFormatting sqref="E138">
    <cfRule type="cellIs" priority="53" stopIfTrue="1" operator="between">
      <formula>0</formula>
      <formula>610</formula>
    </cfRule>
    <cfRule type="cellIs" priority="54" stopIfTrue="1" operator="between">
      <formula>0</formula>
      <formula>-610</formula>
    </cfRule>
    <cfRule type="cellIs" dxfId="167" priority="55" stopIfTrue="1" operator="notBetween">
      <formula>0</formula>
      <formula>-610</formula>
    </cfRule>
    <cfRule type="cellIs" dxfId="166" priority="56" operator="notBetween">
      <formula>0</formula>
      <formula>610</formula>
    </cfRule>
  </conditionalFormatting>
  <conditionalFormatting sqref="E151">
    <cfRule type="cellIs" priority="49" stopIfTrue="1" operator="between">
      <formula>0</formula>
      <formula>20</formula>
    </cfRule>
    <cfRule type="cellIs" priority="50" stopIfTrue="1" operator="between">
      <formula>0</formula>
      <formula>-20</formula>
    </cfRule>
    <cfRule type="cellIs" dxfId="165" priority="51" stopIfTrue="1" operator="notBetween">
      <formula>0</formula>
      <formula>-20</formula>
    </cfRule>
    <cfRule type="cellIs" dxfId="164" priority="52" operator="notBetween">
      <formula>0</formula>
      <formula>20</formula>
    </cfRule>
  </conditionalFormatting>
  <conditionalFormatting sqref="BO138:CI138">
    <cfRule type="cellIs" priority="45" stopIfTrue="1" operator="between">
      <formula>0</formula>
      <formula>20</formula>
    </cfRule>
    <cfRule type="cellIs" priority="46" stopIfTrue="1" operator="between">
      <formula>0</formula>
      <formula>-20</formula>
    </cfRule>
    <cfRule type="cellIs" dxfId="163" priority="47" stopIfTrue="1" operator="notBetween">
      <formula>0</formula>
      <formula>-20</formula>
    </cfRule>
    <cfRule type="cellIs" dxfId="162" priority="48" operator="notBetween">
      <formula>0</formula>
      <formula>20</formula>
    </cfRule>
  </conditionalFormatting>
  <conditionalFormatting sqref="BO138:CI138">
    <cfRule type="cellIs" priority="41" stopIfTrue="1" operator="between">
      <formula>0</formula>
      <formula>610</formula>
    </cfRule>
    <cfRule type="cellIs" priority="42" stopIfTrue="1" operator="between">
      <formula>0</formula>
      <formula>-610</formula>
    </cfRule>
    <cfRule type="cellIs" dxfId="161" priority="43" stopIfTrue="1" operator="notBetween">
      <formula>0</formula>
      <formula>-610</formula>
    </cfRule>
    <cfRule type="cellIs" dxfId="160" priority="44" operator="notBetween">
      <formula>0</formula>
      <formula>610</formula>
    </cfRule>
  </conditionalFormatting>
  <conditionalFormatting sqref="BO154">
    <cfRule type="cellIs" priority="37" stopIfTrue="1" operator="between">
      <formula>0</formula>
      <formula>20</formula>
    </cfRule>
    <cfRule type="cellIs" priority="38" stopIfTrue="1" operator="between">
      <formula>0</formula>
      <formula>-20</formula>
    </cfRule>
    <cfRule type="cellIs" dxfId="159" priority="39" stopIfTrue="1" operator="notBetween">
      <formula>0</formula>
      <formula>-20</formula>
    </cfRule>
    <cfRule type="cellIs" dxfId="158" priority="40" operator="notBetween">
      <formula>0</formula>
      <formula>20</formula>
    </cfRule>
  </conditionalFormatting>
  <conditionalFormatting sqref="BO154">
    <cfRule type="cellIs" priority="33" stopIfTrue="1" operator="between">
      <formula>0</formula>
      <formula>610</formula>
    </cfRule>
    <cfRule type="cellIs" priority="34" stopIfTrue="1" operator="between">
      <formula>0</formula>
      <formula>-610</formula>
    </cfRule>
    <cfRule type="cellIs" dxfId="157" priority="35" stopIfTrue="1" operator="notBetween">
      <formula>0</formula>
      <formula>-610</formula>
    </cfRule>
    <cfRule type="cellIs" dxfId="156" priority="36" operator="notBetween">
      <formula>0</formula>
      <formula>610</formula>
    </cfRule>
  </conditionalFormatting>
  <conditionalFormatting sqref="BP154">
    <cfRule type="cellIs" priority="29" stopIfTrue="1" operator="between">
      <formula>0</formula>
      <formula>20</formula>
    </cfRule>
    <cfRule type="cellIs" priority="30" stopIfTrue="1" operator="between">
      <formula>0</formula>
      <formula>-20</formula>
    </cfRule>
    <cfRule type="cellIs" dxfId="155" priority="31" stopIfTrue="1" operator="notBetween">
      <formula>0</formula>
      <formula>-20</formula>
    </cfRule>
    <cfRule type="cellIs" dxfId="154" priority="32" operator="notBetween">
      <formula>0</formula>
      <formula>20</formula>
    </cfRule>
  </conditionalFormatting>
  <conditionalFormatting sqref="BP154">
    <cfRule type="cellIs" priority="25" stopIfTrue="1" operator="between">
      <formula>0</formula>
      <formula>610</formula>
    </cfRule>
    <cfRule type="cellIs" priority="26" stopIfTrue="1" operator="between">
      <formula>0</formula>
      <formula>-610</formula>
    </cfRule>
    <cfRule type="cellIs" dxfId="153" priority="27" stopIfTrue="1" operator="notBetween">
      <formula>0</formula>
      <formula>-610</formula>
    </cfRule>
    <cfRule type="cellIs" dxfId="152" priority="28" operator="notBetween">
      <formula>0</formula>
      <formula>610</formula>
    </cfRule>
  </conditionalFormatting>
  <conditionalFormatting sqref="CJ138:CL138">
    <cfRule type="cellIs" priority="21" stopIfTrue="1" operator="between">
      <formula>0</formula>
      <formula>20</formula>
    </cfRule>
    <cfRule type="cellIs" priority="22" stopIfTrue="1" operator="between">
      <formula>0</formula>
      <formula>-20</formula>
    </cfRule>
    <cfRule type="cellIs" dxfId="151" priority="23" stopIfTrue="1" operator="notBetween">
      <formula>0</formula>
      <formula>-20</formula>
    </cfRule>
    <cfRule type="cellIs" dxfId="150" priority="24" operator="notBetween">
      <formula>0</formula>
      <formula>20</formula>
    </cfRule>
  </conditionalFormatting>
  <conditionalFormatting sqref="CJ138:CL138">
    <cfRule type="cellIs" priority="17" stopIfTrue="1" operator="between">
      <formula>0</formula>
      <formula>610</formula>
    </cfRule>
    <cfRule type="cellIs" priority="18" stopIfTrue="1" operator="between">
      <formula>0</formula>
      <formula>-610</formula>
    </cfRule>
    <cfRule type="cellIs" dxfId="149" priority="19" stopIfTrue="1" operator="notBetween">
      <formula>0</formula>
      <formula>-610</formula>
    </cfRule>
    <cfRule type="cellIs" dxfId="148" priority="20" operator="notBetween">
      <formula>0</formula>
      <formula>610</formula>
    </cfRule>
  </conditionalFormatting>
  <conditionalFormatting sqref="CM138:CO138">
    <cfRule type="cellIs" priority="13" stopIfTrue="1" operator="between">
      <formula>0</formula>
      <formula>20</formula>
    </cfRule>
    <cfRule type="cellIs" priority="14" stopIfTrue="1" operator="between">
      <formula>0</formula>
      <formula>-20</formula>
    </cfRule>
    <cfRule type="cellIs" dxfId="147" priority="15" stopIfTrue="1" operator="notBetween">
      <formula>0</formula>
      <formula>-20</formula>
    </cfRule>
    <cfRule type="cellIs" dxfId="146" priority="16" operator="notBetween">
      <formula>0</formula>
      <formula>20</formula>
    </cfRule>
  </conditionalFormatting>
  <conditionalFormatting sqref="CM138:CO138">
    <cfRule type="cellIs" priority="9" stopIfTrue="1" operator="between">
      <formula>0</formula>
      <formula>610</formula>
    </cfRule>
    <cfRule type="cellIs" priority="10" stopIfTrue="1" operator="between">
      <formula>0</formula>
      <formula>-610</formula>
    </cfRule>
    <cfRule type="cellIs" dxfId="145" priority="11" stopIfTrue="1" operator="notBetween">
      <formula>0</formula>
      <formula>-610</formula>
    </cfRule>
    <cfRule type="cellIs" dxfId="144" priority="12" operator="notBetween">
      <formula>0</formula>
      <formula>610</formula>
    </cfRule>
  </conditionalFormatting>
  <conditionalFormatting sqref="CS138:CU138">
    <cfRule type="cellIs" priority="5" stopIfTrue="1" operator="between">
      <formula>0</formula>
      <formula>20</formula>
    </cfRule>
    <cfRule type="cellIs" priority="6" stopIfTrue="1" operator="between">
      <formula>0</formula>
      <formula>-20</formula>
    </cfRule>
    <cfRule type="cellIs" dxfId="143" priority="7" stopIfTrue="1" operator="notBetween">
      <formula>0</formula>
      <formula>-20</formula>
    </cfRule>
    <cfRule type="cellIs" dxfId="142" priority="8" operator="notBetween">
      <formula>0</formula>
      <formula>20</formula>
    </cfRule>
  </conditionalFormatting>
  <conditionalFormatting sqref="CS138:CU138">
    <cfRule type="cellIs" priority="1" stopIfTrue="1" operator="between">
      <formula>0</formula>
      <formula>610</formula>
    </cfRule>
    <cfRule type="cellIs" priority="2" stopIfTrue="1" operator="between">
      <formula>0</formula>
      <formula>-610</formula>
    </cfRule>
    <cfRule type="cellIs" dxfId="141" priority="3" stopIfTrue="1" operator="notBetween">
      <formula>0</formula>
      <formula>-610</formula>
    </cfRule>
    <cfRule type="cellIs" dxfId="140" priority="4" operator="notBetween">
      <formula>0</formula>
      <formula>610</formula>
    </cfRule>
  </conditionalFormatting>
  <pageMargins left="0.7" right="0.7" top="0.75" bottom="0.75" header="0.3" footer="0.3"/>
  <pageSetup scale="33" orientation="portrait" r:id="rId1"/>
  <colBreaks count="1" manualBreakCount="1">
    <brk id="101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No Direct Input" error="Do not manually enter data in this cell" promptTitle="Rate Division" prompt="Select rate division from drop down list">
          <x14:formula1>
            <xm:f>Map!$D$6:$D$55</xm:f>
          </x14:formula1>
          <xm:sqref>A5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95"/>
  <sheetViews>
    <sheetView topLeftCell="O1" workbookViewId="0">
      <selection activeCell="E39" sqref="E39"/>
    </sheetView>
  </sheetViews>
  <sheetFormatPr defaultRowHeight="12.75" outlineLevelRow="1"/>
  <cols>
    <col min="1" max="1" width="22.7109375" style="456" customWidth="1"/>
    <col min="2" max="2" width="44.7109375" style="456" customWidth="1"/>
    <col min="3" max="3" width="15.5703125" style="456" customWidth="1"/>
    <col min="4" max="4" width="23.28515625" style="456" customWidth="1"/>
    <col min="5" max="5" width="12.28515625" style="456" customWidth="1"/>
    <col min="6" max="6" width="16.5703125" style="456" customWidth="1"/>
    <col min="7" max="7" width="23.42578125" style="456" customWidth="1"/>
    <col min="8" max="8" width="27.5703125" style="456" customWidth="1"/>
    <col min="9" max="9" width="21.5703125" style="456" customWidth="1"/>
    <col min="10" max="10" width="45.85546875" style="456" customWidth="1"/>
    <col min="11" max="11" width="47.42578125" style="456" customWidth="1"/>
    <col min="12" max="12" width="42" style="456" customWidth="1"/>
    <col min="13" max="13" width="41.28515625" style="456" customWidth="1"/>
    <col min="14" max="14" width="27.7109375" style="456" customWidth="1"/>
    <col min="15" max="15" width="49.7109375" style="456" customWidth="1"/>
    <col min="16" max="16" width="40.85546875" style="456" customWidth="1"/>
    <col min="17" max="17" width="27.7109375" style="456" customWidth="1"/>
    <col min="18" max="18" width="34.5703125" style="456" customWidth="1"/>
    <col min="19" max="20" width="40.28515625" style="456" customWidth="1"/>
    <col min="21" max="21" width="29.42578125" style="456" customWidth="1"/>
    <col min="22" max="22" width="38.140625" style="456" customWidth="1"/>
    <col min="23" max="23" width="37.140625" style="456" customWidth="1"/>
    <col min="24" max="24" width="37.85546875" style="456" customWidth="1"/>
    <col min="25" max="25" width="33.7109375" style="456" customWidth="1"/>
    <col min="26" max="26" width="28.7109375" style="456" customWidth="1"/>
    <col min="27" max="27" width="28.140625" style="456" customWidth="1"/>
    <col min="28" max="28" width="48.5703125" style="456" customWidth="1"/>
    <col min="29" max="29" width="44.7109375" style="456" customWidth="1"/>
    <col min="30" max="30" width="39.140625" style="456" customWidth="1"/>
    <col min="31" max="31" width="27.42578125" style="456" customWidth="1"/>
    <col min="32" max="32" width="14.28515625" style="456" customWidth="1"/>
    <col min="33" max="33" width="24.5703125" style="456" customWidth="1"/>
    <col min="34" max="34" width="26.140625" style="456" customWidth="1"/>
    <col min="35" max="35" width="36.5703125" style="456" customWidth="1"/>
    <col min="36" max="36" width="38.28515625" style="456" customWidth="1"/>
    <col min="37" max="37" width="14.5703125" style="456" customWidth="1"/>
    <col min="38" max="38" width="33.28515625" style="456" customWidth="1"/>
    <col min="39" max="39" width="13.140625" style="456" customWidth="1"/>
    <col min="40" max="40" width="16.7109375" style="456" customWidth="1"/>
    <col min="41" max="41" width="31.42578125" style="456" customWidth="1"/>
    <col min="42" max="42" width="28.7109375" style="456" customWidth="1"/>
    <col min="43" max="43" width="14.5703125" style="456" customWidth="1"/>
    <col min="44" max="44" width="28.5703125" style="456" customWidth="1"/>
    <col min="45" max="45" width="32.42578125" style="456" customWidth="1"/>
    <col min="46" max="46" width="16.5703125" style="456" customWidth="1"/>
    <col min="47" max="47" width="37.85546875" style="456" customWidth="1"/>
    <col min="48" max="48" width="14.7109375" style="456" customWidth="1"/>
    <col min="49" max="49" width="22.140625" style="456" customWidth="1"/>
    <col min="50" max="50" width="12.5703125" style="456" customWidth="1"/>
    <col min="51" max="51" width="35.85546875" style="456" customWidth="1"/>
    <col min="52" max="52" width="39.140625" style="456" customWidth="1"/>
    <col min="53" max="53" width="15.5703125" style="456" customWidth="1"/>
    <col min="54" max="16384" width="9.140625" style="456"/>
  </cols>
  <sheetData>
    <row r="1" spans="1:54" ht="12.75" customHeight="1">
      <c r="A1" s="626" t="s">
        <v>1041</v>
      </c>
      <c r="B1" s="627"/>
      <c r="C1" s="627"/>
      <c r="D1" s="627"/>
      <c r="E1" s="627"/>
    </row>
    <row r="2" spans="1:54" ht="18" customHeight="1">
      <c r="A2" s="624" t="s">
        <v>915</v>
      </c>
      <c r="B2" s="627"/>
      <c r="C2" s="627"/>
      <c r="D2" s="627"/>
      <c r="E2" s="627"/>
      <c r="F2" s="456" t="s">
        <v>916</v>
      </c>
      <c r="G2" s="456" t="s">
        <v>916</v>
      </c>
      <c r="H2" s="456" t="s">
        <v>916</v>
      </c>
      <c r="I2" s="456" t="s">
        <v>916</v>
      </c>
      <c r="J2" s="456" t="s">
        <v>916</v>
      </c>
      <c r="K2" s="456" t="s">
        <v>916</v>
      </c>
      <c r="L2" s="456" t="s">
        <v>916</v>
      </c>
      <c r="M2" s="456" t="s">
        <v>916</v>
      </c>
      <c r="N2" s="456" t="s">
        <v>916</v>
      </c>
      <c r="O2" s="456" t="s">
        <v>916</v>
      </c>
      <c r="P2" s="456" t="s">
        <v>916</v>
      </c>
      <c r="Q2" s="456" t="s">
        <v>916</v>
      </c>
      <c r="R2" s="456" t="s">
        <v>916</v>
      </c>
      <c r="S2" s="456" t="s">
        <v>916</v>
      </c>
      <c r="U2" s="456" t="s">
        <v>916</v>
      </c>
      <c r="V2" s="456" t="s">
        <v>916</v>
      </c>
      <c r="W2" s="456" t="s">
        <v>916</v>
      </c>
      <c r="X2" s="456" t="s">
        <v>916</v>
      </c>
      <c r="Y2" s="456" t="s">
        <v>916</v>
      </c>
      <c r="Z2" s="456" t="s">
        <v>916</v>
      </c>
      <c r="AA2" s="456" t="s">
        <v>916</v>
      </c>
      <c r="AB2" s="456" t="s">
        <v>916</v>
      </c>
      <c r="AC2" s="456" t="s">
        <v>916</v>
      </c>
      <c r="AD2" s="456" t="s">
        <v>916</v>
      </c>
      <c r="AE2" s="456" t="s">
        <v>916</v>
      </c>
      <c r="AF2" s="456" t="s">
        <v>916</v>
      </c>
      <c r="AG2" s="456" t="s">
        <v>916</v>
      </c>
      <c r="AH2" s="456" t="s">
        <v>916</v>
      </c>
      <c r="AI2" s="456" t="s">
        <v>916</v>
      </c>
      <c r="AJ2" s="456" t="s">
        <v>916</v>
      </c>
      <c r="AK2" s="456" t="s">
        <v>916</v>
      </c>
      <c r="AL2" s="456" t="s">
        <v>916</v>
      </c>
      <c r="AM2" s="456" t="s">
        <v>916</v>
      </c>
      <c r="AN2" s="456" t="s">
        <v>916</v>
      </c>
      <c r="AO2" s="456" t="s">
        <v>916</v>
      </c>
      <c r="AP2" s="456" t="s">
        <v>916</v>
      </c>
      <c r="AQ2" s="456" t="s">
        <v>916</v>
      </c>
      <c r="AR2" s="456" t="s">
        <v>916</v>
      </c>
      <c r="AS2" s="456" t="s">
        <v>916</v>
      </c>
      <c r="AT2" s="456" t="s">
        <v>916</v>
      </c>
      <c r="AU2" s="456" t="s">
        <v>916</v>
      </c>
      <c r="AV2" s="456" t="s">
        <v>916</v>
      </c>
      <c r="AW2" s="456" t="s">
        <v>916</v>
      </c>
      <c r="AX2" s="456" t="s">
        <v>916</v>
      </c>
      <c r="AY2" s="456" t="s">
        <v>916</v>
      </c>
      <c r="AZ2" s="456" t="s">
        <v>916</v>
      </c>
      <c r="BA2" s="456" t="s">
        <v>916</v>
      </c>
      <c r="BB2" s="456" t="s">
        <v>916</v>
      </c>
    </row>
    <row r="3" spans="1:54" ht="15" customHeight="1">
      <c r="A3" s="625" t="s">
        <v>1014</v>
      </c>
      <c r="B3" s="627"/>
      <c r="C3" s="627"/>
      <c r="D3" s="627"/>
      <c r="E3" s="627"/>
      <c r="F3" s="456" t="s">
        <v>916</v>
      </c>
      <c r="G3" s="456" t="s">
        <v>916</v>
      </c>
      <c r="H3" s="456" t="s">
        <v>916</v>
      </c>
      <c r="I3" s="456" t="s">
        <v>916</v>
      </c>
      <c r="J3" s="456" t="s">
        <v>916</v>
      </c>
      <c r="K3" s="456" t="s">
        <v>916</v>
      </c>
      <c r="L3" s="456" t="s">
        <v>916</v>
      </c>
      <c r="M3" s="456" t="s">
        <v>916</v>
      </c>
      <c r="N3" s="456" t="s">
        <v>916</v>
      </c>
      <c r="O3" s="456" t="s">
        <v>916</v>
      </c>
      <c r="P3" s="456" t="s">
        <v>916</v>
      </c>
      <c r="Q3" s="456" t="s">
        <v>916</v>
      </c>
      <c r="R3" s="456" t="s">
        <v>916</v>
      </c>
      <c r="S3" s="456" t="s">
        <v>916</v>
      </c>
      <c r="U3" s="456" t="s">
        <v>916</v>
      </c>
      <c r="V3" s="456" t="s">
        <v>916</v>
      </c>
      <c r="W3" s="456" t="s">
        <v>916</v>
      </c>
      <c r="X3" s="456" t="s">
        <v>916</v>
      </c>
      <c r="Y3" s="456" t="s">
        <v>916</v>
      </c>
      <c r="Z3" s="456" t="s">
        <v>916</v>
      </c>
      <c r="AA3" s="456" t="s">
        <v>916</v>
      </c>
      <c r="AB3" s="456" t="s">
        <v>916</v>
      </c>
      <c r="AC3" s="456" t="s">
        <v>916</v>
      </c>
      <c r="AD3" s="456" t="s">
        <v>916</v>
      </c>
      <c r="AE3" s="456" t="s">
        <v>916</v>
      </c>
      <c r="AF3" s="456" t="s">
        <v>916</v>
      </c>
      <c r="AG3" s="456" t="s">
        <v>916</v>
      </c>
      <c r="AH3" s="456" t="s">
        <v>916</v>
      </c>
      <c r="AI3" s="456" t="s">
        <v>916</v>
      </c>
      <c r="AJ3" s="456" t="s">
        <v>916</v>
      </c>
      <c r="AK3" s="456" t="s">
        <v>916</v>
      </c>
      <c r="AL3" s="456" t="s">
        <v>916</v>
      </c>
      <c r="AM3" s="456" t="s">
        <v>916</v>
      </c>
      <c r="AN3" s="456" t="s">
        <v>916</v>
      </c>
      <c r="AO3" s="456" t="s">
        <v>916</v>
      </c>
      <c r="AP3" s="456" t="s">
        <v>916</v>
      </c>
      <c r="AQ3" s="456" t="s">
        <v>916</v>
      </c>
      <c r="AR3" s="456" t="s">
        <v>916</v>
      </c>
      <c r="AS3" s="456" t="s">
        <v>916</v>
      </c>
      <c r="AT3" s="456" t="s">
        <v>916</v>
      </c>
      <c r="AU3" s="456" t="s">
        <v>916</v>
      </c>
      <c r="AV3" s="456" t="s">
        <v>916</v>
      </c>
      <c r="AW3" s="456" t="s">
        <v>916</v>
      </c>
      <c r="AX3" s="456" t="s">
        <v>916</v>
      </c>
      <c r="AY3" s="456" t="s">
        <v>916</v>
      </c>
      <c r="AZ3" s="456" t="s">
        <v>916</v>
      </c>
      <c r="BA3" s="456" t="s">
        <v>916</v>
      </c>
      <c r="BB3" s="456" t="s">
        <v>916</v>
      </c>
    </row>
    <row r="4" spans="1:54" ht="15" customHeight="1">
      <c r="A4" s="625" t="s">
        <v>917</v>
      </c>
      <c r="B4" s="627"/>
      <c r="C4" s="627"/>
      <c r="D4" s="627"/>
      <c r="E4" s="627"/>
      <c r="F4" s="456" t="s">
        <v>916</v>
      </c>
      <c r="G4" s="456" t="s">
        <v>916</v>
      </c>
      <c r="H4" s="456" t="s">
        <v>916</v>
      </c>
      <c r="I4" s="456" t="s">
        <v>916</v>
      </c>
      <c r="J4" s="456" t="s">
        <v>916</v>
      </c>
      <c r="K4" s="456" t="s">
        <v>916</v>
      </c>
      <c r="L4" s="456" t="s">
        <v>916</v>
      </c>
      <c r="M4" s="456" t="s">
        <v>916</v>
      </c>
      <c r="N4" s="456" t="s">
        <v>916</v>
      </c>
      <c r="O4" s="456" t="s">
        <v>916</v>
      </c>
      <c r="P4" s="456" t="s">
        <v>916</v>
      </c>
      <c r="Q4" s="456" t="s">
        <v>916</v>
      </c>
      <c r="R4" s="456" t="s">
        <v>916</v>
      </c>
      <c r="S4" s="456" t="s">
        <v>916</v>
      </c>
      <c r="U4" s="456" t="s">
        <v>916</v>
      </c>
      <c r="V4" s="456" t="s">
        <v>916</v>
      </c>
      <c r="W4" s="456" t="s">
        <v>916</v>
      </c>
      <c r="X4" s="456" t="s">
        <v>916</v>
      </c>
      <c r="Y4" s="456" t="s">
        <v>916</v>
      </c>
      <c r="Z4" s="456" t="s">
        <v>916</v>
      </c>
      <c r="AA4" s="456" t="s">
        <v>916</v>
      </c>
      <c r="AB4" s="456" t="s">
        <v>916</v>
      </c>
      <c r="AC4" s="456" t="s">
        <v>916</v>
      </c>
      <c r="AD4" s="456" t="s">
        <v>916</v>
      </c>
      <c r="AE4" s="456" t="s">
        <v>916</v>
      </c>
      <c r="AF4" s="456" t="s">
        <v>916</v>
      </c>
      <c r="AG4" s="456" t="s">
        <v>916</v>
      </c>
      <c r="AH4" s="456" t="s">
        <v>916</v>
      </c>
      <c r="AI4" s="456" t="s">
        <v>916</v>
      </c>
      <c r="AJ4" s="456" t="s">
        <v>916</v>
      </c>
      <c r="AK4" s="456" t="s">
        <v>916</v>
      </c>
      <c r="AL4" s="456" t="s">
        <v>916</v>
      </c>
      <c r="AM4" s="456" t="s">
        <v>916</v>
      </c>
      <c r="AN4" s="456" t="s">
        <v>916</v>
      </c>
      <c r="AO4" s="456" t="s">
        <v>916</v>
      </c>
      <c r="AP4" s="456" t="s">
        <v>916</v>
      </c>
      <c r="AQ4" s="456" t="s">
        <v>916</v>
      </c>
      <c r="AR4" s="456" t="s">
        <v>916</v>
      </c>
      <c r="AS4" s="456" t="s">
        <v>916</v>
      </c>
      <c r="AT4" s="456" t="s">
        <v>916</v>
      </c>
      <c r="AU4" s="456" t="s">
        <v>916</v>
      </c>
      <c r="AV4" s="456" t="s">
        <v>916</v>
      </c>
      <c r="AW4" s="456" t="s">
        <v>916</v>
      </c>
      <c r="AX4" s="456" t="s">
        <v>916</v>
      </c>
      <c r="AY4" s="456" t="s">
        <v>916</v>
      </c>
      <c r="AZ4" s="456" t="s">
        <v>916</v>
      </c>
      <c r="BA4" s="456" t="s">
        <v>916</v>
      </c>
      <c r="BB4" s="456" t="s">
        <v>916</v>
      </c>
    </row>
    <row r="5" spans="1:54" ht="15" customHeight="1">
      <c r="A5" s="625" t="s">
        <v>916</v>
      </c>
      <c r="B5" s="627"/>
      <c r="C5" s="627"/>
      <c r="D5" s="627"/>
      <c r="E5" s="627"/>
      <c r="F5" s="456" t="s">
        <v>916</v>
      </c>
      <c r="G5" s="456" t="s">
        <v>916</v>
      </c>
      <c r="H5" s="456" t="s">
        <v>916</v>
      </c>
      <c r="I5" s="456" t="s">
        <v>916</v>
      </c>
      <c r="J5" s="456" t="s">
        <v>916</v>
      </c>
      <c r="K5" s="456" t="s">
        <v>916</v>
      </c>
      <c r="L5" s="456" t="s">
        <v>916</v>
      </c>
      <c r="M5" s="456" t="s">
        <v>916</v>
      </c>
      <c r="N5" s="456" t="s">
        <v>916</v>
      </c>
      <c r="O5" s="456" t="s">
        <v>916</v>
      </c>
      <c r="P5" s="456" t="s">
        <v>916</v>
      </c>
      <c r="Q5" s="456" t="s">
        <v>916</v>
      </c>
      <c r="R5" s="456" t="s">
        <v>916</v>
      </c>
      <c r="S5" s="456" t="s">
        <v>916</v>
      </c>
      <c r="U5" s="456" t="s">
        <v>916</v>
      </c>
      <c r="V5" s="456" t="s">
        <v>916</v>
      </c>
      <c r="W5" s="456" t="s">
        <v>916</v>
      </c>
      <c r="X5" s="456" t="s">
        <v>916</v>
      </c>
      <c r="Y5" s="456" t="s">
        <v>916</v>
      </c>
      <c r="Z5" s="456" t="s">
        <v>916</v>
      </c>
      <c r="AA5" s="456" t="s">
        <v>916</v>
      </c>
      <c r="AB5" s="456" t="s">
        <v>916</v>
      </c>
      <c r="AC5" s="456" t="s">
        <v>916</v>
      </c>
      <c r="AD5" s="456" t="s">
        <v>916</v>
      </c>
      <c r="AE5" s="456" t="s">
        <v>916</v>
      </c>
      <c r="AF5" s="456" t="s">
        <v>916</v>
      </c>
      <c r="AG5" s="456" t="s">
        <v>916</v>
      </c>
      <c r="AH5" s="456" t="s">
        <v>916</v>
      </c>
      <c r="AI5" s="456" t="s">
        <v>916</v>
      </c>
      <c r="AJ5" s="456" t="s">
        <v>916</v>
      </c>
      <c r="AK5" s="456" t="s">
        <v>916</v>
      </c>
      <c r="AL5" s="456" t="s">
        <v>916</v>
      </c>
      <c r="AM5" s="456" t="s">
        <v>916</v>
      </c>
      <c r="AN5" s="456" t="s">
        <v>916</v>
      </c>
      <c r="AO5" s="456" t="s">
        <v>916</v>
      </c>
      <c r="AP5" s="456" t="s">
        <v>916</v>
      </c>
      <c r="AQ5" s="456" t="s">
        <v>916</v>
      </c>
      <c r="AR5" s="456" t="s">
        <v>916</v>
      </c>
      <c r="AS5" s="456" t="s">
        <v>916</v>
      </c>
      <c r="AT5" s="456" t="s">
        <v>916</v>
      </c>
      <c r="AU5" s="456" t="s">
        <v>916</v>
      </c>
      <c r="AV5" s="456" t="s">
        <v>916</v>
      </c>
      <c r="AW5" s="456" t="s">
        <v>916</v>
      </c>
      <c r="AX5" s="456" t="s">
        <v>916</v>
      </c>
      <c r="AY5" s="456" t="s">
        <v>916</v>
      </c>
      <c r="AZ5" s="456" t="s">
        <v>916</v>
      </c>
      <c r="BA5" s="456" t="s">
        <v>916</v>
      </c>
      <c r="BB5" s="456" t="s">
        <v>916</v>
      </c>
    </row>
    <row r="6" spans="1:54" ht="12.75" customHeight="1">
      <c r="A6" s="456" t="s">
        <v>916</v>
      </c>
      <c r="B6" s="456" t="s">
        <v>916</v>
      </c>
      <c r="C6" s="456" t="str">
        <f>'OTP DP'!C6</f>
        <v>Total Utility</v>
      </c>
      <c r="D6" s="456" t="str">
        <f>'OTP DP'!D6</f>
        <v>012DIV</v>
      </c>
      <c r="E6" s="456" t="str">
        <f>'OTP DP'!E6</f>
        <v>002DIV</v>
      </c>
      <c r="F6" s="456" t="str">
        <f>'OTP DP'!F6</f>
        <v>107DIV</v>
      </c>
      <c r="G6" s="456" t="str">
        <f>'OTP DP'!G6</f>
        <v>077DIV</v>
      </c>
      <c r="H6" s="456" t="str">
        <f>'OTP DP'!H6</f>
        <v>007DIV</v>
      </c>
      <c r="I6" s="456" t="str">
        <f>'OTP DP'!I6</f>
        <v>047DIV</v>
      </c>
      <c r="J6" s="456" t="str">
        <f>'OTP DP'!J6</f>
        <v>003DIV</v>
      </c>
      <c r="K6" s="456" t="str">
        <f>'OTP DP'!K6</f>
        <v>979DIV</v>
      </c>
      <c r="L6" s="456" t="str">
        <f>'OTP DP'!L6</f>
        <v>013DIV</v>
      </c>
      <c r="M6" s="456" t="str">
        <f>'OTP DP'!M6</f>
        <v>001DIV</v>
      </c>
      <c r="N6" s="456" t="str">
        <f>'OTP DP'!N6</f>
        <v>006DIV</v>
      </c>
      <c r="O6" s="456" t="str">
        <f>'OTP DP'!O6</f>
        <v>018DIV</v>
      </c>
      <c r="P6" s="456" t="str">
        <f>'OTP DP'!P6</f>
        <v>017DIV</v>
      </c>
      <c r="Q6" s="456" t="str">
        <f>'OTP DP'!Q6</f>
        <v>011DIV</v>
      </c>
      <c r="R6" s="456" t="str">
        <f>'OTP DP'!R6</f>
        <v>004DIV</v>
      </c>
      <c r="S6" s="456" t="str">
        <f>'OTP DP'!S6</f>
        <v>010DIV</v>
      </c>
      <c r="T6" s="456" t="str">
        <f>'OTP DP'!T6</f>
        <v>040DIV</v>
      </c>
      <c r="U6" s="456" t="str">
        <f>'OTP DP'!U6</f>
        <v>008DIV</v>
      </c>
      <c r="V6" s="456" t="str">
        <f>'OTP DP'!V6</f>
        <v>016DIV</v>
      </c>
      <c r="W6" s="456" t="str">
        <f>'OTP DP'!W6</f>
        <v>020DIV</v>
      </c>
      <c r="X6" s="456" t="str">
        <f>'OTP DP'!X6</f>
        <v>014DIV</v>
      </c>
      <c r="Y6" s="456" t="str">
        <f>'OTP DP'!Y6</f>
        <v>015DIV</v>
      </c>
      <c r="Z6" s="456" t="str">
        <f>'OTP DP'!Z6</f>
        <v>019DIV</v>
      </c>
      <c r="AA6" s="456" t="str">
        <f>'OTP DP'!AA6</f>
        <v>040DIV</v>
      </c>
      <c r="AB6" s="456" t="str">
        <f>'OTP DP'!AB6</f>
        <v>005DIV</v>
      </c>
      <c r="AC6" s="456" t="str">
        <f>'OTP DP'!AC6</f>
        <v>021DIV</v>
      </c>
      <c r="AD6" s="456" t="str">
        <f>'OTP DP'!AD6</f>
        <v>099DIV</v>
      </c>
      <c r="AE6" s="456" t="str">
        <f>'OTP DP'!AE6</f>
        <v>095DIV</v>
      </c>
      <c r="AF6" s="456" t="str">
        <f>'OTP DP'!AF6</f>
        <v>091DIV</v>
      </c>
      <c r="AG6" s="456" t="str">
        <f>'OTP DP'!AG6</f>
        <v>098DIV</v>
      </c>
      <c r="AH6" s="456" t="str">
        <f>'OTP DP'!AH6</f>
        <v>092DIV</v>
      </c>
      <c r="AI6" s="456" t="str">
        <f>'OTP DP'!AI6</f>
        <v>070DIV</v>
      </c>
      <c r="AJ6" s="456" t="str">
        <f>'OTP DP'!AJ6</f>
        <v>072DIV</v>
      </c>
      <c r="AK6" s="456" t="str">
        <f>'OTP DP'!AK6</f>
        <v>093DIV</v>
      </c>
      <c r="AL6" s="456" t="str">
        <f>'OTP DP'!AL6</f>
        <v>097DIV</v>
      </c>
      <c r="AM6" s="456" t="str">
        <f>'OTP DP'!AM6</f>
        <v>096DIV</v>
      </c>
      <c r="AN6" s="456" t="str">
        <f>'OTP DP'!AN6</f>
        <v>009DIV</v>
      </c>
      <c r="AO6" s="456" t="str">
        <f>'OTP DP'!AO6</f>
        <v>071DIV</v>
      </c>
      <c r="AP6" s="456" t="str">
        <f>'OTP DP'!AP6</f>
        <v>COLODV</v>
      </c>
      <c r="AQ6" s="456" t="str">
        <f>'OTP DP'!AQ6</f>
        <v>030DIV</v>
      </c>
      <c r="AR6" s="456" t="str">
        <f>'OTP DP'!AR6</f>
        <v>KANSDV</v>
      </c>
      <c r="AS6" s="456" t="str">
        <f>'OTP DP'!AS6</f>
        <v>172DIV</v>
      </c>
      <c r="AT6" s="456" t="str">
        <f>'OTP DP'!AT6</f>
        <v>170DIV</v>
      </c>
      <c r="AU6" s="456" t="str">
        <f>'OTP DP'!AU6</f>
        <v>171DIV</v>
      </c>
      <c r="AV6" s="456" t="str">
        <f>'OTP DP'!AV6</f>
        <v>190DIV</v>
      </c>
      <c r="AW6" s="456" t="str">
        <f>'OTP DP'!AW6</f>
        <v>700DIV</v>
      </c>
      <c r="AX6" s="456" t="str">
        <f>'OTP DP'!AX6</f>
        <v>830DIV</v>
      </c>
      <c r="AY6" s="456">
        <f>'OTP DP'!AY6</f>
        <v>0</v>
      </c>
      <c r="AZ6" s="456">
        <f>'OTP DP'!AZ6</f>
        <v>0</v>
      </c>
      <c r="BA6" s="456">
        <f>'OTP DP'!BA6</f>
        <v>0</v>
      </c>
      <c r="BB6" s="456">
        <f>'OTP DP'!BB6</f>
        <v>0</v>
      </c>
    </row>
    <row r="7" spans="1:54" ht="12.75" customHeight="1">
      <c r="A7" s="456" t="s">
        <v>916</v>
      </c>
      <c r="B7" s="448" t="s">
        <v>916</v>
      </c>
      <c r="C7" s="448" t="s">
        <v>916</v>
      </c>
      <c r="D7" s="448" t="s">
        <v>444</v>
      </c>
      <c r="E7" s="448" t="s">
        <v>413</v>
      </c>
      <c r="F7" s="448" t="s">
        <v>579</v>
      </c>
      <c r="G7" s="448" t="s">
        <v>527</v>
      </c>
      <c r="H7" s="448" t="s">
        <v>428</v>
      </c>
      <c r="I7" s="448" t="s">
        <v>516</v>
      </c>
      <c r="J7" s="448" t="s">
        <v>416</v>
      </c>
      <c r="K7" s="448" t="s">
        <v>626</v>
      </c>
      <c r="L7" s="448" t="s">
        <v>447</v>
      </c>
      <c r="M7" s="448" t="s">
        <v>409</v>
      </c>
      <c r="N7" s="448" t="s">
        <v>425</v>
      </c>
      <c r="O7" s="448" t="s">
        <v>462</v>
      </c>
      <c r="P7" s="448" t="s">
        <v>459</v>
      </c>
      <c r="Q7" s="448" t="s">
        <v>440</v>
      </c>
      <c r="R7" s="448" t="s">
        <v>419</v>
      </c>
      <c r="S7" s="448" t="s">
        <v>437</v>
      </c>
      <c r="T7" s="448"/>
      <c r="U7" s="448" t="s">
        <v>431</v>
      </c>
      <c r="V7" s="448" t="s">
        <v>456</v>
      </c>
      <c r="W7" s="448" t="s">
        <v>468</v>
      </c>
      <c r="X7" s="448" t="s">
        <v>450</v>
      </c>
      <c r="Y7" s="448" t="s">
        <v>453</v>
      </c>
      <c r="Z7" s="448" t="s">
        <v>465</v>
      </c>
      <c r="AA7" s="448" t="s">
        <v>511</v>
      </c>
      <c r="AB7" s="448" t="s">
        <v>422</v>
      </c>
      <c r="AC7" s="448" t="s">
        <v>471</v>
      </c>
      <c r="AD7" s="448" t="s">
        <v>576</v>
      </c>
      <c r="AE7" s="448" t="s">
        <v>554</v>
      </c>
      <c r="AF7" s="448" t="s">
        <v>549</v>
      </c>
      <c r="AG7" s="448" t="s">
        <v>573</v>
      </c>
      <c r="AH7" s="448" t="s">
        <v>560</v>
      </c>
      <c r="AI7" s="448" t="s">
        <v>519</v>
      </c>
      <c r="AJ7" s="448" t="s">
        <v>524</v>
      </c>
      <c r="AK7" s="448" t="s">
        <v>563</v>
      </c>
      <c r="AL7" s="448" t="s">
        <v>570</v>
      </c>
      <c r="AM7" s="448" t="s">
        <v>567</v>
      </c>
      <c r="AN7" s="448" t="s">
        <v>434</v>
      </c>
      <c r="AO7" s="448" t="s">
        <v>487</v>
      </c>
      <c r="AP7" s="448" t="s">
        <v>483</v>
      </c>
      <c r="AQ7" s="448" t="s">
        <v>492</v>
      </c>
      <c r="AR7" s="448" t="s">
        <v>531</v>
      </c>
      <c r="AS7" s="448" t="s">
        <v>918</v>
      </c>
      <c r="AT7" s="448" t="s">
        <v>582</v>
      </c>
      <c r="AU7" s="448" t="s">
        <v>919</v>
      </c>
      <c r="AV7" s="448" t="s">
        <v>589</v>
      </c>
      <c r="AW7" s="448" t="s">
        <v>586</v>
      </c>
      <c r="AX7" s="448" t="s">
        <v>1015</v>
      </c>
      <c r="AY7" s="448" t="s">
        <v>1016</v>
      </c>
      <c r="AZ7" s="448" t="s">
        <v>1017</v>
      </c>
      <c r="BA7" s="448" t="s">
        <v>1018</v>
      </c>
      <c r="BB7" s="448" t="s">
        <v>916</v>
      </c>
    </row>
    <row r="8" spans="1:54" ht="12.75" customHeight="1">
      <c r="A8" s="456" t="s">
        <v>916</v>
      </c>
      <c r="B8" s="448" t="s">
        <v>916</v>
      </c>
      <c r="C8" s="448" t="s">
        <v>642</v>
      </c>
      <c r="D8" s="448" t="s">
        <v>920</v>
      </c>
      <c r="E8" s="448" t="s">
        <v>915</v>
      </c>
      <c r="F8" s="448" t="s">
        <v>921</v>
      </c>
      <c r="G8" s="448" t="s">
        <v>922</v>
      </c>
      <c r="H8" s="448" t="s">
        <v>923</v>
      </c>
      <c r="I8" s="448" t="s">
        <v>924</v>
      </c>
      <c r="J8" s="448" t="s">
        <v>925</v>
      </c>
      <c r="K8" s="448" t="s">
        <v>926</v>
      </c>
      <c r="L8" s="448" t="s">
        <v>927</v>
      </c>
      <c r="M8" s="448" t="s">
        <v>928</v>
      </c>
      <c r="N8" s="448" t="s">
        <v>929</v>
      </c>
      <c r="O8" s="448" t="s">
        <v>930</v>
      </c>
      <c r="P8" s="448" t="s">
        <v>931</v>
      </c>
      <c r="Q8" s="448" t="s">
        <v>932</v>
      </c>
      <c r="R8" s="448" t="s">
        <v>933</v>
      </c>
      <c r="S8" s="448" t="s">
        <v>934</v>
      </c>
      <c r="T8" s="448"/>
      <c r="U8" s="448" t="s">
        <v>935</v>
      </c>
      <c r="V8" s="448" t="s">
        <v>936</v>
      </c>
      <c r="W8" s="448" t="s">
        <v>937</v>
      </c>
      <c r="X8" s="448" t="s">
        <v>938</v>
      </c>
      <c r="Y8" s="448" t="s">
        <v>939</v>
      </c>
      <c r="Z8" s="448" t="s">
        <v>940</v>
      </c>
      <c r="AA8" s="448" t="s">
        <v>941</v>
      </c>
      <c r="AB8" s="448" t="s">
        <v>942</v>
      </c>
      <c r="AC8" s="448" t="s">
        <v>943</v>
      </c>
      <c r="AD8" s="448" t="s">
        <v>944</v>
      </c>
      <c r="AE8" s="448" t="s">
        <v>945</v>
      </c>
      <c r="AF8" s="448" t="s">
        <v>946</v>
      </c>
      <c r="AG8" s="448" t="s">
        <v>947</v>
      </c>
      <c r="AH8" s="448" t="s">
        <v>948</v>
      </c>
      <c r="AI8" s="448" t="s">
        <v>949</v>
      </c>
      <c r="AJ8" s="448" t="s">
        <v>950</v>
      </c>
      <c r="AK8" s="448" t="s">
        <v>951</v>
      </c>
      <c r="AL8" s="448" t="s">
        <v>952</v>
      </c>
      <c r="AM8" s="448" t="s">
        <v>953</v>
      </c>
      <c r="AN8" s="448" t="s">
        <v>954</v>
      </c>
      <c r="AO8" s="448" t="s">
        <v>955</v>
      </c>
      <c r="AP8" s="448" t="s">
        <v>956</v>
      </c>
      <c r="AQ8" s="448" t="s">
        <v>957</v>
      </c>
      <c r="AR8" s="448" t="s">
        <v>958</v>
      </c>
      <c r="AS8" s="448" t="s">
        <v>959</v>
      </c>
      <c r="AT8" s="448" t="s">
        <v>960</v>
      </c>
      <c r="AU8" s="448" t="s">
        <v>961</v>
      </c>
      <c r="AV8" s="448" t="s">
        <v>962</v>
      </c>
      <c r="AW8" s="448" t="s">
        <v>963</v>
      </c>
      <c r="AX8" s="448" t="s">
        <v>1019</v>
      </c>
      <c r="AY8" s="448" t="s">
        <v>1020</v>
      </c>
      <c r="AZ8" s="448" t="s">
        <v>1021</v>
      </c>
      <c r="BA8" s="448" t="s">
        <v>1022</v>
      </c>
      <c r="BB8" s="448" t="s">
        <v>916</v>
      </c>
    </row>
    <row r="9" spans="1:54" ht="12.75" customHeight="1">
      <c r="A9" s="457" t="s">
        <v>964</v>
      </c>
      <c r="B9" s="457" t="s">
        <v>965</v>
      </c>
      <c r="C9" s="457" t="s">
        <v>4</v>
      </c>
      <c r="D9" s="457" t="s">
        <v>4</v>
      </c>
      <c r="E9" s="457" t="s">
        <v>4</v>
      </c>
      <c r="F9" s="457" t="s">
        <v>4</v>
      </c>
      <c r="G9" s="457" t="s">
        <v>4</v>
      </c>
      <c r="H9" s="457" t="s">
        <v>4</v>
      </c>
      <c r="I9" s="457" t="s">
        <v>4</v>
      </c>
      <c r="J9" s="457" t="s">
        <v>4</v>
      </c>
      <c r="K9" s="457" t="s">
        <v>4</v>
      </c>
      <c r="L9" s="457" t="s">
        <v>4</v>
      </c>
      <c r="M9" s="457" t="s">
        <v>4</v>
      </c>
      <c r="N9" s="457" t="s">
        <v>4</v>
      </c>
      <c r="O9" s="457" t="s">
        <v>4</v>
      </c>
      <c r="P9" s="457" t="s">
        <v>4</v>
      </c>
      <c r="Q9" s="457" t="s">
        <v>4</v>
      </c>
      <c r="R9" s="457" t="s">
        <v>4</v>
      </c>
      <c r="S9" s="457" t="s">
        <v>4</v>
      </c>
      <c r="T9" s="457"/>
      <c r="U9" s="457" t="s">
        <v>4</v>
      </c>
      <c r="V9" s="457" t="s">
        <v>4</v>
      </c>
      <c r="W9" s="457" t="s">
        <v>4</v>
      </c>
      <c r="X9" s="457" t="s">
        <v>4</v>
      </c>
      <c r="Y9" s="457" t="s">
        <v>4</v>
      </c>
      <c r="Z9" s="457" t="s">
        <v>4</v>
      </c>
      <c r="AA9" s="457" t="s">
        <v>4</v>
      </c>
      <c r="AB9" s="457" t="s">
        <v>4</v>
      </c>
      <c r="AC9" s="457" t="s">
        <v>4</v>
      </c>
      <c r="AD9" s="457" t="s">
        <v>4</v>
      </c>
      <c r="AE9" s="457" t="s">
        <v>4</v>
      </c>
      <c r="AF9" s="457" t="s">
        <v>4</v>
      </c>
      <c r="AG9" s="457" t="s">
        <v>4</v>
      </c>
      <c r="AH9" s="457" t="s">
        <v>4</v>
      </c>
      <c r="AI9" s="457" t="s">
        <v>4</v>
      </c>
      <c r="AJ9" s="457" t="s">
        <v>4</v>
      </c>
      <c r="AK9" s="457" t="s">
        <v>4</v>
      </c>
      <c r="AL9" s="457" t="s">
        <v>4</v>
      </c>
      <c r="AM9" s="457" t="s">
        <v>4</v>
      </c>
      <c r="AN9" s="457" t="s">
        <v>4</v>
      </c>
      <c r="AO9" s="457" t="s">
        <v>4</v>
      </c>
      <c r="AP9" s="457" t="s">
        <v>4</v>
      </c>
      <c r="AQ9" s="457" t="s">
        <v>4</v>
      </c>
      <c r="AR9" s="457" t="s">
        <v>4</v>
      </c>
      <c r="AS9" s="457" t="s">
        <v>4</v>
      </c>
      <c r="AT9" s="457" t="s">
        <v>4</v>
      </c>
      <c r="AU9" s="457" t="s">
        <v>4</v>
      </c>
      <c r="AV9" s="457" t="s">
        <v>4</v>
      </c>
      <c r="AW9" s="457" t="s">
        <v>4</v>
      </c>
      <c r="AX9" s="457" t="s">
        <v>4</v>
      </c>
      <c r="AY9" s="457" t="s">
        <v>4</v>
      </c>
      <c r="AZ9" s="457" t="s">
        <v>4</v>
      </c>
      <c r="BA9" s="457" t="s">
        <v>4</v>
      </c>
      <c r="BB9" s="458" t="s">
        <v>916</v>
      </c>
    </row>
    <row r="10" spans="1:54" ht="12.75" hidden="1" customHeight="1">
      <c r="A10" s="456" t="s">
        <v>1023</v>
      </c>
      <c r="B10" s="459" t="s">
        <v>1023</v>
      </c>
      <c r="C10" s="456" t="s">
        <v>916</v>
      </c>
      <c r="D10" s="456" t="s">
        <v>916</v>
      </c>
      <c r="E10" s="456" t="s">
        <v>916</v>
      </c>
      <c r="F10" s="456" t="s">
        <v>916</v>
      </c>
      <c r="G10" s="456" t="s">
        <v>916</v>
      </c>
      <c r="H10" s="456" t="s">
        <v>916</v>
      </c>
      <c r="I10" s="456" t="s">
        <v>916</v>
      </c>
      <c r="J10" s="456" t="s">
        <v>916</v>
      </c>
      <c r="K10" s="456" t="s">
        <v>916</v>
      </c>
      <c r="L10" s="456" t="s">
        <v>916</v>
      </c>
      <c r="M10" s="456" t="s">
        <v>916</v>
      </c>
      <c r="N10" s="456" t="s">
        <v>916</v>
      </c>
      <c r="O10" s="456" t="s">
        <v>916</v>
      </c>
      <c r="P10" s="456" t="s">
        <v>916</v>
      </c>
      <c r="Q10" s="456" t="s">
        <v>916</v>
      </c>
      <c r="R10" s="456" t="s">
        <v>916</v>
      </c>
      <c r="S10" s="456" t="s">
        <v>916</v>
      </c>
      <c r="U10" s="456" t="s">
        <v>916</v>
      </c>
      <c r="V10" s="456" t="s">
        <v>916</v>
      </c>
      <c r="W10" s="456" t="s">
        <v>916</v>
      </c>
      <c r="X10" s="456" t="s">
        <v>916</v>
      </c>
      <c r="Y10" s="456" t="s">
        <v>916</v>
      </c>
      <c r="Z10" s="456" t="s">
        <v>916</v>
      </c>
      <c r="AA10" s="456" t="s">
        <v>916</v>
      </c>
      <c r="AB10" s="456" t="s">
        <v>916</v>
      </c>
      <c r="AC10" s="456" t="s">
        <v>916</v>
      </c>
      <c r="AD10" s="456" t="s">
        <v>916</v>
      </c>
      <c r="AE10" s="456" t="s">
        <v>916</v>
      </c>
      <c r="AF10" s="456" t="s">
        <v>916</v>
      </c>
      <c r="AG10" s="456" t="s">
        <v>916</v>
      </c>
      <c r="AH10" s="456" t="s">
        <v>916</v>
      </c>
      <c r="AI10" s="456" t="s">
        <v>916</v>
      </c>
      <c r="AJ10" s="456" t="s">
        <v>916</v>
      </c>
      <c r="AK10" s="456" t="s">
        <v>916</v>
      </c>
      <c r="AL10" s="456" t="s">
        <v>916</v>
      </c>
      <c r="AM10" s="456" t="s">
        <v>916</v>
      </c>
      <c r="AN10" s="456" t="s">
        <v>916</v>
      </c>
      <c r="AO10" s="456" t="s">
        <v>916</v>
      </c>
      <c r="AP10" s="456" t="s">
        <v>916</v>
      </c>
      <c r="AQ10" s="456" t="s">
        <v>916</v>
      </c>
      <c r="AR10" s="456" t="s">
        <v>916</v>
      </c>
      <c r="AS10" s="456" t="s">
        <v>916</v>
      </c>
      <c r="AT10" s="456" t="s">
        <v>916</v>
      </c>
      <c r="AU10" s="456" t="s">
        <v>916</v>
      </c>
      <c r="AV10" s="456" t="s">
        <v>916</v>
      </c>
      <c r="AW10" s="456" t="s">
        <v>916</v>
      </c>
      <c r="AX10" s="456" t="s">
        <v>916</v>
      </c>
      <c r="AY10" s="456" t="s">
        <v>916</v>
      </c>
      <c r="AZ10" s="456" t="s">
        <v>916</v>
      </c>
      <c r="BA10" s="456" t="s">
        <v>916</v>
      </c>
      <c r="BB10" s="456" t="s">
        <v>916</v>
      </c>
    </row>
    <row r="11" spans="1:54" ht="12.75" hidden="1" customHeight="1" outlineLevel="1">
      <c r="A11" s="460" t="s">
        <v>304</v>
      </c>
      <c r="B11" s="459" t="s">
        <v>819</v>
      </c>
      <c r="C11" s="459">
        <v>-3606469</v>
      </c>
      <c r="D11" s="459">
        <v>0</v>
      </c>
      <c r="E11" s="459">
        <v>0</v>
      </c>
      <c r="F11" s="459">
        <v>0</v>
      </c>
      <c r="G11" s="459">
        <v>0</v>
      </c>
      <c r="H11" s="459">
        <v>0</v>
      </c>
      <c r="I11" s="459">
        <v>0</v>
      </c>
      <c r="J11" s="459">
        <v>0</v>
      </c>
      <c r="K11" s="459">
        <v>0</v>
      </c>
      <c r="L11" s="459">
        <v>0</v>
      </c>
      <c r="M11" s="459">
        <v>0</v>
      </c>
      <c r="N11" s="459">
        <v>0</v>
      </c>
      <c r="O11" s="459">
        <v>0</v>
      </c>
      <c r="P11" s="459">
        <v>0</v>
      </c>
      <c r="Q11" s="459">
        <v>0</v>
      </c>
      <c r="R11" s="459">
        <v>0</v>
      </c>
      <c r="S11" s="459">
        <v>-225428</v>
      </c>
      <c r="T11" s="459"/>
      <c r="U11" s="459">
        <v>0</v>
      </c>
      <c r="V11" s="459">
        <v>0</v>
      </c>
      <c r="W11" s="459">
        <v>0</v>
      </c>
      <c r="X11" s="459">
        <v>0</v>
      </c>
      <c r="Y11" s="459">
        <v>0</v>
      </c>
      <c r="Z11" s="459">
        <v>0</v>
      </c>
      <c r="AA11" s="459">
        <v>0</v>
      </c>
      <c r="AB11" s="459">
        <v>0</v>
      </c>
      <c r="AC11" s="459">
        <v>0</v>
      </c>
      <c r="AD11" s="459">
        <v>0</v>
      </c>
      <c r="AE11" s="459">
        <v>0</v>
      </c>
      <c r="AF11" s="459">
        <v>0</v>
      </c>
      <c r="AG11" s="459">
        <v>0</v>
      </c>
      <c r="AH11" s="459">
        <v>0</v>
      </c>
      <c r="AI11" s="459">
        <v>0</v>
      </c>
      <c r="AJ11" s="459">
        <v>0</v>
      </c>
      <c r="AK11" s="459">
        <v>0</v>
      </c>
      <c r="AL11" s="459">
        <v>0</v>
      </c>
      <c r="AM11" s="459">
        <v>0</v>
      </c>
      <c r="AN11" s="459">
        <v>0</v>
      </c>
      <c r="AO11" s="459">
        <v>0</v>
      </c>
      <c r="AP11" s="459">
        <v>0</v>
      </c>
      <c r="AQ11" s="459">
        <v>0</v>
      </c>
      <c r="AR11" s="459">
        <v>0</v>
      </c>
      <c r="AS11" s="459">
        <v>0</v>
      </c>
      <c r="AT11" s="459">
        <v>-654513</v>
      </c>
      <c r="AU11" s="459">
        <v>0</v>
      </c>
      <c r="AV11" s="459">
        <v>-1451066</v>
      </c>
      <c r="AW11" s="459">
        <v>-1275462</v>
      </c>
      <c r="AX11" s="459">
        <v>0</v>
      </c>
      <c r="AY11" s="459">
        <v>0</v>
      </c>
      <c r="AZ11" s="459">
        <v>0</v>
      </c>
      <c r="BA11" s="459">
        <v>0</v>
      </c>
      <c r="BB11" s="456" t="s">
        <v>916</v>
      </c>
    </row>
    <row r="12" spans="1:54" ht="12.75" hidden="1" customHeight="1" outlineLevel="1">
      <c r="A12" s="460" t="s">
        <v>305</v>
      </c>
      <c r="B12" s="459" t="s">
        <v>195</v>
      </c>
      <c r="C12" s="459">
        <v>156443</v>
      </c>
      <c r="D12" s="459">
        <v>0</v>
      </c>
      <c r="E12" s="459">
        <v>156443</v>
      </c>
      <c r="F12" s="459">
        <v>0</v>
      </c>
      <c r="G12" s="459">
        <v>0</v>
      </c>
      <c r="H12" s="459">
        <v>0</v>
      </c>
      <c r="I12" s="459">
        <v>0</v>
      </c>
      <c r="J12" s="459">
        <v>0</v>
      </c>
      <c r="K12" s="459">
        <v>0</v>
      </c>
      <c r="L12" s="459">
        <v>0</v>
      </c>
      <c r="M12" s="459">
        <v>0</v>
      </c>
      <c r="N12" s="459">
        <v>0</v>
      </c>
      <c r="O12" s="459">
        <v>0</v>
      </c>
      <c r="P12" s="459">
        <v>0</v>
      </c>
      <c r="Q12" s="459">
        <v>0</v>
      </c>
      <c r="R12" s="459">
        <v>0</v>
      </c>
      <c r="S12" s="459">
        <v>0</v>
      </c>
      <c r="T12" s="459"/>
      <c r="U12" s="459">
        <v>0</v>
      </c>
      <c r="V12" s="459">
        <v>0</v>
      </c>
      <c r="W12" s="459">
        <v>0</v>
      </c>
      <c r="X12" s="459">
        <v>0</v>
      </c>
      <c r="Y12" s="459">
        <v>0</v>
      </c>
      <c r="Z12" s="459">
        <v>0</v>
      </c>
      <c r="AA12" s="459">
        <v>0</v>
      </c>
      <c r="AB12" s="459">
        <v>0</v>
      </c>
      <c r="AC12" s="459">
        <v>0</v>
      </c>
      <c r="AD12" s="459">
        <v>0</v>
      </c>
      <c r="AE12" s="459">
        <v>0</v>
      </c>
      <c r="AF12" s="459">
        <v>0</v>
      </c>
      <c r="AG12" s="459">
        <v>0</v>
      </c>
      <c r="AH12" s="459">
        <v>0</v>
      </c>
      <c r="AI12" s="459">
        <v>0</v>
      </c>
      <c r="AJ12" s="459">
        <v>0</v>
      </c>
      <c r="AK12" s="459">
        <v>0</v>
      </c>
      <c r="AL12" s="459">
        <v>0</v>
      </c>
      <c r="AM12" s="459">
        <v>0</v>
      </c>
      <c r="AN12" s="459">
        <v>0</v>
      </c>
      <c r="AO12" s="459">
        <v>0</v>
      </c>
      <c r="AP12" s="459">
        <v>0</v>
      </c>
      <c r="AQ12" s="459">
        <v>0</v>
      </c>
      <c r="AR12" s="459">
        <v>0</v>
      </c>
      <c r="AS12" s="459">
        <v>0</v>
      </c>
      <c r="AT12" s="459">
        <v>0</v>
      </c>
      <c r="AU12" s="459">
        <v>0</v>
      </c>
      <c r="AV12" s="459">
        <v>0</v>
      </c>
      <c r="AW12" s="459">
        <v>0</v>
      </c>
      <c r="AX12" s="459">
        <v>0</v>
      </c>
      <c r="AY12" s="459">
        <v>0</v>
      </c>
      <c r="AZ12" s="459">
        <v>0</v>
      </c>
      <c r="BA12" s="459">
        <v>0</v>
      </c>
      <c r="BB12" s="456" t="s">
        <v>916</v>
      </c>
    </row>
    <row r="13" spans="1:54" ht="12.75" hidden="1" customHeight="1" outlineLevel="1">
      <c r="A13" s="460" t="s">
        <v>306</v>
      </c>
      <c r="B13" s="459" t="s">
        <v>966</v>
      </c>
      <c r="C13" s="459">
        <v>658931</v>
      </c>
      <c r="D13" s="459">
        <v>-538553</v>
      </c>
      <c r="E13" s="459">
        <v>1404443</v>
      </c>
      <c r="F13" s="459">
        <v>-13969</v>
      </c>
      <c r="G13" s="459">
        <v>240894</v>
      </c>
      <c r="H13" s="459">
        <v>-235689</v>
      </c>
      <c r="I13" s="459">
        <v>0</v>
      </c>
      <c r="J13" s="459">
        <v>-28174</v>
      </c>
      <c r="K13" s="459">
        <v>0</v>
      </c>
      <c r="L13" s="459">
        <v>0</v>
      </c>
      <c r="M13" s="459">
        <v>0</v>
      </c>
      <c r="N13" s="459">
        <v>0</v>
      </c>
      <c r="O13" s="459">
        <v>0</v>
      </c>
      <c r="P13" s="459">
        <v>0</v>
      </c>
      <c r="Q13" s="459">
        <v>0</v>
      </c>
      <c r="R13" s="459">
        <v>0</v>
      </c>
      <c r="S13" s="459">
        <v>23070</v>
      </c>
      <c r="T13" s="459"/>
      <c r="U13" s="459">
        <v>0</v>
      </c>
      <c r="V13" s="459">
        <v>0</v>
      </c>
      <c r="W13" s="459">
        <v>0</v>
      </c>
      <c r="X13" s="459">
        <v>0</v>
      </c>
      <c r="Y13" s="459">
        <v>0</v>
      </c>
      <c r="Z13" s="459">
        <v>0</v>
      </c>
      <c r="AA13" s="459">
        <v>0</v>
      </c>
      <c r="AB13" s="459">
        <v>0</v>
      </c>
      <c r="AC13" s="459">
        <v>0</v>
      </c>
      <c r="AD13" s="459">
        <v>0</v>
      </c>
      <c r="AE13" s="459">
        <v>0</v>
      </c>
      <c r="AF13" s="459">
        <v>-16863</v>
      </c>
      <c r="AG13" s="459">
        <v>0</v>
      </c>
      <c r="AH13" s="459">
        <v>0</v>
      </c>
      <c r="AI13" s="459">
        <v>0</v>
      </c>
      <c r="AJ13" s="459">
        <v>0</v>
      </c>
      <c r="AK13" s="459">
        <v>0</v>
      </c>
      <c r="AL13" s="459">
        <v>0</v>
      </c>
      <c r="AM13" s="459">
        <v>0</v>
      </c>
      <c r="AN13" s="459">
        <v>-17036</v>
      </c>
      <c r="AO13" s="459">
        <v>0</v>
      </c>
      <c r="AP13" s="459">
        <v>-40102</v>
      </c>
      <c r="AQ13" s="459">
        <v>103411</v>
      </c>
      <c r="AR13" s="459">
        <v>-94232</v>
      </c>
      <c r="AS13" s="459">
        <v>0</v>
      </c>
      <c r="AT13" s="459">
        <v>-43956</v>
      </c>
      <c r="AU13" s="459">
        <v>0</v>
      </c>
      <c r="AV13" s="459">
        <v>-1818195</v>
      </c>
      <c r="AW13" s="459">
        <v>1733882</v>
      </c>
      <c r="AX13" s="459">
        <v>0</v>
      </c>
      <c r="AY13" s="459">
        <v>0</v>
      </c>
      <c r="AZ13" s="459">
        <v>0</v>
      </c>
      <c r="BA13" s="459">
        <v>0</v>
      </c>
      <c r="BB13" s="456" t="s">
        <v>916</v>
      </c>
    </row>
    <row r="14" spans="1:54" ht="12.75" hidden="1" customHeight="1" outlineLevel="1">
      <c r="A14" s="460" t="s">
        <v>308</v>
      </c>
      <c r="B14" s="459" t="s">
        <v>198</v>
      </c>
      <c r="C14" s="459">
        <v>0</v>
      </c>
      <c r="D14" s="459">
        <v>0</v>
      </c>
      <c r="E14" s="459">
        <v>0</v>
      </c>
      <c r="F14" s="459">
        <v>0</v>
      </c>
      <c r="G14" s="459">
        <v>0</v>
      </c>
      <c r="H14" s="459">
        <v>0</v>
      </c>
      <c r="I14" s="459">
        <v>0</v>
      </c>
      <c r="J14" s="459">
        <v>0</v>
      </c>
      <c r="K14" s="459">
        <v>0</v>
      </c>
      <c r="L14" s="459">
        <v>0</v>
      </c>
      <c r="M14" s="459">
        <v>0</v>
      </c>
      <c r="N14" s="459">
        <v>0</v>
      </c>
      <c r="O14" s="459">
        <v>0</v>
      </c>
      <c r="P14" s="459">
        <v>0</v>
      </c>
      <c r="Q14" s="459">
        <v>0</v>
      </c>
      <c r="R14" s="459">
        <v>0</v>
      </c>
      <c r="S14" s="459">
        <v>0</v>
      </c>
      <c r="T14" s="459"/>
      <c r="U14" s="459">
        <v>0</v>
      </c>
      <c r="V14" s="459">
        <v>0</v>
      </c>
      <c r="W14" s="459">
        <v>0</v>
      </c>
      <c r="X14" s="459">
        <v>0</v>
      </c>
      <c r="Y14" s="459">
        <v>0</v>
      </c>
      <c r="Z14" s="459">
        <v>0</v>
      </c>
      <c r="AA14" s="459">
        <v>0</v>
      </c>
      <c r="AB14" s="459">
        <v>0</v>
      </c>
      <c r="AC14" s="459">
        <v>0</v>
      </c>
      <c r="AD14" s="459">
        <v>0</v>
      </c>
      <c r="AE14" s="459">
        <v>0</v>
      </c>
      <c r="AF14" s="459">
        <v>0</v>
      </c>
      <c r="AG14" s="459">
        <v>0</v>
      </c>
      <c r="AH14" s="459">
        <v>0</v>
      </c>
      <c r="AI14" s="459">
        <v>0</v>
      </c>
      <c r="AJ14" s="459">
        <v>0</v>
      </c>
      <c r="AK14" s="459">
        <v>0</v>
      </c>
      <c r="AL14" s="459">
        <v>0</v>
      </c>
      <c r="AM14" s="459">
        <v>0</v>
      </c>
      <c r="AN14" s="459">
        <v>0</v>
      </c>
      <c r="AO14" s="459">
        <v>0</v>
      </c>
      <c r="AP14" s="459">
        <v>0</v>
      </c>
      <c r="AQ14" s="459">
        <v>0</v>
      </c>
      <c r="AR14" s="459">
        <v>0</v>
      </c>
      <c r="AS14" s="459">
        <v>0</v>
      </c>
      <c r="AT14" s="459">
        <v>0</v>
      </c>
      <c r="AU14" s="459">
        <v>0</v>
      </c>
      <c r="AV14" s="459">
        <v>0</v>
      </c>
      <c r="AW14" s="459">
        <v>0</v>
      </c>
      <c r="AX14" s="459">
        <v>0</v>
      </c>
      <c r="AY14" s="459">
        <v>0</v>
      </c>
      <c r="AZ14" s="459">
        <v>0</v>
      </c>
      <c r="BA14" s="459">
        <v>0</v>
      </c>
      <c r="BB14" s="456" t="s">
        <v>916</v>
      </c>
    </row>
    <row r="15" spans="1:54" ht="12.75" hidden="1" customHeight="1" outlineLevel="1">
      <c r="A15" s="460" t="s">
        <v>309</v>
      </c>
      <c r="B15" s="459" t="s">
        <v>199</v>
      </c>
      <c r="C15" s="459">
        <v>2731555</v>
      </c>
      <c r="D15" s="459">
        <v>0</v>
      </c>
      <c r="E15" s="459">
        <v>2731555</v>
      </c>
      <c r="F15" s="459">
        <v>0</v>
      </c>
      <c r="G15" s="459">
        <v>0</v>
      </c>
      <c r="H15" s="459">
        <v>0</v>
      </c>
      <c r="I15" s="459">
        <v>0</v>
      </c>
      <c r="J15" s="459">
        <v>0</v>
      </c>
      <c r="K15" s="459">
        <v>0</v>
      </c>
      <c r="L15" s="459">
        <v>0</v>
      </c>
      <c r="M15" s="459">
        <v>0</v>
      </c>
      <c r="N15" s="459">
        <v>0</v>
      </c>
      <c r="O15" s="459">
        <v>0</v>
      </c>
      <c r="P15" s="459">
        <v>0</v>
      </c>
      <c r="Q15" s="459">
        <v>0</v>
      </c>
      <c r="R15" s="459">
        <v>0</v>
      </c>
      <c r="S15" s="459">
        <v>0</v>
      </c>
      <c r="T15" s="459"/>
      <c r="U15" s="459">
        <v>0</v>
      </c>
      <c r="V15" s="459">
        <v>0</v>
      </c>
      <c r="W15" s="459">
        <v>0</v>
      </c>
      <c r="X15" s="459">
        <v>0</v>
      </c>
      <c r="Y15" s="459">
        <v>0</v>
      </c>
      <c r="Z15" s="459">
        <v>0</v>
      </c>
      <c r="AA15" s="459">
        <v>0</v>
      </c>
      <c r="AB15" s="459">
        <v>0</v>
      </c>
      <c r="AC15" s="459">
        <v>0</v>
      </c>
      <c r="AD15" s="459">
        <v>0</v>
      </c>
      <c r="AE15" s="459">
        <v>0</v>
      </c>
      <c r="AF15" s="459">
        <v>0</v>
      </c>
      <c r="AG15" s="459">
        <v>0</v>
      </c>
      <c r="AH15" s="459">
        <v>0</v>
      </c>
      <c r="AI15" s="459">
        <v>0</v>
      </c>
      <c r="AJ15" s="459">
        <v>0</v>
      </c>
      <c r="AK15" s="459">
        <v>0</v>
      </c>
      <c r="AL15" s="459">
        <v>0</v>
      </c>
      <c r="AM15" s="459">
        <v>0</v>
      </c>
      <c r="AN15" s="459">
        <v>0</v>
      </c>
      <c r="AO15" s="459">
        <v>0</v>
      </c>
      <c r="AP15" s="459">
        <v>0</v>
      </c>
      <c r="AQ15" s="459">
        <v>0</v>
      </c>
      <c r="AR15" s="459">
        <v>0</v>
      </c>
      <c r="AS15" s="459">
        <v>0</v>
      </c>
      <c r="AT15" s="459">
        <v>0</v>
      </c>
      <c r="AU15" s="459">
        <v>0</v>
      </c>
      <c r="AV15" s="459">
        <v>0</v>
      </c>
      <c r="AW15" s="459">
        <v>0</v>
      </c>
      <c r="AX15" s="459">
        <v>0</v>
      </c>
      <c r="AY15" s="459">
        <v>0</v>
      </c>
      <c r="AZ15" s="459">
        <v>0</v>
      </c>
      <c r="BA15" s="459">
        <v>0</v>
      </c>
      <c r="BB15" s="456" t="s">
        <v>916</v>
      </c>
    </row>
    <row r="16" spans="1:54" ht="12.75" hidden="1" customHeight="1" outlineLevel="1">
      <c r="A16" s="460" t="s">
        <v>310</v>
      </c>
      <c r="B16" s="459" t="s">
        <v>200</v>
      </c>
      <c r="C16" s="459">
        <v>0</v>
      </c>
      <c r="D16" s="459">
        <v>0</v>
      </c>
      <c r="E16" s="459">
        <v>0</v>
      </c>
      <c r="F16" s="459">
        <v>0</v>
      </c>
      <c r="G16" s="459">
        <v>0</v>
      </c>
      <c r="H16" s="459">
        <v>0</v>
      </c>
      <c r="I16" s="459">
        <v>0</v>
      </c>
      <c r="J16" s="459">
        <v>0</v>
      </c>
      <c r="K16" s="459">
        <v>0</v>
      </c>
      <c r="L16" s="459">
        <v>0</v>
      </c>
      <c r="M16" s="459">
        <v>0</v>
      </c>
      <c r="N16" s="459">
        <v>0</v>
      </c>
      <c r="O16" s="459">
        <v>0</v>
      </c>
      <c r="P16" s="459">
        <v>0</v>
      </c>
      <c r="Q16" s="459">
        <v>0</v>
      </c>
      <c r="R16" s="459">
        <v>0</v>
      </c>
      <c r="S16" s="459">
        <v>0</v>
      </c>
      <c r="T16" s="459"/>
      <c r="U16" s="459">
        <v>0</v>
      </c>
      <c r="V16" s="459">
        <v>0</v>
      </c>
      <c r="W16" s="459">
        <v>0</v>
      </c>
      <c r="X16" s="459">
        <v>0</v>
      </c>
      <c r="Y16" s="459">
        <v>0</v>
      </c>
      <c r="Z16" s="459">
        <v>0</v>
      </c>
      <c r="AA16" s="459">
        <v>0</v>
      </c>
      <c r="AB16" s="459">
        <v>0</v>
      </c>
      <c r="AC16" s="459">
        <v>0</v>
      </c>
      <c r="AD16" s="459">
        <v>0</v>
      </c>
      <c r="AE16" s="459">
        <v>0</v>
      </c>
      <c r="AF16" s="459">
        <v>0</v>
      </c>
      <c r="AG16" s="459">
        <v>0</v>
      </c>
      <c r="AH16" s="459">
        <v>0</v>
      </c>
      <c r="AI16" s="459">
        <v>0</v>
      </c>
      <c r="AJ16" s="459">
        <v>0</v>
      </c>
      <c r="AK16" s="459">
        <v>0</v>
      </c>
      <c r="AL16" s="459">
        <v>0</v>
      </c>
      <c r="AM16" s="459">
        <v>0</v>
      </c>
      <c r="AN16" s="459">
        <v>0</v>
      </c>
      <c r="AO16" s="459">
        <v>0</v>
      </c>
      <c r="AP16" s="459">
        <v>0</v>
      </c>
      <c r="AQ16" s="459">
        <v>0</v>
      </c>
      <c r="AR16" s="459">
        <v>0</v>
      </c>
      <c r="AS16" s="459">
        <v>0</v>
      </c>
      <c r="AT16" s="459">
        <v>0</v>
      </c>
      <c r="AU16" s="459">
        <v>0</v>
      </c>
      <c r="AV16" s="459">
        <v>0</v>
      </c>
      <c r="AW16" s="459">
        <v>0</v>
      </c>
      <c r="AX16" s="459">
        <v>0</v>
      </c>
      <c r="AY16" s="459">
        <v>0</v>
      </c>
      <c r="AZ16" s="459">
        <v>0</v>
      </c>
      <c r="BA16" s="459">
        <v>0</v>
      </c>
      <c r="BB16" s="456" t="s">
        <v>916</v>
      </c>
    </row>
    <row r="17" spans="1:54" ht="12.75" hidden="1" customHeight="1" outlineLevel="1">
      <c r="A17" s="460" t="s">
        <v>311</v>
      </c>
      <c r="B17" s="459" t="s">
        <v>201</v>
      </c>
      <c r="C17" s="459">
        <v>2025549</v>
      </c>
      <c r="D17" s="459">
        <v>0</v>
      </c>
      <c r="E17" s="459">
        <v>98075</v>
      </c>
      <c r="F17" s="459">
        <v>216751</v>
      </c>
      <c r="G17" s="459">
        <v>0</v>
      </c>
      <c r="H17" s="459">
        <v>0</v>
      </c>
      <c r="I17" s="459">
        <v>0</v>
      </c>
      <c r="J17" s="459">
        <v>0</v>
      </c>
      <c r="K17" s="459">
        <v>0</v>
      </c>
      <c r="L17" s="459">
        <v>0</v>
      </c>
      <c r="M17" s="459">
        <v>0</v>
      </c>
      <c r="N17" s="459">
        <v>0</v>
      </c>
      <c r="O17" s="459">
        <v>0</v>
      </c>
      <c r="P17" s="459">
        <v>0</v>
      </c>
      <c r="Q17" s="459">
        <v>0</v>
      </c>
      <c r="R17" s="459">
        <v>0</v>
      </c>
      <c r="S17" s="459">
        <v>166692</v>
      </c>
      <c r="T17" s="459"/>
      <c r="U17" s="459">
        <v>0</v>
      </c>
      <c r="V17" s="459">
        <v>0</v>
      </c>
      <c r="W17" s="459">
        <v>0</v>
      </c>
      <c r="X17" s="459">
        <v>0</v>
      </c>
      <c r="Y17" s="459">
        <v>0</v>
      </c>
      <c r="Z17" s="459">
        <v>0</v>
      </c>
      <c r="AA17" s="459">
        <v>0</v>
      </c>
      <c r="AB17" s="459">
        <v>0</v>
      </c>
      <c r="AC17" s="459">
        <v>0</v>
      </c>
      <c r="AD17" s="459">
        <v>0</v>
      </c>
      <c r="AE17" s="459">
        <v>0</v>
      </c>
      <c r="AF17" s="459">
        <v>401944</v>
      </c>
      <c r="AG17" s="459">
        <v>0</v>
      </c>
      <c r="AH17" s="459">
        <v>0</v>
      </c>
      <c r="AI17" s="459">
        <v>0</v>
      </c>
      <c r="AJ17" s="459">
        <v>0</v>
      </c>
      <c r="AK17" s="459">
        <v>0</v>
      </c>
      <c r="AL17" s="459">
        <v>0</v>
      </c>
      <c r="AM17" s="459">
        <v>0</v>
      </c>
      <c r="AN17" s="459">
        <v>0</v>
      </c>
      <c r="AO17" s="459">
        <v>0</v>
      </c>
      <c r="AP17" s="459">
        <v>-79937</v>
      </c>
      <c r="AQ17" s="459">
        <v>316295</v>
      </c>
      <c r="AR17" s="459">
        <v>0</v>
      </c>
      <c r="AS17" s="459">
        <v>0</v>
      </c>
      <c r="AT17" s="459">
        <v>280913</v>
      </c>
      <c r="AU17" s="459">
        <v>0</v>
      </c>
      <c r="AV17" s="459">
        <v>492214</v>
      </c>
      <c r="AW17" s="459">
        <v>132603</v>
      </c>
      <c r="AX17" s="459">
        <v>0</v>
      </c>
      <c r="AY17" s="459">
        <v>0</v>
      </c>
      <c r="AZ17" s="459">
        <v>0</v>
      </c>
      <c r="BA17" s="459">
        <v>0</v>
      </c>
      <c r="BB17" s="456" t="s">
        <v>916</v>
      </c>
    </row>
    <row r="18" spans="1:54" ht="12.75" customHeight="1" outlineLevel="1">
      <c r="A18" s="460" t="s">
        <v>1024</v>
      </c>
      <c r="B18" s="459" t="s">
        <v>1025</v>
      </c>
      <c r="C18" s="459">
        <v>10099286</v>
      </c>
      <c r="D18" s="459">
        <v>0</v>
      </c>
      <c r="E18" s="459">
        <v>10099286</v>
      </c>
      <c r="F18" s="459">
        <v>0</v>
      </c>
      <c r="G18" s="459">
        <v>0</v>
      </c>
      <c r="H18" s="459">
        <v>0</v>
      </c>
      <c r="I18" s="459">
        <v>0</v>
      </c>
      <c r="J18" s="459">
        <v>0</v>
      </c>
      <c r="K18" s="459">
        <v>0</v>
      </c>
      <c r="L18" s="459">
        <v>0</v>
      </c>
      <c r="M18" s="459">
        <v>0</v>
      </c>
      <c r="N18" s="459">
        <v>0</v>
      </c>
      <c r="O18" s="459">
        <v>0</v>
      </c>
      <c r="P18" s="459">
        <v>0</v>
      </c>
      <c r="Q18" s="459">
        <v>0</v>
      </c>
      <c r="R18" s="459">
        <v>0</v>
      </c>
      <c r="S18" s="459">
        <v>0</v>
      </c>
      <c r="T18" s="459"/>
      <c r="U18" s="459">
        <v>0</v>
      </c>
      <c r="V18" s="459">
        <v>0</v>
      </c>
      <c r="W18" s="459">
        <v>0</v>
      </c>
      <c r="X18" s="459">
        <v>0</v>
      </c>
      <c r="Y18" s="459">
        <v>0</v>
      </c>
      <c r="Z18" s="459">
        <v>0</v>
      </c>
      <c r="AA18" s="459">
        <v>0</v>
      </c>
      <c r="AB18" s="459">
        <v>0</v>
      </c>
      <c r="AC18" s="459">
        <v>0</v>
      </c>
      <c r="AD18" s="459">
        <v>0</v>
      </c>
      <c r="AE18" s="459">
        <v>0</v>
      </c>
      <c r="AF18" s="459">
        <v>0</v>
      </c>
      <c r="AG18" s="459">
        <v>0</v>
      </c>
      <c r="AH18" s="459">
        <v>0</v>
      </c>
      <c r="AI18" s="459">
        <v>0</v>
      </c>
      <c r="AJ18" s="459">
        <v>0</v>
      </c>
      <c r="AK18" s="459">
        <v>0</v>
      </c>
      <c r="AL18" s="459">
        <v>0</v>
      </c>
      <c r="AM18" s="459">
        <v>0</v>
      </c>
      <c r="AN18" s="459">
        <v>0</v>
      </c>
      <c r="AO18" s="459">
        <v>0</v>
      </c>
      <c r="AP18" s="459">
        <v>0</v>
      </c>
      <c r="AQ18" s="459">
        <v>0</v>
      </c>
      <c r="AR18" s="459">
        <v>0</v>
      </c>
      <c r="AS18" s="459">
        <v>0</v>
      </c>
      <c r="AT18" s="459">
        <v>0</v>
      </c>
      <c r="AU18" s="459">
        <v>0</v>
      </c>
      <c r="AV18" s="459">
        <v>0</v>
      </c>
      <c r="AW18" s="459">
        <v>0</v>
      </c>
      <c r="AX18" s="459">
        <v>0</v>
      </c>
      <c r="AY18" s="459">
        <v>0</v>
      </c>
      <c r="AZ18" s="459">
        <v>0</v>
      </c>
      <c r="BA18" s="459">
        <v>0</v>
      </c>
      <c r="BB18" s="456" t="s">
        <v>916</v>
      </c>
    </row>
    <row r="19" spans="1:54" ht="12.75" customHeight="1" outlineLevel="1">
      <c r="A19" s="460" t="s">
        <v>1026</v>
      </c>
      <c r="B19" s="459" t="s">
        <v>1027</v>
      </c>
      <c r="C19" s="459">
        <v>-2412031</v>
      </c>
      <c r="D19" s="459">
        <v>0</v>
      </c>
      <c r="E19" s="459">
        <v>-2379554</v>
      </c>
      <c r="F19" s="459">
        <v>0</v>
      </c>
      <c r="G19" s="459">
        <v>0</v>
      </c>
      <c r="H19" s="459">
        <v>0</v>
      </c>
      <c r="I19" s="459">
        <v>0</v>
      </c>
      <c r="J19" s="459">
        <v>0</v>
      </c>
      <c r="K19" s="459">
        <v>0</v>
      </c>
      <c r="L19" s="459">
        <v>0</v>
      </c>
      <c r="M19" s="459">
        <v>0</v>
      </c>
      <c r="N19" s="459">
        <v>0</v>
      </c>
      <c r="O19" s="459">
        <v>0</v>
      </c>
      <c r="P19" s="459">
        <v>0</v>
      </c>
      <c r="Q19" s="459">
        <v>0</v>
      </c>
      <c r="R19" s="459">
        <v>0</v>
      </c>
      <c r="S19" s="459">
        <v>0</v>
      </c>
      <c r="T19" s="459"/>
      <c r="U19" s="459">
        <v>0</v>
      </c>
      <c r="V19" s="459">
        <v>0</v>
      </c>
      <c r="W19" s="459">
        <v>0</v>
      </c>
      <c r="X19" s="459">
        <v>0</v>
      </c>
      <c r="Y19" s="459">
        <v>0</v>
      </c>
      <c r="Z19" s="459">
        <v>0</v>
      </c>
      <c r="AA19" s="459">
        <v>0</v>
      </c>
      <c r="AB19" s="459">
        <v>0</v>
      </c>
      <c r="AC19" s="459">
        <v>0</v>
      </c>
      <c r="AD19" s="459">
        <v>0</v>
      </c>
      <c r="AE19" s="459">
        <v>0</v>
      </c>
      <c r="AF19" s="459">
        <v>0</v>
      </c>
      <c r="AG19" s="459">
        <v>0</v>
      </c>
      <c r="AH19" s="459">
        <v>0</v>
      </c>
      <c r="AI19" s="459">
        <v>0</v>
      </c>
      <c r="AJ19" s="459">
        <v>0</v>
      </c>
      <c r="AK19" s="459">
        <v>0</v>
      </c>
      <c r="AL19" s="459">
        <v>0</v>
      </c>
      <c r="AM19" s="459">
        <v>0</v>
      </c>
      <c r="AN19" s="459">
        <v>0</v>
      </c>
      <c r="AO19" s="459">
        <v>0</v>
      </c>
      <c r="AP19" s="459">
        <v>0</v>
      </c>
      <c r="AQ19" s="459">
        <v>0</v>
      </c>
      <c r="AR19" s="459">
        <v>0</v>
      </c>
      <c r="AS19" s="459">
        <v>0</v>
      </c>
      <c r="AT19" s="459">
        <v>0</v>
      </c>
      <c r="AU19" s="459">
        <v>0</v>
      </c>
      <c r="AV19" s="459">
        <v>0</v>
      </c>
      <c r="AW19" s="459">
        <v>0</v>
      </c>
      <c r="AX19" s="459">
        <v>-32477</v>
      </c>
      <c r="AY19" s="459">
        <v>0</v>
      </c>
      <c r="AZ19" s="459">
        <v>0</v>
      </c>
      <c r="BA19" s="459">
        <v>0</v>
      </c>
      <c r="BB19" s="456" t="s">
        <v>916</v>
      </c>
    </row>
    <row r="20" spans="1:54" ht="12.75" customHeight="1" outlineLevel="1">
      <c r="A20" s="460" t="s">
        <v>1028</v>
      </c>
      <c r="B20" s="459" t="s">
        <v>1029</v>
      </c>
      <c r="C20" s="459">
        <v>0</v>
      </c>
      <c r="D20" s="459">
        <v>0</v>
      </c>
      <c r="E20" s="459">
        <v>0</v>
      </c>
      <c r="F20" s="459">
        <v>0</v>
      </c>
      <c r="G20" s="459">
        <v>0</v>
      </c>
      <c r="H20" s="459">
        <v>0</v>
      </c>
      <c r="I20" s="459">
        <v>0</v>
      </c>
      <c r="J20" s="459">
        <v>0</v>
      </c>
      <c r="K20" s="459">
        <v>0</v>
      </c>
      <c r="L20" s="459">
        <v>0</v>
      </c>
      <c r="M20" s="459">
        <v>0</v>
      </c>
      <c r="N20" s="459">
        <v>0</v>
      </c>
      <c r="O20" s="459">
        <v>0</v>
      </c>
      <c r="P20" s="459">
        <v>0</v>
      </c>
      <c r="Q20" s="459">
        <v>0</v>
      </c>
      <c r="R20" s="459">
        <v>0</v>
      </c>
      <c r="S20" s="459">
        <v>0</v>
      </c>
      <c r="T20" s="459"/>
      <c r="U20" s="459">
        <v>0</v>
      </c>
      <c r="V20" s="459">
        <v>0</v>
      </c>
      <c r="W20" s="459">
        <v>0</v>
      </c>
      <c r="X20" s="459">
        <v>0</v>
      </c>
      <c r="Y20" s="459">
        <v>0</v>
      </c>
      <c r="Z20" s="459">
        <v>0</v>
      </c>
      <c r="AA20" s="459">
        <v>0</v>
      </c>
      <c r="AB20" s="459">
        <v>0</v>
      </c>
      <c r="AC20" s="459">
        <v>0</v>
      </c>
      <c r="AD20" s="459">
        <v>0</v>
      </c>
      <c r="AE20" s="459">
        <v>0</v>
      </c>
      <c r="AF20" s="459">
        <v>0</v>
      </c>
      <c r="AG20" s="459">
        <v>0</v>
      </c>
      <c r="AH20" s="459">
        <v>0</v>
      </c>
      <c r="AI20" s="459">
        <v>0</v>
      </c>
      <c r="AJ20" s="459">
        <v>0</v>
      </c>
      <c r="AK20" s="459">
        <v>0</v>
      </c>
      <c r="AL20" s="459">
        <v>0</v>
      </c>
      <c r="AM20" s="459">
        <v>0</v>
      </c>
      <c r="AN20" s="459">
        <v>0</v>
      </c>
      <c r="AO20" s="459">
        <v>0</v>
      </c>
      <c r="AP20" s="459">
        <v>0</v>
      </c>
      <c r="AQ20" s="459">
        <v>0</v>
      </c>
      <c r="AR20" s="459">
        <v>0</v>
      </c>
      <c r="AS20" s="459">
        <v>0</v>
      </c>
      <c r="AT20" s="459">
        <v>0</v>
      </c>
      <c r="AU20" s="459">
        <v>0</v>
      </c>
      <c r="AV20" s="459">
        <v>0</v>
      </c>
      <c r="AW20" s="459">
        <v>0</v>
      </c>
      <c r="AX20" s="459">
        <v>0</v>
      </c>
      <c r="AY20" s="459">
        <v>0</v>
      </c>
      <c r="AZ20" s="459">
        <v>0</v>
      </c>
      <c r="BA20" s="459">
        <v>0</v>
      </c>
      <c r="BB20" s="456" t="s">
        <v>916</v>
      </c>
    </row>
    <row r="21" spans="1:54" ht="12.75" customHeight="1" outlineLevel="1">
      <c r="A21" s="460" t="s">
        <v>1030</v>
      </c>
      <c r="B21" s="459" t="s">
        <v>1031</v>
      </c>
      <c r="C21" s="459">
        <v>14765954</v>
      </c>
      <c r="D21" s="459">
        <v>0</v>
      </c>
      <c r="E21" s="459">
        <v>14765954</v>
      </c>
      <c r="F21" s="459">
        <v>0</v>
      </c>
      <c r="G21" s="459">
        <v>0</v>
      </c>
      <c r="H21" s="459">
        <v>0</v>
      </c>
      <c r="I21" s="459">
        <v>0</v>
      </c>
      <c r="J21" s="459">
        <v>0</v>
      </c>
      <c r="K21" s="459">
        <v>0</v>
      </c>
      <c r="L21" s="459">
        <v>0</v>
      </c>
      <c r="M21" s="459">
        <v>0</v>
      </c>
      <c r="N21" s="459">
        <v>0</v>
      </c>
      <c r="O21" s="459">
        <v>0</v>
      </c>
      <c r="P21" s="459">
        <v>0</v>
      </c>
      <c r="Q21" s="459">
        <v>0</v>
      </c>
      <c r="R21" s="459">
        <v>0</v>
      </c>
      <c r="S21" s="459">
        <v>0</v>
      </c>
      <c r="T21" s="459"/>
      <c r="U21" s="459">
        <v>0</v>
      </c>
      <c r="V21" s="459">
        <v>0</v>
      </c>
      <c r="W21" s="459">
        <v>0</v>
      </c>
      <c r="X21" s="459">
        <v>0</v>
      </c>
      <c r="Y21" s="459">
        <v>0</v>
      </c>
      <c r="Z21" s="459">
        <v>0</v>
      </c>
      <c r="AA21" s="459">
        <v>0</v>
      </c>
      <c r="AB21" s="459">
        <v>0</v>
      </c>
      <c r="AC21" s="459">
        <v>0</v>
      </c>
      <c r="AD21" s="459">
        <v>0</v>
      </c>
      <c r="AE21" s="459">
        <v>0</v>
      </c>
      <c r="AF21" s="459">
        <v>0</v>
      </c>
      <c r="AG21" s="459">
        <v>0</v>
      </c>
      <c r="AH21" s="459">
        <v>0</v>
      </c>
      <c r="AI21" s="459">
        <v>0</v>
      </c>
      <c r="AJ21" s="459">
        <v>0</v>
      </c>
      <c r="AK21" s="459">
        <v>0</v>
      </c>
      <c r="AL21" s="459">
        <v>0</v>
      </c>
      <c r="AM21" s="459">
        <v>0</v>
      </c>
      <c r="AN21" s="459">
        <v>0</v>
      </c>
      <c r="AO21" s="459">
        <v>0</v>
      </c>
      <c r="AP21" s="459">
        <v>0</v>
      </c>
      <c r="AQ21" s="459">
        <v>0</v>
      </c>
      <c r="AR21" s="459">
        <v>0</v>
      </c>
      <c r="AS21" s="459">
        <v>0</v>
      </c>
      <c r="AT21" s="459">
        <v>0</v>
      </c>
      <c r="AU21" s="459">
        <v>0</v>
      </c>
      <c r="AV21" s="459">
        <v>0</v>
      </c>
      <c r="AW21" s="459">
        <v>0</v>
      </c>
      <c r="AX21" s="459">
        <v>0</v>
      </c>
      <c r="AY21" s="459">
        <v>0</v>
      </c>
      <c r="AZ21" s="459">
        <v>0</v>
      </c>
      <c r="BA21" s="459">
        <v>0</v>
      </c>
      <c r="BB21" s="456" t="s">
        <v>916</v>
      </c>
    </row>
    <row r="22" spans="1:54" ht="12.75" customHeight="1" outlineLevel="1">
      <c r="A22" s="460" t="s">
        <v>1032</v>
      </c>
      <c r="B22" s="459" t="s">
        <v>1033</v>
      </c>
      <c r="C22" s="459">
        <v>88601163</v>
      </c>
      <c r="D22" s="459">
        <v>0</v>
      </c>
      <c r="E22" s="459">
        <v>88601163</v>
      </c>
      <c r="F22" s="459">
        <v>0</v>
      </c>
      <c r="G22" s="459">
        <v>0</v>
      </c>
      <c r="H22" s="459">
        <v>0</v>
      </c>
      <c r="I22" s="459">
        <v>0</v>
      </c>
      <c r="J22" s="459">
        <v>0</v>
      </c>
      <c r="K22" s="459">
        <v>0</v>
      </c>
      <c r="L22" s="459">
        <v>0</v>
      </c>
      <c r="M22" s="459">
        <v>0</v>
      </c>
      <c r="N22" s="459">
        <v>0</v>
      </c>
      <c r="O22" s="459">
        <v>0</v>
      </c>
      <c r="P22" s="459">
        <v>0</v>
      </c>
      <c r="Q22" s="459">
        <v>0</v>
      </c>
      <c r="R22" s="459">
        <v>0</v>
      </c>
      <c r="S22" s="459">
        <v>0</v>
      </c>
      <c r="T22" s="459"/>
      <c r="U22" s="459">
        <v>0</v>
      </c>
      <c r="V22" s="459">
        <v>0</v>
      </c>
      <c r="W22" s="459">
        <v>0</v>
      </c>
      <c r="X22" s="459">
        <v>0</v>
      </c>
      <c r="Y22" s="459">
        <v>0</v>
      </c>
      <c r="Z22" s="459">
        <v>0</v>
      </c>
      <c r="AA22" s="459">
        <v>0</v>
      </c>
      <c r="AB22" s="459">
        <v>0</v>
      </c>
      <c r="AC22" s="459">
        <v>0</v>
      </c>
      <c r="AD22" s="459">
        <v>0</v>
      </c>
      <c r="AE22" s="459">
        <v>0</v>
      </c>
      <c r="AF22" s="459">
        <v>0</v>
      </c>
      <c r="AG22" s="459">
        <v>0</v>
      </c>
      <c r="AH22" s="459">
        <v>0</v>
      </c>
      <c r="AI22" s="459">
        <v>0</v>
      </c>
      <c r="AJ22" s="459">
        <v>0</v>
      </c>
      <c r="AK22" s="459">
        <v>0</v>
      </c>
      <c r="AL22" s="459">
        <v>0</v>
      </c>
      <c r="AM22" s="459">
        <v>0</v>
      </c>
      <c r="AN22" s="459">
        <v>0</v>
      </c>
      <c r="AO22" s="459">
        <v>0</v>
      </c>
      <c r="AP22" s="459">
        <v>0</v>
      </c>
      <c r="AQ22" s="459">
        <v>0</v>
      </c>
      <c r="AR22" s="459">
        <v>0</v>
      </c>
      <c r="AS22" s="459">
        <v>0</v>
      </c>
      <c r="AT22" s="459">
        <v>0</v>
      </c>
      <c r="AU22" s="459">
        <v>0</v>
      </c>
      <c r="AV22" s="459">
        <v>0</v>
      </c>
      <c r="AW22" s="459">
        <v>0</v>
      </c>
      <c r="AX22" s="459">
        <v>0</v>
      </c>
      <c r="AY22" s="459">
        <v>0</v>
      </c>
      <c r="AZ22" s="459">
        <v>0</v>
      </c>
      <c r="BA22" s="459">
        <v>0</v>
      </c>
      <c r="BB22" s="456" t="s">
        <v>916</v>
      </c>
    </row>
    <row r="23" spans="1:54" ht="12.75" hidden="1" customHeight="1" outlineLevel="1">
      <c r="A23" s="460" t="s">
        <v>312</v>
      </c>
      <c r="B23" s="459" t="s">
        <v>202</v>
      </c>
      <c r="C23" s="459">
        <v>3368125</v>
      </c>
      <c r="D23" s="459">
        <v>0</v>
      </c>
      <c r="E23" s="459">
        <v>0</v>
      </c>
      <c r="F23" s="459">
        <v>0</v>
      </c>
      <c r="G23" s="459">
        <v>1421095</v>
      </c>
      <c r="H23" s="459">
        <v>436082</v>
      </c>
      <c r="I23" s="459">
        <v>0</v>
      </c>
      <c r="J23" s="459">
        <v>39076</v>
      </c>
      <c r="K23" s="459">
        <v>0</v>
      </c>
      <c r="L23" s="459">
        <v>21548</v>
      </c>
      <c r="M23" s="459">
        <v>0</v>
      </c>
      <c r="N23" s="459">
        <v>5840</v>
      </c>
      <c r="O23" s="459">
        <v>0</v>
      </c>
      <c r="P23" s="459">
        <v>0</v>
      </c>
      <c r="Q23" s="459">
        <v>0</v>
      </c>
      <c r="R23" s="459">
        <v>0</v>
      </c>
      <c r="S23" s="459">
        <v>0</v>
      </c>
      <c r="T23" s="459"/>
      <c r="U23" s="459">
        <v>13038</v>
      </c>
      <c r="V23" s="459">
        <v>3386</v>
      </c>
      <c r="W23" s="459">
        <v>9096</v>
      </c>
      <c r="X23" s="459">
        <v>0</v>
      </c>
      <c r="Y23" s="459">
        <v>0</v>
      </c>
      <c r="Z23" s="459">
        <v>0</v>
      </c>
      <c r="AA23" s="459">
        <v>0</v>
      </c>
      <c r="AB23" s="459">
        <v>129964</v>
      </c>
      <c r="AC23" s="459">
        <v>87151</v>
      </c>
      <c r="AD23" s="459">
        <v>0</v>
      </c>
      <c r="AE23" s="459">
        <v>0</v>
      </c>
      <c r="AF23" s="459">
        <v>0</v>
      </c>
      <c r="AG23" s="459">
        <v>0</v>
      </c>
      <c r="AH23" s="459">
        <v>0</v>
      </c>
      <c r="AI23" s="459">
        <v>0</v>
      </c>
      <c r="AJ23" s="459">
        <v>0</v>
      </c>
      <c r="AK23" s="459">
        <v>26135</v>
      </c>
      <c r="AL23" s="459">
        <v>0</v>
      </c>
      <c r="AM23" s="459">
        <v>83347</v>
      </c>
      <c r="AN23" s="459">
        <v>570560</v>
      </c>
      <c r="AO23" s="459">
        <v>0</v>
      </c>
      <c r="AP23" s="459">
        <v>265087</v>
      </c>
      <c r="AQ23" s="459">
        <v>0</v>
      </c>
      <c r="AR23" s="459">
        <v>213230</v>
      </c>
      <c r="AS23" s="459">
        <v>0</v>
      </c>
      <c r="AT23" s="459">
        <v>43491</v>
      </c>
      <c r="AU23" s="459">
        <v>0</v>
      </c>
      <c r="AV23" s="459">
        <v>0</v>
      </c>
      <c r="AW23" s="459">
        <v>0</v>
      </c>
      <c r="AX23" s="459">
        <v>0</v>
      </c>
      <c r="AY23" s="459">
        <v>0</v>
      </c>
      <c r="AZ23" s="459">
        <v>0</v>
      </c>
      <c r="BA23" s="459">
        <v>0</v>
      </c>
      <c r="BB23" s="456" t="s">
        <v>916</v>
      </c>
    </row>
    <row r="24" spans="1:54" ht="12.75" hidden="1" customHeight="1" outlineLevel="1">
      <c r="A24" s="460" t="s">
        <v>314</v>
      </c>
      <c r="B24" s="459" t="s">
        <v>204</v>
      </c>
      <c r="C24" s="459">
        <v>-88909</v>
      </c>
      <c r="D24" s="459">
        <v>0</v>
      </c>
      <c r="E24" s="459">
        <v>0</v>
      </c>
      <c r="F24" s="459">
        <v>0</v>
      </c>
      <c r="G24" s="459">
        <v>0</v>
      </c>
      <c r="H24" s="459">
        <v>0</v>
      </c>
      <c r="I24" s="459">
        <v>0</v>
      </c>
      <c r="J24" s="459">
        <v>-3675</v>
      </c>
      <c r="K24" s="459">
        <v>0</v>
      </c>
      <c r="L24" s="459">
        <v>7261</v>
      </c>
      <c r="M24" s="459">
        <v>-3699</v>
      </c>
      <c r="N24" s="459">
        <v>0</v>
      </c>
      <c r="O24" s="459">
        <v>0</v>
      </c>
      <c r="P24" s="459">
        <v>0</v>
      </c>
      <c r="Q24" s="459">
        <v>0</v>
      </c>
      <c r="R24" s="459">
        <v>0</v>
      </c>
      <c r="S24" s="459">
        <v>-12432</v>
      </c>
      <c r="T24" s="459"/>
      <c r="U24" s="459">
        <v>0</v>
      </c>
      <c r="V24" s="459">
        <v>0</v>
      </c>
      <c r="W24" s="459">
        <v>0</v>
      </c>
      <c r="X24" s="459">
        <v>0</v>
      </c>
      <c r="Y24" s="459">
        <v>0</v>
      </c>
      <c r="Z24" s="459">
        <v>0</v>
      </c>
      <c r="AA24" s="459">
        <v>0</v>
      </c>
      <c r="AB24" s="459">
        <v>0</v>
      </c>
      <c r="AC24" s="459">
        <v>0</v>
      </c>
      <c r="AD24" s="459">
        <v>0</v>
      </c>
      <c r="AE24" s="459">
        <v>0</v>
      </c>
      <c r="AF24" s="459">
        <v>0</v>
      </c>
      <c r="AG24" s="459">
        <v>0</v>
      </c>
      <c r="AH24" s="459">
        <v>0</v>
      </c>
      <c r="AI24" s="459">
        <v>0</v>
      </c>
      <c r="AJ24" s="459">
        <v>0</v>
      </c>
      <c r="AK24" s="459">
        <v>0</v>
      </c>
      <c r="AL24" s="459">
        <v>0</v>
      </c>
      <c r="AM24" s="459">
        <v>0</v>
      </c>
      <c r="AN24" s="459">
        <v>-11665</v>
      </c>
      <c r="AO24" s="459">
        <v>0</v>
      </c>
      <c r="AP24" s="459">
        <v>-1921</v>
      </c>
      <c r="AQ24" s="459">
        <v>0</v>
      </c>
      <c r="AR24" s="459">
        <v>-35645</v>
      </c>
      <c r="AS24" s="459">
        <v>0</v>
      </c>
      <c r="AT24" s="459">
        <v>0</v>
      </c>
      <c r="AU24" s="459">
        <v>0</v>
      </c>
      <c r="AV24" s="459">
        <v>-3904</v>
      </c>
      <c r="AW24" s="459">
        <v>-23229</v>
      </c>
      <c r="AX24" s="459">
        <v>0</v>
      </c>
      <c r="AY24" s="459">
        <v>0</v>
      </c>
      <c r="AZ24" s="459">
        <v>0</v>
      </c>
      <c r="BA24" s="459">
        <v>0</v>
      </c>
      <c r="BB24" s="456" t="s">
        <v>916</v>
      </c>
    </row>
    <row r="25" spans="1:54" ht="12.75" hidden="1" customHeight="1" outlineLevel="1">
      <c r="A25" s="460" t="s">
        <v>315</v>
      </c>
      <c r="B25" s="459" t="s">
        <v>967</v>
      </c>
      <c r="C25" s="459">
        <v>-1035007</v>
      </c>
      <c r="D25" s="459">
        <v>0</v>
      </c>
      <c r="E25" s="459">
        <v>0</v>
      </c>
      <c r="F25" s="459">
        <v>0</v>
      </c>
      <c r="G25" s="459">
        <v>-1035007</v>
      </c>
      <c r="H25" s="459">
        <v>0</v>
      </c>
      <c r="I25" s="459">
        <v>0</v>
      </c>
      <c r="J25" s="459">
        <v>0</v>
      </c>
      <c r="K25" s="459">
        <v>0</v>
      </c>
      <c r="L25" s="459">
        <v>0</v>
      </c>
      <c r="M25" s="459">
        <v>0</v>
      </c>
      <c r="N25" s="459">
        <v>0</v>
      </c>
      <c r="O25" s="459">
        <v>0</v>
      </c>
      <c r="P25" s="459">
        <v>0</v>
      </c>
      <c r="Q25" s="459">
        <v>0</v>
      </c>
      <c r="R25" s="459">
        <v>0</v>
      </c>
      <c r="S25" s="459">
        <v>0</v>
      </c>
      <c r="T25" s="459"/>
      <c r="U25" s="459">
        <v>0</v>
      </c>
      <c r="V25" s="459">
        <v>0</v>
      </c>
      <c r="W25" s="459">
        <v>0</v>
      </c>
      <c r="X25" s="459">
        <v>0</v>
      </c>
      <c r="Y25" s="459">
        <v>0</v>
      </c>
      <c r="Z25" s="459">
        <v>0</v>
      </c>
      <c r="AA25" s="459">
        <v>0</v>
      </c>
      <c r="AB25" s="459">
        <v>0</v>
      </c>
      <c r="AC25" s="459">
        <v>0</v>
      </c>
      <c r="AD25" s="459">
        <v>0</v>
      </c>
      <c r="AE25" s="459">
        <v>0</v>
      </c>
      <c r="AF25" s="459">
        <v>0</v>
      </c>
      <c r="AG25" s="459">
        <v>0</v>
      </c>
      <c r="AH25" s="459">
        <v>0</v>
      </c>
      <c r="AI25" s="459">
        <v>0</v>
      </c>
      <c r="AJ25" s="459">
        <v>0</v>
      </c>
      <c r="AK25" s="459">
        <v>0</v>
      </c>
      <c r="AL25" s="459">
        <v>0</v>
      </c>
      <c r="AM25" s="459">
        <v>0</v>
      </c>
      <c r="AN25" s="459">
        <v>0</v>
      </c>
      <c r="AO25" s="459">
        <v>0</v>
      </c>
      <c r="AP25" s="459">
        <v>0</v>
      </c>
      <c r="AQ25" s="459">
        <v>0</v>
      </c>
      <c r="AR25" s="459">
        <v>0</v>
      </c>
      <c r="AS25" s="459">
        <v>0</v>
      </c>
      <c r="AT25" s="459">
        <v>0</v>
      </c>
      <c r="AU25" s="459">
        <v>0</v>
      </c>
      <c r="AV25" s="459">
        <v>0</v>
      </c>
      <c r="AW25" s="459">
        <v>0</v>
      </c>
      <c r="AX25" s="459">
        <v>0</v>
      </c>
      <c r="AY25" s="459">
        <v>0</v>
      </c>
      <c r="AZ25" s="459">
        <v>0</v>
      </c>
      <c r="BA25" s="459">
        <v>0</v>
      </c>
      <c r="BB25" s="456" t="s">
        <v>916</v>
      </c>
    </row>
    <row r="26" spans="1:54" ht="12.75" hidden="1" customHeight="1" outlineLevel="1">
      <c r="A26" s="460" t="s">
        <v>317</v>
      </c>
      <c r="B26" s="459" t="s">
        <v>207</v>
      </c>
      <c r="C26" s="459">
        <v>26518</v>
      </c>
      <c r="D26" s="459">
        <v>0</v>
      </c>
      <c r="E26" s="459">
        <v>0</v>
      </c>
      <c r="F26" s="459">
        <v>0</v>
      </c>
      <c r="G26" s="459">
        <v>0</v>
      </c>
      <c r="H26" s="459">
        <v>0</v>
      </c>
      <c r="I26" s="459">
        <v>0</v>
      </c>
      <c r="J26" s="459">
        <v>0</v>
      </c>
      <c r="K26" s="459">
        <v>0</v>
      </c>
      <c r="L26" s="459">
        <v>0</v>
      </c>
      <c r="M26" s="459">
        <v>0</v>
      </c>
      <c r="N26" s="459">
        <v>0</v>
      </c>
      <c r="O26" s="459">
        <v>0</v>
      </c>
      <c r="P26" s="459">
        <v>0</v>
      </c>
      <c r="Q26" s="459">
        <v>0</v>
      </c>
      <c r="R26" s="459">
        <v>0</v>
      </c>
      <c r="S26" s="459">
        <v>0</v>
      </c>
      <c r="T26" s="459"/>
      <c r="U26" s="459">
        <v>0</v>
      </c>
      <c r="V26" s="459">
        <v>0</v>
      </c>
      <c r="W26" s="459">
        <v>0</v>
      </c>
      <c r="X26" s="459">
        <v>0</v>
      </c>
      <c r="Y26" s="459">
        <v>0</v>
      </c>
      <c r="Z26" s="459">
        <v>0</v>
      </c>
      <c r="AA26" s="459">
        <v>0</v>
      </c>
      <c r="AB26" s="459">
        <v>0</v>
      </c>
      <c r="AC26" s="459">
        <v>0</v>
      </c>
      <c r="AD26" s="459">
        <v>0</v>
      </c>
      <c r="AE26" s="459">
        <v>0</v>
      </c>
      <c r="AF26" s="459">
        <v>26518</v>
      </c>
      <c r="AG26" s="459">
        <v>0</v>
      </c>
      <c r="AH26" s="459">
        <v>0</v>
      </c>
      <c r="AI26" s="459">
        <v>0</v>
      </c>
      <c r="AJ26" s="459">
        <v>0</v>
      </c>
      <c r="AK26" s="459">
        <v>0</v>
      </c>
      <c r="AL26" s="459">
        <v>0</v>
      </c>
      <c r="AM26" s="459">
        <v>0</v>
      </c>
      <c r="AN26" s="459">
        <v>0</v>
      </c>
      <c r="AO26" s="459">
        <v>0</v>
      </c>
      <c r="AP26" s="459">
        <v>0</v>
      </c>
      <c r="AQ26" s="459">
        <v>0</v>
      </c>
      <c r="AR26" s="459">
        <v>0</v>
      </c>
      <c r="AS26" s="459">
        <v>0</v>
      </c>
      <c r="AT26" s="459">
        <v>0</v>
      </c>
      <c r="AU26" s="459">
        <v>0</v>
      </c>
      <c r="AV26" s="459">
        <v>0</v>
      </c>
      <c r="AW26" s="459">
        <v>0</v>
      </c>
      <c r="AX26" s="459">
        <v>0</v>
      </c>
      <c r="AY26" s="459">
        <v>0</v>
      </c>
      <c r="AZ26" s="459">
        <v>0</v>
      </c>
      <c r="BA26" s="459">
        <v>0</v>
      </c>
      <c r="BB26" s="456" t="s">
        <v>916</v>
      </c>
    </row>
    <row r="27" spans="1:54" ht="12.75" hidden="1" customHeight="1" outlineLevel="1">
      <c r="A27" s="460" t="s">
        <v>320</v>
      </c>
      <c r="B27" s="459" t="s">
        <v>210</v>
      </c>
      <c r="C27" s="459">
        <v>-1097783</v>
      </c>
      <c r="D27" s="459">
        <v>0</v>
      </c>
      <c r="E27" s="459">
        <v>0</v>
      </c>
      <c r="F27" s="459">
        <v>0</v>
      </c>
      <c r="G27" s="459">
        <v>0</v>
      </c>
      <c r="H27" s="459">
        <v>0</v>
      </c>
      <c r="I27" s="459">
        <v>0</v>
      </c>
      <c r="J27" s="459">
        <v>0</v>
      </c>
      <c r="K27" s="459">
        <v>0</v>
      </c>
      <c r="L27" s="459">
        <v>0</v>
      </c>
      <c r="M27" s="459">
        <v>0</v>
      </c>
      <c r="N27" s="459">
        <v>0</v>
      </c>
      <c r="O27" s="459">
        <v>0</v>
      </c>
      <c r="P27" s="459">
        <v>0</v>
      </c>
      <c r="Q27" s="459">
        <v>0</v>
      </c>
      <c r="R27" s="459">
        <v>0</v>
      </c>
      <c r="S27" s="459">
        <v>0</v>
      </c>
      <c r="T27" s="459"/>
      <c r="U27" s="459">
        <v>0</v>
      </c>
      <c r="V27" s="459">
        <v>0</v>
      </c>
      <c r="W27" s="459">
        <v>0</v>
      </c>
      <c r="X27" s="459">
        <v>0</v>
      </c>
      <c r="Y27" s="459">
        <v>0</v>
      </c>
      <c r="Z27" s="459">
        <v>0</v>
      </c>
      <c r="AA27" s="459">
        <v>0</v>
      </c>
      <c r="AB27" s="459">
        <v>0</v>
      </c>
      <c r="AC27" s="459">
        <v>0</v>
      </c>
      <c r="AD27" s="459">
        <v>0</v>
      </c>
      <c r="AE27" s="459">
        <v>0</v>
      </c>
      <c r="AF27" s="459">
        <v>-1097783</v>
      </c>
      <c r="AG27" s="459">
        <v>0</v>
      </c>
      <c r="AH27" s="459">
        <v>0</v>
      </c>
      <c r="AI27" s="459">
        <v>0</v>
      </c>
      <c r="AJ27" s="459">
        <v>0</v>
      </c>
      <c r="AK27" s="459">
        <v>0</v>
      </c>
      <c r="AL27" s="459">
        <v>0</v>
      </c>
      <c r="AM27" s="459">
        <v>0</v>
      </c>
      <c r="AN27" s="459">
        <v>0</v>
      </c>
      <c r="AO27" s="459">
        <v>0</v>
      </c>
      <c r="AP27" s="459">
        <v>0</v>
      </c>
      <c r="AQ27" s="459">
        <v>0</v>
      </c>
      <c r="AR27" s="459">
        <v>0</v>
      </c>
      <c r="AS27" s="459">
        <v>0</v>
      </c>
      <c r="AT27" s="459">
        <v>0</v>
      </c>
      <c r="AU27" s="459">
        <v>0</v>
      </c>
      <c r="AV27" s="459">
        <v>0</v>
      </c>
      <c r="AW27" s="459">
        <v>0</v>
      </c>
      <c r="AX27" s="459">
        <v>0</v>
      </c>
      <c r="AY27" s="459">
        <v>0</v>
      </c>
      <c r="AZ27" s="459">
        <v>0</v>
      </c>
      <c r="BA27" s="459">
        <v>0</v>
      </c>
      <c r="BB27" s="456" t="s">
        <v>916</v>
      </c>
    </row>
    <row r="28" spans="1:54" ht="12.75" hidden="1" customHeight="1" outlineLevel="1">
      <c r="A28" s="460" t="s">
        <v>322</v>
      </c>
      <c r="B28" s="459" t="s">
        <v>968</v>
      </c>
      <c r="C28" s="459">
        <v>-144029</v>
      </c>
      <c r="D28" s="459">
        <v>0</v>
      </c>
      <c r="E28" s="459">
        <v>0</v>
      </c>
      <c r="F28" s="459">
        <v>0</v>
      </c>
      <c r="G28" s="459">
        <v>0</v>
      </c>
      <c r="H28" s="459">
        <v>0</v>
      </c>
      <c r="I28" s="459">
        <v>0</v>
      </c>
      <c r="J28" s="459">
        <v>0</v>
      </c>
      <c r="K28" s="459">
        <v>0</v>
      </c>
      <c r="L28" s="459">
        <v>0</v>
      </c>
      <c r="M28" s="459">
        <v>0</v>
      </c>
      <c r="N28" s="459">
        <v>0</v>
      </c>
      <c r="O28" s="459">
        <v>0</v>
      </c>
      <c r="P28" s="459">
        <v>0</v>
      </c>
      <c r="Q28" s="459">
        <v>0</v>
      </c>
      <c r="R28" s="459">
        <v>0</v>
      </c>
      <c r="S28" s="459">
        <v>0</v>
      </c>
      <c r="T28" s="459"/>
      <c r="U28" s="459">
        <v>0</v>
      </c>
      <c r="V28" s="459">
        <v>0</v>
      </c>
      <c r="W28" s="459">
        <v>0</v>
      </c>
      <c r="X28" s="459">
        <v>0</v>
      </c>
      <c r="Y28" s="459">
        <v>0</v>
      </c>
      <c r="Z28" s="459">
        <v>0</v>
      </c>
      <c r="AA28" s="459">
        <v>0</v>
      </c>
      <c r="AB28" s="459">
        <v>0</v>
      </c>
      <c r="AC28" s="459">
        <v>0</v>
      </c>
      <c r="AD28" s="459">
        <v>0</v>
      </c>
      <c r="AE28" s="459">
        <v>0</v>
      </c>
      <c r="AF28" s="459">
        <v>-144029</v>
      </c>
      <c r="AG28" s="459">
        <v>0</v>
      </c>
      <c r="AH28" s="459">
        <v>0</v>
      </c>
      <c r="AI28" s="459">
        <v>0</v>
      </c>
      <c r="AJ28" s="459">
        <v>0</v>
      </c>
      <c r="AK28" s="459">
        <v>0</v>
      </c>
      <c r="AL28" s="459">
        <v>0</v>
      </c>
      <c r="AM28" s="459">
        <v>0</v>
      </c>
      <c r="AN28" s="459">
        <v>0</v>
      </c>
      <c r="AO28" s="459">
        <v>0</v>
      </c>
      <c r="AP28" s="459">
        <v>0</v>
      </c>
      <c r="AQ28" s="459">
        <v>0</v>
      </c>
      <c r="AR28" s="459">
        <v>0</v>
      </c>
      <c r="AS28" s="459">
        <v>0</v>
      </c>
      <c r="AT28" s="459">
        <v>0</v>
      </c>
      <c r="AU28" s="459">
        <v>0</v>
      </c>
      <c r="AV28" s="459">
        <v>0</v>
      </c>
      <c r="AW28" s="459">
        <v>0</v>
      </c>
      <c r="AX28" s="459">
        <v>0</v>
      </c>
      <c r="AY28" s="459">
        <v>0</v>
      </c>
      <c r="AZ28" s="459">
        <v>0</v>
      </c>
      <c r="BA28" s="459">
        <v>0</v>
      </c>
      <c r="BB28" s="456" t="s">
        <v>916</v>
      </c>
    </row>
    <row r="29" spans="1:54" ht="12.75" hidden="1" customHeight="1" outlineLevel="1">
      <c r="A29" s="460" t="s">
        <v>323</v>
      </c>
      <c r="B29" s="459" t="s">
        <v>213</v>
      </c>
      <c r="C29" s="459">
        <v>-4016545</v>
      </c>
      <c r="D29" s="459">
        <v>0</v>
      </c>
      <c r="E29" s="459">
        <v>0</v>
      </c>
      <c r="F29" s="459">
        <v>0</v>
      </c>
      <c r="G29" s="459">
        <v>0</v>
      </c>
      <c r="H29" s="459">
        <v>0</v>
      </c>
      <c r="I29" s="459">
        <v>0</v>
      </c>
      <c r="J29" s="459">
        <v>0</v>
      </c>
      <c r="K29" s="459">
        <v>0</v>
      </c>
      <c r="L29" s="459">
        <v>0</v>
      </c>
      <c r="M29" s="459">
        <v>0</v>
      </c>
      <c r="N29" s="459">
        <v>0</v>
      </c>
      <c r="O29" s="459">
        <v>0</v>
      </c>
      <c r="P29" s="459">
        <v>0</v>
      </c>
      <c r="Q29" s="459">
        <v>0</v>
      </c>
      <c r="R29" s="459">
        <v>0</v>
      </c>
      <c r="S29" s="459">
        <v>0</v>
      </c>
      <c r="T29" s="459"/>
      <c r="U29" s="459">
        <v>0</v>
      </c>
      <c r="V29" s="459">
        <v>0</v>
      </c>
      <c r="W29" s="459">
        <v>0</v>
      </c>
      <c r="X29" s="459">
        <v>0</v>
      </c>
      <c r="Y29" s="459">
        <v>0</v>
      </c>
      <c r="Z29" s="459">
        <v>0</v>
      </c>
      <c r="AA29" s="459">
        <v>0</v>
      </c>
      <c r="AB29" s="459">
        <v>0</v>
      </c>
      <c r="AC29" s="459">
        <v>0</v>
      </c>
      <c r="AD29" s="459">
        <v>0</v>
      </c>
      <c r="AE29" s="459">
        <v>0</v>
      </c>
      <c r="AF29" s="459">
        <v>0</v>
      </c>
      <c r="AG29" s="459">
        <v>0</v>
      </c>
      <c r="AH29" s="459">
        <v>0</v>
      </c>
      <c r="AI29" s="459">
        <v>0</v>
      </c>
      <c r="AJ29" s="459">
        <v>0</v>
      </c>
      <c r="AK29" s="459">
        <v>0</v>
      </c>
      <c r="AL29" s="459">
        <v>0</v>
      </c>
      <c r="AM29" s="459">
        <v>0</v>
      </c>
      <c r="AN29" s="459">
        <v>0</v>
      </c>
      <c r="AO29" s="459">
        <v>0</v>
      </c>
      <c r="AP29" s="459">
        <v>0</v>
      </c>
      <c r="AQ29" s="459">
        <v>0</v>
      </c>
      <c r="AR29" s="459">
        <v>0</v>
      </c>
      <c r="AS29" s="459">
        <v>0</v>
      </c>
      <c r="AT29" s="459">
        <v>-4016545</v>
      </c>
      <c r="AU29" s="459">
        <v>0</v>
      </c>
      <c r="AV29" s="459">
        <v>0</v>
      </c>
      <c r="AW29" s="459">
        <v>0</v>
      </c>
      <c r="AX29" s="459">
        <v>0</v>
      </c>
      <c r="AY29" s="459">
        <v>0</v>
      </c>
      <c r="AZ29" s="459">
        <v>0</v>
      </c>
      <c r="BA29" s="459">
        <v>0</v>
      </c>
      <c r="BB29" s="456" t="s">
        <v>916</v>
      </c>
    </row>
    <row r="30" spans="1:54" ht="12.75" hidden="1" customHeight="1" outlineLevel="1">
      <c r="A30" s="460" t="s">
        <v>324</v>
      </c>
      <c r="B30" s="459" t="s">
        <v>969</v>
      </c>
      <c r="C30" s="459">
        <v>-336834</v>
      </c>
      <c r="D30" s="459">
        <v>0</v>
      </c>
      <c r="E30" s="459">
        <v>0</v>
      </c>
      <c r="F30" s="459">
        <v>0</v>
      </c>
      <c r="G30" s="459">
        <v>0</v>
      </c>
      <c r="H30" s="459">
        <v>0</v>
      </c>
      <c r="I30" s="459">
        <v>0</v>
      </c>
      <c r="J30" s="459">
        <v>0</v>
      </c>
      <c r="K30" s="459">
        <v>0</v>
      </c>
      <c r="L30" s="459">
        <v>0</v>
      </c>
      <c r="M30" s="459">
        <v>0</v>
      </c>
      <c r="N30" s="459">
        <v>0</v>
      </c>
      <c r="O30" s="459">
        <v>0</v>
      </c>
      <c r="P30" s="459">
        <v>0</v>
      </c>
      <c r="Q30" s="459">
        <v>0</v>
      </c>
      <c r="R30" s="459">
        <v>0</v>
      </c>
      <c r="S30" s="459">
        <v>0</v>
      </c>
      <c r="T30" s="459"/>
      <c r="U30" s="459">
        <v>0</v>
      </c>
      <c r="V30" s="459">
        <v>0</v>
      </c>
      <c r="W30" s="459">
        <v>0</v>
      </c>
      <c r="X30" s="459">
        <v>0</v>
      </c>
      <c r="Y30" s="459">
        <v>0</v>
      </c>
      <c r="Z30" s="459">
        <v>0</v>
      </c>
      <c r="AA30" s="459">
        <v>0</v>
      </c>
      <c r="AB30" s="459">
        <v>0</v>
      </c>
      <c r="AC30" s="459">
        <v>0</v>
      </c>
      <c r="AD30" s="459">
        <v>0</v>
      </c>
      <c r="AE30" s="459">
        <v>0</v>
      </c>
      <c r="AF30" s="459">
        <v>0</v>
      </c>
      <c r="AG30" s="459">
        <v>0</v>
      </c>
      <c r="AH30" s="459">
        <v>0</v>
      </c>
      <c r="AI30" s="459">
        <v>0</v>
      </c>
      <c r="AJ30" s="459">
        <v>0</v>
      </c>
      <c r="AK30" s="459">
        <v>0</v>
      </c>
      <c r="AL30" s="459">
        <v>0</v>
      </c>
      <c r="AM30" s="459">
        <v>0</v>
      </c>
      <c r="AN30" s="459">
        <v>0</v>
      </c>
      <c r="AO30" s="459">
        <v>0</v>
      </c>
      <c r="AP30" s="459">
        <v>-336834</v>
      </c>
      <c r="AQ30" s="459">
        <v>0</v>
      </c>
      <c r="AR30" s="459">
        <v>0</v>
      </c>
      <c r="AS30" s="459">
        <v>0</v>
      </c>
      <c r="AT30" s="459">
        <v>0</v>
      </c>
      <c r="AU30" s="459">
        <v>0</v>
      </c>
      <c r="AV30" s="459">
        <v>0</v>
      </c>
      <c r="AW30" s="459">
        <v>0</v>
      </c>
      <c r="AX30" s="459">
        <v>0</v>
      </c>
      <c r="AY30" s="459">
        <v>0</v>
      </c>
      <c r="AZ30" s="459">
        <v>0</v>
      </c>
      <c r="BA30" s="459">
        <v>0</v>
      </c>
      <c r="BB30" s="456" t="s">
        <v>916</v>
      </c>
    </row>
    <row r="31" spans="1:54" ht="12.75" hidden="1" customHeight="1" outlineLevel="1">
      <c r="A31" s="460" t="s">
        <v>325</v>
      </c>
      <c r="B31" s="459" t="s">
        <v>215</v>
      </c>
      <c r="C31" s="459">
        <v>-1759409689</v>
      </c>
      <c r="D31" s="459">
        <v>-42594649</v>
      </c>
      <c r="E31" s="459">
        <v>-39375157</v>
      </c>
      <c r="F31" s="459">
        <v>-281492</v>
      </c>
      <c r="G31" s="459">
        <v>-73931896</v>
      </c>
      <c r="H31" s="459">
        <v>-31151632</v>
      </c>
      <c r="I31" s="459">
        <v>0</v>
      </c>
      <c r="J31" s="459">
        <v>-13994109</v>
      </c>
      <c r="K31" s="459">
        <v>0</v>
      </c>
      <c r="L31" s="459">
        <v>-1479800</v>
      </c>
      <c r="M31" s="459">
        <v>-46531</v>
      </c>
      <c r="N31" s="459">
        <v>-519958</v>
      </c>
      <c r="O31" s="459">
        <v>-167787</v>
      </c>
      <c r="P31" s="459">
        <v>-4883</v>
      </c>
      <c r="Q31" s="459">
        <v>21676</v>
      </c>
      <c r="R31" s="459">
        <v>-68787</v>
      </c>
      <c r="S31" s="459">
        <v>-358555</v>
      </c>
      <c r="T31" s="459"/>
      <c r="U31" s="459">
        <v>9711430</v>
      </c>
      <c r="V31" s="459">
        <v>-21864205</v>
      </c>
      <c r="W31" s="459">
        <v>-1497267</v>
      </c>
      <c r="X31" s="459">
        <v>0</v>
      </c>
      <c r="Y31" s="459">
        <v>0</v>
      </c>
      <c r="Z31" s="459">
        <v>-5717011</v>
      </c>
      <c r="AA31" s="459">
        <v>0</v>
      </c>
      <c r="AB31" s="459">
        <v>-48000522</v>
      </c>
      <c r="AC31" s="459">
        <v>-7119285</v>
      </c>
      <c r="AD31" s="459">
        <v>69213</v>
      </c>
      <c r="AE31" s="459">
        <v>2909617</v>
      </c>
      <c r="AF31" s="459">
        <v>-1351950</v>
      </c>
      <c r="AG31" s="459">
        <v>110269</v>
      </c>
      <c r="AH31" s="459">
        <v>671279</v>
      </c>
      <c r="AI31" s="459">
        <v>186548</v>
      </c>
      <c r="AJ31" s="459">
        <v>1498100</v>
      </c>
      <c r="AK31" s="459">
        <v>-47138807</v>
      </c>
      <c r="AL31" s="459">
        <v>1816052</v>
      </c>
      <c r="AM31" s="459">
        <v>-11471498</v>
      </c>
      <c r="AN31" s="459">
        <v>-73413766</v>
      </c>
      <c r="AO31" s="459">
        <v>-3211</v>
      </c>
      <c r="AP31" s="459">
        <v>-27668825</v>
      </c>
      <c r="AQ31" s="459">
        <v>42404</v>
      </c>
      <c r="AR31" s="459">
        <v>-39954887</v>
      </c>
      <c r="AS31" s="459">
        <v>0</v>
      </c>
      <c r="AT31" s="459">
        <v>-64788567</v>
      </c>
      <c r="AU31" s="459">
        <v>-686580</v>
      </c>
      <c r="AV31" s="459">
        <v>-793104538</v>
      </c>
      <c r="AW31" s="459">
        <v>-428690119</v>
      </c>
      <c r="AX31" s="459">
        <v>0</v>
      </c>
      <c r="AY31" s="459">
        <v>0</v>
      </c>
      <c r="AZ31" s="459">
        <v>0</v>
      </c>
      <c r="BA31" s="459">
        <v>0</v>
      </c>
      <c r="BB31" s="456" t="s">
        <v>916</v>
      </c>
    </row>
    <row r="32" spans="1:54" ht="12.75" hidden="1" customHeight="1" outlineLevel="1">
      <c r="A32" s="460" t="s">
        <v>326</v>
      </c>
      <c r="B32" s="459" t="s">
        <v>216</v>
      </c>
      <c r="C32" s="459">
        <v>-175203248</v>
      </c>
      <c r="D32" s="459">
        <v>16676733</v>
      </c>
      <c r="E32" s="459">
        <v>16419941</v>
      </c>
      <c r="F32" s="459">
        <v>184486</v>
      </c>
      <c r="G32" s="459">
        <v>-28801215</v>
      </c>
      <c r="H32" s="459">
        <v>-22224301</v>
      </c>
      <c r="I32" s="459">
        <v>0</v>
      </c>
      <c r="J32" s="459">
        <v>-14630498</v>
      </c>
      <c r="K32" s="459">
        <v>0</v>
      </c>
      <c r="L32" s="459">
        <v>-149298</v>
      </c>
      <c r="M32" s="459">
        <v>-56638</v>
      </c>
      <c r="N32" s="459">
        <v>-625629</v>
      </c>
      <c r="O32" s="459">
        <v>165275</v>
      </c>
      <c r="P32" s="459">
        <v>6390</v>
      </c>
      <c r="Q32" s="459">
        <v>-21602</v>
      </c>
      <c r="R32" s="459">
        <v>-61593</v>
      </c>
      <c r="S32" s="459">
        <v>-606932</v>
      </c>
      <c r="T32" s="459"/>
      <c r="U32" s="459">
        <v>-9678399</v>
      </c>
      <c r="V32" s="459">
        <v>-8915915</v>
      </c>
      <c r="W32" s="459">
        <v>-510454</v>
      </c>
      <c r="X32" s="459">
        <v>0</v>
      </c>
      <c r="Y32" s="459">
        <v>0</v>
      </c>
      <c r="Z32" s="459">
        <v>-2855931</v>
      </c>
      <c r="AA32" s="459">
        <v>0</v>
      </c>
      <c r="AB32" s="459">
        <v>-18815981</v>
      </c>
      <c r="AC32" s="459">
        <v>-4281977</v>
      </c>
      <c r="AD32" s="459">
        <v>-69213</v>
      </c>
      <c r="AE32" s="459">
        <v>-2989246</v>
      </c>
      <c r="AF32" s="459">
        <v>194499</v>
      </c>
      <c r="AG32" s="459">
        <v>-110269</v>
      </c>
      <c r="AH32" s="459">
        <v>-671279</v>
      </c>
      <c r="AI32" s="459">
        <v>-186548</v>
      </c>
      <c r="AJ32" s="459">
        <v>-1498099</v>
      </c>
      <c r="AK32" s="459">
        <v>-30792829</v>
      </c>
      <c r="AL32" s="459">
        <v>-1816051</v>
      </c>
      <c r="AM32" s="459">
        <v>-5911723</v>
      </c>
      <c r="AN32" s="459">
        <v>-15554565</v>
      </c>
      <c r="AO32" s="459">
        <v>-347180</v>
      </c>
      <c r="AP32" s="459">
        <v>-8479027</v>
      </c>
      <c r="AQ32" s="459">
        <v>-276041</v>
      </c>
      <c r="AR32" s="459">
        <v>-25376211</v>
      </c>
      <c r="AS32" s="459">
        <v>0</v>
      </c>
      <c r="AT32" s="459">
        <v>-46633721</v>
      </c>
      <c r="AU32" s="459">
        <v>20310</v>
      </c>
      <c r="AV32" s="459">
        <v>72244942</v>
      </c>
      <c r="AW32" s="459">
        <v>-28167458</v>
      </c>
      <c r="AX32" s="459">
        <v>0</v>
      </c>
      <c r="AY32" s="459">
        <v>0</v>
      </c>
      <c r="AZ32" s="459">
        <v>0</v>
      </c>
      <c r="BA32" s="459">
        <v>0</v>
      </c>
      <c r="BB32" s="456" t="s">
        <v>916</v>
      </c>
    </row>
    <row r="33" spans="1:54" ht="12.75" hidden="1" customHeight="1" outlineLevel="1">
      <c r="A33" s="460" t="s">
        <v>744</v>
      </c>
      <c r="B33" s="459" t="s">
        <v>970</v>
      </c>
      <c r="C33" s="459">
        <v>0</v>
      </c>
      <c r="D33" s="459">
        <v>0</v>
      </c>
      <c r="E33" s="459">
        <v>0</v>
      </c>
      <c r="F33" s="459">
        <v>0</v>
      </c>
      <c r="G33" s="459">
        <v>0</v>
      </c>
      <c r="H33" s="459">
        <v>0</v>
      </c>
      <c r="I33" s="459">
        <v>0</v>
      </c>
      <c r="J33" s="459">
        <v>0</v>
      </c>
      <c r="K33" s="459">
        <v>0</v>
      </c>
      <c r="L33" s="459">
        <v>0</v>
      </c>
      <c r="M33" s="459">
        <v>0</v>
      </c>
      <c r="N33" s="459">
        <v>0</v>
      </c>
      <c r="O33" s="459">
        <v>0</v>
      </c>
      <c r="P33" s="459">
        <v>0</v>
      </c>
      <c r="Q33" s="459">
        <v>0</v>
      </c>
      <c r="R33" s="459">
        <v>0</v>
      </c>
      <c r="S33" s="459">
        <v>0</v>
      </c>
      <c r="T33" s="459"/>
      <c r="U33" s="459">
        <v>0</v>
      </c>
      <c r="V33" s="459">
        <v>0</v>
      </c>
      <c r="W33" s="459">
        <v>0</v>
      </c>
      <c r="X33" s="459">
        <v>0</v>
      </c>
      <c r="Y33" s="459">
        <v>0</v>
      </c>
      <c r="Z33" s="459">
        <v>0</v>
      </c>
      <c r="AA33" s="459">
        <v>0</v>
      </c>
      <c r="AB33" s="459">
        <v>0</v>
      </c>
      <c r="AC33" s="459">
        <v>0</v>
      </c>
      <c r="AD33" s="459">
        <v>0</v>
      </c>
      <c r="AE33" s="459">
        <v>0</v>
      </c>
      <c r="AF33" s="459">
        <v>0</v>
      </c>
      <c r="AG33" s="459">
        <v>0</v>
      </c>
      <c r="AH33" s="459">
        <v>0</v>
      </c>
      <c r="AI33" s="459">
        <v>0</v>
      </c>
      <c r="AJ33" s="459">
        <v>0</v>
      </c>
      <c r="AK33" s="459">
        <v>0</v>
      </c>
      <c r="AL33" s="459">
        <v>0</v>
      </c>
      <c r="AM33" s="459">
        <v>0</v>
      </c>
      <c r="AN33" s="459">
        <v>0</v>
      </c>
      <c r="AO33" s="459">
        <v>0</v>
      </c>
      <c r="AP33" s="459">
        <v>0</v>
      </c>
      <c r="AQ33" s="459">
        <v>0</v>
      </c>
      <c r="AR33" s="459">
        <v>0</v>
      </c>
      <c r="AS33" s="459">
        <v>0</v>
      </c>
      <c r="AT33" s="459">
        <v>0</v>
      </c>
      <c r="AU33" s="459">
        <v>0</v>
      </c>
      <c r="AV33" s="459">
        <v>0</v>
      </c>
      <c r="AW33" s="459">
        <v>0</v>
      </c>
      <c r="AX33" s="459">
        <v>0</v>
      </c>
      <c r="AY33" s="459">
        <v>0</v>
      </c>
      <c r="AZ33" s="459">
        <v>0</v>
      </c>
      <c r="BA33" s="459">
        <v>0</v>
      </c>
      <c r="BB33" s="456" t="s">
        <v>916</v>
      </c>
    </row>
    <row r="34" spans="1:54" ht="12.75" hidden="1" customHeight="1" outlineLevel="1">
      <c r="A34" s="460" t="s">
        <v>327</v>
      </c>
      <c r="B34" s="459" t="s">
        <v>971</v>
      </c>
      <c r="C34" s="459">
        <v>0</v>
      </c>
      <c r="D34" s="459">
        <v>0</v>
      </c>
      <c r="E34" s="459">
        <v>0</v>
      </c>
      <c r="F34" s="459">
        <v>0</v>
      </c>
      <c r="G34" s="459">
        <v>0</v>
      </c>
      <c r="H34" s="459">
        <v>0</v>
      </c>
      <c r="I34" s="459">
        <v>0</v>
      </c>
      <c r="J34" s="459">
        <v>0</v>
      </c>
      <c r="K34" s="459">
        <v>0</v>
      </c>
      <c r="L34" s="459">
        <v>0</v>
      </c>
      <c r="M34" s="459">
        <v>0</v>
      </c>
      <c r="N34" s="459">
        <v>0</v>
      </c>
      <c r="O34" s="459">
        <v>0</v>
      </c>
      <c r="P34" s="459">
        <v>0</v>
      </c>
      <c r="Q34" s="459">
        <v>0</v>
      </c>
      <c r="R34" s="459">
        <v>0</v>
      </c>
      <c r="S34" s="459">
        <v>0</v>
      </c>
      <c r="T34" s="459"/>
      <c r="U34" s="459">
        <v>0</v>
      </c>
      <c r="V34" s="459">
        <v>0</v>
      </c>
      <c r="W34" s="459">
        <v>0</v>
      </c>
      <c r="X34" s="459">
        <v>0</v>
      </c>
      <c r="Y34" s="459">
        <v>0</v>
      </c>
      <c r="Z34" s="459">
        <v>0</v>
      </c>
      <c r="AA34" s="459">
        <v>0</v>
      </c>
      <c r="AB34" s="459">
        <v>0</v>
      </c>
      <c r="AC34" s="459">
        <v>0</v>
      </c>
      <c r="AD34" s="459">
        <v>0</v>
      </c>
      <c r="AE34" s="459">
        <v>0</v>
      </c>
      <c r="AF34" s="459">
        <v>0</v>
      </c>
      <c r="AG34" s="459">
        <v>0</v>
      </c>
      <c r="AH34" s="459">
        <v>0</v>
      </c>
      <c r="AI34" s="459">
        <v>0</v>
      </c>
      <c r="AJ34" s="459">
        <v>0</v>
      </c>
      <c r="AK34" s="459">
        <v>0</v>
      </c>
      <c r="AL34" s="459">
        <v>0</v>
      </c>
      <c r="AM34" s="459">
        <v>0</v>
      </c>
      <c r="AN34" s="459">
        <v>0</v>
      </c>
      <c r="AO34" s="459">
        <v>0</v>
      </c>
      <c r="AP34" s="459">
        <v>0</v>
      </c>
      <c r="AQ34" s="459">
        <v>0</v>
      </c>
      <c r="AR34" s="459">
        <v>0</v>
      </c>
      <c r="AS34" s="459">
        <v>0</v>
      </c>
      <c r="AT34" s="459">
        <v>0</v>
      </c>
      <c r="AU34" s="459">
        <v>0</v>
      </c>
      <c r="AV34" s="459">
        <v>0</v>
      </c>
      <c r="AW34" s="459">
        <v>0</v>
      </c>
      <c r="AX34" s="459">
        <v>0</v>
      </c>
      <c r="AY34" s="459">
        <v>0</v>
      </c>
      <c r="AZ34" s="459">
        <v>0</v>
      </c>
      <c r="BA34" s="459">
        <v>0</v>
      </c>
      <c r="BB34" s="456" t="s">
        <v>916</v>
      </c>
    </row>
    <row r="35" spans="1:54" ht="12.75" hidden="1" customHeight="1" outlineLevel="1">
      <c r="A35" s="460" t="s">
        <v>745</v>
      </c>
      <c r="B35" s="459" t="s">
        <v>972</v>
      </c>
      <c r="C35" s="459">
        <v>0</v>
      </c>
      <c r="D35" s="459">
        <v>0</v>
      </c>
      <c r="E35" s="459">
        <v>0</v>
      </c>
      <c r="F35" s="459">
        <v>0</v>
      </c>
      <c r="G35" s="459">
        <v>0</v>
      </c>
      <c r="H35" s="459">
        <v>0</v>
      </c>
      <c r="I35" s="459">
        <v>0</v>
      </c>
      <c r="J35" s="459">
        <v>0</v>
      </c>
      <c r="K35" s="459">
        <v>0</v>
      </c>
      <c r="L35" s="459">
        <v>0</v>
      </c>
      <c r="M35" s="459">
        <v>0</v>
      </c>
      <c r="N35" s="459">
        <v>0</v>
      </c>
      <c r="O35" s="459">
        <v>0</v>
      </c>
      <c r="P35" s="459">
        <v>0</v>
      </c>
      <c r="Q35" s="459">
        <v>0</v>
      </c>
      <c r="R35" s="459">
        <v>0</v>
      </c>
      <c r="S35" s="459">
        <v>0</v>
      </c>
      <c r="T35" s="459"/>
      <c r="U35" s="459">
        <v>0</v>
      </c>
      <c r="V35" s="459">
        <v>0</v>
      </c>
      <c r="W35" s="459">
        <v>0</v>
      </c>
      <c r="X35" s="459">
        <v>0</v>
      </c>
      <c r="Y35" s="459">
        <v>0</v>
      </c>
      <c r="Z35" s="459">
        <v>0</v>
      </c>
      <c r="AA35" s="459">
        <v>0</v>
      </c>
      <c r="AB35" s="459">
        <v>0</v>
      </c>
      <c r="AC35" s="459">
        <v>0</v>
      </c>
      <c r="AD35" s="459">
        <v>0</v>
      </c>
      <c r="AE35" s="459">
        <v>0</v>
      </c>
      <c r="AF35" s="459">
        <v>0</v>
      </c>
      <c r="AG35" s="459">
        <v>0</v>
      </c>
      <c r="AH35" s="459">
        <v>0</v>
      </c>
      <c r="AI35" s="459">
        <v>0</v>
      </c>
      <c r="AJ35" s="459">
        <v>0</v>
      </c>
      <c r="AK35" s="459">
        <v>0</v>
      </c>
      <c r="AL35" s="459">
        <v>0</v>
      </c>
      <c r="AM35" s="459">
        <v>0</v>
      </c>
      <c r="AN35" s="459">
        <v>0</v>
      </c>
      <c r="AO35" s="459">
        <v>0</v>
      </c>
      <c r="AP35" s="459">
        <v>0</v>
      </c>
      <c r="AQ35" s="459">
        <v>0</v>
      </c>
      <c r="AR35" s="459">
        <v>0</v>
      </c>
      <c r="AS35" s="459">
        <v>0</v>
      </c>
      <c r="AT35" s="459">
        <v>0</v>
      </c>
      <c r="AU35" s="459">
        <v>0</v>
      </c>
      <c r="AV35" s="459">
        <v>0</v>
      </c>
      <c r="AW35" s="459">
        <v>0</v>
      </c>
      <c r="AX35" s="459">
        <v>0</v>
      </c>
      <c r="AY35" s="459">
        <v>0</v>
      </c>
      <c r="AZ35" s="459">
        <v>0</v>
      </c>
      <c r="BA35" s="459">
        <v>0</v>
      </c>
      <c r="BB35" s="456" t="s">
        <v>916</v>
      </c>
    </row>
    <row r="36" spans="1:54" ht="12.75" hidden="1" customHeight="1" outlineLevel="1">
      <c r="A36" s="460" t="s">
        <v>746</v>
      </c>
      <c r="B36" s="459" t="s">
        <v>973</v>
      </c>
      <c r="C36" s="459">
        <v>0</v>
      </c>
      <c r="D36" s="459">
        <v>0</v>
      </c>
      <c r="E36" s="459">
        <v>0</v>
      </c>
      <c r="F36" s="459">
        <v>0</v>
      </c>
      <c r="G36" s="459">
        <v>0</v>
      </c>
      <c r="H36" s="459">
        <v>0</v>
      </c>
      <c r="I36" s="459">
        <v>0</v>
      </c>
      <c r="J36" s="459">
        <v>0</v>
      </c>
      <c r="K36" s="459">
        <v>0</v>
      </c>
      <c r="L36" s="459">
        <v>0</v>
      </c>
      <c r="M36" s="459">
        <v>0</v>
      </c>
      <c r="N36" s="459">
        <v>0</v>
      </c>
      <c r="O36" s="459">
        <v>0</v>
      </c>
      <c r="P36" s="459">
        <v>0</v>
      </c>
      <c r="Q36" s="459">
        <v>0</v>
      </c>
      <c r="R36" s="459">
        <v>0</v>
      </c>
      <c r="S36" s="459">
        <v>0</v>
      </c>
      <c r="T36" s="459"/>
      <c r="U36" s="459">
        <v>0</v>
      </c>
      <c r="V36" s="459">
        <v>0</v>
      </c>
      <c r="W36" s="459">
        <v>0</v>
      </c>
      <c r="X36" s="459">
        <v>0</v>
      </c>
      <c r="Y36" s="459">
        <v>0</v>
      </c>
      <c r="Z36" s="459">
        <v>0</v>
      </c>
      <c r="AA36" s="459">
        <v>0</v>
      </c>
      <c r="AB36" s="459">
        <v>0</v>
      </c>
      <c r="AC36" s="459">
        <v>0</v>
      </c>
      <c r="AD36" s="459">
        <v>0</v>
      </c>
      <c r="AE36" s="459">
        <v>0</v>
      </c>
      <c r="AF36" s="459">
        <v>0</v>
      </c>
      <c r="AG36" s="459">
        <v>0</v>
      </c>
      <c r="AH36" s="459">
        <v>0</v>
      </c>
      <c r="AI36" s="459">
        <v>0</v>
      </c>
      <c r="AJ36" s="459">
        <v>0</v>
      </c>
      <c r="AK36" s="459">
        <v>0</v>
      </c>
      <c r="AL36" s="459">
        <v>0</v>
      </c>
      <c r="AM36" s="459">
        <v>0</v>
      </c>
      <c r="AN36" s="459">
        <v>0</v>
      </c>
      <c r="AO36" s="459">
        <v>0</v>
      </c>
      <c r="AP36" s="459">
        <v>0</v>
      </c>
      <c r="AQ36" s="459">
        <v>0</v>
      </c>
      <c r="AR36" s="459">
        <v>0</v>
      </c>
      <c r="AS36" s="459">
        <v>0</v>
      </c>
      <c r="AT36" s="459">
        <v>0</v>
      </c>
      <c r="AU36" s="459">
        <v>0</v>
      </c>
      <c r="AV36" s="459">
        <v>0</v>
      </c>
      <c r="AW36" s="459">
        <v>0</v>
      </c>
      <c r="AX36" s="459">
        <v>0</v>
      </c>
      <c r="AY36" s="459">
        <v>0</v>
      </c>
      <c r="AZ36" s="459">
        <v>0</v>
      </c>
      <c r="BA36" s="459">
        <v>0</v>
      </c>
      <c r="BB36" s="456" t="s">
        <v>916</v>
      </c>
    </row>
    <row r="37" spans="1:54" ht="12.75" hidden="1" customHeight="1" outlineLevel="1">
      <c r="A37" s="460" t="s">
        <v>747</v>
      </c>
      <c r="B37" s="459" t="s">
        <v>974</v>
      </c>
      <c r="C37" s="459">
        <v>0</v>
      </c>
      <c r="D37" s="459">
        <v>0</v>
      </c>
      <c r="E37" s="459">
        <v>0</v>
      </c>
      <c r="F37" s="459">
        <v>0</v>
      </c>
      <c r="G37" s="459">
        <v>0</v>
      </c>
      <c r="H37" s="459">
        <v>0</v>
      </c>
      <c r="I37" s="459">
        <v>0</v>
      </c>
      <c r="J37" s="459">
        <v>0</v>
      </c>
      <c r="K37" s="459">
        <v>0</v>
      </c>
      <c r="L37" s="459">
        <v>0</v>
      </c>
      <c r="M37" s="459">
        <v>0</v>
      </c>
      <c r="N37" s="459">
        <v>0</v>
      </c>
      <c r="O37" s="459">
        <v>0</v>
      </c>
      <c r="P37" s="459">
        <v>0</v>
      </c>
      <c r="Q37" s="459">
        <v>0</v>
      </c>
      <c r="R37" s="459">
        <v>0</v>
      </c>
      <c r="S37" s="459">
        <v>0</v>
      </c>
      <c r="T37" s="459"/>
      <c r="U37" s="459">
        <v>0</v>
      </c>
      <c r="V37" s="459">
        <v>0</v>
      </c>
      <c r="W37" s="459">
        <v>0</v>
      </c>
      <c r="X37" s="459">
        <v>0</v>
      </c>
      <c r="Y37" s="459">
        <v>0</v>
      </c>
      <c r="Z37" s="459">
        <v>0</v>
      </c>
      <c r="AA37" s="459">
        <v>0</v>
      </c>
      <c r="AB37" s="459">
        <v>0</v>
      </c>
      <c r="AC37" s="459">
        <v>0</v>
      </c>
      <c r="AD37" s="459">
        <v>0</v>
      </c>
      <c r="AE37" s="459">
        <v>0</v>
      </c>
      <c r="AF37" s="459">
        <v>0</v>
      </c>
      <c r="AG37" s="459">
        <v>0</v>
      </c>
      <c r="AH37" s="459">
        <v>0</v>
      </c>
      <c r="AI37" s="459">
        <v>0</v>
      </c>
      <c r="AJ37" s="459">
        <v>0</v>
      </c>
      <c r="AK37" s="459">
        <v>0</v>
      </c>
      <c r="AL37" s="459">
        <v>0</v>
      </c>
      <c r="AM37" s="459">
        <v>0</v>
      </c>
      <c r="AN37" s="459">
        <v>0</v>
      </c>
      <c r="AO37" s="459">
        <v>0</v>
      </c>
      <c r="AP37" s="459">
        <v>0</v>
      </c>
      <c r="AQ37" s="459">
        <v>0</v>
      </c>
      <c r="AR37" s="459">
        <v>0</v>
      </c>
      <c r="AS37" s="459">
        <v>0</v>
      </c>
      <c r="AT37" s="459">
        <v>0</v>
      </c>
      <c r="AU37" s="459">
        <v>0</v>
      </c>
      <c r="AV37" s="459">
        <v>0</v>
      </c>
      <c r="AW37" s="459">
        <v>0</v>
      </c>
      <c r="AX37" s="459">
        <v>0</v>
      </c>
      <c r="AY37" s="459">
        <v>0</v>
      </c>
      <c r="AZ37" s="459">
        <v>0</v>
      </c>
      <c r="BA37" s="459">
        <v>0</v>
      </c>
      <c r="BB37" s="456" t="s">
        <v>916</v>
      </c>
    </row>
    <row r="38" spans="1:54" ht="12.75" hidden="1" customHeight="1" outlineLevel="1">
      <c r="A38" s="460" t="s">
        <v>748</v>
      </c>
      <c r="B38" s="459" t="s">
        <v>975</v>
      </c>
      <c r="C38" s="459">
        <v>0</v>
      </c>
      <c r="D38" s="459">
        <v>0</v>
      </c>
      <c r="E38" s="459">
        <v>0</v>
      </c>
      <c r="F38" s="459">
        <v>0</v>
      </c>
      <c r="G38" s="459">
        <v>0</v>
      </c>
      <c r="H38" s="459">
        <v>0</v>
      </c>
      <c r="I38" s="459">
        <v>0</v>
      </c>
      <c r="J38" s="459">
        <v>0</v>
      </c>
      <c r="K38" s="459">
        <v>0</v>
      </c>
      <c r="L38" s="459">
        <v>0</v>
      </c>
      <c r="M38" s="459">
        <v>0</v>
      </c>
      <c r="N38" s="459">
        <v>0</v>
      </c>
      <c r="O38" s="459">
        <v>0</v>
      </c>
      <c r="P38" s="459">
        <v>0</v>
      </c>
      <c r="Q38" s="459">
        <v>0</v>
      </c>
      <c r="R38" s="459">
        <v>0</v>
      </c>
      <c r="S38" s="459">
        <v>0</v>
      </c>
      <c r="T38" s="459"/>
      <c r="U38" s="459">
        <v>0</v>
      </c>
      <c r="V38" s="459">
        <v>0</v>
      </c>
      <c r="W38" s="459">
        <v>0</v>
      </c>
      <c r="X38" s="459">
        <v>0</v>
      </c>
      <c r="Y38" s="459">
        <v>0</v>
      </c>
      <c r="Z38" s="459">
        <v>0</v>
      </c>
      <c r="AA38" s="459">
        <v>0</v>
      </c>
      <c r="AB38" s="459">
        <v>0</v>
      </c>
      <c r="AC38" s="459">
        <v>0</v>
      </c>
      <c r="AD38" s="459">
        <v>0</v>
      </c>
      <c r="AE38" s="459">
        <v>0</v>
      </c>
      <c r="AF38" s="459">
        <v>0</v>
      </c>
      <c r="AG38" s="459">
        <v>0</v>
      </c>
      <c r="AH38" s="459">
        <v>0</v>
      </c>
      <c r="AI38" s="459">
        <v>0</v>
      </c>
      <c r="AJ38" s="459">
        <v>0</v>
      </c>
      <c r="AK38" s="459">
        <v>0</v>
      </c>
      <c r="AL38" s="459">
        <v>0</v>
      </c>
      <c r="AM38" s="459">
        <v>0</v>
      </c>
      <c r="AN38" s="459">
        <v>0</v>
      </c>
      <c r="AO38" s="459">
        <v>0</v>
      </c>
      <c r="AP38" s="459">
        <v>0</v>
      </c>
      <c r="AQ38" s="459">
        <v>0</v>
      </c>
      <c r="AR38" s="459">
        <v>0</v>
      </c>
      <c r="AS38" s="459">
        <v>0</v>
      </c>
      <c r="AT38" s="459">
        <v>0</v>
      </c>
      <c r="AU38" s="459">
        <v>0</v>
      </c>
      <c r="AV38" s="459">
        <v>0</v>
      </c>
      <c r="AW38" s="459">
        <v>0</v>
      </c>
      <c r="AX38" s="459">
        <v>0</v>
      </c>
      <c r="AY38" s="459">
        <v>0</v>
      </c>
      <c r="AZ38" s="459">
        <v>0</v>
      </c>
      <c r="BA38" s="459">
        <v>0</v>
      </c>
      <c r="BB38" s="456" t="s">
        <v>916</v>
      </c>
    </row>
    <row r="39" spans="1:54" ht="12.75" hidden="1" customHeight="1" outlineLevel="1">
      <c r="A39" s="460" t="s">
        <v>328</v>
      </c>
      <c r="B39" s="459" t="s">
        <v>218</v>
      </c>
      <c r="C39" s="459">
        <v>514596</v>
      </c>
      <c r="D39" s="459">
        <v>0</v>
      </c>
      <c r="E39" s="459">
        <v>514596</v>
      </c>
      <c r="F39" s="459">
        <v>0</v>
      </c>
      <c r="G39" s="459">
        <v>0</v>
      </c>
      <c r="H39" s="459">
        <v>0</v>
      </c>
      <c r="I39" s="459">
        <v>0</v>
      </c>
      <c r="J39" s="459">
        <v>0</v>
      </c>
      <c r="K39" s="459">
        <v>0</v>
      </c>
      <c r="L39" s="459">
        <v>0</v>
      </c>
      <c r="M39" s="459">
        <v>0</v>
      </c>
      <c r="N39" s="459">
        <v>0</v>
      </c>
      <c r="O39" s="459">
        <v>0</v>
      </c>
      <c r="P39" s="459">
        <v>0</v>
      </c>
      <c r="Q39" s="459">
        <v>0</v>
      </c>
      <c r="R39" s="459">
        <v>0</v>
      </c>
      <c r="S39" s="459">
        <v>0</v>
      </c>
      <c r="T39" s="459"/>
      <c r="U39" s="459">
        <v>0</v>
      </c>
      <c r="V39" s="459">
        <v>0</v>
      </c>
      <c r="W39" s="459">
        <v>0</v>
      </c>
      <c r="X39" s="459">
        <v>0</v>
      </c>
      <c r="Y39" s="459">
        <v>0</v>
      </c>
      <c r="Z39" s="459">
        <v>0</v>
      </c>
      <c r="AA39" s="459">
        <v>0</v>
      </c>
      <c r="AB39" s="459">
        <v>0</v>
      </c>
      <c r="AC39" s="459">
        <v>0</v>
      </c>
      <c r="AD39" s="459">
        <v>0</v>
      </c>
      <c r="AE39" s="459">
        <v>0</v>
      </c>
      <c r="AF39" s="459">
        <v>0</v>
      </c>
      <c r="AG39" s="459">
        <v>0</v>
      </c>
      <c r="AH39" s="459">
        <v>0</v>
      </c>
      <c r="AI39" s="459">
        <v>0</v>
      </c>
      <c r="AJ39" s="459">
        <v>0</v>
      </c>
      <c r="AK39" s="459">
        <v>0</v>
      </c>
      <c r="AL39" s="459">
        <v>0</v>
      </c>
      <c r="AM39" s="459">
        <v>0</v>
      </c>
      <c r="AN39" s="459">
        <v>0</v>
      </c>
      <c r="AO39" s="459">
        <v>0</v>
      </c>
      <c r="AP39" s="459">
        <v>0</v>
      </c>
      <c r="AQ39" s="459">
        <v>0</v>
      </c>
      <c r="AR39" s="459">
        <v>0</v>
      </c>
      <c r="AS39" s="459">
        <v>0</v>
      </c>
      <c r="AT39" s="459">
        <v>0</v>
      </c>
      <c r="AU39" s="459">
        <v>0</v>
      </c>
      <c r="AV39" s="459">
        <v>0</v>
      </c>
      <c r="AW39" s="459">
        <v>0</v>
      </c>
      <c r="AX39" s="459">
        <v>0</v>
      </c>
      <c r="AY39" s="459">
        <v>0</v>
      </c>
      <c r="AZ39" s="459">
        <v>0</v>
      </c>
      <c r="BA39" s="459">
        <v>0</v>
      </c>
      <c r="BB39" s="456" t="s">
        <v>916</v>
      </c>
    </row>
    <row r="40" spans="1:54" ht="12.75" hidden="1" customHeight="1" outlineLevel="1">
      <c r="A40" s="460" t="s">
        <v>329</v>
      </c>
      <c r="B40" s="459" t="s">
        <v>219</v>
      </c>
      <c r="C40" s="459">
        <v>62439</v>
      </c>
      <c r="D40" s="459">
        <v>0</v>
      </c>
      <c r="E40" s="459">
        <v>62439</v>
      </c>
      <c r="F40" s="459">
        <v>0</v>
      </c>
      <c r="G40" s="459">
        <v>0</v>
      </c>
      <c r="H40" s="459">
        <v>0</v>
      </c>
      <c r="I40" s="459">
        <v>0</v>
      </c>
      <c r="J40" s="459">
        <v>0</v>
      </c>
      <c r="K40" s="459">
        <v>0</v>
      </c>
      <c r="L40" s="459">
        <v>0</v>
      </c>
      <c r="M40" s="459">
        <v>0</v>
      </c>
      <c r="N40" s="459">
        <v>0</v>
      </c>
      <c r="O40" s="459">
        <v>0</v>
      </c>
      <c r="P40" s="459">
        <v>0</v>
      </c>
      <c r="Q40" s="459">
        <v>0</v>
      </c>
      <c r="R40" s="459">
        <v>0</v>
      </c>
      <c r="S40" s="459">
        <v>0</v>
      </c>
      <c r="T40" s="459"/>
      <c r="U40" s="459">
        <v>0</v>
      </c>
      <c r="V40" s="459">
        <v>0</v>
      </c>
      <c r="W40" s="459">
        <v>0</v>
      </c>
      <c r="X40" s="459">
        <v>0</v>
      </c>
      <c r="Y40" s="459">
        <v>0</v>
      </c>
      <c r="Z40" s="459">
        <v>0</v>
      </c>
      <c r="AA40" s="459">
        <v>0</v>
      </c>
      <c r="AB40" s="459">
        <v>0</v>
      </c>
      <c r="AC40" s="459">
        <v>0</v>
      </c>
      <c r="AD40" s="459">
        <v>0</v>
      </c>
      <c r="AE40" s="459">
        <v>0</v>
      </c>
      <c r="AF40" s="459">
        <v>0</v>
      </c>
      <c r="AG40" s="459">
        <v>0</v>
      </c>
      <c r="AH40" s="459">
        <v>0</v>
      </c>
      <c r="AI40" s="459">
        <v>0</v>
      </c>
      <c r="AJ40" s="459">
        <v>0</v>
      </c>
      <c r="AK40" s="459">
        <v>0</v>
      </c>
      <c r="AL40" s="459">
        <v>0</v>
      </c>
      <c r="AM40" s="459">
        <v>0</v>
      </c>
      <c r="AN40" s="459">
        <v>0</v>
      </c>
      <c r="AO40" s="459">
        <v>0</v>
      </c>
      <c r="AP40" s="459">
        <v>0</v>
      </c>
      <c r="AQ40" s="459">
        <v>0</v>
      </c>
      <c r="AR40" s="459">
        <v>0</v>
      </c>
      <c r="AS40" s="459">
        <v>0</v>
      </c>
      <c r="AT40" s="459">
        <v>0</v>
      </c>
      <c r="AU40" s="459">
        <v>0</v>
      </c>
      <c r="AV40" s="459">
        <v>0</v>
      </c>
      <c r="AW40" s="459">
        <v>0</v>
      </c>
      <c r="AX40" s="459">
        <v>0</v>
      </c>
      <c r="AY40" s="459">
        <v>0</v>
      </c>
      <c r="AZ40" s="459">
        <v>0</v>
      </c>
      <c r="BA40" s="459">
        <v>0</v>
      </c>
      <c r="BB40" s="456" t="s">
        <v>916</v>
      </c>
    </row>
    <row r="41" spans="1:54" ht="12.75" hidden="1" customHeight="1" outlineLevel="1">
      <c r="A41" s="460" t="s">
        <v>332</v>
      </c>
      <c r="B41" s="459" t="s">
        <v>222</v>
      </c>
      <c r="C41" s="459">
        <v>-14885816</v>
      </c>
      <c r="D41" s="459">
        <v>-239504</v>
      </c>
      <c r="E41" s="459">
        <v>1599950</v>
      </c>
      <c r="F41" s="459">
        <v>-59359</v>
      </c>
      <c r="G41" s="459">
        <v>-1415861</v>
      </c>
      <c r="H41" s="459">
        <v>-481810</v>
      </c>
      <c r="I41" s="459">
        <v>0</v>
      </c>
      <c r="J41" s="459">
        <v>105251</v>
      </c>
      <c r="K41" s="459">
        <v>0</v>
      </c>
      <c r="L41" s="459">
        <v>-49098</v>
      </c>
      <c r="M41" s="459">
        <v>4</v>
      </c>
      <c r="N41" s="459">
        <v>-14824</v>
      </c>
      <c r="O41" s="459">
        <v>165</v>
      </c>
      <c r="P41" s="459">
        <v>0</v>
      </c>
      <c r="Q41" s="459">
        <v>0</v>
      </c>
      <c r="R41" s="459">
        <v>-91</v>
      </c>
      <c r="S41" s="459">
        <v>205702</v>
      </c>
      <c r="T41" s="459"/>
      <c r="U41" s="459">
        <v>45</v>
      </c>
      <c r="V41" s="459">
        <v>208802</v>
      </c>
      <c r="W41" s="459">
        <v>-8502</v>
      </c>
      <c r="X41" s="459">
        <v>0</v>
      </c>
      <c r="Y41" s="459">
        <v>0</v>
      </c>
      <c r="Z41" s="459">
        <v>-98111</v>
      </c>
      <c r="AA41" s="459">
        <v>0</v>
      </c>
      <c r="AB41" s="459">
        <v>102880</v>
      </c>
      <c r="AC41" s="459">
        <v>138160</v>
      </c>
      <c r="AD41" s="459">
        <v>0</v>
      </c>
      <c r="AE41" s="459">
        <v>0</v>
      </c>
      <c r="AF41" s="459">
        <v>95875</v>
      </c>
      <c r="AG41" s="459">
        <v>0</v>
      </c>
      <c r="AH41" s="459">
        <v>0</v>
      </c>
      <c r="AI41" s="459">
        <v>0</v>
      </c>
      <c r="AJ41" s="459">
        <v>0</v>
      </c>
      <c r="AK41" s="459">
        <v>-1592619</v>
      </c>
      <c r="AL41" s="459">
        <v>0</v>
      </c>
      <c r="AM41" s="459">
        <v>-66079</v>
      </c>
      <c r="AN41" s="459">
        <v>-2645263</v>
      </c>
      <c r="AO41" s="459">
        <v>0</v>
      </c>
      <c r="AP41" s="459">
        <v>-550894</v>
      </c>
      <c r="AQ41" s="459">
        <v>56689</v>
      </c>
      <c r="AR41" s="459">
        <v>-1767172</v>
      </c>
      <c r="AS41" s="459">
        <v>0</v>
      </c>
      <c r="AT41" s="459">
        <v>-1578443</v>
      </c>
      <c r="AU41" s="459">
        <v>-28932</v>
      </c>
      <c r="AV41" s="459">
        <v>-6886227</v>
      </c>
      <c r="AW41" s="459">
        <v>83449</v>
      </c>
      <c r="AX41" s="459">
        <v>0</v>
      </c>
      <c r="AY41" s="459">
        <v>0</v>
      </c>
      <c r="AZ41" s="459">
        <v>0</v>
      </c>
      <c r="BA41" s="459">
        <v>0</v>
      </c>
      <c r="BB41" s="456" t="s">
        <v>916</v>
      </c>
    </row>
    <row r="42" spans="1:54" ht="12.75" hidden="1" customHeight="1" outlineLevel="1">
      <c r="A42" s="460" t="s">
        <v>976</v>
      </c>
      <c r="B42" s="459" t="s">
        <v>977</v>
      </c>
      <c r="C42" s="459">
        <v>0</v>
      </c>
      <c r="D42" s="459">
        <v>0</v>
      </c>
      <c r="E42" s="459">
        <v>0</v>
      </c>
      <c r="F42" s="459">
        <v>0</v>
      </c>
      <c r="G42" s="459">
        <v>0</v>
      </c>
      <c r="H42" s="459">
        <v>0</v>
      </c>
      <c r="I42" s="459">
        <v>0</v>
      </c>
      <c r="J42" s="459">
        <v>0</v>
      </c>
      <c r="K42" s="459">
        <v>0</v>
      </c>
      <c r="L42" s="459">
        <v>0</v>
      </c>
      <c r="M42" s="459">
        <v>0</v>
      </c>
      <c r="N42" s="459">
        <v>0</v>
      </c>
      <c r="O42" s="459">
        <v>0</v>
      </c>
      <c r="P42" s="459">
        <v>0</v>
      </c>
      <c r="Q42" s="459">
        <v>0</v>
      </c>
      <c r="R42" s="459">
        <v>0</v>
      </c>
      <c r="S42" s="459">
        <v>0</v>
      </c>
      <c r="T42" s="459"/>
      <c r="U42" s="459">
        <v>0</v>
      </c>
      <c r="V42" s="459">
        <v>0</v>
      </c>
      <c r="W42" s="459">
        <v>0</v>
      </c>
      <c r="X42" s="459">
        <v>0</v>
      </c>
      <c r="Y42" s="459">
        <v>0</v>
      </c>
      <c r="Z42" s="459">
        <v>0</v>
      </c>
      <c r="AA42" s="459">
        <v>0</v>
      </c>
      <c r="AB42" s="459">
        <v>0</v>
      </c>
      <c r="AC42" s="459">
        <v>0</v>
      </c>
      <c r="AD42" s="459">
        <v>0</v>
      </c>
      <c r="AE42" s="459">
        <v>0</v>
      </c>
      <c r="AF42" s="459">
        <v>0</v>
      </c>
      <c r="AG42" s="459">
        <v>0</v>
      </c>
      <c r="AH42" s="459">
        <v>0</v>
      </c>
      <c r="AI42" s="459">
        <v>0</v>
      </c>
      <c r="AJ42" s="459">
        <v>0</v>
      </c>
      <c r="AK42" s="459">
        <v>0</v>
      </c>
      <c r="AL42" s="459">
        <v>0</v>
      </c>
      <c r="AM42" s="459">
        <v>0</v>
      </c>
      <c r="AN42" s="459">
        <v>0</v>
      </c>
      <c r="AO42" s="459">
        <v>0</v>
      </c>
      <c r="AP42" s="459">
        <v>0</v>
      </c>
      <c r="AQ42" s="459">
        <v>0</v>
      </c>
      <c r="AR42" s="459">
        <v>0</v>
      </c>
      <c r="AS42" s="459">
        <v>0</v>
      </c>
      <c r="AT42" s="459">
        <v>0</v>
      </c>
      <c r="AU42" s="459">
        <v>0</v>
      </c>
      <c r="AV42" s="459">
        <v>0</v>
      </c>
      <c r="AW42" s="459">
        <v>0</v>
      </c>
      <c r="AX42" s="459">
        <v>0</v>
      </c>
      <c r="AY42" s="459">
        <v>0</v>
      </c>
      <c r="AZ42" s="459">
        <v>0</v>
      </c>
      <c r="BA42" s="459">
        <v>0</v>
      </c>
      <c r="BB42" s="456" t="s">
        <v>916</v>
      </c>
    </row>
    <row r="43" spans="1:54" ht="12.75" hidden="1" customHeight="1" outlineLevel="1">
      <c r="A43" s="460" t="s">
        <v>978</v>
      </c>
      <c r="B43" s="459" t="s">
        <v>832</v>
      </c>
      <c r="C43" s="459">
        <v>0</v>
      </c>
      <c r="D43" s="459">
        <v>0</v>
      </c>
      <c r="E43" s="459">
        <v>0</v>
      </c>
      <c r="F43" s="459">
        <v>0</v>
      </c>
      <c r="G43" s="459">
        <v>0</v>
      </c>
      <c r="H43" s="459">
        <v>0</v>
      </c>
      <c r="I43" s="459">
        <v>0</v>
      </c>
      <c r="J43" s="459">
        <v>0</v>
      </c>
      <c r="K43" s="459">
        <v>0</v>
      </c>
      <c r="L43" s="459">
        <v>0</v>
      </c>
      <c r="M43" s="459">
        <v>0</v>
      </c>
      <c r="N43" s="459">
        <v>0</v>
      </c>
      <c r="O43" s="459">
        <v>0</v>
      </c>
      <c r="P43" s="459">
        <v>0</v>
      </c>
      <c r="Q43" s="459">
        <v>0</v>
      </c>
      <c r="R43" s="459">
        <v>0</v>
      </c>
      <c r="S43" s="459">
        <v>0</v>
      </c>
      <c r="T43" s="459"/>
      <c r="U43" s="459">
        <v>0</v>
      </c>
      <c r="V43" s="459">
        <v>0</v>
      </c>
      <c r="W43" s="459">
        <v>0</v>
      </c>
      <c r="X43" s="459">
        <v>0</v>
      </c>
      <c r="Y43" s="459">
        <v>0</v>
      </c>
      <c r="Z43" s="459">
        <v>0</v>
      </c>
      <c r="AA43" s="459">
        <v>0</v>
      </c>
      <c r="AB43" s="459">
        <v>0</v>
      </c>
      <c r="AC43" s="459">
        <v>0</v>
      </c>
      <c r="AD43" s="459">
        <v>0</v>
      </c>
      <c r="AE43" s="459">
        <v>0</v>
      </c>
      <c r="AF43" s="459">
        <v>0</v>
      </c>
      <c r="AG43" s="459">
        <v>0</v>
      </c>
      <c r="AH43" s="459">
        <v>0</v>
      </c>
      <c r="AI43" s="459">
        <v>0</v>
      </c>
      <c r="AJ43" s="459">
        <v>0</v>
      </c>
      <c r="AK43" s="459">
        <v>0</v>
      </c>
      <c r="AL43" s="459">
        <v>0</v>
      </c>
      <c r="AM43" s="459">
        <v>0</v>
      </c>
      <c r="AN43" s="459">
        <v>0</v>
      </c>
      <c r="AO43" s="459">
        <v>0</v>
      </c>
      <c r="AP43" s="459">
        <v>0</v>
      </c>
      <c r="AQ43" s="459">
        <v>0</v>
      </c>
      <c r="AR43" s="459">
        <v>0</v>
      </c>
      <c r="AS43" s="459">
        <v>0</v>
      </c>
      <c r="AT43" s="459">
        <v>0</v>
      </c>
      <c r="AU43" s="459">
        <v>0</v>
      </c>
      <c r="AV43" s="459">
        <v>0</v>
      </c>
      <c r="AW43" s="459">
        <v>0</v>
      </c>
      <c r="AX43" s="459">
        <v>0</v>
      </c>
      <c r="AY43" s="459">
        <v>0</v>
      </c>
      <c r="AZ43" s="459">
        <v>0</v>
      </c>
      <c r="BA43" s="459">
        <v>0</v>
      </c>
      <c r="BB43" s="456" t="s">
        <v>916</v>
      </c>
    </row>
    <row r="44" spans="1:54" ht="12.75" hidden="1" customHeight="1" outlineLevel="1">
      <c r="A44" s="460" t="s">
        <v>334</v>
      </c>
      <c r="B44" s="459" t="s">
        <v>863</v>
      </c>
      <c r="C44" s="459">
        <v>0</v>
      </c>
      <c r="D44" s="459">
        <v>0</v>
      </c>
      <c r="E44" s="459">
        <v>0</v>
      </c>
      <c r="F44" s="459">
        <v>0</v>
      </c>
      <c r="G44" s="459">
        <v>0</v>
      </c>
      <c r="H44" s="459">
        <v>0</v>
      </c>
      <c r="I44" s="459">
        <v>0</v>
      </c>
      <c r="J44" s="459">
        <v>0</v>
      </c>
      <c r="K44" s="459">
        <v>0</v>
      </c>
      <c r="L44" s="459">
        <v>0</v>
      </c>
      <c r="M44" s="459">
        <v>0</v>
      </c>
      <c r="N44" s="459">
        <v>0</v>
      </c>
      <c r="O44" s="459">
        <v>0</v>
      </c>
      <c r="P44" s="459">
        <v>0</v>
      </c>
      <c r="Q44" s="459">
        <v>0</v>
      </c>
      <c r="R44" s="459">
        <v>0</v>
      </c>
      <c r="S44" s="459">
        <v>0</v>
      </c>
      <c r="T44" s="459"/>
      <c r="U44" s="459">
        <v>0</v>
      </c>
      <c r="V44" s="459">
        <v>0</v>
      </c>
      <c r="W44" s="459">
        <v>0</v>
      </c>
      <c r="X44" s="459">
        <v>0</v>
      </c>
      <c r="Y44" s="459">
        <v>0</v>
      </c>
      <c r="Z44" s="459">
        <v>0</v>
      </c>
      <c r="AA44" s="459">
        <v>0</v>
      </c>
      <c r="AB44" s="459">
        <v>0</v>
      </c>
      <c r="AC44" s="459">
        <v>0</v>
      </c>
      <c r="AD44" s="459">
        <v>0</v>
      </c>
      <c r="AE44" s="459">
        <v>0</v>
      </c>
      <c r="AF44" s="459">
        <v>0</v>
      </c>
      <c r="AG44" s="459">
        <v>0</v>
      </c>
      <c r="AH44" s="459">
        <v>0</v>
      </c>
      <c r="AI44" s="459">
        <v>0</v>
      </c>
      <c r="AJ44" s="459">
        <v>0</v>
      </c>
      <c r="AK44" s="459">
        <v>0</v>
      </c>
      <c r="AL44" s="459">
        <v>0</v>
      </c>
      <c r="AM44" s="459">
        <v>0</v>
      </c>
      <c r="AN44" s="459">
        <v>0</v>
      </c>
      <c r="AO44" s="459">
        <v>0</v>
      </c>
      <c r="AP44" s="459">
        <v>0</v>
      </c>
      <c r="AQ44" s="459">
        <v>0</v>
      </c>
      <c r="AR44" s="459">
        <v>0</v>
      </c>
      <c r="AS44" s="459">
        <v>0</v>
      </c>
      <c r="AT44" s="459">
        <v>0</v>
      </c>
      <c r="AU44" s="459">
        <v>0</v>
      </c>
      <c r="AV44" s="459">
        <v>0</v>
      </c>
      <c r="AW44" s="459">
        <v>0</v>
      </c>
      <c r="AX44" s="459">
        <v>0</v>
      </c>
      <c r="AY44" s="459">
        <v>0</v>
      </c>
      <c r="AZ44" s="459">
        <v>0</v>
      </c>
      <c r="BA44" s="459">
        <v>0</v>
      </c>
      <c r="BB44" s="456" t="s">
        <v>916</v>
      </c>
    </row>
    <row r="45" spans="1:54" ht="12.75" hidden="1" customHeight="1" outlineLevel="1">
      <c r="A45" s="460" t="s">
        <v>335</v>
      </c>
      <c r="B45" s="459" t="s">
        <v>224</v>
      </c>
      <c r="C45" s="459">
        <v>-6383459</v>
      </c>
      <c r="D45" s="459">
        <v>-128</v>
      </c>
      <c r="E45" s="459">
        <v>-3543</v>
      </c>
      <c r="F45" s="459">
        <v>-7</v>
      </c>
      <c r="G45" s="459">
        <v>-583931</v>
      </c>
      <c r="H45" s="459">
        <v>-227210</v>
      </c>
      <c r="I45" s="459">
        <v>0</v>
      </c>
      <c r="J45" s="459">
        <v>-185431</v>
      </c>
      <c r="K45" s="459">
        <v>0</v>
      </c>
      <c r="L45" s="459">
        <v>-2380</v>
      </c>
      <c r="M45" s="459">
        <v>-2070</v>
      </c>
      <c r="N45" s="459">
        <v>-13557</v>
      </c>
      <c r="O45" s="459">
        <v>-157</v>
      </c>
      <c r="P45" s="459">
        <v>0</v>
      </c>
      <c r="Q45" s="459">
        <v>0</v>
      </c>
      <c r="R45" s="459">
        <v>-426</v>
      </c>
      <c r="S45" s="459">
        <v>-134</v>
      </c>
      <c r="T45" s="459"/>
      <c r="U45" s="459">
        <v>10638</v>
      </c>
      <c r="V45" s="459">
        <v>-139770</v>
      </c>
      <c r="W45" s="459">
        <v>-3776</v>
      </c>
      <c r="X45" s="459">
        <v>0</v>
      </c>
      <c r="Y45" s="459">
        <v>0</v>
      </c>
      <c r="Z45" s="459">
        <v>-38122</v>
      </c>
      <c r="AA45" s="459">
        <v>0</v>
      </c>
      <c r="AB45" s="459">
        <v>-252264</v>
      </c>
      <c r="AC45" s="459">
        <v>-32710</v>
      </c>
      <c r="AD45" s="459">
        <v>0</v>
      </c>
      <c r="AE45" s="459">
        <v>0</v>
      </c>
      <c r="AF45" s="459">
        <v>-256</v>
      </c>
      <c r="AG45" s="459">
        <v>0</v>
      </c>
      <c r="AH45" s="459">
        <v>0</v>
      </c>
      <c r="AI45" s="459">
        <v>0</v>
      </c>
      <c r="AJ45" s="459">
        <v>0</v>
      </c>
      <c r="AK45" s="459">
        <v>-80791</v>
      </c>
      <c r="AL45" s="459">
        <v>0</v>
      </c>
      <c r="AM45" s="459">
        <v>-25642</v>
      </c>
      <c r="AN45" s="459">
        <v>-775335</v>
      </c>
      <c r="AO45" s="459">
        <v>0</v>
      </c>
      <c r="AP45" s="459">
        <v>-198680</v>
      </c>
      <c r="AQ45" s="459">
        <v>-130</v>
      </c>
      <c r="AR45" s="459">
        <v>-199807</v>
      </c>
      <c r="AS45" s="459">
        <v>0</v>
      </c>
      <c r="AT45" s="459">
        <v>-307894</v>
      </c>
      <c r="AU45" s="459">
        <v>0</v>
      </c>
      <c r="AV45" s="459">
        <v>-2898090</v>
      </c>
      <c r="AW45" s="459">
        <v>-421856</v>
      </c>
      <c r="AX45" s="459">
        <v>0</v>
      </c>
      <c r="AY45" s="459">
        <v>0</v>
      </c>
      <c r="AZ45" s="459">
        <v>0</v>
      </c>
      <c r="BA45" s="459">
        <v>0</v>
      </c>
      <c r="BB45" s="456" t="s">
        <v>916</v>
      </c>
    </row>
    <row r="46" spans="1:54" ht="12.75" hidden="1" customHeight="1" outlineLevel="1">
      <c r="A46" s="460" t="s">
        <v>336</v>
      </c>
      <c r="B46" s="459" t="s">
        <v>225</v>
      </c>
      <c r="C46" s="459">
        <v>-15547068</v>
      </c>
      <c r="D46" s="459">
        <v>0</v>
      </c>
      <c r="E46" s="459">
        <v>0</v>
      </c>
      <c r="F46" s="459">
        <v>0</v>
      </c>
      <c r="G46" s="459">
        <v>100</v>
      </c>
      <c r="H46" s="459">
        <v>284968</v>
      </c>
      <c r="I46" s="459">
        <v>0</v>
      </c>
      <c r="J46" s="459">
        <v>-90991</v>
      </c>
      <c r="K46" s="459">
        <v>0</v>
      </c>
      <c r="L46" s="459">
        <v>14156</v>
      </c>
      <c r="M46" s="459">
        <v>0</v>
      </c>
      <c r="N46" s="459">
        <v>1555</v>
      </c>
      <c r="O46" s="459">
        <v>-38</v>
      </c>
      <c r="P46" s="459">
        <v>0</v>
      </c>
      <c r="Q46" s="459">
        <v>0</v>
      </c>
      <c r="R46" s="459">
        <v>-1102</v>
      </c>
      <c r="S46" s="459">
        <v>0</v>
      </c>
      <c r="T46" s="459"/>
      <c r="U46" s="459">
        <v>0</v>
      </c>
      <c r="V46" s="459">
        <v>-116147</v>
      </c>
      <c r="W46" s="459">
        <v>-4207</v>
      </c>
      <c r="X46" s="459">
        <v>0</v>
      </c>
      <c r="Y46" s="459">
        <v>0</v>
      </c>
      <c r="Z46" s="459">
        <v>0</v>
      </c>
      <c r="AA46" s="459">
        <v>0</v>
      </c>
      <c r="AB46" s="459">
        <v>994255</v>
      </c>
      <c r="AC46" s="459">
        <v>-16665</v>
      </c>
      <c r="AD46" s="459">
        <v>0</v>
      </c>
      <c r="AE46" s="459">
        <v>0</v>
      </c>
      <c r="AF46" s="459">
        <v>0</v>
      </c>
      <c r="AG46" s="459">
        <v>0</v>
      </c>
      <c r="AH46" s="459">
        <v>0</v>
      </c>
      <c r="AI46" s="459">
        <v>0</v>
      </c>
      <c r="AJ46" s="459">
        <v>0</v>
      </c>
      <c r="AK46" s="459">
        <v>-1778480</v>
      </c>
      <c r="AL46" s="459">
        <v>0</v>
      </c>
      <c r="AM46" s="459">
        <v>-257100</v>
      </c>
      <c r="AN46" s="459">
        <v>-333242</v>
      </c>
      <c r="AO46" s="459">
        <v>0</v>
      </c>
      <c r="AP46" s="459">
        <v>3251209</v>
      </c>
      <c r="AQ46" s="459">
        <v>0</v>
      </c>
      <c r="AR46" s="459">
        <v>-1276124</v>
      </c>
      <c r="AS46" s="459">
        <v>0</v>
      </c>
      <c r="AT46" s="459">
        <v>241016</v>
      </c>
      <c r="AU46" s="459">
        <v>0</v>
      </c>
      <c r="AV46" s="459">
        <v>-16460231</v>
      </c>
      <c r="AW46" s="459">
        <v>0</v>
      </c>
      <c r="AX46" s="459">
        <v>0</v>
      </c>
      <c r="AY46" s="459">
        <v>0</v>
      </c>
      <c r="AZ46" s="459">
        <v>0</v>
      </c>
      <c r="BA46" s="459">
        <v>0</v>
      </c>
      <c r="BB46" s="456" t="s">
        <v>916</v>
      </c>
    </row>
    <row r="47" spans="1:54" ht="12.75" hidden="1" customHeight="1" outlineLevel="1">
      <c r="A47" s="460" t="s">
        <v>337</v>
      </c>
      <c r="B47" s="459" t="s">
        <v>226</v>
      </c>
      <c r="C47" s="459">
        <v>-35728656</v>
      </c>
      <c r="D47" s="459">
        <v>0</v>
      </c>
      <c r="E47" s="459">
        <v>0</v>
      </c>
      <c r="F47" s="459">
        <v>0</v>
      </c>
      <c r="G47" s="459">
        <v>0</v>
      </c>
      <c r="H47" s="459">
        <v>-1672117</v>
      </c>
      <c r="I47" s="459">
        <v>0</v>
      </c>
      <c r="J47" s="459">
        <v>0</v>
      </c>
      <c r="K47" s="459">
        <v>0</v>
      </c>
      <c r="L47" s="459">
        <v>0</v>
      </c>
      <c r="M47" s="459">
        <v>0</v>
      </c>
      <c r="N47" s="459">
        <v>0</v>
      </c>
      <c r="O47" s="459">
        <v>0</v>
      </c>
      <c r="P47" s="459">
        <v>0</v>
      </c>
      <c r="Q47" s="459">
        <v>0</v>
      </c>
      <c r="R47" s="459">
        <v>0</v>
      </c>
      <c r="S47" s="459">
        <v>0</v>
      </c>
      <c r="T47" s="459"/>
      <c r="U47" s="459">
        <v>0</v>
      </c>
      <c r="V47" s="459">
        <v>0</v>
      </c>
      <c r="W47" s="459">
        <v>0</v>
      </c>
      <c r="X47" s="459">
        <v>0</v>
      </c>
      <c r="Y47" s="459">
        <v>0</v>
      </c>
      <c r="Z47" s="459">
        <v>0</v>
      </c>
      <c r="AA47" s="459">
        <v>0</v>
      </c>
      <c r="AB47" s="459">
        <v>-2544322</v>
      </c>
      <c r="AC47" s="459">
        <v>0</v>
      </c>
      <c r="AD47" s="459">
        <v>0</v>
      </c>
      <c r="AE47" s="459">
        <v>0</v>
      </c>
      <c r="AF47" s="459">
        <v>0</v>
      </c>
      <c r="AG47" s="459">
        <v>0</v>
      </c>
      <c r="AH47" s="459">
        <v>0</v>
      </c>
      <c r="AI47" s="459">
        <v>0</v>
      </c>
      <c r="AJ47" s="459">
        <v>0</v>
      </c>
      <c r="AK47" s="459">
        <v>-38278</v>
      </c>
      <c r="AL47" s="459">
        <v>0</v>
      </c>
      <c r="AM47" s="459">
        <v>-1432705</v>
      </c>
      <c r="AN47" s="459">
        <v>-312831</v>
      </c>
      <c r="AO47" s="459">
        <v>0</v>
      </c>
      <c r="AP47" s="459">
        <v>-3979934</v>
      </c>
      <c r="AQ47" s="459">
        <v>0</v>
      </c>
      <c r="AR47" s="459">
        <v>-1</v>
      </c>
      <c r="AS47" s="459">
        <v>0</v>
      </c>
      <c r="AT47" s="459">
        <v>-1699857</v>
      </c>
      <c r="AU47" s="459">
        <v>0</v>
      </c>
      <c r="AV47" s="459">
        <v>-24048611</v>
      </c>
      <c r="AW47" s="459">
        <v>0</v>
      </c>
      <c r="AX47" s="459">
        <v>0</v>
      </c>
      <c r="AY47" s="459">
        <v>0</v>
      </c>
      <c r="AZ47" s="459">
        <v>0</v>
      </c>
      <c r="BA47" s="459">
        <v>0</v>
      </c>
      <c r="BB47" s="456" t="s">
        <v>916</v>
      </c>
    </row>
    <row r="48" spans="1:54" ht="12.75" hidden="1" customHeight="1" outlineLevel="1">
      <c r="A48" s="460" t="s">
        <v>382</v>
      </c>
      <c r="B48" s="459" t="s">
        <v>275</v>
      </c>
      <c r="C48" s="459">
        <v>6075</v>
      </c>
      <c r="D48" s="459">
        <v>0</v>
      </c>
      <c r="E48" s="459">
        <v>0</v>
      </c>
      <c r="F48" s="459">
        <v>0</v>
      </c>
      <c r="G48" s="459">
        <v>0</v>
      </c>
      <c r="H48" s="459">
        <v>0</v>
      </c>
      <c r="I48" s="459">
        <v>0</v>
      </c>
      <c r="J48" s="459">
        <v>0</v>
      </c>
      <c r="K48" s="459">
        <v>0</v>
      </c>
      <c r="L48" s="459">
        <v>0</v>
      </c>
      <c r="M48" s="459">
        <v>0</v>
      </c>
      <c r="N48" s="459">
        <v>0</v>
      </c>
      <c r="O48" s="459">
        <v>0</v>
      </c>
      <c r="P48" s="459">
        <v>0</v>
      </c>
      <c r="Q48" s="459">
        <v>0</v>
      </c>
      <c r="R48" s="459">
        <v>0</v>
      </c>
      <c r="S48" s="459">
        <v>0</v>
      </c>
      <c r="T48" s="459"/>
      <c r="U48" s="459">
        <v>0</v>
      </c>
      <c r="V48" s="459">
        <v>0</v>
      </c>
      <c r="W48" s="459">
        <v>0</v>
      </c>
      <c r="X48" s="459">
        <v>0</v>
      </c>
      <c r="Y48" s="459">
        <v>0</v>
      </c>
      <c r="Z48" s="459">
        <v>0</v>
      </c>
      <c r="AA48" s="459">
        <v>0</v>
      </c>
      <c r="AB48" s="459">
        <v>0</v>
      </c>
      <c r="AC48" s="459">
        <v>0</v>
      </c>
      <c r="AD48" s="459">
        <v>0</v>
      </c>
      <c r="AE48" s="459">
        <v>0</v>
      </c>
      <c r="AF48" s="459">
        <v>6075</v>
      </c>
      <c r="AG48" s="459">
        <v>0</v>
      </c>
      <c r="AH48" s="459">
        <v>0</v>
      </c>
      <c r="AI48" s="459">
        <v>0</v>
      </c>
      <c r="AJ48" s="459">
        <v>0</v>
      </c>
      <c r="AK48" s="459">
        <v>0</v>
      </c>
      <c r="AL48" s="459">
        <v>0</v>
      </c>
      <c r="AM48" s="459">
        <v>0</v>
      </c>
      <c r="AN48" s="459">
        <v>0</v>
      </c>
      <c r="AO48" s="459">
        <v>0</v>
      </c>
      <c r="AP48" s="459">
        <v>0</v>
      </c>
      <c r="AQ48" s="459">
        <v>0</v>
      </c>
      <c r="AR48" s="459">
        <v>0</v>
      </c>
      <c r="AS48" s="459">
        <v>0</v>
      </c>
      <c r="AT48" s="459">
        <v>0</v>
      </c>
      <c r="AU48" s="459">
        <v>0</v>
      </c>
      <c r="AV48" s="459">
        <v>0</v>
      </c>
      <c r="AW48" s="459">
        <v>0</v>
      </c>
      <c r="AX48" s="459">
        <v>0</v>
      </c>
      <c r="AY48" s="459">
        <v>0</v>
      </c>
      <c r="AZ48" s="459">
        <v>0</v>
      </c>
      <c r="BA48" s="459">
        <v>0</v>
      </c>
      <c r="BB48" s="456" t="s">
        <v>916</v>
      </c>
    </row>
    <row r="49" spans="1:54" ht="12.75" hidden="1" customHeight="1" outlineLevel="1">
      <c r="A49" s="460" t="s">
        <v>340</v>
      </c>
      <c r="B49" s="459" t="s">
        <v>229</v>
      </c>
      <c r="C49" s="459">
        <v>30240942</v>
      </c>
      <c r="D49" s="459">
        <v>0</v>
      </c>
      <c r="E49" s="459">
        <v>24657823</v>
      </c>
      <c r="F49" s="459">
        <v>891113</v>
      </c>
      <c r="G49" s="459">
        <v>0</v>
      </c>
      <c r="H49" s="459">
        <v>34033</v>
      </c>
      <c r="I49" s="459">
        <v>0</v>
      </c>
      <c r="J49" s="459">
        <v>0</v>
      </c>
      <c r="K49" s="459">
        <v>0</v>
      </c>
      <c r="L49" s="459">
        <v>0</v>
      </c>
      <c r="M49" s="459">
        <v>0</v>
      </c>
      <c r="N49" s="459">
        <v>0</v>
      </c>
      <c r="O49" s="459">
        <v>0</v>
      </c>
      <c r="P49" s="459">
        <v>0</v>
      </c>
      <c r="Q49" s="459">
        <v>0</v>
      </c>
      <c r="R49" s="459">
        <v>0</v>
      </c>
      <c r="S49" s="459">
        <v>547584</v>
      </c>
      <c r="T49" s="459"/>
      <c r="U49" s="459">
        <v>0</v>
      </c>
      <c r="V49" s="459">
        <v>0</v>
      </c>
      <c r="W49" s="459">
        <v>0</v>
      </c>
      <c r="X49" s="459">
        <v>0</v>
      </c>
      <c r="Y49" s="459">
        <v>0</v>
      </c>
      <c r="Z49" s="459">
        <v>0</v>
      </c>
      <c r="AA49" s="459">
        <v>0</v>
      </c>
      <c r="AB49" s="459">
        <v>0</v>
      </c>
      <c r="AC49" s="459">
        <v>0</v>
      </c>
      <c r="AD49" s="459">
        <v>0</v>
      </c>
      <c r="AE49" s="459">
        <v>0</v>
      </c>
      <c r="AF49" s="459">
        <v>1301533</v>
      </c>
      <c r="AG49" s="459">
        <v>0</v>
      </c>
      <c r="AH49" s="459">
        <v>0</v>
      </c>
      <c r="AI49" s="459">
        <v>0</v>
      </c>
      <c r="AJ49" s="459">
        <v>0</v>
      </c>
      <c r="AK49" s="459">
        <v>0</v>
      </c>
      <c r="AL49" s="459">
        <v>0</v>
      </c>
      <c r="AM49" s="459">
        <v>0</v>
      </c>
      <c r="AN49" s="459">
        <v>0</v>
      </c>
      <c r="AO49" s="459">
        <v>0</v>
      </c>
      <c r="AP49" s="459">
        <v>0</v>
      </c>
      <c r="AQ49" s="459">
        <v>183948</v>
      </c>
      <c r="AR49" s="459">
        <v>0</v>
      </c>
      <c r="AS49" s="459">
        <v>0</v>
      </c>
      <c r="AT49" s="459">
        <v>870700</v>
      </c>
      <c r="AU49" s="459">
        <v>0</v>
      </c>
      <c r="AV49" s="459">
        <v>619175</v>
      </c>
      <c r="AW49" s="459">
        <v>1135033</v>
      </c>
      <c r="AX49" s="459">
        <v>0</v>
      </c>
      <c r="AY49" s="459">
        <v>0</v>
      </c>
      <c r="AZ49" s="459">
        <v>0</v>
      </c>
      <c r="BA49" s="459">
        <v>0</v>
      </c>
      <c r="BB49" s="456" t="s">
        <v>916</v>
      </c>
    </row>
    <row r="50" spans="1:54" ht="12.75" hidden="1" customHeight="1" outlineLevel="1">
      <c r="A50" s="460" t="s">
        <v>342</v>
      </c>
      <c r="B50" s="459" t="s">
        <v>234</v>
      </c>
      <c r="C50" s="459">
        <v>4339563</v>
      </c>
      <c r="D50" s="459">
        <v>0</v>
      </c>
      <c r="E50" s="459">
        <v>4339563</v>
      </c>
      <c r="F50" s="459">
        <v>0</v>
      </c>
      <c r="G50" s="459">
        <v>0</v>
      </c>
      <c r="H50" s="459">
        <v>0</v>
      </c>
      <c r="I50" s="459">
        <v>0</v>
      </c>
      <c r="J50" s="459">
        <v>0</v>
      </c>
      <c r="K50" s="459">
        <v>0</v>
      </c>
      <c r="L50" s="459">
        <v>0</v>
      </c>
      <c r="M50" s="459">
        <v>0</v>
      </c>
      <c r="N50" s="459">
        <v>0</v>
      </c>
      <c r="O50" s="459">
        <v>0</v>
      </c>
      <c r="P50" s="459">
        <v>0</v>
      </c>
      <c r="Q50" s="459">
        <v>0</v>
      </c>
      <c r="R50" s="459">
        <v>0</v>
      </c>
      <c r="S50" s="459">
        <v>0</v>
      </c>
      <c r="T50" s="459"/>
      <c r="U50" s="459">
        <v>0</v>
      </c>
      <c r="V50" s="459">
        <v>0</v>
      </c>
      <c r="W50" s="459">
        <v>0</v>
      </c>
      <c r="X50" s="459">
        <v>0</v>
      </c>
      <c r="Y50" s="459">
        <v>0</v>
      </c>
      <c r="Z50" s="459">
        <v>0</v>
      </c>
      <c r="AA50" s="459">
        <v>0</v>
      </c>
      <c r="AB50" s="459">
        <v>0</v>
      </c>
      <c r="AC50" s="459">
        <v>0</v>
      </c>
      <c r="AD50" s="459">
        <v>0</v>
      </c>
      <c r="AE50" s="459">
        <v>0</v>
      </c>
      <c r="AF50" s="459">
        <v>0</v>
      </c>
      <c r="AG50" s="459">
        <v>0</v>
      </c>
      <c r="AH50" s="459">
        <v>0</v>
      </c>
      <c r="AI50" s="459">
        <v>0</v>
      </c>
      <c r="AJ50" s="459">
        <v>0</v>
      </c>
      <c r="AK50" s="459">
        <v>0</v>
      </c>
      <c r="AL50" s="459">
        <v>0</v>
      </c>
      <c r="AM50" s="459">
        <v>0</v>
      </c>
      <c r="AN50" s="459">
        <v>0</v>
      </c>
      <c r="AO50" s="459">
        <v>0</v>
      </c>
      <c r="AP50" s="459">
        <v>0</v>
      </c>
      <c r="AQ50" s="459">
        <v>0</v>
      </c>
      <c r="AR50" s="459">
        <v>0</v>
      </c>
      <c r="AS50" s="459">
        <v>0</v>
      </c>
      <c r="AT50" s="459">
        <v>0</v>
      </c>
      <c r="AU50" s="459">
        <v>0</v>
      </c>
      <c r="AV50" s="459">
        <v>0</v>
      </c>
      <c r="AW50" s="459">
        <v>0</v>
      </c>
      <c r="AX50" s="459">
        <v>0</v>
      </c>
      <c r="AY50" s="459">
        <v>0</v>
      </c>
      <c r="AZ50" s="459">
        <v>0</v>
      </c>
      <c r="BA50" s="459">
        <v>0</v>
      </c>
      <c r="BB50" s="456" t="s">
        <v>916</v>
      </c>
    </row>
    <row r="51" spans="1:54" ht="12.75" hidden="1" customHeight="1" outlineLevel="1">
      <c r="A51" s="460" t="s">
        <v>343</v>
      </c>
      <c r="B51" s="459" t="s">
        <v>231</v>
      </c>
      <c r="C51" s="459">
        <v>1351546</v>
      </c>
      <c r="D51" s="459">
        <v>0</v>
      </c>
      <c r="E51" s="459">
        <v>1351546</v>
      </c>
      <c r="F51" s="459">
        <v>0</v>
      </c>
      <c r="G51" s="459">
        <v>0</v>
      </c>
      <c r="H51" s="459">
        <v>0</v>
      </c>
      <c r="I51" s="459">
        <v>0</v>
      </c>
      <c r="J51" s="459">
        <v>0</v>
      </c>
      <c r="K51" s="459">
        <v>0</v>
      </c>
      <c r="L51" s="459">
        <v>0</v>
      </c>
      <c r="M51" s="459">
        <v>0</v>
      </c>
      <c r="N51" s="459">
        <v>0</v>
      </c>
      <c r="O51" s="459">
        <v>0</v>
      </c>
      <c r="P51" s="459">
        <v>0</v>
      </c>
      <c r="Q51" s="459">
        <v>0</v>
      </c>
      <c r="R51" s="459">
        <v>0</v>
      </c>
      <c r="S51" s="459">
        <v>0</v>
      </c>
      <c r="T51" s="459"/>
      <c r="U51" s="459">
        <v>0</v>
      </c>
      <c r="V51" s="459">
        <v>0</v>
      </c>
      <c r="W51" s="459">
        <v>0</v>
      </c>
      <c r="X51" s="459">
        <v>0</v>
      </c>
      <c r="Y51" s="459">
        <v>0</v>
      </c>
      <c r="Z51" s="459">
        <v>0</v>
      </c>
      <c r="AA51" s="459">
        <v>0</v>
      </c>
      <c r="AB51" s="459">
        <v>0</v>
      </c>
      <c r="AC51" s="459">
        <v>0</v>
      </c>
      <c r="AD51" s="459">
        <v>0</v>
      </c>
      <c r="AE51" s="459">
        <v>0</v>
      </c>
      <c r="AF51" s="459">
        <v>0</v>
      </c>
      <c r="AG51" s="459">
        <v>0</v>
      </c>
      <c r="AH51" s="459">
        <v>0</v>
      </c>
      <c r="AI51" s="459">
        <v>0</v>
      </c>
      <c r="AJ51" s="459">
        <v>0</v>
      </c>
      <c r="AK51" s="459">
        <v>0</v>
      </c>
      <c r="AL51" s="459">
        <v>0</v>
      </c>
      <c r="AM51" s="459">
        <v>0</v>
      </c>
      <c r="AN51" s="459">
        <v>0</v>
      </c>
      <c r="AO51" s="459">
        <v>0</v>
      </c>
      <c r="AP51" s="459">
        <v>0</v>
      </c>
      <c r="AQ51" s="459">
        <v>0</v>
      </c>
      <c r="AR51" s="459">
        <v>0</v>
      </c>
      <c r="AS51" s="459">
        <v>0</v>
      </c>
      <c r="AT51" s="459">
        <v>0</v>
      </c>
      <c r="AU51" s="459">
        <v>0</v>
      </c>
      <c r="AV51" s="459">
        <v>0</v>
      </c>
      <c r="AW51" s="459">
        <v>0</v>
      </c>
      <c r="AX51" s="459">
        <v>0</v>
      </c>
      <c r="AY51" s="459">
        <v>0</v>
      </c>
      <c r="AZ51" s="459">
        <v>0</v>
      </c>
      <c r="BA51" s="459">
        <v>0</v>
      </c>
      <c r="BB51" s="456" t="s">
        <v>916</v>
      </c>
    </row>
    <row r="52" spans="1:54" ht="12.75" hidden="1" customHeight="1" outlineLevel="1">
      <c r="A52" s="460" t="s">
        <v>345</v>
      </c>
      <c r="B52" s="459" t="s">
        <v>233</v>
      </c>
      <c r="C52" s="459">
        <v>11836236</v>
      </c>
      <c r="D52" s="459">
        <v>0</v>
      </c>
      <c r="E52" s="459">
        <v>11836236</v>
      </c>
      <c r="F52" s="459">
        <v>0</v>
      </c>
      <c r="G52" s="459">
        <v>0</v>
      </c>
      <c r="H52" s="459">
        <v>0</v>
      </c>
      <c r="I52" s="459">
        <v>0</v>
      </c>
      <c r="J52" s="459">
        <v>0</v>
      </c>
      <c r="K52" s="459">
        <v>0</v>
      </c>
      <c r="L52" s="459">
        <v>0</v>
      </c>
      <c r="M52" s="459">
        <v>0</v>
      </c>
      <c r="N52" s="459">
        <v>0</v>
      </c>
      <c r="O52" s="459">
        <v>0</v>
      </c>
      <c r="P52" s="459">
        <v>0</v>
      </c>
      <c r="Q52" s="459">
        <v>0</v>
      </c>
      <c r="R52" s="459">
        <v>0</v>
      </c>
      <c r="S52" s="459">
        <v>0</v>
      </c>
      <c r="T52" s="459"/>
      <c r="U52" s="459">
        <v>0</v>
      </c>
      <c r="V52" s="459">
        <v>0</v>
      </c>
      <c r="W52" s="459">
        <v>0</v>
      </c>
      <c r="X52" s="459">
        <v>0</v>
      </c>
      <c r="Y52" s="459">
        <v>0</v>
      </c>
      <c r="Z52" s="459">
        <v>0</v>
      </c>
      <c r="AA52" s="459">
        <v>0</v>
      </c>
      <c r="AB52" s="459">
        <v>0</v>
      </c>
      <c r="AC52" s="459">
        <v>0</v>
      </c>
      <c r="AD52" s="459">
        <v>0</v>
      </c>
      <c r="AE52" s="459">
        <v>0</v>
      </c>
      <c r="AF52" s="459">
        <v>0</v>
      </c>
      <c r="AG52" s="459">
        <v>0</v>
      </c>
      <c r="AH52" s="459">
        <v>0</v>
      </c>
      <c r="AI52" s="459">
        <v>0</v>
      </c>
      <c r="AJ52" s="459">
        <v>0</v>
      </c>
      <c r="AK52" s="459">
        <v>0</v>
      </c>
      <c r="AL52" s="459">
        <v>0</v>
      </c>
      <c r="AM52" s="459">
        <v>0</v>
      </c>
      <c r="AN52" s="459">
        <v>0</v>
      </c>
      <c r="AO52" s="459">
        <v>0</v>
      </c>
      <c r="AP52" s="459">
        <v>0</v>
      </c>
      <c r="AQ52" s="459">
        <v>0</v>
      </c>
      <c r="AR52" s="459">
        <v>0</v>
      </c>
      <c r="AS52" s="459">
        <v>0</v>
      </c>
      <c r="AT52" s="459">
        <v>0</v>
      </c>
      <c r="AU52" s="459">
        <v>0</v>
      </c>
      <c r="AV52" s="459">
        <v>0</v>
      </c>
      <c r="AW52" s="459">
        <v>0</v>
      </c>
      <c r="AX52" s="459">
        <v>0</v>
      </c>
      <c r="AY52" s="459">
        <v>0</v>
      </c>
      <c r="AZ52" s="459">
        <v>0</v>
      </c>
      <c r="BA52" s="459">
        <v>0</v>
      </c>
      <c r="BB52" s="456" t="s">
        <v>916</v>
      </c>
    </row>
    <row r="53" spans="1:54" ht="12.75" hidden="1" customHeight="1" outlineLevel="1">
      <c r="A53" s="460" t="s">
        <v>346</v>
      </c>
      <c r="B53" s="459" t="s">
        <v>235</v>
      </c>
      <c r="C53" s="459">
        <v>5565080</v>
      </c>
      <c r="D53" s="459">
        <v>0</v>
      </c>
      <c r="E53" s="459">
        <v>5565080</v>
      </c>
      <c r="F53" s="459">
        <v>0</v>
      </c>
      <c r="G53" s="459">
        <v>0</v>
      </c>
      <c r="H53" s="459">
        <v>0</v>
      </c>
      <c r="I53" s="459">
        <v>0</v>
      </c>
      <c r="J53" s="459">
        <v>0</v>
      </c>
      <c r="K53" s="459">
        <v>0</v>
      </c>
      <c r="L53" s="459">
        <v>0</v>
      </c>
      <c r="M53" s="459">
        <v>0</v>
      </c>
      <c r="N53" s="459">
        <v>0</v>
      </c>
      <c r="O53" s="459">
        <v>0</v>
      </c>
      <c r="P53" s="459">
        <v>0</v>
      </c>
      <c r="Q53" s="459">
        <v>0</v>
      </c>
      <c r="R53" s="459">
        <v>0</v>
      </c>
      <c r="S53" s="459">
        <v>0</v>
      </c>
      <c r="T53" s="459"/>
      <c r="U53" s="459">
        <v>0</v>
      </c>
      <c r="V53" s="459">
        <v>0</v>
      </c>
      <c r="W53" s="459">
        <v>0</v>
      </c>
      <c r="X53" s="459">
        <v>0</v>
      </c>
      <c r="Y53" s="459">
        <v>0</v>
      </c>
      <c r="Z53" s="459">
        <v>0</v>
      </c>
      <c r="AA53" s="459">
        <v>0</v>
      </c>
      <c r="AB53" s="459">
        <v>0</v>
      </c>
      <c r="AC53" s="459">
        <v>0</v>
      </c>
      <c r="AD53" s="459">
        <v>0</v>
      </c>
      <c r="AE53" s="459">
        <v>0</v>
      </c>
      <c r="AF53" s="459">
        <v>0</v>
      </c>
      <c r="AG53" s="459">
        <v>0</v>
      </c>
      <c r="AH53" s="459">
        <v>0</v>
      </c>
      <c r="AI53" s="459">
        <v>0</v>
      </c>
      <c r="AJ53" s="459">
        <v>0</v>
      </c>
      <c r="AK53" s="459">
        <v>0</v>
      </c>
      <c r="AL53" s="459">
        <v>0</v>
      </c>
      <c r="AM53" s="459">
        <v>0</v>
      </c>
      <c r="AN53" s="459">
        <v>0</v>
      </c>
      <c r="AO53" s="459">
        <v>0</v>
      </c>
      <c r="AP53" s="459">
        <v>0</v>
      </c>
      <c r="AQ53" s="459">
        <v>0</v>
      </c>
      <c r="AR53" s="459">
        <v>0</v>
      </c>
      <c r="AS53" s="459">
        <v>0</v>
      </c>
      <c r="AT53" s="459">
        <v>0</v>
      </c>
      <c r="AU53" s="459">
        <v>0</v>
      </c>
      <c r="AV53" s="459">
        <v>0</v>
      </c>
      <c r="AW53" s="459">
        <v>0</v>
      </c>
      <c r="AX53" s="459">
        <v>0</v>
      </c>
      <c r="AY53" s="459">
        <v>0</v>
      </c>
      <c r="AZ53" s="459">
        <v>0</v>
      </c>
      <c r="BA53" s="459">
        <v>0</v>
      </c>
      <c r="BB53" s="456" t="s">
        <v>916</v>
      </c>
    </row>
    <row r="54" spans="1:54" ht="12.75" hidden="1" customHeight="1" outlineLevel="1">
      <c r="A54" s="460" t="s">
        <v>979</v>
      </c>
      <c r="B54" s="459" t="s">
        <v>980</v>
      </c>
      <c r="C54" s="459">
        <v>-290580</v>
      </c>
      <c r="D54" s="459">
        <v>0</v>
      </c>
      <c r="E54" s="459">
        <v>-290580</v>
      </c>
      <c r="F54" s="459">
        <v>0</v>
      </c>
      <c r="G54" s="459">
        <v>0</v>
      </c>
      <c r="H54" s="459">
        <v>0</v>
      </c>
      <c r="I54" s="459">
        <v>0</v>
      </c>
      <c r="J54" s="459">
        <v>0</v>
      </c>
      <c r="K54" s="459">
        <v>0</v>
      </c>
      <c r="L54" s="459">
        <v>0</v>
      </c>
      <c r="M54" s="459">
        <v>0</v>
      </c>
      <c r="N54" s="459">
        <v>0</v>
      </c>
      <c r="O54" s="459">
        <v>0</v>
      </c>
      <c r="P54" s="459">
        <v>0</v>
      </c>
      <c r="Q54" s="459">
        <v>0</v>
      </c>
      <c r="R54" s="459">
        <v>0</v>
      </c>
      <c r="S54" s="459">
        <v>0</v>
      </c>
      <c r="T54" s="459"/>
      <c r="U54" s="459">
        <v>0</v>
      </c>
      <c r="V54" s="459">
        <v>0</v>
      </c>
      <c r="W54" s="459">
        <v>0</v>
      </c>
      <c r="X54" s="459">
        <v>0</v>
      </c>
      <c r="Y54" s="459">
        <v>0</v>
      </c>
      <c r="Z54" s="459">
        <v>0</v>
      </c>
      <c r="AA54" s="459">
        <v>0</v>
      </c>
      <c r="AB54" s="459">
        <v>0</v>
      </c>
      <c r="AC54" s="459">
        <v>0</v>
      </c>
      <c r="AD54" s="459">
        <v>0</v>
      </c>
      <c r="AE54" s="459">
        <v>0</v>
      </c>
      <c r="AF54" s="459">
        <v>0</v>
      </c>
      <c r="AG54" s="459">
        <v>0</v>
      </c>
      <c r="AH54" s="459">
        <v>0</v>
      </c>
      <c r="AI54" s="459">
        <v>0</v>
      </c>
      <c r="AJ54" s="459">
        <v>0</v>
      </c>
      <c r="AK54" s="459">
        <v>0</v>
      </c>
      <c r="AL54" s="459">
        <v>0</v>
      </c>
      <c r="AM54" s="459">
        <v>0</v>
      </c>
      <c r="AN54" s="459">
        <v>0</v>
      </c>
      <c r="AO54" s="459">
        <v>0</v>
      </c>
      <c r="AP54" s="459">
        <v>0</v>
      </c>
      <c r="AQ54" s="459">
        <v>0</v>
      </c>
      <c r="AR54" s="459">
        <v>0</v>
      </c>
      <c r="AS54" s="459">
        <v>0</v>
      </c>
      <c r="AT54" s="459">
        <v>0</v>
      </c>
      <c r="AU54" s="459">
        <v>0</v>
      </c>
      <c r="AV54" s="459">
        <v>0</v>
      </c>
      <c r="AW54" s="459">
        <v>0</v>
      </c>
      <c r="AX54" s="459">
        <v>0</v>
      </c>
      <c r="AY54" s="459">
        <v>0</v>
      </c>
      <c r="AZ54" s="459">
        <v>0</v>
      </c>
      <c r="BA54" s="459">
        <v>0</v>
      </c>
      <c r="BB54" s="456" t="s">
        <v>916</v>
      </c>
    </row>
    <row r="55" spans="1:54" ht="12.75" hidden="1" customHeight="1" outlineLevel="1">
      <c r="A55" s="460" t="s">
        <v>981</v>
      </c>
      <c r="B55" s="459" t="s">
        <v>982</v>
      </c>
      <c r="C55" s="459">
        <v>290580</v>
      </c>
      <c r="D55" s="459">
        <v>0</v>
      </c>
      <c r="E55" s="459">
        <v>290580</v>
      </c>
      <c r="F55" s="459">
        <v>0</v>
      </c>
      <c r="G55" s="459">
        <v>0</v>
      </c>
      <c r="H55" s="459">
        <v>0</v>
      </c>
      <c r="I55" s="459">
        <v>0</v>
      </c>
      <c r="J55" s="459">
        <v>0</v>
      </c>
      <c r="K55" s="459">
        <v>0</v>
      </c>
      <c r="L55" s="459">
        <v>0</v>
      </c>
      <c r="M55" s="459">
        <v>0</v>
      </c>
      <c r="N55" s="459">
        <v>0</v>
      </c>
      <c r="O55" s="459">
        <v>0</v>
      </c>
      <c r="P55" s="459">
        <v>0</v>
      </c>
      <c r="Q55" s="459">
        <v>0</v>
      </c>
      <c r="R55" s="459">
        <v>0</v>
      </c>
      <c r="S55" s="459">
        <v>0</v>
      </c>
      <c r="T55" s="459"/>
      <c r="U55" s="459">
        <v>0</v>
      </c>
      <c r="V55" s="459">
        <v>0</v>
      </c>
      <c r="W55" s="459">
        <v>0</v>
      </c>
      <c r="X55" s="459">
        <v>0</v>
      </c>
      <c r="Y55" s="459">
        <v>0</v>
      </c>
      <c r="Z55" s="459">
        <v>0</v>
      </c>
      <c r="AA55" s="459">
        <v>0</v>
      </c>
      <c r="AB55" s="459">
        <v>0</v>
      </c>
      <c r="AC55" s="459">
        <v>0</v>
      </c>
      <c r="AD55" s="459">
        <v>0</v>
      </c>
      <c r="AE55" s="459">
        <v>0</v>
      </c>
      <c r="AF55" s="459">
        <v>0</v>
      </c>
      <c r="AG55" s="459">
        <v>0</v>
      </c>
      <c r="AH55" s="459">
        <v>0</v>
      </c>
      <c r="AI55" s="459">
        <v>0</v>
      </c>
      <c r="AJ55" s="459">
        <v>0</v>
      </c>
      <c r="AK55" s="459">
        <v>0</v>
      </c>
      <c r="AL55" s="459">
        <v>0</v>
      </c>
      <c r="AM55" s="459">
        <v>0</v>
      </c>
      <c r="AN55" s="459">
        <v>0</v>
      </c>
      <c r="AO55" s="459">
        <v>0</v>
      </c>
      <c r="AP55" s="459">
        <v>0</v>
      </c>
      <c r="AQ55" s="459">
        <v>0</v>
      </c>
      <c r="AR55" s="459">
        <v>0</v>
      </c>
      <c r="AS55" s="459">
        <v>0</v>
      </c>
      <c r="AT55" s="459">
        <v>0</v>
      </c>
      <c r="AU55" s="459">
        <v>0</v>
      </c>
      <c r="AV55" s="459">
        <v>0</v>
      </c>
      <c r="AW55" s="459">
        <v>0</v>
      </c>
      <c r="AX55" s="459">
        <v>0</v>
      </c>
      <c r="AY55" s="459">
        <v>0</v>
      </c>
      <c r="AZ55" s="459">
        <v>0</v>
      </c>
      <c r="BA55" s="459">
        <v>0</v>
      </c>
      <c r="BB55" s="456" t="s">
        <v>916</v>
      </c>
    </row>
    <row r="56" spans="1:54" ht="12.75" customHeight="1" outlineLevel="1">
      <c r="A56" s="460" t="s">
        <v>983</v>
      </c>
      <c r="B56" s="459" t="s">
        <v>984</v>
      </c>
      <c r="C56" s="459">
        <v>-238919798</v>
      </c>
      <c r="D56" s="459">
        <v>0</v>
      </c>
      <c r="E56" s="459">
        <v>-238919798</v>
      </c>
      <c r="F56" s="459">
        <v>0</v>
      </c>
      <c r="G56" s="459">
        <v>0</v>
      </c>
      <c r="H56" s="459">
        <v>0</v>
      </c>
      <c r="I56" s="459">
        <v>0</v>
      </c>
      <c r="J56" s="459">
        <v>0</v>
      </c>
      <c r="K56" s="459">
        <v>0</v>
      </c>
      <c r="L56" s="459">
        <v>0</v>
      </c>
      <c r="M56" s="459">
        <v>0</v>
      </c>
      <c r="N56" s="459">
        <v>0</v>
      </c>
      <c r="O56" s="459">
        <v>0</v>
      </c>
      <c r="P56" s="459">
        <v>0</v>
      </c>
      <c r="Q56" s="459">
        <v>0</v>
      </c>
      <c r="R56" s="459">
        <v>0</v>
      </c>
      <c r="S56" s="459">
        <v>0</v>
      </c>
      <c r="T56" s="459"/>
      <c r="U56" s="459">
        <v>0</v>
      </c>
      <c r="V56" s="459">
        <v>0</v>
      </c>
      <c r="W56" s="459">
        <v>0</v>
      </c>
      <c r="X56" s="459">
        <v>0</v>
      </c>
      <c r="Y56" s="459">
        <v>0</v>
      </c>
      <c r="Z56" s="459">
        <v>0</v>
      </c>
      <c r="AA56" s="459">
        <v>0</v>
      </c>
      <c r="AB56" s="459">
        <v>0</v>
      </c>
      <c r="AC56" s="459">
        <v>0</v>
      </c>
      <c r="AD56" s="459">
        <v>0</v>
      </c>
      <c r="AE56" s="459">
        <v>0</v>
      </c>
      <c r="AF56" s="459">
        <v>0</v>
      </c>
      <c r="AG56" s="459">
        <v>0</v>
      </c>
      <c r="AH56" s="459">
        <v>0</v>
      </c>
      <c r="AI56" s="459">
        <v>0</v>
      </c>
      <c r="AJ56" s="459">
        <v>0</v>
      </c>
      <c r="AK56" s="459">
        <v>0</v>
      </c>
      <c r="AL56" s="459">
        <v>0</v>
      </c>
      <c r="AM56" s="459">
        <v>0</v>
      </c>
      <c r="AN56" s="459">
        <v>0</v>
      </c>
      <c r="AO56" s="459">
        <v>0</v>
      </c>
      <c r="AP56" s="459">
        <v>0</v>
      </c>
      <c r="AQ56" s="459">
        <v>0</v>
      </c>
      <c r="AR56" s="459">
        <v>0</v>
      </c>
      <c r="AS56" s="459">
        <v>0</v>
      </c>
      <c r="AT56" s="459">
        <v>0</v>
      </c>
      <c r="AU56" s="459">
        <v>0</v>
      </c>
      <c r="AV56" s="459">
        <v>0</v>
      </c>
      <c r="AW56" s="459">
        <v>0</v>
      </c>
      <c r="AX56" s="459">
        <v>0</v>
      </c>
      <c r="AY56" s="459">
        <v>0</v>
      </c>
      <c r="AZ56" s="459">
        <v>0</v>
      </c>
      <c r="BA56" s="459">
        <v>0</v>
      </c>
      <c r="BB56" s="456" t="s">
        <v>916</v>
      </c>
    </row>
    <row r="57" spans="1:54" ht="12.75" customHeight="1" outlineLevel="1">
      <c r="A57" s="460" t="s">
        <v>985</v>
      </c>
      <c r="B57" s="459" t="s">
        <v>986</v>
      </c>
      <c r="C57" s="459">
        <v>-7757741</v>
      </c>
      <c r="D57" s="459">
        <v>0</v>
      </c>
      <c r="E57" s="459">
        <v>-7757741</v>
      </c>
      <c r="F57" s="459">
        <v>0</v>
      </c>
      <c r="G57" s="459">
        <v>0</v>
      </c>
      <c r="H57" s="459">
        <v>0</v>
      </c>
      <c r="I57" s="459">
        <v>0</v>
      </c>
      <c r="J57" s="459">
        <v>0</v>
      </c>
      <c r="K57" s="459">
        <v>0</v>
      </c>
      <c r="L57" s="459">
        <v>0</v>
      </c>
      <c r="M57" s="459">
        <v>0</v>
      </c>
      <c r="N57" s="459">
        <v>0</v>
      </c>
      <c r="O57" s="459">
        <v>0</v>
      </c>
      <c r="P57" s="459">
        <v>0</v>
      </c>
      <c r="Q57" s="459">
        <v>0</v>
      </c>
      <c r="R57" s="459">
        <v>0</v>
      </c>
      <c r="S57" s="459">
        <v>0</v>
      </c>
      <c r="T57" s="459"/>
      <c r="U57" s="459">
        <v>0</v>
      </c>
      <c r="V57" s="459">
        <v>0</v>
      </c>
      <c r="W57" s="459">
        <v>0</v>
      </c>
      <c r="X57" s="459">
        <v>0</v>
      </c>
      <c r="Y57" s="459">
        <v>0</v>
      </c>
      <c r="Z57" s="459">
        <v>0</v>
      </c>
      <c r="AA57" s="459">
        <v>0</v>
      </c>
      <c r="AB57" s="459">
        <v>0</v>
      </c>
      <c r="AC57" s="459">
        <v>0</v>
      </c>
      <c r="AD57" s="459">
        <v>0</v>
      </c>
      <c r="AE57" s="459">
        <v>0</v>
      </c>
      <c r="AF57" s="459">
        <v>0</v>
      </c>
      <c r="AG57" s="459">
        <v>0</v>
      </c>
      <c r="AH57" s="459">
        <v>0</v>
      </c>
      <c r="AI57" s="459">
        <v>0</v>
      </c>
      <c r="AJ57" s="459">
        <v>0</v>
      </c>
      <c r="AK57" s="459">
        <v>0</v>
      </c>
      <c r="AL57" s="459">
        <v>0</v>
      </c>
      <c r="AM57" s="459">
        <v>0</v>
      </c>
      <c r="AN57" s="459">
        <v>0</v>
      </c>
      <c r="AO57" s="459">
        <v>0</v>
      </c>
      <c r="AP57" s="459">
        <v>0</v>
      </c>
      <c r="AQ57" s="459">
        <v>0</v>
      </c>
      <c r="AR57" s="459">
        <v>0</v>
      </c>
      <c r="AS57" s="459">
        <v>0</v>
      </c>
      <c r="AT57" s="459">
        <v>0</v>
      </c>
      <c r="AU57" s="459">
        <v>0</v>
      </c>
      <c r="AV57" s="459">
        <v>0</v>
      </c>
      <c r="AW57" s="459">
        <v>0</v>
      </c>
      <c r="AX57" s="459">
        <v>0</v>
      </c>
      <c r="AY57" s="459">
        <v>0</v>
      </c>
      <c r="AZ57" s="459">
        <v>0</v>
      </c>
      <c r="BA57" s="459">
        <v>0</v>
      </c>
      <c r="BB57" s="456" t="s">
        <v>916</v>
      </c>
    </row>
    <row r="58" spans="1:54" ht="12.75" customHeight="1" outlineLevel="1">
      <c r="A58" s="460" t="s">
        <v>987</v>
      </c>
      <c r="B58" s="459" t="s">
        <v>988</v>
      </c>
      <c r="C58" s="459">
        <v>740712678</v>
      </c>
      <c r="D58" s="459">
        <v>0</v>
      </c>
      <c r="E58" s="459">
        <v>740712678</v>
      </c>
      <c r="F58" s="459">
        <v>0</v>
      </c>
      <c r="G58" s="459">
        <v>0</v>
      </c>
      <c r="H58" s="459">
        <v>0</v>
      </c>
      <c r="I58" s="459">
        <v>0</v>
      </c>
      <c r="J58" s="459">
        <v>0</v>
      </c>
      <c r="K58" s="459">
        <v>0</v>
      </c>
      <c r="L58" s="459">
        <v>0</v>
      </c>
      <c r="M58" s="459">
        <v>0</v>
      </c>
      <c r="N58" s="459">
        <v>0</v>
      </c>
      <c r="O58" s="459">
        <v>0</v>
      </c>
      <c r="P58" s="459">
        <v>0</v>
      </c>
      <c r="Q58" s="459">
        <v>0</v>
      </c>
      <c r="R58" s="459">
        <v>0</v>
      </c>
      <c r="S58" s="459">
        <v>0</v>
      </c>
      <c r="T58" s="459"/>
      <c r="U58" s="459">
        <v>0</v>
      </c>
      <c r="V58" s="459">
        <v>0</v>
      </c>
      <c r="W58" s="459">
        <v>0</v>
      </c>
      <c r="X58" s="459">
        <v>0</v>
      </c>
      <c r="Y58" s="459">
        <v>0</v>
      </c>
      <c r="Z58" s="459">
        <v>0</v>
      </c>
      <c r="AA58" s="459">
        <v>0</v>
      </c>
      <c r="AB58" s="459">
        <v>0</v>
      </c>
      <c r="AC58" s="459">
        <v>0</v>
      </c>
      <c r="AD58" s="459">
        <v>0</v>
      </c>
      <c r="AE58" s="459">
        <v>0</v>
      </c>
      <c r="AF58" s="459">
        <v>0</v>
      </c>
      <c r="AG58" s="459">
        <v>0</v>
      </c>
      <c r="AH58" s="459">
        <v>0</v>
      </c>
      <c r="AI58" s="459">
        <v>0</v>
      </c>
      <c r="AJ58" s="459">
        <v>0</v>
      </c>
      <c r="AK58" s="459">
        <v>0</v>
      </c>
      <c r="AL58" s="459">
        <v>0</v>
      </c>
      <c r="AM58" s="459">
        <v>0</v>
      </c>
      <c r="AN58" s="459">
        <v>0</v>
      </c>
      <c r="AO58" s="459">
        <v>0</v>
      </c>
      <c r="AP58" s="459">
        <v>0</v>
      </c>
      <c r="AQ58" s="459">
        <v>0</v>
      </c>
      <c r="AR58" s="459">
        <v>0</v>
      </c>
      <c r="AS58" s="459">
        <v>0</v>
      </c>
      <c r="AT58" s="459">
        <v>0</v>
      </c>
      <c r="AU58" s="459">
        <v>0</v>
      </c>
      <c r="AV58" s="459">
        <v>0</v>
      </c>
      <c r="AW58" s="459">
        <v>0</v>
      </c>
      <c r="AX58" s="459">
        <v>0</v>
      </c>
      <c r="AY58" s="459">
        <v>0</v>
      </c>
      <c r="AZ58" s="459">
        <v>0</v>
      </c>
      <c r="BA58" s="459">
        <v>0</v>
      </c>
      <c r="BB58" s="456" t="s">
        <v>916</v>
      </c>
    </row>
    <row r="59" spans="1:54" ht="12.75" customHeight="1" outlineLevel="1">
      <c r="A59" s="460" t="s">
        <v>395</v>
      </c>
      <c r="B59" s="459" t="s">
        <v>998</v>
      </c>
      <c r="C59" s="459">
        <v>-10714460</v>
      </c>
      <c r="D59" s="459">
        <v>0</v>
      </c>
      <c r="E59" s="459">
        <v>0</v>
      </c>
      <c r="F59" s="459">
        <v>-4995931</v>
      </c>
      <c r="G59" s="459">
        <v>0</v>
      </c>
      <c r="H59" s="459">
        <v>0</v>
      </c>
      <c r="I59" s="459">
        <v>0</v>
      </c>
      <c r="J59" s="459">
        <v>0</v>
      </c>
      <c r="K59" s="459">
        <v>0</v>
      </c>
      <c r="L59" s="459">
        <v>0</v>
      </c>
      <c r="M59" s="459">
        <v>0</v>
      </c>
      <c r="N59" s="459">
        <v>0</v>
      </c>
      <c r="O59" s="459">
        <v>0</v>
      </c>
      <c r="P59" s="459">
        <v>0</v>
      </c>
      <c r="Q59" s="459">
        <v>0</v>
      </c>
      <c r="R59" s="459">
        <v>0</v>
      </c>
      <c r="S59" s="459">
        <v>0</v>
      </c>
      <c r="T59" s="459"/>
      <c r="U59" s="459">
        <v>0</v>
      </c>
      <c r="V59" s="459">
        <v>0</v>
      </c>
      <c r="W59" s="459">
        <v>0</v>
      </c>
      <c r="X59" s="459">
        <v>0</v>
      </c>
      <c r="Y59" s="459">
        <v>0</v>
      </c>
      <c r="Z59" s="459">
        <v>0</v>
      </c>
      <c r="AA59" s="459">
        <v>0</v>
      </c>
      <c r="AB59" s="459">
        <v>0</v>
      </c>
      <c r="AC59" s="459">
        <v>0</v>
      </c>
      <c r="AD59" s="459">
        <v>0</v>
      </c>
      <c r="AE59" s="459">
        <v>0</v>
      </c>
      <c r="AF59" s="459">
        <v>0</v>
      </c>
      <c r="AG59" s="459">
        <v>0</v>
      </c>
      <c r="AH59" s="459">
        <v>0</v>
      </c>
      <c r="AI59" s="459">
        <v>0</v>
      </c>
      <c r="AJ59" s="459">
        <v>0</v>
      </c>
      <c r="AK59" s="459">
        <v>-1057954</v>
      </c>
      <c r="AL59" s="459">
        <v>0</v>
      </c>
      <c r="AM59" s="459">
        <v>-28927</v>
      </c>
      <c r="AN59" s="459">
        <v>-873890</v>
      </c>
      <c r="AO59" s="459">
        <v>0</v>
      </c>
      <c r="AP59" s="459">
        <v>0</v>
      </c>
      <c r="AQ59" s="459">
        <v>-2182609</v>
      </c>
      <c r="AR59" s="459">
        <v>0</v>
      </c>
      <c r="AS59" s="459">
        <v>0</v>
      </c>
      <c r="AT59" s="459">
        <v>-1349547</v>
      </c>
      <c r="AU59" s="459">
        <v>0</v>
      </c>
      <c r="AV59" s="459">
        <v>-225602</v>
      </c>
      <c r="AW59" s="459">
        <v>0</v>
      </c>
      <c r="AX59" s="459">
        <v>0</v>
      </c>
      <c r="AY59" s="459">
        <v>0</v>
      </c>
      <c r="AZ59" s="459">
        <v>0</v>
      </c>
      <c r="BA59" s="459">
        <v>0</v>
      </c>
      <c r="BB59" s="456" t="s">
        <v>916</v>
      </c>
    </row>
    <row r="60" spans="1:54" ht="12.75" hidden="1" customHeight="1" outlineLevel="1">
      <c r="A60" s="460" t="s">
        <v>348</v>
      </c>
      <c r="B60" s="459" t="s">
        <v>237</v>
      </c>
      <c r="C60" s="459">
        <v>30437</v>
      </c>
      <c r="D60" s="459">
        <v>0</v>
      </c>
      <c r="E60" s="459">
        <v>0</v>
      </c>
      <c r="F60" s="459">
        <v>718</v>
      </c>
      <c r="G60" s="459">
        <v>994</v>
      </c>
      <c r="H60" s="459">
        <v>0</v>
      </c>
      <c r="I60" s="459">
        <v>0</v>
      </c>
      <c r="J60" s="459">
        <v>6907</v>
      </c>
      <c r="K60" s="459">
        <v>0</v>
      </c>
      <c r="L60" s="459">
        <v>0</v>
      </c>
      <c r="M60" s="459">
        <v>0</v>
      </c>
      <c r="N60" s="459">
        <v>0</v>
      </c>
      <c r="O60" s="459">
        <v>0</v>
      </c>
      <c r="P60" s="459">
        <v>0</v>
      </c>
      <c r="Q60" s="459">
        <v>0</v>
      </c>
      <c r="R60" s="459">
        <v>0</v>
      </c>
      <c r="S60" s="459">
        <v>-179</v>
      </c>
      <c r="T60" s="459"/>
      <c r="U60" s="459">
        <v>0</v>
      </c>
      <c r="V60" s="459">
        <v>11404</v>
      </c>
      <c r="W60" s="459">
        <v>0</v>
      </c>
      <c r="X60" s="459">
        <v>0</v>
      </c>
      <c r="Y60" s="459">
        <v>0</v>
      </c>
      <c r="Z60" s="459">
        <v>0</v>
      </c>
      <c r="AA60" s="459">
        <v>0</v>
      </c>
      <c r="AB60" s="459">
        <v>0</v>
      </c>
      <c r="AC60" s="459">
        <v>0</v>
      </c>
      <c r="AD60" s="459">
        <v>0</v>
      </c>
      <c r="AE60" s="459">
        <v>0</v>
      </c>
      <c r="AF60" s="459">
        <v>0</v>
      </c>
      <c r="AG60" s="459">
        <v>0</v>
      </c>
      <c r="AH60" s="459">
        <v>0</v>
      </c>
      <c r="AI60" s="459">
        <v>0</v>
      </c>
      <c r="AJ60" s="459">
        <v>0</v>
      </c>
      <c r="AK60" s="459">
        <v>0</v>
      </c>
      <c r="AL60" s="459">
        <v>0</v>
      </c>
      <c r="AM60" s="459">
        <v>0</v>
      </c>
      <c r="AN60" s="459">
        <v>0</v>
      </c>
      <c r="AO60" s="459">
        <v>0</v>
      </c>
      <c r="AP60" s="459">
        <v>0</v>
      </c>
      <c r="AQ60" s="459">
        <v>0</v>
      </c>
      <c r="AR60" s="459">
        <v>0</v>
      </c>
      <c r="AS60" s="459">
        <v>0</v>
      </c>
      <c r="AT60" s="459">
        <v>10594</v>
      </c>
      <c r="AU60" s="459">
        <v>0</v>
      </c>
      <c r="AV60" s="459">
        <v>0</v>
      </c>
      <c r="AW60" s="459">
        <v>0</v>
      </c>
      <c r="AX60" s="459">
        <v>0</v>
      </c>
      <c r="AY60" s="459">
        <v>0</v>
      </c>
      <c r="AZ60" s="459">
        <v>0</v>
      </c>
      <c r="BA60" s="459">
        <v>0</v>
      </c>
      <c r="BB60" s="456" t="s">
        <v>916</v>
      </c>
    </row>
    <row r="61" spans="1:54" ht="12.75" hidden="1" customHeight="1" outlineLevel="1">
      <c r="A61" s="460" t="s">
        <v>349</v>
      </c>
      <c r="B61" s="459" t="s">
        <v>238</v>
      </c>
      <c r="C61" s="459">
        <v>6033948</v>
      </c>
      <c r="D61" s="459">
        <v>0</v>
      </c>
      <c r="E61" s="459">
        <v>0</v>
      </c>
      <c r="F61" s="459">
        <v>85674</v>
      </c>
      <c r="G61" s="459">
        <v>-6389</v>
      </c>
      <c r="H61" s="459">
        <v>0</v>
      </c>
      <c r="I61" s="459">
        <v>0</v>
      </c>
      <c r="J61" s="459">
        <v>0</v>
      </c>
      <c r="K61" s="459">
        <v>0</v>
      </c>
      <c r="L61" s="459">
        <v>0</v>
      </c>
      <c r="M61" s="459">
        <v>0</v>
      </c>
      <c r="N61" s="459">
        <v>0</v>
      </c>
      <c r="O61" s="459">
        <v>0</v>
      </c>
      <c r="P61" s="459">
        <v>0</v>
      </c>
      <c r="Q61" s="459">
        <v>0</v>
      </c>
      <c r="R61" s="459">
        <v>0</v>
      </c>
      <c r="S61" s="459">
        <v>243173</v>
      </c>
      <c r="T61" s="459"/>
      <c r="U61" s="459">
        <v>0</v>
      </c>
      <c r="V61" s="459">
        <v>0</v>
      </c>
      <c r="W61" s="459">
        <v>0</v>
      </c>
      <c r="X61" s="459">
        <v>0</v>
      </c>
      <c r="Y61" s="459">
        <v>0</v>
      </c>
      <c r="Z61" s="459">
        <v>0</v>
      </c>
      <c r="AA61" s="459">
        <v>0</v>
      </c>
      <c r="AB61" s="459">
        <v>0</v>
      </c>
      <c r="AC61" s="459">
        <v>0</v>
      </c>
      <c r="AD61" s="459">
        <v>0</v>
      </c>
      <c r="AE61" s="459">
        <v>0</v>
      </c>
      <c r="AF61" s="459">
        <v>1841622</v>
      </c>
      <c r="AG61" s="459">
        <v>0</v>
      </c>
      <c r="AH61" s="459">
        <v>0</v>
      </c>
      <c r="AI61" s="459">
        <v>0</v>
      </c>
      <c r="AJ61" s="459">
        <v>0</v>
      </c>
      <c r="AK61" s="459">
        <v>0</v>
      </c>
      <c r="AL61" s="459">
        <v>0</v>
      </c>
      <c r="AM61" s="459">
        <v>0</v>
      </c>
      <c r="AN61" s="459">
        <v>0</v>
      </c>
      <c r="AO61" s="459">
        <v>0</v>
      </c>
      <c r="AP61" s="459">
        <v>0</v>
      </c>
      <c r="AQ61" s="459">
        <v>296193</v>
      </c>
      <c r="AR61" s="459">
        <v>56286</v>
      </c>
      <c r="AS61" s="459">
        <v>0</v>
      </c>
      <c r="AT61" s="459">
        <v>150277</v>
      </c>
      <c r="AU61" s="459">
        <v>0</v>
      </c>
      <c r="AV61" s="459">
        <v>3367111</v>
      </c>
      <c r="AW61" s="459">
        <v>0</v>
      </c>
      <c r="AX61" s="459">
        <v>0</v>
      </c>
      <c r="AY61" s="459">
        <v>0</v>
      </c>
      <c r="AZ61" s="459">
        <v>0</v>
      </c>
      <c r="BA61" s="459">
        <v>0</v>
      </c>
      <c r="BB61" s="456" t="s">
        <v>916</v>
      </c>
    </row>
    <row r="62" spans="1:54" ht="12.75" hidden="1" customHeight="1" outlineLevel="1">
      <c r="A62" s="460" t="s">
        <v>352</v>
      </c>
      <c r="B62" s="459" t="s">
        <v>241</v>
      </c>
      <c r="C62" s="459">
        <v>3665753</v>
      </c>
      <c r="D62" s="459">
        <v>0</v>
      </c>
      <c r="E62" s="459">
        <v>2</v>
      </c>
      <c r="F62" s="459">
        <v>0</v>
      </c>
      <c r="G62" s="459">
        <v>253737</v>
      </c>
      <c r="H62" s="459">
        <v>139897</v>
      </c>
      <c r="I62" s="459">
        <v>0</v>
      </c>
      <c r="J62" s="459">
        <v>100966</v>
      </c>
      <c r="K62" s="459">
        <v>0</v>
      </c>
      <c r="L62" s="459">
        <v>4124</v>
      </c>
      <c r="M62" s="459">
        <v>0</v>
      </c>
      <c r="N62" s="459">
        <v>3156</v>
      </c>
      <c r="O62" s="459">
        <v>434</v>
      </c>
      <c r="P62" s="459">
        <v>0</v>
      </c>
      <c r="Q62" s="459">
        <v>0</v>
      </c>
      <c r="R62" s="459">
        <v>1503</v>
      </c>
      <c r="S62" s="459">
        <v>19765</v>
      </c>
      <c r="T62" s="459"/>
      <c r="U62" s="459">
        <v>1453</v>
      </c>
      <c r="V62" s="459">
        <v>95260</v>
      </c>
      <c r="W62" s="459">
        <v>6127</v>
      </c>
      <c r="X62" s="459">
        <v>0</v>
      </c>
      <c r="Y62" s="459">
        <v>0</v>
      </c>
      <c r="Z62" s="459">
        <v>37</v>
      </c>
      <c r="AA62" s="459">
        <v>0</v>
      </c>
      <c r="AB62" s="459">
        <v>185589</v>
      </c>
      <c r="AC62" s="459">
        <v>22291</v>
      </c>
      <c r="AD62" s="459">
        <v>0</v>
      </c>
      <c r="AE62" s="459">
        <v>0</v>
      </c>
      <c r="AF62" s="459">
        <v>14359</v>
      </c>
      <c r="AG62" s="459">
        <v>0</v>
      </c>
      <c r="AH62" s="459">
        <v>0</v>
      </c>
      <c r="AI62" s="459">
        <v>0</v>
      </c>
      <c r="AJ62" s="459">
        <v>0</v>
      </c>
      <c r="AK62" s="459">
        <v>192996</v>
      </c>
      <c r="AL62" s="459">
        <v>0</v>
      </c>
      <c r="AM62" s="459">
        <v>34080</v>
      </c>
      <c r="AN62" s="459">
        <v>249902</v>
      </c>
      <c r="AO62" s="459">
        <v>0</v>
      </c>
      <c r="AP62" s="459">
        <v>198387</v>
      </c>
      <c r="AQ62" s="459">
        <v>22330</v>
      </c>
      <c r="AR62" s="459">
        <v>125530</v>
      </c>
      <c r="AS62" s="459">
        <v>0</v>
      </c>
      <c r="AT62" s="459">
        <v>469721</v>
      </c>
      <c r="AU62" s="459">
        <v>0</v>
      </c>
      <c r="AV62" s="459">
        <v>1516578</v>
      </c>
      <c r="AW62" s="459">
        <v>7530</v>
      </c>
      <c r="AX62" s="459">
        <v>0</v>
      </c>
      <c r="AY62" s="459">
        <v>0</v>
      </c>
      <c r="AZ62" s="459">
        <v>0</v>
      </c>
      <c r="BA62" s="459">
        <v>0</v>
      </c>
      <c r="BB62" s="456" t="s">
        <v>916</v>
      </c>
    </row>
    <row r="63" spans="1:54" ht="12.75" hidden="1" customHeight="1" outlineLevel="1">
      <c r="A63" s="460" t="s">
        <v>353</v>
      </c>
      <c r="B63" s="459" t="s">
        <v>242</v>
      </c>
      <c r="C63" s="459">
        <v>0</v>
      </c>
      <c r="D63" s="459">
        <v>0</v>
      </c>
      <c r="E63" s="459">
        <v>0</v>
      </c>
      <c r="F63" s="459">
        <v>0</v>
      </c>
      <c r="G63" s="459">
        <v>0</v>
      </c>
      <c r="H63" s="459">
        <v>0</v>
      </c>
      <c r="I63" s="459">
        <v>0</v>
      </c>
      <c r="J63" s="459">
        <v>0</v>
      </c>
      <c r="K63" s="459">
        <v>0</v>
      </c>
      <c r="L63" s="459">
        <v>0</v>
      </c>
      <c r="M63" s="459">
        <v>0</v>
      </c>
      <c r="N63" s="459">
        <v>0</v>
      </c>
      <c r="O63" s="459">
        <v>0</v>
      </c>
      <c r="P63" s="459">
        <v>0</v>
      </c>
      <c r="Q63" s="459">
        <v>0</v>
      </c>
      <c r="R63" s="459">
        <v>0</v>
      </c>
      <c r="S63" s="459">
        <v>0</v>
      </c>
      <c r="T63" s="459"/>
      <c r="U63" s="459">
        <v>0</v>
      </c>
      <c r="V63" s="459">
        <v>0</v>
      </c>
      <c r="W63" s="459">
        <v>0</v>
      </c>
      <c r="X63" s="459">
        <v>0</v>
      </c>
      <c r="Y63" s="459">
        <v>0</v>
      </c>
      <c r="Z63" s="459">
        <v>0</v>
      </c>
      <c r="AA63" s="459">
        <v>0</v>
      </c>
      <c r="AB63" s="459">
        <v>0</v>
      </c>
      <c r="AC63" s="459">
        <v>0</v>
      </c>
      <c r="AD63" s="459">
        <v>0</v>
      </c>
      <c r="AE63" s="459">
        <v>0</v>
      </c>
      <c r="AF63" s="459">
        <v>0</v>
      </c>
      <c r="AG63" s="459">
        <v>0</v>
      </c>
      <c r="AH63" s="459">
        <v>0</v>
      </c>
      <c r="AI63" s="459">
        <v>0</v>
      </c>
      <c r="AJ63" s="459">
        <v>0</v>
      </c>
      <c r="AK63" s="459">
        <v>0</v>
      </c>
      <c r="AL63" s="459">
        <v>0</v>
      </c>
      <c r="AM63" s="459">
        <v>0</v>
      </c>
      <c r="AN63" s="459">
        <v>0</v>
      </c>
      <c r="AO63" s="459">
        <v>0</v>
      </c>
      <c r="AP63" s="459">
        <v>0</v>
      </c>
      <c r="AQ63" s="459">
        <v>0</v>
      </c>
      <c r="AR63" s="459">
        <v>0</v>
      </c>
      <c r="AS63" s="459">
        <v>0</v>
      </c>
      <c r="AT63" s="459">
        <v>0</v>
      </c>
      <c r="AU63" s="459">
        <v>0</v>
      </c>
      <c r="AV63" s="459">
        <v>0</v>
      </c>
      <c r="AW63" s="459">
        <v>0</v>
      </c>
      <c r="AX63" s="459">
        <v>0</v>
      </c>
      <c r="AY63" s="459">
        <v>0</v>
      </c>
      <c r="AZ63" s="459">
        <v>0</v>
      </c>
      <c r="BA63" s="459">
        <v>0</v>
      </c>
      <c r="BB63" s="456" t="s">
        <v>916</v>
      </c>
    </row>
    <row r="64" spans="1:54" ht="12.75" hidden="1" customHeight="1" outlineLevel="1">
      <c r="A64" s="460" t="s">
        <v>354</v>
      </c>
      <c r="B64" s="459" t="s">
        <v>243</v>
      </c>
      <c r="C64" s="459">
        <v>10337597</v>
      </c>
      <c r="D64" s="459">
        <v>0</v>
      </c>
      <c r="E64" s="459">
        <v>10337597</v>
      </c>
      <c r="F64" s="459">
        <v>0</v>
      </c>
      <c r="G64" s="459">
        <v>0</v>
      </c>
      <c r="H64" s="459">
        <v>0</v>
      </c>
      <c r="I64" s="459">
        <v>0</v>
      </c>
      <c r="J64" s="459">
        <v>0</v>
      </c>
      <c r="K64" s="459">
        <v>0</v>
      </c>
      <c r="L64" s="459">
        <v>0</v>
      </c>
      <c r="M64" s="459">
        <v>0</v>
      </c>
      <c r="N64" s="459">
        <v>0</v>
      </c>
      <c r="O64" s="459">
        <v>0</v>
      </c>
      <c r="P64" s="459">
        <v>0</v>
      </c>
      <c r="Q64" s="459">
        <v>0</v>
      </c>
      <c r="R64" s="459">
        <v>0</v>
      </c>
      <c r="S64" s="459">
        <v>0</v>
      </c>
      <c r="T64" s="459"/>
      <c r="U64" s="459">
        <v>0</v>
      </c>
      <c r="V64" s="459">
        <v>0</v>
      </c>
      <c r="W64" s="459">
        <v>0</v>
      </c>
      <c r="X64" s="459">
        <v>0</v>
      </c>
      <c r="Y64" s="459">
        <v>0</v>
      </c>
      <c r="Z64" s="459">
        <v>0</v>
      </c>
      <c r="AA64" s="459">
        <v>0</v>
      </c>
      <c r="AB64" s="459">
        <v>0</v>
      </c>
      <c r="AC64" s="459">
        <v>0</v>
      </c>
      <c r="AD64" s="459">
        <v>0</v>
      </c>
      <c r="AE64" s="459">
        <v>0</v>
      </c>
      <c r="AF64" s="459">
        <v>0</v>
      </c>
      <c r="AG64" s="459">
        <v>0</v>
      </c>
      <c r="AH64" s="459">
        <v>0</v>
      </c>
      <c r="AI64" s="459">
        <v>0</v>
      </c>
      <c r="AJ64" s="459">
        <v>0</v>
      </c>
      <c r="AK64" s="459">
        <v>0</v>
      </c>
      <c r="AL64" s="459">
        <v>0</v>
      </c>
      <c r="AM64" s="459">
        <v>0</v>
      </c>
      <c r="AN64" s="459">
        <v>0</v>
      </c>
      <c r="AO64" s="459">
        <v>0</v>
      </c>
      <c r="AP64" s="459">
        <v>0</v>
      </c>
      <c r="AQ64" s="459">
        <v>0</v>
      </c>
      <c r="AR64" s="459">
        <v>0</v>
      </c>
      <c r="AS64" s="459">
        <v>0</v>
      </c>
      <c r="AT64" s="459">
        <v>0</v>
      </c>
      <c r="AU64" s="459">
        <v>0</v>
      </c>
      <c r="AV64" s="459">
        <v>0</v>
      </c>
      <c r="AW64" s="459">
        <v>0</v>
      </c>
      <c r="AX64" s="459">
        <v>0</v>
      </c>
      <c r="AY64" s="459">
        <v>0</v>
      </c>
      <c r="AZ64" s="459">
        <v>0</v>
      </c>
      <c r="BA64" s="459">
        <v>0</v>
      </c>
      <c r="BB64" s="456" t="s">
        <v>916</v>
      </c>
    </row>
    <row r="65" spans="1:54" ht="12.75" hidden="1" customHeight="1" outlineLevel="1">
      <c r="A65" s="460" t="s">
        <v>356</v>
      </c>
      <c r="B65" s="459" t="s">
        <v>245</v>
      </c>
      <c r="C65" s="459">
        <v>-16431570</v>
      </c>
      <c r="D65" s="459">
        <v>0</v>
      </c>
      <c r="E65" s="459">
        <v>0</v>
      </c>
      <c r="F65" s="459">
        <v>-786136</v>
      </c>
      <c r="G65" s="459">
        <v>-15645449</v>
      </c>
      <c r="H65" s="459">
        <v>15</v>
      </c>
      <c r="I65" s="459">
        <v>0</v>
      </c>
      <c r="J65" s="459">
        <v>0</v>
      </c>
      <c r="K65" s="459">
        <v>0</v>
      </c>
      <c r="L65" s="459">
        <v>0</v>
      </c>
      <c r="M65" s="459">
        <v>0</v>
      </c>
      <c r="N65" s="459">
        <v>0</v>
      </c>
      <c r="O65" s="459">
        <v>0</v>
      </c>
      <c r="P65" s="459">
        <v>0</v>
      </c>
      <c r="Q65" s="459">
        <v>0</v>
      </c>
      <c r="R65" s="459">
        <v>0</v>
      </c>
      <c r="S65" s="459">
        <v>0</v>
      </c>
      <c r="T65" s="459"/>
      <c r="U65" s="459">
        <v>0</v>
      </c>
      <c r="V65" s="459">
        <v>0</v>
      </c>
      <c r="W65" s="459">
        <v>0</v>
      </c>
      <c r="X65" s="459">
        <v>0</v>
      </c>
      <c r="Y65" s="459">
        <v>0</v>
      </c>
      <c r="Z65" s="459">
        <v>0</v>
      </c>
      <c r="AA65" s="459">
        <v>0</v>
      </c>
      <c r="AB65" s="459">
        <v>0</v>
      </c>
      <c r="AC65" s="459">
        <v>0</v>
      </c>
      <c r="AD65" s="459">
        <v>0</v>
      </c>
      <c r="AE65" s="459">
        <v>0</v>
      </c>
      <c r="AF65" s="459">
        <v>0</v>
      </c>
      <c r="AG65" s="459">
        <v>0</v>
      </c>
      <c r="AH65" s="459">
        <v>0</v>
      </c>
      <c r="AI65" s="459">
        <v>0</v>
      </c>
      <c r="AJ65" s="459">
        <v>0</v>
      </c>
      <c r="AK65" s="459">
        <v>0</v>
      </c>
      <c r="AL65" s="459">
        <v>0</v>
      </c>
      <c r="AM65" s="459">
        <v>0</v>
      </c>
      <c r="AN65" s="459">
        <v>0</v>
      </c>
      <c r="AO65" s="459">
        <v>0</v>
      </c>
      <c r="AP65" s="459">
        <v>0</v>
      </c>
      <c r="AQ65" s="459">
        <v>0</v>
      </c>
      <c r="AR65" s="459">
        <v>0</v>
      </c>
      <c r="AS65" s="459">
        <v>0</v>
      </c>
      <c r="AT65" s="459">
        <v>0</v>
      </c>
      <c r="AU65" s="459">
        <v>0</v>
      </c>
      <c r="AV65" s="459">
        <v>0</v>
      </c>
      <c r="AW65" s="459">
        <v>0</v>
      </c>
      <c r="AX65" s="459">
        <v>0</v>
      </c>
      <c r="AY65" s="459">
        <v>0</v>
      </c>
      <c r="AZ65" s="459">
        <v>0</v>
      </c>
      <c r="BA65" s="459">
        <v>0</v>
      </c>
      <c r="BB65" s="456" t="s">
        <v>916</v>
      </c>
    </row>
    <row r="66" spans="1:54" ht="12.75" hidden="1" customHeight="1" outlineLevel="1">
      <c r="A66" s="460" t="s">
        <v>357</v>
      </c>
      <c r="B66" s="459" t="s">
        <v>989</v>
      </c>
      <c r="C66" s="459">
        <v>381806</v>
      </c>
      <c r="D66" s="459">
        <v>0</v>
      </c>
      <c r="E66" s="459">
        <v>0</v>
      </c>
      <c r="F66" s="459">
        <v>0</v>
      </c>
      <c r="G66" s="459">
        <v>0</v>
      </c>
      <c r="H66" s="459">
        <v>0</v>
      </c>
      <c r="I66" s="459">
        <v>0</v>
      </c>
      <c r="J66" s="459">
        <v>0</v>
      </c>
      <c r="K66" s="459">
        <v>0</v>
      </c>
      <c r="L66" s="459">
        <v>0</v>
      </c>
      <c r="M66" s="459">
        <v>0</v>
      </c>
      <c r="N66" s="459">
        <v>0</v>
      </c>
      <c r="O66" s="459">
        <v>0</v>
      </c>
      <c r="P66" s="459">
        <v>0</v>
      </c>
      <c r="Q66" s="459">
        <v>0</v>
      </c>
      <c r="R66" s="459">
        <v>0</v>
      </c>
      <c r="S66" s="459">
        <v>0</v>
      </c>
      <c r="T66" s="459"/>
      <c r="U66" s="459">
        <v>0</v>
      </c>
      <c r="V66" s="459">
        <v>0</v>
      </c>
      <c r="W66" s="459">
        <v>0</v>
      </c>
      <c r="X66" s="459">
        <v>0</v>
      </c>
      <c r="Y66" s="459">
        <v>0</v>
      </c>
      <c r="Z66" s="459">
        <v>0</v>
      </c>
      <c r="AA66" s="459">
        <v>0</v>
      </c>
      <c r="AB66" s="459">
        <v>0</v>
      </c>
      <c r="AC66" s="459">
        <v>0</v>
      </c>
      <c r="AD66" s="459">
        <v>0</v>
      </c>
      <c r="AE66" s="459">
        <v>0</v>
      </c>
      <c r="AF66" s="459">
        <v>381806</v>
      </c>
      <c r="AG66" s="459">
        <v>0</v>
      </c>
      <c r="AH66" s="459">
        <v>0</v>
      </c>
      <c r="AI66" s="459">
        <v>0</v>
      </c>
      <c r="AJ66" s="459">
        <v>0</v>
      </c>
      <c r="AK66" s="459">
        <v>0</v>
      </c>
      <c r="AL66" s="459">
        <v>0</v>
      </c>
      <c r="AM66" s="459">
        <v>0</v>
      </c>
      <c r="AN66" s="459">
        <v>0</v>
      </c>
      <c r="AO66" s="459">
        <v>0</v>
      </c>
      <c r="AP66" s="459">
        <v>0</v>
      </c>
      <c r="AQ66" s="459">
        <v>0</v>
      </c>
      <c r="AR66" s="459">
        <v>0</v>
      </c>
      <c r="AS66" s="459">
        <v>0</v>
      </c>
      <c r="AT66" s="459">
        <v>0</v>
      </c>
      <c r="AU66" s="459">
        <v>0</v>
      </c>
      <c r="AV66" s="459">
        <v>0</v>
      </c>
      <c r="AW66" s="459">
        <v>0</v>
      </c>
      <c r="AX66" s="459">
        <v>0</v>
      </c>
      <c r="AY66" s="459">
        <v>0</v>
      </c>
      <c r="AZ66" s="459">
        <v>0</v>
      </c>
      <c r="BA66" s="459">
        <v>0</v>
      </c>
      <c r="BB66" s="456" t="s">
        <v>916</v>
      </c>
    </row>
    <row r="67" spans="1:54" ht="12.75" hidden="1" customHeight="1" outlineLevel="1">
      <c r="A67" s="460" t="s">
        <v>360</v>
      </c>
      <c r="B67" s="459" t="s">
        <v>249</v>
      </c>
      <c r="C67" s="459">
        <v>-6207177</v>
      </c>
      <c r="D67" s="459">
        <v>0</v>
      </c>
      <c r="E67" s="459">
        <v>-3792500</v>
      </c>
      <c r="F67" s="459">
        <v>0</v>
      </c>
      <c r="G67" s="459">
        <v>-13162</v>
      </c>
      <c r="H67" s="459">
        <v>-5155</v>
      </c>
      <c r="I67" s="459">
        <v>0</v>
      </c>
      <c r="J67" s="459">
        <v>0</v>
      </c>
      <c r="K67" s="459">
        <v>0</v>
      </c>
      <c r="L67" s="459">
        <v>0</v>
      </c>
      <c r="M67" s="459">
        <v>0</v>
      </c>
      <c r="N67" s="459">
        <v>0</v>
      </c>
      <c r="O67" s="459">
        <v>0</v>
      </c>
      <c r="P67" s="459">
        <v>0</v>
      </c>
      <c r="Q67" s="459">
        <v>0</v>
      </c>
      <c r="R67" s="459">
        <v>0</v>
      </c>
      <c r="S67" s="459">
        <v>0</v>
      </c>
      <c r="T67" s="459"/>
      <c r="U67" s="459">
        <v>0</v>
      </c>
      <c r="V67" s="459">
        <v>0</v>
      </c>
      <c r="W67" s="459">
        <v>0</v>
      </c>
      <c r="X67" s="459">
        <v>0</v>
      </c>
      <c r="Y67" s="459">
        <v>0</v>
      </c>
      <c r="Z67" s="459">
        <v>0</v>
      </c>
      <c r="AA67" s="459">
        <v>0</v>
      </c>
      <c r="AB67" s="459">
        <v>0</v>
      </c>
      <c r="AC67" s="459">
        <v>0</v>
      </c>
      <c r="AD67" s="459">
        <v>0</v>
      </c>
      <c r="AE67" s="459">
        <v>0</v>
      </c>
      <c r="AF67" s="459">
        <v>0</v>
      </c>
      <c r="AG67" s="459">
        <v>0</v>
      </c>
      <c r="AH67" s="459">
        <v>0</v>
      </c>
      <c r="AI67" s="459">
        <v>0</v>
      </c>
      <c r="AJ67" s="459">
        <v>0</v>
      </c>
      <c r="AK67" s="459">
        <v>-501424</v>
      </c>
      <c r="AL67" s="459">
        <v>0</v>
      </c>
      <c r="AM67" s="459">
        <v>0</v>
      </c>
      <c r="AN67" s="459">
        <v>-84858</v>
      </c>
      <c r="AO67" s="459">
        <v>0</v>
      </c>
      <c r="AP67" s="459">
        <v>-11012</v>
      </c>
      <c r="AQ67" s="459">
        <v>0</v>
      </c>
      <c r="AR67" s="459">
        <v>0</v>
      </c>
      <c r="AS67" s="459">
        <v>0</v>
      </c>
      <c r="AT67" s="459">
        <v>0</v>
      </c>
      <c r="AU67" s="459">
        <v>0</v>
      </c>
      <c r="AV67" s="459">
        <v>-1251731</v>
      </c>
      <c r="AW67" s="459">
        <v>-226971</v>
      </c>
      <c r="AX67" s="459">
        <v>-320365</v>
      </c>
      <c r="AY67" s="459">
        <v>0</v>
      </c>
      <c r="AZ67" s="459">
        <v>0</v>
      </c>
      <c r="BA67" s="459">
        <v>0</v>
      </c>
      <c r="BB67" s="456" t="s">
        <v>916</v>
      </c>
    </row>
    <row r="68" spans="1:54" ht="12.75" hidden="1" customHeight="1" outlineLevel="1">
      <c r="A68" s="460" t="s">
        <v>361</v>
      </c>
      <c r="B68" s="459" t="s">
        <v>250</v>
      </c>
      <c r="C68" s="459">
        <v>-5389686</v>
      </c>
      <c r="D68" s="459">
        <v>0</v>
      </c>
      <c r="E68" s="459">
        <v>0</v>
      </c>
      <c r="F68" s="459">
        <v>0</v>
      </c>
      <c r="G68" s="459">
        <v>-669</v>
      </c>
      <c r="H68" s="459">
        <v>-968</v>
      </c>
      <c r="I68" s="459">
        <v>0</v>
      </c>
      <c r="J68" s="459">
        <v>230477</v>
      </c>
      <c r="K68" s="459">
        <v>0</v>
      </c>
      <c r="L68" s="459">
        <v>8279</v>
      </c>
      <c r="M68" s="459">
        <v>0</v>
      </c>
      <c r="N68" s="459">
        <v>9697</v>
      </c>
      <c r="O68" s="459">
        <v>631</v>
      </c>
      <c r="P68" s="459">
        <v>0</v>
      </c>
      <c r="Q68" s="459">
        <v>0</v>
      </c>
      <c r="R68" s="459">
        <v>4845</v>
      </c>
      <c r="S68" s="459">
        <v>-1013304</v>
      </c>
      <c r="T68" s="459"/>
      <c r="U68" s="459">
        <v>4184</v>
      </c>
      <c r="V68" s="459">
        <v>229354</v>
      </c>
      <c r="W68" s="459">
        <v>15446</v>
      </c>
      <c r="X68" s="459">
        <v>0</v>
      </c>
      <c r="Y68" s="459">
        <v>0</v>
      </c>
      <c r="Z68" s="459">
        <v>1760</v>
      </c>
      <c r="AA68" s="459">
        <v>0</v>
      </c>
      <c r="AB68" s="459">
        <v>457744</v>
      </c>
      <c r="AC68" s="459">
        <v>47741</v>
      </c>
      <c r="AD68" s="459">
        <v>0</v>
      </c>
      <c r="AE68" s="459">
        <v>0</v>
      </c>
      <c r="AF68" s="459">
        <v>0</v>
      </c>
      <c r="AG68" s="459">
        <v>0</v>
      </c>
      <c r="AH68" s="459">
        <v>0</v>
      </c>
      <c r="AI68" s="459">
        <v>0</v>
      </c>
      <c r="AJ68" s="459">
        <v>0</v>
      </c>
      <c r="AK68" s="459">
        <v>-9194</v>
      </c>
      <c r="AL68" s="459">
        <v>0</v>
      </c>
      <c r="AM68" s="459">
        <v>0</v>
      </c>
      <c r="AN68" s="459">
        <v>0</v>
      </c>
      <c r="AO68" s="459">
        <v>0</v>
      </c>
      <c r="AP68" s="459">
        <v>-129291</v>
      </c>
      <c r="AQ68" s="459">
        <v>0</v>
      </c>
      <c r="AR68" s="459">
        <v>-280621</v>
      </c>
      <c r="AS68" s="459">
        <v>0</v>
      </c>
      <c r="AT68" s="459">
        <v>0</v>
      </c>
      <c r="AU68" s="459">
        <v>0</v>
      </c>
      <c r="AV68" s="459">
        <v>-5247</v>
      </c>
      <c r="AW68" s="459">
        <v>-4960552</v>
      </c>
      <c r="AX68" s="459">
        <v>0</v>
      </c>
      <c r="AY68" s="459">
        <v>0</v>
      </c>
      <c r="AZ68" s="459">
        <v>0</v>
      </c>
      <c r="BA68" s="459">
        <v>0</v>
      </c>
      <c r="BB68" s="456" t="s">
        <v>916</v>
      </c>
    </row>
    <row r="69" spans="1:54" ht="12.75" hidden="1" customHeight="1" outlineLevel="1">
      <c r="A69" s="460" t="s">
        <v>362</v>
      </c>
      <c r="B69" s="459" t="s">
        <v>255</v>
      </c>
      <c r="C69" s="459">
        <v>175075</v>
      </c>
      <c r="D69" s="459">
        <v>0</v>
      </c>
      <c r="E69" s="459">
        <v>0</v>
      </c>
      <c r="F69" s="459">
        <v>0</v>
      </c>
      <c r="G69" s="459">
        <v>0</v>
      </c>
      <c r="H69" s="459">
        <v>0</v>
      </c>
      <c r="I69" s="459">
        <v>0</v>
      </c>
      <c r="J69" s="459">
        <v>0</v>
      </c>
      <c r="K69" s="459">
        <v>0</v>
      </c>
      <c r="L69" s="459">
        <v>0</v>
      </c>
      <c r="M69" s="459">
        <v>0</v>
      </c>
      <c r="N69" s="459">
        <v>0</v>
      </c>
      <c r="O69" s="459">
        <v>0</v>
      </c>
      <c r="P69" s="459">
        <v>0</v>
      </c>
      <c r="Q69" s="459">
        <v>0</v>
      </c>
      <c r="R69" s="459">
        <v>0</v>
      </c>
      <c r="S69" s="459">
        <v>0</v>
      </c>
      <c r="T69" s="459"/>
      <c r="U69" s="459">
        <v>0</v>
      </c>
      <c r="V69" s="459">
        <v>0</v>
      </c>
      <c r="W69" s="459">
        <v>0</v>
      </c>
      <c r="X69" s="459">
        <v>0</v>
      </c>
      <c r="Y69" s="459">
        <v>0</v>
      </c>
      <c r="Z69" s="459">
        <v>0</v>
      </c>
      <c r="AA69" s="459">
        <v>0</v>
      </c>
      <c r="AB69" s="459">
        <v>0</v>
      </c>
      <c r="AC69" s="459">
        <v>0</v>
      </c>
      <c r="AD69" s="459">
        <v>0</v>
      </c>
      <c r="AE69" s="459">
        <v>0</v>
      </c>
      <c r="AF69" s="459">
        <v>0</v>
      </c>
      <c r="AG69" s="459">
        <v>0</v>
      </c>
      <c r="AH69" s="459">
        <v>0</v>
      </c>
      <c r="AI69" s="459">
        <v>0</v>
      </c>
      <c r="AJ69" s="459">
        <v>0</v>
      </c>
      <c r="AK69" s="459">
        <v>0</v>
      </c>
      <c r="AL69" s="459">
        <v>0</v>
      </c>
      <c r="AM69" s="459">
        <v>0</v>
      </c>
      <c r="AN69" s="459">
        <v>0</v>
      </c>
      <c r="AO69" s="459">
        <v>0</v>
      </c>
      <c r="AP69" s="459">
        <v>0</v>
      </c>
      <c r="AQ69" s="459">
        <v>0</v>
      </c>
      <c r="AR69" s="459">
        <v>0</v>
      </c>
      <c r="AS69" s="459">
        <v>0</v>
      </c>
      <c r="AT69" s="459">
        <v>175075</v>
      </c>
      <c r="AU69" s="459">
        <v>0</v>
      </c>
      <c r="AV69" s="459">
        <v>0</v>
      </c>
      <c r="AW69" s="459">
        <v>0</v>
      </c>
      <c r="AX69" s="459">
        <v>0</v>
      </c>
      <c r="AY69" s="459">
        <v>0</v>
      </c>
      <c r="AZ69" s="459">
        <v>0</v>
      </c>
      <c r="BA69" s="459">
        <v>0</v>
      </c>
      <c r="BB69" s="456" t="s">
        <v>916</v>
      </c>
    </row>
    <row r="70" spans="1:54" ht="12.75" hidden="1" customHeight="1" outlineLevel="1">
      <c r="A70" s="460" t="s">
        <v>365</v>
      </c>
      <c r="B70" s="459" t="s">
        <v>258</v>
      </c>
      <c r="C70" s="459">
        <v>-135505721</v>
      </c>
      <c r="D70" s="459">
        <v>0</v>
      </c>
      <c r="E70" s="459">
        <v>0</v>
      </c>
      <c r="F70" s="459">
        <v>0</v>
      </c>
      <c r="G70" s="459">
        <v>0</v>
      </c>
      <c r="H70" s="459">
        <v>0</v>
      </c>
      <c r="I70" s="459">
        <v>0</v>
      </c>
      <c r="J70" s="459">
        <v>0</v>
      </c>
      <c r="K70" s="459">
        <v>0</v>
      </c>
      <c r="L70" s="459">
        <v>0</v>
      </c>
      <c r="M70" s="459">
        <v>0</v>
      </c>
      <c r="N70" s="459">
        <v>0</v>
      </c>
      <c r="O70" s="459">
        <v>0</v>
      </c>
      <c r="P70" s="459">
        <v>0</v>
      </c>
      <c r="Q70" s="459">
        <v>0</v>
      </c>
      <c r="R70" s="459">
        <v>0</v>
      </c>
      <c r="S70" s="459">
        <v>0</v>
      </c>
      <c r="T70" s="459"/>
      <c r="U70" s="459">
        <v>0</v>
      </c>
      <c r="V70" s="459">
        <v>0</v>
      </c>
      <c r="W70" s="459">
        <v>0</v>
      </c>
      <c r="X70" s="459">
        <v>0</v>
      </c>
      <c r="Y70" s="459">
        <v>0</v>
      </c>
      <c r="Z70" s="459">
        <v>0</v>
      </c>
      <c r="AA70" s="459">
        <v>0</v>
      </c>
      <c r="AB70" s="459">
        <v>0</v>
      </c>
      <c r="AC70" s="459">
        <v>0</v>
      </c>
      <c r="AD70" s="459">
        <v>0</v>
      </c>
      <c r="AE70" s="459">
        <v>0</v>
      </c>
      <c r="AF70" s="459">
        <v>0</v>
      </c>
      <c r="AG70" s="459">
        <v>0</v>
      </c>
      <c r="AH70" s="459">
        <v>0</v>
      </c>
      <c r="AI70" s="459">
        <v>0</v>
      </c>
      <c r="AJ70" s="459">
        <v>0</v>
      </c>
      <c r="AK70" s="459">
        <v>0</v>
      </c>
      <c r="AL70" s="459">
        <v>0</v>
      </c>
      <c r="AM70" s="459">
        <v>0</v>
      </c>
      <c r="AN70" s="459">
        <v>0</v>
      </c>
      <c r="AO70" s="459">
        <v>0</v>
      </c>
      <c r="AP70" s="459">
        <v>0</v>
      </c>
      <c r="AQ70" s="459">
        <v>0</v>
      </c>
      <c r="AR70" s="459">
        <v>0</v>
      </c>
      <c r="AS70" s="459">
        <v>0</v>
      </c>
      <c r="AT70" s="459">
        <v>0</v>
      </c>
      <c r="AU70" s="459">
        <v>0</v>
      </c>
      <c r="AV70" s="459">
        <v>-98159311</v>
      </c>
      <c r="AW70" s="459">
        <v>-37346410</v>
      </c>
      <c r="AX70" s="459">
        <v>0</v>
      </c>
      <c r="AY70" s="459">
        <v>0</v>
      </c>
      <c r="AZ70" s="459">
        <v>0</v>
      </c>
      <c r="BA70" s="459">
        <v>0</v>
      </c>
      <c r="BB70" s="456" t="s">
        <v>916</v>
      </c>
    </row>
    <row r="71" spans="1:54" ht="12.75" hidden="1" customHeight="1" outlineLevel="1">
      <c r="A71" s="460" t="s">
        <v>367</v>
      </c>
      <c r="B71" s="459" t="s">
        <v>260</v>
      </c>
      <c r="C71" s="459">
        <v>-1087</v>
      </c>
      <c r="D71" s="459">
        <v>0</v>
      </c>
      <c r="E71" s="459">
        <v>0</v>
      </c>
      <c r="F71" s="459">
        <v>0</v>
      </c>
      <c r="G71" s="459">
        <v>0</v>
      </c>
      <c r="H71" s="459">
        <v>0</v>
      </c>
      <c r="I71" s="459">
        <v>0</v>
      </c>
      <c r="J71" s="459">
        <v>0</v>
      </c>
      <c r="K71" s="459">
        <v>0</v>
      </c>
      <c r="L71" s="459">
        <v>0</v>
      </c>
      <c r="M71" s="459">
        <v>0</v>
      </c>
      <c r="N71" s="459">
        <v>0</v>
      </c>
      <c r="O71" s="459">
        <v>0</v>
      </c>
      <c r="P71" s="459">
        <v>0</v>
      </c>
      <c r="Q71" s="459">
        <v>0</v>
      </c>
      <c r="R71" s="459">
        <v>0</v>
      </c>
      <c r="S71" s="459">
        <v>0</v>
      </c>
      <c r="T71" s="459"/>
      <c r="U71" s="459">
        <v>0</v>
      </c>
      <c r="V71" s="459">
        <v>0</v>
      </c>
      <c r="W71" s="459">
        <v>0</v>
      </c>
      <c r="X71" s="459">
        <v>0</v>
      </c>
      <c r="Y71" s="459">
        <v>0</v>
      </c>
      <c r="Z71" s="459">
        <v>0</v>
      </c>
      <c r="AA71" s="459">
        <v>0</v>
      </c>
      <c r="AB71" s="459">
        <v>0</v>
      </c>
      <c r="AC71" s="459">
        <v>0</v>
      </c>
      <c r="AD71" s="459">
        <v>0</v>
      </c>
      <c r="AE71" s="459">
        <v>0</v>
      </c>
      <c r="AF71" s="459">
        <v>0</v>
      </c>
      <c r="AG71" s="459">
        <v>0</v>
      </c>
      <c r="AH71" s="459">
        <v>0</v>
      </c>
      <c r="AI71" s="459">
        <v>0</v>
      </c>
      <c r="AJ71" s="459">
        <v>0</v>
      </c>
      <c r="AK71" s="459">
        <v>0</v>
      </c>
      <c r="AL71" s="459">
        <v>0</v>
      </c>
      <c r="AM71" s="459">
        <v>0</v>
      </c>
      <c r="AN71" s="459">
        <v>0</v>
      </c>
      <c r="AO71" s="459">
        <v>0</v>
      </c>
      <c r="AP71" s="459">
        <v>0</v>
      </c>
      <c r="AQ71" s="459">
        <v>0</v>
      </c>
      <c r="AR71" s="459">
        <v>0</v>
      </c>
      <c r="AS71" s="459">
        <v>0</v>
      </c>
      <c r="AT71" s="459">
        <v>-1087</v>
      </c>
      <c r="AU71" s="459">
        <v>0</v>
      </c>
      <c r="AV71" s="459">
        <v>0</v>
      </c>
      <c r="AW71" s="459">
        <v>0</v>
      </c>
      <c r="AX71" s="459">
        <v>0</v>
      </c>
      <c r="AY71" s="459">
        <v>0</v>
      </c>
      <c r="AZ71" s="459">
        <v>0</v>
      </c>
      <c r="BA71" s="459">
        <v>0</v>
      </c>
      <c r="BB71" s="456" t="s">
        <v>916</v>
      </c>
    </row>
    <row r="72" spans="1:54" ht="12.75" hidden="1" customHeight="1" outlineLevel="1">
      <c r="A72" s="460" t="s">
        <v>368</v>
      </c>
      <c r="B72" s="459" t="s">
        <v>261</v>
      </c>
      <c r="C72" s="459">
        <v>-2368471</v>
      </c>
      <c r="D72" s="459">
        <v>0</v>
      </c>
      <c r="E72" s="459">
        <v>0</v>
      </c>
      <c r="F72" s="459">
        <v>-87425</v>
      </c>
      <c r="G72" s="459">
        <v>0</v>
      </c>
      <c r="H72" s="459">
        <v>0</v>
      </c>
      <c r="I72" s="459">
        <v>0</v>
      </c>
      <c r="J72" s="459">
        <v>0</v>
      </c>
      <c r="K72" s="459">
        <v>0</v>
      </c>
      <c r="L72" s="459">
        <v>0</v>
      </c>
      <c r="M72" s="459">
        <v>0</v>
      </c>
      <c r="N72" s="459">
        <v>0</v>
      </c>
      <c r="O72" s="459">
        <v>0</v>
      </c>
      <c r="P72" s="459">
        <v>0</v>
      </c>
      <c r="Q72" s="459">
        <v>0</v>
      </c>
      <c r="R72" s="459">
        <v>0</v>
      </c>
      <c r="S72" s="459">
        <v>-32733</v>
      </c>
      <c r="T72" s="459"/>
      <c r="U72" s="459">
        <v>0</v>
      </c>
      <c r="V72" s="459">
        <v>0</v>
      </c>
      <c r="W72" s="459">
        <v>0</v>
      </c>
      <c r="X72" s="459">
        <v>0</v>
      </c>
      <c r="Y72" s="459">
        <v>0</v>
      </c>
      <c r="Z72" s="459">
        <v>0</v>
      </c>
      <c r="AA72" s="459">
        <v>0</v>
      </c>
      <c r="AB72" s="459">
        <v>0</v>
      </c>
      <c r="AC72" s="459">
        <v>0</v>
      </c>
      <c r="AD72" s="459">
        <v>0</v>
      </c>
      <c r="AE72" s="459">
        <v>0</v>
      </c>
      <c r="AF72" s="459">
        <v>187970</v>
      </c>
      <c r="AG72" s="459">
        <v>0</v>
      </c>
      <c r="AH72" s="459">
        <v>0</v>
      </c>
      <c r="AI72" s="459">
        <v>0</v>
      </c>
      <c r="AJ72" s="459">
        <v>0</v>
      </c>
      <c r="AK72" s="459">
        <v>0</v>
      </c>
      <c r="AL72" s="459">
        <v>0</v>
      </c>
      <c r="AM72" s="459">
        <v>0</v>
      </c>
      <c r="AN72" s="459">
        <v>0</v>
      </c>
      <c r="AO72" s="459">
        <v>0</v>
      </c>
      <c r="AP72" s="459">
        <v>0</v>
      </c>
      <c r="AQ72" s="459">
        <v>-146486</v>
      </c>
      <c r="AR72" s="459">
        <v>0</v>
      </c>
      <c r="AS72" s="459">
        <v>0</v>
      </c>
      <c r="AT72" s="459">
        <v>-246567</v>
      </c>
      <c r="AU72" s="459">
        <v>0</v>
      </c>
      <c r="AV72" s="459">
        <v>-2043228</v>
      </c>
      <c r="AW72" s="459">
        <v>0</v>
      </c>
      <c r="AX72" s="459">
        <v>0</v>
      </c>
      <c r="AY72" s="459">
        <v>0</v>
      </c>
      <c r="AZ72" s="459">
        <v>0</v>
      </c>
      <c r="BA72" s="459">
        <v>0</v>
      </c>
      <c r="BB72" s="456" t="s">
        <v>916</v>
      </c>
    </row>
    <row r="73" spans="1:54" ht="12.75" hidden="1" customHeight="1" outlineLevel="1">
      <c r="A73" s="460" t="s">
        <v>370</v>
      </c>
      <c r="B73" s="459" t="s">
        <v>990</v>
      </c>
      <c r="C73" s="459">
        <v>412164</v>
      </c>
      <c r="D73" s="459">
        <v>0</v>
      </c>
      <c r="E73" s="459">
        <v>412164</v>
      </c>
      <c r="F73" s="459">
        <v>0</v>
      </c>
      <c r="G73" s="459">
        <v>0</v>
      </c>
      <c r="H73" s="459">
        <v>0</v>
      </c>
      <c r="I73" s="459">
        <v>0</v>
      </c>
      <c r="J73" s="459">
        <v>0</v>
      </c>
      <c r="K73" s="459">
        <v>0</v>
      </c>
      <c r="L73" s="459">
        <v>0</v>
      </c>
      <c r="M73" s="459">
        <v>0</v>
      </c>
      <c r="N73" s="459">
        <v>0</v>
      </c>
      <c r="O73" s="459">
        <v>0</v>
      </c>
      <c r="P73" s="459">
        <v>0</v>
      </c>
      <c r="Q73" s="459">
        <v>0</v>
      </c>
      <c r="R73" s="459">
        <v>0</v>
      </c>
      <c r="S73" s="459">
        <v>0</v>
      </c>
      <c r="T73" s="459"/>
      <c r="U73" s="459">
        <v>0</v>
      </c>
      <c r="V73" s="459">
        <v>0</v>
      </c>
      <c r="W73" s="459">
        <v>0</v>
      </c>
      <c r="X73" s="459">
        <v>0</v>
      </c>
      <c r="Y73" s="459">
        <v>0</v>
      </c>
      <c r="Z73" s="459">
        <v>0</v>
      </c>
      <c r="AA73" s="459">
        <v>0</v>
      </c>
      <c r="AB73" s="459">
        <v>0</v>
      </c>
      <c r="AC73" s="459">
        <v>0</v>
      </c>
      <c r="AD73" s="459">
        <v>0</v>
      </c>
      <c r="AE73" s="459">
        <v>0</v>
      </c>
      <c r="AF73" s="459">
        <v>0</v>
      </c>
      <c r="AG73" s="459">
        <v>0</v>
      </c>
      <c r="AH73" s="459">
        <v>0</v>
      </c>
      <c r="AI73" s="459">
        <v>0</v>
      </c>
      <c r="AJ73" s="459">
        <v>0</v>
      </c>
      <c r="AK73" s="459">
        <v>0</v>
      </c>
      <c r="AL73" s="459">
        <v>0</v>
      </c>
      <c r="AM73" s="459">
        <v>0</v>
      </c>
      <c r="AN73" s="459">
        <v>0</v>
      </c>
      <c r="AO73" s="459">
        <v>0</v>
      </c>
      <c r="AP73" s="459">
        <v>0</v>
      </c>
      <c r="AQ73" s="459">
        <v>0</v>
      </c>
      <c r="AR73" s="459">
        <v>0</v>
      </c>
      <c r="AS73" s="459">
        <v>0</v>
      </c>
      <c r="AT73" s="459">
        <v>0</v>
      </c>
      <c r="AU73" s="459">
        <v>0</v>
      </c>
      <c r="AV73" s="459">
        <v>0</v>
      </c>
      <c r="AW73" s="459">
        <v>0</v>
      </c>
      <c r="AX73" s="459">
        <v>0</v>
      </c>
      <c r="AY73" s="459">
        <v>0</v>
      </c>
      <c r="AZ73" s="459">
        <v>0</v>
      </c>
      <c r="BA73" s="459">
        <v>0</v>
      </c>
      <c r="BB73" s="456" t="s">
        <v>916</v>
      </c>
    </row>
    <row r="74" spans="1:54" ht="12.75" hidden="1" customHeight="1" outlineLevel="1">
      <c r="A74" s="460" t="s">
        <v>252</v>
      </c>
      <c r="B74" s="459" t="s">
        <v>251</v>
      </c>
      <c r="C74" s="459">
        <v>-4491708</v>
      </c>
      <c r="D74" s="459">
        <v>0</v>
      </c>
      <c r="E74" s="459">
        <v>0</v>
      </c>
      <c r="F74" s="459">
        <v>0</v>
      </c>
      <c r="G74" s="459">
        <v>0</v>
      </c>
      <c r="H74" s="459">
        <v>0</v>
      </c>
      <c r="I74" s="459">
        <v>0</v>
      </c>
      <c r="J74" s="459">
        <v>0</v>
      </c>
      <c r="K74" s="459">
        <v>0</v>
      </c>
      <c r="L74" s="459">
        <v>0</v>
      </c>
      <c r="M74" s="459">
        <v>0</v>
      </c>
      <c r="N74" s="459">
        <v>0</v>
      </c>
      <c r="O74" s="459">
        <v>0</v>
      </c>
      <c r="P74" s="459">
        <v>0</v>
      </c>
      <c r="Q74" s="459">
        <v>0</v>
      </c>
      <c r="R74" s="459">
        <v>0</v>
      </c>
      <c r="S74" s="459">
        <v>-227108</v>
      </c>
      <c r="T74" s="459"/>
      <c r="U74" s="459">
        <v>0</v>
      </c>
      <c r="V74" s="459">
        <v>0</v>
      </c>
      <c r="W74" s="459">
        <v>0</v>
      </c>
      <c r="X74" s="459">
        <v>0</v>
      </c>
      <c r="Y74" s="459">
        <v>0</v>
      </c>
      <c r="Z74" s="459">
        <v>0</v>
      </c>
      <c r="AA74" s="459">
        <v>0</v>
      </c>
      <c r="AB74" s="459">
        <v>0</v>
      </c>
      <c r="AC74" s="459">
        <v>0</v>
      </c>
      <c r="AD74" s="459">
        <v>0</v>
      </c>
      <c r="AE74" s="459">
        <v>0</v>
      </c>
      <c r="AF74" s="459">
        <v>0</v>
      </c>
      <c r="AG74" s="459">
        <v>0</v>
      </c>
      <c r="AH74" s="459">
        <v>0</v>
      </c>
      <c r="AI74" s="459">
        <v>0</v>
      </c>
      <c r="AJ74" s="459">
        <v>0</v>
      </c>
      <c r="AK74" s="459">
        <v>-148006</v>
      </c>
      <c r="AL74" s="459">
        <v>0</v>
      </c>
      <c r="AM74" s="459">
        <v>0</v>
      </c>
      <c r="AN74" s="459">
        <v>0</v>
      </c>
      <c r="AO74" s="459">
        <v>0</v>
      </c>
      <c r="AP74" s="459">
        <v>0</v>
      </c>
      <c r="AQ74" s="459">
        <v>0</v>
      </c>
      <c r="AR74" s="459">
        <v>0</v>
      </c>
      <c r="AS74" s="459">
        <v>0</v>
      </c>
      <c r="AT74" s="459">
        <v>0</v>
      </c>
      <c r="AU74" s="459">
        <v>0</v>
      </c>
      <c r="AV74" s="459">
        <v>-1151555</v>
      </c>
      <c r="AW74" s="459">
        <v>-2965039</v>
      </c>
      <c r="AX74" s="459">
        <v>0</v>
      </c>
      <c r="AY74" s="459">
        <v>0</v>
      </c>
      <c r="AZ74" s="459">
        <v>0</v>
      </c>
      <c r="BA74" s="459">
        <v>0</v>
      </c>
      <c r="BB74" s="456" t="s">
        <v>916</v>
      </c>
    </row>
    <row r="75" spans="1:54" ht="12.75" hidden="1" customHeight="1" outlineLevel="1">
      <c r="A75" s="460" t="s">
        <v>254</v>
      </c>
      <c r="B75" s="459" t="s">
        <v>253</v>
      </c>
      <c r="C75" s="459">
        <v>-10586505</v>
      </c>
      <c r="D75" s="459">
        <v>0</v>
      </c>
      <c r="E75" s="459">
        <v>0</v>
      </c>
      <c r="F75" s="459">
        <v>0</v>
      </c>
      <c r="G75" s="459">
        <v>0</v>
      </c>
      <c r="H75" s="459">
        <v>0</v>
      </c>
      <c r="I75" s="459">
        <v>0</v>
      </c>
      <c r="J75" s="459">
        <v>-329694</v>
      </c>
      <c r="K75" s="459">
        <v>0</v>
      </c>
      <c r="L75" s="459">
        <v>0</v>
      </c>
      <c r="M75" s="459">
        <v>0</v>
      </c>
      <c r="N75" s="459">
        <v>-25112</v>
      </c>
      <c r="O75" s="459">
        <v>0</v>
      </c>
      <c r="P75" s="459">
        <v>0</v>
      </c>
      <c r="Q75" s="459">
        <v>0</v>
      </c>
      <c r="R75" s="459">
        <v>0</v>
      </c>
      <c r="S75" s="459">
        <v>0</v>
      </c>
      <c r="T75" s="459"/>
      <c r="U75" s="459">
        <v>0</v>
      </c>
      <c r="V75" s="459">
        <v>0</v>
      </c>
      <c r="W75" s="459">
        <v>0</v>
      </c>
      <c r="X75" s="459">
        <v>0</v>
      </c>
      <c r="Y75" s="459">
        <v>0</v>
      </c>
      <c r="Z75" s="459">
        <v>0</v>
      </c>
      <c r="AA75" s="459">
        <v>0</v>
      </c>
      <c r="AB75" s="459">
        <v>-1263875</v>
      </c>
      <c r="AC75" s="459">
        <v>-205098</v>
      </c>
      <c r="AD75" s="459">
        <v>0</v>
      </c>
      <c r="AE75" s="459">
        <v>0</v>
      </c>
      <c r="AF75" s="459">
        <v>0</v>
      </c>
      <c r="AG75" s="459">
        <v>0</v>
      </c>
      <c r="AH75" s="459">
        <v>0</v>
      </c>
      <c r="AI75" s="459">
        <v>0</v>
      </c>
      <c r="AJ75" s="459">
        <v>0</v>
      </c>
      <c r="AK75" s="459">
        <v>0</v>
      </c>
      <c r="AL75" s="459">
        <v>0</v>
      </c>
      <c r="AM75" s="459">
        <v>0</v>
      </c>
      <c r="AN75" s="459">
        <v>0</v>
      </c>
      <c r="AO75" s="459">
        <v>0</v>
      </c>
      <c r="AP75" s="459">
        <v>0</v>
      </c>
      <c r="AQ75" s="459">
        <v>0</v>
      </c>
      <c r="AR75" s="459">
        <v>0</v>
      </c>
      <c r="AS75" s="459">
        <v>0</v>
      </c>
      <c r="AT75" s="459">
        <v>0</v>
      </c>
      <c r="AU75" s="459">
        <v>0</v>
      </c>
      <c r="AV75" s="459">
        <v>-8762727</v>
      </c>
      <c r="AW75" s="459">
        <v>0</v>
      </c>
      <c r="AX75" s="459">
        <v>0</v>
      </c>
      <c r="AY75" s="459">
        <v>0</v>
      </c>
      <c r="AZ75" s="459">
        <v>0</v>
      </c>
      <c r="BA75" s="459">
        <v>0</v>
      </c>
      <c r="BB75" s="456" t="s">
        <v>916</v>
      </c>
    </row>
    <row r="76" spans="1:54" ht="12.75" hidden="1" customHeight="1" outlineLevel="1">
      <c r="A76" s="460" t="s">
        <v>772</v>
      </c>
      <c r="B76" s="459" t="s">
        <v>773</v>
      </c>
      <c r="C76" s="459">
        <v>-4021362</v>
      </c>
      <c r="D76" s="459">
        <v>0</v>
      </c>
      <c r="E76" s="459">
        <v>0</v>
      </c>
      <c r="F76" s="459">
        <v>0</v>
      </c>
      <c r="G76" s="459">
        <v>-1666215</v>
      </c>
      <c r="H76" s="459">
        <v>-2355147</v>
      </c>
      <c r="I76" s="459">
        <v>0</v>
      </c>
      <c r="J76" s="459">
        <v>0</v>
      </c>
      <c r="K76" s="459">
        <v>0</v>
      </c>
      <c r="L76" s="459">
        <v>0</v>
      </c>
      <c r="M76" s="459">
        <v>0</v>
      </c>
      <c r="N76" s="459">
        <v>0</v>
      </c>
      <c r="O76" s="459">
        <v>0</v>
      </c>
      <c r="P76" s="459">
        <v>0</v>
      </c>
      <c r="Q76" s="459">
        <v>0</v>
      </c>
      <c r="R76" s="459">
        <v>0</v>
      </c>
      <c r="S76" s="459">
        <v>0</v>
      </c>
      <c r="T76" s="459"/>
      <c r="U76" s="459">
        <v>0</v>
      </c>
      <c r="V76" s="459">
        <v>0</v>
      </c>
      <c r="W76" s="459">
        <v>0</v>
      </c>
      <c r="X76" s="459">
        <v>0</v>
      </c>
      <c r="Y76" s="459">
        <v>0</v>
      </c>
      <c r="Z76" s="459">
        <v>0</v>
      </c>
      <c r="AA76" s="459">
        <v>0</v>
      </c>
      <c r="AB76" s="459">
        <v>0</v>
      </c>
      <c r="AC76" s="459">
        <v>0</v>
      </c>
      <c r="AD76" s="459">
        <v>0</v>
      </c>
      <c r="AE76" s="459">
        <v>0</v>
      </c>
      <c r="AF76" s="459">
        <v>0</v>
      </c>
      <c r="AG76" s="459">
        <v>0</v>
      </c>
      <c r="AH76" s="459">
        <v>0</v>
      </c>
      <c r="AI76" s="459">
        <v>0</v>
      </c>
      <c r="AJ76" s="459">
        <v>0</v>
      </c>
      <c r="AK76" s="459">
        <v>0</v>
      </c>
      <c r="AL76" s="459">
        <v>0</v>
      </c>
      <c r="AM76" s="459">
        <v>0</v>
      </c>
      <c r="AN76" s="459">
        <v>0</v>
      </c>
      <c r="AO76" s="459">
        <v>0</v>
      </c>
      <c r="AP76" s="459">
        <v>0</v>
      </c>
      <c r="AQ76" s="459">
        <v>0</v>
      </c>
      <c r="AR76" s="459">
        <v>0</v>
      </c>
      <c r="AS76" s="459">
        <v>0</v>
      </c>
      <c r="AT76" s="459">
        <v>0</v>
      </c>
      <c r="AU76" s="459">
        <v>0</v>
      </c>
      <c r="AV76" s="459">
        <v>0</v>
      </c>
      <c r="AW76" s="459">
        <v>0</v>
      </c>
      <c r="AX76" s="459">
        <v>0</v>
      </c>
      <c r="AY76" s="459">
        <v>0</v>
      </c>
      <c r="AZ76" s="459">
        <v>0</v>
      </c>
      <c r="BA76" s="459">
        <v>0</v>
      </c>
      <c r="BB76" s="456" t="s">
        <v>916</v>
      </c>
    </row>
    <row r="77" spans="1:54" ht="12.75" hidden="1" customHeight="1" outlineLevel="1">
      <c r="A77" s="460" t="s">
        <v>373</v>
      </c>
      <c r="B77" s="459" t="s">
        <v>266</v>
      </c>
      <c r="C77" s="459">
        <v>-28719865</v>
      </c>
      <c r="D77" s="459">
        <v>0</v>
      </c>
      <c r="E77" s="459">
        <v>-28719865</v>
      </c>
      <c r="F77" s="459">
        <v>0</v>
      </c>
      <c r="G77" s="459">
        <v>0</v>
      </c>
      <c r="H77" s="459">
        <v>0</v>
      </c>
      <c r="I77" s="459">
        <v>0</v>
      </c>
      <c r="J77" s="459">
        <v>0</v>
      </c>
      <c r="K77" s="459">
        <v>0</v>
      </c>
      <c r="L77" s="459">
        <v>0</v>
      </c>
      <c r="M77" s="459">
        <v>0</v>
      </c>
      <c r="N77" s="459">
        <v>0</v>
      </c>
      <c r="O77" s="459">
        <v>0</v>
      </c>
      <c r="P77" s="459">
        <v>0</v>
      </c>
      <c r="Q77" s="459">
        <v>0</v>
      </c>
      <c r="R77" s="459">
        <v>0</v>
      </c>
      <c r="S77" s="459">
        <v>0</v>
      </c>
      <c r="T77" s="459"/>
      <c r="U77" s="459">
        <v>0</v>
      </c>
      <c r="V77" s="459">
        <v>0</v>
      </c>
      <c r="W77" s="459">
        <v>0</v>
      </c>
      <c r="X77" s="459">
        <v>0</v>
      </c>
      <c r="Y77" s="459">
        <v>0</v>
      </c>
      <c r="Z77" s="459">
        <v>0</v>
      </c>
      <c r="AA77" s="459">
        <v>0</v>
      </c>
      <c r="AB77" s="459">
        <v>0</v>
      </c>
      <c r="AC77" s="459">
        <v>0</v>
      </c>
      <c r="AD77" s="459">
        <v>0</v>
      </c>
      <c r="AE77" s="459">
        <v>0</v>
      </c>
      <c r="AF77" s="459">
        <v>0</v>
      </c>
      <c r="AG77" s="459">
        <v>0</v>
      </c>
      <c r="AH77" s="459">
        <v>0</v>
      </c>
      <c r="AI77" s="459">
        <v>0</v>
      </c>
      <c r="AJ77" s="459">
        <v>0</v>
      </c>
      <c r="AK77" s="459">
        <v>0</v>
      </c>
      <c r="AL77" s="459">
        <v>0</v>
      </c>
      <c r="AM77" s="459">
        <v>0</v>
      </c>
      <c r="AN77" s="459">
        <v>0</v>
      </c>
      <c r="AO77" s="459">
        <v>0</v>
      </c>
      <c r="AP77" s="459">
        <v>0</v>
      </c>
      <c r="AQ77" s="459">
        <v>0</v>
      </c>
      <c r="AR77" s="459">
        <v>0</v>
      </c>
      <c r="AS77" s="459">
        <v>0</v>
      </c>
      <c r="AT77" s="459">
        <v>0</v>
      </c>
      <c r="AU77" s="459">
        <v>0</v>
      </c>
      <c r="AV77" s="459">
        <v>0</v>
      </c>
      <c r="AW77" s="459">
        <v>0</v>
      </c>
      <c r="AX77" s="459">
        <v>0</v>
      </c>
      <c r="AY77" s="459">
        <v>0</v>
      </c>
      <c r="AZ77" s="459">
        <v>0</v>
      </c>
      <c r="BA77" s="459">
        <v>0</v>
      </c>
      <c r="BB77" s="456" t="s">
        <v>916</v>
      </c>
    </row>
    <row r="78" spans="1:54" ht="12.75" hidden="1" customHeight="1" outlineLevel="1">
      <c r="A78" s="460" t="s">
        <v>374</v>
      </c>
      <c r="B78" s="459" t="s">
        <v>991</v>
      </c>
      <c r="C78" s="459">
        <v>60603537</v>
      </c>
      <c r="D78" s="459">
        <v>0</v>
      </c>
      <c r="E78" s="459">
        <v>8380787</v>
      </c>
      <c r="F78" s="459">
        <v>0</v>
      </c>
      <c r="G78" s="459">
        <v>12673169</v>
      </c>
      <c r="H78" s="459">
        <v>0</v>
      </c>
      <c r="I78" s="459">
        <v>0</v>
      </c>
      <c r="J78" s="459">
        <v>0</v>
      </c>
      <c r="K78" s="459">
        <v>0</v>
      </c>
      <c r="L78" s="459">
        <v>0</v>
      </c>
      <c r="M78" s="459">
        <v>0</v>
      </c>
      <c r="N78" s="459">
        <v>0</v>
      </c>
      <c r="O78" s="459">
        <v>0</v>
      </c>
      <c r="P78" s="459">
        <v>0</v>
      </c>
      <c r="Q78" s="459">
        <v>0</v>
      </c>
      <c r="R78" s="459">
        <v>0</v>
      </c>
      <c r="S78" s="459">
        <v>10360610</v>
      </c>
      <c r="T78" s="459"/>
      <c r="U78" s="459">
        <v>0</v>
      </c>
      <c r="V78" s="459">
        <v>0</v>
      </c>
      <c r="W78" s="459">
        <v>0</v>
      </c>
      <c r="X78" s="459">
        <v>0</v>
      </c>
      <c r="Y78" s="459">
        <v>0</v>
      </c>
      <c r="Z78" s="459">
        <v>0</v>
      </c>
      <c r="AA78" s="459">
        <v>0</v>
      </c>
      <c r="AB78" s="459">
        <v>0</v>
      </c>
      <c r="AC78" s="459">
        <v>0</v>
      </c>
      <c r="AD78" s="459">
        <v>0</v>
      </c>
      <c r="AE78" s="459">
        <v>0</v>
      </c>
      <c r="AF78" s="459">
        <v>1096773</v>
      </c>
      <c r="AG78" s="459">
        <v>0</v>
      </c>
      <c r="AH78" s="459">
        <v>0</v>
      </c>
      <c r="AI78" s="459">
        <v>0</v>
      </c>
      <c r="AJ78" s="459">
        <v>0</v>
      </c>
      <c r="AK78" s="459">
        <v>0</v>
      </c>
      <c r="AL78" s="459">
        <v>0</v>
      </c>
      <c r="AM78" s="459">
        <v>0</v>
      </c>
      <c r="AN78" s="459">
        <v>0</v>
      </c>
      <c r="AO78" s="459">
        <v>0</v>
      </c>
      <c r="AP78" s="459">
        <v>0</v>
      </c>
      <c r="AQ78" s="459">
        <v>802249</v>
      </c>
      <c r="AR78" s="459">
        <v>0</v>
      </c>
      <c r="AS78" s="459">
        <v>0</v>
      </c>
      <c r="AT78" s="459">
        <v>6153816</v>
      </c>
      <c r="AU78" s="459">
        <v>0</v>
      </c>
      <c r="AV78" s="459">
        <v>23057294</v>
      </c>
      <c r="AW78" s="459">
        <v>-1921160</v>
      </c>
      <c r="AX78" s="459">
        <v>0</v>
      </c>
      <c r="AY78" s="459">
        <v>0</v>
      </c>
      <c r="AZ78" s="459">
        <v>0</v>
      </c>
      <c r="BA78" s="459">
        <v>0</v>
      </c>
      <c r="BB78" s="456" t="s">
        <v>916</v>
      </c>
    </row>
    <row r="79" spans="1:54" ht="12.75" hidden="1" customHeight="1" outlineLevel="1">
      <c r="A79" s="460" t="s">
        <v>375</v>
      </c>
      <c r="B79" s="459" t="s">
        <v>268</v>
      </c>
      <c r="C79" s="459">
        <v>-327690</v>
      </c>
      <c r="D79" s="459">
        <v>0</v>
      </c>
      <c r="E79" s="459">
        <v>0</v>
      </c>
      <c r="F79" s="459">
        <v>-15689</v>
      </c>
      <c r="G79" s="459">
        <v>-312001</v>
      </c>
      <c r="H79" s="459">
        <v>0</v>
      </c>
      <c r="I79" s="459">
        <v>0</v>
      </c>
      <c r="J79" s="459">
        <v>0</v>
      </c>
      <c r="K79" s="459">
        <v>0</v>
      </c>
      <c r="L79" s="459">
        <v>0</v>
      </c>
      <c r="M79" s="459">
        <v>0</v>
      </c>
      <c r="N79" s="459">
        <v>0</v>
      </c>
      <c r="O79" s="459">
        <v>0</v>
      </c>
      <c r="P79" s="459">
        <v>0</v>
      </c>
      <c r="Q79" s="459">
        <v>0</v>
      </c>
      <c r="R79" s="459">
        <v>0</v>
      </c>
      <c r="S79" s="459">
        <v>0</v>
      </c>
      <c r="T79" s="459"/>
      <c r="U79" s="459">
        <v>0</v>
      </c>
      <c r="V79" s="459">
        <v>0</v>
      </c>
      <c r="W79" s="459">
        <v>0</v>
      </c>
      <c r="X79" s="459">
        <v>0</v>
      </c>
      <c r="Y79" s="459">
        <v>0</v>
      </c>
      <c r="Z79" s="459">
        <v>0</v>
      </c>
      <c r="AA79" s="459">
        <v>0</v>
      </c>
      <c r="AB79" s="459">
        <v>0</v>
      </c>
      <c r="AC79" s="459">
        <v>0</v>
      </c>
      <c r="AD79" s="459">
        <v>0</v>
      </c>
      <c r="AE79" s="459">
        <v>0</v>
      </c>
      <c r="AF79" s="459">
        <v>0</v>
      </c>
      <c r="AG79" s="459">
        <v>0</v>
      </c>
      <c r="AH79" s="459">
        <v>0</v>
      </c>
      <c r="AI79" s="459">
        <v>0</v>
      </c>
      <c r="AJ79" s="459">
        <v>0</v>
      </c>
      <c r="AK79" s="459">
        <v>0</v>
      </c>
      <c r="AL79" s="459">
        <v>0</v>
      </c>
      <c r="AM79" s="459">
        <v>0</v>
      </c>
      <c r="AN79" s="459">
        <v>0</v>
      </c>
      <c r="AO79" s="459">
        <v>0</v>
      </c>
      <c r="AP79" s="459">
        <v>0</v>
      </c>
      <c r="AQ79" s="459">
        <v>0</v>
      </c>
      <c r="AR79" s="459">
        <v>0</v>
      </c>
      <c r="AS79" s="459">
        <v>0</v>
      </c>
      <c r="AT79" s="459">
        <v>0</v>
      </c>
      <c r="AU79" s="459">
        <v>0</v>
      </c>
      <c r="AV79" s="459">
        <v>0</v>
      </c>
      <c r="AW79" s="459">
        <v>0</v>
      </c>
      <c r="AX79" s="459">
        <v>0</v>
      </c>
      <c r="AY79" s="459">
        <v>0</v>
      </c>
      <c r="AZ79" s="459">
        <v>0</v>
      </c>
      <c r="BA79" s="459">
        <v>0</v>
      </c>
      <c r="BB79" s="456" t="s">
        <v>916</v>
      </c>
    </row>
    <row r="80" spans="1:54" ht="12.75" hidden="1" customHeight="1" outlineLevel="1">
      <c r="A80" s="460" t="s">
        <v>376</v>
      </c>
      <c r="B80" s="459" t="s">
        <v>269</v>
      </c>
      <c r="C80" s="459">
        <v>-32</v>
      </c>
      <c r="D80" s="459">
        <v>0</v>
      </c>
      <c r="E80" s="459">
        <v>0</v>
      </c>
      <c r="F80" s="459">
        <v>0</v>
      </c>
      <c r="G80" s="459">
        <v>0</v>
      </c>
      <c r="H80" s="459">
        <v>0</v>
      </c>
      <c r="I80" s="459">
        <v>0</v>
      </c>
      <c r="J80" s="459">
        <v>0</v>
      </c>
      <c r="K80" s="459">
        <v>0</v>
      </c>
      <c r="L80" s="459">
        <v>-32</v>
      </c>
      <c r="M80" s="459">
        <v>0</v>
      </c>
      <c r="N80" s="459">
        <v>0</v>
      </c>
      <c r="O80" s="459">
        <v>0</v>
      </c>
      <c r="P80" s="459">
        <v>0</v>
      </c>
      <c r="Q80" s="459">
        <v>0</v>
      </c>
      <c r="R80" s="459">
        <v>0</v>
      </c>
      <c r="S80" s="459">
        <v>0</v>
      </c>
      <c r="T80" s="459"/>
      <c r="U80" s="459">
        <v>0</v>
      </c>
      <c r="V80" s="459">
        <v>0</v>
      </c>
      <c r="W80" s="459">
        <v>0</v>
      </c>
      <c r="X80" s="459">
        <v>0</v>
      </c>
      <c r="Y80" s="459">
        <v>0</v>
      </c>
      <c r="Z80" s="459">
        <v>0</v>
      </c>
      <c r="AA80" s="459">
        <v>0</v>
      </c>
      <c r="AB80" s="459">
        <v>0</v>
      </c>
      <c r="AC80" s="459">
        <v>0</v>
      </c>
      <c r="AD80" s="459">
        <v>0</v>
      </c>
      <c r="AE80" s="459">
        <v>0</v>
      </c>
      <c r="AF80" s="459">
        <v>0</v>
      </c>
      <c r="AG80" s="459">
        <v>0</v>
      </c>
      <c r="AH80" s="459">
        <v>0</v>
      </c>
      <c r="AI80" s="459">
        <v>0</v>
      </c>
      <c r="AJ80" s="459">
        <v>0</v>
      </c>
      <c r="AK80" s="459">
        <v>0</v>
      </c>
      <c r="AL80" s="459">
        <v>0</v>
      </c>
      <c r="AM80" s="459">
        <v>0</v>
      </c>
      <c r="AN80" s="459">
        <v>0</v>
      </c>
      <c r="AO80" s="459">
        <v>0</v>
      </c>
      <c r="AP80" s="459">
        <v>0</v>
      </c>
      <c r="AQ80" s="459">
        <v>0</v>
      </c>
      <c r="AR80" s="459">
        <v>0</v>
      </c>
      <c r="AS80" s="459">
        <v>0</v>
      </c>
      <c r="AT80" s="459">
        <v>0</v>
      </c>
      <c r="AU80" s="459">
        <v>0</v>
      </c>
      <c r="AV80" s="459">
        <v>0</v>
      </c>
      <c r="AW80" s="459">
        <v>0</v>
      </c>
      <c r="AX80" s="459">
        <v>0</v>
      </c>
      <c r="AY80" s="459">
        <v>0</v>
      </c>
      <c r="AZ80" s="459">
        <v>0</v>
      </c>
      <c r="BA80" s="459">
        <v>0</v>
      </c>
      <c r="BB80" s="456" t="s">
        <v>916</v>
      </c>
    </row>
    <row r="81" spans="1:54" ht="12.75" hidden="1" customHeight="1" outlineLevel="1">
      <c r="A81" s="460" t="s">
        <v>377</v>
      </c>
      <c r="B81" s="459" t="s">
        <v>992</v>
      </c>
      <c r="C81" s="459">
        <v>993461</v>
      </c>
      <c r="D81" s="459">
        <v>0</v>
      </c>
      <c r="E81" s="459">
        <v>0</v>
      </c>
      <c r="F81" s="459">
        <v>0</v>
      </c>
      <c r="G81" s="459">
        <v>0</v>
      </c>
      <c r="H81" s="459">
        <v>0</v>
      </c>
      <c r="I81" s="459">
        <v>0</v>
      </c>
      <c r="J81" s="459">
        <v>0</v>
      </c>
      <c r="K81" s="459">
        <v>0</v>
      </c>
      <c r="L81" s="459">
        <v>0</v>
      </c>
      <c r="M81" s="459">
        <v>0</v>
      </c>
      <c r="N81" s="459">
        <v>0</v>
      </c>
      <c r="O81" s="459">
        <v>0</v>
      </c>
      <c r="P81" s="459">
        <v>0</v>
      </c>
      <c r="Q81" s="459">
        <v>0</v>
      </c>
      <c r="R81" s="459">
        <v>0</v>
      </c>
      <c r="S81" s="459">
        <v>0</v>
      </c>
      <c r="T81" s="459"/>
      <c r="U81" s="459">
        <v>0</v>
      </c>
      <c r="V81" s="459">
        <v>0</v>
      </c>
      <c r="W81" s="459">
        <v>0</v>
      </c>
      <c r="X81" s="459">
        <v>0</v>
      </c>
      <c r="Y81" s="459">
        <v>0</v>
      </c>
      <c r="Z81" s="459">
        <v>0</v>
      </c>
      <c r="AA81" s="459">
        <v>0</v>
      </c>
      <c r="AB81" s="459">
        <v>0</v>
      </c>
      <c r="AC81" s="459">
        <v>0</v>
      </c>
      <c r="AD81" s="459">
        <v>0</v>
      </c>
      <c r="AE81" s="459">
        <v>0</v>
      </c>
      <c r="AF81" s="459">
        <v>0</v>
      </c>
      <c r="AG81" s="459">
        <v>0</v>
      </c>
      <c r="AH81" s="459">
        <v>0</v>
      </c>
      <c r="AI81" s="459">
        <v>0</v>
      </c>
      <c r="AJ81" s="459">
        <v>0</v>
      </c>
      <c r="AK81" s="459">
        <v>0</v>
      </c>
      <c r="AL81" s="459">
        <v>0</v>
      </c>
      <c r="AM81" s="459">
        <v>0</v>
      </c>
      <c r="AN81" s="459">
        <v>0</v>
      </c>
      <c r="AO81" s="459">
        <v>0</v>
      </c>
      <c r="AP81" s="459">
        <v>0</v>
      </c>
      <c r="AQ81" s="459">
        <v>0</v>
      </c>
      <c r="AR81" s="459">
        <v>993461</v>
      </c>
      <c r="AS81" s="459">
        <v>0</v>
      </c>
      <c r="AT81" s="459">
        <v>0</v>
      </c>
      <c r="AU81" s="459">
        <v>0</v>
      </c>
      <c r="AV81" s="459">
        <v>0</v>
      </c>
      <c r="AW81" s="459">
        <v>0</v>
      </c>
      <c r="AX81" s="459">
        <v>0</v>
      </c>
      <c r="AY81" s="459">
        <v>0</v>
      </c>
      <c r="AZ81" s="459">
        <v>0</v>
      </c>
      <c r="BA81" s="459">
        <v>0</v>
      </c>
      <c r="BB81" s="456" t="s">
        <v>916</v>
      </c>
    </row>
    <row r="82" spans="1:54" ht="12.75" hidden="1" customHeight="1" outlineLevel="1">
      <c r="A82" s="460" t="s">
        <v>378</v>
      </c>
      <c r="B82" s="459" t="s">
        <v>271</v>
      </c>
      <c r="C82" s="459">
        <v>0</v>
      </c>
      <c r="D82" s="459">
        <v>0</v>
      </c>
      <c r="E82" s="459">
        <v>0</v>
      </c>
      <c r="F82" s="459">
        <v>0</v>
      </c>
      <c r="G82" s="459">
        <v>0</v>
      </c>
      <c r="H82" s="459">
        <v>0</v>
      </c>
      <c r="I82" s="459">
        <v>0</v>
      </c>
      <c r="J82" s="459">
        <v>0</v>
      </c>
      <c r="K82" s="459">
        <v>0</v>
      </c>
      <c r="L82" s="459">
        <v>0</v>
      </c>
      <c r="M82" s="459">
        <v>0</v>
      </c>
      <c r="N82" s="459">
        <v>0</v>
      </c>
      <c r="O82" s="459">
        <v>0</v>
      </c>
      <c r="P82" s="459">
        <v>0</v>
      </c>
      <c r="Q82" s="459">
        <v>0</v>
      </c>
      <c r="R82" s="459">
        <v>0</v>
      </c>
      <c r="S82" s="459">
        <v>0</v>
      </c>
      <c r="T82" s="459"/>
      <c r="U82" s="459">
        <v>0</v>
      </c>
      <c r="V82" s="459">
        <v>0</v>
      </c>
      <c r="W82" s="459">
        <v>0</v>
      </c>
      <c r="X82" s="459">
        <v>0</v>
      </c>
      <c r="Y82" s="459">
        <v>0</v>
      </c>
      <c r="Z82" s="459">
        <v>0</v>
      </c>
      <c r="AA82" s="459">
        <v>0</v>
      </c>
      <c r="AB82" s="459">
        <v>0</v>
      </c>
      <c r="AC82" s="459">
        <v>0</v>
      </c>
      <c r="AD82" s="459">
        <v>0</v>
      </c>
      <c r="AE82" s="459">
        <v>0</v>
      </c>
      <c r="AF82" s="459">
        <v>0</v>
      </c>
      <c r="AG82" s="459">
        <v>0</v>
      </c>
      <c r="AH82" s="459">
        <v>0</v>
      </c>
      <c r="AI82" s="459">
        <v>0</v>
      </c>
      <c r="AJ82" s="459">
        <v>0</v>
      </c>
      <c r="AK82" s="459">
        <v>0</v>
      </c>
      <c r="AL82" s="459">
        <v>0</v>
      </c>
      <c r="AM82" s="459">
        <v>0</v>
      </c>
      <c r="AN82" s="459">
        <v>0</v>
      </c>
      <c r="AO82" s="459">
        <v>0</v>
      </c>
      <c r="AP82" s="459">
        <v>0</v>
      </c>
      <c r="AQ82" s="459">
        <v>0</v>
      </c>
      <c r="AR82" s="459">
        <v>0</v>
      </c>
      <c r="AS82" s="459">
        <v>0</v>
      </c>
      <c r="AT82" s="459">
        <v>0</v>
      </c>
      <c r="AU82" s="459">
        <v>0</v>
      </c>
      <c r="AV82" s="459">
        <v>0</v>
      </c>
      <c r="AW82" s="459">
        <v>0</v>
      </c>
      <c r="AX82" s="459">
        <v>0</v>
      </c>
      <c r="AY82" s="459">
        <v>0</v>
      </c>
      <c r="AZ82" s="459">
        <v>0</v>
      </c>
      <c r="BA82" s="459">
        <v>0</v>
      </c>
      <c r="BB82" s="456" t="s">
        <v>916</v>
      </c>
    </row>
    <row r="83" spans="1:54" ht="12.75" hidden="1" customHeight="1" outlineLevel="1">
      <c r="A83" s="460" t="s">
        <v>379</v>
      </c>
      <c r="B83" s="459" t="s">
        <v>272</v>
      </c>
      <c r="C83" s="459">
        <v>-290779</v>
      </c>
      <c r="D83" s="459">
        <v>0</v>
      </c>
      <c r="E83" s="459">
        <v>0</v>
      </c>
      <c r="F83" s="459">
        <v>0</v>
      </c>
      <c r="G83" s="459">
        <v>0</v>
      </c>
      <c r="H83" s="459">
        <v>0</v>
      </c>
      <c r="I83" s="459">
        <v>0</v>
      </c>
      <c r="J83" s="459">
        <v>0</v>
      </c>
      <c r="K83" s="459">
        <v>0</v>
      </c>
      <c r="L83" s="459">
        <v>0</v>
      </c>
      <c r="M83" s="459">
        <v>0</v>
      </c>
      <c r="N83" s="459">
        <v>0</v>
      </c>
      <c r="O83" s="459">
        <v>0</v>
      </c>
      <c r="P83" s="459">
        <v>0</v>
      </c>
      <c r="Q83" s="459">
        <v>0</v>
      </c>
      <c r="R83" s="459">
        <v>0</v>
      </c>
      <c r="S83" s="459">
        <v>0</v>
      </c>
      <c r="T83" s="459"/>
      <c r="U83" s="459">
        <v>0</v>
      </c>
      <c r="V83" s="459">
        <v>0</v>
      </c>
      <c r="W83" s="459">
        <v>0</v>
      </c>
      <c r="X83" s="459">
        <v>0</v>
      </c>
      <c r="Y83" s="459">
        <v>0</v>
      </c>
      <c r="Z83" s="459">
        <v>0</v>
      </c>
      <c r="AA83" s="459">
        <v>0</v>
      </c>
      <c r="AB83" s="459">
        <v>0</v>
      </c>
      <c r="AC83" s="459">
        <v>0</v>
      </c>
      <c r="AD83" s="459">
        <v>0</v>
      </c>
      <c r="AE83" s="459">
        <v>0</v>
      </c>
      <c r="AF83" s="459">
        <v>-290779</v>
      </c>
      <c r="AG83" s="459">
        <v>0</v>
      </c>
      <c r="AH83" s="459">
        <v>0</v>
      </c>
      <c r="AI83" s="459">
        <v>0</v>
      </c>
      <c r="AJ83" s="459">
        <v>0</v>
      </c>
      <c r="AK83" s="459">
        <v>0</v>
      </c>
      <c r="AL83" s="459">
        <v>0</v>
      </c>
      <c r="AM83" s="459">
        <v>0</v>
      </c>
      <c r="AN83" s="459">
        <v>0</v>
      </c>
      <c r="AO83" s="459">
        <v>0</v>
      </c>
      <c r="AP83" s="459">
        <v>0</v>
      </c>
      <c r="AQ83" s="459">
        <v>0</v>
      </c>
      <c r="AR83" s="459">
        <v>0</v>
      </c>
      <c r="AS83" s="459">
        <v>0</v>
      </c>
      <c r="AT83" s="459">
        <v>0</v>
      </c>
      <c r="AU83" s="459">
        <v>0</v>
      </c>
      <c r="AV83" s="459">
        <v>0</v>
      </c>
      <c r="AW83" s="459">
        <v>0</v>
      </c>
      <c r="AX83" s="459">
        <v>0</v>
      </c>
      <c r="AY83" s="459">
        <v>0</v>
      </c>
      <c r="AZ83" s="459">
        <v>0</v>
      </c>
      <c r="BA83" s="459">
        <v>0</v>
      </c>
      <c r="BB83" s="456" t="s">
        <v>916</v>
      </c>
    </row>
    <row r="84" spans="1:54" ht="12.75" hidden="1" customHeight="1" outlineLevel="1">
      <c r="A84" s="460" t="s">
        <v>380</v>
      </c>
      <c r="B84" s="459" t="s">
        <v>273</v>
      </c>
      <c r="C84" s="459">
        <v>104165</v>
      </c>
      <c r="D84" s="459">
        <v>0</v>
      </c>
      <c r="E84" s="459">
        <v>0</v>
      </c>
      <c r="F84" s="459">
        <v>0</v>
      </c>
      <c r="G84" s="459">
        <v>0</v>
      </c>
      <c r="H84" s="459">
        <v>0</v>
      </c>
      <c r="I84" s="459">
        <v>0</v>
      </c>
      <c r="J84" s="459">
        <v>0</v>
      </c>
      <c r="K84" s="459">
        <v>0</v>
      </c>
      <c r="L84" s="459">
        <v>0</v>
      </c>
      <c r="M84" s="459">
        <v>0</v>
      </c>
      <c r="N84" s="459">
        <v>0</v>
      </c>
      <c r="O84" s="459">
        <v>0</v>
      </c>
      <c r="P84" s="459">
        <v>0</v>
      </c>
      <c r="Q84" s="459">
        <v>0</v>
      </c>
      <c r="R84" s="459">
        <v>0</v>
      </c>
      <c r="S84" s="459">
        <v>0</v>
      </c>
      <c r="T84" s="459"/>
      <c r="U84" s="459">
        <v>0</v>
      </c>
      <c r="V84" s="459">
        <v>0</v>
      </c>
      <c r="W84" s="459">
        <v>0</v>
      </c>
      <c r="X84" s="459">
        <v>0</v>
      </c>
      <c r="Y84" s="459">
        <v>0</v>
      </c>
      <c r="Z84" s="459">
        <v>0</v>
      </c>
      <c r="AA84" s="459">
        <v>0</v>
      </c>
      <c r="AB84" s="459">
        <v>0</v>
      </c>
      <c r="AC84" s="459">
        <v>0</v>
      </c>
      <c r="AD84" s="459">
        <v>0</v>
      </c>
      <c r="AE84" s="459">
        <v>0</v>
      </c>
      <c r="AF84" s="459">
        <v>104165</v>
      </c>
      <c r="AG84" s="459">
        <v>0</v>
      </c>
      <c r="AH84" s="459">
        <v>0</v>
      </c>
      <c r="AI84" s="459">
        <v>0</v>
      </c>
      <c r="AJ84" s="459">
        <v>0</v>
      </c>
      <c r="AK84" s="459">
        <v>0</v>
      </c>
      <c r="AL84" s="459">
        <v>0</v>
      </c>
      <c r="AM84" s="459">
        <v>0</v>
      </c>
      <c r="AN84" s="459">
        <v>0</v>
      </c>
      <c r="AO84" s="459">
        <v>0</v>
      </c>
      <c r="AP84" s="459">
        <v>0</v>
      </c>
      <c r="AQ84" s="459">
        <v>0</v>
      </c>
      <c r="AR84" s="459">
        <v>0</v>
      </c>
      <c r="AS84" s="459">
        <v>0</v>
      </c>
      <c r="AT84" s="459">
        <v>0</v>
      </c>
      <c r="AU84" s="459">
        <v>0</v>
      </c>
      <c r="AV84" s="459">
        <v>0</v>
      </c>
      <c r="AW84" s="459">
        <v>0</v>
      </c>
      <c r="AX84" s="459">
        <v>0</v>
      </c>
      <c r="AY84" s="459">
        <v>0</v>
      </c>
      <c r="AZ84" s="459">
        <v>0</v>
      </c>
      <c r="BA84" s="459">
        <v>0</v>
      </c>
      <c r="BB84" s="456" t="s">
        <v>916</v>
      </c>
    </row>
    <row r="85" spans="1:54" ht="12.75" customHeight="1" outlineLevel="1">
      <c r="A85" s="460" t="s">
        <v>394</v>
      </c>
      <c r="B85" s="459" t="s">
        <v>1000</v>
      </c>
      <c r="C85" s="459">
        <v>-5830677</v>
      </c>
      <c r="D85" s="459">
        <v>0</v>
      </c>
      <c r="E85" s="459">
        <v>0</v>
      </c>
      <c r="F85" s="459">
        <v>0</v>
      </c>
      <c r="G85" s="459">
        <v>0</v>
      </c>
      <c r="H85" s="459">
        <v>0</v>
      </c>
      <c r="I85" s="459">
        <v>0</v>
      </c>
      <c r="J85" s="459">
        <v>0</v>
      </c>
      <c r="K85" s="459">
        <v>0</v>
      </c>
      <c r="L85" s="459">
        <v>0</v>
      </c>
      <c r="M85" s="459">
        <v>0</v>
      </c>
      <c r="N85" s="459">
        <v>0</v>
      </c>
      <c r="O85" s="459">
        <v>0</v>
      </c>
      <c r="P85" s="459">
        <v>0</v>
      </c>
      <c r="Q85" s="459">
        <v>0</v>
      </c>
      <c r="R85" s="459">
        <v>0</v>
      </c>
      <c r="S85" s="459">
        <v>0</v>
      </c>
      <c r="T85" s="459"/>
      <c r="U85" s="459">
        <v>0</v>
      </c>
      <c r="V85" s="459">
        <v>0</v>
      </c>
      <c r="W85" s="459">
        <v>0</v>
      </c>
      <c r="X85" s="459">
        <v>0</v>
      </c>
      <c r="Y85" s="459">
        <v>0</v>
      </c>
      <c r="Z85" s="459">
        <v>0</v>
      </c>
      <c r="AA85" s="459">
        <v>0</v>
      </c>
      <c r="AB85" s="459">
        <v>0</v>
      </c>
      <c r="AC85" s="459">
        <v>0</v>
      </c>
      <c r="AD85" s="459">
        <v>0</v>
      </c>
      <c r="AE85" s="459">
        <v>0</v>
      </c>
      <c r="AF85" s="459">
        <v>-3728987</v>
      </c>
      <c r="AG85" s="459">
        <v>0</v>
      </c>
      <c r="AH85" s="459">
        <v>0</v>
      </c>
      <c r="AI85" s="459">
        <v>0</v>
      </c>
      <c r="AJ85" s="459">
        <v>0</v>
      </c>
      <c r="AK85" s="459">
        <v>0</v>
      </c>
      <c r="AL85" s="459">
        <v>0</v>
      </c>
      <c r="AM85" s="459">
        <v>0</v>
      </c>
      <c r="AN85" s="459">
        <v>0</v>
      </c>
      <c r="AO85" s="459">
        <v>0</v>
      </c>
      <c r="AP85" s="459">
        <v>0</v>
      </c>
      <c r="AQ85" s="459">
        <v>0</v>
      </c>
      <c r="AR85" s="459">
        <v>0</v>
      </c>
      <c r="AS85" s="459">
        <v>0</v>
      </c>
      <c r="AT85" s="459">
        <v>-2101690</v>
      </c>
      <c r="AU85" s="459">
        <v>0</v>
      </c>
      <c r="AV85" s="459">
        <v>0</v>
      </c>
      <c r="AW85" s="459">
        <v>0</v>
      </c>
      <c r="AX85" s="459">
        <v>0</v>
      </c>
      <c r="AY85" s="459">
        <v>0</v>
      </c>
      <c r="AZ85" s="459">
        <v>0</v>
      </c>
      <c r="BA85" s="459">
        <v>0</v>
      </c>
      <c r="BB85" s="456" t="s">
        <v>916</v>
      </c>
    </row>
    <row r="86" spans="1:54" ht="12.75" customHeight="1" outlineLevel="1">
      <c r="A86" s="460" t="s">
        <v>1001</v>
      </c>
      <c r="B86" s="459" t="s">
        <v>1002</v>
      </c>
      <c r="C86" s="459">
        <v>55477</v>
      </c>
      <c r="D86" s="459">
        <v>0</v>
      </c>
      <c r="E86" s="459">
        <v>54730</v>
      </c>
      <c r="F86" s="459">
        <v>0</v>
      </c>
      <c r="G86" s="459">
        <v>0</v>
      </c>
      <c r="H86" s="459">
        <v>0</v>
      </c>
      <c r="I86" s="459">
        <v>0</v>
      </c>
      <c r="J86" s="459">
        <v>0</v>
      </c>
      <c r="K86" s="459">
        <v>0</v>
      </c>
      <c r="L86" s="459">
        <v>0</v>
      </c>
      <c r="M86" s="459">
        <v>0</v>
      </c>
      <c r="N86" s="459">
        <v>0</v>
      </c>
      <c r="O86" s="459">
        <v>0</v>
      </c>
      <c r="P86" s="459">
        <v>0</v>
      </c>
      <c r="Q86" s="459">
        <v>0</v>
      </c>
      <c r="R86" s="459">
        <v>0</v>
      </c>
      <c r="S86" s="459">
        <v>0</v>
      </c>
      <c r="T86" s="459"/>
      <c r="U86" s="459">
        <v>0</v>
      </c>
      <c r="V86" s="459">
        <v>0</v>
      </c>
      <c r="W86" s="459">
        <v>0</v>
      </c>
      <c r="X86" s="459">
        <v>0</v>
      </c>
      <c r="Y86" s="459">
        <v>0</v>
      </c>
      <c r="Z86" s="459">
        <v>0</v>
      </c>
      <c r="AA86" s="459">
        <v>0</v>
      </c>
      <c r="AB86" s="459">
        <v>0</v>
      </c>
      <c r="AC86" s="459">
        <v>0</v>
      </c>
      <c r="AD86" s="459">
        <v>0</v>
      </c>
      <c r="AE86" s="459">
        <v>0</v>
      </c>
      <c r="AF86" s="459">
        <v>0</v>
      </c>
      <c r="AG86" s="459">
        <v>0</v>
      </c>
      <c r="AH86" s="459">
        <v>0</v>
      </c>
      <c r="AI86" s="459">
        <v>0</v>
      </c>
      <c r="AJ86" s="459">
        <v>0</v>
      </c>
      <c r="AK86" s="459">
        <v>0</v>
      </c>
      <c r="AL86" s="459">
        <v>0</v>
      </c>
      <c r="AM86" s="459">
        <v>0</v>
      </c>
      <c r="AN86" s="459">
        <v>0</v>
      </c>
      <c r="AO86" s="459">
        <v>0</v>
      </c>
      <c r="AP86" s="459">
        <v>0</v>
      </c>
      <c r="AQ86" s="459">
        <v>0</v>
      </c>
      <c r="AR86" s="459">
        <v>0</v>
      </c>
      <c r="AS86" s="459">
        <v>0</v>
      </c>
      <c r="AT86" s="459">
        <v>0</v>
      </c>
      <c r="AU86" s="459">
        <v>0</v>
      </c>
      <c r="AV86" s="459">
        <v>0</v>
      </c>
      <c r="AW86" s="459">
        <v>0</v>
      </c>
      <c r="AX86" s="459">
        <v>747</v>
      </c>
      <c r="AY86" s="459">
        <v>0</v>
      </c>
      <c r="AZ86" s="459">
        <v>0</v>
      </c>
      <c r="BA86" s="459">
        <v>0</v>
      </c>
      <c r="BB86" s="456" t="s">
        <v>916</v>
      </c>
    </row>
    <row r="87" spans="1:54" ht="12.75" customHeight="1" outlineLevel="1">
      <c r="A87" s="460" t="s">
        <v>1045</v>
      </c>
      <c r="B87" s="459" t="s">
        <v>1004</v>
      </c>
      <c r="C87" s="459">
        <v>-614444</v>
      </c>
      <c r="D87" s="459">
        <v>0</v>
      </c>
      <c r="E87" s="459">
        <v>-614444</v>
      </c>
      <c r="F87" s="459">
        <v>0</v>
      </c>
      <c r="G87" s="459">
        <v>0</v>
      </c>
      <c r="H87" s="459">
        <v>0</v>
      </c>
      <c r="I87" s="459">
        <v>0</v>
      </c>
      <c r="J87" s="459">
        <v>0</v>
      </c>
      <c r="K87" s="459">
        <v>0</v>
      </c>
      <c r="L87" s="459">
        <v>0</v>
      </c>
      <c r="M87" s="459">
        <v>0</v>
      </c>
      <c r="N87" s="459">
        <v>0</v>
      </c>
      <c r="O87" s="459">
        <v>0</v>
      </c>
      <c r="P87" s="459">
        <v>0</v>
      </c>
      <c r="Q87" s="459">
        <v>0</v>
      </c>
      <c r="R87" s="459">
        <v>0</v>
      </c>
      <c r="S87" s="459">
        <v>0</v>
      </c>
      <c r="T87" s="459"/>
      <c r="U87" s="459">
        <v>0</v>
      </c>
      <c r="V87" s="459">
        <v>0</v>
      </c>
      <c r="W87" s="459">
        <v>0</v>
      </c>
      <c r="X87" s="459">
        <v>0</v>
      </c>
      <c r="Y87" s="459">
        <v>0</v>
      </c>
      <c r="Z87" s="459">
        <v>0</v>
      </c>
      <c r="AA87" s="459">
        <v>0</v>
      </c>
      <c r="AB87" s="459">
        <v>0</v>
      </c>
      <c r="AC87" s="459">
        <v>0</v>
      </c>
      <c r="AD87" s="459">
        <v>0</v>
      </c>
      <c r="AE87" s="459">
        <v>0</v>
      </c>
      <c r="AF87" s="459">
        <v>0</v>
      </c>
      <c r="AG87" s="459">
        <v>0</v>
      </c>
      <c r="AH87" s="459">
        <v>0</v>
      </c>
      <c r="AI87" s="459">
        <v>0</v>
      </c>
      <c r="AJ87" s="459">
        <v>0</v>
      </c>
      <c r="AK87" s="459">
        <v>0</v>
      </c>
      <c r="AL87" s="459">
        <v>0</v>
      </c>
      <c r="AM87" s="459">
        <v>0</v>
      </c>
      <c r="AN87" s="459">
        <v>0</v>
      </c>
      <c r="AO87" s="459">
        <v>0</v>
      </c>
      <c r="AP87" s="459">
        <v>0</v>
      </c>
      <c r="AQ87" s="459">
        <v>0</v>
      </c>
      <c r="AR87" s="459">
        <v>0</v>
      </c>
      <c r="AS87" s="459">
        <v>0</v>
      </c>
      <c r="AT87" s="459">
        <v>0</v>
      </c>
      <c r="AU87" s="459">
        <v>0</v>
      </c>
      <c r="AV87" s="459">
        <v>0</v>
      </c>
      <c r="AW87" s="459">
        <v>0</v>
      </c>
      <c r="AX87" s="459">
        <v>0</v>
      </c>
      <c r="AY87" s="459">
        <v>0</v>
      </c>
      <c r="AZ87" s="459">
        <v>0</v>
      </c>
      <c r="BA87" s="459">
        <v>0</v>
      </c>
      <c r="BB87" s="456" t="s">
        <v>916</v>
      </c>
    </row>
    <row r="88" spans="1:54" ht="12.75" customHeight="1" outlineLevel="1">
      <c r="A88" s="460" t="s">
        <v>1005</v>
      </c>
      <c r="B88" s="459" t="s">
        <v>1006</v>
      </c>
      <c r="C88" s="459">
        <v>-339618</v>
      </c>
      <c r="D88" s="459">
        <v>0</v>
      </c>
      <c r="E88" s="459">
        <v>-339618</v>
      </c>
      <c r="F88" s="459">
        <v>0</v>
      </c>
      <c r="G88" s="459">
        <v>0</v>
      </c>
      <c r="H88" s="459">
        <v>0</v>
      </c>
      <c r="I88" s="459">
        <v>0</v>
      </c>
      <c r="J88" s="459">
        <v>0</v>
      </c>
      <c r="K88" s="459">
        <v>0</v>
      </c>
      <c r="L88" s="459">
        <v>0</v>
      </c>
      <c r="M88" s="459">
        <v>0</v>
      </c>
      <c r="N88" s="459">
        <v>0</v>
      </c>
      <c r="O88" s="459">
        <v>0</v>
      </c>
      <c r="P88" s="459">
        <v>0</v>
      </c>
      <c r="Q88" s="459">
        <v>0</v>
      </c>
      <c r="R88" s="459">
        <v>0</v>
      </c>
      <c r="S88" s="459">
        <v>0</v>
      </c>
      <c r="T88" s="459"/>
      <c r="U88" s="459">
        <v>0</v>
      </c>
      <c r="V88" s="459">
        <v>0</v>
      </c>
      <c r="W88" s="459">
        <v>0</v>
      </c>
      <c r="X88" s="459">
        <v>0</v>
      </c>
      <c r="Y88" s="459">
        <v>0</v>
      </c>
      <c r="Z88" s="459">
        <v>0</v>
      </c>
      <c r="AA88" s="459">
        <v>0</v>
      </c>
      <c r="AB88" s="459">
        <v>0</v>
      </c>
      <c r="AC88" s="459">
        <v>0</v>
      </c>
      <c r="AD88" s="459">
        <v>0</v>
      </c>
      <c r="AE88" s="459">
        <v>0</v>
      </c>
      <c r="AF88" s="459">
        <v>0</v>
      </c>
      <c r="AG88" s="459">
        <v>0</v>
      </c>
      <c r="AH88" s="459">
        <v>0</v>
      </c>
      <c r="AI88" s="459">
        <v>0</v>
      </c>
      <c r="AJ88" s="459">
        <v>0</v>
      </c>
      <c r="AK88" s="459">
        <v>0</v>
      </c>
      <c r="AL88" s="459">
        <v>0</v>
      </c>
      <c r="AM88" s="459">
        <v>0</v>
      </c>
      <c r="AN88" s="459">
        <v>0</v>
      </c>
      <c r="AO88" s="459">
        <v>0</v>
      </c>
      <c r="AP88" s="459">
        <v>0</v>
      </c>
      <c r="AQ88" s="459">
        <v>0</v>
      </c>
      <c r="AR88" s="459">
        <v>0</v>
      </c>
      <c r="AS88" s="459">
        <v>0</v>
      </c>
      <c r="AT88" s="459">
        <v>0</v>
      </c>
      <c r="AU88" s="459">
        <v>0</v>
      </c>
      <c r="AV88" s="459">
        <v>0</v>
      </c>
      <c r="AW88" s="459">
        <v>0</v>
      </c>
      <c r="AX88" s="459">
        <v>0</v>
      </c>
      <c r="AY88" s="459">
        <v>0</v>
      </c>
      <c r="AZ88" s="459">
        <v>0</v>
      </c>
      <c r="BA88" s="459">
        <v>0</v>
      </c>
      <c r="BB88" s="456" t="s">
        <v>916</v>
      </c>
    </row>
    <row r="89" spans="1:54" ht="12.75" customHeight="1" outlineLevel="1">
      <c r="A89" s="460" t="s">
        <v>1007</v>
      </c>
      <c r="B89" s="459" t="s">
        <v>1008</v>
      </c>
      <c r="C89" s="459">
        <v>-2037647</v>
      </c>
      <c r="D89" s="459">
        <v>0</v>
      </c>
      <c r="E89" s="459">
        <v>-2037647</v>
      </c>
      <c r="F89" s="459">
        <v>0</v>
      </c>
      <c r="G89" s="459">
        <v>0</v>
      </c>
      <c r="H89" s="459">
        <v>0</v>
      </c>
      <c r="I89" s="459">
        <v>0</v>
      </c>
      <c r="J89" s="459">
        <v>0</v>
      </c>
      <c r="K89" s="459">
        <v>0</v>
      </c>
      <c r="L89" s="459">
        <v>0</v>
      </c>
      <c r="M89" s="459">
        <v>0</v>
      </c>
      <c r="N89" s="459">
        <v>0</v>
      </c>
      <c r="O89" s="459">
        <v>0</v>
      </c>
      <c r="P89" s="459">
        <v>0</v>
      </c>
      <c r="Q89" s="459">
        <v>0</v>
      </c>
      <c r="R89" s="459">
        <v>0</v>
      </c>
      <c r="S89" s="459">
        <v>0</v>
      </c>
      <c r="T89" s="459"/>
      <c r="U89" s="459">
        <v>0</v>
      </c>
      <c r="V89" s="459">
        <v>0</v>
      </c>
      <c r="W89" s="459">
        <v>0</v>
      </c>
      <c r="X89" s="459">
        <v>0</v>
      </c>
      <c r="Y89" s="459">
        <v>0</v>
      </c>
      <c r="Z89" s="459">
        <v>0</v>
      </c>
      <c r="AA89" s="459">
        <v>0</v>
      </c>
      <c r="AB89" s="459">
        <v>0</v>
      </c>
      <c r="AC89" s="459">
        <v>0</v>
      </c>
      <c r="AD89" s="459">
        <v>0</v>
      </c>
      <c r="AE89" s="459">
        <v>0</v>
      </c>
      <c r="AF89" s="459">
        <v>0</v>
      </c>
      <c r="AG89" s="459">
        <v>0</v>
      </c>
      <c r="AH89" s="459">
        <v>0</v>
      </c>
      <c r="AI89" s="459">
        <v>0</v>
      </c>
      <c r="AJ89" s="459">
        <v>0</v>
      </c>
      <c r="AK89" s="459">
        <v>0</v>
      </c>
      <c r="AL89" s="459">
        <v>0</v>
      </c>
      <c r="AM89" s="459">
        <v>0</v>
      </c>
      <c r="AN89" s="459">
        <v>0</v>
      </c>
      <c r="AO89" s="459">
        <v>0</v>
      </c>
      <c r="AP89" s="459">
        <v>0</v>
      </c>
      <c r="AQ89" s="459">
        <v>0</v>
      </c>
      <c r="AR89" s="459">
        <v>0</v>
      </c>
      <c r="AS89" s="459">
        <v>0</v>
      </c>
      <c r="AT89" s="459">
        <v>0</v>
      </c>
      <c r="AU89" s="459">
        <v>0</v>
      </c>
      <c r="AV89" s="459">
        <v>0</v>
      </c>
      <c r="AW89" s="459">
        <v>0</v>
      </c>
      <c r="AX89" s="459">
        <v>0</v>
      </c>
      <c r="AY89" s="459">
        <v>0</v>
      </c>
      <c r="AZ89" s="459">
        <v>0</v>
      </c>
      <c r="BA89" s="459">
        <v>0</v>
      </c>
      <c r="BB89" s="456" t="s">
        <v>916</v>
      </c>
    </row>
    <row r="90" spans="1:54" ht="12.75" customHeight="1" outlineLevel="1">
      <c r="A90" s="460" t="s">
        <v>993</v>
      </c>
      <c r="B90" s="459" t="s">
        <v>994</v>
      </c>
      <c r="C90" s="459">
        <v>-8691184</v>
      </c>
      <c r="D90" s="459">
        <v>0</v>
      </c>
      <c r="E90" s="459">
        <v>-8691184</v>
      </c>
      <c r="F90" s="459">
        <v>0</v>
      </c>
      <c r="G90" s="459">
        <v>0</v>
      </c>
      <c r="H90" s="459">
        <v>0</v>
      </c>
      <c r="I90" s="459">
        <v>0</v>
      </c>
      <c r="J90" s="459">
        <v>0</v>
      </c>
      <c r="K90" s="459">
        <v>0</v>
      </c>
      <c r="L90" s="459">
        <v>0</v>
      </c>
      <c r="M90" s="459">
        <v>0</v>
      </c>
      <c r="N90" s="459">
        <v>0</v>
      </c>
      <c r="O90" s="459">
        <v>0</v>
      </c>
      <c r="P90" s="459">
        <v>0</v>
      </c>
      <c r="Q90" s="459">
        <v>0</v>
      </c>
      <c r="R90" s="459">
        <v>0</v>
      </c>
      <c r="S90" s="459">
        <v>0</v>
      </c>
      <c r="T90" s="459"/>
      <c r="U90" s="459">
        <v>0</v>
      </c>
      <c r="V90" s="459">
        <v>0</v>
      </c>
      <c r="W90" s="459">
        <v>0</v>
      </c>
      <c r="X90" s="459">
        <v>0</v>
      </c>
      <c r="Y90" s="459">
        <v>0</v>
      </c>
      <c r="Z90" s="459">
        <v>0</v>
      </c>
      <c r="AA90" s="459">
        <v>0</v>
      </c>
      <c r="AB90" s="459">
        <v>0</v>
      </c>
      <c r="AC90" s="459">
        <v>0</v>
      </c>
      <c r="AD90" s="459">
        <v>0</v>
      </c>
      <c r="AE90" s="459">
        <v>0</v>
      </c>
      <c r="AF90" s="459">
        <v>0</v>
      </c>
      <c r="AG90" s="459">
        <v>0</v>
      </c>
      <c r="AH90" s="459">
        <v>0</v>
      </c>
      <c r="AI90" s="459">
        <v>0</v>
      </c>
      <c r="AJ90" s="459">
        <v>0</v>
      </c>
      <c r="AK90" s="459">
        <v>0</v>
      </c>
      <c r="AL90" s="459">
        <v>0</v>
      </c>
      <c r="AM90" s="459">
        <v>0</v>
      </c>
      <c r="AN90" s="459">
        <v>0</v>
      </c>
      <c r="AO90" s="459">
        <v>0</v>
      </c>
      <c r="AP90" s="459">
        <v>0</v>
      </c>
      <c r="AQ90" s="459">
        <v>0</v>
      </c>
      <c r="AR90" s="459">
        <v>0</v>
      </c>
      <c r="AS90" s="459">
        <v>0</v>
      </c>
      <c r="AT90" s="459">
        <v>0</v>
      </c>
      <c r="AU90" s="459">
        <v>0</v>
      </c>
      <c r="AV90" s="459">
        <v>0</v>
      </c>
      <c r="AW90" s="459">
        <v>0</v>
      </c>
      <c r="AX90" s="459">
        <v>0</v>
      </c>
      <c r="AY90" s="459">
        <v>0</v>
      </c>
      <c r="AZ90" s="459">
        <v>0</v>
      </c>
      <c r="BA90" s="459">
        <v>0</v>
      </c>
      <c r="BB90" s="456" t="s">
        <v>916</v>
      </c>
    </row>
    <row r="91" spans="1:54" ht="12.75" customHeight="1" outlineLevel="1">
      <c r="A91" s="460" t="s">
        <v>1037</v>
      </c>
      <c r="B91" s="459" t="s">
        <v>1010</v>
      </c>
      <c r="C91" s="459">
        <v>42325</v>
      </c>
      <c r="D91" s="459">
        <v>0</v>
      </c>
      <c r="E91" s="459">
        <v>42325</v>
      </c>
      <c r="F91" s="459">
        <v>0</v>
      </c>
      <c r="G91" s="459">
        <v>0</v>
      </c>
      <c r="H91" s="459">
        <v>0</v>
      </c>
      <c r="I91" s="459">
        <v>0</v>
      </c>
      <c r="J91" s="459">
        <v>0</v>
      </c>
      <c r="K91" s="459">
        <v>0</v>
      </c>
      <c r="L91" s="459">
        <v>0</v>
      </c>
      <c r="M91" s="459">
        <v>0</v>
      </c>
      <c r="N91" s="459">
        <v>0</v>
      </c>
      <c r="O91" s="459">
        <v>0</v>
      </c>
      <c r="P91" s="459">
        <v>0</v>
      </c>
      <c r="Q91" s="459">
        <v>0</v>
      </c>
      <c r="R91" s="459">
        <v>0</v>
      </c>
      <c r="S91" s="459">
        <v>0</v>
      </c>
      <c r="T91" s="459"/>
      <c r="U91" s="459">
        <v>0</v>
      </c>
      <c r="V91" s="459">
        <v>0</v>
      </c>
      <c r="W91" s="459">
        <v>0</v>
      </c>
      <c r="X91" s="459">
        <v>0</v>
      </c>
      <c r="Y91" s="459">
        <v>0</v>
      </c>
      <c r="Z91" s="459">
        <v>0</v>
      </c>
      <c r="AA91" s="459">
        <v>0</v>
      </c>
      <c r="AB91" s="459">
        <v>0</v>
      </c>
      <c r="AC91" s="459">
        <v>0</v>
      </c>
      <c r="AD91" s="459">
        <v>0</v>
      </c>
      <c r="AE91" s="459">
        <v>0</v>
      </c>
      <c r="AF91" s="459">
        <v>0</v>
      </c>
      <c r="AG91" s="459">
        <v>0</v>
      </c>
      <c r="AH91" s="459">
        <v>0</v>
      </c>
      <c r="AI91" s="459">
        <v>0</v>
      </c>
      <c r="AJ91" s="459">
        <v>0</v>
      </c>
      <c r="AK91" s="459">
        <v>0</v>
      </c>
      <c r="AL91" s="459">
        <v>0</v>
      </c>
      <c r="AM91" s="459">
        <v>0</v>
      </c>
      <c r="AN91" s="459">
        <v>0</v>
      </c>
      <c r="AO91" s="459">
        <v>0</v>
      </c>
      <c r="AP91" s="459">
        <v>0</v>
      </c>
      <c r="AQ91" s="459">
        <v>0</v>
      </c>
      <c r="AR91" s="459">
        <v>0</v>
      </c>
      <c r="AS91" s="459">
        <v>0</v>
      </c>
      <c r="AT91" s="459">
        <v>0</v>
      </c>
      <c r="AU91" s="459">
        <v>0</v>
      </c>
      <c r="AV91" s="459">
        <v>0</v>
      </c>
      <c r="AW91" s="459">
        <v>0</v>
      </c>
      <c r="AX91" s="459">
        <v>0</v>
      </c>
      <c r="AY91" s="459">
        <v>0</v>
      </c>
      <c r="AZ91" s="459">
        <v>0</v>
      </c>
      <c r="BA91" s="459">
        <v>0</v>
      </c>
      <c r="BB91" s="456" t="s">
        <v>916</v>
      </c>
    </row>
    <row r="92" spans="1:54" ht="12.75" customHeight="1" outlineLevel="1">
      <c r="A92" s="460" t="s">
        <v>1013</v>
      </c>
      <c r="B92" s="461" t="s">
        <v>1012</v>
      </c>
      <c r="C92" s="461">
        <v>547355</v>
      </c>
      <c r="D92" s="461">
        <v>0</v>
      </c>
      <c r="E92" s="461">
        <v>0</v>
      </c>
      <c r="F92" s="461">
        <v>196670</v>
      </c>
      <c r="G92" s="461">
        <v>0</v>
      </c>
      <c r="H92" s="461">
        <v>0</v>
      </c>
      <c r="I92" s="461">
        <v>0</v>
      </c>
      <c r="J92" s="461">
        <v>0</v>
      </c>
      <c r="K92" s="461">
        <v>0</v>
      </c>
      <c r="L92" s="461">
        <v>0</v>
      </c>
      <c r="M92" s="461">
        <v>0</v>
      </c>
      <c r="N92" s="461">
        <v>0</v>
      </c>
      <c r="O92" s="461">
        <v>0</v>
      </c>
      <c r="P92" s="461">
        <v>0</v>
      </c>
      <c r="Q92" s="461">
        <v>0</v>
      </c>
      <c r="R92" s="461">
        <v>0</v>
      </c>
      <c r="S92" s="461">
        <v>0</v>
      </c>
      <c r="T92" s="461"/>
      <c r="U92" s="461">
        <v>0</v>
      </c>
      <c r="V92" s="461">
        <v>0</v>
      </c>
      <c r="W92" s="461">
        <v>0</v>
      </c>
      <c r="X92" s="461">
        <v>0</v>
      </c>
      <c r="Y92" s="461">
        <v>0</v>
      </c>
      <c r="Z92" s="461">
        <v>0</v>
      </c>
      <c r="AA92" s="461">
        <v>0</v>
      </c>
      <c r="AB92" s="461">
        <v>0</v>
      </c>
      <c r="AC92" s="461">
        <v>0</v>
      </c>
      <c r="AD92" s="461">
        <v>0</v>
      </c>
      <c r="AE92" s="461">
        <v>0</v>
      </c>
      <c r="AF92" s="461">
        <v>0</v>
      </c>
      <c r="AG92" s="461">
        <v>0</v>
      </c>
      <c r="AH92" s="461">
        <v>0</v>
      </c>
      <c r="AI92" s="461">
        <v>0</v>
      </c>
      <c r="AJ92" s="461">
        <v>0</v>
      </c>
      <c r="AK92" s="461">
        <v>0</v>
      </c>
      <c r="AL92" s="461">
        <v>0</v>
      </c>
      <c r="AM92" s="461">
        <v>0</v>
      </c>
      <c r="AN92" s="461">
        <v>0</v>
      </c>
      <c r="AO92" s="461">
        <v>0</v>
      </c>
      <c r="AP92" s="461">
        <v>0</v>
      </c>
      <c r="AQ92" s="461">
        <v>350685</v>
      </c>
      <c r="AR92" s="461">
        <v>0</v>
      </c>
      <c r="AS92" s="461">
        <v>0</v>
      </c>
      <c r="AT92" s="461">
        <v>0</v>
      </c>
      <c r="AU92" s="461">
        <v>0</v>
      </c>
      <c r="AV92" s="461">
        <v>0</v>
      </c>
      <c r="AW92" s="461">
        <v>0</v>
      </c>
      <c r="AX92" s="461">
        <v>0</v>
      </c>
      <c r="AY92" s="461">
        <v>0</v>
      </c>
      <c r="AZ92" s="461">
        <v>0</v>
      </c>
      <c r="BA92" s="461">
        <v>0</v>
      </c>
      <c r="BB92" s="456" t="s">
        <v>916</v>
      </c>
    </row>
    <row r="93" spans="1:54" ht="12.75" customHeight="1">
      <c r="A93" s="456" t="s">
        <v>1034</v>
      </c>
      <c r="B93" s="456" t="s">
        <v>916</v>
      </c>
      <c r="C93" s="459">
        <v>-1508696986</v>
      </c>
      <c r="D93" s="459">
        <v>-26696102</v>
      </c>
      <c r="E93" s="459">
        <v>611513325</v>
      </c>
      <c r="F93" s="459">
        <v>-4664597</v>
      </c>
      <c r="G93" s="459">
        <v>-108821807</v>
      </c>
      <c r="H93" s="459">
        <v>-57459034</v>
      </c>
      <c r="I93" s="459">
        <v>0</v>
      </c>
      <c r="J93" s="459">
        <v>-28779893</v>
      </c>
      <c r="K93" s="459">
        <v>0</v>
      </c>
      <c r="L93" s="459">
        <v>-1625239</v>
      </c>
      <c r="M93" s="459">
        <v>-108934</v>
      </c>
      <c r="N93" s="459">
        <v>-1178834</v>
      </c>
      <c r="O93" s="459">
        <v>-1477</v>
      </c>
      <c r="P93" s="459">
        <v>1508</v>
      </c>
      <c r="Q93" s="459">
        <v>74</v>
      </c>
      <c r="R93" s="459">
        <v>-125651</v>
      </c>
      <c r="S93" s="459">
        <v>9089793</v>
      </c>
      <c r="T93" s="459"/>
      <c r="U93" s="459">
        <v>62389</v>
      </c>
      <c r="V93" s="459">
        <v>-30487831</v>
      </c>
      <c r="W93" s="459">
        <v>-1993536</v>
      </c>
      <c r="X93" s="459">
        <v>0</v>
      </c>
      <c r="Y93" s="459">
        <v>0</v>
      </c>
      <c r="Z93" s="459">
        <v>-8707378</v>
      </c>
      <c r="AA93" s="459">
        <v>0</v>
      </c>
      <c r="AB93" s="459">
        <v>-69006532</v>
      </c>
      <c r="AC93" s="459">
        <v>-11360392</v>
      </c>
      <c r="AD93" s="459">
        <v>-1</v>
      </c>
      <c r="AE93" s="459">
        <v>-79629</v>
      </c>
      <c r="AF93" s="459">
        <v>-977506</v>
      </c>
      <c r="AG93" s="459">
        <v>0</v>
      </c>
      <c r="AH93" s="459">
        <v>0</v>
      </c>
      <c r="AI93" s="459">
        <v>0</v>
      </c>
      <c r="AJ93" s="459">
        <v>0</v>
      </c>
      <c r="AK93" s="459">
        <v>-82919253</v>
      </c>
      <c r="AL93" s="459">
        <v>0</v>
      </c>
      <c r="AM93" s="459">
        <v>-19076248</v>
      </c>
      <c r="AN93" s="459">
        <v>-93201989</v>
      </c>
      <c r="AO93" s="459">
        <v>-350392</v>
      </c>
      <c r="AP93" s="459">
        <v>-37761774</v>
      </c>
      <c r="AQ93" s="459">
        <v>-431061</v>
      </c>
      <c r="AR93" s="459">
        <v>-67596193</v>
      </c>
      <c r="AS93" s="459">
        <v>0</v>
      </c>
      <c r="AT93" s="459">
        <v>-115026786</v>
      </c>
      <c r="AU93" s="459">
        <v>-695202</v>
      </c>
      <c r="AV93" s="459">
        <v>-856972948</v>
      </c>
      <c r="AW93" s="459">
        <v>-502905759</v>
      </c>
      <c r="AX93" s="459">
        <v>-352096</v>
      </c>
      <c r="AY93" s="459">
        <v>0</v>
      </c>
      <c r="AZ93" s="459">
        <v>0</v>
      </c>
      <c r="BA93" s="459">
        <v>0</v>
      </c>
      <c r="BB93" s="456" t="s">
        <v>916</v>
      </c>
    </row>
    <row r="94" spans="1:54" ht="12.75" customHeight="1">
      <c r="A94" s="456" t="s">
        <v>916</v>
      </c>
      <c r="B94" s="456" t="s">
        <v>916</v>
      </c>
      <c r="C94" s="456" t="s">
        <v>916</v>
      </c>
      <c r="D94" s="456" t="s">
        <v>916</v>
      </c>
      <c r="E94" s="456" t="s">
        <v>916</v>
      </c>
      <c r="F94" s="456" t="s">
        <v>916</v>
      </c>
      <c r="G94" s="456" t="s">
        <v>916</v>
      </c>
      <c r="H94" s="456" t="s">
        <v>916</v>
      </c>
      <c r="I94" s="456" t="s">
        <v>916</v>
      </c>
      <c r="J94" s="456" t="s">
        <v>916</v>
      </c>
      <c r="K94" s="456" t="s">
        <v>916</v>
      </c>
      <c r="L94" s="456" t="s">
        <v>916</v>
      </c>
      <c r="M94" s="456" t="s">
        <v>916</v>
      </c>
      <c r="N94" s="456" t="s">
        <v>916</v>
      </c>
      <c r="O94" s="456" t="s">
        <v>916</v>
      </c>
      <c r="P94" s="456" t="s">
        <v>916</v>
      </c>
      <c r="Q94" s="456" t="s">
        <v>916</v>
      </c>
      <c r="R94" s="456" t="s">
        <v>916</v>
      </c>
      <c r="S94" s="456" t="s">
        <v>916</v>
      </c>
      <c r="U94" s="456" t="s">
        <v>916</v>
      </c>
      <c r="V94" s="456" t="s">
        <v>916</v>
      </c>
      <c r="W94" s="456" t="s">
        <v>916</v>
      </c>
      <c r="X94" s="456" t="s">
        <v>916</v>
      </c>
      <c r="Y94" s="456" t="s">
        <v>916</v>
      </c>
      <c r="Z94" s="456" t="s">
        <v>916</v>
      </c>
      <c r="AA94" s="456" t="s">
        <v>916</v>
      </c>
      <c r="AB94" s="456" t="s">
        <v>916</v>
      </c>
      <c r="AC94" s="456" t="s">
        <v>916</v>
      </c>
      <c r="AD94" s="456" t="s">
        <v>916</v>
      </c>
      <c r="AE94" s="456" t="s">
        <v>916</v>
      </c>
      <c r="AF94" s="456" t="s">
        <v>916</v>
      </c>
      <c r="AG94" s="456" t="s">
        <v>916</v>
      </c>
      <c r="AH94" s="456" t="s">
        <v>916</v>
      </c>
      <c r="AI94" s="456" t="s">
        <v>916</v>
      </c>
      <c r="AJ94" s="456" t="s">
        <v>916</v>
      </c>
      <c r="AK94" s="456" t="s">
        <v>916</v>
      </c>
      <c r="AL94" s="456" t="s">
        <v>916</v>
      </c>
      <c r="AM94" s="456" t="s">
        <v>916</v>
      </c>
      <c r="AN94" s="456" t="s">
        <v>916</v>
      </c>
      <c r="AO94" s="456" t="s">
        <v>916</v>
      </c>
      <c r="AP94" s="456" t="s">
        <v>916</v>
      </c>
      <c r="AQ94" s="456" t="s">
        <v>916</v>
      </c>
      <c r="AR94" s="456" t="s">
        <v>916</v>
      </c>
      <c r="AS94" s="456" t="s">
        <v>916</v>
      </c>
      <c r="AT94" s="456" t="s">
        <v>916</v>
      </c>
      <c r="AU94" s="456" t="s">
        <v>916</v>
      </c>
      <c r="AV94" s="456" t="s">
        <v>916</v>
      </c>
      <c r="AW94" s="456" t="s">
        <v>916</v>
      </c>
      <c r="AX94" s="456" t="s">
        <v>916</v>
      </c>
      <c r="AY94" s="456" t="s">
        <v>916</v>
      </c>
      <c r="AZ94" s="456" t="s">
        <v>916</v>
      </c>
      <c r="BA94" s="456" t="s">
        <v>916</v>
      </c>
      <c r="BB94" s="456" t="s">
        <v>916</v>
      </c>
    </row>
    <row r="95" spans="1:54" ht="13.5" customHeight="1" thickBot="1">
      <c r="A95" s="451" t="s">
        <v>638</v>
      </c>
      <c r="B95" s="451" t="s">
        <v>916</v>
      </c>
      <c r="C95" s="462">
        <v>-1508696986</v>
      </c>
      <c r="D95" s="462">
        <v>-26696102</v>
      </c>
      <c r="E95" s="462">
        <v>611513325</v>
      </c>
      <c r="F95" s="462">
        <v>-4664597</v>
      </c>
      <c r="G95" s="462">
        <v>-108821807</v>
      </c>
      <c r="H95" s="462">
        <v>-57459034</v>
      </c>
      <c r="I95" s="462">
        <v>0</v>
      </c>
      <c r="J95" s="462">
        <v>-28779893</v>
      </c>
      <c r="K95" s="462">
        <v>0</v>
      </c>
      <c r="L95" s="462">
        <v>-1625239</v>
      </c>
      <c r="M95" s="462">
        <v>-108934</v>
      </c>
      <c r="N95" s="462">
        <v>-1178834</v>
      </c>
      <c r="O95" s="462">
        <v>-1477</v>
      </c>
      <c r="P95" s="462">
        <v>1508</v>
      </c>
      <c r="Q95" s="462">
        <v>74</v>
      </c>
      <c r="R95" s="462">
        <v>-125651</v>
      </c>
      <c r="S95" s="462">
        <v>9089793</v>
      </c>
      <c r="T95" s="462"/>
      <c r="U95" s="462">
        <v>62389</v>
      </c>
      <c r="V95" s="462">
        <v>-30487831</v>
      </c>
      <c r="W95" s="462">
        <v>-1993536</v>
      </c>
      <c r="X95" s="462">
        <v>0</v>
      </c>
      <c r="Y95" s="462">
        <v>0</v>
      </c>
      <c r="Z95" s="462">
        <v>-8707378</v>
      </c>
      <c r="AA95" s="462">
        <v>0</v>
      </c>
      <c r="AB95" s="462">
        <v>-69006532</v>
      </c>
      <c r="AC95" s="462">
        <v>-11360392</v>
      </c>
      <c r="AD95" s="462">
        <v>-1</v>
      </c>
      <c r="AE95" s="462">
        <v>-79629</v>
      </c>
      <c r="AF95" s="462">
        <v>-977506</v>
      </c>
      <c r="AG95" s="462">
        <v>0</v>
      </c>
      <c r="AH95" s="462">
        <v>0</v>
      </c>
      <c r="AI95" s="462">
        <v>0</v>
      </c>
      <c r="AJ95" s="462">
        <v>0</v>
      </c>
      <c r="AK95" s="462">
        <v>-82919253</v>
      </c>
      <c r="AL95" s="462">
        <v>0</v>
      </c>
      <c r="AM95" s="462">
        <v>-19076248</v>
      </c>
      <c r="AN95" s="462">
        <v>-93201989</v>
      </c>
      <c r="AO95" s="462">
        <v>-350392</v>
      </c>
      <c r="AP95" s="462">
        <v>-37761774</v>
      </c>
      <c r="AQ95" s="462">
        <v>-431061</v>
      </c>
      <c r="AR95" s="462">
        <v>-67596193</v>
      </c>
      <c r="AS95" s="462">
        <v>0</v>
      </c>
      <c r="AT95" s="462">
        <v>-115026786</v>
      </c>
      <c r="AU95" s="462">
        <v>-695202</v>
      </c>
      <c r="AV95" s="462">
        <v>-856972948</v>
      </c>
      <c r="AW95" s="462">
        <v>-502905759</v>
      </c>
      <c r="AX95" s="462">
        <v>-352096</v>
      </c>
      <c r="AY95" s="462">
        <v>0</v>
      </c>
      <c r="AZ95" s="462">
        <v>0</v>
      </c>
      <c r="BA95" s="462">
        <v>0</v>
      </c>
      <c r="BB95" s="451" t="s">
        <v>916</v>
      </c>
    </row>
  </sheetData>
  <mergeCells count="5">
    <mergeCell ref="A1:E1"/>
    <mergeCell ref="A2:E2"/>
    <mergeCell ref="A3:E3"/>
    <mergeCell ref="A4:E4"/>
    <mergeCell ref="A5:E5"/>
  </mergeCells>
  <pageMargins left="0.7" right="0.7" top="0.75" bottom="0.75" header="0.3" footer="0.3"/>
  <pageSetup orientation="portrait"/>
  <headerFooter alignWithMargins="0">
    <oddHeader>&amp;L&amp;"Arial,Bold"&amp;10</oddHeader>
    <oddFooter>&amp;L&amp;"Arial,Bold"&amp;10&amp;R&amp;"Arial,Bold"&amp;10&amp;P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91"/>
  <sheetViews>
    <sheetView topLeftCell="O1" workbookViewId="0">
      <selection activeCell="E39" sqref="E39"/>
    </sheetView>
  </sheetViews>
  <sheetFormatPr defaultRowHeight="12.75" outlineLevelRow="1"/>
  <cols>
    <col min="1" max="1" width="22.7109375" style="456" customWidth="1"/>
    <col min="2" max="2" width="34.7109375" style="456" customWidth="1"/>
    <col min="3" max="3" width="15.5703125" style="456" customWidth="1"/>
    <col min="4" max="4" width="23.28515625" style="456" customWidth="1"/>
    <col min="5" max="5" width="14.5703125" style="456" customWidth="1"/>
    <col min="6" max="6" width="16.85546875" style="456" customWidth="1"/>
    <col min="7" max="7" width="23.42578125" style="456" customWidth="1"/>
    <col min="8" max="8" width="27.5703125" style="456" customWidth="1"/>
    <col min="9" max="9" width="21.5703125" style="456" customWidth="1"/>
    <col min="10" max="10" width="45.85546875" style="456" customWidth="1"/>
    <col min="11" max="11" width="47.42578125" style="456" customWidth="1"/>
    <col min="12" max="12" width="42" style="456" customWidth="1"/>
    <col min="13" max="13" width="41.28515625" style="456" customWidth="1"/>
    <col min="14" max="14" width="27.7109375" style="456" customWidth="1"/>
    <col min="15" max="15" width="49.7109375" style="456" customWidth="1"/>
    <col min="16" max="16" width="40.85546875" style="456" customWidth="1"/>
    <col min="17" max="17" width="27.7109375" style="456" customWidth="1"/>
    <col min="18" max="18" width="34.5703125" style="456" customWidth="1"/>
    <col min="19" max="20" width="40.28515625" style="456" customWidth="1"/>
    <col min="21" max="21" width="29.42578125" style="456" customWidth="1"/>
    <col min="22" max="22" width="38.140625" style="456" customWidth="1"/>
    <col min="23" max="23" width="37.140625" style="456" customWidth="1"/>
    <col min="24" max="24" width="37.85546875" style="456" customWidth="1"/>
    <col min="25" max="25" width="33.7109375" style="456" customWidth="1"/>
    <col min="26" max="26" width="28.7109375" style="456" customWidth="1"/>
    <col min="27" max="27" width="28.140625" style="456" customWidth="1"/>
    <col min="28" max="28" width="48.5703125" style="456" customWidth="1"/>
    <col min="29" max="29" width="44.7109375" style="456" customWidth="1"/>
    <col min="30" max="30" width="39.140625" style="456" customWidth="1"/>
    <col min="31" max="31" width="27.42578125" style="456" customWidth="1"/>
    <col min="32" max="32" width="12.7109375" style="456" customWidth="1"/>
    <col min="33" max="33" width="24.5703125" style="456" customWidth="1"/>
    <col min="34" max="34" width="26.140625" style="456" customWidth="1"/>
    <col min="35" max="35" width="36.5703125" style="456" customWidth="1"/>
    <col min="36" max="36" width="38.28515625" style="456" customWidth="1"/>
    <col min="37" max="37" width="12.42578125" style="456" customWidth="1"/>
    <col min="38" max="38" width="33.28515625" style="456" customWidth="1"/>
    <col min="39" max="39" width="13.7109375" style="456" customWidth="1"/>
    <col min="40" max="40" width="11.85546875" style="456" customWidth="1"/>
    <col min="41" max="41" width="31.42578125" style="456" customWidth="1"/>
    <col min="42" max="42" width="28.7109375" style="456" customWidth="1"/>
    <col min="43" max="43" width="14.28515625" style="456" customWidth="1"/>
    <col min="44" max="44" width="28.5703125" style="456" customWidth="1"/>
    <col min="45" max="45" width="32.42578125" style="456" customWidth="1"/>
    <col min="46" max="46" width="17.7109375" style="456" customWidth="1"/>
    <col min="47" max="47" width="37.85546875" style="456" customWidth="1"/>
    <col min="48" max="48" width="13.140625" style="456" customWidth="1"/>
    <col min="49" max="49" width="22.140625" style="456" customWidth="1"/>
    <col min="50" max="50" width="18.5703125" style="456" customWidth="1"/>
    <col min="51" max="51" width="35.85546875" style="456" customWidth="1"/>
    <col min="52" max="52" width="39.140625" style="456" customWidth="1"/>
    <col min="53" max="53" width="15.5703125" style="456" customWidth="1"/>
    <col min="54" max="16384" width="9.140625" style="456"/>
  </cols>
  <sheetData>
    <row r="1" spans="1:54" ht="12.75" customHeight="1">
      <c r="A1" s="626" t="s">
        <v>1040</v>
      </c>
      <c r="B1" s="627"/>
      <c r="C1" s="627"/>
      <c r="D1" s="627"/>
      <c r="E1" s="627"/>
    </row>
    <row r="2" spans="1:54" ht="18" customHeight="1">
      <c r="A2" s="624" t="s">
        <v>915</v>
      </c>
      <c r="B2" s="627"/>
      <c r="C2" s="627"/>
      <c r="D2" s="627"/>
      <c r="E2" s="627"/>
      <c r="F2" s="456" t="s">
        <v>916</v>
      </c>
      <c r="G2" s="456" t="s">
        <v>916</v>
      </c>
      <c r="H2" s="456" t="s">
        <v>916</v>
      </c>
      <c r="I2" s="456" t="s">
        <v>916</v>
      </c>
      <c r="J2" s="456" t="s">
        <v>916</v>
      </c>
      <c r="K2" s="456" t="s">
        <v>916</v>
      </c>
      <c r="L2" s="456" t="s">
        <v>916</v>
      </c>
      <c r="M2" s="456" t="s">
        <v>916</v>
      </c>
      <c r="N2" s="456" t="s">
        <v>916</v>
      </c>
      <c r="O2" s="456" t="s">
        <v>916</v>
      </c>
      <c r="P2" s="456" t="s">
        <v>916</v>
      </c>
      <c r="Q2" s="456" t="s">
        <v>916</v>
      </c>
      <c r="R2" s="456" t="s">
        <v>916</v>
      </c>
      <c r="S2" s="456" t="s">
        <v>916</v>
      </c>
      <c r="U2" s="456" t="s">
        <v>916</v>
      </c>
      <c r="V2" s="456" t="s">
        <v>916</v>
      </c>
      <c r="W2" s="456" t="s">
        <v>916</v>
      </c>
      <c r="X2" s="456" t="s">
        <v>916</v>
      </c>
      <c r="Y2" s="456" t="s">
        <v>916</v>
      </c>
      <c r="Z2" s="456" t="s">
        <v>916</v>
      </c>
      <c r="AA2" s="456" t="s">
        <v>916</v>
      </c>
      <c r="AB2" s="456" t="s">
        <v>916</v>
      </c>
      <c r="AC2" s="456" t="s">
        <v>916</v>
      </c>
      <c r="AD2" s="456" t="s">
        <v>916</v>
      </c>
      <c r="AE2" s="456" t="s">
        <v>916</v>
      </c>
      <c r="AF2" s="456" t="s">
        <v>916</v>
      </c>
      <c r="AG2" s="456" t="s">
        <v>916</v>
      </c>
      <c r="AH2" s="456" t="s">
        <v>916</v>
      </c>
      <c r="AI2" s="456" t="s">
        <v>916</v>
      </c>
      <c r="AJ2" s="456" t="s">
        <v>916</v>
      </c>
      <c r="AK2" s="456" t="s">
        <v>916</v>
      </c>
      <c r="AL2" s="456" t="s">
        <v>916</v>
      </c>
      <c r="AM2" s="456" t="s">
        <v>916</v>
      </c>
      <c r="AN2" s="456" t="s">
        <v>916</v>
      </c>
      <c r="AO2" s="456" t="s">
        <v>916</v>
      </c>
      <c r="AP2" s="456" t="s">
        <v>916</v>
      </c>
      <c r="AQ2" s="456" t="s">
        <v>916</v>
      </c>
      <c r="AR2" s="456" t="s">
        <v>916</v>
      </c>
      <c r="AS2" s="456" t="s">
        <v>916</v>
      </c>
      <c r="AT2" s="456" t="s">
        <v>916</v>
      </c>
      <c r="AU2" s="456" t="s">
        <v>916</v>
      </c>
      <c r="AV2" s="456" t="s">
        <v>916</v>
      </c>
      <c r="AW2" s="456" t="s">
        <v>916</v>
      </c>
      <c r="AX2" s="456" t="s">
        <v>916</v>
      </c>
      <c r="AY2" s="456" t="s">
        <v>916</v>
      </c>
      <c r="AZ2" s="456" t="s">
        <v>916</v>
      </c>
      <c r="BA2" s="456" t="s">
        <v>916</v>
      </c>
      <c r="BB2" s="456" t="s">
        <v>916</v>
      </c>
    </row>
    <row r="3" spans="1:54" ht="15" customHeight="1">
      <c r="A3" s="625" t="s">
        <v>1035</v>
      </c>
      <c r="B3" s="627"/>
      <c r="C3" s="627"/>
      <c r="D3" s="627"/>
      <c r="E3" s="627"/>
      <c r="F3" s="456" t="s">
        <v>916</v>
      </c>
      <c r="G3" s="456" t="s">
        <v>916</v>
      </c>
      <c r="H3" s="456" t="s">
        <v>916</v>
      </c>
      <c r="I3" s="456" t="s">
        <v>916</v>
      </c>
      <c r="J3" s="456" t="s">
        <v>916</v>
      </c>
      <c r="K3" s="456" t="s">
        <v>916</v>
      </c>
      <c r="L3" s="456" t="s">
        <v>916</v>
      </c>
      <c r="M3" s="456" t="s">
        <v>916</v>
      </c>
      <c r="N3" s="456" t="s">
        <v>916</v>
      </c>
      <c r="O3" s="456" t="s">
        <v>916</v>
      </c>
      <c r="P3" s="456" t="s">
        <v>916</v>
      </c>
      <c r="Q3" s="456" t="s">
        <v>916</v>
      </c>
      <c r="R3" s="456" t="s">
        <v>916</v>
      </c>
      <c r="S3" s="456" t="s">
        <v>916</v>
      </c>
      <c r="U3" s="456" t="s">
        <v>916</v>
      </c>
      <c r="V3" s="456" t="s">
        <v>916</v>
      </c>
      <c r="W3" s="456" t="s">
        <v>916</v>
      </c>
      <c r="X3" s="456" t="s">
        <v>916</v>
      </c>
      <c r="Y3" s="456" t="s">
        <v>916</v>
      </c>
      <c r="Z3" s="456" t="s">
        <v>916</v>
      </c>
      <c r="AA3" s="456" t="s">
        <v>916</v>
      </c>
      <c r="AB3" s="456" t="s">
        <v>916</v>
      </c>
      <c r="AC3" s="456" t="s">
        <v>916</v>
      </c>
      <c r="AD3" s="456" t="s">
        <v>916</v>
      </c>
      <c r="AE3" s="456" t="s">
        <v>916</v>
      </c>
      <c r="AF3" s="456" t="s">
        <v>916</v>
      </c>
      <c r="AG3" s="456" t="s">
        <v>916</v>
      </c>
      <c r="AH3" s="456" t="s">
        <v>916</v>
      </c>
      <c r="AI3" s="456" t="s">
        <v>916</v>
      </c>
      <c r="AJ3" s="456" t="s">
        <v>916</v>
      </c>
      <c r="AK3" s="456" t="s">
        <v>916</v>
      </c>
      <c r="AL3" s="456" t="s">
        <v>916</v>
      </c>
      <c r="AM3" s="456" t="s">
        <v>916</v>
      </c>
      <c r="AN3" s="456" t="s">
        <v>916</v>
      </c>
      <c r="AO3" s="456" t="s">
        <v>916</v>
      </c>
      <c r="AP3" s="456" t="s">
        <v>916</v>
      </c>
      <c r="AQ3" s="456" t="s">
        <v>916</v>
      </c>
      <c r="AR3" s="456" t="s">
        <v>916</v>
      </c>
      <c r="AS3" s="456" t="s">
        <v>916</v>
      </c>
      <c r="AT3" s="456" t="s">
        <v>916</v>
      </c>
      <c r="AU3" s="456" t="s">
        <v>916</v>
      </c>
      <c r="AV3" s="456" t="s">
        <v>916</v>
      </c>
      <c r="AW3" s="456" t="s">
        <v>916</v>
      </c>
      <c r="AX3" s="456" t="s">
        <v>916</v>
      </c>
      <c r="AY3" s="456" t="s">
        <v>916</v>
      </c>
      <c r="AZ3" s="456" t="s">
        <v>916</v>
      </c>
      <c r="BA3" s="456" t="s">
        <v>916</v>
      </c>
      <c r="BB3" s="456" t="s">
        <v>916</v>
      </c>
    </row>
    <row r="4" spans="1:54" ht="15" customHeight="1">
      <c r="A4" s="625" t="s">
        <v>917</v>
      </c>
      <c r="B4" s="627"/>
      <c r="C4" s="627"/>
      <c r="D4" s="627"/>
      <c r="E4" s="627"/>
      <c r="F4" s="456" t="s">
        <v>916</v>
      </c>
      <c r="G4" s="456" t="s">
        <v>916</v>
      </c>
      <c r="H4" s="456" t="s">
        <v>916</v>
      </c>
      <c r="I4" s="456" t="s">
        <v>916</v>
      </c>
      <c r="J4" s="456" t="s">
        <v>916</v>
      </c>
      <c r="K4" s="456" t="s">
        <v>916</v>
      </c>
      <c r="L4" s="456" t="s">
        <v>916</v>
      </c>
      <c r="M4" s="456" t="s">
        <v>916</v>
      </c>
      <c r="N4" s="456" t="s">
        <v>916</v>
      </c>
      <c r="O4" s="456" t="s">
        <v>916</v>
      </c>
      <c r="P4" s="456" t="s">
        <v>916</v>
      </c>
      <c r="Q4" s="456" t="s">
        <v>916</v>
      </c>
      <c r="R4" s="456" t="s">
        <v>916</v>
      </c>
      <c r="S4" s="456" t="s">
        <v>916</v>
      </c>
      <c r="U4" s="456" t="s">
        <v>916</v>
      </c>
      <c r="V4" s="456" t="s">
        <v>916</v>
      </c>
      <c r="W4" s="456" t="s">
        <v>916</v>
      </c>
      <c r="X4" s="456" t="s">
        <v>916</v>
      </c>
      <c r="Y4" s="456" t="s">
        <v>916</v>
      </c>
      <c r="Z4" s="456" t="s">
        <v>916</v>
      </c>
      <c r="AA4" s="456" t="s">
        <v>916</v>
      </c>
      <c r="AB4" s="456" t="s">
        <v>916</v>
      </c>
      <c r="AC4" s="456" t="s">
        <v>916</v>
      </c>
      <c r="AD4" s="456" t="s">
        <v>916</v>
      </c>
      <c r="AE4" s="456" t="s">
        <v>916</v>
      </c>
      <c r="AF4" s="456" t="s">
        <v>916</v>
      </c>
      <c r="AG4" s="456" t="s">
        <v>916</v>
      </c>
      <c r="AH4" s="456" t="s">
        <v>916</v>
      </c>
      <c r="AI4" s="456" t="s">
        <v>916</v>
      </c>
      <c r="AJ4" s="456" t="s">
        <v>916</v>
      </c>
      <c r="AK4" s="456" t="s">
        <v>916</v>
      </c>
      <c r="AL4" s="456" t="s">
        <v>916</v>
      </c>
      <c r="AM4" s="456" t="s">
        <v>916</v>
      </c>
      <c r="AN4" s="456" t="s">
        <v>916</v>
      </c>
      <c r="AO4" s="456" t="s">
        <v>916</v>
      </c>
      <c r="AP4" s="456" t="s">
        <v>916</v>
      </c>
      <c r="AQ4" s="456" t="s">
        <v>916</v>
      </c>
      <c r="AR4" s="456" t="s">
        <v>916</v>
      </c>
      <c r="AS4" s="456" t="s">
        <v>916</v>
      </c>
      <c r="AT4" s="456" t="s">
        <v>916</v>
      </c>
      <c r="AU4" s="456" t="s">
        <v>916</v>
      </c>
      <c r="AV4" s="456" t="s">
        <v>916</v>
      </c>
      <c r="AW4" s="456" t="s">
        <v>916</v>
      </c>
      <c r="AX4" s="456" t="s">
        <v>916</v>
      </c>
      <c r="AY4" s="456" t="s">
        <v>916</v>
      </c>
      <c r="AZ4" s="456" t="s">
        <v>916</v>
      </c>
      <c r="BA4" s="456" t="s">
        <v>916</v>
      </c>
      <c r="BB4" s="456" t="s">
        <v>916</v>
      </c>
    </row>
    <row r="5" spans="1:54" ht="15" customHeight="1">
      <c r="A5" s="625" t="s">
        <v>916</v>
      </c>
      <c r="B5" s="627"/>
      <c r="C5" s="627"/>
      <c r="D5" s="627"/>
      <c r="E5" s="627"/>
      <c r="F5" s="456" t="s">
        <v>916</v>
      </c>
      <c r="G5" s="456" t="s">
        <v>916</v>
      </c>
      <c r="H5" s="456" t="s">
        <v>916</v>
      </c>
      <c r="I5" s="456" t="s">
        <v>916</v>
      </c>
      <c r="J5" s="456" t="s">
        <v>916</v>
      </c>
      <c r="K5" s="456" t="s">
        <v>916</v>
      </c>
      <c r="L5" s="456" t="s">
        <v>916</v>
      </c>
      <c r="M5" s="456" t="s">
        <v>916</v>
      </c>
      <c r="N5" s="456" t="s">
        <v>916</v>
      </c>
      <c r="O5" s="456" t="s">
        <v>916</v>
      </c>
      <c r="P5" s="456" t="s">
        <v>916</v>
      </c>
      <c r="Q5" s="456" t="s">
        <v>916</v>
      </c>
      <c r="R5" s="456" t="s">
        <v>916</v>
      </c>
      <c r="S5" s="456" t="s">
        <v>916</v>
      </c>
      <c r="U5" s="456" t="s">
        <v>916</v>
      </c>
      <c r="V5" s="456" t="s">
        <v>916</v>
      </c>
      <c r="W5" s="456" t="s">
        <v>916</v>
      </c>
      <c r="X5" s="456" t="s">
        <v>916</v>
      </c>
      <c r="Y5" s="456" t="s">
        <v>916</v>
      </c>
      <c r="Z5" s="456" t="s">
        <v>916</v>
      </c>
      <c r="AA5" s="456" t="s">
        <v>916</v>
      </c>
      <c r="AB5" s="456" t="s">
        <v>916</v>
      </c>
      <c r="AC5" s="456" t="s">
        <v>916</v>
      </c>
      <c r="AD5" s="456" t="s">
        <v>916</v>
      </c>
      <c r="AE5" s="456" t="s">
        <v>916</v>
      </c>
      <c r="AF5" s="456" t="s">
        <v>916</v>
      </c>
      <c r="AG5" s="456" t="s">
        <v>916</v>
      </c>
      <c r="AH5" s="456" t="s">
        <v>916</v>
      </c>
      <c r="AI5" s="456" t="s">
        <v>916</v>
      </c>
      <c r="AJ5" s="456" t="s">
        <v>916</v>
      </c>
      <c r="AK5" s="456" t="s">
        <v>916</v>
      </c>
      <c r="AL5" s="456" t="s">
        <v>916</v>
      </c>
      <c r="AM5" s="456" t="s">
        <v>916</v>
      </c>
      <c r="AN5" s="456" t="s">
        <v>916</v>
      </c>
      <c r="AO5" s="456" t="s">
        <v>916</v>
      </c>
      <c r="AP5" s="456" t="s">
        <v>916</v>
      </c>
      <c r="AQ5" s="456" t="s">
        <v>916</v>
      </c>
      <c r="AR5" s="456" t="s">
        <v>916</v>
      </c>
      <c r="AS5" s="456" t="s">
        <v>916</v>
      </c>
      <c r="AT5" s="456" t="s">
        <v>916</v>
      </c>
      <c r="AU5" s="456" t="s">
        <v>916</v>
      </c>
      <c r="AV5" s="456" t="s">
        <v>916</v>
      </c>
      <c r="AW5" s="456" t="s">
        <v>916</v>
      </c>
      <c r="AX5" s="456" t="s">
        <v>916</v>
      </c>
      <c r="AY5" s="456" t="s">
        <v>916</v>
      </c>
      <c r="AZ5" s="456" t="s">
        <v>916</v>
      </c>
      <c r="BA5" s="456" t="s">
        <v>916</v>
      </c>
      <c r="BB5" s="456" t="s">
        <v>916</v>
      </c>
    </row>
    <row r="6" spans="1:54" ht="12.75" customHeight="1">
      <c r="A6" s="456" t="s">
        <v>916</v>
      </c>
      <c r="B6" s="456" t="s">
        <v>916</v>
      </c>
      <c r="C6" s="456" t="str">
        <f>'OTP DP'!C6</f>
        <v>Total Utility</v>
      </c>
      <c r="D6" s="456" t="str">
        <f>'OTP DP'!D6</f>
        <v>012DIV</v>
      </c>
      <c r="E6" s="456" t="str">
        <f>'OTP DP'!E6</f>
        <v>002DIV</v>
      </c>
      <c r="F6" s="456" t="str">
        <f>'OTP DP'!F6</f>
        <v>107DIV</v>
      </c>
      <c r="G6" s="456" t="str">
        <f>'OTP DP'!G6</f>
        <v>077DIV</v>
      </c>
      <c r="H6" s="456" t="str">
        <f>'OTP DP'!H6</f>
        <v>007DIV</v>
      </c>
      <c r="I6" s="456" t="str">
        <f>'OTP DP'!I6</f>
        <v>047DIV</v>
      </c>
      <c r="J6" s="456" t="str">
        <f>'OTP DP'!J6</f>
        <v>003DIV</v>
      </c>
      <c r="K6" s="456" t="str">
        <f>'OTP DP'!K6</f>
        <v>979DIV</v>
      </c>
      <c r="L6" s="456" t="str">
        <f>'OTP DP'!L6</f>
        <v>013DIV</v>
      </c>
      <c r="M6" s="456" t="str">
        <f>'OTP DP'!M6</f>
        <v>001DIV</v>
      </c>
      <c r="N6" s="456" t="str">
        <f>'OTP DP'!N6</f>
        <v>006DIV</v>
      </c>
      <c r="O6" s="456" t="str">
        <f>'OTP DP'!O6</f>
        <v>018DIV</v>
      </c>
      <c r="P6" s="456" t="str">
        <f>'OTP DP'!P6</f>
        <v>017DIV</v>
      </c>
      <c r="Q6" s="456" t="str">
        <f>'OTP DP'!Q6</f>
        <v>011DIV</v>
      </c>
      <c r="R6" s="456" t="str">
        <f>'OTP DP'!R6</f>
        <v>004DIV</v>
      </c>
      <c r="S6" s="456" t="str">
        <f>'OTP DP'!S6</f>
        <v>010DIV</v>
      </c>
      <c r="T6" s="456" t="str">
        <f>'OTP DP'!T6</f>
        <v>040DIV</v>
      </c>
      <c r="U6" s="456" t="str">
        <f>'OTP DP'!U6</f>
        <v>008DIV</v>
      </c>
      <c r="V6" s="456" t="str">
        <f>'OTP DP'!V6</f>
        <v>016DIV</v>
      </c>
      <c r="W6" s="456" t="str">
        <f>'OTP DP'!W6</f>
        <v>020DIV</v>
      </c>
      <c r="X6" s="456" t="str">
        <f>'OTP DP'!X6</f>
        <v>014DIV</v>
      </c>
      <c r="Y6" s="456" t="str">
        <f>'OTP DP'!Y6</f>
        <v>015DIV</v>
      </c>
      <c r="Z6" s="456" t="str">
        <f>'OTP DP'!Z6</f>
        <v>019DIV</v>
      </c>
      <c r="AA6" s="456" t="str">
        <f>'OTP DP'!AA6</f>
        <v>040DIV</v>
      </c>
      <c r="AB6" s="456" t="str">
        <f>'OTP DP'!AB6</f>
        <v>005DIV</v>
      </c>
      <c r="AC6" s="456" t="str">
        <f>'OTP DP'!AC6</f>
        <v>021DIV</v>
      </c>
      <c r="AD6" s="456" t="str">
        <f>'OTP DP'!AD6</f>
        <v>099DIV</v>
      </c>
      <c r="AE6" s="456" t="str">
        <f>'OTP DP'!AE6</f>
        <v>095DIV</v>
      </c>
      <c r="AF6" s="456" t="str">
        <f>'OTP DP'!AF6</f>
        <v>091DIV</v>
      </c>
      <c r="AG6" s="456" t="str">
        <f>'OTP DP'!AG6</f>
        <v>098DIV</v>
      </c>
      <c r="AH6" s="456" t="str">
        <f>'OTP DP'!AH6</f>
        <v>092DIV</v>
      </c>
      <c r="AI6" s="456" t="str">
        <f>'OTP DP'!AI6</f>
        <v>070DIV</v>
      </c>
      <c r="AJ6" s="456" t="str">
        <f>'OTP DP'!AJ6</f>
        <v>072DIV</v>
      </c>
      <c r="AK6" s="456" t="str">
        <f>'OTP DP'!AK6</f>
        <v>093DIV</v>
      </c>
      <c r="AL6" s="456" t="str">
        <f>'OTP DP'!AL6</f>
        <v>097DIV</v>
      </c>
      <c r="AM6" s="456" t="str">
        <f>'OTP DP'!AM6</f>
        <v>096DIV</v>
      </c>
      <c r="AN6" s="456" t="str">
        <f>'OTP DP'!AN6</f>
        <v>009DIV</v>
      </c>
      <c r="AO6" s="456" t="str">
        <f>'OTP DP'!AO6</f>
        <v>071DIV</v>
      </c>
      <c r="AP6" s="456" t="str">
        <f>'OTP DP'!AP6</f>
        <v>COLODV</v>
      </c>
      <c r="AQ6" s="456" t="str">
        <f>'OTP DP'!AQ6</f>
        <v>030DIV</v>
      </c>
      <c r="AR6" s="456" t="str">
        <f>'OTP DP'!AR6</f>
        <v>KANSDV</v>
      </c>
      <c r="AS6" s="456" t="str">
        <f>'OTP DP'!AS6</f>
        <v>172DIV</v>
      </c>
      <c r="AT6" s="456" t="str">
        <f>'OTP DP'!AT6</f>
        <v>170DIV</v>
      </c>
      <c r="AU6" s="456" t="str">
        <f>'OTP DP'!AU6</f>
        <v>171DIV</v>
      </c>
      <c r="AV6" s="456" t="str">
        <f>'OTP DP'!AV6</f>
        <v>190DIV</v>
      </c>
      <c r="AW6" s="456" t="str">
        <f>'OTP DP'!AW6</f>
        <v>700DIV</v>
      </c>
      <c r="AX6" s="456" t="str">
        <f>'OTP DP'!AX6</f>
        <v>830DIV</v>
      </c>
      <c r="AY6" s="456">
        <f>'OTP DP'!AY6</f>
        <v>0</v>
      </c>
      <c r="AZ6" s="456">
        <f>'OTP DP'!AZ6</f>
        <v>0</v>
      </c>
      <c r="BA6" s="456">
        <f>'OTP DP'!BA6</f>
        <v>0</v>
      </c>
      <c r="BB6" s="456">
        <f>'OTP DP'!BB6</f>
        <v>0</v>
      </c>
    </row>
    <row r="7" spans="1:54" ht="12.75" customHeight="1">
      <c r="A7" s="456" t="s">
        <v>916</v>
      </c>
      <c r="B7" s="448" t="s">
        <v>916</v>
      </c>
      <c r="C7" s="448" t="s">
        <v>916</v>
      </c>
      <c r="D7" s="448" t="s">
        <v>444</v>
      </c>
      <c r="E7" s="448" t="s">
        <v>413</v>
      </c>
      <c r="F7" s="448" t="s">
        <v>579</v>
      </c>
      <c r="G7" s="448" t="s">
        <v>527</v>
      </c>
      <c r="H7" s="448" t="s">
        <v>428</v>
      </c>
      <c r="I7" s="448" t="s">
        <v>516</v>
      </c>
      <c r="J7" s="448" t="s">
        <v>416</v>
      </c>
      <c r="K7" s="448" t="s">
        <v>626</v>
      </c>
      <c r="L7" s="448" t="s">
        <v>447</v>
      </c>
      <c r="M7" s="448" t="s">
        <v>409</v>
      </c>
      <c r="N7" s="448" t="s">
        <v>425</v>
      </c>
      <c r="O7" s="448" t="s">
        <v>462</v>
      </c>
      <c r="P7" s="448" t="s">
        <v>459</v>
      </c>
      <c r="Q7" s="448" t="s">
        <v>440</v>
      </c>
      <c r="R7" s="448" t="s">
        <v>419</v>
      </c>
      <c r="S7" s="448" t="s">
        <v>437</v>
      </c>
      <c r="T7" s="448"/>
      <c r="U7" s="448" t="s">
        <v>431</v>
      </c>
      <c r="V7" s="448" t="s">
        <v>456</v>
      </c>
      <c r="W7" s="448" t="s">
        <v>468</v>
      </c>
      <c r="X7" s="448" t="s">
        <v>450</v>
      </c>
      <c r="Y7" s="448" t="s">
        <v>453</v>
      </c>
      <c r="Z7" s="448" t="s">
        <v>465</v>
      </c>
      <c r="AA7" s="448" t="s">
        <v>511</v>
      </c>
      <c r="AB7" s="448" t="s">
        <v>422</v>
      </c>
      <c r="AC7" s="448" t="s">
        <v>471</v>
      </c>
      <c r="AD7" s="448" t="s">
        <v>576</v>
      </c>
      <c r="AE7" s="448" t="s">
        <v>554</v>
      </c>
      <c r="AF7" s="448" t="s">
        <v>549</v>
      </c>
      <c r="AG7" s="448" t="s">
        <v>573</v>
      </c>
      <c r="AH7" s="448" t="s">
        <v>560</v>
      </c>
      <c r="AI7" s="448" t="s">
        <v>519</v>
      </c>
      <c r="AJ7" s="448" t="s">
        <v>524</v>
      </c>
      <c r="AK7" s="448" t="s">
        <v>563</v>
      </c>
      <c r="AL7" s="448" t="s">
        <v>570</v>
      </c>
      <c r="AM7" s="448" t="s">
        <v>567</v>
      </c>
      <c r="AN7" s="448" t="s">
        <v>434</v>
      </c>
      <c r="AO7" s="448" t="s">
        <v>487</v>
      </c>
      <c r="AP7" s="448" t="s">
        <v>483</v>
      </c>
      <c r="AQ7" s="448" t="s">
        <v>492</v>
      </c>
      <c r="AR7" s="448" t="s">
        <v>531</v>
      </c>
      <c r="AS7" s="448" t="s">
        <v>918</v>
      </c>
      <c r="AT7" s="448" t="s">
        <v>582</v>
      </c>
      <c r="AU7" s="448" t="s">
        <v>919</v>
      </c>
      <c r="AV7" s="448" t="s">
        <v>589</v>
      </c>
      <c r="AW7" s="448" t="s">
        <v>586</v>
      </c>
      <c r="AX7" s="448" t="s">
        <v>1015</v>
      </c>
      <c r="AY7" s="448" t="s">
        <v>1016</v>
      </c>
      <c r="AZ7" s="448" t="s">
        <v>1017</v>
      </c>
      <c r="BA7" s="448" t="s">
        <v>1018</v>
      </c>
      <c r="BB7" s="448" t="s">
        <v>916</v>
      </c>
    </row>
    <row r="8" spans="1:54" ht="12.75" customHeight="1">
      <c r="A8" s="456" t="s">
        <v>916</v>
      </c>
      <c r="B8" s="448" t="s">
        <v>916</v>
      </c>
      <c r="C8" s="448" t="s">
        <v>642</v>
      </c>
      <c r="D8" s="448" t="s">
        <v>920</v>
      </c>
      <c r="E8" s="448" t="s">
        <v>915</v>
      </c>
      <c r="F8" s="448" t="s">
        <v>921</v>
      </c>
      <c r="G8" s="448" t="s">
        <v>922</v>
      </c>
      <c r="H8" s="448" t="s">
        <v>923</v>
      </c>
      <c r="I8" s="448" t="s">
        <v>924</v>
      </c>
      <c r="J8" s="448" t="s">
        <v>925</v>
      </c>
      <c r="K8" s="448" t="s">
        <v>926</v>
      </c>
      <c r="L8" s="448" t="s">
        <v>927</v>
      </c>
      <c r="M8" s="448" t="s">
        <v>928</v>
      </c>
      <c r="N8" s="448" t="s">
        <v>929</v>
      </c>
      <c r="O8" s="448" t="s">
        <v>930</v>
      </c>
      <c r="P8" s="448" t="s">
        <v>931</v>
      </c>
      <c r="Q8" s="448" t="s">
        <v>932</v>
      </c>
      <c r="R8" s="448" t="s">
        <v>933</v>
      </c>
      <c r="S8" s="448" t="s">
        <v>934</v>
      </c>
      <c r="T8" s="448"/>
      <c r="U8" s="448" t="s">
        <v>935</v>
      </c>
      <c r="V8" s="448" t="s">
        <v>936</v>
      </c>
      <c r="W8" s="448" t="s">
        <v>937</v>
      </c>
      <c r="X8" s="448" t="s">
        <v>938</v>
      </c>
      <c r="Y8" s="448" t="s">
        <v>939</v>
      </c>
      <c r="Z8" s="448" t="s">
        <v>940</v>
      </c>
      <c r="AA8" s="448" t="s">
        <v>941</v>
      </c>
      <c r="AB8" s="448" t="s">
        <v>942</v>
      </c>
      <c r="AC8" s="448" t="s">
        <v>943</v>
      </c>
      <c r="AD8" s="448" t="s">
        <v>944</v>
      </c>
      <c r="AE8" s="448" t="s">
        <v>945</v>
      </c>
      <c r="AF8" s="448" t="s">
        <v>946</v>
      </c>
      <c r="AG8" s="448" t="s">
        <v>947</v>
      </c>
      <c r="AH8" s="448" t="s">
        <v>948</v>
      </c>
      <c r="AI8" s="448" t="s">
        <v>949</v>
      </c>
      <c r="AJ8" s="448" t="s">
        <v>950</v>
      </c>
      <c r="AK8" s="448" t="s">
        <v>951</v>
      </c>
      <c r="AL8" s="448" t="s">
        <v>952</v>
      </c>
      <c r="AM8" s="448" t="s">
        <v>953</v>
      </c>
      <c r="AN8" s="448" t="s">
        <v>954</v>
      </c>
      <c r="AO8" s="448" t="s">
        <v>955</v>
      </c>
      <c r="AP8" s="448" t="s">
        <v>956</v>
      </c>
      <c r="AQ8" s="448" t="s">
        <v>957</v>
      </c>
      <c r="AR8" s="448" t="s">
        <v>958</v>
      </c>
      <c r="AS8" s="448" t="s">
        <v>959</v>
      </c>
      <c r="AT8" s="448" t="s">
        <v>960</v>
      </c>
      <c r="AU8" s="448" t="s">
        <v>961</v>
      </c>
      <c r="AV8" s="448" t="s">
        <v>962</v>
      </c>
      <c r="AW8" s="448" t="s">
        <v>963</v>
      </c>
      <c r="AX8" s="448" t="s">
        <v>1019</v>
      </c>
      <c r="AY8" s="448" t="s">
        <v>1020</v>
      </c>
      <c r="AZ8" s="448" t="s">
        <v>1021</v>
      </c>
      <c r="BA8" s="448" t="s">
        <v>1022</v>
      </c>
      <c r="BB8" s="448" t="s">
        <v>916</v>
      </c>
    </row>
    <row r="9" spans="1:54" ht="12.75" customHeight="1">
      <c r="A9" s="457" t="s">
        <v>964</v>
      </c>
      <c r="B9" s="457" t="s">
        <v>965</v>
      </c>
      <c r="C9" s="457" t="s">
        <v>4</v>
      </c>
      <c r="D9" s="457" t="s">
        <v>4</v>
      </c>
      <c r="E9" s="457" t="s">
        <v>4</v>
      </c>
      <c r="F9" s="457" t="s">
        <v>4</v>
      </c>
      <c r="G9" s="457" t="s">
        <v>4</v>
      </c>
      <c r="H9" s="457" t="s">
        <v>4</v>
      </c>
      <c r="I9" s="457" t="s">
        <v>4</v>
      </c>
      <c r="J9" s="457" t="s">
        <v>4</v>
      </c>
      <c r="K9" s="457" t="s">
        <v>4</v>
      </c>
      <c r="L9" s="457" t="s">
        <v>4</v>
      </c>
      <c r="M9" s="457" t="s">
        <v>4</v>
      </c>
      <c r="N9" s="457" t="s">
        <v>4</v>
      </c>
      <c r="O9" s="457" t="s">
        <v>4</v>
      </c>
      <c r="P9" s="457" t="s">
        <v>4</v>
      </c>
      <c r="Q9" s="457" t="s">
        <v>4</v>
      </c>
      <c r="R9" s="457" t="s">
        <v>4</v>
      </c>
      <c r="S9" s="457" t="s">
        <v>4</v>
      </c>
      <c r="T9" s="457"/>
      <c r="U9" s="457" t="s">
        <v>4</v>
      </c>
      <c r="V9" s="457" t="s">
        <v>4</v>
      </c>
      <c r="W9" s="457" t="s">
        <v>4</v>
      </c>
      <c r="X9" s="457" t="s">
        <v>4</v>
      </c>
      <c r="Y9" s="457" t="s">
        <v>4</v>
      </c>
      <c r="Z9" s="457" t="s">
        <v>4</v>
      </c>
      <c r="AA9" s="457" t="s">
        <v>4</v>
      </c>
      <c r="AB9" s="457" t="s">
        <v>4</v>
      </c>
      <c r="AC9" s="457" t="s">
        <v>4</v>
      </c>
      <c r="AD9" s="457" t="s">
        <v>4</v>
      </c>
      <c r="AE9" s="457" t="s">
        <v>4</v>
      </c>
      <c r="AF9" s="457" t="s">
        <v>4</v>
      </c>
      <c r="AG9" s="457" t="s">
        <v>4</v>
      </c>
      <c r="AH9" s="457" t="s">
        <v>4</v>
      </c>
      <c r="AI9" s="457" t="s">
        <v>4</v>
      </c>
      <c r="AJ9" s="457" t="s">
        <v>4</v>
      </c>
      <c r="AK9" s="457" t="s">
        <v>4</v>
      </c>
      <c r="AL9" s="457" t="s">
        <v>4</v>
      </c>
      <c r="AM9" s="457" t="s">
        <v>4</v>
      </c>
      <c r="AN9" s="457" t="s">
        <v>4</v>
      </c>
      <c r="AO9" s="457" t="s">
        <v>4</v>
      </c>
      <c r="AP9" s="457" t="s">
        <v>4</v>
      </c>
      <c r="AQ9" s="457" t="s">
        <v>4</v>
      </c>
      <c r="AR9" s="457" t="s">
        <v>4</v>
      </c>
      <c r="AS9" s="457" t="s">
        <v>4</v>
      </c>
      <c r="AT9" s="457" t="s">
        <v>4</v>
      </c>
      <c r="AU9" s="457" t="s">
        <v>4</v>
      </c>
      <c r="AV9" s="457" t="s">
        <v>4</v>
      </c>
      <c r="AW9" s="457" t="s">
        <v>4</v>
      </c>
      <c r="AX9" s="457" t="s">
        <v>4</v>
      </c>
      <c r="AY9" s="457" t="s">
        <v>4</v>
      </c>
      <c r="AZ9" s="457" t="s">
        <v>4</v>
      </c>
      <c r="BA9" s="457" t="s">
        <v>4</v>
      </c>
      <c r="BB9" s="458" t="s">
        <v>916</v>
      </c>
    </row>
    <row r="10" spans="1:54" ht="12.75" hidden="1" customHeight="1">
      <c r="A10" s="456" t="s">
        <v>1023</v>
      </c>
      <c r="B10" s="459" t="s">
        <v>1023</v>
      </c>
      <c r="C10" s="456" t="s">
        <v>916</v>
      </c>
      <c r="D10" s="456" t="s">
        <v>916</v>
      </c>
      <c r="E10" s="456" t="s">
        <v>916</v>
      </c>
      <c r="F10" s="456" t="s">
        <v>916</v>
      </c>
      <c r="G10" s="456" t="s">
        <v>916</v>
      </c>
      <c r="H10" s="456" t="s">
        <v>916</v>
      </c>
      <c r="I10" s="456" t="s">
        <v>916</v>
      </c>
      <c r="J10" s="456" t="s">
        <v>916</v>
      </c>
      <c r="K10" s="456" t="s">
        <v>916</v>
      </c>
      <c r="L10" s="456" t="s">
        <v>916</v>
      </c>
      <c r="M10" s="456" t="s">
        <v>916</v>
      </c>
      <c r="N10" s="456" t="s">
        <v>916</v>
      </c>
      <c r="O10" s="456" t="s">
        <v>916</v>
      </c>
      <c r="P10" s="456" t="s">
        <v>916</v>
      </c>
      <c r="Q10" s="456" t="s">
        <v>916</v>
      </c>
      <c r="R10" s="456" t="s">
        <v>916</v>
      </c>
      <c r="S10" s="456" t="s">
        <v>916</v>
      </c>
      <c r="U10" s="456" t="s">
        <v>916</v>
      </c>
      <c r="V10" s="456" t="s">
        <v>916</v>
      </c>
      <c r="W10" s="456" t="s">
        <v>916</v>
      </c>
      <c r="X10" s="456" t="s">
        <v>916</v>
      </c>
      <c r="Y10" s="456" t="s">
        <v>916</v>
      </c>
      <c r="Z10" s="456" t="s">
        <v>916</v>
      </c>
      <c r="AA10" s="456" t="s">
        <v>916</v>
      </c>
      <c r="AB10" s="456" t="s">
        <v>916</v>
      </c>
      <c r="AC10" s="456" t="s">
        <v>916</v>
      </c>
      <c r="AD10" s="456" t="s">
        <v>916</v>
      </c>
      <c r="AE10" s="456" t="s">
        <v>916</v>
      </c>
      <c r="AF10" s="456" t="s">
        <v>916</v>
      </c>
      <c r="AG10" s="456" t="s">
        <v>916</v>
      </c>
      <c r="AH10" s="456" t="s">
        <v>916</v>
      </c>
      <c r="AI10" s="456" t="s">
        <v>916</v>
      </c>
      <c r="AJ10" s="456" t="s">
        <v>916</v>
      </c>
      <c r="AK10" s="456" t="s">
        <v>916</v>
      </c>
      <c r="AL10" s="456" t="s">
        <v>916</v>
      </c>
      <c r="AM10" s="456" t="s">
        <v>916</v>
      </c>
      <c r="AN10" s="456" t="s">
        <v>916</v>
      </c>
      <c r="AO10" s="456" t="s">
        <v>916</v>
      </c>
      <c r="AP10" s="456" t="s">
        <v>916</v>
      </c>
      <c r="AQ10" s="456" t="s">
        <v>916</v>
      </c>
      <c r="AR10" s="456" t="s">
        <v>916</v>
      </c>
      <c r="AS10" s="456" t="s">
        <v>916</v>
      </c>
      <c r="AT10" s="456" t="s">
        <v>916</v>
      </c>
      <c r="AU10" s="456" t="s">
        <v>916</v>
      </c>
      <c r="AV10" s="456" t="s">
        <v>916</v>
      </c>
      <c r="AW10" s="456" t="s">
        <v>916</v>
      </c>
      <c r="AX10" s="456" t="s">
        <v>916</v>
      </c>
      <c r="AY10" s="456" t="s">
        <v>916</v>
      </c>
      <c r="AZ10" s="456" t="s">
        <v>916</v>
      </c>
      <c r="BA10" s="456" t="s">
        <v>916</v>
      </c>
      <c r="BB10" s="456" t="s">
        <v>916</v>
      </c>
    </row>
    <row r="11" spans="1:54" ht="12.75" hidden="1" customHeight="1" outlineLevel="1">
      <c r="A11" s="460" t="s">
        <v>304</v>
      </c>
      <c r="B11" s="459" t="s">
        <v>819</v>
      </c>
      <c r="C11" s="459">
        <v>-242576</v>
      </c>
      <c r="D11" s="459">
        <v>0</v>
      </c>
      <c r="E11" s="459">
        <v>0</v>
      </c>
      <c r="F11" s="459">
        <v>0</v>
      </c>
      <c r="G11" s="459">
        <v>0</v>
      </c>
      <c r="H11" s="459">
        <v>0</v>
      </c>
      <c r="I11" s="459">
        <v>0</v>
      </c>
      <c r="J11" s="459">
        <v>0</v>
      </c>
      <c r="K11" s="459">
        <v>0</v>
      </c>
      <c r="L11" s="459">
        <v>0</v>
      </c>
      <c r="M11" s="459">
        <v>0</v>
      </c>
      <c r="N11" s="459">
        <v>0</v>
      </c>
      <c r="O11" s="459">
        <v>0</v>
      </c>
      <c r="P11" s="459">
        <v>0</v>
      </c>
      <c r="Q11" s="459">
        <v>0</v>
      </c>
      <c r="R11" s="459">
        <v>0</v>
      </c>
      <c r="S11" s="459">
        <v>-15163</v>
      </c>
      <c r="T11" s="459"/>
      <c r="U11" s="459">
        <v>0</v>
      </c>
      <c r="V11" s="459">
        <v>0</v>
      </c>
      <c r="W11" s="459">
        <v>0</v>
      </c>
      <c r="X11" s="459">
        <v>0</v>
      </c>
      <c r="Y11" s="459">
        <v>0</v>
      </c>
      <c r="Z11" s="459">
        <v>0</v>
      </c>
      <c r="AA11" s="459">
        <v>0</v>
      </c>
      <c r="AB11" s="459">
        <v>0</v>
      </c>
      <c r="AC11" s="459">
        <v>0</v>
      </c>
      <c r="AD11" s="459">
        <v>0</v>
      </c>
      <c r="AE11" s="459">
        <v>0</v>
      </c>
      <c r="AF11" s="459">
        <v>0</v>
      </c>
      <c r="AG11" s="459">
        <v>0</v>
      </c>
      <c r="AH11" s="459">
        <v>0</v>
      </c>
      <c r="AI11" s="459">
        <v>0</v>
      </c>
      <c r="AJ11" s="459">
        <v>0</v>
      </c>
      <c r="AK11" s="459">
        <v>0</v>
      </c>
      <c r="AL11" s="459">
        <v>0</v>
      </c>
      <c r="AM11" s="459">
        <v>0</v>
      </c>
      <c r="AN11" s="459">
        <v>0</v>
      </c>
      <c r="AO11" s="459">
        <v>0</v>
      </c>
      <c r="AP11" s="459">
        <v>0</v>
      </c>
      <c r="AQ11" s="459">
        <v>0</v>
      </c>
      <c r="AR11" s="459">
        <v>0</v>
      </c>
      <c r="AS11" s="459">
        <v>0</v>
      </c>
      <c r="AT11" s="459">
        <v>-44023</v>
      </c>
      <c r="AU11" s="459">
        <v>0</v>
      </c>
      <c r="AV11" s="459">
        <v>-97601</v>
      </c>
      <c r="AW11" s="459">
        <v>-85789</v>
      </c>
      <c r="AX11" s="459">
        <v>0</v>
      </c>
      <c r="AY11" s="459">
        <v>0</v>
      </c>
      <c r="AZ11" s="459">
        <v>0</v>
      </c>
      <c r="BA11" s="459">
        <v>0</v>
      </c>
      <c r="BB11" s="456" t="s">
        <v>916</v>
      </c>
    </row>
    <row r="12" spans="1:54" ht="12.75" hidden="1" customHeight="1" outlineLevel="1">
      <c r="A12" s="460" t="s">
        <v>305</v>
      </c>
      <c r="B12" s="459" t="s">
        <v>195</v>
      </c>
      <c r="C12" s="459">
        <v>10523</v>
      </c>
      <c r="D12" s="459">
        <v>0</v>
      </c>
      <c r="E12" s="459">
        <v>10523</v>
      </c>
      <c r="F12" s="459">
        <v>0</v>
      </c>
      <c r="G12" s="459">
        <v>0</v>
      </c>
      <c r="H12" s="459">
        <v>0</v>
      </c>
      <c r="I12" s="459">
        <v>0</v>
      </c>
      <c r="J12" s="459">
        <v>0</v>
      </c>
      <c r="K12" s="459">
        <v>0</v>
      </c>
      <c r="L12" s="459">
        <v>0</v>
      </c>
      <c r="M12" s="459">
        <v>0</v>
      </c>
      <c r="N12" s="459">
        <v>0</v>
      </c>
      <c r="O12" s="459">
        <v>0</v>
      </c>
      <c r="P12" s="459">
        <v>0</v>
      </c>
      <c r="Q12" s="459">
        <v>0</v>
      </c>
      <c r="R12" s="459">
        <v>0</v>
      </c>
      <c r="S12" s="459">
        <v>0</v>
      </c>
      <c r="T12" s="459"/>
      <c r="U12" s="459">
        <v>0</v>
      </c>
      <c r="V12" s="459">
        <v>0</v>
      </c>
      <c r="W12" s="459">
        <v>0</v>
      </c>
      <c r="X12" s="459">
        <v>0</v>
      </c>
      <c r="Y12" s="459">
        <v>0</v>
      </c>
      <c r="Z12" s="459">
        <v>0</v>
      </c>
      <c r="AA12" s="459">
        <v>0</v>
      </c>
      <c r="AB12" s="459">
        <v>0</v>
      </c>
      <c r="AC12" s="459">
        <v>0</v>
      </c>
      <c r="AD12" s="459">
        <v>0</v>
      </c>
      <c r="AE12" s="459">
        <v>0</v>
      </c>
      <c r="AF12" s="459">
        <v>0</v>
      </c>
      <c r="AG12" s="459">
        <v>0</v>
      </c>
      <c r="AH12" s="459">
        <v>0</v>
      </c>
      <c r="AI12" s="459">
        <v>0</v>
      </c>
      <c r="AJ12" s="459">
        <v>0</v>
      </c>
      <c r="AK12" s="459">
        <v>0</v>
      </c>
      <c r="AL12" s="459">
        <v>0</v>
      </c>
      <c r="AM12" s="459">
        <v>0</v>
      </c>
      <c r="AN12" s="459">
        <v>0</v>
      </c>
      <c r="AO12" s="459">
        <v>0</v>
      </c>
      <c r="AP12" s="459">
        <v>0</v>
      </c>
      <c r="AQ12" s="459">
        <v>0</v>
      </c>
      <c r="AR12" s="459">
        <v>0</v>
      </c>
      <c r="AS12" s="459">
        <v>0</v>
      </c>
      <c r="AT12" s="459">
        <v>0</v>
      </c>
      <c r="AU12" s="459">
        <v>0</v>
      </c>
      <c r="AV12" s="459">
        <v>0</v>
      </c>
      <c r="AW12" s="459">
        <v>0</v>
      </c>
      <c r="AX12" s="459">
        <v>0</v>
      </c>
      <c r="AY12" s="459">
        <v>0</v>
      </c>
      <c r="AZ12" s="459">
        <v>0</v>
      </c>
      <c r="BA12" s="459">
        <v>0</v>
      </c>
      <c r="BB12" s="456" t="s">
        <v>916</v>
      </c>
    </row>
    <row r="13" spans="1:54" ht="12.75" hidden="1" customHeight="1" outlineLevel="1">
      <c r="A13" s="460" t="s">
        <v>306</v>
      </c>
      <c r="B13" s="459" t="s">
        <v>966</v>
      </c>
      <c r="C13" s="459">
        <v>44321</v>
      </c>
      <c r="D13" s="459">
        <v>-36224</v>
      </c>
      <c r="E13" s="459">
        <v>94465</v>
      </c>
      <c r="F13" s="459">
        <v>-940</v>
      </c>
      <c r="G13" s="459">
        <v>16203</v>
      </c>
      <c r="H13" s="459">
        <v>-15853</v>
      </c>
      <c r="I13" s="459">
        <v>0</v>
      </c>
      <c r="J13" s="459">
        <v>-1895</v>
      </c>
      <c r="K13" s="459">
        <v>0</v>
      </c>
      <c r="L13" s="459">
        <v>0</v>
      </c>
      <c r="M13" s="459">
        <v>0</v>
      </c>
      <c r="N13" s="459">
        <v>0</v>
      </c>
      <c r="O13" s="459">
        <v>0</v>
      </c>
      <c r="P13" s="459">
        <v>0</v>
      </c>
      <c r="Q13" s="459">
        <v>0</v>
      </c>
      <c r="R13" s="459">
        <v>0</v>
      </c>
      <c r="S13" s="459">
        <v>1552</v>
      </c>
      <c r="T13" s="459"/>
      <c r="U13" s="459">
        <v>0</v>
      </c>
      <c r="V13" s="459">
        <v>0</v>
      </c>
      <c r="W13" s="459">
        <v>0</v>
      </c>
      <c r="X13" s="459">
        <v>0</v>
      </c>
      <c r="Y13" s="459">
        <v>0</v>
      </c>
      <c r="Z13" s="459">
        <v>0</v>
      </c>
      <c r="AA13" s="459">
        <v>0</v>
      </c>
      <c r="AB13" s="459">
        <v>0</v>
      </c>
      <c r="AC13" s="459">
        <v>0</v>
      </c>
      <c r="AD13" s="459">
        <v>0</v>
      </c>
      <c r="AE13" s="459">
        <v>0</v>
      </c>
      <c r="AF13" s="459">
        <v>-1134</v>
      </c>
      <c r="AG13" s="459">
        <v>0</v>
      </c>
      <c r="AH13" s="459">
        <v>0</v>
      </c>
      <c r="AI13" s="459">
        <v>0</v>
      </c>
      <c r="AJ13" s="459">
        <v>0</v>
      </c>
      <c r="AK13" s="459">
        <v>0</v>
      </c>
      <c r="AL13" s="459">
        <v>0</v>
      </c>
      <c r="AM13" s="459">
        <v>0</v>
      </c>
      <c r="AN13" s="459">
        <v>-1146</v>
      </c>
      <c r="AO13" s="459">
        <v>0</v>
      </c>
      <c r="AP13" s="459">
        <v>-2697</v>
      </c>
      <c r="AQ13" s="459">
        <v>6956</v>
      </c>
      <c r="AR13" s="459">
        <v>-6338</v>
      </c>
      <c r="AS13" s="459">
        <v>0</v>
      </c>
      <c r="AT13" s="459">
        <v>-2957</v>
      </c>
      <c r="AU13" s="459">
        <v>0</v>
      </c>
      <c r="AV13" s="459">
        <v>-122294</v>
      </c>
      <c r="AW13" s="459">
        <v>116623</v>
      </c>
      <c r="AX13" s="459">
        <v>0</v>
      </c>
      <c r="AY13" s="459">
        <v>0</v>
      </c>
      <c r="AZ13" s="459">
        <v>0</v>
      </c>
      <c r="BA13" s="459">
        <v>0</v>
      </c>
      <c r="BB13" s="456" t="s">
        <v>916</v>
      </c>
    </row>
    <row r="14" spans="1:54" ht="12.75" hidden="1" customHeight="1" outlineLevel="1">
      <c r="A14" s="460" t="s">
        <v>308</v>
      </c>
      <c r="B14" s="459" t="s">
        <v>198</v>
      </c>
      <c r="C14" s="459">
        <v>0</v>
      </c>
      <c r="D14" s="459">
        <v>0</v>
      </c>
      <c r="E14" s="459">
        <v>0</v>
      </c>
      <c r="F14" s="459">
        <v>0</v>
      </c>
      <c r="G14" s="459">
        <v>0</v>
      </c>
      <c r="H14" s="459">
        <v>0</v>
      </c>
      <c r="I14" s="459">
        <v>0</v>
      </c>
      <c r="J14" s="459">
        <v>0</v>
      </c>
      <c r="K14" s="459">
        <v>0</v>
      </c>
      <c r="L14" s="459">
        <v>0</v>
      </c>
      <c r="M14" s="459">
        <v>0</v>
      </c>
      <c r="N14" s="459">
        <v>0</v>
      </c>
      <c r="O14" s="459">
        <v>0</v>
      </c>
      <c r="P14" s="459">
        <v>0</v>
      </c>
      <c r="Q14" s="459">
        <v>0</v>
      </c>
      <c r="R14" s="459">
        <v>0</v>
      </c>
      <c r="S14" s="459">
        <v>0</v>
      </c>
      <c r="T14" s="459"/>
      <c r="U14" s="459">
        <v>0</v>
      </c>
      <c r="V14" s="459">
        <v>0</v>
      </c>
      <c r="W14" s="459">
        <v>0</v>
      </c>
      <c r="X14" s="459">
        <v>0</v>
      </c>
      <c r="Y14" s="459">
        <v>0</v>
      </c>
      <c r="Z14" s="459">
        <v>0</v>
      </c>
      <c r="AA14" s="459">
        <v>0</v>
      </c>
      <c r="AB14" s="459">
        <v>0</v>
      </c>
      <c r="AC14" s="459">
        <v>0</v>
      </c>
      <c r="AD14" s="459">
        <v>0</v>
      </c>
      <c r="AE14" s="459">
        <v>0</v>
      </c>
      <c r="AF14" s="459">
        <v>0</v>
      </c>
      <c r="AG14" s="459">
        <v>0</v>
      </c>
      <c r="AH14" s="459">
        <v>0</v>
      </c>
      <c r="AI14" s="459">
        <v>0</v>
      </c>
      <c r="AJ14" s="459">
        <v>0</v>
      </c>
      <c r="AK14" s="459">
        <v>0</v>
      </c>
      <c r="AL14" s="459">
        <v>0</v>
      </c>
      <c r="AM14" s="459">
        <v>0</v>
      </c>
      <c r="AN14" s="459">
        <v>0</v>
      </c>
      <c r="AO14" s="459">
        <v>0</v>
      </c>
      <c r="AP14" s="459">
        <v>0</v>
      </c>
      <c r="AQ14" s="459">
        <v>0</v>
      </c>
      <c r="AR14" s="459">
        <v>0</v>
      </c>
      <c r="AS14" s="459">
        <v>0</v>
      </c>
      <c r="AT14" s="459">
        <v>0</v>
      </c>
      <c r="AU14" s="459">
        <v>0</v>
      </c>
      <c r="AV14" s="459">
        <v>0</v>
      </c>
      <c r="AW14" s="459">
        <v>0</v>
      </c>
      <c r="AX14" s="459">
        <v>0</v>
      </c>
      <c r="AY14" s="459">
        <v>0</v>
      </c>
      <c r="AZ14" s="459">
        <v>0</v>
      </c>
      <c r="BA14" s="459">
        <v>0</v>
      </c>
      <c r="BB14" s="456" t="s">
        <v>916</v>
      </c>
    </row>
    <row r="15" spans="1:54" ht="12.75" hidden="1" customHeight="1" outlineLevel="1">
      <c r="A15" s="460" t="s">
        <v>309</v>
      </c>
      <c r="B15" s="459" t="s">
        <v>199</v>
      </c>
      <c r="C15" s="459">
        <v>183728</v>
      </c>
      <c r="D15" s="459">
        <v>0</v>
      </c>
      <c r="E15" s="459">
        <v>183728</v>
      </c>
      <c r="F15" s="459">
        <v>0</v>
      </c>
      <c r="G15" s="459">
        <v>0</v>
      </c>
      <c r="H15" s="459">
        <v>0</v>
      </c>
      <c r="I15" s="459">
        <v>0</v>
      </c>
      <c r="J15" s="459">
        <v>0</v>
      </c>
      <c r="K15" s="459">
        <v>0</v>
      </c>
      <c r="L15" s="459">
        <v>0</v>
      </c>
      <c r="M15" s="459">
        <v>0</v>
      </c>
      <c r="N15" s="459">
        <v>0</v>
      </c>
      <c r="O15" s="459">
        <v>0</v>
      </c>
      <c r="P15" s="459">
        <v>0</v>
      </c>
      <c r="Q15" s="459">
        <v>0</v>
      </c>
      <c r="R15" s="459">
        <v>0</v>
      </c>
      <c r="S15" s="459">
        <v>0</v>
      </c>
      <c r="T15" s="459"/>
      <c r="U15" s="459">
        <v>0</v>
      </c>
      <c r="V15" s="459">
        <v>0</v>
      </c>
      <c r="W15" s="459">
        <v>0</v>
      </c>
      <c r="X15" s="459">
        <v>0</v>
      </c>
      <c r="Y15" s="459">
        <v>0</v>
      </c>
      <c r="Z15" s="459">
        <v>0</v>
      </c>
      <c r="AA15" s="459">
        <v>0</v>
      </c>
      <c r="AB15" s="459">
        <v>0</v>
      </c>
      <c r="AC15" s="459">
        <v>0</v>
      </c>
      <c r="AD15" s="459">
        <v>0</v>
      </c>
      <c r="AE15" s="459">
        <v>0</v>
      </c>
      <c r="AF15" s="459">
        <v>0</v>
      </c>
      <c r="AG15" s="459">
        <v>0</v>
      </c>
      <c r="AH15" s="459">
        <v>0</v>
      </c>
      <c r="AI15" s="459">
        <v>0</v>
      </c>
      <c r="AJ15" s="459">
        <v>0</v>
      </c>
      <c r="AK15" s="459">
        <v>0</v>
      </c>
      <c r="AL15" s="459">
        <v>0</v>
      </c>
      <c r="AM15" s="459">
        <v>0</v>
      </c>
      <c r="AN15" s="459">
        <v>0</v>
      </c>
      <c r="AO15" s="459">
        <v>0</v>
      </c>
      <c r="AP15" s="459">
        <v>0</v>
      </c>
      <c r="AQ15" s="459">
        <v>0</v>
      </c>
      <c r="AR15" s="459">
        <v>0</v>
      </c>
      <c r="AS15" s="459">
        <v>0</v>
      </c>
      <c r="AT15" s="459">
        <v>0</v>
      </c>
      <c r="AU15" s="459">
        <v>0</v>
      </c>
      <c r="AV15" s="459">
        <v>0</v>
      </c>
      <c r="AW15" s="459">
        <v>0</v>
      </c>
      <c r="AX15" s="459">
        <v>0</v>
      </c>
      <c r="AY15" s="459">
        <v>0</v>
      </c>
      <c r="AZ15" s="459">
        <v>0</v>
      </c>
      <c r="BA15" s="459">
        <v>0</v>
      </c>
      <c r="BB15" s="456" t="s">
        <v>916</v>
      </c>
    </row>
    <row r="16" spans="1:54" ht="12.75" hidden="1" customHeight="1" outlineLevel="1">
      <c r="A16" s="460" t="s">
        <v>310</v>
      </c>
      <c r="B16" s="459" t="s">
        <v>200</v>
      </c>
      <c r="C16" s="459">
        <v>0</v>
      </c>
      <c r="D16" s="459">
        <v>0</v>
      </c>
      <c r="E16" s="459">
        <v>0</v>
      </c>
      <c r="F16" s="459">
        <v>0</v>
      </c>
      <c r="G16" s="459">
        <v>0</v>
      </c>
      <c r="H16" s="459">
        <v>0</v>
      </c>
      <c r="I16" s="459">
        <v>0</v>
      </c>
      <c r="J16" s="459">
        <v>0</v>
      </c>
      <c r="K16" s="459">
        <v>0</v>
      </c>
      <c r="L16" s="459">
        <v>0</v>
      </c>
      <c r="M16" s="459">
        <v>0</v>
      </c>
      <c r="N16" s="459">
        <v>0</v>
      </c>
      <c r="O16" s="459">
        <v>0</v>
      </c>
      <c r="P16" s="459">
        <v>0</v>
      </c>
      <c r="Q16" s="459">
        <v>0</v>
      </c>
      <c r="R16" s="459">
        <v>0</v>
      </c>
      <c r="S16" s="459">
        <v>0</v>
      </c>
      <c r="T16" s="459"/>
      <c r="U16" s="459">
        <v>0</v>
      </c>
      <c r="V16" s="459">
        <v>0</v>
      </c>
      <c r="W16" s="459">
        <v>0</v>
      </c>
      <c r="X16" s="459">
        <v>0</v>
      </c>
      <c r="Y16" s="459">
        <v>0</v>
      </c>
      <c r="Z16" s="459">
        <v>0</v>
      </c>
      <c r="AA16" s="459">
        <v>0</v>
      </c>
      <c r="AB16" s="459">
        <v>0</v>
      </c>
      <c r="AC16" s="459">
        <v>0</v>
      </c>
      <c r="AD16" s="459">
        <v>0</v>
      </c>
      <c r="AE16" s="459">
        <v>0</v>
      </c>
      <c r="AF16" s="459">
        <v>0</v>
      </c>
      <c r="AG16" s="459">
        <v>0</v>
      </c>
      <c r="AH16" s="459">
        <v>0</v>
      </c>
      <c r="AI16" s="459">
        <v>0</v>
      </c>
      <c r="AJ16" s="459">
        <v>0</v>
      </c>
      <c r="AK16" s="459">
        <v>0</v>
      </c>
      <c r="AL16" s="459">
        <v>0</v>
      </c>
      <c r="AM16" s="459">
        <v>0</v>
      </c>
      <c r="AN16" s="459">
        <v>0</v>
      </c>
      <c r="AO16" s="459">
        <v>0</v>
      </c>
      <c r="AP16" s="459">
        <v>0</v>
      </c>
      <c r="AQ16" s="459">
        <v>0</v>
      </c>
      <c r="AR16" s="459">
        <v>0</v>
      </c>
      <c r="AS16" s="459">
        <v>0</v>
      </c>
      <c r="AT16" s="459">
        <v>0</v>
      </c>
      <c r="AU16" s="459">
        <v>0</v>
      </c>
      <c r="AV16" s="459">
        <v>0</v>
      </c>
      <c r="AW16" s="459">
        <v>0</v>
      </c>
      <c r="AX16" s="459">
        <v>0</v>
      </c>
      <c r="AY16" s="459">
        <v>0</v>
      </c>
      <c r="AZ16" s="459">
        <v>0</v>
      </c>
      <c r="BA16" s="459">
        <v>0</v>
      </c>
      <c r="BB16" s="456" t="s">
        <v>916</v>
      </c>
    </row>
    <row r="17" spans="1:54" ht="12.75" hidden="1" customHeight="1" outlineLevel="1">
      <c r="A17" s="460" t="s">
        <v>311</v>
      </c>
      <c r="B17" s="459" t="s">
        <v>201</v>
      </c>
      <c r="C17" s="459">
        <v>136241</v>
      </c>
      <c r="D17" s="459">
        <v>0</v>
      </c>
      <c r="E17" s="459">
        <v>6597</v>
      </c>
      <c r="F17" s="459">
        <v>14579</v>
      </c>
      <c r="G17" s="459">
        <v>0</v>
      </c>
      <c r="H17" s="459">
        <v>0</v>
      </c>
      <c r="I17" s="459">
        <v>0</v>
      </c>
      <c r="J17" s="459">
        <v>0</v>
      </c>
      <c r="K17" s="459">
        <v>0</v>
      </c>
      <c r="L17" s="459">
        <v>0</v>
      </c>
      <c r="M17" s="459">
        <v>0</v>
      </c>
      <c r="N17" s="459">
        <v>0</v>
      </c>
      <c r="O17" s="459">
        <v>0</v>
      </c>
      <c r="P17" s="459">
        <v>0</v>
      </c>
      <c r="Q17" s="459">
        <v>0</v>
      </c>
      <c r="R17" s="459">
        <v>0</v>
      </c>
      <c r="S17" s="459">
        <v>11212</v>
      </c>
      <c r="T17" s="459"/>
      <c r="U17" s="459">
        <v>0</v>
      </c>
      <c r="V17" s="459">
        <v>0</v>
      </c>
      <c r="W17" s="459">
        <v>0</v>
      </c>
      <c r="X17" s="459">
        <v>0</v>
      </c>
      <c r="Y17" s="459">
        <v>0</v>
      </c>
      <c r="Z17" s="459">
        <v>0</v>
      </c>
      <c r="AA17" s="459">
        <v>0</v>
      </c>
      <c r="AB17" s="459">
        <v>0</v>
      </c>
      <c r="AC17" s="459">
        <v>0</v>
      </c>
      <c r="AD17" s="459">
        <v>0</v>
      </c>
      <c r="AE17" s="459">
        <v>0</v>
      </c>
      <c r="AF17" s="459">
        <v>27035</v>
      </c>
      <c r="AG17" s="459">
        <v>0</v>
      </c>
      <c r="AH17" s="459">
        <v>0</v>
      </c>
      <c r="AI17" s="459">
        <v>0</v>
      </c>
      <c r="AJ17" s="459">
        <v>0</v>
      </c>
      <c r="AK17" s="459">
        <v>0</v>
      </c>
      <c r="AL17" s="459">
        <v>0</v>
      </c>
      <c r="AM17" s="459">
        <v>0</v>
      </c>
      <c r="AN17" s="459">
        <v>0</v>
      </c>
      <c r="AO17" s="459">
        <v>0</v>
      </c>
      <c r="AP17" s="459">
        <v>-5377</v>
      </c>
      <c r="AQ17" s="459">
        <v>21274</v>
      </c>
      <c r="AR17" s="459">
        <v>0</v>
      </c>
      <c r="AS17" s="459">
        <v>0</v>
      </c>
      <c r="AT17" s="459">
        <v>18895</v>
      </c>
      <c r="AU17" s="459">
        <v>0</v>
      </c>
      <c r="AV17" s="459">
        <v>33107</v>
      </c>
      <c r="AW17" s="459">
        <v>8919</v>
      </c>
      <c r="AX17" s="459">
        <v>0</v>
      </c>
      <c r="AY17" s="459">
        <v>0</v>
      </c>
      <c r="AZ17" s="459">
        <v>0</v>
      </c>
      <c r="BA17" s="459">
        <v>0</v>
      </c>
      <c r="BB17" s="456" t="s">
        <v>916</v>
      </c>
    </row>
    <row r="18" spans="1:54" ht="12.75" hidden="1" customHeight="1" outlineLevel="1">
      <c r="A18" s="460" t="s">
        <v>312</v>
      </c>
      <c r="B18" s="459" t="s">
        <v>202</v>
      </c>
      <c r="C18" s="459">
        <v>226544</v>
      </c>
      <c r="D18" s="459">
        <v>0</v>
      </c>
      <c r="E18" s="459">
        <v>0</v>
      </c>
      <c r="F18" s="459">
        <v>0</v>
      </c>
      <c r="G18" s="459">
        <v>95585</v>
      </c>
      <c r="H18" s="459">
        <v>29331</v>
      </c>
      <c r="I18" s="459">
        <v>0</v>
      </c>
      <c r="J18" s="459">
        <v>2628</v>
      </c>
      <c r="K18" s="459">
        <v>0</v>
      </c>
      <c r="L18" s="459">
        <v>1449</v>
      </c>
      <c r="M18" s="459">
        <v>0</v>
      </c>
      <c r="N18" s="459">
        <v>393</v>
      </c>
      <c r="O18" s="459">
        <v>0</v>
      </c>
      <c r="P18" s="459">
        <v>0</v>
      </c>
      <c r="Q18" s="459">
        <v>0</v>
      </c>
      <c r="R18" s="459">
        <v>0</v>
      </c>
      <c r="S18" s="459">
        <v>0</v>
      </c>
      <c r="T18" s="459"/>
      <c r="U18" s="459">
        <v>877</v>
      </c>
      <c r="V18" s="459">
        <v>228</v>
      </c>
      <c r="W18" s="459">
        <v>612</v>
      </c>
      <c r="X18" s="459">
        <v>0</v>
      </c>
      <c r="Y18" s="459">
        <v>0</v>
      </c>
      <c r="Z18" s="459">
        <v>0</v>
      </c>
      <c r="AA18" s="459">
        <v>0</v>
      </c>
      <c r="AB18" s="459">
        <v>8742</v>
      </c>
      <c r="AC18" s="459">
        <v>5862</v>
      </c>
      <c r="AD18" s="459">
        <v>0</v>
      </c>
      <c r="AE18" s="459">
        <v>0</v>
      </c>
      <c r="AF18" s="459">
        <v>0</v>
      </c>
      <c r="AG18" s="459">
        <v>0</v>
      </c>
      <c r="AH18" s="459">
        <v>0</v>
      </c>
      <c r="AI18" s="459">
        <v>0</v>
      </c>
      <c r="AJ18" s="459">
        <v>0</v>
      </c>
      <c r="AK18" s="459">
        <v>1758</v>
      </c>
      <c r="AL18" s="459">
        <v>0</v>
      </c>
      <c r="AM18" s="459">
        <v>5606</v>
      </c>
      <c r="AN18" s="459">
        <v>38377</v>
      </c>
      <c r="AO18" s="459">
        <v>0</v>
      </c>
      <c r="AP18" s="459">
        <v>17830</v>
      </c>
      <c r="AQ18" s="459">
        <v>0</v>
      </c>
      <c r="AR18" s="459">
        <v>14342</v>
      </c>
      <c r="AS18" s="459">
        <v>0</v>
      </c>
      <c r="AT18" s="459">
        <v>2925</v>
      </c>
      <c r="AU18" s="459">
        <v>0</v>
      </c>
      <c r="AV18" s="459">
        <v>0</v>
      </c>
      <c r="AW18" s="459">
        <v>0</v>
      </c>
      <c r="AX18" s="459">
        <v>0</v>
      </c>
      <c r="AY18" s="459">
        <v>0</v>
      </c>
      <c r="AZ18" s="459">
        <v>0</v>
      </c>
      <c r="BA18" s="459">
        <v>0</v>
      </c>
      <c r="BB18" s="456" t="s">
        <v>916</v>
      </c>
    </row>
    <row r="19" spans="1:54" ht="12.75" hidden="1" customHeight="1" outlineLevel="1">
      <c r="A19" s="460" t="s">
        <v>314</v>
      </c>
      <c r="B19" s="459" t="s">
        <v>204</v>
      </c>
      <c r="C19" s="459">
        <v>-5980</v>
      </c>
      <c r="D19" s="459">
        <v>0</v>
      </c>
      <c r="E19" s="459">
        <v>0</v>
      </c>
      <c r="F19" s="459">
        <v>0</v>
      </c>
      <c r="G19" s="459">
        <v>0</v>
      </c>
      <c r="H19" s="459">
        <v>0</v>
      </c>
      <c r="I19" s="459">
        <v>0</v>
      </c>
      <c r="J19" s="459">
        <v>-247</v>
      </c>
      <c r="K19" s="459">
        <v>0</v>
      </c>
      <c r="L19" s="459">
        <v>488</v>
      </c>
      <c r="M19" s="459">
        <v>-249</v>
      </c>
      <c r="N19" s="459">
        <v>0</v>
      </c>
      <c r="O19" s="459">
        <v>0</v>
      </c>
      <c r="P19" s="459">
        <v>0</v>
      </c>
      <c r="Q19" s="459">
        <v>0</v>
      </c>
      <c r="R19" s="459">
        <v>0</v>
      </c>
      <c r="S19" s="459">
        <v>-836</v>
      </c>
      <c r="T19" s="459"/>
      <c r="U19" s="459">
        <v>0</v>
      </c>
      <c r="V19" s="459">
        <v>0</v>
      </c>
      <c r="W19" s="459">
        <v>0</v>
      </c>
      <c r="X19" s="459">
        <v>0</v>
      </c>
      <c r="Y19" s="459">
        <v>0</v>
      </c>
      <c r="Z19" s="459">
        <v>0</v>
      </c>
      <c r="AA19" s="459">
        <v>0</v>
      </c>
      <c r="AB19" s="459">
        <v>0</v>
      </c>
      <c r="AC19" s="459">
        <v>0</v>
      </c>
      <c r="AD19" s="459">
        <v>0</v>
      </c>
      <c r="AE19" s="459">
        <v>0</v>
      </c>
      <c r="AF19" s="459">
        <v>0</v>
      </c>
      <c r="AG19" s="459">
        <v>0</v>
      </c>
      <c r="AH19" s="459">
        <v>0</v>
      </c>
      <c r="AI19" s="459">
        <v>0</v>
      </c>
      <c r="AJ19" s="459">
        <v>0</v>
      </c>
      <c r="AK19" s="459">
        <v>0</v>
      </c>
      <c r="AL19" s="459">
        <v>0</v>
      </c>
      <c r="AM19" s="459">
        <v>0</v>
      </c>
      <c r="AN19" s="459">
        <v>-785</v>
      </c>
      <c r="AO19" s="459">
        <v>0</v>
      </c>
      <c r="AP19" s="459">
        <v>-129</v>
      </c>
      <c r="AQ19" s="459">
        <v>0</v>
      </c>
      <c r="AR19" s="459">
        <v>-2398</v>
      </c>
      <c r="AS19" s="459">
        <v>0</v>
      </c>
      <c r="AT19" s="459">
        <v>0</v>
      </c>
      <c r="AU19" s="459">
        <v>0</v>
      </c>
      <c r="AV19" s="459">
        <v>-263</v>
      </c>
      <c r="AW19" s="459">
        <v>-1562</v>
      </c>
      <c r="AX19" s="459">
        <v>0</v>
      </c>
      <c r="AY19" s="459">
        <v>0</v>
      </c>
      <c r="AZ19" s="459">
        <v>0</v>
      </c>
      <c r="BA19" s="459">
        <v>0</v>
      </c>
      <c r="BB19" s="456" t="s">
        <v>916</v>
      </c>
    </row>
    <row r="20" spans="1:54" ht="12.75" hidden="1" customHeight="1" outlineLevel="1">
      <c r="A20" s="460" t="s">
        <v>315</v>
      </c>
      <c r="B20" s="459" t="s">
        <v>967</v>
      </c>
      <c r="C20" s="459">
        <v>-69616</v>
      </c>
      <c r="D20" s="459">
        <v>0</v>
      </c>
      <c r="E20" s="459">
        <v>0</v>
      </c>
      <c r="F20" s="459">
        <v>0</v>
      </c>
      <c r="G20" s="459">
        <v>-69616</v>
      </c>
      <c r="H20" s="459">
        <v>0</v>
      </c>
      <c r="I20" s="459">
        <v>0</v>
      </c>
      <c r="J20" s="459">
        <v>0</v>
      </c>
      <c r="K20" s="459">
        <v>0</v>
      </c>
      <c r="L20" s="459">
        <v>0</v>
      </c>
      <c r="M20" s="459">
        <v>0</v>
      </c>
      <c r="N20" s="459">
        <v>0</v>
      </c>
      <c r="O20" s="459">
        <v>0</v>
      </c>
      <c r="P20" s="459">
        <v>0</v>
      </c>
      <c r="Q20" s="459">
        <v>0</v>
      </c>
      <c r="R20" s="459">
        <v>0</v>
      </c>
      <c r="S20" s="459">
        <v>0</v>
      </c>
      <c r="T20" s="459"/>
      <c r="U20" s="459">
        <v>0</v>
      </c>
      <c r="V20" s="459">
        <v>0</v>
      </c>
      <c r="W20" s="459">
        <v>0</v>
      </c>
      <c r="X20" s="459">
        <v>0</v>
      </c>
      <c r="Y20" s="459">
        <v>0</v>
      </c>
      <c r="Z20" s="459">
        <v>0</v>
      </c>
      <c r="AA20" s="459">
        <v>0</v>
      </c>
      <c r="AB20" s="459">
        <v>0</v>
      </c>
      <c r="AC20" s="459">
        <v>0</v>
      </c>
      <c r="AD20" s="459">
        <v>0</v>
      </c>
      <c r="AE20" s="459">
        <v>0</v>
      </c>
      <c r="AF20" s="459">
        <v>0</v>
      </c>
      <c r="AG20" s="459">
        <v>0</v>
      </c>
      <c r="AH20" s="459">
        <v>0</v>
      </c>
      <c r="AI20" s="459">
        <v>0</v>
      </c>
      <c r="AJ20" s="459">
        <v>0</v>
      </c>
      <c r="AK20" s="459">
        <v>0</v>
      </c>
      <c r="AL20" s="459">
        <v>0</v>
      </c>
      <c r="AM20" s="459">
        <v>0</v>
      </c>
      <c r="AN20" s="459">
        <v>0</v>
      </c>
      <c r="AO20" s="459">
        <v>0</v>
      </c>
      <c r="AP20" s="459">
        <v>0</v>
      </c>
      <c r="AQ20" s="459">
        <v>0</v>
      </c>
      <c r="AR20" s="459">
        <v>0</v>
      </c>
      <c r="AS20" s="459">
        <v>0</v>
      </c>
      <c r="AT20" s="459">
        <v>0</v>
      </c>
      <c r="AU20" s="459">
        <v>0</v>
      </c>
      <c r="AV20" s="459">
        <v>0</v>
      </c>
      <c r="AW20" s="459">
        <v>0</v>
      </c>
      <c r="AX20" s="459">
        <v>0</v>
      </c>
      <c r="AY20" s="459">
        <v>0</v>
      </c>
      <c r="AZ20" s="459">
        <v>0</v>
      </c>
      <c r="BA20" s="459">
        <v>0</v>
      </c>
      <c r="BB20" s="456" t="s">
        <v>916</v>
      </c>
    </row>
    <row r="21" spans="1:54" ht="12.75" hidden="1" customHeight="1" outlineLevel="1">
      <c r="A21" s="460" t="s">
        <v>317</v>
      </c>
      <c r="B21" s="459" t="s">
        <v>207</v>
      </c>
      <c r="C21" s="459">
        <v>1784</v>
      </c>
      <c r="D21" s="459">
        <v>0</v>
      </c>
      <c r="E21" s="459">
        <v>0</v>
      </c>
      <c r="F21" s="459">
        <v>0</v>
      </c>
      <c r="G21" s="459">
        <v>0</v>
      </c>
      <c r="H21" s="459">
        <v>0</v>
      </c>
      <c r="I21" s="459">
        <v>0</v>
      </c>
      <c r="J21" s="459">
        <v>0</v>
      </c>
      <c r="K21" s="459">
        <v>0</v>
      </c>
      <c r="L21" s="459">
        <v>0</v>
      </c>
      <c r="M21" s="459">
        <v>0</v>
      </c>
      <c r="N21" s="459">
        <v>0</v>
      </c>
      <c r="O21" s="459">
        <v>0</v>
      </c>
      <c r="P21" s="459">
        <v>0</v>
      </c>
      <c r="Q21" s="459">
        <v>0</v>
      </c>
      <c r="R21" s="459">
        <v>0</v>
      </c>
      <c r="S21" s="459">
        <v>0</v>
      </c>
      <c r="T21" s="459"/>
      <c r="U21" s="459">
        <v>0</v>
      </c>
      <c r="V21" s="459">
        <v>0</v>
      </c>
      <c r="W21" s="459">
        <v>0</v>
      </c>
      <c r="X21" s="459">
        <v>0</v>
      </c>
      <c r="Y21" s="459">
        <v>0</v>
      </c>
      <c r="Z21" s="459">
        <v>0</v>
      </c>
      <c r="AA21" s="459">
        <v>0</v>
      </c>
      <c r="AB21" s="459">
        <v>0</v>
      </c>
      <c r="AC21" s="459">
        <v>0</v>
      </c>
      <c r="AD21" s="459">
        <v>0</v>
      </c>
      <c r="AE21" s="459">
        <v>0</v>
      </c>
      <c r="AF21" s="459">
        <v>1784</v>
      </c>
      <c r="AG21" s="459">
        <v>0</v>
      </c>
      <c r="AH21" s="459">
        <v>0</v>
      </c>
      <c r="AI21" s="459">
        <v>0</v>
      </c>
      <c r="AJ21" s="459">
        <v>0</v>
      </c>
      <c r="AK21" s="459">
        <v>0</v>
      </c>
      <c r="AL21" s="459">
        <v>0</v>
      </c>
      <c r="AM21" s="459">
        <v>0</v>
      </c>
      <c r="AN21" s="459">
        <v>0</v>
      </c>
      <c r="AO21" s="459">
        <v>0</v>
      </c>
      <c r="AP21" s="459">
        <v>0</v>
      </c>
      <c r="AQ21" s="459">
        <v>0</v>
      </c>
      <c r="AR21" s="459">
        <v>0</v>
      </c>
      <c r="AS21" s="459">
        <v>0</v>
      </c>
      <c r="AT21" s="459">
        <v>0</v>
      </c>
      <c r="AU21" s="459">
        <v>0</v>
      </c>
      <c r="AV21" s="459">
        <v>0</v>
      </c>
      <c r="AW21" s="459">
        <v>0</v>
      </c>
      <c r="AX21" s="459">
        <v>0</v>
      </c>
      <c r="AY21" s="459">
        <v>0</v>
      </c>
      <c r="AZ21" s="459">
        <v>0</v>
      </c>
      <c r="BA21" s="459">
        <v>0</v>
      </c>
      <c r="BB21" s="456" t="s">
        <v>916</v>
      </c>
    </row>
    <row r="22" spans="1:54" ht="12.75" hidden="1" customHeight="1" outlineLevel="1">
      <c r="A22" s="460" t="s">
        <v>320</v>
      </c>
      <c r="B22" s="459" t="s">
        <v>210</v>
      </c>
      <c r="C22" s="459">
        <v>-73838</v>
      </c>
      <c r="D22" s="459">
        <v>0</v>
      </c>
      <c r="E22" s="459">
        <v>0</v>
      </c>
      <c r="F22" s="459">
        <v>0</v>
      </c>
      <c r="G22" s="459">
        <v>0</v>
      </c>
      <c r="H22" s="459">
        <v>0</v>
      </c>
      <c r="I22" s="459">
        <v>0</v>
      </c>
      <c r="J22" s="459">
        <v>0</v>
      </c>
      <c r="K22" s="459">
        <v>0</v>
      </c>
      <c r="L22" s="459">
        <v>0</v>
      </c>
      <c r="M22" s="459">
        <v>0</v>
      </c>
      <c r="N22" s="459">
        <v>0</v>
      </c>
      <c r="O22" s="459">
        <v>0</v>
      </c>
      <c r="P22" s="459">
        <v>0</v>
      </c>
      <c r="Q22" s="459">
        <v>0</v>
      </c>
      <c r="R22" s="459">
        <v>0</v>
      </c>
      <c r="S22" s="459">
        <v>0</v>
      </c>
      <c r="T22" s="459"/>
      <c r="U22" s="459">
        <v>0</v>
      </c>
      <c r="V22" s="459">
        <v>0</v>
      </c>
      <c r="W22" s="459">
        <v>0</v>
      </c>
      <c r="X22" s="459">
        <v>0</v>
      </c>
      <c r="Y22" s="459">
        <v>0</v>
      </c>
      <c r="Z22" s="459">
        <v>0</v>
      </c>
      <c r="AA22" s="459">
        <v>0</v>
      </c>
      <c r="AB22" s="459">
        <v>0</v>
      </c>
      <c r="AC22" s="459">
        <v>0</v>
      </c>
      <c r="AD22" s="459">
        <v>0</v>
      </c>
      <c r="AE22" s="459">
        <v>0</v>
      </c>
      <c r="AF22" s="459">
        <v>-73838</v>
      </c>
      <c r="AG22" s="459">
        <v>0</v>
      </c>
      <c r="AH22" s="459">
        <v>0</v>
      </c>
      <c r="AI22" s="459">
        <v>0</v>
      </c>
      <c r="AJ22" s="459">
        <v>0</v>
      </c>
      <c r="AK22" s="459">
        <v>0</v>
      </c>
      <c r="AL22" s="459">
        <v>0</v>
      </c>
      <c r="AM22" s="459">
        <v>0</v>
      </c>
      <c r="AN22" s="459">
        <v>0</v>
      </c>
      <c r="AO22" s="459">
        <v>0</v>
      </c>
      <c r="AP22" s="459">
        <v>0</v>
      </c>
      <c r="AQ22" s="459">
        <v>0</v>
      </c>
      <c r="AR22" s="459">
        <v>0</v>
      </c>
      <c r="AS22" s="459">
        <v>0</v>
      </c>
      <c r="AT22" s="459">
        <v>0</v>
      </c>
      <c r="AU22" s="459">
        <v>0</v>
      </c>
      <c r="AV22" s="459">
        <v>0</v>
      </c>
      <c r="AW22" s="459">
        <v>0</v>
      </c>
      <c r="AX22" s="459">
        <v>0</v>
      </c>
      <c r="AY22" s="459">
        <v>0</v>
      </c>
      <c r="AZ22" s="459">
        <v>0</v>
      </c>
      <c r="BA22" s="459">
        <v>0</v>
      </c>
      <c r="BB22" s="456" t="s">
        <v>916</v>
      </c>
    </row>
    <row r="23" spans="1:54" ht="12.75" hidden="1" customHeight="1" outlineLevel="1">
      <c r="A23" s="460" t="s">
        <v>322</v>
      </c>
      <c r="B23" s="459" t="s">
        <v>968</v>
      </c>
      <c r="C23" s="459">
        <v>-9688</v>
      </c>
      <c r="D23" s="459">
        <v>0</v>
      </c>
      <c r="E23" s="459">
        <v>0</v>
      </c>
      <c r="F23" s="459">
        <v>0</v>
      </c>
      <c r="G23" s="459">
        <v>0</v>
      </c>
      <c r="H23" s="459">
        <v>0</v>
      </c>
      <c r="I23" s="459">
        <v>0</v>
      </c>
      <c r="J23" s="459">
        <v>0</v>
      </c>
      <c r="K23" s="459">
        <v>0</v>
      </c>
      <c r="L23" s="459">
        <v>0</v>
      </c>
      <c r="M23" s="459">
        <v>0</v>
      </c>
      <c r="N23" s="459">
        <v>0</v>
      </c>
      <c r="O23" s="459">
        <v>0</v>
      </c>
      <c r="P23" s="459">
        <v>0</v>
      </c>
      <c r="Q23" s="459">
        <v>0</v>
      </c>
      <c r="R23" s="459">
        <v>0</v>
      </c>
      <c r="S23" s="459">
        <v>0</v>
      </c>
      <c r="T23" s="459"/>
      <c r="U23" s="459">
        <v>0</v>
      </c>
      <c r="V23" s="459">
        <v>0</v>
      </c>
      <c r="W23" s="459">
        <v>0</v>
      </c>
      <c r="X23" s="459">
        <v>0</v>
      </c>
      <c r="Y23" s="459">
        <v>0</v>
      </c>
      <c r="Z23" s="459">
        <v>0</v>
      </c>
      <c r="AA23" s="459">
        <v>0</v>
      </c>
      <c r="AB23" s="459">
        <v>0</v>
      </c>
      <c r="AC23" s="459">
        <v>0</v>
      </c>
      <c r="AD23" s="459">
        <v>0</v>
      </c>
      <c r="AE23" s="459">
        <v>0</v>
      </c>
      <c r="AF23" s="459">
        <v>-9688</v>
      </c>
      <c r="AG23" s="459">
        <v>0</v>
      </c>
      <c r="AH23" s="459">
        <v>0</v>
      </c>
      <c r="AI23" s="459">
        <v>0</v>
      </c>
      <c r="AJ23" s="459">
        <v>0</v>
      </c>
      <c r="AK23" s="459">
        <v>0</v>
      </c>
      <c r="AL23" s="459">
        <v>0</v>
      </c>
      <c r="AM23" s="459">
        <v>0</v>
      </c>
      <c r="AN23" s="459">
        <v>0</v>
      </c>
      <c r="AO23" s="459">
        <v>0</v>
      </c>
      <c r="AP23" s="459">
        <v>0</v>
      </c>
      <c r="AQ23" s="459">
        <v>0</v>
      </c>
      <c r="AR23" s="459">
        <v>0</v>
      </c>
      <c r="AS23" s="459">
        <v>0</v>
      </c>
      <c r="AT23" s="459">
        <v>0</v>
      </c>
      <c r="AU23" s="459">
        <v>0</v>
      </c>
      <c r="AV23" s="459">
        <v>0</v>
      </c>
      <c r="AW23" s="459">
        <v>0</v>
      </c>
      <c r="AX23" s="459">
        <v>0</v>
      </c>
      <c r="AY23" s="459">
        <v>0</v>
      </c>
      <c r="AZ23" s="459">
        <v>0</v>
      </c>
      <c r="BA23" s="459">
        <v>0</v>
      </c>
      <c r="BB23" s="456" t="s">
        <v>916</v>
      </c>
    </row>
    <row r="24" spans="1:54" ht="12.75" hidden="1" customHeight="1" outlineLevel="1">
      <c r="A24" s="460" t="s">
        <v>323</v>
      </c>
      <c r="B24" s="459" t="s">
        <v>213</v>
      </c>
      <c r="C24" s="459">
        <v>-270158</v>
      </c>
      <c r="D24" s="459">
        <v>0</v>
      </c>
      <c r="E24" s="459">
        <v>0</v>
      </c>
      <c r="F24" s="459">
        <v>0</v>
      </c>
      <c r="G24" s="459">
        <v>0</v>
      </c>
      <c r="H24" s="459">
        <v>0</v>
      </c>
      <c r="I24" s="459">
        <v>0</v>
      </c>
      <c r="J24" s="459">
        <v>0</v>
      </c>
      <c r="K24" s="459">
        <v>0</v>
      </c>
      <c r="L24" s="459">
        <v>0</v>
      </c>
      <c r="M24" s="459">
        <v>0</v>
      </c>
      <c r="N24" s="459">
        <v>0</v>
      </c>
      <c r="O24" s="459">
        <v>0</v>
      </c>
      <c r="P24" s="459">
        <v>0</v>
      </c>
      <c r="Q24" s="459">
        <v>0</v>
      </c>
      <c r="R24" s="459">
        <v>0</v>
      </c>
      <c r="S24" s="459">
        <v>0</v>
      </c>
      <c r="T24" s="459"/>
      <c r="U24" s="459">
        <v>0</v>
      </c>
      <c r="V24" s="459">
        <v>0</v>
      </c>
      <c r="W24" s="459">
        <v>0</v>
      </c>
      <c r="X24" s="459">
        <v>0</v>
      </c>
      <c r="Y24" s="459">
        <v>0</v>
      </c>
      <c r="Z24" s="459">
        <v>0</v>
      </c>
      <c r="AA24" s="459">
        <v>0</v>
      </c>
      <c r="AB24" s="459">
        <v>0</v>
      </c>
      <c r="AC24" s="459">
        <v>0</v>
      </c>
      <c r="AD24" s="459">
        <v>0</v>
      </c>
      <c r="AE24" s="459">
        <v>0</v>
      </c>
      <c r="AF24" s="459">
        <v>0</v>
      </c>
      <c r="AG24" s="459">
        <v>0</v>
      </c>
      <c r="AH24" s="459">
        <v>0</v>
      </c>
      <c r="AI24" s="459">
        <v>0</v>
      </c>
      <c r="AJ24" s="459">
        <v>0</v>
      </c>
      <c r="AK24" s="459">
        <v>0</v>
      </c>
      <c r="AL24" s="459">
        <v>0</v>
      </c>
      <c r="AM24" s="459">
        <v>0</v>
      </c>
      <c r="AN24" s="459">
        <v>0</v>
      </c>
      <c r="AO24" s="459">
        <v>0</v>
      </c>
      <c r="AP24" s="459">
        <v>0</v>
      </c>
      <c r="AQ24" s="459">
        <v>0</v>
      </c>
      <c r="AR24" s="459">
        <v>0</v>
      </c>
      <c r="AS24" s="459">
        <v>0</v>
      </c>
      <c r="AT24" s="459">
        <v>-270158</v>
      </c>
      <c r="AU24" s="459">
        <v>0</v>
      </c>
      <c r="AV24" s="459">
        <v>0</v>
      </c>
      <c r="AW24" s="459">
        <v>0</v>
      </c>
      <c r="AX24" s="459">
        <v>0</v>
      </c>
      <c r="AY24" s="459">
        <v>0</v>
      </c>
      <c r="AZ24" s="459">
        <v>0</v>
      </c>
      <c r="BA24" s="459">
        <v>0</v>
      </c>
      <c r="BB24" s="456" t="s">
        <v>916</v>
      </c>
    </row>
    <row r="25" spans="1:54" ht="12.75" hidden="1" customHeight="1" outlineLevel="1">
      <c r="A25" s="460" t="s">
        <v>324</v>
      </c>
      <c r="B25" s="459" t="s">
        <v>969</v>
      </c>
      <c r="C25" s="459">
        <v>-22656</v>
      </c>
      <c r="D25" s="459">
        <v>0</v>
      </c>
      <c r="E25" s="459">
        <v>0</v>
      </c>
      <c r="F25" s="459">
        <v>0</v>
      </c>
      <c r="G25" s="459">
        <v>0</v>
      </c>
      <c r="H25" s="459">
        <v>0</v>
      </c>
      <c r="I25" s="459">
        <v>0</v>
      </c>
      <c r="J25" s="459">
        <v>0</v>
      </c>
      <c r="K25" s="459">
        <v>0</v>
      </c>
      <c r="L25" s="459">
        <v>0</v>
      </c>
      <c r="M25" s="459">
        <v>0</v>
      </c>
      <c r="N25" s="459">
        <v>0</v>
      </c>
      <c r="O25" s="459">
        <v>0</v>
      </c>
      <c r="P25" s="459">
        <v>0</v>
      </c>
      <c r="Q25" s="459">
        <v>0</v>
      </c>
      <c r="R25" s="459">
        <v>0</v>
      </c>
      <c r="S25" s="459">
        <v>0</v>
      </c>
      <c r="T25" s="459"/>
      <c r="U25" s="459">
        <v>0</v>
      </c>
      <c r="V25" s="459">
        <v>0</v>
      </c>
      <c r="W25" s="459">
        <v>0</v>
      </c>
      <c r="X25" s="459">
        <v>0</v>
      </c>
      <c r="Y25" s="459">
        <v>0</v>
      </c>
      <c r="Z25" s="459">
        <v>0</v>
      </c>
      <c r="AA25" s="459">
        <v>0</v>
      </c>
      <c r="AB25" s="459">
        <v>0</v>
      </c>
      <c r="AC25" s="459">
        <v>0</v>
      </c>
      <c r="AD25" s="459">
        <v>0</v>
      </c>
      <c r="AE25" s="459">
        <v>0</v>
      </c>
      <c r="AF25" s="459">
        <v>0</v>
      </c>
      <c r="AG25" s="459">
        <v>0</v>
      </c>
      <c r="AH25" s="459">
        <v>0</v>
      </c>
      <c r="AI25" s="459">
        <v>0</v>
      </c>
      <c r="AJ25" s="459">
        <v>0</v>
      </c>
      <c r="AK25" s="459">
        <v>0</v>
      </c>
      <c r="AL25" s="459">
        <v>0</v>
      </c>
      <c r="AM25" s="459">
        <v>0</v>
      </c>
      <c r="AN25" s="459">
        <v>0</v>
      </c>
      <c r="AO25" s="459">
        <v>0</v>
      </c>
      <c r="AP25" s="459">
        <v>-22656</v>
      </c>
      <c r="AQ25" s="459">
        <v>0</v>
      </c>
      <c r="AR25" s="459">
        <v>0</v>
      </c>
      <c r="AS25" s="459">
        <v>0</v>
      </c>
      <c r="AT25" s="459">
        <v>0</v>
      </c>
      <c r="AU25" s="459">
        <v>0</v>
      </c>
      <c r="AV25" s="459">
        <v>0</v>
      </c>
      <c r="AW25" s="459">
        <v>0</v>
      </c>
      <c r="AX25" s="459">
        <v>0</v>
      </c>
      <c r="AY25" s="459">
        <v>0</v>
      </c>
      <c r="AZ25" s="459">
        <v>0</v>
      </c>
      <c r="BA25" s="459">
        <v>0</v>
      </c>
      <c r="BB25" s="456" t="s">
        <v>916</v>
      </c>
    </row>
    <row r="26" spans="1:54" ht="12.75" hidden="1" customHeight="1" outlineLevel="1">
      <c r="A26" s="460" t="s">
        <v>325</v>
      </c>
      <c r="B26" s="459" t="s">
        <v>215</v>
      </c>
      <c r="C26" s="459">
        <v>-118340175</v>
      </c>
      <c r="D26" s="459">
        <v>-2864971</v>
      </c>
      <c r="E26" s="459">
        <v>-2648424</v>
      </c>
      <c r="F26" s="459">
        <v>-18934</v>
      </c>
      <c r="G26" s="459">
        <v>-4972755</v>
      </c>
      <c r="H26" s="459">
        <v>-2095299</v>
      </c>
      <c r="I26" s="459">
        <v>0</v>
      </c>
      <c r="J26" s="459">
        <v>-941262</v>
      </c>
      <c r="K26" s="459">
        <v>0</v>
      </c>
      <c r="L26" s="459">
        <v>-99533</v>
      </c>
      <c r="M26" s="459">
        <v>-3130</v>
      </c>
      <c r="N26" s="459">
        <v>-34973</v>
      </c>
      <c r="O26" s="459">
        <v>-11286</v>
      </c>
      <c r="P26" s="459">
        <v>-328</v>
      </c>
      <c r="Q26" s="459">
        <v>1458</v>
      </c>
      <c r="R26" s="459">
        <v>-4627</v>
      </c>
      <c r="S26" s="459">
        <v>-24117</v>
      </c>
      <c r="T26" s="459"/>
      <c r="U26" s="459">
        <v>653203</v>
      </c>
      <c r="V26" s="459">
        <v>-1470615</v>
      </c>
      <c r="W26" s="459">
        <v>-100708</v>
      </c>
      <c r="X26" s="459">
        <v>0</v>
      </c>
      <c r="Y26" s="459">
        <v>0</v>
      </c>
      <c r="Z26" s="459">
        <v>-384534</v>
      </c>
      <c r="AA26" s="459">
        <v>0</v>
      </c>
      <c r="AB26" s="459">
        <v>-3228577</v>
      </c>
      <c r="AC26" s="459">
        <v>-478852</v>
      </c>
      <c r="AD26" s="459">
        <v>4655</v>
      </c>
      <c r="AE26" s="459">
        <v>195705</v>
      </c>
      <c r="AF26" s="459">
        <v>-90934</v>
      </c>
      <c r="AG26" s="459">
        <v>7417</v>
      </c>
      <c r="AH26" s="459">
        <v>45151</v>
      </c>
      <c r="AI26" s="459">
        <v>12547</v>
      </c>
      <c r="AJ26" s="459">
        <v>100764</v>
      </c>
      <c r="AK26" s="459">
        <v>-3170617</v>
      </c>
      <c r="AL26" s="459">
        <v>122150</v>
      </c>
      <c r="AM26" s="459">
        <v>-771588</v>
      </c>
      <c r="AN26" s="459">
        <v>-4937905</v>
      </c>
      <c r="AO26" s="459">
        <v>-216</v>
      </c>
      <c r="AP26" s="459">
        <v>-1861041</v>
      </c>
      <c r="AQ26" s="459">
        <v>2852</v>
      </c>
      <c r="AR26" s="459">
        <v>-2687417</v>
      </c>
      <c r="AS26" s="459">
        <v>0</v>
      </c>
      <c r="AT26" s="459">
        <v>-4357763</v>
      </c>
      <c r="AU26" s="459">
        <v>-46180</v>
      </c>
      <c r="AV26" s="459">
        <v>-53345239</v>
      </c>
      <c r="AW26" s="459">
        <v>-28834253</v>
      </c>
      <c r="AX26" s="459">
        <v>0</v>
      </c>
      <c r="AY26" s="459">
        <v>0</v>
      </c>
      <c r="AZ26" s="459">
        <v>0</v>
      </c>
      <c r="BA26" s="459">
        <v>0</v>
      </c>
      <c r="BB26" s="456" t="s">
        <v>916</v>
      </c>
    </row>
    <row r="27" spans="1:54" ht="12.75" hidden="1" customHeight="1" outlineLevel="1">
      <c r="A27" s="460" t="s">
        <v>326</v>
      </c>
      <c r="B27" s="459" t="s">
        <v>216</v>
      </c>
      <c r="C27" s="459">
        <v>-11784397</v>
      </c>
      <c r="D27" s="459">
        <v>1121699</v>
      </c>
      <c r="E27" s="459">
        <v>1104426</v>
      </c>
      <c r="F27" s="459">
        <v>12409</v>
      </c>
      <c r="G27" s="459">
        <v>-1937207</v>
      </c>
      <c r="H27" s="459">
        <v>-1494835</v>
      </c>
      <c r="I27" s="459">
        <v>0</v>
      </c>
      <c r="J27" s="459">
        <v>-984066</v>
      </c>
      <c r="K27" s="459">
        <v>0</v>
      </c>
      <c r="L27" s="459">
        <v>-10042</v>
      </c>
      <c r="M27" s="459">
        <v>-3810</v>
      </c>
      <c r="N27" s="459">
        <v>-42081</v>
      </c>
      <c r="O27" s="459">
        <v>11117</v>
      </c>
      <c r="P27" s="459">
        <v>430</v>
      </c>
      <c r="Q27" s="459">
        <v>-1453</v>
      </c>
      <c r="R27" s="459">
        <v>-4143</v>
      </c>
      <c r="S27" s="459">
        <v>-40823</v>
      </c>
      <c r="T27" s="459"/>
      <c r="U27" s="459">
        <v>-650982</v>
      </c>
      <c r="V27" s="459">
        <v>-599696</v>
      </c>
      <c r="W27" s="459">
        <v>-34334</v>
      </c>
      <c r="X27" s="459">
        <v>0</v>
      </c>
      <c r="Y27" s="459">
        <v>0</v>
      </c>
      <c r="Z27" s="459">
        <v>-192094</v>
      </c>
      <c r="AA27" s="459">
        <v>0</v>
      </c>
      <c r="AB27" s="459">
        <v>-1265587</v>
      </c>
      <c r="AC27" s="459">
        <v>-288011</v>
      </c>
      <c r="AD27" s="459">
        <v>-4655</v>
      </c>
      <c r="AE27" s="459">
        <v>-201061</v>
      </c>
      <c r="AF27" s="459">
        <v>13082</v>
      </c>
      <c r="AG27" s="459">
        <v>-7417</v>
      </c>
      <c r="AH27" s="459">
        <v>-45151</v>
      </c>
      <c r="AI27" s="459">
        <v>-12547</v>
      </c>
      <c r="AJ27" s="459">
        <v>-100764</v>
      </c>
      <c r="AK27" s="459">
        <v>-2071166</v>
      </c>
      <c r="AL27" s="459">
        <v>-122150</v>
      </c>
      <c r="AM27" s="459">
        <v>-397630</v>
      </c>
      <c r="AN27" s="459">
        <v>-1046220</v>
      </c>
      <c r="AO27" s="459">
        <v>-23352</v>
      </c>
      <c r="AP27" s="459">
        <v>-570310</v>
      </c>
      <c r="AQ27" s="459">
        <v>-18567</v>
      </c>
      <c r="AR27" s="459">
        <v>-1706837</v>
      </c>
      <c r="AS27" s="459">
        <v>0</v>
      </c>
      <c r="AT27" s="459">
        <v>-3136645</v>
      </c>
      <c r="AU27" s="459">
        <v>1366</v>
      </c>
      <c r="AV27" s="459">
        <v>4859288</v>
      </c>
      <c r="AW27" s="459">
        <v>-1894580</v>
      </c>
      <c r="AX27" s="459">
        <v>0</v>
      </c>
      <c r="AY27" s="459">
        <v>0</v>
      </c>
      <c r="AZ27" s="459">
        <v>0</v>
      </c>
      <c r="BA27" s="459">
        <v>0</v>
      </c>
      <c r="BB27" s="456" t="s">
        <v>916</v>
      </c>
    </row>
    <row r="28" spans="1:54" ht="12.75" hidden="1" customHeight="1" outlineLevel="1">
      <c r="A28" s="460" t="s">
        <v>744</v>
      </c>
      <c r="B28" s="459" t="s">
        <v>970</v>
      </c>
      <c r="C28" s="459">
        <v>0</v>
      </c>
      <c r="D28" s="459">
        <v>0</v>
      </c>
      <c r="E28" s="459">
        <v>0</v>
      </c>
      <c r="F28" s="459">
        <v>0</v>
      </c>
      <c r="G28" s="459">
        <v>0</v>
      </c>
      <c r="H28" s="459">
        <v>0</v>
      </c>
      <c r="I28" s="459">
        <v>0</v>
      </c>
      <c r="J28" s="459">
        <v>0</v>
      </c>
      <c r="K28" s="459">
        <v>0</v>
      </c>
      <c r="L28" s="459">
        <v>0</v>
      </c>
      <c r="M28" s="459">
        <v>0</v>
      </c>
      <c r="N28" s="459">
        <v>0</v>
      </c>
      <c r="O28" s="459">
        <v>0</v>
      </c>
      <c r="P28" s="459">
        <v>0</v>
      </c>
      <c r="Q28" s="459">
        <v>0</v>
      </c>
      <c r="R28" s="459">
        <v>0</v>
      </c>
      <c r="S28" s="459">
        <v>0</v>
      </c>
      <c r="T28" s="459"/>
      <c r="U28" s="459">
        <v>0</v>
      </c>
      <c r="V28" s="459">
        <v>0</v>
      </c>
      <c r="W28" s="459">
        <v>0</v>
      </c>
      <c r="X28" s="459">
        <v>0</v>
      </c>
      <c r="Y28" s="459">
        <v>0</v>
      </c>
      <c r="Z28" s="459">
        <v>0</v>
      </c>
      <c r="AA28" s="459">
        <v>0</v>
      </c>
      <c r="AB28" s="459">
        <v>0</v>
      </c>
      <c r="AC28" s="459">
        <v>0</v>
      </c>
      <c r="AD28" s="459">
        <v>0</v>
      </c>
      <c r="AE28" s="459">
        <v>0</v>
      </c>
      <c r="AF28" s="459">
        <v>0</v>
      </c>
      <c r="AG28" s="459">
        <v>0</v>
      </c>
      <c r="AH28" s="459">
        <v>0</v>
      </c>
      <c r="AI28" s="459">
        <v>0</v>
      </c>
      <c r="AJ28" s="459">
        <v>0</v>
      </c>
      <c r="AK28" s="459">
        <v>0</v>
      </c>
      <c r="AL28" s="459">
        <v>0</v>
      </c>
      <c r="AM28" s="459">
        <v>0</v>
      </c>
      <c r="AN28" s="459">
        <v>0</v>
      </c>
      <c r="AO28" s="459">
        <v>0</v>
      </c>
      <c r="AP28" s="459">
        <v>0</v>
      </c>
      <c r="AQ28" s="459">
        <v>0</v>
      </c>
      <c r="AR28" s="459">
        <v>0</v>
      </c>
      <c r="AS28" s="459">
        <v>0</v>
      </c>
      <c r="AT28" s="459">
        <v>0</v>
      </c>
      <c r="AU28" s="459">
        <v>0</v>
      </c>
      <c r="AV28" s="459">
        <v>0</v>
      </c>
      <c r="AW28" s="459">
        <v>0</v>
      </c>
      <c r="AX28" s="459">
        <v>0</v>
      </c>
      <c r="AY28" s="459">
        <v>0</v>
      </c>
      <c r="AZ28" s="459">
        <v>0</v>
      </c>
      <c r="BA28" s="459">
        <v>0</v>
      </c>
      <c r="BB28" s="456" t="s">
        <v>916</v>
      </c>
    </row>
    <row r="29" spans="1:54" ht="12.75" hidden="1" customHeight="1" outlineLevel="1">
      <c r="A29" s="460" t="s">
        <v>327</v>
      </c>
      <c r="B29" s="459" t="s">
        <v>971</v>
      </c>
      <c r="C29" s="459">
        <v>0</v>
      </c>
      <c r="D29" s="459">
        <v>0</v>
      </c>
      <c r="E29" s="459">
        <v>0</v>
      </c>
      <c r="F29" s="459">
        <v>0</v>
      </c>
      <c r="G29" s="459">
        <v>0</v>
      </c>
      <c r="H29" s="459">
        <v>0</v>
      </c>
      <c r="I29" s="459">
        <v>0</v>
      </c>
      <c r="J29" s="459">
        <v>0</v>
      </c>
      <c r="K29" s="459">
        <v>0</v>
      </c>
      <c r="L29" s="459">
        <v>0</v>
      </c>
      <c r="M29" s="459">
        <v>0</v>
      </c>
      <c r="N29" s="459">
        <v>0</v>
      </c>
      <c r="O29" s="459">
        <v>0</v>
      </c>
      <c r="P29" s="459">
        <v>0</v>
      </c>
      <c r="Q29" s="459">
        <v>0</v>
      </c>
      <c r="R29" s="459">
        <v>0</v>
      </c>
      <c r="S29" s="459">
        <v>0</v>
      </c>
      <c r="T29" s="459"/>
      <c r="U29" s="459">
        <v>0</v>
      </c>
      <c r="V29" s="459">
        <v>0</v>
      </c>
      <c r="W29" s="459">
        <v>0</v>
      </c>
      <c r="X29" s="459">
        <v>0</v>
      </c>
      <c r="Y29" s="459">
        <v>0</v>
      </c>
      <c r="Z29" s="459">
        <v>0</v>
      </c>
      <c r="AA29" s="459">
        <v>0</v>
      </c>
      <c r="AB29" s="459">
        <v>0</v>
      </c>
      <c r="AC29" s="459">
        <v>0</v>
      </c>
      <c r="AD29" s="459">
        <v>0</v>
      </c>
      <c r="AE29" s="459">
        <v>0</v>
      </c>
      <c r="AF29" s="459">
        <v>0</v>
      </c>
      <c r="AG29" s="459">
        <v>0</v>
      </c>
      <c r="AH29" s="459">
        <v>0</v>
      </c>
      <c r="AI29" s="459">
        <v>0</v>
      </c>
      <c r="AJ29" s="459">
        <v>0</v>
      </c>
      <c r="AK29" s="459">
        <v>0</v>
      </c>
      <c r="AL29" s="459">
        <v>0</v>
      </c>
      <c r="AM29" s="459">
        <v>0</v>
      </c>
      <c r="AN29" s="459">
        <v>0</v>
      </c>
      <c r="AO29" s="459">
        <v>0</v>
      </c>
      <c r="AP29" s="459">
        <v>0</v>
      </c>
      <c r="AQ29" s="459">
        <v>0</v>
      </c>
      <c r="AR29" s="459">
        <v>0</v>
      </c>
      <c r="AS29" s="459">
        <v>0</v>
      </c>
      <c r="AT29" s="459">
        <v>0</v>
      </c>
      <c r="AU29" s="459">
        <v>0</v>
      </c>
      <c r="AV29" s="459">
        <v>0</v>
      </c>
      <c r="AW29" s="459">
        <v>0</v>
      </c>
      <c r="AX29" s="459">
        <v>0</v>
      </c>
      <c r="AY29" s="459">
        <v>0</v>
      </c>
      <c r="AZ29" s="459">
        <v>0</v>
      </c>
      <c r="BA29" s="459">
        <v>0</v>
      </c>
      <c r="BB29" s="456" t="s">
        <v>916</v>
      </c>
    </row>
    <row r="30" spans="1:54" ht="12.75" hidden="1" customHeight="1" outlineLevel="1">
      <c r="A30" s="460" t="s">
        <v>745</v>
      </c>
      <c r="B30" s="459" t="s">
        <v>972</v>
      </c>
      <c r="C30" s="459">
        <v>0</v>
      </c>
      <c r="D30" s="459">
        <v>0</v>
      </c>
      <c r="E30" s="459">
        <v>0</v>
      </c>
      <c r="F30" s="459">
        <v>0</v>
      </c>
      <c r="G30" s="459">
        <v>0</v>
      </c>
      <c r="H30" s="459">
        <v>0</v>
      </c>
      <c r="I30" s="459">
        <v>0</v>
      </c>
      <c r="J30" s="459">
        <v>0</v>
      </c>
      <c r="K30" s="459">
        <v>0</v>
      </c>
      <c r="L30" s="459">
        <v>0</v>
      </c>
      <c r="M30" s="459">
        <v>0</v>
      </c>
      <c r="N30" s="459">
        <v>0</v>
      </c>
      <c r="O30" s="459">
        <v>0</v>
      </c>
      <c r="P30" s="459">
        <v>0</v>
      </c>
      <c r="Q30" s="459">
        <v>0</v>
      </c>
      <c r="R30" s="459">
        <v>0</v>
      </c>
      <c r="S30" s="459">
        <v>0</v>
      </c>
      <c r="T30" s="459"/>
      <c r="U30" s="459">
        <v>0</v>
      </c>
      <c r="V30" s="459">
        <v>0</v>
      </c>
      <c r="W30" s="459">
        <v>0</v>
      </c>
      <c r="X30" s="459">
        <v>0</v>
      </c>
      <c r="Y30" s="459">
        <v>0</v>
      </c>
      <c r="Z30" s="459">
        <v>0</v>
      </c>
      <c r="AA30" s="459">
        <v>0</v>
      </c>
      <c r="AB30" s="459">
        <v>0</v>
      </c>
      <c r="AC30" s="459">
        <v>0</v>
      </c>
      <c r="AD30" s="459">
        <v>0</v>
      </c>
      <c r="AE30" s="459">
        <v>0</v>
      </c>
      <c r="AF30" s="459">
        <v>0</v>
      </c>
      <c r="AG30" s="459">
        <v>0</v>
      </c>
      <c r="AH30" s="459">
        <v>0</v>
      </c>
      <c r="AI30" s="459">
        <v>0</v>
      </c>
      <c r="AJ30" s="459">
        <v>0</v>
      </c>
      <c r="AK30" s="459">
        <v>0</v>
      </c>
      <c r="AL30" s="459">
        <v>0</v>
      </c>
      <c r="AM30" s="459">
        <v>0</v>
      </c>
      <c r="AN30" s="459">
        <v>0</v>
      </c>
      <c r="AO30" s="459">
        <v>0</v>
      </c>
      <c r="AP30" s="459">
        <v>0</v>
      </c>
      <c r="AQ30" s="459">
        <v>0</v>
      </c>
      <c r="AR30" s="459">
        <v>0</v>
      </c>
      <c r="AS30" s="459">
        <v>0</v>
      </c>
      <c r="AT30" s="459">
        <v>0</v>
      </c>
      <c r="AU30" s="459">
        <v>0</v>
      </c>
      <c r="AV30" s="459">
        <v>0</v>
      </c>
      <c r="AW30" s="459">
        <v>0</v>
      </c>
      <c r="AX30" s="459">
        <v>0</v>
      </c>
      <c r="AY30" s="459">
        <v>0</v>
      </c>
      <c r="AZ30" s="459">
        <v>0</v>
      </c>
      <c r="BA30" s="459">
        <v>0</v>
      </c>
      <c r="BB30" s="456" t="s">
        <v>916</v>
      </c>
    </row>
    <row r="31" spans="1:54" ht="12.75" hidden="1" customHeight="1" outlineLevel="1">
      <c r="A31" s="460" t="s">
        <v>746</v>
      </c>
      <c r="B31" s="459" t="s">
        <v>973</v>
      </c>
      <c r="C31" s="459">
        <v>0</v>
      </c>
      <c r="D31" s="459">
        <v>0</v>
      </c>
      <c r="E31" s="459">
        <v>0</v>
      </c>
      <c r="F31" s="459">
        <v>0</v>
      </c>
      <c r="G31" s="459">
        <v>0</v>
      </c>
      <c r="H31" s="459">
        <v>0</v>
      </c>
      <c r="I31" s="459">
        <v>0</v>
      </c>
      <c r="J31" s="459">
        <v>0</v>
      </c>
      <c r="K31" s="459">
        <v>0</v>
      </c>
      <c r="L31" s="459">
        <v>0</v>
      </c>
      <c r="M31" s="459">
        <v>0</v>
      </c>
      <c r="N31" s="459">
        <v>0</v>
      </c>
      <c r="O31" s="459">
        <v>0</v>
      </c>
      <c r="P31" s="459">
        <v>0</v>
      </c>
      <c r="Q31" s="459">
        <v>0</v>
      </c>
      <c r="R31" s="459">
        <v>0</v>
      </c>
      <c r="S31" s="459">
        <v>0</v>
      </c>
      <c r="T31" s="459"/>
      <c r="U31" s="459">
        <v>0</v>
      </c>
      <c r="V31" s="459">
        <v>0</v>
      </c>
      <c r="W31" s="459">
        <v>0</v>
      </c>
      <c r="X31" s="459">
        <v>0</v>
      </c>
      <c r="Y31" s="459">
        <v>0</v>
      </c>
      <c r="Z31" s="459">
        <v>0</v>
      </c>
      <c r="AA31" s="459">
        <v>0</v>
      </c>
      <c r="AB31" s="459">
        <v>0</v>
      </c>
      <c r="AC31" s="459">
        <v>0</v>
      </c>
      <c r="AD31" s="459">
        <v>0</v>
      </c>
      <c r="AE31" s="459">
        <v>0</v>
      </c>
      <c r="AF31" s="459">
        <v>0</v>
      </c>
      <c r="AG31" s="459">
        <v>0</v>
      </c>
      <c r="AH31" s="459">
        <v>0</v>
      </c>
      <c r="AI31" s="459">
        <v>0</v>
      </c>
      <c r="AJ31" s="459">
        <v>0</v>
      </c>
      <c r="AK31" s="459">
        <v>0</v>
      </c>
      <c r="AL31" s="459">
        <v>0</v>
      </c>
      <c r="AM31" s="459">
        <v>0</v>
      </c>
      <c r="AN31" s="459">
        <v>0</v>
      </c>
      <c r="AO31" s="459">
        <v>0</v>
      </c>
      <c r="AP31" s="459">
        <v>0</v>
      </c>
      <c r="AQ31" s="459">
        <v>0</v>
      </c>
      <c r="AR31" s="459">
        <v>0</v>
      </c>
      <c r="AS31" s="459">
        <v>0</v>
      </c>
      <c r="AT31" s="459">
        <v>0</v>
      </c>
      <c r="AU31" s="459">
        <v>0</v>
      </c>
      <c r="AV31" s="459">
        <v>0</v>
      </c>
      <c r="AW31" s="459">
        <v>0</v>
      </c>
      <c r="AX31" s="459">
        <v>0</v>
      </c>
      <c r="AY31" s="459">
        <v>0</v>
      </c>
      <c r="AZ31" s="459">
        <v>0</v>
      </c>
      <c r="BA31" s="459">
        <v>0</v>
      </c>
      <c r="BB31" s="456" t="s">
        <v>916</v>
      </c>
    </row>
    <row r="32" spans="1:54" ht="12.75" hidden="1" customHeight="1" outlineLevel="1">
      <c r="A32" s="460" t="s">
        <v>747</v>
      </c>
      <c r="B32" s="459" t="s">
        <v>974</v>
      </c>
      <c r="C32" s="459">
        <v>0</v>
      </c>
      <c r="D32" s="459">
        <v>0</v>
      </c>
      <c r="E32" s="459">
        <v>0</v>
      </c>
      <c r="F32" s="459">
        <v>0</v>
      </c>
      <c r="G32" s="459">
        <v>0</v>
      </c>
      <c r="H32" s="459">
        <v>0</v>
      </c>
      <c r="I32" s="459">
        <v>0</v>
      </c>
      <c r="J32" s="459">
        <v>0</v>
      </c>
      <c r="K32" s="459">
        <v>0</v>
      </c>
      <c r="L32" s="459">
        <v>0</v>
      </c>
      <c r="M32" s="459">
        <v>0</v>
      </c>
      <c r="N32" s="459">
        <v>0</v>
      </c>
      <c r="O32" s="459">
        <v>0</v>
      </c>
      <c r="P32" s="459">
        <v>0</v>
      </c>
      <c r="Q32" s="459">
        <v>0</v>
      </c>
      <c r="R32" s="459">
        <v>0</v>
      </c>
      <c r="S32" s="459">
        <v>0</v>
      </c>
      <c r="T32" s="459"/>
      <c r="U32" s="459">
        <v>0</v>
      </c>
      <c r="V32" s="459">
        <v>0</v>
      </c>
      <c r="W32" s="459">
        <v>0</v>
      </c>
      <c r="X32" s="459">
        <v>0</v>
      </c>
      <c r="Y32" s="459">
        <v>0</v>
      </c>
      <c r="Z32" s="459">
        <v>0</v>
      </c>
      <c r="AA32" s="459">
        <v>0</v>
      </c>
      <c r="AB32" s="459">
        <v>0</v>
      </c>
      <c r="AC32" s="459">
        <v>0</v>
      </c>
      <c r="AD32" s="459">
        <v>0</v>
      </c>
      <c r="AE32" s="459">
        <v>0</v>
      </c>
      <c r="AF32" s="459">
        <v>0</v>
      </c>
      <c r="AG32" s="459">
        <v>0</v>
      </c>
      <c r="AH32" s="459">
        <v>0</v>
      </c>
      <c r="AI32" s="459">
        <v>0</v>
      </c>
      <c r="AJ32" s="459">
        <v>0</v>
      </c>
      <c r="AK32" s="459">
        <v>0</v>
      </c>
      <c r="AL32" s="459">
        <v>0</v>
      </c>
      <c r="AM32" s="459">
        <v>0</v>
      </c>
      <c r="AN32" s="459">
        <v>0</v>
      </c>
      <c r="AO32" s="459">
        <v>0</v>
      </c>
      <c r="AP32" s="459">
        <v>0</v>
      </c>
      <c r="AQ32" s="459">
        <v>0</v>
      </c>
      <c r="AR32" s="459">
        <v>0</v>
      </c>
      <c r="AS32" s="459">
        <v>0</v>
      </c>
      <c r="AT32" s="459">
        <v>0</v>
      </c>
      <c r="AU32" s="459">
        <v>0</v>
      </c>
      <c r="AV32" s="459">
        <v>0</v>
      </c>
      <c r="AW32" s="459">
        <v>0</v>
      </c>
      <c r="AX32" s="459">
        <v>0</v>
      </c>
      <c r="AY32" s="459">
        <v>0</v>
      </c>
      <c r="AZ32" s="459">
        <v>0</v>
      </c>
      <c r="BA32" s="459">
        <v>0</v>
      </c>
      <c r="BB32" s="456" t="s">
        <v>916</v>
      </c>
    </row>
    <row r="33" spans="1:54" ht="12.75" hidden="1" customHeight="1" outlineLevel="1">
      <c r="A33" s="460" t="s">
        <v>748</v>
      </c>
      <c r="B33" s="459" t="s">
        <v>975</v>
      </c>
      <c r="C33" s="459">
        <v>0</v>
      </c>
      <c r="D33" s="459">
        <v>0</v>
      </c>
      <c r="E33" s="459">
        <v>0</v>
      </c>
      <c r="F33" s="459">
        <v>0</v>
      </c>
      <c r="G33" s="459">
        <v>0</v>
      </c>
      <c r="H33" s="459">
        <v>0</v>
      </c>
      <c r="I33" s="459">
        <v>0</v>
      </c>
      <c r="J33" s="459">
        <v>0</v>
      </c>
      <c r="K33" s="459">
        <v>0</v>
      </c>
      <c r="L33" s="459">
        <v>0</v>
      </c>
      <c r="M33" s="459">
        <v>0</v>
      </c>
      <c r="N33" s="459">
        <v>0</v>
      </c>
      <c r="O33" s="459">
        <v>0</v>
      </c>
      <c r="P33" s="459">
        <v>0</v>
      </c>
      <c r="Q33" s="459">
        <v>0</v>
      </c>
      <c r="R33" s="459">
        <v>0</v>
      </c>
      <c r="S33" s="459">
        <v>0</v>
      </c>
      <c r="T33" s="459"/>
      <c r="U33" s="459">
        <v>0</v>
      </c>
      <c r="V33" s="459">
        <v>0</v>
      </c>
      <c r="W33" s="459">
        <v>0</v>
      </c>
      <c r="X33" s="459">
        <v>0</v>
      </c>
      <c r="Y33" s="459">
        <v>0</v>
      </c>
      <c r="Z33" s="459">
        <v>0</v>
      </c>
      <c r="AA33" s="459">
        <v>0</v>
      </c>
      <c r="AB33" s="459">
        <v>0</v>
      </c>
      <c r="AC33" s="459">
        <v>0</v>
      </c>
      <c r="AD33" s="459">
        <v>0</v>
      </c>
      <c r="AE33" s="459">
        <v>0</v>
      </c>
      <c r="AF33" s="459">
        <v>0</v>
      </c>
      <c r="AG33" s="459">
        <v>0</v>
      </c>
      <c r="AH33" s="459">
        <v>0</v>
      </c>
      <c r="AI33" s="459">
        <v>0</v>
      </c>
      <c r="AJ33" s="459">
        <v>0</v>
      </c>
      <c r="AK33" s="459">
        <v>0</v>
      </c>
      <c r="AL33" s="459">
        <v>0</v>
      </c>
      <c r="AM33" s="459">
        <v>0</v>
      </c>
      <c r="AN33" s="459">
        <v>0</v>
      </c>
      <c r="AO33" s="459">
        <v>0</v>
      </c>
      <c r="AP33" s="459">
        <v>0</v>
      </c>
      <c r="AQ33" s="459">
        <v>0</v>
      </c>
      <c r="AR33" s="459">
        <v>0</v>
      </c>
      <c r="AS33" s="459">
        <v>0</v>
      </c>
      <c r="AT33" s="459">
        <v>0</v>
      </c>
      <c r="AU33" s="459">
        <v>0</v>
      </c>
      <c r="AV33" s="459">
        <v>0</v>
      </c>
      <c r="AW33" s="459">
        <v>0</v>
      </c>
      <c r="AX33" s="459">
        <v>0</v>
      </c>
      <c r="AY33" s="459">
        <v>0</v>
      </c>
      <c r="AZ33" s="459">
        <v>0</v>
      </c>
      <c r="BA33" s="459">
        <v>0</v>
      </c>
      <c r="BB33" s="456" t="s">
        <v>916</v>
      </c>
    </row>
    <row r="34" spans="1:54" ht="12.75" hidden="1" customHeight="1" outlineLevel="1">
      <c r="A34" s="460" t="s">
        <v>328</v>
      </c>
      <c r="B34" s="459" t="s">
        <v>218</v>
      </c>
      <c r="C34" s="459">
        <v>34612</v>
      </c>
      <c r="D34" s="459">
        <v>0</v>
      </c>
      <c r="E34" s="459">
        <v>34612</v>
      </c>
      <c r="F34" s="459">
        <v>0</v>
      </c>
      <c r="G34" s="459">
        <v>0</v>
      </c>
      <c r="H34" s="459">
        <v>0</v>
      </c>
      <c r="I34" s="459">
        <v>0</v>
      </c>
      <c r="J34" s="459">
        <v>0</v>
      </c>
      <c r="K34" s="459">
        <v>0</v>
      </c>
      <c r="L34" s="459">
        <v>0</v>
      </c>
      <c r="M34" s="459">
        <v>0</v>
      </c>
      <c r="N34" s="459">
        <v>0</v>
      </c>
      <c r="O34" s="459">
        <v>0</v>
      </c>
      <c r="P34" s="459">
        <v>0</v>
      </c>
      <c r="Q34" s="459">
        <v>0</v>
      </c>
      <c r="R34" s="459">
        <v>0</v>
      </c>
      <c r="S34" s="459">
        <v>0</v>
      </c>
      <c r="T34" s="459"/>
      <c r="U34" s="459">
        <v>0</v>
      </c>
      <c r="V34" s="459">
        <v>0</v>
      </c>
      <c r="W34" s="459">
        <v>0</v>
      </c>
      <c r="X34" s="459">
        <v>0</v>
      </c>
      <c r="Y34" s="459">
        <v>0</v>
      </c>
      <c r="Z34" s="459">
        <v>0</v>
      </c>
      <c r="AA34" s="459">
        <v>0</v>
      </c>
      <c r="AB34" s="459">
        <v>0</v>
      </c>
      <c r="AC34" s="459">
        <v>0</v>
      </c>
      <c r="AD34" s="459">
        <v>0</v>
      </c>
      <c r="AE34" s="459">
        <v>0</v>
      </c>
      <c r="AF34" s="459">
        <v>0</v>
      </c>
      <c r="AG34" s="459">
        <v>0</v>
      </c>
      <c r="AH34" s="459">
        <v>0</v>
      </c>
      <c r="AI34" s="459">
        <v>0</v>
      </c>
      <c r="AJ34" s="459">
        <v>0</v>
      </c>
      <c r="AK34" s="459">
        <v>0</v>
      </c>
      <c r="AL34" s="459">
        <v>0</v>
      </c>
      <c r="AM34" s="459">
        <v>0</v>
      </c>
      <c r="AN34" s="459">
        <v>0</v>
      </c>
      <c r="AO34" s="459">
        <v>0</v>
      </c>
      <c r="AP34" s="459">
        <v>0</v>
      </c>
      <c r="AQ34" s="459">
        <v>0</v>
      </c>
      <c r="AR34" s="459">
        <v>0</v>
      </c>
      <c r="AS34" s="459">
        <v>0</v>
      </c>
      <c r="AT34" s="459">
        <v>0</v>
      </c>
      <c r="AU34" s="459">
        <v>0</v>
      </c>
      <c r="AV34" s="459">
        <v>0</v>
      </c>
      <c r="AW34" s="459">
        <v>0</v>
      </c>
      <c r="AX34" s="459">
        <v>0</v>
      </c>
      <c r="AY34" s="459">
        <v>0</v>
      </c>
      <c r="AZ34" s="459">
        <v>0</v>
      </c>
      <c r="BA34" s="459">
        <v>0</v>
      </c>
      <c r="BB34" s="456" t="s">
        <v>916</v>
      </c>
    </row>
    <row r="35" spans="1:54" ht="12.75" hidden="1" customHeight="1" outlineLevel="1">
      <c r="A35" s="460" t="s">
        <v>329</v>
      </c>
      <c r="B35" s="459" t="s">
        <v>219</v>
      </c>
      <c r="C35" s="459">
        <v>4200</v>
      </c>
      <c r="D35" s="459">
        <v>0</v>
      </c>
      <c r="E35" s="459">
        <v>4200</v>
      </c>
      <c r="F35" s="459">
        <v>0</v>
      </c>
      <c r="G35" s="459">
        <v>0</v>
      </c>
      <c r="H35" s="459">
        <v>0</v>
      </c>
      <c r="I35" s="459">
        <v>0</v>
      </c>
      <c r="J35" s="459">
        <v>0</v>
      </c>
      <c r="K35" s="459">
        <v>0</v>
      </c>
      <c r="L35" s="459">
        <v>0</v>
      </c>
      <c r="M35" s="459">
        <v>0</v>
      </c>
      <c r="N35" s="459">
        <v>0</v>
      </c>
      <c r="O35" s="459">
        <v>0</v>
      </c>
      <c r="P35" s="459">
        <v>0</v>
      </c>
      <c r="Q35" s="459">
        <v>0</v>
      </c>
      <c r="R35" s="459">
        <v>0</v>
      </c>
      <c r="S35" s="459">
        <v>0</v>
      </c>
      <c r="T35" s="459"/>
      <c r="U35" s="459">
        <v>0</v>
      </c>
      <c r="V35" s="459">
        <v>0</v>
      </c>
      <c r="W35" s="459">
        <v>0</v>
      </c>
      <c r="X35" s="459">
        <v>0</v>
      </c>
      <c r="Y35" s="459">
        <v>0</v>
      </c>
      <c r="Z35" s="459">
        <v>0</v>
      </c>
      <c r="AA35" s="459">
        <v>0</v>
      </c>
      <c r="AB35" s="459">
        <v>0</v>
      </c>
      <c r="AC35" s="459">
        <v>0</v>
      </c>
      <c r="AD35" s="459">
        <v>0</v>
      </c>
      <c r="AE35" s="459">
        <v>0</v>
      </c>
      <c r="AF35" s="459">
        <v>0</v>
      </c>
      <c r="AG35" s="459">
        <v>0</v>
      </c>
      <c r="AH35" s="459">
        <v>0</v>
      </c>
      <c r="AI35" s="459">
        <v>0</v>
      </c>
      <c r="AJ35" s="459">
        <v>0</v>
      </c>
      <c r="AK35" s="459">
        <v>0</v>
      </c>
      <c r="AL35" s="459">
        <v>0</v>
      </c>
      <c r="AM35" s="459">
        <v>0</v>
      </c>
      <c r="AN35" s="459">
        <v>0</v>
      </c>
      <c r="AO35" s="459">
        <v>0</v>
      </c>
      <c r="AP35" s="459">
        <v>0</v>
      </c>
      <c r="AQ35" s="459">
        <v>0</v>
      </c>
      <c r="AR35" s="459">
        <v>0</v>
      </c>
      <c r="AS35" s="459">
        <v>0</v>
      </c>
      <c r="AT35" s="459">
        <v>0</v>
      </c>
      <c r="AU35" s="459">
        <v>0</v>
      </c>
      <c r="AV35" s="459">
        <v>0</v>
      </c>
      <c r="AW35" s="459">
        <v>0</v>
      </c>
      <c r="AX35" s="459">
        <v>0</v>
      </c>
      <c r="AY35" s="459">
        <v>0</v>
      </c>
      <c r="AZ35" s="459">
        <v>0</v>
      </c>
      <c r="BA35" s="459">
        <v>0</v>
      </c>
      <c r="BB35" s="456" t="s">
        <v>916</v>
      </c>
    </row>
    <row r="36" spans="1:54" ht="12.75" hidden="1" customHeight="1" outlineLevel="1">
      <c r="A36" s="460" t="s">
        <v>332</v>
      </c>
      <c r="B36" s="459" t="s">
        <v>222</v>
      </c>
      <c r="C36" s="459">
        <v>-1001239</v>
      </c>
      <c r="D36" s="459">
        <v>-16109</v>
      </c>
      <c r="E36" s="459">
        <v>107615</v>
      </c>
      <c r="F36" s="459">
        <v>-3993</v>
      </c>
      <c r="G36" s="459">
        <v>-95233</v>
      </c>
      <c r="H36" s="459">
        <v>-32407</v>
      </c>
      <c r="I36" s="459">
        <v>0</v>
      </c>
      <c r="J36" s="459">
        <v>7079</v>
      </c>
      <c r="K36" s="459">
        <v>0</v>
      </c>
      <c r="L36" s="459">
        <v>-3302</v>
      </c>
      <c r="M36" s="459">
        <v>0</v>
      </c>
      <c r="N36" s="459">
        <v>-997</v>
      </c>
      <c r="O36" s="459">
        <v>11</v>
      </c>
      <c r="P36" s="459">
        <v>0</v>
      </c>
      <c r="Q36" s="459">
        <v>0</v>
      </c>
      <c r="R36" s="459">
        <v>-6</v>
      </c>
      <c r="S36" s="459">
        <v>13836</v>
      </c>
      <c r="T36" s="459"/>
      <c r="U36" s="459">
        <v>3</v>
      </c>
      <c r="V36" s="459">
        <v>14044</v>
      </c>
      <c r="W36" s="459">
        <v>-572</v>
      </c>
      <c r="X36" s="459">
        <v>0</v>
      </c>
      <c r="Y36" s="459">
        <v>0</v>
      </c>
      <c r="Z36" s="459">
        <v>-6599</v>
      </c>
      <c r="AA36" s="459">
        <v>0</v>
      </c>
      <c r="AB36" s="459">
        <v>6920</v>
      </c>
      <c r="AC36" s="459">
        <v>9293</v>
      </c>
      <c r="AD36" s="459">
        <v>0</v>
      </c>
      <c r="AE36" s="459">
        <v>0</v>
      </c>
      <c r="AF36" s="459">
        <v>6449</v>
      </c>
      <c r="AG36" s="459">
        <v>0</v>
      </c>
      <c r="AH36" s="459">
        <v>0</v>
      </c>
      <c r="AI36" s="459">
        <v>0</v>
      </c>
      <c r="AJ36" s="459">
        <v>0</v>
      </c>
      <c r="AK36" s="459">
        <v>-107122</v>
      </c>
      <c r="AL36" s="459">
        <v>0</v>
      </c>
      <c r="AM36" s="459">
        <v>-4445</v>
      </c>
      <c r="AN36" s="459">
        <v>-177924</v>
      </c>
      <c r="AO36" s="459">
        <v>0</v>
      </c>
      <c r="AP36" s="459">
        <v>-37054</v>
      </c>
      <c r="AQ36" s="459">
        <v>3813</v>
      </c>
      <c r="AR36" s="459">
        <v>-118862</v>
      </c>
      <c r="AS36" s="459">
        <v>0</v>
      </c>
      <c r="AT36" s="459">
        <v>-106168</v>
      </c>
      <c r="AU36" s="459">
        <v>-1946</v>
      </c>
      <c r="AV36" s="459">
        <v>-463177</v>
      </c>
      <c r="AW36" s="459">
        <v>5613</v>
      </c>
      <c r="AX36" s="459">
        <v>0</v>
      </c>
      <c r="AY36" s="459">
        <v>0</v>
      </c>
      <c r="AZ36" s="459">
        <v>0</v>
      </c>
      <c r="BA36" s="459">
        <v>0</v>
      </c>
      <c r="BB36" s="456" t="s">
        <v>916</v>
      </c>
    </row>
    <row r="37" spans="1:54" ht="12.75" hidden="1" customHeight="1" outlineLevel="1">
      <c r="A37" s="460" t="s">
        <v>976</v>
      </c>
      <c r="B37" s="459" t="s">
        <v>977</v>
      </c>
      <c r="C37" s="459">
        <v>0</v>
      </c>
      <c r="D37" s="459">
        <v>0</v>
      </c>
      <c r="E37" s="459">
        <v>0</v>
      </c>
      <c r="F37" s="459">
        <v>0</v>
      </c>
      <c r="G37" s="459">
        <v>0</v>
      </c>
      <c r="H37" s="459">
        <v>0</v>
      </c>
      <c r="I37" s="459">
        <v>0</v>
      </c>
      <c r="J37" s="459">
        <v>0</v>
      </c>
      <c r="K37" s="459">
        <v>0</v>
      </c>
      <c r="L37" s="459">
        <v>0</v>
      </c>
      <c r="M37" s="459">
        <v>0</v>
      </c>
      <c r="N37" s="459">
        <v>0</v>
      </c>
      <c r="O37" s="459">
        <v>0</v>
      </c>
      <c r="P37" s="459">
        <v>0</v>
      </c>
      <c r="Q37" s="459">
        <v>0</v>
      </c>
      <c r="R37" s="459">
        <v>0</v>
      </c>
      <c r="S37" s="459">
        <v>0</v>
      </c>
      <c r="T37" s="459"/>
      <c r="U37" s="459">
        <v>0</v>
      </c>
      <c r="V37" s="459">
        <v>0</v>
      </c>
      <c r="W37" s="459">
        <v>0</v>
      </c>
      <c r="X37" s="459">
        <v>0</v>
      </c>
      <c r="Y37" s="459">
        <v>0</v>
      </c>
      <c r="Z37" s="459">
        <v>0</v>
      </c>
      <c r="AA37" s="459">
        <v>0</v>
      </c>
      <c r="AB37" s="459">
        <v>0</v>
      </c>
      <c r="AC37" s="459">
        <v>0</v>
      </c>
      <c r="AD37" s="459">
        <v>0</v>
      </c>
      <c r="AE37" s="459">
        <v>0</v>
      </c>
      <c r="AF37" s="459">
        <v>0</v>
      </c>
      <c r="AG37" s="459">
        <v>0</v>
      </c>
      <c r="AH37" s="459">
        <v>0</v>
      </c>
      <c r="AI37" s="459">
        <v>0</v>
      </c>
      <c r="AJ37" s="459">
        <v>0</v>
      </c>
      <c r="AK37" s="459">
        <v>0</v>
      </c>
      <c r="AL37" s="459">
        <v>0</v>
      </c>
      <c r="AM37" s="459">
        <v>0</v>
      </c>
      <c r="AN37" s="459">
        <v>0</v>
      </c>
      <c r="AO37" s="459">
        <v>0</v>
      </c>
      <c r="AP37" s="459">
        <v>0</v>
      </c>
      <c r="AQ37" s="459">
        <v>0</v>
      </c>
      <c r="AR37" s="459">
        <v>0</v>
      </c>
      <c r="AS37" s="459">
        <v>0</v>
      </c>
      <c r="AT37" s="459">
        <v>0</v>
      </c>
      <c r="AU37" s="459">
        <v>0</v>
      </c>
      <c r="AV37" s="459">
        <v>0</v>
      </c>
      <c r="AW37" s="459">
        <v>0</v>
      </c>
      <c r="AX37" s="459">
        <v>0</v>
      </c>
      <c r="AY37" s="459">
        <v>0</v>
      </c>
      <c r="AZ37" s="459">
        <v>0</v>
      </c>
      <c r="BA37" s="459">
        <v>0</v>
      </c>
      <c r="BB37" s="456" t="s">
        <v>916</v>
      </c>
    </row>
    <row r="38" spans="1:54" ht="12.75" hidden="1" customHeight="1" outlineLevel="1">
      <c r="A38" s="460" t="s">
        <v>978</v>
      </c>
      <c r="B38" s="459" t="s">
        <v>832</v>
      </c>
      <c r="C38" s="459">
        <v>0</v>
      </c>
      <c r="D38" s="459">
        <v>0</v>
      </c>
      <c r="E38" s="459">
        <v>0</v>
      </c>
      <c r="F38" s="459">
        <v>0</v>
      </c>
      <c r="G38" s="459">
        <v>0</v>
      </c>
      <c r="H38" s="459">
        <v>0</v>
      </c>
      <c r="I38" s="459">
        <v>0</v>
      </c>
      <c r="J38" s="459">
        <v>0</v>
      </c>
      <c r="K38" s="459">
        <v>0</v>
      </c>
      <c r="L38" s="459">
        <v>0</v>
      </c>
      <c r="M38" s="459">
        <v>0</v>
      </c>
      <c r="N38" s="459">
        <v>0</v>
      </c>
      <c r="O38" s="459">
        <v>0</v>
      </c>
      <c r="P38" s="459">
        <v>0</v>
      </c>
      <c r="Q38" s="459">
        <v>0</v>
      </c>
      <c r="R38" s="459">
        <v>0</v>
      </c>
      <c r="S38" s="459">
        <v>0</v>
      </c>
      <c r="T38" s="459"/>
      <c r="U38" s="459">
        <v>0</v>
      </c>
      <c r="V38" s="459">
        <v>0</v>
      </c>
      <c r="W38" s="459">
        <v>0</v>
      </c>
      <c r="X38" s="459">
        <v>0</v>
      </c>
      <c r="Y38" s="459">
        <v>0</v>
      </c>
      <c r="Z38" s="459">
        <v>0</v>
      </c>
      <c r="AA38" s="459">
        <v>0</v>
      </c>
      <c r="AB38" s="459">
        <v>0</v>
      </c>
      <c r="AC38" s="459">
        <v>0</v>
      </c>
      <c r="AD38" s="459">
        <v>0</v>
      </c>
      <c r="AE38" s="459">
        <v>0</v>
      </c>
      <c r="AF38" s="459">
        <v>0</v>
      </c>
      <c r="AG38" s="459">
        <v>0</v>
      </c>
      <c r="AH38" s="459">
        <v>0</v>
      </c>
      <c r="AI38" s="459">
        <v>0</v>
      </c>
      <c r="AJ38" s="459">
        <v>0</v>
      </c>
      <c r="AK38" s="459">
        <v>0</v>
      </c>
      <c r="AL38" s="459">
        <v>0</v>
      </c>
      <c r="AM38" s="459">
        <v>0</v>
      </c>
      <c r="AN38" s="459">
        <v>0</v>
      </c>
      <c r="AO38" s="459">
        <v>0</v>
      </c>
      <c r="AP38" s="459">
        <v>0</v>
      </c>
      <c r="AQ38" s="459">
        <v>0</v>
      </c>
      <c r="AR38" s="459">
        <v>0</v>
      </c>
      <c r="AS38" s="459">
        <v>0</v>
      </c>
      <c r="AT38" s="459">
        <v>0</v>
      </c>
      <c r="AU38" s="459">
        <v>0</v>
      </c>
      <c r="AV38" s="459">
        <v>0</v>
      </c>
      <c r="AW38" s="459">
        <v>0</v>
      </c>
      <c r="AX38" s="459">
        <v>0</v>
      </c>
      <c r="AY38" s="459">
        <v>0</v>
      </c>
      <c r="AZ38" s="459">
        <v>0</v>
      </c>
      <c r="BA38" s="459">
        <v>0</v>
      </c>
      <c r="BB38" s="456" t="s">
        <v>916</v>
      </c>
    </row>
    <row r="39" spans="1:54" ht="12.75" hidden="1" customHeight="1" outlineLevel="1">
      <c r="A39" s="460" t="s">
        <v>334</v>
      </c>
      <c r="B39" s="459" t="s">
        <v>863</v>
      </c>
      <c r="C39" s="459">
        <v>0</v>
      </c>
      <c r="D39" s="459">
        <v>0</v>
      </c>
      <c r="E39" s="459">
        <v>0</v>
      </c>
      <c r="F39" s="459">
        <v>0</v>
      </c>
      <c r="G39" s="459">
        <v>0</v>
      </c>
      <c r="H39" s="459">
        <v>0</v>
      </c>
      <c r="I39" s="459">
        <v>0</v>
      </c>
      <c r="J39" s="459">
        <v>0</v>
      </c>
      <c r="K39" s="459">
        <v>0</v>
      </c>
      <c r="L39" s="459">
        <v>0</v>
      </c>
      <c r="M39" s="459">
        <v>0</v>
      </c>
      <c r="N39" s="459">
        <v>0</v>
      </c>
      <c r="O39" s="459">
        <v>0</v>
      </c>
      <c r="P39" s="459">
        <v>0</v>
      </c>
      <c r="Q39" s="459">
        <v>0</v>
      </c>
      <c r="R39" s="459">
        <v>0</v>
      </c>
      <c r="S39" s="459">
        <v>0</v>
      </c>
      <c r="T39" s="459"/>
      <c r="U39" s="459">
        <v>0</v>
      </c>
      <c r="V39" s="459">
        <v>0</v>
      </c>
      <c r="W39" s="459">
        <v>0</v>
      </c>
      <c r="X39" s="459">
        <v>0</v>
      </c>
      <c r="Y39" s="459">
        <v>0</v>
      </c>
      <c r="Z39" s="459">
        <v>0</v>
      </c>
      <c r="AA39" s="459">
        <v>0</v>
      </c>
      <c r="AB39" s="459">
        <v>0</v>
      </c>
      <c r="AC39" s="459">
        <v>0</v>
      </c>
      <c r="AD39" s="459">
        <v>0</v>
      </c>
      <c r="AE39" s="459">
        <v>0</v>
      </c>
      <c r="AF39" s="459">
        <v>0</v>
      </c>
      <c r="AG39" s="459">
        <v>0</v>
      </c>
      <c r="AH39" s="459">
        <v>0</v>
      </c>
      <c r="AI39" s="459">
        <v>0</v>
      </c>
      <c r="AJ39" s="459">
        <v>0</v>
      </c>
      <c r="AK39" s="459">
        <v>0</v>
      </c>
      <c r="AL39" s="459">
        <v>0</v>
      </c>
      <c r="AM39" s="459">
        <v>0</v>
      </c>
      <c r="AN39" s="459">
        <v>0</v>
      </c>
      <c r="AO39" s="459">
        <v>0</v>
      </c>
      <c r="AP39" s="459">
        <v>0</v>
      </c>
      <c r="AQ39" s="459">
        <v>0</v>
      </c>
      <c r="AR39" s="459">
        <v>0</v>
      </c>
      <c r="AS39" s="459">
        <v>0</v>
      </c>
      <c r="AT39" s="459">
        <v>0</v>
      </c>
      <c r="AU39" s="459">
        <v>0</v>
      </c>
      <c r="AV39" s="459">
        <v>0</v>
      </c>
      <c r="AW39" s="459">
        <v>0</v>
      </c>
      <c r="AX39" s="459">
        <v>0</v>
      </c>
      <c r="AY39" s="459">
        <v>0</v>
      </c>
      <c r="AZ39" s="459">
        <v>0</v>
      </c>
      <c r="BA39" s="459">
        <v>0</v>
      </c>
      <c r="BB39" s="456" t="s">
        <v>916</v>
      </c>
    </row>
    <row r="40" spans="1:54" ht="12.75" hidden="1" customHeight="1" outlineLevel="1">
      <c r="A40" s="460" t="s">
        <v>335</v>
      </c>
      <c r="B40" s="459" t="s">
        <v>224</v>
      </c>
      <c r="C40" s="459">
        <v>-429360</v>
      </c>
      <c r="D40" s="459">
        <v>-9</v>
      </c>
      <c r="E40" s="459">
        <v>-238</v>
      </c>
      <c r="F40" s="459">
        <v>0</v>
      </c>
      <c r="G40" s="459">
        <v>-39276</v>
      </c>
      <c r="H40" s="459">
        <v>-15282</v>
      </c>
      <c r="I40" s="459">
        <v>0</v>
      </c>
      <c r="J40" s="459">
        <v>-12472</v>
      </c>
      <c r="K40" s="459">
        <v>0</v>
      </c>
      <c r="L40" s="459">
        <v>-160</v>
      </c>
      <c r="M40" s="459">
        <v>-139</v>
      </c>
      <c r="N40" s="459">
        <v>-912</v>
      </c>
      <c r="O40" s="459">
        <v>-11</v>
      </c>
      <c r="P40" s="459">
        <v>0</v>
      </c>
      <c r="Q40" s="459">
        <v>0</v>
      </c>
      <c r="R40" s="459">
        <v>-29</v>
      </c>
      <c r="S40" s="459">
        <v>-9</v>
      </c>
      <c r="T40" s="459"/>
      <c r="U40" s="459">
        <v>716</v>
      </c>
      <c r="V40" s="459">
        <v>-9401</v>
      </c>
      <c r="W40" s="459">
        <v>-254</v>
      </c>
      <c r="X40" s="459">
        <v>0</v>
      </c>
      <c r="Y40" s="459">
        <v>0</v>
      </c>
      <c r="Z40" s="459">
        <v>-2564</v>
      </c>
      <c r="AA40" s="459">
        <v>0</v>
      </c>
      <c r="AB40" s="459">
        <v>-16968</v>
      </c>
      <c r="AC40" s="459">
        <v>-2200</v>
      </c>
      <c r="AD40" s="459">
        <v>0</v>
      </c>
      <c r="AE40" s="459">
        <v>0</v>
      </c>
      <c r="AF40" s="459">
        <v>-17</v>
      </c>
      <c r="AG40" s="459">
        <v>0</v>
      </c>
      <c r="AH40" s="459">
        <v>0</v>
      </c>
      <c r="AI40" s="459">
        <v>0</v>
      </c>
      <c r="AJ40" s="459">
        <v>0</v>
      </c>
      <c r="AK40" s="459">
        <v>-5434</v>
      </c>
      <c r="AL40" s="459">
        <v>0</v>
      </c>
      <c r="AM40" s="459">
        <v>-1725</v>
      </c>
      <c r="AN40" s="459">
        <v>-52150</v>
      </c>
      <c r="AO40" s="459">
        <v>0</v>
      </c>
      <c r="AP40" s="459">
        <v>-13364</v>
      </c>
      <c r="AQ40" s="459">
        <v>-9</v>
      </c>
      <c r="AR40" s="459">
        <v>-13439</v>
      </c>
      <c r="AS40" s="459">
        <v>0</v>
      </c>
      <c r="AT40" s="459">
        <v>-20709</v>
      </c>
      <c r="AU40" s="459">
        <v>0</v>
      </c>
      <c r="AV40" s="459">
        <v>-194929</v>
      </c>
      <c r="AW40" s="459">
        <v>-28375</v>
      </c>
      <c r="AX40" s="459">
        <v>0</v>
      </c>
      <c r="AY40" s="459">
        <v>0</v>
      </c>
      <c r="AZ40" s="459">
        <v>0</v>
      </c>
      <c r="BA40" s="459">
        <v>0</v>
      </c>
      <c r="BB40" s="456" t="s">
        <v>916</v>
      </c>
    </row>
    <row r="41" spans="1:54" ht="12.75" hidden="1" customHeight="1" outlineLevel="1">
      <c r="A41" s="460" t="s">
        <v>336</v>
      </c>
      <c r="B41" s="459" t="s">
        <v>225</v>
      </c>
      <c r="C41" s="459">
        <v>-1045716</v>
      </c>
      <c r="D41" s="459">
        <v>0</v>
      </c>
      <c r="E41" s="459">
        <v>0</v>
      </c>
      <c r="F41" s="459">
        <v>0</v>
      </c>
      <c r="G41" s="459">
        <v>7</v>
      </c>
      <c r="H41" s="459">
        <v>19167</v>
      </c>
      <c r="I41" s="459">
        <v>0</v>
      </c>
      <c r="J41" s="459">
        <v>-6120</v>
      </c>
      <c r="K41" s="459">
        <v>0</v>
      </c>
      <c r="L41" s="459">
        <v>952</v>
      </c>
      <c r="M41" s="459">
        <v>0</v>
      </c>
      <c r="N41" s="459">
        <v>105</v>
      </c>
      <c r="O41" s="459">
        <v>-3</v>
      </c>
      <c r="P41" s="459">
        <v>0</v>
      </c>
      <c r="Q41" s="459">
        <v>0</v>
      </c>
      <c r="R41" s="459">
        <v>-74</v>
      </c>
      <c r="S41" s="459">
        <v>0</v>
      </c>
      <c r="T41" s="459"/>
      <c r="U41" s="459">
        <v>0</v>
      </c>
      <c r="V41" s="459">
        <v>-7812</v>
      </c>
      <c r="W41" s="459">
        <v>-283</v>
      </c>
      <c r="X41" s="459">
        <v>0</v>
      </c>
      <c r="Y41" s="459">
        <v>0</v>
      </c>
      <c r="Z41" s="459">
        <v>0</v>
      </c>
      <c r="AA41" s="459">
        <v>0</v>
      </c>
      <c r="AB41" s="459">
        <v>66875</v>
      </c>
      <c r="AC41" s="459">
        <v>-1121</v>
      </c>
      <c r="AD41" s="459">
        <v>0</v>
      </c>
      <c r="AE41" s="459">
        <v>0</v>
      </c>
      <c r="AF41" s="459">
        <v>0</v>
      </c>
      <c r="AG41" s="459">
        <v>0</v>
      </c>
      <c r="AH41" s="459">
        <v>0</v>
      </c>
      <c r="AI41" s="459">
        <v>0</v>
      </c>
      <c r="AJ41" s="459">
        <v>0</v>
      </c>
      <c r="AK41" s="459">
        <v>-119623</v>
      </c>
      <c r="AL41" s="459">
        <v>0</v>
      </c>
      <c r="AM41" s="459">
        <v>-17293</v>
      </c>
      <c r="AN41" s="459">
        <v>-22414</v>
      </c>
      <c r="AO41" s="459">
        <v>0</v>
      </c>
      <c r="AP41" s="459">
        <v>218681</v>
      </c>
      <c r="AQ41" s="459">
        <v>0</v>
      </c>
      <c r="AR41" s="459">
        <v>-85834</v>
      </c>
      <c r="AS41" s="459">
        <v>0</v>
      </c>
      <c r="AT41" s="459">
        <v>16211</v>
      </c>
      <c r="AU41" s="459">
        <v>0</v>
      </c>
      <c r="AV41" s="459">
        <v>-1107136</v>
      </c>
      <c r="AW41" s="459">
        <v>0</v>
      </c>
      <c r="AX41" s="459">
        <v>0</v>
      </c>
      <c r="AY41" s="459">
        <v>0</v>
      </c>
      <c r="AZ41" s="459">
        <v>0</v>
      </c>
      <c r="BA41" s="459">
        <v>0</v>
      </c>
      <c r="BB41" s="456" t="s">
        <v>916</v>
      </c>
    </row>
    <row r="42" spans="1:54" ht="12.75" hidden="1" customHeight="1" outlineLevel="1">
      <c r="A42" s="460" t="s">
        <v>337</v>
      </c>
      <c r="B42" s="459" t="s">
        <v>226</v>
      </c>
      <c r="C42" s="459">
        <v>-2403156</v>
      </c>
      <c r="D42" s="459">
        <v>0</v>
      </c>
      <c r="E42" s="459">
        <v>0</v>
      </c>
      <c r="F42" s="459">
        <v>0</v>
      </c>
      <c r="G42" s="459">
        <v>0</v>
      </c>
      <c r="H42" s="459">
        <v>-112469</v>
      </c>
      <c r="I42" s="459">
        <v>0</v>
      </c>
      <c r="J42" s="459">
        <v>0</v>
      </c>
      <c r="K42" s="459">
        <v>0</v>
      </c>
      <c r="L42" s="459">
        <v>0</v>
      </c>
      <c r="M42" s="459">
        <v>0</v>
      </c>
      <c r="N42" s="459">
        <v>0</v>
      </c>
      <c r="O42" s="459">
        <v>0</v>
      </c>
      <c r="P42" s="459">
        <v>0</v>
      </c>
      <c r="Q42" s="459">
        <v>0</v>
      </c>
      <c r="R42" s="459">
        <v>0</v>
      </c>
      <c r="S42" s="459">
        <v>0</v>
      </c>
      <c r="T42" s="459"/>
      <c r="U42" s="459">
        <v>0</v>
      </c>
      <c r="V42" s="459">
        <v>0</v>
      </c>
      <c r="W42" s="459">
        <v>0</v>
      </c>
      <c r="X42" s="459">
        <v>0</v>
      </c>
      <c r="Y42" s="459">
        <v>0</v>
      </c>
      <c r="Z42" s="459">
        <v>0</v>
      </c>
      <c r="AA42" s="459">
        <v>0</v>
      </c>
      <c r="AB42" s="459">
        <v>-171134</v>
      </c>
      <c r="AC42" s="459">
        <v>0</v>
      </c>
      <c r="AD42" s="459">
        <v>0</v>
      </c>
      <c r="AE42" s="459">
        <v>0</v>
      </c>
      <c r="AF42" s="459">
        <v>0</v>
      </c>
      <c r="AG42" s="459">
        <v>0</v>
      </c>
      <c r="AH42" s="459">
        <v>0</v>
      </c>
      <c r="AI42" s="459">
        <v>0</v>
      </c>
      <c r="AJ42" s="459">
        <v>0</v>
      </c>
      <c r="AK42" s="459">
        <v>-2575</v>
      </c>
      <c r="AL42" s="459">
        <v>0</v>
      </c>
      <c r="AM42" s="459">
        <v>-96366</v>
      </c>
      <c r="AN42" s="459">
        <v>-21041</v>
      </c>
      <c r="AO42" s="459">
        <v>0</v>
      </c>
      <c r="AP42" s="459">
        <v>-267696</v>
      </c>
      <c r="AQ42" s="459">
        <v>0</v>
      </c>
      <c r="AR42" s="459">
        <v>0</v>
      </c>
      <c r="AS42" s="459">
        <v>0</v>
      </c>
      <c r="AT42" s="459">
        <v>-114335</v>
      </c>
      <c r="AU42" s="459">
        <v>0</v>
      </c>
      <c r="AV42" s="459">
        <v>-1617541</v>
      </c>
      <c r="AW42" s="459">
        <v>0</v>
      </c>
      <c r="AX42" s="459">
        <v>0</v>
      </c>
      <c r="AY42" s="459">
        <v>0</v>
      </c>
      <c r="AZ42" s="459">
        <v>0</v>
      </c>
      <c r="BA42" s="459">
        <v>0</v>
      </c>
      <c r="BB42" s="456" t="s">
        <v>916</v>
      </c>
    </row>
    <row r="43" spans="1:54" ht="12.75" hidden="1" customHeight="1" outlineLevel="1">
      <c r="A43" s="460" t="s">
        <v>382</v>
      </c>
      <c r="B43" s="459" t="s">
        <v>275</v>
      </c>
      <c r="C43" s="459">
        <v>409</v>
      </c>
      <c r="D43" s="459">
        <v>0</v>
      </c>
      <c r="E43" s="459">
        <v>0</v>
      </c>
      <c r="F43" s="459">
        <v>0</v>
      </c>
      <c r="G43" s="459">
        <v>0</v>
      </c>
      <c r="H43" s="459">
        <v>0</v>
      </c>
      <c r="I43" s="459">
        <v>0</v>
      </c>
      <c r="J43" s="459">
        <v>0</v>
      </c>
      <c r="K43" s="459">
        <v>0</v>
      </c>
      <c r="L43" s="459">
        <v>0</v>
      </c>
      <c r="M43" s="459">
        <v>0</v>
      </c>
      <c r="N43" s="459">
        <v>0</v>
      </c>
      <c r="O43" s="459">
        <v>0</v>
      </c>
      <c r="P43" s="459">
        <v>0</v>
      </c>
      <c r="Q43" s="459">
        <v>0</v>
      </c>
      <c r="R43" s="459">
        <v>0</v>
      </c>
      <c r="S43" s="459">
        <v>0</v>
      </c>
      <c r="T43" s="459"/>
      <c r="U43" s="459">
        <v>0</v>
      </c>
      <c r="V43" s="459">
        <v>0</v>
      </c>
      <c r="W43" s="459">
        <v>0</v>
      </c>
      <c r="X43" s="459">
        <v>0</v>
      </c>
      <c r="Y43" s="459">
        <v>0</v>
      </c>
      <c r="Z43" s="459">
        <v>0</v>
      </c>
      <c r="AA43" s="459">
        <v>0</v>
      </c>
      <c r="AB43" s="459">
        <v>0</v>
      </c>
      <c r="AC43" s="459">
        <v>0</v>
      </c>
      <c r="AD43" s="459">
        <v>0</v>
      </c>
      <c r="AE43" s="459">
        <v>0</v>
      </c>
      <c r="AF43" s="459">
        <v>409</v>
      </c>
      <c r="AG43" s="459">
        <v>0</v>
      </c>
      <c r="AH43" s="459">
        <v>0</v>
      </c>
      <c r="AI43" s="459">
        <v>0</v>
      </c>
      <c r="AJ43" s="459">
        <v>0</v>
      </c>
      <c r="AK43" s="459">
        <v>0</v>
      </c>
      <c r="AL43" s="459">
        <v>0</v>
      </c>
      <c r="AM43" s="459">
        <v>0</v>
      </c>
      <c r="AN43" s="459">
        <v>0</v>
      </c>
      <c r="AO43" s="459">
        <v>0</v>
      </c>
      <c r="AP43" s="459">
        <v>0</v>
      </c>
      <c r="AQ43" s="459">
        <v>0</v>
      </c>
      <c r="AR43" s="459">
        <v>0</v>
      </c>
      <c r="AS43" s="459">
        <v>0</v>
      </c>
      <c r="AT43" s="459">
        <v>0</v>
      </c>
      <c r="AU43" s="459">
        <v>0</v>
      </c>
      <c r="AV43" s="459">
        <v>0</v>
      </c>
      <c r="AW43" s="459">
        <v>0</v>
      </c>
      <c r="AX43" s="459">
        <v>0</v>
      </c>
      <c r="AY43" s="459">
        <v>0</v>
      </c>
      <c r="AZ43" s="459">
        <v>0</v>
      </c>
      <c r="BA43" s="459">
        <v>0</v>
      </c>
      <c r="BB43" s="456" t="s">
        <v>916</v>
      </c>
    </row>
    <row r="44" spans="1:54" ht="12.75" hidden="1" customHeight="1" outlineLevel="1">
      <c r="A44" s="460" t="s">
        <v>340</v>
      </c>
      <c r="B44" s="459" t="s">
        <v>229</v>
      </c>
      <c r="C44" s="459">
        <v>2034045</v>
      </c>
      <c r="D44" s="459">
        <v>0</v>
      </c>
      <c r="E44" s="459">
        <v>1658517</v>
      </c>
      <c r="F44" s="459">
        <v>59937</v>
      </c>
      <c r="G44" s="459">
        <v>0</v>
      </c>
      <c r="H44" s="459">
        <v>2289</v>
      </c>
      <c r="I44" s="459">
        <v>0</v>
      </c>
      <c r="J44" s="459">
        <v>0</v>
      </c>
      <c r="K44" s="459">
        <v>0</v>
      </c>
      <c r="L44" s="459">
        <v>0</v>
      </c>
      <c r="M44" s="459">
        <v>0</v>
      </c>
      <c r="N44" s="459">
        <v>0</v>
      </c>
      <c r="O44" s="459">
        <v>0</v>
      </c>
      <c r="P44" s="459">
        <v>0</v>
      </c>
      <c r="Q44" s="459">
        <v>0</v>
      </c>
      <c r="R44" s="459">
        <v>0</v>
      </c>
      <c r="S44" s="459">
        <v>36831</v>
      </c>
      <c r="T44" s="459"/>
      <c r="U44" s="459">
        <v>0</v>
      </c>
      <c r="V44" s="459">
        <v>0</v>
      </c>
      <c r="W44" s="459">
        <v>0</v>
      </c>
      <c r="X44" s="459">
        <v>0</v>
      </c>
      <c r="Y44" s="459">
        <v>0</v>
      </c>
      <c r="Z44" s="459">
        <v>0</v>
      </c>
      <c r="AA44" s="459">
        <v>0</v>
      </c>
      <c r="AB44" s="459">
        <v>0</v>
      </c>
      <c r="AC44" s="459">
        <v>0</v>
      </c>
      <c r="AD44" s="459">
        <v>0</v>
      </c>
      <c r="AE44" s="459">
        <v>0</v>
      </c>
      <c r="AF44" s="459">
        <v>87543</v>
      </c>
      <c r="AG44" s="459">
        <v>0</v>
      </c>
      <c r="AH44" s="459">
        <v>0</v>
      </c>
      <c r="AI44" s="459">
        <v>0</v>
      </c>
      <c r="AJ44" s="459">
        <v>0</v>
      </c>
      <c r="AK44" s="459">
        <v>0</v>
      </c>
      <c r="AL44" s="459">
        <v>0</v>
      </c>
      <c r="AM44" s="459">
        <v>0</v>
      </c>
      <c r="AN44" s="459">
        <v>0</v>
      </c>
      <c r="AO44" s="459">
        <v>0</v>
      </c>
      <c r="AP44" s="459">
        <v>0</v>
      </c>
      <c r="AQ44" s="459">
        <v>12373</v>
      </c>
      <c r="AR44" s="459">
        <v>0</v>
      </c>
      <c r="AS44" s="459">
        <v>0</v>
      </c>
      <c r="AT44" s="459">
        <v>58564</v>
      </c>
      <c r="AU44" s="459">
        <v>0</v>
      </c>
      <c r="AV44" s="459">
        <v>41647</v>
      </c>
      <c r="AW44" s="459">
        <v>76344</v>
      </c>
      <c r="AX44" s="459">
        <v>0</v>
      </c>
      <c r="AY44" s="459">
        <v>0</v>
      </c>
      <c r="AZ44" s="459">
        <v>0</v>
      </c>
      <c r="BA44" s="459">
        <v>0</v>
      </c>
      <c r="BB44" s="456" t="s">
        <v>916</v>
      </c>
    </row>
    <row r="45" spans="1:54" ht="12.75" hidden="1" customHeight="1" outlineLevel="1">
      <c r="A45" s="460" t="s">
        <v>342</v>
      </c>
      <c r="B45" s="459" t="s">
        <v>234</v>
      </c>
      <c r="C45" s="459">
        <v>291885</v>
      </c>
      <c r="D45" s="459">
        <v>0</v>
      </c>
      <c r="E45" s="459">
        <v>291885</v>
      </c>
      <c r="F45" s="459">
        <v>0</v>
      </c>
      <c r="G45" s="459">
        <v>0</v>
      </c>
      <c r="H45" s="459">
        <v>0</v>
      </c>
      <c r="I45" s="459">
        <v>0</v>
      </c>
      <c r="J45" s="459">
        <v>0</v>
      </c>
      <c r="K45" s="459">
        <v>0</v>
      </c>
      <c r="L45" s="459">
        <v>0</v>
      </c>
      <c r="M45" s="459">
        <v>0</v>
      </c>
      <c r="N45" s="459">
        <v>0</v>
      </c>
      <c r="O45" s="459">
        <v>0</v>
      </c>
      <c r="P45" s="459">
        <v>0</v>
      </c>
      <c r="Q45" s="459">
        <v>0</v>
      </c>
      <c r="R45" s="459">
        <v>0</v>
      </c>
      <c r="S45" s="459">
        <v>0</v>
      </c>
      <c r="T45" s="459"/>
      <c r="U45" s="459">
        <v>0</v>
      </c>
      <c r="V45" s="459">
        <v>0</v>
      </c>
      <c r="W45" s="459">
        <v>0</v>
      </c>
      <c r="X45" s="459">
        <v>0</v>
      </c>
      <c r="Y45" s="459">
        <v>0</v>
      </c>
      <c r="Z45" s="459">
        <v>0</v>
      </c>
      <c r="AA45" s="459">
        <v>0</v>
      </c>
      <c r="AB45" s="459">
        <v>0</v>
      </c>
      <c r="AC45" s="459">
        <v>0</v>
      </c>
      <c r="AD45" s="459">
        <v>0</v>
      </c>
      <c r="AE45" s="459">
        <v>0</v>
      </c>
      <c r="AF45" s="459">
        <v>0</v>
      </c>
      <c r="AG45" s="459">
        <v>0</v>
      </c>
      <c r="AH45" s="459">
        <v>0</v>
      </c>
      <c r="AI45" s="459">
        <v>0</v>
      </c>
      <c r="AJ45" s="459">
        <v>0</v>
      </c>
      <c r="AK45" s="459">
        <v>0</v>
      </c>
      <c r="AL45" s="459">
        <v>0</v>
      </c>
      <c r="AM45" s="459">
        <v>0</v>
      </c>
      <c r="AN45" s="459">
        <v>0</v>
      </c>
      <c r="AO45" s="459">
        <v>0</v>
      </c>
      <c r="AP45" s="459">
        <v>0</v>
      </c>
      <c r="AQ45" s="459">
        <v>0</v>
      </c>
      <c r="AR45" s="459">
        <v>0</v>
      </c>
      <c r="AS45" s="459">
        <v>0</v>
      </c>
      <c r="AT45" s="459">
        <v>0</v>
      </c>
      <c r="AU45" s="459">
        <v>0</v>
      </c>
      <c r="AV45" s="459">
        <v>0</v>
      </c>
      <c r="AW45" s="459">
        <v>0</v>
      </c>
      <c r="AX45" s="459">
        <v>0</v>
      </c>
      <c r="AY45" s="459">
        <v>0</v>
      </c>
      <c r="AZ45" s="459">
        <v>0</v>
      </c>
      <c r="BA45" s="459">
        <v>0</v>
      </c>
      <c r="BB45" s="456" t="s">
        <v>916</v>
      </c>
    </row>
    <row r="46" spans="1:54" ht="12.75" hidden="1" customHeight="1" outlineLevel="1">
      <c r="A46" s="460" t="s">
        <v>343</v>
      </c>
      <c r="B46" s="459" t="s">
        <v>231</v>
      </c>
      <c r="C46" s="459">
        <v>90907</v>
      </c>
      <c r="D46" s="459">
        <v>0</v>
      </c>
      <c r="E46" s="459">
        <v>90907</v>
      </c>
      <c r="F46" s="459">
        <v>0</v>
      </c>
      <c r="G46" s="459">
        <v>0</v>
      </c>
      <c r="H46" s="459">
        <v>0</v>
      </c>
      <c r="I46" s="459">
        <v>0</v>
      </c>
      <c r="J46" s="459">
        <v>0</v>
      </c>
      <c r="K46" s="459">
        <v>0</v>
      </c>
      <c r="L46" s="459">
        <v>0</v>
      </c>
      <c r="M46" s="459">
        <v>0</v>
      </c>
      <c r="N46" s="459">
        <v>0</v>
      </c>
      <c r="O46" s="459">
        <v>0</v>
      </c>
      <c r="P46" s="459">
        <v>0</v>
      </c>
      <c r="Q46" s="459">
        <v>0</v>
      </c>
      <c r="R46" s="459">
        <v>0</v>
      </c>
      <c r="S46" s="459">
        <v>0</v>
      </c>
      <c r="T46" s="459"/>
      <c r="U46" s="459">
        <v>0</v>
      </c>
      <c r="V46" s="459">
        <v>0</v>
      </c>
      <c r="W46" s="459">
        <v>0</v>
      </c>
      <c r="X46" s="459">
        <v>0</v>
      </c>
      <c r="Y46" s="459">
        <v>0</v>
      </c>
      <c r="Z46" s="459">
        <v>0</v>
      </c>
      <c r="AA46" s="459">
        <v>0</v>
      </c>
      <c r="AB46" s="459">
        <v>0</v>
      </c>
      <c r="AC46" s="459">
        <v>0</v>
      </c>
      <c r="AD46" s="459">
        <v>0</v>
      </c>
      <c r="AE46" s="459">
        <v>0</v>
      </c>
      <c r="AF46" s="459">
        <v>0</v>
      </c>
      <c r="AG46" s="459">
        <v>0</v>
      </c>
      <c r="AH46" s="459">
        <v>0</v>
      </c>
      <c r="AI46" s="459">
        <v>0</v>
      </c>
      <c r="AJ46" s="459">
        <v>0</v>
      </c>
      <c r="AK46" s="459">
        <v>0</v>
      </c>
      <c r="AL46" s="459">
        <v>0</v>
      </c>
      <c r="AM46" s="459">
        <v>0</v>
      </c>
      <c r="AN46" s="459">
        <v>0</v>
      </c>
      <c r="AO46" s="459">
        <v>0</v>
      </c>
      <c r="AP46" s="459">
        <v>0</v>
      </c>
      <c r="AQ46" s="459">
        <v>0</v>
      </c>
      <c r="AR46" s="459">
        <v>0</v>
      </c>
      <c r="AS46" s="459">
        <v>0</v>
      </c>
      <c r="AT46" s="459">
        <v>0</v>
      </c>
      <c r="AU46" s="459">
        <v>0</v>
      </c>
      <c r="AV46" s="459">
        <v>0</v>
      </c>
      <c r="AW46" s="459">
        <v>0</v>
      </c>
      <c r="AX46" s="459">
        <v>0</v>
      </c>
      <c r="AY46" s="459">
        <v>0</v>
      </c>
      <c r="AZ46" s="459">
        <v>0</v>
      </c>
      <c r="BA46" s="459">
        <v>0</v>
      </c>
      <c r="BB46" s="456" t="s">
        <v>916</v>
      </c>
    </row>
    <row r="47" spans="1:54" ht="12.75" hidden="1" customHeight="1" outlineLevel="1">
      <c r="A47" s="460" t="s">
        <v>345</v>
      </c>
      <c r="B47" s="459" t="s">
        <v>233</v>
      </c>
      <c r="C47" s="459">
        <v>796121</v>
      </c>
      <c r="D47" s="459">
        <v>0</v>
      </c>
      <c r="E47" s="459">
        <v>796121</v>
      </c>
      <c r="F47" s="459">
        <v>0</v>
      </c>
      <c r="G47" s="459">
        <v>0</v>
      </c>
      <c r="H47" s="459">
        <v>0</v>
      </c>
      <c r="I47" s="459">
        <v>0</v>
      </c>
      <c r="J47" s="459">
        <v>0</v>
      </c>
      <c r="K47" s="459">
        <v>0</v>
      </c>
      <c r="L47" s="459">
        <v>0</v>
      </c>
      <c r="M47" s="459">
        <v>0</v>
      </c>
      <c r="N47" s="459">
        <v>0</v>
      </c>
      <c r="O47" s="459">
        <v>0</v>
      </c>
      <c r="P47" s="459">
        <v>0</v>
      </c>
      <c r="Q47" s="459">
        <v>0</v>
      </c>
      <c r="R47" s="459">
        <v>0</v>
      </c>
      <c r="S47" s="459">
        <v>0</v>
      </c>
      <c r="T47" s="459"/>
      <c r="U47" s="459">
        <v>0</v>
      </c>
      <c r="V47" s="459">
        <v>0</v>
      </c>
      <c r="W47" s="459">
        <v>0</v>
      </c>
      <c r="X47" s="459">
        <v>0</v>
      </c>
      <c r="Y47" s="459">
        <v>0</v>
      </c>
      <c r="Z47" s="459">
        <v>0</v>
      </c>
      <c r="AA47" s="459">
        <v>0</v>
      </c>
      <c r="AB47" s="459">
        <v>0</v>
      </c>
      <c r="AC47" s="459">
        <v>0</v>
      </c>
      <c r="AD47" s="459">
        <v>0</v>
      </c>
      <c r="AE47" s="459">
        <v>0</v>
      </c>
      <c r="AF47" s="459">
        <v>0</v>
      </c>
      <c r="AG47" s="459">
        <v>0</v>
      </c>
      <c r="AH47" s="459">
        <v>0</v>
      </c>
      <c r="AI47" s="459">
        <v>0</v>
      </c>
      <c r="AJ47" s="459">
        <v>0</v>
      </c>
      <c r="AK47" s="459">
        <v>0</v>
      </c>
      <c r="AL47" s="459">
        <v>0</v>
      </c>
      <c r="AM47" s="459">
        <v>0</v>
      </c>
      <c r="AN47" s="459">
        <v>0</v>
      </c>
      <c r="AO47" s="459">
        <v>0</v>
      </c>
      <c r="AP47" s="459">
        <v>0</v>
      </c>
      <c r="AQ47" s="459">
        <v>0</v>
      </c>
      <c r="AR47" s="459">
        <v>0</v>
      </c>
      <c r="AS47" s="459">
        <v>0</v>
      </c>
      <c r="AT47" s="459">
        <v>0</v>
      </c>
      <c r="AU47" s="459">
        <v>0</v>
      </c>
      <c r="AV47" s="459">
        <v>0</v>
      </c>
      <c r="AW47" s="459">
        <v>0</v>
      </c>
      <c r="AX47" s="459">
        <v>0</v>
      </c>
      <c r="AY47" s="459">
        <v>0</v>
      </c>
      <c r="AZ47" s="459">
        <v>0</v>
      </c>
      <c r="BA47" s="459">
        <v>0</v>
      </c>
      <c r="BB47" s="456" t="s">
        <v>916</v>
      </c>
    </row>
    <row r="48" spans="1:54" ht="12.75" hidden="1" customHeight="1" outlineLevel="1">
      <c r="A48" s="460" t="s">
        <v>346</v>
      </c>
      <c r="B48" s="459" t="s">
        <v>235</v>
      </c>
      <c r="C48" s="459">
        <v>374314</v>
      </c>
      <c r="D48" s="459">
        <v>0</v>
      </c>
      <c r="E48" s="459">
        <v>374314</v>
      </c>
      <c r="F48" s="459">
        <v>0</v>
      </c>
      <c r="G48" s="459">
        <v>0</v>
      </c>
      <c r="H48" s="459">
        <v>0</v>
      </c>
      <c r="I48" s="459">
        <v>0</v>
      </c>
      <c r="J48" s="459">
        <v>0</v>
      </c>
      <c r="K48" s="459">
        <v>0</v>
      </c>
      <c r="L48" s="459">
        <v>0</v>
      </c>
      <c r="M48" s="459">
        <v>0</v>
      </c>
      <c r="N48" s="459">
        <v>0</v>
      </c>
      <c r="O48" s="459">
        <v>0</v>
      </c>
      <c r="P48" s="459">
        <v>0</v>
      </c>
      <c r="Q48" s="459">
        <v>0</v>
      </c>
      <c r="R48" s="459">
        <v>0</v>
      </c>
      <c r="S48" s="459">
        <v>0</v>
      </c>
      <c r="T48" s="459"/>
      <c r="U48" s="459">
        <v>0</v>
      </c>
      <c r="V48" s="459">
        <v>0</v>
      </c>
      <c r="W48" s="459">
        <v>0</v>
      </c>
      <c r="X48" s="459">
        <v>0</v>
      </c>
      <c r="Y48" s="459">
        <v>0</v>
      </c>
      <c r="Z48" s="459">
        <v>0</v>
      </c>
      <c r="AA48" s="459">
        <v>0</v>
      </c>
      <c r="AB48" s="459">
        <v>0</v>
      </c>
      <c r="AC48" s="459">
        <v>0</v>
      </c>
      <c r="AD48" s="459">
        <v>0</v>
      </c>
      <c r="AE48" s="459">
        <v>0</v>
      </c>
      <c r="AF48" s="459">
        <v>0</v>
      </c>
      <c r="AG48" s="459">
        <v>0</v>
      </c>
      <c r="AH48" s="459">
        <v>0</v>
      </c>
      <c r="AI48" s="459">
        <v>0</v>
      </c>
      <c r="AJ48" s="459">
        <v>0</v>
      </c>
      <c r="AK48" s="459">
        <v>0</v>
      </c>
      <c r="AL48" s="459">
        <v>0</v>
      </c>
      <c r="AM48" s="459">
        <v>0</v>
      </c>
      <c r="AN48" s="459">
        <v>0</v>
      </c>
      <c r="AO48" s="459">
        <v>0</v>
      </c>
      <c r="AP48" s="459">
        <v>0</v>
      </c>
      <c r="AQ48" s="459">
        <v>0</v>
      </c>
      <c r="AR48" s="459">
        <v>0</v>
      </c>
      <c r="AS48" s="459">
        <v>0</v>
      </c>
      <c r="AT48" s="459">
        <v>0</v>
      </c>
      <c r="AU48" s="459">
        <v>0</v>
      </c>
      <c r="AV48" s="459">
        <v>0</v>
      </c>
      <c r="AW48" s="459">
        <v>0</v>
      </c>
      <c r="AX48" s="459">
        <v>0</v>
      </c>
      <c r="AY48" s="459">
        <v>0</v>
      </c>
      <c r="AZ48" s="459">
        <v>0</v>
      </c>
      <c r="BA48" s="459">
        <v>0</v>
      </c>
      <c r="BB48" s="456" t="s">
        <v>916</v>
      </c>
    </row>
    <row r="49" spans="1:54" ht="12.75" hidden="1" customHeight="1" outlineLevel="1">
      <c r="A49" s="460" t="s">
        <v>979</v>
      </c>
      <c r="B49" s="459" t="s">
        <v>980</v>
      </c>
      <c r="C49" s="459">
        <v>-19545</v>
      </c>
      <c r="D49" s="459">
        <v>0</v>
      </c>
      <c r="E49" s="459">
        <v>-19545</v>
      </c>
      <c r="F49" s="459">
        <v>0</v>
      </c>
      <c r="G49" s="459">
        <v>0</v>
      </c>
      <c r="H49" s="459">
        <v>0</v>
      </c>
      <c r="I49" s="459">
        <v>0</v>
      </c>
      <c r="J49" s="459">
        <v>0</v>
      </c>
      <c r="K49" s="459">
        <v>0</v>
      </c>
      <c r="L49" s="459">
        <v>0</v>
      </c>
      <c r="M49" s="459">
        <v>0</v>
      </c>
      <c r="N49" s="459">
        <v>0</v>
      </c>
      <c r="O49" s="459">
        <v>0</v>
      </c>
      <c r="P49" s="459">
        <v>0</v>
      </c>
      <c r="Q49" s="459">
        <v>0</v>
      </c>
      <c r="R49" s="459">
        <v>0</v>
      </c>
      <c r="S49" s="459">
        <v>0</v>
      </c>
      <c r="T49" s="459"/>
      <c r="U49" s="459">
        <v>0</v>
      </c>
      <c r="V49" s="459">
        <v>0</v>
      </c>
      <c r="W49" s="459">
        <v>0</v>
      </c>
      <c r="X49" s="459">
        <v>0</v>
      </c>
      <c r="Y49" s="459">
        <v>0</v>
      </c>
      <c r="Z49" s="459">
        <v>0</v>
      </c>
      <c r="AA49" s="459">
        <v>0</v>
      </c>
      <c r="AB49" s="459">
        <v>0</v>
      </c>
      <c r="AC49" s="459">
        <v>0</v>
      </c>
      <c r="AD49" s="459">
        <v>0</v>
      </c>
      <c r="AE49" s="459">
        <v>0</v>
      </c>
      <c r="AF49" s="459">
        <v>0</v>
      </c>
      <c r="AG49" s="459">
        <v>0</v>
      </c>
      <c r="AH49" s="459">
        <v>0</v>
      </c>
      <c r="AI49" s="459">
        <v>0</v>
      </c>
      <c r="AJ49" s="459">
        <v>0</v>
      </c>
      <c r="AK49" s="459">
        <v>0</v>
      </c>
      <c r="AL49" s="459">
        <v>0</v>
      </c>
      <c r="AM49" s="459">
        <v>0</v>
      </c>
      <c r="AN49" s="459">
        <v>0</v>
      </c>
      <c r="AO49" s="459">
        <v>0</v>
      </c>
      <c r="AP49" s="459">
        <v>0</v>
      </c>
      <c r="AQ49" s="459">
        <v>0</v>
      </c>
      <c r="AR49" s="459">
        <v>0</v>
      </c>
      <c r="AS49" s="459">
        <v>0</v>
      </c>
      <c r="AT49" s="459">
        <v>0</v>
      </c>
      <c r="AU49" s="459">
        <v>0</v>
      </c>
      <c r="AV49" s="459">
        <v>0</v>
      </c>
      <c r="AW49" s="459">
        <v>0</v>
      </c>
      <c r="AX49" s="459">
        <v>0</v>
      </c>
      <c r="AY49" s="459">
        <v>0</v>
      </c>
      <c r="AZ49" s="459">
        <v>0</v>
      </c>
      <c r="BA49" s="459">
        <v>0</v>
      </c>
      <c r="BB49" s="456" t="s">
        <v>916</v>
      </c>
    </row>
    <row r="50" spans="1:54" ht="12.75" hidden="1" customHeight="1" outlineLevel="1">
      <c r="A50" s="460" t="s">
        <v>981</v>
      </c>
      <c r="B50" s="459" t="s">
        <v>982</v>
      </c>
      <c r="C50" s="459">
        <v>19545</v>
      </c>
      <c r="D50" s="459">
        <v>0</v>
      </c>
      <c r="E50" s="459">
        <v>19545</v>
      </c>
      <c r="F50" s="459">
        <v>0</v>
      </c>
      <c r="G50" s="459">
        <v>0</v>
      </c>
      <c r="H50" s="459">
        <v>0</v>
      </c>
      <c r="I50" s="459">
        <v>0</v>
      </c>
      <c r="J50" s="459">
        <v>0</v>
      </c>
      <c r="K50" s="459">
        <v>0</v>
      </c>
      <c r="L50" s="459">
        <v>0</v>
      </c>
      <c r="M50" s="459">
        <v>0</v>
      </c>
      <c r="N50" s="459">
        <v>0</v>
      </c>
      <c r="O50" s="459">
        <v>0</v>
      </c>
      <c r="P50" s="459">
        <v>0</v>
      </c>
      <c r="Q50" s="459">
        <v>0</v>
      </c>
      <c r="R50" s="459">
        <v>0</v>
      </c>
      <c r="S50" s="459">
        <v>0</v>
      </c>
      <c r="T50" s="459"/>
      <c r="U50" s="459">
        <v>0</v>
      </c>
      <c r="V50" s="459">
        <v>0</v>
      </c>
      <c r="W50" s="459">
        <v>0</v>
      </c>
      <c r="X50" s="459">
        <v>0</v>
      </c>
      <c r="Y50" s="459">
        <v>0</v>
      </c>
      <c r="Z50" s="459">
        <v>0</v>
      </c>
      <c r="AA50" s="459">
        <v>0</v>
      </c>
      <c r="AB50" s="459">
        <v>0</v>
      </c>
      <c r="AC50" s="459">
        <v>0</v>
      </c>
      <c r="AD50" s="459">
        <v>0</v>
      </c>
      <c r="AE50" s="459">
        <v>0</v>
      </c>
      <c r="AF50" s="459">
        <v>0</v>
      </c>
      <c r="AG50" s="459">
        <v>0</v>
      </c>
      <c r="AH50" s="459">
        <v>0</v>
      </c>
      <c r="AI50" s="459">
        <v>0</v>
      </c>
      <c r="AJ50" s="459">
        <v>0</v>
      </c>
      <c r="AK50" s="459">
        <v>0</v>
      </c>
      <c r="AL50" s="459">
        <v>0</v>
      </c>
      <c r="AM50" s="459">
        <v>0</v>
      </c>
      <c r="AN50" s="459">
        <v>0</v>
      </c>
      <c r="AO50" s="459">
        <v>0</v>
      </c>
      <c r="AP50" s="459">
        <v>0</v>
      </c>
      <c r="AQ50" s="459">
        <v>0</v>
      </c>
      <c r="AR50" s="459">
        <v>0</v>
      </c>
      <c r="AS50" s="459">
        <v>0</v>
      </c>
      <c r="AT50" s="459">
        <v>0</v>
      </c>
      <c r="AU50" s="459">
        <v>0</v>
      </c>
      <c r="AV50" s="459">
        <v>0</v>
      </c>
      <c r="AW50" s="459">
        <v>0</v>
      </c>
      <c r="AX50" s="459">
        <v>0</v>
      </c>
      <c r="AY50" s="459">
        <v>0</v>
      </c>
      <c r="AZ50" s="459">
        <v>0</v>
      </c>
      <c r="BA50" s="459">
        <v>0</v>
      </c>
      <c r="BB50" s="456" t="s">
        <v>916</v>
      </c>
    </row>
    <row r="51" spans="1:54" ht="12.75" customHeight="1" outlineLevel="1">
      <c r="A51" s="460" t="s">
        <v>389</v>
      </c>
      <c r="B51" s="459" t="s">
        <v>998</v>
      </c>
      <c r="C51" s="459">
        <v>30612744</v>
      </c>
      <c r="D51" s="459">
        <v>0</v>
      </c>
      <c r="E51" s="459">
        <v>0</v>
      </c>
      <c r="F51" s="459">
        <v>14274088</v>
      </c>
      <c r="G51" s="459">
        <v>0</v>
      </c>
      <c r="H51" s="459">
        <v>0</v>
      </c>
      <c r="I51" s="459">
        <v>0</v>
      </c>
      <c r="J51" s="459">
        <v>0</v>
      </c>
      <c r="K51" s="459">
        <v>0</v>
      </c>
      <c r="L51" s="459">
        <v>0</v>
      </c>
      <c r="M51" s="459">
        <v>0</v>
      </c>
      <c r="N51" s="459">
        <v>0</v>
      </c>
      <c r="O51" s="459">
        <v>0</v>
      </c>
      <c r="P51" s="459">
        <v>0</v>
      </c>
      <c r="Q51" s="459">
        <v>0</v>
      </c>
      <c r="R51" s="459">
        <v>0</v>
      </c>
      <c r="S51" s="459">
        <v>0</v>
      </c>
      <c r="T51" s="459"/>
      <c r="U51" s="459">
        <v>0</v>
      </c>
      <c r="V51" s="459">
        <v>0</v>
      </c>
      <c r="W51" s="459">
        <v>0</v>
      </c>
      <c r="X51" s="459">
        <v>0</v>
      </c>
      <c r="Y51" s="459">
        <v>0</v>
      </c>
      <c r="Z51" s="459">
        <v>0</v>
      </c>
      <c r="AA51" s="459">
        <v>0</v>
      </c>
      <c r="AB51" s="459">
        <v>0</v>
      </c>
      <c r="AC51" s="459">
        <v>0</v>
      </c>
      <c r="AD51" s="459">
        <v>0</v>
      </c>
      <c r="AE51" s="459">
        <v>0</v>
      </c>
      <c r="AF51" s="459">
        <v>0</v>
      </c>
      <c r="AG51" s="459">
        <v>0</v>
      </c>
      <c r="AH51" s="459">
        <v>0</v>
      </c>
      <c r="AI51" s="459">
        <v>0</v>
      </c>
      <c r="AJ51" s="459">
        <v>0</v>
      </c>
      <c r="AK51" s="459">
        <v>3022726</v>
      </c>
      <c r="AL51" s="459">
        <v>0</v>
      </c>
      <c r="AM51" s="459">
        <v>82650</v>
      </c>
      <c r="AN51" s="459">
        <v>2496830</v>
      </c>
      <c r="AO51" s="459">
        <v>0</v>
      </c>
      <c r="AP51" s="459">
        <v>0</v>
      </c>
      <c r="AQ51" s="459">
        <v>6236025</v>
      </c>
      <c r="AR51" s="459">
        <v>0</v>
      </c>
      <c r="AS51" s="459">
        <v>0</v>
      </c>
      <c r="AT51" s="459">
        <v>3855850</v>
      </c>
      <c r="AU51" s="459">
        <v>0</v>
      </c>
      <c r="AV51" s="459">
        <v>644576</v>
      </c>
      <c r="AW51" s="459">
        <v>0</v>
      </c>
      <c r="AX51" s="459">
        <v>0</v>
      </c>
      <c r="AY51" s="459">
        <v>0</v>
      </c>
      <c r="AZ51" s="459">
        <v>0</v>
      </c>
      <c r="BA51" s="459">
        <v>0</v>
      </c>
      <c r="BB51" s="456" t="s">
        <v>916</v>
      </c>
    </row>
    <row r="52" spans="1:54" ht="12.75" hidden="1" customHeight="1" outlineLevel="1">
      <c r="A52" s="460" t="s">
        <v>348</v>
      </c>
      <c r="B52" s="459" t="s">
        <v>237</v>
      </c>
      <c r="C52" s="459">
        <v>2047</v>
      </c>
      <c r="D52" s="459">
        <v>0</v>
      </c>
      <c r="E52" s="459">
        <v>0</v>
      </c>
      <c r="F52" s="459">
        <v>48</v>
      </c>
      <c r="G52" s="459">
        <v>67</v>
      </c>
      <c r="H52" s="459">
        <v>0</v>
      </c>
      <c r="I52" s="459">
        <v>0</v>
      </c>
      <c r="J52" s="459">
        <v>465</v>
      </c>
      <c r="K52" s="459">
        <v>0</v>
      </c>
      <c r="L52" s="459">
        <v>0</v>
      </c>
      <c r="M52" s="459">
        <v>0</v>
      </c>
      <c r="N52" s="459">
        <v>0</v>
      </c>
      <c r="O52" s="459">
        <v>0</v>
      </c>
      <c r="P52" s="459">
        <v>0</v>
      </c>
      <c r="Q52" s="459">
        <v>0</v>
      </c>
      <c r="R52" s="459">
        <v>0</v>
      </c>
      <c r="S52" s="459">
        <v>-12</v>
      </c>
      <c r="T52" s="459"/>
      <c r="U52" s="459">
        <v>0</v>
      </c>
      <c r="V52" s="459">
        <v>767</v>
      </c>
      <c r="W52" s="459">
        <v>0</v>
      </c>
      <c r="X52" s="459">
        <v>0</v>
      </c>
      <c r="Y52" s="459">
        <v>0</v>
      </c>
      <c r="Z52" s="459">
        <v>0</v>
      </c>
      <c r="AA52" s="459">
        <v>0</v>
      </c>
      <c r="AB52" s="459">
        <v>0</v>
      </c>
      <c r="AC52" s="459">
        <v>0</v>
      </c>
      <c r="AD52" s="459">
        <v>0</v>
      </c>
      <c r="AE52" s="459">
        <v>0</v>
      </c>
      <c r="AF52" s="459">
        <v>0</v>
      </c>
      <c r="AG52" s="459">
        <v>0</v>
      </c>
      <c r="AH52" s="459">
        <v>0</v>
      </c>
      <c r="AI52" s="459">
        <v>0</v>
      </c>
      <c r="AJ52" s="459">
        <v>0</v>
      </c>
      <c r="AK52" s="459">
        <v>0</v>
      </c>
      <c r="AL52" s="459">
        <v>0</v>
      </c>
      <c r="AM52" s="459">
        <v>0</v>
      </c>
      <c r="AN52" s="459">
        <v>0</v>
      </c>
      <c r="AO52" s="459">
        <v>0</v>
      </c>
      <c r="AP52" s="459">
        <v>0</v>
      </c>
      <c r="AQ52" s="459">
        <v>0</v>
      </c>
      <c r="AR52" s="459">
        <v>0</v>
      </c>
      <c r="AS52" s="459">
        <v>0</v>
      </c>
      <c r="AT52" s="459">
        <v>713</v>
      </c>
      <c r="AU52" s="459">
        <v>0</v>
      </c>
      <c r="AV52" s="459">
        <v>0</v>
      </c>
      <c r="AW52" s="459">
        <v>0</v>
      </c>
      <c r="AX52" s="459">
        <v>0</v>
      </c>
      <c r="AY52" s="459">
        <v>0</v>
      </c>
      <c r="AZ52" s="459">
        <v>0</v>
      </c>
      <c r="BA52" s="459">
        <v>0</v>
      </c>
      <c r="BB52" s="456" t="s">
        <v>916</v>
      </c>
    </row>
    <row r="53" spans="1:54" ht="12.75" hidden="1" customHeight="1" outlineLevel="1">
      <c r="A53" s="460" t="s">
        <v>349</v>
      </c>
      <c r="B53" s="459" t="s">
        <v>238</v>
      </c>
      <c r="C53" s="459">
        <v>405851</v>
      </c>
      <c r="D53" s="459">
        <v>0</v>
      </c>
      <c r="E53" s="459">
        <v>0</v>
      </c>
      <c r="F53" s="459">
        <v>5763</v>
      </c>
      <c r="G53" s="459">
        <v>-430</v>
      </c>
      <c r="H53" s="459">
        <v>0</v>
      </c>
      <c r="I53" s="459">
        <v>0</v>
      </c>
      <c r="J53" s="459">
        <v>0</v>
      </c>
      <c r="K53" s="459">
        <v>0</v>
      </c>
      <c r="L53" s="459">
        <v>0</v>
      </c>
      <c r="M53" s="459">
        <v>0</v>
      </c>
      <c r="N53" s="459">
        <v>0</v>
      </c>
      <c r="O53" s="459">
        <v>0</v>
      </c>
      <c r="P53" s="459">
        <v>0</v>
      </c>
      <c r="Q53" s="459">
        <v>0</v>
      </c>
      <c r="R53" s="459">
        <v>0</v>
      </c>
      <c r="S53" s="459">
        <v>16356</v>
      </c>
      <c r="T53" s="459"/>
      <c r="U53" s="459">
        <v>0</v>
      </c>
      <c r="V53" s="459">
        <v>0</v>
      </c>
      <c r="W53" s="459">
        <v>0</v>
      </c>
      <c r="X53" s="459">
        <v>0</v>
      </c>
      <c r="Y53" s="459">
        <v>0</v>
      </c>
      <c r="Z53" s="459">
        <v>0</v>
      </c>
      <c r="AA53" s="459">
        <v>0</v>
      </c>
      <c r="AB53" s="459">
        <v>0</v>
      </c>
      <c r="AC53" s="459">
        <v>0</v>
      </c>
      <c r="AD53" s="459">
        <v>0</v>
      </c>
      <c r="AE53" s="459">
        <v>0</v>
      </c>
      <c r="AF53" s="459">
        <v>123870</v>
      </c>
      <c r="AG53" s="459">
        <v>0</v>
      </c>
      <c r="AH53" s="459">
        <v>0</v>
      </c>
      <c r="AI53" s="459">
        <v>0</v>
      </c>
      <c r="AJ53" s="459">
        <v>0</v>
      </c>
      <c r="AK53" s="459">
        <v>0</v>
      </c>
      <c r="AL53" s="459">
        <v>0</v>
      </c>
      <c r="AM53" s="459">
        <v>0</v>
      </c>
      <c r="AN53" s="459">
        <v>0</v>
      </c>
      <c r="AO53" s="459">
        <v>0</v>
      </c>
      <c r="AP53" s="459">
        <v>0</v>
      </c>
      <c r="AQ53" s="459">
        <v>19922</v>
      </c>
      <c r="AR53" s="459">
        <v>3786</v>
      </c>
      <c r="AS53" s="459">
        <v>0</v>
      </c>
      <c r="AT53" s="459">
        <v>10108</v>
      </c>
      <c r="AU53" s="459">
        <v>0</v>
      </c>
      <c r="AV53" s="459">
        <v>226476</v>
      </c>
      <c r="AW53" s="459">
        <v>0</v>
      </c>
      <c r="AX53" s="459">
        <v>0</v>
      </c>
      <c r="AY53" s="459">
        <v>0</v>
      </c>
      <c r="AZ53" s="459">
        <v>0</v>
      </c>
      <c r="BA53" s="459">
        <v>0</v>
      </c>
      <c r="BB53" s="456" t="s">
        <v>916</v>
      </c>
    </row>
    <row r="54" spans="1:54" ht="12.75" hidden="1" customHeight="1" outlineLevel="1">
      <c r="A54" s="460" t="s">
        <v>352</v>
      </c>
      <c r="B54" s="459" t="s">
        <v>241</v>
      </c>
      <c r="C54" s="459">
        <v>246563</v>
      </c>
      <c r="D54" s="459">
        <v>0</v>
      </c>
      <c r="E54" s="459">
        <v>0</v>
      </c>
      <c r="F54" s="459">
        <v>0</v>
      </c>
      <c r="G54" s="459">
        <v>17067</v>
      </c>
      <c r="H54" s="459">
        <v>9410</v>
      </c>
      <c r="I54" s="459">
        <v>0</v>
      </c>
      <c r="J54" s="459">
        <v>6791</v>
      </c>
      <c r="K54" s="459">
        <v>0</v>
      </c>
      <c r="L54" s="459">
        <v>277</v>
      </c>
      <c r="M54" s="459">
        <v>0</v>
      </c>
      <c r="N54" s="459">
        <v>212</v>
      </c>
      <c r="O54" s="459">
        <v>29</v>
      </c>
      <c r="P54" s="459">
        <v>0</v>
      </c>
      <c r="Q54" s="459">
        <v>0</v>
      </c>
      <c r="R54" s="459">
        <v>101</v>
      </c>
      <c r="S54" s="459">
        <v>1329</v>
      </c>
      <c r="T54" s="459"/>
      <c r="U54" s="459">
        <v>98</v>
      </c>
      <c r="V54" s="459">
        <v>6407</v>
      </c>
      <c r="W54" s="459">
        <v>412</v>
      </c>
      <c r="X54" s="459">
        <v>0</v>
      </c>
      <c r="Y54" s="459">
        <v>0</v>
      </c>
      <c r="Z54" s="459">
        <v>2</v>
      </c>
      <c r="AA54" s="459">
        <v>0</v>
      </c>
      <c r="AB54" s="459">
        <v>12483</v>
      </c>
      <c r="AC54" s="459">
        <v>1499</v>
      </c>
      <c r="AD54" s="459">
        <v>0</v>
      </c>
      <c r="AE54" s="459">
        <v>0</v>
      </c>
      <c r="AF54" s="459">
        <v>966</v>
      </c>
      <c r="AG54" s="459">
        <v>0</v>
      </c>
      <c r="AH54" s="459">
        <v>0</v>
      </c>
      <c r="AI54" s="459">
        <v>0</v>
      </c>
      <c r="AJ54" s="459">
        <v>0</v>
      </c>
      <c r="AK54" s="459">
        <v>12981</v>
      </c>
      <c r="AL54" s="459">
        <v>0</v>
      </c>
      <c r="AM54" s="459">
        <v>2292</v>
      </c>
      <c r="AN54" s="459">
        <v>16809</v>
      </c>
      <c r="AO54" s="459">
        <v>0</v>
      </c>
      <c r="AP54" s="459">
        <v>13344</v>
      </c>
      <c r="AQ54" s="459">
        <v>1502</v>
      </c>
      <c r="AR54" s="459">
        <v>8443</v>
      </c>
      <c r="AS54" s="459">
        <v>0</v>
      </c>
      <c r="AT54" s="459">
        <v>31594</v>
      </c>
      <c r="AU54" s="459">
        <v>0</v>
      </c>
      <c r="AV54" s="459">
        <v>102007</v>
      </c>
      <c r="AW54" s="459">
        <v>506</v>
      </c>
      <c r="AX54" s="459">
        <v>0</v>
      </c>
      <c r="AY54" s="459">
        <v>0</v>
      </c>
      <c r="AZ54" s="459">
        <v>0</v>
      </c>
      <c r="BA54" s="459">
        <v>0</v>
      </c>
      <c r="BB54" s="456" t="s">
        <v>916</v>
      </c>
    </row>
    <row r="55" spans="1:54" ht="12.75" hidden="1" customHeight="1" outlineLevel="1">
      <c r="A55" s="460" t="s">
        <v>353</v>
      </c>
      <c r="B55" s="459" t="s">
        <v>242</v>
      </c>
      <c r="C55" s="459">
        <v>0</v>
      </c>
      <c r="D55" s="459">
        <v>0</v>
      </c>
      <c r="E55" s="459">
        <v>0</v>
      </c>
      <c r="F55" s="459">
        <v>0</v>
      </c>
      <c r="G55" s="459">
        <v>0</v>
      </c>
      <c r="H55" s="459">
        <v>0</v>
      </c>
      <c r="I55" s="459">
        <v>0</v>
      </c>
      <c r="J55" s="459">
        <v>0</v>
      </c>
      <c r="K55" s="459">
        <v>0</v>
      </c>
      <c r="L55" s="459">
        <v>0</v>
      </c>
      <c r="M55" s="459">
        <v>0</v>
      </c>
      <c r="N55" s="459">
        <v>0</v>
      </c>
      <c r="O55" s="459">
        <v>0</v>
      </c>
      <c r="P55" s="459">
        <v>0</v>
      </c>
      <c r="Q55" s="459">
        <v>0</v>
      </c>
      <c r="R55" s="459">
        <v>0</v>
      </c>
      <c r="S55" s="459">
        <v>0</v>
      </c>
      <c r="T55" s="459"/>
      <c r="U55" s="459">
        <v>0</v>
      </c>
      <c r="V55" s="459">
        <v>0</v>
      </c>
      <c r="W55" s="459">
        <v>0</v>
      </c>
      <c r="X55" s="459">
        <v>0</v>
      </c>
      <c r="Y55" s="459">
        <v>0</v>
      </c>
      <c r="Z55" s="459">
        <v>0</v>
      </c>
      <c r="AA55" s="459">
        <v>0</v>
      </c>
      <c r="AB55" s="459">
        <v>0</v>
      </c>
      <c r="AC55" s="459">
        <v>0</v>
      </c>
      <c r="AD55" s="459">
        <v>0</v>
      </c>
      <c r="AE55" s="459">
        <v>0</v>
      </c>
      <c r="AF55" s="459">
        <v>0</v>
      </c>
      <c r="AG55" s="459">
        <v>0</v>
      </c>
      <c r="AH55" s="459">
        <v>0</v>
      </c>
      <c r="AI55" s="459">
        <v>0</v>
      </c>
      <c r="AJ55" s="459">
        <v>0</v>
      </c>
      <c r="AK55" s="459">
        <v>0</v>
      </c>
      <c r="AL55" s="459">
        <v>0</v>
      </c>
      <c r="AM55" s="459">
        <v>0</v>
      </c>
      <c r="AN55" s="459">
        <v>0</v>
      </c>
      <c r="AO55" s="459">
        <v>0</v>
      </c>
      <c r="AP55" s="459">
        <v>0</v>
      </c>
      <c r="AQ55" s="459">
        <v>0</v>
      </c>
      <c r="AR55" s="459">
        <v>0</v>
      </c>
      <c r="AS55" s="459">
        <v>0</v>
      </c>
      <c r="AT55" s="459">
        <v>0</v>
      </c>
      <c r="AU55" s="459">
        <v>0</v>
      </c>
      <c r="AV55" s="459">
        <v>0</v>
      </c>
      <c r="AW55" s="459">
        <v>0</v>
      </c>
      <c r="AX55" s="459">
        <v>0</v>
      </c>
      <c r="AY55" s="459">
        <v>0</v>
      </c>
      <c r="AZ55" s="459">
        <v>0</v>
      </c>
      <c r="BA55" s="459">
        <v>0</v>
      </c>
      <c r="BB55" s="456" t="s">
        <v>916</v>
      </c>
    </row>
    <row r="56" spans="1:54" ht="12.75" hidden="1" customHeight="1" outlineLevel="1">
      <c r="A56" s="460" t="s">
        <v>354</v>
      </c>
      <c r="B56" s="459" t="s">
        <v>243</v>
      </c>
      <c r="C56" s="459">
        <v>695320</v>
      </c>
      <c r="D56" s="459">
        <v>0</v>
      </c>
      <c r="E56" s="459">
        <v>695320</v>
      </c>
      <c r="F56" s="459">
        <v>0</v>
      </c>
      <c r="G56" s="459">
        <v>0</v>
      </c>
      <c r="H56" s="459">
        <v>0</v>
      </c>
      <c r="I56" s="459">
        <v>0</v>
      </c>
      <c r="J56" s="459">
        <v>0</v>
      </c>
      <c r="K56" s="459">
        <v>0</v>
      </c>
      <c r="L56" s="459">
        <v>0</v>
      </c>
      <c r="M56" s="459">
        <v>0</v>
      </c>
      <c r="N56" s="459">
        <v>0</v>
      </c>
      <c r="O56" s="459">
        <v>0</v>
      </c>
      <c r="P56" s="459">
        <v>0</v>
      </c>
      <c r="Q56" s="459">
        <v>0</v>
      </c>
      <c r="R56" s="459">
        <v>0</v>
      </c>
      <c r="S56" s="459">
        <v>0</v>
      </c>
      <c r="T56" s="459"/>
      <c r="U56" s="459">
        <v>0</v>
      </c>
      <c r="V56" s="459">
        <v>0</v>
      </c>
      <c r="W56" s="459">
        <v>0</v>
      </c>
      <c r="X56" s="459">
        <v>0</v>
      </c>
      <c r="Y56" s="459">
        <v>0</v>
      </c>
      <c r="Z56" s="459">
        <v>0</v>
      </c>
      <c r="AA56" s="459">
        <v>0</v>
      </c>
      <c r="AB56" s="459">
        <v>0</v>
      </c>
      <c r="AC56" s="459">
        <v>0</v>
      </c>
      <c r="AD56" s="459">
        <v>0</v>
      </c>
      <c r="AE56" s="459">
        <v>0</v>
      </c>
      <c r="AF56" s="459">
        <v>0</v>
      </c>
      <c r="AG56" s="459">
        <v>0</v>
      </c>
      <c r="AH56" s="459">
        <v>0</v>
      </c>
      <c r="AI56" s="459">
        <v>0</v>
      </c>
      <c r="AJ56" s="459">
        <v>0</v>
      </c>
      <c r="AK56" s="459">
        <v>0</v>
      </c>
      <c r="AL56" s="459">
        <v>0</v>
      </c>
      <c r="AM56" s="459">
        <v>0</v>
      </c>
      <c r="AN56" s="459">
        <v>0</v>
      </c>
      <c r="AO56" s="459">
        <v>0</v>
      </c>
      <c r="AP56" s="459">
        <v>0</v>
      </c>
      <c r="AQ56" s="459">
        <v>0</v>
      </c>
      <c r="AR56" s="459">
        <v>0</v>
      </c>
      <c r="AS56" s="459">
        <v>0</v>
      </c>
      <c r="AT56" s="459">
        <v>0</v>
      </c>
      <c r="AU56" s="459">
        <v>0</v>
      </c>
      <c r="AV56" s="459">
        <v>0</v>
      </c>
      <c r="AW56" s="459">
        <v>0</v>
      </c>
      <c r="AX56" s="459">
        <v>0</v>
      </c>
      <c r="AY56" s="459">
        <v>0</v>
      </c>
      <c r="AZ56" s="459">
        <v>0</v>
      </c>
      <c r="BA56" s="459">
        <v>0</v>
      </c>
      <c r="BB56" s="456" t="s">
        <v>916</v>
      </c>
    </row>
    <row r="57" spans="1:54" ht="12.75" hidden="1" customHeight="1" outlineLevel="1">
      <c r="A57" s="460" t="s">
        <v>356</v>
      </c>
      <c r="B57" s="459" t="s">
        <v>245</v>
      </c>
      <c r="C57" s="459">
        <v>-1105209</v>
      </c>
      <c r="D57" s="459">
        <v>0</v>
      </c>
      <c r="E57" s="459">
        <v>0</v>
      </c>
      <c r="F57" s="459">
        <v>-52877</v>
      </c>
      <c r="G57" s="459">
        <v>-1052333</v>
      </c>
      <c r="H57" s="459">
        <v>1</v>
      </c>
      <c r="I57" s="459">
        <v>0</v>
      </c>
      <c r="J57" s="459">
        <v>0</v>
      </c>
      <c r="K57" s="459">
        <v>0</v>
      </c>
      <c r="L57" s="459">
        <v>0</v>
      </c>
      <c r="M57" s="459">
        <v>0</v>
      </c>
      <c r="N57" s="459">
        <v>0</v>
      </c>
      <c r="O57" s="459">
        <v>0</v>
      </c>
      <c r="P57" s="459">
        <v>0</v>
      </c>
      <c r="Q57" s="459">
        <v>0</v>
      </c>
      <c r="R57" s="459">
        <v>0</v>
      </c>
      <c r="S57" s="459">
        <v>0</v>
      </c>
      <c r="T57" s="459"/>
      <c r="U57" s="459">
        <v>0</v>
      </c>
      <c r="V57" s="459">
        <v>0</v>
      </c>
      <c r="W57" s="459">
        <v>0</v>
      </c>
      <c r="X57" s="459">
        <v>0</v>
      </c>
      <c r="Y57" s="459">
        <v>0</v>
      </c>
      <c r="Z57" s="459">
        <v>0</v>
      </c>
      <c r="AA57" s="459">
        <v>0</v>
      </c>
      <c r="AB57" s="459">
        <v>0</v>
      </c>
      <c r="AC57" s="459">
        <v>0</v>
      </c>
      <c r="AD57" s="459">
        <v>0</v>
      </c>
      <c r="AE57" s="459">
        <v>0</v>
      </c>
      <c r="AF57" s="459">
        <v>0</v>
      </c>
      <c r="AG57" s="459">
        <v>0</v>
      </c>
      <c r="AH57" s="459">
        <v>0</v>
      </c>
      <c r="AI57" s="459">
        <v>0</v>
      </c>
      <c r="AJ57" s="459">
        <v>0</v>
      </c>
      <c r="AK57" s="459">
        <v>0</v>
      </c>
      <c r="AL57" s="459">
        <v>0</v>
      </c>
      <c r="AM57" s="459">
        <v>0</v>
      </c>
      <c r="AN57" s="459">
        <v>0</v>
      </c>
      <c r="AO57" s="459">
        <v>0</v>
      </c>
      <c r="AP57" s="459">
        <v>0</v>
      </c>
      <c r="AQ57" s="459">
        <v>0</v>
      </c>
      <c r="AR57" s="459">
        <v>0</v>
      </c>
      <c r="AS57" s="459">
        <v>0</v>
      </c>
      <c r="AT57" s="459">
        <v>0</v>
      </c>
      <c r="AU57" s="459">
        <v>0</v>
      </c>
      <c r="AV57" s="459">
        <v>0</v>
      </c>
      <c r="AW57" s="459">
        <v>0</v>
      </c>
      <c r="AX57" s="459">
        <v>0</v>
      </c>
      <c r="AY57" s="459">
        <v>0</v>
      </c>
      <c r="AZ57" s="459">
        <v>0</v>
      </c>
      <c r="BA57" s="459">
        <v>0</v>
      </c>
      <c r="BB57" s="456" t="s">
        <v>916</v>
      </c>
    </row>
    <row r="58" spans="1:54" ht="12.75" hidden="1" customHeight="1" outlineLevel="1">
      <c r="A58" s="460" t="s">
        <v>357</v>
      </c>
      <c r="B58" s="459" t="s">
        <v>989</v>
      </c>
      <c r="C58" s="459">
        <v>25681</v>
      </c>
      <c r="D58" s="459">
        <v>0</v>
      </c>
      <c r="E58" s="459">
        <v>0</v>
      </c>
      <c r="F58" s="459">
        <v>0</v>
      </c>
      <c r="G58" s="459">
        <v>0</v>
      </c>
      <c r="H58" s="459">
        <v>0</v>
      </c>
      <c r="I58" s="459">
        <v>0</v>
      </c>
      <c r="J58" s="459">
        <v>0</v>
      </c>
      <c r="K58" s="459">
        <v>0</v>
      </c>
      <c r="L58" s="459">
        <v>0</v>
      </c>
      <c r="M58" s="459">
        <v>0</v>
      </c>
      <c r="N58" s="459">
        <v>0</v>
      </c>
      <c r="O58" s="459">
        <v>0</v>
      </c>
      <c r="P58" s="459">
        <v>0</v>
      </c>
      <c r="Q58" s="459">
        <v>0</v>
      </c>
      <c r="R58" s="459">
        <v>0</v>
      </c>
      <c r="S58" s="459">
        <v>0</v>
      </c>
      <c r="T58" s="459"/>
      <c r="U58" s="459">
        <v>0</v>
      </c>
      <c r="V58" s="459">
        <v>0</v>
      </c>
      <c r="W58" s="459">
        <v>0</v>
      </c>
      <c r="X58" s="459">
        <v>0</v>
      </c>
      <c r="Y58" s="459">
        <v>0</v>
      </c>
      <c r="Z58" s="459">
        <v>0</v>
      </c>
      <c r="AA58" s="459">
        <v>0</v>
      </c>
      <c r="AB58" s="459">
        <v>0</v>
      </c>
      <c r="AC58" s="459">
        <v>0</v>
      </c>
      <c r="AD58" s="459">
        <v>0</v>
      </c>
      <c r="AE58" s="459">
        <v>0</v>
      </c>
      <c r="AF58" s="459">
        <v>25681</v>
      </c>
      <c r="AG58" s="459">
        <v>0</v>
      </c>
      <c r="AH58" s="459">
        <v>0</v>
      </c>
      <c r="AI58" s="459">
        <v>0</v>
      </c>
      <c r="AJ58" s="459">
        <v>0</v>
      </c>
      <c r="AK58" s="459">
        <v>0</v>
      </c>
      <c r="AL58" s="459">
        <v>0</v>
      </c>
      <c r="AM58" s="459">
        <v>0</v>
      </c>
      <c r="AN58" s="459">
        <v>0</v>
      </c>
      <c r="AO58" s="459">
        <v>0</v>
      </c>
      <c r="AP58" s="459">
        <v>0</v>
      </c>
      <c r="AQ58" s="459">
        <v>0</v>
      </c>
      <c r="AR58" s="459">
        <v>0</v>
      </c>
      <c r="AS58" s="459">
        <v>0</v>
      </c>
      <c r="AT58" s="459">
        <v>0</v>
      </c>
      <c r="AU58" s="459">
        <v>0</v>
      </c>
      <c r="AV58" s="459">
        <v>0</v>
      </c>
      <c r="AW58" s="459">
        <v>0</v>
      </c>
      <c r="AX58" s="459">
        <v>0</v>
      </c>
      <c r="AY58" s="459">
        <v>0</v>
      </c>
      <c r="AZ58" s="459">
        <v>0</v>
      </c>
      <c r="BA58" s="459">
        <v>0</v>
      </c>
      <c r="BB58" s="456" t="s">
        <v>916</v>
      </c>
    </row>
    <row r="59" spans="1:54" ht="12.75" hidden="1" customHeight="1" outlineLevel="1">
      <c r="A59" s="460" t="s">
        <v>360</v>
      </c>
      <c r="B59" s="459" t="s">
        <v>249</v>
      </c>
      <c r="C59" s="459">
        <v>-417503</v>
      </c>
      <c r="D59" s="459">
        <v>0</v>
      </c>
      <c r="E59" s="459">
        <v>-255088</v>
      </c>
      <c r="F59" s="459">
        <v>0</v>
      </c>
      <c r="G59" s="459">
        <v>-885</v>
      </c>
      <c r="H59" s="459">
        <v>-347</v>
      </c>
      <c r="I59" s="459">
        <v>0</v>
      </c>
      <c r="J59" s="459">
        <v>0</v>
      </c>
      <c r="K59" s="459">
        <v>0</v>
      </c>
      <c r="L59" s="459">
        <v>0</v>
      </c>
      <c r="M59" s="459">
        <v>0</v>
      </c>
      <c r="N59" s="459">
        <v>0</v>
      </c>
      <c r="O59" s="459">
        <v>0</v>
      </c>
      <c r="P59" s="459">
        <v>0</v>
      </c>
      <c r="Q59" s="459">
        <v>0</v>
      </c>
      <c r="R59" s="459">
        <v>0</v>
      </c>
      <c r="S59" s="459">
        <v>0</v>
      </c>
      <c r="T59" s="459"/>
      <c r="U59" s="459">
        <v>0</v>
      </c>
      <c r="V59" s="459">
        <v>0</v>
      </c>
      <c r="W59" s="459">
        <v>0</v>
      </c>
      <c r="X59" s="459">
        <v>0</v>
      </c>
      <c r="Y59" s="459">
        <v>0</v>
      </c>
      <c r="Z59" s="459">
        <v>0</v>
      </c>
      <c r="AA59" s="459">
        <v>0</v>
      </c>
      <c r="AB59" s="459">
        <v>0</v>
      </c>
      <c r="AC59" s="459">
        <v>0</v>
      </c>
      <c r="AD59" s="459">
        <v>0</v>
      </c>
      <c r="AE59" s="459">
        <v>0</v>
      </c>
      <c r="AF59" s="459">
        <v>0</v>
      </c>
      <c r="AG59" s="459">
        <v>0</v>
      </c>
      <c r="AH59" s="459">
        <v>0</v>
      </c>
      <c r="AI59" s="459">
        <v>0</v>
      </c>
      <c r="AJ59" s="459">
        <v>0</v>
      </c>
      <c r="AK59" s="459">
        <v>-33726</v>
      </c>
      <c r="AL59" s="459">
        <v>0</v>
      </c>
      <c r="AM59" s="459">
        <v>0</v>
      </c>
      <c r="AN59" s="459">
        <v>-5708</v>
      </c>
      <c r="AO59" s="459">
        <v>0</v>
      </c>
      <c r="AP59" s="459">
        <v>-741</v>
      </c>
      <c r="AQ59" s="459">
        <v>0</v>
      </c>
      <c r="AR59" s="459">
        <v>0</v>
      </c>
      <c r="AS59" s="459">
        <v>0</v>
      </c>
      <c r="AT59" s="459">
        <v>0</v>
      </c>
      <c r="AU59" s="459">
        <v>0</v>
      </c>
      <c r="AV59" s="459">
        <v>-84193</v>
      </c>
      <c r="AW59" s="459">
        <v>-15266</v>
      </c>
      <c r="AX59" s="459">
        <v>-21548</v>
      </c>
      <c r="AY59" s="459">
        <v>0</v>
      </c>
      <c r="AZ59" s="459">
        <v>0</v>
      </c>
      <c r="BA59" s="459">
        <v>0</v>
      </c>
      <c r="BB59" s="456" t="s">
        <v>916</v>
      </c>
    </row>
    <row r="60" spans="1:54" ht="12.75" hidden="1" customHeight="1" outlineLevel="1">
      <c r="A60" s="460" t="s">
        <v>361</v>
      </c>
      <c r="B60" s="459" t="s">
        <v>250</v>
      </c>
      <c r="C60" s="459">
        <v>-362517</v>
      </c>
      <c r="D60" s="459">
        <v>0</v>
      </c>
      <c r="E60" s="459">
        <v>0</v>
      </c>
      <c r="F60" s="459">
        <v>0</v>
      </c>
      <c r="G60" s="459">
        <v>-45</v>
      </c>
      <c r="H60" s="459">
        <v>-65</v>
      </c>
      <c r="I60" s="459">
        <v>0</v>
      </c>
      <c r="J60" s="459">
        <v>15502</v>
      </c>
      <c r="K60" s="459">
        <v>0</v>
      </c>
      <c r="L60" s="459">
        <v>557</v>
      </c>
      <c r="M60" s="459">
        <v>0</v>
      </c>
      <c r="N60" s="459">
        <v>652</v>
      </c>
      <c r="O60" s="459">
        <v>42</v>
      </c>
      <c r="P60" s="459">
        <v>0</v>
      </c>
      <c r="Q60" s="459">
        <v>0</v>
      </c>
      <c r="R60" s="459">
        <v>326</v>
      </c>
      <c r="S60" s="459">
        <v>-68156</v>
      </c>
      <c r="T60" s="459"/>
      <c r="U60" s="459">
        <v>281</v>
      </c>
      <c r="V60" s="459">
        <v>15427</v>
      </c>
      <c r="W60" s="459">
        <v>1039</v>
      </c>
      <c r="X60" s="459">
        <v>0</v>
      </c>
      <c r="Y60" s="459">
        <v>0</v>
      </c>
      <c r="Z60" s="459">
        <v>118</v>
      </c>
      <c r="AA60" s="459">
        <v>0</v>
      </c>
      <c r="AB60" s="459">
        <v>30788</v>
      </c>
      <c r="AC60" s="459">
        <v>3211</v>
      </c>
      <c r="AD60" s="459">
        <v>0</v>
      </c>
      <c r="AE60" s="459">
        <v>0</v>
      </c>
      <c r="AF60" s="459">
        <v>0</v>
      </c>
      <c r="AG60" s="459">
        <v>0</v>
      </c>
      <c r="AH60" s="459">
        <v>0</v>
      </c>
      <c r="AI60" s="459">
        <v>0</v>
      </c>
      <c r="AJ60" s="459">
        <v>0</v>
      </c>
      <c r="AK60" s="459">
        <v>-618</v>
      </c>
      <c r="AL60" s="459">
        <v>0</v>
      </c>
      <c r="AM60" s="459">
        <v>0</v>
      </c>
      <c r="AN60" s="459">
        <v>0</v>
      </c>
      <c r="AO60" s="459">
        <v>0</v>
      </c>
      <c r="AP60" s="459">
        <v>-8696</v>
      </c>
      <c r="AQ60" s="459">
        <v>0</v>
      </c>
      <c r="AR60" s="459">
        <v>-18875</v>
      </c>
      <c r="AS60" s="459">
        <v>0</v>
      </c>
      <c r="AT60" s="459">
        <v>0</v>
      </c>
      <c r="AU60" s="459">
        <v>0</v>
      </c>
      <c r="AV60" s="459">
        <v>-353</v>
      </c>
      <c r="AW60" s="459">
        <v>-333653</v>
      </c>
      <c r="AX60" s="459">
        <v>0</v>
      </c>
      <c r="AY60" s="459">
        <v>0</v>
      </c>
      <c r="AZ60" s="459">
        <v>0</v>
      </c>
      <c r="BA60" s="459">
        <v>0</v>
      </c>
      <c r="BB60" s="456" t="s">
        <v>916</v>
      </c>
    </row>
    <row r="61" spans="1:54" ht="12.75" hidden="1" customHeight="1" outlineLevel="1">
      <c r="A61" s="460" t="s">
        <v>362</v>
      </c>
      <c r="B61" s="459" t="s">
        <v>255</v>
      </c>
      <c r="C61" s="459">
        <v>11776</v>
      </c>
      <c r="D61" s="459">
        <v>0</v>
      </c>
      <c r="E61" s="459">
        <v>0</v>
      </c>
      <c r="F61" s="459">
        <v>0</v>
      </c>
      <c r="G61" s="459">
        <v>0</v>
      </c>
      <c r="H61" s="459">
        <v>0</v>
      </c>
      <c r="I61" s="459">
        <v>0</v>
      </c>
      <c r="J61" s="459">
        <v>0</v>
      </c>
      <c r="K61" s="459">
        <v>0</v>
      </c>
      <c r="L61" s="459">
        <v>0</v>
      </c>
      <c r="M61" s="459">
        <v>0</v>
      </c>
      <c r="N61" s="459">
        <v>0</v>
      </c>
      <c r="O61" s="459">
        <v>0</v>
      </c>
      <c r="P61" s="459">
        <v>0</v>
      </c>
      <c r="Q61" s="459">
        <v>0</v>
      </c>
      <c r="R61" s="459">
        <v>0</v>
      </c>
      <c r="S61" s="459">
        <v>0</v>
      </c>
      <c r="T61" s="459"/>
      <c r="U61" s="459">
        <v>0</v>
      </c>
      <c r="V61" s="459">
        <v>0</v>
      </c>
      <c r="W61" s="459">
        <v>0</v>
      </c>
      <c r="X61" s="459">
        <v>0</v>
      </c>
      <c r="Y61" s="459">
        <v>0</v>
      </c>
      <c r="Z61" s="459">
        <v>0</v>
      </c>
      <c r="AA61" s="459">
        <v>0</v>
      </c>
      <c r="AB61" s="459">
        <v>0</v>
      </c>
      <c r="AC61" s="459">
        <v>0</v>
      </c>
      <c r="AD61" s="459">
        <v>0</v>
      </c>
      <c r="AE61" s="459">
        <v>0</v>
      </c>
      <c r="AF61" s="459">
        <v>0</v>
      </c>
      <c r="AG61" s="459">
        <v>0</v>
      </c>
      <c r="AH61" s="459">
        <v>0</v>
      </c>
      <c r="AI61" s="459">
        <v>0</v>
      </c>
      <c r="AJ61" s="459">
        <v>0</v>
      </c>
      <c r="AK61" s="459">
        <v>0</v>
      </c>
      <c r="AL61" s="459">
        <v>0</v>
      </c>
      <c r="AM61" s="459">
        <v>0</v>
      </c>
      <c r="AN61" s="459">
        <v>0</v>
      </c>
      <c r="AO61" s="459">
        <v>0</v>
      </c>
      <c r="AP61" s="459">
        <v>0</v>
      </c>
      <c r="AQ61" s="459">
        <v>0</v>
      </c>
      <c r="AR61" s="459">
        <v>0</v>
      </c>
      <c r="AS61" s="459">
        <v>0</v>
      </c>
      <c r="AT61" s="459">
        <v>11776</v>
      </c>
      <c r="AU61" s="459">
        <v>0</v>
      </c>
      <c r="AV61" s="459">
        <v>0</v>
      </c>
      <c r="AW61" s="459">
        <v>0</v>
      </c>
      <c r="AX61" s="459">
        <v>0</v>
      </c>
      <c r="AY61" s="459">
        <v>0</v>
      </c>
      <c r="AZ61" s="459">
        <v>0</v>
      </c>
      <c r="BA61" s="459">
        <v>0</v>
      </c>
      <c r="BB61" s="456" t="s">
        <v>916</v>
      </c>
    </row>
    <row r="62" spans="1:54" ht="12.75" hidden="1" customHeight="1" outlineLevel="1">
      <c r="A62" s="460" t="s">
        <v>365</v>
      </c>
      <c r="B62" s="459" t="s">
        <v>258</v>
      </c>
      <c r="C62" s="459">
        <v>-9114290</v>
      </c>
      <c r="D62" s="459">
        <v>0</v>
      </c>
      <c r="E62" s="459">
        <v>0</v>
      </c>
      <c r="F62" s="459">
        <v>0</v>
      </c>
      <c r="G62" s="459">
        <v>0</v>
      </c>
      <c r="H62" s="459">
        <v>0</v>
      </c>
      <c r="I62" s="459">
        <v>0</v>
      </c>
      <c r="J62" s="459">
        <v>0</v>
      </c>
      <c r="K62" s="459">
        <v>0</v>
      </c>
      <c r="L62" s="459">
        <v>0</v>
      </c>
      <c r="M62" s="459">
        <v>0</v>
      </c>
      <c r="N62" s="459">
        <v>0</v>
      </c>
      <c r="O62" s="459">
        <v>0</v>
      </c>
      <c r="P62" s="459">
        <v>0</v>
      </c>
      <c r="Q62" s="459">
        <v>0</v>
      </c>
      <c r="R62" s="459">
        <v>0</v>
      </c>
      <c r="S62" s="459">
        <v>0</v>
      </c>
      <c r="T62" s="459"/>
      <c r="U62" s="459">
        <v>0</v>
      </c>
      <c r="V62" s="459">
        <v>0</v>
      </c>
      <c r="W62" s="459">
        <v>0</v>
      </c>
      <c r="X62" s="459">
        <v>0</v>
      </c>
      <c r="Y62" s="459">
        <v>0</v>
      </c>
      <c r="Z62" s="459">
        <v>0</v>
      </c>
      <c r="AA62" s="459">
        <v>0</v>
      </c>
      <c r="AB62" s="459">
        <v>0</v>
      </c>
      <c r="AC62" s="459">
        <v>0</v>
      </c>
      <c r="AD62" s="459">
        <v>0</v>
      </c>
      <c r="AE62" s="459">
        <v>0</v>
      </c>
      <c r="AF62" s="459">
        <v>0</v>
      </c>
      <c r="AG62" s="459">
        <v>0</v>
      </c>
      <c r="AH62" s="459">
        <v>0</v>
      </c>
      <c r="AI62" s="459">
        <v>0</v>
      </c>
      <c r="AJ62" s="459">
        <v>0</v>
      </c>
      <c r="AK62" s="459">
        <v>0</v>
      </c>
      <c r="AL62" s="459">
        <v>0</v>
      </c>
      <c r="AM62" s="459">
        <v>0</v>
      </c>
      <c r="AN62" s="459">
        <v>0</v>
      </c>
      <c r="AO62" s="459">
        <v>0</v>
      </c>
      <c r="AP62" s="459">
        <v>0</v>
      </c>
      <c r="AQ62" s="459">
        <v>0</v>
      </c>
      <c r="AR62" s="459">
        <v>0</v>
      </c>
      <c r="AS62" s="459">
        <v>0</v>
      </c>
      <c r="AT62" s="459">
        <v>0</v>
      </c>
      <c r="AU62" s="459">
        <v>0</v>
      </c>
      <c r="AV62" s="459">
        <v>-6602322</v>
      </c>
      <c r="AW62" s="459">
        <v>-2511968</v>
      </c>
      <c r="AX62" s="459">
        <v>0</v>
      </c>
      <c r="AY62" s="459">
        <v>0</v>
      </c>
      <c r="AZ62" s="459">
        <v>0</v>
      </c>
      <c r="BA62" s="459">
        <v>0</v>
      </c>
      <c r="BB62" s="456" t="s">
        <v>916</v>
      </c>
    </row>
    <row r="63" spans="1:54" ht="12.75" hidden="1" customHeight="1" outlineLevel="1">
      <c r="A63" s="460" t="s">
        <v>367</v>
      </c>
      <c r="B63" s="459" t="s">
        <v>260</v>
      </c>
      <c r="C63" s="459">
        <v>-73</v>
      </c>
      <c r="D63" s="459">
        <v>0</v>
      </c>
      <c r="E63" s="459">
        <v>0</v>
      </c>
      <c r="F63" s="459">
        <v>0</v>
      </c>
      <c r="G63" s="459">
        <v>0</v>
      </c>
      <c r="H63" s="459">
        <v>0</v>
      </c>
      <c r="I63" s="459">
        <v>0</v>
      </c>
      <c r="J63" s="459">
        <v>0</v>
      </c>
      <c r="K63" s="459">
        <v>0</v>
      </c>
      <c r="L63" s="459">
        <v>0</v>
      </c>
      <c r="M63" s="459">
        <v>0</v>
      </c>
      <c r="N63" s="459">
        <v>0</v>
      </c>
      <c r="O63" s="459">
        <v>0</v>
      </c>
      <c r="P63" s="459">
        <v>0</v>
      </c>
      <c r="Q63" s="459">
        <v>0</v>
      </c>
      <c r="R63" s="459">
        <v>0</v>
      </c>
      <c r="S63" s="459">
        <v>0</v>
      </c>
      <c r="T63" s="459"/>
      <c r="U63" s="459">
        <v>0</v>
      </c>
      <c r="V63" s="459">
        <v>0</v>
      </c>
      <c r="W63" s="459">
        <v>0</v>
      </c>
      <c r="X63" s="459">
        <v>0</v>
      </c>
      <c r="Y63" s="459">
        <v>0</v>
      </c>
      <c r="Z63" s="459">
        <v>0</v>
      </c>
      <c r="AA63" s="459">
        <v>0</v>
      </c>
      <c r="AB63" s="459">
        <v>0</v>
      </c>
      <c r="AC63" s="459">
        <v>0</v>
      </c>
      <c r="AD63" s="459">
        <v>0</v>
      </c>
      <c r="AE63" s="459">
        <v>0</v>
      </c>
      <c r="AF63" s="459">
        <v>0</v>
      </c>
      <c r="AG63" s="459">
        <v>0</v>
      </c>
      <c r="AH63" s="459">
        <v>0</v>
      </c>
      <c r="AI63" s="459">
        <v>0</v>
      </c>
      <c r="AJ63" s="459">
        <v>0</v>
      </c>
      <c r="AK63" s="459">
        <v>0</v>
      </c>
      <c r="AL63" s="459">
        <v>0</v>
      </c>
      <c r="AM63" s="459">
        <v>0</v>
      </c>
      <c r="AN63" s="459">
        <v>0</v>
      </c>
      <c r="AO63" s="459">
        <v>0</v>
      </c>
      <c r="AP63" s="459">
        <v>0</v>
      </c>
      <c r="AQ63" s="459">
        <v>0</v>
      </c>
      <c r="AR63" s="459">
        <v>0</v>
      </c>
      <c r="AS63" s="459">
        <v>0</v>
      </c>
      <c r="AT63" s="459">
        <v>-73</v>
      </c>
      <c r="AU63" s="459">
        <v>0</v>
      </c>
      <c r="AV63" s="459">
        <v>0</v>
      </c>
      <c r="AW63" s="459">
        <v>0</v>
      </c>
      <c r="AX63" s="459">
        <v>0</v>
      </c>
      <c r="AY63" s="459">
        <v>0</v>
      </c>
      <c r="AZ63" s="459">
        <v>0</v>
      </c>
      <c r="BA63" s="459">
        <v>0</v>
      </c>
      <c r="BB63" s="456" t="s">
        <v>916</v>
      </c>
    </row>
    <row r="64" spans="1:54" ht="12.75" hidden="1" customHeight="1" outlineLevel="1">
      <c r="A64" s="460" t="s">
        <v>368</v>
      </c>
      <c r="B64" s="459" t="s">
        <v>261</v>
      </c>
      <c r="C64" s="459">
        <v>-159306</v>
      </c>
      <c r="D64" s="459">
        <v>0</v>
      </c>
      <c r="E64" s="459">
        <v>0</v>
      </c>
      <c r="F64" s="459">
        <v>-5880</v>
      </c>
      <c r="G64" s="459">
        <v>0</v>
      </c>
      <c r="H64" s="459">
        <v>0</v>
      </c>
      <c r="I64" s="459">
        <v>0</v>
      </c>
      <c r="J64" s="459">
        <v>0</v>
      </c>
      <c r="K64" s="459">
        <v>0</v>
      </c>
      <c r="L64" s="459">
        <v>0</v>
      </c>
      <c r="M64" s="459">
        <v>0</v>
      </c>
      <c r="N64" s="459">
        <v>0</v>
      </c>
      <c r="O64" s="459">
        <v>0</v>
      </c>
      <c r="P64" s="459">
        <v>0</v>
      </c>
      <c r="Q64" s="459">
        <v>0</v>
      </c>
      <c r="R64" s="459">
        <v>0</v>
      </c>
      <c r="S64" s="459">
        <v>-2202</v>
      </c>
      <c r="T64" s="459"/>
      <c r="U64" s="459">
        <v>0</v>
      </c>
      <c r="V64" s="459">
        <v>0</v>
      </c>
      <c r="W64" s="459">
        <v>0</v>
      </c>
      <c r="X64" s="459">
        <v>0</v>
      </c>
      <c r="Y64" s="459">
        <v>0</v>
      </c>
      <c r="Z64" s="459">
        <v>0</v>
      </c>
      <c r="AA64" s="459">
        <v>0</v>
      </c>
      <c r="AB64" s="459">
        <v>0</v>
      </c>
      <c r="AC64" s="459">
        <v>0</v>
      </c>
      <c r="AD64" s="459">
        <v>0</v>
      </c>
      <c r="AE64" s="459">
        <v>0</v>
      </c>
      <c r="AF64" s="459">
        <v>12643</v>
      </c>
      <c r="AG64" s="459">
        <v>0</v>
      </c>
      <c r="AH64" s="459">
        <v>0</v>
      </c>
      <c r="AI64" s="459">
        <v>0</v>
      </c>
      <c r="AJ64" s="459">
        <v>0</v>
      </c>
      <c r="AK64" s="459">
        <v>0</v>
      </c>
      <c r="AL64" s="459">
        <v>0</v>
      </c>
      <c r="AM64" s="459">
        <v>0</v>
      </c>
      <c r="AN64" s="459">
        <v>0</v>
      </c>
      <c r="AO64" s="459">
        <v>0</v>
      </c>
      <c r="AP64" s="459">
        <v>0</v>
      </c>
      <c r="AQ64" s="459">
        <v>-9853</v>
      </c>
      <c r="AR64" s="459">
        <v>0</v>
      </c>
      <c r="AS64" s="459">
        <v>0</v>
      </c>
      <c r="AT64" s="459">
        <v>-16584</v>
      </c>
      <c r="AU64" s="459">
        <v>0</v>
      </c>
      <c r="AV64" s="459">
        <v>-137430</v>
      </c>
      <c r="AW64" s="459">
        <v>0</v>
      </c>
      <c r="AX64" s="459">
        <v>0</v>
      </c>
      <c r="AY64" s="459">
        <v>0</v>
      </c>
      <c r="AZ64" s="459">
        <v>0</v>
      </c>
      <c r="BA64" s="459">
        <v>0</v>
      </c>
      <c r="BB64" s="456" t="s">
        <v>916</v>
      </c>
    </row>
    <row r="65" spans="1:54" ht="12.75" hidden="1" customHeight="1" outlineLevel="1">
      <c r="A65" s="460" t="s">
        <v>370</v>
      </c>
      <c r="B65" s="459" t="s">
        <v>990</v>
      </c>
      <c r="C65" s="459">
        <v>27723</v>
      </c>
      <c r="D65" s="459">
        <v>0</v>
      </c>
      <c r="E65" s="459">
        <v>27723</v>
      </c>
      <c r="F65" s="459">
        <v>0</v>
      </c>
      <c r="G65" s="459">
        <v>0</v>
      </c>
      <c r="H65" s="459">
        <v>0</v>
      </c>
      <c r="I65" s="459">
        <v>0</v>
      </c>
      <c r="J65" s="459">
        <v>0</v>
      </c>
      <c r="K65" s="459">
        <v>0</v>
      </c>
      <c r="L65" s="459">
        <v>0</v>
      </c>
      <c r="M65" s="459">
        <v>0</v>
      </c>
      <c r="N65" s="459">
        <v>0</v>
      </c>
      <c r="O65" s="459">
        <v>0</v>
      </c>
      <c r="P65" s="459">
        <v>0</v>
      </c>
      <c r="Q65" s="459">
        <v>0</v>
      </c>
      <c r="R65" s="459">
        <v>0</v>
      </c>
      <c r="S65" s="459">
        <v>0</v>
      </c>
      <c r="T65" s="459"/>
      <c r="U65" s="459">
        <v>0</v>
      </c>
      <c r="V65" s="459">
        <v>0</v>
      </c>
      <c r="W65" s="459">
        <v>0</v>
      </c>
      <c r="X65" s="459">
        <v>0</v>
      </c>
      <c r="Y65" s="459">
        <v>0</v>
      </c>
      <c r="Z65" s="459">
        <v>0</v>
      </c>
      <c r="AA65" s="459">
        <v>0</v>
      </c>
      <c r="AB65" s="459">
        <v>0</v>
      </c>
      <c r="AC65" s="459">
        <v>0</v>
      </c>
      <c r="AD65" s="459">
        <v>0</v>
      </c>
      <c r="AE65" s="459">
        <v>0</v>
      </c>
      <c r="AF65" s="459">
        <v>0</v>
      </c>
      <c r="AG65" s="459">
        <v>0</v>
      </c>
      <c r="AH65" s="459">
        <v>0</v>
      </c>
      <c r="AI65" s="459">
        <v>0</v>
      </c>
      <c r="AJ65" s="459">
        <v>0</v>
      </c>
      <c r="AK65" s="459">
        <v>0</v>
      </c>
      <c r="AL65" s="459">
        <v>0</v>
      </c>
      <c r="AM65" s="459">
        <v>0</v>
      </c>
      <c r="AN65" s="459">
        <v>0</v>
      </c>
      <c r="AO65" s="459">
        <v>0</v>
      </c>
      <c r="AP65" s="459">
        <v>0</v>
      </c>
      <c r="AQ65" s="459">
        <v>0</v>
      </c>
      <c r="AR65" s="459">
        <v>0</v>
      </c>
      <c r="AS65" s="459">
        <v>0</v>
      </c>
      <c r="AT65" s="459">
        <v>0</v>
      </c>
      <c r="AU65" s="459">
        <v>0</v>
      </c>
      <c r="AV65" s="459">
        <v>0</v>
      </c>
      <c r="AW65" s="459">
        <v>0</v>
      </c>
      <c r="AX65" s="459">
        <v>0</v>
      </c>
      <c r="AY65" s="459">
        <v>0</v>
      </c>
      <c r="AZ65" s="459">
        <v>0</v>
      </c>
      <c r="BA65" s="459">
        <v>0</v>
      </c>
      <c r="BB65" s="456" t="s">
        <v>916</v>
      </c>
    </row>
    <row r="66" spans="1:54" ht="12.75" hidden="1" customHeight="1" outlineLevel="1">
      <c r="A66" s="460" t="s">
        <v>252</v>
      </c>
      <c r="B66" s="459" t="s">
        <v>251</v>
      </c>
      <c r="C66" s="459">
        <v>-302118</v>
      </c>
      <c r="D66" s="459">
        <v>0</v>
      </c>
      <c r="E66" s="459">
        <v>0</v>
      </c>
      <c r="F66" s="459">
        <v>0</v>
      </c>
      <c r="G66" s="459">
        <v>0</v>
      </c>
      <c r="H66" s="459">
        <v>0</v>
      </c>
      <c r="I66" s="459">
        <v>0</v>
      </c>
      <c r="J66" s="459">
        <v>0</v>
      </c>
      <c r="K66" s="459">
        <v>0</v>
      </c>
      <c r="L66" s="459">
        <v>0</v>
      </c>
      <c r="M66" s="459">
        <v>0</v>
      </c>
      <c r="N66" s="459">
        <v>0</v>
      </c>
      <c r="O66" s="459">
        <v>0</v>
      </c>
      <c r="P66" s="459">
        <v>0</v>
      </c>
      <c r="Q66" s="459">
        <v>0</v>
      </c>
      <c r="R66" s="459">
        <v>0</v>
      </c>
      <c r="S66" s="459">
        <v>-15276</v>
      </c>
      <c r="T66" s="459"/>
      <c r="U66" s="459">
        <v>0</v>
      </c>
      <c r="V66" s="459">
        <v>0</v>
      </c>
      <c r="W66" s="459">
        <v>0</v>
      </c>
      <c r="X66" s="459">
        <v>0</v>
      </c>
      <c r="Y66" s="459">
        <v>0</v>
      </c>
      <c r="Z66" s="459">
        <v>0</v>
      </c>
      <c r="AA66" s="459">
        <v>0</v>
      </c>
      <c r="AB66" s="459">
        <v>0</v>
      </c>
      <c r="AC66" s="459">
        <v>0</v>
      </c>
      <c r="AD66" s="459">
        <v>0</v>
      </c>
      <c r="AE66" s="459">
        <v>0</v>
      </c>
      <c r="AF66" s="459">
        <v>0</v>
      </c>
      <c r="AG66" s="459">
        <v>0</v>
      </c>
      <c r="AH66" s="459">
        <v>0</v>
      </c>
      <c r="AI66" s="459">
        <v>0</v>
      </c>
      <c r="AJ66" s="459">
        <v>0</v>
      </c>
      <c r="AK66" s="459">
        <v>-9955</v>
      </c>
      <c r="AL66" s="459">
        <v>0</v>
      </c>
      <c r="AM66" s="459">
        <v>0</v>
      </c>
      <c r="AN66" s="459">
        <v>0</v>
      </c>
      <c r="AO66" s="459">
        <v>0</v>
      </c>
      <c r="AP66" s="459">
        <v>0</v>
      </c>
      <c r="AQ66" s="459">
        <v>0</v>
      </c>
      <c r="AR66" s="459">
        <v>0</v>
      </c>
      <c r="AS66" s="459">
        <v>0</v>
      </c>
      <c r="AT66" s="459">
        <v>0</v>
      </c>
      <c r="AU66" s="459">
        <v>0</v>
      </c>
      <c r="AV66" s="459">
        <v>-77455</v>
      </c>
      <c r="AW66" s="459">
        <v>-199432</v>
      </c>
      <c r="AX66" s="459">
        <v>0</v>
      </c>
      <c r="AY66" s="459">
        <v>0</v>
      </c>
      <c r="AZ66" s="459">
        <v>0</v>
      </c>
      <c r="BA66" s="459">
        <v>0</v>
      </c>
      <c r="BB66" s="456" t="s">
        <v>916</v>
      </c>
    </row>
    <row r="67" spans="1:54" ht="12.75" hidden="1" customHeight="1" outlineLevel="1">
      <c r="A67" s="460" t="s">
        <v>254</v>
      </c>
      <c r="B67" s="459" t="s">
        <v>253</v>
      </c>
      <c r="C67" s="459">
        <v>-712062</v>
      </c>
      <c r="D67" s="459">
        <v>0</v>
      </c>
      <c r="E67" s="459">
        <v>0</v>
      </c>
      <c r="F67" s="459">
        <v>0</v>
      </c>
      <c r="G67" s="459">
        <v>0</v>
      </c>
      <c r="H67" s="459">
        <v>0</v>
      </c>
      <c r="I67" s="459">
        <v>0</v>
      </c>
      <c r="J67" s="459">
        <v>-22176</v>
      </c>
      <c r="K67" s="459">
        <v>0</v>
      </c>
      <c r="L67" s="459">
        <v>0</v>
      </c>
      <c r="M67" s="459">
        <v>0</v>
      </c>
      <c r="N67" s="459">
        <v>-1689</v>
      </c>
      <c r="O67" s="459">
        <v>0</v>
      </c>
      <c r="P67" s="459">
        <v>0</v>
      </c>
      <c r="Q67" s="459">
        <v>0</v>
      </c>
      <c r="R67" s="459">
        <v>0</v>
      </c>
      <c r="S67" s="459">
        <v>0</v>
      </c>
      <c r="T67" s="459"/>
      <c r="U67" s="459">
        <v>0</v>
      </c>
      <c r="V67" s="459">
        <v>0</v>
      </c>
      <c r="W67" s="459">
        <v>0</v>
      </c>
      <c r="X67" s="459">
        <v>0</v>
      </c>
      <c r="Y67" s="459">
        <v>0</v>
      </c>
      <c r="Z67" s="459">
        <v>0</v>
      </c>
      <c r="AA67" s="459">
        <v>0</v>
      </c>
      <c r="AB67" s="459">
        <v>-85010</v>
      </c>
      <c r="AC67" s="459">
        <v>-13795</v>
      </c>
      <c r="AD67" s="459">
        <v>0</v>
      </c>
      <c r="AE67" s="459">
        <v>0</v>
      </c>
      <c r="AF67" s="459">
        <v>0</v>
      </c>
      <c r="AG67" s="459">
        <v>0</v>
      </c>
      <c r="AH67" s="459">
        <v>0</v>
      </c>
      <c r="AI67" s="459">
        <v>0</v>
      </c>
      <c r="AJ67" s="459">
        <v>0</v>
      </c>
      <c r="AK67" s="459">
        <v>0</v>
      </c>
      <c r="AL67" s="459">
        <v>0</v>
      </c>
      <c r="AM67" s="459">
        <v>0</v>
      </c>
      <c r="AN67" s="459">
        <v>0</v>
      </c>
      <c r="AO67" s="459">
        <v>0</v>
      </c>
      <c r="AP67" s="459">
        <v>0</v>
      </c>
      <c r="AQ67" s="459">
        <v>0</v>
      </c>
      <c r="AR67" s="459">
        <v>0</v>
      </c>
      <c r="AS67" s="459">
        <v>0</v>
      </c>
      <c r="AT67" s="459">
        <v>0</v>
      </c>
      <c r="AU67" s="459">
        <v>0</v>
      </c>
      <c r="AV67" s="459">
        <v>-589392</v>
      </c>
      <c r="AW67" s="459">
        <v>0</v>
      </c>
      <c r="AX67" s="459">
        <v>0</v>
      </c>
      <c r="AY67" s="459">
        <v>0</v>
      </c>
      <c r="AZ67" s="459">
        <v>0</v>
      </c>
      <c r="BA67" s="459">
        <v>0</v>
      </c>
      <c r="BB67" s="456" t="s">
        <v>916</v>
      </c>
    </row>
    <row r="68" spans="1:54" ht="12.75" hidden="1" customHeight="1" outlineLevel="1">
      <c r="A68" s="460" t="s">
        <v>772</v>
      </c>
      <c r="B68" s="459" t="s">
        <v>773</v>
      </c>
      <c r="C68" s="459">
        <v>-270482</v>
      </c>
      <c r="D68" s="459">
        <v>0</v>
      </c>
      <c r="E68" s="459">
        <v>0</v>
      </c>
      <c r="F68" s="459">
        <v>0</v>
      </c>
      <c r="G68" s="459">
        <v>-112072</v>
      </c>
      <c r="H68" s="459">
        <v>-158410</v>
      </c>
      <c r="I68" s="459">
        <v>0</v>
      </c>
      <c r="J68" s="459">
        <v>0</v>
      </c>
      <c r="K68" s="459">
        <v>0</v>
      </c>
      <c r="L68" s="459">
        <v>0</v>
      </c>
      <c r="M68" s="459">
        <v>0</v>
      </c>
      <c r="N68" s="459">
        <v>0</v>
      </c>
      <c r="O68" s="459">
        <v>0</v>
      </c>
      <c r="P68" s="459">
        <v>0</v>
      </c>
      <c r="Q68" s="459">
        <v>0</v>
      </c>
      <c r="R68" s="459">
        <v>0</v>
      </c>
      <c r="S68" s="459">
        <v>0</v>
      </c>
      <c r="T68" s="459"/>
      <c r="U68" s="459">
        <v>0</v>
      </c>
      <c r="V68" s="459">
        <v>0</v>
      </c>
      <c r="W68" s="459">
        <v>0</v>
      </c>
      <c r="X68" s="459">
        <v>0</v>
      </c>
      <c r="Y68" s="459">
        <v>0</v>
      </c>
      <c r="Z68" s="459">
        <v>0</v>
      </c>
      <c r="AA68" s="459">
        <v>0</v>
      </c>
      <c r="AB68" s="459">
        <v>0</v>
      </c>
      <c r="AC68" s="459">
        <v>0</v>
      </c>
      <c r="AD68" s="459">
        <v>0</v>
      </c>
      <c r="AE68" s="459">
        <v>0</v>
      </c>
      <c r="AF68" s="459">
        <v>0</v>
      </c>
      <c r="AG68" s="459">
        <v>0</v>
      </c>
      <c r="AH68" s="459">
        <v>0</v>
      </c>
      <c r="AI68" s="459">
        <v>0</v>
      </c>
      <c r="AJ68" s="459">
        <v>0</v>
      </c>
      <c r="AK68" s="459">
        <v>0</v>
      </c>
      <c r="AL68" s="459">
        <v>0</v>
      </c>
      <c r="AM68" s="459">
        <v>0</v>
      </c>
      <c r="AN68" s="459">
        <v>0</v>
      </c>
      <c r="AO68" s="459">
        <v>0</v>
      </c>
      <c r="AP68" s="459">
        <v>0</v>
      </c>
      <c r="AQ68" s="459">
        <v>0</v>
      </c>
      <c r="AR68" s="459">
        <v>0</v>
      </c>
      <c r="AS68" s="459">
        <v>0</v>
      </c>
      <c r="AT68" s="459">
        <v>0</v>
      </c>
      <c r="AU68" s="459">
        <v>0</v>
      </c>
      <c r="AV68" s="459">
        <v>0</v>
      </c>
      <c r="AW68" s="459">
        <v>0</v>
      </c>
      <c r="AX68" s="459">
        <v>0</v>
      </c>
      <c r="AY68" s="459">
        <v>0</v>
      </c>
      <c r="AZ68" s="459">
        <v>0</v>
      </c>
      <c r="BA68" s="459">
        <v>0</v>
      </c>
      <c r="BB68" s="456" t="s">
        <v>916</v>
      </c>
    </row>
    <row r="69" spans="1:54" ht="12.75" hidden="1" customHeight="1" outlineLevel="1">
      <c r="A69" s="460" t="s">
        <v>373</v>
      </c>
      <c r="B69" s="459" t="s">
        <v>266</v>
      </c>
      <c r="C69" s="459">
        <v>-1931735</v>
      </c>
      <c r="D69" s="459">
        <v>0</v>
      </c>
      <c r="E69" s="459">
        <v>-1931735</v>
      </c>
      <c r="F69" s="459">
        <v>0</v>
      </c>
      <c r="G69" s="459">
        <v>0</v>
      </c>
      <c r="H69" s="459">
        <v>0</v>
      </c>
      <c r="I69" s="459">
        <v>0</v>
      </c>
      <c r="J69" s="459">
        <v>0</v>
      </c>
      <c r="K69" s="459">
        <v>0</v>
      </c>
      <c r="L69" s="459">
        <v>0</v>
      </c>
      <c r="M69" s="459">
        <v>0</v>
      </c>
      <c r="N69" s="459">
        <v>0</v>
      </c>
      <c r="O69" s="459">
        <v>0</v>
      </c>
      <c r="P69" s="459">
        <v>0</v>
      </c>
      <c r="Q69" s="459">
        <v>0</v>
      </c>
      <c r="R69" s="459">
        <v>0</v>
      </c>
      <c r="S69" s="459">
        <v>0</v>
      </c>
      <c r="T69" s="459"/>
      <c r="U69" s="459">
        <v>0</v>
      </c>
      <c r="V69" s="459">
        <v>0</v>
      </c>
      <c r="W69" s="459">
        <v>0</v>
      </c>
      <c r="X69" s="459">
        <v>0</v>
      </c>
      <c r="Y69" s="459">
        <v>0</v>
      </c>
      <c r="Z69" s="459">
        <v>0</v>
      </c>
      <c r="AA69" s="459">
        <v>0</v>
      </c>
      <c r="AB69" s="459">
        <v>0</v>
      </c>
      <c r="AC69" s="459">
        <v>0</v>
      </c>
      <c r="AD69" s="459">
        <v>0</v>
      </c>
      <c r="AE69" s="459">
        <v>0</v>
      </c>
      <c r="AF69" s="459">
        <v>0</v>
      </c>
      <c r="AG69" s="459">
        <v>0</v>
      </c>
      <c r="AH69" s="459">
        <v>0</v>
      </c>
      <c r="AI69" s="459">
        <v>0</v>
      </c>
      <c r="AJ69" s="459">
        <v>0</v>
      </c>
      <c r="AK69" s="459">
        <v>0</v>
      </c>
      <c r="AL69" s="459">
        <v>0</v>
      </c>
      <c r="AM69" s="459">
        <v>0</v>
      </c>
      <c r="AN69" s="459">
        <v>0</v>
      </c>
      <c r="AO69" s="459">
        <v>0</v>
      </c>
      <c r="AP69" s="459">
        <v>0</v>
      </c>
      <c r="AQ69" s="459">
        <v>0</v>
      </c>
      <c r="AR69" s="459">
        <v>0</v>
      </c>
      <c r="AS69" s="459">
        <v>0</v>
      </c>
      <c r="AT69" s="459">
        <v>0</v>
      </c>
      <c r="AU69" s="459">
        <v>0</v>
      </c>
      <c r="AV69" s="459">
        <v>0</v>
      </c>
      <c r="AW69" s="459">
        <v>0</v>
      </c>
      <c r="AX69" s="459">
        <v>0</v>
      </c>
      <c r="AY69" s="459">
        <v>0</v>
      </c>
      <c r="AZ69" s="459">
        <v>0</v>
      </c>
      <c r="BA69" s="459">
        <v>0</v>
      </c>
      <c r="BB69" s="456" t="s">
        <v>916</v>
      </c>
    </row>
    <row r="70" spans="1:54" ht="12.75" hidden="1" customHeight="1" outlineLevel="1">
      <c r="A70" s="460" t="s">
        <v>374</v>
      </c>
      <c r="B70" s="459" t="s">
        <v>991</v>
      </c>
      <c r="C70" s="459">
        <v>4076272</v>
      </c>
      <c r="D70" s="459">
        <v>0</v>
      </c>
      <c r="E70" s="459">
        <v>563703</v>
      </c>
      <c r="F70" s="459">
        <v>0</v>
      </c>
      <c r="G70" s="459">
        <v>852414</v>
      </c>
      <c r="H70" s="459">
        <v>0</v>
      </c>
      <c r="I70" s="459">
        <v>0</v>
      </c>
      <c r="J70" s="459">
        <v>0</v>
      </c>
      <c r="K70" s="459">
        <v>0</v>
      </c>
      <c r="L70" s="459">
        <v>0</v>
      </c>
      <c r="M70" s="459">
        <v>0</v>
      </c>
      <c r="N70" s="459">
        <v>0</v>
      </c>
      <c r="O70" s="459">
        <v>0</v>
      </c>
      <c r="P70" s="459">
        <v>0</v>
      </c>
      <c r="Q70" s="459">
        <v>0</v>
      </c>
      <c r="R70" s="459">
        <v>0</v>
      </c>
      <c r="S70" s="459">
        <v>696868</v>
      </c>
      <c r="T70" s="459"/>
      <c r="U70" s="459">
        <v>0</v>
      </c>
      <c r="V70" s="459">
        <v>0</v>
      </c>
      <c r="W70" s="459">
        <v>0</v>
      </c>
      <c r="X70" s="459">
        <v>0</v>
      </c>
      <c r="Y70" s="459">
        <v>0</v>
      </c>
      <c r="Z70" s="459">
        <v>0</v>
      </c>
      <c r="AA70" s="459">
        <v>0</v>
      </c>
      <c r="AB70" s="459">
        <v>0</v>
      </c>
      <c r="AC70" s="459">
        <v>0</v>
      </c>
      <c r="AD70" s="459">
        <v>0</v>
      </c>
      <c r="AE70" s="459">
        <v>0</v>
      </c>
      <c r="AF70" s="459">
        <v>73770</v>
      </c>
      <c r="AG70" s="459">
        <v>0</v>
      </c>
      <c r="AH70" s="459">
        <v>0</v>
      </c>
      <c r="AI70" s="459">
        <v>0</v>
      </c>
      <c r="AJ70" s="459">
        <v>0</v>
      </c>
      <c r="AK70" s="459">
        <v>0</v>
      </c>
      <c r="AL70" s="459">
        <v>0</v>
      </c>
      <c r="AM70" s="459">
        <v>0</v>
      </c>
      <c r="AN70" s="459">
        <v>0</v>
      </c>
      <c r="AO70" s="459">
        <v>0</v>
      </c>
      <c r="AP70" s="459">
        <v>0</v>
      </c>
      <c r="AQ70" s="459">
        <v>53960</v>
      </c>
      <c r="AR70" s="459">
        <v>0</v>
      </c>
      <c r="AS70" s="459">
        <v>0</v>
      </c>
      <c r="AT70" s="459">
        <v>413914</v>
      </c>
      <c r="AU70" s="459">
        <v>0</v>
      </c>
      <c r="AV70" s="459">
        <v>1550863</v>
      </c>
      <c r="AW70" s="459">
        <v>-129220</v>
      </c>
      <c r="AX70" s="459">
        <v>0</v>
      </c>
      <c r="AY70" s="459">
        <v>0</v>
      </c>
      <c r="AZ70" s="459">
        <v>0</v>
      </c>
      <c r="BA70" s="459">
        <v>0</v>
      </c>
      <c r="BB70" s="456" t="s">
        <v>916</v>
      </c>
    </row>
    <row r="71" spans="1:54" ht="12.75" hidden="1" customHeight="1" outlineLevel="1">
      <c r="A71" s="460" t="s">
        <v>375</v>
      </c>
      <c r="B71" s="459" t="s">
        <v>268</v>
      </c>
      <c r="C71" s="459">
        <v>-22041</v>
      </c>
      <c r="D71" s="459">
        <v>0</v>
      </c>
      <c r="E71" s="459">
        <v>0</v>
      </c>
      <c r="F71" s="459">
        <v>-1055</v>
      </c>
      <c r="G71" s="459">
        <v>-20986</v>
      </c>
      <c r="H71" s="459">
        <v>0</v>
      </c>
      <c r="I71" s="459">
        <v>0</v>
      </c>
      <c r="J71" s="459">
        <v>0</v>
      </c>
      <c r="K71" s="459">
        <v>0</v>
      </c>
      <c r="L71" s="459">
        <v>0</v>
      </c>
      <c r="M71" s="459">
        <v>0</v>
      </c>
      <c r="N71" s="459">
        <v>0</v>
      </c>
      <c r="O71" s="459">
        <v>0</v>
      </c>
      <c r="P71" s="459">
        <v>0</v>
      </c>
      <c r="Q71" s="459">
        <v>0</v>
      </c>
      <c r="R71" s="459">
        <v>0</v>
      </c>
      <c r="S71" s="459">
        <v>0</v>
      </c>
      <c r="T71" s="459"/>
      <c r="U71" s="459">
        <v>0</v>
      </c>
      <c r="V71" s="459">
        <v>0</v>
      </c>
      <c r="W71" s="459">
        <v>0</v>
      </c>
      <c r="X71" s="459">
        <v>0</v>
      </c>
      <c r="Y71" s="459">
        <v>0</v>
      </c>
      <c r="Z71" s="459">
        <v>0</v>
      </c>
      <c r="AA71" s="459">
        <v>0</v>
      </c>
      <c r="AB71" s="459">
        <v>0</v>
      </c>
      <c r="AC71" s="459">
        <v>0</v>
      </c>
      <c r="AD71" s="459">
        <v>0</v>
      </c>
      <c r="AE71" s="459">
        <v>0</v>
      </c>
      <c r="AF71" s="459">
        <v>0</v>
      </c>
      <c r="AG71" s="459">
        <v>0</v>
      </c>
      <c r="AH71" s="459">
        <v>0</v>
      </c>
      <c r="AI71" s="459">
        <v>0</v>
      </c>
      <c r="AJ71" s="459">
        <v>0</v>
      </c>
      <c r="AK71" s="459">
        <v>0</v>
      </c>
      <c r="AL71" s="459">
        <v>0</v>
      </c>
      <c r="AM71" s="459">
        <v>0</v>
      </c>
      <c r="AN71" s="459">
        <v>0</v>
      </c>
      <c r="AO71" s="459">
        <v>0</v>
      </c>
      <c r="AP71" s="459">
        <v>0</v>
      </c>
      <c r="AQ71" s="459">
        <v>0</v>
      </c>
      <c r="AR71" s="459">
        <v>0</v>
      </c>
      <c r="AS71" s="459">
        <v>0</v>
      </c>
      <c r="AT71" s="459">
        <v>0</v>
      </c>
      <c r="AU71" s="459">
        <v>0</v>
      </c>
      <c r="AV71" s="459">
        <v>0</v>
      </c>
      <c r="AW71" s="459">
        <v>0</v>
      </c>
      <c r="AX71" s="459">
        <v>0</v>
      </c>
      <c r="AY71" s="459">
        <v>0</v>
      </c>
      <c r="AZ71" s="459">
        <v>0</v>
      </c>
      <c r="BA71" s="459">
        <v>0</v>
      </c>
      <c r="BB71" s="456" t="s">
        <v>916</v>
      </c>
    </row>
    <row r="72" spans="1:54" ht="12.75" hidden="1" customHeight="1" outlineLevel="1">
      <c r="A72" s="460" t="s">
        <v>376</v>
      </c>
      <c r="B72" s="459" t="s">
        <v>269</v>
      </c>
      <c r="C72" s="459">
        <v>-2</v>
      </c>
      <c r="D72" s="459">
        <v>0</v>
      </c>
      <c r="E72" s="459">
        <v>0</v>
      </c>
      <c r="F72" s="459">
        <v>0</v>
      </c>
      <c r="G72" s="459">
        <v>0</v>
      </c>
      <c r="H72" s="459">
        <v>0</v>
      </c>
      <c r="I72" s="459">
        <v>0</v>
      </c>
      <c r="J72" s="459">
        <v>0</v>
      </c>
      <c r="K72" s="459">
        <v>0</v>
      </c>
      <c r="L72" s="459">
        <v>-2</v>
      </c>
      <c r="M72" s="459">
        <v>0</v>
      </c>
      <c r="N72" s="459">
        <v>0</v>
      </c>
      <c r="O72" s="459">
        <v>0</v>
      </c>
      <c r="P72" s="459">
        <v>0</v>
      </c>
      <c r="Q72" s="459">
        <v>0</v>
      </c>
      <c r="R72" s="459">
        <v>0</v>
      </c>
      <c r="S72" s="459">
        <v>0</v>
      </c>
      <c r="T72" s="459"/>
      <c r="U72" s="459">
        <v>0</v>
      </c>
      <c r="V72" s="459">
        <v>0</v>
      </c>
      <c r="W72" s="459">
        <v>0</v>
      </c>
      <c r="X72" s="459">
        <v>0</v>
      </c>
      <c r="Y72" s="459">
        <v>0</v>
      </c>
      <c r="Z72" s="459">
        <v>0</v>
      </c>
      <c r="AA72" s="459">
        <v>0</v>
      </c>
      <c r="AB72" s="459">
        <v>0</v>
      </c>
      <c r="AC72" s="459">
        <v>0</v>
      </c>
      <c r="AD72" s="459">
        <v>0</v>
      </c>
      <c r="AE72" s="459">
        <v>0</v>
      </c>
      <c r="AF72" s="459">
        <v>0</v>
      </c>
      <c r="AG72" s="459">
        <v>0</v>
      </c>
      <c r="AH72" s="459">
        <v>0</v>
      </c>
      <c r="AI72" s="459">
        <v>0</v>
      </c>
      <c r="AJ72" s="459">
        <v>0</v>
      </c>
      <c r="AK72" s="459">
        <v>0</v>
      </c>
      <c r="AL72" s="459">
        <v>0</v>
      </c>
      <c r="AM72" s="459">
        <v>0</v>
      </c>
      <c r="AN72" s="459">
        <v>0</v>
      </c>
      <c r="AO72" s="459">
        <v>0</v>
      </c>
      <c r="AP72" s="459">
        <v>0</v>
      </c>
      <c r="AQ72" s="459">
        <v>0</v>
      </c>
      <c r="AR72" s="459">
        <v>0</v>
      </c>
      <c r="AS72" s="459">
        <v>0</v>
      </c>
      <c r="AT72" s="459">
        <v>0</v>
      </c>
      <c r="AU72" s="459">
        <v>0</v>
      </c>
      <c r="AV72" s="459">
        <v>0</v>
      </c>
      <c r="AW72" s="459">
        <v>0</v>
      </c>
      <c r="AX72" s="459">
        <v>0</v>
      </c>
      <c r="AY72" s="459">
        <v>0</v>
      </c>
      <c r="AZ72" s="459">
        <v>0</v>
      </c>
      <c r="BA72" s="459">
        <v>0</v>
      </c>
      <c r="BB72" s="456" t="s">
        <v>916</v>
      </c>
    </row>
    <row r="73" spans="1:54" ht="12.75" hidden="1" customHeight="1" outlineLevel="1">
      <c r="A73" s="460" t="s">
        <v>377</v>
      </c>
      <c r="B73" s="459" t="s">
        <v>992</v>
      </c>
      <c r="C73" s="459">
        <v>66821</v>
      </c>
      <c r="D73" s="459">
        <v>0</v>
      </c>
      <c r="E73" s="459">
        <v>0</v>
      </c>
      <c r="F73" s="459">
        <v>0</v>
      </c>
      <c r="G73" s="459">
        <v>0</v>
      </c>
      <c r="H73" s="459">
        <v>0</v>
      </c>
      <c r="I73" s="459">
        <v>0</v>
      </c>
      <c r="J73" s="459">
        <v>0</v>
      </c>
      <c r="K73" s="459">
        <v>0</v>
      </c>
      <c r="L73" s="459">
        <v>0</v>
      </c>
      <c r="M73" s="459">
        <v>0</v>
      </c>
      <c r="N73" s="459">
        <v>0</v>
      </c>
      <c r="O73" s="459">
        <v>0</v>
      </c>
      <c r="P73" s="459">
        <v>0</v>
      </c>
      <c r="Q73" s="459">
        <v>0</v>
      </c>
      <c r="R73" s="459">
        <v>0</v>
      </c>
      <c r="S73" s="459">
        <v>0</v>
      </c>
      <c r="T73" s="459"/>
      <c r="U73" s="459">
        <v>0</v>
      </c>
      <c r="V73" s="459">
        <v>0</v>
      </c>
      <c r="W73" s="459">
        <v>0</v>
      </c>
      <c r="X73" s="459">
        <v>0</v>
      </c>
      <c r="Y73" s="459">
        <v>0</v>
      </c>
      <c r="Z73" s="459">
        <v>0</v>
      </c>
      <c r="AA73" s="459">
        <v>0</v>
      </c>
      <c r="AB73" s="459">
        <v>0</v>
      </c>
      <c r="AC73" s="459">
        <v>0</v>
      </c>
      <c r="AD73" s="459">
        <v>0</v>
      </c>
      <c r="AE73" s="459">
        <v>0</v>
      </c>
      <c r="AF73" s="459">
        <v>0</v>
      </c>
      <c r="AG73" s="459">
        <v>0</v>
      </c>
      <c r="AH73" s="459">
        <v>0</v>
      </c>
      <c r="AI73" s="459">
        <v>0</v>
      </c>
      <c r="AJ73" s="459">
        <v>0</v>
      </c>
      <c r="AK73" s="459">
        <v>0</v>
      </c>
      <c r="AL73" s="459">
        <v>0</v>
      </c>
      <c r="AM73" s="459">
        <v>0</v>
      </c>
      <c r="AN73" s="459">
        <v>0</v>
      </c>
      <c r="AO73" s="459">
        <v>0</v>
      </c>
      <c r="AP73" s="459">
        <v>0</v>
      </c>
      <c r="AQ73" s="459">
        <v>0</v>
      </c>
      <c r="AR73" s="459">
        <v>66821</v>
      </c>
      <c r="AS73" s="459">
        <v>0</v>
      </c>
      <c r="AT73" s="459">
        <v>0</v>
      </c>
      <c r="AU73" s="459">
        <v>0</v>
      </c>
      <c r="AV73" s="459">
        <v>0</v>
      </c>
      <c r="AW73" s="459">
        <v>0</v>
      </c>
      <c r="AX73" s="459">
        <v>0</v>
      </c>
      <c r="AY73" s="459">
        <v>0</v>
      </c>
      <c r="AZ73" s="459">
        <v>0</v>
      </c>
      <c r="BA73" s="459">
        <v>0</v>
      </c>
      <c r="BB73" s="456" t="s">
        <v>916</v>
      </c>
    </row>
    <row r="74" spans="1:54" ht="12.75" hidden="1" customHeight="1" outlineLevel="1">
      <c r="A74" s="460" t="s">
        <v>378</v>
      </c>
      <c r="B74" s="459" t="s">
        <v>271</v>
      </c>
      <c r="C74" s="459">
        <v>0</v>
      </c>
      <c r="D74" s="459">
        <v>0</v>
      </c>
      <c r="E74" s="459">
        <v>0</v>
      </c>
      <c r="F74" s="459">
        <v>0</v>
      </c>
      <c r="G74" s="459">
        <v>0</v>
      </c>
      <c r="H74" s="459">
        <v>0</v>
      </c>
      <c r="I74" s="459">
        <v>0</v>
      </c>
      <c r="J74" s="459">
        <v>0</v>
      </c>
      <c r="K74" s="459">
        <v>0</v>
      </c>
      <c r="L74" s="459">
        <v>0</v>
      </c>
      <c r="M74" s="459">
        <v>0</v>
      </c>
      <c r="N74" s="459">
        <v>0</v>
      </c>
      <c r="O74" s="459">
        <v>0</v>
      </c>
      <c r="P74" s="459">
        <v>0</v>
      </c>
      <c r="Q74" s="459">
        <v>0</v>
      </c>
      <c r="R74" s="459">
        <v>0</v>
      </c>
      <c r="S74" s="459">
        <v>0</v>
      </c>
      <c r="T74" s="459"/>
      <c r="U74" s="459">
        <v>0</v>
      </c>
      <c r="V74" s="459">
        <v>0</v>
      </c>
      <c r="W74" s="459">
        <v>0</v>
      </c>
      <c r="X74" s="459">
        <v>0</v>
      </c>
      <c r="Y74" s="459">
        <v>0</v>
      </c>
      <c r="Z74" s="459">
        <v>0</v>
      </c>
      <c r="AA74" s="459">
        <v>0</v>
      </c>
      <c r="AB74" s="459">
        <v>0</v>
      </c>
      <c r="AC74" s="459">
        <v>0</v>
      </c>
      <c r="AD74" s="459">
        <v>0</v>
      </c>
      <c r="AE74" s="459">
        <v>0</v>
      </c>
      <c r="AF74" s="459">
        <v>0</v>
      </c>
      <c r="AG74" s="459">
        <v>0</v>
      </c>
      <c r="AH74" s="459">
        <v>0</v>
      </c>
      <c r="AI74" s="459">
        <v>0</v>
      </c>
      <c r="AJ74" s="459">
        <v>0</v>
      </c>
      <c r="AK74" s="459">
        <v>0</v>
      </c>
      <c r="AL74" s="459">
        <v>0</v>
      </c>
      <c r="AM74" s="459">
        <v>0</v>
      </c>
      <c r="AN74" s="459">
        <v>0</v>
      </c>
      <c r="AO74" s="459">
        <v>0</v>
      </c>
      <c r="AP74" s="459">
        <v>0</v>
      </c>
      <c r="AQ74" s="459">
        <v>0</v>
      </c>
      <c r="AR74" s="459">
        <v>0</v>
      </c>
      <c r="AS74" s="459">
        <v>0</v>
      </c>
      <c r="AT74" s="459">
        <v>0</v>
      </c>
      <c r="AU74" s="459">
        <v>0</v>
      </c>
      <c r="AV74" s="459">
        <v>0</v>
      </c>
      <c r="AW74" s="459">
        <v>0</v>
      </c>
      <c r="AX74" s="459">
        <v>0</v>
      </c>
      <c r="AY74" s="459">
        <v>0</v>
      </c>
      <c r="AZ74" s="459">
        <v>0</v>
      </c>
      <c r="BA74" s="459">
        <v>0</v>
      </c>
      <c r="BB74" s="456" t="s">
        <v>916</v>
      </c>
    </row>
    <row r="75" spans="1:54" ht="12.75" hidden="1" customHeight="1" outlineLevel="1">
      <c r="A75" s="460" t="s">
        <v>379</v>
      </c>
      <c r="B75" s="459" t="s">
        <v>272</v>
      </c>
      <c r="C75" s="459">
        <v>-19558</v>
      </c>
      <c r="D75" s="459">
        <v>0</v>
      </c>
      <c r="E75" s="459">
        <v>0</v>
      </c>
      <c r="F75" s="459">
        <v>0</v>
      </c>
      <c r="G75" s="459">
        <v>0</v>
      </c>
      <c r="H75" s="459">
        <v>0</v>
      </c>
      <c r="I75" s="459">
        <v>0</v>
      </c>
      <c r="J75" s="459">
        <v>0</v>
      </c>
      <c r="K75" s="459">
        <v>0</v>
      </c>
      <c r="L75" s="459">
        <v>0</v>
      </c>
      <c r="M75" s="459">
        <v>0</v>
      </c>
      <c r="N75" s="459">
        <v>0</v>
      </c>
      <c r="O75" s="459">
        <v>0</v>
      </c>
      <c r="P75" s="459">
        <v>0</v>
      </c>
      <c r="Q75" s="459">
        <v>0</v>
      </c>
      <c r="R75" s="459">
        <v>0</v>
      </c>
      <c r="S75" s="459">
        <v>0</v>
      </c>
      <c r="T75" s="459"/>
      <c r="U75" s="459">
        <v>0</v>
      </c>
      <c r="V75" s="459">
        <v>0</v>
      </c>
      <c r="W75" s="459">
        <v>0</v>
      </c>
      <c r="X75" s="459">
        <v>0</v>
      </c>
      <c r="Y75" s="459">
        <v>0</v>
      </c>
      <c r="Z75" s="459">
        <v>0</v>
      </c>
      <c r="AA75" s="459">
        <v>0</v>
      </c>
      <c r="AB75" s="459">
        <v>0</v>
      </c>
      <c r="AC75" s="459">
        <v>0</v>
      </c>
      <c r="AD75" s="459">
        <v>0</v>
      </c>
      <c r="AE75" s="459">
        <v>0</v>
      </c>
      <c r="AF75" s="459">
        <v>-19558</v>
      </c>
      <c r="AG75" s="459">
        <v>0</v>
      </c>
      <c r="AH75" s="459">
        <v>0</v>
      </c>
      <c r="AI75" s="459">
        <v>0</v>
      </c>
      <c r="AJ75" s="459">
        <v>0</v>
      </c>
      <c r="AK75" s="459">
        <v>0</v>
      </c>
      <c r="AL75" s="459">
        <v>0</v>
      </c>
      <c r="AM75" s="459">
        <v>0</v>
      </c>
      <c r="AN75" s="459">
        <v>0</v>
      </c>
      <c r="AO75" s="459">
        <v>0</v>
      </c>
      <c r="AP75" s="459">
        <v>0</v>
      </c>
      <c r="AQ75" s="459">
        <v>0</v>
      </c>
      <c r="AR75" s="459">
        <v>0</v>
      </c>
      <c r="AS75" s="459">
        <v>0</v>
      </c>
      <c r="AT75" s="459">
        <v>0</v>
      </c>
      <c r="AU75" s="459">
        <v>0</v>
      </c>
      <c r="AV75" s="459">
        <v>0</v>
      </c>
      <c r="AW75" s="459">
        <v>0</v>
      </c>
      <c r="AX75" s="459">
        <v>0</v>
      </c>
      <c r="AY75" s="459">
        <v>0</v>
      </c>
      <c r="AZ75" s="459">
        <v>0</v>
      </c>
      <c r="BA75" s="459">
        <v>0</v>
      </c>
      <c r="BB75" s="456" t="s">
        <v>916</v>
      </c>
    </row>
    <row r="76" spans="1:54" ht="12.75" hidden="1" customHeight="1" outlineLevel="1">
      <c r="A76" s="460" t="s">
        <v>380</v>
      </c>
      <c r="B76" s="459" t="s">
        <v>273</v>
      </c>
      <c r="C76" s="459">
        <v>7006</v>
      </c>
      <c r="D76" s="459">
        <v>0</v>
      </c>
      <c r="E76" s="459">
        <v>0</v>
      </c>
      <c r="F76" s="459">
        <v>0</v>
      </c>
      <c r="G76" s="459">
        <v>0</v>
      </c>
      <c r="H76" s="459">
        <v>0</v>
      </c>
      <c r="I76" s="459">
        <v>0</v>
      </c>
      <c r="J76" s="459">
        <v>0</v>
      </c>
      <c r="K76" s="459">
        <v>0</v>
      </c>
      <c r="L76" s="459">
        <v>0</v>
      </c>
      <c r="M76" s="459">
        <v>0</v>
      </c>
      <c r="N76" s="459">
        <v>0</v>
      </c>
      <c r="O76" s="459">
        <v>0</v>
      </c>
      <c r="P76" s="459">
        <v>0</v>
      </c>
      <c r="Q76" s="459">
        <v>0</v>
      </c>
      <c r="R76" s="459">
        <v>0</v>
      </c>
      <c r="S76" s="459">
        <v>0</v>
      </c>
      <c r="T76" s="459"/>
      <c r="U76" s="459">
        <v>0</v>
      </c>
      <c r="V76" s="459">
        <v>0</v>
      </c>
      <c r="W76" s="459">
        <v>0</v>
      </c>
      <c r="X76" s="459">
        <v>0</v>
      </c>
      <c r="Y76" s="459">
        <v>0</v>
      </c>
      <c r="Z76" s="459">
        <v>0</v>
      </c>
      <c r="AA76" s="459">
        <v>0</v>
      </c>
      <c r="AB76" s="459">
        <v>0</v>
      </c>
      <c r="AC76" s="459">
        <v>0</v>
      </c>
      <c r="AD76" s="459">
        <v>0</v>
      </c>
      <c r="AE76" s="459">
        <v>0</v>
      </c>
      <c r="AF76" s="459">
        <v>7006</v>
      </c>
      <c r="AG76" s="459">
        <v>0</v>
      </c>
      <c r="AH76" s="459">
        <v>0</v>
      </c>
      <c r="AI76" s="459">
        <v>0</v>
      </c>
      <c r="AJ76" s="459">
        <v>0</v>
      </c>
      <c r="AK76" s="459">
        <v>0</v>
      </c>
      <c r="AL76" s="459">
        <v>0</v>
      </c>
      <c r="AM76" s="459">
        <v>0</v>
      </c>
      <c r="AN76" s="459">
        <v>0</v>
      </c>
      <c r="AO76" s="459">
        <v>0</v>
      </c>
      <c r="AP76" s="459">
        <v>0</v>
      </c>
      <c r="AQ76" s="459">
        <v>0</v>
      </c>
      <c r="AR76" s="459">
        <v>0</v>
      </c>
      <c r="AS76" s="459">
        <v>0</v>
      </c>
      <c r="AT76" s="459">
        <v>0</v>
      </c>
      <c r="AU76" s="459">
        <v>0</v>
      </c>
      <c r="AV76" s="459">
        <v>0</v>
      </c>
      <c r="AW76" s="459">
        <v>0</v>
      </c>
      <c r="AX76" s="459">
        <v>0</v>
      </c>
      <c r="AY76" s="459">
        <v>0</v>
      </c>
      <c r="AZ76" s="459">
        <v>0</v>
      </c>
      <c r="BA76" s="459">
        <v>0</v>
      </c>
      <c r="BB76" s="456" t="s">
        <v>916</v>
      </c>
    </row>
    <row r="77" spans="1:54" ht="12.75" customHeight="1" outlineLevel="1">
      <c r="A77" s="460" t="s">
        <v>390</v>
      </c>
      <c r="B77" s="459" t="s">
        <v>1000</v>
      </c>
      <c r="C77" s="459">
        <v>16659077</v>
      </c>
      <c r="D77" s="459">
        <v>0</v>
      </c>
      <c r="E77" s="459">
        <v>0</v>
      </c>
      <c r="F77" s="459">
        <v>0</v>
      </c>
      <c r="G77" s="459">
        <v>0</v>
      </c>
      <c r="H77" s="459">
        <v>0</v>
      </c>
      <c r="I77" s="459">
        <v>0</v>
      </c>
      <c r="J77" s="459">
        <v>0</v>
      </c>
      <c r="K77" s="459">
        <v>0</v>
      </c>
      <c r="L77" s="459">
        <v>0</v>
      </c>
      <c r="M77" s="459">
        <v>0</v>
      </c>
      <c r="N77" s="459">
        <v>0</v>
      </c>
      <c r="O77" s="459">
        <v>0</v>
      </c>
      <c r="P77" s="459">
        <v>0</v>
      </c>
      <c r="Q77" s="459">
        <v>0</v>
      </c>
      <c r="R77" s="459">
        <v>0</v>
      </c>
      <c r="S77" s="459">
        <v>0</v>
      </c>
      <c r="T77" s="459"/>
      <c r="U77" s="459">
        <v>0</v>
      </c>
      <c r="V77" s="459">
        <v>0</v>
      </c>
      <c r="W77" s="459">
        <v>0</v>
      </c>
      <c r="X77" s="459">
        <v>0</v>
      </c>
      <c r="Y77" s="459">
        <v>0</v>
      </c>
      <c r="Z77" s="459">
        <v>0</v>
      </c>
      <c r="AA77" s="459">
        <v>0</v>
      </c>
      <c r="AB77" s="459">
        <v>0</v>
      </c>
      <c r="AC77" s="459">
        <v>0</v>
      </c>
      <c r="AD77" s="459">
        <v>0</v>
      </c>
      <c r="AE77" s="459">
        <v>0</v>
      </c>
      <c r="AF77" s="459">
        <v>10654249</v>
      </c>
      <c r="AG77" s="459">
        <v>0</v>
      </c>
      <c r="AH77" s="459">
        <v>0</v>
      </c>
      <c r="AI77" s="459">
        <v>0</v>
      </c>
      <c r="AJ77" s="459">
        <v>0</v>
      </c>
      <c r="AK77" s="459">
        <v>0</v>
      </c>
      <c r="AL77" s="459">
        <v>0</v>
      </c>
      <c r="AM77" s="459">
        <v>0</v>
      </c>
      <c r="AN77" s="459">
        <v>0</v>
      </c>
      <c r="AO77" s="459">
        <v>0</v>
      </c>
      <c r="AP77" s="459">
        <v>0</v>
      </c>
      <c r="AQ77" s="459">
        <v>0</v>
      </c>
      <c r="AR77" s="459">
        <v>0</v>
      </c>
      <c r="AS77" s="459">
        <v>0</v>
      </c>
      <c r="AT77" s="459">
        <v>6004828</v>
      </c>
      <c r="AU77" s="459">
        <v>0</v>
      </c>
      <c r="AV77" s="459">
        <v>0</v>
      </c>
      <c r="AW77" s="459">
        <v>0</v>
      </c>
      <c r="AX77" s="459">
        <v>0</v>
      </c>
      <c r="AY77" s="459">
        <v>0</v>
      </c>
      <c r="AZ77" s="459">
        <v>0</v>
      </c>
      <c r="BA77" s="459">
        <v>0</v>
      </c>
      <c r="BB77" s="456" t="s">
        <v>916</v>
      </c>
    </row>
    <row r="78" spans="1:54" ht="12.75" customHeight="1" outlineLevel="1">
      <c r="A78" s="460" t="s">
        <v>1001</v>
      </c>
      <c r="B78" s="459" t="s">
        <v>1002</v>
      </c>
      <c r="C78" s="459">
        <v>-158507</v>
      </c>
      <c r="D78" s="459">
        <v>0</v>
      </c>
      <c r="E78" s="459">
        <v>-156373</v>
      </c>
      <c r="F78" s="459">
        <v>0</v>
      </c>
      <c r="G78" s="459">
        <v>0</v>
      </c>
      <c r="H78" s="459">
        <v>0</v>
      </c>
      <c r="I78" s="459">
        <v>0</v>
      </c>
      <c r="J78" s="459">
        <v>0</v>
      </c>
      <c r="K78" s="459">
        <v>0</v>
      </c>
      <c r="L78" s="459">
        <v>0</v>
      </c>
      <c r="M78" s="459">
        <v>0</v>
      </c>
      <c r="N78" s="459">
        <v>0</v>
      </c>
      <c r="O78" s="459">
        <v>0</v>
      </c>
      <c r="P78" s="459">
        <v>0</v>
      </c>
      <c r="Q78" s="459">
        <v>0</v>
      </c>
      <c r="R78" s="459">
        <v>0</v>
      </c>
      <c r="S78" s="459">
        <v>0</v>
      </c>
      <c r="T78" s="459"/>
      <c r="U78" s="459">
        <v>0</v>
      </c>
      <c r="V78" s="459">
        <v>0</v>
      </c>
      <c r="W78" s="459">
        <v>0</v>
      </c>
      <c r="X78" s="459">
        <v>0</v>
      </c>
      <c r="Y78" s="459">
        <v>0</v>
      </c>
      <c r="Z78" s="459">
        <v>0</v>
      </c>
      <c r="AA78" s="459">
        <v>0</v>
      </c>
      <c r="AB78" s="459">
        <v>0</v>
      </c>
      <c r="AC78" s="459">
        <v>0</v>
      </c>
      <c r="AD78" s="459">
        <v>0</v>
      </c>
      <c r="AE78" s="459">
        <v>0</v>
      </c>
      <c r="AF78" s="459">
        <v>0</v>
      </c>
      <c r="AG78" s="459">
        <v>0</v>
      </c>
      <c r="AH78" s="459">
        <v>0</v>
      </c>
      <c r="AI78" s="459">
        <v>0</v>
      </c>
      <c r="AJ78" s="459">
        <v>0</v>
      </c>
      <c r="AK78" s="459">
        <v>0</v>
      </c>
      <c r="AL78" s="459">
        <v>0</v>
      </c>
      <c r="AM78" s="459">
        <v>0</v>
      </c>
      <c r="AN78" s="459">
        <v>0</v>
      </c>
      <c r="AO78" s="459">
        <v>0</v>
      </c>
      <c r="AP78" s="459">
        <v>0</v>
      </c>
      <c r="AQ78" s="459">
        <v>0</v>
      </c>
      <c r="AR78" s="459">
        <v>0</v>
      </c>
      <c r="AS78" s="459">
        <v>0</v>
      </c>
      <c r="AT78" s="459">
        <v>0</v>
      </c>
      <c r="AU78" s="459">
        <v>0</v>
      </c>
      <c r="AV78" s="459">
        <v>0</v>
      </c>
      <c r="AW78" s="459">
        <v>0</v>
      </c>
      <c r="AX78" s="459">
        <v>-2134</v>
      </c>
      <c r="AY78" s="459">
        <v>0</v>
      </c>
      <c r="AZ78" s="459">
        <v>0</v>
      </c>
      <c r="BA78" s="459">
        <v>0</v>
      </c>
      <c r="BB78" s="456" t="s">
        <v>916</v>
      </c>
    </row>
    <row r="79" spans="1:54" ht="12.75" customHeight="1" outlineLevel="1">
      <c r="A79" s="460" t="s">
        <v>398</v>
      </c>
      <c r="B79" s="459" t="s">
        <v>1004</v>
      </c>
      <c r="C79" s="459">
        <v>1755554</v>
      </c>
      <c r="D79" s="459">
        <v>0</v>
      </c>
      <c r="E79" s="459">
        <v>1755554</v>
      </c>
      <c r="F79" s="459">
        <v>0</v>
      </c>
      <c r="G79" s="459">
        <v>0</v>
      </c>
      <c r="H79" s="459">
        <v>0</v>
      </c>
      <c r="I79" s="459">
        <v>0</v>
      </c>
      <c r="J79" s="459">
        <v>0</v>
      </c>
      <c r="K79" s="459">
        <v>0</v>
      </c>
      <c r="L79" s="459">
        <v>0</v>
      </c>
      <c r="M79" s="459">
        <v>0</v>
      </c>
      <c r="N79" s="459">
        <v>0</v>
      </c>
      <c r="O79" s="459">
        <v>0</v>
      </c>
      <c r="P79" s="459">
        <v>0</v>
      </c>
      <c r="Q79" s="459">
        <v>0</v>
      </c>
      <c r="R79" s="459">
        <v>0</v>
      </c>
      <c r="S79" s="459">
        <v>0</v>
      </c>
      <c r="T79" s="459"/>
      <c r="U79" s="459">
        <v>0</v>
      </c>
      <c r="V79" s="459">
        <v>0</v>
      </c>
      <c r="W79" s="459">
        <v>0</v>
      </c>
      <c r="X79" s="459">
        <v>0</v>
      </c>
      <c r="Y79" s="459">
        <v>0</v>
      </c>
      <c r="Z79" s="459">
        <v>0</v>
      </c>
      <c r="AA79" s="459">
        <v>0</v>
      </c>
      <c r="AB79" s="459">
        <v>0</v>
      </c>
      <c r="AC79" s="459">
        <v>0</v>
      </c>
      <c r="AD79" s="459">
        <v>0</v>
      </c>
      <c r="AE79" s="459">
        <v>0</v>
      </c>
      <c r="AF79" s="459">
        <v>0</v>
      </c>
      <c r="AG79" s="459">
        <v>0</v>
      </c>
      <c r="AH79" s="459">
        <v>0</v>
      </c>
      <c r="AI79" s="459">
        <v>0</v>
      </c>
      <c r="AJ79" s="459">
        <v>0</v>
      </c>
      <c r="AK79" s="459">
        <v>0</v>
      </c>
      <c r="AL79" s="459">
        <v>0</v>
      </c>
      <c r="AM79" s="459">
        <v>0</v>
      </c>
      <c r="AN79" s="459">
        <v>0</v>
      </c>
      <c r="AO79" s="459">
        <v>0</v>
      </c>
      <c r="AP79" s="459">
        <v>0</v>
      </c>
      <c r="AQ79" s="459">
        <v>0</v>
      </c>
      <c r="AR79" s="459">
        <v>0</v>
      </c>
      <c r="AS79" s="459">
        <v>0</v>
      </c>
      <c r="AT79" s="459">
        <v>0</v>
      </c>
      <c r="AU79" s="459">
        <v>0</v>
      </c>
      <c r="AV79" s="459">
        <v>0</v>
      </c>
      <c r="AW79" s="459">
        <v>0</v>
      </c>
      <c r="AX79" s="459">
        <v>0</v>
      </c>
      <c r="AY79" s="459">
        <v>0</v>
      </c>
      <c r="AZ79" s="459">
        <v>0</v>
      </c>
      <c r="BA79" s="459">
        <v>0</v>
      </c>
      <c r="BB79" s="456" t="s">
        <v>916</v>
      </c>
    </row>
    <row r="80" spans="1:54" ht="12.75" customHeight="1" outlineLevel="1">
      <c r="A80" s="460" t="s">
        <v>1005</v>
      </c>
      <c r="B80" s="459" t="s">
        <v>1006</v>
      </c>
      <c r="C80" s="459">
        <v>970336</v>
      </c>
      <c r="D80" s="459">
        <v>0</v>
      </c>
      <c r="E80" s="459">
        <v>970336</v>
      </c>
      <c r="F80" s="459">
        <v>0</v>
      </c>
      <c r="G80" s="459">
        <v>0</v>
      </c>
      <c r="H80" s="459">
        <v>0</v>
      </c>
      <c r="I80" s="459">
        <v>0</v>
      </c>
      <c r="J80" s="459">
        <v>0</v>
      </c>
      <c r="K80" s="459">
        <v>0</v>
      </c>
      <c r="L80" s="459">
        <v>0</v>
      </c>
      <c r="M80" s="459">
        <v>0</v>
      </c>
      <c r="N80" s="459">
        <v>0</v>
      </c>
      <c r="O80" s="459">
        <v>0</v>
      </c>
      <c r="P80" s="459">
        <v>0</v>
      </c>
      <c r="Q80" s="459">
        <v>0</v>
      </c>
      <c r="R80" s="459">
        <v>0</v>
      </c>
      <c r="S80" s="459">
        <v>0</v>
      </c>
      <c r="T80" s="459"/>
      <c r="U80" s="459">
        <v>0</v>
      </c>
      <c r="V80" s="459">
        <v>0</v>
      </c>
      <c r="W80" s="459">
        <v>0</v>
      </c>
      <c r="X80" s="459">
        <v>0</v>
      </c>
      <c r="Y80" s="459">
        <v>0</v>
      </c>
      <c r="Z80" s="459">
        <v>0</v>
      </c>
      <c r="AA80" s="459">
        <v>0</v>
      </c>
      <c r="AB80" s="459">
        <v>0</v>
      </c>
      <c r="AC80" s="459">
        <v>0</v>
      </c>
      <c r="AD80" s="459">
        <v>0</v>
      </c>
      <c r="AE80" s="459">
        <v>0</v>
      </c>
      <c r="AF80" s="459">
        <v>0</v>
      </c>
      <c r="AG80" s="459">
        <v>0</v>
      </c>
      <c r="AH80" s="459">
        <v>0</v>
      </c>
      <c r="AI80" s="459">
        <v>0</v>
      </c>
      <c r="AJ80" s="459">
        <v>0</v>
      </c>
      <c r="AK80" s="459">
        <v>0</v>
      </c>
      <c r="AL80" s="459">
        <v>0</v>
      </c>
      <c r="AM80" s="459">
        <v>0</v>
      </c>
      <c r="AN80" s="459">
        <v>0</v>
      </c>
      <c r="AO80" s="459">
        <v>0</v>
      </c>
      <c r="AP80" s="459">
        <v>0</v>
      </c>
      <c r="AQ80" s="459">
        <v>0</v>
      </c>
      <c r="AR80" s="459">
        <v>0</v>
      </c>
      <c r="AS80" s="459">
        <v>0</v>
      </c>
      <c r="AT80" s="459">
        <v>0</v>
      </c>
      <c r="AU80" s="459">
        <v>0</v>
      </c>
      <c r="AV80" s="459">
        <v>0</v>
      </c>
      <c r="AW80" s="459">
        <v>0</v>
      </c>
      <c r="AX80" s="459">
        <v>0</v>
      </c>
      <c r="AY80" s="459">
        <v>0</v>
      </c>
      <c r="AZ80" s="459">
        <v>0</v>
      </c>
      <c r="BA80" s="459">
        <v>0</v>
      </c>
      <c r="BB80" s="456" t="s">
        <v>916</v>
      </c>
    </row>
    <row r="81" spans="1:54" ht="12.75" customHeight="1" outlineLevel="1">
      <c r="A81" s="460" t="s">
        <v>1007</v>
      </c>
      <c r="B81" s="459" t="s">
        <v>1008</v>
      </c>
      <c r="C81" s="459">
        <v>5821849</v>
      </c>
      <c r="D81" s="459">
        <v>0</v>
      </c>
      <c r="E81" s="459">
        <v>5821849</v>
      </c>
      <c r="F81" s="459">
        <v>0</v>
      </c>
      <c r="G81" s="459">
        <v>0</v>
      </c>
      <c r="H81" s="459">
        <v>0</v>
      </c>
      <c r="I81" s="459">
        <v>0</v>
      </c>
      <c r="J81" s="459">
        <v>0</v>
      </c>
      <c r="K81" s="459">
        <v>0</v>
      </c>
      <c r="L81" s="459">
        <v>0</v>
      </c>
      <c r="M81" s="459">
        <v>0</v>
      </c>
      <c r="N81" s="459">
        <v>0</v>
      </c>
      <c r="O81" s="459">
        <v>0</v>
      </c>
      <c r="P81" s="459">
        <v>0</v>
      </c>
      <c r="Q81" s="459">
        <v>0</v>
      </c>
      <c r="R81" s="459">
        <v>0</v>
      </c>
      <c r="S81" s="459">
        <v>0</v>
      </c>
      <c r="T81" s="459"/>
      <c r="U81" s="459">
        <v>0</v>
      </c>
      <c r="V81" s="459">
        <v>0</v>
      </c>
      <c r="W81" s="459">
        <v>0</v>
      </c>
      <c r="X81" s="459">
        <v>0</v>
      </c>
      <c r="Y81" s="459">
        <v>0</v>
      </c>
      <c r="Z81" s="459">
        <v>0</v>
      </c>
      <c r="AA81" s="459">
        <v>0</v>
      </c>
      <c r="AB81" s="459">
        <v>0</v>
      </c>
      <c r="AC81" s="459">
        <v>0</v>
      </c>
      <c r="AD81" s="459">
        <v>0</v>
      </c>
      <c r="AE81" s="459">
        <v>0</v>
      </c>
      <c r="AF81" s="459">
        <v>0</v>
      </c>
      <c r="AG81" s="459">
        <v>0</v>
      </c>
      <c r="AH81" s="459">
        <v>0</v>
      </c>
      <c r="AI81" s="459">
        <v>0</v>
      </c>
      <c r="AJ81" s="459">
        <v>0</v>
      </c>
      <c r="AK81" s="459">
        <v>0</v>
      </c>
      <c r="AL81" s="459">
        <v>0</v>
      </c>
      <c r="AM81" s="459">
        <v>0</v>
      </c>
      <c r="AN81" s="459">
        <v>0</v>
      </c>
      <c r="AO81" s="459">
        <v>0</v>
      </c>
      <c r="AP81" s="459">
        <v>0</v>
      </c>
      <c r="AQ81" s="459">
        <v>0</v>
      </c>
      <c r="AR81" s="459">
        <v>0</v>
      </c>
      <c r="AS81" s="459">
        <v>0</v>
      </c>
      <c r="AT81" s="459">
        <v>0</v>
      </c>
      <c r="AU81" s="459">
        <v>0</v>
      </c>
      <c r="AV81" s="459">
        <v>0</v>
      </c>
      <c r="AW81" s="459">
        <v>0</v>
      </c>
      <c r="AX81" s="459">
        <v>0</v>
      </c>
      <c r="AY81" s="459">
        <v>0</v>
      </c>
      <c r="AZ81" s="459">
        <v>0</v>
      </c>
      <c r="BA81" s="459">
        <v>0</v>
      </c>
      <c r="BB81" s="456" t="s">
        <v>916</v>
      </c>
    </row>
    <row r="82" spans="1:54" ht="12.75" customHeight="1" outlineLevel="1">
      <c r="A82" s="460" t="s">
        <v>993</v>
      </c>
      <c r="B82" s="459" t="s">
        <v>994</v>
      </c>
      <c r="C82" s="459">
        <v>-584580</v>
      </c>
      <c r="D82" s="459">
        <v>0</v>
      </c>
      <c r="E82" s="459">
        <v>-584580</v>
      </c>
      <c r="F82" s="459">
        <v>0</v>
      </c>
      <c r="G82" s="459">
        <v>0</v>
      </c>
      <c r="H82" s="459">
        <v>0</v>
      </c>
      <c r="I82" s="459">
        <v>0</v>
      </c>
      <c r="J82" s="459">
        <v>0</v>
      </c>
      <c r="K82" s="459">
        <v>0</v>
      </c>
      <c r="L82" s="459">
        <v>0</v>
      </c>
      <c r="M82" s="459">
        <v>0</v>
      </c>
      <c r="N82" s="459">
        <v>0</v>
      </c>
      <c r="O82" s="459">
        <v>0</v>
      </c>
      <c r="P82" s="459">
        <v>0</v>
      </c>
      <c r="Q82" s="459">
        <v>0</v>
      </c>
      <c r="R82" s="459">
        <v>0</v>
      </c>
      <c r="S82" s="459">
        <v>0</v>
      </c>
      <c r="T82" s="459"/>
      <c r="U82" s="459">
        <v>0</v>
      </c>
      <c r="V82" s="459">
        <v>0</v>
      </c>
      <c r="W82" s="459">
        <v>0</v>
      </c>
      <c r="X82" s="459">
        <v>0</v>
      </c>
      <c r="Y82" s="459">
        <v>0</v>
      </c>
      <c r="Z82" s="459">
        <v>0</v>
      </c>
      <c r="AA82" s="459">
        <v>0</v>
      </c>
      <c r="AB82" s="459">
        <v>0</v>
      </c>
      <c r="AC82" s="459">
        <v>0</v>
      </c>
      <c r="AD82" s="459">
        <v>0</v>
      </c>
      <c r="AE82" s="459">
        <v>0</v>
      </c>
      <c r="AF82" s="459">
        <v>0</v>
      </c>
      <c r="AG82" s="459">
        <v>0</v>
      </c>
      <c r="AH82" s="459">
        <v>0</v>
      </c>
      <c r="AI82" s="459">
        <v>0</v>
      </c>
      <c r="AJ82" s="459">
        <v>0</v>
      </c>
      <c r="AK82" s="459">
        <v>0</v>
      </c>
      <c r="AL82" s="459">
        <v>0</v>
      </c>
      <c r="AM82" s="459">
        <v>0</v>
      </c>
      <c r="AN82" s="459">
        <v>0</v>
      </c>
      <c r="AO82" s="459">
        <v>0</v>
      </c>
      <c r="AP82" s="459">
        <v>0</v>
      </c>
      <c r="AQ82" s="459">
        <v>0</v>
      </c>
      <c r="AR82" s="459">
        <v>0</v>
      </c>
      <c r="AS82" s="459">
        <v>0</v>
      </c>
      <c r="AT82" s="459">
        <v>0</v>
      </c>
      <c r="AU82" s="459">
        <v>0</v>
      </c>
      <c r="AV82" s="459">
        <v>0</v>
      </c>
      <c r="AW82" s="459">
        <v>0</v>
      </c>
      <c r="AX82" s="459">
        <v>0</v>
      </c>
      <c r="AY82" s="459">
        <v>0</v>
      </c>
      <c r="AZ82" s="459">
        <v>0</v>
      </c>
      <c r="BA82" s="459">
        <v>0</v>
      </c>
      <c r="BB82" s="456" t="s">
        <v>916</v>
      </c>
    </row>
    <row r="83" spans="1:54" ht="12.75" customHeight="1" outlineLevel="1">
      <c r="A83" s="460" t="s">
        <v>1036</v>
      </c>
      <c r="B83" s="459" t="s">
        <v>1010</v>
      </c>
      <c r="C83" s="459">
        <v>-120928</v>
      </c>
      <c r="D83" s="459">
        <v>0</v>
      </c>
      <c r="E83" s="459">
        <v>-120928</v>
      </c>
      <c r="F83" s="459">
        <v>0</v>
      </c>
      <c r="G83" s="459">
        <v>0</v>
      </c>
      <c r="H83" s="459">
        <v>0</v>
      </c>
      <c r="I83" s="459">
        <v>0</v>
      </c>
      <c r="J83" s="459">
        <v>0</v>
      </c>
      <c r="K83" s="459">
        <v>0</v>
      </c>
      <c r="L83" s="459">
        <v>0</v>
      </c>
      <c r="M83" s="459">
        <v>0</v>
      </c>
      <c r="N83" s="459">
        <v>0</v>
      </c>
      <c r="O83" s="459">
        <v>0</v>
      </c>
      <c r="P83" s="459">
        <v>0</v>
      </c>
      <c r="Q83" s="459">
        <v>0</v>
      </c>
      <c r="R83" s="459">
        <v>0</v>
      </c>
      <c r="S83" s="459">
        <v>0</v>
      </c>
      <c r="T83" s="459"/>
      <c r="U83" s="459">
        <v>0</v>
      </c>
      <c r="V83" s="459">
        <v>0</v>
      </c>
      <c r="W83" s="459">
        <v>0</v>
      </c>
      <c r="X83" s="459">
        <v>0</v>
      </c>
      <c r="Y83" s="459">
        <v>0</v>
      </c>
      <c r="Z83" s="459">
        <v>0</v>
      </c>
      <c r="AA83" s="459">
        <v>0</v>
      </c>
      <c r="AB83" s="459">
        <v>0</v>
      </c>
      <c r="AC83" s="459">
        <v>0</v>
      </c>
      <c r="AD83" s="459">
        <v>0</v>
      </c>
      <c r="AE83" s="459">
        <v>0</v>
      </c>
      <c r="AF83" s="459">
        <v>0</v>
      </c>
      <c r="AG83" s="459">
        <v>0</v>
      </c>
      <c r="AH83" s="459">
        <v>0</v>
      </c>
      <c r="AI83" s="459">
        <v>0</v>
      </c>
      <c r="AJ83" s="459">
        <v>0</v>
      </c>
      <c r="AK83" s="459">
        <v>0</v>
      </c>
      <c r="AL83" s="459">
        <v>0</v>
      </c>
      <c r="AM83" s="459">
        <v>0</v>
      </c>
      <c r="AN83" s="459">
        <v>0</v>
      </c>
      <c r="AO83" s="459">
        <v>0</v>
      </c>
      <c r="AP83" s="459">
        <v>0</v>
      </c>
      <c r="AQ83" s="459">
        <v>0</v>
      </c>
      <c r="AR83" s="459">
        <v>0</v>
      </c>
      <c r="AS83" s="459">
        <v>0</v>
      </c>
      <c r="AT83" s="459">
        <v>0</v>
      </c>
      <c r="AU83" s="459">
        <v>0</v>
      </c>
      <c r="AV83" s="459">
        <v>0</v>
      </c>
      <c r="AW83" s="459">
        <v>0</v>
      </c>
      <c r="AX83" s="459">
        <v>0</v>
      </c>
      <c r="AY83" s="459">
        <v>0</v>
      </c>
      <c r="AZ83" s="459">
        <v>0</v>
      </c>
      <c r="BA83" s="459">
        <v>0</v>
      </c>
      <c r="BB83" s="456" t="s">
        <v>916</v>
      </c>
    </row>
    <row r="84" spans="1:54" ht="12.75" customHeight="1" outlineLevel="1">
      <c r="A84" s="460" t="s">
        <v>1044</v>
      </c>
      <c r="B84" s="461" t="s">
        <v>1012</v>
      </c>
      <c r="C84" s="461">
        <v>-1563871</v>
      </c>
      <c r="D84" s="461">
        <v>0</v>
      </c>
      <c r="E84" s="461">
        <v>0</v>
      </c>
      <c r="F84" s="461">
        <v>-561913</v>
      </c>
      <c r="G84" s="461">
        <v>0</v>
      </c>
      <c r="H84" s="461">
        <v>0</v>
      </c>
      <c r="I84" s="461">
        <v>0</v>
      </c>
      <c r="J84" s="461">
        <v>0</v>
      </c>
      <c r="K84" s="461">
        <v>0</v>
      </c>
      <c r="L84" s="461">
        <v>0</v>
      </c>
      <c r="M84" s="461">
        <v>0</v>
      </c>
      <c r="N84" s="461">
        <v>0</v>
      </c>
      <c r="O84" s="461">
        <v>0</v>
      </c>
      <c r="P84" s="461">
        <v>0</v>
      </c>
      <c r="Q84" s="461">
        <v>0</v>
      </c>
      <c r="R84" s="461">
        <v>0</v>
      </c>
      <c r="S84" s="461">
        <v>0</v>
      </c>
      <c r="T84" s="461"/>
      <c r="U84" s="461">
        <v>0</v>
      </c>
      <c r="V84" s="461">
        <v>0</v>
      </c>
      <c r="W84" s="461">
        <v>0</v>
      </c>
      <c r="X84" s="461">
        <v>0</v>
      </c>
      <c r="Y84" s="461">
        <v>0</v>
      </c>
      <c r="Z84" s="461">
        <v>0</v>
      </c>
      <c r="AA84" s="461">
        <v>0</v>
      </c>
      <c r="AB84" s="461">
        <v>0</v>
      </c>
      <c r="AC84" s="461">
        <v>0</v>
      </c>
      <c r="AD84" s="461">
        <v>0</v>
      </c>
      <c r="AE84" s="461">
        <v>0</v>
      </c>
      <c r="AF84" s="461">
        <v>0</v>
      </c>
      <c r="AG84" s="461">
        <v>0</v>
      </c>
      <c r="AH84" s="461">
        <v>0</v>
      </c>
      <c r="AI84" s="461">
        <v>0</v>
      </c>
      <c r="AJ84" s="461">
        <v>0</v>
      </c>
      <c r="AK84" s="461">
        <v>0</v>
      </c>
      <c r="AL84" s="461">
        <v>0</v>
      </c>
      <c r="AM84" s="461">
        <v>0</v>
      </c>
      <c r="AN84" s="461">
        <v>0</v>
      </c>
      <c r="AO84" s="461">
        <v>0</v>
      </c>
      <c r="AP84" s="461">
        <v>0</v>
      </c>
      <c r="AQ84" s="461">
        <v>-1001958</v>
      </c>
      <c r="AR84" s="461">
        <v>0</v>
      </c>
      <c r="AS84" s="461">
        <v>0</v>
      </c>
      <c r="AT84" s="461">
        <v>0</v>
      </c>
      <c r="AU84" s="461">
        <v>0</v>
      </c>
      <c r="AV84" s="461">
        <v>0</v>
      </c>
      <c r="AW84" s="461">
        <v>0</v>
      </c>
      <c r="AX84" s="461">
        <v>0</v>
      </c>
      <c r="AY84" s="461">
        <v>0</v>
      </c>
      <c r="AZ84" s="461">
        <v>0</v>
      </c>
      <c r="BA84" s="461">
        <v>0</v>
      </c>
      <c r="BB84" s="456" t="s">
        <v>916</v>
      </c>
    </row>
    <row r="85" spans="1:54" ht="12.75" customHeight="1">
      <c r="A85" s="456" t="s">
        <v>1034</v>
      </c>
      <c r="B85" s="456" t="s">
        <v>916</v>
      </c>
      <c r="C85" s="459">
        <v>-86929084</v>
      </c>
      <c r="D85" s="459">
        <v>-1795614</v>
      </c>
      <c r="E85" s="459">
        <v>8895026</v>
      </c>
      <c r="F85" s="459">
        <v>13721232</v>
      </c>
      <c r="G85" s="459">
        <v>-7319496</v>
      </c>
      <c r="H85" s="459">
        <v>-3864769</v>
      </c>
      <c r="I85" s="459">
        <v>0</v>
      </c>
      <c r="J85" s="459">
        <v>-1935773</v>
      </c>
      <c r="K85" s="459">
        <v>0</v>
      </c>
      <c r="L85" s="459">
        <v>-109316</v>
      </c>
      <c r="M85" s="459">
        <v>-7327</v>
      </c>
      <c r="N85" s="459">
        <v>-79290</v>
      </c>
      <c r="O85" s="459">
        <v>-99</v>
      </c>
      <c r="P85" s="459">
        <v>101</v>
      </c>
      <c r="Q85" s="459">
        <v>5</v>
      </c>
      <c r="R85" s="459">
        <v>-8451</v>
      </c>
      <c r="S85" s="459">
        <v>611391</v>
      </c>
      <c r="T85" s="459"/>
      <c r="U85" s="459">
        <v>4196</v>
      </c>
      <c r="V85" s="459">
        <v>-2050651</v>
      </c>
      <c r="W85" s="459">
        <v>-134088</v>
      </c>
      <c r="X85" s="459">
        <v>0</v>
      </c>
      <c r="Y85" s="459">
        <v>0</v>
      </c>
      <c r="Z85" s="459">
        <v>-585670</v>
      </c>
      <c r="AA85" s="459">
        <v>0</v>
      </c>
      <c r="AB85" s="459">
        <v>-4641469</v>
      </c>
      <c r="AC85" s="459">
        <v>-764115</v>
      </c>
      <c r="AD85" s="459">
        <v>0</v>
      </c>
      <c r="AE85" s="459">
        <v>-5356</v>
      </c>
      <c r="AF85" s="459">
        <v>10839317</v>
      </c>
      <c r="AG85" s="459">
        <v>0</v>
      </c>
      <c r="AH85" s="459">
        <v>0</v>
      </c>
      <c r="AI85" s="459">
        <v>0</v>
      </c>
      <c r="AJ85" s="459">
        <v>0</v>
      </c>
      <c r="AK85" s="459">
        <v>-2483371</v>
      </c>
      <c r="AL85" s="459">
        <v>0</v>
      </c>
      <c r="AM85" s="459">
        <v>-1198498</v>
      </c>
      <c r="AN85" s="459">
        <v>-3713278</v>
      </c>
      <c r="AO85" s="459">
        <v>-23568</v>
      </c>
      <c r="AP85" s="459">
        <v>-2539906</v>
      </c>
      <c r="AQ85" s="459">
        <v>5328291</v>
      </c>
      <c r="AR85" s="459">
        <v>-4546608</v>
      </c>
      <c r="AS85" s="459">
        <v>0</v>
      </c>
      <c r="AT85" s="459">
        <v>2355962</v>
      </c>
      <c r="AU85" s="459">
        <v>-46760</v>
      </c>
      <c r="AV85" s="459">
        <v>-56981360</v>
      </c>
      <c r="AW85" s="459">
        <v>-33826093</v>
      </c>
      <c r="AX85" s="459">
        <v>-23682</v>
      </c>
      <c r="AY85" s="459">
        <v>0</v>
      </c>
      <c r="AZ85" s="459">
        <v>0</v>
      </c>
      <c r="BA85" s="459">
        <v>0</v>
      </c>
      <c r="BB85" s="456" t="s">
        <v>916</v>
      </c>
    </row>
    <row r="86" spans="1:54" ht="12.75" customHeight="1">
      <c r="A86" s="456" t="s">
        <v>916</v>
      </c>
      <c r="B86" s="456" t="s">
        <v>916</v>
      </c>
      <c r="C86" s="456" t="s">
        <v>916</v>
      </c>
      <c r="D86" s="456" t="s">
        <v>916</v>
      </c>
      <c r="E86" s="456" t="s">
        <v>916</v>
      </c>
      <c r="F86" s="456" t="s">
        <v>916</v>
      </c>
      <c r="G86" s="456" t="s">
        <v>916</v>
      </c>
      <c r="H86" s="456" t="s">
        <v>916</v>
      </c>
      <c r="I86" s="456" t="s">
        <v>916</v>
      </c>
      <c r="J86" s="456" t="s">
        <v>916</v>
      </c>
      <c r="K86" s="456" t="s">
        <v>916</v>
      </c>
      <c r="L86" s="456" t="s">
        <v>916</v>
      </c>
      <c r="M86" s="456" t="s">
        <v>916</v>
      </c>
      <c r="N86" s="456" t="s">
        <v>916</v>
      </c>
      <c r="O86" s="456" t="s">
        <v>916</v>
      </c>
      <c r="P86" s="456" t="s">
        <v>916</v>
      </c>
      <c r="Q86" s="456" t="s">
        <v>916</v>
      </c>
      <c r="R86" s="456" t="s">
        <v>916</v>
      </c>
      <c r="S86" s="456" t="s">
        <v>916</v>
      </c>
      <c r="U86" s="456" t="s">
        <v>916</v>
      </c>
      <c r="V86" s="456" t="s">
        <v>916</v>
      </c>
      <c r="W86" s="456" t="s">
        <v>916</v>
      </c>
      <c r="X86" s="456" t="s">
        <v>916</v>
      </c>
      <c r="Y86" s="456" t="s">
        <v>916</v>
      </c>
      <c r="Z86" s="456" t="s">
        <v>916</v>
      </c>
      <c r="AA86" s="456" t="s">
        <v>916</v>
      </c>
      <c r="AB86" s="456" t="s">
        <v>916</v>
      </c>
      <c r="AC86" s="456" t="s">
        <v>916</v>
      </c>
      <c r="AD86" s="456" t="s">
        <v>916</v>
      </c>
      <c r="AE86" s="456" t="s">
        <v>916</v>
      </c>
      <c r="AF86" s="456" t="s">
        <v>916</v>
      </c>
      <c r="AG86" s="456" t="s">
        <v>916</v>
      </c>
      <c r="AH86" s="456" t="s">
        <v>916</v>
      </c>
      <c r="AI86" s="456" t="s">
        <v>916</v>
      </c>
      <c r="AJ86" s="456" t="s">
        <v>916</v>
      </c>
      <c r="AK86" s="456" t="s">
        <v>916</v>
      </c>
      <c r="AL86" s="456" t="s">
        <v>916</v>
      </c>
      <c r="AM86" s="456" t="s">
        <v>916</v>
      </c>
      <c r="AN86" s="456" t="s">
        <v>916</v>
      </c>
      <c r="AO86" s="456" t="s">
        <v>916</v>
      </c>
      <c r="AP86" s="456" t="s">
        <v>916</v>
      </c>
      <c r="AQ86" s="456" t="s">
        <v>916</v>
      </c>
      <c r="AR86" s="456" t="s">
        <v>916</v>
      </c>
      <c r="AS86" s="456" t="s">
        <v>916</v>
      </c>
      <c r="AT86" s="456" t="s">
        <v>916</v>
      </c>
      <c r="AU86" s="456" t="s">
        <v>916</v>
      </c>
      <c r="AV86" s="456" t="s">
        <v>916</v>
      </c>
      <c r="AW86" s="456" t="s">
        <v>916</v>
      </c>
      <c r="AX86" s="456" t="s">
        <v>916</v>
      </c>
      <c r="AY86" s="456" t="s">
        <v>916</v>
      </c>
      <c r="AZ86" s="456" t="s">
        <v>916</v>
      </c>
      <c r="BA86" s="456" t="s">
        <v>916</v>
      </c>
      <c r="BB86" s="456" t="s">
        <v>916</v>
      </c>
    </row>
    <row r="87" spans="1:54" ht="13.5" customHeight="1" thickBot="1">
      <c r="A87" s="451" t="s">
        <v>638</v>
      </c>
      <c r="B87" s="451" t="s">
        <v>916</v>
      </c>
      <c r="C87" s="462">
        <v>-86929084</v>
      </c>
      <c r="D87" s="462">
        <v>-1795614</v>
      </c>
      <c r="E87" s="462">
        <v>8895026</v>
      </c>
      <c r="F87" s="462">
        <v>13721232</v>
      </c>
      <c r="G87" s="462">
        <v>-7319496</v>
      </c>
      <c r="H87" s="462">
        <v>-3864769</v>
      </c>
      <c r="I87" s="462">
        <v>0</v>
      </c>
      <c r="J87" s="462">
        <v>-1935773</v>
      </c>
      <c r="K87" s="462">
        <v>0</v>
      </c>
      <c r="L87" s="462">
        <v>-109316</v>
      </c>
      <c r="M87" s="462">
        <v>-7327</v>
      </c>
      <c r="N87" s="462">
        <v>-79290</v>
      </c>
      <c r="O87" s="462">
        <v>-99</v>
      </c>
      <c r="P87" s="462">
        <v>101</v>
      </c>
      <c r="Q87" s="462">
        <v>5</v>
      </c>
      <c r="R87" s="462">
        <v>-8451</v>
      </c>
      <c r="S87" s="462">
        <v>611391</v>
      </c>
      <c r="T87" s="462"/>
      <c r="U87" s="462">
        <v>4196</v>
      </c>
      <c r="V87" s="462">
        <v>-2050651</v>
      </c>
      <c r="W87" s="462">
        <v>-134088</v>
      </c>
      <c r="X87" s="462">
        <v>0</v>
      </c>
      <c r="Y87" s="462">
        <v>0</v>
      </c>
      <c r="Z87" s="462">
        <v>-585670</v>
      </c>
      <c r="AA87" s="462">
        <v>0</v>
      </c>
      <c r="AB87" s="462">
        <v>-4641469</v>
      </c>
      <c r="AC87" s="462">
        <v>-764115</v>
      </c>
      <c r="AD87" s="462">
        <v>0</v>
      </c>
      <c r="AE87" s="462">
        <v>-5356</v>
      </c>
      <c r="AF87" s="462">
        <v>10839317</v>
      </c>
      <c r="AG87" s="462">
        <v>0</v>
      </c>
      <c r="AH87" s="462">
        <v>0</v>
      </c>
      <c r="AI87" s="462">
        <v>0</v>
      </c>
      <c r="AJ87" s="462">
        <v>0</v>
      </c>
      <c r="AK87" s="462">
        <v>-2483371</v>
      </c>
      <c r="AL87" s="462">
        <v>0</v>
      </c>
      <c r="AM87" s="462">
        <v>-1198498</v>
      </c>
      <c r="AN87" s="462">
        <v>-3713278</v>
      </c>
      <c r="AO87" s="462">
        <v>-23568</v>
      </c>
      <c r="AP87" s="462">
        <v>-2539906</v>
      </c>
      <c r="AQ87" s="462">
        <v>5328291</v>
      </c>
      <c r="AR87" s="462">
        <v>-4546608</v>
      </c>
      <c r="AS87" s="462">
        <v>0</v>
      </c>
      <c r="AT87" s="462">
        <v>2355962</v>
      </c>
      <c r="AU87" s="462">
        <v>-46760</v>
      </c>
      <c r="AV87" s="462">
        <v>-56981360</v>
      </c>
      <c r="AW87" s="462">
        <v>-33826093</v>
      </c>
      <c r="AX87" s="462">
        <v>-23682</v>
      </c>
      <c r="AY87" s="462">
        <v>0</v>
      </c>
      <c r="AZ87" s="462">
        <v>0</v>
      </c>
      <c r="BA87" s="462">
        <v>0</v>
      </c>
      <c r="BB87" s="451" t="s">
        <v>916</v>
      </c>
    </row>
    <row r="91" spans="1:54">
      <c r="A91" s="456" t="s">
        <v>1042</v>
      </c>
    </row>
  </sheetData>
  <mergeCells count="5">
    <mergeCell ref="A1:E1"/>
    <mergeCell ref="A2:E2"/>
    <mergeCell ref="A3:E3"/>
    <mergeCell ref="A4:E4"/>
    <mergeCell ref="A5:E5"/>
  </mergeCells>
  <pageMargins left="0.7" right="0.7" top="0.75" bottom="0.75" header="0.3" footer="0.3"/>
  <pageSetup orientation="portrait"/>
  <headerFooter alignWithMargins="0">
    <oddHeader>&amp;L&amp;"Arial,Bold"&amp;10</oddHeader>
    <oddFooter>&amp;L&amp;"Arial,Bold"&amp;10&amp;R&amp;"Arial,Bold"&amp;10&amp;P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0"/>
  <sheetViews>
    <sheetView topLeftCell="A39" workbookViewId="0">
      <selection activeCell="E39" sqref="E39"/>
    </sheetView>
  </sheetViews>
  <sheetFormatPr defaultRowHeight="15"/>
  <cols>
    <col min="1" max="1" width="30" style="180" bestFit="1" customWidth="1"/>
    <col min="2" max="2" width="14.28515625" style="180" bestFit="1" customWidth="1"/>
    <col min="3" max="3" width="13.85546875" style="180" customWidth="1"/>
    <col min="4" max="4" width="13.28515625" style="180" customWidth="1"/>
    <col min="5" max="5" width="11.5703125" style="180" bestFit="1" customWidth="1"/>
    <col min="6" max="6" width="10.5703125" style="180" bestFit="1" customWidth="1"/>
    <col min="7" max="8" width="11.5703125" style="180" bestFit="1" customWidth="1"/>
    <col min="9" max="9" width="13.140625" style="180" customWidth="1"/>
    <col min="10" max="10" width="12.5703125" style="180" bestFit="1" customWidth="1"/>
    <col min="11" max="12" width="9.140625" style="180"/>
    <col min="13" max="13" width="16.28515625" style="180" bestFit="1" customWidth="1"/>
    <col min="14" max="14" width="16" style="180" bestFit="1" customWidth="1"/>
    <col min="15" max="16" width="13.42578125" style="180" bestFit="1" customWidth="1"/>
    <col min="17" max="16384" width="9.140625" style="180"/>
  </cols>
  <sheetData>
    <row r="1" spans="1:10" s="189" customFormat="1" ht="12.75">
      <c r="A1" s="138">
        <v>42551</v>
      </c>
      <c r="B1" s="66"/>
      <c r="C1" s="66"/>
      <c r="D1" s="66"/>
      <c r="E1" s="67"/>
      <c r="F1" s="67"/>
      <c r="G1" s="67"/>
      <c r="H1" s="67"/>
      <c r="I1" s="67"/>
      <c r="J1" s="63"/>
    </row>
    <row r="2" spans="1:10" s="189" customFormat="1" ht="12.75">
      <c r="A2" s="67"/>
      <c r="B2" s="66" t="s">
        <v>652</v>
      </c>
      <c r="C2" s="66">
        <v>20</v>
      </c>
      <c r="D2" s="66">
        <v>30</v>
      </c>
      <c r="E2" s="67">
        <v>50</v>
      </c>
      <c r="F2" s="67">
        <v>60</v>
      </c>
      <c r="G2" s="67">
        <v>70</v>
      </c>
      <c r="H2" s="67">
        <v>80</v>
      </c>
      <c r="I2" s="67">
        <v>180</v>
      </c>
      <c r="J2" s="63"/>
    </row>
    <row r="3" spans="1:10" s="189" customFormat="1" ht="12.75">
      <c r="A3" s="66" t="s">
        <v>147</v>
      </c>
      <c r="B3" s="66" t="s">
        <v>154</v>
      </c>
      <c r="C3" s="66" t="s">
        <v>188</v>
      </c>
      <c r="D3" s="66" t="s">
        <v>162</v>
      </c>
      <c r="E3" s="67" t="s">
        <v>180</v>
      </c>
      <c r="F3" s="67" t="s">
        <v>173</v>
      </c>
      <c r="G3" s="67" t="s">
        <v>144</v>
      </c>
      <c r="H3" s="67" t="s">
        <v>189</v>
      </c>
      <c r="I3" s="67" t="s">
        <v>190</v>
      </c>
      <c r="J3" s="63" t="s">
        <v>401</v>
      </c>
    </row>
    <row r="4" spans="1:10">
      <c r="A4" s="229" t="s">
        <v>352</v>
      </c>
      <c r="B4" s="389">
        <v>0</v>
      </c>
      <c r="C4" s="417">
        <v>195.78964999962946</v>
      </c>
      <c r="D4" s="417">
        <v>-336822.97819999995</v>
      </c>
      <c r="E4" s="417">
        <v>9267.8938500010154</v>
      </c>
      <c r="F4" s="417">
        <v>34643.595399999394</v>
      </c>
      <c r="G4" s="417">
        <v>-102155.29844999762</v>
      </c>
      <c r="H4" s="417">
        <v>7990.4887499979604</v>
      </c>
      <c r="I4" s="417">
        <v>25375.329250000003</v>
      </c>
      <c r="J4" s="231">
        <f>SUM(B4:I4)</f>
        <v>-361505.17974999949</v>
      </c>
    </row>
    <row r="5" spans="1:10">
      <c r="A5" s="229" t="s">
        <v>361</v>
      </c>
      <c r="B5" s="389">
        <v>0</v>
      </c>
      <c r="C5" s="417">
        <v>-122727.56714999999</v>
      </c>
      <c r="D5" s="417">
        <v>3738.9359000002546</v>
      </c>
      <c r="E5" s="417">
        <v>73689.276949999985</v>
      </c>
      <c r="F5" s="417">
        <v>97285.545099999988</v>
      </c>
      <c r="G5" s="417">
        <v>0</v>
      </c>
      <c r="H5" s="417">
        <v>13528.400150000149</v>
      </c>
      <c r="I5" s="417">
        <v>-973121.24034999951</v>
      </c>
      <c r="J5" s="231">
        <f t="shared" ref="J5:J36" si="0">SUM(B5:I5)</f>
        <v>-907606.64939999906</v>
      </c>
    </row>
    <row r="6" spans="1:10">
      <c r="A6" s="229" t="s">
        <v>252</v>
      </c>
      <c r="B6" s="389">
        <v>0</v>
      </c>
      <c r="C6" s="417">
        <v>0</v>
      </c>
      <c r="D6" s="417">
        <v>47232.237349999959</v>
      </c>
      <c r="E6" s="417">
        <v>157982.95000000001</v>
      </c>
      <c r="F6" s="417">
        <v>44522.824099999991</v>
      </c>
      <c r="G6" s="417">
        <v>0</v>
      </c>
      <c r="H6" s="417">
        <v>987725.96710000001</v>
      </c>
      <c r="I6" s="417">
        <v>28076.325599999807</v>
      </c>
      <c r="J6" s="231">
        <f t="shared" si="0"/>
        <v>1265540.3041499997</v>
      </c>
    </row>
    <row r="7" spans="1:10">
      <c r="A7" s="229" t="s">
        <v>254</v>
      </c>
      <c r="B7" s="389">
        <v>0</v>
      </c>
      <c r="C7" s="417">
        <v>0</v>
      </c>
      <c r="D7" s="417">
        <v>-1551256.9349999998</v>
      </c>
      <c r="E7" s="417">
        <v>0</v>
      </c>
      <c r="F7" s="417">
        <v>0</v>
      </c>
      <c r="G7" s="417">
        <v>0</v>
      </c>
      <c r="H7" s="417">
        <v>-8623628.6999999993</v>
      </c>
      <c r="I7" s="417">
        <v>0</v>
      </c>
      <c r="J7" s="231">
        <f t="shared" si="0"/>
        <v>-10174885.635</v>
      </c>
    </row>
    <row r="8" spans="1:10">
      <c r="A8" s="229" t="s">
        <v>772</v>
      </c>
      <c r="B8" s="389">
        <v>0</v>
      </c>
      <c r="C8" s="417">
        <v>-1803502.5949999997</v>
      </c>
      <c r="D8" s="417">
        <v>0</v>
      </c>
      <c r="E8" s="417">
        <v>0</v>
      </c>
      <c r="F8" s="417">
        <v>0</v>
      </c>
      <c r="G8" s="417">
        <v>0</v>
      </c>
      <c r="H8" s="417">
        <v>0</v>
      </c>
      <c r="I8" s="417">
        <v>0</v>
      </c>
      <c r="J8" s="231">
        <f t="shared" si="0"/>
        <v>-1803502.5949999997</v>
      </c>
    </row>
    <row r="9" spans="1:10">
      <c r="A9" s="229" t="s">
        <v>336</v>
      </c>
      <c r="B9" s="389">
        <v>0</v>
      </c>
      <c r="C9" s="417">
        <v>1237523.01</v>
      </c>
      <c r="D9" s="417">
        <v>-1161986.9899999998</v>
      </c>
      <c r="E9" s="417">
        <v>-835939.05999999994</v>
      </c>
      <c r="F9" s="417">
        <v>2280882.4449999998</v>
      </c>
      <c r="G9" s="417">
        <v>802074.35999999987</v>
      </c>
      <c r="H9" s="417">
        <v>335931.03499999997</v>
      </c>
      <c r="I9" s="417">
        <v>0</v>
      </c>
      <c r="J9" s="231">
        <f t="shared" si="0"/>
        <v>2658484.8000000003</v>
      </c>
    </row>
    <row r="10" spans="1:10">
      <c r="A10" s="229" t="s">
        <v>337</v>
      </c>
      <c r="B10" s="389">
        <v>0</v>
      </c>
      <c r="C10" s="417">
        <v>-1195681.2349999999</v>
      </c>
      <c r="D10" s="417">
        <v>1320409.7649999999</v>
      </c>
      <c r="E10" s="417">
        <v>1518284.66</v>
      </c>
      <c r="F10" s="417">
        <v>-1582510.7899999998</v>
      </c>
      <c r="G10" s="417">
        <v>-430644.15499999997</v>
      </c>
      <c r="H10" s="417">
        <v>7397717.0699999994</v>
      </c>
      <c r="I10" s="417">
        <v>0</v>
      </c>
      <c r="J10" s="231">
        <f t="shared" si="0"/>
        <v>7027575.3149999995</v>
      </c>
    </row>
    <row r="11" spans="1:10">
      <c r="A11" s="229" t="s">
        <v>368</v>
      </c>
      <c r="B11" s="389">
        <v>0</v>
      </c>
      <c r="C11" s="417">
        <v>-103634.45</v>
      </c>
      <c r="D11" s="417">
        <v>-41810.019999999997</v>
      </c>
      <c r="E11" s="417">
        <v>76276.239999999991</v>
      </c>
      <c r="F11" s="417">
        <v>44465.759999999995</v>
      </c>
      <c r="G11" s="417">
        <v>196624.77</v>
      </c>
      <c r="H11" s="417">
        <v>-3147743.5750000002</v>
      </c>
      <c r="I11" s="417">
        <v>0</v>
      </c>
      <c r="J11" s="231">
        <f t="shared" si="0"/>
        <v>-2975821.2750000004</v>
      </c>
    </row>
    <row r="12" spans="1:10" s="105" customFormat="1">
      <c r="A12" s="229" t="s">
        <v>304</v>
      </c>
      <c r="B12" s="389">
        <v>0</v>
      </c>
      <c r="C12" s="417">
        <v>0</v>
      </c>
      <c r="D12" s="417">
        <v>-70980.363750000004</v>
      </c>
      <c r="E12" s="417">
        <v>0</v>
      </c>
      <c r="F12" s="417">
        <v>0</v>
      </c>
      <c r="G12" s="447">
        <v>-187230.76499999998</v>
      </c>
      <c r="H12" s="417">
        <v>780192.42749999999</v>
      </c>
      <c r="I12" s="417">
        <v>-290058.38250000001</v>
      </c>
      <c r="J12" s="231">
        <f t="shared" si="0"/>
        <v>231922.91625000001</v>
      </c>
    </row>
    <row r="13" spans="1:10">
      <c r="A13" s="229" t="s">
        <v>386</v>
      </c>
      <c r="B13" s="389">
        <v>0</v>
      </c>
      <c r="C13" s="417">
        <v>-53176.59849674999</v>
      </c>
      <c r="D13" s="417">
        <v>-46127.091180374991</v>
      </c>
      <c r="E13" s="417">
        <v>-58560.867864375003</v>
      </c>
      <c r="F13" s="417">
        <v>-39022.075932374995</v>
      </c>
      <c r="G13" s="417">
        <v>-39965.710769999998</v>
      </c>
      <c r="H13" s="417">
        <v>-225306.69446587496</v>
      </c>
      <c r="I13" s="417">
        <v>-92920.277540249997</v>
      </c>
      <c r="J13" s="231">
        <f t="shared" si="0"/>
        <v>-555079.31624999992</v>
      </c>
    </row>
    <row r="14" spans="1:10">
      <c r="A14" s="229" t="s">
        <v>374</v>
      </c>
      <c r="B14" s="417">
        <v>-12401.013700002339</v>
      </c>
      <c r="C14" s="417">
        <v>270378.73589999869</v>
      </c>
      <c r="D14" s="417">
        <v>-88356.082900003035</v>
      </c>
      <c r="E14" s="417">
        <v>-661184.48409999989</v>
      </c>
      <c r="F14" s="417">
        <v>-194081.88434999995</v>
      </c>
      <c r="G14" s="447">
        <v>48166.319800001198</v>
      </c>
      <c r="H14" s="417">
        <v>-384359.74235000019</v>
      </c>
      <c r="I14" s="417">
        <v>-72796.25700000026</v>
      </c>
      <c r="J14" s="231">
        <f t="shared" si="0"/>
        <v>-1094634.4087000058</v>
      </c>
    </row>
    <row r="15" spans="1:10">
      <c r="A15" s="229" t="s">
        <v>373</v>
      </c>
      <c r="B15" s="417">
        <v>-20006.014999999999</v>
      </c>
      <c r="C15" s="417">
        <v>0</v>
      </c>
      <c r="D15" s="417">
        <v>0</v>
      </c>
      <c r="E15" s="417">
        <v>0</v>
      </c>
      <c r="F15" s="417">
        <v>0</v>
      </c>
      <c r="G15" s="417">
        <v>0</v>
      </c>
      <c r="H15" s="417">
        <v>0</v>
      </c>
      <c r="I15" s="417">
        <v>0</v>
      </c>
      <c r="J15" s="231">
        <f t="shared" si="0"/>
        <v>-20006.014999999999</v>
      </c>
    </row>
    <row r="16" spans="1:10">
      <c r="A16" s="229" t="s">
        <v>354</v>
      </c>
      <c r="B16" s="417">
        <v>1131.4890499999999</v>
      </c>
      <c r="C16" s="417">
        <v>124186.88095000001</v>
      </c>
      <c r="D16" s="417">
        <v>111522.35915</v>
      </c>
      <c r="E16" s="417">
        <v>141072.77009999999</v>
      </c>
      <c r="F16" s="417">
        <v>74879.775550000006</v>
      </c>
      <c r="G16" s="417">
        <v>77043.948149999997</v>
      </c>
      <c r="H16" s="417">
        <v>343754.87935</v>
      </c>
      <c r="I16" s="417">
        <v>107303.07959999998</v>
      </c>
      <c r="J16" s="231">
        <f t="shared" si="0"/>
        <v>980895.18189999985</v>
      </c>
    </row>
    <row r="17" spans="1:18">
      <c r="A17" s="229" t="s">
        <v>365</v>
      </c>
      <c r="B17" s="417">
        <v>0</v>
      </c>
      <c r="C17" s="417">
        <v>0</v>
      </c>
      <c r="D17" s="417">
        <v>0</v>
      </c>
      <c r="E17" s="417">
        <v>0</v>
      </c>
      <c r="F17" s="417">
        <v>0</v>
      </c>
      <c r="G17" s="417">
        <v>0</v>
      </c>
      <c r="H17" s="417">
        <v>-6839416.2637499999</v>
      </c>
      <c r="I17" s="417">
        <v>-2491416.5437500002</v>
      </c>
      <c r="J17" s="231">
        <f t="shared" si="0"/>
        <v>-9330832.807500001</v>
      </c>
    </row>
    <row r="18" spans="1:18">
      <c r="A18" s="229" t="s">
        <v>356</v>
      </c>
      <c r="B18" s="417">
        <v>0</v>
      </c>
      <c r="C18" s="417">
        <v>-1051866.0337499999</v>
      </c>
      <c r="D18" s="417">
        <v>0</v>
      </c>
      <c r="E18" s="417">
        <v>0</v>
      </c>
      <c r="F18" s="417">
        <v>0</v>
      </c>
      <c r="G18" s="417">
        <v>0</v>
      </c>
      <c r="H18" s="417">
        <v>0</v>
      </c>
      <c r="I18" s="417">
        <v>0</v>
      </c>
      <c r="J18" s="231">
        <f t="shared" si="0"/>
        <v>-1051866.0337499999</v>
      </c>
    </row>
    <row r="19" spans="1:18">
      <c r="A19" s="229" t="s">
        <v>645</v>
      </c>
      <c r="B19" s="417"/>
      <c r="C19" s="417"/>
      <c r="D19" s="417"/>
      <c r="E19" s="417"/>
      <c r="F19" s="417"/>
      <c r="G19" s="417"/>
      <c r="H19" s="417"/>
      <c r="I19" s="417"/>
      <c r="J19" s="231">
        <f>SUM(B19:I19)</f>
        <v>0</v>
      </c>
    </row>
    <row r="20" spans="1:18">
      <c r="A20" s="229" t="s">
        <v>646</v>
      </c>
      <c r="B20" s="417"/>
      <c r="C20" s="417"/>
      <c r="D20" s="417"/>
      <c r="E20" s="417"/>
      <c r="F20" s="417"/>
      <c r="G20" s="417"/>
      <c r="H20" s="417"/>
      <c r="I20" s="417"/>
      <c r="J20" s="231">
        <f t="shared" si="0"/>
        <v>0</v>
      </c>
      <c r="K20" s="180" t="s">
        <v>839</v>
      </c>
    </row>
    <row r="21" spans="1:18">
      <c r="A21" s="229" t="s">
        <v>646</v>
      </c>
      <c r="B21" s="417"/>
      <c r="C21" s="417"/>
      <c r="D21" s="417"/>
      <c r="E21" s="417"/>
      <c r="F21" s="417"/>
      <c r="G21" s="417"/>
      <c r="H21" s="417"/>
      <c r="I21" s="417"/>
      <c r="J21" s="231">
        <f t="shared" si="0"/>
        <v>0</v>
      </c>
      <c r="K21" s="180" t="s">
        <v>840</v>
      </c>
    </row>
    <row r="22" spans="1:18">
      <c r="A22" s="229" t="s">
        <v>646</v>
      </c>
      <c r="B22" s="417"/>
      <c r="C22" s="417"/>
      <c r="D22" s="417"/>
      <c r="E22" s="417"/>
      <c r="F22" s="417"/>
      <c r="G22" s="417"/>
      <c r="H22" s="417"/>
      <c r="I22" s="417"/>
      <c r="J22" s="231">
        <f t="shared" si="0"/>
        <v>0</v>
      </c>
      <c r="K22" s="180" t="s">
        <v>841</v>
      </c>
    </row>
    <row r="23" spans="1:18">
      <c r="A23" s="229" t="s">
        <v>646</v>
      </c>
      <c r="B23" s="417"/>
      <c r="C23" s="417"/>
      <c r="D23" s="417"/>
      <c r="E23" s="417"/>
      <c r="F23" s="417"/>
      <c r="G23" s="417"/>
      <c r="H23" s="417"/>
      <c r="I23" s="417"/>
      <c r="J23" s="231">
        <f t="shared" si="0"/>
        <v>0</v>
      </c>
      <c r="K23" s="180" t="s">
        <v>842</v>
      </c>
    </row>
    <row r="24" spans="1:18">
      <c r="A24" s="229" t="s">
        <v>646</v>
      </c>
      <c r="B24" s="417"/>
      <c r="C24" s="417"/>
      <c r="D24" s="417"/>
      <c r="E24" s="417"/>
      <c r="F24" s="417"/>
      <c r="G24" s="417"/>
      <c r="H24" s="417"/>
      <c r="I24" s="417"/>
      <c r="J24" s="231">
        <f t="shared" si="0"/>
        <v>0</v>
      </c>
      <c r="K24" s="180" t="s">
        <v>843</v>
      </c>
    </row>
    <row r="25" spans="1:18">
      <c r="A25" s="229" t="s">
        <v>334</v>
      </c>
      <c r="B25" s="417"/>
      <c r="C25" s="417"/>
      <c r="D25" s="417"/>
      <c r="E25" s="417"/>
      <c r="F25" s="417"/>
      <c r="G25" s="417"/>
      <c r="H25" s="417"/>
      <c r="I25" s="417"/>
      <c r="J25" s="231">
        <f t="shared" si="0"/>
        <v>0</v>
      </c>
      <c r="K25" s="180" t="s">
        <v>860</v>
      </c>
    </row>
    <row r="26" spans="1:18">
      <c r="A26" s="229" t="s">
        <v>314</v>
      </c>
      <c r="B26" s="417">
        <v>0</v>
      </c>
      <c r="C26" s="417">
        <v>0</v>
      </c>
      <c r="D26" s="417">
        <v>483.08845000000218</v>
      </c>
      <c r="E26" s="417">
        <v>-394.65625</v>
      </c>
      <c r="F26" s="417">
        <v>145024.38054999997</v>
      </c>
      <c r="G26" s="417">
        <v>0</v>
      </c>
      <c r="H26" s="417">
        <v>-1811.3891499999995</v>
      </c>
      <c r="I26" s="417">
        <v>-2228.2154999999998</v>
      </c>
      <c r="J26" s="231">
        <f t="shared" si="0"/>
        <v>141073.20809999999</v>
      </c>
    </row>
    <row r="27" spans="1:18">
      <c r="A27" s="229" t="s">
        <v>340</v>
      </c>
      <c r="B27" s="417">
        <v>957174.68235000013</v>
      </c>
      <c r="C27" s="417">
        <v>47506.356000000131</v>
      </c>
      <c r="D27" s="417">
        <v>2877.4555999999793</v>
      </c>
      <c r="E27" s="417">
        <v>9144.6954000001551</v>
      </c>
      <c r="F27" s="417">
        <v>26766.909999999996</v>
      </c>
      <c r="G27" s="447">
        <v>80715.574400000012</v>
      </c>
      <c r="H27" s="417">
        <v>36605.353600000046</v>
      </c>
      <c r="I27" s="417">
        <v>75987.656399999949</v>
      </c>
      <c r="J27" s="231">
        <f t="shared" si="0"/>
        <v>1236778.6837500005</v>
      </c>
      <c r="O27" s="363"/>
      <c r="P27" s="363"/>
      <c r="Q27" s="363"/>
      <c r="R27" s="363"/>
    </row>
    <row r="28" spans="1:18">
      <c r="A28" s="229" t="s">
        <v>366</v>
      </c>
      <c r="B28" s="389"/>
      <c r="C28" s="389"/>
      <c r="D28" s="389"/>
      <c r="E28" s="389"/>
      <c r="F28" s="389"/>
      <c r="G28" s="389"/>
      <c r="H28" s="389"/>
      <c r="I28" s="389"/>
      <c r="J28" s="231">
        <f t="shared" si="0"/>
        <v>0</v>
      </c>
    </row>
    <row r="29" spans="1:18">
      <c r="A29" s="229" t="s">
        <v>760</v>
      </c>
      <c r="B29" s="417"/>
      <c r="C29" s="417"/>
      <c r="D29" s="417"/>
      <c r="E29" s="417"/>
      <c r="F29" s="417"/>
      <c r="G29" s="417"/>
      <c r="H29" s="417"/>
      <c r="I29" s="417"/>
      <c r="J29" s="231">
        <f t="shared" si="0"/>
        <v>0</v>
      </c>
    </row>
    <row r="30" spans="1:18">
      <c r="J30" s="231">
        <f t="shared" si="0"/>
        <v>0</v>
      </c>
      <c r="M30" s="405" t="s">
        <v>388</v>
      </c>
      <c r="N30" s="406">
        <v>-226944352</v>
      </c>
      <c r="O30" s="364">
        <v>-231757498</v>
      </c>
      <c r="P30" s="363">
        <f>O30-N30</f>
        <v>-4813146</v>
      </c>
    </row>
    <row r="31" spans="1:18" ht="24.75" customHeight="1">
      <c r="A31" s="75" t="s">
        <v>648</v>
      </c>
      <c r="J31" s="231">
        <f t="shared" si="0"/>
        <v>0</v>
      </c>
      <c r="M31" s="405" t="s">
        <v>387</v>
      </c>
      <c r="N31" s="363">
        <v>541564884</v>
      </c>
      <c r="O31" s="364">
        <v>570484103</v>
      </c>
      <c r="P31" s="363">
        <f t="shared" ref="P31:P32" si="1">O31-N31</f>
        <v>28919219</v>
      </c>
    </row>
    <row r="32" spans="1:18">
      <c r="A32" s="229" t="s">
        <v>325</v>
      </c>
      <c r="B32" s="417">
        <f>B65+B66+B67+B68+B69</f>
        <v>-3728828.3920875001</v>
      </c>
      <c r="C32" s="417">
        <f t="shared" ref="C32:I32" si="2">C65+C66+C67+C68+C69</f>
        <v>-12708097.01177001</v>
      </c>
      <c r="D32" s="417">
        <f t="shared" si="2"/>
        <v>-7713824.181795232</v>
      </c>
      <c r="E32" s="417">
        <f t="shared" si="2"/>
        <v>-11052929.994786622</v>
      </c>
      <c r="F32" s="417">
        <f t="shared" si="2"/>
        <v>-4047248.6157622784</v>
      </c>
      <c r="G32" s="417">
        <f t="shared" si="2"/>
        <v>-9914902.1898082849</v>
      </c>
      <c r="H32" s="417">
        <f t="shared" si="2"/>
        <v>-50780815.385122187</v>
      </c>
      <c r="I32" s="417">
        <f t="shared" si="2"/>
        <v>-24839895.973549023</v>
      </c>
      <c r="J32" s="231">
        <f t="shared" si="0"/>
        <v>-124786541.74468113</v>
      </c>
      <c r="K32" s="398" t="s">
        <v>864</v>
      </c>
      <c r="M32" s="405" t="s">
        <v>778</v>
      </c>
      <c r="N32" s="424">
        <v>5386873</v>
      </c>
      <c r="O32" s="363">
        <v>5386873</v>
      </c>
      <c r="P32" s="363">
        <f t="shared" si="1"/>
        <v>0</v>
      </c>
    </row>
    <row r="33" spans="1:14">
      <c r="A33" s="229" t="s">
        <v>326</v>
      </c>
      <c r="B33" s="389">
        <f>B64</f>
        <v>-5349319.1877375059</v>
      </c>
      <c r="C33" s="389">
        <f t="shared" ref="C33:I33" si="3">C64</f>
        <v>-3054465.8175000064</v>
      </c>
      <c r="D33" s="389">
        <f t="shared" si="3"/>
        <v>-1220982.4382249971</v>
      </c>
      <c r="E33" s="389">
        <f t="shared" si="3"/>
        <v>-2543137.7792250081</v>
      </c>
      <c r="F33" s="389">
        <f t="shared" si="3"/>
        <v>644245.25658748962</v>
      </c>
      <c r="G33" s="389">
        <f t="shared" si="3"/>
        <v>-2513616.6503999988</v>
      </c>
      <c r="H33" s="389">
        <f t="shared" si="3"/>
        <v>-10229614.912124963</v>
      </c>
      <c r="I33" s="389">
        <f t="shared" si="3"/>
        <v>-38733511.392674968</v>
      </c>
      <c r="J33" s="231">
        <f>SUM(B33:I33)</f>
        <v>-63000402.921299957</v>
      </c>
      <c r="M33" s="408">
        <v>42460</v>
      </c>
      <c r="N33" s="406">
        <f>SUM(N30:N32)</f>
        <v>320007405</v>
      </c>
    </row>
    <row r="34" spans="1:14">
      <c r="A34" s="234" t="s">
        <v>387</v>
      </c>
      <c r="B34" s="389">
        <f>J74-B35-B36</f>
        <v>21186493</v>
      </c>
      <c r="C34" s="418"/>
      <c r="D34" s="418"/>
      <c r="E34" s="418"/>
      <c r="F34" s="418"/>
      <c r="G34" s="418"/>
      <c r="H34" s="418"/>
      <c r="I34" s="418"/>
      <c r="J34" s="426">
        <f t="shared" si="0"/>
        <v>21186493</v>
      </c>
      <c r="M34" s="405"/>
      <c r="N34" s="406"/>
    </row>
    <row r="35" spans="1:14">
      <c r="A35" s="234" t="s">
        <v>388</v>
      </c>
      <c r="B35" s="389">
        <v>-8548173</v>
      </c>
      <c r="C35" s="418"/>
      <c r="D35" s="418"/>
      <c r="E35" s="418"/>
      <c r="F35" s="418"/>
      <c r="G35" s="418"/>
      <c r="H35" s="418"/>
      <c r="I35" s="418"/>
      <c r="J35" s="426">
        <f t="shared" si="0"/>
        <v>-8548173</v>
      </c>
      <c r="M35" s="405" t="s">
        <v>866</v>
      </c>
      <c r="N35" s="422">
        <v>26912994</v>
      </c>
    </row>
    <row r="36" spans="1:14">
      <c r="A36" s="77" t="s">
        <v>778</v>
      </c>
      <c r="B36" s="419">
        <v>14274674</v>
      </c>
      <c r="C36" s="418"/>
      <c r="D36" s="418"/>
      <c r="E36" s="418"/>
      <c r="F36" s="418"/>
      <c r="G36" s="418"/>
      <c r="H36" s="418"/>
      <c r="I36" s="418"/>
      <c r="J36" s="231">
        <f t="shared" si="0"/>
        <v>14274674</v>
      </c>
      <c r="M36" s="405" t="s">
        <v>867</v>
      </c>
      <c r="N36" s="406">
        <v>14274674</v>
      </c>
    </row>
    <row r="37" spans="1:14">
      <c r="B37" s="239" t="str">
        <f t="shared" ref="B37:J37" si="4">B3</f>
        <v>002DIV</v>
      </c>
      <c r="C37" s="239" t="str">
        <f t="shared" si="4"/>
        <v>107DIV</v>
      </c>
      <c r="D37" s="239" t="str">
        <f t="shared" si="4"/>
        <v>010DIV</v>
      </c>
      <c r="E37" s="239" t="str">
        <f t="shared" si="4"/>
        <v>091DIV</v>
      </c>
      <c r="F37" s="239" t="str">
        <f t="shared" si="4"/>
        <v>030DIV</v>
      </c>
      <c r="G37" s="239" t="str">
        <f t="shared" si="4"/>
        <v>170DIV</v>
      </c>
      <c r="H37" s="239" t="str">
        <f t="shared" si="4"/>
        <v>190DIV</v>
      </c>
      <c r="I37" s="239" t="str">
        <f t="shared" si="4"/>
        <v>700DIV</v>
      </c>
      <c r="J37" s="239" t="str">
        <f t="shared" si="4"/>
        <v>Total Utility</v>
      </c>
      <c r="M37" s="405"/>
      <c r="N37" s="406"/>
    </row>
    <row r="38" spans="1:14" ht="15.75" thickBot="1">
      <c r="A38" s="237" t="s">
        <v>638</v>
      </c>
      <c r="B38" s="238">
        <f t="shared" ref="B38:J38" si="5">SUM(B4:B36)</f>
        <v>18760745.562874991</v>
      </c>
      <c r="C38" s="238">
        <f t="shared" si="5"/>
        <v>-18413360.536166765</v>
      </c>
      <c r="D38" s="238">
        <f t="shared" si="5"/>
        <v>-10745883.239600608</v>
      </c>
      <c r="E38" s="238">
        <f t="shared" si="5"/>
        <v>-13166428.355926005</v>
      </c>
      <c r="F38" s="238">
        <f t="shared" si="5"/>
        <v>-2470146.873757164</v>
      </c>
      <c r="G38" s="238">
        <f t="shared" si="5"/>
        <v>-11983889.797078282</v>
      </c>
      <c r="H38" s="238">
        <f t="shared" si="5"/>
        <v>-70329251.040513024</v>
      </c>
      <c r="I38" s="238">
        <f t="shared" si="5"/>
        <v>-67259205.892014235</v>
      </c>
      <c r="J38" s="238">
        <f t="shared" si="5"/>
        <v>-175607420.1721811</v>
      </c>
      <c r="M38" s="408">
        <v>42551</v>
      </c>
      <c r="N38" s="409">
        <f>N33+N35+N36</f>
        <v>361195073</v>
      </c>
    </row>
    <row r="39" spans="1:14" s="237" customFormat="1" ht="15.75" thickTop="1">
      <c r="B39" s="180"/>
      <c r="C39" s="180"/>
      <c r="D39" s="180"/>
      <c r="E39" s="180"/>
      <c r="F39" s="180"/>
      <c r="G39" s="180"/>
      <c r="H39" s="180"/>
      <c r="I39" s="180"/>
      <c r="J39" s="180"/>
    </row>
    <row r="40" spans="1:14" s="237" customFormat="1">
      <c r="A40" s="237" t="s">
        <v>838</v>
      </c>
      <c r="B40" s="180"/>
      <c r="C40" s="180"/>
      <c r="D40" s="180"/>
      <c r="E40" s="180"/>
      <c r="F40" s="180"/>
      <c r="G40" s="180"/>
      <c r="H40" s="180"/>
      <c r="I40" s="180"/>
      <c r="J40" s="180"/>
      <c r="N40" s="425">
        <f>344113479-N38</f>
        <v>-17081594</v>
      </c>
    </row>
    <row r="41" spans="1:14" s="237" customFormat="1">
      <c r="B41" s="180"/>
      <c r="C41" s="180"/>
      <c r="D41" s="180"/>
      <c r="E41" s="180"/>
      <c r="F41" s="180"/>
      <c r="G41" s="180"/>
      <c r="H41" s="180"/>
      <c r="I41" s="180"/>
      <c r="J41" s="180"/>
    </row>
    <row r="42" spans="1:14">
      <c r="A42" s="180" t="s">
        <v>811</v>
      </c>
      <c r="B42" s="362">
        <v>10</v>
      </c>
      <c r="C42" s="362">
        <v>20</v>
      </c>
      <c r="D42" s="362">
        <v>30</v>
      </c>
      <c r="E42" s="362">
        <v>50</v>
      </c>
      <c r="F42" s="362">
        <v>60</v>
      </c>
      <c r="G42" s="362">
        <v>70</v>
      </c>
      <c r="H42" s="362">
        <v>80</v>
      </c>
      <c r="I42" s="362">
        <v>180</v>
      </c>
      <c r="J42" s="363" t="s">
        <v>812</v>
      </c>
    </row>
    <row r="43" spans="1:14">
      <c r="B43" s="363"/>
      <c r="C43" s="363"/>
      <c r="D43" s="363"/>
      <c r="E43" s="363"/>
    </row>
    <row r="44" spans="1:14">
      <c r="A44" s="180" t="s">
        <v>813</v>
      </c>
      <c r="B44" s="363"/>
      <c r="C44" s="363"/>
      <c r="D44" s="363"/>
      <c r="E44" s="363"/>
    </row>
    <row r="45" spans="1:14">
      <c r="A45" s="180" t="s">
        <v>814</v>
      </c>
      <c r="B45" s="364">
        <v>0</v>
      </c>
      <c r="C45" s="364">
        <v>195.78964999962946</v>
      </c>
      <c r="D45" s="364">
        <v>-336822.97819999995</v>
      </c>
      <c r="E45" s="364">
        <v>9267.8938500010154</v>
      </c>
      <c r="F45" s="364">
        <v>34643.595399999394</v>
      </c>
      <c r="G45" s="364">
        <v>-102155.29844999762</v>
      </c>
      <c r="H45" s="364">
        <v>7990.4887499979604</v>
      </c>
      <c r="I45" s="364">
        <v>25375.329250000003</v>
      </c>
      <c r="J45" s="364">
        <v>-361505.17974999949</v>
      </c>
    </row>
    <row r="46" spans="1:14">
      <c r="A46" s="180" t="s">
        <v>250</v>
      </c>
      <c r="B46" s="364">
        <v>0</v>
      </c>
      <c r="C46" s="364">
        <v>-122727.56714999999</v>
      </c>
      <c r="D46" s="364">
        <v>3738.9359000002546</v>
      </c>
      <c r="E46" s="364">
        <v>73689.276949999985</v>
      </c>
      <c r="F46" s="364">
        <v>97285.545099999988</v>
      </c>
      <c r="G46" s="364">
        <v>0</v>
      </c>
      <c r="H46" s="364">
        <v>13528.400150000149</v>
      </c>
      <c r="I46" s="364">
        <v>-973121.24034999951</v>
      </c>
      <c r="J46" s="364">
        <v>-907606.64939999906</v>
      </c>
    </row>
    <row r="47" spans="1:14">
      <c r="A47" s="180" t="s">
        <v>251</v>
      </c>
      <c r="B47" s="364">
        <v>0</v>
      </c>
      <c r="C47" s="364">
        <v>0</v>
      </c>
      <c r="D47" s="364">
        <v>47232.237349999959</v>
      </c>
      <c r="E47" s="364">
        <v>157982.95000000001</v>
      </c>
      <c r="F47" s="364">
        <v>44522.824099999991</v>
      </c>
      <c r="G47" s="364">
        <v>0</v>
      </c>
      <c r="H47" s="364">
        <v>987725.96710000001</v>
      </c>
      <c r="I47" s="364">
        <v>28076.325599999807</v>
      </c>
      <c r="J47" s="364">
        <v>1265540.3041499997</v>
      </c>
    </row>
    <row r="48" spans="1:14">
      <c r="A48" s="180" t="s">
        <v>253</v>
      </c>
      <c r="B48" s="364">
        <v>0</v>
      </c>
      <c r="C48" s="364">
        <v>0</v>
      </c>
      <c r="D48" s="364">
        <v>-1551256.9349999998</v>
      </c>
      <c r="E48" s="364">
        <v>0</v>
      </c>
      <c r="F48" s="364">
        <v>0</v>
      </c>
      <c r="G48" s="364">
        <v>0</v>
      </c>
      <c r="H48" s="364">
        <v>-8623628.6999999993</v>
      </c>
      <c r="I48" s="364">
        <v>0</v>
      </c>
      <c r="J48" s="364">
        <v>-10174885.635</v>
      </c>
    </row>
    <row r="49" spans="1:10">
      <c r="A49" s="180" t="s">
        <v>815</v>
      </c>
      <c r="B49" s="364">
        <v>0</v>
      </c>
      <c r="C49" s="364">
        <v>-1803502.5949999997</v>
      </c>
      <c r="D49" s="364">
        <v>0</v>
      </c>
      <c r="E49" s="364">
        <v>0</v>
      </c>
      <c r="F49" s="364">
        <v>0</v>
      </c>
      <c r="G49" s="364">
        <v>0</v>
      </c>
      <c r="H49" s="364">
        <v>0</v>
      </c>
      <c r="I49" s="364">
        <v>0</v>
      </c>
      <c r="J49" s="364">
        <v>-1803502.5949999997</v>
      </c>
    </row>
    <row r="50" spans="1:10">
      <c r="A50" s="180" t="s">
        <v>816</v>
      </c>
      <c r="B50" s="364">
        <v>0</v>
      </c>
      <c r="C50" s="364">
        <v>1237523.01</v>
      </c>
      <c r="D50" s="364">
        <v>-1161986.9899999998</v>
      </c>
      <c r="E50" s="364">
        <v>-835939.05999999994</v>
      </c>
      <c r="F50" s="364">
        <v>2280882.4449999998</v>
      </c>
      <c r="G50" s="364">
        <v>802074.35999999987</v>
      </c>
      <c r="H50" s="364">
        <v>335931.03499999997</v>
      </c>
      <c r="I50" s="364">
        <v>0</v>
      </c>
      <c r="J50" s="364">
        <v>2658484.8000000003</v>
      </c>
    </row>
    <row r="51" spans="1:10">
      <c r="A51" s="180" t="s">
        <v>817</v>
      </c>
      <c r="B51" s="364">
        <v>0</v>
      </c>
      <c r="C51" s="364">
        <v>-1195681.2349999999</v>
      </c>
      <c r="D51" s="364">
        <v>1320409.7649999999</v>
      </c>
      <c r="E51" s="364">
        <v>1518284.66</v>
      </c>
      <c r="F51" s="364">
        <v>-1582510.7899999998</v>
      </c>
      <c r="G51" s="364">
        <v>-430644.15499999997</v>
      </c>
      <c r="H51" s="364">
        <v>7397717.0699999994</v>
      </c>
      <c r="I51" s="364">
        <v>0</v>
      </c>
      <c r="J51" s="364">
        <v>7027575.3149999995</v>
      </c>
    </row>
    <row r="52" spans="1:10">
      <c r="A52" s="180" t="s">
        <v>818</v>
      </c>
      <c r="B52" s="364">
        <v>0</v>
      </c>
      <c r="C52" s="364">
        <v>-103634.45</v>
      </c>
      <c r="D52" s="364">
        <v>-41810.019999999997</v>
      </c>
      <c r="E52" s="364">
        <v>76276.239999999991</v>
      </c>
      <c r="F52" s="364">
        <v>44465.759999999995</v>
      </c>
      <c r="G52" s="364">
        <v>196624.77</v>
      </c>
      <c r="H52" s="364">
        <v>-3147743.5750000002</v>
      </c>
      <c r="I52" s="364">
        <v>0</v>
      </c>
      <c r="J52" s="364">
        <v>-2975821.2750000004</v>
      </c>
    </row>
    <row r="53" spans="1:10">
      <c r="A53" s="180" t="s">
        <v>819</v>
      </c>
      <c r="B53" s="364">
        <v>0</v>
      </c>
      <c r="C53" s="364">
        <v>0</v>
      </c>
      <c r="D53" s="364">
        <v>-70980.363750000004</v>
      </c>
      <c r="E53" s="364">
        <v>0</v>
      </c>
      <c r="F53" s="364">
        <v>0</v>
      </c>
      <c r="G53" s="364">
        <v>-187230.76499999998</v>
      </c>
      <c r="H53" s="364">
        <v>780192.42749999999</v>
      </c>
      <c r="I53" s="364">
        <v>-290058.38250000001</v>
      </c>
      <c r="J53" s="364">
        <v>231922.91625000001</v>
      </c>
    </row>
    <row r="54" spans="1:10">
      <c r="A54" s="180" t="s">
        <v>820</v>
      </c>
      <c r="B54" s="364">
        <v>0</v>
      </c>
      <c r="C54" s="364">
        <v>-53176.59849674999</v>
      </c>
      <c r="D54" s="364">
        <v>-46127.091180374991</v>
      </c>
      <c r="E54" s="364">
        <v>-58560.867864375003</v>
      </c>
      <c r="F54" s="364">
        <v>-39022.075932374995</v>
      </c>
      <c r="G54" s="364">
        <v>-39965.710769999998</v>
      </c>
      <c r="H54" s="364">
        <v>-225306.69446587496</v>
      </c>
      <c r="I54" s="364">
        <v>-92920.277540249997</v>
      </c>
      <c r="J54" s="364">
        <v>-555079.31624999992</v>
      </c>
    </row>
    <row r="55" spans="1:10">
      <c r="A55" s="180" t="s">
        <v>821</v>
      </c>
      <c r="B55" s="364">
        <v>0</v>
      </c>
      <c r="C55" s="364">
        <v>0</v>
      </c>
      <c r="D55" s="364">
        <v>0</v>
      </c>
      <c r="E55" s="364">
        <v>0</v>
      </c>
      <c r="F55" s="364">
        <v>0</v>
      </c>
      <c r="G55" s="364">
        <v>0</v>
      </c>
      <c r="H55" s="364">
        <v>0</v>
      </c>
      <c r="I55" s="364">
        <v>0</v>
      </c>
      <c r="J55" s="364">
        <v>0</v>
      </c>
    </row>
    <row r="56" spans="1:10">
      <c r="A56" s="180" t="s">
        <v>822</v>
      </c>
      <c r="B56" s="364">
        <v>0</v>
      </c>
      <c r="C56" s="364">
        <v>-2041003.6459967499</v>
      </c>
      <c r="D56" s="364">
        <v>-1837603.4398803748</v>
      </c>
      <c r="E56" s="364">
        <v>941001.09293562593</v>
      </c>
      <c r="F56" s="364">
        <v>880267.3036676246</v>
      </c>
      <c r="G56" s="364">
        <v>238703.20078000228</v>
      </c>
      <c r="H56" s="364">
        <v>-2473593.580965877</v>
      </c>
      <c r="I56" s="364">
        <v>-1302648.2455402499</v>
      </c>
      <c r="J56" s="364">
        <v>-5594877.3149999995</v>
      </c>
    </row>
    <row r="57" spans="1:10">
      <c r="B57" s="364"/>
      <c r="C57" s="364"/>
      <c r="D57" s="364"/>
      <c r="E57" s="364"/>
      <c r="F57" s="364"/>
      <c r="G57" s="364"/>
      <c r="H57" s="364"/>
      <c r="I57" s="364"/>
      <c r="J57" s="364"/>
    </row>
    <row r="58" spans="1:10">
      <c r="A58" s="180" t="s">
        <v>823</v>
      </c>
      <c r="B58" s="364"/>
      <c r="C58" s="364"/>
      <c r="D58" s="364"/>
      <c r="E58" s="364"/>
      <c r="F58" s="364"/>
      <c r="G58" s="364"/>
      <c r="H58" s="364"/>
      <c r="I58" s="364"/>
      <c r="J58" s="364"/>
    </row>
    <row r="59" spans="1:10">
      <c r="A59" s="180" t="s">
        <v>824</v>
      </c>
      <c r="B59" s="416">
        <v>-12401.013700002339</v>
      </c>
      <c r="C59" s="416">
        <v>270378.73589999869</v>
      </c>
      <c r="D59" s="416">
        <v>-88356.082900003035</v>
      </c>
      <c r="E59" s="416">
        <v>-661184.48409999989</v>
      </c>
      <c r="F59" s="416">
        <v>-194081.88434999995</v>
      </c>
      <c r="G59" s="416">
        <v>48166.319800001198</v>
      </c>
      <c r="H59" s="416">
        <v>-384359.74235000019</v>
      </c>
      <c r="I59" s="416">
        <v>-72796.25700000026</v>
      </c>
      <c r="J59" s="364">
        <v>-1094634.4087000058</v>
      </c>
    </row>
    <row r="60" spans="1:10">
      <c r="A60" s="180" t="s">
        <v>266</v>
      </c>
      <c r="B60" s="416">
        <v>-20006.014999999999</v>
      </c>
      <c r="C60" s="416">
        <v>0</v>
      </c>
      <c r="D60" s="416">
        <v>0</v>
      </c>
      <c r="E60" s="416">
        <v>0</v>
      </c>
      <c r="F60" s="416">
        <v>0</v>
      </c>
      <c r="G60" s="416">
        <v>0</v>
      </c>
      <c r="H60" s="416">
        <v>0</v>
      </c>
      <c r="I60" s="416">
        <v>0</v>
      </c>
      <c r="J60" s="364">
        <v>-20006.014999999999</v>
      </c>
    </row>
    <row r="61" spans="1:10">
      <c r="A61" s="180" t="s">
        <v>825</v>
      </c>
      <c r="B61" s="416">
        <v>1131.4890499999999</v>
      </c>
      <c r="C61" s="416">
        <v>124186.88095000001</v>
      </c>
      <c r="D61" s="416">
        <v>111522.35915</v>
      </c>
      <c r="E61" s="416">
        <v>141072.77009999999</v>
      </c>
      <c r="F61" s="416">
        <v>74879.775550000006</v>
      </c>
      <c r="G61" s="416">
        <v>77043.948149999997</v>
      </c>
      <c r="H61" s="416">
        <v>343754.87935</v>
      </c>
      <c r="I61" s="416">
        <v>107303.07959999998</v>
      </c>
      <c r="J61" s="364">
        <v>980895.18189999985</v>
      </c>
    </row>
    <row r="62" spans="1:10">
      <c r="A62" s="180" t="s">
        <v>826</v>
      </c>
      <c r="B62" s="416">
        <v>0</v>
      </c>
      <c r="C62" s="416">
        <v>0</v>
      </c>
      <c r="D62" s="416">
        <v>0</v>
      </c>
      <c r="E62" s="416">
        <v>0</v>
      </c>
      <c r="F62" s="416">
        <v>0</v>
      </c>
      <c r="G62" s="416">
        <v>0</v>
      </c>
      <c r="H62" s="416">
        <v>-6839416.2637499999</v>
      </c>
      <c r="I62" s="416">
        <v>-2491416.5437500002</v>
      </c>
      <c r="J62" s="364">
        <v>-9330832.807500001</v>
      </c>
    </row>
    <row r="63" spans="1:10">
      <c r="A63" s="180" t="s">
        <v>827</v>
      </c>
      <c r="B63" s="416">
        <v>0</v>
      </c>
      <c r="C63" s="416">
        <v>-1051866.0337499999</v>
      </c>
      <c r="D63" s="416">
        <v>0</v>
      </c>
      <c r="E63" s="416">
        <v>0</v>
      </c>
      <c r="F63" s="416">
        <v>0</v>
      </c>
      <c r="G63" s="416">
        <v>0</v>
      </c>
      <c r="H63" s="416">
        <v>0</v>
      </c>
      <c r="I63" s="416">
        <v>0</v>
      </c>
      <c r="J63" s="364">
        <v>-1051866.0337499999</v>
      </c>
    </row>
    <row r="64" spans="1:10">
      <c r="A64" s="180" t="s">
        <v>828</v>
      </c>
      <c r="B64" s="416">
        <v>-5349319.1877375059</v>
      </c>
      <c r="C64" s="416">
        <v>-3054465.8175000064</v>
      </c>
      <c r="D64" s="416">
        <v>-1220982.4382249971</v>
      </c>
      <c r="E64" s="416">
        <v>-2543137.7792250081</v>
      </c>
      <c r="F64" s="416">
        <v>644245.25658748962</v>
      </c>
      <c r="G64" s="416">
        <v>-2513616.6503999988</v>
      </c>
      <c r="H64" s="416">
        <v>-10229614.912124963</v>
      </c>
      <c r="I64" s="416">
        <v>-38733511.392674968</v>
      </c>
      <c r="J64" s="364">
        <v>-63000402.921299957</v>
      </c>
    </row>
    <row r="65" spans="1:13">
      <c r="A65" s="180" t="s">
        <v>829</v>
      </c>
      <c r="B65" s="416">
        <v>-9765.4837500000012</v>
      </c>
      <c r="C65" s="416">
        <v>-133871.68875</v>
      </c>
      <c r="D65" s="416">
        <v>-9301.2037500000006</v>
      </c>
      <c r="E65" s="416">
        <v>-17313.045000000002</v>
      </c>
      <c r="F65" s="416">
        <v>-9625.0499999999993</v>
      </c>
      <c r="G65" s="416">
        <v>-101451.77737499999</v>
      </c>
      <c r="H65" s="416">
        <v>-15115.927500000002</v>
      </c>
      <c r="I65" s="416">
        <v>-87287.65125000001</v>
      </c>
      <c r="J65" s="364">
        <v>-383731.82737499999</v>
      </c>
      <c r="M65" s="364">
        <f>SUM(J64:J69)</f>
        <v>-187786944.66598108</v>
      </c>
    </row>
    <row r="66" spans="1:13">
      <c r="A66" s="180" t="s">
        <v>830</v>
      </c>
      <c r="B66" s="416">
        <v>19.983749999999997</v>
      </c>
      <c r="C66" s="416">
        <v>454637.97749999998</v>
      </c>
      <c r="D66" s="416">
        <v>424650.85499999998</v>
      </c>
      <c r="E66" s="416">
        <v>1401799.2899999998</v>
      </c>
      <c r="F66" s="416">
        <v>980236.06124999991</v>
      </c>
      <c r="G66" s="416">
        <v>230087.14874999999</v>
      </c>
      <c r="H66" s="416">
        <v>8648529.2737499997</v>
      </c>
      <c r="I66" s="416">
        <v>1373659.70625</v>
      </c>
      <c r="J66" s="364">
        <v>13513620.296250001</v>
      </c>
    </row>
    <row r="67" spans="1:13">
      <c r="A67" s="180" t="s">
        <v>831</v>
      </c>
      <c r="B67" s="416">
        <v>-411423.23583749996</v>
      </c>
      <c r="C67" s="416">
        <v>-1024413.3571875001</v>
      </c>
      <c r="D67" s="416">
        <v>-895126.91523749987</v>
      </c>
      <c r="E67" s="416">
        <v>-1203355.0899</v>
      </c>
      <c r="F67" s="416">
        <v>-591463.52729999996</v>
      </c>
      <c r="G67" s="416">
        <v>-704091.5344125001</v>
      </c>
      <c r="H67" s="416">
        <v>-4559548.6419375008</v>
      </c>
      <c r="I67" s="416">
        <v>-4471658.0262000002</v>
      </c>
      <c r="J67" s="364">
        <v>-13861080.328012502</v>
      </c>
    </row>
    <row r="68" spans="1:13">
      <c r="A68" s="180" t="s">
        <v>832</v>
      </c>
      <c r="B68" s="416">
        <v>0</v>
      </c>
      <c r="C68" s="416">
        <v>-12003800.334582509</v>
      </c>
      <c r="D68" s="416">
        <v>-7233442.751557732</v>
      </c>
      <c r="E68" s="416">
        <v>-11234061.149886621</v>
      </c>
      <c r="F68" s="416">
        <v>-4426316.1647122782</v>
      </c>
      <c r="G68" s="416">
        <v>-9339362.5330207851</v>
      </c>
      <c r="H68" s="416">
        <v>-54636136.978184685</v>
      </c>
      <c r="I68" s="416">
        <v>-21645822.901099022</v>
      </c>
      <c r="J68" s="364">
        <v>-120518942.81304364</v>
      </c>
    </row>
    <row r="69" spans="1:13">
      <c r="A69" s="180" t="s">
        <v>833</v>
      </c>
      <c r="B69" s="416">
        <v>-3307659.65625</v>
      </c>
      <c r="C69" s="416">
        <v>-649.60874999999987</v>
      </c>
      <c r="D69" s="416">
        <v>-604.16624999999999</v>
      </c>
      <c r="E69" s="416">
        <v>0</v>
      </c>
      <c r="F69" s="416">
        <v>-79.934999999999988</v>
      </c>
      <c r="G69" s="416">
        <v>-83.493750000000006</v>
      </c>
      <c r="H69" s="416">
        <v>-218543.11124999999</v>
      </c>
      <c r="I69" s="416">
        <v>-8787.1012499999997</v>
      </c>
      <c r="J69" s="364">
        <v>-3536407.0724999998</v>
      </c>
    </row>
    <row r="70" spans="1:13">
      <c r="A70" s="180" t="s">
        <v>834</v>
      </c>
      <c r="B70" s="416">
        <v>0</v>
      </c>
      <c r="C70" s="416">
        <v>0</v>
      </c>
      <c r="D70" s="416">
        <v>483.08845000000218</v>
      </c>
      <c r="E70" s="416">
        <v>-394.65625</v>
      </c>
      <c r="F70" s="416">
        <v>145024.38054999997</v>
      </c>
      <c r="G70" s="416">
        <v>0</v>
      </c>
      <c r="H70" s="416">
        <v>-1811.3891499999995</v>
      </c>
      <c r="I70" s="416">
        <v>-2228.2154999999998</v>
      </c>
      <c r="J70" s="364">
        <v>141073.20809999999</v>
      </c>
    </row>
    <row r="71" spans="1:13">
      <c r="A71" s="180" t="s">
        <v>229</v>
      </c>
      <c r="B71" s="416">
        <v>957174.68235000013</v>
      </c>
      <c r="C71" s="416">
        <v>47506.356000000131</v>
      </c>
      <c r="D71" s="416">
        <v>2877.4555999999793</v>
      </c>
      <c r="E71" s="416">
        <v>9144.6954000001551</v>
      </c>
      <c r="F71" s="416">
        <v>26766.909999999996</v>
      </c>
      <c r="G71" s="416">
        <v>80715.574400000012</v>
      </c>
      <c r="H71" s="416">
        <v>36605.353600000046</v>
      </c>
      <c r="I71" s="416">
        <v>75987.656399999949</v>
      </c>
      <c r="J71" s="364">
        <v>1236778.6837500005</v>
      </c>
    </row>
    <row r="72" spans="1:13">
      <c r="A72" s="180" t="s">
        <v>259</v>
      </c>
      <c r="B72" s="416">
        <v>0</v>
      </c>
      <c r="C72" s="416">
        <v>0</v>
      </c>
      <c r="D72" s="416">
        <v>0</v>
      </c>
      <c r="E72" s="416">
        <v>0</v>
      </c>
      <c r="F72" s="416">
        <v>0</v>
      </c>
      <c r="G72" s="416">
        <v>0</v>
      </c>
      <c r="H72" s="416">
        <v>0</v>
      </c>
      <c r="I72" s="416">
        <v>0</v>
      </c>
      <c r="J72" s="364">
        <v>0</v>
      </c>
    </row>
    <row r="73" spans="1:13">
      <c r="A73" s="180" t="s">
        <v>861</v>
      </c>
      <c r="B73" s="416">
        <v>0</v>
      </c>
      <c r="C73" s="416">
        <v>0</v>
      </c>
      <c r="D73" s="416">
        <v>0</v>
      </c>
      <c r="E73" s="416">
        <v>0</v>
      </c>
      <c r="F73" s="416">
        <v>0</v>
      </c>
      <c r="G73" s="416">
        <v>0</v>
      </c>
      <c r="H73" s="416">
        <v>0</v>
      </c>
      <c r="I73" s="416">
        <v>0</v>
      </c>
      <c r="J73" s="364">
        <v>0</v>
      </c>
    </row>
    <row r="74" spans="1:13">
      <c r="A74" s="180" t="s">
        <v>821</v>
      </c>
      <c r="B74" s="364">
        <v>26912994.000000004</v>
      </c>
      <c r="C74" s="364">
        <v>0</v>
      </c>
      <c r="D74" s="364">
        <v>0</v>
      </c>
      <c r="E74" s="364">
        <v>0</v>
      </c>
      <c r="F74" s="364">
        <v>0</v>
      </c>
      <c r="G74" s="364">
        <v>0</v>
      </c>
      <c r="H74" s="364">
        <v>0</v>
      </c>
      <c r="I74" s="364">
        <v>0</v>
      </c>
      <c r="J74" s="364">
        <v>26912994.000000004</v>
      </c>
    </row>
    <row r="75" spans="1:13">
      <c r="A75" s="180" t="s">
        <v>836</v>
      </c>
      <c r="B75" s="364">
        <v>18760745.562874995</v>
      </c>
      <c r="C75" s="364">
        <v>-16372356.890170017</v>
      </c>
      <c r="D75" s="364">
        <v>-8908279.7997202333</v>
      </c>
      <c r="E75" s="364">
        <v>-14107429.448861629</v>
      </c>
      <c r="F75" s="364">
        <v>-3350414.1774247885</v>
      </c>
      <c r="G75" s="364">
        <v>-12222592.997858282</v>
      </c>
      <c r="H75" s="364">
        <v>-67855657.459547147</v>
      </c>
      <c r="I75" s="364">
        <v>-65956557.646473989</v>
      </c>
      <c r="J75" s="364">
        <v>-170012542.85718107</v>
      </c>
    </row>
    <row r="76" spans="1:13">
      <c r="B76" s="364"/>
      <c r="C76" s="364"/>
      <c r="D76" s="364"/>
      <c r="E76" s="364"/>
      <c r="F76" s="364"/>
      <c r="G76" s="364"/>
      <c r="H76" s="364"/>
      <c r="I76" s="364"/>
      <c r="J76" s="364"/>
    </row>
    <row r="77" spans="1:13">
      <c r="A77" s="180" t="s">
        <v>837</v>
      </c>
      <c r="B77" s="364">
        <v>18760745.562874995</v>
      </c>
      <c r="C77" s="364">
        <v>-18413360.536166769</v>
      </c>
      <c r="D77" s="364">
        <v>-10745883.239600608</v>
      </c>
      <c r="E77" s="364">
        <v>-13166428.355926003</v>
      </c>
      <c r="F77" s="364">
        <v>-2470146.873757164</v>
      </c>
      <c r="G77" s="364">
        <v>-11983889.79707828</v>
      </c>
      <c r="H77" s="364">
        <v>-70329251.040513024</v>
      </c>
      <c r="I77" s="364">
        <v>-67259205.892014235</v>
      </c>
      <c r="J77" s="364">
        <v>-175607420.17218107</v>
      </c>
    </row>
    <row r="80" spans="1:13">
      <c r="J80" s="394">
        <f>J38-J77</f>
        <v>0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"/>
  <sheetViews>
    <sheetView topLeftCell="A16" workbookViewId="0">
      <selection activeCell="E39" sqref="E39"/>
    </sheetView>
  </sheetViews>
  <sheetFormatPr defaultRowHeight="15"/>
  <cols>
    <col min="1" max="1" width="30" style="180" bestFit="1" customWidth="1"/>
    <col min="2" max="2" width="14.28515625" style="180" bestFit="1" customWidth="1"/>
    <col min="3" max="3" width="13.85546875" style="180" customWidth="1"/>
    <col min="4" max="4" width="13.28515625" style="180" customWidth="1"/>
    <col min="5" max="5" width="11.5703125" style="180" bestFit="1" customWidth="1"/>
    <col min="6" max="6" width="10.5703125" style="180" bestFit="1" customWidth="1"/>
    <col min="7" max="8" width="11.5703125" style="180" bestFit="1" customWidth="1"/>
    <col min="9" max="9" width="13.140625" style="180" customWidth="1"/>
    <col min="10" max="10" width="12.5703125" style="180" bestFit="1" customWidth="1"/>
    <col min="11" max="12" width="9.140625" style="180"/>
    <col min="13" max="13" width="16.28515625" style="180" bestFit="1" customWidth="1"/>
    <col min="14" max="14" width="16" style="180" bestFit="1" customWidth="1"/>
    <col min="15" max="16384" width="9.140625" style="180"/>
  </cols>
  <sheetData>
    <row r="1" spans="1:10" s="189" customFormat="1" ht="12.75">
      <c r="A1" s="138">
        <v>42460</v>
      </c>
      <c r="B1" s="66"/>
      <c r="C1" s="66"/>
      <c r="D1" s="66"/>
      <c r="E1" s="67"/>
      <c r="F1" s="67"/>
      <c r="G1" s="67"/>
      <c r="H1" s="67"/>
      <c r="I1" s="67"/>
      <c r="J1" s="63"/>
    </row>
    <row r="2" spans="1:10" s="189" customFormat="1" ht="12.75">
      <c r="A2" s="67"/>
      <c r="B2" s="66" t="s">
        <v>652</v>
      </c>
      <c r="C2" s="66">
        <v>20</v>
      </c>
      <c r="D2" s="66">
        <v>30</v>
      </c>
      <c r="E2" s="67">
        <v>50</v>
      </c>
      <c r="F2" s="67">
        <v>60</v>
      </c>
      <c r="G2" s="67">
        <v>70</v>
      </c>
      <c r="H2" s="67">
        <v>80</v>
      </c>
      <c r="I2" s="67">
        <v>180</v>
      </c>
      <c r="J2" s="63"/>
    </row>
    <row r="3" spans="1:10" s="189" customFormat="1" ht="12.75">
      <c r="A3" s="66" t="s">
        <v>147</v>
      </c>
      <c r="B3" s="66" t="s">
        <v>154</v>
      </c>
      <c r="C3" s="66" t="s">
        <v>188</v>
      </c>
      <c r="D3" s="66" t="s">
        <v>162</v>
      </c>
      <c r="E3" s="67" t="s">
        <v>180</v>
      </c>
      <c r="F3" s="67" t="s">
        <v>173</v>
      </c>
      <c r="G3" s="67" t="s">
        <v>144</v>
      </c>
      <c r="H3" s="67" t="s">
        <v>189</v>
      </c>
      <c r="I3" s="67" t="s">
        <v>190</v>
      </c>
      <c r="J3" s="63" t="s">
        <v>401</v>
      </c>
    </row>
    <row r="4" spans="1:10">
      <c r="A4" s="229" t="s">
        <v>352</v>
      </c>
      <c r="B4" s="389">
        <v>0</v>
      </c>
      <c r="C4" s="389">
        <v>17496</v>
      </c>
      <c r="D4" s="389">
        <v>-234820</v>
      </c>
      <c r="E4" s="389">
        <v>-13169</v>
      </c>
      <c r="F4" s="389">
        <v>-12602</v>
      </c>
      <c r="G4" s="389">
        <v>-5481</v>
      </c>
      <c r="H4" s="389">
        <v>-15009</v>
      </c>
      <c r="I4" s="389">
        <v>17070</v>
      </c>
      <c r="J4" s="231">
        <f>SUM(B4:I4)</f>
        <v>-246515</v>
      </c>
    </row>
    <row r="5" spans="1:10">
      <c r="A5" s="229" t="s">
        <v>361</v>
      </c>
      <c r="B5" s="389">
        <v>0</v>
      </c>
      <c r="C5" s="389">
        <v>-122542</v>
      </c>
      <c r="D5" s="389">
        <v>1000</v>
      </c>
      <c r="E5" s="389">
        <v>26615</v>
      </c>
      <c r="F5" s="389">
        <v>-99922</v>
      </c>
      <c r="G5" s="389">
        <v>0</v>
      </c>
      <c r="H5" s="389">
        <v>692</v>
      </c>
      <c r="I5" s="389">
        <v>-66971</v>
      </c>
      <c r="J5" s="231">
        <f t="shared" ref="J5:J36" si="0">SUM(B5:I5)</f>
        <v>-261128</v>
      </c>
    </row>
    <row r="6" spans="1:10">
      <c r="A6" s="229" t="s">
        <v>252</v>
      </c>
      <c r="B6" s="389">
        <v>0</v>
      </c>
      <c r="C6" s="389">
        <v>0</v>
      </c>
      <c r="D6" s="389">
        <v>15539</v>
      </c>
      <c r="E6" s="389">
        <v>98739</v>
      </c>
      <c r="F6" s="389">
        <v>34288</v>
      </c>
      <c r="G6" s="389">
        <v>0</v>
      </c>
      <c r="H6" s="389">
        <v>775584</v>
      </c>
      <c r="I6" s="389">
        <v>17548</v>
      </c>
      <c r="J6" s="231">
        <f t="shared" si="0"/>
        <v>941698</v>
      </c>
    </row>
    <row r="7" spans="1:10">
      <c r="A7" s="229" t="s">
        <v>254</v>
      </c>
      <c r="B7" s="389">
        <v>0</v>
      </c>
      <c r="C7" s="389">
        <v>0</v>
      </c>
      <c r="D7" s="389">
        <v>-1048310</v>
      </c>
      <c r="E7" s="389">
        <v>0</v>
      </c>
      <c r="F7" s="389">
        <v>0</v>
      </c>
      <c r="G7" s="389">
        <v>0</v>
      </c>
      <c r="H7" s="389">
        <v>-4849483</v>
      </c>
      <c r="I7" s="389">
        <v>0</v>
      </c>
      <c r="J7" s="231">
        <f t="shared" si="0"/>
        <v>-5897793</v>
      </c>
    </row>
    <row r="8" spans="1:10">
      <c r="A8" s="229" t="s">
        <v>772</v>
      </c>
      <c r="B8" s="389">
        <v>0</v>
      </c>
      <c r="C8" s="389">
        <v>-999294</v>
      </c>
      <c r="D8" s="389">
        <v>0</v>
      </c>
      <c r="E8" s="389">
        <v>0</v>
      </c>
      <c r="F8" s="389">
        <v>0</v>
      </c>
      <c r="G8" s="389">
        <v>0</v>
      </c>
      <c r="H8" s="389">
        <v>0</v>
      </c>
      <c r="I8" s="389">
        <v>0</v>
      </c>
      <c r="J8" s="231">
        <f t="shared" si="0"/>
        <v>-999294</v>
      </c>
    </row>
    <row r="9" spans="1:10">
      <c r="A9" s="229" t="s">
        <v>336</v>
      </c>
      <c r="B9" s="389">
        <v>0</v>
      </c>
      <c r="C9" s="389">
        <v>-2397912</v>
      </c>
      <c r="D9" s="389">
        <v>-2646907</v>
      </c>
      <c r="E9" s="389">
        <v>-2006959</v>
      </c>
      <c r="F9" s="389">
        <v>335820</v>
      </c>
      <c r="G9" s="389">
        <v>-2245959</v>
      </c>
      <c r="H9" s="389">
        <v>5715338</v>
      </c>
      <c r="I9" s="389">
        <v>0</v>
      </c>
      <c r="J9" s="231">
        <f t="shared" si="0"/>
        <v>-3246579</v>
      </c>
    </row>
    <row r="10" spans="1:10">
      <c r="A10" s="229" t="s">
        <v>337</v>
      </c>
      <c r="B10" s="389">
        <v>0</v>
      </c>
      <c r="C10" s="389">
        <v>-629814</v>
      </c>
      <c r="D10" s="389">
        <v>-649880</v>
      </c>
      <c r="E10" s="389">
        <v>-1465804</v>
      </c>
      <c r="F10" s="389">
        <v>-2296484</v>
      </c>
      <c r="G10" s="389">
        <v>-962074</v>
      </c>
      <c r="H10" s="389">
        <v>6227772</v>
      </c>
      <c r="I10" s="389">
        <v>0</v>
      </c>
      <c r="J10" s="231">
        <f t="shared" si="0"/>
        <v>223716</v>
      </c>
    </row>
    <row r="11" spans="1:10">
      <c r="A11" s="229" t="s">
        <v>368</v>
      </c>
      <c r="B11" s="389">
        <v>0</v>
      </c>
      <c r="C11" s="389">
        <v>-103634</v>
      </c>
      <c r="D11" s="389">
        <v>-41810</v>
      </c>
      <c r="E11" s="389">
        <v>76276</v>
      </c>
      <c r="F11" s="389">
        <v>44466</v>
      </c>
      <c r="G11" s="389">
        <v>196625</v>
      </c>
      <c r="H11" s="389">
        <v>-3147744</v>
      </c>
      <c r="I11" s="389">
        <v>0</v>
      </c>
      <c r="J11" s="231">
        <f t="shared" si="0"/>
        <v>-2975821</v>
      </c>
    </row>
    <row r="12" spans="1:10" s="105" customFormat="1">
      <c r="A12" s="229" t="s">
        <v>304</v>
      </c>
      <c r="B12" s="389">
        <v>0</v>
      </c>
      <c r="C12" s="389">
        <v>0</v>
      </c>
      <c r="D12" s="389">
        <v>76507</v>
      </c>
      <c r="E12" s="389">
        <v>0</v>
      </c>
      <c r="F12" s="389">
        <v>0</v>
      </c>
      <c r="G12" s="389">
        <v>69049</v>
      </c>
      <c r="H12" s="389">
        <v>1047753</v>
      </c>
      <c r="I12" s="389">
        <v>437177</v>
      </c>
      <c r="J12" s="231">
        <f t="shared" si="0"/>
        <v>1630486</v>
      </c>
    </row>
    <row r="13" spans="1:10">
      <c r="A13" s="229" t="s">
        <v>386</v>
      </c>
      <c r="B13" s="389">
        <v>0</v>
      </c>
      <c r="C13" s="389">
        <v>151116</v>
      </c>
      <c r="D13" s="389">
        <v>131083</v>
      </c>
      <c r="E13" s="389">
        <v>166417</v>
      </c>
      <c r="F13" s="389">
        <v>110892</v>
      </c>
      <c r="G13" s="389">
        <v>113574</v>
      </c>
      <c r="H13" s="389">
        <v>640271</v>
      </c>
      <c r="I13" s="389">
        <v>264059</v>
      </c>
      <c r="J13" s="231">
        <f t="shared" si="0"/>
        <v>1577412</v>
      </c>
    </row>
    <row r="14" spans="1:10">
      <c r="A14" s="229" t="s">
        <v>374</v>
      </c>
      <c r="B14" s="389">
        <v>10494</v>
      </c>
      <c r="C14" s="389">
        <v>153111</v>
      </c>
      <c r="D14" s="389">
        <v>-105405</v>
      </c>
      <c r="E14" s="389">
        <v>-524432</v>
      </c>
      <c r="F14" s="389">
        <v>-131735</v>
      </c>
      <c r="G14" s="389">
        <v>14696</v>
      </c>
      <c r="H14" s="389">
        <v>-391165</v>
      </c>
      <c r="I14" s="389">
        <v>-46135</v>
      </c>
      <c r="J14" s="231">
        <f t="shared" si="0"/>
        <v>-1020571</v>
      </c>
    </row>
    <row r="15" spans="1:10">
      <c r="A15" s="229" t="s">
        <v>373</v>
      </c>
      <c r="B15" s="389">
        <v>-2038325</v>
      </c>
      <c r="C15" s="389"/>
      <c r="D15" s="389"/>
      <c r="E15" s="389"/>
      <c r="F15" s="389"/>
      <c r="G15" s="389"/>
      <c r="H15" s="389"/>
      <c r="I15" s="389"/>
      <c r="J15" s="231">
        <f t="shared" si="0"/>
        <v>-2038325</v>
      </c>
    </row>
    <row r="16" spans="1:10">
      <c r="A16" s="229" t="s">
        <v>354</v>
      </c>
      <c r="B16" s="389">
        <v>912</v>
      </c>
      <c r="C16" s="389">
        <v>81229</v>
      </c>
      <c r="D16" s="389">
        <v>81370</v>
      </c>
      <c r="E16" s="389">
        <v>91667</v>
      </c>
      <c r="F16" s="389">
        <v>43848</v>
      </c>
      <c r="G16" s="389">
        <v>56212</v>
      </c>
      <c r="H16" s="389">
        <v>235755</v>
      </c>
      <c r="I16" s="389">
        <v>27941</v>
      </c>
      <c r="J16" s="231">
        <f t="shared" si="0"/>
        <v>618934</v>
      </c>
    </row>
    <row r="17" spans="1:14">
      <c r="A17" s="229" t="s">
        <v>365</v>
      </c>
      <c r="B17" s="389">
        <v>0</v>
      </c>
      <c r="C17" s="389">
        <v>0</v>
      </c>
      <c r="D17" s="389">
        <v>0</v>
      </c>
      <c r="E17" s="389">
        <v>0</v>
      </c>
      <c r="F17" s="389">
        <v>0</v>
      </c>
      <c r="G17" s="389">
        <v>0</v>
      </c>
      <c r="H17" s="389">
        <v>-4559611</v>
      </c>
      <c r="I17" s="389">
        <v>-1660944</v>
      </c>
      <c r="J17" s="231">
        <f t="shared" si="0"/>
        <v>-6220555</v>
      </c>
    </row>
    <row r="18" spans="1:14">
      <c r="A18" s="229" t="s">
        <v>356</v>
      </c>
      <c r="B18" s="389">
        <v>0</v>
      </c>
      <c r="C18" s="389">
        <v>-701244</v>
      </c>
      <c r="D18" s="389">
        <v>0</v>
      </c>
      <c r="E18" s="389">
        <v>0</v>
      </c>
      <c r="F18" s="389">
        <v>0</v>
      </c>
      <c r="G18" s="389">
        <v>0</v>
      </c>
      <c r="H18" s="389">
        <v>0</v>
      </c>
      <c r="I18" s="389">
        <v>0</v>
      </c>
      <c r="J18" s="231">
        <f t="shared" si="0"/>
        <v>-701244</v>
      </c>
    </row>
    <row r="19" spans="1:14">
      <c r="A19" s="229" t="s">
        <v>645</v>
      </c>
      <c r="B19" s="389"/>
      <c r="C19" s="389"/>
      <c r="D19" s="389"/>
      <c r="E19" s="389"/>
      <c r="F19" s="389"/>
      <c r="G19" s="389"/>
      <c r="H19" s="389"/>
      <c r="I19" s="389"/>
      <c r="J19" s="231">
        <f>SUM(B19:I19)</f>
        <v>0</v>
      </c>
    </row>
    <row r="20" spans="1:14">
      <c r="A20" s="229" t="s">
        <v>646</v>
      </c>
      <c r="B20" s="389"/>
      <c r="C20" s="389"/>
      <c r="D20" s="389"/>
      <c r="E20" s="389"/>
      <c r="F20" s="389"/>
      <c r="G20" s="389"/>
      <c r="H20" s="389"/>
      <c r="I20" s="389"/>
      <c r="J20" s="231">
        <f t="shared" si="0"/>
        <v>0</v>
      </c>
      <c r="K20" s="180" t="s">
        <v>839</v>
      </c>
    </row>
    <row r="21" spans="1:14">
      <c r="A21" s="229" t="s">
        <v>646</v>
      </c>
      <c r="B21" s="389"/>
      <c r="C21" s="389"/>
      <c r="D21" s="389"/>
      <c r="E21" s="389"/>
      <c r="F21" s="389"/>
      <c r="G21" s="389"/>
      <c r="H21" s="389"/>
      <c r="I21" s="389"/>
      <c r="J21" s="231">
        <f t="shared" si="0"/>
        <v>0</v>
      </c>
      <c r="K21" s="180" t="s">
        <v>840</v>
      </c>
    </row>
    <row r="22" spans="1:14">
      <c r="A22" s="229" t="s">
        <v>646</v>
      </c>
      <c r="B22" s="389"/>
      <c r="C22" s="389"/>
      <c r="D22" s="389"/>
      <c r="E22" s="389"/>
      <c r="F22" s="389"/>
      <c r="G22" s="389"/>
      <c r="H22" s="389"/>
      <c r="I22" s="389"/>
      <c r="J22" s="231">
        <f t="shared" si="0"/>
        <v>0</v>
      </c>
      <c r="K22" s="180" t="s">
        <v>841</v>
      </c>
    </row>
    <row r="23" spans="1:14">
      <c r="A23" s="229" t="s">
        <v>646</v>
      </c>
      <c r="B23" s="389"/>
      <c r="C23" s="389"/>
      <c r="D23" s="389"/>
      <c r="E23" s="389"/>
      <c r="F23" s="389"/>
      <c r="G23" s="389"/>
      <c r="H23" s="389"/>
      <c r="I23" s="389"/>
      <c r="J23" s="231">
        <f t="shared" si="0"/>
        <v>0</v>
      </c>
      <c r="K23" s="180" t="s">
        <v>842</v>
      </c>
    </row>
    <row r="24" spans="1:14">
      <c r="A24" s="229" t="s">
        <v>646</v>
      </c>
      <c r="B24" s="389"/>
      <c r="C24" s="389"/>
      <c r="D24" s="389"/>
      <c r="E24" s="389"/>
      <c r="F24" s="389"/>
      <c r="G24" s="389"/>
      <c r="H24" s="389"/>
      <c r="I24" s="389"/>
      <c r="J24" s="231">
        <f t="shared" si="0"/>
        <v>0</v>
      </c>
      <c r="K24" s="180" t="s">
        <v>843</v>
      </c>
    </row>
    <row r="25" spans="1:14">
      <c r="A25" s="229" t="s">
        <v>334</v>
      </c>
      <c r="B25" s="389">
        <v>0</v>
      </c>
      <c r="C25" s="389">
        <v>464213</v>
      </c>
      <c r="D25" s="389">
        <v>195252</v>
      </c>
      <c r="E25" s="389">
        <v>181594</v>
      </c>
      <c r="F25" s="389">
        <v>330166</v>
      </c>
      <c r="G25" s="389">
        <v>46450</v>
      </c>
      <c r="H25" s="389">
        <v>1332668</v>
      </c>
      <c r="I25" s="389">
        <v>1734983</v>
      </c>
      <c r="J25" s="231">
        <f t="shared" si="0"/>
        <v>4285326</v>
      </c>
      <c r="K25" s="180" t="s">
        <v>860</v>
      </c>
    </row>
    <row r="26" spans="1:14">
      <c r="A26" s="229" t="s">
        <v>314</v>
      </c>
      <c r="B26" s="389">
        <v>0</v>
      </c>
      <c r="C26" s="389">
        <v>0</v>
      </c>
      <c r="D26" s="389">
        <v>483</v>
      </c>
      <c r="E26" s="389">
        <v>0</v>
      </c>
      <c r="F26" s="389">
        <v>-51767</v>
      </c>
      <c r="G26" s="389">
        <v>0</v>
      </c>
      <c r="H26" s="389">
        <v>-1811</v>
      </c>
      <c r="I26" s="389">
        <v>0</v>
      </c>
      <c r="J26" s="231">
        <f t="shared" si="0"/>
        <v>-53095</v>
      </c>
    </row>
    <row r="27" spans="1:14">
      <c r="A27" s="229" t="s">
        <v>340</v>
      </c>
      <c r="B27" s="389">
        <v>602139</v>
      </c>
      <c r="C27" s="389">
        <v>29691</v>
      </c>
      <c r="D27" s="389">
        <v>1798</v>
      </c>
      <c r="E27" s="389">
        <v>5595</v>
      </c>
      <c r="F27" s="389">
        <v>16786</v>
      </c>
      <c r="G27" s="389">
        <v>50447</v>
      </c>
      <c r="H27" s="389">
        <v>22878</v>
      </c>
      <c r="I27" s="389">
        <v>47492</v>
      </c>
      <c r="J27" s="231">
        <f t="shared" si="0"/>
        <v>776826</v>
      </c>
    </row>
    <row r="28" spans="1:14">
      <c r="A28" s="229" t="s">
        <v>366</v>
      </c>
      <c r="B28" s="389"/>
      <c r="C28" s="389"/>
      <c r="D28" s="389"/>
      <c r="E28" s="389"/>
      <c r="F28" s="389"/>
      <c r="G28" s="389"/>
      <c r="H28" s="389"/>
      <c r="I28" s="389"/>
      <c r="J28" s="231">
        <f t="shared" si="0"/>
        <v>0</v>
      </c>
    </row>
    <row r="29" spans="1:14">
      <c r="A29" s="229" t="s">
        <v>760</v>
      </c>
      <c r="B29" s="390"/>
      <c r="C29" s="390"/>
      <c r="D29" s="390"/>
      <c r="E29" s="390"/>
      <c r="F29" s="390"/>
      <c r="G29" s="390"/>
      <c r="H29" s="390"/>
      <c r="I29" s="390"/>
      <c r="J29" s="231">
        <f t="shared" si="0"/>
        <v>0</v>
      </c>
    </row>
    <row r="30" spans="1:14">
      <c r="J30" s="231">
        <f t="shared" si="0"/>
        <v>0</v>
      </c>
      <c r="M30" s="405" t="s">
        <v>388</v>
      </c>
      <c r="N30" s="406">
        <v>-223040174</v>
      </c>
    </row>
    <row r="31" spans="1:14" ht="24.75" customHeight="1">
      <c r="A31" s="75" t="s">
        <v>648</v>
      </c>
      <c r="J31" s="231">
        <f t="shared" si="0"/>
        <v>0</v>
      </c>
      <c r="M31" s="405" t="s">
        <v>387</v>
      </c>
      <c r="N31" s="406">
        <v>554535985</v>
      </c>
    </row>
    <row r="32" spans="1:14">
      <c r="A32" s="229" t="s">
        <v>325</v>
      </c>
      <c r="B32" s="391">
        <v>-3566213</v>
      </c>
      <c r="C32" s="391">
        <v>-1960327</v>
      </c>
      <c r="D32" s="391">
        <v>-809315</v>
      </c>
      <c r="E32" s="391">
        <v>-1656750</v>
      </c>
      <c r="F32" s="391">
        <v>456202</v>
      </c>
      <c r="G32" s="391">
        <v>-1642795</v>
      </c>
      <c r="H32" s="391">
        <v>-6752288</v>
      </c>
      <c r="I32" s="391">
        <v>-25786694</v>
      </c>
      <c r="J32" s="231">
        <f t="shared" si="0"/>
        <v>-41718180</v>
      </c>
      <c r="K32" s="398" t="s">
        <v>864</v>
      </c>
      <c r="M32" s="405" t="s">
        <v>778</v>
      </c>
      <c r="N32" s="407">
        <v>-8887801</v>
      </c>
    </row>
    <row r="33" spans="1:14">
      <c r="A33" s="229" t="s">
        <v>326</v>
      </c>
      <c r="B33" s="389">
        <v>-2430924</v>
      </c>
      <c r="C33" s="389">
        <v>-8430257</v>
      </c>
      <c r="D33" s="389">
        <v>-5235109</v>
      </c>
      <c r="E33" s="389">
        <v>-7508665</v>
      </c>
      <c r="F33" s="389">
        <v>-2837718</v>
      </c>
      <c r="G33" s="389">
        <v>-6883538</v>
      </c>
      <c r="H33" s="389">
        <v>-33990861</v>
      </c>
      <c r="I33" s="389">
        <v>-17185897</v>
      </c>
      <c r="J33" s="231">
        <f>SUM(B33:I33)</f>
        <v>-84502969</v>
      </c>
      <c r="M33" s="408">
        <v>42369</v>
      </c>
      <c r="N33" s="406">
        <f>SUM(N30:N32)</f>
        <v>322608010</v>
      </c>
    </row>
    <row r="34" spans="1:14">
      <c r="A34" s="420" t="s">
        <v>387</v>
      </c>
      <c r="B34" s="389">
        <f>4257643-10539648</f>
        <v>-6282005</v>
      </c>
      <c r="C34" s="392"/>
      <c r="D34" s="392"/>
      <c r="E34" s="392"/>
      <c r="F34" s="392"/>
      <c r="G34" s="392"/>
      <c r="H34" s="392"/>
      <c r="I34" s="392"/>
      <c r="J34" s="231">
        <f t="shared" si="0"/>
        <v>-6282005</v>
      </c>
      <c r="M34" s="405"/>
      <c r="N34" s="406"/>
    </row>
    <row r="35" spans="1:14">
      <c r="A35" s="420" t="s">
        <v>388</v>
      </c>
      <c r="B35" s="389">
        <v>-3735026</v>
      </c>
      <c r="C35" s="392"/>
      <c r="D35" s="392"/>
      <c r="E35" s="392"/>
      <c r="F35" s="392"/>
      <c r="G35" s="392"/>
      <c r="H35" s="392"/>
      <c r="I35" s="392"/>
      <c r="J35" s="231">
        <f t="shared" si="0"/>
        <v>-3735026</v>
      </c>
      <c r="M35" s="405" t="s">
        <v>866</v>
      </c>
      <c r="N35" s="406">
        <v>4257643</v>
      </c>
    </row>
    <row r="36" spans="1:14">
      <c r="A36" s="421" t="s">
        <v>778</v>
      </c>
      <c r="B36" s="393">
        <v>14274674</v>
      </c>
      <c r="C36" s="392"/>
      <c r="D36" s="392"/>
      <c r="E36" s="392"/>
      <c r="F36" s="392"/>
      <c r="G36" s="392"/>
      <c r="H36" s="392"/>
      <c r="I36" s="392"/>
      <c r="J36" s="231">
        <f t="shared" si="0"/>
        <v>14274674</v>
      </c>
      <c r="M36" s="405" t="s">
        <v>867</v>
      </c>
      <c r="N36" s="406">
        <v>14274674</v>
      </c>
    </row>
    <row r="37" spans="1:14">
      <c r="B37" s="239" t="str">
        <f t="shared" ref="B37:J37" si="1">B3</f>
        <v>002DIV</v>
      </c>
      <c r="C37" s="239" t="str">
        <f t="shared" si="1"/>
        <v>107DIV</v>
      </c>
      <c r="D37" s="239" t="str">
        <f t="shared" si="1"/>
        <v>010DIV</v>
      </c>
      <c r="E37" s="239" t="str">
        <f t="shared" si="1"/>
        <v>091DIV</v>
      </c>
      <c r="F37" s="239" t="str">
        <f t="shared" si="1"/>
        <v>030DIV</v>
      </c>
      <c r="G37" s="239" t="str">
        <f t="shared" si="1"/>
        <v>170DIV</v>
      </c>
      <c r="H37" s="239" t="str">
        <f t="shared" si="1"/>
        <v>190DIV</v>
      </c>
      <c r="I37" s="239" t="str">
        <f t="shared" si="1"/>
        <v>700DIV</v>
      </c>
      <c r="J37" s="239" t="str">
        <f t="shared" si="1"/>
        <v>Total Utility</v>
      </c>
      <c r="M37" s="405"/>
      <c r="N37" s="406"/>
    </row>
    <row r="38" spans="1:14" ht="15.75" thickBot="1">
      <c r="A38" s="237" t="s">
        <v>638</v>
      </c>
      <c r="B38" s="238">
        <f t="shared" ref="B38:J38" si="2">SUM(B4:B36)</f>
        <v>-3164274</v>
      </c>
      <c r="C38" s="238">
        <f t="shared" si="2"/>
        <v>-14448168</v>
      </c>
      <c r="D38" s="238">
        <f t="shared" si="2"/>
        <v>-10268524</v>
      </c>
      <c r="E38" s="238">
        <f t="shared" si="2"/>
        <v>-12528876</v>
      </c>
      <c r="F38" s="238">
        <f t="shared" si="2"/>
        <v>-4057760</v>
      </c>
      <c r="G38" s="238">
        <f t="shared" si="2"/>
        <v>-11192794</v>
      </c>
      <c r="H38" s="238">
        <f t="shared" si="2"/>
        <v>-37709261</v>
      </c>
      <c r="I38" s="238">
        <f t="shared" si="2"/>
        <v>-42200371</v>
      </c>
      <c r="J38" s="238">
        <f t="shared" si="2"/>
        <v>-135570028</v>
      </c>
      <c r="M38" s="408">
        <v>42460</v>
      </c>
      <c r="N38" s="409">
        <f>N33+N35+N36</f>
        <v>341140327</v>
      </c>
    </row>
    <row r="39" spans="1:14" s="237" customFormat="1" ht="15.75" thickTop="1">
      <c r="B39" s="180"/>
      <c r="C39" s="180"/>
      <c r="D39" s="180"/>
      <c r="E39" s="180"/>
      <c r="F39" s="180"/>
      <c r="G39" s="180"/>
      <c r="H39" s="180"/>
      <c r="I39" s="180"/>
      <c r="J39" s="180"/>
    </row>
    <row r="40" spans="1:14" s="237" customFormat="1">
      <c r="A40" s="237" t="s">
        <v>838</v>
      </c>
      <c r="B40" s="180"/>
      <c r="C40" s="180"/>
      <c r="D40" s="180"/>
      <c r="E40" s="180"/>
      <c r="F40" s="180"/>
      <c r="G40" s="180"/>
      <c r="H40" s="180"/>
      <c r="I40" s="180"/>
      <c r="J40" s="180"/>
    </row>
    <row r="41" spans="1:14" s="237" customFormat="1">
      <c r="B41" s="180"/>
      <c r="C41" s="180"/>
      <c r="D41" s="180"/>
      <c r="E41" s="180"/>
      <c r="F41" s="180"/>
      <c r="G41" s="180"/>
      <c r="H41" s="180"/>
      <c r="I41" s="180"/>
      <c r="J41" s="180"/>
    </row>
    <row r="42" spans="1:14">
      <c r="A42" s="180" t="s">
        <v>811</v>
      </c>
      <c r="B42" s="362">
        <v>10</v>
      </c>
      <c r="C42" s="362">
        <v>20</v>
      </c>
      <c r="D42" s="362">
        <v>30</v>
      </c>
      <c r="E42" s="362">
        <v>50</v>
      </c>
      <c r="F42" s="362">
        <v>60</v>
      </c>
      <c r="G42" s="362">
        <v>70</v>
      </c>
      <c r="H42" s="362">
        <v>80</v>
      </c>
      <c r="I42" s="362">
        <v>180</v>
      </c>
      <c r="J42" s="363" t="s">
        <v>812</v>
      </c>
    </row>
    <row r="43" spans="1:14">
      <c r="B43" s="363"/>
      <c r="C43" s="363"/>
      <c r="D43" s="363"/>
      <c r="E43" s="363"/>
    </row>
    <row r="44" spans="1:14">
      <c r="A44" s="180" t="s">
        <v>813</v>
      </c>
      <c r="B44" s="363"/>
      <c r="C44" s="363"/>
      <c r="D44" s="363"/>
      <c r="E44" s="363"/>
    </row>
    <row r="45" spans="1:14">
      <c r="A45" s="180" t="s">
        <v>814</v>
      </c>
      <c r="B45" s="364">
        <v>0</v>
      </c>
      <c r="C45" s="364">
        <v>17496</v>
      </c>
      <c r="D45" s="364">
        <v>-234820</v>
      </c>
      <c r="E45" s="364">
        <v>-13169</v>
      </c>
      <c r="F45" s="364">
        <v>-12602</v>
      </c>
      <c r="G45" s="364">
        <v>-5481</v>
      </c>
      <c r="H45" s="364">
        <v>-15009</v>
      </c>
      <c r="I45" s="364">
        <v>17070</v>
      </c>
      <c r="J45" s="364">
        <v>-246516</v>
      </c>
    </row>
    <row r="46" spans="1:14">
      <c r="A46" s="180" t="s">
        <v>250</v>
      </c>
      <c r="B46" s="364">
        <v>0</v>
      </c>
      <c r="C46" s="364">
        <v>-122542</v>
      </c>
      <c r="D46" s="364">
        <v>1000</v>
      </c>
      <c r="E46" s="364">
        <v>26615</v>
      </c>
      <c r="F46" s="364">
        <v>-99922</v>
      </c>
      <c r="G46" s="364">
        <v>0</v>
      </c>
      <c r="H46" s="364">
        <v>692</v>
      </c>
      <c r="I46" s="364">
        <v>-66971</v>
      </c>
      <c r="J46" s="364">
        <v>-261128</v>
      </c>
    </row>
    <row r="47" spans="1:14">
      <c r="A47" s="180" t="s">
        <v>251</v>
      </c>
      <c r="B47" s="364">
        <v>0</v>
      </c>
      <c r="C47" s="364">
        <v>0</v>
      </c>
      <c r="D47" s="364">
        <v>15539</v>
      </c>
      <c r="E47" s="364">
        <v>98739</v>
      </c>
      <c r="F47" s="364">
        <v>34288</v>
      </c>
      <c r="G47" s="364">
        <v>0</v>
      </c>
      <c r="H47" s="364">
        <v>775584</v>
      </c>
      <c r="I47" s="364">
        <v>17548</v>
      </c>
      <c r="J47" s="364">
        <v>941698</v>
      </c>
    </row>
    <row r="48" spans="1:14">
      <c r="A48" s="180" t="s">
        <v>253</v>
      </c>
      <c r="B48" s="364">
        <v>0</v>
      </c>
      <c r="C48" s="364">
        <v>0</v>
      </c>
      <c r="D48" s="364">
        <v>-1048310</v>
      </c>
      <c r="E48" s="364">
        <v>0</v>
      </c>
      <c r="F48" s="364">
        <v>0</v>
      </c>
      <c r="G48" s="364">
        <v>0</v>
      </c>
      <c r="H48" s="364">
        <v>-4849483</v>
      </c>
      <c r="I48" s="364">
        <v>0</v>
      </c>
      <c r="J48" s="364">
        <v>-5897793</v>
      </c>
    </row>
    <row r="49" spans="1:10">
      <c r="A49" s="180" t="s">
        <v>815</v>
      </c>
      <c r="B49" s="364">
        <v>0</v>
      </c>
      <c r="C49" s="364">
        <v>-999294</v>
      </c>
      <c r="D49" s="364">
        <v>0</v>
      </c>
      <c r="E49" s="364">
        <v>0</v>
      </c>
      <c r="F49" s="364">
        <v>0</v>
      </c>
      <c r="G49" s="364">
        <v>0</v>
      </c>
      <c r="H49" s="364">
        <v>0</v>
      </c>
      <c r="I49" s="364">
        <v>0</v>
      </c>
      <c r="J49" s="364">
        <v>-999294</v>
      </c>
    </row>
    <row r="50" spans="1:10">
      <c r="A50" s="180" t="s">
        <v>816</v>
      </c>
      <c r="B50" s="364">
        <v>0</v>
      </c>
      <c r="C50" s="364">
        <v>-2397912</v>
      </c>
      <c r="D50" s="364">
        <v>-2646904</v>
      </c>
      <c r="E50" s="364">
        <v>-2006959</v>
      </c>
      <c r="F50" s="364">
        <v>335820</v>
      </c>
      <c r="G50" s="364">
        <v>-2245959</v>
      </c>
      <c r="H50" s="364">
        <v>5715338</v>
      </c>
      <c r="I50" s="364">
        <v>0</v>
      </c>
      <c r="J50" s="364">
        <v>-3246577</v>
      </c>
    </row>
    <row r="51" spans="1:10">
      <c r="A51" s="180" t="s">
        <v>817</v>
      </c>
      <c r="B51" s="364">
        <v>0</v>
      </c>
      <c r="C51" s="364">
        <v>-629814</v>
      </c>
      <c r="D51" s="364">
        <v>-649880</v>
      </c>
      <c r="E51" s="364">
        <v>-1465804</v>
      </c>
      <c r="F51" s="364">
        <v>-2296484</v>
      </c>
      <c r="G51" s="364">
        <v>-962074</v>
      </c>
      <c r="H51" s="364">
        <v>6227772</v>
      </c>
      <c r="I51" s="364">
        <v>0</v>
      </c>
      <c r="J51" s="364">
        <v>223716</v>
      </c>
    </row>
    <row r="52" spans="1:10">
      <c r="A52" s="180" t="s">
        <v>818</v>
      </c>
      <c r="B52" s="364">
        <v>0</v>
      </c>
      <c r="C52" s="364">
        <v>-103634</v>
      </c>
      <c r="D52" s="364">
        <v>-41810</v>
      </c>
      <c r="E52" s="364">
        <v>76276</v>
      </c>
      <c r="F52" s="364">
        <v>44466</v>
      </c>
      <c r="G52" s="364">
        <v>196625</v>
      </c>
      <c r="H52" s="364">
        <v>-3147744</v>
      </c>
      <c r="I52" s="364">
        <v>0</v>
      </c>
      <c r="J52" s="364">
        <v>-2975821</v>
      </c>
    </row>
    <row r="53" spans="1:10">
      <c r="A53" s="180" t="s">
        <v>819</v>
      </c>
      <c r="B53" s="364">
        <v>0</v>
      </c>
      <c r="C53" s="364">
        <v>0</v>
      </c>
      <c r="D53" s="364">
        <v>76507</v>
      </c>
      <c r="E53" s="364">
        <v>0</v>
      </c>
      <c r="F53" s="364">
        <v>0</v>
      </c>
      <c r="G53" s="364">
        <v>69049</v>
      </c>
      <c r="H53" s="364">
        <v>1047753</v>
      </c>
      <c r="I53" s="364">
        <v>437177</v>
      </c>
      <c r="J53" s="364">
        <v>1630486</v>
      </c>
    </row>
    <row r="54" spans="1:10">
      <c r="A54" s="180" t="s">
        <v>820</v>
      </c>
      <c r="B54" s="364">
        <v>0</v>
      </c>
      <c r="C54" s="364">
        <v>151116</v>
      </c>
      <c r="D54" s="364">
        <v>131083</v>
      </c>
      <c r="E54" s="364">
        <v>166417</v>
      </c>
      <c r="F54" s="364">
        <v>110892</v>
      </c>
      <c r="G54" s="364">
        <v>113574</v>
      </c>
      <c r="H54" s="364">
        <v>640271</v>
      </c>
      <c r="I54" s="364">
        <v>264059</v>
      </c>
      <c r="J54" s="364">
        <v>1577410</v>
      </c>
    </row>
    <row r="55" spans="1:10">
      <c r="A55" s="180" t="s">
        <v>821</v>
      </c>
      <c r="B55" s="364">
        <v>0</v>
      </c>
      <c r="C55" s="364">
        <v>0</v>
      </c>
      <c r="D55" s="364">
        <v>0</v>
      </c>
      <c r="E55" s="364">
        <v>0</v>
      </c>
      <c r="F55" s="364">
        <v>0</v>
      </c>
      <c r="G55" s="364">
        <v>0</v>
      </c>
      <c r="H55" s="364">
        <v>0</v>
      </c>
      <c r="I55" s="364">
        <v>0</v>
      </c>
      <c r="J55" s="364">
        <v>0</v>
      </c>
    </row>
    <row r="56" spans="1:10">
      <c r="A56" s="180" t="s">
        <v>822</v>
      </c>
      <c r="B56" s="364">
        <v>0</v>
      </c>
      <c r="C56" s="364">
        <v>-4084584</v>
      </c>
      <c r="D56" s="364">
        <v>-4397596</v>
      </c>
      <c r="E56" s="364">
        <v>-3117885</v>
      </c>
      <c r="F56" s="364">
        <v>-1883542</v>
      </c>
      <c r="G56" s="364">
        <v>-2834267</v>
      </c>
      <c r="H56" s="364">
        <v>6395173</v>
      </c>
      <c r="I56" s="364">
        <v>668883</v>
      </c>
      <c r="J56" s="364">
        <v>-9253818</v>
      </c>
    </row>
    <row r="57" spans="1:10">
      <c r="B57" s="364"/>
      <c r="C57" s="364"/>
      <c r="D57" s="364"/>
      <c r="E57" s="364"/>
      <c r="F57" s="364"/>
      <c r="G57" s="364"/>
      <c r="H57" s="364"/>
      <c r="I57" s="364"/>
      <c r="J57" s="364"/>
    </row>
    <row r="58" spans="1:10">
      <c r="A58" s="180" t="s">
        <v>823</v>
      </c>
      <c r="B58" s="364"/>
      <c r="C58" s="364"/>
      <c r="D58" s="364"/>
      <c r="E58" s="364"/>
      <c r="F58" s="364"/>
      <c r="G58" s="364"/>
      <c r="H58" s="364"/>
      <c r="I58" s="364"/>
      <c r="J58" s="364"/>
    </row>
    <row r="59" spans="1:10">
      <c r="A59" s="180" t="s">
        <v>824</v>
      </c>
      <c r="B59" s="364">
        <v>10494</v>
      </c>
      <c r="C59" s="364">
        <v>153111</v>
      </c>
      <c r="D59" s="364">
        <v>-105405</v>
      </c>
      <c r="E59" s="364">
        <v>-524432</v>
      </c>
      <c r="F59" s="364">
        <v>-131735</v>
      </c>
      <c r="G59" s="364">
        <v>14696</v>
      </c>
      <c r="H59" s="364">
        <v>-391165</v>
      </c>
      <c r="I59" s="364">
        <v>-46135</v>
      </c>
      <c r="J59" s="364">
        <v>-1020570</v>
      </c>
    </row>
    <row r="60" spans="1:10">
      <c r="A60" s="180" t="s">
        <v>266</v>
      </c>
      <c r="B60" s="364">
        <v>-2038325</v>
      </c>
      <c r="C60" s="364">
        <v>0</v>
      </c>
      <c r="D60" s="364">
        <v>0</v>
      </c>
      <c r="E60" s="364">
        <v>0</v>
      </c>
      <c r="F60" s="364">
        <v>0</v>
      </c>
      <c r="G60" s="364">
        <v>0</v>
      </c>
      <c r="H60" s="364">
        <v>0</v>
      </c>
      <c r="I60" s="364">
        <v>0</v>
      </c>
      <c r="J60" s="364">
        <v>-2038325</v>
      </c>
    </row>
    <row r="61" spans="1:10">
      <c r="A61" s="180" t="s">
        <v>825</v>
      </c>
      <c r="B61" s="364">
        <v>912</v>
      </c>
      <c r="C61" s="364">
        <v>81229</v>
      </c>
      <c r="D61" s="364">
        <v>81370</v>
      </c>
      <c r="E61" s="364">
        <v>91667</v>
      </c>
      <c r="F61" s="364">
        <v>43848</v>
      </c>
      <c r="G61" s="364">
        <v>56212</v>
      </c>
      <c r="H61" s="364">
        <v>235755</v>
      </c>
      <c r="I61" s="364">
        <v>27941</v>
      </c>
      <c r="J61" s="364">
        <v>618934</v>
      </c>
    </row>
    <row r="62" spans="1:10">
      <c r="A62" s="180" t="s">
        <v>826</v>
      </c>
      <c r="B62" s="364">
        <v>0</v>
      </c>
      <c r="C62" s="364">
        <v>0</v>
      </c>
      <c r="D62" s="364">
        <v>0</v>
      </c>
      <c r="E62" s="364">
        <v>0</v>
      </c>
      <c r="F62" s="364">
        <v>0</v>
      </c>
      <c r="G62" s="364">
        <v>0</v>
      </c>
      <c r="H62" s="364">
        <v>-4559611</v>
      </c>
      <c r="I62" s="364">
        <v>-1660944</v>
      </c>
      <c r="J62" s="364">
        <v>-6220555</v>
      </c>
    </row>
    <row r="63" spans="1:10">
      <c r="A63" s="180" t="s">
        <v>827</v>
      </c>
      <c r="B63" s="364">
        <v>0</v>
      </c>
      <c r="C63" s="364">
        <v>-701244</v>
      </c>
      <c r="D63" s="364">
        <v>0</v>
      </c>
      <c r="E63" s="364">
        <v>0</v>
      </c>
      <c r="F63" s="364">
        <v>0</v>
      </c>
      <c r="G63" s="364">
        <v>0</v>
      </c>
      <c r="H63" s="364">
        <v>0</v>
      </c>
      <c r="I63" s="364">
        <v>0</v>
      </c>
      <c r="J63" s="364">
        <v>-701244</v>
      </c>
    </row>
    <row r="64" spans="1:10">
      <c r="A64" s="180" t="s">
        <v>828</v>
      </c>
      <c r="B64" s="364">
        <v>-3566213</v>
      </c>
      <c r="C64" s="364">
        <v>-1960327</v>
      </c>
      <c r="D64" s="364">
        <v>-809315</v>
      </c>
      <c r="E64" s="364">
        <v>-1656750</v>
      </c>
      <c r="F64" s="364">
        <v>456202</v>
      </c>
      <c r="G64" s="364">
        <v>-1642795</v>
      </c>
      <c r="H64" s="364">
        <v>-6752288</v>
      </c>
      <c r="I64" s="364">
        <v>-25786694</v>
      </c>
      <c r="J64" s="364">
        <v>-41718180</v>
      </c>
    </row>
    <row r="65" spans="1:10">
      <c r="A65" s="180" t="s">
        <v>829</v>
      </c>
      <c r="B65" s="364">
        <v>-6510</v>
      </c>
      <c r="C65" s="364">
        <v>-112799</v>
      </c>
      <c r="D65" s="364">
        <v>-190379</v>
      </c>
      <c r="E65" s="364">
        <v>-149772</v>
      </c>
      <c r="F65" s="364">
        <v>-63724</v>
      </c>
      <c r="G65" s="364">
        <v>-286164</v>
      </c>
      <c r="H65" s="364">
        <v>-157168</v>
      </c>
      <c r="I65" s="364">
        <v>-87103</v>
      </c>
      <c r="J65" s="364">
        <v>-1053620</v>
      </c>
    </row>
    <row r="66" spans="1:10">
      <c r="A66" s="180" t="s">
        <v>830</v>
      </c>
      <c r="B66" s="364">
        <v>0</v>
      </c>
      <c r="C66" s="364">
        <v>341015</v>
      </c>
      <c r="D66" s="364">
        <v>336218</v>
      </c>
      <c r="E66" s="364">
        <v>793953</v>
      </c>
      <c r="F66" s="364">
        <v>526931</v>
      </c>
      <c r="G66" s="364">
        <v>55679</v>
      </c>
      <c r="H66" s="364">
        <v>5534166</v>
      </c>
      <c r="I66" s="364">
        <v>6900</v>
      </c>
      <c r="J66" s="364">
        <v>7594861</v>
      </c>
    </row>
    <row r="67" spans="1:10">
      <c r="A67" s="180" t="s">
        <v>831</v>
      </c>
      <c r="B67" s="364">
        <v>-260547</v>
      </c>
      <c r="C67" s="364">
        <v>-656235</v>
      </c>
      <c r="D67" s="364">
        <v>-557418</v>
      </c>
      <c r="E67" s="364">
        <v>-663472</v>
      </c>
      <c r="F67" s="364">
        <v>-349995</v>
      </c>
      <c r="G67" s="364">
        <v>-426755</v>
      </c>
      <c r="H67" s="364">
        <v>-2835114</v>
      </c>
      <c r="I67" s="364">
        <v>-2663385</v>
      </c>
      <c r="J67" s="364">
        <v>-8412921</v>
      </c>
    </row>
    <row r="68" spans="1:10">
      <c r="A68" s="180" t="s">
        <v>832</v>
      </c>
      <c r="B68" s="364">
        <v>0</v>
      </c>
      <c r="C68" s="364">
        <v>-8002534</v>
      </c>
      <c r="D68" s="364">
        <v>-4822295</v>
      </c>
      <c r="E68" s="364">
        <v>-7489374</v>
      </c>
      <c r="F68" s="364">
        <v>-2950877</v>
      </c>
      <c r="G68" s="364">
        <v>-6226242</v>
      </c>
      <c r="H68" s="364">
        <v>-36424091</v>
      </c>
      <c r="I68" s="364">
        <v>-14430549</v>
      </c>
      <c r="J68" s="364">
        <v>-80345962</v>
      </c>
    </row>
    <row r="69" spans="1:10">
      <c r="A69" s="180" t="s">
        <v>833</v>
      </c>
      <c r="B69" s="364">
        <v>-2163867</v>
      </c>
      <c r="C69" s="364">
        <v>296</v>
      </c>
      <c r="D69" s="364">
        <v>-1235</v>
      </c>
      <c r="E69" s="364">
        <v>0</v>
      </c>
      <c r="F69" s="364">
        <v>-53</v>
      </c>
      <c r="G69" s="364">
        <v>-56</v>
      </c>
      <c r="H69" s="364">
        <v>-108654</v>
      </c>
      <c r="I69" s="364">
        <v>-11760</v>
      </c>
      <c r="J69" s="364">
        <v>-2285329</v>
      </c>
    </row>
    <row r="70" spans="1:10">
      <c r="A70" s="180" t="s">
        <v>834</v>
      </c>
      <c r="B70" s="364">
        <v>0</v>
      </c>
      <c r="C70" s="364">
        <v>0</v>
      </c>
      <c r="D70" s="364">
        <v>483</v>
      </c>
      <c r="E70" s="364">
        <v>0</v>
      </c>
      <c r="F70" s="364">
        <v>-51767</v>
      </c>
      <c r="G70" s="364">
        <v>0</v>
      </c>
      <c r="H70" s="364">
        <v>-1811</v>
      </c>
      <c r="I70" s="364">
        <v>0</v>
      </c>
      <c r="J70" s="364">
        <v>-53096</v>
      </c>
    </row>
    <row r="71" spans="1:10">
      <c r="A71" s="180" t="s">
        <v>229</v>
      </c>
      <c r="B71" s="364">
        <v>602139</v>
      </c>
      <c r="C71" s="364">
        <v>29691</v>
      </c>
      <c r="D71" s="364">
        <v>1798</v>
      </c>
      <c r="E71" s="364">
        <v>5595</v>
      </c>
      <c r="F71" s="364">
        <v>16786</v>
      </c>
      <c r="G71" s="364">
        <v>50447</v>
      </c>
      <c r="H71" s="364">
        <v>22878</v>
      </c>
      <c r="I71" s="364">
        <v>47492</v>
      </c>
      <c r="J71" s="364">
        <v>776827</v>
      </c>
    </row>
    <row r="72" spans="1:10">
      <c r="A72" s="180" t="s">
        <v>259</v>
      </c>
      <c r="B72" s="364">
        <v>0</v>
      </c>
      <c r="C72" s="364">
        <v>0</v>
      </c>
      <c r="D72" s="364">
        <v>0</v>
      </c>
      <c r="E72" s="364">
        <v>0</v>
      </c>
      <c r="F72" s="364">
        <v>0</v>
      </c>
      <c r="G72" s="364">
        <v>0</v>
      </c>
      <c r="H72" s="364">
        <v>0</v>
      </c>
      <c r="I72" s="364">
        <v>0</v>
      </c>
      <c r="J72" s="364">
        <v>0</v>
      </c>
    </row>
    <row r="73" spans="1:10">
      <c r="A73" s="180" t="s">
        <v>861</v>
      </c>
      <c r="B73" s="364">
        <v>0</v>
      </c>
      <c r="C73" s="364">
        <v>464213</v>
      </c>
      <c r="D73" s="364">
        <v>195252</v>
      </c>
      <c r="E73" s="364">
        <v>181594</v>
      </c>
      <c r="F73" s="364">
        <v>330166</v>
      </c>
      <c r="G73" s="364">
        <v>46450</v>
      </c>
      <c r="H73" s="364">
        <v>1332668</v>
      </c>
      <c r="I73" s="364">
        <v>1734983</v>
      </c>
      <c r="J73" s="364">
        <v>4285326</v>
      </c>
    </row>
    <row r="74" spans="1:10">
      <c r="A74" s="180" t="s">
        <v>821</v>
      </c>
      <c r="B74" s="364">
        <v>4257643</v>
      </c>
      <c r="C74" s="364">
        <v>0</v>
      </c>
      <c r="D74" s="364">
        <v>0</v>
      </c>
      <c r="E74" s="364">
        <v>0</v>
      </c>
      <c r="F74" s="364">
        <v>0</v>
      </c>
      <c r="G74" s="364">
        <v>0</v>
      </c>
      <c r="H74" s="364">
        <v>0</v>
      </c>
      <c r="I74" s="364">
        <v>0</v>
      </c>
      <c r="J74" s="364">
        <v>4257643</v>
      </c>
    </row>
    <row r="75" spans="1:10">
      <c r="A75" s="180" t="s">
        <v>836</v>
      </c>
      <c r="B75" s="364">
        <v>-3164273</v>
      </c>
      <c r="C75" s="364">
        <v>-10363582</v>
      </c>
      <c r="D75" s="364">
        <v>-5870926</v>
      </c>
      <c r="E75" s="364">
        <v>-9410992</v>
      </c>
      <c r="F75" s="364">
        <v>-2174220</v>
      </c>
      <c r="G75" s="364">
        <v>-8358526</v>
      </c>
      <c r="H75" s="364">
        <v>-44104434</v>
      </c>
      <c r="I75" s="364">
        <v>-42869255</v>
      </c>
      <c r="J75" s="364">
        <v>-126316209</v>
      </c>
    </row>
    <row r="76" spans="1:10">
      <c r="B76" s="364"/>
      <c r="C76" s="364"/>
      <c r="D76" s="364"/>
      <c r="E76" s="364"/>
      <c r="F76" s="364"/>
      <c r="G76" s="364"/>
      <c r="H76" s="364"/>
      <c r="I76" s="364"/>
      <c r="J76" s="364"/>
    </row>
    <row r="77" spans="1:10">
      <c r="A77" s="180" t="s">
        <v>837</v>
      </c>
      <c r="B77" s="364">
        <v>-3164273</v>
      </c>
      <c r="C77" s="364">
        <v>-14448166</v>
      </c>
      <c r="D77" s="364">
        <v>-10268523</v>
      </c>
      <c r="E77" s="364">
        <v>-12528877</v>
      </c>
      <c r="F77" s="364">
        <v>-4057762</v>
      </c>
      <c r="G77" s="364">
        <v>-11192793</v>
      </c>
      <c r="H77" s="364">
        <v>-37709261</v>
      </c>
      <c r="I77" s="364">
        <v>-42200372</v>
      </c>
      <c r="J77" s="364">
        <v>-135570027</v>
      </c>
    </row>
    <row r="80" spans="1:10">
      <c r="J80" s="394">
        <f>J38-J77</f>
        <v>-1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0"/>
  <sheetViews>
    <sheetView workbookViewId="0">
      <selection activeCell="E39" sqref="E39"/>
    </sheetView>
  </sheetViews>
  <sheetFormatPr defaultRowHeight="15"/>
  <cols>
    <col min="1" max="1" width="30" style="180" bestFit="1" customWidth="1"/>
    <col min="2" max="2" width="14.28515625" style="180" bestFit="1" customWidth="1"/>
    <col min="3" max="3" width="11.5703125" style="180" bestFit="1" customWidth="1"/>
    <col min="4" max="4" width="10.5703125" style="180" bestFit="1" customWidth="1"/>
    <col min="5" max="5" width="11.5703125" style="180" bestFit="1" customWidth="1"/>
    <col min="6" max="6" width="10.5703125" style="180" bestFit="1" customWidth="1"/>
    <col min="7" max="8" width="11.5703125" style="180" bestFit="1" customWidth="1"/>
    <col min="9" max="9" width="13.140625" style="180" customWidth="1"/>
    <col min="10" max="10" width="12.5703125" style="180" bestFit="1" customWidth="1"/>
    <col min="11" max="13" width="9.140625" style="180"/>
    <col min="14" max="14" width="9.85546875" style="180" bestFit="1" customWidth="1"/>
    <col min="15" max="16384" width="9.140625" style="180"/>
  </cols>
  <sheetData>
    <row r="1" spans="1:10" s="189" customFormat="1" ht="12.75">
      <c r="A1" s="138">
        <v>42369</v>
      </c>
      <c r="B1" s="66"/>
      <c r="C1" s="66"/>
      <c r="D1" s="66"/>
      <c r="E1" s="67"/>
      <c r="F1" s="67"/>
      <c r="G1" s="67"/>
      <c r="H1" s="67"/>
      <c r="I1" s="67"/>
      <c r="J1" s="63"/>
    </row>
    <row r="2" spans="1:10" s="189" customFormat="1" ht="12.75">
      <c r="A2" s="67"/>
      <c r="B2" s="66" t="s">
        <v>652</v>
      </c>
      <c r="C2" s="66">
        <v>20</v>
      </c>
      <c r="D2" s="66">
        <v>30</v>
      </c>
      <c r="E2" s="67">
        <v>50</v>
      </c>
      <c r="F2" s="67">
        <v>60</v>
      </c>
      <c r="G2" s="67">
        <v>70</v>
      </c>
      <c r="H2" s="67">
        <v>80</v>
      </c>
      <c r="I2" s="67">
        <v>180</v>
      </c>
      <c r="J2" s="63"/>
    </row>
    <row r="3" spans="1:10" s="189" customFormat="1" ht="12.75">
      <c r="A3" s="66" t="s">
        <v>147</v>
      </c>
      <c r="B3" s="66" t="s">
        <v>154</v>
      </c>
      <c r="C3" s="66" t="s">
        <v>188</v>
      </c>
      <c r="D3" s="66" t="s">
        <v>162</v>
      </c>
      <c r="E3" s="67" t="s">
        <v>180</v>
      </c>
      <c r="F3" s="67" t="s">
        <v>173</v>
      </c>
      <c r="G3" s="67" t="s">
        <v>144</v>
      </c>
      <c r="H3" s="67" t="s">
        <v>189</v>
      </c>
      <c r="I3" s="67" t="s">
        <v>190</v>
      </c>
      <c r="J3" s="63" t="s">
        <v>401</v>
      </c>
    </row>
    <row r="4" spans="1:10">
      <c r="A4" s="229" t="s">
        <v>352</v>
      </c>
      <c r="B4" s="389">
        <v>0</v>
      </c>
      <c r="C4" s="389">
        <v>-61388</v>
      </c>
      <c r="D4" s="389">
        <v>-55249</v>
      </c>
      <c r="E4" s="389">
        <v>-100749</v>
      </c>
      <c r="F4" s="389">
        <v>-46617</v>
      </c>
      <c r="G4" s="389">
        <v>-116310</v>
      </c>
      <c r="H4" s="389">
        <v>-142436</v>
      </c>
      <c r="I4" s="389">
        <v>0</v>
      </c>
      <c r="J4" s="231">
        <f>SUM(B4:I4)</f>
        <v>-522749</v>
      </c>
    </row>
    <row r="5" spans="1:10">
      <c r="A5" s="229" t="s">
        <v>361</v>
      </c>
      <c r="B5" s="389">
        <v>0</v>
      </c>
      <c r="C5" s="389">
        <v>-563</v>
      </c>
      <c r="D5" s="389">
        <v>-739</v>
      </c>
      <c r="E5" s="389">
        <v>10646</v>
      </c>
      <c r="F5" s="389">
        <v>30585</v>
      </c>
      <c r="G5" s="389">
        <v>0</v>
      </c>
      <c r="H5" s="389">
        <v>1442</v>
      </c>
      <c r="I5" s="389">
        <v>279035</v>
      </c>
      <c r="J5" s="231">
        <f t="shared" ref="J5:J36" si="0">SUM(B5:I5)</f>
        <v>320406</v>
      </c>
    </row>
    <row r="6" spans="1:10">
      <c r="A6" s="229" t="s">
        <v>252</v>
      </c>
      <c r="B6" s="389">
        <v>0</v>
      </c>
      <c r="C6" s="389">
        <v>0</v>
      </c>
      <c r="D6" s="389">
        <v>120438</v>
      </c>
      <c r="E6" s="389">
        <v>39496</v>
      </c>
      <c r="F6" s="389">
        <v>31168</v>
      </c>
      <c r="G6" s="389">
        <v>0</v>
      </c>
      <c r="H6" s="389">
        <v>377730</v>
      </c>
      <c r="I6" s="389">
        <v>7019</v>
      </c>
      <c r="J6" s="231">
        <f t="shared" si="0"/>
        <v>575851</v>
      </c>
    </row>
    <row r="7" spans="1:10">
      <c r="A7" s="229" t="s">
        <v>254</v>
      </c>
      <c r="B7" s="389">
        <v>0</v>
      </c>
      <c r="C7" s="389">
        <v>0</v>
      </c>
      <c r="D7" s="389">
        <v>-372581</v>
      </c>
      <c r="E7" s="389">
        <v>0</v>
      </c>
      <c r="F7" s="389">
        <v>0</v>
      </c>
      <c r="G7" s="389">
        <v>0</v>
      </c>
      <c r="H7" s="389">
        <v>-1732915</v>
      </c>
      <c r="I7" s="389">
        <v>0</v>
      </c>
      <c r="J7" s="231">
        <f t="shared" si="0"/>
        <v>-2105496</v>
      </c>
    </row>
    <row r="8" spans="1:10">
      <c r="A8" s="229" t="s">
        <v>772</v>
      </c>
      <c r="B8" s="389">
        <v>0</v>
      </c>
      <c r="C8" s="389">
        <v>-358182</v>
      </c>
      <c r="D8" s="389">
        <v>0</v>
      </c>
      <c r="E8" s="389">
        <v>0</v>
      </c>
      <c r="F8" s="389">
        <v>0</v>
      </c>
      <c r="G8" s="389">
        <v>0</v>
      </c>
      <c r="H8" s="389">
        <v>0</v>
      </c>
      <c r="I8" s="389">
        <v>0</v>
      </c>
      <c r="J8" s="231">
        <f t="shared" si="0"/>
        <v>-358182</v>
      </c>
    </row>
    <row r="9" spans="1:10">
      <c r="A9" s="229" t="s">
        <v>336</v>
      </c>
      <c r="B9" s="389">
        <v>0</v>
      </c>
      <c r="C9" s="389">
        <v>-2107642</v>
      </c>
      <c r="D9" s="389">
        <v>-3028571</v>
      </c>
      <c r="E9" s="389">
        <v>-3080823</v>
      </c>
      <c r="F9" s="389">
        <v>-2245427</v>
      </c>
      <c r="G9" s="389">
        <v>-1903693</v>
      </c>
      <c r="H9" s="389">
        <v>-12112202</v>
      </c>
      <c r="I9" s="389">
        <v>0</v>
      </c>
      <c r="J9" s="231">
        <f t="shared" si="0"/>
        <v>-24478358</v>
      </c>
    </row>
    <row r="10" spans="1:10">
      <c r="A10" s="229" t="s">
        <v>337</v>
      </c>
      <c r="B10" s="389">
        <v>0</v>
      </c>
      <c r="C10" s="389">
        <v>513836</v>
      </c>
      <c r="D10" s="389">
        <v>260369</v>
      </c>
      <c r="E10" s="389">
        <v>1411825</v>
      </c>
      <c r="F10" s="389">
        <v>636653</v>
      </c>
      <c r="G10" s="389">
        <v>467999</v>
      </c>
      <c r="H10" s="389">
        <v>541020</v>
      </c>
      <c r="I10" s="389">
        <v>0</v>
      </c>
      <c r="J10" s="231">
        <f t="shared" si="0"/>
        <v>3831702</v>
      </c>
    </row>
    <row r="11" spans="1:10">
      <c r="A11" s="229" t="s">
        <v>368</v>
      </c>
      <c r="B11" s="389">
        <v>0</v>
      </c>
      <c r="C11" s="389">
        <v>-97471</v>
      </c>
      <c r="D11" s="389">
        <v>-10154</v>
      </c>
      <c r="E11" s="389">
        <v>-232065</v>
      </c>
      <c r="F11" s="389">
        <v>-339882</v>
      </c>
      <c r="G11" s="389">
        <v>-36845</v>
      </c>
      <c r="H11" s="389">
        <v>-1935721</v>
      </c>
      <c r="I11" s="389">
        <v>0</v>
      </c>
      <c r="J11" s="231">
        <f t="shared" si="0"/>
        <v>-2652138</v>
      </c>
    </row>
    <row r="12" spans="1:10">
      <c r="A12" s="395" t="s">
        <v>304</v>
      </c>
      <c r="B12" s="396">
        <v>0</v>
      </c>
      <c r="C12" s="396">
        <v>0</v>
      </c>
      <c r="D12" s="396">
        <v>38254</v>
      </c>
      <c r="E12" s="396">
        <v>0</v>
      </c>
      <c r="F12" s="396">
        <v>0</v>
      </c>
      <c r="G12" s="396">
        <v>34524</v>
      </c>
      <c r="H12" s="396">
        <v>523876</v>
      </c>
      <c r="I12" s="396">
        <v>218589</v>
      </c>
      <c r="J12" s="397">
        <f t="shared" si="0"/>
        <v>815243</v>
      </c>
    </row>
    <row r="13" spans="1:10">
      <c r="A13" s="229" t="s">
        <v>386</v>
      </c>
      <c r="B13" s="389">
        <v>0</v>
      </c>
      <c r="C13" s="389">
        <v>75558</v>
      </c>
      <c r="D13" s="389">
        <v>65541</v>
      </c>
      <c r="E13" s="389">
        <v>83208</v>
      </c>
      <c r="F13" s="389">
        <v>55446</v>
      </c>
      <c r="G13" s="389">
        <v>56787</v>
      </c>
      <c r="H13" s="389">
        <v>320135</v>
      </c>
      <c r="I13" s="389">
        <v>132029</v>
      </c>
      <c r="J13" s="231">
        <f t="shared" si="0"/>
        <v>788704</v>
      </c>
    </row>
    <row r="14" spans="1:10">
      <c r="A14" s="229" t="s">
        <v>374</v>
      </c>
      <c r="B14" s="389">
        <v>-54507</v>
      </c>
      <c r="C14" s="389">
        <v>59631</v>
      </c>
      <c r="D14" s="389">
        <v>-100348</v>
      </c>
      <c r="E14" s="389">
        <v>-292484</v>
      </c>
      <c r="F14" s="389">
        <v>-55101</v>
      </c>
      <c r="G14" s="389">
        <v>1300</v>
      </c>
      <c r="H14" s="389">
        <v>-397485</v>
      </c>
      <c r="I14" s="389">
        <v>-18589</v>
      </c>
      <c r="J14" s="231">
        <f t="shared" si="0"/>
        <v>-857583</v>
      </c>
    </row>
    <row r="15" spans="1:10">
      <c r="A15" s="229" t="s">
        <v>373</v>
      </c>
      <c r="B15" s="389">
        <v>14147220</v>
      </c>
      <c r="C15" s="389">
        <v>0</v>
      </c>
      <c r="D15" s="389">
        <v>0</v>
      </c>
      <c r="E15" s="389">
        <v>0</v>
      </c>
      <c r="F15" s="389">
        <v>0</v>
      </c>
      <c r="G15" s="389">
        <v>0</v>
      </c>
      <c r="H15" s="389">
        <v>0</v>
      </c>
      <c r="I15" s="389">
        <v>0</v>
      </c>
      <c r="J15" s="231">
        <f t="shared" si="0"/>
        <v>14147220</v>
      </c>
    </row>
    <row r="16" spans="1:10">
      <c r="A16" s="229" t="s">
        <v>354</v>
      </c>
      <c r="B16" s="389">
        <v>821</v>
      </c>
      <c r="C16" s="389">
        <v>14548</v>
      </c>
      <c r="D16" s="389">
        <v>17505</v>
      </c>
      <c r="E16" s="389">
        <v>10246</v>
      </c>
      <c r="F16" s="389">
        <v>10991</v>
      </c>
      <c r="G16" s="389">
        <v>1842</v>
      </c>
      <c r="H16" s="389">
        <v>5458</v>
      </c>
      <c r="I16" s="389">
        <v>4642</v>
      </c>
      <c r="J16" s="231">
        <f t="shared" si="0"/>
        <v>66053</v>
      </c>
    </row>
    <row r="17" spans="1:14">
      <c r="A17" s="229" t="s">
        <v>365</v>
      </c>
      <c r="B17" s="389">
        <v>0</v>
      </c>
      <c r="C17" s="389">
        <v>0</v>
      </c>
      <c r="D17" s="389">
        <v>0</v>
      </c>
      <c r="E17" s="389">
        <v>0</v>
      </c>
      <c r="F17" s="389">
        <v>0</v>
      </c>
      <c r="G17" s="389">
        <v>0</v>
      </c>
      <c r="H17" s="389">
        <v>-2279805</v>
      </c>
      <c r="I17" s="389">
        <v>-830472</v>
      </c>
      <c r="J17" s="231">
        <f t="shared" si="0"/>
        <v>-3110277</v>
      </c>
    </row>
    <row r="18" spans="1:14">
      <c r="A18" s="229" t="s">
        <v>356</v>
      </c>
      <c r="B18" s="389">
        <v>0</v>
      </c>
      <c r="C18" s="389">
        <v>-350622</v>
      </c>
      <c r="D18" s="389">
        <v>0</v>
      </c>
      <c r="E18" s="389">
        <v>0</v>
      </c>
      <c r="F18" s="389">
        <v>0</v>
      </c>
      <c r="G18" s="389">
        <v>0</v>
      </c>
      <c r="H18" s="389">
        <v>0</v>
      </c>
      <c r="I18" s="389">
        <v>0</v>
      </c>
      <c r="J18" s="231">
        <f t="shared" si="0"/>
        <v>-350622</v>
      </c>
    </row>
    <row r="19" spans="1:14">
      <c r="A19" s="229" t="s">
        <v>645</v>
      </c>
      <c r="B19" s="389">
        <v>0</v>
      </c>
      <c r="C19" s="389">
        <v>0</v>
      </c>
      <c r="D19" s="389">
        <v>0</v>
      </c>
      <c r="E19" s="389">
        <v>0</v>
      </c>
      <c r="F19" s="389">
        <v>0</v>
      </c>
      <c r="G19" s="389">
        <v>0</v>
      </c>
      <c r="H19" s="389">
        <v>0</v>
      </c>
      <c r="I19" s="389">
        <v>0</v>
      </c>
      <c r="J19" s="231">
        <f t="shared" si="0"/>
        <v>0</v>
      </c>
    </row>
    <row r="20" spans="1:14">
      <c r="A20" s="229" t="s">
        <v>646</v>
      </c>
      <c r="B20" s="389"/>
      <c r="C20" s="389"/>
      <c r="D20" s="389"/>
      <c r="E20" s="389"/>
      <c r="F20" s="389"/>
      <c r="G20" s="389"/>
      <c r="H20" s="389"/>
      <c r="I20" s="389"/>
      <c r="J20" s="231">
        <f t="shared" si="0"/>
        <v>0</v>
      </c>
      <c r="K20" s="180" t="s">
        <v>839</v>
      </c>
    </row>
    <row r="21" spans="1:14">
      <c r="A21" s="229" t="s">
        <v>646</v>
      </c>
      <c r="B21" s="389"/>
      <c r="C21" s="389"/>
      <c r="D21" s="389"/>
      <c r="E21" s="389"/>
      <c r="F21" s="389"/>
      <c r="G21" s="389"/>
      <c r="H21" s="389"/>
      <c r="I21" s="389"/>
      <c r="J21" s="231">
        <f t="shared" si="0"/>
        <v>0</v>
      </c>
      <c r="K21" s="180" t="s">
        <v>840</v>
      </c>
    </row>
    <row r="22" spans="1:14">
      <c r="A22" s="229" t="s">
        <v>646</v>
      </c>
      <c r="B22" s="389"/>
      <c r="C22" s="389"/>
      <c r="D22" s="389"/>
      <c r="E22" s="389"/>
      <c r="F22" s="389"/>
      <c r="G22" s="389"/>
      <c r="H22" s="389"/>
      <c r="I22" s="389"/>
      <c r="J22" s="231">
        <f t="shared" si="0"/>
        <v>0</v>
      </c>
      <c r="K22" s="180" t="s">
        <v>841</v>
      </c>
    </row>
    <row r="23" spans="1:14">
      <c r="A23" s="229" t="s">
        <v>646</v>
      </c>
      <c r="B23" s="389"/>
      <c r="C23" s="389"/>
      <c r="D23" s="389"/>
      <c r="E23" s="389"/>
      <c r="F23" s="389"/>
      <c r="G23" s="389"/>
      <c r="H23" s="389"/>
      <c r="I23" s="389"/>
      <c r="J23" s="231">
        <f t="shared" si="0"/>
        <v>0</v>
      </c>
      <c r="K23" s="180" t="s">
        <v>842</v>
      </c>
    </row>
    <row r="24" spans="1:14">
      <c r="A24" s="229" t="s">
        <v>646</v>
      </c>
      <c r="B24" s="389"/>
      <c r="C24" s="389"/>
      <c r="D24" s="389"/>
      <c r="E24" s="389"/>
      <c r="F24" s="389"/>
      <c r="G24" s="389"/>
      <c r="H24" s="389"/>
      <c r="I24" s="389"/>
      <c r="J24" s="231">
        <f t="shared" si="0"/>
        <v>0</v>
      </c>
      <c r="K24" s="180" t="s">
        <v>843</v>
      </c>
    </row>
    <row r="25" spans="1:14">
      <c r="A25" s="229" t="s">
        <v>334</v>
      </c>
      <c r="B25" s="389">
        <v>0</v>
      </c>
      <c r="C25" s="389">
        <v>-232107</v>
      </c>
      <c r="D25" s="389">
        <v>-97626</v>
      </c>
      <c r="E25" s="389">
        <v>-90797</v>
      </c>
      <c r="F25" s="389">
        <v>-165083</v>
      </c>
      <c r="G25" s="389">
        <v>-23225</v>
      </c>
      <c r="H25" s="389">
        <v>-666334</v>
      </c>
      <c r="I25" s="389">
        <v>-867492</v>
      </c>
      <c r="J25" s="231">
        <f t="shared" si="0"/>
        <v>-2142664</v>
      </c>
      <c r="K25" s="180" t="s">
        <v>860</v>
      </c>
    </row>
    <row r="26" spans="1:14">
      <c r="A26" s="229" t="s">
        <v>314</v>
      </c>
      <c r="B26" s="389">
        <v>0</v>
      </c>
      <c r="C26" s="389">
        <v>0</v>
      </c>
      <c r="D26" s="389">
        <v>0</v>
      </c>
      <c r="E26" s="389">
        <v>0</v>
      </c>
      <c r="F26" s="389">
        <v>-68416</v>
      </c>
      <c r="G26" s="389">
        <v>0</v>
      </c>
      <c r="H26" s="389">
        <v>0</v>
      </c>
      <c r="I26" s="389">
        <v>0</v>
      </c>
      <c r="J26" s="231">
        <f t="shared" si="0"/>
        <v>-68416</v>
      </c>
    </row>
    <row r="27" spans="1:14">
      <c r="A27" s="229" t="s">
        <v>340</v>
      </c>
      <c r="B27" s="389">
        <v>244545</v>
      </c>
      <c r="C27" s="389">
        <v>11877</v>
      </c>
      <c r="D27" s="389">
        <v>719</v>
      </c>
      <c r="E27" s="389">
        <v>2238</v>
      </c>
      <c r="F27" s="389">
        <v>6730</v>
      </c>
      <c r="G27" s="389">
        <v>20179</v>
      </c>
      <c r="H27" s="389">
        <v>9151</v>
      </c>
      <c r="I27" s="389">
        <v>18997</v>
      </c>
      <c r="J27" s="231">
        <f t="shared" si="0"/>
        <v>314436</v>
      </c>
    </row>
    <row r="28" spans="1:14">
      <c r="A28" s="229" t="s">
        <v>366</v>
      </c>
      <c r="B28" s="389">
        <v>0</v>
      </c>
      <c r="C28" s="389">
        <v>0</v>
      </c>
      <c r="D28" s="389">
        <v>0</v>
      </c>
      <c r="E28" s="389">
        <v>0</v>
      </c>
      <c r="F28" s="389">
        <v>0</v>
      </c>
      <c r="G28" s="389">
        <v>0</v>
      </c>
      <c r="H28" s="389">
        <v>0</v>
      </c>
      <c r="I28" s="389">
        <v>0</v>
      </c>
      <c r="J28" s="231">
        <f t="shared" si="0"/>
        <v>0</v>
      </c>
    </row>
    <row r="29" spans="1:14">
      <c r="A29" s="229" t="s">
        <v>760</v>
      </c>
      <c r="B29" s="390"/>
      <c r="C29" s="390"/>
      <c r="D29" s="390"/>
      <c r="E29" s="390"/>
      <c r="F29" s="390"/>
      <c r="G29" s="390"/>
      <c r="H29" s="390"/>
      <c r="I29" s="390"/>
      <c r="J29" s="231">
        <f t="shared" si="0"/>
        <v>0</v>
      </c>
    </row>
    <row r="30" spans="1:14">
      <c r="J30" s="231">
        <f t="shared" si="0"/>
        <v>0</v>
      </c>
      <c r="N30" s="180">
        <v>45066983</v>
      </c>
    </row>
    <row r="31" spans="1:14">
      <c r="A31" s="75" t="s">
        <v>648</v>
      </c>
      <c r="J31" s="231">
        <f t="shared" si="0"/>
        <v>0</v>
      </c>
    </row>
    <row r="32" spans="1:14">
      <c r="A32" s="229" t="s">
        <v>325</v>
      </c>
      <c r="B32" s="391">
        <v>-1215461</v>
      </c>
      <c r="C32" s="391">
        <f>-4030418+232107</f>
        <v>-3798311</v>
      </c>
      <c r="D32" s="391">
        <f>-2713655+97626</f>
        <v>-2616029</v>
      </c>
      <c r="E32" s="391">
        <f>-3873005+90797</f>
        <v>-3782208</v>
      </c>
      <c r="F32" s="391">
        <f>-1152740+165083</f>
        <v>-987657</v>
      </c>
      <c r="G32" s="391">
        <f>-3018348+23225</f>
        <v>-2995123</v>
      </c>
      <c r="H32" s="391">
        <f>-14612673+666334</f>
        <v>-13946339</v>
      </c>
      <c r="I32" s="391">
        <f>-14450685+867492</f>
        <v>-13583193</v>
      </c>
      <c r="J32" s="231">
        <f t="shared" si="0"/>
        <v>-42924321</v>
      </c>
      <c r="N32" s="180">
        <v>46066982</v>
      </c>
    </row>
    <row r="33" spans="1:14">
      <c r="A33" s="229" t="s">
        <v>326</v>
      </c>
      <c r="B33" s="389">
        <v>-2050297</v>
      </c>
      <c r="C33" s="389">
        <v>-1304172</v>
      </c>
      <c r="D33" s="389">
        <v>-625670</v>
      </c>
      <c r="E33" s="389">
        <v>-1126496</v>
      </c>
      <c r="F33" s="389">
        <v>26817</v>
      </c>
      <c r="G33" s="389">
        <v>-1227108</v>
      </c>
      <c r="H33" s="389">
        <v>-5560691</v>
      </c>
      <c r="I33" s="389">
        <v>-12967490</v>
      </c>
      <c r="J33" s="231">
        <f t="shared" si="0"/>
        <v>-24835107</v>
      </c>
      <c r="N33" s="364">
        <f>N32+J32</f>
        <v>3142661</v>
      </c>
    </row>
    <row r="34" spans="1:14">
      <c r="A34" s="234" t="s">
        <v>387</v>
      </c>
      <c r="B34" s="389">
        <v>24078255</v>
      </c>
      <c r="C34" s="392"/>
      <c r="D34" s="392"/>
      <c r="E34" s="392"/>
      <c r="F34" s="392"/>
      <c r="G34" s="392"/>
      <c r="H34" s="392"/>
      <c r="I34" s="392"/>
      <c r="J34" s="231">
        <f t="shared" si="0"/>
        <v>24078255</v>
      </c>
    </row>
    <row r="35" spans="1:14">
      <c r="A35" s="234" t="s">
        <v>388</v>
      </c>
      <c r="B35" s="389">
        <v>169152</v>
      </c>
      <c r="C35" s="392"/>
      <c r="D35" s="392"/>
      <c r="E35" s="392"/>
      <c r="F35" s="392"/>
      <c r="G35" s="392"/>
      <c r="H35" s="392"/>
      <c r="I35" s="392"/>
      <c r="J35" s="231">
        <f t="shared" si="0"/>
        <v>169152</v>
      </c>
    </row>
    <row r="36" spans="1:14">
      <c r="A36" s="77" t="s">
        <v>778</v>
      </c>
      <c r="B36" s="393"/>
      <c r="C36" s="392"/>
      <c r="D36" s="392"/>
      <c r="E36" s="392"/>
      <c r="F36" s="392"/>
      <c r="G36" s="392"/>
      <c r="H36" s="392"/>
      <c r="I36" s="392"/>
      <c r="J36" s="231">
        <f t="shared" si="0"/>
        <v>0</v>
      </c>
    </row>
    <row r="37" spans="1:14">
      <c r="B37" s="239" t="str">
        <f t="shared" ref="B37:J37" si="1">B3</f>
        <v>002DIV</v>
      </c>
      <c r="C37" s="239" t="str">
        <f t="shared" si="1"/>
        <v>107DIV</v>
      </c>
      <c r="D37" s="239" t="str">
        <f t="shared" si="1"/>
        <v>010DIV</v>
      </c>
      <c r="E37" s="239" t="str">
        <f t="shared" si="1"/>
        <v>091DIV</v>
      </c>
      <c r="F37" s="239" t="str">
        <f t="shared" si="1"/>
        <v>030DIV</v>
      </c>
      <c r="G37" s="239" t="str">
        <f t="shared" si="1"/>
        <v>170DIV</v>
      </c>
      <c r="H37" s="239" t="str">
        <f t="shared" si="1"/>
        <v>190DIV</v>
      </c>
      <c r="I37" s="239" t="str">
        <f t="shared" si="1"/>
        <v>700DIV</v>
      </c>
      <c r="J37" s="239" t="str">
        <f t="shared" si="1"/>
        <v>Total Utility</v>
      </c>
    </row>
    <row r="38" spans="1:14">
      <c r="A38" s="237" t="s">
        <v>638</v>
      </c>
      <c r="B38" s="238">
        <f t="shared" ref="B38:J38" si="2">SUM(B4:B36)</f>
        <v>35319728</v>
      </c>
      <c r="C38" s="238">
        <f t="shared" si="2"/>
        <v>-7635008</v>
      </c>
      <c r="D38" s="238">
        <f t="shared" si="2"/>
        <v>-6404141</v>
      </c>
      <c r="E38" s="238">
        <f t="shared" si="2"/>
        <v>-7147963</v>
      </c>
      <c r="F38" s="238">
        <f t="shared" si="2"/>
        <v>-3109793</v>
      </c>
      <c r="G38" s="238">
        <f t="shared" si="2"/>
        <v>-5719673</v>
      </c>
      <c r="H38" s="238">
        <f t="shared" si="2"/>
        <v>-36995116</v>
      </c>
      <c r="I38" s="238">
        <f t="shared" si="2"/>
        <v>-27606925</v>
      </c>
      <c r="J38" s="238">
        <f t="shared" si="2"/>
        <v>-59298891</v>
      </c>
    </row>
    <row r="39" spans="1:14" s="237" customFormat="1">
      <c r="B39" s="180"/>
      <c r="C39" s="180"/>
      <c r="D39" s="180"/>
      <c r="E39" s="180"/>
      <c r="F39" s="180"/>
      <c r="G39" s="180"/>
      <c r="H39" s="180"/>
      <c r="I39" s="180"/>
      <c r="J39" s="180"/>
    </row>
    <row r="40" spans="1:14" s="237" customFormat="1">
      <c r="A40" s="237" t="s">
        <v>838</v>
      </c>
      <c r="B40" s="180"/>
      <c r="C40" s="180"/>
      <c r="D40" s="180"/>
      <c r="E40" s="180"/>
      <c r="F40" s="180"/>
      <c r="G40" s="180"/>
      <c r="H40" s="180"/>
      <c r="I40" s="180"/>
      <c r="J40" s="180"/>
    </row>
    <row r="41" spans="1:14" s="237" customFormat="1">
      <c r="B41" s="180"/>
      <c r="C41" s="180"/>
      <c r="D41" s="180"/>
      <c r="E41" s="180"/>
      <c r="F41" s="180"/>
      <c r="G41" s="180"/>
      <c r="H41" s="180"/>
      <c r="I41" s="180"/>
      <c r="J41" s="180"/>
    </row>
    <row r="42" spans="1:14">
      <c r="A42" s="180" t="s">
        <v>811</v>
      </c>
      <c r="B42" s="362">
        <v>10</v>
      </c>
      <c r="C42" s="362">
        <v>20</v>
      </c>
      <c r="D42" s="362">
        <v>30</v>
      </c>
      <c r="E42" s="362">
        <v>50</v>
      </c>
      <c r="F42" s="362">
        <v>60</v>
      </c>
      <c r="G42" s="362">
        <v>70</v>
      </c>
      <c r="H42" s="362">
        <v>80</v>
      </c>
      <c r="I42" s="362">
        <v>180</v>
      </c>
      <c r="J42" s="363" t="s">
        <v>812</v>
      </c>
    </row>
    <row r="43" spans="1:14">
      <c r="B43" s="363"/>
      <c r="C43" s="363"/>
      <c r="D43" s="363"/>
      <c r="E43" s="363"/>
    </row>
    <row r="44" spans="1:14">
      <c r="A44" s="180" t="s">
        <v>813</v>
      </c>
      <c r="B44" s="363"/>
      <c r="C44" s="363"/>
      <c r="D44" s="363"/>
      <c r="E44" s="363"/>
    </row>
    <row r="45" spans="1:14">
      <c r="A45" s="180" t="s">
        <v>814</v>
      </c>
      <c r="B45" s="364">
        <v>0</v>
      </c>
      <c r="C45" s="364">
        <v>-61388</v>
      </c>
      <c r="D45" s="364">
        <v>-55249</v>
      </c>
      <c r="E45" s="364">
        <v>-100749</v>
      </c>
      <c r="F45" s="364">
        <v>-46617</v>
      </c>
      <c r="G45" s="364">
        <v>-116310</v>
      </c>
      <c r="H45" s="364">
        <v>-142436</v>
      </c>
      <c r="I45" s="364">
        <v>0</v>
      </c>
      <c r="J45" s="364">
        <f>SUM(B45:I45)</f>
        <v>-522749</v>
      </c>
    </row>
    <row r="46" spans="1:14">
      <c r="A46" s="180" t="s">
        <v>250</v>
      </c>
      <c r="B46" s="364">
        <v>0</v>
      </c>
      <c r="C46" s="364">
        <v>-563</v>
      </c>
      <c r="D46" s="364">
        <v>-739</v>
      </c>
      <c r="E46" s="364">
        <v>10646</v>
      </c>
      <c r="F46" s="364">
        <v>30585</v>
      </c>
      <c r="G46" s="364">
        <v>0</v>
      </c>
      <c r="H46" s="364">
        <v>1442</v>
      </c>
      <c r="I46" s="364">
        <v>279035</v>
      </c>
      <c r="J46" s="364">
        <f t="shared" ref="J46:J55" si="3">SUM(B46:I46)</f>
        <v>320406</v>
      </c>
    </row>
    <row r="47" spans="1:14">
      <c r="A47" s="180" t="s">
        <v>251</v>
      </c>
      <c r="B47" s="364">
        <v>0</v>
      </c>
      <c r="C47" s="364">
        <v>0</v>
      </c>
      <c r="D47" s="364">
        <v>120438</v>
      </c>
      <c r="E47" s="364">
        <v>39496</v>
      </c>
      <c r="F47" s="364">
        <v>31168</v>
      </c>
      <c r="G47" s="364">
        <v>0</v>
      </c>
      <c r="H47" s="364">
        <v>377730</v>
      </c>
      <c r="I47" s="364">
        <v>7019</v>
      </c>
      <c r="J47" s="364">
        <f t="shared" si="3"/>
        <v>575851</v>
      </c>
    </row>
    <row r="48" spans="1:14">
      <c r="A48" s="180" t="s">
        <v>253</v>
      </c>
      <c r="B48" s="364">
        <v>0</v>
      </c>
      <c r="C48" s="364">
        <v>0</v>
      </c>
      <c r="D48" s="364">
        <v>-372581</v>
      </c>
      <c r="E48" s="364">
        <v>0</v>
      </c>
      <c r="F48" s="364">
        <v>0</v>
      </c>
      <c r="G48" s="364">
        <v>0</v>
      </c>
      <c r="H48" s="364">
        <v>-1732915</v>
      </c>
      <c r="I48" s="364">
        <v>0</v>
      </c>
      <c r="J48" s="364">
        <f t="shared" si="3"/>
        <v>-2105496</v>
      </c>
    </row>
    <row r="49" spans="1:10">
      <c r="A49" s="180" t="s">
        <v>815</v>
      </c>
      <c r="B49" s="364">
        <v>0</v>
      </c>
      <c r="C49" s="364">
        <v>-358182</v>
      </c>
      <c r="D49" s="364">
        <v>0</v>
      </c>
      <c r="E49" s="364">
        <v>0</v>
      </c>
      <c r="F49" s="364">
        <v>0</v>
      </c>
      <c r="G49" s="364">
        <v>0</v>
      </c>
      <c r="H49" s="364">
        <v>0</v>
      </c>
      <c r="I49" s="364">
        <v>0</v>
      </c>
      <c r="J49" s="364">
        <f t="shared" si="3"/>
        <v>-358182</v>
      </c>
    </row>
    <row r="50" spans="1:10">
      <c r="A50" s="180" t="s">
        <v>816</v>
      </c>
      <c r="B50" s="364">
        <v>0</v>
      </c>
      <c r="C50" s="364">
        <v>-2107642</v>
      </c>
      <c r="D50" s="364">
        <v>-3028571</v>
      </c>
      <c r="E50" s="364">
        <v>-3080823</v>
      </c>
      <c r="F50" s="364">
        <v>-2245427</v>
      </c>
      <c r="G50" s="364">
        <v>-1903693</v>
      </c>
      <c r="H50" s="364">
        <v>-12112202</v>
      </c>
      <c r="I50" s="364">
        <v>0</v>
      </c>
      <c r="J50" s="364">
        <f t="shared" si="3"/>
        <v>-24478358</v>
      </c>
    </row>
    <row r="51" spans="1:10">
      <c r="A51" s="180" t="s">
        <v>817</v>
      </c>
      <c r="B51" s="364">
        <v>0</v>
      </c>
      <c r="C51" s="364">
        <v>513836</v>
      </c>
      <c r="D51" s="364">
        <v>260369</v>
      </c>
      <c r="E51" s="364">
        <v>1411825</v>
      </c>
      <c r="F51" s="364">
        <v>636653</v>
      </c>
      <c r="G51" s="364">
        <v>467999</v>
      </c>
      <c r="H51" s="364">
        <v>541020</v>
      </c>
      <c r="I51" s="364">
        <v>0</v>
      </c>
      <c r="J51" s="364">
        <f t="shared" si="3"/>
        <v>3831702</v>
      </c>
    </row>
    <row r="52" spans="1:10">
      <c r="A52" s="180" t="s">
        <v>818</v>
      </c>
      <c r="B52" s="364">
        <v>0</v>
      </c>
      <c r="C52" s="364">
        <v>-97471</v>
      </c>
      <c r="D52" s="364">
        <v>-10154</v>
      </c>
      <c r="E52" s="364">
        <v>-232065</v>
      </c>
      <c r="F52" s="364">
        <v>-339882</v>
      </c>
      <c r="G52" s="364">
        <v>-36845</v>
      </c>
      <c r="H52" s="364">
        <v>-1935721</v>
      </c>
      <c r="I52" s="364">
        <v>0</v>
      </c>
      <c r="J52" s="364">
        <f t="shared" si="3"/>
        <v>-2652138</v>
      </c>
    </row>
    <row r="53" spans="1:10">
      <c r="A53" s="180" t="s">
        <v>819</v>
      </c>
      <c r="B53" s="364">
        <v>0</v>
      </c>
      <c r="C53" s="364">
        <v>0</v>
      </c>
      <c r="D53" s="364">
        <v>38254</v>
      </c>
      <c r="E53" s="364">
        <v>0</v>
      </c>
      <c r="F53" s="364">
        <v>0</v>
      </c>
      <c r="G53" s="364">
        <v>34524</v>
      </c>
      <c r="H53" s="364">
        <v>523876</v>
      </c>
      <c r="I53" s="364">
        <v>218589</v>
      </c>
      <c r="J53" s="364">
        <f t="shared" si="3"/>
        <v>815243</v>
      </c>
    </row>
    <row r="54" spans="1:10">
      <c r="A54" s="180" t="s">
        <v>820</v>
      </c>
      <c r="B54" s="364">
        <v>0</v>
      </c>
      <c r="C54" s="364">
        <v>75558</v>
      </c>
      <c r="D54" s="364">
        <v>65541</v>
      </c>
      <c r="E54" s="364">
        <v>83208</v>
      </c>
      <c r="F54" s="364">
        <v>55446</v>
      </c>
      <c r="G54" s="364">
        <v>56787</v>
      </c>
      <c r="H54" s="364">
        <v>320135</v>
      </c>
      <c r="I54" s="364">
        <v>132029</v>
      </c>
      <c r="J54" s="364">
        <f t="shared" si="3"/>
        <v>788704</v>
      </c>
    </row>
    <row r="55" spans="1:10">
      <c r="A55" s="180" t="s">
        <v>821</v>
      </c>
      <c r="B55" s="364">
        <v>0</v>
      </c>
      <c r="C55" s="364">
        <v>0</v>
      </c>
      <c r="D55" s="364">
        <v>0</v>
      </c>
      <c r="E55" s="364">
        <v>0</v>
      </c>
      <c r="F55" s="364">
        <v>0</v>
      </c>
      <c r="G55" s="364">
        <v>0</v>
      </c>
      <c r="H55" s="364">
        <v>0</v>
      </c>
      <c r="I55" s="364">
        <v>0</v>
      </c>
      <c r="J55" s="364">
        <f t="shared" si="3"/>
        <v>0</v>
      </c>
    </row>
    <row r="56" spans="1:10">
      <c r="A56" s="180" t="s">
        <v>822</v>
      </c>
      <c r="B56" s="364">
        <f>SUM(B45:B55)</f>
        <v>0</v>
      </c>
      <c r="C56" s="364">
        <f>SUM(C45:C55)</f>
        <v>-2035852</v>
      </c>
      <c r="D56" s="364">
        <f t="shared" ref="D56:I56" si="4">SUM(D45:D55)</f>
        <v>-2982692</v>
      </c>
      <c r="E56" s="364">
        <f t="shared" si="4"/>
        <v>-1868462</v>
      </c>
      <c r="F56" s="364">
        <f t="shared" si="4"/>
        <v>-1878074</v>
      </c>
      <c r="G56" s="364">
        <f t="shared" si="4"/>
        <v>-1497538</v>
      </c>
      <c r="H56" s="364">
        <f t="shared" si="4"/>
        <v>-14159071</v>
      </c>
      <c r="I56" s="364">
        <f t="shared" si="4"/>
        <v>636672</v>
      </c>
      <c r="J56" s="364">
        <f>SUM(J45:J55)</f>
        <v>-23785017</v>
      </c>
    </row>
    <row r="57" spans="1:10">
      <c r="B57" s="364"/>
      <c r="C57" s="364"/>
      <c r="D57" s="364"/>
      <c r="E57" s="364"/>
      <c r="F57" s="364"/>
      <c r="G57" s="364"/>
      <c r="H57" s="364"/>
      <c r="I57" s="364"/>
      <c r="J57" s="364"/>
    </row>
    <row r="58" spans="1:10">
      <c r="A58" s="180" t="s">
        <v>823</v>
      </c>
      <c r="B58" s="364"/>
      <c r="C58" s="364"/>
      <c r="D58" s="364"/>
      <c r="E58" s="364"/>
      <c r="F58" s="364"/>
      <c r="G58" s="364"/>
      <c r="H58" s="364"/>
      <c r="I58" s="364"/>
      <c r="J58" s="364"/>
    </row>
    <row r="59" spans="1:10">
      <c r="A59" s="180" t="s">
        <v>824</v>
      </c>
      <c r="B59" s="364">
        <v>-54507</v>
      </c>
      <c r="C59" s="364">
        <v>59631</v>
      </c>
      <c r="D59" s="364">
        <v>-100348</v>
      </c>
      <c r="E59" s="364">
        <v>-292484</v>
      </c>
      <c r="F59" s="364">
        <v>-55101</v>
      </c>
      <c r="G59" s="364">
        <v>1300</v>
      </c>
      <c r="H59" s="364">
        <v>-397485</v>
      </c>
      <c r="I59" s="364">
        <v>-18589</v>
      </c>
      <c r="J59" s="364">
        <f>SUM(B59:I59)</f>
        <v>-857583</v>
      </c>
    </row>
    <row r="60" spans="1:10">
      <c r="A60" s="180" t="s">
        <v>266</v>
      </c>
      <c r="B60" s="364">
        <v>14147220</v>
      </c>
      <c r="C60" s="364">
        <v>0</v>
      </c>
      <c r="D60" s="364">
        <v>0</v>
      </c>
      <c r="E60" s="364">
        <v>0</v>
      </c>
      <c r="F60" s="364">
        <v>0</v>
      </c>
      <c r="G60" s="364">
        <v>0</v>
      </c>
      <c r="H60" s="364">
        <v>0</v>
      </c>
      <c r="I60" s="364">
        <v>0</v>
      </c>
      <c r="J60" s="364">
        <f t="shared" ref="J60:J74" si="5">SUM(B60:I60)</f>
        <v>14147220</v>
      </c>
    </row>
    <row r="61" spans="1:10">
      <c r="A61" s="180" t="s">
        <v>825</v>
      </c>
      <c r="B61" s="364">
        <v>821</v>
      </c>
      <c r="C61" s="364">
        <v>14548</v>
      </c>
      <c r="D61" s="364">
        <v>17505</v>
      </c>
      <c r="E61" s="364">
        <v>10246</v>
      </c>
      <c r="F61" s="364">
        <v>10991</v>
      </c>
      <c r="G61" s="364">
        <v>1842</v>
      </c>
      <c r="H61" s="364">
        <v>5458</v>
      </c>
      <c r="I61" s="364">
        <v>4642</v>
      </c>
      <c r="J61" s="364">
        <f t="shared" si="5"/>
        <v>66053</v>
      </c>
    </row>
    <row r="62" spans="1:10">
      <c r="A62" s="180" t="s">
        <v>826</v>
      </c>
      <c r="B62" s="364">
        <v>0</v>
      </c>
      <c r="C62" s="364">
        <v>0</v>
      </c>
      <c r="D62" s="364">
        <v>0</v>
      </c>
      <c r="E62" s="364">
        <v>0</v>
      </c>
      <c r="F62" s="364">
        <v>0</v>
      </c>
      <c r="G62" s="364">
        <v>0</v>
      </c>
      <c r="H62" s="364">
        <v>-2279805</v>
      </c>
      <c r="I62" s="364">
        <v>-830472</v>
      </c>
      <c r="J62" s="364">
        <f t="shared" si="5"/>
        <v>-3110277</v>
      </c>
    </row>
    <row r="63" spans="1:10">
      <c r="A63" s="180" t="s">
        <v>827</v>
      </c>
      <c r="B63" s="364">
        <v>0</v>
      </c>
      <c r="C63" s="364">
        <v>-350622</v>
      </c>
      <c r="D63" s="364">
        <v>0</v>
      </c>
      <c r="E63" s="364">
        <v>0</v>
      </c>
      <c r="F63" s="364">
        <v>0</v>
      </c>
      <c r="G63" s="364">
        <v>0</v>
      </c>
      <c r="H63" s="364">
        <v>0</v>
      </c>
      <c r="I63" s="364">
        <v>0</v>
      </c>
      <c r="J63" s="364">
        <f t="shared" si="5"/>
        <v>-350622</v>
      </c>
    </row>
    <row r="64" spans="1:10">
      <c r="A64" s="180" t="s">
        <v>828</v>
      </c>
      <c r="B64" s="364">
        <v>-2050297</v>
      </c>
      <c r="C64" s="364">
        <v>-1304172</v>
      </c>
      <c r="D64" s="364">
        <v>-625670</v>
      </c>
      <c r="E64" s="364">
        <v>-1126496</v>
      </c>
      <c r="F64" s="364">
        <v>26817</v>
      </c>
      <c r="G64" s="364">
        <v>-1227108</v>
      </c>
      <c r="H64" s="364">
        <v>-5560691</v>
      </c>
      <c r="I64" s="364">
        <v>-12967490</v>
      </c>
      <c r="J64" s="364">
        <f t="shared" si="5"/>
        <v>-24835107</v>
      </c>
    </row>
    <row r="65" spans="1:10">
      <c r="A65" s="180" t="s">
        <v>829</v>
      </c>
      <c r="B65" s="364">
        <v>-3255</v>
      </c>
      <c r="C65" s="364">
        <v>-56399</v>
      </c>
      <c r="D65" s="364">
        <v>-95190</v>
      </c>
      <c r="E65" s="364">
        <v>-74886</v>
      </c>
      <c r="F65" s="364">
        <v>-31862</v>
      </c>
      <c r="G65" s="364">
        <v>-143082</v>
      </c>
      <c r="H65" s="364">
        <v>-78584</v>
      </c>
      <c r="I65" s="364">
        <v>-43552</v>
      </c>
      <c r="J65" s="364">
        <f t="shared" si="5"/>
        <v>-526810</v>
      </c>
    </row>
    <row r="66" spans="1:10">
      <c r="A66" s="180" t="s">
        <v>830</v>
      </c>
      <c r="B66" s="364">
        <v>0</v>
      </c>
      <c r="C66" s="364">
        <v>170507</v>
      </c>
      <c r="D66" s="364">
        <v>168109</v>
      </c>
      <c r="E66" s="364">
        <v>396976</v>
      </c>
      <c r="F66" s="364">
        <v>263465</v>
      </c>
      <c r="G66" s="364">
        <v>27839</v>
      </c>
      <c r="H66" s="364">
        <v>2767083</v>
      </c>
      <c r="I66" s="364">
        <v>3450</v>
      </c>
      <c r="J66" s="364">
        <f t="shared" si="5"/>
        <v>3797429</v>
      </c>
    </row>
    <row r="67" spans="1:10">
      <c r="A67" s="180" t="s">
        <v>831</v>
      </c>
      <c r="B67" s="364">
        <v>-130273</v>
      </c>
      <c r="C67" s="364">
        <v>-328118</v>
      </c>
      <c r="D67" s="364">
        <v>-278709</v>
      </c>
      <c r="E67" s="364">
        <v>-331736</v>
      </c>
      <c r="F67" s="364">
        <v>-174998</v>
      </c>
      <c r="G67" s="364">
        <v>-213377</v>
      </c>
      <c r="H67" s="364">
        <v>-1417557</v>
      </c>
      <c r="I67" s="364">
        <v>-1331693</v>
      </c>
      <c r="J67" s="364">
        <f t="shared" si="5"/>
        <v>-4206461</v>
      </c>
    </row>
    <row r="68" spans="1:10">
      <c r="A68" s="180" t="s">
        <v>832</v>
      </c>
      <c r="B68" s="364">
        <v>0</v>
      </c>
      <c r="C68" s="364">
        <v>-4048663</v>
      </c>
      <c r="D68" s="364">
        <v>-2604874</v>
      </c>
      <c r="E68" s="364">
        <v>-3954156</v>
      </c>
      <c r="F68" s="364">
        <v>-1374401</v>
      </c>
      <c r="G68" s="364">
        <v>-2712925</v>
      </c>
      <c r="H68" s="364">
        <v>-16495622</v>
      </c>
      <c r="I68" s="364">
        <v>-13940502</v>
      </c>
      <c r="J68" s="364">
        <f t="shared" si="5"/>
        <v>-45131143</v>
      </c>
    </row>
    <row r="69" spans="1:10">
      <c r="A69" s="180" t="s">
        <v>833</v>
      </c>
      <c r="B69" s="364">
        <v>-1081933</v>
      </c>
      <c r="C69" s="364">
        <v>148</v>
      </c>
      <c r="D69" s="364">
        <v>-617</v>
      </c>
      <c r="E69" s="364">
        <v>0</v>
      </c>
      <c r="F69" s="364">
        <v>-27</v>
      </c>
      <c r="G69" s="364">
        <v>-28</v>
      </c>
      <c r="H69" s="364">
        <v>-54327</v>
      </c>
      <c r="I69" s="364">
        <v>-5880</v>
      </c>
      <c r="J69" s="364">
        <f t="shared" si="5"/>
        <v>-1142664</v>
      </c>
    </row>
    <row r="70" spans="1:10">
      <c r="A70" s="180" t="s">
        <v>834</v>
      </c>
      <c r="B70" s="364">
        <v>0</v>
      </c>
      <c r="C70" s="364">
        <v>0</v>
      </c>
      <c r="D70" s="364">
        <v>0</v>
      </c>
      <c r="E70" s="364">
        <v>0</v>
      </c>
      <c r="F70" s="364">
        <v>-68416</v>
      </c>
      <c r="G70" s="364">
        <v>0</v>
      </c>
      <c r="H70" s="364">
        <v>0</v>
      </c>
      <c r="I70" s="364">
        <v>0</v>
      </c>
      <c r="J70" s="364">
        <f t="shared" si="5"/>
        <v>-68416</v>
      </c>
    </row>
    <row r="71" spans="1:10">
      <c r="A71" s="180" t="s">
        <v>229</v>
      </c>
      <c r="B71" s="364">
        <v>244545</v>
      </c>
      <c r="C71" s="364">
        <v>11877</v>
      </c>
      <c r="D71" s="364">
        <v>719</v>
      </c>
      <c r="E71" s="364">
        <v>2238</v>
      </c>
      <c r="F71" s="364">
        <v>6730</v>
      </c>
      <c r="G71" s="364">
        <v>20179</v>
      </c>
      <c r="H71" s="364">
        <v>9151</v>
      </c>
      <c r="I71" s="364">
        <v>18997</v>
      </c>
      <c r="J71" s="364">
        <f t="shared" si="5"/>
        <v>314436</v>
      </c>
    </row>
    <row r="72" spans="1:10">
      <c r="A72" s="180" t="s">
        <v>259</v>
      </c>
      <c r="B72" s="364">
        <v>0</v>
      </c>
      <c r="C72" s="364">
        <v>0</v>
      </c>
      <c r="D72" s="364">
        <v>0</v>
      </c>
      <c r="E72" s="364">
        <v>0</v>
      </c>
      <c r="F72" s="364">
        <v>0</v>
      </c>
      <c r="G72" s="364">
        <v>0</v>
      </c>
      <c r="H72" s="364">
        <v>0</v>
      </c>
      <c r="I72" s="364">
        <v>0</v>
      </c>
      <c r="J72" s="364">
        <f t="shared" si="5"/>
        <v>0</v>
      </c>
    </row>
    <row r="73" spans="1:10">
      <c r="A73" s="180" t="s">
        <v>861</v>
      </c>
      <c r="B73" s="364">
        <v>0</v>
      </c>
      <c r="C73" s="364">
        <v>232107</v>
      </c>
      <c r="D73" s="364">
        <v>97626</v>
      </c>
      <c r="E73" s="364">
        <v>90797</v>
      </c>
      <c r="F73" s="364">
        <v>165083</v>
      </c>
      <c r="G73" s="364">
        <v>23225</v>
      </c>
      <c r="H73" s="364">
        <v>666334</v>
      </c>
      <c r="I73" s="364">
        <v>867492</v>
      </c>
      <c r="J73" s="364">
        <f t="shared" si="5"/>
        <v>2142664</v>
      </c>
    </row>
    <row r="74" spans="1:10">
      <c r="A74" s="180" t="s">
        <v>821</v>
      </c>
      <c r="B74" s="364">
        <v>24247407</v>
      </c>
      <c r="C74" s="364">
        <v>0</v>
      </c>
      <c r="D74" s="364">
        <v>0</v>
      </c>
      <c r="E74" s="364">
        <v>0</v>
      </c>
      <c r="F74" s="364">
        <v>0</v>
      </c>
      <c r="G74" s="364">
        <v>0</v>
      </c>
      <c r="H74" s="364">
        <v>0</v>
      </c>
      <c r="I74" s="364">
        <v>0</v>
      </c>
      <c r="J74" s="364">
        <f t="shared" si="5"/>
        <v>24247407</v>
      </c>
    </row>
    <row r="75" spans="1:10">
      <c r="A75" s="180" t="s">
        <v>836</v>
      </c>
      <c r="B75" s="364">
        <f>SUM(B59:B74)</f>
        <v>35319728</v>
      </c>
      <c r="C75" s="364">
        <f t="shared" ref="C75:I75" si="6">SUM(C59:C74)</f>
        <v>-5599156</v>
      </c>
      <c r="D75" s="364">
        <f t="shared" si="6"/>
        <v>-3421449</v>
      </c>
      <c r="E75" s="364">
        <f t="shared" si="6"/>
        <v>-5279501</v>
      </c>
      <c r="F75" s="364">
        <f t="shared" si="6"/>
        <v>-1231719</v>
      </c>
      <c r="G75" s="364">
        <f t="shared" si="6"/>
        <v>-4222135</v>
      </c>
      <c r="H75" s="364">
        <f t="shared" si="6"/>
        <v>-22836045</v>
      </c>
      <c r="I75" s="364">
        <f t="shared" si="6"/>
        <v>-28243597</v>
      </c>
      <c r="J75" s="364">
        <f>SUM(J59:J74)</f>
        <v>-35513874</v>
      </c>
    </row>
    <row r="76" spans="1:10">
      <c r="B76" s="364"/>
      <c r="C76" s="364"/>
      <c r="D76" s="364"/>
      <c r="E76" s="364"/>
      <c r="F76" s="364"/>
      <c r="G76" s="364"/>
      <c r="H76" s="364"/>
      <c r="I76" s="364"/>
      <c r="J76" s="364"/>
    </row>
    <row r="77" spans="1:10">
      <c r="A77" s="180" t="s">
        <v>837</v>
      </c>
      <c r="B77" s="364">
        <f>B75+B56</f>
        <v>35319728</v>
      </c>
      <c r="C77" s="364">
        <f t="shared" ref="C77:J77" si="7">C75+C56</f>
        <v>-7635008</v>
      </c>
      <c r="D77" s="364">
        <f t="shared" si="7"/>
        <v>-6404141</v>
      </c>
      <c r="E77" s="364">
        <f t="shared" si="7"/>
        <v>-7147963</v>
      </c>
      <c r="F77" s="364">
        <f t="shared" si="7"/>
        <v>-3109793</v>
      </c>
      <c r="G77" s="364">
        <f t="shared" si="7"/>
        <v>-5719673</v>
      </c>
      <c r="H77" s="364">
        <f t="shared" si="7"/>
        <v>-36995116</v>
      </c>
      <c r="I77" s="364">
        <f t="shared" si="7"/>
        <v>-27606925</v>
      </c>
      <c r="J77" s="364">
        <f t="shared" si="7"/>
        <v>-59298891</v>
      </c>
    </row>
    <row r="80" spans="1:10">
      <c r="J80" s="394">
        <f>J38-J77</f>
        <v>0</v>
      </c>
    </row>
  </sheetData>
  <pageMargins left="0.7" right="0.7" top="0.75" bottom="0.75" header="0.3" footer="0.3"/>
  <pageSetup scale="61" orientation="portrait" r:id="rId1"/>
  <customProperties>
    <customPr name="_pios_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G399"/>
  <sheetViews>
    <sheetView topLeftCell="A370" workbookViewId="0">
      <selection activeCell="E39" sqref="E39"/>
    </sheetView>
  </sheetViews>
  <sheetFormatPr defaultRowHeight="12.75"/>
  <cols>
    <col min="1" max="1" width="22.140625" style="2" customWidth="1"/>
    <col min="2" max="2" width="16.28515625" style="2" customWidth="1"/>
    <col min="3" max="3" width="12.85546875" style="2" customWidth="1"/>
    <col min="4" max="4" width="12.5703125" style="2" customWidth="1"/>
    <col min="5" max="5" width="13.140625" style="2" bestFit="1" customWidth="1"/>
    <col min="6" max="6" width="13.7109375" style="2" customWidth="1"/>
    <col min="7" max="7" width="13.140625" style="2" bestFit="1" customWidth="1"/>
    <col min="8" max="9" width="12.5703125" style="2" bestFit="1" customWidth="1"/>
    <col min="10" max="10" width="13.140625" style="2" bestFit="1" customWidth="1"/>
    <col min="11" max="11" width="15" style="2" bestFit="1" customWidth="1"/>
    <col min="12" max="12" width="11.5703125" style="2" bestFit="1" customWidth="1"/>
    <col min="13" max="13" width="15" style="2" bestFit="1" customWidth="1"/>
    <col min="14" max="14" width="11" style="2" bestFit="1" customWidth="1"/>
    <col min="15" max="15" width="11.5703125" style="2" bestFit="1" customWidth="1"/>
    <col min="16" max="16" width="15" style="2" bestFit="1" customWidth="1"/>
    <col min="17" max="25" width="12.5703125" style="2" customWidth="1"/>
    <col min="26" max="26" width="9.28515625" style="2" bestFit="1" customWidth="1"/>
    <col min="27" max="27" width="11.28515625" style="2" customWidth="1"/>
    <col min="28" max="28" width="11.28515625" style="2" bestFit="1" customWidth="1"/>
    <col min="29" max="29" width="17.28515625" style="2" customWidth="1"/>
    <col min="30" max="30" width="11.28515625" style="2" bestFit="1" customWidth="1"/>
    <col min="31" max="31" width="10.7109375" style="2" bestFit="1" customWidth="1"/>
    <col min="32" max="32" width="13" style="2" customWidth="1"/>
    <col min="33" max="33" width="10.28515625" style="2" bestFit="1" customWidth="1"/>
    <col min="34" max="35" width="11.7109375" style="2" customWidth="1"/>
    <col min="36" max="36" width="11.28515625" style="2" bestFit="1" customWidth="1"/>
    <col min="37" max="40" width="12" style="2" customWidth="1"/>
    <col min="41" max="41" width="11.28515625" style="2" bestFit="1" customWidth="1"/>
    <col min="42" max="42" width="14" style="2" customWidth="1"/>
    <col min="43" max="43" width="14" style="235" customWidth="1"/>
    <col min="44" max="44" width="14" style="2" customWidth="1"/>
    <col min="45" max="45" width="12.28515625" style="2" bestFit="1" customWidth="1"/>
    <col min="46" max="46" width="11.28515625" style="2" bestFit="1" customWidth="1"/>
    <col min="47" max="50" width="9.28515625" style="2" bestFit="1" customWidth="1"/>
    <col min="51" max="16384" width="9.140625" style="2"/>
  </cols>
  <sheetData>
    <row r="1" spans="1:59" ht="15">
      <c r="A1" s="299" t="s">
        <v>675</v>
      </c>
      <c r="B1" s="29"/>
    </row>
    <row r="2" spans="1:59">
      <c r="B2" s="29"/>
    </row>
    <row r="3" spans="1:59" s="235" customFormat="1">
      <c r="A3" s="78" t="s">
        <v>758</v>
      </c>
      <c r="B3" s="29"/>
    </row>
    <row r="4" spans="1:59" s="235" customFormat="1">
      <c r="B4" s="302" t="s">
        <v>401</v>
      </c>
      <c r="C4" s="302" t="s">
        <v>154</v>
      </c>
      <c r="D4" s="302" t="s">
        <v>163</v>
      </c>
    </row>
    <row r="5" spans="1:59" s="235" customFormat="1">
      <c r="A5" s="235" t="s">
        <v>332</v>
      </c>
      <c r="B5" s="304">
        <f>D5+C5</f>
        <v>0</v>
      </c>
      <c r="C5" s="304">
        <f>5196484.3+471850.58</f>
        <v>5668334.8799999999</v>
      </c>
      <c r="D5" s="304">
        <f>-C5</f>
        <v>-5668334.8799999999</v>
      </c>
      <c r="E5" s="235" t="s">
        <v>759</v>
      </c>
    </row>
    <row r="6" spans="1:59" s="235" customFormat="1">
      <c r="A6" s="24" t="s">
        <v>638</v>
      </c>
      <c r="B6" s="308">
        <f>B5</f>
        <v>0</v>
      </c>
      <c r="C6" s="308">
        <f t="shared" ref="C6:D6" si="0">C5</f>
        <v>5668334.8799999999</v>
      </c>
      <c r="D6" s="308">
        <f t="shared" si="0"/>
        <v>-5668334.8799999999</v>
      </c>
    </row>
    <row r="7" spans="1:59" s="235" customFormat="1">
      <c r="B7" s="304" t="str">
        <f>B4</f>
        <v>Total Utility</v>
      </c>
      <c r="C7" s="304" t="str">
        <f t="shared" ref="C7:D7" si="1">C4</f>
        <v>002DIV</v>
      </c>
      <c r="D7" s="304" t="str">
        <f t="shared" si="1"/>
        <v>012DIV</v>
      </c>
    </row>
    <row r="8" spans="1:59" s="235" customFormat="1">
      <c r="B8" s="29"/>
    </row>
    <row r="9" spans="1:59" s="235" customFormat="1">
      <c r="B9" s="29"/>
    </row>
    <row r="10" spans="1:59" s="235" customFormat="1">
      <c r="B10" s="29"/>
    </row>
    <row r="11" spans="1:59" s="235" customFormat="1">
      <c r="A11" s="78" t="s">
        <v>753</v>
      </c>
      <c r="B11" s="29"/>
    </row>
    <row r="12" spans="1:59" s="235" customFormat="1">
      <c r="A12" s="235" t="s">
        <v>636</v>
      </c>
      <c r="B12" s="300">
        <v>0.37</v>
      </c>
    </row>
    <row r="13" spans="1:59" s="24" customFormat="1">
      <c r="A13" s="302"/>
      <c r="B13" s="302" t="s">
        <v>401</v>
      </c>
      <c r="C13" s="302" t="s">
        <v>154</v>
      </c>
      <c r="D13" s="302" t="s">
        <v>163</v>
      </c>
      <c r="E13" s="302" t="s">
        <v>188</v>
      </c>
      <c r="F13" s="302" t="s">
        <v>178</v>
      </c>
      <c r="G13" s="302" t="s">
        <v>159</v>
      </c>
      <c r="H13" s="302" t="s">
        <v>114</v>
      </c>
      <c r="I13" s="302" t="s">
        <v>155</v>
      </c>
      <c r="J13" s="302" t="s">
        <v>164</v>
      </c>
      <c r="K13" s="302" t="s">
        <v>116</v>
      </c>
      <c r="L13" s="302" t="s">
        <v>153</v>
      </c>
      <c r="M13" s="302" t="s">
        <v>158</v>
      </c>
      <c r="N13" s="302" t="s">
        <v>168</v>
      </c>
      <c r="O13" s="302" t="s">
        <v>169</v>
      </c>
      <c r="P13" s="302" t="s">
        <v>113</v>
      </c>
      <c r="Q13" s="302" t="s">
        <v>156</v>
      </c>
      <c r="R13" s="302" t="s">
        <v>162</v>
      </c>
      <c r="S13" s="302" t="s">
        <v>160</v>
      </c>
      <c r="T13" s="302" t="s">
        <v>167</v>
      </c>
      <c r="U13" s="302" t="s">
        <v>171</v>
      </c>
      <c r="V13" s="302" t="s">
        <v>474</v>
      </c>
      <c r="W13" s="302" t="s">
        <v>165</v>
      </c>
      <c r="X13" s="302" t="s">
        <v>166</v>
      </c>
      <c r="Y13" s="302" t="s">
        <v>170</v>
      </c>
      <c r="Z13" s="302" t="s">
        <v>510</v>
      </c>
      <c r="AA13" s="302" t="s">
        <v>157</v>
      </c>
      <c r="AB13" s="302" t="s">
        <v>172</v>
      </c>
      <c r="AC13" s="302" t="s">
        <v>187</v>
      </c>
      <c r="AD13" s="302" t="s">
        <v>183</v>
      </c>
      <c r="AE13" s="302" t="s">
        <v>180</v>
      </c>
      <c r="AF13" s="302" t="s">
        <v>186</v>
      </c>
      <c r="AG13" s="302" t="s">
        <v>181</v>
      </c>
      <c r="AH13" s="302" t="s">
        <v>175</v>
      </c>
      <c r="AI13" s="302" t="s">
        <v>177</v>
      </c>
      <c r="AJ13" s="302" t="s">
        <v>182</v>
      </c>
      <c r="AK13" s="302" t="s">
        <v>185</v>
      </c>
      <c r="AL13" s="302" t="s">
        <v>184</v>
      </c>
      <c r="AM13" s="302" t="s">
        <v>161</v>
      </c>
      <c r="AN13" s="302" t="s">
        <v>176</v>
      </c>
      <c r="AO13" s="302" t="s">
        <v>109</v>
      </c>
      <c r="AP13" s="302" t="s">
        <v>173</v>
      </c>
      <c r="AQ13" s="302" t="s">
        <v>110</v>
      </c>
      <c r="AR13" s="302" t="s">
        <v>144</v>
      </c>
      <c r="AS13" s="302" t="s">
        <v>189</v>
      </c>
      <c r="AT13" s="302" t="s">
        <v>190</v>
      </c>
      <c r="AU13" s="302" t="s">
        <v>191</v>
      </c>
      <c r="AV13" s="302" t="s">
        <v>192</v>
      </c>
      <c r="AW13" s="302" t="s">
        <v>117</v>
      </c>
      <c r="AX13" s="302" t="s">
        <v>118</v>
      </c>
      <c r="AY13" s="302"/>
      <c r="AZ13" s="302"/>
      <c r="BA13" s="302"/>
      <c r="BB13" s="302"/>
      <c r="BC13" s="302"/>
      <c r="BD13" s="302"/>
      <c r="BE13" s="302"/>
      <c r="BF13" s="302"/>
      <c r="BG13" s="302"/>
    </row>
    <row r="14" spans="1:59" s="235" customFormat="1">
      <c r="A14" s="303" t="s">
        <v>304</v>
      </c>
      <c r="B14" s="304">
        <v>-8636988</v>
      </c>
      <c r="C14" s="304">
        <v>0</v>
      </c>
      <c r="D14" s="304">
        <v>0</v>
      </c>
      <c r="E14" s="304">
        <v>0</v>
      </c>
      <c r="F14" s="304">
        <v>0</v>
      </c>
      <c r="G14" s="304">
        <v>0</v>
      </c>
      <c r="H14" s="304">
        <v>0</v>
      </c>
      <c r="I14" s="304">
        <v>0</v>
      </c>
      <c r="J14" s="304">
        <v>0</v>
      </c>
      <c r="K14" s="304">
        <v>0</v>
      </c>
      <c r="L14" s="304">
        <v>0</v>
      </c>
      <c r="M14" s="304">
        <v>0</v>
      </c>
      <c r="N14" s="304">
        <v>0</v>
      </c>
      <c r="O14" s="304">
        <v>0</v>
      </c>
      <c r="P14" s="304">
        <v>0</v>
      </c>
      <c r="Q14" s="304">
        <v>0</v>
      </c>
      <c r="R14" s="304">
        <v>-1091870</v>
      </c>
      <c r="S14" s="304">
        <v>0</v>
      </c>
      <c r="T14" s="304">
        <v>0</v>
      </c>
      <c r="U14" s="304">
        <v>0</v>
      </c>
      <c r="V14" s="304">
        <v>0</v>
      </c>
      <c r="W14" s="304">
        <v>0</v>
      </c>
      <c r="X14" s="304">
        <v>0</v>
      </c>
      <c r="Y14" s="304">
        <v>0</v>
      </c>
      <c r="Z14" s="304">
        <v>0</v>
      </c>
      <c r="AA14" s="304">
        <v>0</v>
      </c>
      <c r="AB14" s="304">
        <v>0</v>
      </c>
      <c r="AC14" s="304">
        <v>0</v>
      </c>
      <c r="AD14" s="304">
        <v>0</v>
      </c>
      <c r="AE14" s="304">
        <v>0</v>
      </c>
      <c r="AF14" s="304">
        <v>0</v>
      </c>
      <c r="AG14" s="304">
        <v>0</v>
      </c>
      <c r="AH14" s="304">
        <v>0</v>
      </c>
      <c r="AI14" s="304">
        <v>0</v>
      </c>
      <c r="AJ14" s="304">
        <v>0</v>
      </c>
      <c r="AK14" s="304">
        <v>0</v>
      </c>
      <c r="AL14" s="304">
        <v>0</v>
      </c>
      <c r="AM14" s="304">
        <v>0</v>
      </c>
      <c r="AN14" s="304">
        <v>0</v>
      </c>
      <c r="AO14" s="304">
        <v>0</v>
      </c>
      <c r="AP14" s="304">
        <v>0</v>
      </c>
      <c r="AQ14" s="304">
        <v>0</v>
      </c>
      <c r="AR14" s="304">
        <v>1540089</v>
      </c>
      <c r="AS14" s="304">
        <v>-6667472</v>
      </c>
      <c r="AT14" s="304">
        <v>-2417735</v>
      </c>
      <c r="AU14" s="304">
        <v>0</v>
      </c>
      <c r="AV14" s="304">
        <v>0</v>
      </c>
      <c r="AW14" s="304">
        <v>0</v>
      </c>
      <c r="AX14" s="304">
        <v>0</v>
      </c>
      <c r="AY14" s="304"/>
      <c r="AZ14" s="304"/>
      <c r="BA14" s="304"/>
      <c r="BB14" s="304"/>
      <c r="BC14" s="304"/>
      <c r="BD14" s="304"/>
      <c r="BE14" s="304"/>
      <c r="BF14" s="304"/>
      <c r="BG14" s="304"/>
    </row>
    <row r="15" spans="1:59" s="235" customFormat="1">
      <c r="A15" s="303" t="s">
        <v>305</v>
      </c>
      <c r="B15" s="304">
        <v>683421</v>
      </c>
      <c r="C15" s="304">
        <v>669787</v>
      </c>
      <c r="D15" s="304">
        <v>0</v>
      </c>
      <c r="E15" s="304">
        <v>0</v>
      </c>
      <c r="F15" s="304">
        <v>0</v>
      </c>
      <c r="G15" s="304">
        <v>0</v>
      </c>
      <c r="H15" s="304">
        <v>0</v>
      </c>
      <c r="I15" s="304">
        <v>0</v>
      </c>
      <c r="J15" s="304">
        <v>0</v>
      </c>
      <c r="K15" s="304">
        <v>0</v>
      </c>
      <c r="L15" s="304">
        <v>0</v>
      </c>
      <c r="M15" s="304">
        <v>0</v>
      </c>
      <c r="N15" s="304">
        <v>0</v>
      </c>
      <c r="O15" s="304">
        <v>0</v>
      </c>
      <c r="P15" s="304">
        <v>0</v>
      </c>
      <c r="Q15" s="304">
        <v>0</v>
      </c>
      <c r="R15" s="304">
        <v>0</v>
      </c>
      <c r="S15" s="304">
        <v>0</v>
      </c>
      <c r="T15" s="304">
        <v>0</v>
      </c>
      <c r="U15" s="304">
        <v>0</v>
      </c>
      <c r="V15" s="304">
        <v>0</v>
      </c>
      <c r="W15" s="304">
        <v>0</v>
      </c>
      <c r="X15" s="304">
        <v>0</v>
      </c>
      <c r="Y15" s="304">
        <v>0</v>
      </c>
      <c r="Z15" s="304">
        <v>0</v>
      </c>
      <c r="AA15" s="304">
        <v>0</v>
      </c>
      <c r="AB15" s="304">
        <v>0</v>
      </c>
      <c r="AC15" s="304">
        <v>0</v>
      </c>
      <c r="AD15" s="304">
        <v>0</v>
      </c>
      <c r="AE15" s="304">
        <v>13634</v>
      </c>
      <c r="AF15" s="304">
        <v>0</v>
      </c>
      <c r="AG15" s="304">
        <v>0</v>
      </c>
      <c r="AH15" s="304">
        <v>0</v>
      </c>
      <c r="AI15" s="304">
        <v>0</v>
      </c>
      <c r="AJ15" s="304">
        <v>0</v>
      </c>
      <c r="AK15" s="304">
        <v>0</v>
      </c>
      <c r="AL15" s="304">
        <v>0</v>
      </c>
      <c r="AM15" s="304">
        <v>0</v>
      </c>
      <c r="AN15" s="304">
        <v>0</v>
      </c>
      <c r="AO15" s="304">
        <v>0</v>
      </c>
      <c r="AP15" s="304">
        <v>0</v>
      </c>
      <c r="AQ15" s="304">
        <v>0</v>
      </c>
      <c r="AR15" s="304">
        <v>0</v>
      </c>
      <c r="AS15" s="304">
        <v>0</v>
      </c>
      <c r="AT15" s="304">
        <v>0</v>
      </c>
      <c r="AU15" s="304">
        <v>0</v>
      </c>
      <c r="AV15" s="304">
        <v>0</v>
      </c>
      <c r="AW15" s="304">
        <v>0</v>
      </c>
      <c r="AX15" s="304">
        <v>0</v>
      </c>
      <c r="AY15" s="304"/>
      <c r="AZ15" s="304"/>
      <c r="BA15" s="304"/>
      <c r="BB15" s="304"/>
      <c r="BC15" s="304"/>
      <c r="BD15" s="304"/>
      <c r="BE15" s="304"/>
      <c r="BF15" s="304"/>
      <c r="BG15" s="304"/>
    </row>
    <row r="16" spans="1:59" s="235" customFormat="1">
      <c r="A16" s="303" t="s">
        <v>306</v>
      </c>
      <c r="B16" s="304">
        <v>3758788</v>
      </c>
      <c r="C16" s="304">
        <v>3406829</v>
      </c>
      <c r="D16" s="304">
        <v>-2400439</v>
      </c>
      <c r="E16" s="304">
        <v>4229707</v>
      </c>
      <c r="F16" s="304">
        <v>-2429648</v>
      </c>
      <c r="G16" s="304">
        <v>-1542411</v>
      </c>
      <c r="H16" s="304">
        <v>0</v>
      </c>
      <c r="I16" s="304">
        <v>-14341</v>
      </c>
      <c r="J16" s="304">
        <v>0</v>
      </c>
      <c r="K16" s="304">
        <v>0</v>
      </c>
      <c r="L16" s="304">
        <v>0</v>
      </c>
      <c r="M16" s="304">
        <v>0</v>
      </c>
      <c r="N16" s="304">
        <v>0</v>
      </c>
      <c r="O16" s="304">
        <v>0</v>
      </c>
      <c r="P16" s="304">
        <v>0</v>
      </c>
      <c r="Q16" s="304">
        <v>0</v>
      </c>
      <c r="R16" s="304">
        <v>211723</v>
      </c>
      <c r="S16" s="304">
        <v>-3751</v>
      </c>
      <c r="T16" s="304">
        <v>0</v>
      </c>
      <c r="U16" s="304">
        <v>1896</v>
      </c>
      <c r="V16" s="304">
        <v>0</v>
      </c>
      <c r="W16" s="304">
        <v>0</v>
      </c>
      <c r="X16" s="304">
        <v>-4150</v>
      </c>
      <c r="Y16" s="304">
        <v>0</v>
      </c>
      <c r="Z16" s="304">
        <v>0</v>
      </c>
      <c r="AA16" s="304">
        <v>-31507</v>
      </c>
      <c r="AB16" s="304">
        <v>81765</v>
      </c>
      <c r="AC16" s="304">
        <v>1081958</v>
      </c>
      <c r="AD16" s="304">
        <v>-287042</v>
      </c>
      <c r="AE16" s="304">
        <v>220518</v>
      </c>
      <c r="AF16" s="304">
        <v>0</v>
      </c>
      <c r="AG16" s="304">
        <v>0</v>
      </c>
      <c r="AH16" s="304">
        <v>-48755</v>
      </c>
      <c r="AI16" s="304">
        <v>-286057</v>
      </c>
      <c r="AJ16" s="304">
        <v>-54538</v>
      </c>
      <c r="AK16" s="304">
        <v>0</v>
      </c>
      <c r="AL16" s="304">
        <v>0</v>
      </c>
      <c r="AM16" s="304">
        <v>809294</v>
      </c>
      <c r="AN16" s="304">
        <v>-35514</v>
      </c>
      <c r="AO16" s="304">
        <v>-1434</v>
      </c>
      <c r="AP16" s="304">
        <v>545469</v>
      </c>
      <c r="AQ16" s="304">
        <v>-403948</v>
      </c>
      <c r="AR16" s="304">
        <v>518944</v>
      </c>
      <c r="AS16" s="304">
        <v>-1215156</v>
      </c>
      <c r="AT16" s="304">
        <v>1409376</v>
      </c>
      <c r="AU16" s="304">
        <v>0</v>
      </c>
      <c r="AV16" s="304">
        <v>0</v>
      </c>
      <c r="AW16" s="304">
        <v>0</v>
      </c>
      <c r="AX16" s="304">
        <v>0</v>
      </c>
      <c r="AY16" s="304"/>
      <c r="AZ16" s="304"/>
      <c r="BA16" s="304"/>
      <c r="BB16" s="304"/>
      <c r="BC16" s="304"/>
      <c r="BD16" s="304"/>
      <c r="BE16" s="304"/>
      <c r="BF16" s="304"/>
      <c r="BG16" s="304"/>
    </row>
    <row r="17" spans="1:59" s="235" customFormat="1">
      <c r="A17" s="303" t="s">
        <v>308</v>
      </c>
      <c r="B17" s="304">
        <v>782088</v>
      </c>
      <c r="C17" s="304">
        <v>884242</v>
      </c>
      <c r="D17" s="304">
        <v>0</v>
      </c>
      <c r="E17" s="304">
        <v>0</v>
      </c>
      <c r="F17" s="304">
        <v>0</v>
      </c>
      <c r="G17" s="304">
        <v>0</v>
      </c>
      <c r="H17" s="304">
        <v>0</v>
      </c>
      <c r="I17" s="304">
        <v>0</v>
      </c>
      <c r="J17" s="304">
        <v>0</v>
      </c>
      <c r="K17" s="304">
        <v>0</v>
      </c>
      <c r="L17" s="304">
        <v>0</v>
      </c>
      <c r="M17" s="304">
        <v>0</v>
      </c>
      <c r="N17" s="304">
        <v>0</v>
      </c>
      <c r="O17" s="304">
        <v>0</v>
      </c>
      <c r="P17" s="304">
        <v>0</v>
      </c>
      <c r="Q17" s="304">
        <v>0</v>
      </c>
      <c r="R17" s="304">
        <v>0</v>
      </c>
      <c r="S17" s="304">
        <v>0</v>
      </c>
      <c r="T17" s="304">
        <v>0</v>
      </c>
      <c r="U17" s="304">
        <v>0</v>
      </c>
      <c r="V17" s="304">
        <v>0</v>
      </c>
      <c r="W17" s="304">
        <v>0</v>
      </c>
      <c r="X17" s="304">
        <v>0</v>
      </c>
      <c r="Y17" s="304">
        <v>0</v>
      </c>
      <c r="Z17" s="304">
        <v>0</v>
      </c>
      <c r="AA17" s="304">
        <v>0</v>
      </c>
      <c r="AB17" s="304">
        <v>0</v>
      </c>
      <c r="AC17" s="304">
        <v>0</v>
      </c>
      <c r="AD17" s="304">
        <v>0</v>
      </c>
      <c r="AE17" s="304">
        <v>0</v>
      </c>
      <c r="AF17" s="304">
        <v>0</v>
      </c>
      <c r="AG17" s="304">
        <v>0</v>
      </c>
      <c r="AH17" s="304">
        <v>0</v>
      </c>
      <c r="AI17" s="304">
        <v>0</v>
      </c>
      <c r="AJ17" s="304">
        <v>-203</v>
      </c>
      <c r="AK17" s="304">
        <v>0</v>
      </c>
      <c r="AL17" s="304">
        <v>0</v>
      </c>
      <c r="AM17" s="304">
        <v>0</v>
      </c>
      <c r="AN17" s="304">
        <v>0</v>
      </c>
      <c r="AO17" s="304">
        <v>0</v>
      </c>
      <c r="AP17" s="304">
        <v>0</v>
      </c>
      <c r="AQ17" s="304">
        <v>0</v>
      </c>
      <c r="AR17" s="304">
        <v>-95530</v>
      </c>
      <c r="AS17" s="304">
        <v>0</v>
      </c>
      <c r="AT17" s="304">
        <v>0</v>
      </c>
      <c r="AU17" s="304">
        <v>0</v>
      </c>
      <c r="AV17" s="304">
        <v>0</v>
      </c>
      <c r="AW17" s="304">
        <v>-6421</v>
      </c>
      <c r="AX17" s="304">
        <v>0</v>
      </c>
      <c r="AY17" s="304"/>
      <c r="AZ17" s="304"/>
      <c r="BA17" s="304"/>
      <c r="BB17" s="304"/>
      <c r="BC17" s="304"/>
      <c r="BD17" s="304"/>
      <c r="BE17" s="304"/>
      <c r="BF17" s="304"/>
      <c r="BG17" s="304"/>
    </row>
    <row r="18" spans="1:59" s="235" customFormat="1">
      <c r="A18" s="303" t="s">
        <v>309</v>
      </c>
      <c r="B18" s="304">
        <v>4727454</v>
      </c>
      <c r="C18" s="304">
        <v>3727453</v>
      </c>
      <c r="D18" s="304">
        <v>0</v>
      </c>
      <c r="E18" s="304">
        <v>0</v>
      </c>
      <c r="F18" s="304">
        <v>0</v>
      </c>
      <c r="G18" s="304">
        <v>1</v>
      </c>
      <c r="H18" s="304">
        <v>0</v>
      </c>
      <c r="I18" s="304">
        <v>0</v>
      </c>
      <c r="J18" s="304">
        <v>0</v>
      </c>
      <c r="K18" s="304">
        <v>0</v>
      </c>
      <c r="L18" s="304">
        <v>0</v>
      </c>
      <c r="M18" s="304">
        <v>0</v>
      </c>
      <c r="N18" s="304">
        <v>0</v>
      </c>
      <c r="O18" s="304">
        <v>0</v>
      </c>
      <c r="P18" s="304">
        <v>0</v>
      </c>
      <c r="Q18" s="304">
        <v>0</v>
      </c>
      <c r="R18" s="304">
        <v>0</v>
      </c>
      <c r="S18" s="304">
        <v>0</v>
      </c>
      <c r="T18" s="304">
        <v>0</v>
      </c>
      <c r="U18" s="304">
        <v>0</v>
      </c>
      <c r="V18" s="304">
        <v>0</v>
      </c>
      <c r="W18" s="304">
        <v>0</v>
      </c>
      <c r="X18" s="304">
        <v>0</v>
      </c>
      <c r="Y18" s="304">
        <v>0</v>
      </c>
      <c r="Z18" s="304">
        <v>0</v>
      </c>
      <c r="AA18" s="304">
        <v>0</v>
      </c>
      <c r="AB18" s="304">
        <v>0</v>
      </c>
      <c r="AC18" s="304">
        <v>0</v>
      </c>
      <c r="AD18" s="304">
        <v>0</v>
      </c>
      <c r="AE18" s="304">
        <v>0</v>
      </c>
      <c r="AF18" s="304">
        <v>0</v>
      </c>
      <c r="AG18" s="304">
        <v>0</v>
      </c>
      <c r="AH18" s="304">
        <v>0</v>
      </c>
      <c r="AI18" s="304">
        <v>0</v>
      </c>
      <c r="AJ18" s="304">
        <v>-1</v>
      </c>
      <c r="AK18" s="304">
        <v>0</v>
      </c>
      <c r="AL18" s="304">
        <v>0</v>
      </c>
      <c r="AM18" s="304">
        <v>0</v>
      </c>
      <c r="AN18" s="304">
        <v>0</v>
      </c>
      <c r="AO18" s="304">
        <v>1</v>
      </c>
      <c r="AP18" s="304">
        <v>0</v>
      </c>
      <c r="AQ18" s="304">
        <v>0</v>
      </c>
      <c r="AR18" s="304">
        <v>0</v>
      </c>
      <c r="AS18" s="304">
        <v>1000000</v>
      </c>
      <c r="AT18" s="304">
        <v>0</v>
      </c>
      <c r="AU18" s="304">
        <v>0</v>
      </c>
      <c r="AV18" s="304">
        <v>0</v>
      </c>
      <c r="AW18" s="304">
        <v>0</v>
      </c>
      <c r="AX18" s="304">
        <v>0</v>
      </c>
      <c r="AY18" s="304"/>
      <c r="AZ18" s="304"/>
      <c r="BA18" s="304"/>
      <c r="BB18" s="304"/>
      <c r="BC18" s="304"/>
      <c r="BD18" s="304"/>
      <c r="BE18" s="304"/>
      <c r="BF18" s="304"/>
      <c r="BG18" s="304"/>
    </row>
    <row r="19" spans="1:59" s="235" customFormat="1">
      <c r="A19" s="303" t="s">
        <v>311</v>
      </c>
      <c r="B19" s="304">
        <v>6248697</v>
      </c>
      <c r="C19" s="304">
        <v>241543</v>
      </c>
      <c r="D19" s="304">
        <v>-65927</v>
      </c>
      <c r="E19" s="304">
        <v>813963</v>
      </c>
      <c r="F19" s="304">
        <v>0</v>
      </c>
      <c r="G19" s="304">
        <v>-623714</v>
      </c>
      <c r="H19" s="304">
        <v>0</v>
      </c>
      <c r="I19" s="304">
        <v>0</v>
      </c>
      <c r="J19" s="304">
        <v>0</v>
      </c>
      <c r="K19" s="304">
        <v>0</v>
      </c>
      <c r="L19" s="304">
        <v>0</v>
      </c>
      <c r="M19" s="304">
        <v>0</v>
      </c>
      <c r="N19" s="304">
        <v>0</v>
      </c>
      <c r="O19" s="304">
        <v>0</v>
      </c>
      <c r="P19" s="304">
        <v>0</v>
      </c>
      <c r="Q19" s="304">
        <v>0</v>
      </c>
      <c r="R19" s="304">
        <v>813029</v>
      </c>
      <c r="S19" s="304">
        <v>0</v>
      </c>
      <c r="T19" s="304">
        <v>0</v>
      </c>
      <c r="U19" s="304">
        <v>0</v>
      </c>
      <c r="V19" s="304">
        <v>0</v>
      </c>
      <c r="W19" s="304">
        <v>0</v>
      </c>
      <c r="X19" s="304">
        <v>0</v>
      </c>
      <c r="Y19" s="304">
        <v>0</v>
      </c>
      <c r="Z19" s="304">
        <v>0</v>
      </c>
      <c r="AA19" s="304">
        <v>0</v>
      </c>
      <c r="AB19" s="304">
        <v>0</v>
      </c>
      <c r="AC19" s="304">
        <v>0</v>
      </c>
      <c r="AD19" s="304">
        <v>0</v>
      </c>
      <c r="AE19" s="304">
        <v>1216032</v>
      </c>
      <c r="AF19" s="304">
        <v>0</v>
      </c>
      <c r="AG19" s="304">
        <v>0</v>
      </c>
      <c r="AH19" s="304">
        <v>0</v>
      </c>
      <c r="AI19" s="304">
        <v>0</v>
      </c>
      <c r="AJ19" s="304">
        <v>0</v>
      </c>
      <c r="AK19" s="304">
        <v>0</v>
      </c>
      <c r="AL19" s="304">
        <v>0</v>
      </c>
      <c r="AM19" s="304">
        <v>472706</v>
      </c>
      <c r="AN19" s="304">
        <v>0</v>
      </c>
      <c r="AO19" s="304">
        <v>-1179317</v>
      </c>
      <c r="AP19" s="304">
        <v>1654642</v>
      </c>
      <c r="AQ19" s="304">
        <v>-47459</v>
      </c>
      <c r="AR19" s="304">
        <v>681536</v>
      </c>
      <c r="AS19" s="304">
        <v>2257442</v>
      </c>
      <c r="AT19" s="304">
        <v>14221</v>
      </c>
      <c r="AU19" s="304">
        <v>0</v>
      </c>
      <c r="AV19" s="304">
        <v>0</v>
      </c>
      <c r="AW19" s="304">
        <v>0</v>
      </c>
      <c r="AX19" s="304">
        <v>0</v>
      </c>
      <c r="AY19" s="304"/>
      <c r="AZ19" s="304"/>
      <c r="BA19" s="304"/>
      <c r="BB19" s="304"/>
      <c r="BC19" s="304"/>
      <c r="BD19" s="304"/>
      <c r="BE19" s="304"/>
      <c r="BF19" s="304"/>
      <c r="BG19" s="304"/>
    </row>
    <row r="20" spans="1:59" s="235" customFormat="1">
      <c r="A20" s="303" t="s">
        <v>336</v>
      </c>
      <c r="B20" s="304">
        <v>96048540</v>
      </c>
      <c r="C20" s="304">
        <v>0</v>
      </c>
      <c r="D20" s="304">
        <v>0</v>
      </c>
      <c r="E20" s="304">
        <v>0</v>
      </c>
      <c r="F20" s="304">
        <v>-997306</v>
      </c>
      <c r="G20" s="304">
        <v>-2168319</v>
      </c>
      <c r="H20" s="304">
        <v>0</v>
      </c>
      <c r="I20" s="304">
        <v>4007742</v>
      </c>
      <c r="J20" s="304">
        <v>18820</v>
      </c>
      <c r="K20" s="304">
        <v>0</v>
      </c>
      <c r="L20" s="304">
        <v>0</v>
      </c>
      <c r="M20" s="304">
        <v>1112809</v>
      </c>
      <c r="N20" s="304">
        <v>0</v>
      </c>
      <c r="O20" s="304">
        <v>0</v>
      </c>
      <c r="P20" s="304">
        <v>0</v>
      </c>
      <c r="Q20" s="304">
        <v>1291180</v>
      </c>
      <c r="R20" s="304">
        <v>0</v>
      </c>
      <c r="S20" s="304">
        <v>0</v>
      </c>
      <c r="T20" s="304">
        <v>-441688</v>
      </c>
      <c r="U20" s="304">
        <v>14802323</v>
      </c>
      <c r="V20" s="304">
        <v>0</v>
      </c>
      <c r="W20" s="304">
        <v>0</v>
      </c>
      <c r="X20" s="304">
        <v>0</v>
      </c>
      <c r="Y20" s="304">
        <v>0</v>
      </c>
      <c r="Z20" s="304">
        <v>0</v>
      </c>
      <c r="AA20" s="304">
        <v>18076024</v>
      </c>
      <c r="AB20" s="304">
        <v>-29384256</v>
      </c>
      <c r="AC20" s="304">
        <v>0</v>
      </c>
      <c r="AD20" s="304">
        <v>2803161</v>
      </c>
      <c r="AE20" s="304">
        <v>0</v>
      </c>
      <c r="AF20" s="304">
        <v>128509</v>
      </c>
      <c r="AG20" s="304">
        <v>2615456</v>
      </c>
      <c r="AH20" s="304">
        <v>873027</v>
      </c>
      <c r="AI20" s="304">
        <v>4321507</v>
      </c>
      <c r="AJ20" s="304">
        <v>2291086</v>
      </c>
      <c r="AK20" s="304">
        <v>2584271</v>
      </c>
      <c r="AL20" s="304">
        <v>227962</v>
      </c>
      <c r="AM20" s="304">
        <v>15693564</v>
      </c>
      <c r="AN20" s="304">
        <v>672323</v>
      </c>
      <c r="AO20" s="304">
        <v>15437392</v>
      </c>
      <c r="AP20" s="304">
        <v>0</v>
      </c>
      <c r="AQ20" s="304">
        <v>5139683</v>
      </c>
      <c r="AR20" s="304">
        <v>1509699</v>
      </c>
      <c r="AS20" s="304">
        <v>35433571</v>
      </c>
      <c r="AT20" s="304">
        <v>0</v>
      </c>
      <c r="AU20" s="304">
        <v>0</v>
      </c>
      <c r="AV20" s="304">
        <v>0</v>
      </c>
      <c r="AW20" s="304">
        <v>0</v>
      </c>
      <c r="AX20" s="304">
        <v>0</v>
      </c>
      <c r="AY20" s="304"/>
      <c r="AZ20" s="304"/>
      <c r="BA20" s="304"/>
      <c r="BB20" s="304"/>
      <c r="BC20" s="304"/>
      <c r="BD20" s="304"/>
      <c r="BE20" s="304"/>
      <c r="BF20" s="304"/>
      <c r="BG20" s="304"/>
    </row>
    <row r="21" spans="1:59" s="235" customFormat="1">
      <c r="A21" s="305" t="s">
        <v>337</v>
      </c>
      <c r="B21" s="304">
        <v>-139928269</v>
      </c>
      <c r="C21" s="304">
        <v>0</v>
      </c>
      <c r="D21" s="304">
        <v>0</v>
      </c>
      <c r="E21" s="304">
        <v>0</v>
      </c>
      <c r="F21" s="304">
        <v>0</v>
      </c>
      <c r="G21" s="304">
        <v>-1159</v>
      </c>
      <c r="H21" s="304">
        <v>0</v>
      </c>
      <c r="I21" s="304">
        <v>-4100081</v>
      </c>
      <c r="J21" s="304">
        <v>0</v>
      </c>
      <c r="K21" s="304">
        <v>0</v>
      </c>
      <c r="L21" s="304">
        <v>0</v>
      </c>
      <c r="M21" s="304">
        <v>-1365051</v>
      </c>
      <c r="N21" s="304">
        <v>0</v>
      </c>
      <c r="O21" s="304">
        <v>0</v>
      </c>
      <c r="P21" s="304">
        <v>0</v>
      </c>
      <c r="Q21" s="304">
        <v>-1292396</v>
      </c>
      <c r="R21" s="304">
        <v>0</v>
      </c>
      <c r="S21" s="304">
        <v>0</v>
      </c>
      <c r="T21" s="304">
        <v>0</v>
      </c>
      <c r="U21" s="304">
        <v>-14802322</v>
      </c>
      <c r="V21" s="304">
        <v>0</v>
      </c>
      <c r="W21" s="304">
        <v>0</v>
      </c>
      <c r="X21" s="304">
        <v>0</v>
      </c>
      <c r="Y21" s="304">
        <v>0</v>
      </c>
      <c r="Z21" s="304">
        <v>0</v>
      </c>
      <c r="AA21" s="304">
        <v>-18303623</v>
      </c>
      <c r="AB21" s="304">
        <v>0</v>
      </c>
      <c r="AC21" s="304">
        <v>0</v>
      </c>
      <c r="AD21" s="304">
        <v>-2866358</v>
      </c>
      <c r="AE21" s="304">
        <v>0</v>
      </c>
      <c r="AF21" s="304">
        <v>-139878</v>
      </c>
      <c r="AG21" s="304">
        <v>-2615456</v>
      </c>
      <c r="AH21" s="304">
        <v>-941282</v>
      </c>
      <c r="AI21" s="304">
        <v>-4321645</v>
      </c>
      <c r="AJ21" s="304">
        <v>-2541693</v>
      </c>
      <c r="AK21" s="304">
        <v>-2584271</v>
      </c>
      <c r="AL21" s="304">
        <v>-304714</v>
      </c>
      <c r="AM21" s="304">
        <v>-18295561</v>
      </c>
      <c r="AN21" s="304">
        <v>-672322</v>
      </c>
      <c r="AO21" s="304">
        <v>-15437100</v>
      </c>
      <c r="AP21" s="304">
        <v>0</v>
      </c>
      <c r="AQ21" s="304">
        <v>-5911905</v>
      </c>
      <c r="AR21" s="304">
        <v>-2217840</v>
      </c>
      <c r="AS21" s="304">
        <v>-41213612</v>
      </c>
      <c r="AT21" s="304">
        <v>0</v>
      </c>
      <c r="AU21" s="304">
        <v>0</v>
      </c>
      <c r="AV21" s="304">
        <v>0</v>
      </c>
      <c r="AW21" s="304">
        <v>0</v>
      </c>
      <c r="AX21" s="304">
        <v>0</v>
      </c>
      <c r="AY21" s="304"/>
      <c r="AZ21" s="304"/>
      <c r="BA21" s="304"/>
      <c r="BB21" s="304"/>
      <c r="BC21" s="304"/>
      <c r="BD21" s="304"/>
      <c r="BE21" s="304"/>
      <c r="BF21" s="304"/>
      <c r="BG21" s="304"/>
    </row>
    <row r="22" spans="1:59" s="235" customFormat="1">
      <c r="A22" s="303" t="s">
        <v>338</v>
      </c>
      <c r="B22" s="304">
        <v>30202977</v>
      </c>
      <c r="C22" s="304">
        <v>30202977</v>
      </c>
      <c r="D22" s="304">
        <v>0</v>
      </c>
      <c r="E22" s="304">
        <v>0</v>
      </c>
      <c r="F22" s="304">
        <v>0</v>
      </c>
      <c r="G22" s="304">
        <v>0</v>
      </c>
      <c r="H22" s="304">
        <v>0</v>
      </c>
      <c r="I22" s="304">
        <v>0</v>
      </c>
      <c r="J22" s="304">
        <v>0</v>
      </c>
      <c r="K22" s="304">
        <v>0</v>
      </c>
      <c r="L22" s="304">
        <v>0</v>
      </c>
      <c r="M22" s="304">
        <v>0</v>
      </c>
      <c r="N22" s="304">
        <v>0</v>
      </c>
      <c r="O22" s="304">
        <v>0</v>
      </c>
      <c r="P22" s="304">
        <v>0</v>
      </c>
      <c r="Q22" s="304">
        <v>0</v>
      </c>
      <c r="R22" s="304">
        <v>0</v>
      </c>
      <c r="S22" s="304">
        <v>0</v>
      </c>
      <c r="T22" s="304">
        <v>0</v>
      </c>
      <c r="U22" s="304">
        <v>0</v>
      </c>
      <c r="V22" s="304">
        <v>0</v>
      </c>
      <c r="W22" s="304">
        <v>0</v>
      </c>
      <c r="X22" s="304">
        <v>0</v>
      </c>
      <c r="Y22" s="304">
        <v>0</v>
      </c>
      <c r="Z22" s="304">
        <v>0</v>
      </c>
      <c r="AA22" s="304">
        <v>0</v>
      </c>
      <c r="AB22" s="304">
        <v>0</v>
      </c>
      <c r="AC22" s="304">
        <v>0</v>
      </c>
      <c r="AD22" s="304">
        <v>0</v>
      </c>
      <c r="AE22" s="304">
        <v>0</v>
      </c>
      <c r="AF22" s="304">
        <v>0</v>
      </c>
      <c r="AG22" s="304">
        <v>0</v>
      </c>
      <c r="AH22" s="304">
        <v>0</v>
      </c>
      <c r="AI22" s="304">
        <v>0</v>
      </c>
      <c r="AJ22" s="304">
        <v>0</v>
      </c>
      <c r="AK22" s="304">
        <v>0</v>
      </c>
      <c r="AL22" s="304">
        <v>0</v>
      </c>
      <c r="AM22" s="304">
        <v>0</v>
      </c>
      <c r="AN22" s="304">
        <v>0</v>
      </c>
      <c r="AO22" s="304">
        <v>0</v>
      </c>
      <c r="AP22" s="304">
        <v>0</v>
      </c>
      <c r="AQ22" s="304">
        <v>0</v>
      </c>
      <c r="AR22" s="304">
        <v>0</v>
      </c>
      <c r="AS22" s="304">
        <v>0</v>
      </c>
      <c r="AT22" s="304">
        <v>0</v>
      </c>
      <c r="AU22" s="304">
        <v>0</v>
      </c>
      <c r="AV22" s="304">
        <v>0</v>
      </c>
      <c r="AW22" s="304">
        <v>0</v>
      </c>
      <c r="AX22" s="304">
        <v>0</v>
      </c>
      <c r="AY22" s="304"/>
      <c r="AZ22" s="304"/>
      <c r="BA22" s="304"/>
      <c r="BB22" s="304"/>
      <c r="BC22" s="304"/>
      <c r="BD22" s="304"/>
      <c r="BE22" s="304"/>
      <c r="BF22" s="304"/>
      <c r="BG22" s="304"/>
    </row>
    <row r="23" spans="1:59" s="235" customFormat="1">
      <c r="A23" s="303" t="s">
        <v>339</v>
      </c>
      <c r="B23" s="304">
        <v>11566</v>
      </c>
      <c r="C23" s="304">
        <v>11566</v>
      </c>
      <c r="D23" s="304">
        <v>0</v>
      </c>
      <c r="E23" s="304">
        <v>0</v>
      </c>
      <c r="F23" s="304">
        <v>0</v>
      </c>
      <c r="G23" s="304">
        <v>0</v>
      </c>
      <c r="H23" s="304">
        <v>0</v>
      </c>
      <c r="I23" s="304">
        <v>0</v>
      </c>
      <c r="J23" s="304">
        <v>0</v>
      </c>
      <c r="K23" s="304">
        <v>0</v>
      </c>
      <c r="L23" s="304">
        <v>0</v>
      </c>
      <c r="M23" s="304">
        <v>0</v>
      </c>
      <c r="N23" s="304">
        <v>0</v>
      </c>
      <c r="O23" s="304">
        <v>0</v>
      </c>
      <c r="P23" s="304">
        <v>0</v>
      </c>
      <c r="Q23" s="304">
        <v>0</v>
      </c>
      <c r="R23" s="304">
        <v>0</v>
      </c>
      <c r="S23" s="304">
        <v>0</v>
      </c>
      <c r="T23" s="304">
        <v>0</v>
      </c>
      <c r="U23" s="304">
        <v>0</v>
      </c>
      <c r="V23" s="304">
        <v>0</v>
      </c>
      <c r="W23" s="304">
        <v>0</v>
      </c>
      <c r="X23" s="304">
        <v>0</v>
      </c>
      <c r="Y23" s="304">
        <v>0</v>
      </c>
      <c r="Z23" s="304">
        <v>0</v>
      </c>
      <c r="AA23" s="304">
        <v>0</v>
      </c>
      <c r="AB23" s="304">
        <v>0</v>
      </c>
      <c r="AC23" s="304">
        <v>0</v>
      </c>
      <c r="AD23" s="304">
        <v>0</v>
      </c>
      <c r="AE23" s="304">
        <v>0</v>
      </c>
      <c r="AF23" s="304">
        <v>0</v>
      </c>
      <c r="AG23" s="304">
        <v>0</v>
      </c>
      <c r="AH23" s="304">
        <v>0</v>
      </c>
      <c r="AI23" s="304">
        <v>0</v>
      </c>
      <c r="AJ23" s="304">
        <v>0</v>
      </c>
      <c r="AK23" s="304">
        <v>0</v>
      </c>
      <c r="AL23" s="304">
        <v>0</v>
      </c>
      <c r="AM23" s="304">
        <v>0</v>
      </c>
      <c r="AN23" s="304">
        <v>0</v>
      </c>
      <c r="AO23" s="304">
        <v>0</v>
      </c>
      <c r="AP23" s="304">
        <v>0</v>
      </c>
      <c r="AQ23" s="304">
        <v>0</v>
      </c>
      <c r="AR23" s="304">
        <v>0</v>
      </c>
      <c r="AS23" s="304">
        <v>0</v>
      </c>
      <c r="AT23" s="304">
        <v>0</v>
      </c>
      <c r="AU23" s="304">
        <v>0</v>
      </c>
      <c r="AV23" s="304">
        <v>0</v>
      </c>
      <c r="AW23" s="304">
        <v>0</v>
      </c>
      <c r="AX23" s="304">
        <v>0</v>
      </c>
      <c r="AY23" s="304"/>
      <c r="AZ23" s="304"/>
      <c r="BA23" s="304"/>
      <c r="BB23" s="304"/>
      <c r="BC23" s="304"/>
      <c r="BD23" s="304"/>
      <c r="BE23" s="304"/>
      <c r="BF23" s="304"/>
      <c r="BG23" s="304"/>
    </row>
    <row r="24" spans="1:59" s="235" customFormat="1">
      <c r="A24" s="305" t="s">
        <v>349</v>
      </c>
      <c r="B24" s="304">
        <v>-1571872</v>
      </c>
      <c r="C24" s="304">
        <v>0</v>
      </c>
      <c r="D24" s="304">
        <v>0</v>
      </c>
      <c r="E24" s="304">
        <v>-899588</v>
      </c>
      <c r="F24" s="304">
        <v>0</v>
      </c>
      <c r="G24" s="304">
        <v>0</v>
      </c>
      <c r="H24" s="304">
        <v>0</v>
      </c>
      <c r="I24" s="304">
        <v>0</v>
      </c>
      <c r="J24" s="304">
        <v>0</v>
      </c>
      <c r="K24" s="304">
        <v>0</v>
      </c>
      <c r="L24" s="304">
        <v>0</v>
      </c>
      <c r="M24" s="304">
        <v>0</v>
      </c>
      <c r="N24" s="304">
        <v>0</v>
      </c>
      <c r="O24" s="304">
        <v>0</v>
      </c>
      <c r="P24" s="304">
        <v>0</v>
      </c>
      <c r="Q24" s="304">
        <v>0</v>
      </c>
      <c r="R24" s="304">
        <v>-278007</v>
      </c>
      <c r="S24" s="304">
        <v>0</v>
      </c>
      <c r="T24" s="304">
        <v>0</v>
      </c>
      <c r="U24" s="304">
        <v>0</v>
      </c>
      <c r="V24" s="304">
        <v>0</v>
      </c>
      <c r="W24" s="304">
        <v>0</v>
      </c>
      <c r="X24" s="304">
        <v>0</v>
      </c>
      <c r="Y24" s="304">
        <v>0</v>
      </c>
      <c r="Z24" s="304">
        <v>0</v>
      </c>
      <c r="AA24" s="304">
        <v>0</v>
      </c>
      <c r="AB24" s="304">
        <v>0</v>
      </c>
      <c r="AC24" s="304">
        <v>0</v>
      </c>
      <c r="AD24" s="304">
        <v>0</v>
      </c>
      <c r="AE24" s="304">
        <v>-2866942</v>
      </c>
      <c r="AF24" s="304">
        <v>0</v>
      </c>
      <c r="AG24" s="304">
        <v>0</v>
      </c>
      <c r="AH24" s="304">
        <v>0</v>
      </c>
      <c r="AI24" s="304">
        <v>0</v>
      </c>
      <c r="AJ24" s="304">
        <v>0</v>
      </c>
      <c r="AK24" s="304">
        <v>0</v>
      </c>
      <c r="AL24" s="304">
        <v>0</v>
      </c>
      <c r="AM24" s="304">
        <v>0</v>
      </c>
      <c r="AN24" s="304">
        <v>0</v>
      </c>
      <c r="AO24" s="304">
        <v>0</v>
      </c>
      <c r="AP24" s="304">
        <v>-1738511</v>
      </c>
      <c r="AQ24" s="304">
        <v>0</v>
      </c>
      <c r="AR24" s="304">
        <v>-462698</v>
      </c>
      <c r="AS24" s="304">
        <v>4673874</v>
      </c>
      <c r="AT24" s="304">
        <v>0</v>
      </c>
      <c r="AU24" s="304">
        <v>0</v>
      </c>
      <c r="AV24" s="304">
        <v>0</v>
      </c>
      <c r="AW24" s="304">
        <v>0</v>
      </c>
      <c r="AX24" s="304">
        <v>0</v>
      </c>
      <c r="AY24" s="304"/>
      <c r="AZ24" s="304"/>
      <c r="BA24" s="304"/>
      <c r="BB24" s="304"/>
      <c r="BC24" s="304"/>
      <c r="BD24" s="304"/>
      <c r="BE24" s="304"/>
      <c r="BF24" s="304"/>
      <c r="BG24" s="304"/>
    </row>
    <row r="25" spans="1:59" s="235" customFormat="1">
      <c r="A25" s="303" t="s">
        <v>350</v>
      </c>
      <c r="B25" s="304">
        <v>11814156</v>
      </c>
      <c r="C25" s="304">
        <v>0</v>
      </c>
      <c r="D25" s="304">
        <v>0</v>
      </c>
      <c r="E25" s="304">
        <v>1455652</v>
      </c>
      <c r="F25" s="304">
        <v>0</v>
      </c>
      <c r="G25" s="304">
        <v>0</v>
      </c>
      <c r="H25" s="304">
        <v>0</v>
      </c>
      <c r="I25" s="304">
        <v>0</v>
      </c>
      <c r="J25" s="304">
        <v>0</v>
      </c>
      <c r="K25" s="304">
        <v>0</v>
      </c>
      <c r="L25" s="304">
        <v>0</v>
      </c>
      <c r="M25" s="304">
        <v>0</v>
      </c>
      <c r="N25" s="304">
        <v>0</v>
      </c>
      <c r="O25" s="304">
        <v>0</v>
      </c>
      <c r="P25" s="304">
        <v>0</v>
      </c>
      <c r="Q25" s="304">
        <v>0</v>
      </c>
      <c r="R25" s="304">
        <v>339604</v>
      </c>
      <c r="S25" s="304">
        <v>0</v>
      </c>
      <c r="T25" s="304">
        <v>0</v>
      </c>
      <c r="U25" s="304">
        <v>0</v>
      </c>
      <c r="V25" s="304">
        <v>0</v>
      </c>
      <c r="W25" s="304">
        <v>0</v>
      </c>
      <c r="X25" s="304">
        <v>0</v>
      </c>
      <c r="Y25" s="304">
        <v>0</v>
      </c>
      <c r="Z25" s="304">
        <v>0</v>
      </c>
      <c r="AA25" s="304">
        <v>0</v>
      </c>
      <c r="AB25" s="304">
        <v>0</v>
      </c>
      <c r="AC25" s="304">
        <v>0</v>
      </c>
      <c r="AD25" s="304">
        <v>0</v>
      </c>
      <c r="AE25" s="304">
        <v>5143584</v>
      </c>
      <c r="AF25" s="304">
        <v>0</v>
      </c>
      <c r="AG25" s="304">
        <v>0</v>
      </c>
      <c r="AH25" s="304">
        <v>0</v>
      </c>
      <c r="AI25" s="304">
        <v>0</v>
      </c>
      <c r="AJ25" s="304">
        <v>0</v>
      </c>
      <c r="AK25" s="304">
        <v>0</v>
      </c>
      <c r="AL25" s="304">
        <v>0</v>
      </c>
      <c r="AM25" s="304">
        <v>0</v>
      </c>
      <c r="AN25" s="304">
        <v>0</v>
      </c>
      <c r="AO25" s="304">
        <v>0</v>
      </c>
      <c r="AP25" s="304">
        <v>3856756</v>
      </c>
      <c r="AQ25" s="304">
        <v>0</v>
      </c>
      <c r="AR25" s="304">
        <v>1018560</v>
      </c>
      <c r="AS25" s="304">
        <v>0</v>
      </c>
      <c r="AT25" s="304">
        <v>0</v>
      </c>
      <c r="AU25" s="304">
        <v>0</v>
      </c>
      <c r="AV25" s="304">
        <v>0</v>
      </c>
      <c r="AW25" s="304">
        <v>0</v>
      </c>
      <c r="AX25" s="304">
        <v>0</v>
      </c>
      <c r="AY25" s="304"/>
      <c r="AZ25" s="304"/>
      <c r="BA25" s="304"/>
      <c r="BB25" s="304"/>
      <c r="BC25" s="304"/>
      <c r="BD25" s="304"/>
      <c r="BE25" s="304"/>
      <c r="BF25" s="304"/>
      <c r="BG25" s="304"/>
    </row>
    <row r="26" spans="1:59" s="235" customFormat="1">
      <c r="A26" s="305" t="s">
        <v>352</v>
      </c>
      <c r="B26" s="306">
        <v>8547594</v>
      </c>
      <c r="C26" s="306">
        <v>5</v>
      </c>
      <c r="D26" s="306">
        <v>0</v>
      </c>
      <c r="E26" s="306">
        <v>0</v>
      </c>
      <c r="F26" s="306">
        <v>245198</v>
      </c>
      <c r="G26" s="306">
        <v>186696</v>
      </c>
      <c r="H26" s="306">
        <v>0</v>
      </c>
      <c r="I26" s="306">
        <v>158013</v>
      </c>
      <c r="J26" s="306">
        <v>6287</v>
      </c>
      <c r="K26" s="306">
        <v>0</v>
      </c>
      <c r="L26" s="306">
        <v>0</v>
      </c>
      <c r="M26" s="306">
        <v>8038</v>
      </c>
      <c r="N26" s="306">
        <v>0</v>
      </c>
      <c r="O26" s="306">
        <v>529</v>
      </c>
      <c r="P26" s="306">
        <v>0</v>
      </c>
      <c r="Q26" s="306">
        <v>8467</v>
      </c>
      <c r="R26" s="306">
        <v>141400</v>
      </c>
      <c r="S26" s="306">
        <v>8662</v>
      </c>
      <c r="T26" s="306">
        <v>275343</v>
      </c>
      <c r="U26" s="306">
        <v>29495</v>
      </c>
      <c r="V26" s="306">
        <v>0</v>
      </c>
      <c r="W26" s="306">
        <v>-3183</v>
      </c>
      <c r="X26" s="306">
        <v>23050</v>
      </c>
      <c r="Y26" s="306">
        <v>-1</v>
      </c>
      <c r="Z26" s="306">
        <v>0</v>
      </c>
      <c r="AA26" s="306">
        <v>343050</v>
      </c>
      <c r="AB26" s="306">
        <v>99643</v>
      </c>
      <c r="AC26" s="306">
        <v>0</v>
      </c>
      <c r="AD26" s="306">
        <v>2</v>
      </c>
      <c r="AE26" s="306">
        <v>185948</v>
      </c>
      <c r="AF26" s="306">
        <v>1</v>
      </c>
      <c r="AG26" s="306">
        <v>98648</v>
      </c>
      <c r="AH26" s="306">
        <v>19683</v>
      </c>
      <c r="AI26" s="306">
        <v>109022</v>
      </c>
      <c r="AJ26" s="306">
        <v>148120</v>
      </c>
      <c r="AK26" s="306">
        <v>67900</v>
      </c>
      <c r="AL26" s="306">
        <v>25674</v>
      </c>
      <c r="AM26" s="306">
        <v>702961</v>
      </c>
      <c r="AN26" s="306">
        <v>20535</v>
      </c>
      <c r="AO26" s="306">
        <v>522340</v>
      </c>
      <c r="AP26" s="306">
        <v>70166</v>
      </c>
      <c r="AQ26" s="306">
        <v>165231</v>
      </c>
      <c r="AR26" s="306">
        <v>859478</v>
      </c>
      <c r="AS26" s="306">
        <v>3994789</v>
      </c>
      <c r="AT26" s="306">
        <v>26404</v>
      </c>
      <c r="AU26" s="306">
        <v>0</v>
      </c>
      <c r="AV26" s="306">
        <v>0</v>
      </c>
      <c r="AW26" s="306">
        <v>0</v>
      </c>
      <c r="AX26" s="306">
        <v>0</v>
      </c>
      <c r="AY26" s="306"/>
      <c r="AZ26" s="306"/>
      <c r="BA26" s="306"/>
      <c r="BB26" s="306"/>
      <c r="BC26" s="306"/>
      <c r="BD26" s="306"/>
      <c r="BE26" s="306"/>
      <c r="BF26" s="306"/>
      <c r="BG26" s="306"/>
    </row>
    <row r="27" spans="1:59" s="235" customFormat="1">
      <c r="A27" s="305" t="s">
        <v>353</v>
      </c>
      <c r="B27" s="306">
        <v>135900</v>
      </c>
      <c r="C27" s="306">
        <v>123829</v>
      </c>
      <c r="D27" s="306">
        <v>723</v>
      </c>
      <c r="E27" s="306">
        <v>0</v>
      </c>
      <c r="F27" s="306">
        <v>400</v>
      </c>
      <c r="G27" s="306">
        <v>510</v>
      </c>
      <c r="H27" s="306">
        <v>0</v>
      </c>
      <c r="I27" s="306">
        <v>0</v>
      </c>
      <c r="J27" s="306">
        <v>0</v>
      </c>
      <c r="K27" s="306">
        <v>0</v>
      </c>
      <c r="L27" s="306">
        <v>0</v>
      </c>
      <c r="M27" s="306">
        <v>0</v>
      </c>
      <c r="N27" s="306">
        <v>0</v>
      </c>
      <c r="O27" s="306">
        <v>0</v>
      </c>
      <c r="P27" s="306">
        <v>0</v>
      </c>
      <c r="Q27" s="306">
        <v>0</v>
      </c>
      <c r="R27" s="306">
        <v>-2687</v>
      </c>
      <c r="S27" s="306">
        <v>0</v>
      </c>
      <c r="T27" s="306">
        <v>0</v>
      </c>
      <c r="U27" s="306">
        <v>0</v>
      </c>
      <c r="V27" s="306">
        <v>0</v>
      </c>
      <c r="W27" s="306">
        <v>0</v>
      </c>
      <c r="X27" s="306">
        <v>0</v>
      </c>
      <c r="Y27" s="306">
        <v>0</v>
      </c>
      <c r="Z27" s="306">
        <v>0</v>
      </c>
      <c r="AA27" s="306">
        <v>0</v>
      </c>
      <c r="AB27" s="306">
        <v>0</v>
      </c>
      <c r="AC27" s="306">
        <v>0</v>
      </c>
      <c r="AD27" s="306">
        <v>1150</v>
      </c>
      <c r="AE27" s="306">
        <v>2626</v>
      </c>
      <c r="AF27" s="306">
        <v>0</v>
      </c>
      <c r="AG27" s="306">
        <v>0</v>
      </c>
      <c r="AH27" s="306">
        <v>0</v>
      </c>
      <c r="AI27" s="306">
        <v>335</v>
      </c>
      <c r="AJ27" s="306">
        <v>0</v>
      </c>
      <c r="AK27" s="306">
        <v>0</v>
      </c>
      <c r="AL27" s="306">
        <v>0</v>
      </c>
      <c r="AM27" s="306">
        <v>1160</v>
      </c>
      <c r="AN27" s="306">
        <v>0</v>
      </c>
      <c r="AO27" s="306">
        <v>0</v>
      </c>
      <c r="AP27" s="306">
        <v>3550</v>
      </c>
      <c r="AQ27" s="306">
        <v>0</v>
      </c>
      <c r="AR27" s="306">
        <v>300</v>
      </c>
      <c r="AS27" s="306">
        <v>3704</v>
      </c>
      <c r="AT27" s="306">
        <v>300</v>
      </c>
      <c r="AU27" s="306">
        <v>0</v>
      </c>
      <c r="AV27" s="306">
        <v>0</v>
      </c>
      <c r="AW27" s="306">
        <v>0</v>
      </c>
      <c r="AX27" s="306">
        <v>0</v>
      </c>
      <c r="AY27" s="306"/>
      <c r="AZ27" s="306"/>
      <c r="BA27" s="306"/>
      <c r="BB27" s="306"/>
      <c r="BC27" s="306"/>
      <c r="BD27" s="306"/>
      <c r="BE27" s="306"/>
      <c r="BF27" s="306"/>
      <c r="BG27" s="306"/>
    </row>
    <row r="28" spans="1:59" s="235" customFormat="1">
      <c r="A28" s="303" t="s">
        <v>360</v>
      </c>
      <c r="B28" s="304">
        <v>-13037356</v>
      </c>
      <c r="C28" s="304">
        <v>-4535708</v>
      </c>
      <c r="D28" s="304">
        <v>-345843</v>
      </c>
      <c r="E28" s="304">
        <v>0</v>
      </c>
      <c r="F28" s="304">
        <v>-57785</v>
      </c>
      <c r="G28" s="304">
        <v>-19965</v>
      </c>
      <c r="H28" s="304">
        <v>0</v>
      </c>
      <c r="I28" s="304">
        <v>0</v>
      </c>
      <c r="J28" s="304">
        <v>0</v>
      </c>
      <c r="K28" s="304">
        <v>0</v>
      </c>
      <c r="L28" s="304">
        <v>0</v>
      </c>
      <c r="M28" s="304">
        <v>0</v>
      </c>
      <c r="N28" s="304">
        <v>0</v>
      </c>
      <c r="O28" s="304">
        <v>0</v>
      </c>
      <c r="P28" s="304">
        <v>0</v>
      </c>
      <c r="Q28" s="304">
        <v>0</v>
      </c>
      <c r="R28" s="304">
        <v>380206</v>
      </c>
      <c r="S28" s="304">
        <v>0</v>
      </c>
      <c r="T28" s="304">
        <v>0</v>
      </c>
      <c r="U28" s="304">
        <v>0</v>
      </c>
      <c r="V28" s="304">
        <v>0</v>
      </c>
      <c r="W28" s="304">
        <v>0</v>
      </c>
      <c r="X28" s="304">
        <v>0</v>
      </c>
      <c r="Y28" s="304">
        <v>0</v>
      </c>
      <c r="Z28" s="304">
        <v>0</v>
      </c>
      <c r="AA28" s="304">
        <v>0</v>
      </c>
      <c r="AB28" s="304">
        <v>0</v>
      </c>
      <c r="AC28" s="304">
        <v>0</v>
      </c>
      <c r="AD28" s="304">
        <v>0</v>
      </c>
      <c r="AE28" s="304">
        <v>0</v>
      </c>
      <c r="AF28" s="304">
        <v>0</v>
      </c>
      <c r="AG28" s="304">
        <v>0</v>
      </c>
      <c r="AH28" s="304">
        <v>0</v>
      </c>
      <c r="AI28" s="304">
        <v>0</v>
      </c>
      <c r="AJ28" s="304">
        <v>-1807734</v>
      </c>
      <c r="AK28" s="304">
        <v>0</v>
      </c>
      <c r="AL28" s="304">
        <v>0</v>
      </c>
      <c r="AM28" s="304">
        <v>-281810</v>
      </c>
      <c r="AN28" s="304">
        <v>0</v>
      </c>
      <c r="AO28" s="304">
        <v>-37454</v>
      </c>
      <c r="AP28" s="304">
        <v>0</v>
      </c>
      <c r="AQ28" s="304">
        <v>0</v>
      </c>
      <c r="AR28" s="304">
        <v>0</v>
      </c>
      <c r="AS28" s="304">
        <v>-5496011</v>
      </c>
      <c r="AT28" s="304">
        <v>-320071</v>
      </c>
      <c r="AU28" s="304">
        <v>-515181</v>
      </c>
      <c r="AV28" s="304">
        <v>0</v>
      </c>
      <c r="AW28" s="304">
        <v>0</v>
      </c>
      <c r="AX28" s="304">
        <v>0</v>
      </c>
      <c r="AY28" s="304"/>
      <c r="AZ28" s="304"/>
      <c r="BA28" s="304"/>
      <c r="BB28" s="304"/>
      <c r="BC28" s="304"/>
      <c r="BD28" s="304"/>
      <c r="BE28" s="304"/>
      <c r="BF28" s="304"/>
      <c r="BG28" s="304"/>
    </row>
    <row r="29" spans="1:59" s="235" customFormat="1">
      <c r="A29" s="303" t="s">
        <v>361</v>
      </c>
      <c r="B29" s="304">
        <v>-4895360</v>
      </c>
      <c r="C29" s="304">
        <v>0</v>
      </c>
      <c r="D29" s="304">
        <v>0</v>
      </c>
      <c r="E29" s="304">
        <v>0</v>
      </c>
      <c r="F29" s="304">
        <v>0</v>
      </c>
      <c r="G29" s="304">
        <v>-207466</v>
      </c>
      <c r="H29" s="304">
        <v>0</v>
      </c>
      <c r="I29" s="304">
        <v>0</v>
      </c>
      <c r="J29" s="304">
        <v>0</v>
      </c>
      <c r="K29" s="304">
        <v>0</v>
      </c>
      <c r="L29" s="304">
        <v>0</v>
      </c>
      <c r="M29" s="304">
        <v>0</v>
      </c>
      <c r="N29" s="304">
        <v>0</v>
      </c>
      <c r="O29" s="304">
        <v>0</v>
      </c>
      <c r="P29" s="304">
        <v>0</v>
      </c>
      <c r="Q29" s="304">
        <v>0</v>
      </c>
      <c r="R29" s="304">
        <v>0</v>
      </c>
      <c r="S29" s="304">
        <v>0</v>
      </c>
      <c r="T29" s="304">
        <v>0</v>
      </c>
      <c r="U29" s="304">
        <v>0</v>
      </c>
      <c r="V29" s="304">
        <v>0</v>
      </c>
      <c r="W29" s="304">
        <v>0</v>
      </c>
      <c r="X29" s="304">
        <v>0</v>
      </c>
      <c r="Y29" s="304">
        <v>0</v>
      </c>
      <c r="Z29" s="304">
        <v>0</v>
      </c>
      <c r="AA29" s="304">
        <v>-5</v>
      </c>
      <c r="AB29" s="304">
        <v>0</v>
      </c>
      <c r="AC29" s="304">
        <v>0</v>
      </c>
      <c r="AD29" s="304">
        <v>-315736</v>
      </c>
      <c r="AE29" s="304">
        <v>0</v>
      </c>
      <c r="AF29" s="304">
        <v>0</v>
      </c>
      <c r="AG29" s="304">
        <v>0</v>
      </c>
      <c r="AH29" s="304">
        <v>0</v>
      </c>
      <c r="AI29" s="304">
        <v>0</v>
      </c>
      <c r="AJ29" s="304">
        <v>-804117</v>
      </c>
      <c r="AK29" s="304">
        <v>-53604</v>
      </c>
      <c r="AL29" s="304">
        <v>-199737</v>
      </c>
      <c r="AM29" s="304">
        <v>-90561</v>
      </c>
      <c r="AN29" s="304">
        <v>0</v>
      </c>
      <c r="AO29" s="304">
        <v>0</v>
      </c>
      <c r="AP29" s="304">
        <v>0</v>
      </c>
      <c r="AQ29" s="304">
        <v>0</v>
      </c>
      <c r="AR29" s="304">
        <v>0</v>
      </c>
      <c r="AS29" s="304">
        <v>-3224134</v>
      </c>
      <c r="AT29" s="304">
        <v>0</v>
      </c>
      <c r="AU29" s="304">
        <v>0</v>
      </c>
      <c r="AV29" s="304">
        <v>0</v>
      </c>
      <c r="AW29" s="304">
        <v>0</v>
      </c>
      <c r="AX29" s="304">
        <v>0</v>
      </c>
      <c r="AY29" s="304"/>
      <c r="AZ29" s="304"/>
      <c r="BA29" s="304"/>
      <c r="BB29" s="304"/>
      <c r="BC29" s="304"/>
      <c r="BD29" s="304"/>
      <c r="BE29" s="304"/>
      <c r="BF29" s="304"/>
      <c r="BG29" s="304"/>
    </row>
    <row r="30" spans="1:59" s="235" customFormat="1">
      <c r="A30" s="303" t="s">
        <v>362</v>
      </c>
      <c r="B30" s="304">
        <v>45434</v>
      </c>
      <c r="C30" s="304">
        <v>0</v>
      </c>
      <c r="D30" s="304">
        <v>0</v>
      </c>
      <c r="E30" s="304">
        <v>0</v>
      </c>
      <c r="F30" s="304">
        <v>0</v>
      </c>
      <c r="G30" s="304">
        <v>0</v>
      </c>
      <c r="H30" s="304">
        <v>0</v>
      </c>
      <c r="I30" s="304">
        <v>0</v>
      </c>
      <c r="J30" s="304">
        <v>0</v>
      </c>
      <c r="K30" s="304">
        <v>0</v>
      </c>
      <c r="L30" s="304">
        <v>0</v>
      </c>
      <c r="M30" s="304">
        <v>0</v>
      </c>
      <c r="N30" s="304">
        <v>0</v>
      </c>
      <c r="O30" s="304">
        <v>0</v>
      </c>
      <c r="P30" s="304">
        <v>0</v>
      </c>
      <c r="Q30" s="304">
        <v>0</v>
      </c>
      <c r="R30" s="304">
        <v>0</v>
      </c>
      <c r="S30" s="304">
        <v>0</v>
      </c>
      <c r="T30" s="304">
        <v>0</v>
      </c>
      <c r="U30" s="304">
        <v>0</v>
      </c>
      <c r="V30" s="304">
        <v>0</v>
      </c>
      <c r="W30" s="304">
        <v>0</v>
      </c>
      <c r="X30" s="304">
        <v>0</v>
      </c>
      <c r="Y30" s="304">
        <v>0</v>
      </c>
      <c r="Z30" s="304">
        <v>0</v>
      </c>
      <c r="AA30" s="304">
        <v>0</v>
      </c>
      <c r="AB30" s="304">
        <v>0</v>
      </c>
      <c r="AC30" s="304">
        <v>0</v>
      </c>
      <c r="AD30" s="304">
        <v>0</v>
      </c>
      <c r="AE30" s="304">
        <v>0</v>
      </c>
      <c r="AF30" s="304">
        <v>0</v>
      </c>
      <c r="AG30" s="304">
        <v>0</v>
      </c>
      <c r="AH30" s="304">
        <v>0</v>
      </c>
      <c r="AI30" s="304">
        <v>0</v>
      </c>
      <c r="AJ30" s="304">
        <v>0</v>
      </c>
      <c r="AK30" s="304">
        <v>0</v>
      </c>
      <c r="AL30" s="304">
        <v>0</v>
      </c>
      <c r="AM30" s="304">
        <v>0</v>
      </c>
      <c r="AN30" s="304">
        <v>0</v>
      </c>
      <c r="AO30" s="304">
        <v>0</v>
      </c>
      <c r="AP30" s="304">
        <v>0</v>
      </c>
      <c r="AQ30" s="304">
        <v>0</v>
      </c>
      <c r="AR30" s="304">
        <v>45434</v>
      </c>
      <c r="AS30" s="304">
        <v>0</v>
      </c>
      <c r="AT30" s="304">
        <v>0</v>
      </c>
      <c r="AU30" s="304">
        <v>0</v>
      </c>
      <c r="AV30" s="304">
        <v>0</v>
      </c>
      <c r="AW30" s="304">
        <v>0</v>
      </c>
      <c r="AX30" s="304">
        <v>0</v>
      </c>
      <c r="AY30" s="304"/>
      <c r="AZ30" s="304"/>
      <c r="BA30" s="304"/>
      <c r="BB30" s="304"/>
      <c r="BC30" s="304"/>
      <c r="BD30" s="304"/>
      <c r="BE30" s="304"/>
      <c r="BF30" s="304"/>
      <c r="BG30" s="304"/>
    </row>
    <row r="31" spans="1:59" s="235" customFormat="1">
      <c r="A31" s="303" t="s">
        <v>364</v>
      </c>
      <c r="B31" s="304">
        <v>126762</v>
      </c>
      <c r="C31" s="304">
        <v>126762</v>
      </c>
      <c r="D31" s="304">
        <v>0</v>
      </c>
      <c r="E31" s="304">
        <v>0</v>
      </c>
      <c r="F31" s="304">
        <v>0</v>
      </c>
      <c r="G31" s="304">
        <v>0</v>
      </c>
      <c r="H31" s="304">
        <v>0</v>
      </c>
      <c r="I31" s="304">
        <v>0</v>
      </c>
      <c r="J31" s="304">
        <v>0</v>
      </c>
      <c r="K31" s="304">
        <v>0</v>
      </c>
      <c r="L31" s="304">
        <v>0</v>
      </c>
      <c r="M31" s="304">
        <v>0</v>
      </c>
      <c r="N31" s="304">
        <v>0</v>
      </c>
      <c r="O31" s="304">
        <v>0</v>
      </c>
      <c r="P31" s="304">
        <v>0</v>
      </c>
      <c r="Q31" s="304">
        <v>0</v>
      </c>
      <c r="R31" s="304">
        <v>0</v>
      </c>
      <c r="S31" s="304">
        <v>0</v>
      </c>
      <c r="T31" s="304">
        <v>0</v>
      </c>
      <c r="U31" s="304">
        <v>0</v>
      </c>
      <c r="V31" s="304">
        <v>0</v>
      </c>
      <c r="W31" s="304">
        <v>0</v>
      </c>
      <c r="X31" s="304">
        <v>0</v>
      </c>
      <c r="Y31" s="304">
        <v>0</v>
      </c>
      <c r="Z31" s="304">
        <v>0</v>
      </c>
      <c r="AA31" s="304">
        <v>0</v>
      </c>
      <c r="AB31" s="304">
        <v>0</v>
      </c>
      <c r="AC31" s="304">
        <v>0</v>
      </c>
      <c r="AD31" s="304">
        <v>0</v>
      </c>
      <c r="AE31" s="304">
        <v>0</v>
      </c>
      <c r="AF31" s="304">
        <v>0</v>
      </c>
      <c r="AG31" s="304">
        <v>0</v>
      </c>
      <c r="AH31" s="304">
        <v>0</v>
      </c>
      <c r="AI31" s="304">
        <v>0</v>
      </c>
      <c r="AJ31" s="304">
        <v>0</v>
      </c>
      <c r="AK31" s="304">
        <v>0</v>
      </c>
      <c r="AL31" s="304">
        <v>0</v>
      </c>
      <c r="AM31" s="304">
        <v>0</v>
      </c>
      <c r="AN31" s="304">
        <v>0</v>
      </c>
      <c r="AO31" s="304">
        <v>0</v>
      </c>
      <c r="AP31" s="304">
        <v>0</v>
      </c>
      <c r="AQ31" s="304">
        <v>0</v>
      </c>
      <c r="AR31" s="304">
        <v>0</v>
      </c>
      <c r="AS31" s="304">
        <v>0</v>
      </c>
      <c r="AT31" s="304">
        <v>0</v>
      </c>
      <c r="AU31" s="304">
        <v>0</v>
      </c>
      <c r="AV31" s="304">
        <v>0</v>
      </c>
      <c r="AW31" s="304">
        <v>0</v>
      </c>
      <c r="AX31" s="304">
        <v>0</v>
      </c>
      <c r="AY31" s="304"/>
      <c r="AZ31" s="304"/>
      <c r="BA31" s="304"/>
      <c r="BB31" s="304"/>
      <c r="BC31" s="304"/>
      <c r="BD31" s="304"/>
      <c r="BE31" s="304"/>
      <c r="BF31" s="304"/>
      <c r="BG31" s="304"/>
    </row>
    <row r="32" spans="1:59" s="235" customFormat="1">
      <c r="A32" s="303" t="s">
        <v>367</v>
      </c>
      <c r="B32" s="304">
        <v>-26955</v>
      </c>
      <c r="C32" s="304">
        <v>0</v>
      </c>
      <c r="D32" s="304">
        <v>0</v>
      </c>
      <c r="E32" s="304">
        <v>0</v>
      </c>
      <c r="F32" s="304">
        <v>0</v>
      </c>
      <c r="G32" s="304">
        <v>0</v>
      </c>
      <c r="H32" s="304">
        <v>0</v>
      </c>
      <c r="I32" s="304">
        <v>0</v>
      </c>
      <c r="J32" s="304">
        <v>0</v>
      </c>
      <c r="K32" s="304">
        <v>0</v>
      </c>
      <c r="L32" s="304">
        <v>0</v>
      </c>
      <c r="M32" s="304">
        <v>0</v>
      </c>
      <c r="N32" s="304">
        <v>0</v>
      </c>
      <c r="O32" s="304">
        <v>0</v>
      </c>
      <c r="P32" s="304">
        <v>0</v>
      </c>
      <c r="Q32" s="304">
        <v>0</v>
      </c>
      <c r="R32" s="304">
        <v>0</v>
      </c>
      <c r="S32" s="304">
        <v>0</v>
      </c>
      <c r="T32" s="304">
        <v>0</v>
      </c>
      <c r="U32" s="304">
        <v>0</v>
      </c>
      <c r="V32" s="304">
        <v>0</v>
      </c>
      <c r="W32" s="304">
        <v>0</v>
      </c>
      <c r="X32" s="304">
        <v>0</v>
      </c>
      <c r="Y32" s="304">
        <v>0</v>
      </c>
      <c r="Z32" s="304">
        <v>0</v>
      </c>
      <c r="AA32" s="304">
        <v>0</v>
      </c>
      <c r="AB32" s="304">
        <v>0</v>
      </c>
      <c r="AC32" s="304">
        <v>0</v>
      </c>
      <c r="AD32" s="304">
        <v>0</v>
      </c>
      <c r="AE32" s="304">
        <v>0</v>
      </c>
      <c r="AF32" s="304">
        <v>0</v>
      </c>
      <c r="AG32" s="304">
        <v>0</v>
      </c>
      <c r="AH32" s="304">
        <v>0</v>
      </c>
      <c r="AI32" s="304">
        <v>0</v>
      </c>
      <c r="AJ32" s="304">
        <v>0</v>
      </c>
      <c r="AK32" s="304">
        <v>0</v>
      </c>
      <c r="AL32" s="304">
        <v>0</v>
      </c>
      <c r="AM32" s="304">
        <v>0</v>
      </c>
      <c r="AN32" s="304">
        <v>0</v>
      </c>
      <c r="AO32" s="304">
        <v>0</v>
      </c>
      <c r="AP32" s="304">
        <v>0</v>
      </c>
      <c r="AQ32" s="304">
        <v>0</v>
      </c>
      <c r="AR32" s="304">
        <v>-26955</v>
      </c>
      <c r="AS32" s="304">
        <v>0</v>
      </c>
      <c r="AT32" s="304">
        <v>0</v>
      </c>
      <c r="AU32" s="304">
        <v>0</v>
      </c>
      <c r="AV32" s="304">
        <v>0</v>
      </c>
      <c r="AW32" s="304">
        <v>0</v>
      </c>
      <c r="AX32" s="304">
        <v>0</v>
      </c>
      <c r="AY32" s="304"/>
      <c r="AZ32" s="304"/>
      <c r="BA32" s="304"/>
      <c r="BB32" s="304"/>
      <c r="BC32" s="304"/>
      <c r="BD32" s="304"/>
      <c r="BE32" s="304"/>
      <c r="BF32" s="304"/>
      <c r="BG32" s="304"/>
    </row>
    <row r="33" spans="1:59" s="235" customFormat="1">
      <c r="A33" s="303" t="s">
        <v>368</v>
      </c>
      <c r="B33" s="304">
        <v>8635255</v>
      </c>
      <c r="C33" s="304">
        <v>0</v>
      </c>
      <c r="D33" s="304">
        <v>0</v>
      </c>
      <c r="E33" s="304">
        <v>478071</v>
      </c>
      <c r="F33" s="304">
        <v>0</v>
      </c>
      <c r="G33" s="304">
        <v>0</v>
      </c>
      <c r="H33" s="304">
        <v>0</v>
      </c>
      <c r="I33" s="304">
        <v>0</v>
      </c>
      <c r="J33" s="304">
        <v>0</v>
      </c>
      <c r="K33" s="304">
        <v>0</v>
      </c>
      <c r="L33" s="304">
        <v>0</v>
      </c>
      <c r="M33" s="304">
        <v>0</v>
      </c>
      <c r="N33" s="304">
        <v>0</v>
      </c>
      <c r="O33" s="304">
        <v>0</v>
      </c>
      <c r="P33" s="304">
        <v>0</v>
      </c>
      <c r="Q33" s="304">
        <v>0</v>
      </c>
      <c r="R33" s="304">
        <v>15607</v>
      </c>
      <c r="S33" s="304">
        <v>0</v>
      </c>
      <c r="T33" s="304">
        <v>0</v>
      </c>
      <c r="U33" s="304">
        <v>0</v>
      </c>
      <c r="V33" s="304">
        <v>0</v>
      </c>
      <c r="W33" s="304">
        <v>0</v>
      </c>
      <c r="X33" s="304">
        <v>0</v>
      </c>
      <c r="Y33" s="304">
        <v>0</v>
      </c>
      <c r="Z33" s="304">
        <v>0</v>
      </c>
      <c r="AA33" s="304">
        <v>0</v>
      </c>
      <c r="AB33" s="304">
        <v>0</v>
      </c>
      <c r="AC33" s="304">
        <v>0</v>
      </c>
      <c r="AD33" s="304">
        <v>0</v>
      </c>
      <c r="AE33" s="304">
        <v>-1553275</v>
      </c>
      <c r="AF33" s="304">
        <v>0</v>
      </c>
      <c r="AG33" s="304">
        <v>0</v>
      </c>
      <c r="AH33" s="304">
        <v>0</v>
      </c>
      <c r="AI33" s="304">
        <v>0</v>
      </c>
      <c r="AJ33" s="304">
        <v>0</v>
      </c>
      <c r="AK33" s="304">
        <v>0</v>
      </c>
      <c r="AL33" s="304">
        <v>0</v>
      </c>
      <c r="AM33" s="304">
        <v>0</v>
      </c>
      <c r="AN33" s="304">
        <v>0</v>
      </c>
      <c r="AO33" s="304">
        <v>0</v>
      </c>
      <c r="AP33" s="304">
        <v>-1488995</v>
      </c>
      <c r="AQ33" s="304">
        <v>0</v>
      </c>
      <c r="AR33" s="304">
        <v>-474099</v>
      </c>
      <c r="AS33" s="304">
        <v>11657946</v>
      </c>
      <c r="AT33" s="304">
        <v>0</v>
      </c>
      <c r="AU33" s="304">
        <v>0</v>
      </c>
      <c r="AV33" s="304">
        <v>0</v>
      </c>
      <c r="AW33" s="304">
        <v>0</v>
      </c>
      <c r="AX33" s="304">
        <v>0</v>
      </c>
      <c r="AY33" s="304"/>
      <c r="AZ33" s="304"/>
      <c r="BA33" s="304"/>
      <c r="BB33" s="304"/>
      <c r="BC33" s="304"/>
      <c r="BD33" s="304"/>
      <c r="BE33" s="304"/>
      <c r="BF33" s="304"/>
      <c r="BG33" s="304"/>
    </row>
    <row r="34" spans="1:59" s="235" customFormat="1">
      <c r="A34" s="303" t="s">
        <v>369</v>
      </c>
      <c r="B34" s="304">
        <v>2529162</v>
      </c>
      <c r="C34" s="304">
        <v>2529162</v>
      </c>
      <c r="D34" s="304">
        <v>0</v>
      </c>
      <c r="E34" s="304">
        <v>0</v>
      </c>
      <c r="F34" s="304">
        <v>0</v>
      </c>
      <c r="G34" s="304">
        <v>0</v>
      </c>
      <c r="H34" s="304">
        <v>0</v>
      </c>
      <c r="I34" s="304">
        <v>0</v>
      </c>
      <c r="J34" s="304">
        <v>0</v>
      </c>
      <c r="K34" s="304">
        <v>0</v>
      </c>
      <c r="L34" s="304">
        <v>0</v>
      </c>
      <c r="M34" s="304">
        <v>0</v>
      </c>
      <c r="N34" s="304">
        <v>0</v>
      </c>
      <c r="O34" s="304">
        <v>0</v>
      </c>
      <c r="P34" s="304">
        <v>0</v>
      </c>
      <c r="Q34" s="304">
        <v>0</v>
      </c>
      <c r="R34" s="304">
        <v>0</v>
      </c>
      <c r="S34" s="304">
        <v>0</v>
      </c>
      <c r="T34" s="304">
        <v>0</v>
      </c>
      <c r="U34" s="304">
        <v>0</v>
      </c>
      <c r="V34" s="304">
        <v>0</v>
      </c>
      <c r="W34" s="304">
        <v>0</v>
      </c>
      <c r="X34" s="304">
        <v>0</v>
      </c>
      <c r="Y34" s="304">
        <v>0</v>
      </c>
      <c r="Z34" s="304">
        <v>0</v>
      </c>
      <c r="AA34" s="304">
        <v>0</v>
      </c>
      <c r="AB34" s="304">
        <v>0</v>
      </c>
      <c r="AC34" s="304">
        <v>0</v>
      </c>
      <c r="AD34" s="304">
        <v>0</v>
      </c>
      <c r="AE34" s="304">
        <v>0</v>
      </c>
      <c r="AF34" s="304">
        <v>0</v>
      </c>
      <c r="AG34" s="304">
        <v>0</v>
      </c>
      <c r="AH34" s="304">
        <v>0</v>
      </c>
      <c r="AI34" s="304">
        <v>0</v>
      </c>
      <c r="AJ34" s="304">
        <v>0</v>
      </c>
      <c r="AK34" s="304">
        <v>0</v>
      </c>
      <c r="AL34" s="304">
        <v>0</v>
      </c>
      <c r="AM34" s="304">
        <v>0</v>
      </c>
      <c r="AN34" s="304">
        <v>0</v>
      </c>
      <c r="AO34" s="304">
        <v>0</v>
      </c>
      <c r="AP34" s="304">
        <v>0</v>
      </c>
      <c r="AQ34" s="304">
        <v>0</v>
      </c>
      <c r="AR34" s="304">
        <v>0</v>
      </c>
      <c r="AS34" s="304">
        <v>0</v>
      </c>
      <c r="AT34" s="304">
        <v>0</v>
      </c>
      <c r="AU34" s="304">
        <v>0</v>
      </c>
      <c r="AV34" s="304">
        <v>0</v>
      </c>
      <c r="AW34" s="304">
        <v>0</v>
      </c>
      <c r="AX34" s="304">
        <v>0</v>
      </c>
      <c r="AY34" s="304"/>
      <c r="AZ34" s="304"/>
      <c r="BA34" s="304"/>
      <c r="BB34" s="304"/>
      <c r="BC34" s="304"/>
      <c r="BD34" s="304"/>
      <c r="BE34" s="304"/>
      <c r="BF34" s="304"/>
      <c r="BG34" s="304"/>
    </row>
    <row r="35" spans="1:59" s="235" customFormat="1">
      <c r="A35" s="303" t="s">
        <v>371</v>
      </c>
      <c r="B35" s="304">
        <v>2051590</v>
      </c>
      <c r="C35" s="304">
        <v>2051590</v>
      </c>
      <c r="D35" s="304">
        <v>0</v>
      </c>
      <c r="E35" s="304">
        <v>0</v>
      </c>
      <c r="F35" s="304">
        <v>0</v>
      </c>
      <c r="G35" s="304">
        <v>0</v>
      </c>
      <c r="H35" s="304">
        <v>0</v>
      </c>
      <c r="I35" s="304">
        <v>0</v>
      </c>
      <c r="J35" s="304">
        <v>0</v>
      </c>
      <c r="K35" s="304">
        <v>0</v>
      </c>
      <c r="L35" s="304">
        <v>0</v>
      </c>
      <c r="M35" s="304">
        <v>0</v>
      </c>
      <c r="N35" s="304">
        <v>0</v>
      </c>
      <c r="O35" s="304">
        <v>0</v>
      </c>
      <c r="P35" s="304">
        <v>0</v>
      </c>
      <c r="Q35" s="304">
        <v>0</v>
      </c>
      <c r="R35" s="304">
        <v>0</v>
      </c>
      <c r="S35" s="304">
        <v>0</v>
      </c>
      <c r="T35" s="304">
        <v>0</v>
      </c>
      <c r="U35" s="304">
        <v>0</v>
      </c>
      <c r="V35" s="304">
        <v>0</v>
      </c>
      <c r="W35" s="304">
        <v>0</v>
      </c>
      <c r="X35" s="304">
        <v>0</v>
      </c>
      <c r="Y35" s="304">
        <v>0</v>
      </c>
      <c r="Z35" s="304">
        <v>0</v>
      </c>
      <c r="AA35" s="304">
        <v>0</v>
      </c>
      <c r="AB35" s="304">
        <v>0</v>
      </c>
      <c r="AC35" s="304">
        <v>0</v>
      </c>
      <c r="AD35" s="304">
        <v>0</v>
      </c>
      <c r="AE35" s="304">
        <v>0</v>
      </c>
      <c r="AF35" s="304">
        <v>0</v>
      </c>
      <c r="AG35" s="304">
        <v>0</v>
      </c>
      <c r="AH35" s="304">
        <v>0</v>
      </c>
      <c r="AI35" s="304">
        <v>0</v>
      </c>
      <c r="AJ35" s="304">
        <v>0</v>
      </c>
      <c r="AK35" s="304">
        <v>0</v>
      </c>
      <c r="AL35" s="304">
        <v>0</v>
      </c>
      <c r="AM35" s="304">
        <v>0</v>
      </c>
      <c r="AN35" s="304">
        <v>0</v>
      </c>
      <c r="AO35" s="304">
        <v>0</v>
      </c>
      <c r="AP35" s="304">
        <v>0</v>
      </c>
      <c r="AQ35" s="304">
        <v>0</v>
      </c>
      <c r="AR35" s="304">
        <v>0</v>
      </c>
      <c r="AS35" s="304">
        <v>0</v>
      </c>
      <c r="AT35" s="304">
        <v>0</v>
      </c>
      <c r="AU35" s="304">
        <v>0</v>
      </c>
      <c r="AV35" s="304">
        <v>0</v>
      </c>
      <c r="AW35" s="304">
        <v>0</v>
      </c>
      <c r="AX35" s="304">
        <v>0</v>
      </c>
      <c r="AY35" s="304"/>
      <c r="AZ35" s="304"/>
      <c r="BA35" s="304"/>
      <c r="BB35" s="304"/>
      <c r="BC35" s="304"/>
      <c r="BD35" s="304"/>
      <c r="BE35" s="304"/>
      <c r="BF35" s="304"/>
      <c r="BG35" s="304"/>
    </row>
    <row r="36" spans="1:59" s="235" customFormat="1">
      <c r="A36" s="303" t="s">
        <v>303</v>
      </c>
      <c r="B36" s="304">
        <v>34323</v>
      </c>
      <c r="C36" s="304">
        <v>0</v>
      </c>
      <c r="D36" s="304">
        <v>0</v>
      </c>
      <c r="E36" s="304">
        <v>0</v>
      </c>
      <c r="F36" s="304">
        <v>0</v>
      </c>
      <c r="G36" s="304">
        <v>0</v>
      </c>
      <c r="H36" s="304">
        <v>0</v>
      </c>
      <c r="I36" s="304">
        <v>0</v>
      </c>
      <c r="J36" s="304">
        <v>0</v>
      </c>
      <c r="K36" s="304">
        <v>0</v>
      </c>
      <c r="L36" s="304">
        <v>0</v>
      </c>
      <c r="M36" s="304">
        <v>0</v>
      </c>
      <c r="N36" s="304">
        <v>0</v>
      </c>
      <c r="O36" s="304">
        <v>0</v>
      </c>
      <c r="P36" s="304">
        <v>0</v>
      </c>
      <c r="Q36" s="304">
        <v>0</v>
      </c>
      <c r="R36" s="304">
        <v>0</v>
      </c>
      <c r="S36" s="304">
        <v>0</v>
      </c>
      <c r="T36" s="304">
        <v>0</v>
      </c>
      <c r="U36" s="304">
        <v>0</v>
      </c>
      <c r="V36" s="304">
        <v>0</v>
      </c>
      <c r="W36" s="304">
        <v>0</v>
      </c>
      <c r="X36" s="304">
        <v>0</v>
      </c>
      <c r="Y36" s="304">
        <v>0</v>
      </c>
      <c r="Z36" s="304">
        <v>0</v>
      </c>
      <c r="AA36" s="304">
        <v>0</v>
      </c>
      <c r="AB36" s="304">
        <v>0</v>
      </c>
      <c r="AC36" s="304">
        <v>0</v>
      </c>
      <c r="AD36" s="304">
        <v>0</v>
      </c>
      <c r="AE36" s="304">
        <v>0</v>
      </c>
      <c r="AF36" s="304">
        <v>0</v>
      </c>
      <c r="AG36" s="304">
        <v>0</v>
      </c>
      <c r="AH36" s="304">
        <v>0</v>
      </c>
      <c r="AI36" s="304">
        <v>0</v>
      </c>
      <c r="AJ36" s="304">
        <v>0</v>
      </c>
      <c r="AK36" s="304">
        <v>34323</v>
      </c>
      <c r="AL36" s="304">
        <v>0</v>
      </c>
      <c r="AM36" s="304">
        <v>0</v>
      </c>
      <c r="AN36" s="304">
        <v>0</v>
      </c>
      <c r="AO36" s="304">
        <v>0</v>
      </c>
      <c r="AP36" s="304">
        <v>0</v>
      </c>
      <c r="AQ36" s="304">
        <v>0</v>
      </c>
      <c r="AR36" s="304">
        <v>0</v>
      </c>
      <c r="AS36" s="304">
        <v>0</v>
      </c>
      <c r="AT36" s="304">
        <v>0</v>
      </c>
      <c r="AU36" s="304">
        <v>0</v>
      </c>
      <c r="AV36" s="304">
        <v>0</v>
      </c>
      <c r="AW36" s="304">
        <v>0</v>
      </c>
      <c r="AX36" s="304">
        <v>0</v>
      </c>
      <c r="AY36" s="304"/>
      <c r="AZ36" s="304"/>
      <c r="BA36" s="304"/>
      <c r="BB36" s="304"/>
      <c r="BC36" s="304"/>
      <c r="BD36" s="304"/>
      <c r="BE36" s="304"/>
      <c r="BF36" s="304"/>
      <c r="BG36" s="304"/>
    </row>
    <row r="37" spans="1:59" s="235" customFormat="1">
      <c r="A37" s="303" t="s">
        <v>307</v>
      </c>
      <c r="B37" s="304">
        <v>-330858</v>
      </c>
      <c r="C37" s="304">
        <v>0</v>
      </c>
      <c r="D37" s="304">
        <v>0</v>
      </c>
      <c r="E37" s="304">
        <v>0</v>
      </c>
      <c r="F37" s="304">
        <v>0</v>
      </c>
      <c r="G37" s="304">
        <v>0</v>
      </c>
      <c r="H37" s="304">
        <v>0</v>
      </c>
      <c r="I37" s="304">
        <v>0</v>
      </c>
      <c r="J37" s="304">
        <v>0</v>
      </c>
      <c r="K37" s="304">
        <v>0</v>
      </c>
      <c r="L37" s="304">
        <v>0</v>
      </c>
      <c r="M37" s="304">
        <v>0</v>
      </c>
      <c r="N37" s="304">
        <v>0</v>
      </c>
      <c r="O37" s="304">
        <v>0</v>
      </c>
      <c r="P37" s="304">
        <v>0</v>
      </c>
      <c r="Q37" s="304">
        <v>0</v>
      </c>
      <c r="R37" s="304">
        <v>0</v>
      </c>
      <c r="S37" s="304">
        <v>0</v>
      </c>
      <c r="T37" s="304">
        <v>0</v>
      </c>
      <c r="U37" s="304">
        <v>0</v>
      </c>
      <c r="V37" s="304">
        <v>0</v>
      </c>
      <c r="W37" s="304">
        <v>0</v>
      </c>
      <c r="X37" s="304">
        <v>0</v>
      </c>
      <c r="Y37" s="304">
        <v>0</v>
      </c>
      <c r="Z37" s="304">
        <v>0</v>
      </c>
      <c r="AA37" s="304">
        <v>0</v>
      </c>
      <c r="AB37" s="304">
        <v>0</v>
      </c>
      <c r="AC37" s="304">
        <v>0</v>
      </c>
      <c r="AD37" s="304">
        <v>0</v>
      </c>
      <c r="AE37" s="304">
        <v>0</v>
      </c>
      <c r="AF37" s="304">
        <v>0</v>
      </c>
      <c r="AG37" s="304">
        <v>0</v>
      </c>
      <c r="AH37" s="304">
        <v>0</v>
      </c>
      <c r="AI37" s="304">
        <v>0</v>
      </c>
      <c r="AJ37" s="304">
        <v>-330858</v>
      </c>
      <c r="AK37" s="304">
        <v>0</v>
      </c>
      <c r="AL37" s="304">
        <v>0</v>
      </c>
      <c r="AM37" s="304">
        <v>0</v>
      </c>
      <c r="AN37" s="304">
        <v>0</v>
      </c>
      <c r="AO37" s="304">
        <v>0</v>
      </c>
      <c r="AP37" s="304">
        <v>0</v>
      </c>
      <c r="AQ37" s="304">
        <v>0</v>
      </c>
      <c r="AR37" s="304">
        <v>0</v>
      </c>
      <c r="AS37" s="304">
        <v>0</v>
      </c>
      <c r="AT37" s="304">
        <v>0</v>
      </c>
      <c r="AU37" s="304">
        <v>0</v>
      </c>
      <c r="AV37" s="304">
        <v>0</v>
      </c>
      <c r="AW37" s="304">
        <v>0</v>
      </c>
      <c r="AX37" s="304">
        <v>0</v>
      </c>
      <c r="AY37" s="304"/>
      <c r="AZ37" s="304"/>
      <c r="BA37" s="304"/>
      <c r="BB37" s="304"/>
      <c r="BC37" s="304"/>
      <c r="BD37" s="304"/>
      <c r="BE37" s="304"/>
      <c r="BF37" s="304"/>
      <c r="BG37" s="304"/>
    </row>
    <row r="38" spans="1:59" s="235" customFormat="1">
      <c r="A38" s="303" t="s">
        <v>312</v>
      </c>
      <c r="B38" s="304">
        <v>16906516</v>
      </c>
      <c r="C38" s="304">
        <v>0</v>
      </c>
      <c r="D38" s="304">
        <v>0</v>
      </c>
      <c r="E38" s="304">
        <v>0</v>
      </c>
      <c r="F38" s="304">
        <v>7805635</v>
      </c>
      <c r="G38" s="304">
        <v>1133374</v>
      </c>
      <c r="H38" s="304">
        <v>0</v>
      </c>
      <c r="I38" s="304">
        <v>116837</v>
      </c>
      <c r="J38" s="304">
        <v>63016</v>
      </c>
      <c r="K38" s="304">
        <v>0</v>
      </c>
      <c r="L38" s="304">
        <v>0</v>
      </c>
      <c r="M38" s="304">
        <v>18390</v>
      </c>
      <c r="N38" s="304">
        <v>0</v>
      </c>
      <c r="O38" s="304">
        <v>0</v>
      </c>
      <c r="P38" s="304">
        <v>0</v>
      </c>
      <c r="Q38" s="304">
        <v>0</v>
      </c>
      <c r="R38" s="304">
        <v>0</v>
      </c>
      <c r="S38" s="304">
        <v>38128</v>
      </c>
      <c r="T38" s="304">
        <v>11812</v>
      </c>
      <c r="U38" s="304">
        <v>26600</v>
      </c>
      <c r="V38" s="304">
        <v>0</v>
      </c>
      <c r="W38" s="304">
        <v>0</v>
      </c>
      <c r="X38" s="304">
        <v>0</v>
      </c>
      <c r="Y38" s="304">
        <v>0</v>
      </c>
      <c r="Z38" s="304">
        <v>0</v>
      </c>
      <c r="AA38" s="304">
        <v>364534</v>
      </c>
      <c r="AB38" s="304">
        <v>256245</v>
      </c>
      <c r="AC38" s="304">
        <v>0</v>
      </c>
      <c r="AD38" s="304">
        <v>0</v>
      </c>
      <c r="AE38" s="304">
        <v>-35541</v>
      </c>
      <c r="AF38" s="304">
        <v>2090</v>
      </c>
      <c r="AG38" s="304">
        <v>131703</v>
      </c>
      <c r="AH38" s="304">
        <v>0</v>
      </c>
      <c r="AI38" s="304">
        <v>51788</v>
      </c>
      <c r="AJ38" s="304">
        <v>64921</v>
      </c>
      <c r="AK38" s="304">
        <v>-4887</v>
      </c>
      <c r="AL38" s="304">
        <v>8762</v>
      </c>
      <c r="AM38" s="304">
        <v>2720485</v>
      </c>
      <c r="AN38" s="304">
        <v>8883</v>
      </c>
      <c r="AO38" s="304">
        <v>2791886</v>
      </c>
      <c r="AP38" s="304">
        <v>0</v>
      </c>
      <c r="AQ38" s="304">
        <v>1065228</v>
      </c>
      <c r="AR38" s="304">
        <v>266627</v>
      </c>
      <c r="AS38" s="304">
        <v>0</v>
      </c>
      <c r="AT38" s="304">
        <v>0</v>
      </c>
      <c r="AU38" s="304">
        <v>0</v>
      </c>
      <c r="AV38" s="304">
        <v>0</v>
      </c>
      <c r="AW38" s="304">
        <v>0</v>
      </c>
      <c r="AX38" s="304">
        <v>0</v>
      </c>
      <c r="AY38" s="304"/>
      <c r="AZ38" s="304"/>
      <c r="BA38" s="304"/>
      <c r="BB38" s="304"/>
      <c r="BC38" s="304"/>
      <c r="BD38" s="304"/>
      <c r="BE38" s="304"/>
      <c r="BF38" s="304"/>
      <c r="BG38" s="304"/>
    </row>
    <row r="39" spans="1:59" s="235" customFormat="1">
      <c r="A39" s="303" t="s">
        <v>313</v>
      </c>
      <c r="B39" s="304">
        <v>-293668</v>
      </c>
      <c r="C39" s="304">
        <v>-293668</v>
      </c>
      <c r="D39" s="304">
        <v>0</v>
      </c>
      <c r="E39" s="304">
        <v>0</v>
      </c>
      <c r="F39" s="304">
        <v>0</v>
      </c>
      <c r="G39" s="304">
        <v>0</v>
      </c>
      <c r="H39" s="304">
        <v>0</v>
      </c>
      <c r="I39" s="304">
        <v>0</v>
      </c>
      <c r="J39" s="304">
        <v>0</v>
      </c>
      <c r="K39" s="304">
        <v>0</v>
      </c>
      <c r="L39" s="304">
        <v>0</v>
      </c>
      <c r="M39" s="304">
        <v>0</v>
      </c>
      <c r="N39" s="304">
        <v>0</v>
      </c>
      <c r="O39" s="304">
        <v>0</v>
      </c>
      <c r="P39" s="304">
        <v>0</v>
      </c>
      <c r="Q39" s="304">
        <v>0</v>
      </c>
      <c r="R39" s="304">
        <v>0</v>
      </c>
      <c r="S39" s="304">
        <v>0</v>
      </c>
      <c r="T39" s="304">
        <v>0</v>
      </c>
      <c r="U39" s="304">
        <v>0</v>
      </c>
      <c r="V39" s="304">
        <v>0</v>
      </c>
      <c r="W39" s="304">
        <v>0</v>
      </c>
      <c r="X39" s="304">
        <v>0</v>
      </c>
      <c r="Y39" s="304">
        <v>0</v>
      </c>
      <c r="Z39" s="304">
        <v>0</v>
      </c>
      <c r="AA39" s="304">
        <v>0</v>
      </c>
      <c r="AB39" s="304">
        <v>0</v>
      </c>
      <c r="AC39" s="304">
        <v>0</v>
      </c>
      <c r="AD39" s="304">
        <v>0</v>
      </c>
      <c r="AE39" s="304">
        <v>0</v>
      </c>
      <c r="AF39" s="304">
        <v>0</v>
      </c>
      <c r="AG39" s="304">
        <v>0</v>
      </c>
      <c r="AH39" s="304">
        <v>0</v>
      </c>
      <c r="AI39" s="304">
        <v>0</v>
      </c>
      <c r="AJ39" s="304">
        <v>0</v>
      </c>
      <c r="AK39" s="304">
        <v>0</v>
      </c>
      <c r="AL39" s="304">
        <v>0</v>
      </c>
      <c r="AM39" s="304">
        <v>0</v>
      </c>
      <c r="AN39" s="304">
        <v>0</v>
      </c>
      <c r="AO39" s="304">
        <v>0</v>
      </c>
      <c r="AP39" s="304">
        <v>0</v>
      </c>
      <c r="AQ39" s="304">
        <v>0</v>
      </c>
      <c r="AR39" s="304">
        <v>0</v>
      </c>
      <c r="AS39" s="304">
        <v>0</v>
      </c>
      <c r="AT39" s="304">
        <v>0</v>
      </c>
      <c r="AU39" s="304">
        <v>0</v>
      </c>
      <c r="AV39" s="304">
        <v>0</v>
      </c>
      <c r="AW39" s="304">
        <v>0</v>
      </c>
      <c r="AX39" s="304">
        <v>0</v>
      </c>
      <c r="AY39" s="304"/>
      <c r="AZ39" s="304"/>
      <c r="BA39" s="304"/>
      <c r="BB39" s="304"/>
      <c r="BC39" s="304"/>
      <c r="BD39" s="304"/>
      <c r="BE39" s="304"/>
      <c r="BF39" s="304"/>
      <c r="BG39" s="304"/>
    </row>
    <row r="40" spans="1:59" s="235" customFormat="1">
      <c r="A40" s="303" t="s">
        <v>314</v>
      </c>
      <c r="B40" s="304">
        <v>920520</v>
      </c>
      <c r="C40" s="304">
        <v>33710</v>
      </c>
      <c r="D40" s="304">
        <v>0</v>
      </c>
      <c r="E40" s="304">
        <v>0</v>
      </c>
      <c r="F40" s="304">
        <v>3409728</v>
      </c>
      <c r="G40" s="304">
        <v>0</v>
      </c>
      <c r="H40" s="304">
        <v>0</v>
      </c>
      <c r="I40" s="304">
        <v>-11149</v>
      </c>
      <c r="J40" s="304">
        <v>0</v>
      </c>
      <c r="K40" s="304">
        <v>0</v>
      </c>
      <c r="L40" s="304">
        <v>10818</v>
      </c>
      <c r="M40" s="304">
        <v>0</v>
      </c>
      <c r="N40" s="304">
        <v>0</v>
      </c>
      <c r="O40" s="304">
        <v>0</v>
      </c>
      <c r="P40" s="304">
        <v>0</v>
      </c>
      <c r="Q40" s="304">
        <v>0</v>
      </c>
      <c r="R40" s="304">
        <v>2443</v>
      </c>
      <c r="S40" s="304">
        <v>0</v>
      </c>
      <c r="T40" s="304">
        <v>0</v>
      </c>
      <c r="U40" s="304">
        <v>0</v>
      </c>
      <c r="V40" s="304">
        <v>0</v>
      </c>
      <c r="W40" s="304">
        <v>0</v>
      </c>
      <c r="X40" s="304">
        <v>0</v>
      </c>
      <c r="Y40" s="304">
        <v>0</v>
      </c>
      <c r="Z40" s="304">
        <v>0</v>
      </c>
      <c r="AA40" s="304">
        <v>0</v>
      </c>
      <c r="AB40" s="304">
        <v>0</v>
      </c>
      <c r="AC40" s="304">
        <v>0</v>
      </c>
      <c r="AD40" s="304">
        <v>0</v>
      </c>
      <c r="AE40" s="304">
        <v>-235607</v>
      </c>
      <c r="AF40" s="304">
        <v>0</v>
      </c>
      <c r="AG40" s="304">
        <v>0</v>
      </c>
      <c r="AH40" s="304">
        <v>0</v>
      </c>
      <c r="AI40" s="304">
        <v>0</v>
      </c>
      <c r="AJ40" s="304">
        <v>-255</v>
      </c>
      <c r="AK40" s="304">
        <v>0</v>
      </c>
      <c r="AL40" s="304">
        <v>0</v>
      </c>
      <c r="AM40" s="304">
        <v>-549234</v>
      </c>
      <c r="AN40" s="304">
        <v>0</v>
      </c>
      <c r="AO40" s="304">
        <v>0</v>
      </c>
      <c r="AP40" s="304">
        <v>32132</v>
      </c>
      <c r="AQ40" s="304">
        <v>-1085</v>
      </c>
      <c r="AR40" s="304">
        <v>-4539</v>
      </c>
      <c r="AS40" s="304">
        <v>-1766442</v>
      </c>
      <c r="AT40" s="304">
        <v>0</v>
      </c>
      <c r="AU40" s="304">
        <v>0</v>
      </c>
      <c r="AV40" s="304">
        <v>0</v>
      </c>
      <c r="AW40" s="304">
        <v>0</v>
      </c>
      <c r="AX40" s="304">
        <v>0</v>
      </c>
      <c r="AY40" s="304"/>
      <c r="AZ40" s="304"/>
      <c r="BA40" s="304"/>
      <c r="BB40" s="304"/>
      <c r="BC40" s="304"/>
      <c r="BD40" s="304"/>
      <c r="BE40" s="304"/>
      <c r="BF40" s="304"/>
      <c r="BG40" s="304"/>
    </row>
    <row r="41" spans="1:59" s="235" customFormat="1">
      <c r="A41" s="303" t="s">
        <v>315</v>
      </c>
      <c r="B41" s="304">
        <v>-4409660</v>
      </c>
      <c r="C41" s="304">
        <v>0</v>
      </c>
      <c r="D41" s="304">
        <v>0</v>
      </c>
      <c r="E41" s="304">
        <v>0</v>
      </c>
      <c r="F41" s="304">
        <v>-4409660</v>
      </c>
      <c r="G41" s="304">
        <v>0</v>
      </c>
      <c r="H41" s="304">
        <v>0</v>
      </c>
      <c r="I41" s="304">
        <v>0</v>
      </c>
      <c r="J41" s="304">
        <v>0</v>
      </c>
      <c r="K41" s="304">
        <v>0</v>
      </c>
      <c r="L41" s="304">
        <v>0</v>
      </c>
      <c r="M41" s="304">
        <v>0</v>
      </c>
      <c r="N41" s="304">
        <v>0</v>
      </c>
      <c r="O41" s="304">
        <v>0</v>
      </c>
      <c r="P41" s="304">
        <v>0</v>
      </c>
      <c r="Q41" s="304">
        <v>0</v>
      </c>
      <c r="R41" s="304">
        <v>0</v>
      </c>
      <c r="S41" s="304">
        <v>0</v>
      </c>
      <c r="T41" s="304">
        <v>0</v>
      </c>
      <c r="U41" s="304">
        <v>0</v>
      </c>
      <c r="V41" s="304">
        <v>0</v>
      </c>
      <c r="W41" s="304">
        <v>0</v>
      </c>
      <c r="X41" s="304">
        <v>0</v>
      </c>
      <c r="Y41" s="304">
        <v>0</v>
      </c>
      <c r="Z41" s="304">
        <v>0</v>
      </c>
      <c r="AA41" s="304">
        <v>0</v>
      </c>
      <c r="AB41" s="304">
        <v>0</v>
      </c>
      <c r="AC41" s="304">
        <v>0</v>
      </c>
      <c r="AD41" s="304">
        <v>0</v>
      </c>
      <c r="AE41" s="304">
        <v>0</v>
      </c>
      <c r="AF41" s="304">
        <v>0</v>
      </c>
      <c r="AG41" s="304">
        <v>0</v>
      </c>
      <c r="AH41" s="304">
        <v>0</v>
      </c>
      <c r="AI41" s="304">
        <v>0</v>
      </c>
      <c r="AJ41" s="304">
        <v>0</v>
      </c>
      <c r="AK41" s="304">
        <v>0</v>
      </c>
      <c r="AL41" s="304">
        <v>0</v>
      </c>
      <c r="AM41" s="304">
        <v>0</v>
      </c>
      <c r="AN41" s="304">
        <v>0</v>
      </c>
      <c r="AO41" s="304">
        <v>0</v>
      </c>
      <c r="AP41" s="304">
        <v>0</v>
      </c>
      <c r="AQ41" s="304">
        <v>0</v>
      </c>
      <c r="AR41" s="304">
        <v>0</v>
      </c>
      <c r="AS41" s="304">
        <v>0</v>
      </c>
      <c r="AT41" s="304">
        <v>0</v>
      </c>
      <c r="AU41" s="304">
        <v>0</v>
      </c>
      <c r="AV41" s="304">
        <v>0</v>
      </c>
      <c r="AW41" s="304">
        <v>0</v>
      </c>
      <c r="AX41" s="304">
        <v>0</v>
      </c>
      <c r="AY41" s="304"/>
      <c r="AZ41" s="304"/>
      <c r="BA41" s="304"/>
      <c r="BB41" s="304"/>
      <c r="BC41" s="304"/>
      <c r="BD41" s="304"/>
      <c r="BE41" s="304"/>
      <c r="BF41" s="304"/>
      <c r="BG41" s="304"/>
    </row>
    <row r="42" spans="1:59" s="235" customFormat="1">
      <c r="A42" s="303" t="s">
        <v>316</v>
      </c>
      <c r="B42" s="304">
        <v>1784184</v>
      </c>
      <c r="C42" s="304">
        <v>0</v>
      </c>
      <c r="D42" s="304">
        <v>0</v>
      </c>
      <c r="E42" s="304">
        <v>0</v>
      </c>
      <c r="F42" s="304">
        <v>0</v>
      </c>
      <c r="G42" s="304">
        <v>0</v>
      </c>
      <c r="H42" s="304">
        <v>0</v>
      </c>
      <c r="I42" s="304">
        <v>0</v>
      </c>
      <c r="J42" s="304">
        <v>0</v>
      </c>
      <c r="K42" s="304">
        <v>0</v>
      </c>
      <c r="L42" s="304">
        <v>0</v>
      </c>
      <c r="M42" s="304">
        <v>0</v>
      </c>
      <c r="N42" s="304">
        <v>0</v>
      </c>
      <c r="O42" s="304">
        <v>0</v>
      </c>
      <c r="P42" s="304">
        <v>0</v>
      </c>
      <c r="Q42" s="304">
        <v>0</v>
      </c>
      <c r="R42" s="304">
        <v>0</v>
      </c>
      <c r="S42" s="304">
        <v>0</v>
      </c>
      <c r="T42" s="304">
        <v>0</v>
      </c>
      <c r="U42" s="304">
        <v>0</v>
      </c>
      <c r="V42" s="304">
        <v>0</v>
      </c>
      <c r="W42" s="304">
        <v>0</v>
      </c>
      <c r="X42" s="304">
        <v>0</v>
      </c>
      <c r="Y42" s="304">
        <v>0</v>
      </c>
      <c r="Z42" s="304">
        <v>0</v>
      </c>
      <c r="AA42" s="304">
        <v>0</v>
      </c>
      <c r="AB42" s="304">
        <v>0</v>
      </c>
      <c r="AC42" s="304">
        <v>0</v>
      </c>
      <c r="AD42" s="304">
        <v>0</v>
      </c>
      <c r="AE42" s="304">
        <v>0</v>
      </c>
      <c r="AF42" s="304">
        <v>0</v>
      </c>
      <c r="AG42" s="304">
        <v>0</v>
      </c>
      <c r="AH42" s="304">
        <v>0</v>
      </c>
      <c r="AI42" s="304">
        <v>0</v>
      </c>
      <c r="AJ42" s="304">
        <v>0</v>
      </c>
      <c r="AK42" s="304">
        <v>0</v>
      </c>
      <c r="AL42" s="304">
        <v>0</v>
      </c>
      <c r="AM42" s="304">
        <v>0</v>
      </c>
      <c r="AN42" s="304">
        <v>0</v>
      </c>
      <c r="AO42" s="304">
        <v>0</v>
      </c>
      <c r="AP42" s="304">
        <v>0</v>
      </c>
      <c r="AQ42" s="304">
        <v>0</v>
      </c>
      <c r="AR42" s="304">
        <v>0</v>
      </c>
      <c r="AS42" s="304">
        <v>1784184</v>
      </c>
      <c r="AT42" s="304">
        <v>0</v>
      </c>
      <c r="AU42" s="304">
        <v>0</v>
      </c>
      <c r="AV42" s="304">
        <v>0</v>
      </c>
      <c r="AW42" s="304">
        <v>0</v>
      </c>
      <c r="AX42" s="304">
        <v>0</v>
      </c>
      <c r="AY42" s="304"/>
      <c r="AZ42" s="304"/>
      <c r="BA42" s="304"/>
      <c r="BB42" s="304"/>
      <c r="BC42" s="304"/>
      <c r="BD42" s="304"/>
      <c r="BE42" s="304"/>
      <c r="BF42" s="304"/>
      <c r="BG42" s="304"/>
    </row>
    <row r="43" spans="1:59" s="235" customFormat="1">
      <c r="A43" s="303" t="s">
        <v>317</v>
      </c>
      <c r="B43" s="304">
        <v>50005</v>
      </c>
      <c r="C43" s="304">
        <v>0</v>
      </c>
      <c r="D43" s="304">
        <v>0</v>
      </c>
      <c r="E43" s="304">
        <v>0</v>
      </c>
      <c r="F43" s="304">
        <v>0</v>
      </c>
      <c r="G43" s="304">
        <v>0</v>
      </c>
      <c r="H43" s="304">
        <v>0</v>
      </c>
      <c r="I43" s="304">
        <v>0</v>
      </c>
      <c r="J43" s="304">
        <v>0</v>
      </c>
      <c r="K43" s="304">
        <v>0</v>
      </c>
      <c r="L43" s="304">
        <v>0</v>
      </c>
      <c r="M43" s="304">
        <v>0</v>
      </c>
      <c r="N43" s="304">
        <v>0</v>
      </c>
      <c r="O43" s="304">
        <v>0</v>
      </c>
      <c r="P43" s="304">
        <v>0</v>
      </c>
      <c r="Q43" s="304">
        <v>0</v>
      </c>
      <c r="R43" s="304">
        <v>0</v>
      </c>
      <c r="S43" s="304">
        <v>0</v>
      </c>
      <c r="T43" s="304">
        <v>0</v>
      </c>
      <c r="U43" s="304">
        <v>0</v>
      </c>
      <c r="V43" s="304">
        <v>0</v>
      </c>
      <c r="W43" s="304">
        <v>0</v>
      </c>
      <c r="X43" s="304">
        <v>0</v>
      </c>
      <c r="Y43" s="304">
        <v>0</v>
      </c>
      <c r="Z43" s="304">
        <v>0</v>
      </c>
      <c r="AA43" s="304">
        <v>0</v>
      </c>
      <c r="AB43" s="304">
        <v>0</v>
      </c>
      <c r="AC43" s="304">
        <v>0</v>
      </c>
      <c r="AD43" s="304">
        <v>0</v>
      </c>
      <c r="AE43" s="304">
        <v>50005</v>
      </c>
      <c r="AF43" s="304">
        <v>0</v>
      </c>
      <c r="AG43" s="304">
        <v>0</v>
      </c>
      <c r="AH43" s="304">
        <v>0</v>
      </c>
      <c r="AI43" s="304">
        <v>0</v>
      </c>
      <c r="AJ43" s="304">
        <v>0</v>
      </c>
      <c r="AK43" s="304">
        <v>0</v>
      </c>
      <c r="AL43" s="304">
        <v>0</v>
      </c>
      <c r="AM43" s="304">
        <v>0</v>
      </c>
      <c r="AN43" s="304">
        <v>0</v>
      </c>
      <c r="AO43" s="304">
        <v>0</v>
      </c>
      <c r="AP43" s="304">
        <v>0</v>
      </c>
      <c r="AQ43" s="304">
        <v>0</v>
      </c>
      <c r="AR43" s="304">
        <v>0</v>
      </c>
      <c r="AS43" s="304">
        <v>0</v>
      </c>
      <c r="AT43" s="304">
        <v>0</v>
      </c>
      <c r="AU43" s="304">
        <v>0</v>
      </c>
      <c r="AV43" s="304">
        <v>0</v>
      </c>
      <c r="AW43" s="304">
        <v>0</v>
      </c>
      <c r="AX43" s="304">
        <v>0</v>
      </c>
      <c r="AY43" s="304"/>
      <c r="AZ43" s="304"/>
      <c r="BA43" s="304"/>
      <c r="BB43" s="304"/>
      <c r="BC43" s="304"/>
      <c r="BD43" s="304"/>
      <c r="BE43" s="304"/>
      <c r="BF43" s="304"/>
      <c r="BG43" s="304"/>
    </row>
    <row r="44" spans="1:59" s="235" customFormat="1">
      <c r="A44" s="303" t="s">
        <v>318</v>
      </c>
      <c r="B44" s="304">
        <v>-99533</v>
      </c>
      <c r="C44" s="304">
        <v>0</v>
      </c>
      <c r="D44" s="304">
        <v>0</v>
      </c>
      <c r="E44" s="304">
        <v>0</v>
      </c>
      <c r="F44" s="304">
        <v>0</v>
      </c>
      <c r="G44" s="304">
        <v>0</v>
      </c>
      <c r="H44" s="304">
        <v>0</v>
      </c>
      <c r="I44" s="304">
        <v>0</v>
      </c>
      <c r="J44" s="304">
        <v>0</v>
      </c>
      <c r="K44" s="304">
        <v>0</v>
      </c>
      <c r="L44" s="304">
        <v>0</v>
      </c>
      <c r="M44" s="304">
        <v>0</v>
      </c>
      <c r="N44" s="304">
        <v>0</v>
      </c>
      <c r="O44" s="304">
        <v>0</v>
      </c>
      <c r="P44" s="304">
        <v>0</v>
      </c>
      <c r="Q44" s="304">
        <v>0</v>
      </c>
      <c r="R44" s="304">
        <v>0</v>
      </c>
      <c r="S44" s="304">
        <v>0</v>
      </c>
      <c r="T44" s="304">
        <v>0</v>
      </c>
      <c r="U44" s="304">
        <v>0</v>
      </c>
      <c r="V44" s="304">
        <v>0</v>
      </c>
      <c r="W44" s="304">
        <v>0</v>
      </c>
      <c r="X44" s="304">
        <v>0</v>
      </c>
      <c r="Y44" s="304">
        <v>0</v>
      </c>
      <c r="Z44" s="304">
        <v>0</v>
      </c>
      <c r="AA44" s="304">
        <v>0</v>
      </c>
      <c r="AB44" s="304">
        <v>0</v>
      </c>
      <c r="AC44" s="304">
        <v>0</v>
      </c>
      <c r="AD44" s="304">
        <v>0</v>
      </c>
      <c r="AE44" s="304">
        <v>-99533</v>
      </c>
      <c r="AF44" s="304">
        <v>0</v>
      </c>
      <c r="AG44" s="304">
        <v>0</v>
      </c>
      <c r="AH44" s="304">
        <v>0</v>
      </c>
      <c r="AI44" s="304">
        <v>0</v>
      </c>
      <c r="AJ44" s="304">
        <v>0</v>
      </c>
      <c r="AK44" s="304">
        <v>0</v>
      </c>
      <c r="AL44" s="304">
        <v>0</v>
      </c>
      <c r="AM44" s="304">
        <v>0</v>
      </c>
      <c r="AN44" s="304">
        <v>0</v>
      </c>
      <c r="AO44" s="304">
        <v>0</v>
      </c>
      <c r="AP44" s="304">
        <v>0</v>
      </c>
      <c r="AQ44" s="304">
        <v>0</v>
      </c>
      <c r="AR44" s="304">
        <v>0</v>
      </c>
      <c r="AS44" s="304">
        <v>0</v>
      </c>
      <c r="AT44" s="304">
        <v>0</v>
      </c>
      <c r="AU44" s="304">
        <v>0</v>
      </c>
      <c r="AV44" s="304">
        <v>0</v>
      </c>
      <c r="AW44" s="304">
        <v>0</v>
      </c>
      <c r="AX44" s="304">
        <v>0</v>
      </c>
      <c r="AY44" s="304"/>
      <c r="AZ44" s="304"/>
      <c r="BA44" s="304"/>
      <c r="BB44" s="304"/>
      <c r="BC44" s="304"/>
      <c r="BD44" s="304"/>
      <c r="BE44" s="304"/>
      <c r="BF44" s="304"/>
      <c r="BG44" s="304"/>
    </row>
    <row r="45" spans="1:59" s="235" customFormat="1">
      <c r="A45" s="303" t="s">
        <v>319</v>
      </c>
      <c r="B45" s="304">
        <v>-318512</v>
      </c>
      <c r="C45" s="304">
        <v>0</v>
      </c>
      <c r="D45" s="304">
        <v>0</v>
      </c>
      <c r="E45" s="304">
        <v>0</v>
      </c>
      <c r="F45" s="304">
        <v>0</v>
      </c>
      <c r="G45" s="304">
        <v>0</v>
      </c>
      <c r="H45" s="304">
        <v>0</v>
      </c>
      <c r="I45" s="304">
        <v>0</v>
      </c>
      <c r="J45" s="304">
        <v>0</v>
      </c>
      <c r="K45" s="304">
        <v>0</v>
      </c>
      <c r="L45" s="304">
        <v>0</v>
      </c>
      <c r="M45" s="304">
        <v>0</v>
      </c>
      <c r="N45" s="304">
        <v>0</v>
      </c>
      <c r="O45" s="304">
        <v>0</v>
      </c>
      <c r="P45" s="304">
        <v>0</v>
      </c>
      <c r="Q45" s="304">
        <v>0</v>
      </c>
      <c r="R45" s="304">
        <v>0</v>
      </c>
      <c r="S45" s="304">
        <v>0</v>
      </c>
      <c r="T45" s="304">
        <v>0</v>
      </c>
      <c r="U45" s="304">
        <v>0</v>
      </c>
      <c r="V45" s="304">
        <v>0</v>
      </c>
      <c r="W45" s="304">
        <v>0</v>
      </c>
      <c r="X45" s="304">
        <v>0</v>
      </c>
      <c r="Y45" s="304">
        <v>0</v>
      </c>
      <c r="Z45" s="304">
        <v>0</v>
      </c>
      <c r="AA45" s="304">
        <v>0</v>
      </c>
      <c r="AB45" s="304">
        <v>0</v>
      </c>
      <c r="AC45" s="304">
        <v>0</v>
      </c>
      <c r="AD45" s="304">
        <v>0</v>
      </c>
      <c r="AE45" s="304">
        <v>-318512</v>
      </c>
      <c r="AF45" s="304">
        <v>0</v>
      </c>
      <c r="AG45" s="304">
        <v>0</v>
      </c>
      <c r="AH45" s="304">
        <v>0</v>
      </c>
      <c r="AI45" s="304">
        <v>0</v>
      </c>
      <c r="AJ45" s="304">
        <v>0</v>
      </c>
      <c r="AK45" s="304">
        <v>0</v>
      </c>
      <c r="AL45" s="304">
        <v>0</v>
      </c>
      <c r="AM45" s="304">
        <v>0</v>
      </c>
      <c r="AN45" s="304">
        <v>0</v>
      </c>
      <c r="AO45" s="304">
        <v>0</v>
      </c>
      <c r="AP45" s="304">
        <v>0</v>
      </c>
      <c r="AQ45" s="304">
        <v>0</v>
      </c>
      <c r="AR45" s="304">
        <v>0</v>
      </c>
      <c r="AS45" s="304">
        <v>0</v>
      </c>
      <c r="AT45" s="304">
        <v>0</v>
      </c>
      <c r="AU45" s="304">
        <v>0</v>
      </c>
      <c r="AV45" s="304">
        <v>0</v>
      </c>
      <c r="AW45" s="304">
        <v>0</v>
      </c>
      <c r="AX45" s="304">
        <v>0</v>
      </c>
      <c r="AY45" s="304"/>
      <c r="AZ45" s="304"/>
      <c r="BA45" s="304"/>
      <c r="BB45" s="304"/>
      <c r="BC45" s="304"/>
      <c r="BD45" s="304"/>
      <c r="BE45" s="304"/>
      <c r="BF45" s="304"/>
      <c r="BG45" s="304"/>
    </row>
    <row r="46" spans="1:59" s="235" customFormat="1">
      <c r="A46" s="303" t="s">
        <v>320</v>
      </c>
      <c r="B46" s="304">
        <v>-3210360</v>
      </c>
      <c r="C46" s="304">
        <v>0</v>
      </c>
      <c r="D46" s="304">
        <v>0</v>
      </c>
      <c r="E46" s="304">
        <v>0</v>
      </c>
      <c r="F46" s="304">
        <v>0</v>
      </c>
      <c r="G46" s="304">
        <v>0</v>
      </c>
      <c r="H46" s="304">
        <v>0</v>
      </c>
      <c r="I46" s="304">
        <v>0</v>
      </c>
      <c r="J46" s="304">
        <v>0</v>
      </c>
      <c r="K46" s="304">
        <v>0</v>
      </c>
      <c r="L46" s="304">
        <v>0</v>
      </c>
      <c r="M46" s="304">
        <v>0</v>
      </c>
      <c r="N46" s="304">
        <v>0</v>
      </c>
      <c r="O46" s="304">
        <v>0</v>
      </c>
      <c r="P46" s="304">
        <v>0</v>
      </c>
      <c r="Q46" s="304">
        <v>0</v>
      </c>
      <c r="R46" s="304">
        <v>0</v>
      </c>
      <c r="S46" s="304">
        <v>0</v>
      </c>
      <c r="T46" s="304">
        <v>0</v>
      </c>
      <c r="U46" s="304">
        <v>0</v>
      </c>
      <c r="V46" s="304">
        <v>0</v>
      </c>
      <c r="W46" s="304">
        <v>0</v>
      </c>
      <c r="X46" s="304">
        <v>0</v>
      </c>
      <c r="Y46" s="304">
        <v>0</v>
      </c>
      <c r="Z46" s="304">
        <v>0</v>
      </c>
      <c r="AA46" s="304">
        <v>0</v>
      </c>
      <c r="AB46" s="304">
        <v>0</v>
      </c>
      <c r="AC46" s="304">
        <v>0</v>
      </c>
      <c r="AD46" s="304">
        <v>0</v>
      </c>
      <c r="AE46" s="304">
        <v>-3210360</v>
      </c>
      <c r="AF46" s="304">
        <v>0</v>
      </c>
      <c r="AG46" s="304">
        <v>0</v>
      </c>
      <c r="AH46" s="304">
        <v>0</v>
      </c>
      <c r="AI46" s="304">
        <v>0</v>
      </c>
      <c r="AJ46" s="304">
        <v>0</v>
      </c>
      <c r="AK46" s="304">
        <v>0</v>
      </c>
      <c r="AL46" s="304">
        <v>0</v>
      </c>
      <c r="AM46" s="304">
        <v>0</v>
      </c>
      <c r="AN46" s="304">
        <v>0</v>
      </c>
      <c r="AO46" s="304">
        <v>0</v>
      </c>
      <c r="AP46" s="304">
        <v>0</v>
      </c>
      <c r="AQ46" s="304">
        <v>0</v>
      </c>
      <c r="AR46" s="304">
        <v>0</v>
      </c>
      <c r="AS46" s="304">
        <v>0</v>
      </c>
      <c r="AT46" s="304">
        <v>0</v>
      </c>
      <c r="AU46" s="304">
        <v>0</v>
      </c>
      <c r="AV46" s="304">
        <v>0</v>
      </c>
      <c r="AW46" s="304">
        <v>0</v>
      </c>
      <c r="AX46" s="304">
        <v>0</v>
      </c>
      <c r="AY46" s="304"/>
      <c r="AZ46" s="304"/>
      <c r="BA46" s="304"/>
      <c r="BB46" s="304"/>
      <c r="BC46" s="304"/>
      <c r="BD46" s="304"/>
      <c r="BE46" s="304"/>
      <c r="BF46" s="304"/>
      <c r="BG46" s="304"/>
    </row>
    <row r="47" spans="1:59" s="235" customFormat="1">
      <c r="A47" s="303" t="s">
        <v>321</v>
      </c>
      <c r="B47" s="304">
        <v>497070</v>
      </c>
      <c r="C47" s="304">
        <v>0</v>
      </c>
      <c r="D47" s="304">
        <v>0</v>
      </c>
      <c r="E47" s="304">
        <v>0</v>
      </c>
      <c r="F47" s="304">
        <v>0</v>
      </c>
      <c r="G47" s="304">
        <v>0</v>
      </c>
      <c r="H47" s="304">
        <v>0</v>
      </c>
      <c r="I47" s="304">
        <v>0</v>
      </c>
      <c r="J47" s="304">
        <v>0</v>
      </c>
      <c r="K47" s="304">
        <v>0</v>
      </c>
      <c r="L47" s="304">
        <v>0</v>
      </c>
      <c r="M47" s="304">
        <v>0</v>
      </c>
      <c r="N47" s="304">
        <v>0</v>
      </c>
      <c r="O47" s="304">
        <v>0</v>
      </c>
      <c r="P47" s="304">
        <v>0</v>
      </c>
      <c r="Q47" s="304">
        <v>0</v>
      </c>
      <c r="R47" s="304">
        <v>0</v>
      </c>
      <c r="S47" s="304">
        <v>0</v>
      </c>
      <c r="T47" s="304">
        <v>0</v>
      </c>
      <c r="U47" s="304">
        <v>0</v>
      </c>
      <c r="V47" s="304">
        <v>0</v>
      </c>
      <c r="W47" s="304">
        <v>0</v>
      </c>
      <c r="X47" s="304">
        <v>0</v>
      </c>
      <c r="Y47" s="304">
        <v>0</v>
      </c>
      <c r="Z47" s="304">
        <v>0</v>
      </c>
      <c r="AA47" s="304">
        <v>0</v>
      </c>
      <c r="AB47" s="304">
        <v>0</v>
      </c>
      <c r="AC47" s="304">
        <v>0</v>
      </c>
      <c r="AD47" s="304">
        <v>0</v>
      </c>
      <c r="AE47" s="304">
        <v>0</v>
      </c>
      <c r="AF47" s="304">
        <v>0</v>
      </c>
      <c r="AG47" s="304">
        <v>0</v>
      </c>
      <c r="AH47" s="304">
        <v>0</v>
      </c>
      <c r="AI47" s="304">
        <v>0</v>
      </c>
      <c r="AJ47" s="304">
        <v>0</v>
      </c>
      <c r="AK47" s="304">
        <v>0</v>
      </c>
      <c r="AL47" s="304">
        <v>0</v>
      </c>
      <c r="AM47" s="304">
        <v>497070</v>
      </c>
      <c r="AN47" s="304">
        <v>0</v>
      </c>
      <c r="AO47" s="304">
        <v>0</v>
      </c>
      <c r="AP47" s="304">
        <v>0</v>
      </c>
      <c r="AQ47" s="304">
        <v>0</v>
      </c>
      <c r="AR47" s="304">
        <v>0</v>
      </c>
      <c r="AS47" s="304">
        <v>0</v>
      </c>
      <c r="AT47" s="304">
        <v>0</v>
      </c>
      <c r="AU47" s="304">
        <v>0</v>
      </c>
      <c r="AV47" s="304">
        <v>0</v>
      </c>
      <c r="AW47" s="304">
        <v>0</v>
      </c>
      <c r="AX47" s="304">
        <v>0</v>
      </c>
      <c r="AY47" s="304"/>
      <c r="AZ47" s="304"/>
      <c r="BA47" s="304"/>
      <c r="BB47" s="304"/>
      <c r="BC47" s="304"/>
      <c r="BD47" s="304"/>
      <c r="BE47" s="304"/>
      <c r="BF47" s="304"/>
      <c r="BG47" s="304"/>
    </row>
    <row r="48" spans="1:59" s="235" customFormat="1">
      <c r="A48" s="303" t="s">
        <v>322</v>
      </c>
      <c r="B48" s="304">
        <v>-318118</v>
      </c>
      <c r="C48" s="304">
        <v>0</v>
      </c>
      <c r="D48" s="304">
        <v>0</v>
      </c>
      <c r="E48" s="304">
        <v>0</v>
      </c>
      <c r="F48" s="304">
        <v>0</v>
      </c>
      <c r="G48" s="304">
        <v>0</v>
      </c>
      <c r="H48" s="304">
        <v>0</v>
      </c>
      <c r="I48" s="304">
        <v>0</v>
      </c>
      <c r="J48" s="304">
        <v>0</v>
      </c>
      <c r="K48" s="304">
        <v>0</v>
      </c>
      <c r="L48" s="304">
        <v>0</v>
      </c>
      <c r="M48" s="304">
        <v>0</v>
      </c>
      <c r="N48" s="304">
        <v>0</v>
      </c>
      <c r="O48" s="304">
        <v>0</v>
      </c>
      <c r="P48" s="304">
        <v>0</v>
      </c>
      <c r="Q48" s="304">
        <v>0</v>
      </c>
      <c r="R48" s="304">
        <v>0</v>
      </c>
      <c r="S48" s="304">
        <v>0</v>
      </c>
      <c r="T48" s="304">
        <v>0</v>
      </c>
      <c r="U48" s="304">
        <v>0</v>
      </c>
      <c r="V48" s="304">
        <v>0</v>
      </c>
      <c r="W48" s="304">
        <v>0</v>
      </c>
      <c r="X48" s="304">
        <v>0</v>
      </c>
      <c r="Y48" s="304">
        <v>0</v>
      </c>
      <c r="Z48" s="304">
        <v>0</v>
      </c>
      <c r="AA48" s="304">
        <v>0</v>
      </c>
      <c r="AB48" s="304">
        <v>0</v>
      </c>
      <c r="AC48" s="304">
        <v>0</v>
      </c>
      <c r="AD48" s="304">
        <v>0</v>
      </c>
      <c r="AE48" s="304">
        <v>-318118</v>
      </c>
      <c r="AF48" s="304">
        <v>0</v>
      </c>
      <c r="AG48" s="304">
        <v>0</v>
      </c>
      <c r="AH48" s="304">
        <v>0</v>
      </c>
      <c r="AI48" s="304">
        <v>0</v>
      </c>
      <c r="AJ48" s="304">
        <v>0</v>
      </c>
      <c r="AK48" s="304">
        <v>0</v>
      </c>
      <c r="AL48" s="304">
        <v>0</v>
      </c>
      <c r="AM48" s="304">
        <v>0</v>
      </c>
      <c r="AN48" s="304">
        <v>0</v>
      </c>
      <c r="AO48" s="304">
        <v>0</v>
      </c>
      <c r="AP48" s="304">
        <v>0</v>
      </c>
      <c r="AQ48" s="304">
        <v>0</v>
      </c>
      <c r="AR48" s="304">
        <v>0</v>
      </c>
      <c r="AS48" s="304">
        <v>0</v>
      </c>
      <c r="AT48" s="304">
        <v>0</v>
      </c>
      <c r="AU48" s="304">
        <v>0</v>
      </c>
      <c r="AV48" s="304">
        <v>0</v>
      </c>
      <c r="AW48" s="304">
        <v>0</v>
      </c>
      <c r="AX48" s="304">
        <v>0</v>
      </c>
      <c r="AY48" s="304"/>
      <c r="AZ48" s="304"/>
      <c r="BA48" s="304"/>
      <c r="BB48" s="304"/>
      <c r="BC48" s="304"/>
      <c r="BD48" s="304"/>
      <c r="BE48" s="304"/>
      <c r="BF48" s="304"/>
      <c r="BG48" s="304"/>
    </row>
    <row r="49" spans="1:59" s="235" customFormat="1">
      <c r="A49" s="303" t="s">
        <v>323</v>
      </c>
      <c r="B49" s="304">
        <v>-11746000</v>
      </c>
      <c r="C49" s="304">
        <v>0</v>
      </c>
      <c r="D49" s="304">
        <v>0</v>
      </c>
      <c r="E49" s="304">
        <v>0</v>
      </c>
      <c r="F49" s="304">
        <v>0</v>
      </c>
      <c r="G49" s="304">
        <v>0</v>
      </c>
      <c r="H49" s="304">
        <v>0</v>
      </c>
      <c r="I49" s="304">
        <v>0</v>
      </c>
      <c r="J49" s="304">
        <v>0</v>
      </c>
      <c r="K49" s="304">
        <v>0</v>
      </c>
      <c r="L49" s="304">
        <v>0</v>
      </c>
      <c r="M49" s="304">
        <v>0</v>
      </c>
      <c r="N49" s="304">
        <v>0</v>
      </c>
      <c r="O49" s="304">
        <v>0</v>
      </c>
      <c r="P49" s="304">
        <v>0</v>
      </c>
      <c r="Q49" s="304">
        <v>0</v>
      </c>
      <c r="R49" s="304">
        <v>0</v>
      </c>
      <c r="S49" s="304">
        <v>0</v>
      </c>
      <c r="T49" s="304">
        <v>0</v>
      </c>
      <c r="U49" s="304">
        <v>0</v>
      </c>
      <c r="V49" s="304">
        <v>0</v>
      </c>
      <c r="W49" s="304">
        <v>0</v>
      </c>
      <c r="X49" s="304">
        <v>0</v>
      </c>
      <c r="Y49" s="304">
        <v>0</v>
      </c>
      <c r="Z49" s="304">
        <v>0</v>
      </c>
      <c r="AA49" s="304">
        <v>0</v>
      </c>
      <c r="AB49" s="304">
        <v>0</v>
      </c>
      <c r="AC49" s="304">
        <v>0</v>
      </c>
      <c r="AD49" s="304">
        <v>0</v>
      </c>
      <c r="AE49" s="304">
        <v>0</v>
      </c>
      <c r="AF49" s="304">
        <v>0</v>
      </c>
      <c r="AG49" s="304">
        <v>0</v>
      </c>
      <c r="AH49" s="304">
        <v>0</v>
      </c>
      <c r="AI49" s="304">
        <v>0</v>
      </c>
      <c r="AJ49" s="304">
        <v>0</v>
      </c>
      <c r="AK49" s="304">
        <v>0</v>
      </c>
      <c r="AL49" s="304">
        <v>0</v>
      </c>
      <c r="AM49" s="304">
        <v>0</v>
      </c>
      <c r="AN49" s="304">
        <v>0</v>
      </c>
      <c r="AO49" s="304">
        <v>0</v>
      </c>
      <c r="AP49" s="304">
        <v>0</v>
      </c>
      <c r="AQ49" s="304">
        <v>0</v>
      </c>
      <c r="AR49" s="304">
        <v>-11746000</v>
      </c>
      <c r="AS49" s="304">
        <v>0</v>
      </c>
      <c r="AT49" s="304">
        <v>0</v>
      </c>
      <c r="AU49" s="304">
        <v>0</v>
      </c>
      <c r="AV49" s="304">
        <v>0</v>
      </c>
      <c r="AW49" s="304">
        <v>0</v>
      </c>
      <c r="AX49" s="304">
        <v>0</v>
      </c>
      <c r="AY49" s="304"/>
      <c r="AZ49" s="304"/>
      <c r="BA49" s="304"/>
      <c r="BB49" s="304"/>
      <c r="BC49" s="304"/>
      <c r="BD49" s="304"/>
      <c r="BE49" s="304"/>
      <c r="BF49" s="304"/>
      <c r="BG49" s="304"/>
    </row>
    <row r="50" spans="1:59" s="235" customFormat="1">
      <c r="A50" s="303" t="s">
        <v>324</v>
      </c>
      <c r="B50" s="304">
        <v>-425963</v>
      </c>
      <c r="C50" s="304">
        <v>0</v>
      </c>
      <c r="D50" s="304">
        <v>0</v>
      </c>
      <c r="E50" s="304">
        <v>0</v>
      </c>
      <c r="F50" s="304">
        <v>0</v>
      </c>
      <c r="G50" s="304">
        <v>0</v>
      </c>
      <c r="H50" s="304">
        <v>0</v>
      </c>
      <c r="I50" s="304">
        <v>0</v>
      </c>
      <c r="J50" s="304">
        <v>0</v>
      </c>
      <c r="K50" s="304">
        <v>0</v>
      </c>
      <c r="L50" s="304">
        <v>0</v>
      </c>
      <c r="M50" s="304">
        <v>0</v>
      </c>
      <c r="N50" s="304">
        <v>0</v>
      </c>
      <c r="O50" s="304">
        <v>0</v>
      </c>
      <c r="P50" s="304">
        <v>0</v>
      </c>
      <c r="Q50" s="304">
        <v>0</v>
      </c>
      <c r="R50" s="304">
        <v>0</v>
      </c>
      <c r="S50" s="304">
        <v>0</v>
      </c>
      <c r="T50" s="304">
        <v>0</v>
      </c>
      <c r="U50" s="304">
        <v>0</v>
      </c>
      <c r="V50" s="304">
        <v>0</v>
      </c>
      <c r="W50" s="304">
        <v>0</v>
      </c>
      <c r="X50" s="304">
        <v>0</v>
      </c>
      <c r="Y50" s="304">
        <v>0</v>
      </c>
      <c r="Z50" s="304">
        <v>0</v>
      </c>
      <c r="AA50" s="304">
        <v>0</v>
      </c>
      <c r="AB50" s="304">
        <v>0</v>
      </c>
      <c r="AC50" s="304">
        <v>0</v>
      </c>
      <c r="AD50" s="304">
        <v>0</v>
      </c>
      <c r="AE50" s="304">
        <v>0</v>
      </c>
      <c r="AF50" s="304">
        <v>0</v>
      </c>
      <c r="AG50" s="304">
        <v>0</v>
      </c>
      <c r="AH50" s="304">
        <v>0</v>
      </c>
      <c r="AI50" s="304">
        <v>0</v>
      </c>
      <c r="AJ50" s="304">
        <v>0</v>
      </c>
      <c r="AK50" s="304">
        <v>0</v>
      </c>
      <c r="AL50" s="304">
        <v>0</v>
      </c>
      <c r="AM50" s="304">
        <v>0</v>
      </c>
      <c r="AN50" s="304">
        <v>0</v>
      </c>
      <c r="AO50" s="304">
        <v>-425963</v>
      </c>
      <c r="AP50" s="304">
        <v>0</v>
      </c>
      <c r="AQ50" s="304">
        <v>0</v>
      </c>
      <c r="AR50" s="304">
        <v>0</v>
      </c>
      <c r="AS50" s="304">
        <v>0</v>
      </c>
      <c r="AT50" s="304">
        <v>0</v>
      </c>
      <c r="AU50" s="304">
        <v>0</v>
      </c>
      <c r="AV50" s="304">
        <v>0</v>
      </c>
      <c r="AW50" s="304">
        <v>0</v>
      </c>
      <c r="AX50" s="304">
        <v>0</v>
      </c>
      <c r="AY50" s="304"/>
      <c r="AZ50" s="304"/>
      <c r="BA50" s="304"/>
      <c r="BB50" s="304"/>
      <c r="BC50" s="304"/>
      <c r="BD50" s="304"/>
      <c r="BE50" s="304"/>
      <c r="BF50" s="304"/>
      <c r="BG50" s="304"/>
    </row>
    <row r="51" spans="1:59" s="235" customFormat="1">
      <c r="A51" s="305" t="s">
        <v>325</v>
      </c>
      <c r="B51" s="304">
        <v>-2251657480.9074979</v>
      </c>
      <c r="C51" s="304">
        <v>-44007299.089999929</v>
      </c>
      <c r="D51" s="304">
        <v>-96376291.25</v>
      </c>
      <c r="E51" s="304">
        <v>-819144.03</v>
      </c>
      <c r="F51" s="304">
        <v>-107692501.70750004</v>
      </c>
      <c r="G51" s="304">
        <v>-41277158.142499939</v>
      </c>
      <c r="H51" s="304">
        <v>-227348.41</v>
      </c>
      <c r="I51" s="304">
        <v>-20061698.257500004</v>
      </c>
      <c r="J51" s="304">
        <v>-437078.10499999998</v>
      </c>
      <c r="K51" s="304">
        <v>0</v>
      </c>
      <c r="L51" s="304">
        <v>-605018.32999999996</v>
      </c>
      <c r="M51" s="304">
        <v>-1405848.82</v>
      </c>
      <c r="N51" s="304">
        <v>-14276.5</v>
      </c>
      <c r="O51" s="304">
        <v>-487288.87</v>
      </c>
      <c r="P51" s="304">
        <v>15844.63</v>
      </c>
      <c r="Q51" s="304">
        <v>-286603.99249999988</v>
      </c>
      <c r="R51" s="304">
        <v>-66533.910000000149</v>
      </c>
      <c r="S51" s="304">
        <v>7480587.715000011</v>
      </c>
      <c r="T51" s="304">
        <v>-26152242.100000046</v>
      </c>
      <c r="U51" s="304">
        <v>-1757933.1125000003</v>
      </c>
      <c r="V51" s="304">
        <v>559143.46</v>
      </c>
      <c r="W51" s="304">
        <v>0</v>
      </c>
      <c r="X51" s="304">
        <v>0</v>
      </c>
      <c r="Y51" s="304">
        <v>-4104264.8674999974</v>
      </c>
      <c r="Z51" s="304">
        <v>-672275.87</v>
      </c>
      <c r="AA51" s="304">
        <v>-63969584.36249987</v>
      </c>
      <c r="AB51" s="304">
        <v>-4673197.6275000032</v>
      </c>
      <c r="AC51" s="304">
        <v>-1931304.7725</v>
      </c>
      <c r="AD51" s="304">
        <v>-29434348.990000028</v>
      </c>
      <c r="AE51" s="304">
        <v>-7979720.8800000018</v>
      </c>
      <c r="AF51" s="304">
        <v>-2004062.5949999983</v>
      </c>
      <c r="AG51" s="304">
        <v>-11022245.110000012</v>
      </c>
      <c r="AH51" s="304">
        <v>-685803.34250000073</v>
      </c>
      <c r="AI51" s="304">
        <v>-15711742.225000018</v>
      </c>
      <c r="AJ51" s="304">
        <v>-53696409.407500133</v>
      </c>
      <c r="AK51" s="304">
        <v>-8953949.7950000167</v>
      </c>
      <c r="AL51" s="304">
        <v>-16280256.374999987</v>
      </c>
      <c r="AM51" s="304">
        <v>-107024040.12250002</v>
      </c>
      <c r="AN51" s="304">
        <v>-1432430.56</v>
      </c>
      <c r="AO51" s="304">
        <v>-28528606.202499926</v>
      </c>
      <c r="AP51" s="304">
        <v>-2269874.87</v>
      </c>
      <c r="AQ51" s="304">
        <v>-51148895.987500265</v>
      </c>
      <c r="AR51" s="304">
        <v>-53973805.524999574</v>
      </c>
      <c r="AS51" s="304">
        <v>-1027900287.7449986</v>
      </c>
      <c r="AT51" s="304">
        <v>-424641684.85249949</v>
      </c>
      <c r="AU51" s="304">
        <v>0</v>
      </c>
      <c r="AV51" s="304">
        <v>0</v>
      </c>
      <c r="AW51" s="304">
        <v>0</v>
      </c>
      <c r="AX51" s="304">
        <v>0</v>
      </c>
      <c r="AY51" s="304"/>
      <c r="AZ51" s="304"/>
      <c r="BA51" s="304"/>
      <c r="BB51" s="304"/>
      <c r="BC51" s="304"/>
      <c r="BD51" s="304"/>
      <c r="BE51" s="304"/>
      <c r="BF51" s="304"/>
      <c r="BG51" s="304"/>
    </row>
    <row r="52" spans="1:59" s="235" customFormat="1">
      <c r="A52" s="305" t="s">
        <v>326</v>
      </c>
      <c r="B52" s="304">
        <v>355119368.75999916</v>
      </c>
      <c r="C52" s="304">
        <v>1835555.6399999261</v>
      </c>
      <c r="D52" s="304">
        <v>54993166.020000003</v>
      </c>
      <c r="E52" s="304">
        <v>222461.72</v>
      </c>
      <c r="F52" s="304">
        <v>-3928712.9124999195</v>
      </c>
      <c r="G52" s="304">
        <v>-38282430.525000021</v>
      </c>
      <c r="H52" s="304">
        <v>204517.35</v>
      </c>
      <c r="I52" s="304">
        <v>-22708628.527500018</v>
      </c>
      <c r="J52" s="304">
        <v>-206504.2175</v>
      </c>
      <c r="K52" s="304">
        <v>0</v>
      </c>
      <c r="L52" s="304">
        <v>528865.04</v>
      </c>
      <c r="M52" s="304">
        <v>-496269.14</v>
      </c>
      <c r="N52" s="304">
        <v>23762.34</v>
      </c>
      <c r="O52" s="304">
        <v>1456674.01</v>
      </c>
      <c r="P52" s="304">
        <v>-15844.63</v>
      </c>
      <c r="Q52" s="304">
        <v>-190655.92749999999</v>
      </c>
      <c r="R52" s="304">
        <v>-1255104.54</v>
      </c>
      <c r="S52" s="304">
        <v>-8061351.4150000066</v>
      </c>
      <c r="T52" s="304">
        <v>-23536210.905000001</v>
      </c>
      <c r="U52" s="304">
        <v>-906284.39750000031</v>
      </c>
      <c r="V52" s="304">
        <v>-532215.99</v>
      </c>
      <c r="W52" s="304">
        <v>32.22</v>
      </c>
      <c r="X52" s="304">
        <v>0</v>
      </c>
      <c r="Y52" s="304">
        <v>-5099055.97</v>
      </c>
      <c r="Z52" s="304">
        <v>517520.24</v>
      </c>
      <c r="AA52" s="304">
        <v>-46774829.092500068</v>
      </c>
      <c r="AB52" s="304">
        <v>-3568327.36</v>
      </c>
      <c r="AC52" s="304">
        <v>-118001.28249999999</v>
      </c>
      <c r="AD52" s="304">
        <v>-28661133.037499979</v>
      </c>
      <c r="AE52" s="304">
        <v>2723112.41</v>
      </c>
      <c r="AF52" s="304">
        <v>-1525715.1549999998</v>
      </c>
      <c r="AG52" s="304">
        <v>-7956392.4800000116</v>
      </c>
      <c r="AH52" s="304">
        <v>-1666923.13</v>
      </c>
      <c r="AI52" s="304">
        <v>-7855753.7225000132</v>
      </c>
      <c r="AJ52" s="304">
        <v>-61701648.227499902</v>
      </c>
      <c r="AK52" s="304">
        <v>-13038153.482500017</v>
      </c>
      <c r="AL52" s="304">
        <v>-5129576.6399999857</v>
      </c>
      <c r="AM52" s="304">
        <v>-15955768.754999928</v>
      </c>
      <c r="AN52" s="304">
        <v>-1112767.3575000002</v>
      </c>
      <c r="AO52" s="304">
        <v>-23004287.967500083</v>
      </c>
      <c r="AP52" s="304">
        <v>-376177.75</v>
      </c>
      <c r="AQ52" s="304">
        <v>-45880517.685000047</v>
      </c>
      <c r="AR52" s="304">
        <v>-60828301.722500078</v>
      </c>
      <c r="AS52" s="304">
        <v>535285684.09249997</v>
      </c>
      <c r="AT52" s="304">
        <v>187701561.62249938</v>
      </c>
      <c r="AU52" s="304">
        <v>0</v>
      </c>
      <c r="AV52" s="304">
        <v>0</v>
      </c>
      <c r="AW52" s="304">
        <v>0</v>
      </c>
      <c r="AX52" s="304">
        <v>0</v>
      </c>
      <c r="AY52" s="304"/>
      <c r="AZ52" s="304"/>
      <c r="BA52" s="304"/>
      <c r="BB52" s="304"/>
      <c r="BC52" s="304"/>
      <c r="BD52" s="304"/>
      <c r="BE52" s="304"/>
      <c r="BF52" s="304"/>
      <c r="BG52" s="304"/>
    </row>
    <row r="53" spans="1:59" s="235" customFormat="1">
      <c r="A53" s="305" t="s">
        <v>328</v>
      </c>
      <c r="B53" s="304">
        <v>1504888</v>
      </c>
      <c r="C53" s="304">
        <v>1504888</v>
      </c>
      <c r="D53" s="304">
        <v>0</v>
      </c>
      <c r="E53" s="304">
        <v>0</v>
      </c>
      <c r="F53" s="304">
        <v>0</v>
      </c>
      <c r="G53" s="304">
        <v>0</v>
      </c>
      <c r="H53" s="304">
        <v>0</v>
      </c>
      <c r="I53" s="304">
        <v>0</v>
      </c>
      <c r="J53" s="304">
        <v>0</v>
      </c>
      <c r="K53" s="304">
        <v>0</v>
      </c>
      <c r="L53" s="304">
        <v>0</v>
      </c>
      <c r="M53" s="304">
        <v>0</v>
      </c>
      <c r="N53" s="304">
        <v>0</v>
      </c>
      <c r="O53" s="304">
        <v>0</v>
      </c>
      <c r="P53" s="304">
        <v>0</v>
      </c>
      <c r="Q53" s="304">
        <v>0</v>
      </c>
      <c r="R53" s="304">
        <v>0</v>
      </c>
      <c r="S53" s="304">
        <v>0</v>
      </c>
      <c r="T53" s="304">
        <v>0</v>
      </c>
      <c r="U53" s="304">
        <v>0</v>
      </c>
      <c r="V53" s="304">
        <v>0</v>
      </c>
      <c r="W53" s="304">
        <v>0</v>
      </c>
      <c r="X53" s="304">
        <v>0</v>
      </c>
      <c r="Y53" s="304">
        <v>0</v>
      </c>
      <c r="Z53" s="304">
        <v>0</v>
      </c>
      <c r="AA53" s="304">
        <v>0</v>
      </c>
      <c r="AB53" s="304">
        <v>0</v>
      </c>
      <c r="AC53" s="304">
        <v>0</v>
      </c>
      <c r="AD53" s="304">
        <v>0</v>
      </c>
      <c r="AE53" s="304">
        <v>0</v>
      </c>
      <c r="AF53" s="304">
        <v>0</v>
      </c>
      <c r="AG53" s="304">
        <v>0</v>
      </c>
      <c r="AH53" s="304">
        <v>0</v>
      </c>
      <c r="AI53" s="304">
        <v>0</v>
      </c>
      <c r="AJ53" s="304">
        <v>0</v>
      </c>
      <c r="AK53" s="304">
        <v>0</v>
      </c>
      <c r="AL53" s="304">
        <v>0</v>
      </c>
      <c r="AM53" s="304">
        <v>0</v>
      </c>
      <c r="AN53" s="304">
        <v>0</v>
      </c>
      <c r="AO53" s="304">
        <v>0</v>
      </c>
      <c r="AP53" s="304">
        <v>0</v>
      </c>
      <c r="AQ53" s="304">
        <v>0</v>
      </c>
      <c r="AR53" s="304">
        <v>0</v>
      </c>
      <c r="AS53" s="304">
        <v>0</v>
      </c>
      <c r="AT53" s="304">
        <v>0</v>
      </c>
      <c r="AU53" s="304">
        <v>0</v>
      </c>
      <c r="AV53" s="304">
        <v>0</v>
      </c>
      <c r="AW53" s="304">
        <v>0</v>
      </c>
      <c r="AX53" s="304">
        <v>0</v>
      </c>
      <c r="AY53" s="304"/>
      <c r="AZ53" s="304"/>
      <c r="BA53" s="304"/>
      <c r="BB53" s="304"/>
      <c r="BC53" s="304"/>
      <c r="BD53" s="304"/>
      <c r="BE53" s="304"/>
      <c r="BF53" s="304"/>
      <c r="BG53" s="304"/>
    </row>
    <row r="54" spans="1:59" s="235" customFormat="1">
      <c r="A54" s="305" t="s">
        <v>329</v>
      </c>
      <c r="B54" s="304">
        <v>182587</v>
      </c>
      <c r="C54" s="304">
        <v>182587</v>
      </c>
      <c r="D54" s="304">
        <v>0</v>
      </c>
      <c r="E54" s="304">
        <v>0</v>
      </c>
      <c r="F54" s="304">
        <v>0</v>
      </c>
      <c r="G54" s="304">
        <v>0</v>
      </c>
      <c r="H54" s="304">
        <v>0</v>
      </c>
      <c r="I54" s="304">
        <v>0</v>
      </c>
      <c r="J54" s="304">
        <v>0</v>
      </c>
      <c r="K54" s="304">
        <v>0</v>
      </c>
      <c r="L54" s="304">
        <v>0</v>
      </c>
      <c r="M54" s="304">
        <v>0</v>
      </c>
      <c r="N54" s="304">
        <v>0</v>
      </c>
      <c r="O54" s="304">
        <v>0</v>
      </c>
      <c r="P54" s="304">
        <v>0</v>
      </c>
      <c r="Q54" s="304">
        <v>0</v>
      </c>
      <c r="R54" s="304">
        <v>0</v>
      </c>
      <c r="S54" s="304">
        <v>0</v>
      </c>
      <c r="T54" s="304">
        <v>0</v>
      </c>
      <c r="U54" s="304">
        <v>0</v>
      </c>
      <c r="V54" s="304">
        <v>0</v>
      </c>
      <c r="W54" s="304">
        <v>0</v>
      </c>
      <c r="X54" s="304">
        <v>0</v>
      </c>
      <c r="Y54" s="304">
        <v>0</v>
      </c>
      <c r="Z54" s="304">
        <v>0</v>
      </c>
      <c r="AA54" s="304">
        <v>0</v>
      </c>
      <c r="AB54" s="304">
        <v>0</v>
      </c>
      <c r="AC54" s="304">
        <v>0</v>
      </c>
      <c r="AD54" s="304">
        <v>0</v>
      </c>
      <c r="AE54" s="304">
        <v>0</v>
      </c>
      <c r="AF54" s="304">
        <v>0</v>
      </c>
      <c r="AG54" s="304">
        <v>0</v>
      </c>
      <c r="AH54" s="304">
        <v>0</v>
      </c>
      <c r="AI54" s="304">
        <v>0</v>
      </c>
      <c r="AJ54" s="304">
        <v>0</v>
      </c>
      <c r="AK54" s="304">
        <v>0</v>
      </c>
      <c r="AL54" s="304">
        <v>0</v>
      </c>
      <c r="AM54" s="304">
        <v>0</v>
      </c>
      <c r="AN54" s="304">
        <v>0</v>
      </c>
      <c r="AO54" s="304">
        <v>0</v>
      </c>
      <c r="AP54" s="304">
        <v>0</v>
      </c>
      <c r="AQ54" s="304">
        <v>0</v>
      </c>
      <c r="AR54" s="304">
        <v>0</v>
      </c>
      <c r="AS54" s="304">
        <v>0</v>
      </c>
      <c r="AT54" s="304">
        <v>0</v>
      </c>
      <c r="AU54" s="304">
        <v>0</v>
      </c>
      <c r="AV54" s="304">
        <v>0</v>
      </c>
      <c r="AW54" s="304">
        <v>0</v>
      </c>
      <c r="AX54" s="304">
        <v>0</v>
      </c>
      <c r="AY54" s="304"/>
      <c r="AZ54" s="304"/>
      <c r="BA54" s="304"/>
      <c r="BB54" s="304"/>
      <c r="BC54" s="304"/>
      <c r="BD54" s="304"/>
      <c r="BE54" s="304"/>
      <c r="BF54" s="304"/>
      <c r="BG54" s="304"/>
    </row>
    <row r="55" spans="1:59" s="235" customFormat="1">
      <c r="A55" s="305" t="s">
        <v>330</v>
      </c>
      <c r="B55" s="304">
        <v>5066944</v>
      </c>
      <c r="C55" s="304">
        <v>5066944</v>
      </c>
      <c r="D55" s="304">
        <v>0</v>
      </c>
      <c r="E55" s="304">
        <v>0</v>
      </c>
      <c r="F55" s="304">
        <v>0</v>
      </c>
      <c r="G55" s="304">
        <v>0</v>
      </c>
      <c r="H55" s="304">
        <v>0</v>
      </c>
      <c r="I55" s="304">
        <v>0</v>
      </c>
      <c r="J55" s="304">
        <v>0</v>
      </c>
      <c r="K55" s="304">
        <v>0</v>
      </c>
      <c r="L55" s="304">
        <v>0</v>
      </c>
      <c r="M55" s="304">
        <v>0</v>
      </c>
      <c r="N55" s="304">
        <v>0</v>
      </c>
      <c r="O55" s="304">
        <v>0</v>
      </c>
      <c r="P55" s="304">
        <v>0</v>
      </c>
      <c r="Q55" s="304">
        <v>0</v>
      </c>
      <c r="R55" s="304">
        <v>0</v>
      </c>
      <c r="S55" s="304">
        <v>0</v>
      </c>
      <c r="T55" s="304">
        <v>0</v>
      </c>
      <c r="U55" s="304">
        <v>0</v>
      </c>
      <c r="V55" s="304">
        <v>0</v>
      </c>
      <c r="W55" s="304">
        <v>0</v>
      </c>
      <c r="X55" s="304">
        <v>0</v>
      </c>
      <c r="Y55" s="304">
        <v>0</v>
      </c>
      <c r="Z55" s="304">
        <v>0</v>
      </c>
      <c r="AA55" s="304">
        <v>0</v>
      </c>
      <c r="AB55" s="304">
        <v>0</v>
      </c>
      <c r="AC55" s="304">
        <v>0</v>
      </c>
      <c r="AD55" s="304">
        <v>0</v>
      </c>
      <c r="AE55" s="304">
        <v>0</v>
      </c>
      <c r="AF55" s="304">
        <v>0</v>
      </c>
      <c r="AG55" s="304">
        <v>0</v>
      </c>
      <c r="AH55" s="304">
        <v>0</v>
      </c>
      <c r="AI55" s="304">
        <v>0</v>
      </c>
      <c r="AJ55" s="304">
        <v>0</v>
      </c>
      <c r="AK55" s="304">
        <v>0</v>
      </c>
      <c r="AL55" s="304">
        <v>0</v>
      </c>
      <c r="AM55" s="304">
        <v>0</v>
      </c>
      <c r="AN55" s="304">
        <v>0</v>
      </c>
      <c r="AO55" s="304">
        <v>0</v>
      </c>
      <c r="AP55" s="304">
        <v>0</v>
      </c>
      <c r="AQ55" s="304">
        <v>0</v>
      </c>
      <c r="AR55" s="304">
        <v>0</v>
      </c>
      <c r="AS55" s="304">
        <v>0</v>
      </c>
      <c r="AT55" s="304">
        <v>0</v>
      </c>
      <c r="AU55" s="304">
        <v>0</v>
      </c>
      <c r="AV55" s="304">
        <v>0</v>
      </c>
      <c r="AW55" s="304">
        <v>0</v>
      </c>
      <c r="AX55" s="304">
        <v>0</v>
      </c>
      <c r="AY55" s="304"/>
      <c r="AZ55" s="304"/>
      <c r="BA55" s="304"/>
      <c r="BB55" s="304"/>
      <c r="BC55" s="304"/>
      <c r="BD55" s="304"/>
      <c r="BE55" s="304"/>
      <c r="BF55" s="304"/>
      <c r="BG55" s="304"/>
    </row>
    <row r="56" spans="1:59" s="235" customFormat="1">
      <c r="A56" s="305" t="s">
        <v>331</v>
      </c>
      <c r="B56" s="304">
        <v>-1394751</v>
      </c>
      <c r="C56" s="304">
        <v>-1394751</v>
      </c>
      <c r="D56" s="304">
        <v>0</v>
      </c>
      <c r="E56" s="304">
        <v>0</v>
      </c>
      <c r="F56" s="304">
        <v>0</v>
      </c>
      <c r="G56" s="304">
        <v>0</v>
      </c>
      <c r="H56" s="304">
        <v>0</v>
      </c>
      <c r="I56" s="304">
        <v>0</v>
      </c>
      <c r="J56" s="304">
        <v>0</v>
      </c>
      <c r="K56" s="304">
        <v>0</v>
      </c>
      <c r="L56" s="304">
        <v>0</v>
      </c>
      <c r="M56" s="304">
        <v>0</v>
      </c>
      <c r="N56" s="304">
        <v>0</v>
      </c>
      <c r="O56" s="304">
        <v>0</v>
      </c>
      <c r="P56" s="304">
        <v>0</v>
      </c>
      <c r="Q56" s="304">
        <v>0</v>
      </c>
      <c r="R56" s="304">
        <v>0</v>
      </c>
      <c r="S56" s="304">
        <v>0</v>
      </c>
      <c r="T56" s="304">
        <v>0</v>
      </c>
      <c r="U56" s="304">
        <v>0</v>
      </c>
      <c r="V56" s="304">
        <v>0</v>
      </c>
      <c r="W56" s="304">
        <v>0</v>
      </c>
      <c r="X56" s="304">
        <v>0</v>
      </c>
      <c r="Y56" s="304">
        <v>0</v>
      </c>
      <c r="Z56" s="304">
        <v>0</v>
      </c>
      <c r="AA56" s="304">
        <v>0</v>
      </c>
      <c r="AB56" s="304">
        <v>0</v>
      </c>
      <c r="AC56" s="304">
        <v>0</v>
      </c>
      <c r="AD56" s="304">
        <v>0</v>
      </c>
      <c r="AE56" s="304">
        <v>0</v>
      </c>
      <c r="AF56" s="304">
        <v>0</v>
      </c>
      <c r="AG56" s="304">
        <v>0</v>
      </c>
      <c r="AH56" s="304">
        <v>0</v>
      </c>
      <c r="AI56" s="304">
        <v>0</v>
      </c>
      <c r="AJ56" s="304">
        <v>0</v>
      </c>
      <c r="AK56" s="304">
        <v>0</v>
      </c>
      <c r="AL56" s="304">
        <v>0</v>
      </c>
      <c r="AM56" s="304">
        <v>0</v>
      </c>
      <c r="AN56" s="304">
        <v>0</v>
      </c>
      <c r="AO56" s="304">
        <v>0</v>
      </c>
      <c r="AP56" s="304">
        <v>0</v>
      </c>
      <c r="AQ56" s="304">
        <v>0</v>
      </c>
      <c r="AR56" s="304">
        <v>0</v>
      </c>
      <c r="AS56" s="304">
        <v>0</v>
      </c>
      <c r="AT56" s="304">
        <v>0</v>
      </c>
      <c r="AU56" s="304">
        <v>0</v>
      </c>
      <c r="AV56" s="304">
        <v>0</v>
      </c>
      <c r="AW56" s="304">
        <v>0</v>
      </c>
      <c r="AX56" s="304">
        <v>0</v>
      </c>
      <c r="AY56" s="304"/>
      <c r="AZ56" s="304"/>
      <c r="BA56" s="304"/>
      <c r="BB56" s="304"/>
      <c r="BC56" s="304"/>
      <c r="BD56" s="304"/>
      <c r="BE56" s="304"/>
      <c r="BF56" s="304"/>
      <c r="BG56" s="304"/>
    </row>
    <row r="57" spans="1:59" s="235" customFormat="1">
      <c r="A57" s="305" t="s">
        <v>332</v>
      </c>
      <c r="B57" s="304">
        <v>-15479741.084316615</v>
      </c>
      <c r="C57" s="304">
        <f>-4190280.93023294+(5668335/0.37)</f>
        <v>11129543.394091384</v>
      </c>
      <c r="D57" s="304">
        <f>-2160466.42017076+-(5668335/0.37)</f>
        <v>-17480290.744495086</v>
      </c>
      <c r="E57" s="304">
        <v>-21.230000000447035</v>
      </c>
      <c r="F57" s="304">
        <v>-725724.22671156889</v>
      </c>
      <c r="G57" s="304">
        <v>117756.28620820772</v>
      </c>
      <c r="H57" s="304">
        <v>0</v>
      </c>
      <c r="I57" s="304">
        <v>-355224.09492275381</v>
      </c>
      <c r="J57" s="304">
        <v>-5479.8350674803187</v>
      </c>
      <c r="K57" s="304">
        <v>0</v>
      </c>
      <c r="L57" s="304">
        <v>-615.35322431413806</v>
      </c>
      <c r="M57" s="304">
        <v>-22083.657221763289</v>
      </c>
      <c r="N57" s="304">
        <v>0</v>
      </c>
      <c r="O57" s="304">
        <v>0</v>
      </c>
      <c r="P57" s="304">
        <v>0</v>
      </c>
      <c r="Q57" s="304">
        <v>-670.5588401518653</v>
      </c>
      <c r="R57" s="304">
        <v>555446.69196478743</v>
      </c>
      <c r="S57" s="304">
        <v>31167.656726518842</v>
      </c>
      <c r="T57" s="304">
        <v>-234195.04191392369</v>
      </c>
      <c r="U57" s="304">
        <v>-5825.1578721118021</v>
      </c>
      <c r="V57" s="304">
        <v>0</v>
      </c>
      <c r="W57" s="304">
        <v>0</v>
      </c>
      <c r="X57" s="304">
        <v>0</v>
      </c>
      <c r="Y57" s="304">
        <v>-53841.448800561368</v>
      </c>
      <c r="Z57" s="304">
        <v>0</v>
      </c>
      <c r="AA57" s="304">
        <v>-315627.26923610107</v>
      </c>
      <c r="AB57" s="304">
        <v>-45610.638836827959</v>
      </c>
      <c r="AC57" s="304">
        <v>-2911103.0062311515</v>
      </c>
      <c r="AD57" s="304">
        <v>-541879.44109863928</v>
      </c>
      <c r="AE57" s="304">
        <v>252757.64727169171</v>
      </c>
      <c r="AF57" s="304">
        <v>-17842.11645254539</v>
      </c>
      <c r="AG57" s="304">
        <v>-27967.53349708725</v>
      </c>
      <c r="AH57" s="304">
        <v>-178.33789633690503</v>
      </c>
      <c r="AI57" s="304">
        <v>-78775.653755089617</v>
      </c>
      <c r="AJ57" s="304">
        <v>231465.11669101985</v>
      </c>
      <c r="AK57" s="304">
        <v>-54376.090642667899</v>
      </c>
      <c r="AL57" s="304">
        <v>-13990.711169508548</v>
      </c>
      <c r="AM57" s="304">
        <v>-821795.10585415503</v>
      </c>
      <c r="AN57" s="304">
        <v>-13769.352124017169</v>
      </c>
      <c r="AO57" s="304">
        <v>-169290.4691434236</v>
      </c>
      <c r="AP57" s="304">
        <v>193226.28201549419</v>
      </c>
      <c r="AQ57" s="304">
        <v>-250047.38654440315</v>
      </c>
      <c r="AR57" s="304">
        <v>-74178.462139965966</v>
      </c>
      <c r="AS57" s="304">
        <v>-1991161.3005044423</v>
      </c>
      <c r="AT57" s="304">
        <v>-1779539.9350896403</v>
      </c>
      <c r="AU57" s="304">
        <v>0</v>
      </c>
      <c r="AV57" s="304">
        <v>0</v>
      </c>
      <c r="AW57" s="304">
        <v>0</v>
      </c>
      <c r="AX57" s="304">
        <v>0</v>
      </c>
      <c r="AY57" s="304"/>
      <c r="AZ57" s="304"/>
      <c r="BA57" s="304"/>
      <c r="BB57" s="304"/>
      <c r="BC57" s="304"/>
      <c r="BD57" s="304"/>
      <c r="BE57" s="304"/>
      <c r="BF57" s="304"/>
      <c r="BG57" s="304"/>
    </row>
    <row r="58" spans="1:59" s="235" customFormat="1">
      <c r="A58" s="305" t="s">
        <v>333</v>
      </c>
      <c r="B58" s="304">
        <v>-1443403</v>
      </c>
      <c r="C58" s="304">
        <v>0</v>
      </c>
      <c r="D58" s="304">
        <v>0</v>
      </c>
      <c r="E58" s="304">
        <v>0</v>
      </c>
      <c r="F58" s="304">
        <v>0</v>
      </c>
      <c r="G58" s="304">
        <v>0</v>
      </c>
      <c r="H58" s="304">
        <v>0</v>
      </c>
      <c r="I58" s="304">
        <v>0</v>
      </c>
      <c r="J58" s="304">
        <v>0</v>
      </c>
      <c r="K58" s="304">
        <v>0</v>
      </c>
      <c r="L58" s="304">
        <v>0</v>
      </c>
      <c r="M58" s="304">
        <v>0</v>
      </c>
      <c r="N58" s="304">
        <v>0</v>
      </c>
      <c r="O58" s="304">
        <v>0</v>
      </c>
      <c r="P58" s="304">
        <v>0</v>
      </c>
      <c r="Q58" s="304">
        <v>0</v>
      </c>
      <c r="R58" s="304">
        <v>-60163</v>
      </c>
      <c r="S58" s="304">
        <v>0</v>
      </c>
      <c r="T58" s="304">
        <v>0</v>
      </c>
      <c r="U58" s="304">
        <v>0</v>
      </c>
      <c r="V58" s="304">
        <v>0</v>
      </c>
      <c r="W58" s="304">
        <v>0</v>
      </c>
      <c r="X58" s="304">
        <v>0</v>
      </c>
      <c r="Y58" s="304">
        <v>0</v>
      </c>
      <c r="Z58" s="304">
        <v>0</v>
      </c>
      <c r="AA58" s="304">
        <v>0</v>
      </c>
      <c r="AB58" s="304">
        <v>0</v>
      </c>
      <c r="AC58" s="304">
        <v>0</v>
      </c>
      <c r="AD58" s="304">
        <v>0</v>
      </c>
      <c r="AE58" s="304">
        <v>-561774</v>
      </c>
      <c r="AF58" s="304">
        <v>0</v>
      </c>
      <c r="AG58" s="304">
        <v>0</v>
      </c>
      <c r="AH58" s="304">
        <v>0</v>
      </c>
      <c r="AI58" s="304">
        <v>0</v>
      </c>
      <c r="AJ58" s="304">
        <v>0</v>
      </c>
      <c r="AK58" s="304">
        <v>0</v>
      </c>
      <c r="AL58" s="304">
        <v>0</v>
      </c>
      <c r="AM58" s="304">
        <v>0</v>
      </c>
      <c r="AN58" s="304">
        <v>0</v>
      </c>
      <c r="AO58" s="304">
        <v>0</v>
      </c>
      <c r="AP58" s="304">
        <v>-190269</v>
      </c>
      <c r="AQ58" s="304">
        <v>0</v>
      </c>
      <c r="AR58" s="304">
        <v>-631197</v>
      </c>
      <c r="AS58" s="304">
        <v>0</v>
      </c>
      <c r="AT58" s="304">
        <v>0</v>
      </c>
      <c r="AU58" s="304">
        <v>0</v>
      </c>
      <c r="AV58" s="304">
        <v>0</v>
      </c>
      <c r="AW58" s="304">
        <v>0</v>
      </c>
      <c r="AX58" s="304">
        <v>0</v>
      </c>
      <c r="AY58" s="304"/>
      <c r="AZ58" s="304"/>
      <c r="BA58" s="304"/>
      <c r="BB58" s="304"/>
      <c r="BC58" s="304"/>
      <c r="BD58" s="304"/>
      <c r="BE58" s="304"/>
      <c r="BF58" s="304"/>
      <c r="BG58" s="304"/>
    </row>
    <row r="59" spans="1:59" s="235" customFormat="1">
      <c r="A59" s="303" t="s">
        <v>381</v>
      </c>
      <c r="B59" s="304">
        <v>20349</v>
      </c>
      <c r="C59" s="304">
        <v>0</v>
      </c>
      <c r="D59" s="304">
        <v>0</v>
      </c>
      <c r="E59" s="304">
        <v>0</v>
      </c>
      <c r="F59" s="304">
        <v>0</v>
      </c>
      <c r="G59" s="304">
        <v>0</v>
      </c>
      <c r="H59" s="304">
        <v>0</v>
      </c>
      <c r="I59" s="304">
        <v>0</v>
      </c>
      <c r="J59" s="304">
        <v>0</v>
      </c>
      <c r="K59" s="304">
        <v>0</v>
      </c>
      <c r="L59" s="304">
        <v>0</v>
      </c>
      <c r="M59" s="304">
        <v>0</v>
      </c>
      <c r="N59" s="304">
        <v>0</v>
      </c>
      <c r="O59" s="304">
        <v>0</v>
      </c>
      <c r="P59" s="304">
        <v>0</v>
      </c>
      <c r="Q59" s="304">
        <v>0</v>
      </c>
      <c r="R59" s="304">
        <v>0</v>
      </c>
      <c r="S59" s="304">
        <v>0</v>
      </c>
      <c r="T59" s="304">
        <v>0</v>
      </c>
      <c r="U59" s="304">
        <v>0</v>
      </c>
      <c r="V59" s="304">
        <v>0</v>
      </c>
      <c r="W59" s="304">
        <v>0</v>
      </c>
      <c r="X59" s="304">
        <v>0</v>
      </c>
      <c r="Y59" s="304">
        <v>0</v>
      </c>
      <c r="Z59" s="304">
        <v>0</v>
      </c>
      <c r="AA59" s="304">
        <v>0</v>
      </c>
      <c r="AB59" s="304">
        <v>0</v>
      </c>
      <c r="AC59" s="304">
        <v>0</v>
      </c>
      <c r="AD59" s="304">
        <v>0</v>
      </c>
      <c r="AE59" s="304">
        <v>0</v>
      </c>
      <c r="AF59" s="304">
        <v>0</v>
      </c>
      <c r="AG59" s="304">
        <v>0</v>
      </c>
      <c r="AH59" s="304">
        <v>0</v>
      </c>
      <c r="AI59" s="304">
        <v>0</v>
      </c>
      <c r="AJ59" s="304">
        <v>0</v>
      </c>
      <c r="AK59" s="304">
        <v>0</v>
      </c>
      <c r="AL59" s="304">
        <v>0</v>
      </c>
      <c r="AM59" s="304">
        <v>0</v>
      </c>
      <c r="AN59" s="304">
        <v>0</v>
      </c>
      <c r="AO59" s="304">
        <v>0</v>
      </c>
      <c r="AP59" s="304">
        <v>20349</v>
      </c>
      <c r="AQ59" s="304">
        <v>0</v>
      </c>
      <c r="AR59" s="304">
        <v>0</v>
      </c>
      <c r="AS59" s="304">
        <v>0</v>
      </c>
      <c r="AT59" s="304">
        <v>0</v>
      </c>
      <c r="AU59" s="304">
        <v>0</v>
      </c>
      <c r="AV59" s="304">
        <v>0</v>
      </c>
      <c r="AW59" s="304">
        <v>0</v>
      </c>
      <c r="AX59" s="304">
        <v>0</v>
      </c>
      <c r="AY59" s="304"/>
      <c r="AZ59" s="304"/>
      <c r="BA59" s="304"/>
      <c r="BB59" s="304"/>
      <c r="BC59" s="304"/>
      <c r="BD59" s="304"/>
      <c r="BE59" s="304"/>
      <c r="BF59" s="304"/>
      <c r="BG59" s="304"/>
    </row>
    <row r="60" spans="1:59" s="235" customFormat="1">
      <c r="A60" s="303" t="s">
        <v>382</v>
      </c>
      <c r="B60" s="304">
        <v>74057</v>
      </c>
      <c r="C60" s="304">
        <v>0</v>
      </c>
      <c r="D60" s="304">
        <v>0</v>
      </c>
      <c r="E60" s="304">
        <v>0</v>
      </c>
      <c r="F60" s="304">
        <v>0</v>
      </c>
      <c r="G60" s="304">
        <v>0</v>
      </c>
      <c r="H60" s="304">
        <v>0</v>
      </c>
      <c r="I60" s="304">
        <v>0</v>
      </c>
      <c r="J60" s="304">
        <v>0</v>
      </c>
      <c r="K60" s="304">
        <v>0</v>
      </c>
      <c r="L60" s="304">
        <v>0</v>
      </c>
      <c r="M60" s="304">
        <v>0</v>
      </c>
      <c r="N60" s="304">
        <v>0</v>
      </c>
      <c r="O60" s="304">
        <v>0</v>
      </c>
      <c r="P60" s="304">
        <v>0</v>
      </c>
      <c r="Q60" s="304">
        <v>0</v>
      </c>
      <c r="R60" s="304">
        <v>0</v>
      </c>
      <c r="S60" s="304">
        <v>0</v>
      </c>
      <c r="T60" s="304">
        <v>0</v>
      </c>
      <c r="U60" s="304">
        <v>0</v>
      </c>
      <c r="V60" s="304">
        <v>0</v>
      </c>
      <c r="W60" s="304">
        <v>0</v>
      </c>
      <c r="X60" s="304">
        <v>0</v>
      </c>
      <c r="Y60" s="304">
        <v>0</v>
      </c>
      <c r="Z60" s="304">
        <v>0</v>
      </c>
      <c r="AA60" s="304">
        <v>0</v>
      </c>
      <c r="AB60" s="304">
        <v>0</v>
      </c>
      <c r="AC60" s="304">
        <v>0</v>
      </c>
      <c r="AD60" s="304">
        <v>0</v>
      </c>
      <c r="AE60" s="304">
        <v>74057</v>
      </c>
      <c r="AF60" s="304">
        <v>0</v>
      </c>
      <c r="AG60" s="304">
        <v>0</v>
      </c>
      <c r="AH60" s="304">
        <v>0</v>
      </c>
      <c r="AI60" s="304">
        <v>0</v>
      </c>
      <c r="AJ60" s="304">
        <v>0</v>
      </c>
      <c r="AK60" s="304">
        <v>0</v>
      </c>
      <c r="AL60" s="304">
        <v>0</v>
      </c>
      <c r="AM60" s="304">
        <v>0</v>
      </c>
      <c r="AN60" s="304">
        <v>0</v>
      </c>
      <c r="AO60" s="304">
        <v>0</v>
      </c>
      <c r="AP60" s="304">
        <v>0</v>
      </c>
      <c r="AQ60" s="304">
        <v>0</v>
      </c>
      <c r="AR60" s="304">
        <v>0</v>
      </c>
      <c r="AS60" s="304">
        <v>0</v>
      </c>
      <c r="AT60" s="304">
        <v>0</v>
      </c>
      <c r="AU60" s="304">
        <v>0</v>
      </c>
      <c r="AV60" s="304">
        <v>0</v>
      </c>
      <c r="AW60" s="304">
        <v>0</v>
      </c>
      <c r="AX60" s="304">
        <v>0</v>
      </c>
      <c r="AY60" s="304"/>
      <c r="AZ60" s="304"/>
      <c r="BA60" s="304"/>
      <c r="BB60" s="304"/>
      <c r="BC60" s="304"/>
      <c r="BD60" s="304"/>
      <c r="BE60" s="304"/>
      <c r="BF60" s="304"/>
      <c r="BG60" s="304"/>
    </row>
    <row r="61" spans="1:59" s="235" customFormat="1">
      <c r="A61" s="303" t="s">
        <v>383</v>
      </c>
      <c r="B61" s="304">
        <v>164207</v>
      </c>
      <c r="C61" s="304">
        <v>0</v>
      </c>
      <c r="D61" s="304">
        <v>0</v>
      </c>
      <c r="E61" s="304">
        <v>0</v>
      </c>
      <c r="F61" s="304">
        <v>0</v>
      </c>
      <c r="G61" s="304">
        <v>0</v>
      </c>
      <c r="H61" s="304">
        <v>0</v>
      </c>
      <c r="I61" s="304">
        <v>0</v>
      </c>
      <c r="J61" s="304">
        <v>0</v>
      </c>
      <c r="K61" s="304">
        <v>0</v>
      </c>
      <c r="L61" s="304">
        <v>0</v>
      </c>
      <c r="M61" s="304">
        <v>0</v>
      </c>
      <c r="N61" s="304">
        <v>0</v>
      </c>
      <c r="O61" s="304">
        <v>0</v>
      </c>
      <c r="P61" s="304">
        <v>0</v>
      </c>
      <c r="Q61" s="304">
        <v>0</v>
      </c>
      <c r="R61" s="304">
        <v>0</v>
      </c>
      <c r="S61" s="304">
        <v>0</v>
      </c>
      <c r="T61" s="304">
        <v>0</v>
      </c>
      <c r="U61" s="304">
        <v>0</v>
      </c>
      <c r="V61" s="304">
        <v>0</v>
      </c>
      <c r="W61" s="304">
        <v>0</v>
      </c>
      <c r="X61" s="304">
        <v>0</v>
      </c>
      <c r="Y61" s="304">
        <v>0</v>
      </c>
      <c r="Z61" s="304">
        <v>0</v>
      </c>
      <c r="AA61" s="304">
        <v>0</v>
      </c>
      <c r="AB61" s="304">
        <v>0</v>
      </c>
      <c r="AC61" s="304">
        <v>0</v>
      </c>
      <c r="AD61" s="304">
        <v>0</v>
      </c>
      <c r="AE61" s="304">
        <v>164207</v>
      </c>
      <c r="AF61" s="304">
        <v>0</v>
      </c>
      <c r="AG61" s="304">
        <v>0</v>
      </c>
      <c r="AH61" s="304">
        <v>0</v>
      </c>
      <c r="AI61" s="304">
        <v>0</v>
      </c>
      <c r="AJ61" s="304">
        <v>0</v>
      </c>
      <c r="AK61" s="304">
        <v>0</v>
      </c>
      <c r="AL61" s="304">
        <v>0</v>
      </c>
      <c r="AM61" s="304">
        <v>0</v>
      </c>
      <c r="AN61" s="304">
        <v>0</v>
      </c>
      <c r="AO61" s="304">
        <v>0</v>
      </c>
      <c r="AP61" s="304">
        <v>0</v>
      </c>
      <c r="AQ61" s="304">
        <v>0</v>
      </c>
      <c r="AR61" s="304">
        <v>0</v>
      </c>
      <c r="AS61" s="304">
        <v>0</v>
      </c>
      <c r="AT61" s="304">
        <v>0</v>
      </c>
      <c r="AU61" s="304">
        <v>0</v>
      </c>
      <c r="AV61" s="304">
        <v>0</v>
      </c>
      <c r="AW61" s="304">
        <v>0</v>
      </c>
      <c r="AX61" s="304">
        <v>0</v>
      </c>
      <c r="AY61" s="304"/>
      <c r="AZ61" s="304"/>
      <c r="BA61" s="304"/>
      <c r="BB61" s="304"/>
      <c r="BC61" s="304"/>
      <c r="BD61" s="304"/>
      <c r="BE61" s="304"/>
      <c r="BF61" s="304"/>
      <c r="BG61" s="304"/>
    </row>
    <row r="62" spans="1:59" s="235" customFormat="1">
      <c r="A62" s="303" t="s">
        <v>384</v>
      </c>
      <c r="B62" s="304">
        <v>250615</v>
      </c>
      <c r="C62" s="304">
        <v>0</v>
      </c>
      <c r="D62" s="304">
        <v>0</v>
      </c>
      <c r="E62" s="304">
        <v>0</v>
      </c>
      <c r="F62" s="304">
        <v>0</v>
      </c>
      <c r="G62" s="304">
        <v>0</v>
      </c>
      <c r="H62" s="304">
        <v>0</v>
      </c>
      <c r="I62" s="304">
        <v>0</v>
      </c>
      <c r="J62" s="304">
        <v>0</v>
      </c>
      <c r="K62" s="304">
        <v>0</v>
      </c>
      <c r="L62" s="304">
        <v>0</v>
      </c>
      <c r="M62" s="304">
        <v>0</v>
      </c>
      <c r="N62" s="304">
        <v>0</v>
      </c>
      <c r="O62" s="304">
        <v>0</v>
      </c>
      <c r="P62" s="304">
        <v>0</v>
      </c>
      <c r="Q62" s="304">
        <v>0</v>
      </c>
      <c r="R62" s="304">
        <v>0</v>
      </c>
      <c r="S62" s="304">
        <v>0</v>
      </c>
      <c r="T62" s="304">
        <v>0</v>
      </c>
      <c r="U62" s="304">
        <v>0</v>
      </c>
      <c r="V62" s="304">
        <v>0</v>
      </c>
      <c r="W62" s="304">
        <v>0</v>
      </c>
      <c r="X62" s="304">
        <v>0</v>
      </c>
      <c r="Y62" s="304">
        <v>0</v>
      </c>
      <c r="Z62" s="304">
        <v>0</v>
      </c>
      <c r="AA62" s="304">
        <v>0</v>
      </c>
      <c r="AB62" s="304">
        <v>0</v>
      </c>
      <c r="AC62" s="304">
        <v>0</v>
      </c>
      <c r="AD62" s="304">
        <v>0</v>
      </c>
      <c r="AE62" s="304">
        <v>0</v>
      </c>
      <c r="AF62" s="304">
        <v>0</v>
      </c>
      <c r="AG62" s="304">
        <v>0</v>
      </c>
      <c r="AH62" s="304">
        <v>0</v>
      </c>
      <c r="AI62" s="304">
        <v>0</v>
      </c>
      <c r="AJ62" s="304">
        <v>0</v>
      </c>
      <c r="AK62" s="304">
        <v>0</v>
      </c>
      <c r="AL62" s="304">
        <v>0</v>
      </c>
      <c r="AM62" s="304">
        <v>0</v>
      </c>
      <c r="AN62" s="304">
        <v>0</v>
      </c>
      <c r="AO62" s="304">
        <v>0</v>
      </c>
      <c r="AP62" s="304">
        <v>0</v>
      </c>
      <c r="AQ62" s="304">
        <v>0</v>
      </c>
      <c r="AR62" s="304">
        <v>250615</v>
      </c>
      <c r="AS62" s="304">
        <v>0</v>
      </c>
      <c r="AT62" s="304">
        <v>0</v>
      </c>
      <c r="AU62" s="304">
        <v>0</v>
      </c>
      <c r="AV62" s="304">
        <v>0</v>
      </c>
      <c r="AW62" s="304">
        <v>0</v>
      </c>
      <c r="AX62" s="304">
        <v>0</v>
      </c>
      <c r="AY62" s="304"/>
      <c r="AZ62" s="304"/>
      <c r="BA62" s="304"/>
      <c r="BB62" s="304"/>
      <c r="BC62" s="304"/>
      <c r="BD62" s="304"/>
      <c r="BE62" s="304"/>
      <c r="BF62" s="304"/>
      <c r="BG62" s="304"/>
    </row>
    <row r="63" spans="1:59" s="235" customFormat="1">
      <c r="A63" s="303" t="s">
        <v>385</v>
      </c>
      <c r="B63" s="304">
        <v>9912</v>
      </c>
      <c r="C63" s="304">
        <v>0</v>
      </c>
      <c r="D63" s="304">
        <v>0</v>
      </c>
      <c r="E63" s="304">
        <v>0</v>
      </c>
      <c r="F63" s="304">
        <v>0</v>
      </c>
      <c r="G63" s="304">
        <v>0</v>
      </c>
      <c r="H63" s="304">
        <v>0</v>
      </c>
      <c r="I63" s="304">
        <v>0</v>
      </c>
      <c r="J63" s="304">
        <v>0</v>
      </c>
      <c r="K63" s="304">
        <v>0</v>
      </c>
      <c r="L63" s="304">
        <v>0</v>
      </c>
      <c r="M63" s="304">
        <v>0</v>
      </c>
      <c r="N63" s="304">
        <v>0</v>
      </c>
      <c r="O63" s="304">
        <v>0</v>
      </c>
      <c r="P63" s="304">
        <v>0</v>
      </c>
      <c r="Q63" s="304">
        <v>0</v>
      </c>
      <c r="R63" s="304">
        <v>0</v>
      </c>
      <c r="S63" s="304">
        <v>0</v>
      </c>
      <c r="T63" s="304">
        <v>0</v>
      </c>
      <c r="U63" s="304">
        <v>0</v>
      </c>
      <c r="V63" s="304">
        <v>0</v>
      </c>
      <c r="W63" s="304">
        <v>0</v>
      </c>
      <c r="X63" s="304">
        <v>0</v>
      </c>
      <c r="Y63" s="304">
        <v>0</v>
      </c>
      <c r="Z63" s="304">
        <v>0</v>
      </c>
      <c r="AA63" s="304">
        <v>0</v>
      </c>
      <c r="AB63" s="304">
        <v>0</v>
      </c>
      <c r="AC63" s="304">
        <v>0</v>
      </c>
      <c r="AD63" s="304">
        <v>0</v>
      </c>
      <c r="AE63" s="304">
        <v>0</v>
      </c>
      <c r="AF63" s="304">
        <v>0</v>
      </c>
      <c r="AG63" s="304">
        <v>0</v>
      </c>
      <c r="AH63" s="304">
        <v>0</v>
      </c>
      <c r="AI63" s="304">
        <v>0</v>
      </c>
      <c r="AJ63" s="304">
        <v>0</v>
      </c>
      <c r="AK63" s="304">
        <v>0</v>
      </c>
      <c r="AL63" s="304">
        <v>0</v>
      </c>
      <c r="AM63" s="304">
        <v>0</v>
      </c>
      <c r="AN63" s="304">
        <v>0</v>
      </c>
      <c r="AO63" s="304">
        <v>0</v>
      </c>
      <c r="AP63" s="304">
        <v>9912</v>
      </c>
      <c r="AQ63" s="304">
        <v>0</v>
      </c>
      <c r="AR63" s="304">
        <v>0</v>
      </c>
      <c r="AS63" s="304">
        <v>0</v>
      </c>
      <c r="AT63" s="304">
        <v>0</v>
      </c>
      <c r="AU63" s="304">
        <v>0</v>
      </c>
      <c r="AV63" s="304">
        <v>0</v>
      </c>
      <c r="AW63" s="304">
        <v>0</v>
      </c>
      <c r="AX63" s="304">
        <v>0</v>
      </c>
      <c r="AY63" s="304"/>
      <c r="AZ63" s="304"/>
      <c r="BA63" s="304"/>
      <c r="BB63" s="304"/>
      <c r="BC63" s="304"/>
      <c r="BD63" s="304"/>
      <c r="BE63" s="304"/>
      <c r="BF63" s="304"/>
      <c r="BG63" s="304"/>
    </row>
    <row r="64" spans="1:59" s="235" customFormat="1">
      <c r="A64" s="303" t="s">
        <v>340</v>
      </c>
      <c r="B64" s="304">
        <v>70917339</v>
      </c>
      <c r="C64" s="304">
        <v>60794903</v>
      </c>
      <c r="D64" s="304">
        <v>0</v>
      </c>
      <c r="E64" s="304">
        <v>-15906</v>
      </c>
      <c r="F64" s="304">
        <v>0</v>
      </c>
      <c r="G64" s="304">
        <v>1477049</v>
      </c>
      <c r="H64" s="304">
        <v>0</v>
      </c>
      <c r="I64" s="304">
        <v>0</v>
      </c>
      <c r="J64" s="304">
        <v>0</v>
      </c>
      <c r="K64" s="304">
        <v>0</v>
      </c>
      <c r="L64" s="304">
        <v>0</v>
      </c>
      <c r="M64" s="304">
        <v>0</v>
      </c>
      <c r="N64" s="304">
        <v>0</v>
      </c>
      <c r="O64" s="304">
        <v>0</v>
      </c>
      <c r="P64" s="304">
        <v>0</v>
      </c>
      <c r="Q64" s="304">
        <v>0</v>
      </c>
      <c r="R64" s="304">
        <v>1621992</v>
      </c>
      <c r="S64" s="304">
        <v>0</v>
      </c>
      <c r="T64" s="304">
        <v>0</v>
      </c>
      <c r="U64" s="304">
        <v>0</v>
      </c>
      <c r="V64" s="304">
        <v>0</v>
      </c>
      <c r="W64" s="304">
        <v>0</v>
      </c>
      <c r="X64" s="304">
        <v>0</v>
      </c>
      <c r="Y64" s="304">
        <v>0</v>
      </c>
      <c r="Z64" s="304">
        <v>0</v>
      </c>
      <c r="AA64" s="304">
        <v>0</v>
      </c>
      <c r="AB64" s="304">
        <v>0</v>
      </c>
      <c r="AC64" s="304">
        <v>0</v>
      </c>
      <c r="AD64" s="304">
        <v>0</v>
      </c>
      <c r="AE64" s="304">
        <v>2998253</v>
      </c>
      <c r="AF64" s="304">
        <v>0</v>
      </c>
      <c r="AG64" s="304">
        <v>0</v>
      </c>
      <c r="AH64" s="304">
        <v>0</v>
      </c>
      <c r="AI64" s="304">
        <v>0</v>
      </c>
      <c r="AJ64" s="304">
        <v>0</v>
      </c>
      <c r="AK64" s="304">
        <v>0</v>
      </c>
      <c r="AL64" s="304">
        <v>0</v>
      </c>
      <c r="AM64" s="304">
        <v>533443</v>
      </c>
      <c r="AN64" s="304">
        <v>0</v>
      </c>
      <c r="AO64" s="304">
        <v>0</v>
      </c>
      <c r="AP64" s="304">
        <v>1954893</v>
      </c>
      <c r="AQ64" s="304">
        <v>0</v>
      </c>
      <c r="AR64" s="304">
        <v>813841</v>
      </c>
      <c r="AS64" s="304">
        <v>738871</v>
      </c>
      <c r="AT64" s="304">
        <v>0</v>
      </c>
      <c r="AU64" s="304">
        <v>0</v>
      </c>
      <c r="AV64" s="304">
        <v>0</v>
      </c>
      <c r="AW64" s="304">
        <v>0</v>
      </c>
      <c r="AX64" s="304">
        <v>0</v>
      </c>
      <c r="AY64" s="304"/>
      <c r="AZ64" s="304"/>
      <c r="BA64" s="304"/>
      <c r="BB64" s="304"/>
      <c r="BC64" s="304"/>
      <c r="BD64" s="304"/>
      <c r="BE64" s="304"/>
      <c r="BF64" s="304"/>
      <c r="BG64" s="304"/>
    </row>
    <row r="65" spans="1:59" s="235" customFormat="1">
      <c r="A65" s="303" t="s">
        <v>341</v>
      </c>
      <c r="B65" s="304">
        <v>-535968</v>
      </c>
      <c r="C65" s="304">
        <v>0</v>
      </c>
      <c r="D65" s="304">
        <v>0</v>
      </c>
      <c r="E65" s="304">
        <v>0</v>
      </c>
      <c r="F65" s="304">
        <v>0</v>
      </c>
      <c r="G65" s="304">
        <v>0</v>
      </c>
      <c r="H65" s="304">
        <v>0</v>
      </c>
      <c r="I65" s="304">
        <v>0</v>
      </c>
      <c r="J65" s="304">
        <v>0</v>
      </c>
      <c r="K65" s="304">
        <v>0</v>
      </c>
      <c r="L65" s="304">
        <v>0</v>
      </c>
      <c r="M65" s="304">
        <v>0</v>
      </c>
      <c r="N65" s="304">
        <v>0</v>
      </c>
      <c r="O65" s="304">
        <v>0</v>
      </c>
      <c r="P65" s="304">
        <v>0</v>
      </c>
      <c r="Q65" s="304">
        <v>0</v>
      </c>
      <c r="R65" s="304">
        <v>0</v>
      </c>
      <c r="S65" s="304">
        <v>0</v>
      </c>
      <c r="T65" s="304">
        <v>0</v>
      </c>
      <c r="U65" s="304">
        <v>0</v>
      </c>
      <c r="V65" s="304">
        <v>0</v>
      </c>
      <c r="W65" s="304">
        <v>0</v>
      </c>
      <c r="X65" s="304">
        <v>0</v>
      </c>
      <c r="Y65" s="304">
        <v>0</v>
      </c>
      <c r="Z65" s="304">
        <v>0</v>
      </c>
      <c r="AA65" s="304">
        <v>0</v>
      </c>
      <c r="AB65" s="304">
        <v>0</v>
      </c>
      <c r="AC65" s="304">
        <v>0</v>
      </c>
      <c r="AD65" s="304">
        <v>0</v>
      </c>
      <c r="AE65" s="304">
        <v>0</v>
      </c>
      <c r="AF65" s="304">
        <v>0</v>
      </c>
      <c r="AG65" s="304">
        <v>0</v>
      </c>
      <c r="AH65" s="304">
        <v>0</v>
      </c>
      <c r="AI65" s="304">
        <v>0</v>
      </c>
      <c r="AJ65" s="304">
        <v>0</v>
      </c>
      <c r="AK65" s="304">
        <v>0</v>
      </c>
      <c r="AL65" s="304">
        <v>0</v>
      </c>
      <c r="AM65" s="304">
        <v>0</v>
      </c>
      <c r="AN65" s="304">
        <v>0</v>
      </c>
      <c r="AO65" s="304">
        <v>0</v>
      </c>
      <c r="AP65" s="304">
        <v>0</v>
      </c>
      <c r="AQ65" s="304">
        <v>0</v>
      </c>
      <c r="AR65" s="304">
        <v>-535968</v>
      </c>
      <c r="AS65" s="304">
        <v>0</v>
      </c>
      <c r="AT65" s="304">
        <v>0</v>
      </c>
      <c r="AU65" s="304">
        <v>0</v>
      </c>
      <c r="AV65" s="304">
        <v>0</v>
      </c>
      <c r="AW65" s="304">
        <v>0</v>
      </c>
      <c r="AX65" s="304">
        <v>0</v>
      </c>
      <c r="AY65" s="304"/>
      <c r="AZ65" s="304"/>
      <c r="BA65" s="304"/>
      <c r="BB65" s="304"/>
      <c r="BC65" s="304"/>
      <c r="BD65" s="304"/>
      <c r="BE65" s="304"/>
      <c r="BF65" s="304"/>
      <c r="BG65" s="304"/>
    </row>
    <row r="66" spans="1:59" s="235" customFormat="1">
      <c r="A66" s="303" t="s">
        <v>342</v>
      </c>
      <c r="B66" s="304">
        <v>22073551</v>
      </c>
      <c r="C66" s="304">
        <v>22073551</v>
      </c>
      <c r="D66" s="304">
        <v>0</v>
      </c>
      <c r="E66" s="304">
        <v>0</v>
      </c>
      <c r="F66" s="304">
        <v>0</v>
      </c>
      <c r="G66" s="304">
        <v>0</v>
      </c>
      <c r="H66" s="304">
        <v>0</v>
      </c>
      <c r="I66" s="304">
        <v>0</v>
      </c>
      <c r="J66" s="304">
        <v>0</v>
      </c>
      <c r="K66" s="304">
        <v>0</v>
      </c>
      <c r="L66" s="304">
        <v>0</v>
      </c>
      <c r="M66" s="304">
        <v>0</v>
      </c>
      <c r="N66" s="304">
        <v>0</v>
      </c>
      <c r="O66" s="304">
        <v>0</v>
      </c>
      <c r="P66" s="304">
        <v>0</v>
      </c>
      <c r="Q66" s="304">
        <v>0</v>
      </c>
      <c r="R66" s="304">
        <v>0</v>
      </c>
      <c r="S66" s="304">
        <v>0</v>
      </c>
      <c r="T66" s="304">
        <v>0</v>
      </c>
      <c r="U66" s="304">
        <v>0</v>
      </c>
      <c r="V66" s="304">
        <v>0</v>
      </c>
      <c r="W66" s="304">
        <v>0</v>
      </c>
      <c r="X66" s="304">
        <v>0</v>
      </c>
      <c r="Y66" s="304">
        <v>0</v>
      </c>
      <c r="Z66" s="304">
        <v>0</v>
      </c>
      <c r="AA66" s="304">
        <v>0</v>
      </c>
      <c r="AB66" s="304">
        <v>0</v>
      </c>
      <c r="AC66" s="304">
        <v>0</v>
      </c>
      <c r="AD66" s="304">
        <v>0</v>
      </c>
      <c r="AE66" s="304">
        <v>0</v>
      </c>
      <c r="AF66" s="304">
        <v>0</v>
      </c>
      <c r="AG66" s="304">
        <v>0</v>
      </c>
      <c r="AH66" s="304">
        <v>0</v>
      </c>
      <c r="AI66" s="304">
        <v>0</v>
      </c>
      <c r="AJ66" s="304">
        <v>0</v>
      </c>
      <c r="AK66" s="304">
        <v>0</v>
      </c>
      <c r="AL66" s="304">
        <v>0</v>
      </c>
      <c r="AM66" s="304">
        <v>0</v>
      </c>
      <c r="AN66" s="304">
        <v>0</v>
      </c>
      <c r="AO66" s="304">
        <v>0</v>
      </c>
      <c r="AP66" s="304">
        <v>0</v>
      </c>
      <c r="AQ66" s="304">
        <v>0</v>
      </c>
      <c r="AR66" s="304">
        <v>0</v>
      </c>
      <c r="AS66" s="304">
        <v>0</v>
      </c>
      <c r="AT66" s="304">
        <v>0</v>
      </c>
      <c r="AU66" s="304">
        <v>0</v>
      </c>
      <c r="AV66" s="304">
        <v>0</v>
      </c>
      <c r="AW66" s="304">
        <v>0</v>
      </c>
      <c r="AX66" s="304">
        <v>0</v>
      </c>
      <c r="AY66" s="304"/>
      <c r="AZ66" s="304"/>
      <c r="BA66" s="304"/>
      <c r="BB66" s="304"/>
      <c r="BC66" s="304"/>
      <c r="BD66" s="304"/>
      <c r="BE66" s="304"/>
      <c r="BF66" s="304"/>
      <c r="BG66" s="304"/>
    </row>
    <row r="67" spans="1:59" s="235" customFormat="1">
      <c r="A67" s="303" t="s">
        <v>343</v>
      </c>
      <c r="B67" s="304">
        <v>5404585</v>
      </c>
      <c r="C67" s="304">
        <v>5404585</v>
      </c>
      <c r="D67" s="304">
        <v>0</v>
      </c>
      <c r="E67" s="304">
        <v>0</v>
      </c>
      <c r="F67" s="304">
        <v>0</v>
      </c>
      <c r="G67" s="304">
        <v>0</v>
      </c>
      <c r="H67" s="304">
        <v>0</v>
      </c>
      <c r="I67" s="304">
        <v>0</v>
      </c>
      <c r="J67" s="304">
        <v>0</v>
      </c>
      <c r="K67" s="304">
        <v>0</v>
      </c>
      <c r="L67" s="304">
        <v>0</v>
      </c>
      <c r="M67" s="304">
        <v>0</v>
      </c>
      <c r="N67" s="304">
        <v>0</v>
      </c>
      <c r="O67" s="304">
        <v>0</v>
      </c>
      <c r="P67" s="304">
        <v>0</v>
      </c>
      <c r="Q67" s="304">
        <v>0</v>
      </c>
      <c r="R67" s="304">
        <v>0</v>
      </c>
      <c r="S67" s="304">
        <v>0</v>
      </c>
      <c r="T67" s="304">
        <v>0</v>
      </c>
      <c r="U67" s="304">
        <v>0</v>
      </c>
      <c r="V67" s="304">
        <v>0</v>
      </c>
      <c r="W67" s="304">
        <v>0</v>
      </c>
      <c r="X67" s="304">
        <v>0</v>
      </c>
      <c r="Y67" s="304">
        <v>0</v>
      </c>
      <c r="Z67" s="304">
        <v>0</v>
      </c>
      <c r="AA67" s="304">
        <v>0</v>
      </c>
      <c r="AB67" s="304">
        <v>0</v>
      </c>
      <c r="AC67" s="304">
        <v>0</v>
      </c>
      <c r="AD67" s="304">
        <v>0</v>
      </c>
      <c r="AE67" s="304">
        <v>0</v>
      </c>
      <c r="AF67" s="304">
        <v>0</v>
      </c>
      <c r="AG67" s="304">
        <v>0</v>
      </c>
      <c r="AH67" s="304">
        <v>0</v>
      </c>
      <c r="AI67" s="304">
        <v>0</v>
      </c>
      <c r="AJ67" s="304">
        <v>0</v>
      </c>
      <c r="AK67" s="304">
        <v>0</v>
      </c>
      <c r="AL67" s="304">
        <v>0</v>
      </c>
      <c r="AM67" s="304">
        <v>0</v>
      </c>
      <c r="AN67" s="304">
        <v>0</v>
      </c>
      <c r="AO67" s="304">
        <v>0</v>
      </c>
      <c r="AP67" s="304">
        <v>0</v>
      </c>
      <c r="AQ67" s="304">
        <v>0</v>
      </c>
      <c r="AR67" s="304">
        <v>0</v>
      </c>
      <c r="AS67" s="304">
        <v>0</v>
      </c>
      <c r="AT67" s="304">
        <v>0</v>
      </c>
      <c r="AU67" s="304">
        <v>0</v>
      </c>
      <c r="AV67" s="304">
        <v>0</v>
      </c>
      <c r="AW67" s="304">
        <v>0</v>
      </c>
      <c r="AX67" s="304">
        <v>0</v>
      </c>
      <c r="AY67" s="304"/>
      <c r="AZ67" s="304"/>
      <c r="BA67" s="304"/>
      <c r="BB67" s="304"/>
      <c r="BC67" s="304"/>
      <c r="BD67" s="304"/>
      <c r="BE67" s="304"/>
      <c r="BF67" s="304"/>
      <c r="BG67" s="304"/>
    </row>
    <row r="68" spans="1:59" s="235" customFormat="1">
      <c r="A68" s="303" t="s">
        <v>344</v>
      </c>
      <c r="B68" s="304">
        <v>1560435</v>
      </c>
      <c r="C68" s="304">
        <v>1560435</v>
      </c>
      <c r="D68" s="304">
        <v>0</v>
      </c>
      <c r="E68" s="304">
        <v>0</v>
      </c>
      <c r="F68" s="304">
        <v>0</v>
      </c>
      <c r="G68" s="304">
        <v>0</v>
      </c>
      <c r="H68" s="304">
        <v>0</v>
      </c>
      <c r="I68" s="304">
        <v>0</v>
      </c>
      <c r="J68" s="304">
        <v>0</v>
      </c>
      <c r="K68" s="304">
        <v>0</v>
      </c>
      <c r="L68" s="304">
        <v>0</v>
      </c>
      <c r="M68" s="304">
        <v>0</v>
      </c>
      <c r="N68" s="304">
        <v>0</v>
      </c>
      <c r="O68" s="304">
        <v>0</v>
      </c>
      <c r="P68" s="304">
        <v>0</v>
      </c>
      <c r="Q68" s="304">
        <v>0</v>
      </c>
      <c r="R68" s="304">
        <v>0</v>
      </c>
      <c r="S68" s="304">
        <v>0</v>
      </c>
      <c r="T68" s="304">
        <v>0</v>
      </c>
      <c r="U68" s="304">
        <v>0</v>
      </c>
      <c r="V68" s="304">
        <v>0</v>
      </c>
      <c r="W68" s="304">
        <v>0</v>
      </c>
      <c r="X68" s="304">
        <v>0</v>
      </c>
      <c r="Y68" s="304">
        <v>0</v>
      </c>
      <c r="Z68" s="304">
        <v>0</v>
      </c>
      <c r="AA68" s="304">
        <v>0</v>
      </c>
      <c r="AB68" s="304">
        <v>0</v>
      </c>
      <c r="AC68" s="304">
        <v>0</v>
      </c>
      <c r="AD68" s="304">
        <v>0</v>
      </c>
      <c r="AE68" s="304">
        <v>0</v>
      </c>
      <c r="AF68" s="304">
        <v>0</v>
      </c>
      <c r="AG68" s="304">
        <v>0</v>
      </c>
      <c r="AH68" s="304">
        <v>0</v>
      </c>
      <c r="AI68" s="304">
        <v>0</v>
      </c>
      <c r="AJ68" s="304">
        <v>0</v>
      </c>
      <c r="AK68" s="304">
        <v>0</v>
      </c>
      <c r="AL68" s="304">
        <v>0</v>
      </c>
      <c r="AM68" s="304">
        <v>0</v>
      </c>
      <c r="AN68" s="304">
        <v>0</v>
      </c>
      <c r="AO68" s="304">
        <v>0</v>
      </c>
      <c r="AP68" s="304">
        <v>0</v>
      </c>
      <c r="AQ68" s="304">
        <v>0</v>
      </c>
      <c r="AR68" s="304">
        <v>0</v>
      </c>
      <c r="AS68" s="304">
        <v>0</v>
      </c>
      <c r="AT68" s="304">
        <v>0</v>
      </c>
      <c r="AU68" s="304">
        <v>0</v>
      </c>
      <c r="AV68" s="304">
        <v>0</v>
      </c>
      <c r="AW68" s="304">
        <v>0</v>
      </c>
      <c r="AX68" s="304">
        <v>0</v>
      </c>
      <c r="AY68" s="304"/>
      <c r="AZ68" s="304"/>
      <c r="BA68" s="304"/>
      <c r="BB68" s="304"/>
      <c r="BC68" s="304"/>
      <c r="BD68" s="304"/>
      <c r="BE68" s="304"/>
      <c r="BF68" s="304"/>
      <c r="BG68" s="304"/>
    </row>
    <row r="69" spans="1:59" s="235" customFormat="1">
      <c r="A69" s="303" t="s">
        <v>345</v>
      </c>
      <c r="B69" s="304">
        <v>6124515</v>
      </c>
      <c r="C69" s="304">
        <v>6124515</v>
      </c>
      <c r="D69" s="304">
        <v>0</v>
      </c>
      <c r="E69" s="304">
        <v>0</v>
      </c>
      <c r="F69" s="304">
        <v>0</v>
      </c>
      <c r="G69" s="304">
        <v>0</v>
      </c>
      <c r="H69" s="304">
        <v>0</v>
      </c>
      <c r="I69" s="304">
        <v>0</v>
      </c>
      <c r="J69" s="304">
        <v>0</v>
      </c>
      <c r="K69" s="304">
        <v>0</v>
      </c>
      <c r="L69" s="304">
        <v>0</v>
      </c>
      <c r="M69" s="304">
        <v>0</v>
      </c>
      <c r="N69" s="304">
        <v>0</v>
      </c>
      <c r="O69" s="304">
        <v>0</v>
      </c>
      <c r="P69" s="304">
        <v>0</v>
      </c>
      <c r="Q69" s="304">
        <v>0</v>
      </c>
      <c r="R69" s="304">
        <v>0</v>
      </c>
      <c r="S69" s="304">
        <v>0</v>
      </c>
      <c r="T69" s="304">
        <v>0</v>
      </c>
      <c r="U69" s="304">
        <v>0</v>
      </c>
      <c r="V69" s="304">
        <v>0</v>
      </c>
      <c r="W69" s="304">
        <v>0</v>
      </c>
      <c r="X69" s="304">
        <v>0</v>
      </c>
      <c r="Y69" s="304">
        <v>0</v>
      </c>
      <c r="Z69" s="304">
        <v>0</v>
      </c>
      <c r="AA69" s="304">
        <v>0</v>
      </c>
      <c r="AB69" s="304">
        <v>0</v>
      </c>
      <c r="AC69" s="304">
        <v>0</v>
      </c>
      <c r="AD69" s="304">
        <v>0</v>
      </c>
      <c r="AE69" s="304">
        <v>0</v>
      </c>
      <c r="AF69" s="304">
        <v>0</v>
      </c>
      <c r="AG69" s="304">
        <v>0</v>
      </c>
      <c r="AH69" s="304">
        <v>0</v>
      </c>
      <c r="AI69" s="304">
        <v>0</v>
      </c>
      <c r="AJ69" s="304">
        <v>0</v>
      </c>
      <c r="AK69" s="304">
        <v>0</v>
      </c>
      <c r="AL69" s="304">
        <v>0</v>
      </c>
      <c r="AM69" s="304">
        <v>0</v>
      </c>
      <c r="AN69" s="304">
        <v>0</v>
      </c>
      <c r="AO69" s="304">
        <v>0</v>
      </c>
      <c r="AP69" s="304">
        <v>0</v>
      </c>
      <c r="AQ69" s="304">
        <v>0</v>
      </c>
      <c r="AR69" s="304">
        <v>0</v>
      </c>
      <c r="AS69" s="304">
        <v>0</v>
      </c>
      <c r="AT69" s="304">
        <v>0</v>
      </c>
      <c r="AU69" s="304">
        <v>0</v>
      </c>
      <c r="AV69" s="304">
        <v>0</v>
      </c>
      <c r="AW69" s="304">
        <v>0</v>
      </c>
      <c r="AX69" s="304">
        <v>0</v>
      </c>
      <c r="AY69" s="304"/>
      <c r="AZ69" s="304"/>
      <c r="BA69" s="304"/>
      <c r="BB69" s="304"/>
      <c r="BC69" s="304"/>
      <c r="BD69" s="304"/>
      <c r="BE69" s="304"/>
      <c r="BF69" s="304"/>
      <c r="BG69" s="304"/>
    </row>
    <row r="70" spans="1:59" s="235" customFormat="1">
      <c r="A70" s="303" t="s">
        <v>346</v>
      </c>
      <c r="B70" s="304">
        <v>5003327</v>
      </c>
      <c r="C70" s="304">
        <v>5003327</v>
      </c>
      <c r="D70" s="304">
        <v>0</v>
      </c>
      <c r="E70" s="304">
        <v>0</v>
      </c>
      <c r="F70" s="304">
        <v>0</v>
      </c>
      <c r="G70" s="304">
        <v>0</v>
      </c>
      <c r="H70" s="304">
        <v>0</v>
      </c>
      <c r="I70" s="304">
        <v>0</v>
      </c>
      <c r="J70" s="304">
        <v>0</v>
      </c>
      <c r="K70" s="304">
        <v>0</v>
      </c>
      <c r="L70" s="304">
        <v>0</v>
      </c>
      <c r="M70" s="304">
        <v>0</v>
      </c>
      <c r="N70" s="304">
        <v>0</v>
      </c>
      <c r="O70" s="304">
        <v>0</v>
      </c>
      <c r="P70" s="304">
        <v>0</v>
      </c>
      <c r="Q70" s="304">
        <v>0</v>
      </c>
      <c r="R70" s="304">
        <v>0</v>
      </c>
      <c r="S70" s="304">
        <v>0</v>
      </c>
      <c r="T70" s="304">
        <v>0</v>
      </c>
      <c r="U70" s="304">
        <v>0</v>
      </c>
      <c r="V70" s="304">
        <v>0</v>
      </c>
      <c r="W70" s="304">
        <v>0</v>
      </c>
      <c r="X70" s="304">
        <v>0</v>
      </c>
      <c r="Y70" s="304">
        <v>0</v>
      </c>
      <c r="Z70" s="304">
        <v>0</v>
      </c>
      <c r="AA70" s="304">
        <v>0</v>
      </c>
      <c r="AB70" s="304">
        <v>0</v>
      </c>
      <c r="AC70" s="304">
        <v>0</v>
      </c>
      <c r="AD70" s="304">
        <v>0</v>
      </c>
      <c r="AE70" s="304">
        <v>0</v>
      </c>
      <c r="AF70" s="304">
        <v>0</v>
      </c>
      <c r="AG70" s="304">
        <v>0</v>
      </c>
      <c r="AH70" s="304">
        <v>0</v>
      </c>
      <c r="AI70" s="304">
        <v>0</v>
      </c>
      <c r="AJ70" s="304">
        <v>0</v>
      </c>
      <c r="AK70" s="304">
        <v>0</v>
      </c>
      <c r="AL70" s="304">
        <v>0</v>
      </c>
      <c r="AM70" s="304">
        <v>0</v>
      </c>
      <c r="AN70" s="304">
        <v>0</v>
      </c>
      <c r="AO70" s="304">
        <v>0</v>
      </c>
      <c r="AP70" s="304">
        <v>0</v>
      </c>
      <c r="AQ70" s="304">
        <v>0</v>
      </c>
      <c r="AR70" s="304">
        <v>0</v>
      </c>
      <c r="AS70" s="304">
        <v>0</v>
      </c>
      <c r="AT70" s="304">
        <v>0</v>
      </c>
      <c r="AU70" s="304">
        <v>0</v>
      </c>
      <c r="AV70" s="304">
        <v>0</v>
      </c>
      <c r="AW70" s="304">
        <v>0</v>
      </c>
      <c r="AX70" s="304">
        <v>0</v>
      </c>
      <c r="AY70" s="304"/>
      <c r="AZ70" s="304"/>
      <c r="BA70" s="304"/>
      <c r="BB70" s="304"/>
      <c r="BC70" s="304"/>
      <c r="BD70" s="304"/>
      <c r="BE70" s="304"/>
      <c r="BF70" s="304"/>
      <c r="BG70" s="304"/>
    </row>
    <row r="71" spans="1:59" s="235" customFormat="1">
      <c r="A71" s="303" t="s">
        <v>347</v>
      </c>
      <c r="B71" s="304">
        <v>-890570</v>
      </c>
      <c r="C71" s="304">
        <v>-890570</v>
      </c>
      <c r="D71" s="304">
        <v>0</v>
      </c>
      <c r="E71" s="304">
        <v>0</v>
      </c>
      <c r="F71" s="304">
        <v>0</v>
      </c>
      <c r="G71" s="304">
        <v>0</v>
      </c>
      <c r="H71" s="304">
        <v>0</v>
      </c>
      <c r="I71" s="304">
        <v>0</v>
      </c>
      <c r="J71" s="304">
        <v>0</v>
      </c>
      <c r="K71" s="304">
        <v>0</v>
      </c>
      <c r="L71" s="304">
        <v>0</v>
      </c>
      <c r="M71" s="304">
        <v>0</v>
      </c>
      <c r="N71" s="304">
        <v>0</v>
      </c>
      <c r="O71" s="304">
        <v>0</v>
      </c>
      <c r="P71" s="304">
        <v>0</v>
      </c>
      <c r="Q71" s="304">
        <v>0</v>
      </c>
      <c r="R71" s="304">
        <v>0</v>
      </c>
      <c r="S71" s="304">
        <v>0</v>
      </c>
      <c r="T71" s="304">
        <v>0</v>
      </c>
      <c r="U71" s="304">
        <v>0</v>
      </c>
      <c r="V71" s="304">
        <v>0</v>
      </c>
      <c r="W71" s="304">
        <v>0</v>
      </c>
      <c r="X71" s="304">
        <v>0</v>
      </c>
      <c r="Y71" s="304">
        <v>0</v>
      </c>
      <c r="Z71" s="304">
        <v>0</v>
      </c>
      <c r="AA71" s="304">
        <v>0</v>
      </c>
      <c r="AB71" s="304">
        <v>0</v>
      </c>
      <c r="AC71" s="304">
        <v>0</v>
      </c>
      <c r="AD71" s="304">
        <v>0</v>
      </c>
      <c r="AE71" s="304">
        <v>0</v>
      </c>
      <c r="AF71" s="304">
        <v>0</v>
      </c>
      <c r="AG71" s="304">
        <v>0</v>
      </c>
      <c r="AH71" s="304">
        <v>0</v>
      </c>
      <c r="AI71" s="304">
        <v>0</v>
      </c>
      <c r="AJ71" s="304">
        <v>0</v>
      </c>
      <c r="AK71" s="304">
        <v>0</v>
      </c>
      <c r="AL71" s="304">
        <v>0</v>
      </c>
      <c r="AM71" s="304">
        <v>0</v>
      </c>
      <c r="AN71" s="304">
        <v>0</v>
      </c>
      <c r="AO71" s="304">
        <v>0</v>
      </c>
      <c r="AP71" s="304">
        <v>0</v>
      </c>
      <c r="AQ71" s="304">
        <v>0</v>
      </c>
      <c r="AR71" s="304">
        <v>0</v>
      </c>
      <c r="AS71" s="304">
        <v>0</v>
      </c>
      <c r="AT71" s="304">
        <v>0</v>
      </c>
      <c r="AU71" s="304">
        <v>0</v>
      </c>
      <c r="AV71" s="304">
        <v>0</v>
      </c>
      <c r="AW71" s="304">
        <v>0</v>
      </c>
      <c r="AX71" s="304">
        <v>0</v>
      </c>
      <c r="AY71" s="304"/>
      <c r="AZ71" s="304"/>
      <c r="BA71" s="304"/>
      <c r="BB71" s="304"/>
      <c r="BC71" s="304"/>
      <c r="BD71" s="304"/>
      <c r="BE71" s="304"/>
      <c r="BF71" s="304"/>
      <c r="BG71" s="304"/>
    </row>
    <row r="72" spans="1:59" s="235" customFormat="1">
      <c r="A72" s="303" t="s">
        <v>348</v>
      </c>
      <c r="B72" s="304">
        <v>323288</v>
      </c>
      <c r="C72" s="304">
        <v>0</v>
      </c>
      <c r="D72" s="304">
        <v>0</v>
      </c>
      <c r="E72" s="304">
        <v>25534</v>
      </c>
      <c r="F72" s="304">
        <v>15800</v>
      </c>
      <c r="G72" s="304">
        <v>0</v>
      </c>
      <c r="H72" s="304">
        <v>0</v>
      </c>
      <c r="I72" s="304">
        <v>12960</v>
      </c>
      <c r="J72" s="304">
        <v>0</v>
      </c>
      <c r="K72" s="304">
        <v>0</v>
      </c>
      <c r="L72" s="304">
        <v>0</v>
      </c>
      <c r="M72" s="304">
        <v>0</v>
      </c>
      <c r="N72" s="304">
        <v>0</v>
      </c>
      <c r="O72" s="304">
        <v>0</v>
      </c>
      <c r="P72" s="304">
        <v>0</v>
      </c>
      <c r="Q72" s="304">
        <v>0</v>
      </c>
      <c r="R72" s="304">
        <v>0</v>
      </c>
      <c r="S72" s="304">
        <v>0</v>
      </c>
      <c r="T72" s="304">
        <v>20850</v>
      </c>
      <c r="U72" s="304">
        <v>0</v>
      </c>
      <c r="V72" s="304">
        <v>0</v>
      </c>
      <c r="W72" s="304">
        <v>0</v>
      </c>
      <c r="X72" s="304">
        <v>0</v>
      </c>
      <c r="Y72" s="304">
        <v>0</v>
      </c>
      <c r="Z72" s="304">
        <v>0</v>
      </c>
      <c r="AA72" s="304">
        <v>32450</v>
      </c>
      <c r="AB72" s="304">
        <v>0</v>
      </c>
      <c r="AC72" s="304">
        <v>0</v>
      </c>
      <c r="AD72" s="304">
        <v>0</v>
      </c>
      <c r="AE72" s="304">
        <v>0</v>
      </c>
      <c r="AF72" s="304">
        <v>0</v>
      </c>
      <c r="AG72" s="304">
        <v>0</v>
      </c>
      <c r="AH72" s="304">
        <v>0</v>
      </c>
      <c r="AI72" s="304">
        <v>0</v>
      </c>
      <c r="AJ72" s="304">
        <v>0</v>
      </c>
      <c r="AK72" s="304">
        <v>0</v>
      </c>
      <c r="AL72" s="304">
        <v>0</v>
      </c>
      <c r="AM72" s="304">
        <v>50588</v>
      </c>
      <c r="AN72" s="304">
        <v>0</v>
      </c>
      <c r="AO72" s="304">
        <v>0</v>
      </c>
      <c r="AP72" s="304">
        <v>0</v>
      </c>
      <c r="AQ72" s="304">
        <v>7193</v>
      </c>
      <c r="AR72" s="304">
        <v>157913</v>
      </c>
      <c r="AS72" s="304">
        <v>0</v>
      </c>
      <c r="AT72" s="304">
        <v>0</v>
      </c>
      <c r="AU72" s="304">
        <v>0</v>
      </c>
      <c r="AV72" s="304">
        <v>0</v>
      </c>
      <c r="AW72" s="304">
        <v>0</v>
      </c>
      <c r="AX72" s="304">
        <v>0</v>
      </c>
      <c r="AY72" s="304"/>
      <c r="AZ72" s="304"/>
      <c r="BA72" s="304"/>
      <c r="BB72" s="304"/>
      <c r="BC72" s="304"/>
      <c r="BD72" s="304"/>
      <c r="BE72" s="304"/>
      <c r="BF72" s="304"/>
      <c r="BG72" s="304"/>
    </row>
    <row r="73" spans="1:59" s="235" customFormat="1">
      <c r="A73" s="303" t="s">
        <v>351</v>
      </c>
      <c r="B73" s="304">
        <v>4112408</v>
      </c>
      <c r="C73" s="304">
        <v>4112408</v>
      </c>
      <c r="D73" s="304">
        <v>0</v>
      </c>
      <c r="E73" s="304">
        <v>0</v>
      </c>
      <c r="F73" s="304">
        <v>0</v>
      </c>
      <c r="G73" s="304">
        <v>0</v>
      </c>
      <c r="H73" s="304">
        <v>0</v>
      </c>
      <c r="I73" s="304">
        <v>0</v>
      </c>
      <c r="J73" s="304">
        <v>0</v>
      </c>
      <c r="K73" s="304">
        <v>0</v>
      </c>
      <c r="L73" s="304">
        <v>0</v>
      </c>
      <c r="M73" s="304">
        <v>0</v>
      </c>
      <c r="N73" s="304">
        <v>0</v>
      </c>
      <c r="O73" s="304">
        <v>0</v>
      </c>
      <c r="P73" s="304">
        <v>0</v>
      </c>
      <c r="Q73" s="304">
        <v>0</v>
      </c>
      <c r="R73" s="304">
        <v>0</v>
      </c>
      <c r="S73" s="304">
        <v>0</v>
      </c>
      <c r="T73" s="304">
        <v>0</v>
      </c>
      <c r="U73" s="304">
        <v>0</v>
      </c>
      <c r="V73" s="304">
        <v>0</v>
      </c>
      <c r="W73" s="304">
        <v>0</v>
      </c>
      <c r="X73" s="304">
        <v>0</v>
      </c>
      <c r="Y73" s="304">
        <v>0</v>
      </c>
      <c r="Z73" s="304">
        <v>0</v>
      </c>
      <c r="AA73" s="304">
        <v>0</v>
      </c>
      <c r="AB73" s="304">
        <v>0</v>
      </c>
      <c r="AC73" s="304">
        <v>0</v>
      </c>
      <c r="AD73" s="304">
        <v>0</v>
      </c>
      <c r="AE73" s="304">
        <v>0</v>
      </c>
      <c r="AF73" s="304">
        <v>0</v>
      </c>
      <c r="AG73" s="304">
        <v>0</v>
      </c>
      <c r="AH73" s="304">
        <v>0</v>
      </c>
      <c r="AI73" s="304">
        <v>0</v>
      </c>
      <c r="AJ73" s="304">
        <v>0</v>
      </c>
      <c r="AK73" s="304">
        <v>0</v>
      </c>
      <c r="AL73" s="304">
        <v>0</v>
      </c>
      <c r="AM73" s="304">
        <v>0</v>
      </c>
      <c r="AN73" s="304">
        <v>0</v>
      </c>
      <c r="AO73" s="304">
        <v>0</v>
      </c>
      <c r="AP73" s="304">
        <v>0</v>
      </c>
      <c r="AQ73" s="304">
        <v>0</v>
      </c>
      <c r="AR73" s="304">
        <v>0</v>
      </c>
      <c r="AS73" s="304">
        <v>0</v>
      </c>
      <c r="AT73" s="304">
        <v>0</v>
      </c>
      <c r="AU73" s="304">
        <v>0</v>
      </c>
      <c r="AV73" s="304">
        <v>0</v>
      </c>
      <c r="AW73" s="304">
        <v>0</v>
      </c>
      <c r="AX73" s="304">
        <v>0</v>
      </c>
      <c r="AY73" s="304"/>
      <c r="AZ73" s="304"/>
      <c r="BA73" s="304"/>
      <c r="BB73" s="304"/>
      <c r="BC73" s="304"/>
      <c r="BD73" s="304"/>
      <c r="BE73" s="304"/>
      <c r="BF73" s="304"/>
      <c r="BG73" s="304"/>
    </row>
    <row r="74" spans="1:59" s="235" customFormat="1">
      <c r="A74" s="303" t="s">
        <v>354</v>
      </c>
      <c r="B74" s="304">
        <f>5393765+94033</f>
        <v>5487798</v>
      </c>
      <c r="C74" s="304">
        <f>479170+94033</f>
        <v>573203</v>
      </c>
      <c r="D74" s="304">
        <v>25557</v>
      </c>
      <c r="E74" s="304">
        <v>218477</v>
      </c>
      <c r="F74" s="304">
        <v>274075</v>
      </c>
      <c r="G74" s="304">
        <v>70323</v>
      </c>
      <c r="H74" s="304">
        <v>0</v>
      </c>
      <c r="I74" s="304">
        <v>78205</v>
      </c>
      <c r="J74" s="304">
        <v>525</v>
      </c>
      <c r="K74" s="304">
        <v>1863</v>
      </c>
      <c r="L74" s="304">
        <v>0</v>
      </c>
      <c r="M74" s="304">
        <v>1346</v>
      </c>
      <c r="N74" s="304">
        <v>0</v>
      </c>
      <c r="O74" s="304">
        <v>0</v>
      </c>
      <c r="P74" s="304">
        <v>0</v>
      </c>
      <c r="Q74" s="304">
        <v>333</v>
      </c>
      <c r="R74" s="304">
        <v>145752</v>
      </c>
      <c r="S74" s="304">
        <v>0</v>
      </c>
      <c r="T74" s="304">
        <v>46197</v>
      </c>
      <c r="U74" s="304">
        <v>0</v>
      </c>
      <c r="V74" s="304">
        <v>0</v>
      </c>
      <c r="W74" s="304">
        <v>0</v>
      </c>
      <c r="X74" s="304">
        <v>0</v>
      </c>
      <c r="Y74" s="304">
        <v>12174</v>
      </c>
      <c r="Z74" s="304">
        <v>0</v>
      </c>
      <c r="AA74" s="304">
        <v>131697</v>
      </c>
      <c r="AB74" s="304">
        <v>938</v>
      </c>
      <c r="AC74" s="304">
        <v>0</v>
      </c>
      <c r="AD74" s="304">
        <v>148741</v>
      </c>
      <c r="AE74" s="304">
        <v>189448</v>
      </c>
      <c r="AF74" s="304">
        <v>16223</v>
      </c>
      <c r="AG74" s="304">
        <v>23018</v>
      </c>
      <c r="AH74" s="304">
        <v>2126</v>
      </c>
      <c r="AI74" s="304">
        <v>34428</v>
      </c>
      <c r="AJ74" s="304">
        <v>187305</v>
      </c>
      <c r="AK74" s="304">
        <v>36217</v>
      </c>
      <c r="AL74" s="304">
        <v>14618</v>
      </c>
      <c r="AM74" s="304">
        <v>455632</v>
      </c>
      <c r="AN74" s="304">
        <v>4242</v>
      </c>
      <c r="AO74" s="304">
        <v>239427</v>
      </c>
      <c r="AP74" s="304">
        <v>450</v>
      </c>
      <c r="AQ74" s="304">
        <v>136905</v>
      </c>
      <c r="AR74" s="304">
        <v>319579</v>
      </c>
      <c r="AS74" s="304">
        <v>1343714</v>
      </c>
      <c r="AT74" s="304">
        <v>755060</v>
      </c>
      <c r="AU74" s="304">
        <v>0</v>
      </c>
      <c r="AV74" s="304">
        <v>0</v>
      </c>
      <c r="AW74" s="304">
        <v>0</v>
      </c>
      <c r="AX74" s="304">
        <v>0</v>
      </c>
      <c r="AY74" s="304"/>
      <c r="AZ74" s="304"/>
      <c r="BA74" s="304"/>
      <c r="BB74" s="304"/>
      <c r="BC74" s="304"/>
      <c r="BD74" s="304"/>
      <c r="BE74" s="304"/>
      <c r="BF74" s="304"/>
      <c r="BG74" s="304"/>
    </row>
    <row r="75" spans="1:59" s="235" customFormat="1">
      <c r="A75" s="303" t="s">
        <v>355</v>
      </c>
      <c r="B75" s="304">
        <v>-191434</v>
      </c>
      <c r="C75" s="304">
        <v>0</v>
      </c>
      <c r="D75" s="304">
        <v>0</v>
      </c>
      <c r="E75" s="304">
        <v>0</v>
      </c>
      <c r="F75" s="304">
        <v>0</v>
      </c>
      <c r="G75" s="304">
        <v>0</v>
      </c>
      <c r="H75" s="304">
        <v>0</v>
      </c>
      <c r="I75" s="304">
        <v>0</v>
      </c>
      <c r="J75" s="304">
        <v>0</v>
      </c>
      <c r="K75" s="304">
        <v>0</v>
      </c>
      <c r="L75" s="304">
        <v>0</v>
      </c>
      <c r="M75" s="304">
        <v>0</v>
      </c>
      <c r="N75" s="304">
        <v>0</v>
      </c>
      <c r="O75" s="304">
        <v>0</v>
      </c>
      <c r="P75" s="304">
        <v>0</v>
      </c>
      <c r="Q75" s="304">
        <v>0</v>
      </c>
      <c r="R75" s="304">
        <v>0</v>
      </c>
      <c r="S75" s="304">
        <v>0</v>
      </c>
      <c r="T75" s="304">
        <v>0</v>
      </c>
      <c r="U75" s="304">
        <v>0</v>
      </c>
      <c r="V75" s="304">
        <v>0</v>
      </c>
      <c r="W75" s="304">
        <v>0</v>
      </c>
      <c r="X75" s="304">
        <v>0</v>
      </c>
      <c r="Y75" s="304">
        <v>0</v>
      </c>
      <c r="Z75" s="304">
        <v>0</v>
      </c>
      <c r="AA75" s="304">
        <v>0</v>
      </c>
      <c r="AB75" s="304">
        <v>0</v>
      </c>
      <c r="AC75" s="304">
        <v>0</v>
      </c>
      <c r="AD75" s="304">
        <v>0</v>
      </c>
      <c r="AE75" s="304">
        <v>-191434</v>
      </c>
      <c r="AF75" s="304">
        <v>0</v>
      </c>
      <c r="AG75" s="304">
        <v>0</v>
      </c>
      <c r="AH75" s="304">
        <v>0</v>
      </c>
      <c r="AI75" s="304">
        <v>0</v>
      </c>
      <c r="AJ75" s="304">
        <v>0</v>
      </c>
      <c r="AK75" s="304">
        <v>0</v>
      </c>
      <c r="AL75" s="304">
        <v>0</v>
      </c>
      <c r="AM75" s="304">
        <v>0</v>
      </c>
      <c r="AN75" s="304">
        <v>0</v>
      </c>
      <c r="AO75" s="304">
        <v>0</v>
      </c>
      <c r="AP75" s="304">
        <v>0</v>
      </c>
      <c r="AQ75" s="304">
        <v>0</v>
      </c>
      <c r="AR75" s="304">
        <v>0</v>
      </c>
      <c r="AS75" s="304">
        <v>0</v>
      </c>
      <c r="AT75" s="304">
        <v>0</v>
      </c>
      <c r="AU75" s="304">
        <v>0</v>
      </c>
      <c r="AV75" s="304">
        <v>0</v>
      </c>
      <c r="AW75" s="304">
        <v>0</v>
      </c>
      <c r="AX75" s="304">
        <v>0</v>
      </c>
      <c r="AY75" s="304"/>
      <c r="AZ75" s="304"/>
      <c r="BA75" s="304"/>
      <c r="BB75" s="304"/>
      <c r="BC75" s="304"/>
      <c r="BD75" s="304"/>
      <c r="BE75" s="304"/>
      <c r="BF75" s="304"/>
      <c r="BG75" s="304"/>
    </row>
    <row r="76" spans="1:59" s="235" customFormat="1">
      <c r="A76" s="303" t="s">
        <v>356</v>
      </c>
      <c r="B76" s="304">
        <v>-22844969</v>
      </c>
      <c r="C76" s="304">
        <v>0</v>
      </c>
      <c r="D76" s="304">
        <v>0</v>
      </c>
      <c r="E76" s="304">
        <v>-1098836</v>
      </c>
      <c r="F76" s="304">
        <v>-21746133</v>
      </c>
      <c r="G76" s="304">
        <v>0</v>
      </c>
      <c r="H76" s="304">
        <v>0</v>
      </c>
      <c r="I76" s="304">
        <v>0</v>
      </c>
      <c r="J76" s="304">
        <v>0</v>
      </c>
      <c r="K76" s="304">
        <v>0</v>
      </c>
      <c r="L76" s="304">
        <v>0</v>
      </c>
      <c r="M76" s="304">
        <v>0</v>
      </c>
      <c r="N76" s="304">
        <v>0</v>
      </c>
      <c r="O76" s="304">
        <v>0</v>
      </c>
      <c r="P76" s="304">
        <v>0</v>
      </c>
      <c r="Q76" s="304">
        <v>0</v>
      </c>
      <c r="R76" s="304">
        <v>0</v>
      </c>
      <c r="S76" s="304">
        <v>0</v>
      </c>
      <c r="T76" s="304">
        <v>0</v>
      </c>
      <c r="U76" s="304">
        <v>0</v>
      </c>
      <c r="V76" s="304">
        <v>0</v>
      </c>
      <c r="W76" s="304">
        <v>0</v>
      </c>
      <c r="X76" s="304">
        <v>0</v>
      </c>
      <c r="Y76" s="304">
        <v>0</v>
      </c>
      <c r="Z76" s="304">
        <v>0</v>
      </c>
      <c r="AA76" s="304">
        <v>0</v>
      </c>
      <c r="AB76" s="304">
        <v>0</v>
      </c>
      <c r="AC76" s="304">
        <v>0</v>
      </c>
      <c r="AD76" s="304">
        <v>0</v>
      </c>
      <c r="AE76" s="304">
        <v>0</v>
      </c>
      <c r="AF76" s="304">
        <v>0</v>
      </c>
      <c r="AG76" s="304">
        <v>0</v>
      </c>
      <c r="AH76" s="304">
        <v>0</v>
      </c>
      <c r="AI76" s="304">
        <v>0</v>
      </c>
      <c r="AJ76" s="304">
        <v>0</v>
      </c>
      <c r="AK76" s="304">
        <v>0</v>
      </c>
      <c r="AL76" s="304">
        <v>0</v>
      </c>
      <c r="AM76" s="304">
        <v>0</v>
      </c>
      <c r="AN76" s="304">
        <v>0</v>
      </c>
      <c r="AO76" s="304">
        <v>0</v>
      </c>
      <c r="AP76" s="304">
        <v>0</v>
      </c>
      <c r="AQ76" s="304">
        <v>0</v>
      </c>
      <c r="AR76" s="304">
        <v>0</v>
      </c>
      <c r="AS76" s="304">
        <v>0</v>
      </c>
      <c r="AT76" s="304">
        <v>0</v>
      </c>
      <c r="AU76" s="304">
        <v>0</v>
      </c>
      <c r="AV76" s="304">
        <v>0</v>
      </c>
      <c r="AW76" s="304">
        <v>0</v>
      </c>
      <c r="AX76" s="304">
        <v>0</v>
      </c>
      <c r="AY76" s="304"/>
      <c r="AZ76" s="304"/>
      <c r="BA76" s="304"/>
      <c r="BB76" s="304"/>
      <c r="BC76" s="304"/>
      <c r="BD76" s="304"/>
      <c r="BE76" s="304"/>
      <c r="BF76" s="304"/>
      <c r="BG76" s="304"/>
    </row>
    <row r="77" spans="1:59" s="235" customFormat="1">
      <c r="A77" s="303" t="s">
        <v>357</v>
      </c>
      <c r="B77" s="304">
        <v>1116555</v>
      </c>
      <c r="C77" s="304">
        <v>0</v>
      </c>
      <c r="D77" s="304">
        <v>0</v>
      </c>
      <c r="E77" s="304">
        <v>0</v>
      </c>
      <c r="F77" s="304">
        <v>0</v>
      </c>
      <c r="G77" s="304">
        <v>0</v>
      </c>
      <c r="H77" s="304">
        <v>0</v>
      </c>
      <c r="I77" s="304">
        <v>0</v>
      </c>
      <c r="J77" s="304">
        <v>0</v>
      </c>
      <c r="K77" s="304">
        <v>0</v>
      </c>
      <c r="L77" s="304">
        <v>0</v>
      </c>
      <c r="M77" s="304">
        <v>0</v>
      </c>
      <c r="N77" s="304">
        <v>0</v>
      </c>
      <c r="O77" s="304">
        <v>0</v>
      </c>
      <c r="P77" s="304">
        <v>0</v>
      </c>
      <c r="Q77" s="304">
        <v>0</v>
      </c>
      <c r="R77" s="304">
        <v>0</v>
      </c>
      <c r="S77" s="304">
        <v>0</v>
      </c>
      <c r="T77" s="304">
        <v>0</v>
      </c>
      <c r="U77" s="304">
        <v>0</v>
      </c>
      <c r="V77" s="304">
        <v>0</v>
      </c>
      <c r="W77" s="304">
        <v>0</v>
      </c>
      <c r="X77" s="304">
        <v>0</v>
      </c>
      <c r="Y77" s="304">
        <v>0</v>
      </c>
      <c r="Z77" s="304">
        <v>0</v>
      </c>
      <c r="AA77" s="304">
        <v>0</v>
      </c>
      <c r="AB77" s="304">
        <v>0</v>
      </c>
      <c r="AC77" s="304">
        <v>0</v>
      </c>
      <c r="AD77" s="304">
        <v>0</v>
      </c>
      <c r="AE77" s="304">
        <v>1116555</v>
      </c>
      <c r="AF77" s="304">
        <v>0</v>
      </c>
      <c r="AG77" s="304">
        <v>0</v>
      </c>
      <c r="AH77" s="304">
        <v>0</v>
      </c>
      <c r="AI77" s="304">
        <v>0</v>
      </c>
      <c r="AJ77" s="304">
        <v>0</v>
      </c>
      <c r="AK77" s="304">
        <v>0</v>
      </c>
      <c r="AL77" s="304">
        <v>0</v>
      </c>
      <c r="AM77" s="304">
        <v>0</v>
      </c>
      <c r="AN77" s="304">
        <v>0</v>
      </c>
      <c r="AO77" s="304">
        <v>0</v>
      </c>
      <c r="AP77" s="304">
        <v>0</v>
      </c>
      <c r="AQ77" s="304">
        <v>0</v>
      </c>
      <c r="AR77" s="304">
        <v>0</v>
      </c>
      <c r="AS77" s="304">
        <v>0</v>
      </c>
      <c r="AT77" s="304">
        <v>0</v>
      </c>
      <c r="AU77" s="304">
        <v>0</v>
      </c>
      <c r="AV77" s="304">
        <v>0</v>
      </c>
      <c r="AW77" s="304">
        <v>0</v>
      </c>
      <c r="AX77" s="304">
        <v>0</v>
      </c>
      <c r="AY77" s="304"/>
      <c r="AZ77" s="304"/>
      <c r="BA77" s="304"/>
      <c r="BB77" s="304"/>
      <c r="BC77" s="304"/>
      <c r="BD77" s="304"/>
      <c r="BE77" s="304"/>
      <c r="BF77" s="304"/>
      <c r="BG77" s="304"/>
    </row>
    <row r="78" spans="1:59" s="235" customFormat="1">
      <c r="A78" s="303" t="s">
        <v>358</v>
      </c>
      <c r="B78" s="304">
        <v>46664</v>
      </c>
      <c r="C78" s="304">
        <v>0</v>
      </c>
      <c r="D78" s="304">
        <v>0</v>
      </c>
      <c r="E78" s="304">
        <v>0</v>
      </c>
      <c r="F78" s="304">
        <v>0</v>
      </c>
      <c r="G78" s="304">
        <v>0</v>
      </c>
      <c r="H78" s="304">
        <v>0</v>
      </c>
      <c r="I78" s="304">
        <v>0</v>
      </c>
      <c r="J78" s="304">
        <v>0</v>
      </c>
      <c r="K78" s="304">
        <v>0</v>
      </c>
      <c r="L78" s="304">
        <v>0</v>
      </c>
      <c r="M78" s="304">
        <v>0</v>
      </c>
      <c r="N78" s="304">
        <v>0</v>
      </c>
      <c r="O78" s="304">
        <v>0</v>
      </c>
      <c r="P78" s="304">
        <v>0</v>
      </c>
      <c r="Q78" s="304">
        <v>0</v>
      </c>
      <c r="R78" s="304">
        <v>0</v>
      </c>
      <c r="S78" s="304">
        <v>0</v>
      </c>
      <c r="T78" s="304">
        <v>0</v>
      </c>
      <c r="U78" s="304">
        <v>0</v>
      </c>
      <c r="V78" s="304">
        <v>0</v>
      </c>
      <c r="W78" s="304">
        <v>0</v>
      </c>
      <c r="X78" s="304">
        <v>0</v>
      </c>
      <c r="Y78" s="304">
        <v>0</v>
      </c>
      <c r="Z78" s="304">
        <v>0</v>
      </c>
      <c r="AA78" s="304">
        <v>0</v>
      </c>
      <c r="AB78" s="304">
        <v>0</v>
      </c>
      <c r="AC78" s="304">
        <v>0</v>
      </c>
      <c r="AD78" s="304">
        <v>0</v>
      </c>
      <c r="AE78" s="304">
        <v>46664</v>
      </c>
      <c r="AF78" s="304">
        <v>0</v>
      </c>
      <c r="AG78" s="304">
        <v>0</v>
      </c>
      <c r="AH78" s="304">
        <v>0</v>
      </c>
      <c r="AI78" s="304">
        <v>0</v>
      </c>
      <c r="AJ78" s="304">
        <v>0</v>
      </c>
      <c r="AK78" s="304">
        <v>0</v>
      </c>
      <c r="AL78" s="304">
        <v>0</v>
      </c>
      <c r="AM78" s="304">
        <v>0</v>
      </c>
      <c r="AN78" s="304">
        <v>0</v>
      </c>
      <c r="AO78" s="304">
        <v>0</v>
      </c>
      <c r="AP78" s="304">
        <v>0</v>
      </c>
      <c r="AQ78" s="304">
        <v>0</v>
      </c>
      <c r="AR78" s="304">
        <v>0</v>
      </c>
      <c r="AS78" s="304">
        <v>0</v>
      </c>
      <c r="AT78" s="304">
        <v>0</v>
      </c>
      <c r="AU78" s="304">
        <v>0</v>
      </c>
      <c r="AV78" s="304">
        <v>0</v>
      </c>
      <c r="AW78" s="304">
        <v>0</v>
      </c>
      <c r="AX78" s="304">
        <v>0</v>
      </c>
      <c r="AY78" s="304"/>
      <c r="AZ78" s="304"/>
      <c r="BA78" s="304"/>
      <c r="BB78" s="304"/>
      <c r="BC78" s="304"/>
      <c r="BD78" s="304"/>
      <c r="BE78" s="304"/>
      <c r="BF78" s="304"/>
      <c r="BG78" s="304"/>
    </row>
    <row r="79" spans="1:59" s="235" customFormat="1">
      <c r="A79" s="303" t="s">
        <v>359</v>
      </c>
      <c r="B79" s="304">
        <v>77456</v>
      </c>
      <c r="C79" s="304">
        <v>0</v>
      </c>
      <c r="D79" s="304">
        <v>0</v>
      </c>
      <c r="E79" s="304">
        <v>0</v>
      </c>
      <c r="F79" s="304">
        <v>0</v>
      </c>
      <c r="G79" s="304">
        <v>0</v>
      </c>
      <c r="H79" s="304">
        <v>0</v>
      </c>
      <c r="I79" s="304">
        <v>0</v>
      </c>
      <c r="J79" s="304">
        <v>0</v>
      </c>
      <c r="K79" s="304">
        <v>0</v>
      </c>
      <c r="L79" s="304">
        <v>0</v>
      </c>
      <c r="M79" s="304">
        <v>0</v>
      </c>
      <c r="N79" s="304">
        <v>0</v>
      </c>
      <c r="O79" s="304">
        <v>0</v>
      </c>
      <c r="P79" s="304">
        <v>0</v>
      </c>
      <c r="Q79" s="304">
        <v>0</v>
      </c>
      <c r="R79" s="304">
        <v>0</v>
      </c>
      <c r="S79" s="304">
        <v>0</v>
      </c>
      <c r="T79" s="304">
        <v>0</v>
      </c>
      <c r="U79" s="304">
        <v>0</v>
      </c>
      <c r="V79" s="304">
        <v>0</v>
      </c>
      <c r="W79" s="304">
        <v>0</v>
      </c>
      <c r="X79" s="304">
        <v>0</v>
      </c>
      <c r="Y79" s="304">
        <v>0</v>
      </c>
      <c r="Z79" s="304">
        <v>0</v>
      </c>
      <c r="AA79" s="304">
        <v>0</v>
      </c>
      <c r="AB79" s="304">
        <v>0</v>
      </c>
      <c r="AC79" s="304">
        <v>0</v>
      </c>
      <c r="AD79" s="304">
        <v>0</v>
      </c>
      <c r="AE79" s="304">
        <v>77456</v>
      </c>
      <c r="AF79" s="304">
        <v>0</v>
      </c>
      <c r="AG79" s="304">
        <v>0</v>
      </c>
      <c r="AH79" s="304">
        <v>0</v>
      </c>
      <c r="AI79" s="304">
        <v>0</v>
      </c>
      <c r="AJ79" s="304">
        <v>0</v>
      </c>
      <c r="AK79" s="304">
        <v>0</v>
      </c>
      <c r="AL79" s="304">
        <v>0</v>
      </c>
      <c r="AM79" s="304">
        <v>0</v>
      </c>
      <c r="AN79" s="304">
        <v>0</v>
      </c>
      <c r="AO79" s="304">
        <v>0</v>
      </c>
      <c r="AP79" s="304">
        <v>0</v>
      </c>
      <c r="AQ79" s="304">
        <v>0</v>
      </c>
      <c r="AR79" s="304">
        <v>0</v>
      </c>
      <c r="AS79" s="304">
        <v>0</v>
      </c>
      <c r="AT79" s="304">
        <v>0</v>
      </c>
      <c r="AU79" s="304">
        <v>0</v>
      </c>
      <c r="AV79" s="304">
        <v>0</v>
      </c>
      <c r="AW79" s="304">
        <v>0</v>
      </c>
      <c r="AX79" s="304">
        <v>0</v>
      </c>
      <c r="AY79" s="304"/>
      <c r="AZ79" s="304"/>
      <c r="BA79" s="304"/>
      <c r="BB79" s="304"/>
      <c r="BC79" s="304"/>
      <c r="BD79" s="304"/>
      <c r="BE79" s="304"/>
      <c r="BF79" s="304"/>
      <c r="BG79" s="304"/>
    </row>
    <row r="80" spans="1:59" s="235" customFormat="1">
      <c r="A80" s="303" t="s">
        <v>365</v>
      </c>
      <c r="B80" s="304">
        <v>-162501752</v>
      </c>
      <c r="C80" s="304">
        <v>0</v>
      </c>
      <c r="D80" s="304">
        <v>0</v>
      </c>
      <c r="E80" s="304">
        <v>0</v>
      </c>
      <c r="F80" s="304">
        <v>0</v>
      </c>
      <c r="G80" s="304">
        <v>0</v>
      </c>
      <c r="H80" s="304">
        <v>0</v>
      </c>
      <c r="I80" s="304">
        <v>0</v>
      </c>
      <c r="J80" s="304">
        <v>0</v>
      </c>
      <c r="K80" s="304">
        <v>0</v>
      </c>
      <c r="L80" s="304">
        <v>0</v>
      </c>
      <c r="M80" s="304">
        <v>0</v>
      </c>
      <c r="N80" s="304">
        <v>0</v>
      </c>
      <c r="O80" s="304">
        <v>0</v>
      </c>
      <c r="P80" s="304">
        <v>0</v>
      </c>
      <c r="Q80" s="304">
        <v>0</v>
      </c>
      <c r="R80" s="304">
        <v>0</v>
      </c>
      <c r="S80" s="304">
        <v>0</v>
      </c>
      <c r="T80" s="304">
        <v>0</v>
      </c>
      <c r="U80" s="304">
        <v>0</v>
      </c>
      <c r="V80" s="304">
        <v>0</v>
      </c>
      <c r="W80" s="304">
        <v>0</v>
      </c>
      <c r="X80" s="304">
        <v>0</v>
      </c>
      <c r="Y80" s="304">
        <v>0</v>
      </c>
      <c r="Z80" s="304">
        <v>0</v>
      </c>
      <c r="AA80" s="304">
        <v>0</v>
      </c>
      <c r="AB80" s="304">
        <v>0</v>
      </c>
      <c r="AC80" s="304">
        <v>0</v>
      </c>
      <c r="AD80" s="304">
        <v>0</v>
      </c>
      <c r="AE80" s="304">
        <v>0</v>
      </c>
      <c r="AF80" s="304">
        <v>0</v>
      </c>
      <c r="AG80" s="304">
        <v>0</v>
      </c>
      <c r="AH80" s="304">
        <v>0</v>
      </c>
      <c r="AI80" s="304">
        <v>0</v>
      </c>
      <c r="AJ80" s="304">
        <v>0</v>
      </c>
      <c r="AK80" s="304">
        <v>0</v>
      </c>
      <c r="AL80" s="304">
        <v>0</v>
      </c>
      <c r="AM80" s="304">
        <v>0</v>
      </c>
      <c r="AN80" s="304">
        <v>0</v>
      </c>
      <c r="AO80" s="304">
        <v>0</v>
      </c>
      <c r="AP80" s="304">
        <v>0</v>
      </c>
      <c r="AQ80" s="304">
        <v>0</v>
      </c>
      <c r="AR80" s="304">
        <v>0</v>
      </c>
      <c r="AS80" s="304">
        <v>-116475384</v>
      </c>
      <c r="AT80" s="304">
        <v>-46026368</v>
      </c>
      <c r="AU80" s="304">
        <v>0</v>
      </c>
      <c r="AV80" s="304">
        <v>0</v>
      </c>
      <c r="AW80" s="304">
        <v>0</v>
      </c>
      <c r="AX80" s="304">
        <v>0</v>
      </c>
      <c r="AY80" s="304"/>
      <c r="AZ80" s="304"/>
      <c r="BA80" s="304"/>
      <c r="BB80" s="304"/>
      <c r="BC80" s="304"/>
      <c r="BD80" s="304"/>
      <c r="BE80" s="304"/>
      <c r="BF80" s="304"/>
      <c r="BG80" s="304"/>
    </row>
    <row r="81" spans="1:59" s="235" customFormat="1">
      <c r="A81" s="303" t="s">
        <v>366</v>
      </c>
      <c r="B81" s="304">
        <v>872420</v>
      </c>
      <c r="C81" s="304">
        <v>872420</v>
      </c>
      <c r="D81" s="304">
        <v>0</v>
      </c>
      <c r="E81" s="304">
        <v>0</v>
      </c>
      <c r="F81" s="304">
        <v>0</v>
      </c>
      <c r="G81" s="304">
        <v>0</v>
      </c>
      <c r="H81" s="304">
        <v>0</v>
      </c>
      <c r="I81" s="304">
        <v>0</v>
      </c>
      <c r="J81" s="304">
        <v>0</v>
      </c>
      <c r="K81" s="304">
        <v>0</v>
      </c>
      <c r="L81" s="304">
        <v>0</v>
      </c>
      <c r="M81" s="304">
        <v>0</v>
      </c>
      <c r="N81" s="304">
        <v>0</v>
      </c>
      <c r="O81" s="304">
        <v>0</v>
      </c>
      <c r="P81" s="304">
        <v>0</v>
      </c>
      <c r="Q81" s="304">
        <v>0</v>
      </c>
      <c r="R81" s="304">
        <v>0</v>
      </c>
      <c r="S81" s="304">
        <v>0</v>
      </c>
      <c r="T81" s="304">
        <v>0</v>
      </c>
      <c r="U81" s="304">
        <v>0</v>
      </c>
      <c r="V81" s="304">
        <v>0</v>
      </c>
      <c r="W81" s="304">
        <v>0</v>
      </c>
      <c r="X81" s="304">
        <v>0</v>
      </c>
      <c r="Y81" s="304">
        <v>0</v>
      </c>
      <c r="Z81" s="304">
        <v>0</v>
      </c>
      <c r="AA81" s="304">
        <v>0</v>
      </c>
      <c r="AB81" s="304">
        <v>0</v>
      </c>
      <c r="AC81" s="304">
        <v>0</v>
      </c>
      <c r="AD81" s="304">
        <v>0</v>
      </c>
      <c r="AE81" s="304">
        <v>0</v>
      </c>
      <c r="AF81" s="304">
        <v>0</v>
      </c>
      <c r="AG81" s="304">
        <v>0</v>
      </c>
      <c r="AH81" s="304">
        <v>0</v>
      </c>
      <c r="AI81" s="304">
        <v>0</v>
      </c>
      <c r="AJ81" s="304">
        <v>0</v>
      </c>
      <c r="AK81" s="304">
        <v>0</v>
      </c>
      <c r="AL81" s="304">
        <v>0</v>
      </c>
      <c r="AM81" s="304">
        <v>0</v>
      </c>
      <c r="AN81" s="304">
        <v>0</v>
      </c>
      <c r="AO81" s="304">
        <v>0</v>
      </c>
      <c r="AP81" s="304">
        <v>0</v>
      </c>
      <c r="AQ81" s="304">
        <v>0</v>
      </c>
      <c r="AR81" s="304">
        <v>0</v>
      </c>
      <c r="AS81" s="304">
        <v>0</v>
      </c>
      <c r="AT81" s="304">
        <v>0</v>
      </c>
      <c r="AU81" s="304">
        <v>0</v>
      </c>
      <c r="AV81" s="304">
        <v>0</v>
      </c>
      <c r="AW81" s="304">
        <v>0</v>
      </c>
      <c r="AX81" s="304">
        <v>0</v>
      </c>
      <c r="AY81" s="304"/>
      <c r="AZ81" s="304"/>
      <c r="BA81" s="304"/>
      <c r="BB81" s="304"/>
      <c r="BC81" s="304"/>
      <c r="BD81" s="304"/>
      <c r="BE81" s="304"/>
      <c r="BF81" s="304"/>
      <c r="BG81" s="304"/>
    </row>
    <row r="82" spans="1:59" s="235" customFormat="1">
      <c r="A82" s="303" t="s">
        <v>370</v>
      </c>
      <c r="B82" s="304">
        <v>-1007744</v>
      </c>
      <c r="C82" s="304">
        <v>-1007744</v>
      </c>
      <c r="D82" s="304">
        <v>0</v>
      </c>
      <c r="E82" s="304">
        <v>0</v>
      </c>
      <c r="F82" s="304">
        <v>0</v>
      </c>
      <c r="G82" s="304">
        <v>0</v>
      </c>
      <c r="H82" s="304">
        <v>0</v>
      </c>
      <c r="I82" s="304">
        <v>0</v>
      </c>
      <c r="J82" s="304">
        <v>0</v>
      </c>
      <c r="K82" s="304">
        <v>0</v>
      </c>
      <c r="L82" s="304">
        <v>0</v>
      </c>
      <c r="M82" s="304">
        <v>0</v>
      </c>
      <c r="N82" s="304">
        <v>0</v>
      </c>
      <c r="O82" s="304">
        <v>0</v>
      </c>
      <c r="P82" s="304">
        <v>0</v>
      </c>
      <c r="Q82" s="304">
        <v>0</v>
      </c>
      <c r="R82" s="304">
        <v>0</v>
      </c>
      <c r="S82" s="304">
        <v>0</v>
      </c>
      <c r="T82" s="304">
        <v>0</v>
      </c>
      <c r="U82" s="304">
        <v>0</v>
      </c>
      <c r="V82" s="304">
        <v>0</v>
      </c>
      <c r="W82" s="304">
        <v>0</v>
      </c>
      <c r="X82" s="304">
        <v>0</v>
      </c>
      <c r="Y82" s="304">
        <v>0</v>
      </c>
      <c r="Z82" s="304">
        <v>0</v>
      </c>
      <c r="AA82" s="304">
        <v>0</v>
      </c>
      <c r="AB82" s="304">
        <v>0</v>
      </c>
      <c r="AC82" s="304">
        <v>0</v>
      </c>
      <c r="AD82" s="304">
        <v>0</v>
      </c>
      <c r="AE82" s="304">
        <v>0</v>
      </c>
      <c r="AF82" s="304">
        <v>0</v>
      </c>
      <c r="AG82" s="304">
        <v>0</v>
      </c>
      <c r="AH82" s="304">
        <v>0</v>
      </c>
      <c r="AI82" s="304">
        <v>0</v>
      </c>
      <c r="AJ82" s="304">
        <v>0</v>
      </c>
      <c r="AK82" s="304">
        <v>0</v>
      </c>
      <c r="AL82" s="304">
        <v>0</v>
      </c>
      <c r="AM82" s="304">
        <v>0</v>
      </c>
      <c r="AN82" s="304">
        <v>0</v>
      </c>
      <c r="AO82" s="304">
        <v>0</v>
      </c>
      <c r="AP82" s="304">
        <v>0</v>
      </c>
      <c r="AQ82" s="304">
        <v>0</v>
      </c>
      <c r="AR82" s="304">
        <v>0</v>
      </c>
      <c r="AS82" s="304">
        <v>0</v>
      </c>
      <c r="AT82" s="304">
        <v>0</v>
      </c>
      <c r="AU82" s="304">
        <v>0</v>
      </c>
      <c r="AV82" s="304">
        <v>0</v>
      </c>
      <c r="AW82" s="304">
        <v>0</v>
      </c>
      <c r="AX82" s="304">
        <v>0</v>
      </c>
      <c r="AY82" s="304"/>
      <c r="AZ82" s="304"/>
      <c r="BA82" s="304"/>
      <c r="BB82" s="304"/>
      <c r="BC82" s="304"/>
      <c r="BD82" s="304"/>
      <c r="BE82" s="304"/>
      <c r="BF82" s="304"/>
      <c r="BG82" s="304"/>
    </row>
    <row r="83" spans="1:59" s="235" customFormat="1">
      <c r="A83" s="303" t="s">
        <v>373</v>
      </c>
      <c r="B83" s="304">
        <v>-70302769</v>
      </c>
      <c r="C83" s="304">
        <v>-74046303</v>
      </c>
      <c r="D83" s="304">
        <v>0</v>
      </c>
      <c r="E83" s="304">
        <v>0</v>
      </c>
      <c r="F83" s="304">
        <v>0</v>
      </c>
      <c r="G83" s="304">
        <v>0</v>
      </c>
      <c r="H83" s="304">
        <v>0</v>
      </c>
      <c r="I83" s="304">
        <v>0</v>
      </c>
      <c r="J83" s="304">
        <v>0</v>
      </c>
      <c r="K83" s="304">
        <v>0</v>
      </c>
      <c r="L83" s="304">
        <v>0</v>
      </c>
      <c r="M83" s="304">
        <v>0</v>
      </c>
      <c r="N83" s="304">
        <v>0</v>
      </c>
      <c r="O83" s="304">
        <v>0</v>
      </c>
      <c r="P83" s="304">
        <v>0</v>
      </c>
      <c r="Q83" s="304">
        <v>0</v>
      </c>
      <c r="R83" s="304">
        <v>0</v>
      </c>
      <c r="S83" s="304">
        <v>0</v>
      </c>
      <c r="T83" s="304">
        <v>0</v>
      </c>
      <c r="U83" s="304">
        <v>0</v>
      </c>
      <c r="V83" s="304">
        <v>0</v>
      </c>
      <c r="W83" s="304">
        <v>0</v>
      </c>
      <c r="X83" s="304">
        <v>0</v>
      </c>
      <c r="Y83" s="304">
        <v>0</v>
      </c>
      <c r="Z83" s="304">
        <v>0</v>
      </c>
      <c r="AA83" s="304">
        <v>0</v>
      </c>
      <c r="AB83" s="304">
        <v>0</v>
      </c>
      <c r="AC83" s="304">
        <v>0</v>
      </c>
      <c r="AD83" s="304">
        <v>0</v>
      </c>
      <c r="AE83" s="304">
        <v>0</v>
      </c>
      <c r="AF83" s="304">
        <v>0</v>
      </c>
      <c r="AG83" s="304">
        <v>0</v>
      </c>
      <c r="AH83" s="304">
        <v>0</v>
      </c>
      <c r="AI83" s="304">
        <v>0</v>
      </c>
      <c r="AJ83" s="304">
        <v>0</v>
      </c>
      <c r="AK83" s="304">
        <v>0</v>
      </c>
      <c r="AL83" s="304">
        <v>0</v>
      </c>
      <c r="AM83" s="304">
        <v>0</v>
      </c>
      <c r="AN83" s="304">
        <v>0</v>
      </c>
      <c r="AO83" s="304">
        <v>0</v>
      </c>
      <c r="AP83" s="304">
        <v>0</v>
      </c>
      <c r="AQ83" s="304">
        <v>0</v>
      </c>
      <c r="AR83" s="304">
        <v>756274</v>
      </c>
      <c r="AS83" s="304">
        <v>2915773</v>
      </c>
      <c r="AT83" s="304">
        <v>71487</v>
      </c>
      <c r="AU83" s="304">
        <v>0</v>
      </c>
      <c r="AV83" s="304">
        <v>0</v>
      </c>
      <c r="AW83" s="304">
        <v>0</v>
      </c>
      <c r="AX83" s="304">
        <v>0</v>
      </c>
      <c r="AY83" s="304"/>
      <c r="AZ83" s="304"/>
      <c r="BA83" s="304"/>
      <c r="BB83" s="304"/>
      <c r="BC83" s="304"/>
      <c r="BD83" s="304"/>
      <c r="BE83" s="304"/>
      <c r="BF83" s="304"/>
      <c r="BG83" s="304"/>
    </row>
    <row r="84" spans="1:59" s="235" customFormat="1">
      <c r="A84" s="303" t="s">
        <v>374</v>
      </c>
      <c r="B84" s="304">
        <v>143231053</v>
      </c>
      <c r="C84" s="304">
        <v>14016828</v>
      </c>
      <c r="D84" s="304">
        <v>0</v>
      </c>
      <c r="E84" s="304">
        <v>4594245</v>
      </c>
      <c r="F84" s="304">
        <v>14813315</v>
      </c>
      <c r="G84" s="304">
        <v>2182590</v>
      </c>
      <c r="H84" s="304">
        <v>0</v>
      </c>
      <c r="I84" s="304">
        <v>0</v>
      </c>
      <c r="J84" s="304">
        <v>0</v>
      </c>
      <c r="K84" s="304">
        <v>0</v>
      </c>
      <c r="L84" s="304">
        <v>0</v>
      </c>
      <c r="M84" s="304">
        <v>0</v>
      </c>
      <c r="N84" s="304">
        <v>0</v>
      </c>
      <c r="O84" s="304">
        <v>0</v>
      </c>
      <c r="P84" s="304">
        <v>0</v>
      </c>
      <c r="Q84" s="304">
        <v>0</v>
      </c>
      <c r="R84" s="304">
        <v>26499240</v>
      </c>
      <c r="S84" s="304">
        <v>0</v>
      </c>
      <c r="T84" s="304">
        <v>0</v>
      </c>
      <c r="U84" s="304">
        <v>0</v>
      </c>
      <c r="V84" s="304">
        <v>0</v>
      </c>
      <c r="W84" s="304">
        <v>0</v>
      </c>
      <c r="X84" s="304">
        <v>0</v>
      </c>
      <c r="Y84" s="304">
        <v>0</v>
      </c>
      <c r="Z84" s="304">
        <v>0</v>
      </c>
      <c r="AA84" s="304">
        <v>0</v>
      </c>
      <c r="AB84" s="304">
        <v>0</v>
      </c>
      <c r="AC84" s="304">
        <v>0</v>
      </c>
      <c r="AD84" s="304">
        <v>274861</v>
      </c>
      <c r="AE84" s="304">
        <v>21651277</v>
      </c>
      <c r="AF84" s="304">
        <v>-1030013</v>
      </c>
      <c r="AG84" s="304">
        <v>0</v>
      </c>
      <c r="AH84" s="304">
        <v>0</v>
      </c>
      <c r="AI84" s="304">
        <v>0</v>
      </c>
      <c r="AJ84" s="304">
        <v>-4910509</v>
      </c>
      <c r="AK84" s="304">
        <v>0</v>
      </c>
      <c r="AL84" s="304">
        <v>-2299078</v>
      </c>
      <c r="AM84" s="304">
        <v>2677257</v>
      </c>
      <c r="AN84" s="304">
        <v>0</v>
      </c>
      <c r="AO84" s="304">
        <v>650705</v>
      </c>
      <c r="AP84" s="304">
        <v>8396196</v>
      </c>
      <c r="AQ84" s="304">
        <v>-6164622</v>
      </c>
      <c r="AR84" s="304">
        <v>12737746</v>
      </c>
      <c r="AS84" s="304">
        <v>45404231</v>
      </c>
      <c r="AT84" s="304">
        <v>3736784</v>
      </c>
      <c r="AU84" s="304">
        <v>0</v>
      </c>
      <c r="AV84" s="304">
        <v>0</v>
      </c>
      <c r="AW84" s="304">
        <v>0</v>
      </c>
      <c r="AX84" s="304">
        <v>0</v>
      </c>
      <c r="AY84" s="304"/>
      <c r="AZ84" s="304"/>
      <c r="BA84" s="304"/>
      <c r="BB84" s="304"/>
      <c r="BC84" s="304"/>
      <c r="BD84" s="304"/>
      <c r="BE84" s="304"/>
      <c r="BF84" s="304"/>
      <c r="BG84" s="304"/>
    </row>
    <row r="85" spans="1:59" s="235" customFormat="1">
      <c r="A85" s="303" t="s">
        <v>375</v>
      </c>
      <c r="B85" s="304">
        <v>-527066</v>
      </c>
      <c r="C85" s="304">
        <v>0</v>
      </c>
      <c r="D85" s="304">
        <v>0</v>
      </c>
      <c r="E85" s="304">
        <v>-25352</v>
      </c>
      <c r="F85" s="304">
        <v>-501714</v>
      </c>
      <c r="G85" s="304">
        <v>0</v>
      </c>
      <c r="H85" s="304">
        <v>0</v>
      </c>
      <c r="I85" s="304">
        <v>0</v>
      </c>
      <c r="J85" s="304">
        <v>0</v>
      </c>
      <c r="K85" s="304">
        <v>0</v>
      </c>
      <c r="L85" s="304">
        <v>0</v>
      </c>
      <c r="M85" s="304">
        <v>0</v>
      </c>
      <c r="N85" s="304">
        <v>0</v>
      </c>
      <c r="O85" s="304">
        <v>0</v>
      </c>
      <c r="P85" s="304">
        <v>0</v>
      </c>
      <c r="Q85" s="304">
        <v>0</v>
      </c>
      <c r="R85" s="304">
        <v>0</v>
      </c>
      <c r="S85" s="304">
        <v>0</v>
      </c>
      <c r="T85" s="304">
        <v>0</v>
      </c>
      <c r="U85" s="304">
        <v>0</v>
      </c>
      <c r="V85" s="304">
        <v>0</v>
      </c>
      <c r="W85" s="304">
        <v>0</v>
      </c>
      <c r="X85" s="304">
        <v>0</v>
      </c>
      <c r="Y85" s="304">
        <v>0</v>
      </c>
      <c r="Z85" s="304">
        <v>0</v>
      </c>
      <c r="AA85" s="304">
        <v>0</v>
      </c>
      <c r="AB85" s="304">
        <v>0</v>
      </c>
      <c r="AC85" s="304">
        <v>0</v>
      </c>
      <c r="AD85" s="304">
        <v>0</v>
      </c>
      <c r="AE85" s="304">
        <v>0</v>
      </c>
      <c r="AF85" s="304">
        <v>0</v>
      </c>
      <c r="AG85" s="304">
        <v>0</v>
      </c>
      <c r="AH85" s="304">
        <v>0</v>
      </c>
      <c r="AI85" s="304">
        <v>0</v>
      </c>
      <c r="AJ85" s="304">
        <v>0</v>
      </c>
      <c r="AK85" s="304">
        <v>0</v>
      </c>
      <c r="AL85" s="304">
        <v>0</v>
      </c>
      <c r="AM85" s="304">
        <v>0</v>
      </c>
      <c r="AN85" s="304">
        <v>0</v>
      </c>
      <c r="AO85" s="304">
        <v>0</v>
      </c>
      <c r="AP85" s="304">
        <v>0</v>
      </c>
      <c r="AQ85" s="304">
        <v>0</v>
      </c>
      <c r="AR85" s="304">
        <v>0</v>
      </c>
      <c r="AS85" s="304">
        <v>0</v>
      </c>
      <c r="AT85" s="304">
        <v>0</v>
      </c>
      <c r="AU85" s="304">
        <v>0</v>
      </c>
      <c r="AV85" s="304">
        <v>0</v>
      </c>
      <c r="AW85" s="304">
        <v>0</v>
      </c>
      <c r="AX85" s="304">
        <v>0</v>
      </c>
      <c r="AY85" s="304"/>
      <c r="AZ85" s="304"/>
      <c r="BA85" s="304"/>
      <c r="BB85" s="304"/>
      <c r="BC85" s="304"/>
      <c r="BD85" s="304"/>
      <c r="BE85" s="304"/>
      <c r="BF85" s="304"/>
      <c r="BG85" s="304"/>
    </row>
    <row r="86" spans="1:59" s="235" customFormat="1">
      <c r="A86" s="303" t="s">
        <v>376</v>
      </c>
      <c r="B86" s="304">
        <v>1921600</v>
      </c>
      <c r="C86" s="304">
        <v>190514</v>
      </c>
      <c r="D86" s="304">
        <v>0</v>
      </c>
      <c r="E86" s="304">
        <v>0</v>
      </c>
      <c r="F86" s="304">
        <v>0</v>
      </c>
      <c r="G86" s="304">
        <v>0</v>
      </c>
      <c r="H86" s="304">
        <v>0</v>
      </c>
      <c r="I86" s="304">
        <v>358481</v>
      </c>
      <c r="J86" s="304">
        <v>5269</v>
      </c>
      <c r="K86" s="304">
        <v>0</v>
      </c>
      <c r="L86" s="304">
        <v>16843</v>
      </c>
      <c r="M86" s="304">
        <v>14916</v>
      </c>
      <c r="N86" s="304">
        <v>296</v>
      </c>
      <c r="O86" s="304">
        <v>724</v>
      </c>
      <c r="P86" s="304">
        <v>0</v>
      </c>
      <c r="Q86" s="304">
        <v>7531</v>
      </c>
      <c r="R86" s="304">
        <v>12394</v>
      </c>
      <c r="S86" s="304">
        <v>119240</v>
      </c>
      <c r="T86" s="304">
        <v>0</v>
      </c>
      <c r="U86" s="304">
        <v>0</v>
      </c>
      <c r="V86" s="304">
        <v>0</v>
      </c>
      <c r="W86" s="304">
        <v>0</v>
      </c>
      <c r="X86" s="304">
        <v>0</v>
      </c>
      <c r="Y86" s="304">
        <v>0</v>
      </c>
      <c r="Z86" s="304">
        <v>0</v>
      </c>
      <c r="AA86" s="304">
        <v>1081568</v>
      </c>
      <c r="AB86" s="304">
        <v>113824</v>
      </c>
      <c r="AC86" s="304">
        <v>0</v>
      </c>
      <c r="AD86" s="304">
        <v>0</v>
      </c>
      <c r="AE86" s="304">
        <v>0</v>
      </c>
      <c r="AF86" s="304">
        <v>0</v>
      </c>
      <c r="AG86" s="304">
        <v>0</v>
      </c>
      <c r="AH86" s="304">
        <v>0</v>
      </c>
      <c r="AI86" s="304">
        <v>0</v>
      </c>
      <c r="AJ86" s="304">
        <v>0</v>
      </c>
      <c r="AK86" s="304">
        <v>0</v>
      </c>
      <c r="AL86" s="304">
        <v>0</v>
      </c>
      <c r="AM86" s="304">
        <v>0</v>
      </c>
      <c r="AN86" s="304">
        <v>0</v>
      </c>
      <c r="AO86" s="304">
        <v>0</v>
      </c>
      <c r="AP86" s="304">
        <v>0</v>
      </c>
      <c r="AQ86" s="304">
        <v>0</v>
      </c>
      <c r="AR86" s="304">
        <v>0</v>
      </c>
      <c r="AS86" s="304">
        <v>0</v>
      </c>
      <c r="AT86" s="304">
        <v>0</v>
      </c>
      <c r="AU86" s="304">
        <v>0</v>
      </c>
      <c r="AV86" s="304">
        <v>0</v>
      </c>
      <c r="AW86" s="304">
        <v>0</v>
      </c>
      <c r="AX86" s="304">
        <v>0</v>
      </c>
      <c r="AY86" s="304"/>
      <c r="AZ86" s="304"/>
      <c r="BA86" s="304"/>
      <c r="BB86" s="304"/>
      <c r="BC86" s="304"/>
      <c r="BD86" s="304"/>
      <c r="BE86" s="304"/>
      <c r="BF86" s="304"/>
      <c r="BG86" s="304"/>
    </row>
    <row r="87" spans="1:59" s="235" customFormat="1">
      <c r="A87" s="303" t="s">
        <v>377</v>
      </c>
      <c r="B87" s="304">
        <v>-2</v>
      </c>
      <c r="C87" s="304">
        <v>0</v>
      </c>
      <c r="D87" s="304">
        <v>0</v>
      </c>
      <c r="E87" s="304">
        <v>0</v>
      </c>
      <c r="F87" s="304">
        <v>0</v>
      </c>
      <c r="G87" s="304">
        <v>0</v>
      </c>
      <c r="H87" s="304">
        <v>0</v>
      </c>
      <c r="I87" s="304">
        <v>0</v>
      </c>
      <c r="J87" s="304">
        <v>0</v>
      </c>
      <c r="K87" s="304">
        <v>0</v>
      </c>
      <c r="L87" s="304">
        <v>0</v>
      </c>
      <c r="M87" s="304">
        <v>0</v>
      </c>
      <c r="N87" s="304">
        <v>0</v>
      </c>
      <c r="O87" s="304">
        <v>0</v>
      </c>
      <c r="P87" s="304">
        <v>0</v>
      </c>
      <c r="Q87" s="304">
        <v>0</v>
      </c>
      <c r="R87" s="304">
        <v>0</v>
      </c>
      <c r="S87" s="304">
        <v>0</v>
      </c>
      <c r="T87" s="304">
        <v>0</v>
      </c>
      <c r="U87" s="304">
        <v>0</v>
      </c>
      <c r="V87" s="304">
        <v>0</v>
      </c>
      <c r="W87" s="304">
        <v>0</v>
      </c>
      <c r="X87" s="304">
        <v>0</v>
      </c>
      <c r="Y87" s="304">
        <v>0</v>
      </c>
      <c r="Z87" s="304">
        <v>0</v>
      </c>
      <c r="AA87" s="304">
        <v>0</v>
      </c>
      <c r="AB87" s="304">
        <v>0</v>
      </c>
      <c r="AC87" s="304">
        <v>0</v>
      </c>
      <c r="AD87" s="304">
        <v>0</v>
      </c>
      <c r="AE87" s="304">
        <v>0</v>
      </c>
      <c r="AF87" s="304">
        <v>0</v>
      </c>
      <c r="AG87" s="304">
        <v>0</v>
      </c>
      <c r="AH87" s="304">
        <v>0</v>
      </c>
      <c r="AI87" s="304">
        <v>0</v>
      </c>
      <c r="AJ87" s="304">
        <v>0</v>
      </c>
      <c r="AK87" s="304">
        <v>0</v>
      </c>
      <c r="AL87" s="304">
        <v>0</v>
      </c>
      <c r="AM87" s="304">
        <v>0</v>
      </c>
      <c r="AN87" s="304">
        <v>0</v>
      </c>
      <c r="AO87" s="304">
        <v>0</v>
      </c>
      <c r="AP87" s="304">
        <v>0</v>
      </c>
      <c r="AQ87" s="304">
        <v>0</v>
      </c>
      <c r="AR87" s="304">
        <v>0</v>
      </c>
      <c r="AS87" s="304">
        <v>-2</v>
      </c>
      <c r="AT87" s="304">
        <v>0</v>
      </c>
      <c r="AU87" s="304">
        <v>0</v>
      </c>
      <c r="AV87" s="304">
        <v>0</v>
      </c>
      <c r="AW87" s="304">
        <v>0</v>
      </c>
      <c r="AX87" s="304">
        <v>0</v>
      </c>
      <c r="AY87" s="304"/>
      <c r="AZ87" s="304"/>
      <c r="BA87" s="304"/>
      <c r="BB87" s="304"/>
      <c r="BC87" s="304"/>
      <c r="BD87" s="304"/>
      <c r="BE87" s="304"/>
      <c r="BF87" s="304"/>
      <c r="BG87" s="304"/>
    </row>
    <row r="88" spans="1:59" s="235" customFormat="1">
      <c r="A88" s="303" t="s">
        <v>378</v>
      </c>
      <c r="B88" s="304">
        <v>106793</v>
      </c>
      <c r="C88" s="304">
        <v>0</v>
      </c>
      <c r="D88" s="304">
        <v>0</v>
      </c>
      <c r="E88" s="304">
        <v>0</v>
      </c>
      <c r="F88" s="304">
        <v>0</v>
      </c>
      <c r="G88" s="304">
        <v>0</v>
      </c>
      <c r="H88" s="304">
        <v>0</v>
      </c>
      <c r="I88" s="304">
        <v>0</v>
      </c>
      <c r="J88" s="304">
        <v>0</v>
      </c>
      <c r="K88" s="304">
        <v>0</v>
      </c>
      <c r="L88" s="304">
        <v>0</v>
      </c>
      <c r="M88" s="304">
        <v>0</v>
      </c>
      <c r="N88" s="304">
        <v>0</v>
      </c>
      <c r="O88" s="304">
        <v>0</v>
      </c>
      <c r="P88" s="304">
        <v>0</v>
      </c>
      <c r="Q88" s="304">
        <v>0</v>
      </c>
      <c r="R88" s="304">
        <v>0</v>
      </c>
      <c r="S88" s="304">
        <v>0</v>
      </c>
      <c r="T88" s="304">
        <v>0</v>
      </c>
      <c r="U88" s="304">
        <v>0</v>
      </c>
      <c r="V88" s="304">
        <v>0</v>
      </c>
      <c r="W88" s="304">
        <v>0</v>
      </c>
      <c r="X88" s="304">
        <v>0</v>
      </c>
      <c r="Y88" s="304">
        <v>0</v>
      </c>
      <c r="Z88" s="304">
        <v>0</v>
      </c>
      <c r="AA88" s="304">
        <v>0</v>
      </c>
      <c r="AB88" s="304">
        <v>0</v>
      </c>
      <c r="AC88" s="304">
        <v>0</v>
      </c>
      <c r="AD88" s="304">
        <v>0</v>
      </c>
      <c r="AE88" s="304">
        <v>0</v>
      </c>
      <c r="AF88" s="304">
        <v>0</v>
      </c>
      <c r="AG88" s="304">
        <v>0</v>
      </c>
      <c r="AH88" s="304">
        <v>0</v>
      </c>
      <c r="AI88" s="304">
        <v>0</v>
      </c>
      <c r="AJ88" s="304">
        <v>0</v>
      </c>
      <c r="AK88" s="304">
        <v>0</v>
      </c>
      <c r="AL88" s="304">
        <v>0</v>
      </c>
      <c r="AM88" s="304">
        <v>0</v>
      </c>
      <c r="AN88" s="304">
        <v>0</v>
      </c>
      <c r="AO88" s="304">
        <v>79586</v>
      </c>
      <c r="AP88" s="304">
        <v>0</v>
      </c>
      <c r="AQ88" s="304">
        <v>27207</v>
      </c>
      <c r="AR88" s="304">
        <v>0</v>
      </c>
      <c r="AS88" s="304">
        <v>0</v>
      </c>
      <c r="AT88" s="304">
        <v>0</v>
      </c>
      <c r="AU88" s="304">
        <v>0</v>
      </c>
      <c r="AV88" s="304">
        <v>0</v>
      </c>
      <c r="AW88" s="304">
        <v>0</v>
      </c>
      <c r="AX88" s="304">
        <v>0</v>
      </c>
      <c r="AY88" s="304"/>
      <c r="AZ88" s="304"/>
      <c r="BA88" s="304"/>
      <c r="BB88" s="304"/>
      <c r="BC88" s="304"/>
      <c r="BD88" s="304"/>
      <c r="BE88" s="304"/>
      <c r="BF88" s="304"/>
      <c r="BG88" s="304"/>
    </row>
    <row r="89" spans="1:59" s="235" customFormat="1">
      <c r="A89" s="303" t="s">
        <v>379</v>
      </c>
      <c r="B89" s="304">
        <v>-1810671</v>
      </c>
      <c r="C89" s="304">
        <v>0</v>
      </c>
      <c r="D89" s="304">
        <v>0</v>
      </c>
      <c r="E89" s="304">
        <v>0</v>
      </c>
      <c r="F89" s="304">
        <v>0</v>
      </c>
      <c r="G89" s="304">
        <v>0</v>
      </c>
      <c r="H89" s="304">
        <v>0</v>
      </c>
      <c r="I89" s="304">
        <v>0</v>
      </c>
      <c r="J89" s="304">
        <v>0</v>
      </c>
      <c r="K89" s="304">
        <v>0</v>
      </c>
      <c r="L89" s="304">
        <v>0</v>
      </c>
      <c r="M89" s="304">
        <v>0</v>
      </c>
      <c r="N89" s="304">
        <v>0</v>
      </c>
      <c r="O89" s="304">
        <v>0</v>
      </c>
      <c r="P89" s="304">
        <v>0</v>
      </c>
      <c r="Q89" s="304">
        <v>0</v>
      </c>
      <c r="R89" s="304">
        <v>0</v>
      </c>
      <c r="S89" s="304">
        <v>0</v>
      </c>
      <c r="T89" s="304">
        <v>0</v>
      </c>
      <c r="U89" s="304">
        <v>0</v>
      </c>
      <c r="V89" s="304">
        <v>0</v>
      </c>
      <c r="W89" s="304">
        <v>0</v>
      </c>
      <c r="X89" s="304">
        <v>0</v>
      </c>
      <c r="Y89" s="304">
        <v>0</v>
      </c>
      <c r="Z89" s="304">
        <v>0</v>
      </c>
      <c r="AA89" s="304">
        <v>0</v>
      </c>
      <c r="AB89" s="304">
        <v>0</v>
      </c>
      <c r="AC89" s="304">
        <v>0</v>
      </c>
      <c r="AD89" s="304">
        <v>0</v>
      </c>
      <c r="AE89" s="304">
        <v>-1810671</v>
      </c>
      <c r="AF89" s="304">
        <v>0</v>
      </c>
      <c r="AG89" s="304">
        <v>0</v>
      </c>
      <c r="AH89" s="304">
        <v>0</v>
      </c>
      <c r="AI89" s="304">
        <v>0</v>
      </c>
      <c r="AJ89" s="304">
        <v>0</v>
      </c>
      <c r="AK89" s="304">
        <v>0</v>
      </c>
      <c r="AL89" s="304">
        <v>0</v>
      </c>
      <c r="AM89" s="304">
        <v>0</v>
      </c>
      <c r="AN89" s="304">
        <v>0</v>
      </c>
      <c r="AO89" s="304">
        <v>0</v>
      </c>
      <c r="AP89" s="304">
        <v>0</v>
      </c>
      <c r="AQ89" s="304">
        <v>0</v>
      </c>
      <c r="AR89" s="304">
        <v>0</v>
      </c>
      <c r="AS89" s="304">
        <v>0</v>
      </c>
      <c r="AT89" s="304">
        <v>0</v>
      </c>
      <c r="AU89" s="304">
        <v>0</v>
      </c>
      <c r="AV89" s="304">
        <v>0</v>
      </c>
      <c r="AW89" s="304">
        <v>0</v>
      </c>
      <c r="AX89" s="304">
        <v>0</v>
      </c>
      <c r="AY89" s="304"/>
      <c r="AZ89" s="304"/>
      <c r="BA89" s="304"/>
      <c r="BB89" s="304"/>
      <c r="BC89" s="304"/>
      <c r="BD89" s="304"/>
      <c r="BE89" s="304"/>
      <c r="BF89" s="304"/>
      <c r="BG89" s="304"/>
    </row>
    <row r="90" spans="1:59" s="235" customFormat="1">
      <c r="A90" s="303" t="s">
        <v>380</v>
      </c>
      <c r="B90" s="304">
        <v>2036238</v>
      </c>
      <c r="C90" s="304">
        <v>0</v>
      </c>
      <c r="D90" s="304">
        <v>0</v>
      </c>
      <c r="E90" s="304">
        <v>0</v>
      </c>
      <c r="F90" s="304">
        <v>0</v>
      </c>
      <c r="G90" s="304">
        <v>0</v>
      </c>
      <c r="H90" s="304">
        <v>0</v>
      </c>
      <c r="I90" s="304">
        <v>0</v>
      </c>
      <c r="J90" s="304">
        <v>0</v>
      </c>
      <c r="K90" s="304">
        <v>0</v>
      </c>
      <c r="L90" s="304">
        <v>0</v>
      </c>
      <c r="M90" s="304">
        <v>0</v>
      </c>
      <c r="N90" s="304">
        <v>0</v>
      </c>
      <c r="O90" s="304">
        <v>0</v>
      </c>
      <c r="P90" s="304">
        <v>0</v>
      </c>
      <c r="Q90" s="304">
        <v>0</v>
      </c>
      <c r="R90" s="304">
        <v>0</v>
      </c>
      <c r="S90" s="304">
        <v>0</v>
      </c>
      <c r="T90" s="304">
        <v>0</v>
      </c>
      <c r="U90" s="304">
        <v>0</v>
      </c>
      <c r="V90" s="304">
        <v>0</v>
      </c>
      <c r="W90" s="304">
        <v>0</v>
      </c>
      <c r="X90" s="304">
        <v>0</v>
      </c>
      <c r="Y90" s="304">
        <v>0</v>
      </c>
      <c r="Z90" s="304">
        <v>0</v>
      </c>
      <c r="AA90" s="304">
        <v>0</v>
      </c>
      <c r="AB90" s="304">
        <v>0</v>
      </c>
      <c r="AC90" s="304">
        <v>0</v>
      </c>
      <c r="AD90" s="304">
        <v>0</v>
      </c>
      <c r="AE90" s="304">
        <v>2036238</v>
      </c>
      <c r="AF90" s="304">
        <v>0</v>
      </c>
      <c r="AG90" s="304">
        <v>0</v>
      </c>
      <c r="AH90" s="304">
        <v>0</v>
      </c>
      <c r="AI90" s="304">
        <v>0</v>
      </c>
      <c r="AJ90" s="304">
        <v>0</v>
      </c>
      <c r="AK90" s="304">
        <v>0</v>
      </c>
      <c r="AL90" s="304">
        <v>0</v>
      </c>
      <c r="AM90" s="304">
        <v>0</v>
      </c>
      <c r="AN90" s="304">
        <v>0</v>
      </c>
      <c r="AO90" s="304">
        <v>0</v>
      </c>
      <c r="AP90" s="304">
        <v>0</v>
      </c>
      <c r="AQ90" s="304">
        <v>0</v>
      </c>
      <c r="AR90" s="304">
        <v>0</v>
      </c>
      <c r="AS90" s="304">
        <v>0</v>
      </c>
      <c r="AT90" s="304">
        <v>0</v>
      </c>
      <c r="AU90" s="304">
        <v>0</v>
      </c>
      <c r="AV90" s="304">
        <v>0</v>
      </c>
      <c r="AW90" s="304">
        <v>0</v>
      </c>
      <c r="AX90" s="304">
        <v>0</v>
      </c>
      <c r="AY90" s="304"/>
      <c r="AZ90" s="304"/>
      <c r="BA90" s="304"/>
      <c r="BB90" s="304"/>
      <c r="BC90" s="304"/>
      <c r="BD90" s="304"/>
      <c r="BE90" s="304"/>
      <c r="BF90" s="304"/>
      <c r="BG90" s="304"/>
    </row>
    <row r="91" spans="1:59" s="235" customFormat="1">
      <c r="A91" s="303" t="s">
        <v>391</v>
      </c>
      <c r="B91" s="304">
        <v>-3905248</v>
      </c>
      <c r="C91" s="304">
        <v>-3905248</v>
      </c>
      <c r="D91" s="304">
        <v>0</v>
      </c>
      <c r="E91" s="304">
        <v>0</v>
      </c>
      <c r="F91" s="304">
        <v>0</v>
      </c>
      <c r="G91" s="304">
        <v>0</v>
      </c>
      <c r="H91" s="304">
        <v>0</v>
      </c>
      <c r="I91" s="304">
        <v>0</v>
      </c>
      <c r="J91" s="304">
        <v>0</v>
      </c>
      <c r="K91" s="304">
        <v>0</v>
      </c>
      <c r="L91" s="304">
        <v>0</v>
      </c>
      <c r="M91" s="304">
        <v>0</v>
      </c>
      <c r="N91" s="304">
        <v>0</v>
      </c>
      <c r="O91" s="304">
        <v>0</v>
      </c>
      <c r="P91" s="304">
        <v>0</v>
      </c>
      <c r="Q91" s="304">
        <v>0</v>
      </c>
      <c r="R91" s="304">
        <v>0</v>
      </c>
      <c r="S91" s="304">
        <v>0</v>
      </c>
      <c r="T91" s="304">
        <v>0</v>
      </c>
      <c r="U91" s="304">
        <v>0</v>
      </c>
      <c r="V91" s="304">
        <v>0</v>
      </c>
      <c r="W91" s="304">
        <v>0</v>
      </c>
      <c r="X91" s="304">
        <v>0</v>
      </c>
      <c r="Y91" s="304">
        <v>0</v>
      </c>
      <c r="Z91" s="304">
        <v>0</v>
      </c>
      <c r="AA91" s="304">
        <v>0</v>
      </c>
      <c r="AB91" s="304">
        <v>0</v>
      </c>
      <c r="AC91" s="304">
        <v>0</v>
      </c>
      <c r="AD91" s="304">
        <v>0</v>
      </c>
      <c r="AE91" s="304">
        <v>0</v>
      </c>
      <c r="AF91" s="304">
        <v>0</v>
      </c>
      <c r="AG91" s="304">
        <v>0</v>
      </c>
      <c r="AH91" s="304">
        <v>0</v>
      </c>
      <c r="AI91" s="304">
        <v>0</v>
      </c>
      <c r="AJ91" s="304">
        <v>0</v>
      </c>
      <c r="AK91" s="304">
        <v>0</v>
      </c>
      <c r="AL91" s="304">
        <v>0</v>
      </c>
      <c r="AM91" s="304">
        <v>0</v>
      </c>
      <c r="AN91" s="304">
        <v>0</v>
      </c>
      <c r="AO91" s="304">
        <v>0</v>
      </c>
      <c r="AP91" s="304">
        <v>0</v>
      </c>
      <c r="AQ91" s="304">
        <v>0</v>
      </c>
      <c r="AR91" s="304">
        <v>0</v>
      </c>
      <c r="AS91" s="304">
        <v>0</v>
      </c>
      <c r="AT91" s="304">
        <v>0</v>
      </c>
      <c r="AU91" s="304">
        <v>0</v>
      </c>
      <c r="AV91" s="304">
        <v>0</v>
      </c>
      <c r="AW91" s="304">
        <v>0</v>
      </c>
      <c r="AX91" s="304">
        <v>0</v>
      </c>
      <c r="AY91" s="304"/>
      <c r="AZ91" s="304"/>
      <c r="BA91" s="304"/>
      <c r="BB91" s="304"/>
      <c r="BC91" s="304"/>
      <c r="BD91" s="304"/>
      <c r="BE91" s="304"/>
      <c r="BF91" s="304"/>
      <c r="BG91" s="304"/>
    </row>
    <row r="92" spans="1:59" s="235" customFormat="1">
      <c r="A92" s="303" t="s">
        <v>392</v>
      </c>
      <c r="B92" s="304">
        <v>11902012</v>
      </c>
      <c r="C92" s="304">
        <v>11902012</v>
      </c>
      <c r="D92" s="304">
        <v>0</v>
      </c>
      <c r="E92" s="304">
        <v>0</v>
      </c>
      <c r="F92" s="304">
        <v>0</v>
      </c>
      <c r="G92" s="304">
        <v>0</v>
      </c>
      <c r="H92" s="304">
        <v>0</v>
      </c>
      <c r="I92" s="304">
        <v>0</v>
      </c>
      <c r="J92" s="304">
        <v>0</v>
      </c>
      <c r="K92" s="304">
        <v>0</v>
      </c>
      <c r="L92" s="304">
        <v>0</v>
      </c>
      <c r="M92" s="304">
        <v>0</v>
      </c>
      <c r="N92" s="304">
        <v>0</v>
      </c>
      <c r="O92" s="304">
        <v>0</v>
      </c>
      <c r="P92" s="304">
        <v>0</v>
      </c>
      <c r="Q92" s="304">
        <v>0</v>
      </c>
      <c r="R92" s="304">
        <v>0</v>
      </c>
      <c r="S92" s="304">
        <v>0</v>
      </c>
      <c r="T92" s="304">
        <v>0</v>
      </c>
      <c r="U92" s="304">
        <v>0</v>
      </c>
      <c r="V92" s="304">
        <v>0</v>
      </c>
      <c r="W92" s="304">
        <v>0</v>
      </c>
      <c r="X92" s="304">
        <v>0</v>
      </c>
      <c r="Y92" s="304">
        <v>0</v>
      </c>
      <c r="Z92" s="304">
        <v>0</v>
      </c>
      <c r="AA92" s="304">
        <v>0</v>
      </c>
      <c r="AB92" s="304">
        <v>0</v>
      </c>
      <c r="AC92" s="304">
        <v>0</v>
      </c>
      <c r="AD92" s="304">
        <v>0</v>
      </c>
      <c r="AE92" s="304">
        <v>0</v>
      </c>
      <c r="AF92" s="304">
        <v>0</v>
      </c>
      <c r="AG92" s="304">
        <v>0</v>
      </c>
      <c r="AH92" s="304">
        <v>0</v>
      </c>
      <c r="AI92" s="304">
        <v>0</v>
      </c>
      <c r="AJ92" s="304">
        <v>0</v>
      </c>
      <c r="AK92" s="304">
        <v>0</v>
      </c>
      <c r="AL92" s="304">
        <v>0</v>
      </c>
      <c r="AM92" s="304">
        <v>0</v>
      </c>
      <c r="AN92" s="304">
        <v>0</v>
      </c>
      <c r="AO92" s="304">
        <v>0</v>
      </c>
      <c r="AP92" s="304">
        <v>0</v>
      </c>
      <c r="AQ92" s="304">
        <v>0</v>
      </c>
      <c r="AR92" s="304">
        <v>0</v>
      </c>
      <c r="AS92" s="304">
        <v>0</v>
      </c>
      <c r="AT92" s="304">
        <v>0</v>
      </c>
      <c r="AU92" s="304">
        <v>0</v>
      </c>
      <c r="AV92" s="304">
        <v>0</v>
      </c>
      <c r="AW92" s="304">
        <v>0</v>
      </c>
      <c r="AX92" s="304">
        <v>0</v>
      </c>
      <c r="AY92" s="304"/>
      <c r="AZ92" s="304"/>
      <c r="BA92" s="304"/>
      <c r="BB92" s="304"/>
      <c r="BC92" s="304"/>
      <c r="BD92" s="304"/>
      <c r="BE92" s="304"/>
      <c r="BF92" s="304"/>
      <c r="BG92" s="304"/>
    </row>
    <row r="93" spans="1:59" s="235" customFormat="1">
      <c r="A93" s="303" t="s">
        <v>396</v>
      </c>
      <c r="B93" s="304">
        <v>12525926</v>
      </c>
      <c r="C93" s="304">
        <v>12359842</v>
      </c>
      <c r="D93" s="304">
        <v>0</v>
      </c>
      <c r="E93" s="304">
        <v>0</v>
      </c>
      <c r="F93" s="304">
        <v>0</v>
      </c>
      <c r="G93" s="304">
        <v>0</v>
      </c>
      <c r="H93" s="304">
        <v>0</v>
      </c>
      <c r="I93" s="304">
        <v>0</v>
      </c>
      <c r="J93" s="304">
        <v>0</v>
      </c>
      <c r="K93" s="304">
        <v>0</v>
      </c>
      <c r="L93" s="304">
        <v>0</v>
      </c>
      <c r="M93" s="304">
        <v>0</v>
      </c>
      <c r="N93" s="304">
        <v>0</v>
      </c>
      <c r="O93" s="304">
        <v>0</v>
      </c>
      <c r="P93" s="304">
        <v>0</v>
      </c>
      <c r="Q93" s="304">
        <v>0</v>
      </c>
      <c r="R93" s="304">
        <v>0</v>
      </c>
      <c r="S93" s="304">
        <v>0</v>
      </c>
      <c r="T93" s="304">
        <v>0</v>
      </c>
      <c r="U93" s="304">
        <v>0</v>
      </c>
      <c r="V93" s="304">
        <v>0</v>
      </c>
      <c r="W93" s="304">
        <v>0</v>
      </c>
      <c r="X93" s="304">
        <v>0</v>
      </c>
      <c r="Y93" s="304">
        <v>0</v>
      </c>
      <c r="Z93" s="304">
        <v>0</v>
      </c>
      <c r="AA93" s="304">
        <v>0</v>
      </c>
      <c r="AB93" s="304">
        <v>0</v>
      </c>
      <c r="AC93" s="304">
        <v>0</v>
      </c>
      <c r="AD93" s="304">
        <v>0</v>
      </c>
      <c r="AE93" s="304">
        <v>0</v>
      </c>
      <c r="AF93" s="304">
        <v>0</v>
      </c>
      <c r="AG93" s="304">
        <v>0</v>
      </c>
      <c r="AH93" s="304">
        <v>0</v>
      </c>
      <c r="AI93" s="304">
        <v>0</v>
      </c>
      <c r="AJ93" s="304">
        <v>0</v>
      </c>
      <c r="AK93" s="304">
        <v>0</v>
      </c>
      <c r="AL93" s="304">
        <v>0</v>
      </c>
      <c r="AM93" s="304">
        <v>0</v>
      </c>
      <c r="AN93" s="304">
        <v>0</v>
      </c>
      <c r="AO93" s="304">
        <v>0</v>
      </c>
      <c r="AP93" s="304">
        <v>0</v>
      </c>
      <c r="AQ93" s="304">
        <v>0</v>
      </c>
      <c r="AR93" s="304">
        <v>166084</v>
      </c>
      <c r="AS93" s="304">
        <v>0</v>
      </c>
      <c r="AT93" s="304">
        <v>0</v>
      </c>
      <c r="AU93" s="304">
        <v>0</v>
      </c>
      <c r="AV93" s="304">
        <v>0</v>
      </c>
      <c r="AW93" s="304">
        <v>0</v>
      </c>
      <c r="AX93" s="304">
        <v>0</v>
      </c>
      <c r="AY93" s="304"/>
      <c r="AZ93" s="304"/>
      <c r="BA93" s="304"/>
      <c r="BB93" s="304"/>
      <c r="BC93" s="304"/>
      <c r="BD93" s="304"/>
      <c r="BE93" s="304"/>
      <c r="BF93" s="304"/>
      <c r="BG93" s="304"/>
    </row>
    <row r="94" spans="1:59" s="235" customFormat="1">
      <c r="A94" s="301" t="s">
        <v>389</v>
      </c>
      <c r="B94" s="304">
        <v>10400754</v>
      </c>
      <c r="C94" s="304">
        <v>0</v>
      </c>
      <c r="D94" s="304">
        <v>0</v>
      </c>
      <c r="E94" s="304">
        <v>3912795</v>
      </c>
      <c r="F94" s="304">
        <v>0</v>
      </c>
      <c r="G94" s="304">
        <v>0</v>
      </c>
      <c r="H94" s="304">
        <v>0</v>
      </c>
      <c r="I94" s="304">
        <v>0</v>
      </c>
      <c r="J94" s="304">
        <v>0</v>
      </c>
      <c r="K94" s="304">
        <v>0</v>
      </c>
      <c r="L94" s="304">
        <v>0</v>
      </c>
      <c r="M94" s="304">
        <v>0</v>
      </c>
      <c r="N94" s="304">
        <v>0</v>
      </c>
      <c r="O94" s="304">
        <v>0</v>
      </c>
      <c r="P94" s="304">
        <v>0</v>
      </c>
      <c r="Q94" s="304">
        <v>0</v>
      </c>
      <c r="R94" s="304">
        <v>0</v>
      </c>
      <c r="S94" s="304">
        <v>0</v>
      </c>
      <c r="T94" s="304">
        <v>0</v>
      </c>
      <c r="U94" s="304">
        <v>0</v>
      </c>
      <c r="V94" s="304">
        <v>0</v>
      </c>
      <c r="W94" s="304">
        <v>0</v>
      </c>
      <c r="X94" s="304">
        <v>0</v>
      </c>
      <c r="Y94" s="304">
        <v>0</v>
      </c>
      <c r="Z94" s="304">
        <v>0</v>
      </c>
      <c r="AA94" s="304">
        <v>0</v>
      </c>
      <c r="AB94" s="304">
        <v>0</v>
      </c>
      <c r="AC94" s="304">
        <v>0</v>
      </c>
      <c r="AD94" s="304">
        <v>0</v>
      </c>
      <c r="AE94" s="304">
        <v>3386455</v>
      </c>
      <c r="AF94" s="304">
        <v>0</v>
      </c>
      <c r="AG94" s="304">
        <v>0</v>
      </c>
      <c r="AH94" s="304">
        <v>0</v>
      </c>
      <c r="AI94" s="304">
        <v>0</v>
      </c>
      <c r="AJ94" s="304">
        <v>0</v>
      </c>
      <c r="AK94" s="304">
        <v>0</v>
      </c>
      <c r="AL94" s="304">
        <v>0</v>
      </c>
      <c r="AM94" s="304">
        <v>0</v>
      </c>
      <c r="AN94" s="304">
        <v>0</v>
      </c>
      <c r="AO94" s="304">
        <v>0</v>
      </c>
      <c r="AP94" s="304">
        <v>1385723</v>
      </c>
      <c r="AQ94" s="304">
        <v>0</v>
      </c>
      <c r="AR94" s="304">
        <v>1715781</v>
      </c>
      <c r="AS94" s="304">
        <v>0</v>
      </c>
      <c r="AT94" s="304">
        <v>0</v>
      </c>
      <c r="AU94" s="304">
        <v>0</v>
      </c>
      <c r="AV94" s="304">
        <v>0</v>
      </c>
      <c r="AW94" s="304">
        <v>0</v>
      </c>
      <c r="AX94" s="304">
        <v>0</v>
      </c>
      <c r="AY94" s="304"/>
      <c r="AZ94" s="304"/>
      <c r="BA94" s="304"/>
      <c r="BB94" s="304"/>
      <c r="BC94" s="304"/>
      <c r="BD94" s="304"/>
      <c r="BE94" s="304"/>
      <c r="BF94" s="304"/>
      <c r="BG94" s="304"/>
    </row>
    <row r="95" spans="1:59" s="235" customFormat="1">
      <c r="A95" s="301" t="s">
        <v>390</v>
      </c>
      <c r="B95" s="304">
        <v>5053447</v>
      </c>
      <c r="C95" s="304">
        <v>0</v>
      </c>
      <c r="D95" s="304">
        <v>0</v>
      </c>
      <c r="E95" s="304">
        <v>0</v>
      </c>
      <c r="F95" s="304">
        <v>0</v>
      </c>
      <c r="G95" s="304">
        <v>0</v>
      </c>
      <c r="H95" s="304">
        <v>0</v>
      </c>
      <c r="I95" s="304">
        <v>0</v>
      </c>
      <c r="J95" s="304">
        <v>0</v>
      </c>
      <c r="K95" s="304">
        <v>0</v>
      </c>
      <c r="L95" s="304">
        <v>0</v>
      </c>
      <c r="M95" s="304">
        <v>0</v>
      </c>
      <c r="N95" s="304">
        <v>0</v>
      </c>
      <c r="O95" s="304">
        <v>0</v>
      </c>
      <c r="P95" s="304">
        <v>0</v>
      </c>
      <c r="Q95" s="304">
        <v>0</v>
      </c>
      <c r="R95" s="304">
        <v>0</v>
      </c>
      <c r="S95" s="304">
        <v>0</v>
      </c>
      <c r="T95" s="304">
        <v>0</v>
      </c>
      <c r="U95" s="304">
        <v>0</v>
      </c>
      <c r="V95" s="304">
        <v>0</v>
      </c>
      <c r="W95" s="304">
        <v>0</v>
      </c>
      <c r="X95" s="304">
        <v>0</v>
      </c>
      <c r="Y95" s="304">
        <v>0</v>
      </c>
      <c r="Z95" s="304">
        <v>0</v>
      </c>
      <c r="AA95" s="304">
        <v>0</v>
      </c>
      <c r="AB95" s="304">
        <v>0</v>
      </c>
      <c r="AC95" s="304">
        <v>0</v>
      </c>
      <c r="AD95" s="304">
        <v>0</v>
      </c>
      <c r="AE95" s="304">
        <v>3481304</v>
      </c>
      <c r="AF95" s="304">
        <v>0</v>
      </c>
      <c r="AG95" s="304">
        <v>0</v>
      </c>
      <c r="AH95" s="304">
        <v>0</v>
      </c>
      <c r="AI95" s="304">
        <v>0</v>
      </c>
      <c r="AJ95" s="304">
        <v>0</v>
      </c>
      <c r="AK95" s="304">
        <v>0</v>
      </c>
      <c r="AL95" s="304">
        <v>0</v>
      </c>
      <c r="AM95" s="304">
        <v>0</v>
      </c>
      <c r="AN95" s="304">
        <v>0</v>
      </c>
      <c r="AO95" s="304">
        <v>0</v>
      </c>
      <c r="AP95" s="304">
        <v>0</v>
      </c>
      <c r="AQ95" s="304">
        <v>0</v>
      </c>
      <c r="AR95" s="304">
        <v>1572143</v>
      </c>
      <c r="AS95" s="304">
        <v>0</v>
      </c>
      <c r="AT95" s="304">
        <v>0</v>
      </c>
      <c r="AU95" s="304">
        <v>0</v>
      </c>
      <c r="AV95" s="304">
        <v>0</v>
      </c>
      <c r="AW95" s="304">
        <v>0</v>
      </c>
      <c r="AX95" s="304">
        <v>0</v>
      </c>
      <c r="AY95" s="304"/>
      <c r="AZ95" s="304"/>
      <c r="BA95" s="304"/>
      <c r="BB95" s="304"/>
      <c r="BC95" s="304"/>
      <c r="BD95" s="304"/>
      <c r="BE95" s="304"/>
      <c r="BF95" s="304"/>
      <c r="BG95" s="304"/>
    </row>
    <row r="96" spans="1:59" s="235" customFormat="1">
      <c r="A96" s="301" t="s">
        <v>394</v>
      </c>
      <c r="B96" s="304">
        <v>-1768706.4499999997</v>
      </c>
      <c r="C96" s="304">
        <v>0</v>
      </c>
      <c r="D96" s="304">
        <v>0</v>
      </c>
      <c r="E96" s="304">
        <v>0</v>
      </c>
      <c r="F96" s="304">
        <v>0</v>
      </c>
      <c r="G96" s="304">
        <v>0</v>
      </c>
      <c r="H96" s="304">
        <v>0</v>
      </c>
      <c r="I96" s="304">
        <v>0</v>
      </c>
      <c r="J96" s="304">
        <v>0</v>
      </c>
      <c r="K96" s="304">
        <v>0</v>
      </c>
      <c r="L96" s="304">
        <v>0</v>
      </c>
      <c r="M96" s="304">
        <v>0</v>
      </c>
      <c r="N96" s="304">
        <v>0</v>
      </c>
      <c r="O96" s="304">
        <v>0</v>
      </c>
      <c r="P96" s="304">
        <v>0</v>
      </c>
      <c r="Q96" s="304">
        <v>0</v>
      </c>
      <c r="R96" s="304">
        <v>0</v>
      </c>
      <c r="S96" s="304">
        <v>0</v>
      </c>
      <c r="T96" s="304">
        <v>0</v>
      </c>
      <c r="U96" s="304">
        <v>0</v>
      </c>
      <c r="V96" s="304">
        <v>0</v>
      </c>
      <c r="W96" s="304">
        <v>0</v>
      </c>
      <c r="X96" s="304">
        <v>0</v>
      </c>
      <c r="Y96" s="304">
        <v>0</v>
      </c>
      <c r="Z96" s="304">
        <v>0</v>
      </c>
      <c r="AA96" s="304">
        <v>0</v>
      </c>
      <c r="AB96" s="304">
        <v>0</v>
      </c>
      <c r="AC96" s="304">
        <v>0</v>
      </c>
      <c r="AD96" s="304">
        <v>0</v>
      </c>
      <c r="AE96" s="304">
        <v>-1218456.3999999999</v>
      </c>
      <c r="AF96" s="304">
        <v>0</v>
      </c>
      <c r="AG96" s="304">
        <v>0</v>
      </c>
      <c r="AH96" s="304">
        <v>0</v>
      </c>
      <c r="AI96" s="304">
        <v>0</v>
      </c>
      <c r="AJ96" s="304">
        <v>0</v>
      </c>
      <c r="AK96" s="304">
        <v>0</v>
      </c>
      <c r="AL96" s="304">
        <v>0</v>
      </c>
      <c r="AM96" s="304">
        <v>0</v>
      </c>
      <c r="AN96" s="304">
        <v>0</v>
      </c>
      <c r="AO96" s="304">
        <v>0</v>
      </c>
      <c r="AP96" s="304">
        <v>0</v>
      </c>
      <c r="AQ96" s="304">
        <v>0</v>
      </c>
      <c r="AR96" s="304">
        <v>-550250.04999999993</v>
      </c>
      <c r="AS96" s="304">
        <v>0</v>
      </c>
      <c r="AT96" s="304">
        <v>0</v>
      </c>
      <c r="AU96" s="304">
        <v>0</v>
      </c>
      <c r="AV96" s="304">
        <v>0</v>
      </c>
      <c r="AW96" s="304">
        <v>0</v>
      </c>
      <c r="AX96" s="304">
        <v>0</v>
      </c>
      <c r="AY96" s="304"/>
      <c r="AZ96" s="304"/>
      <c r="BA96" s="304"/>
      <c r="BB96" s="304"/>
      <c r="BC96" s="304"/>
      <c r="BD96" s="304"/>
      <c r="BE96" s="304"/>
      <c r="BF96" s="304"/>
      <c r="BG96" s="304"/>
    </row>
    <row r="97" spans="1:59" s="235" customFormat="1">
      <c r="A97" s="301" t="s">
        <v>395</v>
      </c>
      <c r="B97" s="304">
        <v>-3640263.9</v>
      </c>
      <c r="C97" s="304">
        <v>0</v>
      </c>
      <c r="D97" s="304">
        <v>0</v>
      </c>
      <c r="E97" s="304">
        <v>-1369478.25</v>
      </c>
      <c r="F97" s="304">
        <v>0</v>
      </c>
      <c r="G97" s="304">
        <v>0</v>
      </c>
      <c r="H97" s="304">
        <v>0</v>
      </c>
      <c r="I97" s="304">
        <v>0</v>
      </c>
      <c r="J97" s="304">
        <v>0</v>
      </c>
      <c r="K97" s="304">
        <v>0</v>
      </c>
      <c r="L97" s="304">
        <v>0</v>
      </c>
      <c r="M97" s="304">
        <v>0</v>
      </c>
      <c r="N97" s="304">
        <v>0</v>
      </c>
      <c r="O97" s="304">
        <v>0</v>
      </c>
      <c r="P97" s="304">
        <v>0</v>
      </c>
      <c r="Q97" s="304">
        <v>0</v>
      </c>
      <c r="R97" s="304">
        <v>0</v>
      </c>
      <c r="S97" s="304">
        <v>0</v>
      </c>
      <c r="T97" s="304">
        <v>0</v>
      </c>
      <c r="U97" s="304">
        <v>0</v>
      </c>
      <c r="V97" s="304">
        <v>0</v>
      </c>
      <c r="W97" s="304">
        <v>0</v>
      </c>
      <c r="X97" s="304">
        <v>0</v>
      </c>
      <c r="Y97" s="304">
        <v>0</v>
      </c>
      <c r="Z97" s="304">
        <v>0</v>
      </c>
      <c r="AA97" s="304">
        <v>0</v>
      </c>
      <c r="AB97" s="304">
        <v>0</v>
      </c>
      <c r="AC97" s="304">
        <v>0</v>
      </c>
      <c r="AD97" s="304">
        <v>0</v>
      </c>
      <c r="AE97" s="304">
        <v>-1185259.25</v>
      </c>
      <c r="AF97" s="304">
        <v>0</v>
      </c>
      <c r="AG97" s="304">
        <v>0</v>
      </c>
      <c r="AH97" s="304">
        <v>0</v>
      </c>
      <c r="AI97" s="304">
        <v>0</v>
      </c>
      <c r="AJ97" s="304">
        <v>0</v>
      </c>
      <c r="AK97" s="304">
        <v>0</v>
      </c>
      <c r="AL97" s="304">
        <v>0</v>
      </c>
      <c r="AM97" s="304">
        <v>0</v>
      </c>
      <c r="AN97" s="304">
        <v>0</v>
      </c>
      <c r="AO97" s="304">
        <v>0</v>
      </c>
      <c r="AP97" s="304">
        <v>-485003.05</v>
      </c>
      <c r="AQ97" s="304">
        <v>0</v>
      </c>
      <c r="AR97" s="304">
        <v>-600523.35</v>
      </c>
      <c r="AS97" s="304">
        <v>0</v>
      </c>
      <c r="AT97" s="304">
        <v>0</v>
      </c>
      <c r="AU97" s="304">
        <v>0</v>
      </c>
      <c r="AV97" s="304">
        <v>0</v>
      </c>
      <c r="AW97" s="304">
        <v>0</v>
      </c>
      <c r="AX97" s="304">
        <v>0</v>
      </c>
      <c r="AY97" s="304"/>
      <c r="AZ97" s="304"/>
      <c r="BA97" s="304"/>
      <c r="BB97" s="304"/>
      <c r="BC97" s="304"/>
      <c r="BD97" s="304"/>
      <c r="BE97" s="304"/>
      <c r="BF97" s="304"/>
      <c r="BG97" s="304"/>
    </row>
    <row r="98" spans="1:59" s="235" customFormat="1">
      <c r="A98" s="23" t="s">
        <v>387</v>
      </c>
      <c r="B98" s="304"/>
      <c r="C98" s="304"/>
      <c r="D98" s="304"/>
      <c r="E98" s="304"/>
      <c r="F98" s="304"/>
      <c r="G98" s="304"/>
      <c r="H98" s="304"/>
      <c r="I98" s="304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4"/>
      <c r="V98" s="304"/>
      <c r="W98" s="304"/>
      <c r="X98" s="304"/>
      <c r="Y98" s="304"/>
      <c r="Z98" s="304"/>
      <c r="AA98" s="304"/>
      <c r="AB98" s="304"/>
      <c r="AC98" s="304"/>
      <c r="AD98" s="304"/>
      <c r="AE98" s="304"/>
      <c r="AF98" s="304"/>
      <c r="AG98" s="304"/>
      <c r="AH98" s="304"/>
      <c r="AI98" s="304"/>
      <c r="AJ98" s="304"/>
      <c r="AK98" s="304"/>
      <c r="AL98" s="304"/>
      <c r="AM98" s="304"/>
      <c r="AN98" s="304"/>
      <c r="AO98" s="304"/>
      <c r="AP98" s="304"/>
      <c r="AQ98" s="304"/>
      <c r="AR98" s="304"/>
      <c r="AS98" s="304"/>
      <c r="AT98" s="304"/>
      <c r="AU98" s="304"/>
      <c r="AV98" s="304"/>
      <c r="AW98" s="304"/>
      <c r="AX98" s="304"/>
      <c r="AY98" s="304"/>
      <c r="AZ98" s="304"/>
      <c r="BA98" s="304"/>
      <c r="BB98" s="304"/>
      <c r="BC98" s="304"/>
      <c r="BD98" s="304"/>
      <c r="BE98" s="304"/>
      <c r="BF98" s="304"/>
      <c r="BG98" s="304"/>
    </row>
    <row r="99" spans="1:59" s="235" customFormat="1">
      <c r="A99" s="77" t="s">
        <v>388</v>
      </c>
      <c r="B99" s="304">
        <f>C99</f>
        <v>0</v>
      </c>
      <c r="C99" s="304"/>
      <c r="D99" s="304"/>
      <c r="E99" s="304"/>
      <c r="F99" s="304"/>
      <c r="G99" s="304"/>
      <c r="H99" s="304"/>
      <c r="I99" s="304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4"/>
      <c r="V99" s="304"/>
      <c r="W99" s="304"/>
      <c r="X99" s="304"/>
      <c r="Y99" s="304"/>
      <c r="Z99" s="304"/>
      <c r="AA99" s="304"/>
      <c r="AB99" s="304"/>
      <c r="AC99" s="304"/>
      <c r="AD99" s="304"/>
      <c r="AE99" s="304"/>
      <c r="AF99" s="304"/>
      <c r="AG99" s="304"/>
      <c r="AH99" s="304"/>
      <c r="AI99" s="304"/>
      <c r="AJ99" s="304"/>
      <c r="AK99" s="304"/>
      <c r="AL99" s="304"/>
      <c r="AM99" s="304"/>
      <c r="AN99" s="304"/>
      <c r="AO99" s="304"/>
      <c r="AP99" s="304"/>
      <c r="AQ99" s="304"/>
      <c r="AR99" s="304"/>
      <c r="AS99" s="304"/>
      <c r="AT99" s="304"/>
      <c r="AU99" s="304"/>
      <c r="AV99" s="304"/>
      <c r="AW99" s="304"/>
      <c r="AX99" s="304"/>
      <c r="AY99" s="304"/>
      <c r="AZ99" s="304"/>
      <c r="BA99" s="304"/>
      <c r="BB99" s="304"/>
      <c r="BC99" s="304"/>
      <c r="BD99" s="304"/>
      <c r="BE99" s="304"/>
      <c r="BF99" s="304"/>
      <c r="BG99" s="304"/>
    </row>
    <row r="100" spans="1:59" s="235" customFormat="1">
      <c r="A100" s="77" t="s">
        <v>397</v>
      </c>
      <c r="B100" s="304">
        <v>5344447.6100000003</v>
      </c>
      <c r="C100" s="304">
        <v>5344447.6100000003</v>
      </c>
      <c r="D100" s="304"/>
      <c r="E100" s="304"/>
      <c r="F100" s="304"/>
      <c r="G100" s="304"/>
      <c r="H100" s="304"/>
      <c r="I100" s="304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4"/>
      <c r="V100" s="304"/>
      <c r="W100" s="304"/>
      <c r="X100" s="304"/>
      <c r="Y100" s="304"/>
      <c r="Z100" s="304"/>
      <c r="AA100" s="304"/>
      <c r="AB100" s="304"/>
      <c r="AC100" s="304"/>
      <c r="AD100" s="304"/>
      <c r="AE100" s="304"/>
      <c r="AF100" s="304"/>
      <c r="AG100" s="304"/>
      <c r="AH100" s="304"/>
      <c r="AI100" s="304"/>
      <c r="AJ100" s="304"/>
      <c r="AK100" s="304"/>
      <c r="AL100" s="304"/>
      <c r="AM100" s="304"/>
      <c r="AN100" s="304"/>
      <c r="AO100" s="304"/>
      <c r="AP100" s="304"/>
      <c r="AQ100" s="304"/>
      <c r="AR100" s="304"/>
      <c r="AS100" s="304"/>
      <c r="AT100" s="304"/>
      <c r="AU100" s="304"/>
      <c r="AV100" s="304"/>
      <c r="AW100" s="304"/>
      <c r="AX100" s="304"/>
      <c r="AY100" s="304"/>
      <c r="AZ100" s="304"/>
      <c r="BA100" s="304"/>
      <c r="BB100" s="304"/>
      <c r="BC100" s="304"/>
      <c r="BD100" s="304"/>
      <c r="BE100" s="304"/>
      <c r="BF100" s="304"/>
      <c r="BG100" s="304"/>
    </row>
    <row r="101" spans="1:59" s="31" customFormat="1">
      <c r="A101" s="307" t="s">
        <v>638</v>
      </c>
      <c r="B101" s="308">
        <f>SUM(B14:B93)*$B$12+SUM(B94:B100)</f>
        <v>-676497056.58577168</v>
      </c>
      <c r="C101" s="308">
        <f>SUM(C14:C93)*$B$12+SUM(C94:C100)</f>
        <v>34439850.839313813</v>
      </c>
      <c r="D101" s="308">
        <f t="shared" ref="D101:AX101" si="2">SUM(D14:D93)*$B$12+SUM(D94:D100)</f>
        <v>-22810257.640563179</v>
      </c>
      <c r="E101" s="308">
        <f t="shared" si="2"/>
        <v>5939644.2302000001</v>
      </c>
      <c r="F101" s="308">
        <f t="shared" si="2"/>
        <v>-42892262.523283266</v>
      </c>
      <c r="G101" s="308">
        <f t="shared" si="2"/>
        <v>-29213099.651077945</v>
      </c>
      <c r="H101" s="308">
        <f t="shared" si="2"/>
        <v>-8447.4921999999988</v>
      </c>
      <c r="I101" s="308">
        <f t="shared" si="2"/>
        <v>-15731987.035571428</v>
      </c>
      <c r="J101" s="308">
        <f t="shared" si="2"/>
        <v>-205403.70829996772</v>
      </c>
      <c r="K101" s="308">
        <f t="shared" si="2"/>
        <v>689.31</v>
      </c>
      <c r="L101" s="308">
        <f t="shared" si="2"/>
        <v>-18169.827992996201</v>
      </c>
      <c r="M101" s="308">
        <f t="shared" si="2"/>
        <v>-789488.83837205241</v>
      </c>
      <c r="N101" s="308">
        <f t="shared" si="2"/>
        <v>3619.2808</v>
      </c>
      <c r="O101" s="308">
        <f t="shared" si="2"/>
        <v>359136.11180000001</v>
      </c>
      <c r="P101" s="308">
        <f t="shared" si="2"/>
        <v>0</v>
      </c>
      <c r="Q101" s="308">
        <f t="shared" si="2"/>
        <v>-171241.72717085615</v>
      </c>
      <c r="R101" s="308">
        <f t="shared" si="2"/>
        <v>10354254.359526971</v>
      </c>
      <c r="S101" s="308">
        <f t="shared" si="2"/>
        <v>-143307.30601118639</v>
      </c>
      <c r="T101" s="308">
        <f t="shared" si="2"/>
        <v>-18503749.597358171</v>
      </c>
      <c r="U101" s="308">
        <f t="shared" si="2"/>
        <v>-966458.74711268174</v>
      </c>
      <c r="V101" s="308">
        <f t="shared" si="2"/>
        <v>9963.1638999999886</v>
      </c>
      <c r="W101" s="308">
        <f t="shared" si="2"/>
        <v>-1165.7886000000001</v>
      </c>
      <c r="X101" s="308">
        <f t="shared" si="2"/>
        <v>6993</v>
      </c>
      <c r="Y101" s="308">
        <f t="shared" si="2"/>
        <v>-3420646.0359312068</v>
      </c>
      <c r="Z101" s="308">
        <f t="shared" si="2"/>
        <v>-57259.583100000003</v>
      </c>
      <c r="AA101" s="308">
        <f t="shared" si="2"/>
        <v>-40465365.507967338</v>
      </c>
      <c r="AB101" s="308">
        <f t="shared" si="2"/>
        <v>-13734021.351744629</v>
      </c>
      <c r="AC101" s="308">
        <f t="shared" si="2"/>
        <v>-1435026.8926555258</v>
      </c>
      <c r="AD101" s="308">
        <f t="shared" si="2"/>
        <v>-21785075.513381496</v>
      </c>
      <c r="AE101" s="308">
        <f>SUM(AE14:AE93)*$B$12+SUM(AE94:AE100)</f>
        <v>11486970.495590525</v>
      </c>
      <c r="AF101" s="308">
        <f t="shared" si="2"/>
        <v>-1691154.5105874408</v>
      </c>
      <c r="AG101" s="308">
        <f t="shared" si="2"/>
        <v>-6938697.3656939324</v>
      </c>
      <c r="AH101" s="308">
        <f t="shared" si="2"/>
        <v>-905799.14984664484</v>
      </c>
      <c r="AI101" s="308">
        <f t="shared" si="2"/>
        <v>-8782650.6324643958</v>
      </c>
      <c r="AJ101" s="308">
        <f t="shared" si="2"/>
        <v>-45482275.351774335</v>
      </c>
      <c r="AK101" s="308">
        <f t="shared" si="2"/>
        <v>-8127616.2362127993</v>
      </c>
      <c r="AL101" s="308">
        <f t="shared" si="2"/>
        <v>-8861624.5886827074</v>
      </c>
      <c r="AM101" s="308">
        <f t="shared" si="2"/>
        <v>-43809705.69384101</v>
      </c>
      <c r="AN101" s="308">
        <f t="shared" si="2"/>
        <v>-947503.49976088654</v>
      </c>
      <c r="AO101" s="308">
        <f t="shared" si="2"/>
        <v>-18152982.786483068</v>
      </c>
      <c r="AP101" s="308">
        <f t="shared" si="2"/>
        <v>4850068.0049457327</v>
      </c>
      <c r="AQ101" s="308">
        <f t="shared" si="2"/>
        <v>-38208802.231846549</v>
      </c>
      <c r="AR101" s="308">
        <f t="shared" si="2"/>
        <v>-38351354.702566653</v>
      </c>
      <c r="AS101" s="308">
        <f t="shared" si="2"/>
        <v>-206998675.21261114</v>
      </c>
      <c r="AT101" s="308">
        <f t="shared" si="2"/>
        <v>-104143975.91108319</v>
      </c>
      <c r="AU101" s="308">
        <f t="shared" si="2"/>
        <v>-190616.97</v>
      </c>
      <c r="AV101" s="308">
        <f t="shared" si="2"/>
        <v>0</v>
      </c>
      <c r="AW101" s="308">
        <f t="shared" si="2"/>
        <v>-2375.77</v>
      </c>
      <c r="AX101" s="308">
        <f t="shared" si="2"/>
        <v>0</v>
      </c>
    </row>
    <row r="102" spans="1:59" s="245" customFormat="1">
      <c r="A102" s="307" t="s">
        <v>710</v>
      </c>
      <c r="B102" s="304">
        <f>IFERROR(INDEX('9-2009'!$B$95:$AT$96,1,MATCH('Non Provision Adjs'!B$13,'9-2009'!$B$96:$AT$96,0)),0)</f>
        <v>-566241638.34999979</v>
      </c>
      <c r="C102" s="304">
        <f>IFERROR(INDEX('9-2009'!$B$95:$AT$96,1,MATCH('Non Provision Adjs'!C$13,'9-2009'!$B$96:$AT$96,0)),0)</f>
        <v>-344694.09000000451</v>
      </c>
      <c r="D102" s="304">
        <f>IFERROR(INDEX('9-2009'!$B$95:$AT$96,1,MATCH('Non Provision Adjs'!D$13,'9-2009'!$B$96:$AT$96,0)),0)</f>
        <v>-13138803.359999999</v>
      </c>
      <c r="E102" s="304">
        <f>IFERROR(INDEX('9-2009'!$B$95:$AT$96,1,MATCH('Non Provision Adjs'!E$13,'9-2009'!$B$96:$AT$96,0)),0)</f>
        <v>5113441.3099999996</v>
      </c>
      <c r="F102" s="304">
        <f>IFERROR(INDEX('9-2009'!$B$95:$AT$96,1,MATCH('Non Provision Adjs'!F$13,'9-2009'!$B$96:$AT$96,0)),0)</f>
        <v>-37186692.750000007</v>
      </c>
      <c r="G102" s="304">
        <f>IFERROR(INDEX('9-2009'!$B$95:$AT$96,1,MATCH('Non Provision Adjs'!G$13,'9-2009'!$B$96:$AT$96,0)),0)</f>
        <v>-25494927.699999999</v>
      </c>
      <c r="H102" s="304">
        <f>IFERROR(INDEX('9-2009'!$B$95:$AT$96,1,MATCH('Non Provision Adjs'!H$13,'9-2009'!$B$96:$AT$96,0)),0)</f>
        <v>-8447.4700000000012</v>
      </c>
      <c r="I102" s="304">
        <f>IFERROR(INDEX('9-2009'!$B$95:$AT$96,1,MATCH('Non Provision Adjs'!I$13,'9-2009'!$B$96:$AT$96,0)),0)</f>
        <v>-13621961.070000002</v>
      </c>
      <c r="J102" s="304">
        <f>IFERROR(INDEX('9-2009'!$B$95:$AT$96,1,MATCH('Non Provision Adjs'!J$13,'9-2009'!$B$96:$AT$96,0)),0)</f>
        <v>-166301.31</v>
      </c>
      <c r="K102" s="304">
        <f>IFERROR(INDEX('9-2009'!$B$95:$AT$96,1,MATCH('Non Provision Adjs'!K$13,'9-2009'!$B$96:$AT$96,0)),0)</f>
        <v>689.31</v>
      </c>
      <c r="L102" s="304">
        <f>IFERROR(INDEX('9-2009'!$B$95:$AT$96,1,MATCH('Non Provision Adjs'!L$13,'9-2009'!$B$96:$AT$96,0)),0)</f>
        <v>-29049.809999999987</v>
      </c>
      <c r="M102" s="304">
        <f>IFERROR(INDEX('9-2009'!$B$95:$AT$96,1,MATCH('Non Provision Adjs'!M$13,'9-2009'!$B$96:$AT$96,0)),0)</f>
        <v>-247333.52999999997</v>
      </c>
      <c r="N102" s="304">
        <f>IFERROR(INDEX('9-2009'!$B$95:$AT$96,1,MATCH('Non Provision Adjs'!N$13,'9-2009'!$B$96:$AT$96,0)),0)</f>
        <v>0</v>
      </c>
      <c r="O102" s="304">
        <f>IFERROR(INDEX('9-2009'!$B$95:$AT$96,1,MATCH('Non Provision Adjs'!O$13,'9-2009'!$B$96:$AT$96,0)),0)</f>
        <v>0</v>
      </c>
      <c r="P102" s="304">
        <f>IFERROR(INDEX('9-2009'!$B$95:$AT$96,1,MATCH('Non Provision Adjs'!P$13,'9-2009'!$B$96:$AT$96,0)),0)</f>
        <v>0</v>
      </c>
      <c r="Q102" s="304">
        <f>IFERROR(INDEX('9-2009'!$B$95:$AT$96,1,MATCH('Non Provision Adjs'!Q$13,'9-2009'!$B$96:$AT$96,0)),0)</f>
        <v>-155959.44000000006</v>
      </c>
      <c r="R102" s="304">
        <f>IFERROR(INDEX('9-2009'!$B$95:$AT$96,1,MATCH('Non Provision Adjs'!R$13,'9-2009'!$B$96:$AT$96,0)),0)</f>
        <v>10037329.66</v>
      </c>
      <c r="S102" s="304">
        <f>IFERROR(INDEX('9-2009'!$B$95:$AT$96,1,MATCH('Non Provision Adjs'!S$13,'9-2009'!$B$96:$AT$96,0)),0)</f>
        <v>26925.640000000014</v>
      </c>
      <c r="T102" s="304">
        <f>IFERROR(INDEX('9-2009'!$B$95:$AT$96,1,MATCH('Non Provision Adjs'!T$13,'9-2009'!$B$96:$AT$96,0)),0)</f>
        <v>-15424777.560000001</v>
      </c>
      <c r="U102" s="304">
        <f>IFERROR(INDEX('9-2009'!$B$95:$AT$96,1,MATCH('Non Provision Adjs'!U$13,'9-2009'!$B$96:$AT$96,0)),0)</f>
        <v>-682198.60000000021</v>
      </c>
      <c r="V102" s="304">
        <f>IFERROR(INDEX('9-2009'!$B$95:$AT$96,1,MATCH('Non Provision Adjs'!V$13,'9-2009'!$B$96:$AT$96,0)),0)</f>
        <v>9962.9899999999907</v>
      </c>
      <c r="W102" s="304">
        <f>IFERROR(INDEX('9-2009'!$B$95:$AT$96,1,MATCH('Non Provision Adjs'!W$13,'9-2009'!$B$96:$AT$96,0)),0)</f>
        <v>8706.4699999999993</v>
      </c>
      <c r="X102" s="304">
        <f>IFERROR(INDEX('9-2009'!$B$95:$AT$96,1,MATCH('Non Provision Adjs'!X$13,'9-2009'!$B$96:$AT$96,0)),0)</f>
        <v>9214.11</v>
      </c>
      <c r="Y102" s="304">
        <f>IFERROR(INDEX('9-2009'!$B$95:$AT$96,1,MATCH('Non Provision Adjs'!Y$13,'9-2009'!$B$96:$AT$96,0)),0)</f>
        <v>-3036239.98</v>
      </c>
      <c r="Z102" s="304">
        <f>IFERROR(INDEX('9-2009'!$B$95:$AT$96,1,MATCH('Non Provision Adjs'!Z$13,'9-2009'!$B$96:$AT$96,0)),0)</f>
        <v>-57259.72</v>
      </c>
      <c r="AA102" s="304">
        <f>IFERROR(INDEX('9-2009'!$B$95:$AT$96,1,MATCH('Non Provision Adjs'!AA$13,'9-2009'!$B$96:$AT$96,0)),0)</f>
        <v>-33060285.140000004</v>
      </c>
      <c r="AB102" s="304">
        <f>IFERROR(INDEX('9-2009'!$B$95:$AT$96,1,MATCH('Non Provision Adjs'!AB$13,'9-2009'!$B$96:$AT$96,0)),0)</f>
        <v>-13091643.029999999</v>
      </c>
      <c r="AC102" s="304">
        <f>IFERROR(INDEX('9-2009'!$B$95:$AT$96,1,MATCH('Non Provision Adjs'!AC$13,'9-2009'!$B$96:$AT$96,0)),0)</f>
        <v>-197609.59999999998</v>
      </c>
      <c r="AD102" s="304">
        <f>IFERROR(INDEX('9-2009'!$B$95:$AT$96,1,MATCH('Non Provision Adjs'!AD$13,'9-2009'!$B$96:$AT$96,0)),0)</f>
        <v>-19050637.699999999</v>
      </c>
      <c r="AE102" s="304">
        <f>IFERROR(INDEX('9-2009'!$B$95:$AT$96,1,MATCH('Non Provision Adjs'!AE$13,'9-2009'!$B$96:$AT$96,0)),0)</f>
        <v>11938523.370000003</v>
      </c>
      <c r="AF102" s="304">
        <f>IFERROR(INDEX('9-2009'!$B$95:$AT$96,1,MATCH('Non Provision Adjs'!AF$13,'9-2009'!$B$96:$AT$96,0)),0)</f>
        <v>-1369981.9799999997</v>
      </c>
      <c r="AG102" s="304">
        <f>IFERROR(INDEX('9-2009'!$B$95:$AT$96,1,MATCH('Non Provision Adjs'!AG$13,'9-2009'!$B$96:$AT$96,0)),0)</f>
        <v>-5871912.5800000001</v>
      </c>
      <c r="AH102" s="304">
        <f>IFERROR(INDEX('9-2009'!$B$95:$AT$96,1,MATCH('Non Provision Adjs'!AH$13,'9-2009'!$B$96:$AT$96,0)),0)</f>
        <v>-826981.45000000007</v>
      </c>
      <c r="AI102" s="304">
        <f>IFERROR(INDEX('9-2009'!$B$95:$AT$96,1,MATCH('Non Provision Adjs'!AI$13,'9-2009'!$B$96:$AT$96,0)),0)</f>
        <v>-7477281.5299999993</v>
      </c>
      <c r="AJ102" s="304">
        <f>IFERROR(INDEX('9-2009'!$B$95:$AT$96,1,MATCH('Non Provision Adjs'!AJ$13,'9-2009'!$B$96:$AT$96,0)),0)</f>
        <v>-42061217.049999997</v>
      </c>
      <c r="AK102" s="304">
        <f>IFERROR(INDEX('9-2009'!$B$95:$AT$96,1,MATCH('Non Provision Adjs'!AK$13,'9-2009'!$B$96:$AT$96,0)),0)</f>
        <v>-7102689.46</v>
      </c>
      <c r="AL102" s="304">
        <f>IFERROR(INDEX('9-2009'!$B$95:$AT$96,1,MATCH('Non Provision Adjs'!AL$13,'9-2009'!$B$96:$AT$96,0)),0)</f>
        <v>-7936753.0800000001</v>
      </c>
      <c r="AM102" s="304">
        <f>IFERROR(INDEX('9-2009'!$B$95:$AT$96,1,MATCH('Non Provision Adjs'!AM$13,'9-2009'!$B$96:$AT$96,0)),0)</f>
        <v>-36001002.589999996</v>
      </c>
      <c r="AN102" s="304">
        <f>IFERROR(INDEX('9-2009'!$B$95:$AT$96,1,MATCH('Non Provision Adjs'!AN$13,'9-2009'!$B$96:$AT$96,0)),0)</f>
        <v>-732577.05999999994</v>
      </c>
      <c r="AO102" s="304">
        <f>IFERROR(INDEX('9-2009'!$B$95:$AT$96,1,MATCH('Non Provision Adjs'!AO$13,'9-2009'!$B$96:$AT$96,0)),0)</f>
        <v>-15352114</v>
      </c>
      <c r="AP102" s="304">
        <f>IFERROR(INDEX('9-2009'!$B$95:$AT$96,1,MATCH('Non Provision Adjs'!AP$13,'9-2009'!$B$96:$AT$96,0)),0)</f>
        <v>3988949.12</v>
      </c>
      <c r="AQ102" s="304">
        <f>IFERROR(INDEX('9-2009'!$B$95:$AT$96,1,MATCH('Non Provision Adjs'!AQ$13,'9-2009'!$B$96:$AT$96,0)),0)</f>
        <v>-31409863.139999997</v>
      </c>
      <c r="AR102" s="304">
        <f>IFERROR(INDEX('9-2009'!$B$95:$AT$96,1,MATCH('Non Provision Adjs'!AR$13,'9-2009'!$B$96:$AT$96,0)),0)</f>
        <v>-38090186.109999999</v>
      </c>
      <c r="AS102" s="304">
        <f>IFERROR(INDEX('9-2009'!$B$95:$AT$96,1,MATCH('Non Provision Adjs'!AS$13,'9-2009'!$B$96:$AT$96,0)),0)</f>
        <v>-135864992.34000003</v>
      </c>
      <c r="AT102" s="304">
        <f>IFERROR(INDEX('9-2009'!$B$95:$AT$96,1,MATCH('Non Provision Adjs'!AT$13,'9-2009'!$B$96:$AT$96,0)),0)</f>
        <v>-92092222.62999998</v>
      </c>
      <c r="AU102" s="304">
        <f>IFERROR(INDEX('9-2009'!$B$95:$AT$96,1,MATCH('Non Provision Adjs'!AU$13,'9-2009'!$B$96:$AT$96,0)),0)</f>
        <v>-190616.97</v>
      </c>
      <c r="AV102" s="304">
        <f>IFERROR(INDEX('9-2009'!$B$95:$AT$96,1,MATCH('Non Provision Adjs'!AV$13,'9-2009'!$B$96:$AT$96,0)),0)</f>
        <v>2210.75</v>
      </c>
      <c r="AW102" s="304">
        <f>IFERROR(INDEX('9-2009'!$B$95:$AT$96,1,MATCH('Non Provision Adjs'!AW$13,'9-2009'!$B$96:$AT$96,0)),0)</f>
        <v>-2375.77</v>
      </c>
      <c r="AX102" s="304">
        <f>IFERROR(INDEX('9-2009'!$B$95:$AT$96,1,MATCH('Non Provision Adjs'!AX$13,'9-2009'!$B$96:$AT$96,0)),0)</f>
        <v>0</v>
      </c>
    </row>
    <row r="103" spans="1:59" s="235" customFormat="1">
      <c r="A103" s="78" t="s">
        <v>754</v>
      </c>
      <c r="B103" s="309">
        <f>B101-B102</f>
        <v>-110255418.23577189</v>
      </c>
      <c r="C103" s="309">
        <f t="shared" ref="C103:AX103" si="3">C101-C102</f>
        <v>34784544.929313816</v>
      </c>
      <c r="D103" s="309">
        <f t="shared" si="3"/>
        <v>-9671454.2805631794</v>
      </c>
      <c r="E103" s="309">
        <f t="shared" si="3"/>
        <v>826202.92020000052</v>
      </c>
      <c r="F103" s="309">
        <f t="shared" si="3"/>
        <v>-5705569.7732832581</v>
      </c>
      <c r="G103" s="309">
        <f t="shared" si="3"/>
        <v>-3718171.9510779455</v>
      </c>
      <c r="H103" s="309">
        <f t="shared" si="3"/>
        <v>-2.2199999997610576E-2</v>
      </c>
      <c r="I103" s="309">
        <f t="shared" si="3"/>
        <v>-2110025.9655714259</v>
      </c>
      <c r="J103" s="309">
        <f t="shared" si="3"/>
        <v>-39102.398299967725</v>
      </c>
      <c r="K103" s="309">
        <f t="shared" si="3"/>
        <v>0</v>
      </c>
      <c r="L103" s="309">
        <f t="shared" si="3"/>
        <v>10879.982007003786</v>
      </c>
      <c r="M103" s="309">
        <f t="shared" si="3"/>
        <v>-542155.30837205239</v>
      </c>
      <c r="N103" s="309">
        <f t="shared" si="3"/>
        <v>3619.2808</v>
      </c>
      <c r="O103" s="309">
        <f t="shared" si="3"/>
        <v>359136.11180000001</v>
      </c>
      <c r="P103" s="309">
        <f t="shared" si="3"/>
        <v>0</v>
      </c>
      <c r="Q103" s="309">
        <f t="shared" si="3"/>
        <v>-15282.287170856085</v>
      </c>
      <c r="R103" s="309">
        <f t="shared" si="3"/>
        <v>316924.69952697121</v>
      </c>
      <c r="S103" s="309">
        <f t="shared" si="3"/>
        <v>-170232.9460111864</v>
      </c>
      <c r="T103" s="309">
        <f t="shared" si="3"/>
        <v>-3078972.0373581704</v>
      </c>
      <c r="U103" s="309">
        <f t="shared" si="3"/>
        <v>-284260.14711268153</v>
      </c>
      <c r="V103" s="309">
        <f t="shared" si="3"/>
        <v>0.17389999999795691</v>
      </c>
      <c r="W103" s="309">
        <f t="shared" si="3"/>
        <v>-9872.2585999999992</v>
      </c>
      <c r="X103" s="309">
        <f t="shared" si="3"/>
        <v>-2221.1100000000006</v>
      </c>
      <c r="Y103" s="309">
        <f t="shared" si="3"/>
        <v>-384406.05593120679</v>
      </c>
      <c r="Z103" s="309">
        <f t="shared" si="3"/>
        <v>0.13689999999769498</v>
      </c>
      <c r="AA103" s="309">
        <f t="shared" si="3"/>
        <v>-7405080.3679673336</v>
      </c>
      <c r="AB103" s="309">
        <f t="shared" si="3"/>
        <v>-642378.32174463011</v>
      </c>
      <c r="AC103" s="309">
        <f t="shared" si="3"/>
        <v>-1237417.2926555257</v>
      </c>
      <c r="AD103" s="309">
        <f t="shared" si="3"/>
        <v>-2734437.8133814968</v>
      </c>
      <c r="AE103" s="309">
        <f t="shared" si="3"/>
        <v>-451552.87440947816</v>
      </c>
      <c r="AF103" s="309">
        <f t="shared" si="3"/>
        <v>-321172.53058744106</v>
      </c>
      <c r="AG103" s="309">
        <f t="shared" si="3"/>
        <v>-1066784.7856939323</v>
      </c>
      <c r="AH103" s="309">
        <f t="shared" si="3"/>
        <v>-78817.699846644769</v>
      </c>
      <c r="AI103" s="309">
        <f t="shared" si="3"/>
        <v>-1305369.1024643965</v>
      </c>
      <c r="AJ103" s="309">
        <f t="shared" si="3"/>
        <v>-3421058.3017743379</v>
      </c>
      <c r="AK103" s="309">
        <f t="shared" si="3"/>
        <v>-1024926.7762127994</v>
      </c>
      <c r="AL103" s="309">
        <f t="shared" si="3"/>
        <v>-924871.50868270732</v>
      </c>
      <c r="AM103" s="309">
        <f t="shared" si="3"/>
        <v>-7808703.1038410142</v>
      </c>
      <c r="AN103" s="309">
        <f t="shared" si="3"/>
        <v>-214926.4397608866</v>
      </c>
      <c r="AO103" s="309">
        <f t="shared" si="3"/>
        <v>-2800868.786483068</v>
      </c>
      <c r="AP103" s="309">
        <f t="shared" si="3"/>
        <v>861118.88494573254</v>
      </c>
      <c r="AQ103" s="309">
        <f t="shared" si="3"/>
        <v>-6798939.0918465517</v>
      </c>
      <c r="AR103" s="309">
        <f t="shared" si="3"/>
        <v>-261168.59256665409</v>
      </c>
      <c r="AS103" s="309">
        <f t="shared" si="3"/>
        <v>-71133682.872611105</v>
      </c>
      <c r="AT103" s="309">
        <f t="shared" si="3"/>
        <v>-12051753.281083211</v>
      </c>
      <c r="AU103" s="309">
        <f t="shared" si="3"/>
        <v>0</v>
      </c>
      <c r="AV103" s="309">
        <f t="shared" si="3"/>
        <v>-2210.75</v>
      </c>
      <c r="AW103" s="309">
        <f t="shared" si="3"/>
        <v>0</v>
      </c>
      <c r="AX103" s="309">
        <f t="shared" si="3"/>
        <v>0</v>
      </c>
    </row>
    <row r="104" spans="1:59" s="235" customFormat="1">
      <c r="A104" s="78"/>
      <c r="B104" s="29"/>
    </row>
    <row r="105" spans="1:59" s="235" customFormat="1">
      <c r="A105" s="78" t="s">
        <v>755</v>
      </c>
      <c r="B105" s="308">
        <f>'9-2009'!B87+'9-2009'!B88</f>
        <v>2958802.6800000006</v>
      </c>
      <c r="C105" s="308">
        <f>'9-2009'!C87+'9-2009'!C88</f>
        <v>2958802.6800000006</v>
      </c>
    </row>
    <row r="106" spans="1:59" s="235" customFormat="1">
      <c r="A106" s="78" t="s">
        <v>756</v>
      </c>
      <c r="B106" s="308">
        <f>(B92+B91)*$B$12</f>
        <v>2958802.68</v>
      </c>
      <c r="C106" s="308">
        <f>(C92+C91)*$B$12</f>
        <v>2958802.68</v>
      </c>
    </row>
    <row r="107" spans="1:59" s="235" customFormat="1">
      <c r="A107" s="78" t="s">
        <v>754</v>
      </c>
      <c r="B107" s="308">
        <f>B105-B106</f>
        <v>0</v>
      </c>
      <c r="C107" s="308">
        <f>C105-C106</f>
        <v>0</v>
      </c>
    </row>
    <row r="108" spans="1:59" s="235" customFormat="1">
      <c r="A108" s="78"/>
      <c r="B108" s="308"/>
      <c r="C108" s="308"/>
    </row>
    <row r="109" spans="1:59" s="235" customFormat="1">
      <c r="A109" s="78" t="s">
        <v>757</v>
      </c>
      <c r="B109" s="308">
        <f>B103-B107</f>
        <v>-110255418.23577189</v>
      </c>
      <c r="C109" s="308">
        <f>C103-C107-C6</f>
        <v>29116210.049313817</v>
      </c>
      <c r="D109" s="308">
        <f>D103-D107-D6</f>
        <v>-4003119.4005631795</v>
      </c>
      <c r="E109" s="308">
        <f t="shared" ref="E109:AX109" si="4">E103-E107</f>
        <v>826202.92020000052</v>
      </c>
      <c r="F109" s="308">
        <f t="shared" si="4"/>
        <v>-5705569.7732832581</v>
      </c>
      <c r="G109" s="308">
        <f t="shared" si="4"/>
        <v>-3718171.9510779455</v>
      </c>
      <c r="H109" s="308">
        <f t="shared" si="4"/>
        <v>-2.2199999997610576E-2</v>
      </c>
      <c r="I109" s="308">
        <f t="shared" si="4"/>
        <v>-2110025.9655714259</v>
      </c>
      <c r="J109" s="308">
        <f t="shared" si="4"/>
        <v>-39102.398299967725</v>
      </c>
      <c r="K109" s="308">
        <f t="shared" si="4"/>
        <v>0</v>
      </c>
      <c r="L109" s="308">
        <f t="shared" si="4"/>
        <v>10879.982007003786</v>
      </c>
      <c r="M109" s="308">
        <f t="shared" si="4"/>
        <v>-542155.30837205239</v>
      </c>
      <c r="N109" s="308">
        <f t="shared" si="4"/>
        <v>3619.2808</v>
      </c>
      <c r="O109" s="308">
        <f t="shared" si="4"/>
        <v>359136.11180000001</v>
      </c>
      <c r="P109" s="308">
        <f t="shared" si="4"/>
        <v>0</v>
      </c>
      <c r="Q109" s="308">
        <f t="shared" si="4"/>
        <v>-15282.287170856085</v>
      </c>
      <c r="R109" s="308">
        <f t="shared" si="4"/>
        <v>316924.69952697121</v>
      </c>
      <c r="S109" s="308">
        <f t="shared" si="4"/>
        <v>-170232.9460111864</v>
      </c>
      <c r="T109" s="308">
        <f t="shared" si="4"/>
        <v>-3078972.0373581704</v>
      </c>
      <c r="U109" s="308">
        <f t="shared" si="4"/>
        <v>-284260.14711268153</v>
      </c>
      <c r="V109" s="308">
        <f t="shared" si="4"/>
        <v>0.17389999999795691</v>
      </c>
      <c r="W109" s="308">
        <f t="shared" si="4"/>
        <v>-9872.2585999999992</v>
      </c>
      <c r="X109" s="308">
        <f t="shared" si="4"/>
        <v>-2221.1100000000006</v>
      </c>
      <c r="Y109" s="308">
        <f t="shared" si="4"/>
        <v>-384406.05593120679</v>
      </c>
      <c r="Z109" s="308">
        <f t="shared" si="4"/>
        <v>0.13689999999769498</v>
      </c>
      <c r="AA109" s="308">
        <f t="shared" si="4"/>
        <v>-7405080.3679673336</v>
      </c>
      <c r="AB109" s="308">
        <f t="shared" si="4"/>
        <v>-642378.32174463011</v>
      </c>
      <c r="AC109" s="308">
        <f t="shared" si="4"/>
        <v>-1237417.2926555257</v>
      </c>
      <c r="AD109" s="308">
        <f t="shared" si="4"/>
        <v>-2734437.8133814968</v>
      </c>
      <c r="AE109" s="308">
        <f t="shared" si="4"/>
        <v>-451552.87440947816</v>
      </c>
      <c r="AF109" s="308">
        <f t="shared" si="4"/>
        <v>-321172.53058744106</v>
      </c>
      <c r="AG109" s="308">
        <f t="shared" si="4"/>
        <v>-1066784.7856939323</v>
      </c>
      <c r="AH109" s="308">
        <f t="shared" si="4"/>
        <v>-78817.699846644769</v>
      </c>
      <c r="AI109" s="308">
        <f t="shared" si="4"/>
        <v>-1305369.1024643965</v>
      </c>
      <c r="AJ109" s="308">
        <f t="shared" si="4"/>
        <v>-3421058.3017743379</v>
      </c>
      <c r="AK109" s="308">
        <f t="shared" si="4"/>
        <v>-1024926.7762127994</v>
      </c>
      <c r="AL109" s="308">
        <f t="shared" si="4"/>
        <v>-924871.50868270732</v>
      </c>
      <c r="AM109" s="308">
        <f t="shared" si="4"/>
        <v>-7808703.1038410142</v>
      </c>
      <c r="AN109" s="308">
        <f t="shared" si="4"/>
        <v>-214926.4397608866</v>
      </c>
      <c r="AO109" s="308">
        <f t="shared" si="4"/>
        <v>-2800868.786483068</v>
      </c>
      <c r="AP109" s="308">
        <f t="shared" si="4"/>
        <v>861118.88494573254</v>
      </c>
      <c r="AQ109" s="308">
        <f t="shared" si="4"/>
        <v>-6798939.0918465517</v>
      </c>
      <c r="AR109" s="308">
        <f t="shared" si="4"/>
        <v>-261168.59256665409</v>
      </c>
      <c r="AS109" s="308">
        <f t="shared" si="4"/>
        <v>-71133682.872611105</v>
      </c>
      <c r="AT109" s="308">
        <f t="shared" si="4"/>
        <v>-12051753.281083211</v>
      </c>
      <c r="AU109" s="308">
        <f t="shared" si="4"/>
        <v>0</v>
      </c>
      <c r="AV109" s="308">
        <f t="shared" si="4"/>
        <v>-2210.75</v>
      </c>
      <c r="AW109" s="308">
        <f t="shared" si="4"/>
        <v>0</v>
      </c>
      <c r="AX109" s="308">
        <f t="shared" si="4"/>
        <v>0</v>
      </c>
      <c r="AY109" s="308"/>
      <c r="AZ109" s="308"/>
      <c r="BA109" s="308"/>
      <c r="BB109" s="308"/>
      <c r="BC109" s="308"/>
      <c r="BD109" s="308"/>
    </row>
    <row r="110" spans="1:59" s="235" customFormat="1">
      <c r="A110" s="78"/>
      <c r="B110" s="29" t="str">
        <f>B13</f>
        <v>Total Utility</v>
      </c>
      <c r="C110" s="29" t="str">
        <f t="shared" ref="C110:AX110" si="5">C13</f>
        <v>002DIV</v>
      </c>
      <c r="D110" s="29" t="str">
        <f t="shared" si="5"/>
        <v>012DIV</v>
      </c>
      <c r="E110" s="29" t="str">
        <f t="shared" si="5"/>
        <v>107DIV</v>
      </c>
      <c r="F110" s="29" t="str">
        <f t="shared" si="5"/>
        <v>077DIV</v>
      </c>
      <c r="G110" s="29" t="str">
        <f t="shared" si="5"/>
        <v>007DIV</v>
      </c>
      <c r="H110" s="29" t="str">
        <f t="shared" si="5"/>
        <v>047DIV</v>
      </c>
      <c r="I110" s="29" t="str">
        <f t="shared" si="5"/>
        <v>003DIV</v>
      </c>
      <c r="J110" s="29" t="str">
        <f t="shared" si="5"/>
        <v>013DIV</v>
      </c>
      <c r="K110" s="29" t="str">
        <f t="shared" si="5"/>
        <v>979DIV</v>
      </c>
      <c r="L110" s="29" t="str">
        <f t="shared" si="5"/>
        <v>001DIV</v>
      </c>
      <c r="M110" s="29" t="str">
        <f t="shared" si="5"/>
        <v>006DIV</v>
      </c>
      <c r="N110" s="29" t="str">
        <f t="shared" si="5"/>
        <v>017DIV</v>
      </c>
      <c r="O110" s="29" t="str">
        <f t="shared" si="5"/>
        <v>018DIV</v>
      </c>
      <c r="P110" s="29" t="str">
        <f t="shared" si="5"/>
        <v>011DIV</v>
      </c>
      <c r="Q110" s="29" t="str">
        <f t="shared" si="5"/>
        <v>004DIV</v>
      </c>
      <c r="R110" s="29" t="str">
        <f t="shared" si="5"/>
        <v>010DIV</v>
      </c>
      <c r="S110" s="29" t="str">
        <f t="shared" si="5"/>
        <v>008DIV</v>
      </c>
      <c r="T110" s="29" t="str">
        <f t="shared" si="5"/>
        <v>016DIV</v>
      </c>
      <c r="U110" s="29" t="str">
        <f t="shared" si="5"/>
        <v>020DIV</v>
      </c>
      <c r="V110" s="29" t="str">
        <f t="shared" si="5"/>
        <v>022DIV</v>
      </c>
      <c r="W110" s="29" t="str">
        <f t="shared" si="5"/>
        <v>014DIV</v>
      </c>
      <c r="X110" s="29" t="str">
        <f t="shared" si="5"/>
        <v>015DIV</v>
      </c>
      <c r="Y110" s="29" t="str">
        <f t="shared" si="5"/>
        <v>019DIV</v>
      </c>
      <c r="Z110" s="29" t="str">
        <f t="shared" si="5"/>
        <v>040DIV</v>
      </c>
      <c r="AA110" s="29" t="str">
        <f t="shared" si="5"/>
        <v>005DIV</v>
      </c>
      <c r="AB110" s="29" t="str">
        <f t="shared" si="5"/>
        <v>021DIV</v>
      </c>
      <c r="AC110" s="29" t="str">
        <f t="shared" si="5"/>
        <v>099DIV</v>
      </c>
      <c r="AD110" s="29" t="str">
        <f t="shared" si="5"/>
        <v>095DIV</v>
      </c>
      <c r="AE110" s="29" t="str">
        <f t="shared" si="5"/>
        <v>091DIV</v>
      </c>
      <c r="AF110" s="29" t="str">
        <f t="shared" si="5"/>
        <v>098DIV</v>
      </c>
      <c r="AG110" s="29" t="str">
        <f t="shared" si="5"/>
        <v>092DIV</v>
      </c>
      <c r="AH110" s="29" t="str">
        <f t="shared" si="5"/>
        <v>070DIV</v>
      </c>
      <c r="AI110" s="29" t="str">
        <f t="shared" si="5"/>
        <v>072DIV</v>
      </c>
      <c r="AJ110" s="29" t="str">
        <f t="shared" si="5"/>
        <v>093DIV</v>
      </c>
      <c r="AK110" s="29" t="str">
        <f t="shared" si="5"/>
        <v>097DIV</v>
      </c>
      <c r="AL110" s="29" t="str">
        <f t="shared" si="5"/>
        <v>096DIV</v>
      </c>
      <c r="AM110" s="29" t="str">
        <f t="shared" si="5"/>
        <v>009DIV</v>
      </c>
      <c r="AN110" s="29" t="str">
        <f t="shared" si="5"/>
        <v>071DIV</v>
      </c>
      <c r="AO110" s="29" t="str">
        <f t="shared" si="5"/>
        <v>COLODV</v>
      </c>
      <c r="AP110" s="29" t="str">
        <f t="shared" si="5"/>
        <v>030DIV</v>
      </c>
      <c r="AQ110" s="29" t="str">
        <f t="shared" si="5"/>
        <v>KANSDV</v>
      </c>
      <c r="AR110" s="29" t="str">
        <f t="shared" si="5"/>
        <v>170DIV</v>
      </c>
      <c r="AS110" s="29" t="str">
        <f t="shared" si="5"/>
        <v>190DIV</v>
      </c>
      <c r="AT110" s="29" t="str">
        <f t="shared" si="5"/>
        <v>700DIV</v>
      </c>
      <c r="AU110" s="29" t="str">
        <f t="shared" si="5"/>
        <v>830DIV</v>
      </c>
      <c r="AV110" s="29" t="str">
        <f t="shared" si="5"/>
        <v>982DIV</v>
      </c>
      <c r="AW110" s="29" t="str">
        <f t="shared" si="5"/>
        <v>989DIV</v>
      </c>
      <c r="AX110" s="29" t="str">
        <f t="shared" si="5"/>
        <v>990DIV</v>
      </c>
    </row>
    <row r="111" spans="1:59" s="235" customFormat="1">
      <c r="A111" s="78"/>
      <c r="B111" s="304">
        <v>-741521</v>
      </c>
      <c r="C111" s="304">
        <v>-741521</v>
      </c>
    </row>
    <row r="112" spans="1:59" s="235" customFormat="1">
      <c r="B112" s="29"/>
    </row>
    <row r="113" spans="1:29">
      <c r="A113" s="78" t="s">
        <v>653</v>
      </c>
      <c r="B113" s="29"/>
    </row>
    <row r="114" spans="1:29">
      <c r="A114" s="2" t="s">
        <v>147</v>
      </c>
      <c r="B114" s="2" t="s">
        <v>401</v>
      </c>
      <c r="C114" s="2" t="s">
        <v>154</v>
      </c>
      <c r="D114" s="2" t="s">
        <v>163</v>
      </c>
      <c r="E114" s="2" t="s">
        <v>191</v>
      </c>
    </row>
    <row r="115" spans="1:29">
      <c r="A115" s="28" t="s">
        <v>342</v>
      </c>
      <c r="B115" s="4">
        <f>SUM(C115:E115)</f>
        <v>423177</v>
      </c>
      <c r="C115" s="4">
        <v>423177</v>
      </c>
      <c r="D115" s="4"/>
      <c r="E115" s="4"/>
      <c r="F115" s="2" t="s">
        <v>650</v>
      </c>
    </row>
    <row r="116" spans="1:29">
      <c r="A116" s="28" t="s">
        <v>326</v>
      </c>
      <c r="B116" s="4">
        <f>SUM(C116:E116)</f>
        <v>183030</v>
      </c>
      <c r="C116" s="4">
        <v>183030</v>
      </c>
      <c r="D116" s="4"/>
      <c r="E116" s="4"/>
      <c r="F116" s="2" t="s">
        <v>650</v>
      </c>
    </row>
    <row r="117" spans="1:29">
      <c r="A117" s="28" t="s">
        <v>386</v>
      </c>
      <c r="B117" s="61">
        <f>SUM(C117:E117)</f>
        <v>0</v>
      </c>
      <c r="C117" s="61">
        <v>318090</v>
      </c>
      <c r="D117" s="61">
        <v>-318090</v>
      </c>
      <c r="E117" s="61"/>
      <c r="F117" s="2" t="s">
        <v>650</v>
      </c>
    </row>
    <row r="118" spans="1:29" s="24" customFormat="1">
      <c r="A118" s="254" t="s">
        <v>656</v>
      </c>
      <c r="B118" s="255">
        <f>SUM(B115:B117)</f>
        <v>606207</v>
      </c>
      <c r="C118" s="255">
        <f t="shared" ref="C118:E118" si="6">SUM(C115:C117)</f>
        <v>924297</v>
      </c>
      <c r="D118" s="255">
        <f t="shared" si="6"/>
        <v>-318090</v>
      </c>
      <c r="E118" s="255">
        <f t="shared" si="6"/>
        <v>0</v>
      </c>
    </row>
    <row r="119" spans="1:29" s="235" customFormat="1">
      <c r="A119" s="28"/>
      <c r="B119" s="4" t="str">
        <f>B114</f>
        <v>Total Utility</v>
      </c>
      <c r="C119" s="4" t="str">
        <f t="shared" ref="C119:E119" si="7">C114</f>
        <v>002DIV</v>
      </c>
      <c r="D119" s="4" t="str">
        <f t="shared" si="7"/>
        <v>012DIV</v>
      </c>
      <c r="E119" s="4" t="str">
        <f t="shared" si="7"/>
        <v>830DIV</v>
      </c>
    </row>
    <row r="120" spans="1:29">
      <c r="A120" s="28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9">
      <c r="A121" s="78" t="s">
        <v>654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9">
      <c r="A122" s="60"/>
      <c r="B122" s="4"/>
      <c r="C122" s="4" t="s">
        <v>413</v>
      </c>
      <c r="D122" s="4"/>
      <c r="E122" s="4" t="s">
        <v>579</v>
      </c>
      <c r="F122" s="80" t="s">
        <v>527</v>
      </c>
      <c r="G122" s="80" t="s">
        <v>428</v>
      </c>
      <c r="H122" s="80" t="s">
        <v>516</v>
      </c>
      <c r="I122" s="80" t="s">
        <v>437</v>
      </c>
      <c r="J122" s="80" t="s">
        <v>416</v>
      </c>
      <c r="K122" s="80" t="s">
        <v>419</v>
      </c>
      <c r="L122" s="80" t="s">
        <v>422</v>
      </c>
      <c r="M122" s="80" t="s">
        <v>549</v>
      </c>
      <c r="N122" s="80" t="s">
        <v>554</v>
      </c>
      <c r="O122" s="80" t="s">
        <v>573</v>
      </c>
      <c r="P122" s="80" t="s">
        <v>560</v>
      </c>
      <c r="Q122" s="80" t="s">
        <v>519</v>
      </c>
      <c r="R122" s="80" t="s">
        <v>524</v>
      </c>
      <c r="S122" s="80" t="s">
        <v>563</v>
      </c>
      <c r="T122" s="80" t="s">
        <v>570</v>
      </c>
      <c r="U122" s="80" t="s">
        <v>567</v>
      </c>
      <c r="V122" s="80" t="s">
        <v>434</v>
      </c>
      <c r="W122" s="80" t="s">
        <v>492</v>
      </c>
      <c r="X122" s="80" t="s">
        <v>487</v>
      </c>
      <c r="Y122" s="80" t="s">
        <v>483</v>
      </c>
      <c r="Z122" s="80" t="s">
        <v>531</v>
      </c>
      <c r="AA122" s="80" t="s">
        <v>582</v>
      </c>
      <c r="AB122" s="4"/>
    </row>
    <row r="123" spans="1:29">
      <c r="A123" s="2" t="s">
        <v>147</v>
      </c>
      <c r="B123" s="2" t="s">
        <v>401</v>
      </c>
      <c r="C123" s="2" t="s">
        <v>154</v>
      </c>
      <c r="D123" s="2" t="s">
        <v>163</v>
      </c>
      <c r="E123" s="66" t="s">
        <v>188</v>
      </c>
      <c r="F123" s="66" t="s">
        <v>178</v>
      </c>
      <c r="G123" s="2" t="s">
        <v>159</v>
      </c>
      <c r="H123" s="2" t="s">
        <v>114</v>
      </c>
      <c r="I123" s="66" t="s">
        <v>162</v>
      </c>
      <c r="J123" s="2" t="s">
        <v>155</v>
      </c>
      <c r="K123" s="2" t="s">
        <v>156</v>
      </c>
      <c r="L123" s="2" t="s">
        <v>157</v>
      </c>
      <c r="M123" s="67" t="s">
        <v>180</v>
      </c>
      <c r="N123" s="2" t="s">
        <v>183</v>
      </c>
      <c r="O123" s="2" t="s">
        <v>186</v>
      </c>
      <c r="P123" s="2" t="s">
        <v>181</v>
      </c>
      <c r="Q123" s="2" t="s">
        <v>175</v>
      </c>
      <c r="R123" s="2" t="s">
        <v>177</v>
      </c>
      <c r="S123" s="2" t="s">
        <v>182</v>
      </c>
      <c r="T123" s="2" t="s">
        <v>185</v>
      </c>
      <c r="U123" s="2" t="s">
        <v>184</v>
      </c>
      <c r="V123" s="2" t="s">
        <v>161</v>
      </c>
      <c r="W123" s="65" t="s">
        <v>173</v>
      </c>
      <c r="X123" s="2" t="s">
        <v>176</v>
      </c>
      <c r="Y123" s="2" t="s">
        <v>109</v>
      </c>
      <c r="Z123" s="2" t="s">
        <v>110</v>
      </c>
      <c r="AA123" s="65" t="s">
        <v>144</v>
      </c>
      <c r="AB123" s="4" t="s">
        <v>189</v>
      </c>
    </row>
    <row r="124" spans="1:29">
      <c r="A124" s="79" t="s">
        <v>369</v>
      </c>
      <c r="B124" s="4">
        <f t="shared" ref="B124:B138" si="8">SUM(C124:AB124)</f>
        <v>-935790</v>
      </c>
      <c r="C124" s="4">
        <v>-935790</v>
      </c>
      <c r="D124" s="4"/>
      <c r="E124" s="66">
        <v>0</v>
      </c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 t="s">
        <v>649</v>
      </c>
    </row>
    <row r="125" spans="1:29" s="235" customFormat="1">
      <c r="A125" s="233" t="s">
        <v>338</v>
      </c>
      <c r="B125" s="4">
        <f t="shared" si="8"/>
        <v>-11175101.49</v>
      </c>
      <c r="C125" s="4">
        <f>-30202977*0.37</f>
        <v>-11175101.49</v>
      </c>
      <c r="D125" s="4"/>
      <c r="E125" s="66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9">
      <c r="A126" s="79" t="s">
        <v>677</v>
      </c>
      <c r="B126" s="4">
        <f t="shared" si="8"/>
        <v>0.37999999971361831</v>
      </c>
      <c r="C126" s="4">
        <v>-11175101</v>
      </c>
      <c r="D126" s="4"/>
      <c r="E126" s="4"/>
      <c r="F126" s="4">
        <v>840901.28</v>
      </c>
      <c r="G126" s="4">
        <v>69236.47</v>
      </c>
      <c r="H126" s="4"/>
      <c r="I126" s="4"/>
      <c r="J126" s="4">
        <v>0</v>
      </c>
      <c r="K126" s="4">
        <v>19664.52</v>
      </c>
      <c r="L126" s="4">
        <v>1917293.64</v>
      </c>
      <c r="M126" s="4"/>
      <c r="N126" s="4">
        <v>813878.12</v>
      </c>
      <c r="O126" s="4">
        <v>56336.49</v>
      </c>
      <c r="P126" s="4">
        <v>0</v>
      </c>
      <c r="Q126" s="4">
        <v>303375.95</v>
      </c>
      <c r="R126" s="4">
        <v>637389.37</v>
      </c>
      <c r="S126" s="4">
        <v>1645077.68</v>
      </c>
      <c r="T126" s="4">
        <v>1302475.8700000001</v>
      </c>
      <c r="U126" s="4">
        <v>1581825.86</v>
      </c>
      <c r="V126" s="4">
        <v>0</v>
      </c>
      <c r="W126" s="4">
        <v>70596</v>
      </c>
      <c r="X126" s="4">
        <v>134386.49</v>
      </c>
      <c r="Y126" s="4">
        <v>1418667.22</v>
      </c>
      <c r="Z126" s="4">
        <v>0</v>
      </c>
      <c r="AA126" s="4">
        <v>363996.42</v>
      </c>
      <c r="AB126" s="4">
        <v>0</v>
      </c>
      <c r="AC126" s="2" t="s">
        <v>649</v>
      </c>
    </row>
    <row r="127" spans="1:29">
      <c r="A127" s="79" t="s">
        <v>371</v>
      </c>
      <c r="B127" s="4">
        <f t="shared" si="8"/>
        <v>-759088</v>
      </c>
      <c r="C127" s="4">
        <v>-759088</v>
      </c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 t="s">
        <v>649</v>
      </c>
    </row>
    <row r="128" spans="1:29">
      <c r="A128" s="2" t="s">
        <v>313</v>
      </c>
      <c r="B128" s="4">
        <f t="shared" si="8"/>
        <v>0</v>
      </c>
      <c r="C128" s="4">
        <v>39717</v>
      </c>
      <c r="D128" s="4"/>
      <c r="E128" s="4"/>
      <c r="F128" s="4">
        <v>-39717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 t="s">
        <v>651</v>
      </c>
    </row>
    <row r="129" spans="1:29">
      <c r="A129" s="79" t="s">
        <v>316</v>
      </c>
      <c r="B129" s="4">
        <f t="shared" si="8"/>
        <v>-660148</v>
      </c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>
        <v>-660148</v>
      </c>
      <c r="AC129" s="2" t="s">
        <v>649</v>
      </c>
    </row>
    <row r="130" spans="1:29">
      <c r="A130" s="79" t="s">
        <v>679</v>
      </c>
      <c r="B130" s="4">
        <f t="shared" si="8"/>
        <v>0.17999999970197678</v>
      </c>
      <c r="C130" s="4">
        <v>4652361</v>
      </c>
      <c r="D130" s="4"/>
      <c r="E130" s="4">
        <v>-146732</v>
      </c>
      <c r="F130" s="4"/>
      <c r="G130" s="4"/>
      <c r="H130" s="4"/>
      <c r="I130" s="4">
        <v>-21608.74</v>
      </c>
      <c r="J130" s="4"/>
      <c r="K130" s="4"/>
      <c r="L130" s="4"/>
      <c r="M130" s="4">
        <v>-2468467.21</v>
      </c>
      <c r="N130" s="4"/>
      <c r="O130" s="4"/>
      <c r="P130" s="4"/>
      <c r="Q130" s="4"/>
      <c r="R130" s="4"/>
      <c r="S130" s="4"/>
      <c r="T130" s="4"/>
      <c r="U130" s="4"/>
      <c r="V130" s="4"/>
      <c r="W130" s="4">
        <v>-186679</v>
      </c>
      <c r="X130" s="4"/>
      <c r="Y130" s="4"/>
      <c r="Z130" s="4"/>
      <c r="AA130" s="4">
        <v>-268898</v>
      </c>
      <c r="AB130" s="4">
        <v>-1559975.87</v>
      </c>
      <c r="AC130" s="2" t="s">
        <v>651</v>
      </c>
    </row>
    <row r="131" spans="1:29" s="235" customFormat="1">
      <c r="A131" s="233" t="s">
        <v>351</v>
      </c>
      <c r="B131" s="4">
        <f t="shared" si="8"/>
        <v>-1521591</v>
      </c>
      <c r="C131" s="4">
        <v>-1521591</v>
      </c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9">
      <c r="A132" s="79" t="s">
        <v>678</v>
      </c>
      <c r="B132" s="4">
        <f t="shared" si="8"/>
        <v>0.22000000000116415</v>
      </c>
      <c r="C132" s="4">
        <v>-1521591</v>
      </c>
      <c r="D132" s="4"/>
      <c r="E132" s="4">
        <v>174535</v>
      </c>
      <c r="F132" s="4">
        <v>-42731.32</v>
      </c>
      <c r="G132" s="4">
        <v>-18174.73</v>
      </c>
      <c r="H132" s="4">
        <v>0</v>
      </c>
      <c r="I132" s="4">
        <v>28914</v>
      </c>
      <c r="J132" s="4">
        <v>-1573.51</v>
      </c>
      <c r="K132" s="4">
        <v>0</v>
      </c>
      <c r="L132" s="4">
        <v>-30673.42</v>
      </c>
      <c r="M132" s="4">
        <v>949312.96</v>
      </c>
      <c r="N132" s="4">
        <v>-47213.91</v>
      </c>
      <c r="O132" s="4">
        <v>-6735.62</v>
      </c>
      <c r="P132" s="4">
        <v>-39540.620000000003</v>
      </c>
      <c r="Q132" s="4">
        <v>-8945.76</v>
      </c>
      <c r="R132" s="4">
        <v>-27026.29</v>
      </c>
      <c r="S132" s="4">
        <v>-41843.839999999997</v>
      </c>
      <c r="T132" s="4">
        <v>-19575.689999999999</v>
      </c>
      <c r="U132" s="4">
        <v>-110343.84</v>
      </c>
      <c r="V132" s="4">
        <v>361656.06</v>
      </c>
      <c r="W132" s="4">
        <v>366541.73</v>
      </c>
      <c r="X132" s="4">
        <v>-4716.66</v>
      </c>
      <c r="Y132" s="4">
        <v>-32348.74</v>
      </c>
      <c r="Z132" s="4">
        <v>-132945.67000000001</v>
      </c>
      <c r="AA132" s="4">
        <v>205021.09</v>
      </c>
      <c r="AB132" s="4"/>
      <c r="AC132" s="2" t="s">
        <v>649</v>
      </c>
    </row>
    <row r="133" spans="1:29">
      <c r="A133" s="79" t="s">
        <v>344</v>
      </c>
      <c r="B133" s="4">
        <f t="shared" si="8"/>
        <v>-577361</v>
      </c>
      <c r="C133" s="4">
        <v>-577361</v>
      </c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 t="s">
        <v>649</v>
      </c>
    </row>
    <row r="134" spans="1:29">
      <c r="A134" s="79" t="s">
        <v>326</v>
      </c>
      <c r="B134" s="4">
        <f t="shared" si="8"/>
        <v>2111630</v>
      </c>
      <c r="C134" s="4">
        <f>1928600+183030</f>
        <v>2111630</v>
      </c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 t="s">
        <v>658</v>
      </c>
    </row>
    <row r="135" spans="1:29">
      <c r="A135" s="79" t="s">
        <v>325</v>
      </c>
      <c r="B135" s="4">
        <f t="shared" si="8"/>
        <v>2395032</v>
      </c>
      <c r="C135" s="4">
        <v>2395032</v>
      </c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 t="s">
        <v>657</v>
      </c>
    </row>
    <row r="136" spans="1:29">
      <c r="A136" s="79" t="s">
        <v>387</v>
      </c>
      <c r="B136" s="4">
        <f t="shared" si="8"/>
        <v>10668237</v>
      </c>
      <c r="C136" s="4">
        <v>10668237</v>
      </c>
      <c r="D136" s="4"/>
      <c r="E136" s="4"/>
      <c r="F136" s="4">
        <v>0</v>
      </c>
      <c r="G136" s="4"/>
      <c r="H136" s="4">
        <v>0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 t="s">
        <v>649</v>
      </c>
    </row>
    <row r="137" spans="1:29">
      <c r="A137" s="79" t="s">
        <v>397</v>
      </c>
      <c r="B137" s="4">
        <f t="shared" si="8"/>
        <v>-4296994</v>
      </c>
      <c r="C137" s="4">
        <v>-4296994</v>
      </c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 t="s">
        <v>649</v>
      </c>
    </row>
    <row r="138" spans="1:29">
      <c r="A138" s="79" t="s">
        <v>364</v>
      </c>
      <c r="B138" s="4">
        <f t="shared" si="8"/>
        <v>-46902</v>
      </c>
      <c r="C138" s="4">
        <v>-46902</v>
      </c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9">
      <c r="A139" s="77" t="s">
        <v>342</v>
      </c>
      <c r="B139" s="4">
        <f>SUM(C139:F139)</f>
        <v>423177</v>
      </c>
      <c r="C139" s="4">
        <v>423177</v>
      </c>
      <c r="D139" s="4"/>
    </row>
    <row r="140" spans="1:29" s="235" customFormat="1">
      <c r="A140" s="77" t="s">
        <v>686</v>
      </c>
      <c r="B140" s="4">
        <f>SUM(C140:F140)</f>
        <v>0</v>
      </c>
      <c r="C140" s="4">
        <v>318090</v>
      </c>
      <c r="D140" s="4">
        <v>-318090</v>
      </c>
    </row>
    <row r="141" spans="1:29">
      <c r="A141" s="2" t="s">
        <v>386</v>
      </c>
      <c r="B141" s="61">
        <f>SUM(C141:AB141)</f>
        <v>0.77999999979510903</v>
      </c>
      <c r="C141" s="240">
        <f>C126+C132+C130+C140</f>
        <v>-7726241</v>
      </c>
      <c r="D141" s="240">
        <f>D126+D132+D130+D140</f>
        <v>-318090</v>
      </c>
      <c r="E141" s="240">
        <f>E126+E132+E130+E140</f>
        <v>27803</v>
      </c>
      <c r="F141" s="240">
        <f t="shared" ref="F141:AA141" si="9">F126+F132+F130</f>
        <v>798169.96000000008</v>
      </c>
      <c r="G141" s="240">
        <f t="shared" si="9"/>
        <v>51061.740000000005</v>
      </c>
      <c r="H141" s="240">
        <f t="shared" si="9"/>
        <v>0</v>
      </c>
      <c r="I141" s="240">
        <f t="shared" si="9"/>
        <v>7305.2599999999984</v>
      </c>
      <c r="J141" s="240">
        <f t="shared" si="9"/>
        <v>-1573.51</v>
      </c>
      <c r="K141" s="240">
        <f t="shared" si="9"/>
        <v>19664.52</v>
      </c>
      <c r="L141" s="240">
        <f t="shared" si="9"/>
        <v>1886620.22</v>
      </c>
      <c r="M141" s="240">
        <f t="shared" si="9"/>
        <v>-1519154.25</v>
      </c>
      <c r="N141" s="240">
        <f t="shared" si="9"/>
        <v>766664.21</v>
      </c>
      <c r="O141" s="240">
        <f t="shared" si="9"/>
        <v>49600.869999999995</v>
      </c>
      <c r="P141" s="240">
        <f t="shared" si="9"/>
        <v>-39540.620000000003</v>
      </c>
      <c r="Q141" s="240">
        <f t="shared" si="9"/>
        <v>294430.19</v>
      </c>
      <c r="R141" s="240">
        <f t="shared" si="9"/>
        <v>610363.07999999996</v>
      </c>
      <c r="S141" s="240">
        <f t="shared" si="9"/>
        <v>1603233.8399999999</v>
      </c>
      <c r="T141" s="240">
        <f t="shared" si="9"/>
        <v>1282900.1800000002</v>
      </c>
      <c r="U141" s="240">
        <f t="shared" si="9"/>
        <v>1471482.02</v>
      </c>
      <c r="V141" s="240">
        <f t="shared" si="9"/>
        <v>361656.06</v>
      </c>
      <c r="W141" s="240">
        <f t="shared" si="9"/>
        <v>250458.72999999998</v>
      </c>
      <c r="X141" s="240">
        <f t="shared" si="9"/>
        <v>129669.82999999999</v>
      </c>
      <c r="Y141" s="240">
        <f t="shared" si="9"/>
        <v>1386318.48</v>
      </c>
      <c r="Z141" s="240">
        <f t="shared" si="9"/>
        <v>-132945.67000000001</v>
      </c>
      <c r="AA141" s="240">
        <f t="shared" si="9"/>
        <v>300119.51</v>
      </c>
      <c r="AB141" s="240">
        <f t="shared" ref="AB141" si="10">AB126+AB132+AB130</f>
        <v>-1559975.87</v>
      </c>
    </row>
    <row r="142" spans="1:29" s="24" customFormat="1">
      <c r="A142" s="24" t="s">
        <v>655</v>
      </c>
      <c r="B142" s="255">
        <f>SUM(B124:B140)</f>
        <v>-4374898.7100000009</v>
      </c>
      <c r="C142" s="255">
        <f t="shared" ref="C142:AB142" si="11">SUM(C124:C140)</f>
        <v>-11401275.490000002</v>
      </c>
      <c r="D142" s="255">
        <f t="shared" si="11"/>
        <v>-318090</v>
      </c>
      <c r="E142" s="255">
        <f t="shared" si="11"/>
        <v>27803</v>
      </c>
      <c r="F142" s="255">
        <f t="shared" si="11"/>
        <v>758452.96000000008</v>
      </c>
      <c r="G142" s="255">
        <f t="shared" si="11"/>
        <v>51061.740000000005</v>
      </c>
      <c r="H142" s="255">
        <f t="shared" si="11"/>
        <v>0</v>
      </c>
      <c r="I142" s="255">
        <f t="shared" si="11"/>
        <v>7305.2599999999984</v>
      </c>
      <c r="J142" s="255">
        <f t="shared" si="11"/>
        <v>-1573.51</v>
      </c>
      <c r="K142" s="255">
        <f t="shared" si="11"/>
        <v>19664.52</v>
      </c>
      <c r="L142" s="255">
        <f t="shared" si="11"/>
        <v>1886620.22</v>
      </c>
      <c r="M142" s="255">
        <f t="shared" si="11"/>
        <v>-1519154.25</v>
      </c>
      <c r="N142" s="255">
        <f t="shared" si="11"/>
        <v>766664.21</v>
      </c>
      <c r="O142" s="255">
        <f t="shared" si="11"/>
        <v>49600.869999999995</v>
      </c>
      <c r="P142" s="255">
        <f t="shared" si="11"/>
        <v>-39540.620000000003</v>
      </c>
      <c r="Q142" s="255">
        <f t="shared" si="11"/>
        <v>294430.19</v>
      </c>
      <c r="R142" s="255">
        <f t="shared" si="11"/>
        <v>610363.07999999996</v>
      </c>
      <c r="S142" s="255">
        <f t="shared" si="11"/>
        <v>1603233.8399999999</v>
      </c>
      <c r="T142" s="255">
        <f t="shared" si="11"/>
        <v>1282900.1800000002</v>
      </c>
      <c r="U142" s="255">
        <f t="shared" si="11"/>
        <v>1471482.02</v>
      </c>
      <c r="V142" s="255">
        <f t="shared" si="11"/>
        <v>361656.06</v>
      </c>
      <c r="W142" s="255">
        <f t="shared" si="11"/>
        <v>250458.72999999998</v>
      </c>
      <c r="X142" s="255">
        <f t="shared" si="11"/>
        <v>129669.82999999999</v>
      </c>
      <c r="Y142" s="255">
        <f t="shared" si="11"/>
        <v>1386318.48</v>
      </c>
      <c r="Z142" s="255">
        <f t="shared" si="11"/>
        <v>-132945.67000000001</v>
      </c>
      <c r="AA142" s="255">
        <f t="shared" si="11"/>
        <v>300119.51</v>
      </c>
      <c r="AB142" s="255">
        <f t="shared" si="11"/>
        <v>-2220123.87</v>
      </c>
      <c r="AC142" s="255"/>
    </row>
    <row r="143" spans="1:29">
      <c r="B143" s="4" t="str">
        <f>B123</f>
        <v>Total Utility</v>
      </c>
      <c r="C143" s="4" t="str">
        <f t="shared" ref="C143:AB143" si="12">C123</f>
        <v>002DIV</v>
      </c>
      <c r="D143" s="4" t="str">
        <f t="shared" si="12"/>
        <v>012DIV</v>
      </c>
      <c r="E143" s="4" t="str">
        <f t="shared" si="12"/>
        <v>107DIV</v>
      </c>
      <c r="F143" s="4" t="str">
        <f t="shared" si="12"/>
        <v>077DIV</v>
      </c>
      <c r="G143" s="4" t="str">
        <f t="shared" si="12"/>
        <v>007DIV</v>
      </c>
      <c r="H143" s="4" t="str">
        <f t="shared" si="12"/>
        <v>047DIV</v>
      </c>
      <c r="I143" s="4" t="str">
        <f t="shared" si="12"/>
        <v>010DIV</v>
      </c>
      <c r="J143" s="4" t="str">
        <f t="shared" si="12"/>
        <v>003DIV</v>
      </c>
      <c r="K143" s="4" t="str">
        <f t="shared" si="12"/>
        <v>004DIV</v>
      </c>
      <c r="L143" s="4" t="str">
        <f t="shared" si="12"/>
        <v>005DIV</v>
      </c>
      <c r="M143" s="4" t="str">
        <f t="shared" si="12"/>
        <v>091DIV</v>
      </c>
      <c r="N143" s="4" t="str">
        <f t="shared" si="12"/>
        <v>095DIV</v>
      </c>
      <c r="O143" s="4" t="str">
        <f t="shared" si="12"/>
        <v>098DIV</v>
      </c>
      <c r="P143" s="4" t="str">
        <f t="shared" si="12"/>
        <v>092DIV</v>
      </c>
      <c r="Q143" s="4" t="str">
        <f t="shared" si="12"/>
        <v>070DIV</v>
      </c>
      <c r="R143" s="4" t="str">
        <f t="shared" si="12"/>
        <v>072DIV</v>
      </c>
      <c r="S143" s="4" t="str">
        <f t="shared" si="12"/>
        <v>093DIV</v>
      </c>
      <c r="T143" s="4" t="str">
        <f t="shared" si="12"/>
        <v>097DIV</v>
      </c>
      <c r="U143" s="4" t="str">
        <f t="shared" si="12"/>
        <v>096DIV</v>
      </c>
      <c r="V143" s="4" t="str">
        <f t="shared" si="12"/>
        <v>009DIV</v>
      </c>
      <c r="W143" s="4" t="str">
        <f t="shared" si="12"/>
        <v>030DIV</v>
      </c>
      <c r="X143" s="4" t="str">
        <f t="shared" si="12"/>
        <v>071DIV</v>
      </c>
      <c r="Y143" s="4" t="str">
        <f t="shared" si="12"/>
        <v>COLODV</v>
      </c>
      <c r="Z143" s="4" t="str">
        <f t="shared" si="12"/>
        <v>KANSDV</v>
      </c>
      <c r="AA143" s="4" t="str">
        <f t="shared" si="12"/>
        <v>170DIV</v>
      </c>
      <c r="AB143" s="4" t="str">
        <f t="shared" si="12"/>
        <v>190DIV</v>
      </c>
      <c r="AC143" s="4"/>
    </row>
    <row r="144" spans="1:29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spans="1:29" s="235" customFormat="1">
      <c r="A145" s="78" t="s">
        <v>685</v>
      </c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spans="1:29" s="235" customFormat="1">
      <c r="A146" s="235" t="s">
        <v>147</v>
      </c>
      <c r="B146" s="235" t="s">
        <v>401</v>
      </c>
      <c r="C146" s="235" t="s">
        <v>154</v>
      </c>
      <c r="D146" s="235" t="s">
        <v>163</v>
      </c>
      <c r="E146" s="66" t="s">
        <v>188</v>
      </c>
      <c r="F146" s="66" t="s">
        <v>178</v>
      </c>
      <c r="G146" s="235" t="s">
        <v>159</v>
      </c>
      <c r="H146" s="235" t="s">
        <v>114</v>
      </c>
      <c r="I146" s="66" t="s">
        <v>162</v>
      </c>
      <c r="J146" s="235" t="s">
        <v>155</v>
      </c>
      <c r="K146" s="235" t="s">
        <v>156</v>
      </c>
      <c r="L146" s="235" t="s">
        <v>157</v>
      </c>
      <c r="M146" s="67" t="s">
        <v>180</v>
      </c>
      <c r="N146" s="235" t="s">
        <v>183</v>
      </c>
      <c r="O146" s="235" t="s">
        <v>186</v>
      </c>
      <c r="P146" s="235" t="s">
        <v>181</v>
      </c>
      <c r="Q146" s="235" t="s">
        <v>175</v>
      </c>
      <c r="R146" s="235" t="s">
        <v>177</v>
      </c>
      <c r="S146" s="235" t="s">
        <v>182</v>
      </c>
      <c r="T146" s="235" t="s">
        <v>185</v>
      </c>
      <c r="U146" s="235" t="s">
        <v>184</v>
      </c>
      <c r="V146" s="235" t="s">
        <v>161</v>
      </c>
      <c r="W146" s="65" t="s">
        <v>173</v>
      </c>
      <c r="X146" s="235" t="s">
        <v>176</v>
      </c>
      <c r="Y146" s="235" t="s">
        <v>109</v>
      </c>
      <c r="Z146" s="235" t="s">
        <v>110</v>
      </c>
      <c r="AA146" s="65" t="s">
        <v>144</v>
      </c>
      <c r="AB146" s="4" t="s">
        <v>189</v>
      </c>
    </row>
    <row r="147" spans="1:29" s="235" customFormat="1">
      <c r="A147" s="235" t="s">
        <v>325</v>
      </c>
      <c r="B147" s="4">
        <f>SUM(C147:AB147)</f>
        <v>0</v>
      </c>
      <c r="C147" s="4"/>
      <c r="D147" s="4"/>
      <c r="E147" s="4"/>
      <c r="F147" s="4">
        <v>-84118.5</v>
      </c>
      <c r="G147" s="4"/>
      <c r="H147" s="4">
        <v>84118.5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C147" s="235" t="s">
        <v>657</v>
      </c>
    </row>
    <row r="148" spans="1:29" s="235" customFormat="1">
      <c r="A148" s="233" t="s">
        <v>326</v>
      </c>
      <c r="B148" s="4">
        <f t="shared" ref="B148:B152" si="13">SUM(C148:AB148)</f>
        <v>0</v>
      </c>
      <c r="C148" s="4"/>
      <c r="D148" s="4"/>
      <c r="E148" s="4"/>
      <c r="F148" s="4">
        <v>75671</v>
      </c>
      <c r="G148" s="4"/>
      <c r="H148" s="4">
        <v>-75671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spans="1:29" s="235" customFormat="1">
      <c r="A149" s="233" t="s">
        <v>677</v>
      </c>
      <c r="B149" s="4">
        <f t="shared" si="13"/>
        <v>11175101.380000001</v>
      </c>
      <c r="C149" s="4">
        <v>0</v>
      </c>
      <c r="D149" s="4">
        <f t="shared" ref="D149:E149" si="14">D126</f>
        <v>0</v>
      </c>
      <c r="E149" s="4">
        <f t="shared" si="14"/>
        <v>0</v>
      </c>
      <c r="F149" s="4">
        <f>F126</f>
        <v>840901.28</v>
      </c>
      <c r="G149" s="4">
        <f t="shared" ref="G149:AB149" si="15">G126</f>
        <v>69236.47</v>
      </c>
      <c r="H149" s="4">
        <f t="shared" si="15"/>
        <v>0</v>
      </c>
      <c r="I149" s="4">
        <f t="shared" si="15"/>
        <v>0</v>
      </c>
      <c r="J149" s="4">
        <f t="shared" si="15"/>
        <v>0</v>
      </c>
      <c r="K149" s="4">
        <f t="shared" si="15"/>
        <v>19664.52</v>
      </c>
      <c r="L149" s="4">
        <f t="shared" si="15"/>
        <v>1917293.64</v>
      </c>
      <c r="M149" s="4">
        <f t="shared" si="15"/>
        <v>0</v>
      </c>
      <c r="N149" s="4">
        <f t="shared" si="15"/>
        <v>813878.12</v>
      </c>
      <c r="O149" s="4">
        <f t="shared" si="15"/>
        <v>56336.49</v>
      </c>
      <c r="P149" s="4">
        <f t="shared" si="15"/>
        <v>0</v>
      </c>
      <c r="Q149" s="4">
        <f t="shared" si="15"/>
        <v>303375.95</v>
      </c>
      <c r="R149" s="4">
        <f t="shared" si="15"/>
        <v>637389.37</v>
      </c>
      <c r="S149" s="4">
        <f t="shared" si="15"/>
        <v>1645077.68</v>
      </c>
      <c r="T149" s="4">
        <f t="shared" si="15"/>
        <v>1302475.8700000001</v>
      </c>
      <c r="U149" s="4">
        <f t="shared" si="15"/>
        <v>1581825.86</v>
      </c>
      <c r="V149" s="4">
        <f t="shared" si="15"/>
        <v>0</v>
      </c>
      <c r="W149" s="4">
        <f t="shared" si="15"/>
        <v>70596</v>
      </c>
      <c r="X149" s="4">
        <f t="shared" si="15"/>
        <v>134386.49</v>
      </c>
      <c r="Y149" s="4">
        <f t="shared" si="15"/>
        <v>1418667.22</v>
      </c>
      <c r="Z149" s="4">
        <f t="shared" si="15"/>
        <v>0</v>
      </c>
      <c r="AA149" s="4">
        <f t="shared" si="15"/>
        <v>363996.42</v>
      </c>
      <c r="AB149" s="4">
        <f t="shared" si="15"/>
        <v>0</v>
      </c>
    </row>
    <row r="150" spans="1:29" s="235" customFormat="1">
      <c r="A150" s="233" t="s">
        <v>679</v>
      </c>
      <c r="B150" s="4">
        <f t="shared" si="13"/>
        <v>-4652360.82</v>
      </c>
      <c r="C150" s="4">
        <v>0</v>
      </c>
      <c r="D150" s="4">
        <f t="shared" ref="D150:AB150" si="16">D130</f>
        <v>0</v>
      </c>
      <c r="E150" s="4">
        <f t="shared" si="16"/>
        <v>-146732</v>
      </c>
      <c r="F150" s="4">
        <f t="shared" si="16"/>
        <v>0</v>
      </c>
      <c r="G150" s="4">
        <f t="shared" si="16"/>
        <v>0</v>
      </c>
      <c r="H150" s="4">
        <f t="shared" si="16"/>
        <v>0</v>
      </c>
      <c r="I150" s="4">
        <f t="shared" si="16"/>
        <v>-21608.74</v>
      </c>
      <c r="J150" s="4">
        <f t="shared" si="16"/>
        <v>0</v>
      </c>
      <c r="K150" s="4">
        <f t="shared" si="16"/>
        <v>0</v>
      </c>
      <c r="L150" s="4">
        <f t="shared" si="16"/>
        <v>0</v>
      </c>
      <c r="M150" s="4">
        <f t="shared" si="16"/>
        <v>-2468467.21</v>
      </c>
      <c r="N150" s="4">
        <f t="shared" si="16"/>
        <v>0</v>
      </c>
      <c r="O150" s="4">
        <f t="shared" si="16"/>
        <v>0</v>
      </c>
      <c r="P150" s="4">
        <f t="shared" si="16"/>
        <v>0</v>
      </c>
      <c r="Q150" s="4">
        <f t="shared" si="16"/>
        <v>0</v>
      </c>
      <c r="R150" s="4">
        <f t="shared" si="16"/>
        <v>0</v>
      </c>
      <c r="S150" s="4">
        <f t="shared" si="16"/>
        <v>0</v>
      </c>
      <c r="T150" s="4">
        <f t="shared" si="16"/>
        <v>0</v>
      </c>
      <c r="U150" s="4">
        <f t="shared" si="16"/>
        <v>0</v>
      </c>
      <c r="V150" s="4">
        <f t="shared" si="16"/>
        <v>0</v>
      </c>
      <c r="W150" s="4">
        <f t="shared" si="16"/>
        <v>-186679</v>
      </c>
      <c r="X150" s="4">
        <f t="shared" si="16"/>
        <v>0</v>
      </c>
      <c r="Y150" s="4">
        <f t="shared" si="16"/>
        <v>0</v>
      </c>
      <c r="Z150" s="4">
        <f t="shared" si="16"/>
        <v>0</v>
      </c>
      <c r="AA150" s="4">
        <f t="shared" si="16"/>
        <v>-268898</v>
      </c>
      <c r="AB150" s="4">
        <f t="shared" si="16"/>
        <v>-1559975.87</v>
      </c>
    </row>
    <row r="151" spans="1:29" s="235" customFormat="1">
      <c r="A151" s="233" t="s">
        <v>678</v>
      </c>
      <c r="B151" s="4">
        <f t="shared" si="13"/>
        <v>1521591.2200000002</v>
      </c>
      <c r="C151" s="4">
        <v>0</v>
      </c>
      <c r="D151" s="4">
        <f t="shared" ref="D151:AB151" si="17">D132</f>
        <v>0</v>
      </c>
      <c r="E151" s="4">
        <f t="shared" si="17"/>
        <v>174535</v>
      </c>
      <c r="F151" s="4">
        <f t="shared" si="17"/>
        <v>-42731.32</v>
      </c>
      <c r="G151" s="4">
        <f t="shared" si="17"/>
        <v>-18174.73</v>
      </c>
      <c r="H151" s="4">
        <f t="shared" si="17"/>
        <v>0</v>
      </c>
      <c r="I151" s="4">
        <f t="shared" si="17"/>
        <v>28914</v>
      </c>
      <c r="J151" s="4">
        <f t="shared" si="17"/>
        <v>-1573.51</v>
      </c>
      <c r="K151" s="4">
        <f t="shared" si="17"/>
        <v>0</v>
      </c>
      <c r="L151" s="4">
        <f t="shared" si="17"/>
        <v>-30673.42</v>
      </c>
      <c r="M151" s="4">
        <f t="shared" si="17"/>
        <v>949312.96</v>
      </c>
      <c r="N151" s="4">
        <f t="shared" si="17"/>
        <v>-47213.91</v>
      </c>
      <c r="O151" s="4">
        <f t="shared" si="17"/>
        <v>-6735.62</v>
      </c>
      <c r="P151" s="4">
        <f t="shared" si="17"/>
        <v>-39540.620000000003</v>
      </c>
      <c r="Q151" s="4">
        <f t="shared" si="17"/>
        <v>-8945.76</v>
      </c>
      <c r="R151" s="4">
        <f t="shared" si="17"/>
        <v>-27026.29</v>
      </c>
      <c r="S151" s="4">
        <f t="shared" si="17"/>
        <v>-41843.839999999997</v>
      </c>
      <c r="T151" s="4">
        <f t="shared" si="17"/>
        <v>-19575.689999999999</v>
      </c>
      <c r="U151" s="4">
        <f t="shared" si="17"/>
        <v>-110343.84</v>
      </c>
      <c r="V151" s="4">
        <f t="shared" si="17"/>
        <v>361656.06</v>
      </c>
      <c r="W151" s="4">
        <f t="shared" si="17"/>
        <v>366541.73</v>
      </c>
      <c r="X151" s="4">
        <f t="shared" si="17"/>
        <v>-4716.66</v>
      </c>
      <c r="Y151" s="4">
        <f t="shared" si="17"/>
        <v>-32348.74</v>
      </c>
      <c r="Z151" s="4">
        <f t="shared" si="17"/>
        <v>-132945.67000000001</v>
      </c>
      <c r="AA151" s="4">
        <f t="shared" si="17"/>
        <v>205021.09</v>
      </c>
      <c r="AB151" s="4">
        <f t="shared" si="17"/>
        <v>0</v>
      </c>
    </row>
    <row r="152" spans="1:29" s="235" customFormat="1">
      <c r="A152" s="235" t="s">
        <v>386</v>
      </c>
      <c r="B152" s="4">
        <f t="shared" si="13"/>
        <v>-0.77999999979510903</v>
      </c>
      <c r="C152" s="4">
        <f>-SUM(C149:C151)+11175101+-4652361+1521591</f>
        <v>8044331</v>
      </c>
      <c r="D152" s="4">
        <f t="shared" ref="D152:AB152" si="18">-SUM(D149:D151)</f>
        <v>0</v>
      </c>
      <c r="E152" s="4">
        <f t="shared" si="18"/>
        <v>-27803</v>
      </c>
      <c r="F152" s="4">
        <f t="shared" si="18"/>
        <v>-798169.96000000008</v>
      </c>
      <c r="G152" s="4">
        <f t="shared" si="18"/>
        <v>-51061.740000000005</v>
      </c>
      <c r="H152" s="4">
        <f t="shared" si="18"/>
        <v>0</v>
      </c>
      <c r="I152" s="4">
        <f t="shared" si="18"/>
        <v>-7305.2599999999984</v>
      </c>
      <c r="J152" s="4">
        <f t="shared" si="18"/>
        <v>1573.51</v>
      </c>
      <c r="K152" s="4">
        <f t="shared" si="18"/>
        <v>-19664.52</v>
      </c>
      <c r="L152" s="4">
        <f t="shared" si="18"/>
        <v>-1886620.22</v>
      </c>
      <c r="M152" s="4">
        <f t="shared" si="18"/>
        <v>1519154.25</v>
      </c>
      <c r="N152" s="4">
        <f t="shared" si="18"/>
        <v>-766664.21</v>
      </c>
      <c r="O152" s="4">
        <f t="shared" si="18"/>
        <v>-49600.869999999995</v>
      </c>
      <c r="P152" s="4">
        <f t="shared" si="18"/>
        <v>39540.620000000003</v>
      </c>
      <c r="Q152" s="4">
        <f t="shared" si="18"/>
        <v>-294430.19</v>
      </c>
      <c r="R152" s="4">
        <f t="shared" si="18"/>
        <v>-610363.07999999996</v>
      </c>
      <c r="S152" s="4">
        <f t="shared" si="18"/>
        <v>-1603233.8399999999</v>
      </c>
      <c r="T152" s="4">
        <f t="shared" si="18"/>
        <v>-1282900.1800000002</v>
      </c>
      <c r="U152" s="4">
        <f t="shared" si="18"/>
        <v>-1471482.02</v>
      </c>
      <c r="V152" s="4">
        <f t="shared" si="18"/>
        <v>-361656.06</v>
      </c>
      <c r="W152" s="4">
        <f t="shared" si="18"/>
        <v>-250458.72999999998</v>
      </c>
      <c r="X152" s="4">
        <f t="shared" si="18"/>
        <v>-129669.82999999999</v>
      </c>
      <c r="Y152" s="4">
        <f t="shared" si="18"/>
        <v>-1386318.48</v>
      </c>
      <c r="Z152" s="4">
        <f t="shared" si="18"/>
        <v>132945.67000000001</v>
      </c>
      <c r="AA152" s="4">
        <f t="shared" si="18"/>
        <v>-300119.51</v>
      </c>
      <c r="AB152" s="4">
        <f t="shared" si="18"/>
        <v>1559975.87</v>
      </c>
    </row>
    <row r="153" spans="1:29" s="24" customFormat="1">
      <c r="A153" s="24" t="s">
        <v>701</v>
      </c>
      <c r="B153" s="256">
        <f>B152+B148+B147</f>
        <v>-0.77999999979510903</v>
      </c>
      <c r="C153" s="256">
        <f t="shared" ref="C153:AB153" si="19">C152+C148+C147</f>
        <v>8044331</v>
      </c>
      <c r="D153" s="256">
        <f t="shared" si="19"/>
        <v>0</v>
      </c>
      <c r="E153" s="256">
        <f t="shared" si="19"/>
        <v>-27803</v>
      </c>
      <c r="F153" s="256">
        <f t="shared" si="19"/>
        <v>-806617.46000000008</v>
      </c>
      <c r="G153" s="256">
        <f t="shared" si="19"/>
        <v>-51061.740000000005</v>
      </c>
      <c r="H153" s="256">
        <f t="shared" si="19"/>
        <v>8447.5</v>
      </c>
      <c r="I153" s="256">
        <f t="shared" si="19"/>
        <v>-7305.2599999999984</v>
      </c>
      <c r="J153" s="256">
        <f t="shared" si="19"/>
        <v>1573.51</v>
      </c>
      <c r="K153" s="256">
        <f t="shared" si="19"/>
        <v>-19664.52</v>
      </c>
      <c r="L153" s="256">
        <f t="shared" si="19"/>
        <v>-1886620.22</v>
      </c>
      <c r="M153" s="256">
        <f t="shared" si="19"/>
        <v>1519154.25</v>
      </c>
      <c r="N153" s="256">
        <f t="shared" si="19"/>
        <v>-766664.21</v>
      </c>
      <c r="O153" s="256">
        <f t="shared" si="19"/>
        <v>-49600.869999999995</v>
      </c>
      <c r="P153" s="256">
        <f t="shared" si="19"/>
        <v>39540.620000000003</v>
      </c>
      <c r="Q153" s="256">
        <f t="shared" si="19"/>
        <v>-294430.19</v>
      </c>
      <c r="R153" s="256">
        <f t="shared" si="19"/>
        <v>-610363.07999999996</v>
      </c>
      <c r="S153" s="256">
        <f t="shared" si="19"/>
        <v>-1603233.8399999999</v>
      </c>
      <c r="T153" s="256">
        <f t="shared" si="19"/>
        <v>-1282900.1800000002</v>
      </c>
      <c r="U153" s="256">
        <f t="shared" si="19"/>
        <v>-1471482.02</v>
      </c>
      <c r="V153" s="256">
        <f t="shared" si="19"/>
        <v>-361656.06</v>
      </c>
      <c r="W153" s="256">
        <f t="shared" si="19"/>
        <v>-250458.72999999998</v>
      </c>
      <c r="X153" s="256">
        <f t="shared" si="19"/>
        <v>-129669.82999999999</v>
      </c>
      <c r="Y153" s="256">
        <f t="shared" si="19"/>
        <v>-1386318.48</v>
      </c>
      <c r="Z153" s="256">
        <f t="shared" si="19"/>
        <v>132945.67000000001</v>
      </c>
      <c r="AA153" s="256">
        <f t="shared" si="19"/>
        <v>-300119.51</v>
      </c>
      <c r="AB153" s="256">
        <f t="shared" si="19"/>
        <v>1559975.87</v>
      </c>
      <c r="AC153" s="314"/>
    </row>
    <row r="154" spans="1:29" s="235" customFormat="1">
      <c r="B154" s="4" t="str">
        <f>B146</f>
        <v>Total Utility</v>
      </c>
      <c r="C154" s="4" t="str">
        <f t="shared" ref="C154:AB154" si="20">C146</f>
        <v>002DIV</v>
      </c>
      <c r="D154" s="4" t="str">
        <f t="shared" si="20"/>
        <v>012DIV</v>
      </c>
      <c r="E154" s="4" t="str">
        <f t="shared" si="20"/>
        <v>107DIV</v>
      </c>
      <c r="F154" s="4" t="str">
        <f t="shared" si="20"/>
        <v>077DIV</v>
      </c>
      <c r="G154" s="4" t="str">
        <f t="shared" si="20"/>
        <v>007DIV</v>
      </c>
      <c r="H154" s="4" t="str">
        <f t="shared" si="20"/>
        <v>047DIV</v>
      </c>
      <c r="I154" s="4" t="str">
        <f t="shared" si="20"/>
        <v>010DIV</v>
      </c>
      <c r="J154" s="4" t="str">
        <f t="shared" si="20"/>
        <v>003DIV</v>
      </c>
      <c r="K154" s="4" t="str">
        <f t="shared" si="20"/>
        <v>004DIV</v>
      </c>
      <c r="L154" s="4" t="str">
        <f t="shared" si="20"/>
        <v>005DIV</v>
      </c>
      <c r="M154" s="4" t="str">
        <f t="shared" si="20"/>
        <v>091DIV</v>
      </c>
      <c r="N154" s="4" t="str">
        <f t="shared" si="20"/>
        <v>095DIV</v>
      </c>
      <c r="O154" s="4" t="str">
        <f t="shared" si="20"/>
        <v>098DIV</v>
      </c>
      <c r="P154" s="4" t="str">
        <f t="shared" si="20"/>
        <v>092DIV</v>
      </c>
      <c r="Q154" s="4" t="str">
        <f t="shared" si="20"/>
        <v>070DIV</v>
      </c>
      <c r="R154" s="4" t="str">
        <f t="shared" si="20"/>
        <v>072DIV</v>
      </c>
      <c r="S154" s="4" t="str">
        <f t="shared" si="20"/>
        <v>093DIV</v>
      </c>
      <c r="T154" s="4" t="str">
        <f t="shared" si="20"/>
        <v>097DIV</v>
      </c>
      <c r="U154" s="4" t="str">
        <f t="shared" si="20"/>
        <v>096DIV</v>
      </c>
      <c r="V154" s="4" t="str">
        <f t="shared" si="20"/>
        <v>009DIV</v>
      </c>
      <c r="W154" s="4" t="str">
        <f t="shared" si="20"/>
        <v>030DIV</v>
      </c>
      <c r="X154" s="4" t="str">
        <f t="shared" si="20"/>
        <v>071DIV</v>
      </c>
      <c r="Y154" s="4" t="str">
        <f t="shared" si="20"/>
        <v>COLODV</v>
      </c>
      <c r="Z154" s="4" t="str">
        <f t="shared" si="20"/>
        <v>KANSDV</v>
      </c>
      <c r="AA154" s="4" t="str">
        <f t="shared" si="20"/>
        <v>170DIV</v>
      </c>
      <c r="AB154" s="4" t="str">
        <f t="shared" si="20"/>
        <v>190DIV</v>
      </c>
    </row>
    <row r="155" spans="1:29" s="235" customFormat="1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9" s="235" customFormat="1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9" s="235" customFormat="1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spans="1:29" s="235" customFormat="1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spans="1:29" s="235" customFormat="1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spans="1:29" s="235" customFormat="1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spans="1:42" s="235" customFormat="1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spans="1:42">
      <c r="A162" s="78" t="s">
        <v>660</v>
      </c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42">
      <c r="A163" s="2" t="s">
        <v>147</v>
      </c>
      <c r="B163" s="2" t="s">
        <v>401</v>
      </c>
      <c r="C163" s="2" t="s">
        <v>154</v>
      </c>
    </row>
    <row r="164" spans="1:42">
      <c r="A164" s="2" t="s">
        <v>389</v>
      </c>
      <c r="B164" s="4">
        <f>C164</f>
        <v>110743</v>
      </c>
      <c r="C164" s="4">
        <v>110743</v>
      </c>
      <c r="D164" s="2" t="s">
        <v>662</v>
      </c>
    </row>
    <row r="165" spans="1:42">
      <c r="A165" s="2" t="s">
        <v>395</v>
      </c>
      <c r="B165" s="4">
        <f t="shared" ref="B165:B166" si="21">C165</f>
        <v>-38760</v>
      </c>
      <c r="C165" s="4">
        <v>-38760</v>
      </c>
      <c r="D165" s="2" t="s">
        <v>662</v>
      </c>
    </row>
    <row r="166" spans="1:42">
      <c r="A166" s="2" t="s">
        <v>393</v>
      </c>
      <c r="B166" s="61">
        <f t="shared" si="21"/>
        <v>143425</v>
      </c>
      <c r="C166" s="4">
        <v>143425</v>
      </c>
      <c r="D166" s="2" t="s">
        <v>662</v>
      </c>
    </row>
    <row r="167" spans="1:42" s="24" customFormat="1">
      <c r="A167" s="24" t="s">
        <v>661</v>
      </c>
      <c r="B167" s="30">
        <f>SUM(B164:B166)</f>
        <v>215408</v>
      </c>
      <c r="C167" s="244">
        <f>SUM(C164:C166)</f>
        <v>215408</v>
      </c>
    </row>
    <row r="168" spans="1:42">
      <c r="B168" s="2" t="str">
        <f>B163</f>
        <v>Total Utility</v>
      </c>
      <c r="C168" s="235" t="str">
        <f>C163</f>
        <v>002DIV</v>
      </c>
    </row>
    <row r="170" spans="1:42">
      <c r="A170" s="78" t="s">
        <v>663</v>
      </c>
    </row>
    <row r="171" spans="1:42">
      <c r="A171" s="142" t="s">
        <v>147</v>
      </c>
      <c r="B171" s="142" t="s">
        <v>401</v>
      </c>
      <c r="C171" s="142" t="s">
        <v>154</v>
      </c>
      <c r="D171" s="142" t="s">
        <v>163</v>
      </c>
      <c r="E171" s="142" t="s">
        <v>188</v>
      </c>
      <c r="F171" s="142" t="s">
        <v>178</v>
      </c>
      <c r="G171" s="142" t="s">
        <v>159</v>
      </c>
      <c r="H171" s="142" t="s">
        <v>155</v>
      </c>
      <c r="I171" s="142" t="s">
        <v>164</v>
      </c>
      <c r="J171" s="142" t="s">
        <v>153</v>
      </c>
      <c r="K171" s="142" t="s">
        <v>158</v>
      </c>
      <c r="L171" s="142" t="s">
        <v>168</v>
      </c>
      <c r="M171" s="142" t="s">
        <v>169</v>
      </c>
      <c r="N171" s="142" t="s">
        <v>156</v>
      </c>
      <c r="O171" s="142" t="s">
        <v>162</v>
      </c>
      <c r="P171" s="142" t="s">
        <v>160</v>
      </c>
      <c r="Q171" s="142" t="s">
        <v>167</v>
      </c>
      <c r="R171" s="142" t="s">
        <v>171</v>
      </c>
      <c r="S171" s="142" t="s">
        <v>165</v>
      </c>
      <c r="T171" s="142" t="s">
        <v>166</v>
      </c>
      <c r="U171" s="142" t="s">
        <v>170</v>
      </c>
      <c r="V171" s="142" t="s">
        <v>157</v>
      </c>
      <c r="W171" s="142" t="s">
        <v>172</v>
      </c>
      <c r="X171" s="142" t="s">
        <v>187</v>
      </c>
      <c r="Y171" s="142" t="s">
        <v>183</v>
      </c>
      <c r="Z171" s="142" t="s">
        <v>180</v>
      </c>
      <c r="AA171" s="142" t="s">
        <v>186</v>
      </c>
      <c r="AB171" s="142" t="s">
        <v>181</v>
      </c>
      <c r="AC171" s="142" t="s">
        <v>175</v>
      </c>
      <c r="AD171" s="142" t="s">
        <v>177</v>
      </c>
      <c r="AE171" s="142" t="s">
        <v>182</v>
      </c>
      <c r="AF171" s="142" t="s">
        <v>185</v>
      </c>
      <c r="AG171" s="142" t="s">
        <v>184</v>
      </c>
      <c r="AH171" s="142" t="s">
        <v>161</v>
      </c>
      <c r="AI171" s="142" t="s">
        <v>176</v>
      </c>
      <c r="AJ171" s="142" t="s">
        <v>109</v>
      </c>
      <c r="AK171" s="142" t="s">
        <v>173</v>
      </c>
      <c r="AL171" s="142" t="s">
        <v>110</v>
      </c>
      <c r="AM171" s="142" t="s">
        <v>144</v>
      </c>
      <c r="AN171" s="142" t="s">
        <v>189</v>
      </c>
      <c r="AO171" s="142" t="s">
        <v>190</v>
      </c>
    </row>
    <row r="172" spans="1:42">
      <c r="A172" s="141" t="s">
        <v>332</v>
      </c>
      <c r="B172" s="149">
        <f>SUM(C172:AO172)</f>
        <v>-1064389.3650000002</v>
      </c>
      <c r="C172" s="140">
        <v>598596.35</v>
      </c>
      <c r="D172" s="140">
        <v>0.36499999999999999</v>
      </c>
      <c r="E172" s="140">
        <v>-69353</v>
      </c>
      <c r="F172" s="140">
        <v>95494.22</v>
      </c>
      <c r="G172" s="140">
        <v>-1.095</v>
      </c>
      <c r="H172" s="140">
        <v>1751.635</v>
      </c>
      <c r="I172" s="140">
        <v>-1</v>
      </c>
      <c r="J172" s="140">
        <v>0</v>
      </c>
      <c r="K172" s="140">
        <v>0</v>
      </c>
      <c r="L172" s="140">
        <v>0</v>
      </c>
      <c r="M172" s="140">
        <v>0</v>
      </c>
      <c r="N172" s="140">
        <v>0</v>
      </c>
      <c r="O172" s="140">
        <v>-58400</v>
      </c>
      <c r="P172" s="140">
        <v>1</v>
      </c>
      <c r="Q172" s="140">
        <v>1.46</v>
      </c>
      <c r="R172" s="140">
        <v>1</v>
      </c>
      <c r="S172" s="140">
        <v>0</v>
      </c>
      <c r="T172" s="140">
        <v>0</v>
      </c>
      <c r="U172" s="140">
        <v>2557.0949999999998</v>
      </c>
      <c r="V172" s="140">
        <v>115.705</v>
      </c>
      <c r="W172" s="140">
        <v>0.36499999999999999</v>
      </c>
      <c r="X172" s="140">
        <v>0</v>
      </c>
      <c r="Y172" s="140">
        <v>5727.31</v>
      </c>
      <c r="Z172" s="140">
        <v>-869380.99</v>
      </c>
      <c r="AA172" s="140">
        <v>270298.56</v>
      </c>
      <c r="AB172" s="140">
        <v>-16469.895</v>
      </c>
      <c r="AC172" s="140">
        <v>-17532.41</v>
      </c>
      <c r="AD172" s="140">
        <v>-124108.03</v>
      </c>
      <c r="AE172" s="140">
        <v>-781.46500000000003</v>
      </c>
      <c r="AF172" s="140">
        <v>-316400.61499999999</v>
      </c>
      <c r="AG172" s="140">
        <v>4525.2699999999995</v>
      </c>
      <c r="AH172" s="140">
        <v>10829.55</v>
      </c>
      <c r="AI172" s="140">
        <v>-3326.61</v>
      </c>
      <c r="AJ172" s="140">
        <v>6705.05</v>
      </c>
      <c r="AK172" s="140">
        <v>-46002.409999999996</v>
      </c>
      <c r="AL172" s="140">
        <v>-311012.48499999999</v>
      </c>
      <c r="AM172" s="140">
        <v>-50273.654999999999</v>
      </c>
      <c r="AN172" s="140">
        <v>-130220.685</v>
      </c>
      <c r="AO172" s="140">
        <v>-47729.955000000002</v>
      </c>
      <c r="AP172" s="2" t="s">
        <v>664</v>
      </c>
    </row>
    <row r="173" spans="1:42">
      <c r="A173" s="141" t="s">
        <v>326</v>
      </c>
      <c r="B173" s="149">
        <f t="shared" ref="B173:B180" si="22">SUM(C173:AO173)</f>
        <v>-651975.56999999192</v>
      </c>
      <c r="C173" s="140">
        <v>5027443.41</v>
      </c>
      <c r="D173" s="140">
        <v>5227747.1749999998</v>
      </c>
      <c r="E173" s="140">
        <v>0</v>
      </c>
      <c r="F173" s="140">
        <v>-721336.36</v>
      </c>
      <c r="G173" s="140">
        <v>-313478.06</v>
      </c>
      <c r="H173" s="140">
        <v>20263519.215</v>
      </c>
      <c r="I173" s="140">
        <v>-20314330.134999998</v>
      </c>
      <c r="J173" s="140">
        <v>824843.42499999993</v>
      </c>
      <c r="K173" s="140">
        <v>-364017.05499999999</v>
      </c>
      <c r="L173" s="140">
        <v>-14.234999999999999</v>
      </c>
      <c r="M173" s="140">
        <v>-664690.54999999993</v>
      </c>
      <c r="N173" s="140">
        <v>-4342.7699999999995</v>
      </c>
      <c r="O173" s="140">
        <v>233504.37</v>
      </c>
      <c r="P173" s="140">
        <v>-941.69999999999993</v>
      </c>
      <c r="Q173" s="140">
        <v>-158561.47500000001</v>
      </c>
      <c r="R173" s="140">
        <v>-15827.494999999999</v>
      </c>
      <c r="S173" s="140">
        <v>-472.67500000000001</v>
      </c>
      <c r="T173" s="140">
        <v>2609.3849999999998</v>
      </c>
      <c r="U173" s="140">
        <v>-31441.465</v>
      </c>
      <c r="V173" s="140">
        <v>-491590.76</v>
      </c>
      <c r="W173" s="140">
        <v>-50222.174999999996</v>
      </c>
      <c r="X173" s="140">
        <v>6868.2049999999999</v>
      </c>
      <c r="Y173" s="140">
        <v>-368259.45</v>
      </c>
      <c r="Z173" s="140">
        <v>-165698.32</v>
      </c>
      <c r="AA173" s="140">
        <v>-71556.06</v>
      </c>
      <c r="AB173" s="140">
        <v>-63530.805</v>
      </c>
      <c r="AC173" s="140">
        <v>-4565.0550000000003</v>
      </c>
      <c r="AD173" s="140">
        <v>-270506.97499999998</v>
      </c>
      <c r="AE173" s="140">
        <v>-544734.76</v>
      </c>
      <c r="AF173" s="140">
        <v>-507042.30499999999</v>
      </c>
      <c r="AG173" s="140">
        <v>-53636.75</v>
      </c>
      <c r="AH173" s="140">
        <v>467031.37</v>
      </c>
      <c r="AI173" s="140">
        <v>-16125.334999999999</v>
      </c>
      <c r="AJ173" s="140">
        <v>-452379.90499999997</v>
      </c>
      <c r="AK173" s="140">
        <v>-485687.98</v>
      </c>
      <c r="AL173" s="140">
        <v>-288371.89999999997</v>
      </c>
      <c r="AM173" s="140">
        <v>-609548.17499999993</v>
      </c>
      <c r="AN173" s="140">
        <v>-4245218.2749999994</v>
      </c>
      <c r="AO173" s="140">
        <v>-1427413.165</v>
      </c>
      <c r="AP173" s="167" t="s">
        <v>664</v>
      </c>
    </row>
    <row r="174" spans="1:42">
      <c r="A174" s="141" t="s">
        <v>336</v>
      </c>
      <c r="B174" s="149">
        <f t="shared" si="22"/>
        <v>-186975</v>
      </c>
      <c r="C174" s="140">
        <v>592309</v>
      </c>
      <c r="D174" s="140">
        <v>0</v>
      </c>
      <c r="E174" s="140">
        <v>-840671</v>
      </c>
      <c r="F174" s="140">
        <v>0</v>
      </c>
      <c r="G174" s="140">
        <v>0</v>
      </c>
      <c r="H174" s="140">
        <v>0</v>
      </c>
      <c r="I174" s="140">
        <v>0</v>
      </c>
      <c r="J174" s="140">
        <v>0</v>
      </c>
      <c r="K174" s="140">
        <v>0</v>
      </c>
      <c r="L174" s="140">
        <v>0</v>
      </c>
      <c r="M174" s="140">
        <v>0</v>
      </c>
      <c r="N174" s="140">
        <v>0</v>
      </c>
      <c r="O174" s="140">
        <v>0</v>
      </c>
      <c r="P174" s="140">
        <v>0</v>
      </c>
      <c r="Q174" s="140">
        <v>0</v>
      </c>
      <c r="R174" s="140">
        <v>0</v>
      </c>
      <c r="S174" s="140">
        <v>0</v>
      </c>
      <c r="T174" s="140">
        <v>0</v>
      </c>
      <c r="U174" s="140">
        <v>0</v>
      </c>
      <c r="V174" s="140">
        <v>0</v>
      </c>
      <c r="W174" s="140">
        <v>0</v>
      </c>
      <c r="X174" s="140">
        <v>0</v>
      </c>
      <c r="Y174" s="140">
        <v>0</v>
      </c>
      <c r="Z174" s="140">
        <v>676175</v>
      </c>
      <c r="AA174" s="140">
        <v>153202</v>
      </c>
      <c r="AB174" s="140">
        <v>0</v>
      </c>
      <c r="AC174" s="140">
        <v>0</v>
      </c>
      <c r="AD174" s="140">
        <v>0</v>
      </c>
      <c r="AE174" s="140">
        <v>0</v>
      </c>
      <c r="AF174" s="140">
        <v>0</v>
      </c>
      <c r="AG174" s="140">
        <v>0</v>
      </c>
      <c r="AH174" s="140">
        <v>0</v>
      </c>
      <c r="AI174" s="140">
        <v>0</v>
      </c>
      <c r="AJ174" s="140">
        <v>0</v>
      </c>
      <c r="AK174" s="140">
        <v>-664683</v>
      </c>
      <c r="AL174" s="140">
        <v>0</v>
      </c>
      <c r="AM174" s="140">
        <v>-192279</v>
      </c>
      <c r="AN174" s="140">
        <v>88972</v>
      </c>
      <c r="AO174" s="140">
        <v>0</v>
      </c>
      <c r="AP174" s="167" t="s">
        <v>664</v>
      </c>
    </row>
    <row r="175" spans="1:42">
      <c r="A175" s="141" t="s">
        <v>356</v>
      </c>
      <c r="B175" s="149">
        <f t="shared" si="22"/>
        <v>0</v>
      </c>
      <c r="C175" s="140">
        <v>0</v>
      </c>
      <c r="D175" s="140">
        <v>0</v>
      </c>
      <c r="E175" s="140">
        <v>-15.695</v>
      </c>
      <c r="F175" s="140">
        <v>0</v>
      </c>
      <c r="G175" s="140">
        <v>15.695</v>
      </c>
      <c r="H175" s="140">
        <v>0</v>
      </c>
      <c r="I175" s="140">
        <v>0</v>
      </c>
      <c r="J175" s="140">
        <v>0</v>
      </c>
      <c r="K175" s="140">
        <v>0</v>
      </c>
      <c r="L175" s="140">
        <v>0</v>
      </c>
      <c r="M175" s="140">
        <v>0</v>
      </c>
      <c r="N175" s="140">
        <v>0</v>
      </c>
      <c r="O175" s="140">
        <v>0</v>
      </c>
      <c r="P175" s="140">
        <v>0</v>
      </c>
      <c r="Q175" s="140">
        <v>0</v>
      </c>
      <c r="R175" s="140">
        <v>0</v>
      </c>
      <c r="S175" s="140">
        <v>0</v>
      </c>
      <c r="T175" s="140">
        <v>0</v>
      </c>
      <c r="U175" s="140">
        <v>0</v>
      </c>
      <c r="V175" s="140">
        <v>0</v>
      </c>
      <c r="W175" s="140">
        <v>0</v>
      </c>
      <c r="X175" s="140">
        <v>0</v>
      </c>
      <c r="Y175" s="140">
        <v>0</v>
      </c>
      <c r="Z175" s="140">
        <v>0</v>
      </c>
      <c r="AA175" s="140">
        <v>0</v>
      </c>
      <c r="AB175" s="140">
        <v>0</v>
      </c>
      <c r="AC175" s="140">
        <v>0</v>
      </c>
      <c r="AD175" s="140">
        <v>0</v>
      </c>
      <c r="AE175" s="140">
        <v>0</v>
      </c>
      <c r="AF175" s="140">
        <v>0</v>
      </c>
      <c r="AG175" s="140">
        <v>0</v>
      </c>
      <c r="AH175" s="140">
        <v>0</v>
      </c>
      <c r="AI175" s="140">
        <v>0</v>
      </c>
      <c r="AJ175" s="140">
        <v>0</v>
      </c>
      <c r="AK175" s="140">
        <v>0</v>
      </c>
      <c r="AL175" s="140">
        <v>0</v>
      </c>
      <c r="AM175" s="140">
        <v>0</v>
      </c>
      <c r="AN175" s="140">
        <v>0</v>
      </c>
      <c r="AO175" s="140">
        <v>0</v>
      </c>
      <c r="AP175" s="167" t="s">
        <v>664</v>
      </c>
    </row>
    <row r="176" spans="1:42">
      <c r="A176" s="141" t="s">
        <v>353</v>
      </c>
      <c r="B176" s="149">
        <f t="shared" si="22"/>
        <v>186977</v>
      </c>
      <c r="C176" s="140">
        <v>-625810</v>
      </c>
      <c r="D176" s="140">
        <v>0</v>
      </c>
      <c r="E176" s="140">
        <v>840674</v>
      </c>
      <c r="F176" s="140">
        <v>0</v>
      </c>
      <c r="G176" s="140">
        <v>0</v>
      </c>
      <c r="H176" s="140">
        <v>0</v>
      </c>
      <c r="I176" s="140">
        <v>0</v>
      </c>
      <c r="J176" s="140">
        <v>0</v>
      </c>
      <c r="K176" s="140">
        <v>0</v>
      </c>
      <c r="L176" s="140">
        <v>0</v>
      </c>
      <c r="M176" s="140">
        <v>0</v>
      </c>
      <c r="N176" s="140">
        <v>0</v>
      </c>
      <c r="O176" s="140">
        <v>0</v>
      </c>
      <c r="P176" s="140">
        <v>0</v>
      </c>
      <c r="Q176" s="140">
        <v>0</v>
      </c>
      <c r="R176" s="140">
        <v>0</v>
      </c>
      <c r="S176" s="140">
        <v>0</v>
      </c>
      <c r="T176" s="140">
        <v>0</v>
      </c>
      <c r="U176" s="140">
        <v>0</v>
      </c>
      <c r="V176" s="140">
        <v>0</v>
      </c>
      <c r="W176" s="140">
        <v>0</v>
      </c>
      <c r="X176" s="140">
        <v>0</v>
      </c>
      <c r="Y176" s="140">
        <v>0</v>
      </c>
      <c r="Z176" s="140">
        <v>388216</v>
      </c>
      <c r="AA176" s="140">
        <v>-153202</v>
      </c>
      <c r="AB176" s="140">
        <v>0</v>
      </c>
      <c r="AC176" s="140">
        <v>0</v>
      </c>
      <c r="AD176" s="140">
        <v>0</v>
      </c>
      <c r="AE176" s="140">
        <v>0</v>
      </c>
      <c r="AF176" s="140">
        <v>0</v>
      </c>
      <c r="AG176" s="140">
        <v>0</v>
      </c>
      <c r="AH176" s="140">
        <v>0</v>
      </c>
      <c r="AI176" s="140">
        <v>0</v>
      </c>
      <c r="AJ176" s="140">
        <v>0</v>
      </c>
      <c r="AK176" s="140">
        <v>-366202</v>
      </c>
      <c r="AL176" s="140">
        <v>0</v>
      </c>
      <c r="AM176" s="140">
        <v>192273</v>
      </c>
      <c r="AN176" s="140">
        <v>-88972</v>
      </c>
      <c r="AO176" s="140">
        <v>0</v>
      </c>
      <c r="AP176" s="167" t="s">
        <v>664</v>
      </c>
    </row>
    <row r="177" spans="1:43">
      <c r="A177" s="141" t="s">
        <v>325</v>
      </c>
      <c r="B177" s="149">
        <f t="shared" si="22"/>
        <v>1716361.5700000015</v>
      </c>
      <c r="C177" s="140">
        <v>-156368.55499999999</v>
      </c>
      <c r="D177" s="140">
        <v>-32256.51</v>
      </c>
      <c r="E177" s="140">
        <v>0</v>
      </c>
      <c r="F177" s="140">
        <v>59623.845000000001</v>
      </c>
      <c r="G177" s="140">
        <v>-270897.15999999997</v>
      </c>
      <c r="H177" s="140">
        <v>-25376963.719999999</v>
      </c>
      <c r="I177" s="140">
        <v>25083855.215</v>
      </c>
      <c r="J177" s="140">
        <v>-878218.47</v>
      </c>
      <c r="K177" s="140">
        <v>388607.83499999996</v>
      </c>
      <c r="L177" s="140">
        <v>0.36499999999999999</v>
      </c>
      <c r="M177" s="140">
        <v>771757.46</v>
      </c>
      <c r="N177" s="140">
        <v>13.87</v>
      </c>
      <c r="O177" s="140">
        <v>-5.1099999999999994</v>
      </c>
      <c r="P177" s="140">
        <v>0</v>
      </c>
      <c r="Q177" s="140">
        <v>-143457.77499999999</v>
      </c>
      <c r="R177" s="140">
        <v>0</v>
      </c>
      <c r="S177" s="140">
        <v>0</v>
      </c>
      <c r="T177" s="140">
        <v>0</v>
      </c>
      <c r="U177" s="140">
        <v>11504.8</v>
      </c>
      <c r="V177" s="140">
        <v>15277.44</v>
      </c>
      <c r="W177" s="140">
        <v>-1638.85</v>
      </c>
      <c r="X177" s="140">
        <v>-20672.14</v>
      </c>
      <c r="Y177" s="140">
        <v>156471.85</v>
      </c>
      <c r="Z177" s="140">
        <v>282993.26</v>
      </c>
      <c r="AA177" s="140">
        <v>-201482.91999999998</v>
      </c>
      <c r="AB177" s="140">
        <v>72001.36</v>
      </c>
      <c r="AC177" s="140">
        <v>19875.345000000001</v>
      </c>
      <c r="AD177" s="140">
        <v>143792.845</v>
      </c>
      <c r="AE177" s="140">
        <v>100972.14</v>
      </c>
      <c r="AF177" s="140">
        <v>637715.59</v>
      </c>
      <c r="AG177" s="140">
        <v>1011.78</v>
      </c>
      <c r="AH177" s="140">
        <v>-624453.31499999994</v>
      </c>
      <c r="AI177" s="140">
        <v>4836.25</v>
      </c>
      <c r="AJ177" s="140">
        <v>58622.284999999996</v>
      </c>
      <c r="AK177" s="140">
        <v>1670832.2</v>
      </c>
      <c r="AL177" s="140">
        <v>-143541.72500000001</v>
      </c>
      <c r="AM177" s="140">
        <v>18755.524999999998</v>
      </c>
      <c r="AN177" s="140">
        <v>-2365941.6800000002</v>
      </c>
      <c r="AO177" s="140">
        <v>2433738.2399999998</v>
      </c>
      <c r="AP177" s="167" t="s">
        <v>664</v>
      </c>
    </row>
    <row r="178" spans="1:43">
      <c r="A178" s="2" t="s">
        <v>389</v>
      </c>
      <c r="B178" s="149">
        <f t="shared" si="22"/>
        <v>110743</v>
      </c>
      <c r="C178" s="4">
        <v>110743</v>
      </c>
      <c r="AP178" s="167" t="s">
        <v>662</v>
      </c>
    </row>
    <row r="179" spans="1:43">
      <c r="A179" s="2" t="s">
        <v>395</v>
      </c>
      <c r="B179" s="149">
        <f t="shared" si="22"/>
        <v>-38760</v>
      </c>
      <c r="C179" s="4">
        <v>-38760</v>
      </c>
      <c r="AP179" s="167" t="s">
        <v>662</v>
      </c>
    </row>
    <row r="180" spans="1:43">
      <c r="A180" s="2" t="s">
        <v>393</v>
      </c>
      <c r="B180" s="148">
        <f t="shared" si="22"/>
        <v>143425</v>
      </c>
      <c r="C180" s="4">
        <v>143425</v>
      </c>
      <c r="AP180" s="167" t="s">
        <v>662</v>
      </c>
    </row>
    <row r="181" spans="1:43" s="24" customFormat="1">
      <c r="A181" s="24" t="s">
        <v>665</v>
      </c>
      <c r="B181" s="247">
        <f>SUM(B172:B180)</f>
        <v>215406.63500000932</v>
      </c>
      <c r="C181" s="248">
        <f t="shared" ref="C181:AO181" si="23">SUM(C172:C180)</f>
        <v>5651578.2050000001</v>
      </c>
      <c r="D181" s="248">
        <f t="shared" si="23"/>
        <v>5195491.03</v>
      </c>
      <c r="E181" s="248">
        <f t="shared" si="23"/>
        <v>-69365.694999999949</v>
      </c>
      <c r="F181" s="248">
        <f t="shared" si="23"/>
        <v>-566218.29500000004</v>
      </c>
      <c r="G181" s="248">
        <f t="shared" si="23"/>
        <v>-584360.61999999988</v>
      </c>
      <c r="H181" s="248">
        <f t="shared" si="23"/>
        <v>-5111692.8699999973</v>
      </c>
      <c r="I181" s="248">
        <f t="shared" si="23"/>
        <v>4769524.0800000019</v>
      </c>
      <c r="J181" s="248">
        <f t="shared" si="23"/>
        <v>-53375.045000000042</v>
      </c>
      <c r="K181" s="248">
        <f t="shared" si="23"/>
        <v>24590.77999999997</v>
      </c>
      <c r="L181" s="248">
        <f t="shared" si="23"/>
        <v>-13.87</v>
      </c>
      <c r="M181" s="248">
        <f t="shared" si="23"/>
        <v>107066.91000000003</v>
      </c>
      <c r="N181" s="248">
        <f t="shared" si="23"/>
        <v>-4328.8999999999996</v>
      </c>
      <c r="O181" s="248">
        <f t="shared" si="23"/>
        <v>175099.26</v>
      </c>
      <c r="P181" s="248">
        <f t="shared" si="23"/>
        <v>-940.69999999999993</v>
      </c>
      <c r="Q181" s="248">
        <f t="shared" si="23"/>
        <v>-302017.79000000004</v>
      </c>
      <c r="R181" s="248">
        <f t="shared" si="23"/>
        <v>-15826.494999999999</v>
      </c>
      <c r="S181" s="248">
        <f t="shared" si="23"/>
        <v>-472.67500000000001</v>
      </c>
      <c r="T181" s="248">
        <f t="shared" si="23"/>
        <v>2609.3849999999998</v>
      </c>
      <c r="U181" s="248">
        <f t="shared" si="23"/>
        <v>-17379.57</v>
      </c>
      <c r="V181" s="248">
        <f t="shared" si="23"/>
        <v>-476197.61499999999</v>
      </c>
      <c r="W181" s="248">
        <f t="shared" si="23"/>
        <v>-51860.659999999996</v>
      </c>
      <c r="X181" s="248">
        <f t="shared" si="23"/>
        <v>-13803.934999999999</v>
      </c>
      <c r="Y181" s="248">
        <f t="shared" si="23"/>
        <v>-206060.29</v>
      </c>
      <c r="Z181" s="248">
        <f t="shared" si="23"/>
        <v>312304.94999999995</v>
      </c>
      <c r="AA181" s="248">
        <f t="shared" si="23"/>
        <v>-2740.4199999999837</v>
      </c>
      <c r="AB181" s="248">
        <f t="shared" si="23"/>
        <v>-7999.3399999999965</v>
      </c>
      <c r="AC181" s="248">
        <f t="shared" si="23"/>
        <v>-2222.119999999999</v>
      </c>
      <c r="AD181" s="248">
        <f t="shared" si="23"/>
        <v>-250822.16</v>
      </c>
      <c r="AE181" s="248">
        <f t="shared" si="23"/>
        <v>-444544.08499999996</v>
      </c>
      <c r="AF181" s="248">
        <f t="shared" si="23"/>
        <v>-185727.32999999996</v>
      </c>
      <c r="AG181" s="248">
        <f t="shared" si="23"/>
        <v>-48099.700000000004</v>
      </c>
      <c r="AH181" s="248">
        <f t="shared" si="23"/>
        <v>-146592.39499999996</v>
      </c>
      <c r="AI181" s="248">
        <f t="shared" si="23"/>
        <v>-14615.695</v>
      </c>
      <c r="AJ181" s="248">
        <f t="shared" si="23"/>
        <v>-387052.57</v>
      </c>
      <c r="AK181" s="248">
        <f t="shared" si="23"/>
        <v>108256.80999999982</v>
      </c>
      <c r="AL181" s="248">
        <f t="shared" si="23"/>
        <v>-742926.11</v>
      </c>
      <c r="AM181" s="248">
        <f t="shared" si="23"/>
        <v>-641072.30499999993</v>
      </c>
      <c r="AN181" s="248">
        <f t="shared" si="23"/>
        <v>-6741380.6399999987</v>
      </c>
      <c r="AO181" s="248">
        <f t="shared" si="23"/>
        <v>958595.11999999965</v>
      </c>
      <c r="AP181" s="247"/>
      <c r="AQ181" s="247"/>
    </row>
    <row r="182" spans="1:43">
      <c r="B182" s="140" t="str">
        <f>B171</f>
        <v>Total Utility</v>
      </c>
      <c r="C182" s="140" t="str">
        <f t="shared" ref="C182:AO182" si="24">C171</f>
        <v>002DIV</v>
      </c>
      <c r="D182" s="140" t="str">
        <f t="shared" si="24"/>
        <v>012DIV</v>
      </c>
      <c r="E182" s="140" t="str">
        <f t="shared" si="24"/>
        <v>107DIV</v>
      </c>
      <c r="F182" s="140" t="str">
        <f t="shared" si="24"/>
        <v>077DIV</v>
      </c>
      <c r="G182" s="140" t="str">
        <f t="shared" si="24"/>
        <v>007DIV</v>
      </c>
      <c r="H182" s="140" t="str">
        <f t="shared" si="24"/>
        <v>003DIV</v>
      </c>
      <c r="I182" s="140" t="str">
        <f t="shared" si="24"/>
        <v>013DIV</v>
      </c>
      <c r="J182" s="140" t="str">
        <f t="shared" si="24"/>
        <v>001DIV</v>
      </c>
      <c r="K182" s="140" t="str">
        <f t="shared" si="24"/>
        <v>006DIV</v>
      </c>
      <c r="L182" s="140" t="str">
        <f t="shared" si="24"/>
        <v>017DIV</v>
      </c>
      <c r="M182" s="140" t="str">
        <f t="shared" si="24"/>
        <v>018DIV</v>
      </c>
      <c r="N182" s="140" t="str">
        <f t="shared" si="24"/>
        <v>004DIV</v>
      </c>
      <c r="O182" s="140" t="str">
        <f t="shared" si="24"/>
        <v>010DIV</v>
      </c>
      <c r="P182" s="140" t="str">
        <f t="shared" si="24"/>
        <v>008DIV</v>
      </c>
      <c r="Q182" s="140" t="str">
        <f t="shared" si="24"/>
        <v>016DIV</v>
      </c>
      <c r="R182" s="140" t="str">
        <f t="shared" si="24"/>
        <v>020DIV</v>
      </c>
      <c r="S182" s="140" t="str">
        <f t="shared" si="24"/>
        <v>014DIV</v>
      </c>
      <c r="T182" s="140" t="str">
        <f t="shared" si="24"/>
        <v>015DIV</v>
      </c>
      <c r="U182" s="140" t="str">
        <f t="shared" si="24"/>
        <v>019DIV</v>
      </c>
      <c r="V182" s="140" t="str">
        <f t="shared" si="24"/>
        <v>005DIV</v>
      </c>
      <c r="W182" s="140" t="str">
        <f t="shared" si="24"/>
        <v>021DIV</v>
      </c>
      <c r="X182" s="140" t="str">
        <f t="shared" si="24"/>
        <v>099DIV</v>
      </c>
      <c r="Y182" s="140" t="str">
        <f t="shared" si="24"/>
        <v>095DIV</v>
      </c>
      <c r="Z182" s="140" t="str">
        <f t="shared" si="24"/>
        <v>091DIV</v>
      </c>
      <c r="AA182" s="140" t="str">
        <f t="shared" si="24"/>
        <v>098DIV</v>
      </c>
      <c r="AB182" s="140" t="str">
        <f t="shared" si="24"/>
        <v>092DIV</v>
      </c>
      <c r="AC182" s="140" t="str">
        <f t="shared" si="24"/>
        <v>070DIV</v>
      </c>
      <c r="AD182" s="140" t="str">
        <f t="shared" si="24"/>
        <v>072DIV</v>
      </c>
      <c r="AE182" s="140" t="str">
        <f t="shared" si="24"/>
        <v>093DIV</v>
      </c>
      <c r="AF182" s="140" t="str">
        <f t="shared" si="24"/>
        <v>097DIV</v>
      </c>
      <c r="AG182" s="140" t="str">
        <f t="shared" si="24"/>
        <v>096DIV</v>
      </c>
      <c r="AH182" s="140" t="str">
        <f t="shared" si="24"/>
        <v>009DIV</v>
      </c>
      <c r="AI182" s="140" t="str">
        <f t="shared" si="24"/>
        <v>071DIV</v>
      </c>
      <c r="AJ182" s="140" t="str">
        <f t="shared" si="24"/>
        <v>COLODV</v>
      </c>
      <c r="AK182" s="140" t="str">
        <f t="shared" si="24"/>
        <v>030DIV</v>
      </c>
      <c r="AL182" s="140" t="str">
        <f t="shared" si="24"/>
        <v>KANSDV</v>
      </c>
      <c r="AM182" s="140" t="str">
        <f t="shared" si="24"/>
        <v>170DIV</v>
      </c>
      <c r="AN182" s="140" t="str">
        <f t="shared" si="24"/>
        <v>190DIV</v>
      </c>
      <c r="AO182" s="140" t="str">
        <f t="shared" si="24"/>
        <v>700DIV</v>
      </c>
      <c r="AP182" s="140"/>
      <c r="AQ182" s="140"/>
    </row>
    <row r="184" spans="1:43">
      <c r="A184" s="78" t="s">
        <v>666</v>
      </c>
    </row>
    <row r="185" spans="1:43">
      <c r="A185" s="173" t="s">
        <v>147</v>
      </c>
      <c r="B185" s="182" t="s">
        <v>401</v>
      </c>
      <c r="C185" s="183" t="s">
        <v>154</v>
      </c>
      <c r="D185" s="183" t="s">
        <v>163</v>
      </c>
      <c r="E185" s="183" t="s">
        <v>188</v>
      </c>
      <c r="F185" s="183" t="s">
        <v>178</v>
      </c>
      <c r="G185" s="183" t="s">
        <v>159</v>
      </c>
      <c r="H185" s="183" t="s">
        <v>155</v>
      </c>
      <c r="I185" s="183" t="s">
        <v>164</v>
      </c>
      <c r="J185" s="183" t="s">
        <v>153</v>
      </c>
      <c r="K185" s="183" t="s">
        <v>158</v>
      </c>
      <c r="L185" s="183" t="s">
        <v>168</v>
      </c>
      <c r="M185" s="183" t="s">
        <v>169</v>
      </c>
      <c r="N185" s="183" t="s">
        <v>156</v>
      </c>
      <c r="O185" s="183" t="s">
        <v>162</v>
      </c>
      <c r="P185" s="183" t="s">
        <v>160</v>
      </c>
      <c r="Q185" s="183" t="s">
        <v>167</v>
      </c>
      <c r="R185" s="183" t="s">
        <v>171</v>
      </c>
      <c r="S185" s="183" t="s">
        <v>165</v>
      </c>
      <c r="T185" s="183" t="s">
        <v>166</v>
      </c>
      <c r="U185" s="183" t="s">
        <v>170</v>
      </c>
      <c r="V185" s="183" t="s">
        <v>157</v>
      </c>
      <c r="W185" s="183" t="s">
        <v>172</v>
      </c>
      <c r="X185" s="183" t="s">
        <v>187</v>
      </c>
      <c r="Y185" s="183" t="s">
        <v>183</v>
      </c>
      <c r="Z185" s="183" t="s">
        <v>180</v>
      </c>
      <c r="AA185" s="183" t="s">
        <v>186</v>
      </c>
      <c r="AB185" s="183" t="s">
        <v>181</v>
      </c>
      <c r="AC185" s="183" t="s">
        <v>175</v>
      </c>
      <c r="AD185" s="183" t="s">
        <v>177</v>
      </c>
      <c r="AE185" s="183" t="s">
        <v>182</v>
      </c>
      <c r="AF185" s="183" t="s">
        <v>185</v>
      </c>
      <c r="AG185" s="183" t="s">
        <v>184</v>
      </c>
      <c r="AH185" s="183" t="s">
        <v>161</v>
      </c>
      <c r="AI185" s="183" t="s">
        <v>176</v>
      </c>
      <c r="AJ185" s="233" t="s">
        <v>109</v>
      </c>
      <c r="AK185" s="183" t="s">
        <v>173</v>
      </c>
      <c r="AL185" s="233" t="s">
        <v>110</v>
      </c>
      <c r="AM185" s="183" t="s">
        <v>144</v>
      </c>
      <c r="AN185" s="183" t="s">
        <v>189</v>
      </c>
      <c r="AO185" s="183" t="s">
        <v>190</v>
      </c>
      <c r="AP185" s="183" t="s">
        <v>191</v>
      </c>
      <c r="AQ185" s="183"/>
    </row>
    <row r="186" spans="1:43">
      <c r="A186" s="184" t="s">
        <v>304</v>
      </c>
      <c r="B186" s="181">
        <v>-1213516.96</v>
      </c>
      <c r="C186" s="185">
        <v>0</v>
      </c>
      <c r="D186" s="185">
        <v>0</v>
      </c>
      <c r="E186" s="185">
        <v>0</v>
      </c>
      <c r="F186" s="185">
        <v>0</v>
      </c>
      <c r="G186" s="185">
        <v>0</v>
      </c>
      <c r="H186" s="185">
        <v>0</v>
      </c>
      <c r="I186" s="185">
        <v>0</v>
      </c>
      <c r="J186" s="185">
        <v>0</v>
      </c>
      <c r="K186" s="185">
        <v>0</v>
      </c>
      <c r="L186" s="185">
        <v>0</v>
      </c>
      <c r="M186" s="185">
        <v>0</v>
      </c>
      <c r="N186" s="185">
        <v>0</v>
      </c>
      <c r="O186" s="185">
        <v>-85403.43</v>
      </c>
      <c r="P186" s="185">
        <v>0</v>
      </c>
      <c r="Q186" s="185">
        <v>0</v>
      </c>
      <c r="R186" s="185">
        <v>0</v>
      </c>
      <c r="S186" s="185">
        <v>0</v>
      </c>
      <c r="T186" s="185">
        <v>0</v>
      </c>
      <c r="U186" s="185">
        <v>0</v>
      </c>
      <c r="V186" s="185">
        <v>0</v>
      </c>
      <c r="W186" s="185">
        <v>0</v>
      </c>
      <c r="X186" s="185">
        <v>0</v>
      </c>
      <c r="Y186" s="185">
        <v>0</v>
      </c>
      <c r="Z186" s="185">
        <v>0</v>
      </c>
      <c r="AA186" s="185">
        <v>0</v>
      </c>
      <c r="AB186" s="185">
        <v>0</v>
      </c>
      <c r="AC186" s="185">
        <v>0</v>
      </c>
      <c r="AD186" s="185">
        <v>0</v>
      </c>
      <c r="AE186" s="185">
        <v>0</v>
      </c>
      <c r="AF186" s="185">
        <v>0</v>
      </c>
      <c r="AG186" s="185">
        <v>0</v>
      </c>
      <c r="AH186" s="185">
        <v>0</v>
      </c>
      <c r="AI186" s="185">
        <v>0</v>
      </c>
      <c r="AJ186" s="185">
        <v>0</v>
      </c>
      <c r="AK186" s="185">
        <v>0</v>
      </c>
      <c r="AL186" s="185">
        <v>0</v>
      </c>
      <c r="AM186" s="185">
        <v>-254561.94999999995</v>
      </c>
      <c r="AN186" s="185">
        <v>-454059.27</v>
      </c>
      <c r="AO186" s="185">
        <v>-419492.31000000006</v>
      </c>
      <c r="AP186" s="185">
        <v>0</v>
      </c>
      <c r="AQ186" s="185"/>
    </row>
    <row r="187" spans="1:43">
      <c r="A187" s="184" t="s">
        <v>306</v>
      </c>
      <c r="B187" s="181">
        <v>-2743392.1950000003</v>
      </c>
      <c r="C187" s="185">
        <v>-943141.38500000001</v>
      </c>
      <c r="D187" s="185">
        <v>-122654.23499999999</v>
      </c>
      <c r="E187" s="185">
        <v>10176.565000000002</v>
      </c>
      <c r="F187" s="185">
        <v>-121771.3</v>
      </c>
      <c r="G187" s="185">
        <v>-64755.745000000003</v>
      </c>
      <c r="H187" s="185">
        <v>-1121.2800000000007</v>
      </c>
      <c r="I187" s="185">
        <v>0</v>
      </c>
      <c r="J187" s="185">
        <v>-4189.835</v>
      </c>
      <c r="K187" s="185">
        <v>0</v>
      </c>
      <c r="L187" s="185">
        <v>0</v>
      </c>
      <c r="M187" s="185">
        <v>0</v>
      </c>
      <c r="N187" s="185">
        <v>0</v>
      </c>
      <c r="O187" s="185">
        <v>-165164.32499999998</v>
      </c>
      <c r="P187" s="185">
        <v>0</v>
      </c>
      <c r="Q187" s="185">
        <v>0</v>
      </c>
      <c r="R187" s="185">
        <v>0</v>
      </c>
      <c r="S187" s="185">
        <v>0</v>
      </c>
      <c r="T187" s="185">
        <v>0</v>
      </c>
      <c r="U187" s="185">
        <v>0</v>
      </c>
      <c r="V187" s="185">
        <v>0</v>
      </c>
      <c r="W187" s="185">
        <v>0</v>
      </c>
      <c r="X187" s="185">
        <v>0</v>
      </c>
      <c r="Y187" s="185">
        <v>-14730.305</v>
      </c>
      <c r="Z187" s="185">
        <v>-257797.67499999999</v>
      </c>
      <c r="AA187" s="185">
        <v>0</v>
      </c>
      <c r="AB187" s="185">
        <v>0</v>
      </c>
      <c r="AC187" s="185">
        <v>-2302.0550000000003</v>
      </c>
      <c r="AD187" s="185">
        <v>-9356.0450000000001</v>
      </c>
      <c r="AE187" s="185">
        <v>1235.1600000000035</v>
      </c>
      <c r="AF187" s="185">
        <v>0</v>
      </c>
      <c r="AG187" s="185">
        <v>0</v>
      </c>
      <c r="AH187" s="185">
        <v>-1397.2199999999939</v>
      </c>
      <c r="AI187" s="185">
        <v>-1720.2449999999999</v>
      </c>
      <c r="AJ187" s="185">
        <v>311.71000000000276</v>
      </c>
      <c r="AK187" s="185">
        <v>-130267.40499999998</v>
      </c>
      <c r="AL187" s="185">
        <v>-30513.634999999998</v>
      </c>
      <c r="AM187" s="185">
        <v>-102556.60499999998</v>
      </c>
      <c r="AN187" s="185">
        <v>-705371.99</v>
      </c>
      <c r="AO187" s="185">
        <v>-76304.344999999972</v>
      </c>
      <c r="AP187" s="185">
        <v>0</v>
      </c>
      <c r="AQ187" s="185"/>
    </row>
    <row r="188" spans="1:43">
      <c r="A188" s="186" t="s">
        <v>310</v>
      </c>
      <c r="B188" s="181">
        <v>50135.304999999993</v>
      </c>
      <c r="C188" s="185">
        <v>-95161.705000000002</v>
      </c>
      <c r="D188" s="185">
        <v>89728.315000000002</v>
      </c>
      <c r="E188" s="185">
        <v>-121480.03</v>
      </c>
      <c r="F188" s="185">
        <v>86221.395000000004</v>
      </c>
      <c r="G188" s="185">
        <v>28740.829999999998</v>
      </c>
      <c r="H188" s="185">
        <v>0</v>
      </c>
      <c r="I188" s="185">
        <v>0</v>
      </c>
      <c r="J188" s="185">
        <v>0</v>
      </c>
      <c r="K188" s="185">
        <v>0</v>
      </c>
      <c r="L188" s="185">
        <v>0</v>
      </c>
      <c r="M188" s="185">
        <v>0</v>
      </c>
      <c r="N188" s="185">
        <v>0</v>
      </c>
      <c r="O188" s="185">
        <v>977.83499999999992</v>
      </c>
      <c r="P188" s="185">
        <v>0</v>
      </c>
      <c r="Q188" s="185">
        <v>0</v>
      </c>
      <c r="R188" s="185">
        <v>0</v>
      </c>
      <c r="S188" s="185">
        <v>0</v>
      </c>
      <c r="T188" s="185">
        <v>0</v>
      </c>
      <c r="U188" s="185">
        <v>0</v>
      </c>
      <c r="V188" s="185">
        <v>0</v>
      </c>
      <c r="W188" s="185">
        <v>0</v>
      </c>
      <c r="X188" s="185">
        <v>0</v>
      </c>
      <c r="Y188" s="185">
        <v>0</v>
      </c>
      <c r="Z188" s="185">
        <v>-30504.145</v>
      </c>
      <c r="AA188" s="185">
        <v>0</v>
      </c>
      <c r="AB188" s="185">
        <v>0</v>
      </c>
      <c r="AC188" s="185">
        <v>0</v>
      </c>
      <c r="AD188" s="185">
        <v>0</v>
      </c>
      <c r="AE188" s="185">
        <v>0</v>
      </c>
      <c r="AF188" s="185">
        <v>0</v>
      </c>
      <c r="AG188" s="185">
        <v>0</v>
      </c>
      <c r="AH188" s="185">
        <v>59916.939999999995</v>
      </c>
      <c r="AI188" s="185">
        <v>0</v>
      </c>
      <c r="AJ188" s="185">
        <v>0</v>
      </c>
      <c r="AK188" s="185">
        <v>354.05</v>
      </c>
      <c r="AL188" s="185">
        <v>0</v>
      </c>
      <c r="AM188" s="185">
        <v>36856.239999999998</v>
      </c>
      <c r="AN188" s="185">
        <v>-4190.93</v>
      </c>
      <c r="AO188" s="185">
        <v>-1323.49</v>
      </c>
      <c r="AP188" s="185">
        <v>0</v>
      </c>
      <c r="AQ188" s="185"/>
    </row>
    <row r="189" spans="1:43">
      <c r="A189" s="184" t="s">
        <v>315</v>
      </c>
      <c r="B189" s="181">
        <v>4832.2350000001024</v>
      </c>
      <c r="C189" s="185">
        <v>0</v>
      </c>
      <c r="D189" s="185">
        <v>0</v>
      </c>
      <c r="E189" s="185">
        <v>0</v>
      </c>
      <c r="F189" s="185">
        <v>4832.2350000001024</v>
      </c>
      <c r="G189" s="185">
        <v>0</v>
      </c>
      <c r="H189" s="185">
        <v>0</v>
      </c>
      <c r="I189" s="185">
        <v>0</v>
      </c>
      <c r="J189" s="185">
        <v>0</v>
      </c>
      <c r="K189" s="185">
        <v>0</v>
      </c>
      <c r="L189" s="185">
        <v>0</v>
      </c>
      <c r="M189" s="185">
        <v>0</v>
      </c>
      <c r="N189" s="185">
        <v>0</v>
      </c>
      <c r="O189" s="185">
        <v>0</v>
      </c>
      <c r="P189" s="185">
        <v>0</v>
      </c>
      <c r="Q189" s="185">
        <v>0</v>
      </c>
      <c r="R189" s="185">
        <v>0</v>
      </c>
      <c r="S189" s="185">
        <v>0</v>
      </c>
      <c r="T189" s="185">
        <v>0</v>
      </c>
      <c r="U189" s="185">
        <v>0</v>
      </c>
      <c r="V189" s="185">
        <v>0</v>
      </c>
      <c r="W189" s="185">
        <v>0</v>
      </c>
      <c r="X189" s="185">
        <v>0</v>
      </c>
      <c r="Y189" s="185">
        <v>0</v>
      </c>
      <c r="Z189" s="185">
        <v>0</v>
      </c>
      <c r="AA189" s="185">
        <v>0</v>
      </c>
      <c r="AB189" s="185">
        <v>0</v>
      </c>
      <c r="AC189" s="185">
        <v>0</v>
      </c>
      <c r="AD189" s="185">
        <v>0</v>
      </c>
      <c r="AE189" s="185">
        <v>0</v>
      </c>
      <c r="AF189" s="185">
        <v>0</v>
      </c>
      <c r="AG189" s="185">
        <v>0</v>
      </c>
      <c r="AH189" s="185">
        <v>0</v>
      </c>
      <c r="AI189" s="185">
        <v>0</v>
      </c>
      <c r="AJ189" s="185">
        <v>0</v>
      </c>
      <c r="AK189" s="185">
        <v>0</v>
      </c>
      <c r="AL189" s="185">
        <v>0</v>
      </c>
      <c r="AM189" s="185">
        <v>0</v>
      </c>
      <c r="AN189" s="185">
        <v>0</v>
      </c>
      <c r="AO189" s="185">
        <v>0</v>
      </c>
      <c r="AP189" s="185">
        <v>0</v>
      </c>
      <c r="AQ189" s="185"/>
    </row>
    <row r="190" spans="1:43">
      <c r="A190" s="186" t="s">
        <v>318</v>
      </c>
      <c r="B190" s="181">
        <v>36329.544999999998</v>
      </c>
      <c r="C190" s="185">
        <v>0</v>
      </c>
      <c r="D190" s="185">
        <v>0</v>
      </c>
      <c r="E190" s="185">
        <v>0</v>
      </c>
      <c r="F190" s="185">
        <v>0</v>
      </c>
      <c r="G190" s="185">
        <v>0</v>
      </c>
      <c r="H190" s="185">
        <v>0</v>
      </c>
      <c r="I190" s="185">
        <v>0</v>
      </c>
      <c r="J190" s="185">
        <v>0</v>
      </c>
      <c r="K190" s="185">
        <v>0</v>
      </c>
      <c r="L190" s="185">
        <v>0</v>
      </c>
      <c r="M190" s="185">
        <v>0</v>
      </c>
      <c r="N190" s="185">
        <v>0</v>
      </c>
      <c r="O190" s="185">
        <v>0</v>
      </c>
      <c r="P190" s="185">
        <v>0</v>
      </c>
      <c r="Q190" s="185">
        <v>0</v>
      </c>
      <c r="R190" s="185">
        <v>0</v>
      </c>
      <c r="S190" s="185">
        <v>0</v>
      </c>
      <c r="T190" s="185">
        <v>0</v>
      </c>
      <c r="U190" s="185">
        <v>0</v>
      </c>
      <c r="V190" s="185">
        <v>0</v>
      </c>
      <c r="W190" s="185">
        <v>0</v>
      </c>
      <c r="X190" s="185">
        <v>0</v>
      </c>
      <c r="Y190" s="185">
        <v>0</v>
      </c>
      <c r="Z190" s="185">
        <v>36329.544999999998</v>
      </c>
      <c r="AA190" s="185">
        <v>0</v>
      </c>
      <c r="AB190" s="185">
        <v>0</v>
      </c>
      <c r="AC190" s="185">
        <v>0</v>
      </c>
      <c r="AD190" s="185">
        <v>0</v>
      </c>
      <c r="AE190" s="185">
        <v>0</v>
      </c>
      <c r="AF190" s="185">
        <v>0</v>
      </c>
      <c r="AG190" s="185">
        <v>0</v>
      </c>
      <c r="AH190" s="185">
        <v>0</v>
      </c>
      <c r="AI190" s="185">
        <v>0</v>
      </c>
      <c r="AJ190" s="185">
        <v>0</v>
      </c>
      <c r="AK190" s="185">
        <v>0</v>
      </c>
      <c r="AL190" s="185">
        <v>0</v>
      </c>
      <c r="AM190" s="185">
        <v>0</v>
      </c>
      <c r="AN190" s="185">
        <v>0</v>
      </c>
      <c r="AO190" s="185">
        <v>0</v>
      </c>
      <c r="AP190" s="185">
        <v>0</v>
      </c>
      <c r="AQ190" s="185"/>
    </row>
    <row r="191" spans="1:43">
      <c r="A191" s="184" t="s">
        <v>325</v>
      </c>
      <c r="B191" s="181">
        <v>-14026240.804999974</v>
      </c>
      <c r="C191" s="185">
        <v>-133710.08499999717</v>
      </c>
      <c r="D191" s="185">
        <v>-31741.129999995232</v>
      </c>
      <c r="E191" s="185">
        <v>0</v>
      </c>
      <c r="F191" s="185">
        <v>134092.24000000209</v>
      </c>
      <c r="G191" s="185">
        <v>-122738.91500000097</v>
      </c>
      <c r="H191" s="185">
        <v>-74620.600000000559</v>
      </c>
      <c r="I191" s="185">
        <v>2476.1599999999744</v>
      </c>
      <c r="J191" s="185">
        <v>4.0150000000139698</v>
      </c>
      <c r="K191" s="185">
        <v>-522.68000000005122</v>
      </c>
      <c r="L191" s="185">
        <v>0</v>
      </c>
      <c r="M191" s="185">
        <v>2182.3349999999919</v>
      </c>
      <c r="N191" s="185">
        <v>13.869999999995343</v>
      </c>
      <c r="O191" s="185">
        <v>-158.77499999996508</v>
      </c>
      <c r="P191" s="185">
        <v>0</v>
      </c>
      <c r="Q191" s="185">
        <v>-288964.29499999993</v>
      </c>
      <c r="R191" s="185">
        <v>3013.4399999999441</v>
      </c>
      <c r="S191" s="185">
        <v>0</v>
      </c>
      <c r="T191" s="185">
        <v>0</v>
      </c>
      <c r="U191" s="185">
        <v>-10079.839999999851</v>
      </c>
      <c r="V191" s="185">
        <v>-215794.93499999866</v>
      </c>
      <c r="W191" s="185">
        <v>23839.245000000112</v>
      </c>
      <c r="X191" s="185">
        <v>-141666.35499999998</v>
      </c>
      <c r="Y191" s="185">
        <v>-704217.49500000104</v>
      </c>
      <c r="Z191" s="185">
        <v>283215.18000000017</v>
      </c>
      <c r="AA191" s="185">
        <v>-201483.28500000003</v>
      </c>
      <c r="AB191" s="185">
        <v>72001.724999999977</v>
      </c>
      <c r="AC191" s="185">
        <v>19875.345000000001</v>
      </c>
      <c r="AD191" s="185">
        <v>143792.47999999998</v>
      </c>
      <c r="AE191" s="185">
        <v>53350.954999998212</v>
      </c>
      <c r="AF191" s="185">
        <v>637715.22500000009</v>
      </c>
      <c r="AG191" s="185">
        <v>-497282.93499999959</v>
      </c>
      <c r="AH191" s="185">
        <v>-946494.6400000006</v>
      </c>
      <c r="AI191" s="185">
        <v>4216.8449999999721</v>
      </c>
      <c r="AJ191" s="185">
        <v>-2162584.4849999994</v>
      </c>
      <c r="AK191" s="185">
        <v>824449.59</v>
      </c>
      <c r="AL191" s="185">
        <v>-1512664.0249999985</v>
      </c>
      <c r="AM191" s="185">
        <v>96489.57499999553</v>
      </c>
      <c r="AN191" s="185">
        <v>-9472736.9599999785</v>
      </c>
      <c r="AO191" s="185">
        <v>190492.40500000119</v>
      </c>
      <c r="AP191" s="185">
        <v>0</v>
      </c>
      <c r="AQ191" s="185"/>
    </row>
    <row r="192" spans="1:43">
      <c r="A192" s="184" t="s">
        <v>326</v>
      </c>
      <c r="B192" s="181">
        <v>14377.349999988452</v>
      </c>
      <c r="C192" s="185">
        <v>5056461.8</v>
      </c>
      <c r="D192" s="185">
        <v>5227659.9399999976</v>
      </c>
      <c r="E192" s="185">
        <v>0</v>
      </c>
      <c r="F192" s="185">
        <v>-724451.63499999978</v>
      </c>
      <c r="G192" s="185">
        <v>-322546.85000000149</v>
      </c>
      <c r="H192" s="185">
        <v>-237068.59499999881</v>
      </c>
      <c r="I192" s="185">
        <v>-8868.4049999999988</v>
      </c>
      <c r="J192" s="185">
        <v>6706.5100000000093</v>
      </c>
      <c r="K192" s="185">
        <v>-10970.804999999993</v>
      </c>
      <c r="L192" s="185">
        <v>-14.234999999999673</v>
      </c>
      <c r="M192" s="185">
        <v>-762.11999999999534</v>
      </c>
      <c r="N192" s="185">
        <v>-4342.7700000000041</v>
      </c>
      <c r="O192" s="185">
        <v>233532.11000000004</v>
      </c>
      <c r="P192" s="185">
        <v>-941.70000000111759</v>
      </c>
      <c r="Q192" s="185">
        <v>-152415.24000000022</v>
      </c>
      <c r="R192" s="185">
        <v>-15955.244999999995</v>
      </c>
      <c r="S192" s="185">
        <v>-472.67500000000001</v>
      </c>
      <c r="T192" s="185">
        <v>2609.3849999999998</v>
      </c>
      <c r="U192" s="185">
        <v>-30334.420000000391</v>
      </c>
      <c r="V192" s="185">
        <v>-480018.43499999866</v>
      </c>
      <c r="W192" s="185">
        <v>-51371.924999999814</v>
      </c>
      <c r="X192" s="185">
        <v>11971.634999999995</v>
      </c>
      <c r="Y192" s="185">
        <v>-325000.01499999873</v>
      </c>
      <c r="Z192" s="185">
        <v>-165742.48499999999</v>
      </c>
      <c r="AA192" s="185">
        <v>-71556.06</v>
      </c>
      <c r="AB192" s="185">
        <v>-63530.804999999935</v>
      </c>
      <c r="AC192" s="185">
        <v>-4565.054999999993</v>
      </c>
      <c r="AD192" s="185">
        <v>-270506.97500000009</v>
      </c>
      <c r="AE192" s="185">
        <v>-541749.06000000238</v>
      </c>
      <c r="AF192" s="185">
        <v>-507042.30500000017</v>
      </c>
      <c r="AG192" s="185">
        <v>-35055.695000000298</v>
      </c>
      <c r="AH192" s="185">
        <v>483643.25</v>
      </c>
      <c r="AI192" s="185">
        <v>-16125.335000000021</v>
      </c>
      <c r="AJ192" s="185">
        <v>-181557.20500000007</v>
      </c>
      <c r="AK192" s="185">
        <v>-674891.93499999994</v>
      </c>
      <c r="AL192" s="185">
        <v>-226597.47500000149</v>
      </c>
      <c r="AM192" s="185">
        <v>-612063.02500000224</v>
      </c>
      <c r="AN192" s="185">
        <v>-3958280.4600000083</v>
      </c>
      <c r="AO192" s="185">
        <v>-1313408.3350000009</v>
      </c>
      <c r="AP192" s="185">
        <v>0</v>
      </c>
      <c r="AQ192" s="185"/>
    </row>
    <row r="193" spans="1:43">
      <c r="A193" s="184" t="s">
        <v>332</v>
      </c>
      <c r="B193" s="181">
        <v>-1643296.064999999</v>
      </c>
      <c r="C193" s="185">
        <v>-115140.34499999997</v>
      </c>
      <c r="D193" s="185">
        <v>-830680.50499999896</v>
      </c>
      <c r="E193" s="185">
        <v>7.6649999999999991</v>
      </c>
      <c r="F193" s="185">
        <v>385030.47</v>
      </c>
      <c r="G193" s="185">
        <v>32204.315000000002</v>
      </c>
      <c r="H193" s="185">
        <v>184020.59</v>
      </c>
      <c r="I193" s="185">
        <v>2379.4349999999999</v>
      </c>
      <c r="J193" s="185">
        <v>2202.0450000000001</v>
      </c>
      <c r="K193" s="185">
        <v>11784.754999999999</v>
      </c>
      <c r="L193" s="185">
        <v>0</v>
      </c>
      <c r="M193" s="185">
        <v>64.97</v>
      </c>
      <c r="N193" s="185">
        <v>455.15499999999997</v>
      </c>
      <c r="O193" s="185">
        <v>912.86499999999069</v>
      </c>
      <c r="P193" s="185">
        <v>-11354.785</v>
      </c>
      <c r="Q193" s="185">
        <v>109814.26500000001</v>
      </c>
      <c r="R193" s="185">
        <v>-4276.34</v>
      </c>
      <c r="S193" s="185">
        <v>0</v>
      </c>
      <c r="T193" s="185">
        <v>0</v>
      </c>
      <c r="U193" s="185">
        <v>-85639.95</v>
      </c>
      <c r="V193" s="185">
        <v>210594.05</v>
      </c>
      <c r="W193" s="185">
        <v>-17277.64</v>
      </c>
      <c r="X193" s="185">
        <v>280719.31</v>
      </c>
      <c r="Y193" s="185">
        <v>60299.095000000001</v>
      </c>
      <c r="Z193" s="185">
        <v>4581.1149999999998</v>
      </c>
      <c r="AA193" s="185">
        <v>270298.56</v>
      </c>
      <c r="AB193" s="185">
        <v>-16469.165000000001</v>
      </c>
      <c r="AC193" s="185">
        <v>-18098.16</v>
      </c>
      <c r="AD193" s="185">
        <v>-124108.395</v>
      </c>
      <c r="AE193" s="185">
        <v>-102314.97500000001</v>
      </c>
      <c r="AF193" s="185">
        <v>-316400.61499999999</v>
      </c>
      <c r="AG193" s="185">
        <v>33008.409999999996</v>
      </c>
      <c r="AH193" s="185">
        <v>395896.88499999995</v>
      </c>
      <c r="AI193" s="185">
        <v>-3326.61</v>
      </c>
      <c r="AJ193" s="185">
        <v>-238828.625</v>
      </c>
      <c r="AK193" s="185">
        <v>5294.6900000000023</v>
      </c>
      <c r="AL193" s="185">
        <v>-424255.19500000001</v>
      </c>
      <c r="AM193" s="185">
        <v>212075.95</v>
      </c>
      <c r="AN193" s="185">
        <v>-811944.32499999972</v>
      </c>
      <c r="AO193" s="185">
        <v>-724825.03000000026</v>
      </c>
      <c r="AP193" s="185">
        <v>0</v>
      </c>
      <c r="AQ193" s="185"/>
    </row>
    <row r="194" spans="1:43">
      <c r="A194" s="184" t="s">
        <v>335</v>
      </c>
      <c r="B194" s="181">
        <v>-5146281</v>
      </c>
      <c r="C194" s="185">
        <v>-121392.795</v>
      </c>
      <c r="D194" s="185">
        <v>-792.41499999999996</v>
      </c>
      <c r="E194" s="185">
        <v>7170.4250000000002</v>
      </c>
      <c r="F194" s="185">
        <v>-452965.36499999999</v>
      </c>
      <c r="G194" s="185">
        <v>-236996.32499999998</v>
      </c>
      <c r="H194" s="185">
        <v>-170423.245</v>
      </c>
      <c r="I194" s="185">
        <v>-3671.5349999999999</v>
      </c>
      <c r="J194" s="185">
        <v>-2232.7049999999999</v>
      </c>
      <c r="K194" s="185">
        <v>-10919.705</v>
      </c>
      <c r="L194" s="185">
        <v>84.314999999999998</v>
      </c>
      <c r="M194" s="185">
        <v>6670.375</v>
      </c>
      <c r="N194" s="185">
        <v>2600.2599999999998</v>
      </c>
      <c r="O194" s="185">
        <v>13049.844999999999</v>
      </c>
      <c r="P194" s="185">
        <v>18799.325000000001</v>
      </c>
      <c r="Q194" s="185">
        <v>-111776.50499999999</v>
      </c>
      <c r="R194" s="185">
        <v>-4815.4449999999997</v>
      </c>
      <c r="S194" s="185">
        <v>0</v>
      </c>
      <c r="T194" s="185">
        <v>0</v>
      </c>
      <c r="U194" s="185">
        <v>-53243.28</v>
      </c>
      <c r="V194" s="185">
        <v>-261625.065</v>
      </c>
      <c r="W194" s="185">
        <v>-50472.2</v>
      </c>
      <c r="X194" s="185">
        <v>-61480.6</v>
      </c>
      <c r="Y194" s="185">
        <v>-100132.27499999999</v>
      </c>
      <c r="Z194" s="185">
        <v>-2343.2999999999997</v>
      </c>
      <c r="AA194" s="185">
        <v>0</v>
      </c>
      <c r="AB194" s="185">
        <v>0</v>
      </c>
      <c r="AC194" s="185">
        <v>0</v>
      </c>
      <c r="AD194" s="185">
        <v>0</v>
      </c>
      <c r="AE194" s="185">
        <v>-69131</v>
      </c>
      <c r="AF194" s="185">
        <v>0</v>
      </c>
      <c r="AG194" s="185">
        <v>-19390.259999999998</v>
      </c>
      <c r="AH194" s="185">
        <v>-414017.67499999999</v>
      </c>
      <c r="AI194" s="185">
        <v>0</v>
      </c>
      <c r="AJ194" s="185">
        <v>-174492.995</v>
      </c>
      <c r="AK194" s="185">
        <v>18799.325000000001</v>
      </c>
      <c r="AL194" s="185">
        <v>-143326.375</v>
      </c>
      <c r="AM194" s="185">
        <v>-216831.9</v>
      </c>
      <c r="AN194" s="185">
        <v>-2246366.9499999997</v>
      </c>
      <c r="AO194" s="185">
        <v>-284614.95500000002</v>
      </c>
      <c r="AP194" s="185">
        <v>0</v>
      </c>
      <c r="AQ194" s="185"/>
    </row>
    <row r="195" spans="1:43">
      <c r="A195" s="186" t="s">
        <v>382</v>
      </c>
      <c r="B195" s="181">
        <v>1258.130000000001</v>
      </c>
      <c r="C195" s="185">
        <v>0</v>
      </c>
      <c r="D195" s="185">
        <v>0</v>
      </c>
      <c r="E195" s="185">
        <v>0</v>
      </c>
      <c r="F195" s="185">
        <v>0</v>
      </c>
      <c r="G195" s="185">
        <v>0</v>
      </c>
      <c r="H195" s="185">
        <v>0</v>
      </c>
      <c r="I195" s="185">
        <v>0</v>
      </c>
      <c r="J195" s="185">
        <v>0</v>
      </c>
      <c r="K195" s="185">
        <v>0</v>
      </c>
      <c r="L195" s="185">
        <v>0</v>
      </c>
      <c r="M195" s="185">
        <v>0</v>
      </c>
      <c r="N195" s="185">
        <v>0</v>
      </c>
      <c r="O195" s="185">
        <v>0</v>
      </c>
      <c r="P195" s="185">
        <v>0</v>
      </c>
      <c r="Q195" s="185">
        <v>0</v>
      </c>
      <c r="R195" s="185">
        <v>0</v>
      </c>
      <c r="S195" s="185">
        <v>0</v>
      </c>
      <c r="T195" s="185">
        <v>0</v>
      </c>
      <c r="U195" s="185">
        <v>0</v>
      </c>
      <c r="V195" s="185">
        <v>0</v>
      </c>
      <c r="W195" s="185">
        <v>0</v>
      </c>
      <c r="X195" s="185">
        <v>0</v>
      </c>
      <c r="Y195" s="185">
        <v>0</v>
      </c>
      <c r="Z195" s="185">
        <v>1258.130000000001</v>
      </c>
      <c r="AA195" s="185">
        <v>0</v>
      </c>
      <c r="AB195" s="185">
        <v>0</v>
      </c>
      <c r="AC195" s="185">
        <v>0</v>
      </c>
      <c r="AD195" s="185">
        <v>0</v>
      </c>
      <c r="AE195" s="185">
        <v>0</v>
      </c>
      <c r="AF195" s="185">
        <v>0</v>
      </c>
      <c r="AG195" s="185">
        <v>0</v>
      </c>
      <c r="AH195" s="185">
        <v>0</v>
      </c>
      <c r="AI195" s="185">
        <v>0</v>
      </c>
      <c r="AJ195" s="185">
        <v>0</v>
      </c>
      <c r="AK195" s="185">
        <v>0</v>
      </c>
      <c r="AL195" s="185">
        <v>0</v>
      </c>
      <c r="AM195" s="185">
        <v>0</v>
      </c>
      <c r="AN195" s="185">
        <v>0</v>
      </c>
      <c r="AO195" s="185">
        <v>0</v>
      </c>
      <c r="AP195" s="185">
        <v>0</v>
      </c>
      <c r="AQ195" s="185"/>
    </row>
    <row r="196" spans="1:43">
      <c r="A196" s="186" t="s">
        <v>383</v>
      </c>
      <c r="B196" s="181">
        <v>-1258.2999999999997</v>
      </c>
      <c r="C196" s="185">
        <v>0</v>
      </c>
      <c r="D196" s="185">
        <v>0</v>
      </c>
      <c r="E196" s="185">
        <v>0</v>
      </c>
      <c r="F196" s="185">
        <v>0</v>
      </c>
      <c r="G196" s="185">
        <v>0</v>
      </c>
      <c r="H196" s="185">
        <v>0</v>
      </c>
      <c r="I196" s="185">
        <v>0</v>
      </c>
      <c r="J196" s="185">
        <v>0</v>
      </c>
      <c r="K196" s="185">
        <v>0</v>
      </c>
      <c r="L196" s="185">
        <v>0</v>
      </c>
      <c r="M196" s="185">
        <v>0</v>
      </c>
      <c r="N196" s="185">
        <v>0</v>
      </c>
      <c r="O196" s="185">
        <v>0</v>
      </c>
      <c r="P196" s="185">
        <v>0</v>
      </c>
      <c r="Q196" s="185">
        <v>0</v>
      </c>
      <c r="R196" s="185">
        <v>0</v>
      </c>
      <c r="S196" s="185">
        <v>0</v>
      </c>
      <c r="T196" s="185">
        <v>0</v>
      </c>
      <c r="U196" s="185">
        <v>0</v>
      </c>
      <c r="V196" s="185">
        <v>0</v>
      </c>
      <c r="W196" s="185">
        <v>0</v>
      </c>
      <c r="X196" s="185">
        <v>0</v>
      </c>
      <c r="Y196" s="185">
        <v>0</v>
      </c>
      <c r="Z196" s="185">
        <v>-1258.2999999999997</v>
      </c>
      <c r="AA196" s="185">
        <v>0</v>
      </c>
      <c r="AB196" s="185">
        <v>0</v>
      </c>
      <c r="AC196" s="185">
        <v>0</v>
      </c>
      <c r="AD196" s="185">
        <v>0</v>
      </c>
      <c r="AE196" s="185">
        <v>0</v>
      </c>
      <c r="AF196" s="185">
        <v>0</v>
      </c>
      <c r="AG196" s="185">
        <v>0</v>
      </c>
      <c r="AH196" s="185">
        <v>0</v>
      </c>
      <c r="AI196" s="185">
        <v>0</v>
      </c>
      <c r="AJ196" s="185">
        <v>0</v>
      </c>
      <c r="AK196" s="185">
        <v>0</v>
      </c>
      <c r="AL196" s="185">
        <v>0</v>
      </c>
      <c r="AM196" s="185">
        <v>0</v>
      </c>
      <c r="AN196" s="185">
        <v>0</v>
      </c>
      <c r="AO196" s="185">
        <v>0</v>
      </c>
      <c r="AP196" s="185">
        <v>0</v>
      </c>
      <c r="AQ196" s="185"/>
    </row>
    <row r="197" spans="1:43">
      <c r="A197" s="186" t="s">
        <v>341</v>
      </c>
      <c r="B197" s="181">
        <v>195628.32</v>
      </c>
      <c r="C197" s="185">
        <v>0</v>
      </c>
      <c r="D197" s="185">
        <v>0</v>
      </c>
      <c r="E197" s="185">
        <v>0</v>
      </c>
      <c r="F197" s="185">
        <v>0</v>
      </c>
      <c r="G197" s="185">
        <v>0</v>
      </c>
      <c r="H197" s="185">
        <v>0</v>
      </c>
      <c r="I197" s="185">
        <v>0</v>
      </c>
      <c r="J197" s="185">
        <v>0</v>
      </c>
      <c r="K197" s="185">
        <v>0</v>
      </c>
      <c r="L197" s="185">
        <v>0</v>
      </c>
      <c r="M197" s="185">
        <v>0</v>
      </c>
      <c r="N197" s="185">
        <v>0</v>
      </c>
      <c r="O197" s="185">
        <v>0</v>
      </c>
      <c r="P197" s="185">
        <v>0</v>
      </c>
      <c r="Q197" s="185">
        <v>0</v>
      </c>
      <c r="R197" s="185">
        <v>0</v>
      </c>
      <c r="S197" s="185">
        <v>0</v>
      </c>
      <c r="T197" s="185">
        <v>0</v>
      </c>
      <c r="U197" s="185">
        <v>0</v>
      </c>
      <c r="V197" s="185">
        <v>0</v>
      </c>
      <c r="W197" s="185">
        <v>0</v>
      </c>
      <c r="X197" s="185">
        <v>0</v>
      </c>
      <c r="Y197" s="185">
        <v>0</v>
      </c>
      <c r="Z197" s="185">
        <v>0</v>
      </c>
      <c r="AA197" s="185">
        <v>0</v>
      </c>
      <c r="AB197" s="185">
        <v>0</v>
      </c>
      <c r="AC197" s="185">
        <v>0</v>
      </c>
      <c r="AD197" s="185">
        <v>0</v>
      </c>
      <c r="AE197" s="185">
        <v>0</v>
      </c>
      <c r="AF197" s="185">
        <v>0</v>
      </c>
      <c r="AG197" s="185">
        <v>0</v>
      </c>
      <c r="AH197" s="185">
        <v>0</v>
      </c>
      <c r="AI197" s="185">
        <v>0</v>
      </c>
      <c r="AJ197" s="185">
        <v>0</v>
      </c>
      <c r="AK197" s="185">
        <v>0</v>
      </c>
      <c r="AL197" s="185">
        <v>0</v>
      </c>
      <c r="AM197" s="185">
        <v>195628.32</v>
      </c>
      <c r="AN197" s="185">
        <v>0</v>
      </c>
      <c r="AO197" s="185">
        <v>0</v>
      </c>
      <c r="AP197" s="185">
        <v>0</v>
      </c>
      <c r="AQ197" s="185"/>
    </row>
    <row r="198" spans="1:43">
      <c r="A198" s="184" t="s">
        <v>342</v>
      </c>
      <c r="B198" s="181">
        <v>-769462.70499999914</v>
      </c>
      <c r="C198" s="185">
        <v>-769462.70499999914</v>
      </c>
      <c r="D198" s="185">
        <v>0</v>
      </c>
      <c r="E198" s="185">
        <v>0</v>
      </c>
      <c r="F198" s="185">
        <v>0</v>
      </c>
      <c r="G198" s="185">
        <v>0</v>
      </c>
      <c r="H198" s="185">
        <v>0</v>
      </c>
      <c r="I198" s="185">
        <v>0</v>
      </c>
      <c r="J198" s="185">
        <v>0</v>
      </c>
      <c r="K198" s="185">
        <v>0</v>
      </c>
      <c r="L198" s="185">
        <v>0</v>
      </c>
      <c r="M198" s="185">
        <v>0</v>
      </c>
      <c r="N198" s="185">
        <v>0</v>
      </c>
      <c r="O198" s="185">
        <v>0</v>
      </c>
      <c r="P198" s="185">
        <v>0</v>
      </c>
      <c r="Q198" s="185">
        <v>0</v>
      </c>
      <c r="R198" s="185">
        <v>0</v>
      </c>
      <c r="S198" s="185">
        <v>0</v>
      </c>
      <c r="T198" s="185">
        <v>0</v>
      </c>
      <c r="U198" s="185">
        <v>0</v>
      </c>
      <c r="V198" s="185">
        <v>0</v>
      </c>
      <c r="W198" s="185">
        <v>0</v>
      </c>
      <c r="X198" s="185">
        <v>0</v>
      </c>
      <c r="Y198" s="185">
        <v>0</v>
      </c>
      <c r="Z198" s="185">
        <v>0</v>
      </c>
      <c r="AA198" s="185">
        <v>0</v>
      </c>
      <c r="AB198" s="185">
        <v>0</v>
      </c>
      <c r="AC198" s="185">
        <v>0</v>
      </c>
      <c r="AD198" s="185">
        <v>0</v>
      </c>
      <c r="AE198" s="185">
        <v>0</v>
      </c>
      <c r="AF198" s="185">
        <v>0</v>
      </c>
      <c r="AG198" s="185">
        <v>0</v>
      </c>
      <c r="AH198" s="185">
        <v>0</v>
      </c>
      <c r="AI198" s="185">
        <v>0</v>
      </c>
      <c r="AJ198" s="185">
        <v>0</v>
      </c>
      <c r="AK198" s="185">
        <v>0</v>
      </c>
      <c r="AL198" s="185">
        <v>0</v>
      </c>
      <c r="AM198" s="185">
        <v>0</v>
      </c>
      <c r="AN198" s="185">
        <v>0</v>
      </c>
      <c r="AO198" s="185">
        <v>0</v>
      </c>
      <c r="AP198" s="185">
        <v>0</v>
      </c>
      <c r="AQ198" s="185"/>
    </row>
    <row r="199" spans="1:43">
      <c r="A199" s="184" t="s">
        <v>345</v>
      </c>
      <c r="B199" s="181">
        <v>769777.33499999996</v>
      </c>
      <c r="C199" s="185">
        <v>769777.33499999996</v>
      </c>
      <c r="D199" s="185">
        <v>0</v>
      </c>
      <c r="E199" s="185">
        <v>0</v>
      </c>
      <c r="F199" s="185">
        <v>0</v>
      </c>
      <c r="G199" s="185">
        <v>0</v>
      </c>
      <c r="H199" s="185">
        <v>0</v>
      </c>
      <c r="I199" s="185">
        <v>0</v>
      </c>
      <c r="J199" s="185">
        <v>0</v>
      </c>
      <c r="K199" s="185">
        <v>0</v>
      </c>
      <c r="L199" s="185">
        <v>0</v>
      </c>
      <c r="M199" s="185">
        <v>0</v>
      </c>
      <c r="N199" s="185">
        <v>0</v>
      </c>
      <c r="O199" s="185">
        <v>0</v>
      </c>
      <c r="P199" s="185">
        <v>0</v>
      </c>
      <c r="Q199" s="185">
        <v>0</v>
      </c>
      <c r="R199" s="185">
        <v>0</v>
      </c>
      <c r="S199" s="185">
        <v>0</v>
      </c>
      <c r="T199" s="185">
        <v>0</v>
      </c>
      <c r="U199" s="185">
        <v>0</v>
      </c>
      <c r="V199" s="185">
        <v>0</v>
      </c>
      <c r="W199" s="185">
        <v>0</v>
      </c>
      <c r="X199" s="185">
        <v>0</v>
      </c>
      <c r="Y199" s="185">
        <v>0</v>
      </c>
      <c r="Z199" s="185">
        <v>0</v>
      </c>
      <c r="AA199" s="185">
        <v>0</v>
      </c>
      <c r="AB199" s="185">
        <v>0</v>
      </c>
      <c r="AC199" s="185">
        <v>0</v>
      </c>
      <c r="AD199" s="185">
        <v>0</v>
      </c>
      <c r="AE199" s="185">
        <v>0</v>
      </c>
      <c r="AF199" s="185">
        <v>0</v>
      </c>
      <c r="AG199" s="185">
        <v>0</v>
      </c>
      <c r="AH199" s="185">
        <v>0</v>
      </c>
      <c r="AI199" s="185">
        <v>0</v>
      </c>
      <c r="AJ199" s="185">
        <v>0</v>
      </c>
      <c r="AK199" s="185">
        <v>0</v>
      </c>
      <c r="AL199" s="185">
        <v>0</v>
      </c>
      <c r="AM199" s="185">
        <v>0</v>
      </c>
      <c r="AN199" s="185">
        <v>0</v>
      </c>
      <c r="AO199" s="185">
        <v>0</v>
      </c>
      <c r="AP199" s="185">
        <v>0</v>
      </c>
      <c r="AQ199" s="185"/>
    </row>
    <row r="200" spans="1:43">
      <c r="A200" s="184" t="s">
        <v>348</v>
      </c>
      <c r="B200" s="181">
        <v>-2717.4250000000011</v>
      </c>
      <c r="C200" s="185">
        <v>0</v>
      </c>
      <c r="D200" s="185">
        <v>0</v>
      </c>
      <c r="E200" s="185">
        <v>1829.0149999999999</v>
      </c>
      <c r="F200" s="185">
        <v>-4929.3250000000007</v>
      </c>
      <c r="G200" s="185">
        <v>0</v>
      </c>
      <c r="H200" s="185">
        <v>-817.59999999999945</v>
      </c>
      <c r="I200" s="185">
        <v>0</v>
      </c>
      <c r="J200" s="185">
        <v>0</v>
      </c>
      <c r="K200" s="185">
        <v>0</v>
      </c>
      <c r="L200" s="185">
        <v>0</v>
      </c>
      <c r="M200" s="185">
        <v>0</v>
      </c>
      <c r="N200" s="185">
        <v>0</v>
      </c>
      <c r="O200" s="185">
        <v>-2159.34</v>
      </c>
      <c r="P200" s="185">
        <v>0</v>
      </c>
      <c r="Q200" s="185">
        <v>-3412.75</v>
      </c>
      <c r="R200" s="185">
        <v>0</v>
      </c>
      <c r="S200" s="185">
        <v>0</v>
      </c>
      <c r="T200" s="185">
        <v>0</v>
      </c>
      <c r="U200" s="185">
        <v>0</v>
      </c>
      <c r="V200" s="185">
        <v>69.349999999999909</v>
      </c>
      <c r="W200" s="185">
        <v>0</v>
      </c>
      <c r="X200" s="185">
        <v>0</v>
      </c>
      <c r="Y200" s="185">
        <v>0</v>
      </c>
      <c r="Z200" s="185">
        <v>0</v>
      </c>
      <c r="AA200" s="185">
        <v>0</v>
      </c>
      <c r="AB200" s="185">
        <v>0</v>
      </c>
      <c r="AC200" s="185">
        <v>0</v>
      </c>
      <c r="AD200" s="185">
        <v>0</v>
      </c>
      <c r="AE200" s="185">
        <v>0</v>
      </c>
      <c r="AF200" s="185">
        <v>0</v>
      </c>
      <c r="AG200" s="185">
        <v>0</v>
      </c>
      <c r="AH200" s="185">
        <v>0</v>
      </c>
      <c r="AI200" s="185">
        <v>0</v>
      </c>
      <c r="AJ200" s="185">
        <v>0</v>
      </c>
      <c r="AK200" s="185">
        <v>0</v>
      </c>
      <c r="AL200" s="185">
        <v>0</v>
      </c>
      <c r="AM200" s="185">
        <v>6703.2249999999985</v>
      </c>
      <c r="AN200" s="185">
        <v>0</v>
      </c>
      <c r="AO200" s="185">
        <v>0</v>
      </c>
      <c r="AP200" s="185">
        <v>0</v>
      </c>
      <c r="AQ200" s="185"/>
    </row>
    <row r="201" spans="1:43">
      <c r="A201" s="184" t="s">
        <v>349</v>
      </c>
      <c r="B201" s="181">
        <v>-69157.64499999996</v>
      </c>
      <c r="C201" s="185">
        <v>0</v>
      </c>
      <c r="D201" s="185">
        <v>0</v>
      </c>
      <c r="E201" s="185">
        <v>151.47499999999127</v>
      </c>
      <c r="F201" s="185">
        <v>0</v>
      </c>
      <c r="G201" s="185">
        <v>0</v>
      </c>
      <c r="H201" s="185">
        <v>0</v>
      </c>
      <c r="I201" s="185">
        <v>0</v>
      </c>
      <c r="J201" s="185">
        <v>0</v>
      </c>
      <c r="K201" s="185">
        <v>0</v>
      </c>
      <c r="L201" s="185">
        <v>0</v>
      </c>
      <c r="M201" s="185">
        <v>0</v>
      </c>
      <c r="N201" s="185">
        <v>0</v>
      </c>
      <c r="O201" s="185">
        <v>6454.2949999999983</v>
      </c>
      <c r="P201" s="185">
        <v>0</v>
      </c>
      <c r="Q201" s="185">
        <v>0</v>
      </c>
      <c r="R201" s="185">
        <v>0</v>
      </c>
      <c r="S201" s="185">
        <v>0</v>
      </c>
      <c r="T201" s="185">
        <v>0</v>
      </c>
      <c r="U201" s="185">
        <v>0</v>
      </c>
      <c r="V201" s="185">
        <v>0</v>
      </c>
      <c r="W201" s="185">
        <v>0</v>
      </c>
      <c r="X201" s="185">
        <v>0</v>
      </c>
      <c r="Y201" s="185">
        <v>0</v>
      </c>
      <c r="Z201" s="185">
        <v>-55132.885000000009</v>
      </c>
      <c r="AA201" s="185">
        <v>0</v>
      </c>
      <c r="AB201" s="185">
        <v>0</v>
      </c>
      <c r="AC201" s="185">
        <v>0</v>
      </c>
      <c r="AD201" s="185">
        <v>0</v>
      </c>
      <c r="AE201" s="185">
        <v>0</v>
      </c>
      <c r="AF201" s="185">
        <v>0</v>
      </c>
      <c r="AG201" s="185">
        <v>0</v>
      </c>
      <c r="AH201" s="185">
        <v>0</v>
      </c>
      <c r="AI201" s="185">
        <v>0</v>
      </c>
      <c r="AJ201" s="185">
        <v>0</v>
      </c>
      <c r="AK201" s="185">
        <v>-1652.3549999999814</v>
      </c>
      <c r="AL201" s="185">
        <v>0</v>
      </c>
      <c r="AM201" s="185">
        <v>-20354.589999999997</v>
      </c>
      <c r="AN201" s="185">
        <v>1376.4150000000373</v>
      </c>
      <c r="AO201" s="185">
        <v>0</v>
      </c>
      <c r="AP201" s="185">
        <v>0</v>
      </c>
      <c r="AQ201" s="185"/>
    </row>
    <row r="202" spans="1:43">
      <c r="A202" s="184" t="s">
        <v>354</v>
      </c>
      <c r="B202" s="181">
        <v>161.33000000216998</v>
      </c>
      <c r="C202" s="185">
        <v>5929641.8100000005</v>
      </c>
      <c r="D202" s="185">
        <v>-16325.355</v>
      </c>
      <c r="E202" s="185">
        <v>-79748.849999999991</v>
      </c>
      <c r="F202" s="185">
        <v>-450856.39499999996</v>
      </c>
      <c r="G202" s="185">
        <v>-154795.04</v>
      </c>
      <c r="H202" s="185">
        <v>-113259.5</v>
      </c>
      <c r="I202" s="185">
        <v>-191.625</v>
      </c>
      <c r="J202" s="185">
        <v>-2098.3849999999998</v>
      </c>
      <c r="K202" s="185">
        <v>-908.48500000000001</v>
      </c>
      <c r="L202" s="185">
        <v>0</v>
      </c>
      <c r="M202" s="185">
        <v>0</v>
      </c>
      <c r="N202" s="185">
        <v>-269.005</v>
      </c>
      <c r="O202" s="185">
        <v>-53672.52</v>
      </c>
      <c r="P202" s="185">
        <v>0</v>
      </c>
      <c r="Q202" s="185">
        <v>-82798.789999999994</v>
      </c>
      <c r="R202" s="185">
        <v>0</v>
      </c>
      <c r="S202" s="185">
        <v>0</v>
      </c>
      <c r="T202" s="185">
        <v>0</v>
      </c>
      <c r="U202" s="185">
        <v>-19595.755000000001</v>
      </c>
      <c r="V202" s="185">
        <v>-196653.60499999998</v>
      </c>
      <c r="W202" s="185">
        <v>-346.02</v>
      </c>
      <c r="X202" s="185">
        <v>0</v>
      </c>
      <c r="Y202" s="185">
        <v>-148676.54499999998</v>
      </c>
      <c r="Z202" s="185">
        <v>-69162.39</v>
      </c>
      <c r="AA202" s="185">
        <v>-9722.5049999999992</v>
      </c>
      <c r="AB202" s="185">
        <v>-24399.154999999999</v>
      </c>
      <c r="AC202" s="185">
        <v>-1334.44</v>
      </c>
      <c r="AD202" s="185">
        <v>-33771.625</v>
      </c>
      <c r="AE202" s="185">
        <v>-249240.97999999998</v>
      </c>
      <c r="AF202" s="185">
        <v>-34654.924999999996</v>
      </c>
      <c r="AG202" s="185">
        <v>-33530.36</v>
      </c>
      <c r="AH202" s="185">
        <v>-433874.04</v>
      </c>
      <c r="AI202" s="185">
        <v>-3943.8249999999998</v>
      </c>
      <c r="AJ202" s="185">
        <v>-312948.44500000001</v>
      </c>
      <c r="AK202" s="185">
        <v>-164.25</v>
      </c>
      <c r="AL202" s="185">
        <v>-157185.06</v>
      </c>
      <c r="AM202" s="185">
        <v>-444111.19500000001</v>
      </c>
      <c r="AN202" s="185">
        <v>-1835606.5349999999</v>
      </c>
      <c r="AO202" s="185">
        <v>-965634.875</v>
      </c>
      <c r="AP202" s="185">
        <v>0</v>
      </c>
      <c r="AQ202" s="185"/>
    </row>
    <row r="203" spans="1:43">
      <c r="A203" s="186" t="s">
        <v>355</v>
      </c>
      <c r="B203" s="181">
        <v>69873.41</v>
      </c>
      <c r="C203" s="185">
        <v>0</v>
      </c>
      <c r="D203" s="185">
        <v>0</v>
      </c>
      <c r="E203" s="185">
        <v>0</v>
      </c>
      <c r="F203" s="185">
        <v>0</v>
      </c>
      <c r="G203" s="185">
        <v>0</v>
      </c>
      <c r="H203" s="185">
        <v>0</v>
      </c>
      <c r="I203" s="185">
        <v>0</v>
      </c>
      <c r="J203" s="185">
        <v>0</v>
      </c>
      <c r="K203" s="185">
        <v>0</v>
      </c>
      <c r="L203" s="185">
        <v>0</v>
      </c>
      <c r="M203" s="185">
        <v>0</v>
      </c>
      <c r="N203" s="185">
        <v>0</v>
      </c>
      <c r="O203" s="185">
        <v>0</v>
      </c>
      <c r="P203" s="185">
        <v>0</v>
      </c>
      <c r="Q203" s="185">
        <v>0</v>
      </c>
      <c r="R203" s="185">
        <v>0</v>
      </c>
      <c r="S203" s="185">
        <v>0</v>
      </c>
      <c r="T203" s="185">
        <v>0</v>
      </c>
      <c r="U203" s="185">
        <v>0</v>
      </c>
      <c r="V203" s="185">
        <v>0</v>
      </c>
      <c r="W203" s="185">
        <v>0</v>
      </c>
      <c r="X203" s="185">
        <v>0</v>
      </c>
      <c r="Y203" s="185">
        <v>0</v>
      </c>
      <c r="Z203" s="185">
        <v>69873.41</v>
      </c>
      <c r="AA203" s="185">
        <v>0</v>
      </c>
      <c r="AB203" s="185">
        <v>0</v>
      </c>
      <c r="AC203" s="185">
        <v>0</v>
      </c>
      <c r="AD203" s="185">
        <v>0</v>
      </c>
      <c r="AE203" s="185">
        <v>0</v>
      </c>
      <c r="AF203" s="185">
        <v>0</v>
      </c>
      <c r="AG203" s="185">
        <v>0</v>
      </c>
      <c r="AH203" s="185">
        <v>0</v>
      </c>
      <c r="AI203" s="185">
        <v>0</v>
      </c>
      <c r="AJ203" s="185">
        <v>0</v>
      </c>
      <c r="AK203" s="185">
        <v>0</v>
      </c>
      <c r="AL203" s="185">
        <v>0</v>
      </c>
      <c r="AM203" s="185">
        <v>0</v>
      </c>
      <c r="AN203" s="185">
        <v>0</v>
      </c>
      <c r="AO203" s="185">
        <v>0</v>
      </c>
      <c r="AP203" s="185">
        <v>0</v>
      </c>
      <c r="AQ203" s="185"/>
    </row>
    <row r="204" spans="1:43">
      <c r="A204" s="184" t="s">
        <v>356</v>
      </c>
      <c r="B204" s="181">
        <v>-6.5192296005989192E-11</v>
      </c>
      <c r="C204" s="185">
        <v>0</v>
      </c>
      <c r="D204" s="185">
        <v>0</v>
      </c>
      <c r="E204" s="185">
        <v>-15.695000000065193</v>
      </c>
      <c r="F204" s="185">
        <v>0</v>
      </c>
      <c r="G204" s="185">
        <v>15.695</v>
      </c>
      <c r="H204" s="185">
        <v>0</v>
      </c>
      <c r="I204" s="185">
        <v>0</v>
      </c>
      <c r="J204" s="185">
        <v>0</v>
      </c>
      <c r="K204" s="185">
        <v>0</v>
      </c>
      <c r="L204" s="185">
        <v>0</v>
      </c>
      <c r="M204" s="185">
        <v>0</v>
      </c>
      <c r="N204" s="185">
        <v>0</v>
      </c>
      <c r="O204" s="185">
        <v>0</v>
      </c>
      <c r="P204" s="185">
        <v>0</v>
      </c>
      <c r="Q204" s="185">
        <v>0</v>
      </c>
      <c r="R204" s="185">
        <v>0</v>
      </c>
      <c r="S204" s="185">
        <v>0</v>
      </c>
      <c r="T204" s="185">
        <v>0</v>
      </c>
      <c r="U204" s="185">
        <v>0</v>
      </c>
      <c r="V204" s="185">
        <v>0</v>
      </c>
      <c r="W204" s="185">
        <v>0</v>
      </c>
      <c r="X204" s="185">
        <v>0</v>
      </c>
      <c r="Y204" s="185">
        <v>0</v>
      </c>
      <c r="Z204" s="185">
        <v>0</v>
      </c>
      <c r="AA204" s="185">
        <v>0</v>
      </c>
      <c r="AB204" s="185">
        <v>0</v>
      </c>
      <c r="AC204" s="185">
        <v>0</v>
      </c>
      <c r="AD204" s="185">
        <v>0</v>
      </c>
      <c r="AE204" s="185">
        <v>0</v>
      </c>
      <c r="AF204" s="185">
        <v>0</v>
      </c>
      <c r="AG204" s="185">
        <v>0</v>
      </c>
      <c r="AH204" s="185">
        <v>0</v>
      </c>
      <c r="AI204" s="185">
        <v>0</v>
      </c>
      <c r="AJ204" s="185">
        <v>0</v>
      </c>
      <c r="AK204" s="185">
        <v>0</v>
      </c>
      <c r="AL204" s="185">
        <v>0</v>
      </c>
      <c r="AM204" s="185">
        <v>0</v>
      </c>
      <c r="AN204" s="185">
        <v>0</v>
      </c>
      <c r="AO204" s="185">
        <v>0</v>
      </c>
      <c r="AP204" s="185">
        <v>0</v>
      </c>
      <c r="AQ204" s="185"/>
    </row>
    <row r="205" spans="1:43" s="167" customFormat="1">
      <c r="A205" s="184" t="s">
        <v>363</v>
      </c>
      <c r="B205" s="181">
        <f>C205</f>
        <v>-53512</v>
      </c>
      <c r="C205" s="185">
        <v>-53512</v>
      </c>
      <c r="D205" s="185"/>
      <c r="E205" s="185"/>
      <c r="F205" s="185"/>
      <c r="G205" s="185"/>
      <c r="H205" s="185"/>
      <c r="I205" s="185"/>
      <c r="J205" s="185"/>
      <c r="K205" s="185"/>
      <c r="L205" s="185"/>
      <c r="M205" s="185"/>
      <c r="N205" s="185"/>
      <c r="O205" s="185"/>
      <c r="P205" s="185"/>
      <c r="Q205" s="185"/>
      <c r="R205" s="185"/>
      <c r="S205" s="185"/>
      <c r="T205" s="185"/>
      <c r="U205" s="185"/>
      <c r="V205" s="185"/>
      <c r="W205" s="185"/>
      <c r="X205" s="185"/>
      <c r="Y205" s="185"/>
      <c r="Z205" s="185"/>
      <c r="AA205" s="185"/>
      <c r="AB205" s="185"/>
      <c r="AC205" s="185"/>
      <c r="AD205" s="185"/>
      <c r="AE205" s="185"/>
      <c r="AF205" s="185"/>
      <c r="AG205" s="185"/>
      <c r="AH205" s="185"/>
      <c r="AI205" s="185"/>
      <c r="AJ205" s="185"/>
      <c r="AK205" s="185"/>
      <c r="AL205" s="185"/>
      <c r="AM205" s="185"/>
      <c r="AN205" s="185"/>
      <c r="AO205" s="185"/>
      <c r="AP205" s="185"/>
      <c r="AQ205" s="185"/>
    </row>
    <row r="206" spans="1:43">
      <c r="A206" s="184" t="s">
        <v>373</v>
      </c>
      <c r="B206" s="181">
        <v>10061418.084999999</v>
      </c>
      <c r="C206" s="185">
        <v>9736988.9299999997</v>
      </c>
      <c r="D206" s="185">
        <v>0</v>
      </c>
      <c r="E206" s="185">
        <v>0</v>
      </c>
      <c r="F206" s="185">
        <v>0</v>
      </c>
      <c r="G206" s="185">
        <v>0</v>
      </c>
      <c r="H206" s="185">
        <v>0</v>
      </c>
      <c r="I206" s="185">
        <v>0</v>
      </c>
      <c r="J206" s="185">
        <v>0</v>
      </c>
      <c r="K206" s="185">
        <v>0</v>
      </c>
      <c r="L206" s="185">
        <v>0</v>
      </c>
      <c r="M206" s="185">
        <v>0</v>
      </c>
      <c r="N206" s="185">
        <v>0</v>
      </c>
      <c r="O206" s="185">
        <v>0</v>
      </c>
      <c r="P206" s="185">
        <v>0</v>
      </c>
      <c r="Q206" s="185">
        <v>0</v>
      </c>
      <c r="R206" s="185">
        <v>0</v>
      </c>
      <c r="S206" s="185">
        <v>0</v>
      </c>
      <c r="T206" s="185">
        <v>0</v>
      </c>
      <c r="U206" s="185">
        <v>0</v>
      </c>
      <c r="V206" s="185">
        <v>0</v>
      </c>
      <c r="W206" s="185">
        <v>0</v>
      </c>
      <c r="X206" s="185">
        <v>0</v>
      </c>
      <c r="Y206" s="185">
        <v>0</v>
      </c>
      <c r="Z206" s="185">
        <v>0</v>
      </c>
      <c r="AA206" s="185">
        <v>0</v>
      </c>
      <c r="AB206" s="185">
        <v>0</v>
      </c>
      <c r="AC206" s="185">
        <v>0</v>
      </c>
      <c r="AD206" s="185">
        <v>0</v>
      </c>
      <c r="AE206" s="185">
        <v>0</v>
      </c>
      <c r="AF206" s="185">
        <v>0</v>
      </c>
      <c r="AG206" s="185">
        <v>0</v>
      </c>
      <c r="AH206" s="185">
        <v>0</v>
      </c>
      <c r="AI206" s="185">
        <v>0</v>
      </c>
      <c r="AJ206" s="185">
        <v>0</v>
      </c>
      <c r="AK206" s="185">
        <v>0</v>
      </c>
      <c r="AL206" s="185">
        <v>0</v>
      </c>
      <c r="AM206" s="185">
        <v>324429.15500000003</v>
      </c>
      <c r="AN206" s="185">
        <v>0</v>
      </c>
      <c r="AO206" s="185">
        <v>0</v>
      </c>
      <c r="AP206" s="185">
        <v>0</v>
      </c>
      <c r="AQ206" s="185"/>
    </row>
    <row r="207" spans="1:43">
      <c r="A207" s="184" t="s">
        <v>376</v>
      </c>
      <c r="B207" s="181">
        <v>-0.3650000000034197</v>
      </c>
      <c r="C207" s="185">
        <v>0</v>
      </c>
      <c r="D207" s="185">
        <v>0</v>
      </c>
      <c r="E207" s="185">
        <v>0</v>
      </c>
      <c r="F207" s="185">
        <v>0</v>
      </c>
      <c r="G207" s="185">
        <v>0</v>
      </c>
      <c r="H207" s="185">
        <v>-16626.479999999996</v>
      </c>
      <c r="I207" s="185">
        <v>17190.039999999997</v>
      </c>
      <c r="J207" s="185">
        <v>-563.55999999999995</v>
      </c>
      <c r="K207" s="185">
        <v>-351.495</v>
      </c>
      <c r="L207" s="185">
        <v>-22.265000000000001</v>
      </c>
      <c r="M207" s="185">
        <v>52601.245000000003</v>
      </c>
      <c r="N207" s="185">
        <v>5172.7800000000007</v>
      </c>
      <c r="O207" s="185">
        <v>136.87500000000003</v>
      </c>
      <c r="P207" s="185">
        <v>-5767.7300000000005</v>
      </c>
      <c r="Q207" s="185">
        <v>0</v>
      </c>
      <c r="R207" s="185">
        <v>0</v>
      </c>
      <c r="S207" s="185">
        <v>0</v>
      </c>
      <c r="T207" s="185">
        <v>0</v>
      </c>
      <c r="U207" s="185">
        <v>0</v>
      </c>
      <c r="V207" s="185">
        <v>-46833.514999999999</v>
      </c>
      <c r="W207" s="185">
        <v>-4936.26</v>
      </c>
      <c r="X207" s="185">
        <v>0</v>
      </c>
      <c r="Y207" s="185">
        <v>0</v>
      </c>
      <c r="Z207" s="185">
        <v>0</v>
      </c>
      <c r="AA207" s="185">
        <v>0</v>
      </c>
      <c r="AB207" s="185">
        <v>0</v>
      </c>
      <c r="AC207" s="185">
        <v>0</v>
      </c>
      <c r="AD207" s="185">
        <v>0</v>
      </c>
      <c r="AE207" s="185">
        <v>0</v>
      </c>
      <c r="AF207" s="185">
        <v>0</v>
      </c>
      <c r="AG207" s="185">
        <v>0</v>
      </c>
      <c r="AH207" s="185">
        <v>0</v>
      </c>
      <c r="AI207" s="185">
        <v>0</v>
      </c>
      <c r="AJ207" s="185">
        <v>0</v>
      </c>
      <c r="AK207" s="185">
        <v>0</v>
      </c>
      <c r="AL207" s="185">
        <v>0</v>
      </c>
      <c r="AM207" s="185">
        <v>0</v>
      </c>
      <c r="AN207" s="185">
        <v>0</v>
      </c>
      <c r="AO207" s="185">
        <v>0</v>
      </c>
      <c r="AP207" s="185">
        <v>0</v>
      </c>
      <c r="AQ207" s="185"/>
    </row>
    <row r="208" spans="1:43" ht="15">
      <c r="A208" s="77" t="s">
        <v>387</v>
      </c>
      <c r="B208" s="181">
        <v>14382841.214000002</v>
      </c>
      <c r="C208" s="181">
        <v>14382841.214000002</v>
      </c>
      <c r="D208" s="180"/>
      <c r="E208" s="180"/>
      <c r="F208" s="180"/>
      <c r="G208" s="180"/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80"/>
      <c r="U208" s="180"/>
      <c r="V208" s="180"/>
      <c r="W208" s="180"/>
      <c r="X208" s="180"/>
      <c r="Y208" s="180"/>
      <c r="Z208" s="180"/>
      <c r="AA208" s="180"/>
      <c r="AB208" s="180"/>
      <c r="AC208" s="180"/>
      <c r="AD208" s="180"/>
      <c r="AE208" s="180"/>
      <c r="AF208" s="180"/>
      <c r="AG208" s="180"/>
      <c r="AH208" s="180"/>
      <c r="AI208" s="180"/>
      <c r="AJ208" s="180"/>
      <c r="AK208" s="180"/>
      <c r="AL208" s="180"/>
      <c r="AM208" s="180"/>
      <c r="AN208" s="180"/>
      <c r="AO208" s="180"/>
      <c r="AP208" s="180"/>
      <c r="AQ208" s="180"/>
    </row>
    <row r="209" spans="1:43" ht="15">
      <c r="A209" s="77" t="s">
        <v>388</v>
      </c>
      <c r="B209" s="181">
        <v>-498998.2140000019</v>
      </c>
      <c r="C209" s="181">
        <v>-498998.2140000019</v>
      </c>
      <c r="D209" s="180"/>
      <c r="E209" s="180"/>
      <c r="F209" s="180"/>
      <c r="G209" s="180"/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0"/>
      <c r="AG209" s="180"/>
      <c r="AH209" s="180"/>
      <c r="AI209" s="180"/>
      <c r="AJ209" s="180"/>
      <c r="AK209" s="180"/>
      <c r="AL209" s="180"/>
      <c r="AM209" s="180"/>
      <c r="AN209" s="180"/>
      <c r="AO209" s="180"/>
      <c r="AP209" s="180"/>
      <c r="AQ209" s="180"/>
    </row>
    <row r="210" spans="1:43">
      <c r="A210" s="184" t="s">
        <v>389</v>
      </c>
      <c r="B210" s="181">
        <v>493864</v>
      </c>
      <c r="C210" s="185">
        <v>1803206</v>
      </c>
      <c r="D210" s="185">
        <v>0</v>
      </c>
      <c r="E210" s="185">
        <v>-934591</v>
      </c>
      <c r="F210" s="185">
        <v>0</v>
      </c>
      <c r="G210" s="185">
        <v>0</v>
      </c>
      <c r="H210" s="185">
        <v>0</v>
      </c>
      <c r="I210" s="185">
        <v>0</v>
      </c>
      <c r="J210" s="185">
        <v>0</v>
      </c>
      <c r="K210" s="185">
        <v>0</v>
      </c>
      <c r="L210" s="185">
        <v>0</v>
      </c>
      <c r="M210" s="185">
        <v>0</v>
      </c>
      <c r="N210" s="185">
        <v>0</v>
      </c>
      <c r="O210" s="185">
        <v>0</v>
      </c>
      <c r="P210" s="185">
        <v>0</v>
      </c>
      <c r="Q210" s="185">
        <v>0</v>
      </c>
      <c r="R210" s="185">
        <v>0</v>
      </c>
      <c r="S210" s="185">
        <v>0</v>
      </c>
      <c r="T210" s="185">
        <v>0</v>
      </c>
      <c r="U210" s="185">
        <v>0</v>
      </c>
      <c r="V210" s="185">
        <v>0</v>
      </c>
      <c r="W210" s="185">
        <v>0</v>
      </c>
      <c r="X210" s="185">
        <v>0</v>
      </c>
      <c r="Y210" s="185">
        <v>0</v>
      </c>
      <c r="Z210" s="185">
        <v>-201215</v>
      </c>
      <c r="AA210" s="185">
        <v>235695</v>
      </c>
      <c r="AB210" s="185">
        <v>0</v>
      </c>
      <c r="AC210" s="185">
        <v>0</v>
      </c>
      <c r="AD210" s="185">
        <v>0</v>
      </c>
      <c r="AE210" s="185">
        <v>0</v>
      </c>
      <c r="AF210" s="185">
        <v>0</v>
      </c>
      <c r="AG210" s="185">
        <v>0</v>
      </c>
      <c r="AH210" s="185">
        <v>0</v>
      </c>
      <c r="AI210" s="185">
        <v>0</v>
      </c>
      <c r="AJ210" s="185">
        <v>0</v>
      </c>
      <c r="AK210" s="185">
        <v>-411978</v>
      </c>
      <c r="AL210" s="185">
        <v>0</v>
      </c>
      <c r="AM210" s="185">
        <v>2747</v>
      </c>
      <c r="AN210" s="185">
        <v>0</v>
      </c>
      <c r="AO210" s="185">
        <v>0</v>
      </c>
      <c r="AP210" s="185">
        <v>0</v>
      </c>
      <c r="AQ210" s="185"/>
    </row>
    <row r="211" spans="1:43">
      <c r="A211" s="184" t="s">
        <v>390</v>
      </c>
      <c r="B211" s="181">
        <v>-16747</v>
      </c>
      <c r="C211" s="185">
        <v>1551040</v>
      </c>
      <c r="D211" s="185">
        <v>0</v>
      </c>
      <c r="E211" s="185">
        <v>0</v>
      </c>
      <c r="F211" s="185">
        <v>0</v>
      </c>
      <c r="G211" s="185">
        <v>0</v>
      </c>
      <c r="H211" s="185">
        <v>0</v>
      </c>
      <c r="I211" s="185">
        <v>0</v>
      </c>
      <c r="J211" s="185">
        <v>0</v>
      </c>
      <c r="K211" s="185">
        <v>0</v>
      </c>
      <c r="L211" s="185">
        <v>0</v>
      </c>
      <c r="M211" s="185">
        <v>0</v>
      </c>
      <c r="N211" s="185">
        <v>0</v>
      </c>
      <c r="O211" s="185">
        <v>0</v>
      </c>
      <c r="P211" s="185">
        <v>0</v>
      </c>
      <c r="Q211" s="185">
        <v>0</v>
      </c>
      <c r="R211" s="185">
        <v>0</v>
      </c>
      <c r="S211" s="185">
        <v>0</v>
      </c>
      <c r="T211" s="185">
        <v>0</v>
      </c>
      <c r="U211" s="185">
        <v>0</v>
      </c>
      <c r="V211" s="185">
        <v>0</v>
      </c>
      <c r="W211" s="185">
        <v>0</v>
      </c>
      <c r="X211" s="185">
        <v>0</v>
      </c>
      <c r="Y211" s="185">
        <v>0</v>
      </c>
      <c r="Z211" s="185">
        <v>-377386</v>
      </c>
      <c r="AA211" s="185">
        <v>0</v>
      </c>
      <c r="AB211" s="185">
        <v>0</v>
      </c>
      <c r="AC211" s="185">
        <v>0</v>
      </c>
      <c r="AD211" s="185">
        <v>0</v>
      </c>
      <c r="AE211" s="185">
        <v>0</v>
      </c>
      <c r="AF211" s="185">
        <v>0</v>
      </c>
      <c r="AG211" s="185">
        <v>0</v>
      </c>
      <c r="AH211" s="185">
        <v>-594432</v>
      </c>
      <c r="AI211" s="185">
        <v>0</v>
      </c>
      <c r="AJ211" s="185">
        <v>0</v>
      </c>
      <c r="AK211" s="185">
        <v>0</v>
      </c>
      <c r="AL211" s="185">
        <v>0</v>
      </c>
      <c r="AM211" s="185">
        <v>-595969</v>
      </c>
      <c r="AN211" s="185">
        <v>0</v>
      </c>
      <c r="AO211" s="185">
        <v>0</v>
      </c>
      <c r="AP211" s="185">
        <v>0</v>
      </c>
      <c r="AQ211" s="185"/>
    </row>
    <row r="212" spans="1:43">
      <c r="A212" s="184" t="s">
        <v>391</v>
      </c>
      <c r="B212" s="181">
        <v>8</v>
      </c>
      <c r="C212" s="181">
        <v>-85575</v>
      </c>
      <c r="D212" s="181">
        <v>0</v>
      </c>
      <c r="E212" s="181">
        <v>0</v>
      </c>
      <c r="F212" s="181">
        <v>0</v>
      </c>
      <c r="G212" s="181">
        <v>0</v>
      </c>
      <c r="H212" s="181">
        <v>0</v>
      </c>
      <c r="I212" s="181">
        <v>0</v>
      </c>
      <c r="J212" s="181">
        <v>0</v>
      </c>
      <c r="K212" s="181">
        <v>0</v>
      </c>
      <c r="L212" s="181">
        <v>0</v>
      </c>
      <c r="M212" s="181">
        <v>0</v>
      </c>
      <c r="N212" s="181">
        <v>0</v>
      </c>
      <c r="O212" s="181">
        <v>0</v>
      </c>
      <c r="P212" s="181">
        <v>0</v>
      </c>
      <c r="Q212" s="181">
        <v>0</v>
      </c>
      <c r="R212" s="181">
        <v>0</v>
      </c>
      <c r="S212" s="181">
        <v>0</v>
      </c>
      <c r="T212" s="181">
        <v>0</v>
      </c>
      <c r="U212" s="181">
        <v>0</v>
      </c>
      <c r="V212" s="181">
        <v>0</v>
      </c>
      <c r="W212" s="181">
        <v>0</v>
      </c>
      <c r="X212" s="181">
        <v>0</v>
      </c>
      <c r="Y212" s="181">
        <v>0</v>
      </c>
      <c r="Z212" s="181">
        <v>0</v>
      </c>
      <c r="AA212" s="181">
        <v>0</v>
      </c>
      <c r="AB212" s="181">
        <v>0</v>
      </c>
      <c r="AC212" s="181">
        <v>0</v>
      </c>
      <c r="AD212" s="181">
        <v>0</v>
      </c>
      <c r="AE212" s="181">
        <v>0</v>
      </c>
      <c r="AF212" s="181">
        <v>0</v>
      </c>
      <c r="AG212" s="181">
        <v>0</v>
      </c>
      <c r="AH212" s="181">
        <v>0</v>
      </c>
      <c r="AI212" s="181">
        <v>0</v>
      </c>
      <c r="AJ212" s="181">
        <v>0</v>
      </c>
      <c r="AK212" s="181">
        <v>0</v>
      </c>
      <c r="AL212" s="181">
        <v>0</v>
      </c>
      <c r="AM212" s="181">
        <v>0</v>
      </c>
      <c r="AN212" s="181">
        <v>0</v>
      </c>
      <c r="AO212" s="181">
        <v>0</v>
      </c>
      <c r="AP212" s="181">
        <v>85582</v>
      </c>
      <c r="AQ212" s="192"/>
    </row>
    <row r="213" spans="1:43">
      <c r="A213" s="184" t="s">
        <v>393</v>
      </c>
      <c r="B213" s="181">
        <v>143430</v>
      </c>
      <c r="C213" s="185">
        <v>143430</v>
      </c>
      <c r="D213" s="185"/>
      <c r="E213" s="185"/>
      <c r="F213" s="185"/>
      <c r="G213" s="185"/>
      <c r="H213" s="185"/>
      <c r="I213" s="185"/>
      <c r="J213" s="185"/>
      <c r="K213" s="185"/>
      <c r="L213" s="185"/>
      <c r="M213" s="185"/>
      <c r="N213" s="185"/>
      <c r="O213" s="185"/>
      <c r="P213" s="185"/>
      <c r="Q213" s="185"/>
      <c r="R213" s="185"/>
      <c r="S213" s="185"/>
      <c r="T213" s="185"/>
      <c r="U213" s="185"/>
      <c r="V213" s="185"/>
      <c r="W213" s="185"/>
      <c r="X213" s="185"/>
      <c r="Y213" s="185"/>
      <c r="Z213" s="185"/>
      <c r="AA213" s="185"/>
      <c r="AB213" s="185"/>
      <c r="AC213" s="185"/>
      <c r="AD213" s="185"/>
      <c r="AE213" s="185"/>
      <c r="AF213" s="185"/>
      <c r="AG213" s="185"/>
      <c r="AH213" s="185"/>
      <c r="AI213" s="185"/>
      <c r="AJ213" s="185"/>
      <c r="AK213" s="185"/>
      <c r="AL213" s="185"/>
      <c r="AM213" s="185"/>
      <c r="AN213" s="185"/>
      <c r="AO213" s="185"/>
      <c r="AP213" s="185"/>
      <c r="AQ213" s="185"/>
    </row>
    <row r="214" spans="1:43">
      <c r="A214" s="184" t="s">
        <v>394</v>
      </c>
      <c r="B214" s="181">
        <v>5862</v>
      </c>
      <c r="C214" s="185">
        <v>-542864</v>
      </c>
      <c r="D214" s="185">
        <v>0</v>
      </c>
      <c r="E214" s="185">
        <v>0</v>
      </c>
      <c r="F214" s="185">
        <v>0</v>
      </c>
      <c r="G214" s="185">
        <v>0</v>
      </c>
      <c r="H214" s="185">
        <v>0</v>
      </c>
      <c r="I214" s="185">
        <v>0</v>
      </c>
      <c r="J214" s="185">
        <v>0</v>
      </c>
      <c r="K214" s="185">
        <v>0</v>
      </c>
      <c r="L214" s="185">
        <v>0</v>
      </c>
      <c r="M214" s="185">
        <v>0</v>
      </c>
      <c r="N214" s="185">
        <v>0</v>
      </c>
      <c r="O214" s="185">
        <v>0</v>
      </c>
      <c r="P214" s="185">
        <v>0</v>
      </c>
      <c r="Q214" s="185">
        <v>0</v>
      </c>
      <c r="R214" s="185">
        <v>0</v>
      </c>
      <c r="S214" s="185">
        <v>0</v>
      </c>
      <c r="T214" s="185">
        <v>0</v>
      </c>
      <c r="U214" s="185">
        <v>0</v>
      </c>
      <c r="V214" s="185">
        <v>0</v>
      </c>
      <c r="W214" s="185">
        <v>0</v>
      </c>
      <c r="X214" s="185">
        <v>0</v>
      </c>
      <c r="Y214" s="185">
        <v>0</v>
      </c>
      <c r="Z214" s="185">
        <v>132086</v>
      </c>
      <c r="AA214" s="185">
        <v>0</v>
      </c>
      <c r="AB214" s="185">
        <v>0</v>
      </c>
      <c r="AC214" s="185">
        <v>0</v>
      </c>
      <c r="AD214" s="185">
        <v>0</v>
      </c>
      <c r="AE214" s="185">
        <v>0</v>
      </c>
      <c r="AF214" s="185">
        <v>0</v>
      </c>
      <c r="AG214" s="185">
        <v>0</v>
      </c>
      <c r="AH214" s="185">
        <v>208051</v>
      </c>
      <c r="AI214" s="185">
        <v>0</v>
      </c>
      <c r="AJ214" s="185">
        <v>0</v>
      </c>
      <c r="AK214" s="185">
        <v>0</v>
      </c>
      <c r="AL214" s="185">
        <v>0</v>
      </c>
      <c r="AM214" s="185">
        <v>208589</v>
      </c>
      <c r="AN214" s="185">
        <v>0</v>
      </c>
      <c r="AO214" s="185">
        <v>0</v>
      </c>
      <c r="AP214" s="185">
        <v>0</v>
      </c>
      <c r="AQ214" s="185"/>
    </row>
    <row r="215" spans="1:43">
      <c r="A215" s="184" t="s">
        <v>395</v>
      </c>
      <c r="B215" s="181">
        <v>-93070</v>
      </c>
      <c r="C215" s="185">
        <v>-587342</v>
      </c>
      <c r="D215" s="185">
        <v>0</v>
      </c>
      <c r="E215" s="185">
        <v>327107</v>
      </c>
      <c r="F215" s="185">
        <v>0</v>
      </c>
      <c r="G215" s="185">
        <v>0</v>
      </c>
      <c r="H215" s="185">
        <v>0</v>
      </c>
      <c r="I215" s="185">
        <v>0</v>
      </c>
      <c r="J215" s="185">
        <v>0</v>
      </c>
      <c r="K215" s="185">
        <v>0</v>
      </c>
      <c r="L215" s="185">
        <v>0</v>
      </c>
      <c r="M215" s="185">
        <v>0</v>
      </c>
      <c r="N215" s="185">
        <v>0</v>
      </c>
      <c r="O215" s="185">
        <v>0</v>
      </c>
      <c r="P215" s="185">
        <v>0</v>
      </c>
      <c r="Q215" s="185">
        <v>0</v>
      </c>
      <c r="R215" s="185">
        <v>0</v>
      </c>
      <c r="S215" s="185">
        <v>0</v>
      </c>
      <c r="T215" s="185">
        <v>0</v>
      </c>
      <c r="U215" s="185">
        <v>0</v>
      </c>
      <c r="V215" s="185">
        <v>0</v>
      </c>
      <c r="W215" s="185">
        <v>0</v>
      </c>
      <c r="X215" s="185">
        <v>0</v>
      </c>
      <c r="Y215" s="185">
        <v>0</v>
      </c>
      <c r="Z215" s="185">
        <v>89691</v>
      </c>
      <c r="AA215" s="185">
        <v>-82493</v>
      </c>
      <c r="AB215" s="185">
        <v>0</v>
      </c>
      <c r="AC215" s="185">
        <v>0</v>
      </c>
      <c r="AD215" s="185">
        <v>0</v>
      </c>
      <c r="AE215" s="185">
        <v>0</v>
      </c>
      <c r="AF215" s="185">
        <v>0</v>
      </c>
      <c r="AG215" s="185">
        <v>0</v>
      </c>
      <c r="AH215" s="185">
        <v>0</v>
      </c>
      <c r="AI215" s="185">
        <v>0</v>
      </c>
      <c r="AJ215" s="185">
        <v>0</v>
      </c>
      <c r="AK215" s="185">
        <v>159967</v>
      </c>
      <c r="AL215" s="185">
        <v>0</v>
      </c>
      <c r="AM215" s="185">
        <v>0</v>
      </c>
      <c r="AN215" s="185">
        <v>0</v>
      </c>
      <c r="AO215" s="185">
        <v>0</v>
      </c>
      <c r="AP215" s="185">
        <v>0</v>
      </c>
      <c r="AQ215" s="185"/>
    </row>
    <row r="216" spans="1:43" s="235" customFormat="1">
      <c r="A216" s="235" t="s">
        <v>707</v>
      </c>
      <c r="B216" s="263">
        <f>SUM(B213:B215,B186:B211)</f>
        <v>-47862.419999979786</v>
      </c>
      <c r="C216" s="263">
        <f t="shared" ref="C216:AP216" si="25">SUM(C213:C215,C186:C211)</f>
        <v>35512661.855000004</v>
      </c>
      <c r="D216" s="263">
        <f t="shared" si="25"/>
        <v>4315194.615000003</v>
      </c>
      <c r="E216" s="263">
        <f t="shared" si="25"/>
        <v>-789393.43</v>
      </c>
      <c r="F216" s="263">
        <f t="shared" si="25"/>
        <v>-1144797.6799999976</v>
      </c>
      <c r="G216" s="263">
        <f t="shared" si="25"/>
        <v>-840872.03500000259</v>
      </c>
      <c r="H216" s="263">
        <f t="shared" si="25"/>
        <v>-429916.70999999938</v>
      </c>
      <c r="I216" s="263">
        <f t="shared" si="25"/>
        <v>9314.0699999999724</v>
      </c>
      <c r="J216" s="263">
        <f t="shared" si="25"/>
        <v>-171.91499999997632</v>
      </c>
      <c r="K216" s="263">
        <f t="shared" si="25"/>
        <v>-11888.415000000046</v>
      </c>
      <c r="L216" s="263">
        <f t="shared" si="25"/>
        <v>47.815000000000325</v>
      </c>
      <c r="M216" s="263">
        <f t="shared" si="25"/>
        <v>60756.805</v>
      </c>
      <c r="N216" s="263">
        <f t="shared" si="25"/>
        <v>3630.2899999999913</v>
      </c>
      <c r="O216" s="263">
        <f t="shared" si="25"/>
        <v>-51494.564999999915</v>
      </c>
      <c r="P216" s="263">
        <f t="shared" si="25"/>
        <v>735.10999999888281</v>
      </c>
      <c r="Q216" s="263">
        <f t="shared" si="25"/>
        <v>-529553.31500000018</v>
      </c>
      <c r="R216" s="263">
        <f t="shared" si="25"/>
        <v>-22033.590000000051</v>
      </c>
      <c r="S216" s="263">
        <f t="shared" si="25"/>
        <v>-472.67500000000001</v>
      </c>
      <c r="T216" s="263">
        <f t="shared" si="25"/>
        <v>2609.3849999999998</v>
      </c>
      <c r="U216" s="263">
        <f t="shared" si="25"/>
        <v>-198893.24500000023</v>
      </c>
      <c r="V216" s="263">
        <f t="shared" si="25"/>
        <v>-990262.15499999735</v>
      </c>
      <c r="W216" s="263">
        <f t="shared" si="25"/>
        <v>-100564.7999999997</v>
      </c>
      <c r="X216" s="263">
        <f t="shared" si="25"/>
        <v>89543.99000000002</v>
      </c>
      <c r="Y216" s="263">
        <f t="shared" si="25"/>
        <v>-1232457.5399999998</v>
      </c>
      <c r="Z216" s="263">
        <f t="shared" si="25"/>
        <v>-543507.79999999981</v>
      </c>
      <c r="AA216" s="263">
        <f t="shared" si="25"/>
        <v>140738.70999999996</v>
      </c>
      <c r="AB216" s="263">
        <f t="shared" si="25"/>
        <v>-32397.399999999958</v>
      </c>
      <c r="AC216" s="263">
        <f t="shared" si="25"/>
        <v>-6424.3649999999925</v>
      </c>
      <c r="AD216" s="263">
        <f t="shared" si="25"/>
        <v>-293950.56000000011</v>
      </c>
      <c r="AE216" s="263">
        <f t="shared" si="25"/>
        <v>-907849.9000000041</v>
      </c>
      <c r="AF216" s="263">
        <f t="shared" si="25"/>
        <v>-220382.62000000005</v>
      </c>
      <c r="AG216" s="263">
        <f t="shared" si="25"/>
        <v>-552250.84</v>
      </c>
      <c r="AH216" s="263">
        <f t="shared" si="25"/>
        <v>-1242707.5000000007</v>
      </c>
      <c r="AI216" s="263">
        <f t="shared" si="25"/>
        <v>-20899.170000000049</v>
      </c>
      <c r="AJ216" s="263">
        <f t="shared" si="25"/>
        <v>-3070100.0449999995</v>
      </c>
      <c r="AK216" s="263">
        <f t="shared" si="25"/>
        <v>-210089.28999999992</v>
      </c>
      <c r="AL216" s="263">
        <f t="shared" si="25"/>
        <v>-2494541.7650000001</v>
      </c>
      <c r="AM216" s="263">
        <f t="shared" si="25"/>
        <v>-1162929.8000000066</v>
      </c>
      <c r="AN216" s="263">
        <f t="shared" si="25"/>
        <v>-19487181.004999988</v>
      </c>
      <c r="AO216" s="263">
        <f t="shared" si="25"/>
        <v>-3595110.9350000001</v>
      </c>
      <c r="AP216" s="263">
        <f t="shared" si="25"/>
        <v>0</v>
      </c>
      <c r="AQ216" s="265"/>
    </row>
    <row r="217" spans="1:43" s="235" customFormat="1">
      <c r="A217" s="184" t="s">
        <v>705</v>
      </c>
      <c r="B217" s="192">
        <f t="shared" ref="B217:AP217" si="26">-B181</f>
        <v>-215406.63500000932</v>
      </c>
      <c r="C217" s="192">
        <f t="shared" si="26"/>
        <v>-5651578.2050000001</v>
      </c>
      <c r="D217" s="192">
        <f t="shared" si="26"/>
        <v>-5195491.03</v>
      </c>
      <c r="E217" s="192">
        <f t="shared" si="26"/>
        <v>69365.694999999949</v>
      </c>
      <c r="F217" s="192">
        <f t="shared" si="26"/>
        <v>566218.29500000004</v>
      </c>
      <c r="G217" s="192">
        <f t="shared" si="26"/>
        <v>584360.61999999988</v>
      </c>
      <c r="H217" s="192">
        <f t="shared" si="26"/>
        <v>5111692.8699999973</v>
      </c>
      <c r="I217" s="192">
        <f t="shared" si="26"/>
        <v>-4769524.0800000019</v>
      </c>
      <c r="J217" s="192">
        <f t="shared" si="26"/>
        <v>53375.045000000042</v>
      </c>
      <c r="K217" s="192">
        <f t="shared" si="26"/>
        <v>-24590.77999999997</v>
      </c>
      <c r="L217" s="192">
        <f t="shared" si="26"/>
        <v>13.87</v>
      </c>
      <c r="M217" s="192">
        <f t="shared" si="26"/>
        <v>-107066.91000000003</v>
      </c>
      <c r="N217" s="192">
        <f t="shared" si="26"/>
        <v>4328.8999999999996</v>
      </c>
      <c r="O217" s="192">
        <f t="shared" si="26"/>
        <v>-175099.26</v>
      </c>
      <c r="P217" s="192">
        <f t="shared" si="26"/>
        <v>940.69999999999993</v>
      </c>
      <c r="Q217" s="192">
        <f t="shared" si="26"/>
        <v>302017.79000000004</v>
      </c>
      <c r="R217" s="192">
        <f t="shared" si="26"/>
        <v>15826.494999999999</v>
      </c>
      <c r="S217" s="192">
        <f t="shared" si="26"/>
        <v>472.67500000000001</v>
      </c>
      <c r="T217" s="192">
        <f t="shared" si="26"/>
        <v>-2609.3849999999998</v>
      </c>
      <c r="U217" s="192">
        <f t="shared" si="26"/>
        <v>17379.57</v>
      </c>
      <c r="V217" s="192">
        <f t="shared" si="26"/>
        <v>476197.61499999999</v>
      </c>
      <c r="W217" s="192">
        <f t="shared" si="26"/>
        <v>51860.659999999996</v>
      </c>
      <c r="X217" s="192">
        <f t="shared" si="26"/>
        <v>13803.934999999999</v>
      </c>
      <c r="Y217" s="192">
        <f t="shared" si="26"/>
        <v>206060.29</v>
      </c>
      <c r="Z217" s="192">
        <f t="shared" si="26"/>
        <v>-312304.94999999995</v>
      </c>
      <c r="AA217" s="192">
        <f t="shared" si="26"/>
        <v>2740.4199999999837</v>
      </c>
      <c r="AB217" s="192">
        <f t="shared" si="26"/>
        <v>7999.3399999999965</v>
      </c>
      <c r="AC217" s="192">
        <f t="shared" si="26"/>
        <v>2222.119999999999</v>
      </c>
      <c r="AD217" s="192">
        <f t="shared" si="26"/>
        <v>250822.16</v>
      </c>
      <c r="AE217" s="192">
        <f t="shared" si="26"/>
        <v>444544.08499999996</v>
      </c>
      <c r="AF217" s="192">
        <f t="shared" si="26"/>
        <v>185727.32999999996</v>
      </c>
      <c r="AG217" s="192">
        <f t="shared" si="26"/>
        <v>48099.700000000004</v>
      </c>
      <c r="AH217" s="192">
        <f t="shared" si="26"/>
        <v>146592.39499999996</v>
      </c>
      <c r="AI217" s="192">
        <f t="shared" si="26"/>
        <v>14615.695</v>
      </c>
      <c r="AJ217" s="192">
        <f t="shared" si="26"/>
        <v>387052.57</v>
      </c>
      <c r="AK217" s="192">
        <f t="shared" si="26"/>
        <v>-108256.80999999982</v>
      </c>
      <c r="AL217" s="192">
        <f t="shared" si="26"/>
        <v>742926.11</v>
      </c>
      <c r="AM217" s="192">
        <f t="shared" si="26"/>
        <v>641072.30499999993</v>
      </c>
      <c r="AN217" s="192">
        <f t="shared" si="26"/>
        <v>6741380.6399999987</v>
      </c>
      <c r="AO217" s="192">
        <f t="shared" si="26"/>
        <v>-958595.11999999965</v>
      </c>
      <c r="AP217" s="192">
        <f t="shared" si="26"/>
        <v>0</v>
      </c>
      <c r="AQ217" s="192"/>
    </row>
    <row r="218" spans="1:43" s="24" customFormat="1">
      <c r="A218" s="262" t="s">
        <v>706</v>
      </c>
      <c r="B218" s="261">
        <f>B216+B217</f>
        <v>-263269.05499998911</v>
      </c>
      <c r="C218" s="261">
        <f>C216+C217</f>
        <v>29861083.650000006</v>
      </c>
      <c r="D218" s="261">
        <f t="shared" ref="D218:AP218" si="27">D216+D217</f>
        <v>-880296.41499999724</v>
      </c>
      <c r="E218" s="261">
        <f t="shared" si="27"/>
        <v>-720027.7350000001</v>
      </c>
      <c r="F218" s="261">
        <f t="shared" si="27"/>
        <v>-578579.38499999756</v>
      </c>
      <c r="G218" s="261">
        <f t="shared" si="27"/>
        <v>-256511.41500000271</v>
      </c>
      <c r="H218" s="261">
        <f t="shared" si="27"/>
        <v>4681776.1599999983</v>
      </c>
      <c r="I218" s="261">
        <f t="shared" si="27"/>
        <v>-4760210.0100000016</v>
      </c>
      <c r="J218" s="261">
        <f t="shared" si="27"/>
        <v>53203.130000000063</v>
      </c>
      <c r="K218" s="261">
        <f t="shared" si="27"/>
        <v>-36479.195000000014</v>
      </c>
      <c r="L218" s="261">
        <f t="shared" si="27"/>
        <v>61.685000000000322</v>
      </c>
      <c r="M218" s="261">
        <f t="shared" si="27"/>
        <v>-46310.105000000032</v>
      </c>
      <c r="N218" s="261">
        <f t="shared" si="27"/>
        <v>7959.1899999999914</v>
      </c>
      <c r="O218" s="261">
        <f t="shared" si="27"/>
        <v>-226593.82499999992</v>
      </c>
      <c r="P218" s="261">
        <f t="shared" si="27"/>
        <v>1675.8099999988826</v>
      </c>
      <c r="Q218" s="261">
        <f t="shared" si="27"/>
        <v>-227535.52500000014</v>
      </c>
      <c r="R218" s="261">
        <f t="shared" si="27"/>
        <v>-6207.0950000000521</v>
      </c>
      <c r="S218" s="261">
        <f t="shared" si="27"/>
        <v>0</v>
      </c>
      <c r="T218" s="261">
        <f t="shared" si="27"/>
        <v>0</v>
      </c>
      <c r="U218" s="261">
        <f t="shared" si="27"/>
        <v>-181513.67500000022</v>
      </c>
      <c r="V218" s="261">
        <f t="shared" si="27"/>
        <v>-514064.53999999736</v>
      </c>
      <c r="W218" s="261">
        <f t="shared" si="27"/>
        <v>-48704.139999999701</v>
      </c>
      <c r="X218" s="261">
        <f t="shared" si="27"/>
        <v>103347.92500000002</v>
      </c>
      <c r="Y218" s="261">
        <f t="shared" si="27"/>
        <v>-1026397.2499999998</v>
      </c>
      <c r="Z218" s="261">
        <f t="shared" si="27"/>
        <v>-855812.74999999977</v>
      </c>
      <c r="AA218" s="261">
        <f t="shared" si="27"/>
        <v>143479.12999999995</v>
      </c>
      <c r="AB218" s="261">
        <f t="shared" si="27"/>
        <v>-24398.059999999961</v>
      </c>
      <c r="AC218" s="261">
        <f t="shared" si="27"/>
        <v>-4202.2449999999935</v>
      </c>
      <c r="AD218" s="261">
        <f t="shared" si="27"/>
        <v>-43128.400000000111</v>
      </c>
      <c r="AE218" s="261">
        <f t="shared" si="27"/>
        <v>-463305.81500000414</v>
      </c>
      <c r="AF218" s="261">
        <f t="shared" si="27"/>
        <v>-34655.290000000095</v>
      </c>
      <c r="AG218" s="261">
        <f t="shared" si="27"/>
        <v>-504151.13999999996</v>
      </c>
      <c r="AH218" s="261">
        <f t="shared" si="27"/>
        <v>-1096115.1050000007</v>
      </c>
      <c r="AI218" s="261">
        <f t="shared" si="27"/>
        <v>-6283.4750000000495</v>
      </c>
      <c r="AJ218" s="261">
        <f t="shared" si="27"/>
        <v>-2683047.4749999996</v>
      </c>
      <c r="AK218" s="261">
        <f t="shared" si="27"/>
        <v>-318346.09999999974</v>
      </c>
      <c r="AL218" s="261">
        <f t="shared" si="27"/>
        <v>-1751615.6550000003</v>
      </c>
      <c r="AM218" s="261">
        <f t="shared" si="27"/>
        <v>-521857.49500000663</v>
      </c>
      <c r="AN218" s="261">
        <f t="shared" si="27"/>
        <v>-12745800.364999989</v>
      </c>
      <c r="AO218" s="261">
        <f t="shared" si="27"/>
        <v>-4553706.0549999997</v>
      </c>
      <c r="AP218" s="261">
        <f t="shared" si="27"/>
        <v>0</v>
      </c>
      <c r="AQ218" s="264"/>
    </row>
    <row r="219" spans="1:43" s="24" customFormat="1">
      <c r="A219" s="262"/>
      <c r="B219" s="265" t="str">
        <f>B185</f>
        <v>Total Utility</v>
      </c>
      <c r="C219" s="265" t="str">
        <f t="shared" ref="C219:AP219" si="28">C185</f>
        <v>002DIV</v>
      </c>
      <c r="D219" s="265" t="str">
        <f t="shared" si="28"/>
        <v>012DIV</v>
      </c>
      <c r="E219" s="265" t="str">
        <f t="shared" si="28"/>
        <v>107DIV</v>
      </c>
      <c r="F219" s="265" t="str">
        <f t="shared" si="28"/>
        <v>077DIV</v>
      </c>
      <c r="G219" s="265" t="str">
        <f t="shared" si="28"/>
        <v>007DIV</v>
      </c>
      <c r="H219" s="265" t="str">
        <f t="shared" si="28"/>
        <v>003DIV</v>
      </c>
      <c r="I219" s="265" t="str">
        <f t="shared" si="28"/>
        <v>013DIV</v>
      </c>
      <c r="J219" s="265" t="str">
        <f t="shared" si="28"/>
        <v>001DIV</v>
      </c>
      <c r="K219" s="265" t="str">
        <f t="shared" si="28"/>
        <v>006DIV</v>
      </c>
      <c r="L219" s="265" t="str">
        <f t="shared" si="28"/>
        <v>017DIV</v>
      </c>
      <c r="M219" s="265" t="str">
        <f t="shared" si="28"/>
        <v>018DIV</v>
      </c>
      <c r="N219" s="265" t="str">
        <f t="shared" si="28"/>
        <v>004DIV</v>
      </c>
      <c r="O219" s="265" t="str">
        <f t="shared" si="28"/>
        <v>010DIV</v>
      </c>
      <c r="P219" s="265" t="str">
        <f t="shared" si="28"/>
        <v>008DIV</v>
      </c>
      <c r="Q219" s="265" t="str">
        <f t="shared" si="28"/>
        <v>016DIV</v>
      </c>
      <c r="R219" s="265" t="str">
        <f t="shared" si="28"/>
        <v>020DIV</v>
      </c>
      <c r="S219" s="265" t="str">
        <f t="shared" si="28"/>
        <v>014DIV</v>
      </c>
      <c r="T219" s="265" t="str">
        <f t="shared" si="28"/>
        <v>015DIV</v>
      </c>
      <c r="U219" s="265" t="str">
        <f t="shared" si="28"/>
        <v>019DIV</v>
      </c>
      <c r="V219" s="265" t="str">
        <f t="shared" si="28"/>
        <v>005DIV</v>
      </c>
      <c r="W219" s="265" t="str">
        <f t="shared" si="28"/>
        <v>021DIV</v>
      </c>
      <c r="X219" s="265" t="str">
        <f t="shared" si="28"/>
        <v>099DIV</v>
      </c>
      <c r="Y219" s="265" t="str">
        <f t="shared" si="28"/>
        <v>095DIV</v>
      </c>
      <c r="Z219" s="265" t="str">
        <f t="shared" si="28"/>
        <v>091DIV</v>
      </c>
      <c r="AA219" s="265" t="str">
        <f t="shared" si="28"/>
        <v>098DIV</v>
      </c>
      <c r="AB219" s="265" t="str">
        <f t="shared" si="28"/>
        <v>092DIV</v>
      </c>
      <c r="AC219" s="265" t="str">
        <f t="shared" si="28"/>
        <v>070DIV</v>
      </c>
      <c r="AD219" s="265" t="str">
        <f t="shared" si="28"/>
        <v>072DIV</v>
      </c>
      <c r="AE219" s="265" t="str">
        <f t="shared" si="28"/>
        <v>093DIV</v>
      </c>
      <c r="AF219" s="265" t="str">
        <f t="shared" si="28"/>
        <v>097DIV</v>
      </c>
      <c r="AG219" s="265" t="str">
        <f t="shared" si="28"/>
        <v>096DIV</v>
      </c>
      <c r="AH219" s="265" t="str">
        <f t="shared" si="28"/>
        <v>009DIV</v>
      </c>
      <c r="AI219" s="265" t="str">
        <f t="shared" si="28"/>
        <v>071DIV</v>
      </c>
      <c r="AJ219" s="265" t="str">
        <f t="shared" si="28"/>
        <v>COLODV</v>
      </c>
      <c r="AK219" s="265" t="str">
        <f t="shared" si="28"/>
        <v>030DIV</v>
      </c>
      <c r="AL219" s="265" t="str">
        <f t="shared" si="28"/>
        <v>KANSDV</v>
      </c>
      <c r="AM219" s="265" t="str">
        <f t="shared" si="28"/>
        <v>170DIV</v>
      </c>
      <c r="AN219" s="265" t="str">
        <f t="shared" si="28"/>
        <v>190DIV</v>
      </c>
      <c r="AO219" s="265" t="str">
        <f t="shared" si="28"/>
        <v>700DIV</v>
      </c>
      <c r="AP219" s="265" t="str">
        <f t="shared" si="28"/>
        <v>830DIV</v>
      </c>
      <c r="AQ219" s="265"/>
    </row>
    <row r="221" spans="1:43">
      <c r="A221" s="78" t="s">
        <v>667</v>
      </c>
    </row>
    <row r="222" spans="1:43" s="167" customFormat="1">
      <c r="A222" s="173" t="s">
        <v>147</v>
      </c>
      <c r="B222" s="188" t="s">
        <v>401</v>
      </c>
      <c r="C222" s="188" t="s">
        <v>154</v>
      </c>
      <c r="D222" s="188" t="s">
        <v>188</v>
      </c>
      <c r="E222" s="188" t="s">
        <v>167</v>
      </c>
      <c r="F222" s="188" t="s">
        <v>157</v>
      </c>
      <c r="G222" s="188" t="s">
        <v>183</v>
      </c>
      <c r="H222" s="188" t="s">
        <v>180</v>
      </c>
      <c r="I222" s="188" t="s">
        <v>182</v>
      </c>
      <c r="J222" s="188" t="s">
        <v>161</v>
      </c>
      <c r="K222" s="188" t="s">
        <v>109</v>
      </c>
      <c r="L222" s="188" t="s">
        <v>173</v>
      </c>
      <c r="M222" s="188" t="s">
        <v>110</v>
      </c>
      <c r="N222" s="188" t="s">
        <v>144</v>
      </c>
      <c r="O222" s="188" t="s">
        <v>189</v>
      </c>
      <c r="P222" s="188" t="s">
        <v>190</v>
      </c>
      <c r="Q222" s="183"/>
      <c r="R222" s="183"/>
      <c r="S222" s="183"/>
      <c r="T222" s="183"/>
      <c r="U222" s="183"/>
      <c r="V222" s="183"/>
      <c r="W222" s="183"/>
      <c r="X222" s="183"/>
      <c r="Y222" s="183"/>
      <c r="Z222" s="183"/>
      <c r="AA222" s="183"/>
      <c r="AB222" s="183"/>
      <c r="AC222" s="183"/>
      <c r="AD222" s="183"/>
      <c r="AE222" s="183"/>
      <c r="AF222" s="183"/>
      <c r="AG222" s="183"/>
      <c r="AH222" s="183"/>
      <c r="AI222" s="183"/>
      <c r="AJ222" s="183"/>
      <c r="AK222" s="183"/>
      <c r="AL222" s="183"/>
      <c r="AM222" s="183"/>
      <c r="AN222" s="183"/>
      <c r="AO222" s="183"/>
      <c r="AP222" s="183"/>
      <c r="AQ222" s="183"/>
    </row>
    <row r="223" spans="1:43" s="167" customFormat="1">
      <c r="A223" s="184" t="s">
        <v>325</v>
      </c>
      <c r="B223" s="190">
        <v>5639802.2449999992</v>
      </c>
      <c r="C223" s="190"/>
      <c r="D223" s="190">
        <v>0</v>
      </c>
      <c r="E223" s="190">
        <v>173442.88999999998</v>
      </c>
      <c r="F223" s="190">
        <v>131594.91</v>
      </c>
      <c r="G223" s="190">
        <v>827884.97</v>
      </c>
      <c r="H223" s="190">
        <v>0</v>
      </c>
      <c r="I223" s="190">
        <v>0</v>
      </c>
      <c r="J223" s="190">
        <v>201179.24</v>
      </c>
      <c r="K223" s="190">
        <v>1072872.24</v>
      </c>
      <c r="L223" s="190">
        <v>0</v>
      </c>
      <c r="M223" s="190">
        <v>1271924.26</v>
      </c>
      <c r="N223" s="190">
        <v>1510.0049999999999</v>
      </c>
      <c r="O223" s="190">
        <v>-2884.96</v>
      </c>
      <c r="P223" s="190">
        <v>1962278.69</v>
      </c>
      <c r="Q223" s="185" t="s">
        <v>668</v>
      </c>
      <c r="R223" s="185"/>
      <c r="S223" s="185"/>
      <c r="T223" s="185"/>
      <c r="U223" s="185"/>
      <c r="V223" s="185"/>
      <c r="W223" s="185"/>
      <c r="X223" s="185"/>
      <c r="Y223" s="185"/>
      <c r="Z223" s="185"/>
      <c r="AA223" s="185"/>
      <c r="AB223" s="185"/>
      <c r="AC223" s="185"/>
      <c r="AD223" s="185"/>
      <c r="AE223" s="185"/>
      <c r="AF223" s="185"/>
      <c r="AG223" s="185"/>
      <c r="AH223" s="185"/>
      <c r="AI223" s="185"/>
      <c r="AJ223" s="185"/>
      <c r="AK223" s="185"/>
      <c r="AL223" s="185"/>
      <c r="AM223" s="185"/>
      <c r="AN223" s="185"/>
      <c r="AO223" s="185"/>
      <c r="AP223" s="185"/>
      <c r="AQ223" s="185"/>
    </row>
    <row r="224" spans="1:43" s="167" customFormat="1">
      <c r="A224" s="184" t="s">
        <v>326</v>
      </c>
      <c r="B224" s="190">
        <v>-271661.07500000001</v>
      </c>
      <c r="C224" s="190">
        <v>-8</v>
      </c>
      <c r="D224" s="190">
        <v>0</v>
      </c>
      <c r="E224" s="190">
        <v>-7302.5549999999994</v>
      </c>
      <c r="F224" s="190">
        <v>-6224.71</v>
      </c>
      <c r="G224" s="190">
        <v>-41394.65</v>
      </c>
      <c r="H224" s="190">
        <v>0</v>
      </c>
      <c r="I224" s="190">
        <v>-0.73</v>
      </c>
      <c r="J224" s="190">
        <v>-10059.4</v>
      </c>
      <c r="K224" s="190">
        <v>-45051.584999999999</v>
      </c>
      <c r="L224" s="190">
        <v>0</v>
      </c>
      <c r="M224" s="190">
        <v>-63597.964999999997</v>
      </c>
      <c r="N224" s="190">
        <v>-75.92</v>
      </c>
      <c r="O224" s="190">
        <v>175.93</v>
      </c>
      <c r="P224" s="190">
        <v>-98121.489999999991</v>
      </c>
      <c r="Q224" s="185" t="s">
        <v>668</v>
      </c>
      <c r="R224" s="185"/>
      <c r="S224" s="185"/>
      <c r="T224" s="185"/>
      <c r="U224" s="185"/>
      <c r="V224" s="185"/>
      <c r="W224" s="185"/>
      <c r="X224" s="185"/>
      <c r="Y224" s="185"/>
      <c r="Z224" s="185"/>
      <c r="AA224" s="185"/>
      <c r="AB224" s="185"/>
      <c r="AC224" s="185"/>
      <c r="AD224" s="185"/>
      <c r="AE224" s="185"/>
      <c r="AF224" s="185"/>
      <c r="AG224" s="185"/>
      <c r="AH224" s="185"/>
      <c r="AI224" s="185"/>
      <c r="AJ224" s="185"/>
      <c r="AK224" s="185"/>
      <c r="AL224" s="185"/>
      <c r="AM224" s="185"/>
      <c r="AN224" s="185"/>
      <c r="AO224" s="185"/>
      <c r="AP224" s="185"/>
      <c r="AQ224" s="185"/>
    </row>
    <row r="225" spans="1:43" s="187" customFormat="1">
      <c r="A225" s="184" t="s">
        <v>363</v>
      </c>
      <c r="B225" s="190">
        <v>53512</v>
      </c>
      <c r="C225" s="190">
        <v>53512</v>
      </c>
      <c r="D225" s="190"/>
      <c r="E225" s="190"/>
      <c r="F225" s="190"/>
      <c r="G225" s="190"/>
      <c r="H225" s="190"/>
      <c r="I225" s="190"/>
      <c r="J225" s="190"/>
      <c r="K225" s="190"/>
      <c r="L225" s="190"/>
      <c r="M225" s="190"/>
      <c r="N225" s="190"/>
      <c r="O225" s="190"/>
      <c r="P225" s="190"/>
      <c r="Q225" s="185"/>
      <c r="R225" s="185"/>
      <c r="S225" s="185"/>
      <c r="T225" s="185"/>
      <c r="U225" s="185"/>
      <c r="V225" s="185"/>
      <c r="W225" s="185"/>
      <c r="X225" s="185"/>
      <c r="Y225" s="185"/>
      <c r="Z225" s="185"/>
      <c r="AA225" s="185"/>
      <c r="AB225" s="185"/>
      <c r="AC225" s="185"/>
      <c r="AD225" s="185"/>
      <c r="AE225" s="185"/>
      <c r="AF225" s="185"/>
      <c r="AG225" s="185"/>
      <c r="AH225" s="185"/>
      <c r="AI225" s="185"/>
      <c r="AJ225" s="185"/>
      <c r="AK225" s="185"/>
      <c r="AL225" s="185"/>
      <c r="AM225" s="185"/>
      <c r="AN225" s="185"/>
      <c r="AO225" s="185"/>
      <c r="AP225" s="185"/>
      <c r="AQ225" s="185"/>
    </row>
    <row r="226" spans="1:43" s="167" customFormat="1">
      <c r="A226" s="184" t="s">
        <v>387</v>
      </c>
      <c r="B226" s="191">
        <v>-5890362.2999999523</v>
      </c>
      <c r="C226" s="192">
        <v>-5890362.2999999523</v>
      </c>
      <c r="D226" s="192">
        <v>0</v>
      </c>
      <c r="E226" s="192">
        <v>0</v>
      </c>
      <c r="F226" s="192">
        <v>0</v>
      </c>
      <c r="G226" s="192">
        <v>0</v>
      </c>
      <c r="H226" s="192">
        <v>0</v>
      </c>
      <c r="I226" s="192">
        <v>0</v>
      </c>
      <c r="J226" s="192">
        <v>0</v>
      </c>
      <c r="K226" s="192">
        <v>0</v>
      </c>
      <c r="L226" s="192">
        <v>0</v>
      </c>
      <c r="M226" s="192">
        <v>0</v>
      </c>
      <c r="N226" s="192">
        <v>0</v>
      </c>
      <c r="O226" s="192">
        <v>0</v>
      </c>
      <c r="P226" s="192">
        <v>0</v>
      </c>
      <c r="Q226" s="185" t="s">
        <v>668</v>
      </c>
      <c r="R226" s="185"/>
      <c r="S226" s="185"/>
      <c r="T226" s="185"/>
      <c r="U226" s="185"/>
      <c r="V226" s="185"/>
      <c r="W226" s="185"/>
      <c r="X226" s="185"/>
      <c r="Y226" s="185"/>
      <c r="Z226" s="185"/>
      <c r="AA226" s="185"/>
      <c r="AB226" s="185"/>
      <c r="AC226" s="185"/>
      <c r="AD226" s="185"/>
      <c r="AE226" s="185"/>
      <c r="AF226" s="185"/>
      <c r="AG226" s="185"/>
      <c r="AH226" s="185"/>
      <c r="AI226" s="185"/>
      <c r="AJ226" s="185"/>
      <c r="AK226" s="185"/>
      <c r="AL226" s="185"/>
      <c r="AM226" s="185"/>
      <c r="AN226" s="185"/>
      <c r="AO226" s="185"/>
      <c r="AP226" s="185"/>
      <c r="AQ226" s="185"/>
    </row>
    <row r="227" spans="1:43" s="167" customFormat="1">
      <c r="A227" s="184" t="s">
        <v>388</v>
      </c>
      <c r="B227" s="191">
        <v>628638.30000001192</v>
      </c>
      <c r="C227" s="192">
        <v>628638.30000001192</v>
      </c>
      <c r="D227" s="192">
        <v>0</v>
      </c>
      <c r="E227" s="192">
        <v>0</v>
      </c>
      <c r="F227" s="192">
        <v>0</v>
      </c>
      <c r="G227" s="192">
        <v>0</v>
      </c>
      <c r="H227" s="192">
        <v>0</v>
      </c>
      <c r="I227" s="192">
        <v>0</v>
      </c>
      <c r="J227" s="192">
        <v>0</v>
      </c>
      <c r="K227" s="192">
        <v>0</v>
      </c>
      <c r="L227" s="192">
        <v>0</v>
      </c>
      <c r="M227" s="192">
        <v>0</v>
      </c>
      <c r="N227" s="192">
        <v>0</v>
      </c>
      <c r="O227" s="192">
        <v>0</v>
      </c>
      <c r="P227" s="192">
        <v>0</v>
      </c>
      <c r="Q227" s="185" t="s">
        <v>668</v>
      </c>
      <c r="R227" s="185"/>
      <c r="S227" s="185"/>
      <c r="T227" s="185"/>
      <c r="U227" s="185"/>
      <c r="V227" s="185"/>
      <c r="W227" s="185"/>
      <c r="X227" s="185"/>
      <c r="Y227" s="185"/>
      <c r="Z227" s="185"/>
      <c r="AA227" s="185"/>
      <c r="AB227" s="185"/>
      <c r="AC227" s="185"/>
      <c r="AD227" s="185"/>
      <c r="AE227" s="185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85"/>
      <c r="AP227" s="185"/>
      <c r="AQ227" s="185"/>
    </row>
    <row r="228" spans="1:43" s="167" customFormat="1">
      <c r="A228" s="184" t="s">
        <v>389</v>
      </c>
      <c r="B228" s="191">
        <v>-197680</v>
      </c>
      <c r="C228" s="192">
        <v>-1711839</v>
      </c>
      <c r="D228" s="192">
        <v>1010835</v>
      </c>
      <c r="E228" s="192">
        <v>0</v>
      </c>
      <c r="F228" s="192">
        <v>0</v>
      </c>
      <c r="G228" s="192">
        <v>0</v>
      </c>
      <c r="H228" s="192">
        <v>-46314</v>
      </c>
      <c r="I228" s="192">
        <v>0</v>
      </c>
      <c r="J228" s="192">
        <v>0</v>
      </c>
      <c r="K228" s="192">
        <v>0</v>
      </c>
      <c r="L228" s="192">
        <v>594174</v>
      </c>
      <c r="M228" s="192">
        <v>0</v>
      </c>
      <c r="N228" s="192">
        <v>-44536</v>
      </c>
      <c r="O228" s="192">
        <v>0</v>
      </c>
      <c r="P228" s="192">
        <v>0</v>
      </c>
      <c r="Q228" s="185" t="s">
        <v>668</v>
      </c>
      <c r="R228" s="185"/>
      <c r="S228" s="185"/>
      <c r="T228" s="185"/>
      <c r="U228" s="185"/>
      <c r="V228" s="185"/>
      <c r="W228" s="185"/>
      <c r="X228" s="185"/>
      <c r="Y228" s="185"/>
      <c r="Z228" s="185"/>
      <c r="AA228" s="185"/>
      <c r="AB228" s="185"/>
      <c r="AC228" s="185"/>
      <c r="AD228" s="185"/>
      <c r="AE228" s="185"/>
      <c r="AF228" s="185"/>
      <c r="AG228" s="185"/>
      <c r="AH228" s="185"/>
      <c r="AI228" s="185"/>
      <c r="AJ228" s="185"/>
      <c r="AK228" s="185"/>
      <c r="AL228" s="185"/>
      <c r="AM228" s="185"/>
      <c r="AN228" s="185"/>
      <c r="AO228" s="185"/>
      <c r="AP228" s="185"/>
      <c r="AQ228" s="185"/>
    </row>
    <row r="229" spans="1:43" s="167" customFormat="1">
      <c r="A229" s="184" t="s">
        <v>390</v>
      </c>
      <c r="B229" s="191">
        <v>99552</v>
      </c>
      <c r="C229" s="192">
        <v>-1551040</v>
      </c>
      <c r="D229" s="192">
        <v>0</v>
      </c>
      <c r="E229" s="192">
        <v>0</v>
      </c>
      <c r="F229" s="192">
        <v>0</v>
      </c>
      <c r="G229" s="192">
        <v>0</v>
      </c>
      <c r="H229" s="192">
        <v>1278040</v>
      </c>
      <c r="I229" s="192">
        <v>0</v>
      </c>
      <c r="J229" s="192">
        <v>0</v>
      </c>
      <c r="K229" s="192">
        <v>0</v>
      </c>
      <c r="L229" s="192">
        <v>0</v>
      </c>
      <c r="M229" s="192">
        <v>0</v>
      </c>
      <c r="N229" s="192">
        <v>372552</v>
      </c>
      <c r="O229" s="192">
        <v>0</v>
      </c>
      <c r="P229" s="192">
        <v>0</v>
      </c>
      <c r="Q229" s="181" t="s">
        <v>668</v>
      </c>
      <c r="R229" s="181"/>
      <c r="S229" s="181"/>
      <c r="T229" s="181"/>
      <c r="U229" s="181"/>
      <c r="V229" s="181"/>
      <c r="W229" s="181"/>
      <c r="X229" s="181"/>
      <c r="Y229" s="181"/>
      <c r="Z229" s="181"/>
      <c r="AA229" s="181"/>
      <c r="AB229" s="181"/>
      <c r="AC229" s="181"/>
      <c r="AD229" s="181"/>
      <c r="AE229" s="181"/>
      <c r="AF229" s="181"/>
      <c r="AG229" s="181"/>
      <c r="AH229" s="181"/>
      <c r="AI229" s="181"/>
      <c r="AJ229" s="181"/>
      <c r="AK229" s="181"/>
      <c r="AL229" s="181"/>
      <c r="AM229" s="181"/>
      <c r="AN229" s="181"/>
      <c r="AO229" s="181"/>
      <c r="AP229" s="181"/>
      <c r="AQ229" s="192"/>
    </row>
    <row r="230" spans="1:43" s="167" customFormat="1">
      <c r="A230" s="184" t="s">
        <v>394</v>
      </c>
      <c r="B230" s="191">
        <v>-34843</v>
      </c>
      <c r="C230" s="192">
        <v>542864</v>
      </c>
      <c r="D230" s="192">
        <v>0</v>
      </c>
      <c r="E230" s="192">
        <v>0</v>
      </c>
      <c r="F230" s="192">
        <v>0</v>
      </c>
      <c r="G230" s="192">
        <v>0</v>
      </c>
      <c r="H230" s="192">
        <v>-447313</v>
      </c>
      <c r="I230" s="192">
        <v>0</v>
      </c>
      <c r="J230" s="192">
        <v>0</v>
      </c>
      <c r="K230" s="192">
        <v>0</v>
      </c>
      <c r="L230" s="192">
        <v>0</v>
      </c>
      <c r="M230" s="192">
        <v>0</v>
      </c>
      <c r="N230" s="192">
        <v>-130394</v>
      </c>
      <c r="O230" s="192">
        <v>0</v>
      </c>
      <c r="P230" s="192">
        <v>0</v>
      </c>
      <c r="Q230" s="181" t="s">
        <v>668</v>
      </c>
      <c r="R230" s="181"/>
      <c r="S230" s="181"/>
      <c r="T230" s="181"/>
      <c r="U230" s="181"/>
      <c r="V230" s="181"/>
      <c r="W230" s="181"/>
      <c r="X230" s="181"/>
      <c r="Y230" s="181"/>
      <c r="Z230" s="181"/>
      <c r="AA230" s="181"/>
      <c r="AB230" s="181"/>
      <c r="AC230" s="181"/>
      <c r="AD230" s="181"/>
      <c r="AE230" s="181"/>
      <c r="AF230" s="181"/>
      <c r="AG230" s="181"/>
      <c r="AH230" s="181"/>
      <c r="AI230" s="181"/>
      <c r="AJ230" s="181"/>
      <c r="AK230" s="181"/>
      <c r="AL230" s="181"/>
      <c r="AM230" s="181"/>
      <c r="AN230" s="181"/>
      <c r="AO230" s="181"/>
      <c r="AP230" s="181"/>
      <c r="AQ230" s="192"/>
    </row>
    <row r="231" spans="1:43" s="167" customFormat="1">
      <c r="A231" s="184" t="s">
        <v>395</v>
      </c>
      <c r="B231" s="191">
        <v>33897</v>
      </c>
      <c r="C231" s="192">
        <v>555361</v>
      </c>
      <c r="D231" s="192">
        <v>-353793</v>
      </c>
      <c r="E231" s="192">
        <v>0</v>
      </c>
      <c r="F231" s="192">
        <v>0</v>
      </c>
      <c r="G231" s="192">
        <v>0</v>
      </c>
      <c r="H231" s="192">
        <v>40484</v>
      </c>
      <c r="I231" s="192">
        <v>0</v>
      </c>
      <c r="J231" s="192">
        <v>0</v>
      </c>
      <c r="K231" s="192">
        <v>0</v>
      </c>
      <c r="L231" s="192">
        <v>-223741</v>
      </c>
      <c r="M231" s="192">
        <v>0</v>
      </c>
      <c r="N231" s="192">
        <v>15586</v>
      </c>
      <c r="O231" s="192">
        <v>0</v>
      </c>
      <c r="P231" s="192">
        <v>0</v>
      </c>
      <c r="Q231" s="185" t="s">
        <v>668</v>
      </c>
      <c r="R231" s="185"/>
      <c r="S231" s="185"/>
      <c r="T231" s="185"/>
      <c r="U231" s="185"/>
      <c r="V231" s="185"/>
      <c r="W231" s="185"/>
      <c r="X231" s="185"/>
      <c r="Y231" s="185"/>
      <c r="Z231" s="185"/>
      <c r="AA231" s="185"/>
      <c r="AB231" s="185"/>
      <c r="AC231" s="185"/>
      <c r="AD231" s="185"/>
      <c r="AE231" s="185"/>
      <c r="AF231" s="185"/>
      <c r="AG231" s="185"/>
      <c r="AH231" s="185"/>
      <c r="AI231" s="185"/>
      <c r="AJ231" s="185"/>
      <c r="AK231" s="185"/>
      <c r="AL231" s="185"/>
      <c r="AM231" s="185"/>
      <c r="AN231" s="185"/>
      <c r="AO231" s="185"/>
      <c r="AP231" s="185"/>
      <c r="AQ231" s="185"/>
    </row>
    <row r="232" spans="1:43" s="167" customFormat="1">
      <c r="A232" s="184" t="s">
        <v>398</v>
      </c>
      <c r="B232" s="191">
        <v>116129</v>
      </c>
      <c r="C232" s="192">
        <v>116129</v>
      </c>
      <c r="D232" s="192">
        <v>0</v>
      </c>
      <c r="E232" s="192">
        <v>0</v>
      </c>
      <c r="F232" s="192">
        <v>0</v>
      </c>
      <c r="G232" s="192">
        <v>0</v>
      </c>
      <c r="H232" s="192">
        <v>0</v>
      </c>
      <c r="I232" s="192">
        <v>0</v>
      </c>
      <c r="J232" s="192">
        <v>0</v>
      </c>
      <c r="K232" s="192">
        <v>0</v>
      </c>
      <c r="L232" s="192">
        <v>0</v>
      </c>
      <c r="M232" s="192">
        <v>0</v>
      </c>
      <c r="N232" s="192">
        <v>0</v>
      </c>
      <c r="O232" s="192">
        <v>0</v>
      </c>
      <c r="P232" s="192">
        <v>0</v>
      </c>
      <c r="Q232" s="185" t="s">
        <v>669</v>
      </c>
      <c r="R232" s="185"/>
      <c r="S232" s="185"/>
      <c r="T232" s="185"/>
      <c r="U232" s="185"/>
      <c r="V232" s="185"/>
      <c r="W232" s="185"/>
      <c r="X232" s="185"/>
      <c r="Y232" s="185"/>
      <c r="Z232" s="185"/>
      <c r="AA232" s="185"/>
      <c r="AB232" s="185"/>
      <c r="AC232" s="185"/>
      <c r="AD232" s="185"/>
      <c r="AE232" s="185"/>
      <c r="AF232" s="185"/>
      <c r="AG232" s="185"/>
      <c r="AH232" s="185"/>
      <c r="AI232" s="185"/>
      <c r="AJ232" s="185"/>
      <c r="AK232" s="185"/>
      <c r="AL232" s="185"/>
      <c r="AM232" s="185"/>
      <c r="AN232" s="185"/>
      <c r="AO232" s="185"/>
      <c r="AP232" s="185"/>
      <c r="AQ232" s="185"/>
    </row>
    <row r="233" spans="1:43">
      <c r="A233" s="2" t="s">
        <v>393</v>
      </c>
      <c r="B233" s="192">
        <v>-143430</v>
      </c>
      <c r="C233" s="192">
        <v>-143430</v>
      </c>
    </row>
    <row r="234" spans="1:43" s="235" customFormat="1">
      <c r="A234" s="24" t="s">
        <v>638</v>
      </c>
      <c r="B234" s="261">
        <f>SUM(B223:B233)</f>
        <v>33554.170000058599</v>
      </c>
      <c r="C234" s="261">
        <f t="shared" ref="C234:P234" si="29">SUM(C223:C233)</f>
        <v>-7400174.9999999404</v>
      </c>
      <c r="D234" s="261">
        <f t="shared" si="29"/>
        <v>657042</v>
      </c>
      <c r="E234" s="261">
        <f t="shared" si="29"/>
        <v>166140.33499999999</v>
      </c>
      <c r="F234" s="261">
        <f t="shared" si="29"/>
        <v>125370.2</v>
      </c>
      <c r="G234" s="261">
        <f t="shared" si="29"/>
        <v>786490.32</v>
      </c>
      <c r="H234" s="261">
        <f t="shared" si="29"/>
        <v>824897</v>
      </c>
      <c r="I234" s="261">
        <f t="shared" si="29"/>
        <v>-0.73</v>
      </c>
      <c r="J234" s="261">
        <f t="shared" si="29"/>
        <v>191119.84</v>
      </c>
      <c r="K234" s="261">
        <f t="shared" si="29"/>
        <v>1027820.655</v>
      </c>
      <c r="L234" s="261">
        <f t="shared" si="29"/>
        <v>370433</v>
      </c>
      <c r="M234" s="261">
        <f t="shared" si="29"/>
        <v>1208326.2949999999</v>
      </c>
      <c r="N234" s="261">
        <f t="shared" si="29"/>
        <v>214642.08500000002</v>
      </c>
      <c r="O234" s="261">
        <f t="shared" si="29"/>
        <v>-2709.03</v>
      </c>
      <c r="P234" s="261">
        <f t="shared" si="29"/>
        <v>1864157.2</v>
      </c>
    </row>
    <row r="235" spans="1:43">
      <c r="B235" s="2" t="str">
        <f>B222</f>
        <v>Total Utility</v>
      </c>
      <c r="C235" s="235" t="str">
        <f t="shared" ref="C235:P235" si="30">C222</f>
        <v>002DIV</v>
      </c>
      <c r="D235" s="235" t="str">
        <f t="shared" si="30"/>
        <v>107DIV</v>
      </c>
      <c r="E235" s="235" t="str">
        <f t="shared" si="30"/>
        <v>016DIV</v>
      </c>
      <c r="F235" s="235" t="str">
        <f t="shared" si="30"/>
        <v>005DIV</v>
      </c>
      <c r="G235" s="235" t="str">
        <f t="shared" si="30"/>
        <v>095DIV</v>
      </c>
      <c r="H235" s="235" t="str">
        <f t="shared" si="30"/>
        <v>091DIV</v>
      </c>
      <c r="I235" s="235" t="str">
        <f t="shared" si="30"/>
        <v>093DIV</v>
      </c>
      <c r="J235" s="235" t="str">
        <f t="shared" si="30"/>
        <v>009DIV</v>
      </c>
      <c r="K235" s="235" t="str">
        <f t="shared" si="30"/>
        <v>COLODV</v>
      </c>
      <c r="L235" s="235" t="str">
        <f t="shared" si="30"/>
        <v>030DIV</v>
      </c>
      <c r="M235" s="235" t="str">
        <f t="shared" si="30"/>
        <v>KANSDV</v>
      </c>
      <c r="N235" s="235" t="str">
        <f t="shared" si="30"/>
        <v>170DIV</v>
      </c>
      <c r="O235" s="235" t="str">
        <f t="shared" si="30"/>
        <v>190DIV</v>
      </c>
      <c r="P235" s="235" t="str">
        <f t="shared" si="30"/>
        <v>700DIV</v>
      </c>
    </row>
    <row r="237" spans="1:43">
      <c r="A237" s="78" t="s">
        <v>670</v>
      </c>
    </row>
    <row r="238" spans="1:43">
      <c r="A238" s="173" t="s">
        <v>147</v>
      </c>
      <c r="B238" s="188" t="s">
        <v>401</v>
      </c>
      <c r="C238" s="188" t="s">
        <v>154</v>
      </c>
      <c r="D238" s="67" t="s">
        <v>144</v>
      </c>
    </row>
    <row r="239" spans="1:43">
      <c r="A239" s="2" t="s">
        <v>396</v>
      </c>
      <c r="B239" s="191">
        <f>D239+C239</f>
        <v>0</v>
      </c>
      <c r="C239" s="192">
        <v>61451</v>
      </c>
      <c r="D239" s="192">
        <v>-61451</v>
      </c>
      <c r="E239" s="2" t="s">
        <v>671</v>
      </c>
    </row>
    <row r="240" spans="1:43" s="24" customFormat="1">
      <c r="A240" s="24" t="s">
        <v>638</v>
      </c>
      <c r="B240" s="248">
        <f>SUM(B239)</f>
        <v>0</v>
      </c>
      <c r="C240" s="248">
        <f>SUM(C239)</f>
        <v>61451</v>
      </c>
      <c r="D240" s="248">
        <f>SUM(D239)</f>
        <v>-61451</v>
      </c>
    </row>
    <row r="241" spans="1:45">
      <c r="B241" s="2" t="str">
        <f>B238</f>
        <v>Total Utility</v>
      </c>
      <c r="C241" s="235" t="s">
        <v>154</v>
      </c>
      <c r="D241" s="235" t="s">
        <v>144</v>
      </c>
    </row>
    <row r="243" spans="1:45">
      <c r="A243" s="78" t="s">
        <v>673</v>
      </c>
    </row>
    <row r="244" spans="1:45">
      <c r="A244" s="207" t="s">
        <v>147</v>
      </c>
      <c r="B244" s="188" t="s">
        <v>401</v>
      </c>
      <c r="C244" s="188" t="s">
        <v>154</v>
      </c>
      <c r="D244" s="2" t="s">
        <v>153</v>
      </c>
      <c r="E244" s="2" t="s">
        <v>155</v>
      </c>
      <c r="F244" s="2" t="s">
        <v>164</v>
      </c>
      <c r="G244" s="67" t="s">
        <v>144</v>
      </c>
      <c r="H244" s="187"/>
    </row>
    <row r="245" spans="1:45">
      <c r="A245" s="187" t="s">
        <v>396</v>
      </c>
      <c r="B245" s="191">
        <f>SUM(C245:G245)</f>
        <v>0</v>
      </c>
      <c r="C245" s="192">
        <v>61451</v>
      </c>
      <c r="G245" s="192">
        <v>-61451</v>
      </c>
      <c r="H245" s="187" t="s">
        <v>671</v>
      </c>
    </row>
    <row r="246" spans="1:45" s="235" customFormat="1">
      <c r="A246" s="235" t="s">
        <v>325</v>
      </c>
      <c r="B246" s="191">
        <f>SUM(C246:G246)</f>
        <v>0</v>
      </c>
      <c r="C246" s="192"/>
      <c r="D246" s="212">
        <v>-64752</v>
      </c>
      <c r="E246" s="212">
        <v>1213</v>
      </c>
      <c r="F246" s="212">
        <v>63539</v>
      </c>
      <c r="G246" s="192"/>
      <c r="H246" s="235" t="s">
        <v>674</v>
      </c>
    </row>
    <row r="247" spans="1:45">
      <c r="A247" s="2" t="s">
        <v>326</v>
      </c>
      <c r="B247" s="191">
        <f t="shared" ref="B247:B249" si="31">SUM(C247:G247)</f>
        <v>0</v>
      </c>
      <c r="D247" s="208">
        <v>57050</v>
      </c>
      <c r="E247" s="209">
        <v>-1069.0554570777458</v>
      </c>
      <c r="F247" s="210">
        <v>-55980.944542922254</v>
      </c>
      <c r="H247" s="2" t="s">
        <v>674</v>
      </c>
    </row>
    <row r="248" spans="1:45">
      <c r="A248" s="2" t="s">
        <v>314</v>
      </c>
      <c r="B248" s="191">
        <f t="shared" si="31"/>
        <v>0</v>
      </c>
      <c r="D248" s="212">
        <v>-3949</v>
      </c>
      <c r="E248" s="211">
        <v>74</v>
      </c>
      <c r="F248" s="211">
        <v>3875</v>
      </c>
      <c r="H248" s="187" t="s">
        <v>674</v>
      </c>
    </row>
    <row r="249" spans="1:45">
      <c r="A249" s="2" t="s">
        <v>335</v>
      </c>
      <c r="B249" s="191">
        <f t="shared" si="31"/>
        <v>0</v>
      </c>
      <c r="D249" s="214">
        <v>2233</v>
      </c>
      <c r="E249" s="214">
        <v>-41.84401114206139</v>
      </c>
      <c r="F249" s="216">
        <v>-2191.1559888579386</v>
      </c>
      <c r="H249" s="187" t="s">
        <v>674</v>
      </c>
    </row>
    <row r="250" spans="1:45" s="24" customFormat="1">
      <c r="A250" s="24" t="s">
        <v>638</v>
      </c>
      <c r="B250" s="250">
        <f>SUM(B245:B249)</f>
        <v>0</v>
      </c>
      <c r="C250" s="250">
        <f t="shared" ref="C250:G250" si="32">SUM(C245:C249)</f>
        <v>61451</v>
      </c>
      <c r="D250" s="250">
        <f t="shared" si="32"/>
        <v>-9418</v>
      </c>
      <c r="E250" s="250">
        <f t="shared" si="32"/>
        <v>176.1005317801928</v>
      </c>
      <c r="F250" s="250">
        <f t="shared" si="32"/>
        <v>9241.8994682198063</v>
      </c>
      <c r="G250" s="250">
        <f t="shared" si="32"/>
        <v>-61451</v>
      </c>
    </row>
    <row r="251" spans="1:45">
      <c r="B251" s="2" t="str">
        <f>B244</f>
        <v>Total Utility</v>
      </c>
      <c r="C251" s="235" t="str">
        <f t="shared" ref="C251:G251" si="33">C244</f>
        <v>002DIV</v>
      </c>
      <c r="D251" s="235" t="str">
        <f t="shared" si="33"/>
        <v>001DIV</v>
      </c>
      <c r="E251" s="235" t="str">
        <f t="shared" si="33"/>
        <v>003DIV</v>
      </c>
      <c r="F251" s="235" t="str">
        <f t="shared" si="33"/>
        <v>013DIV</v>
      </c>
      <c r="G251" s="235" t="str">
        <f t="shared" si="33"/>
        <v>170DIV</v>
      </c>
    </row>
    <row r="252" spans="1:45">
      <c r="A252" s="78"/>
    </row>
    <row r="253" spans="1:45">
      <c r="A253" s="78" t="s">
        <v>676</v>
      </c>
    </row>
    <row r="254" spans="1:45" s="235" customFormat="1">
      <c r="A254" s="233" t="s">
        <v>636</v>
      </c>
      <c r="B254" s="222">
        <v>0.36499999999999999</v>
      </c>
    </row>
    <row r="255" spans="1:45">
      <c r="A255" s="233" t="s">
        <v>147</v>
      </c>
      <c r="B255" s="188" t="s">
        <v>401</v>
      </c>
      <c r="C255" s="188" t="s">
        <v>154</v>
      </c>
      <c r="D255" s="188" t="s">
        <v>163</v>
      </c>
      <c r="E255" s="188" t="s">
        <v>188</v>
      </c>
      <c r="F255" s="188" t="s">
        <v>178</v>
      </c>
      <c r="G255" s="188" t="s">
        <v>159</v>
      </c>
      <c r="H255" s="188" t="s">
        <v>155</v>
      </c>
      <c r="I255" s="188" t="s">
        <v>164</v>
      </c>
      <c r="J255" s="188" t="s">
        <v>153</v>
      </c>
      <c r="K255" s="188" t="s">
        <v>158</v>
      </c>
      <c r="L255" s="188" t="s">
        <v>168</v>
      </c>
      <c r="M255" s="188" t="s">
        <v>169</v>
      </c>
      <c r="N255" s="188" t="s">
        <v>113</v>
      </c>
      <c r="O255" s="188" t="s">
        <v>156</v>
      </c>
      <c r="P255" s="188" t="s">
        <v>162</v>
      </c>
      <c r="Q255" s="188" t="s">
        <v>160</v>
      </c>
      <c r="R255" s="188" t="s">
        <v>167</v>
      </c>
      <c r="S255" s="188" t="s">
        <v>171</v>
      </c>
      <c r="T255" s="188" t="s">
        <v>165</v>
      </c>
      <c r="U255" s="188" t="s">
        <v>166</v>
      </c>
      <c r="V255" s="188" t="s">
        <v>170</v>
      </c>
      <c r="W255" s="188" t="s">
        <v>157</v>
      </c>
      <c r="X255" s="188" t="s">
        <v>172</v>
      </c>
      <c r="Y255" s="188" t="s">
        <v>187</v>
      </c>
      <c r="Z255" s="188" t="s">
        <v>183</v>
      </c>
      <c r="AA255" s="188" t="s">
        <v>180</v>
      </c>
      <c r="AB255" s="188" t="s">
        <v>186</v>
      </c>
      <c r="AC255" s="188" t="s">
        <v>181</v>
      </c>
      <c r="AD255" s="188" t="s">
        <v>175</v>
      </c>
      <c r="AE255" s="188" t="s">
        <v>177</v>
      </c>
      <c r="AF255" s="188" t="s">
        <v>182</v>
      </c>
      <c r="AG255" s="188" t="s">
        <v>185</v>
      </c>
      <c r="AH255" s="188" t="s">
        <v>184</v>
      </c>
      <c r="AI255" s="188" t="s">
        <v>161</v>
      </c>
      <c r="AJ255" s="188" t="s">
        <v>176</v>
      </c>
      <c r="AK255" s="188" t="s">
        <v>109</v>
      </c>
      <c r="AL255" s="188" t="s">
        <v>173</v>
      </c>
      <c r="AM255" s="188" t="s">
        <v>110</v>
      </c>
      <c r="AN255" s="188" t="s">
        <v>144</v>
      </c>
      <c r="AO255" s="188" t="s">
        <v>120</v>
      </c>
      <c r="AP255" s="188" t="s">
        <v>189</v>
      </c>
      <c r="AQ255" s="188" t="s">
        <v>192</v>
      </c>
      <c r="AR255" s="188" t="s">
        <v>190</v>
      </c>
      <c r="AS255" s="188" t="s">
        <v>191</v>
      </c>
    </row>
    <row r="256" spans="1:45">
      <c r="A256" s="235" t="s">
        <v>304</v>
      </c>
      <c r="B256" s="192">
        <v>-12112699</v>
      </c>
      <c r="C256" s="192">
        <v>0</v>
      </c>
      <c r="D256" s="192">
        <v>0</v>
      </c>
      <c r="E256" s="192">
        <v>0</v>
      </c>
      <c r="F256" s="192">
        <v>0</v>
      </c>
      <c r="G256" s="192">
        <v>0</v>
      </c>
      <c r="H256" s="192">
        <v>0</v>
      </c>
      <c r="I256" s="192">
        <v>0</v>
      </c>
      <c r="J256" s="192">
        <v>0</v>
      </c>
      <c r="K256" s="192">
        <v>0</v>
      </c>
      <c r="L256" s="192">
        <v>0</v>
      </c>
      <c r="M256" s="192">
        <v>0</v>
      </c>
      <c r="N256" s="192">
        <v>0</v>
      </c>
      <c r="O256" s="192">
        <v>0</v>
      </c>
      <c r="P256" s="192">
        <v>-1443319</v>
      </c>
      <c r="Q256" s="192">
        <v>0</v>
      </c>
      <c r="R256" s="192">
        <v>0</v>
      </c>
      <c r="S256" s="192">
        <v>0</v>
      </c>
      <c r="T256" s="192">
        <v>0</v>
      </c>
      <c r="U256" s="192">
        <v>0</v>
      </c>
      <c r="V256" s="192">
        <v>0</v>
      </c>
      <c r="W256" s="192">
        <v>0</v>
      </c>
      <c r="X256" s="192">
        <v>0</v>
      </c>
      <c r="Y256" s="192">
        <v>0</v>
      </c>
      <c r="Z256" s="192">
        <v>0</v>
      </c>
      <c r="AA256" s="192">
        <v>0</v>
      </c>
      <c r="AB256" s="192">
        <v>0</v>
      </c>
      <c r="AC256" s="192">
        <v>0</v>
      </c>
      <c r="AD256" s="192">
        <v>0</v>
      </c>
      <c r="AE256" s="192">
        <v>0</v>
      </c>
      <c r="AF256" s="192">
        <v>0</v>
      </c>
      <c r="AG256" s="192">
        <v>0</v>
      </c>
      <c r="AH256" s="192">
        <v>0</v>
      </c>
      <c r="AI256" s="192">
        <v>0</v>
      </c>
      <c r="AJ256" s="192">
        <v>0</v>
      </c>
      <c r="AK256" s="192">
        <v>0</v>
      </c>
      <c r="AL256" s="192">
        <v>0</v>
      </c>
      <c r="AM256" s="192">
        <v>0</v>
      </c>
      <c r="AN256" s="192">
        <v>-2405202</v>
      </c>
      <c r="AO256" s="192">
        <v>0</v>
      </c>
      <c r="AP256" s="192">
        <v>-4928324</v>
      </c>
      <c r="AQ256" s="192"/>
      <c r="AR256" s="192">
        <v>-3335854</v>
      </c>
      <c r="AS256" s="192">
        <v>0</v>
      </c>
    </row>
    <row r="257" spans="1:45">
      <c r="A257" s="235" t="s">
        <v>305</v>
      </c>
      <c r="B257" s="192">
        <v>428771</v>
      </c>
      <c r="C257" s="192">
        <v>428771</v>
      </c>
      <c r="D257" s="192">
        <v>0</v>
      </c>
      <c r="E257" s="192">
        <v>0</v>
      </c>
      <c r="F257" s="192">
        <v>0</v>
      </c>
      <c r="G257" s="192">
        <v>0</v>
      </c>
      <c r="H257" s="192">
        <v>0</v>
      </c>
      <c r="I257" s="192">
        <v>0</v>
      </c>
      <c r="J257" s="192">
        <v>0</v>
      </c>
      <c r="K257" s="192">
        <v>0</v>
      </c>
      <c r="L257" s="192">
        <v>0</v>
      </c>
      <c r="M257" s="192">
        <v>0</v>
      </c>
      <c r="N257" s="192">
        <v>0</v>
      </c>
      <c r="O257" s="192">
        <v>0</v>
      </c>
      <c r="P257" s="192">
        <v>0</v>
      </c>
      <c r="Q257" s="192">
        <v>0</v>
      </c>
      <c r="R257" s="192">
        <v>0</v>
      </c>
      <c r="S257" s="192">
        <v>0</v>
      </c>
      <c r="T257" s="192">
        <v>0</v>
      </c>
      <c r="U257" s="192">
        <v>0</v>
      </c>
      <c r="V257" s="192">
        <v>0</v>
      </c>
      <c r="W257" s="192">
        <v>0</v>
      </c>
      <c r="X257" s="192">
        <v>0</v>
      </c>
      <c r="Y257" s="192">
        <v>0</v>
      </c>
      <c r="Z257" s="192">
        <v>0</v>
      </c>
      <c r="AA257" s="192">
        <v>0</v>
      </c>
      <c r="AB257" s="192">
        <v>0</v>
      </c>
      <c r="AC257" s="192">
        <v>0</v>
      </c>
      <c r="AD257" s="192">
        <v>0</v>
      </c>
      <c r="AE257" s="192">
        <v>0</v>
      </c>
      <c r="AF257" s="192">
        <v>0</v>
      </c>
      <c r="AG257" s="192">
        <v>0</v>
      </c>
      <c r="AH257" s="192">
        <v>0</v>
      </c>
      <c r="AI257" s="192">
        <v>0</v>
      </c>
      <c r="AJ257" s="192">
        <v>0</v>
      </c>
      <c r="AK257" s="192">
        <v>0</v>
      </c>
      <c r="AL257" s="192">
        <v>0</v>
      </c>
      <c r="AM257" s="192">
        <v>0</v>
      </c>
      <c r="AN257" s="192">
        <v>0</v>
      </c>
      <c r="AO257" s="192">
        <v>0</v>
      </c>
      <c r="AP257" s="192">
        <v>0</v>
      </c>
      <c r="AQ257" s="192"/>
      <c r="AR257" s="192">
        <v>0</v>
      </c>
      <c r="AS257" s="192">
        <v>0</v>
      </c>
    </row>
    <row r="258" spans="1:45">
      <c r="A258" s="235" t="s">
        <v>306</v>
      </c>
      <c r="B258" s="192">
        <v>2585803</v>
      </c>
      <c r="C258" s="192">
        <v>1937158</v>
      </c>
      <c r="D258" s="192">
        <v>-1125880</v>
      </c>
      <c r="E258" s="192">
        <v>144489</v>
      </c>
      <c r="F258" s="192">
        <v>436887</v>
      </c>
      <c r="G258" s="192">
        <v>-608990</v>
      </c>
      <c r="H258" s="192">
        <v>-11228</v>
      </c>
      <c r="I258" s="192">
        <v>0</v>
      </c>
      <c r="J258" s="192">
        <v>-24324</v>
      </c>
      <c r="K258" s="192">
        <v>0</v>
      </c>
      <c r="L258" s="192">
        <v>0</v>
      </c>
      <c r="M258" s="192">
        <v>0</v>
      </c>
      <c r="N258" s="192">
        <v>0</v>
      </c>
      <c r="O258" s="192">
        <v>0</v>
      </c>
      <c r="P258" s="192">
        <v>27907</v>
      </c>
      <c r="Q258" s="192">
        <v>0</v>
      </c>
      <c r="R258" s="192">
        <v>0</v>
      </c>
      <c r="S258" s="192">
        <v>0</v>
      </c>
      <c r="T258" s="192">
        <v>0</v>
      </c>
      <c r="U258" s="192">
        <v>0</v>
      </c>
      <c r="V258" s="192">
        <v>0</v>
      </c>
      <c r="W258" s="192">
        <v>0</v>
      </c>
      <c r="X258" s="192">
        <v>0</v>
      </c>
      <c r="Y258" s="192">
        <v>0</v>
      </c>
      <c r="Z258" s="192">
        <v>-53732</v>
      </c>
      <c r="AA258" s="192">
        <v>210095</v>
      </c>
      <c r="AB258" s="192">
        <v>0</v>
      </c>
      <c r="AC258" s="192">
        <v>0</v>
      </c>
      <c r="AD258" s="192">
        <v>0</v>
      </c>
      <c r="AE258" s="192">
        <v>0</v>
      </c>
      <c r="AF258" s="192">
        <v>-1</v>
      </c>
      <c r="AG258" s="192">
        <v>0</v>
      </c>
      <c r="AH258" s="192">
        <v>482361</v>
      </c>
      <c r="AI258" s="192">
        <v>780227</v>
      </c>
      <c r="AJ258" s="192">
        <v>0</v>
      </c>
      <c r="AK258" s="192">
        <v>0</v>
      </c>
      <c r="AL258" s="192">
        <v>155184</v>
      </c>
      <c r="AM258" s="192">
        <v>506357</v>
      </c>
      <c r="AN258" s="192">
        <v>18571</v>
      </c>
      <c r="AO258" s="192">
        <v>0</v>
      </c>
      <c r="AP258" s="192">
        <v>-2597036</v>
      </c>
      <c r="AQ258" s="192"/>
      <c r="AR258" s="192">
        <v>2307758</v>
      </c>
      <c r="AS258" s="192">
        <v>0</v>
      </c>
    </row>
    <row r="259" spans="1:45">
      <c r="A259" s="235" t="s">
        <v>308</v>
      </c>
      <c r="B259" s="192">
        <v>-38534</v>
      </c>
      <c r="C259" s="192">
        <v>39576</v>
      </c>
      <c r="D259" s="192">
        <v>0</v>
      </c>
      <c r="E259" s="192">
        <v>0</v>
      </c>
      <c r="F259" s="192">
        <v>0</v>
      </c>
      <c r="G259" s="192">
        <v>0</v>
      </c>
      <c r="H259" s="192">
        <v>0</v>
      </c>
      <c r="I259" s="192">
        <v>0</v>
      </c>
      <c r="J259" s="192">
        <v>0</v>
      </c>
      <c r="K259" s="192">
        <v>0</v>
      </c>
      <c r="L259" s="192">
        <v>0</v>
      </c>
      <c r="M259" s="192">
        <v>0</v>
      </c>
      <c r="N259" s="192">
        <v>0</v>
      </c>
      <c r="O259" s="192">
        <v>0</v>
      </c>
      <c r="P259" s="192">
        <v>0</v>
      </c>
      <c r="Q259" s="192">
        <v>0</v>
      </c>
      <c r="R259" s="192">
        <v>0</v>
      </c>
      <c r="S259" s="192">
        <v>0</v>
      </c>
      <c r="T259" s="192">
        <v>0</v>
      </c>
      <c r="U259" s="192">
        <v>0</v>
      </c>
      <c r="V259" s="192">
        <v>0</v>
      </c>
      <c r="W259" s="192">
        <v>0</v>
      </c>
      <c r="X259" s="192">
        <v>0</v>
      </c>
      <c r="Y259" s="192">
        <v>0</v>
      </c>
      <c r="Z259" s="192">
        <v>0</v>
      </c>
      <c r="AA259" s="192">
        <v>0</v>
      </c>
      <c r="AB259" s="192">
        <v>0</v>
      </c>
      <c r="AC259" s="192">
        <v>0</v>
      </c>
      <c r="AD259" s="192">
        <v>0</v>
      </c>
      <c r="AE259" s="192">
        <v>0</v>
      </c>
      <c r="AF259" s="192">
        <v>0</v>
      </c>
      <c r="AG259" s="192">
        <v>0</v>
      </c>
      <c r="AH259" s="192">
        <v>0</v>
      </c>
      <c r="AI259" s="192">
        <v>0</v>
      </c>
      <c r="AJ259" s="192">
        <v>0</v>
      </c>
      <c r="AK259" s="192">
        <v>0</v>
      </c>
      <c r="AL259" s="192">
        <v>0</v>
      </c>
      <c r="AM259" s="192">
        <v>0</v>
      </c>
      <c r="AN259" s="192">
        <v>-78110</v>
      </c>
      <c r="AO259" s="192">
        <v>0</v>
      </c>
      <c r="AP259" s="192">
        <v>0</v>
      </c>
      <c r="AQ259" s="192"/>
      <c r="AR259" s="192">
        <v>0</v>
      </c>
      <c r="AS259" s="192">
        <v>0</v>
      </c>
    </row>
    <row r="260" spans="1:45">
      <c r="A260" s="235" t="s">
        <v>309</v>
      </c>
      <c r="B260" s="192">
        <v>7388170</v>
      </c>
      <c r="C260" s="192">
        <v>7288170</v>
      </c>
      <c r="D260" s="192">
        <v>0</v>
      </c>
      <c r="E260" s="192">
        <v>0</v>
      </c>
      <c r="F260" s="192">
        <v>0</v>
      </c>
      <c r="G260" s="192">
        <v>0</v>
      </c>
      <c r="H260" s="192">
        <v>0</v>
      </c>
      <c r="I260" s="192">
        <v>0</v>
      </c>
      <c r="J260" s="192">
        <v>0</v>
      </c>
      <c r="K260" s="192">
        <v>0</v>
      </c>
      <c r="L260" s="192">
        <v>0</v>
      </c>
      <c r="M260" s="192">
        <v>0</v>
      </c>
      <c r="N260" s="192">
        <v>0</v>
      </c>
      <c r="O260" s="192">
        <v>0</v>
      </c>
      <c r="P260" s="192">
        <v>0</v>
      </c>
      <c r="Q260" s="192">
        <v>0</v>
      </c>
      <c r="R260" s="192">
        <v>0</v>
      </c>
      <c r="S260" s="192">
        <v>0</v>
      </c>
      <c r="T260" s="192">
        <v>0</v>
      </c>
      <c r="U260" s="192">
        <v>0</v>
      </c>
      <c r="V260" s="192">
        <v>0</v>
      </c>
      <c r="W260" s="192">
        <v>0</v>
      </c>
      <c r="X260" s="192">
        <v>0</v>
      </c>
      <c r="Y260" s="192">
        <v>0</v>
      </c>
      <c r="Z260" s="192">
        <v>0</v>
      </c>
      <c r="AA260" s="192">
        <v>0</v>
      </c>
      <c r="AB260" s="192">
        <v>0</v>
      </c>
      <c r="AC260" s="192">
        <v>0</v>
      </c>
      <c r="AD260" s="192">
        <v>0</v>
      </c>
      <c r="AE260" s="192">
        <v>0</v>
      </c>
      <c r="AF260" s="192">
        <v>-1</v>
      </c>
      <c r="AG260" s="192">
        <v>0</v>
      </c>
      <c r="AH260" s="192">
        <v>0</v>
      </c>
      <c r="AI260" s="192">
        <v>0</v>
      </c>
      <c r="AJ260" s="192">
        <v>0</v>
      </c>
      <c r="AK260" s="192">
        <v>1</v>
      </c>
      <c r="AL260" s="192">
        <v>0</v>
      </c>
      <c r="AM260" s="192">
        <v>0</v>
      </c>
      <c r="AN260" s="192">
        <v>0</v>
      </c>
      <c r="AO260" s="192">
        <v>0</v>
      </c>
      <c r="AP260" s="192">
        <v>0</v>
      </c>
      <c r="AQ260" s="192"/>
      <c r="AR260" s="192">
        <v>100000</v>
      </c>
      <c r="AS260" s="192">
        <v>0</v>
      </c>
    </row>
    <row r="261" spans="1:45">
      <c r="A261" s="235" t="s">
        <v>311</v>
      </c>
      <c r="B261" s="192">
        <v>5211334</v>
      </c>
      <c r="C261" s="192">
        <v>207186</v>
      </c>
      <c r="D261" s="192">
        <v>7051</v>
      </c>
      <c r="E261" s="192">
        <v>96483</v>
      </c>
      <c r="F261" s="192">
        <v>354185</v>
      </c>
      <c r="G261" s="192">
        <v>25306</v>
      </c>
      <c r="H261" s="192">
        <v>15884</v>
      </c>
      <c r="I261" s="192">
        <v>387</v>
      </c>
      <c r="J261" s="192">
        <v>0</v>
      </c>
      <c r="K261" s="192">
        <v>0</v>
      </c>
      <c r="L261" s="192">
        <v>0</v>
      </c>
      <c r="M261" s="192">
        <v>0</v>
      </c>
      <c r="N261" s="192">
        <v>0</v>
      </c>
      <c r="O261" s="192">
        <v>0</v>
      </c>
      <c r="P261" s="192">
        <v>369826</v>
      </c>
      <c r="Q261" s="192">
        <v>0</v>
      </c>
      <c r="R261" s="192">
        <v>15055</v>
      </c>
      <c r="S261" s="192">
        <v>853</v>
      </c>
      <c r="T261" s="192">
        <v>0</v>
      </c>
      <c r="U261" s="192">
        <v>0</v>
      </c>
      <c r="V261" s="192">
        <v>4392</v>
      </c>
      <c r="W261" s="192">
        <v>34326</v>
      </c>
      <c r="X261" s="192">
        <v>5899</v>
      </c>
      <c r="Y261" s="192">
        <v>833</v>
      </c>
      <c r="Z261" s="192">
        <v>0</v>
      </c>
      <c r="AA261" s="192">
        <v>945784</v>
      </c>
      <c r="AB261" s="192">
        <v>0</v>
      </c>
      <c r="AC261" s="192">
        <v>0</v>
      </c>
      <c r="AD261" s="192">
        <v>0</v>
      </c>
      <c r="AE261" s="192">
        <v>0</v>
      </c>
      <c r="AF261" s="192">
        <v>74072</v>
      </c>
      <c r="AG261" s="192">
        <v>0</v>
      </c>
      <c r="AH261" s="192">
        <v>18392</v>
      </c>
      <c r="AI261" s="192">
        <v>115055</v>
      </c>
      <c r="AJ261" s="192">
        <v>0</v>
      </c>
      <c r="AK261" s="192">
        <v>65704</v>
      </c>
      <c r="AL261" s="192">
        <v>409720</v>
      </c>
      <c r="AM261" s="192">
        <v>101913</v>
      </c>
      <c r="AN261" s="192">
        <v>688277</v>
      </c>
      <c r="AO261" s="192">
        <v>36</v>
      </c>
      <c r="AP261" s="192">
        <v>1544056</v>
      </c>
      <c r="AQ261" s="192"/>
      <c r="AR261" s="192">
        <v>110659</v>
      </c>
      <c r="AS261" s="192">
        <v>0</v>
      </c>
    </row>
    <row r="262" spans="1:45">
      <c r="A262" s="235" t="s">
        <v>336</v>
      </c>
      <c r="B262" s="192">
        <v>-10770752</v>
      </c>
      <c r="C262" s="192">
        <v>0</v>
      </c>
      <c r="D262" s="192">
        <v>0</v>
      </c>
      <c r="E262" s="192">
        <v>0</v>
      </c>
      <c r="F262" s="192">
        <v>-274667</v>
      </c>
      <c r="G262" s="192">
        <v>-1267439</v>
      </c>
      <c r="H262" s="192">
        <v>-61784</v>
      </c>
      <c r="I262" s="192">
        <v>31275</v>
      </c>
      <c r="J262" s="192">
        <v>0</v>
      </c>
      <c r="K262" s="192">
        <v>-2806</v>
      </c>
      <c r="L262" s="192">
        <v>0</v>
      </c>
      <c r="M262" s="192">
        <v>-746</v>
      </c>
      <c r="N262" s="192">
        <v>0</v>
      </c>
      <c r="O262" s="192">
        <v>-372</v>
      </c>
      <c r="P262" s="192">
        <v>0</v>
      </c>
      <c r="Q262" s="192">
        <v>-41</v>
      </c>
      <c r="R262" s="192">
        <v>-55260</v>
      </c>
      <c r="S262" s="192">
        <v>-4316</v>
      </c>
      <c r="T262" s="192">
        <v>0</v>
      </c>
      <c r="U262" s="192">
        <v>0</v>
      </c>
      <c r="V262" s="192">
        <v>0</v>
      </c>
      <c r="W262" s="192">
        <v>11746831</v>
      </c>
      <c r="X262" s="192">
        <v>-9781</v>
      </c>
      <c r="Y262" s="192">
        <v>0</v>
      </c>
      <c r="Z262" s="192">
        <v>0</v>
      </c>
      <c r="AA262" s="192">
        <v>0</v>
      </c>
      <c r="AB262" s="192">
        <v>0</v>
      </c>
      <c r="AC262" s="192">
        <v>0</v>
      </c>
      <c r="AD262" s="192">
        <v>0</v>
      </c>
      <c r="AE262" s="192">
        <v>0</v>
      </c>
      <c r="AF262" s="192">
        <v>80396</v>
      </c>
      <c r="AG262" s="192">
        <v>0</v>
      </c>
      <c r="AH262" s="192">
        <v>-899448</v>
      </c>
      <c r="AI262" s="192">
        <v>-3919685</v>
      </c>
      <c r="AJ262" s="192">
        <v>0</v>
      </c>
      <c r="AK262" s="192">
        <v>-629468</v>
      </c>
      <c r="AL262" s="192">
        <v>0</v>
      </c>
      <c r="AM262" s="192">
        <v>1568189</v>
      </c>
      <c r="AN262" s="192">
        <v>1294045</v>
      </c>
      <c r="AO262" s="192">
        <v>0</v>
      </c>
      <c r="AP262" s="192">
        <v>-18365675</v>
      </c>
      <c r="AQ262" s="192"/>
      <c r="AR262" s="192">
        <v>0</v>
      </c>
      <c r="AS262" s="192">
        <v>0</v>
      </c>
    </row>
    <row r="263" spans="1:45">
      <c r="A263" s="235" t="s">
        <v>337</v>
      </c>
      <c r="B263" s="192">
        <v>-59253658</v>
      </c>
      <c r="C263" s="192">
        <v>0</v>
      </c>
      <c r="D263" s="192">
        <v>0</v>
      </c>
      <c r="E263" s="192">
        <v>0</v>
      </c>
      <c r="F263" s="192">
        <v>0</v>
      </c>
      <c r="G263" s="192">
        <v>1</v>
      </c>
      <c r="H263" s="192">
        <v>0</v>
      </c>
      <c r="I263" s="192">
        <v>0</v>
      </c>
      <c r="J263" s="192">
        <v>0</v>
      </c>
      <c r="K263" s="192">
        <v>0</v>
      </c>
      <c r="L263" s="192">
        <v>0</v>
      </c>
      <c r="M263" s="192">
        <v>0</v>
      </c>
      <c r="N263" s="192">
        <v>0</v>
      </c>
      <c r="O263" s="192">
        <v>0</v>
      </c>
      <c r="P263" s="192">
        <v>0</v>
      </c>
      <c r="Q263" s="192">
        <v>0</v>
      </c>
      <c r="R263" s="192">
        <v>0</v>
      </c>
      <c r="S263" s="192">
        <v>0</v>
      </c>
      <c r="T263" s="192">
        <v>0</v>
      </c>
      <c r="U263" s="192">
        <v>0</v>
      </c>
      <c r="V263" s="192">
        <v>0</v>
      </c>
      <c r="W263" s="192">
        <v>-11845029</v>
      </c>
      <c r="X263" s="192">
        <v>0</v>
      </c>
      <c r="Y263" s="192">
        <v>0</v>
      </c>
      <c r="Z263" s="192">
        <v>0</v>
      </c>
      <c r="AA263" s="192">
        <v>0</v>
      </c>
      <c r="AB263" s="192">
        <v>0</v>
      </c>
      <c r="AC263" s="192">
        <v>0</v>
      </c>
      <c r="AD263" s="192">
        <v>0</v>
      </c>
      <c r="AE263" s="192">
        <v>0</v>
      </c>
      <c r="AF263" s="192">
        <v>-3360985</v>
      </c>
      <c r="AG263" s="192">
        <v>0</v>
      </c>
      <c r="AH263" s="192">
        <v>0</v>
      </c>
      <c r="AI263" s="192">
        <v>-185901</v>
      </c>
      <c r="AJ263" s="192">
        <v>0</v>
      </c>
      <c r="AK263" s="192">
        <v>-276657</v>
      </c>
      <c r="AL263" s="192">
        <v>0</v>
      </c>
      <c r="AM263" s="192">
        <v>-367381</v>
      </c>
      <c r="AN263" s="192">
        <v>-1304442</v>
      </c>
      <c r="AO263" s="192">
        <v>0</v>
      </c>
      <c r="AP263" s="192">
        <v>-41913264</v>
      </c>
      <c r="AQ263" s="192"/>
      <c r="AR263" s="192">
        <v>0</v>
      </c>
      <c r="AS263" s="192">
        <v>0</v>
      </c>
    </row>
    <row r="264" spans="1:45">
      <c r="A264" s="235" t="s">
        <v>349</v>
      </c>
      <c r="B264" s="192">
        <v>10380684</v>
      </c>
      <c r="C264" s="192">
        <v>0</v>
      </c>
      <c r="D264" s="192">
        <v>0</v>
      </c>
      <c r="E264" s="192">
        <v>328785</v>
      </c>
      <c r="F264" s="192">
        <v>0</v>
      </c>
      <c r="G264" s="192">
        <v>0</v>
      </c>
      <c r="H264" s="192">
        <v>0</v>
      </c>
      <c r="I264" s="192">
        <v>0</v>
      </c>
      <c r="J264" s="192">
        <v>0</v>
      </c>
      <c r="K264" s="192">
        <v>0</v>
      </c>
      <c r="L264" s="192">
        <v>0</v>
      </c>
      <c r="M264" s="192">
        <v>0</v>
      </c>
      <c r="N264" s="192">
        <v>0</v>
      </c>
      <c r="O264" s="192">
        <v>0</v>
      </c>
      <c r="P264" s="192">
        <v>499972</v>
      </c>
      <c r="Q264" s="192">
        <v>0</v>
      </c>
      <c r="R264" s="192">
        <v>0</v>
      </c>
      <c r="S264" s="192">
        <v>0</v>
      </c>
      <c r="T264" s="192">
        <v>0</v>
      </c>
      <c r="U264" s="192">
        <v>0</v>
      </c>
      <c r="V264" s="192">
        <v>0</v>
      </c>
      <c r="W264" s="192">
        <v>0</v>
      </c>
      <c r="X264" s="192">
        <v>0</v>
      </c>
      <c r="Y264" s="192">
        <v>0</v>
      </c>
      <c r="Z264" s="192">
        <v>0</v>
      </c>
      <c r="AA264" s="192">
        <v>3590283</v>
      </c>
      <c r="AB264" s="192">
        <v>0</v>
      </c>
      <c r="AC264" s="192">
        <v>0</v>
      </c>
      <c r="AD264" s="192">
        <v>0</v>
      </c>
      <c r="AE264" s="192">
        <v>0</v>
      </c>
      <c r="AF264" s="192">
        <v>0</v>
      </c>
      <c r="AG264" s="192">
        <v>0</v>
      </c>
      <c r="AH264" s="192">
        <v>0</v>
      </c>
      <c r="AI264" s="192">
        <v>0</v>
      </c>
      <c r="AJ264" s="192">
        <v>0</v>
      </c>
      <c r="AK264" s="192">
        <v>0</v>
      </c>
      <c r="AL264" s="192">
        <v>774283</v>
      </c>
      <c r="AM264" s="192">
        <v>0</v>
      </c>
      <c r="AN264" s="192">
        <v>508572</v>
      </c>
      <c r="AO264" s="192">
        <v>0</v>
      </c>
      <c r="AP264" s="192">
        <v>4678789</v>
      </c>
      <c r="AQ264" s="192"/>
      <c r="AR264" s="192">
        <v>0</v>
      </c>
      <c r="AS264" s="192">
        <v>0</v>
      </c>
    </row>
    <row r="265" spans="1:45">
      <c r="A265" s="235" t="s">
        <v>352</v>
      </c>
      <c r="B265" s="192">
        <v>18196146</v>
      </c>
      <c r="C265" s="192">
        <v>-97</v>
      </c>
      <c r="D265" s="192">
        <v>0</v>
      </c>
      <c r="E265" s="192">
        <v>0</v>
      </c>
      <c r="F265" s="192">
        <v>1459408</v>
      </c>
      <c r="G265" s="192">
        <v>917132</v>
      </c>
      <c r="H265" s="192">
        <v>282621</v>
      </c>
      <c r="I265" s="192">
        <v>10903</v>
      </c>
      <c r="J265" s="192">
        <v>0</v>
      </c>
      <c r="K265" s="192">
        <v>12851</v>
      </c>
      <c r="L265" s="192">
        <v>0</v>
      </c>
      <c r="M265" s="192">
        <v>1218</v>
      </c>
      <c r="N265" s="192">
        <v>0</v>
      </c>
      <c r="O265" s="192">
        <v>5968</v>
      </c>
      <c r="P265" s="192">
        <v>211590</v>
      </c>
      <c r="Q265" s="192">
        <v>30324</v>
      </c>
      <c r="R265" s="192">
        <v>259160</v>
      </c>
      <c r="S265" s="192">
        <v>17502</v>
      </c>
      <c r="T265" s="192">
        <v>52704</v>
      </c>
      <c r="U265" s="192">
        <v>129747</v>
      </c>
      <c r="V265" s="192">
        <v>0</v>
      </c>
      <c r="W265" s="192">
        <v>559357</v>
      </c>
      <c r="X265" s="192">
        <v>64116</v>
      </c>
      <c r="Y265" s="192">
        <v>0</v>
      </c>
      <c r="Z265" s="192">
        <v>0</v>
      </c>
      <c r="AA265" s="192">
        <v>354155</v>
      </c>
      <c r="AB265" s="192">
        <v>0</v>
      </c>
      <c r="AC265" s="192">
        <v>0</v>
      </c>
      <c r="AD265" s="192">
        <v>0</v>
      </c>
      <c r="AE265" s="192">
        <v>0</v>
      </c>
      <c r="AF265" s="192">
        <v>633741</v>
      </c>
      <c r="AG265" s="192">
        <v>0</v>
      </c>
      <c r="AH265" s="192">
        <v>104871</v>
      </c>
      <c r="AI265" s="192">
        <v>704980</v>
      </c>
      <c r="AJ265" s="192">
        <v>0</v>
      </c>
      <c r="AK265" s="192">
        <v>660122</v>
      </c>
      <c r="AL265" s="192">
        <v>215133</v>
      </c>
      <c r="AM265" s="192">
        <v>959052</v>
      </c>
      <c r="AN265" s="192">
        <v>2876896</v>
      </c>
      <c r="AO265" s="192">
        <v>0</v>
      </c>
      <c r="AP265" s="192">
        <v>7660707</v>
      </c>
      <c r="AQ265" s="192"/>
      <c r="AR265" s="192">
        <v>11985</v>
      </c>
      <c r="AS265" s="192">
        <v>0</v>
      </c>
    </row>
    <row r="266" spans="1:45">
      <c r="A266" s="235" t="s">
        <v>353</v>
      </c>
      <c r="B266" s="192">
        <v>508117</v>
      </c>
      <c r="C266" s="192">
        <v>391931</v>
      </c>
      <c r="D266" s="192">
        <v>723</v>
      </c>
      <c r="E266" s="192">
        <v>0</v>
      </c>
      <c r="F266" s="192">
        <v>400</v>
      </c>
      <c r="G266" s="192">
        <v>510</v>
      </c>
      <c r="H266" s="192">
        <v>0</v>
      </c>
      <c r="I266" s="192">
        <v>0</v>
      </c>
      <c r="J266" s="192">
        <v>0</v>
      </c>
      <c r="K266" s="192">
        <v>0</v>
      </c>
      <c r="L266" s="192">
        <v>0</v>
      </c>
      <c r="M266" s="192">
        <v>0</v>
      </c>
      <c r="N266" s="192">
        <v>0</v>
      </c>
      <c r="O266" s="192">
        <v>0</v>
      </c>
      <c r="P266" s="192">
        <v>-2687</v>
      </c>
      <c r="Q266" s="192">
        <v>0</v>
      </c>
      <c r="R266" s="192">
        <v>0</v>
      </c>
      <c r="S266" s="192">
        <v>0</v>
      </c>
      <c r="T266" s="192">
        <v>0</v>
      </c>
      <c r="U266" s="192">
        <v>0</v>
      </c>
      <c r="V266" s="192">
        <v>0</v>
      </c>
      <c r="W266" s="192">
        <v>0</v>
      </c>
      <c r="X266" s="192">
        <v>0</v>
      </c>
      <c r="Y266" s="192">
        <v>0</v>
      </c>
      <c r="Z266" s="192">
        <v>2300</v>
      </c>
      <c r="AA266" s="192">
        <v>2626</v>
      </c>
      <c r="AB266" s="192">
        <v>0</v>
      </c>
      <c r="AC266" s="192">
        <v>0</v>
      </c>
      <c r="AD266" s="192">
        <v>0</v>
      </c>
      <c r="AE266" s="192">
        <v>0</v>
      </c>
      <c r="AF266" s="192">
        <v>0</v>
      </c>
      <c r="AG266" s="192">
        <v>0</v>
      </c>
      <c r="AH266" s="192">
        <v>0</v>
      </c>
      <c r="AI266" s="192">
        <v>1160</v>
      </c>
      <c r="AJ266" s="192">
        <v>0</v>
      </c>
      <c r="AK266" s="192">
        <v>0</v>
      </c>
      <c r="AL266" s="192">
        <v>106850</v>
      </c>
      <c r="AM266" s="192">
        <v>0</v>
      </c>
      <c r="AN266" s="192">
        <v>300</v>
      </c>
      <c r="AO266" s="192">
        <v>0</v>
      </c>
      <c r="AP266" s="192">
        <v>3704</v>
      </c>
      <c r="AQ266" s="192"/>
      <c r="AR266" s="192">
        <v>300</v>
      </c>
      <c r="AS266" s="192">
        <v>0</v>
      </c>
    </row>
    <row r="267" spans="1:45">
      <c r="A267" s="235" t="s">
        <v>360</v>
      </c>
      <c r="B267" s="192">
        <v>-13104000</v>
      </c>
      <c r="C267" s="192">
        <v>-7492740</v>
      </c>
      <c r="D267" s="192">
        <v>0</v>
      </c>
      <c r="E267" s="192">
        <v>0</v>
      </c>
      <c r="F267" s="192">
        <v>-47485</v>
      </c>
      <c r="G267" s="192">
        <v>-19292</v>
      </c>
      <c r="H267" s="192">
        <v>0</v>
      </c>
      <c r="I267" s="192">
        <v>0</v>
      </c>
      <c r="J267" s="192">
        <v>0</v>
      </c>
      <c r="K267" s="192">
        <v>0</v>
      </c>
      <c r="L267" s="192">
        <v>0</v>
      </c>
      <c r="M267" s="192">
        <v>0</v>
      </c>
      <c r="N267" s="192">
        <v>0</v>
      </c>
      <c r="O267" s="192">
        <v>0</v>
      </c>
      <c r="P267" s="192">
        <v>0</v>
      </c>
      <c r="Q267" s="192">
        <v>0</v>
      </c>
      <c r="R267" s="192">
        <v>0</v>
      </c>
      <c r="S267" s="192">
        <v>0</v>
      </c>
      <c r="T267" s="192">
        <v>0</v>
      </c>
      <c r="U267" s="192">
        <v>0</v>
      </c>
      <c r="V267" s="192">
        <v>0</v>
      </c>
      <c r="W267" s="192">
        <v>0</v>
      </c>
      <c r="X267" s="192">
        <v>0</v>
      </c>
      <c r="Y267" s="192">
        <v>0</v>
      </c>
      <c r="Z267" s="192">
        <v>0</v>
      </c>
      <c r="AA267" s="192">
        <v>0</v>
      </c>
      <c r="AB267" s="192">
        <v>0</v>
      </c>
      <c r="AC267" s="192">
        <v>0</v>
      </c>
      <c r="AD267" s="192">
        <v>0</v>
      </c>
      <c r="AE267" s="192">
        <v>0</v>
      </c>
      <c r="AF267" s="192">
        <v>-1109429</v>
      </c>
      <c r="AG267" s="192">
        <v>0</v>
      </c>
      <c r="AH267" s="192">
        <v>0</v>
      </c>
      <c r="AI267" s="192">
        <v>-180434</v>
      </c>
      <c r="AJ267" s="192">
        <v>0</v>
      </c>
      <c r="AK267" s="192">
        <v>-23080</v>
      </c>
      <c r="AL267" s="192">
        <v>0</v>
      </c>
      <c r="AM267" s="192">
        <v>0</v>
      </c>
      <c r="AN267" s="192">
        <v>0</v>
      </c>
      <c r="AO267" s="192">
        <v>0</v>
      </c>
      <c r="AP267" s="192">
        <v>-3333155</v>
      </c>
      <c r="AQ267" s="192"/>
      <c r="AR267" s="192">
        <v>34984</v>
      </c>
      <c r="AS267" s="192">
        <v>-933369</v>
      </c>
    </row>
    <row r="268" spans="1:45">
      <c r="A268" s="235" t="s">
        <v>361</v>
      </c>
      <c r="B268" s="192">
        <v>-9836849</v>
      </c>
      <c r="C268" s="192">
        <v>0</v>
      </c>
      <c r="D268" s="192">
        <v>0</v>
      </c>
      <c r="E268" s="192">
        <v>0</v>
      </c>
      <c r="F268" s="192">
        <v>0</v>
      </c>
      <c r="G268" s="192">
        <v>0</v>
      </c>
      <c r="H268" s="192">
        <v>0</v>
      </c>
      <c r="I268" s="192">
        <v>0</v>
      </c>
      <c r="J268" s="192">
        <v>0</v>
      </c>
      <c r="K268" s="192">
        <v>0</v>
      </c>
      <c r="L268" s="192">
        <v>0</v>
      </c>
      <c r="M268" s="192">
        <v>0</v>
      </c>
      <c r="N268" s="192">
        <v>0</v>
      </c>
      <c r="O268" s="192">
        <v>0</v>
      </c>
      <c r="P268" s="192">
        <v>0</v>
      </c>
      <c r="Q268" s="192">
        <v>0</v>
      </c>
      <c r="R268" s="192">
        <v>0</v>
      </c>
      <c r="S268" s="192">
        <v>0</v>
      </c>
      <c r="T268" s="192">
        <v>0</v>
      </c>
      <c r="U268" s="192">
        <v>0</v>
      </c>
      <c r="V268" s="192">
        <v>0</v>
      </c>
      <c r="W268" s="192">
        <v>0</v>
      </c>
      <c r="X268" s="192">
        <v>0</v>
      </c>
      <c r="Y268" s="192">
        <v>0</v>
      </c>
      <c r="Z268" s="192">
        <v>0</v>
      </c>
      <c r="AA268" s="192">
        <v>0</v>
      </c>
      <c r="AB268" s="192">
        <v>0</v>
      </c>
      <c r="AC268" s="192">
        <v>0</v>
      </c>
      <c r="AD268" s="192">
        <v>0</v>
      </c>
      <c r="AE268" s="192">
        <v>0</v>
      </c>
      <c r="AF268" s="192">
        <v>-526</v>
      </c>
      <c r="AG268" s="192">
        <v>0</v>
      </c>
      <c r="AH268" s="192">
        <v>0</v>
      </c>
      <c r="AI268" s="192">
        <v>0</v>
      </c>
      <c r="AJ268" s="192">
        <v>0</v>
      </c>
      <c r="AK268" s="192">
        <v>127</v>
      </c>
      <c r="AL268" s="192">
        <v>0</v>
      </c>
      <c r="AM268" s="192">
        <v>-53336</v>
      </c>
      <c r="AN268" s="192">
        <v>0</v>
      </c>
      <c r="AO268" s="192">
        <v>0</v>
      </c>
      <c r="AP268" s="192">
        <v>-255808</v>
      </c>
      <c r="AQ268" s="192"/>
      <c r="AR268" s="192">
        <v>-9527306</v>
      </c>
      <c r="AS268" s="192">
        <v>0</v>
      </c>
    </row>
    <row r="269" spans="1:45">
      <c r="A269" s="235" t="s">
        <v>362</v>
      </c>
      <c r="B269" s="192">
        <v>324360</v>
      </c>
      <c r="C269" s="192">
        <v>0</v>
      </c>
      <c r="D269" s="192">
        <v>0</v>
      </c>
      <c r="E269" s="192">
        <v>0</v>
      </c>
      <c r="F269" s="192">
        <v>0</v>
      </c>
      <c r="G269" s="192">
        <v>0</v>
      </c>
      <c r="H269" s="192">
        <v>0</v>
      </c>
      <c r="I269" s="192">
        <v>0</v>
      </c>
      <c r="J269" s="192">
        <v>0</v>
      </c>
      <c r="K269" s="192">
        <v>0</v>
      </c>
      <c r="L269" s="192">
        <v>0</v>
      </c>
      <c r="M269" s="192">
        <v>0</v>
      </c>
      <c r="N269" s="192">
        <v>0</v>
      </c>
      <c r="O269" s="192">
        <v>0</v>
      </c>
      <c r="P269" s="192">
        <v>0</v>
      </c>
      <c r="Q269" s="192">
        <v>0</v>
      </c>
      <c r="R269" s="192">
        <v>0</v>
      </c>
      <c r="S269" s="192">
        <v>0</v>
      </c>
      <c r="T269" s="192">
        <v>0</v>
      </c>
      <c r="U269" s="192">
        <v>0</v>
      </c>
      <c r="V269" s="192">
        <v>0</v>
      </c>
      <c r="W269" s="192">
        <v>0</v>
      </c>
      <c r="X269" s="192">
        <v>0</v>
      </c>
      <c r="Y269" s="192">
        <v>0</v>
      </c>
      <c r="Z269" s="192">
        <v>0</v>
      </c>
      <c r="AA269" s="192">
        <v>0</v>
      </c>
      <c r="AB269" s="192">
        <v>0</v>
      </c>
      <c r="AC269" s="192">
        <v>0</v>
      </c>
      <c r="AD269" s="192">
        <v>0</v>
      </c>
      <c r="AE269" s="192">
        <v>0</v>
      </c>
      <c r="AF269" s="192">
        <v>0</v>
      </c>
      <c r="AG269" s="192">
        <v>0</v>
      </c>
      <c r="AH269" s="192">
        <v>0</v>
      </c>
      <c r="AI269" s="192">
        <v>0</v>
      </c>
      <c r="AJ269" s="192">
        <v>0</v>
      </c>
      <c r="AK269" s="192">
        <v>0</v>
      </c>
      <c r="AL269" s="192">
        <v>0</v>
      </c>
      <c r="AM269" s="192">
        <v>0</v>
      </c>
      <c r="AN269" s="192">
        <v>324360</v>
      </c>
      <c r="AO269" s="192">
        <v>0</v>
      </c>
      <c r="AP269" s="192">
        <v>0</v>
      </c>
      <c r="AQ269" s="192"/>
      <c r="AR269" s="192">
        <v>0</v>
      </c>
      <c r="AS269" s="192">
        <v>0</v>
      </c>
    </row>
    <row r="270" spans="1:45">
      <c r="A270" s="235" t="s">
        <v>367</v>
      </c>
      <c r="B270" s="192">
        <v>-5372</v>
      </c>
      <c r="C270" s="192">
        <v>0</v>
      </c>
      <c r="D270" s="192">
        <v>0</v>
      </c>
      <c r="E270" s="192">
        <v>0</v>
      </c>
      <c r="F270" s="192">
        <v>0</v>
      </c>
      <c r="G270" s="192">
        <v>0</v>
      </c>
      <c r="H270" s="192">
        <v>0</v>
      </c>
      <c r="I270" s="192">
        <v>0</v>
      </c>
      <c r="J270" s="192">
        <v>0</v>
      </c>
      <c r="K270" s="192">
        <v>0</v>
      </c>
      <c r="L270" s="192">
        <v>0</v>
      </c>
      <c r="M270" s="192">
        <v>0</v>
      </c>
      <c r="N270" s="192">
        <v>0</v>
      </c>
      <c r="O270" s="192">
        <v>0</v>
      </c>
      <c r="P270" s="192">
        <v>0</v>
      </c>
      <c r="Q270" s="192">
        <v>0</v>
      </c>
      <c r="R270" s="192">
        <v>0</v>
      </c>
      <c r="S270" s="192">
        <v>0</v>
      </c>
      <c r="T270" s="192">
        <v>0</v>
      </c>
      <c r="U270" s="192">
        <v>0</v>
      </c>
      <c r="V270" s="192">
        <v>0</v>
      </c>
      <c r="W270" s="192">
        <v>0</v>
      </c>
      <c r="X270" s="192">
        <v>0</v>
      </c>
      <c r="Y270" s="192">
        <v>0</v>
      </c>
      <c r="Z270" s="192">
        <v>0</v>
      </c>
      <c r="AA270" s="192">
        <v>0</v>
      </c>
      <c r="AB270" s="192">
        <v>0</v>
      </c>
      <c r="AC270" s="192">
        <v>0</v>
      </c>
      <c r="AD270" s="192">
        <v>0</v>
      </c>
      <c r="AE270" s="192">
        <v>0</v>
      </c>
      <c r="AF270" s="192">
        <v>0</v>
      </c>
      <c r="AG270" s="192">
        <v>0</v>
      </c>
      <c r="AH270" s="192">
        <v>0</v>
      </c>
      <c r="AI270" s="192">
        <v>0</v>
      </c>
      <c r="AJ270" s="192">
        <v>0</v>
      </c>
      <c r="AK270" s="192">
        <v>0</v>
      </c>
      <c r="AL270" s="192">
        <v>0</v>
      </c>
      <c r="AM270" s="192">
        <v>0</v>
      </c>
      <c r="AN270" s="192">
        <v>-5372</v>
      </c>
      <c r="AO270" s="192">
        <v>0</v>
      </c>
      <c r="AP270" s="192">
        <v>0</v>
      </c>
      <c r="AQ270" s="192"/>
      <c r="AR270" s="192">
        <v>0</v>
      </c>
      <c r="AS270" s="192">
        <v>0</v>
      </c>
    </row>
    <row r="271" spans="1:45">
      <c r="A271" s="235" t="s">
        <v>368</v>
      </c>
      <c r="B271" s="192">
        <v>-15560140</v>
      </c>
      <c r="C271" s="192">
        <v>0</v>
      </c>
      <c r="D271" s="192">
        <v>0</v>
      </c>
      <c r="E271" s="192">
        <v>-43505</v>
      </c>
      <c r="F271" s="192">
        <v>0</v>
      </c>
      <c r="G271" s="192">
        <v>0</v>
      </c>
      <c r="H271" s="192">
        <v>0</v>
      </c>
      <c r="I271" s="192">
        <v>0</v>
      </c>
      <c r="J271" s="192">
        <v>0</v>
      </c>
      <c r="K271" s="192">
        <v>0</v>
      </c>
      <c r="L271" s="192">
        <v>0</v>
      </c>
      <c r="M271" s="192">
        <v>0</v>
      </c>
      <c r="N271" s="192">
        <v>0</v>
      </c>
      <c r="O271" s="192">
        <v>0</v>
      </c>
      <c r="P271" s="192">
        <v>68549</v>
      </c>
      <c r="Q271" s="192">
        <v>0</v>
      </c>
      <c r="R271" s="192">
        <v>0</v>
      </c>
      <c r="S271" s="192">
        <v>0</v>
      </c>
      <c r="T271" s="192">
        <v>0</v>
      </c>
      <c r="U271" s="192">
        <v>0</v>
      </c>
      <c r="V271" s="192">
        <v>0</v>
      </c>
      <c r="W271" s="192">
        <v>0</v>
      </c>
      <c r="X271" s="192">
        <v>0</v>
      </c>
      <c r="Y271" s="192">
        <v>0</v>
      </c>
      <c r="Z271" s="192">
        <v>0</v>
      </c>
      <c r="AA271" s="192">
        <v>-61105</v>
      </c>
      <c r="AB271" s="192">
        <v>0</v>
      </c>
      <c r="AC271" s="192">
        <v>0</v>
      </c>
      <c r="AD271" s="192">
        <v>0</v>
      </c>
      <c r="AE271" s="192">
        <v>0</v>
      </c>
      <c r="AF271" s="192">
        <v>0</v>
      </c>
      <c r="AG271" s="192">
        <v>0</v>
      </c>
      <c r="AH271" s="192">
        <v>0</v>
      </c>
      <c r="AI271" s="192">
        <v>0</v>
      </c>
      <c r="AJ271" s="192">
        <v>0</v>
      </c>
      <c r="AK271" s="192">
        <v>0</v>
      </c>
      <c r="AL271" s="192">
        <v>-49552</v>
      </c>
      <c r="AM271" s="192">
        <v>0</v>
      </c>
      <c r="AN271" s="192">
        <v>-561978</v>
      </c>
      <c r="AO271" s="192">
        <v>0</v>
      </c>
      <c r="AP271" s="192">
        <v>-14912549</v>
      </c>
      <c r="AQ271" s="192"/>
      <c r="AR271" s="192">
        <v>0</v>
      </c>
      <c r="AS271" s="192">
        <v>0</v>
      </c>
    </row>
    <row r="272" spans="1:45">
      <c r="A272" s="235" t="s">
        <v>252</v>
      </c>
      <c r="B272" s="192">
        <v>-17547115</v>
      </c>
      <c r="C272" s="192">
        <v>0</v>
      </c>
      <c r="D272" s="192">
        <v>0</v>
      </c>
      <c r="E272" s="192">
        <v>0</v>
      </c>
      <c r="F272" s="192">
        <v>0</v>
      </c>
      <c r="G272" s="192">
        <v>0</v>
      </c>
      <c r="H272" s="192">
        <v>0</v>
      </c>
      <c r="I272" s="192">
        <v>0</v>
      </c>
      <c r="J272" s="192">
        <v>0</v>
      </c>
      <c r="K272" s="192">
        <v>0</v>
      </c>
      <c r="L272" s="192">
        <v>0</v>
      </c>
      <c r="M272" s="192">
        <v>0</v>
      </c>
      <c r="N272" s="192">
        <v>0</v>
      </c>
      <c r="O272" s="192">
        <v>0</v>
      </c>
      <c r="P272" s="192">
        <v>-1578277</v>
      </c>
      <c r="Q272" s="192">
        <v>0</v>
      </c>
      <c r="R272" s="192">
        <v>0</v>
      </c>
      <c r="S272" s="192">
        <v>0</v>
      </c>
      <c r="T272" s="192">
        <v>0</v>
      </c>
      <c r="U272" s="192">
        <v>0</v>
      </c>
      <c r="V272" s="192">
        <v>0</v>
      </c>
      <c r="W272" s="192">
        <v>0</v>
      </c>
      <c r="X272" s="192">
        <v>0</v>
      </c>
      <c r="Y272" s="192">
        <v>0</v>
      </c>
      <c r="Z272" s="192">
        <v>0</v>
      </c>
      <c r="AA272" s="192">
        <v>0</v>
      </c>
      <c r="AB272" s="192">
        <v>0</v>
      </c>
      <c r="AC272" s="192">
        <v>0</v>
      </c>
      <c r="AD272" s="192">
        <v>0</v>
      </c>
      <c r="AE272" s="192">
        <v>0</v>
      </c>
      <c r="AF272" s="192">
        <v>-16172</v>
      </c>
      <c r="AG272" s="192">
        <v>0</v>
      </c>
      <c r="AH272" s="192">
        <v>0</v>
      </c>
      <c r="AI272" s="192">
        <v>0</v>
      </c>
      <c r="AJ272" s="192">
        <v>0</v>
      </c>
      <c r="AK272" s="192">
        <v>0</v>
      </c>
      <c r="AL272" s="192">
        <v>0</v>
      </c>
      <c r="AM272" s="192">
        <v>-374638</v>
      </c>
      <c r="AN272" s="192">
        <v>0</v>
      </c>
      <c r="AO272" s="192">
        <v>0</v>
      </c>
      <c r="AP272" s="192">
        <v>-10655277</v>
      </c>
      <c r="AQ272" s="192"/>
      <c r="AR272" s="192">
        <v>-4922751</v>
      </c>
      <c r="AS272" s="192">
        <v>0</v>
      </c>
    </row>
    <row r="273" spans="1:45">
      <c r="A273" s="235" t="s">
        <v>254</v>
      </c>
      <c r="B273" s="192">
        <v>-30363659</v>
      </c>
      <c r="C273" s="192">
        <v>0</v>
      </c>
      <c r="D273" s="192">
        <v>0</v>
      </c>
      <c r="E273" s="192">
        <v>0</v>
      </c>
      <c r="F273" s="192">
        <v>0</v>
      </c>
      <c r="G273" s="192">
        <v>0</v>
      </c>
      <c r="H273" s="192">
        <v>-520436</v>
      </c>
      <c r="I273" s="192">
        <v>-6172</v>
      </c>
      <c r="J273" s="192">
        <v>0</v>
      </c>
      <c r="K273" s="192">
        <v>-286</v>
      </c>
      <c r="L273" s="192">
        <v>0</v>
      </c>
      <c r="M273" s="192">
        <v>0</v>
      </c>
      <c r="N273" s="192">
        <v>0</v>
      </c>
      <c r="O273" s="192">
        <v>0</v>
      </c>
      <c r="P273" s="192">
        <v>0</v>
      </c>
      <c r="Q273" s="192">
        <v>0</v>
      </c>
      <c r="R273" s="192">
        <v>-1072199</v>
      </c>
      <c r="S273" s="192">
        <v>-21113</v>
      </c>
      <c r="T273" s="192">
        <v>0</v>
      </c>
      <c r="U273" s="192">
        <v>0</v>
      </c>
      <c r="V273" s="192">
        <v>0</v>
      </c>
      <c r="W273" s="192">
        <v>-1157812</v>
      </c>
      <c r="X273" s="192">
        <v>-103328</v>
      </c>
      <c r="Y273" s="192">
        <v>0</v>
      </c>
      <c r="Z273" s="192">
        <v>0</v>
      </c>
      <c r="AA273" s="192">
        <v>0</v>
      </c>
      <c r="AB273" s="192">
        <v>0</v>
      </c>
      <c r="AC273" s="192">
        <v>0</v>
      </c>
      <c r="AD273" s="192">
        <v>0</v>
      </c>
      <c r="AE273" s="192">
        <v>0</v>
      </c>
      <c r="AF273" s="192">
        <v>0</v>
      </c>
      <c r="AG273" s="192">
        <v>0</v>
      </c>
      <c r="AH273" s="192">
        <v>0</v>
      </c>
      <c r="AI273" s="192">
        <v>0</v>
      </c>
      <c r="AJ273" s="192">
        <v>0</v>
      </c>
      <c r="AK273" s="192">
        <v>0</v>
      </c>
      <c r="AL273" s="192">
        <v>0</v>
      </c>
      <c r="AM273" s="192">
        <v>0</v>
      </c>
      <c r="AN273" s="192">
        <v>0</v>
      </c>
      <c r="AO273" s="192">
        <v>0</v>
      </c>
      <c r="AP273" s="192">
        <v>-27482313</v>
      </c>
      <c r="AQ273" s="192"/>
      <c r="AR273" s="192">
        <v>0</v>
      </c>
      <c r="AS273" s="192">
        <v>0</v>
      </c>
    </row>
    <row r="274" spans="1:45">
      <c r="A274" s="235" t="s">
        <v>312</v>
      </c>
      <c r="B274" s="192">
        <v>11723338</v>
      </c>
      <c r="C274" s="192">
        <v>0</v>
      </c>
      <c r="D274" s="192">
        <v>0</v>
      </c>
      <c r="E274" s="192">
        <v>0</v>
      </c>
      <c r="F274" s="192">
        <v>4539000</v>
      </c>
      <c r="G274" s="192">
        <v>1031119</v>
      </c>
      <c r="H274" s="192">
        <v>114275</v>
      </c>
      <c r="I274" s="192">
        <v>63016</v>
      </c>
      <c r="J274" s="192">
        <v>0</v>
      </c>
      <c r="K274" s="192">
        <v>17078</v>
      </c>
      <c r="L274" s="192">
        <v>0</v>
      </c>
      <c r="M274" s="192">
        <v>0</v>
      </c>
      <c r="N274" s="192">
        <v>0</v>
      </c>
      <c r="O274" s="192">
        <v>0</v>
      </c>
      <c r="P274" s="192">
        <v>0</v>
      </c>
      <c r="Q274" s="192">
        <v>38128</v>
      </c>
      <c r="R274" s="192">
        <v>9901</v>
      </c>
      <c r="S274" s="192">
        <v>26600</v>
      </c>
      <c r="T274" s="192">
        <v>0</v>
      </c>
      <c r="U274" s="192">
        <v>0</v>
      </c>
      <c r="V274" s="192">
        <v>0</v>
      </c>
      <c r="W274" s="192">
        <v>354100</v>
      </c>
      <c r="X274" s="192">
        <v>254864</v>
      </c>
      <c r="Y274" s="192">
        <v>0</v>
      </c>
      <c r="Z274" s="192">
        <v>0</v>
      </c>
      <c r="AA274" s="192">
        <v>0</v>
      </c>
      <c r="AB274" s="192">
        <v>0</v>
      </c>
      <c r="AC274" s="192">
        <v>0</v>
      </c>
      <c r="AD274" s="192">
        <v>0</v>
      </c>
      <c r="AE274" s="192">
        <v>0</v>
      </c>
      <c r="AF274" s="192">
        <v>73888</v>
      </c>
      <c r="AG274" s="192">
        <v>0</v>
      </c>
      <c r="AH274" s="192">
        <v>8762</v>
      </c>
      <c r="AI274" s="192">
        <v>2587627</v>
      </c>
      <c r="AJ274" s="192">
        <v>0</v>
      </c>
      <c r="AK274" s="192">
        <v>909475</v>
      </c>
      <c r="AL274" s="192">
        <v>0</v>
      </c>
      <c r="AM274" s="192">
        <v>1065227</v>
      </c>
      <c r="AN274" s="192">
        <v>630278</v>
      </c>
      <c r="AO274" s="192">
        <v>0</v>
      </c>
      <c r="AP274" s="192">
        <v>0</v>
      </c>
      <c r="AQ274" s="192"/>
      <c r="AR274" s="192">
        <v>0</v>
      </c>
      <c r="AS274" s="192">
        <v>0</v>
      </c>
    </row>
    <row r="275" spans="1:45">
      <c r="A275" s="235" t="s">
        <v>314</v>
      </c>
      <c r="B275" s="192">
        <v>-3784391</v>
      </c>
      <c r="C275" s="192">
        <v>-15343</v>
      </c>
      <c r="D275" s="192">
        <v>0</v>
      </c>
      <c r="E275" s="192">
        <v>0</v>
      </c>
      <c r="F275" s="192">
        <v>0</v>
      </c>
      <c r="G275" s="192">
        <v>0</v>
      </c>
      <c r="H275" s="192">
        <v>-10948</v>
      </c>
      <c r="I275" s="192">
        <v>10617</v>
      </c>
      <c r="J275" s="192">
        <v>0</v>
      </c>
      <c r="K275" s="192">
        <v>0</v>
      </c>
      <c r="L275" s="192">
        <v>0</v>
      </c>
      <c r="M275" s="192">
        <v>0</v>
      </c>
      <c r="N275" s="192">
        <v>0</v>
      </c>
      <c r="O275" s="192">
        <v>0</v>
      </c>
      <c r="P275" s="192">
        <v>-1491044</v>
      </c>
      <c r="Q275" s="192">
        <v>0</v>
      </c>
      <c r="R275" s="192">
        <v>0</v>
      </c>
      <c r="S275" s="192">
        <v>0</v>
      </c>
      <c r="T275" s="192">
        <v>0</v>
      </c>
      <c r="U275" s="192">
        <v>0</v>
      </c>
      <c r="V275" s="192">
        <v>0</v>
      </c>
      <c r="W275" s="192">
        <v>0</v>
      </c>
      <c r="X275" s="192">
        <v>0</v>
      </c>
      <c r="Y275" s="192">
        <v>0</v>
      </c>
      <c r="Z275" s="192">
        <v>0</v>
      </c>
      <c r="AA275" s="192">
        <v>0</v>
      </c>
      <c r="AB275" s="192">
        <v>0</v>
      </c>
      <c r="AC275" s="192">
        <v>0</v>
      </c>
      <c r="AD275" s="192">
        <v>0</v>
      </c>
      <c r="AE275" s="192">
        <v>0</v>
      </c>
      <c r="AF275" s="192">
        <v>-255</v>
      </c>
      <c r="AG275" s="192">
        <v>0</v>
      </c>
      <c r="AH275" s="192">
        <v>0</v>
      </c>
      <c r="AI275" s="192">
        <v>0</v>
      </c>
      <c r="AJ275" s="192">
        <v>0</v>
      </c>
      <c r="AK275" s="192">
        <v>0</v>
      </c>
      <c r="AL275" s="192">
        <v>0</v>
      </c>
      <c r="AM275" s="192">
        <v>0</v>
      </c>
      <c r="AN275" s="192">
        <v>-3172</v>
      </c>
      <c r="AO275" s="192">
        <v>0</v>
      </c>
      <c r="AP275" s="192">
        <v>-2239093</v>
      </c>
      <c r="AQ275" s="192"/>
      <c r="AR275" s="192">
        <v>-35153</v>
      </c>
      <c r="AS275" s="192">
        <v>0</v>
      </c>
    </row>
    <row r="276" spans="1:45">
      <c r="A276" s="235" t="s">
        <v>315</v>
      </c>
      <c r="B276" s="192">
        <v>-3890954</v>
      </c>
      <c r="C276" s="192">
        <v>0</v>
      </c>
      <c r="D276" s="192">
        <v>0</v>
      </c>
      <c r="E276" s="192">
        <v>0</v>
      </c>
      <c r="F276" s="192">
        <v>-3890954</v>
      </c>
      <c r="G276" s="192">
        <v>0</v>
      </c>
      <c r="H276" s="192">
        <v>0</v>
      </c>
      <c r="I276" s="192">
        <v>0</v>
      </c>
      <c r="J276" s="192">
        <v>0</v>
      </c>
      <c r="K276" s="192">
        <v>0</v>
      </c>
      <c r="L276" s="192">
        <v>0</v>
      </c>
      <c r="M276" s="192">
        <v>0</v>
      </c>
      <c r="N276" s="192">
        <v>0</v>
      </c>
      <c r="O276" s="192">
        <v>0</v>
      </c>
      <c r="P276" s="192">
        <v>0</v>
      </c>
      <c r="Q276" s="192">
        <v>0</v>
      </c>
      <c r="R276" s="192">
        <v>0</v>
      </c>
      <c r="S276" s="192">
        <v>0</v>
      </c>
      <c r="T276" s="192">
        <v>0</v>
      </c>
      <c r="U276" s="192">
        <v>0</v>
      </c>
      <c r="V276" s="192">
        <v>0</v>
      </c>
      <c r="W276" s="192">
        <v>0</v>
      </c>
      <c r="X276" s="192">
        <v>0</v>
      </c>
      <c r="Y276" s="192">
        <v>0</v>
      </c>
      <c r="Z276" s="192">
        <v>0</v>
      </c>
      <c r="AA276" s="192">
        <v>0</v>
      </c>
      <c r="AB276" s="192">
        <v>0</v>
      </c>
      <c r="AC276" s="192">
        <v>0</v>
      </c>
      <c r="AD276" s="192">
        <v>0</v>
      </c>
      <c r="AE276" s="192">
        <v>0</v>
      </c>
      <c r="AF276" s="192">
        <v>0</v>
      </c>
      <c r="AG276" s="192">
        <v>0</v>
      </c>
      <c r="AH276" s="192">
        <v>0</v>
      </c>
      <c r="AI276" s="192">
        <v>0</v>
      </c>
      <c r="AJ276" s="192">
        <v>0</v>
      </c>
      <c r="AK276" s="192">
        <v>0</v>
      </c>
      <c r="AL276" s="192">
        <v>0</v>
      </c>
      <c r="AM276" s="192">
        <v>0</v>
      </c>
      <c r="AN276" s="192">
        <v>0</v>
      </c>
      <c r="AO276" s="192">
        <v>0</v>
      </c>
      <c r="AP276" s="192">
        <v>0</v>
      </c>
      <c r="AQ276" s="192"/>
      <c r="AR276" s="192">
        <v>0</v>
      </c>
      <c r="AS276" s="192">
        <v>0</v>
      </c>
    </row>
    <row r="277" spans="1:45">
      <c r="A277" s="235" t="s">
        <v>317</v>
      </c>
      <c r="B277" s="192">
        <v>65745</v>
      </c>
      <c r="C277" s="192">
        <v>0</v>
      </c>
      <c r="D277" s="192">
        <v>0</v>
      </c>
      <c r="E277" s="192">
        <v>0</v>
      </c>
      <c r="F277" s="192">
        <v>0</v>
      </c>
      <c r="G277" s="192">
        <v>0</v>
      </c>
      <c r="H277" s="192">
        <v>0</v>
      </c>
      <c r="I277" s="192">
        <v>0</v>
      </c>
      <c r="J277" s="192">
        <v>0</v>
      </c>
      <c r="K277" s="192">
        <v>0</v>
      </c>
      <c r="L277" s="192">
        <v>0</v>
      </c>
      <c r="M277" s="192">
        <v>0</v>
      </c>
      <c r="N277" s="192">
        <v>0</v>
      </c>
      <c r="O277" s="192">
        <v>0</v>
      </c>
      <c r="P277" s="192">
        <v>0</v>
      </c>
      <c r="Q277" s="192">
        <v>0</v>
      </c>
      <c r="R277" s="192">
        <v>0</v>
      </c>
      <c r="S277" s="192">
        <v>0</v>
      </c>
      <c r="T277" s="192">
        <v>0</v>
      </c>
      <c r="U277" s="192">
        <v>0</v>
      </c>
      <c r="V277" s="192">
        <v>0</v>
      </c>
      <c r="W277" s="192">
        <v>0</v>
      </c>
      <c r="X277" s="192">
        <v>0</v>
      </c>
      <c r="Y277" s="192">
        <v>0</v>
      </c>
      <c r="Z277" s="192">
        <v>0</v>
      </c>
      <c r="AA277" s="192">
        <v>65745</v>
      </c>
      <c r="AB277" s="192">
        <v>0</v>
      </c>
      <c r="AC277" s="192">
        <v>0</v>
      </c>
      <c r="AD277" s="192">
        <v>0</v>
      </c>
      <c r="AE277" s="192">
        <v>0</v>
      </c>
      <c r="AF277" s="192">
        <v>0</v>
      </c>
      <c r="AG277" s="192">
        <v>0</v>
      </c>
      <c r="AH277" s="192">
        <v>0</v>
      </c>
      <c r="AI277" s="192">
        <v>0</v>
      </c>
      <c r="AJ277" s="192">
        <v>0</v>
      </c>
      <c r="AK277" s="192">
        <v>0</v>
      </c>
      <c r="AL277" s="192">
        <v>0</v>
      </c>
      <c r="AM277" s="192">
        <v>0</v>
      </c>
      <c r="AN277" s="192">
        <v>0</v>
      </c>
      <c r="AO277" s="192">
        <v>0</v>
      </c>
      <c r="AP277" s="192">
        <v>0</v>
      </c>
      <c r="AQ277" s="192"/>
      <c r="AR277" s="192">
        <v>0</v>
      </c>
      <c r="AS277" s="192">
        <v>0</v>
      </c>
    </row>
    <row r="278" spans="1:45">
      <c r="A278" s="235" t="s">
        <v>320</v>
      </c>
      <c r="B278" s="192">
        <v>-3210360</v>
      </c>
      <c r="C278" s="192">
        <v>0</v>
      </c>
      <c r="D278" s="192">
        <v>0</v>
      </c>
      <c r="E278" s="192">
        <v>0</v>
      </c>
      <c r="F278" s="192">
        <v>0</v>
      </c>
      <c r="G278" s="192">
        <v>0</v>
      </c>
      <c r="H278" s="192">
        <v>0</v>
      </c>
      <c r="I278" s="192">
        <v>0</v>
      </c>
      <c r="J278" s="192">
        <v>0</v>
      </c>
      <c r="K278" s="192">
        <v>0</v>
      </c>
      <c r="L278" s="192">
        <v>0</v>
      </c>
      <c r="M278" s="192">
        <v>0</v>
      </c>
      <c r="N278" s="192">
        <v>0</v>
      </c>
      <c r="O278" s="192">
        <v>0</v>
      </c>
      <c r="P278" s="192">
        <v>0</v>
      </c>
      <c r="Q278" s="192">
        <v>0</v>
      </c>
      <c r="R278" s="192">
        <v>0</v>
      </c>
      <c r="S278" s="192">
        <v>0</v>
      </c>
      <c r="T278" s="192">
        <v>0</v>
      </c>
      <c r="U278" s="192">
        <v>0</v>
      </c>
      <c r="V278" s="192">
        <v>0</v>
      </c>
      <c r="W278" s="192">
        <v>0</v>
      </c>
      <c r="X278" s="192">
        <v>0</v>
      </c>
      <c r="Y278" s="192">
        <v>0</v>
      </c>
      <c r="Z278" s="192">
        <v>0</v>
      </c>
      <c r="AA278" s="192">
        <v>-3210360</v>
      </c>
      <c r="AB278" s="192">
        <v>0</v>
      </c>
      <c r="AC278" s="192">
        <v>0</v>
      </c>
      <c r="AD278" s="192">
        <v>0</v>
      </c>
      <c r="AE278" s="192">
        <v>0</v>
      </c>
      <c r="AF278" s="192">
        <v>0</v>
      </c>
      <c r="AG278" s="192">
        <v>0</v>
      </c>
      <c r="AH278" s="192">
        <v>0</v>
      </c>
      <c r="AI278" s="192">
        <v>0</v>
      </c>
      <c r="AJ278" s="192">
        <v>0</v>
      </c>
      <c r="AK278" s="192">
        <v>0</v>
      </c>
      <c r="AL278" s="192">
        <v>0</v>
      </c>
      <c r="AM278" s="192">
        <v>0</v>
      </c>
      <c r="AN278" s="192">
        <v>0</v>
      </c>
      <c r="AO278" s="192">
        <v>0</v>
      </c>
      <c r="AP278" s="192">
        <v>0</v>
      </c>
      <c r="AQ278" s="192"/>
      <c r="AR278" s="192">
        <v>0</v>
      </c>
      <c r="AS278" s="192">
        <v>0</v>
      </c>
    </row>
    <row r="279" spans="1:45">
      <c r="A279" s="235" t="s">
        <v>322</v>
      </c>
      <c r="B279" s="192">
        <v>-377022</v>
      </c>
      <c r="C279" s="192">
        <v>0</v>
      </c>
      <c r="D279" s="192">
        <v>0</v>
      </c>
      <c r="E279" s="192">
        <v>0</v>
      </c>
      <c r="F279" s="192">
        <v>0</v>
      </c>
      <c r="G279" s="192">
        <v>0</v>
      </c>
      <c r="H279" s="192">
        <v>0</v>
      </c>
      <c r="I279" s="192">
        <v>0</v>
      </c>
      <c r="J279" s="192">
        <v>0</v>
      </c>
      <c r="K279" s="192">
        <v>0</v>
      </c>
      <c r="L279" s="192">
        <v>0</v>
      </c>
      <c r="M279" s="192">
        <v>0</v>
      </c>
      <c r="N279" s="192">
        <v>0</v>
      </c>
      <c r="O279" s="192">
        <v>0</v>
      </c>
      <c r="P279" s="192">
        <v>0</v>
      </c>
      <c r="Q279" s="192">
        <v>0</v>
      </c>
      <c r="R279" s="192">
        <v>0</v>
      </c>
      <c r="S279" s="192">
        <v>0</v>
      </c>
      <c r="T279" s="192">
        <v>0</v>
      </c>
      <c r="U279" s="192">
        <v>0</v>
      </c>
      <c r="V279" s="192">
        <v>0</v>
      </c>
      <c r="W279" s="192">
        <v>0</v>
      </c>
      <c r="X279" s="192">
        <v>0</v>
      </c>
      <c r="Y279" s="192">
        <v>0</v>
      </c>
      <c r="Z279" s="192">
        <v>0</v>
      </c>
      <c r="AA279" s="192">
        <v>-377022</v>
      </c>
      <c r="AB279" s="192">
        <v>0</v>
      </c>
      <c r="AC279" s="192">
        <v>0</v>
      </c>
      <c r="AD279" s="192">
        <v>0</v>
      </c>
      <c r="AE279" s="192">
        <v>0</v>
      </c>
      <c r="AF279" s="192">
        <v>0</v>
      </c>
      <c r="AG279" s="192">
        <v>0</v>
      </c>
      <c r="AH279" s="192">
        <v>0</v>
      </c>
      <c r="AI279" s="192">
        <v>0</v>
      </c>
      <c r="AJ279" s="192">
        <v>0</v>
      </c>
      <c r="AK279" s="192">
        <v>0</v>
      </c>
      <c r="AL279" s="192">
        <v>0</v>
      </c>
      <c r="AM279" s="192">
        <v>0</v>
      </c>
      <c r="AN279" s="192">
        <v>0</v>
      </c>
      <c r="AO279" s="192">
        <v>0</v>
      </c>
      <c r="AP279" s="192">
        <v>0</v>
      </c>
      <c r="AQ279" s="192"/>
      <c r="AR279" s="192">
        <v>0</v>
      </c>
      <c r="AS279" s="192">
        <v>0</v>
      </c>
    </row>
    <row r="280" spans="1:45">
      <c r="A280" s="235" t="s">
        <v>323</v>
      </c>
      <c r="B280" s="192">
        <v>-11746000</v>
      </c>
      <c r="C280" s="192">
        <v>0</v>
      </c>
      <c r="D280" s="192">
        <v>0</v>
      </c>
      <c r="E280" s="192">
        <v>0</v>
      </c>
      <c r="F280" s="192">
        <v>0</v>
      </c>
      <c r="G280" s="192">
        <v>0</v>
      </c>
      <c r="H280" s="192">
        <v>0</v>
      </c>
      <c r="I280" s="192">
        <v>0</v>
      </c>
      <c r="J280" s="192">
        <v>0</v>
      </c>
      <c r="K280" s="192">
        <v>0</v>
      </c>
      <c r="L280" s="192">
        <v>0</v>
      </c>
      <c r="M280" s="192">
        <v>0</v>
      </c>
      <c r="N280" s="192">
        <v>0</v>
      </c>
      <c r="O280" s="192">
        <v>0</v>
      </c>
      <c r="P280" s="192">
        <v>0</v>
      </c>
      <c r="Q280" s="192">
        <v>0</v>
      </c>
      <c r="R280" s="192">
        <v>0</v>
      </c>
      <c r="S280" s="192">
        <v>0</v>
      </c>
      <c r="T280" s="192">
        <v>0</v>
      </c>
      <c r="U280" s="192">
        <v>0</v>
      </c>
      <c r="V280" s="192">
        <v>0</v>
      </c>
      <c r="W280" s="192">
        <v>0</v>
      </c>
      <c r="X280" s="192">
        <v>0</v>
      </c>
      <c r="Y280" s="192">
        <v>0</v>
      </c>
      <c r="Z280" s="192">
        <v>0</v>
      </c>
      <c r="AA280" s="192">
        <v>0</v>
      </c>
      <c r="AB280" s="192">
        <v>0</v>
      </c>
      <c r="AC280" s="192">
        <v>0</v>
      </c>
      <c r="AD280" s="192">
        <v>0</v>
      </c>
      <c r="AE280" s="192">
        <v>0</v>
      </c>
      <c r="AF280" s="192">
        <v>0</v>
      </c>
      <c r="AG280" s="192">
        <v>0</v>
      </c>
      <c r="AH280" s="192">
        <v>0</v>
      </c>
      <c r="AI280" s="192">
        <v>0</v>
      </c>
      <c r="AJ280" s="192">
        <v>0</v>
      </c>
      <c r="AK280" s="192">
        <v>0</v>
      </c>
      <c r="AL280" s="192">
        <v>0</v>
      </c>
      <c r="AM280" s="192">
        <v>0</v>
      </c>
      <c r="AN280" s="192">
        <v>-11746000</v>
      </c>
      <c r="AO280" s="192">
        <v>0</v>
      </c>
      <c r="AP280" s="192">
        <v>0</v>
      </c>
      <c r="AQ280" s="192"/>
      <c r="AR280" s="192">
        <v>0</v>
      </c>
      <c r="AS280" s="192">
        <v>0</v>
      </c>
    </row>
    <row r="281" spans="1:45">
      <c r="A281" s="235" t="s">
        <v>324</v>
      </c>
      <c r="B281" s="192">
        <v>-745435</v>
      </c>
      <c r="C281" s="192">
        <v>0</v>
      </c>
      <c r="D281" s="192">
        <v>0</v>
      </c>
      <c r="E281" s="192">
        <v>0</v>
      </c>
      <c r="F281" s="192">
        <v>0</v>
      </c>
      <c r="G281" s="192">
        <v>0</v>
      </c>
      <c r="H281" s="192">
        <v>0</v>
      </c>
      <c r="I281" s="192">
        <v>0</v>
      </c>
      <c r="J281" s="192">
        <v>0</v>
      </c>
      <c r="K281" s="192">
        <v>0</v>
      </c>
      <c r="L281" s="192">
        <v>0</v>
      </c>
      <c r="M281" s="192">
        <v>0</v>
      </c>
      <c r="N281" s="192">
        <v>0</v>
      </c>
      <c r="O281" s="192">
        <v>0</v>
      </c>
      <c r="P281" s="192">
        <v>0</v>
      </c>
      <c r="Q281" s="192">
        <v>0</v>
      </c>
      <c r="R281" s="192">
        <v>0</v>
      </c>
      <c r="S281" s="192">
        <v>0</v>
      </c>
      <c r="T281" s="192">
        <v>0</v>
      </c>
      <c r="U281" s="192">
        <v>0</v>
      </c>
      <c r="V281" s="192">
        <v>0</v>
      </c>
      <c r="W281" s="192">
        <v>0</v>
      </c>
      <c r="X281" s="192">
        <v>0</v>
      </c>
      <c r="Y281" s="192">
        <v>0</v>
      </c>
      <c r="Z281" s="192">
        <v>0</v>
      </c>
      <c r="AA281" s="192">
        <v>0</v>
      </c>
      <c r="AB281" s="192">
        <v>0</v>
      </c>
      <c r="AC281" s="192">
        <v>0</v>
      </c>
      <c r="AD281" s="192">
        <v>0</v>
      </c>
      <c r="AE281" s="192">
        <v>0</v>
      </c>
      <c r="AF281" s="192">
        <v>0</v>
      </c>
      <c r="AG281" s="192">
        <v>0</v>
      </c>
      <c r="AH281" s="192">
        <v>0</v>
      </c>
      <c r="AI281" s="192">
        <v>0</v>
      </c>
      <c r="AJ281" s="192">
        <v>0</v>
      </c>
      <c r="AK281" s="192">
        <v>-745435</v>
      </c>
      <c r="AL281" s="192">
        <v>0</v>
      </c>
      <c r="AM281" s="192">
        <v>0</v>
      </c>
      <c r="AN281" s="192">
        <v>0</v>
      </c>
      <c r="AO281" s="192">
        <v>0</v>
      </c>
      <c r="AP281" s="192">
        <v>0</v>
      </c>
      <c r="AQ281" s="192"/>
      <c r="AR281" s="192">
        <v>0</v>
      </c>
      <c r="AS281" s="192">
        <v>0</v>
      </c>
    </row>
    <row r="282" spans="1:45">
      <c r="A282" s="235" t="s">
        <v>325</v>
      </c>
      <c r="B282" s="192">
        <v>-3393476472</v>
      </c>
      <c r="C282" s="192">
        <v>-76829399</v>
      </c>
      <c r="D282" s="192">
        <v>-116828554</v>
      </c>
      <c r="E282" s="192">
        <v>-819144</v>
      </c>
      <c r="F282" s="192">
        <v>-154142321</v>
      </c>
      <c r="G282" s="192">
        <v>-48470839</v>
      </c>
      <c r="H282" s="192">
        <v>-24635020</v>
      </c>
      <c r="I282" s="192">
        <v>-1451575</v>
      </c>
      <c r="J282" s="192">
        <v>0</v>
      </c>
      <c r="K282" s="192">
        <v>-1370142</v>
      </c>
      <c r="L282" s="192">
        <v>-14277</v>
      </c>
      <c r="M282" s="192">
        <v>-508510</v>
      </c>
      <c r="N282" s="192">
        <v>63379</v>
      </c>
      <c r="O282" s="192">
        <v>-205883</v>
      </c>
      <c r="P282" s="192">
        <v>-1471081</v>
      </c>
      <c r="Q282" s="192">
        <v>29491165</v>
      </c>
      <c r="R282" s="192">
        <v>-43539511</v>
      </c>
      <c r="S282" s="192">
        <v>-3148931</v>
      </c>
      <c r="T282" s="192">
        <v>0</v>
      </c>
      <c r="U282" s="192">
        <v>0</v>
      </c>
      <c r="V282" s="192">
        <v>-9257560</v>
      </c>
      <c r="W282" s="192">
        <v>-91182047</v>
      </c>
      <c r="X282" s="192">
        <v>-12425123</v>
      </c>
      <c r="Y282" s="192">
        <v>202408</v>
      </c>
      <c r="Z282" s="192">
        <v>8508895</v>
      </c>
      <c r="AA282" s="192">
        <v>-5115349</v>
      </c>
      <c r="AB282" s="192">
        <v>322472</v>
      </c>
      <c r="AC282" s="192">
        <v>1963091</v>
      </c>
      <c r="AD282" s="192">
        <v>545542</v>
      </c>
      <c r="AE282" s="192">
        <v>4381049</v>
      </c>
      <c r="AF282" s="192">
        <v>-95897717</v>
      </c>
      <c r="AG282" s="192">
        <v>5310869</v>
      </c>
      <c r="AH282" s="192">
        <v>-23054794</v>
      </c>
      <c r="AI282" s="192">
        <v>-147985961</v>
      </c>
      <c r="AJ282" s="192">
        <v>226234</v>
      </c>
      <c r="AK282" s="192">
        <v>-56445785</v>
      </c>
      <c r="AL282" s="192">
        <v>199939</v>
      </c>
      <c r="AM282" s="192">
        <v>-83867896</v>
      </c>
      <c r="AN282" s="192">
        <v>-109658502</v>
      </c>
      <c r="AO282" s="192">
        <v>-51</v>
      </c>
      <c r="AP282" s="192">
        <v>-1621920559</v>
      </c>
      <c r="AQ282" s="192"/>
      <c r="AR282" s="192">
        <v>-714444984</v>
      </c>
      <c r="AS282" s="192">
        <v>0</v>
      </c>
    </row>
    <row r="283" spans="1:45">
      <c r="A283" s="235" t="s">
        <v>326</v>
      </c>
      <c r="B283" s="192">
        <v>-172091248</v>
      </c>
      <c r="C283" s="192">
        <v>26712805</v>
      </c>
      <c r="D283" s="192">
        <v>37476495</v>
      </c>
      <c r="E283" s="192">
        <v>412283</v>
      </c>
      <c r="F283" s="192">
        <v>-49076671</v>
      </c>
      <c r="G283" s="192">
        <v>-59647926</v>
      </c>
      <c r="H283" s="192">
        <v>-39168061</v>
      </c>
      <c r="I283" s="192">
        <v>-254075</v>
      </c>
      <c r="J283" s="192">
        <v>0</v>
      </c>
      <c r="K283" s="192">
        <v>-896486</v>
      </c>
      <c r="L283" s="192">
        <v>20314</v>
      </c>
      <c r="M283" s="192">
        <v>895893</v>
      </c>
      <c r="N283" s="192">
        <v>-63379</v>
      </c>
      <c r="O283" s="192">
        <v>-257853</v>
      </c>
      <c r="P283" s="192">
        <v>-455817</v>
      </c>
      <c r="Q283" s="192">
        <v>-27542047</v>
      </c>
      <c r="R283" s="192">
        <v>-26052624</v>
      </c>
      <c r="S283" s="192">
        <v>-1501454</v>
      </c>
      <c r="T283" s="192">
        <v>0</v>
      </c>
      <c r="U283" s="192">
        <v>0</v>
      </c>
      <c r="V283" s="192">
        <v>-7569403</v>
      </c>
      <c r="W283" s="192">
        <v>-54492301</v>
      </c>
      <c r="X283" s="192">
        <v>-6755331</v>
      </c>
      <c r="Y283" s="192">
        <v>-202408</v>
      </c>
      <c r="Z283" s="192">
        <v>-8728662</v>
      </c>
      <c r="AA283" s="192">
        <v>1266470</v>
      </c>
      <c r="AB283" s="192">
        <v>-322471</v>
      </c>
      <c r="AC283" s="192">
        <v>-1963092</v>
      </c>
      <c r="AD283" s="192">
        <v>-545542</v>
      </c>
      <c r="AE283" s="192">
        <v>-4381048</v>
      </c>
      <c r="AF283" s="192">
        <v>-76724217</v>
      </c>
      <c r="AG283" s="192">
        <v>-5310868</v>
      </c>
      <c r="AH283" s="192">
        <v>-12216556</v>
      </c>
      <c r="AI283" s="192">
        <v>-34064868</v>
      </c>
      <c r="AJ283" s="192">
        <v>-226234</v>
      </c>
      <c r="AK283" s="192">
        <v>-25229836</v>
      </c>
      <c r="AL283" s="192">
        <v>-815530</v>
      </c>
      <c r="AM283" s="192">
        <v>-66817942</v>
      </c>
      <c r="AN283" s="192">
        <v>-97740109</v>
      </c>
      <c r="AO283" s="192">
        <v>0</v>
      </c>
      <c r="AP283" s="192">
        <v>335679202</v>
      </c>
      <c r="AQ283" s="192"/>
      <c r="AR283" s="192">
        <v>34468101</v>
      </c>
      <c r="AS283" s="192">
        <v>0</v>
      </c>
    </row>
    <row r="284" spans="1:45">
      <c r="A284" s="235" t="s">
        <v>328</v>
      </c>
      <c r="B284" s="192">
        <v>1504888</v>
      </c>
      <c r="C284" s="192">
        <v>1504888</v>
      </c>
      <c r="D284" s="192">
        <v>0</v>
      </c>
      <c r="E284" s="192">
        <v>0</v>
      </c>
      <c r="F284" s="192">
        <v>0</v>
      </c>
      <c r="G284" s="192">
        <v>0</v>
      </c>
      <c r="H284" s="192">
        <v>0</v>
      </c>
      <c r="I284" s="192">
        <v>0</v>
      </c>
      <c r="J284" s="192">
        <v>0</v>
      </c>
      <c r="K284" s="192">
        <v>0</v>
      </c>
      <c r="L284" s="192">
        <v>0</v>
      </c>
      <c r="M284" s="192">
        <v>0</v>
      </c>
      <c r="N284" s="192">
        <v>0</v>
      </c>
      <c r="O284" s="192">
        <v>0</v>
      </c>
      <c r="P284" s="192">
        <v>0</v>
      </c>
      <c r="Q284" s="192">
        <v>0</v>
      </c>
      <c r="R284" s="192">
        <v>0</v>
      </c>
      <c r="S284" s="192">
        <v>0</v>
      </c>
      <c r="T284" s="192">
        <v>0</v>
      </c>
      <c r="U284" s="192">
        <v>0</v>
      </c>
      <c r="V284" s="192">
        <v>0</v>
      </c>
      <c r="W284" s="192">
        <v>0</v>
      </c>
      <c r="X284" s="192">
        <v>0</v>
      </c>
      <c r="Y284" s="192">
        <v>0</v>
      </c>
      <c r="Z284" s="192">
        <v>0</v>
      </c>
      <c r="AA284" s="192">
        <v>0</v>
      </c>
      <c r="AB284" s="192">
        <v>0</v>
      </c>
      <c r="AC284" s="192">
        <v>0</v>
      </c>
      <c r="AD284" s="192">
        <v>0</v>
      </c>
      <c r="AE284" s="192">
        <v>0</v>
      </c>
      <c r="AF284" s="192">
        <v>0</v>
      </c>
      <c r="AG284" s="192">
        <v>0</v>
      </c>
      <c r="AH284" s="192">
        <v>0</v>
      </c>
      <c r="AI284" s="192">
        <v>0</v>
      </c>
      <c r="AJ284" s="192">
        <v>0</v>
      </c>
      <c r="AK284" s="192">
        <v>0</v>
      </c>
      <c r="AL284" s="192">
        <v>0</v>
      </c>
      <c r="AM284" s="192">
        <v>0</v>
      </c>
      <c r="AN284" s="192">
        <v>0</v>
      </c>
      <c r="AO284" s="192">
        <v>0</v>
      </c>
      <c r="AP284" s="192">
        <v>0</v>
      </c>
      <c r="AQ284" s="192"/>
      <c r="AR284" s="192">
        <v>0</v>
      </c>
      <c r="AS284" s="192">
        <v>0</v>
      </c>
    </row>
    <row r="285" spans="1:45">
      <c r="A285" s="235" t="s">
        <v>329</v>
      </c>
      <c r="B285" s="192">
        <v>182597</v>
      </c>
      <c r="C285" s="192">
        <v>182597</v>
      </c>
      <c r="D285" s="192">
        <v>0</v>
      </c>
      <c r="E285" s="192">
        <v>0</v>
      </c>
      <c r="F285" s="192">
        <v>0</v>
      </c>
      <c r="G285" s="192">
        <v>0</v>
      </c>
      <c r="H285" s="192">
        <v>0</v>
      </c>
      <c r="I285" s="192">
        <v>0</v>
      </c>
      <c r="J285" s="192">
        <v>0</v>
      </c>
      <c r="K285" s="192">
        <v>0</v>
      </c>
      <c r="L285" s="192">
        <v>0</v>
      </c>
      <c r="M285" s="192">
        <v>0</v>
      </c>
      <c r="N285" s="192">
        <v>0</v>
      </c>
      <c r="O285" s="192">
        <v>0</v>
      </c>
      <c r="P285" s="192">
        <v>0</v>
      </c>
      <c r="Q285" s="192">
        <v>0</v>
      </c>
      <c r="R285" s="192">
        <v>0</v>
      </c>
      <c r="S285" s="192">
        <v>0</v>
      </c>
      <c r="T285" s="192">
        <v>0</v>
      </c>
      <c r="U285" s="192">
        <v>0</v>
      </c>
      <c r="V285" s="192">
        <v>0</v>
      </c>
      <c r="W285" s="192">
        <v>0</v>
      </c>
      <c r="X285" s="192">
        <v>0</v>
      </c>
      <c r="Y285" s="192">
        <v>0</v>
      </c>
      <c r="Z285" s="192">
        <v>0</v>
      </c>
      <c r="AA285" s="192">
        <v>0</v>
      </c>
      <c r="AB285" s="192">
        <v>0</v>
      </c>
      <c r="AC285" s="192">
        <v>0</v>
      </c>
      <c r="AD285" s="192">
        <v>0</v>
      </c>
      <c r="AE285" s="192">
        <v>0</v>
      </c>
      <c r="AF285" s="192">
        <v>0</v>
      </c>
      <c r="AG285" s="192">
        <v>0</v>
      </c>
      <c r="AH285" s="192">
        <v>0</v>
      </c>
      <c r="AI285" s="192">
        <v>0</v>
      </c>
      <c r="AJ285" s="192">
        <v>0</v>
      </c>
      <c r="AK285" s="192">
        <v>0</v>
      </c>
      <c r="AL285" s="192">
        <v>0</v>
      </c>
      <c r="AM285" s="192">
        <v>0</v>
      </c>
      <c r="AN285" s="192">
        <v>0</v>
      </c>
      <c r="AO285" s="192">
        <v>0</v>
      </c>
      <c r="AP285" s="192">
        <v>0</v>
      </c>
      <c r="AQ285" s="192"/>
      <c r="AR285" s="192">
        <v>0</v>
      </c>
      <c r="AS285" s="192">
        <v>0</v>
      </c>
    </row>
    <row r="286" spans="1:45">
      <c r="A286" s="235" t="s">
        <v>332</v>
      </c>
      <c r="B286" s="192">
        <v>-7096722</v>
      </c>
      <c r="C286" s="192">
        <v>106890</v>
      </c>
      <c r="D286" s="192">
        <v>-2785458</v>
      </c>
      <c r="E286" s="192">
        <v>2</v>
      </c>
      <c r="F286" s="192">
        <v>49993</v>
      </c>
      <c r="G286" s="192">
        <v>345162</v>
      </c>
      <c r="H286" s="192">
        <v>-16518</v>
      </c>
      <c r="I286" s="192">
        <v>-15379</v>
      </c>
      <c r="J286" s="192">
        <v>0</v>
      </c>
      <c r="K286" s="192">
        <v>-87</v>
      </c>
      <c r="L286" s="192">
        <v>0</v>
      </c>
      <c r="M286" s="192">
        <v>-14</v>
      </c>
      <c r="N286" s="192">
        <v>0</v>
      </c>
      <c r="O286" s="192">
        <v>0</v>
      </c>
      <c r="P286" s="192">
        <v>564652</v>
      </c>
      <c r="Q286" s="192">
        <v>-1</v>
      </c>
      <c r="R286" s="192">
        <v>-95263</v>
      </c>
      <c r="S286" s="192">
        <v>-1300</v>
      </c>
      <c r="T286" s="192">
        <v>27</v>
      </c>
      <c r="U286" s="192">
        <v>0</v>
      </c>
      <c r="V286" s="192">
        <v>-95839</v>
      </c>
      <c r="W286" s="192">
        <v>-20396</v>
      </c>
      <c r="X286" s="192">
        <v>389069</v>
      </c>
      <c r="Y286" s="192">
        <v>0</v>
      </c>
      <c r="Z286" s="192">
        <v>0</v>
      </c>
      <c r="AA286" s="192">
        <v>139226</v>
      </c>
      <c r="AB286" s="192">
        <v>0</v>
      </c>
      <c r="AC286" s="192">
        <v>0</v>
      </c>
      <c r="AD286" s="192">
        <v>0</v>
      </c>
      <c r="AE286" s="192">
        <v>-3</v>
      </c>
      <c r="AF286" s="192">
        <v>231081</v>
      </c>
      <c r="AG286" s="192">
        <v>0</v>
      </c>
      <c r="AH286" s="192">
        <v>228688</v>
      </c>
      <c r="AI286" s="192">
        <v>156346</v>
      </c>
      <c r="AJ286" s="192">
        <v>0</v>
      </c>
      <c r="AK286" s="192">
        <v>-40186</v>
      </c>
      <c r="AL286" s="192">
        <v>191650</v>
      </c>
      <c r="AM286" s="192">
        <v>-50746</v>
      </c>
      <c r="AN286" s="192">
        <v>235671</v>
      </c>
      <c r="AO286" s="192">
        <v>-7960</v>
      </c>
      <c r="AP286" s="192">
        <v>5816358</v>
      </c>
      <c r="AQ286" s="192"/>
      <c r="AR286" s="192">
        <v>-12422387</v>
      </c>
      <c r="AS286" s="192">
        <v>0</v>
      </c>
    </row>
    <row r="287" spans="1:45">
      <c r="A287" s="235" t="s">
        <v>335</v>
      </c>
      <c r="B287" s="192">
        <v>-16072321</v>
      </c>
      <c r="C287" s="192">
        <v>-10769</v>
      </c>
      <c r="D287" s="192">
        <v>-2172</v>
      </c>
      <c r="E287" s="192">
        <v>19644</v>
      </c>
      <c r="F287" s="192">
        <v>-1376003</v>
      </c>
      <c r="G287" s="192">
        <v>-723623</v>
      </c>
      <c r="H287" s="192">
        <v>-476077</v>
      </c>
      <c r="I287" s="192">
        <v>-31843</v>
      </c>
      <c r="J287" s="192">
        <v>0</v>
      </c>
      <c r="K287" s="192">
        <v>-31531</v>
      </c>
      <c r="L287" s="192">
        <v>0</v>
      </c>
      <c r="M287" s="192">
        <v>19889</v>
      </c>
      <c r="N287" s="192">
        <v>0</v>
      </c>
      <c r="O287" s="192">
        <v>7387</v>
      </c>
      <c r="P287" s="192">
        <v>35745</v>
      </c>
      <c r="Q287" s="192">
        <v>51505</v>
      </c>
      <c r="R287" s="192">
        <v>-339621</v>
      </c>
      <c r="S287" s="192">
        <v>-17637</v>
      </c>
      <c r="T287" s="192">
        <v>0</v>
      </c>
      <c r="U287" s="192">
        <v>0</v>
      </c>
      <c r="V287" s="192">
        <v>-146287</v>
      </c>
      <c r="W287" s="192">
        <v>-758623</v>
      </c>
      <c r="X287" s="192">
        <v>-144647</v>
      </c>
      <c r="Y287" s="192">
        <v>0</v>
      </c>
      <c r="Z287" s="192">
        <v>0</v>
      </c>
      <c r="AA287" s="192">
        <v>-8335</v>
      </c>
      <c r="AB287" s="192">
        <v>0</v>
      </c>
      <c r="AC287" s="192">
        <v>0</v>
      </c>
      <c r="AD287" s="192">
        <v>0</v>
      </c>
      <c r="AE287" s="192">
        <v>0</v>
      </c>
      <c r="AF287" s="192">
        <v>-217315</v>
      </c>
      <c r="AG287" s="192">
        <v>0</v>
      </c>
      <c r="AH287" s="192">
        <v>-55524</v>
      </c>
      <c r="AI287" s="192">
        <v>-2051826</v>
      </c>
      <c r="AJ287" s="192">
        <v>0</v>
      </c>
      <c r="AK287" s="192">
        <v>-521752</v>
      </c>
      <c r="AL287" s="192">
        <v>51505</v>
      </c>
      <c r="AM287" s="192">
        <v>-487482</v>
      </c>
      <c r="AN287" s="192">
        <v>-697930</v>
      </c>
      <c r="AO287" s="192">
        <v>0</v>
      </c>
      <c r="AP287" s="192">
        <v>-7185822</v>
      </c>
      <c r="AQ287" s="192"/>
      <c r="AR287" s="192">
        <v>-973177</v>
      </c>
      <c r="AS287" s="192">
        <v>0</v>
      </c>
    </row>
    <row r="288" spans="1:45">
      <c r="A288" s="235" t="s">
        <v>340</v>
      </c>
      <c r="B288" s="192">
        <v>84390309</v>
      </c>
      <c r="C288" s="192">
        <v>72218947</v>
      </c>
      <c r="D288" s="192">
        <v>0</v>
      </c>
      <c r="E288" s="192">
        <v>0</v>
      </c>
      <c r="F288" s="192">
        <v>2100831</v>
      </c>
      <c r="G288" s="192">
        <v>0</v>
      </c>
      <c r="H288" s="192">
        <v>0</v>
      </c>
      <c r="I288" s="192">
        <v>0</v>
      </c>
      <c r="J288" s="192">
        <v>0</v>
      </c>
      <c r="K288" s="192">
        <v>0</v>
      </c>
      <c r="L288" s="192">
        <v>0</v>
      </c>
      <c r="M288" s="192">
        <v>0</v>
      </c>
      <c r="N288" s="192">
        <v>0</v>
      </c>
      <c r="O288" s="192">
        <v>0</v>
      </c>
      <c r="P288" s="192">
        <v>1604374</v>
      </c>
      <c r="Q288" s="192">
        <v>0</v>
      </c>
      <c r="R288" s="192">
        <v>0</v>
      </c>
      <c r="S288" s="192">
        <v>0</v>
      </c>
      <c r="T288" s="192">
        <v>0</v>
      </c>
      <c r="U288" s="192">
        <v>0</v>
      </c>
      <c r="V288" s="192">
        <v>0</v>
      </c>
      <c r="W288" s="192">
        <v>0</v>
      </c>
      <c r="X288" s="192">
        <v>0</v>
      </c>
      <c r="Y288" s="192">
        <v>0</v>
      </c>
      <c r="Z288" s="192">
        <v>0</v>
      </c>
      <c r="AA288" s="192">
        <v>3625095</v>
      </c>
      <c r="AB288" s="192">
        <v>0</v>
      </c>
      <c r="AC288" s="192">
        <v>0</v>
      </c>
      <c r="AD288" s="192">
        <v>0</v>
      </c>
      <c r="AE288" s="192">
        <v>0</v>
      </c>
      <c r="AF288" s="192">
        <v>0</v>
      </c>
      <c r="AG288" s="192">
        <v>0</v>
      </c>
      <c r="AH288" s="192">
        <v>0</v>
      </c>
      <c r="AI288" s="192">
        <v>0</v>
      </c>
      <c r="AJ288" s="192">
        <v>0</v>
      </c>
      <c r="AK288" s="192">
        <v>0</v>
      </c>
      <c r="AL288" s="192">
        <v>163572</v>
      </c>
      <c r="AM288" s="192">
        <v>0</v>
      </c>
      <c r="AN288" s="192">
        <v>1591800</v>
      </c>
      <c r="AO288" s="192">
        <v>0</v>
      </c>
      <c r="AP288" s="192">
        <v>1324309</v>
      </c>
      <c r="AQ288" s="192"/>
      <c r="AR288" s="192">
        <v>1761381</v>
      </c>
      <c r="AS288" s="192">
        <v>0</v>
      </c>
    </row>
    <row r="289" spans="1:45">
      <c r="A289" s="235" t="s">
        <v>342</v>
      </c>
      <c r="B289" s="192">
        <v>21946804</v>
      </c>
      <c r="C289" s="192">
        <v>21946804</v>
      </c>
      <c r="D289" s="192">
        <v>0</v>
      </c>
      <c r="E289" s="192">
        <v>0</v>
      </c>
      <c r="F289" s="192">
        <v>0</v>
      </c>
      <c r="G289" s="192">
        <v>0</v>
      </c>
      <c r="H289" s="192">
        <v>0</v>
      </c>
      <c r="I289" s="192">
        <v>0</v>
      </c>
      <c r="J289" s="192">
        <v>0</v>
      </c>
      <c r="K289" s="192">
        <v>0</v>
      </c>
      <c r="L289" s="192">
        <v>0</v>
      </c>
      <c r="M289" s="192">
        <v>0</v>
      </c>
      <c r="N289" s="192">
        <v>0</v>
      </c>
      <c r="O289" s="192">
        <v>0</v>
      </c>
      <c r="P289" s="192">
        <v>0</v>
      </c>
      <c r="Q289" s="192">
        <v>0</v>
      </c>
      <c r="R289" s="192">
        <v>0</v>
      </c>
      <c r="S289" s="192">
        <v>0</v>
      </c>
      <c r="T289" s="192">
        <v>0</v>
      </c>
      <c r="U289" s="192">
        <v>0</v>
      </c>
      <c r="V289" s="192">
        <v>0</v>
      </c>
      <c r="W289" s="192">
        <v>0</v>
      </c>
      <c r="X289" s="192">
        <v>0</v>
      </c>
      <c r="Y289" s="192">
        <v>0</v>
      </c>
      <c r="Z289" s="192">
        <v>0</v>
      </c>
      <c r="AA289" s="192">
        <v>0</v>
      </c>
      <c r="AB289" s="192">
        <v>0</v>
      </c>
      <c r="AC289" s="192">
        <v>0</v>
      </c>
      <c r="AD289" s="192">
        <v>0</v>
      </c>
      <c r="AE289" s="192">
        <v>0</v>
      </c>
      <c r="AF289" s="192">
        <v>0</v>
      </c>
      <c r="AG289" s="192">
        <v>0</v>
      </c>
      <c r="AH289" s="192">
        <v>0</v>
      </c>
      <c r="AI289" s="192">
        <v>0</v>
      </c>
      <c r="AJ289" s="192">
        <v>0</v>
      </c>
      <c r="AK289" s="192">
        <v>0</v>
      </c>
      <c r="AL289" s="192">
        <v>0</v>
      </c>
      <c r="AM289" s="192">
        <v>0</v>
      </c>
      <c r="AN289" s="192">
        <v>0</v>
      </c>
      <c r="AO289" s="192">
        <v>0</v>
      </c>
      <c r="AP289" s="192">
        <v>0</v>
      </c>
      <c r="AQ289" s="192"/>
      <c r="AR289" s="192">
        <v>0</v>
      </c>
      <c r="AS289" s="192">
        <v>0</v>
      </c>
    </row>
    <row r="290" spans="1:45">
      <c r="A290" s="235" t="s">
        <v>343</v>
      </c>
      <c r="B290" s="192">
        <v>4078280</v>
      </c>
      <c r="C290" s="192">
        <v>4078280</v>
      </c>
      <c r="D290" s="192">
        <v>0</v>
      </c>
      <c r="E290" s="192">
        <v>0</v>
      </c>
      <c r="F290" s="192">
        <v>0</v>
      </c>
      <c r="G290" s="192">
        <v>0</v>
      </c>
      <c r="H290" s="192">
        <v>0</v>
      </c>
      <c r="I290" s="192">
        <v>0</v>
      </c>
      <c r="J290" s="192">
        <v>0</v>
      </c>
      <c r="K290" s="192">
        <v>0</v>
      </c>
      <c r="L290" s="192">
        <v>0</v>
      </c>
      <c r="M290" s="192">
        <v>0</v>
      </c>
      <c r="N290" s="192">
        <v>0</v>
      </c>
      <c r="O290" s="192">
        <v>0</v>
      </c>
      <c r="P290" s="192">
        <v>0</v>
      </c>
      <c r="Q290" s="192">
        <v>0</v>
      </c>
      <c r="R290" s="192">
        <v>0</v>
      </c>
      <c r="S290" s="192">
        <v>0</v>
      </c>
      <c r="T290" s="192">
        <v>0</v>
      </c>
      <c r="U290" s="192">
        <v>0</v>
      </c>
      <c r="V290" s="192">
        <v>0</v>
      </c>
      <c r="W290" s="192">
        <v>0</v>
      </c>
      <c r="X290" s="192">
        <v>0</v>
      </c>
      <c r="Y290" s="192">
        <v>0</v>
      </c>
      <c r="Z290" s="192">
        <v>0</v>
      </c>
      <c r="AA290" s="192">
        <v>0</v>
      </c>
      <c r="AB290" s="192">
        <v>0</v>
      </c>
      <c r="AC290" s="192">
        <v>0</v>
      </c>
      <c r="AD290" s="192">
        <v>0</v>
      </c>
      <c r="AE290" s="192">
        <v>0</v>
      </c>
      <c r="AF290" s="192">
        <v>0</v>
      </c>
      <c r="AG290" s="192">
        <v>0</v>
      </c>
      <c r="AH290" s="192">
        <v>0</v>
      </c>
      <c r="AI290" s="192">
        <v>0</v>
      </c>
      <c r="AJ290" s="192">
        <v>0</v>
      </c>
      <c r="AK290" s="192">
        <v>0</v>
      </c>
      <c r="AL290" s="192">
        <v>0</v>
      </c>
      <c r="AM290" s="192">
        <v>0</v>
      </c>
      <c r="AN290" s="192">
        <v>0</v>
      </c>
      <c r="AO290" s="192">
        <v>0</v>
      </c>
      <c r="AP290" s="192">
        <v>0</v>
      </c>
      <c r="AQ290" s="192"/>
      <c r="AR290" s="192">
        <v>0</v>
      </c>
      <c r="AS290" s="192">
        <v>0</v>
      </c>
    </row>
    <row r="291" spans="1:45">
      <c r="A291" s="235" t="s">
        <v>345</v>
      </c>
      <c r="B291" s="192">
        <v>21432122</v>
      </c>
      <c r="C291" s="192">
        <v>21432122</v>
      </c>
      <c r="D291" s="192">
        <v>0</v>
      </c>
      <c r="E291" s="192">
        <v>0</v>
      </c>
      <c r="F291" s="192">
        <v>0</v>
      </c>
      <c r="G291" s="192">
        <v>0</v>
      </c>
      <c r="H291" s="192">
        <v>0</v>
      </c>
      <c r="I291" s="192">
        <v>0</v>
      </c>
      <c r="J291" s="192">
        <v>0</v>
      </c>
      <c r="K291" s="192">
        <v>0</v>
      </c>
      <c r="L291" s="192">
        <v>0</v>
      </c>
      <c r="M291" s="192">
        <v>0</v>
      </c>
      <c r="N291" s="192">
        <v>0</v>
      </c>
      <c r="O291" s="192">
        <v>0</v>
      </c>
      <c r="P291" s="192">
        <v>0</v>
      </c>
      <c r="Q291" s="192">
        <v>0</v>
      </c>
      <c r="R291" s="192">
        <v>0</v>
      </c>
      <c r="S291" s="192">
        <v>0</v>
      </c>
      <c r="T291" s="192">
        <v>0</v>
      </c>
      <c r="U291" s="192">
        <v>0</v>
      </c>
      <c r="V291" s="192">
        <v>0</v>
      </c>
      <c r="W291" s="192">
        <v>0</v>
      </c>
      <c r="X291" s="192">
        <v>0</v>
      </c>
      <c r="Y291" s="192">
        <v>0</v>
      </c>
      <c r="Z291" s="192">
        <v>0</v>
      </c>
      <c r="AA291" s="192">
        <v>0</v>
      </c>
      <c r="AB291" s="192">
        <v>0</v>
      </c>
      <c r="AC291" s="192">
        <v>0</v>
      </c>
      <c r="AD291" s="192">
        <v>0</v>
      </c>
      <c r="AE291" s="192">
        <v>0</v>
      </c>
      <c r="AF291" s="192">
        <v>0</v>
      </c>
      <c r="AG291" s="192">
        <v>0</v>
      </c>
      <c r="AH291" s="192">
        <v>0</v>
      </c>
      <c r="AI291" s="192">
        <v>0</v>
      </c>
      <c r="AJ291" s="192">
        <v>0</v>
      </c>
      <c r="AK291" s="192">
        <v>0</v>
      </c>
      <c r="AL291" s="192">
        <v>0</v>
      </c>
      <c r="AM291" s="192">
        <v>0</v>
      </c>
      <c r="AN291" s="192">
        <v>0</v>
      </c>
      <c r="AO291" s="192">
        <v>0</v>
      </c>
      <c r="AP291" s="192">
        <v>0</v>
      </c>
      <c r="AQ291" s="192"/>
      <c r="AR291" s="192">
        <v>0</v>
      </c>
      <c r="AS291" s="192">
        <v>0</v>
      </c>
    </row>
    <row r="292" spans="1:45">
      <c r="A292" s="235" t="s">
        <v>346</v>
      </c>
      <c r="B292" s="192">
        <v>9496066</v>
      </c>
      <c r="C292" s="192">
        <v>9496066</v>
      </c>
      <c r="D292" s="192">
        <v>0</v>
      </c>
      <c r="E292" s="192">
        <v>0</v>
      </c>
      <c r="F292" s="192">
        <v>0</v>
      </c>
      <c r="G292" s="192">
        <v>0</v>
      </c>
      <c r="H292" s="192">
        <v>0</v>
      </c>
      <c r="I292" s="192">
        <v>0</v>
      </c>
      <c r="J292" s="192">
        <v>0</v>
      </c>
      <c r="K292" s="192">
        <v>0</v>
      </c>
      <c r="L292" s="192">
        <v>0</v>
      </c>
      <c r="M292" s="192">
        <v>0</v>
      </c>
      <c r="N292" s="192">
        <v>0</v>
      </c>
      <c r="O292" s="192">
        <v>0</v>
      </c>
      <c r="P292" s="192">
        <v>0</v>
      </c>
      <c r="Q292" s="192">
        <v>0</v>
      </c>
      <c r="R292" s="192">
        <v>0</v>
      </c>
      <c r="S292" s="192">
        <v>0</v>
      </c>
      <c r="T292" s="192">
        <v>0</v>
      </c>
      <c r="U292" s="192">
        <v>0</v>
      </c>
      <c r="V292" s="192">
        <v>0</v>
      </c>
      <c r="W292" s="192">
        <v>0</v>
      </c>
      <c r="X292" s="192">
        <v>0</v>
      </c>
      <c r="Y292" s="192">
        <v>0</v>
      </c>
      <c r="Z292" s="192">
        <v>0</v>
      </c>
      <c r="AA292" s="192">
        <v>0</v>
      </c>
      <c r="AB292" s="192">
        <v>0</v>
      </c>
      <c r="AC292" s="192">
        <v>0</v>
      </c>
      <c r="AD292" s="192">
        <v>0</v>
      </c>
      <c r="AE292" s="192">
        <v>0</v>
      </c>
      <c r="AF292" s="192">
        <v>0</v>
      </c>
      <c r="AG292" s="192">
        <v>0</v>
      </c>
      <c r="AH292" s="192">
        <v>0</v>
      </c>
      <c r="AI292" s="192">
        <v>0</v>
      </c>
      <c r="AJ292" s="192">
        <v>0</v>
      </c>
      <c r="AK292" s="192">
        <v>0</v>
      </c>
      <c r="AL292" s="192">
        <v>0</v>
      </c>
      <c r="AM292" s="192">
        <v>0</v>
      </c>
      <c r="AN292" s="192">
        <v>0</v>
      </c>
      <c r="AO292" s="192">
        <v>0</v>
      </c>
      <c r="AP292" s="192">
        <v>0</v>
      </c>
      <c r="AQ292" s="192"/>
      <c r="AR292" s="192">
        <v>0</v>
      </c>
      <c r="AS292" s="192">
        <v>0</v>
      </c>
    </row>
    <row r="293" spans="1:45">
      <c r="A293" s="235" t="s">
        <v>348</v>
      </c>
      <c r="B293" s="192">
        <v>196322</v>
      </c>
      <c r="C293" s="192">
        <v>0</v>
      </c>
      <c r="D293" s="192">
        <v>0</v>
      </c>
      <c r="E293" s="192">
        <v>349</v>
      </c>
      <c r="F293" s="192">
        <v>18973</v>
      </c>
      <c r="G293" s="192">
        <v>0</v>
      </c>
      <c r="H293" s="192">
        <v>24760</v>
      </c>
      <c r="I293" s="192">
        <v>0</v>
      </c>
      <c r="J293" s="192">
        <v>0</v>
      </c>
      <c r="K293" s="192">
        <v>0</v>
      </c>
      <c r="L293" s="192">
        <v>0</v>
      </c>
      <c r="M293" s="192">
        <v>0</v>
      </c>
      <c r="N293" s="192">
        <v>0</v>
      </c>
      <c r="O293" s="192">
        <v>0</v>
      </c>
      <c r="P293" s="192">
        <v>3478</v>
      </c>
      <c r="Q293" s="192">
        <v>0</v>
      </c>
      <c r="R293" s="192">
        <v>43400</v>
      </c>
      <c r="S293" s="192">
        <v>0</v>
      </c>
      <c r="T293" s="192">
        <v>0</v>
      </c>
      <c r="U293" s="192">
        <v>0</v>
      </c>
      <c r="V293" s="192">
        <v>0</v>
      </c>
      <c r="W293" s="192">
        <v>3500</v>
      </c>
      <c r="X293" s="192">
        <v>0</v>
      </c>
      <c r="Y293" s="192">
        <v>0</v>
      </c>
      <c r="Z293" s="192">
        <v>0</v>
      </c>
      <c r="AA293" s="192">
        <v>0</v>
      </c>
      <c r="AB293" s="192">
        <v>0</v>
      </c>
      <c r="AC293" s="192">
        <v>0</v>
      </c>
      <c r="AD293" s="192">
        <v>0</v>
      </c>
      <c r="AE293" s="192">
        <v>0</v>
      </c>
      <c r="AF293" s="192">
        <v>0</v>
      </c>
      <c r="AG293" s="192">
        <v>0</v>
      </c>
      <c r="AH293" s="192">
        <v>0</v>
      </c>
      <c r="AI293" s="192">
        <v>5620</v>
      </c>
      <c r="AJ293" s="192">
        <v>0</v>
      </c>
      <c r="AK293" s="192">
        <v>0</v>
      </c>
      <c r="AL293" s="192">
        <v>0</v>
      </c>
      <c r="AM293" s="192">
        <v>527</v>
      </c>
      <c r="AN293" s="192">
        <v>95715</v>
      </c>
      <c r="AO293" s="192">
        <v>0</v>
      </c>
      <c r="AP293" s="192">
        <v>0</v>
      </c>
      <c r="AQ293" s="192"/>
      <c r="AR293" s="192">
        <v>0</v>
      </c>
      <c r="AS293" s="192">
        <v>0</v>
      </c>
    </row>
    <row r="294" spans="1:45">
      <c r="A294" s="235" t="s">
        <v>354</v>
      </c>
      <c r="B294" s="192">
        <v>25076837</v>
      </c>
      <c r="C294" s="192">
        <v>25076837</v>
      </c>
      <c r="D294" s="192">
        <v>0</v>
      </c>
      <c r="E294" s="192">
        <v>0</v>
      </c>
      <c r="F294" s="192">
        <v>0</v>
      </c>
      <c r="G294" s="192">
        <v>0</v>
      </c>
      <c r="H294" s="192">
        <v>0</v>
      </c>
      <c r="I294" s="192">
        <v>0</v>
      </c>
      <c r="J294" s="192">
        <v>0</v>
      </c>
      <c r="K294" s="192">
        <v>0</v>
      </c>
      <c r="L294" s="192">
        <v>0</v>
      </c>
      <c r="M294" s="192">
        <v>0</v>
      </c>
      <c r="N294" s="192">
        <v>0</v>
      </c>
      <c r="O294" s="192">
        <v>0</v>
      </c>
      <c r="P294" s="192">
        <v>0</v>
      </c>
      <c r="Q294" s="192">
        <v>0</v>
      </c>
      <c r="R294" s="192">
        <v>0</v>
      </c>
      <c r="S294" s="192">
        <v>0</v>
      </c>
      <c r="T294" s="192">
        <v>0</v>
      </c>
      <c r="U294" s="192">
        <v>0</v>
      </c>
      <c r="V294" s="192">
        <v>0</v>
      </c>
      <c r="W294" s="192">
        <v>0</v>
      </c>
      <c r="X294" s="192">
        <v>0</v>
      </c>
      <c r="Y294" s="192">
        <v>0</v>
      </c>
      <c r="Z294" s="192">
        <v>0</v>
      </c>
      <c r="AA294" s="192">
        <v>0</v>
      </c>
      <c r="AB294" s="192">
        <v>0</v>
      </c>
      <c r="AC294" s="192">
        <v>0</v>
      </c>
      <c r="AD294" s="192">
        <v>0</v>
      </c>
      <c r="AE294" s="192">
        <v>0</v>
      </c>
      <c r="AF294" s="192">
        <v>0</v>
      </c>
      <c r="AG294" s="192">
        <v>0</v>
      </c>
      <c r="AH294" s="192">
        <v>0</v>
      </c>
      <c r="AI294" s="192">
        <v>0</v>
      </c>
      <c r="AJ294" s="192">
        <v>0</v>
      </c>
      <c r="AK294" s="192">
        <v>0</v>
      </c>
      <c r="AL294" s="192">
        <v>0</v>
      </c>
      <c r="AM294" s="192">
        <v>0</v>
      </c>
      <c r="AN294" s="192">
        <v>0</v>
      </c>
      <c r="AO294" s="192">
        <v>0</v>
      </c>
      <c r="AP294" s="192">
        <v>0</v>
      </c>
      <c r="AQ294" s="192"/>
      <c r="AR294" s="192">
        <v>0</v>
      </c>
      <c r="AS294" s="192">
        <v>0</v>
      </c>
    </row>
    <row r="295" spans="1:45">
      <c r="A295" s="235" t="s">
        <v>356</v>
      </c>
      <c r="B295" s="192">
        <v>-36178232</v>
      </c>
      <c r="C295" s="192">
        <v>0</v>
      </c>
      <c r="D295" s="192">
        <v>0</v>
      </c>
      <c r="E295" s="192">
        <v>-1734091</v>
      </c>
      <c r="F295" s="192">
        <v>-34444184</v>
      </c>
      <c r="G295" s="192">
        <v>43</v>
      </c>
      <c r="H295" s="192">
        <v>0</v>
      </c>
      <c r="I295" s="192">
        <v>0</v>
      </c>
      <c r="J295" s="192">
        <v>0</v>
      </c>
      <c r="K295" s="192">
        <v>0</v>
      </c>
      <c r="L295" s="192">
        <v>0</v>
      </c>
      <c r="M295" s="192">
        <v>0</v>
      </c>
      <c r="N295" s="192">
        <v>0</v>
      </c>
      <c r="O295" s="192">
        <v>0</v>
      </c>
      <c r="P295" s="192">
        <v>0</v>
      </c>
      <c r="Q295" s="192">
        <v>0</v>
      </c>
      <c r="R295" s="192">
        <v>0</v>
      </c>
      <c r="S295" s="192">
        <v>0</v>
      </c>
      <c r="T295" s="192">
        <v>0</v>
      </c>
      <c r="U295" s="192">
        <v>0</v>
      </c>
      <c r="V295" s="192">
        <v>0</v>
      </c>
      <c r="W295" s="192">
        <v>0</v>
      </c>
      <c r="X295" s="192">
        <v>0</v>
      </c>
      <c r="Y295" s="192">
        <v>0</v>
      </c>
      <c r="Z295" s="192">
        <v>0</v>
      </c>
      <c r="AA295" s="192">
        <v>0</v>
      </c>
      <c r="AB295" s="192">
        <v>0</v>
      </c>
      <c r="AC295" s="192">
        <v>0</v>
      </c>
      <c r="AD295" s="192">
        <v>0</v>
      </c>
      <c r="AE295" s="192">
        <v>0</v>
      </c>
      <c r="AF295" s="192">
        <v>0</v>
      </c>
      <c r="AG295" s="192">
        <v>0</v>
      </c>
      <c r="AH295" s="192">
        <v>0</v>
      </c>
      <c r="AI295" s="192">
        <v>0</v>
      </c>
      <c r="AJ295" s="192">
        <v>0</v>
      </c>
      <c r="AK295" s="192">
        <v>0</v>
      </c>
      <c r="AL295" s="192">
        <v>0</v>
      </c>
      <c r="AM295" s="192">
        <v>0</v>
      </c>
      <c r="AN295" s="192">
        <v>0</v>
      </c>
      <c r="AO295" s="192">
        <v>0</v>
      </c>
      <c r="AP295" s="192">
        <v>0</v>
      </c>
      <c r="AQ295" s="192"/>
      <c r="AR295" s="192">
        <v>0</v>
      </c>
      <c r="AS295" s="192">
        <v>0</v>
      </c>
    </row>
    <row r="296" spans="1:45">
      <c r="A296" s="235" t="s">
        <v>357</v>
      </c>
      <c r="B296" s="192">
        <v>1116555</v>
      </c>
      <c r="C296" s="192">
        <v>0</v>
      </c>
      <c r="D296" s="192">
        <v>0</v>
      </c>
      <c r="E296" s="192">
        <v>0</v>
      </c>
      <c r="F296" s="192">
        <v>0</v>
      </c>
      <c r="G296" s="192">
        <v>0</v>
      </c>
      <c r="H296" s="192">
        <v>0</v>
      </c>
      <c r="I296" s="192">
        <v>0</v>
      </c>
      <c r="J296" s="192">
        <v>0</v>
      </c>
      <c r="K296" s="192">
        <v>0</v>
      </c>
      <c r="L296" s="192">
        <v>0</v>
      </c>
      <c r="M296" s="192">
        <v>0</v>
      </c>
      <c r="N296" s="192">
        <v>0</v>
      </c>
      <c r="O296" s="192">
        <v>0</v>
      </c>
      <c r="P296" s="192">
        <v>0</v>
      </c>
      <c r="Q296" s="192">
        <v>0</v>
      </c>
      <c r="R296" s="192">
        <v>0</v>
      </c>
      <c r="S296" s="192">
        <v>0</v>
      </c>
      <c r="T296" s="192">
        <v>0</v>
      </c>
      <c r="U296" s="192">
        <v>0</v>
      </c>
      <c r="V296" s="192">
        <v>0</v>
      </c>
      <c r="W296" s="192">
        <v>0</v>
      </c>
      <c r="X296" s="192">
        <v>0</v>
      </c>
      <c r="Y296" s="192">
        <v>0</v>
      </c>
      <c r="Z296" s="192">
        <v>0</v>
      </c>
      <c r="AA296" s="192">
        <v>1116555</v>
      </c>
      <c r="AB296" s="192">
        <v>0</v>
      </c>
      <c r="AC296" s="192">
        <v>0</v>
      </c>
      <c r="AD296" s="192">
        <v>0</v>
      </c>
      <c r="AE296" s="192">
        <v>0</v>
      </c>
      <c r="AF296" s="192">
        <v>0</v>
      </c>
      <c r="AG296" s="192">
        <v>0</v>
      </c>
      <c r="AH296" s="192">
        <v>0</v>
      </c>
      <c r="AI296" s="192">
        <v>0</v>
      </c>
      <c r="AJ296" s="192">
        <v>0</v>
      </c>
      <c r="AK296" s="192">
        <v>0</v>
      </c>
      <c r="AL296" s="192">
        <v>0</v>
      </c>
      <c r="AM296" s="192">
        <v>0</v>
      </c>
      <c r="AN296" s="192">
        <v>0</v>
      </c>
      <c r="AO296" s="192">
        <v>0</v>
      </c>
      <c r="AP296" s="192">
        <v>0</v>
      </c>
      <c r="AQ296" s="192"/>
      <c r="AR296" s="192">
        <v>0</v>
      </c>
      <c r="AS296" s="192">
        <v>0</v>
      </c>
    </row>
    <row r="297" spans="1:45">
      <c r="A297" s="235" t="s">
        <v>365</v>
      </c>
      <c r="B297" s="192">
        <v>-294881545</v>
      </c>
      <c r="C297" s="192">
        <v>0</v>
      </c>
      <c r="D297" s="192">
        <v>0</v>
      </c>
      <c r="E297" s="192">
        <v>0</v>
      </c>
      <c r="F297" s="192">
        <v>0</v>
      </c>
      <c r="G297" s="192">
        <v>0</v>
      </c>
      <c r="H297" s="192">
        <v>0</v>
      </c>
      <c r="I297" s="192">
        <v>0</v>
      </c>
      <c r="J297" s="192">
        <v>0</v>
      </c>
      <c r="K297" s="192">
        <v>0</v>
      </c>
      <c r="L297" s="192">
        <v>0</v>
      </c>
      <c r="M297" s="192">
        <v>0</v>
      </c>
      <c r="N297" s="192">
        <v>0</v>
      </c>
      <c r="O297" s="192">
        <v>0</v>
      </c>
      <c r="P297" s="192">
        <v>0</v>
      </c>
      <c r="Q297" s="192">
        <v>0</v>
      </c>
      <c r="R297" s="192">
        <v>0</v>
      </c>
      <c r="S297" s="192">
        <v>0</v>
      </c>
      <c r="T297" s="192">
        <v>0</v>
      </c>
      <c r="U297" s="192">
        <v>0</v>
      </c>
      <c r="V297" s="192">
        <v>0</v>
      </c>
      <c r="W297" s="192">
        <v>0</v>
      </c>
      <c r="X297" s="192">
        <v>0</v>
      </c>
      <c r="Y297" s="192">
        <v>0</v>
      </c>
      <c r="Z297" s="192">
        <v>0</v>
      </c>
      <c r="AA297" s="192">
        <v>0</v>
      </c>
      <c r="AB297" s="192">
        <v>0</v>
      </c>
      <c r="AC297" s="192">
        <v>0</v>
      </c>
      <c r="AD297" s="192">
        <v>0</v>
      </c>
      <c r="AE297" s="192">
        <v>0</v>
      </c>
      <c r="AF297" s="192">
        <v>0</v>
      </c>
      <c r="AG297" s="192">
        <v>0</v>
      </c>
      <c r="AH297" s="192">
        <v>0</v>
      </c>
      <c r="AI297" s="192">
        <v>0</v>
      </c>
      <c r="AJ297" s="192">
        <v>0</v>
      </c>
      <c r="AK297" s="192">
        <v>0</v>
      </c>
      <c r="AL297" s="192">
        <v>0</v>
      </c>
      <c r="AM297" s="192">
        <v>0</v>
      </c>
      <c r="AN297" s="192">
        <v>0</v>
      </c>
      <c r="AO297" s="192">
        <v>0</v>
      </c>
      <c r="AP297" s="192">
        <v>-212891666</v>
      </c>
      <c r="AQ297" s="192"/>
      <c r="AR297" s="192">
        <v>-81989879</v>
      </c>
      <c r="AS297" s="192">
        <v>0</v>
      </c>
    </row>
    <row r="298" spans="1:45">
      <c r="A298" s="235" t="s">
        <v>366</v>
      </c>
      <c r="B298" s="192">
        <v>897513</v>
      </c>
      <c r="C298" s="192">
        <v>897513</v>
      </c>
      <c r="D298" s="192">
        <v>0</v>
      </c>
      <c r="E298" s="192">
        <v>0</v>
      </c>
      <c r="F298" s="192">
        <v>0</v>
      </c>
      <c r="G298" s="192">
        <v>0</v>
      </c>
      <c r="H298" s="192">
        <v>0</v>
      </c>
      <c r="I298" s="192">
        <v>0</v>
      </c>
      <c r="J298" s="192">
        <v>0</v>
      </c>
      <c r="K298" s="192">
        <v>0</v>
      </c>
      <c r="L298" s="192">
        <v>0</v>
      </c>
      <c r="M298" s="192">
        <v>0</v>
      </c>
      <c r="N298" s="192">
        <v>0</v>
      </c>
      <c r="O298" s="192">
        <v>0</v>
      </c>
      <c r="P298" s="192">
        <v>0</v>
      </c>
      <c r="Q298" s="192">
        <v>0</v>
      </c>
      <c r="R298" s="192">
        <v>0</v>
      </c>
      <c r="S298" s="192">
        <v>0</v>
      </c>
      <c r="T298" s="192">
        <v>0</v>
      </c>
      <c r="U298" s="192">
        <v>0</v>
      </c>
      <c r="V298" s="192">
        <v>0</v>
      </c>
      <c r="W298" s="192">
        <v>0</v>
      </c>
      <c r="X298" s="192">
        <v>0</v>
      </c>
      <c r="Y298" s="192">
        <v>0</v>
      </c>
      <c r="Z298" s="192">
        <v>0</v>
      </c>
      <c r="AA298" s="192">
        <v>0</v>
      </c>
      <c r="AB298" s="192">
        <v>0</v>
      </c>
      <c r="AC298" s="192">
        <v>0</v>
      </c>
      <c r="AD298" s="192">
        <v>0</v>
      </c>
      <c r="AE298" s="192">
        <v>0</v>
      </c>
      <c r="AF298" s="192">
        <v>0</v>
      </c>
      <c r="AG298" s="192">
        <v>0</v>
      </c>
      <c r="AH298" s="192">
        <v>0</v>
      </c>
      <c r="AI298" s="192">
        <v>0</v>
      </c>
      <c r="AJ298" s="192">
        <v>0</v>
      </c>
      <c r="AK298" s="192">
        <v>0</v>
      </c>
      <c r="AL298" s="192">
        <v>0</v>
      </c>
      <c r="AM298" s="192">
        <v>0</v>
      </c>
      <c r="AN298" s="192">
        <v>0</v>
      </c>
      <c r="AO298" s="192">
        <v>0</v>
      </c>
      <c r="AP298" s="192">
        <v>0</v>
      </c>
      <c r="AQ298" s="192"/>
      <c r="AR298" s="192">
        <v>0</v>
      </c>
      <c r="AS298" s="192">
        <v>0</v>
      </c>
    </row>
    <row r="299" spans="1:45">
      <c r="A299" s="235" t="s">
        <v>370</v>
      </c>
      <c r="B299" s="192">
        <v>-217000</v>
      </c>
      <c r="C299" s="192">
        <v>-217000</v>
      </c>
      <c r="D299" s="192">
        <v>0</v>
      </c>
      <c r="E299" s="192">
        <v>0</v>
      </c>
      <c r="F299" s="192">
        <v>0</v>
      </c>
      <c r="G299" s="192">
        <v>0</v>
      </c>
      <c r="H299" s="192">
        <v>0</v>
      </c>
      <c r="I299" s="192">
        <v>0</v>
      </c>
      <c r="J299" s="192">
        <v>0</v>
      </c>
      <c r="K299" s="192">
        <v>0</v>
      </c>
      <c r="L299" s="192">
        <v>0</v>
      </c>
      <c r="M299" s="192">
        <v>0</v>
      </c>
      <c r="N299" s="192">
        <v>0</v>
      </c>
      <c r="O299" s="192">
        <v>0</v>
      </c>
      <c r="P299" s="192">
        <v>0</v>
      </c>
      <c r="Q299" s="192">
        <v>0</v>
      </c>
      <c r="R299" s="192">
        <v>0</v>
      </c>
      <c r="S299" s="192">
        <v>0</v>
      </c>
      <c r="T299" s="192">
        <v>0</v>
      </c>
      <c r="U299" s="192">
        <v>0</v>
      </c>
      <c r="V299" s="192">
        <v>0</v>
      </c>
      <c r="W299" s="192">
        <v>0</v>
      </c>
      <c r="X299" s="192">
        <v>0</v>
      </c>
      <c r="Y299" s="192">
        <v>0</v>
      </c>
      <c r="Z299" s="192">
        <v>0</v>
      </c>
      <c r="AA299" s="192">
        <v>0</v>
      </c>
      <c r="AB299" s="192">
        <v>0</v>
      </c>
      <c r="AC299" s="192">
        <v>0</v>
      </c>
      <c r="AD299" s="192">
        <v>0</v>
      </c>
      <c r="AE299" s="192">
        <v>0</v>
      </c>
      <c r="AF299" s="192">
        <v>0</v>
      </c>
      <c r="AG299" s="192">
        <v>0</v>
      </c>
      <c r="AH299" s="192">
        <v>0</v>
      </c>
      <c r="AI299" s="192">
        <v>0</v>
      </c>
      <c r="AJ299" s="192">
        <v>0</v>
      </c>
      <c r="AK299" s="192">
        <v>0</v>
      </c>
      <c r="AL299" s="192">
        <v>0</v>
      </c>
      <c r="AM299" s="192">
        <v>0</v>
      </c>
      <c r="AN299" s="192">
        <v>0</v>
      </c>
      <c r="AO299" s="192">
        <v>0</v>
      </c>
      <c r="AP299" s="192">
        <v>0</v>
      </c>
      <c r="AQ299" s="192"/>
      <c r="AR299" s="192">
        <v>0</v>
      </c>
      <c r="AS299" s="192">
        <v>0</v>
      </c>
    </row>
    <row r="300" spans="1:45">
      <c r="A300" s="235" t="s">
        <v>373</v>
      </c>
      <c r="B300" s="192">
        <v>-76728325</v>
      </c>
      <c r="C300" s="192">
        <v>-76751749</v>
      </c>
      <c r="D300" s="192">
        <v>0</v>
      </c>
      <c r="E300" s="192">
        <v>0</v>
      </c>
      <c r="F300" s="192">
        <v>0</v>
      </c>
      <c r="G300" s="192">
        <v>0</v>
      </c>
      <c r="H300" s="192">
        <v>0</v>
      </c>
      <c r="I300" s="192">
        <v>0</v>
      </c>
      <c r="J300" s="192">
        <v>0</v>
      </c>
      <c r="K300" s="192">
        <v>0</v>
      </c>
      <c r="L300" s="192">
        <v>0</v>
      </c>
      <c r="M300" s="192">
        <v>0</v>
      </c>
      <c r="N300" s="192">
        <v>0</v>
      </c>
      <c r="O300" s="192">
        <v>0</v>
      </c>
      <c r="P300" s="192">
        <v>0</v>
      </c>
      <c r="Q300" s="192">
        <v>0</v>
      </c>
      <c r="R300" s="192">
        <v>0</v>
      </c>
      <c r="S300" s="192">
        <v>0</v>
      </c>
      <c r="T300" s="192">
        <v>0</v>
      </c>
      <c r="U300" s="192">
        <v>0</v>
      </c>
      <c r="V300" s="192">
        <v>0</v>
      </c>
      <c r="W300" s="192">
        <v>0</v>
      </c>
      <c r="X300" s="192">
        <v>0</v>
      </c>
      <c r="Y300" s="192">
        <v>0</v>
      </c>
      <c r="Z300" s="192">
        <v>0</v>
      </c>
      <c r="AA300" s="192">
        <v>0</v>
      </c>
      <c r="AB300" s="192">
        <v>0</v>
      </c>
      <c r="AC300" s="192">
        <v>0</v>
      </c>
      <c r="AD300" s="192">
        <v>0</v>
      </c>
      <c r="AE300" s="192">
        <v>0</v>
      </c>
      <c r="AF300" s="192">
        <v>0</v>
      </c>
      <c r="AG300" s="192">
        <v>0</v>
      </c>
      <c r="AH300" s="192">
        <v>0</v>
      </c>
      <c r="AI300" s="192">
        <v>0</v>
      </c>
      <c r="AJ300" s="192">
        <v>0</v>
      </c>
      <c r="AK300" s="192">
        <v>0</v>
      </c>
      <c r="AL300" s="192">
        <v>0</v>
      </c>
      <c r="AM300" s="192">
        <v>0</v>
      </c>
      <c r="AN300" s="192">
        <v>23424</v>
      </c>
      <c r="AO300" s="192">
        <v>0</v>
      </c>
      <c r="AP300" s="192">
        <v>0</v>
      </c>
      <c r="AQ300" s="192"/>
      <c r="AR300" s="192">
        <v>0</v>
      </c>
      <c r="AS300" s="192">
        <v>0</v>
      </c>
    </row>
    <row r="301" spans="1:45">
      <c r="A301" s="235" t="s">
        <v>374</v>
      </c>
      <c r="B301" s="192">
        <v>174913412</v>
      </c>
      <c r="C301" s="192">
        <v>21044122</v>
      </c>
      <c r="D301" s="192">
        <v>0</v>
      </c>
      <c r="E301" s="192">
        <v>0</v>
      </c>
      <c r="F301" s="192">
        <v>30802991</v>
      </c>
      <c r="G301" s="192">
        <v>0</v>
      </c>
      <c r="H301" s="192">
        <v>0</v>
      </c>
      <c r="I301" s="192">
        <v>0</v>
      </c>
      <c r="J301" s="192">
        <v>0</v>
      </c>
      <c r="K301" s="192">
        <v>0</v>
      </c>
      <c r="L301" s="192">
        <v>0</v>
      </c>
      <c r="M301" s="192">
        <v>0</v>
      </c>
      <c r="N301" s="192">
        <v>0</v>
      </c>
      <c r="O301" s="192">
        <v>0</v>
      </c>
      <c r="P301" s="192">
        <v>30784580</v>
      </c>
      <c r="Q301" s="192">
        <v>0</v>
      </c>
      <c r="R301" s="192">
        <v>0</v>
      </c>
      <c r="S301" s="192">
        <v>0</v>
      </c>
      <c r="T301" s="192">
        <v>0</v>
      </c>
      <c r="U301" s="192">
        <v>0</v>
      </c>
      <c r="V301" s="192">
        <v>0</v>
      </c>
      <c r="W301" s="192">
        <v>0</v>
      </c>
      <c r="X301" s="192">
        <v>0</v>
      </c>
      <c r="Y301" s="192">
        <v>0</v>
      </c>
      <c r="Z301" s="192">
        <v>0</v>
      </c>
      <c r="AA301" s="192">
        <v>9310591</v>
      </c>
      <c r="AB301" s="192">
        <v>0</v>
      </c>
      <c r="AC301" s="192">
        <v>0</v>
      </c>
      <c r="AD301" s="192">
        <v>0</v>
      </c>
      <c r="AE301" s="192">
        <v>0</v>
      </c>
      <c r="AF301" s="192">
        <v>0</v>
      </c>
      <c r="AG301" s="192">
        <v>0</v>
      </c>
      <c r="AH301" s="192">
        <v>0</v>
      </c>
      <c r="AI301" s="192">
        <v>0</v>
      </c>
      <c r="AJ301" s="192">
        <v>0</v>
      </c>
      <c r="AK301" s="192">
        <v>0</v>
      </c>
      <c r="AL301" s="192">
        <v>3360134</v>
      </c>
      <c r="AM301" s="192">
        <v>0</v>
      </c>
      <c r="AN301" s="192">
        <v>15942072</v>
      </c>
      <c r="AO301" s="192">
        <v>0</v>
      </c>
      <c r="AP301" s="192">
        <v>65490480</v>
      </c>
      <c r="AQ301" s="192"/>
      <c r="AR301" s="192">
        <v>-1821558</v>
      </c>
      <c r="AS301" s="192">
        <v>0</v>
      </c>
    </row>
    <row r="302" spans="1:45">
      <c r="A302" s="235" t="s">
        <v>375</v>
      </c>
      <c r="B302" s="192">
        <v>-782614</v>
      </c>
      <c r="C302" s="192">
        <v>0</v>
      </c>
      <c r="D302" s="192">
        <v>0</v>
      </c>
      <c r="E302" s="192">
        <v>-37522</v>
      </c>
      <c r="F302" s="192">
        <v>-745092</v>
      </c>
      <c r="G302" s="192">
        <v>0</v>
      </c>
      <c r="H302" s="192">
        <v>0</v>
      </c>
      <c r="I302" s="192">
        <v>0</v>
      </c>
      <c r="J302" s="192">
        <v>0</v>
      </c>
      <c r="K302" s="192">
        <v>0</v>
      </c>
      <c r="L302" s="192">
        <v>0</v>
      </c>
      <c r="M302" s="192">
        <v>0</v>
      </c>
      <c r="N302" s="192">
        <v>0</v>
      </c>
      <c r="O302" s="192">
        <v>0</v>
      </c>
      <c r="P302" s="192">
        <v>0</v>
      </c>
      <c r="Q302" s="192">
        <v>0</v>
      </c>
      <c r="R302" s="192">
        <v>0</v>
      </c>
      <c r="S302" s="192">
        <v>0</v>
      </c>
      <c r="T302" s="192">
        <v>0</v>
      </c>
      <c r="U302" s="192">
        <v>0</v>
      </c>
      <c r="V302" s="192">
        <v>0</v>
      </c>
      <c r="W302" s="192">
        <v>0</v>
      </c>
      <c r="X302" s="192">
        <v>0</v>
      </c>
      <c r="Y302" s="192">
        <v>0</v>
      </c>
      <c r="Z302" s="192">
        <v>0</v>
      </c>
      <c r="AA302" s="192">
        <v>0</v>
      </c>
      <c r="AB302" s="192">
        <v>0</v>
      </c>
      <c r="AC302" s="192">
        <v>0</v>
      </c>
      <c r="AD302" s="192">
        <v>0</v>
      </c>
      <c r="AE302" s="192">
        <v>0</v>
      </c>
      <c r="AF302" s="192">
        <v>0</v>
      </c>
      <c r="AG302" s="192">
        <v>0</v>
      </c>
      <c r="AH302" s="192">
        <v>0</v>
      </c>
      <c r="AI302" s="192">
        <v>0</v>
      </c>
      <c r="AJ302" s="192">
        <v>0</v>
      </c>
      <c r="AK302" s="192">
        <v>0</v>
      </c>
      <c r="AL302" s="192">
        <v>0</v>
      </c>
      <c r="AM302" s="192">
        <v>0</v>
      </c>
      <c r="AN302" s="192">
        <v>0</v>
      </c>
      <c r="AO302" s="192">
        <v>0</v>
      </c>
      <c r="AP302" s="192">
        <v>0</v>
      </c>
      <c r="AQ302" s="192"/>
      <c r="AR302" s="192">
        <v>0</v>
      </c>
      <c r="AS302" s="192">
        <v>0</v>
      </c>
    </row>
    <row r="303" spans="1:45">
      <c r="A303" s="235" t="s">
        <v>376</v>
      </c>
      <c r="B303" s="192">
        <v>10675</v>
      </c>
      <c r="C303" s="192">
        <v>1058</v>
      </c>
      <c r="D303" s="192">
        <v>0</v>
      </c>
      <c r="E303" s="192">
        <v>0</v>
      </c>
      <c r="F303" s="192">
        <v>0</v>
      </c>
      <c r="G303" s="192">
        <v>0</v>
      </c>
      <c r="H303" s="192">
        <v>1992</v>
      </c>
      <c r="I303" s="192">
        <v>29</v>
      </c>
      <c r="J303" s="192">
        <v>94</v>
      </c>
      <c r="K303" s="192">
        <v>84</v>
      </c>
      <c r="L303" s="192">
        <v>0</v>
      </c>
      <c r="M303" s="192">
        <v>4</v>
      </c>
      <c r="N303" s="192">
        <v>0</v>
      </c>
      <c r="O303" s="192">
        <v>42</v>
      </c>
      <c r="P303" s="192">
        <v>69</v>
      </c>
      <c r="Q303" s="192">
        <v>662</v>
      </c>
      <c r="R303" s="192">
        <v>0</v>
      </c>
      <c r="S303" s="192">
        <v>0</v>
      </c>
      <c r="T303" s="192">
        <v>0</v>
      </c>
      <c r="U303" s="192">
        <v>0</v>
      </c>
      <c r="V303" s="192">
        <v>0</v>
      </c>
      <c r="W303" s="192">
        <v>6009</v>
      </c>
      <c r="X303" s="192">
        <v>632</v>
      </c>
      <c r="Y303" s="192">
        <v>0</v>
      </c>
      <c r="Z303" s="192">
        <v>0</v>
      </c>
      <c r="AA303" s="192">
        <v>0</v>
      </c>
      <c r="AB303" s="192">
        <v>0</v>
      </c>
      <c r="AC303" s="192">
        <v>0</v>
      </c>
      <c r="AD303" s="192">
        <v>0</v>
      </c>
      <c r="AE303" s="192">
        <v>0</v>
      </c>
      <c r="AF303" s="192">
        <v>0</v>
      </c>
      <c r="AG303" s="192">
        <v>0</v>
      </c>
      <c r="AH303" s="192">
        <v>0</v>
      </c>
      <c r="AI303" s="192">
        <v>0</v>
      </c>
      <c r="AJ303" s="192">
        <v>0</v>
      </c>
      <c r="AK303" s="192">
        <v>0</v>
      </c>
      <c r="AL303" s="192">
        <v>0</v>
      </c>
      <c r="AM303" s="192">
        <v>0</v>
      </c>
      <c r="AN303" s="192">
        <v>0</v>
      </c>
      <c r="AO303" s="192">
        <v>0</v>
      </c>
      <c r="AP303" s="192">
        <v>0</v>
      </c>
      <c r="AQ303" s="192"/>
      <c r="AR303" s="192">
        <v>0</v>
      </c>
      <c r="AS303" s="192">
        <v>0</v>
      </c>
    </row>
    <row r="304" spans="1:45">
      <c r="A304" s="235" t="s">
        <v>377</v>
      </c>
      <c r="B304" s="192">
        <v>47453</v>
      </c>
      <c r="C304" s="192">
        <v>0</v>
      </c>
      <c r="D304" s="192">
        <v>0</v>
      </c>
      <c r="E304" s="192">
        <v>0</v>
      </c>
      <c r="F304" s="192">
        <v>0</v>
      </c>
      <c r="G304" s="192">
        <v>0</v>
      </c>
      <c r="H304" s="192">
        <v>0</v>
      </c>
      <c r="I304" s="192">
        <v>0</v>
      </c>
      <c r="J304" s="192">
        <v>0</v>
      </c>
      <c r="K304" s="192">
        <v>0</v>
      </c>
      <c r="L304" s="192">
        <v>0</v>
      </c>
      <c r="M304" s="192">
        <v>0</v>
      </c>
      <c r="N304" s="192">
        <v>0</v>
      </c>
      <c r="O304" s="192">
        <v>0</v>
      </c>
      <c r="P304" s="192">
        <v>0</v>
      </c>
      <c r="Q304" s="192">
        <v>0</v>
      </c>
      <c r="R304" s="192">
        <v>0</v>
      </c>
      <c r="S304" s="192">
        <v>0</v>
      </c>
      <c r="T304" s="192">
        <v>0</v>
      </c>
      <c r="U304" s="192">
        <v>0</v>
      </c>
      <c r="V304" s="192">
        <v>0</v>
      </c>
      <c r="W304" s="192">
        <v>0</v>
      </c>
      <c r="X304" s="192">
        <v>0</v>
      </c>
      <c r="Y304" s="192">
        <v>0</v>
      </c>
      <c r="Z304" s="192">
        <v>0</v>
      </c>
      <c r="AA304" s="192">
        <v>0</v>
      </c>
      <c r="AB304" s="192">
        <v>0</v>
      </c>
      <c r="AC304" s="192">
        <v>0</v>
      </c>
      <c r="AD304" s="192">
        <v>0</v>
      </c>
      <c r="AE304" s="192">
        <v>0</v>
      </c>
      <c r="AF304" s="192">
        <v>0</v>
      </c>
      <c r="AG304" s="192">
        <v>0</v>
      </c>
      <c r="AH304" s="192">
        <v>0</v>
      </c>
      <c r="AI304" s="192">
        <v>0</v>
      </c>
      <c r="AJ304" s="192">
        <v>0</v>
      </c>
      <c r="AK304" s="192">
        <v>0</v>
      </c>
      <c r="AL304" s="192">
        <v>0</v>
      </c>
      <c r="AM304" s="192">
        <v>47453</v>
      </c>
      <c r="AN304" s="192">
        <v>0</v>
      </c>
      <c r="AO304" s="192">
        <v>0</v>
      </c>
      <c r="AP304" s="192">
        <v>0</v>
      </c>
      <c r="AQ304" s="192"/>
      <c r="AR304" s="192">
        <v>0</v>
      </c>
      <c r="AS304" s="192">
        <v>0</v>
      </c>
    </row>
    <row r="305" spans="1:46">
      <c r="A305" s="235" t="s">
        <v>378</v>
      </c>
      <c r="B305" s="192">
        <v>17978</v>
      </c>
      <c r="C305" s="192">
        <v>0</v>
      </c>
      <c r="D305" s="192">
        <v>0</v>
      </c>
      <c r="E305" s="192">
        <v>0</v>
      </c>
      <c r="F305" s="192">
        <v>0</v>
      </c>
      <c r="G305" s="192">
        <v>0</v>
      </c>
      <c r="H305" s="192">
        <v>0</v>
      </c>
      <c r="I305" s="192">
        <v>0</v>
      </c>
      <c r="J305" s="192">
        <v>0</v>
      </c>
      <c r="K305" s="192">
        <v>0</v>
      </c>
      <c r="L305" s="192">
        <v>0</v>
      </c>
      <c r="M305" s="192">
        <v>0</v>
      </c>
      <c r="N305" s="192">
        <v>0</v>
      </c>
      <c r="O305" s="192">
        <v>0</v>
      </c>
      <c r="P305" s="192">
        <v>0</v>
      </c>
      <c r="Q305" s="192">
        <v>0</v>
      </c>
      <c r="R305" s="192">
        <v>0</v>
      </c>
      <c r="S305" s="192">
        <v>0</v>
      </c>
      <c r="T305" s="192">
        <v>0</v>
      </c>
      <c r="U305" s="192">
        <v>0</v>
      </c>
      <c r="V305" s="192">
        <v>0</v>
      </c>
      <c r="W305" s="192">
        <v>0</v>
      </c>
      <c r="X305" s="192">
        <v>0</v>
      </c>
      <c r="Y305" s="192">
        <v>0</v>
      </c>
      <c r="Z305" s="192">
        <v>0</v>
      </c>
      <c r="AA305" s="192">
        <v>0</v>
      </c>
      <c r="AB305" s="192">
        <v>0</v>
      </c>
      <c r="AC305" s="192">
        <v>0</v>
      </c>
      <c r="AD305" s="192">
        <v>0</v>
      </c>
      <c r="AE305" s="192">
        <v>0</v>
      </c>
      <c r="AF305" s="192">
        <v>0</v>
      </c>
      <c r="AG305" s="192">
        <v>0</v>
      </c>
      <c r="AH305" s="192">
        <v>0</v>
      </c>
      <c r="AI305" s="192">
        <v>0</v>
      </c>
      <c r="AJ305" s="192">
        <v>0</v>
      </c>
      <c r="AK305" s="192">
        <v>13329</v>
      </c>
      <c r="AL305" s="192">
        <v>0</v>
      </c>
      <c r="AM305" s="192">
        <v>4649</v>
      </c>
      <c r="AN305" s="192">
        <v>0</v>
      </c>
      <c r="AO305" s="192">
        <v>0</v>
      </c>
      <c r="AP305" s="192">
        <v>0</v>
      </c>
      <c r="AQ305" s="192"/>
      <c r="AR305" s="192">
        <v>0</v>
      </c>
      <c r="AS305" s="192">
        <v>0</v>
      </c>
    </row>
    <row r="306" spans="1:46">
      <c r="A306" s="235" t="s">
        <v>379</v>
      </c>
      <c r="B306" s="192">
        <v>-1262079</v>
      </c>
      <c r="C306" s="192">
        <v>0</v>
      </c>
      <c r="D306" s="192">
        <v>0</v>
      </c>
      <c r="E306" s="192">
        <v>0</v>
      </c>
      <c r="F306" s="192">
        <v>0</v>
      </c>
      <c r="G306" s="192">
        <v>0</v>
      </c>
      <c r="H306" s="192">
        <v>0</v>
      </c>
      <c r="I306" s="192">
        <v>0</v>
      </c>
      <c r="J306" s="192">
        <v>0</v>
      </c>
      <c r="K306" s="192">
        <v>0</v>
      </c>
      <c r="L306" s="192">
        <v>0</v>
      </c>
      <c r="M306" s="192">
        <v>0</v>
      </c>
      <c r="N306" s="192">
        <v>0</v>
      </c>
      <c r="O306" s="192">
        <v>0</v>
      </c>
      <c r="P306" s="192">
        <v>0</v>
      </c>
      <c r="Q306" s="192">
        <v>0</v>
      </c>
      <c r="R306" s="192">
        <v>0</v>
      </c>
      <c r="S306" s="192">
        <v>0</v>
      </c>
      <c r="T306" s="192">
        <v>0</v>
      </c>
      <c r="U306" s="192">
        <v>0</v>
      </c>
      <c r="V306" s="192">
        <v>0</v>
      </c>
      <c r="W306" s="192">
        <v>0</v>
      </c>
      <c r="X306" s="192">
        <v>0</v>
      </c>
      <c r="Y306" s="192">
        <v>0</v>
      </c>
      <c r="Z306" s="192">
        <v>0</v>
      </c>
      <c r="AA306" s="192">
        <v>-1262079</v>
      </c>
      <c r="AB306" s="192">
        <v>0</v>
      </c>
      <c r="AC306" s="192">
        <v>0</v>
      </c>
      <c r="AD306" s="192">
        <v>0</v>
      </c>
      <c r="AE306" s="192">
        <v>0</v>
      </c>
      <c r="AF306" s="192">
        <v>0</v>
      </c>
      <c r="AG306" s="192">
        <v>0</v>
      </c>
      <c r="AH306" s="192">
        <v>0</v>
      </c>
      <c r="AI306" s="192">
        <v>0</v>
      </c>
      <c r="AJ306" s="192">
        <v>0</v>
      </c>
      <c r="AK306" s="192">
        <v>0</v>
      </c>
      <c r="AL306" s="192">
        <v>0</v>
      </c>
      <c r="AM306" s="192">
        <v>0</v>
      </c>
      <c r="AN306" s="192">
        <v>0</v>
      </c>
      <c r="AO306" s="192">
        <v>0</v>
      </c>
      <c r="AP306" s="192">
        <v>0</v>
      </c>
      <c r="AQ306" s="192"/>
      <c r="AR306" s="192">
        <v>0</v>
      </c>
      <c r="AS306" s="192">
        <v>0</v>
      </c>
    </row>
    <row r="307" spans="1:46">
      <c r="A307" s="235" t="s">
        <v>380</v>
      </c>
      <c r="B307" s="192">
        <v>1046742</v>
      </c>
      <c r="C307" s="192">
        <v>0</v>
      </c>
      <c r="D307" s="192">
        <v>0</v>
      </c>
      <c r="E307" s="192">
        <v>0</v>
      </c>
      <c r="F307" s="192">
        <v>0</v>
      </c>
      <c r="G307" s="192">
        <v>0</v>
      </c>
      <c r="H307" s="192">
        <v>0</v>
      </c>
      <c r="I307" s="192">
        <v>0</v>
      </c>
      <c r="J307" s="192">
        <v>0</v>
      </c>
      <c r="K307" s="192">
        <v>0</v>
      </c>
      <c r="L307" s="192">
        <v>0</v>
      </c>
      <c r="M307" s="192">
        <v>0</v>
      </c>
      <c r="N307" s="192">
        <v>0</v>
      </c>
      <c r="O307" s="192">
        <v>0</v>
      </c>
      <c r="P307" s="192">
        <v>0</v>
      </c>
      <c r="Q307" s="192">
        <v>0</v>
      </c>
      <c r="R307" s="192">
        <v>0</v>
      </c>
      <c r="S307" s="192">
        <v>0</v>
      </c>
      <c r="T307" s="192">
        <v>0</v>
      </c>
      <c r="U307" s="192">
        <v>0</v>
      </c>
      <c r="V307" s="192">
        <v>0</v>
      </c>
      <c r="W307" s="192">
        <v>0</v>
      </c>
      <c r="X307" s="192">
        <v>0</v>
      </c>
      <c r="Y307" s="192">
        <v>0</v>
      </c>
      <c r="Z307" s="192">
        <v>0</v>
      </c>
      <c r="AA307" s="192">
        <v>1046742</v>
      </c>
      <c r="AB307" s="192">
        <v>0</v>
      </c>
      <c r="AC307" s="192">
        <v>0</v>
      </c>
      <c r="AD307" s="192">
        <v>0</v>
      </c>
      <c r="AE307" s="192">
        <v>0</v>
      </c>
      <c r="AF307" s="192">
        <v>0</v>
      </c>
      <c r="AG307" s="192">
        <v>0</v>
      </c>
      <c r="AH307" s="192">
        <v>0</v>
      </c>
      <c r="AI307" s="192">
        <v>0</v>
      </c>
      <c r="AJ307" s="192">
        <v>0</v>
      </c>
      <c r="AK307" s="192">
        <v>0</v>
      </c>
      <c r="AL307" s="192">
        <v>0</v>
      </c>
      <c r="AM307" s="192">
        <v>0</v>
      </c>
      <c r="AN307" s="192">
        <v>0</v>
      </c>
      <c r="AO307" s="192">
        <v>0</v>
      </c>
      <c r="AP307" s="192">
        <v>0</v>
      </c>
      <c r="AQ307" s="192"/>
      <c r="AR307" s="192">
        <v>0</v>
      </c>
      <c r="AS307" s="192">
        <v>0</v>
      </c>
    </row>
    <row r="308" spans="1:46">
      <c r="A308" s="235" t="s">
        <v>382</v>
      </c>
      <c r="B308" s="192">
        <v>17766</v>
      </c>
      <c r="C308" s="192">
        <v>0</v>
      </c>
      <c r="D308" s="192">
        <v>0</v>
      </c>
      <c r="E308" s="192">
        <v>0</v>
      </c>
      <c r="F308" s="192">
        <v>0</v>
      </c>
      <c r="G308" s="192">
        <v>0</v>
      </c>
      <c r="H308" s="192">
        <v>0</v>
      </c>
      <c r="I308" s="192">
        <v>0</v>
      </c>
      <c r="J308" s="192">
        <v>0</v>
      </c>
      <c r="K308" s="192">
        <v>0</v>
      </c>
      <c r="L308" s="192">
        <v>0</v>
      </c>
      <c r="M308" s="192">
        <v>0</v>
      </c>
      <c r="N308" s="192">
        <v>0</v>
      </c>
      <c r="O308" s="192">
        <v>0</v>
      </c>
      <c r="P308" s="192">
        <v>0</v>
      </c>
      <c r="Q308" s="192">
        <v>0</v>
      </c>
      <c r="R308" s="192">
        <v>0</v>
      </c>
      <c r="S308" s="192">
        <v>0</v>
      </c>
      <c r="T308" s="192">
        <v>0</v>
      </c>
      <c r="U308" s="192">
        <v>0</v>
      </c>
      <c r="V308" s="192">
        <v>0</v>
      </c>
      <c r="W308" s="192">
        <v>0</v>
      </c>
      <c r="X308" s="192">
        <v>0</v>
      </c>
      <c r="Y308" s="192">
        <v>0</v>
      </c>
      <c r="Z308" s="192">
        <v>0</v>
      </c>
      <c r="AA308" s="192">
        <v>17766</v>
      </c>
      <c r="AB308" s="192">
        <v>0</v>
      </c>
      <c r="AC308" s="192">
        <v>0</v>
      </c>
      <c r="AD308" s="192">
        <v>0</v>
      </c>
      <c r="AE308" s="192">
        <v>0</v>
      </c>
      <c r="AF308" s="192">
        <v>0</v>
      </c>
      <c r="AG308" s="192">
        <v>0</v>
      </c>
      <c r="AH308" s="192">
        <v>0</v>
      </c>
      <c r="AI308" s="192">
        <v>0</v>
      </c>
      <c r="AJ308" s="192">
        <v>0</v>
      </c>
      <c r="AK308" s="192">
        <v>0</v>
      </c>
      <c r="AL308" s="192">
        <v>0</v>
      </c>
      <c r="AM308" s="192">
        <v>0</v>
      </c>
      <c r="AN308" s="192">
        <v>0</v>
      </c>
      <c r="AO308" s="192">
        <v>0</v>
      </c>
      <c r="AP308" s="192">
        <v>0</v>
      </c>
      <c r="AQ308" s="192"/>
      <c r="AR308" s="192">
        <v>0</v>
      </c>
      <c r="AS308" s="192">
        <v>0</v>
      </c>
    </row>
    <row r="309" spans="1:46" s="235" customFormat="1">
      <c r="A309" s="235" t="s">
        <v>659</v>
      </c>
      <c r="B309" s="192"/>
      <c r="C309" s="192"/>
      <c r="D309" s="192"/>
      <c r="E309" s="192"/>
      <c r="F309" s="192"/>
      <c r="G309" s="192"/>
      <c r="H309" s="192"/>
      <c r="I309" s="192"/>
      <c r="J309" s="192"/>
      <c r="K309" s="192"/>
      <c r="L309" s="192"/>
      <c r="M309" s="192"/>
      <c r="N309" s="192"/>
      <c r="O309" s="192"/>
      <c r="P309" s="192"/>
      <c r="Q309" s="192"/>
      <c r="R309" s="192"/>
      <c r="S309" s="192"/>
      <c r="T309" s="192"/>
      <c r="U309" s="192"/>
      <c r="V309" s="192"/>
      <c r="W309" s="192"/>
      <c r="X309" s="192"/>
      <c r="Y309" s="192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</row>
    <row r="310" spans="1:46" s="235" customFormat="1">
      <c r="A310" s="235" t="s">
        <v>388</v>
      </c>
      <c r="B310" s="192">
        <v>-203719618</v>
      </c>
      <c r="C310" s="192">
        <v>-203719618</v>
      </c>
      <c r="D310" s="192"/>
      <c r="E310" s="192"/>
      <c r="F310" s="192"/>
      <c r="G310" s="192"/>
      <c r="H310" s="192"/>
      <c r="I310" s="192"/>
      <c r="J310" s="192"/>
      <c r="K310" s="192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2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</row>
    <row r="311" spans="1:46">
      <c r="A311" s="235" t="s">
        <v>387</v>
      </c>
      <c r="B311" s="192">
        <v>403583555</v>
      </c>
      <c r="C311" s="192">
        <v>403583555</v>
      </c>
      <c r="D311" s="192">
        <v>0</v>
      </c>
      <c r="E311" s="192">
        <v>0</v>
      </c>
      <c r="F311" s="192">
        <v>0</v>
      </c>
      <c r="G311" s="192">
        <v>0</v>
      </c>
      <c r="H311" s="192">
        <v>0</v>
      </c>
      <c r="I311" s="192">
        <v>0</v>
      </c>
      <c r="J311" s="192">
        <v>0</v>
      </c>
      <c r="K311" s="192">
        <v>0</v>
      </c>
      <c r="L311" s="192">
        <v>0</v>
      </c>
      <c r="M311" s="192">
        <v>0</v>
      </c>
      <c r="N311" s="192">
        <v>0</v>
      </c>
      <c r="O311" s="192">
        <v>0</v>
      </c>
      <c r="P311" s="192">
        <v>0</v>
      </c>
      <c r="Q311" s="192">
        <v>0</v>
      </c>
      <c r="R311" s="192">
        <v>0</v>
      </c>
      <c r="S311" s="192">
        <v>0</v>
      </c>
      <c r="T311" s="192">
        <v>0</v>
      </c>
      <c r="U311" s="192">
        <v>0</v>
      </c>
      <c r="V311" s="192">
        <v>0</v>
      </c>
      <c r="W311" s="192">
        <v>0</v>
      </c>
      <c r="X311" s="192">
        <v>0</v>
      </c>
      <c r="Y311" s="192">
        <v>0</v>
      </c>
      <c r="Z311" s="192">
        <v>0</v>
      </c>
      <c r="AA311" s="192">
        <v>0</v>
      </c>
      <c r="AB311" s="192">
        <v>0</v>
      </c>
      <c r="AC311" s="192">
        <v>0</v>
      </c>
      <c r="AD311" s="192">
        <v>0</v>
      </c>
      <c r="AE311" s="192">
        <v>0</v>
      </c>
      <c r="AF311" s="192">
        <v>0</v>
      </c>
      <c r="AG311" s="192">
        <v>0</v>
      </c>
      <c r="AH311" s="192">
        <v>0</v>
      </c>
      <c r="AI311" s="192">
        <v>0</v>
      </c>
      <c r="AJ311" s="192">
        <v>0</v>
      </c>
      <c r="AK311" s="192">
        <v>0</v>
      </c>
      <c r="AL311" s="192">
        <v>0</v>
      </c>
      <c r="AM311" s="192">
        <v>0</v>
      </c>
      <c r="AN311" s="192">
        <v>0</v>
      </c>
      <c r="AO311" s="192">
        <v>0</v>
      </c>
      <c r="AP311" s="192">
        <v>0</v>
      </c>
      <c r="AQ311" s="192"/>
      <c r="AR311" s="192">
        <v>0</v>
      </c>
      <c r="AS311" s="192">
        <v>0</v>
      </c>
    </row>
    <row r="312" spans="1:46">
      <c r="A312" s="235" t="s">
        <v>389</v>
      </c>
      <c r="B312" s="192">
        <v>15996190</v>
      </c>
      <c r="C312" s="192">
        <v>0</v>
      </c>
      <c r="D312" s="192">
        <v>0</v>
      </c>
      <c r="E312" s="192">
        <v>7965972</v>
      </c>
      <c r="F312" s="192">
        <v>0</v>
      </c>
      <c r="G312" s="192">
        <v>0</v>
      </c>
      <c r="H312" s="192">
        <v>0</v>
      </c>
      <c r="I312" s="192">
        <v>0</v>
      </c>
      <c r="J312" s="192">
        <v>0</v>
      </c>
      <c r="K312" s="192">
        <v>0</v>
      </c>
      <c r="L312" s="192">
        <v>0</v>
      </c>
      <c r="M312" s="192">
        <v>0</v>
      </c>
      <c r="N312" s="192">
        <v>0</v>
      </c>
      <c r="O312" s="192">
        <v>0</v>
      </c>
      <c r="P312" s="192">
        <v>0</v>
      </c>
      <c r="Q312" s="192">
        <v>0</v>
      </c>
      <c r="R312" s="192">
        <v>0</v>
      </c>
      <c r="S312" s="192">
        <v>0</v>
      </c>
      <c r="T312" s="192">
        <v>0</v>
      </c>
      <c r="U312" s="192">
        <v>0</v>
      </c>
      <c r="V312" s="192">
        <v>0</v>
      </c>
      <c r="W312" s="192">
        <v>0</v>
      </c>
      <c r="X312" s="192">
        <v>0</v>
      </c>
      <c r="Y312" s="192">
        <v>0</v>
      </c>
      <c r="Z312" s="192">
        <v>0</v>
      </c>
      <c r="AA312" s="192">
        <v>0</v>
      </c>
      <c r="AB312" s="192">
        <v>0</v>
      </c>
      <c r="AC312" s="192">
        <v>0</v>
      </c>
      <c r="AD312" s="192">
        <v>0</v>
      </c>
      <c r="AE312" s="192">
        <v>0</v>
      </c>
      <c r="AF312" s="192">
        <v>1336902</v>
      </c>
      <c r="AG312" s="192">
        <v>0</v>
      </c>
      <c r="AH312" s="192">
        <v>0</v>
      </c>
      <c r="AI312" s="192">
        <v>1119352</v>
      </c>
      <c r="AJ312" s="192">
        <v>0</v>
      </c>
      <c r="AK312" s="192">
        <v>0</v>
      </c>
      <c r="AL312" s="192">
        <v>2729837</v>
      </c>
      <c r="AM312" s="192">
        <v>0</v>
      </c>
      <c r="AN312" s="192">
        <v>1936417</v>
      </c>
      <c r="AO312" s="192">
        <v>0</v>
      </c>
      <c r="AP312" s="192">
        <v>907710</v>
      </c>
      <c r="AQ312" s="192"/>
      <c r="AR312" s="192">
        <v>0</v>
      </c>
      <c r="AS312" s="192">
        <v>0</v>
      </c>
    </row>
    <row r="313" spans="1:46">
      <c r="A313" s="235" t="s">
        <v>390</v>
      </c>
      <c r="B313" s="192">
        <v>10993077</v>
      </c>
      <c r="C313" s="192">
        <v>0</v>
      </c>
      <c r="D313" s="192">
        <v>0</v>
      </c>
      <c r="E313" s="192">
        <v>0</v>
      </c>
      <c r="F313" s="192">
        <v>0</v>
      </c>
      <c r="G313" s="192">
        <v>0</v>
      </c>
      <c r="H313" s="192">
        <v>0</v>
      </c>
      <c r="I313" s="192">
        <v>0</v>
      </c>
      <c r="J313" s="192">
        <v>0</v>
      </c>
      <c r="K313" s="192">
        <v>0</v>
      </c>
      <c r="L313" s="192">
        <v>0</v>
      </c>
      <c r="M313" s="192">
        <v>0</v>
      </c>
      <c r="N313" s="192">
        <v>0</v>
      </c>
      <c r="O313" s="192">
        <v>0</v>
      </c>
      <c r="P313" s="192">
        <v>0</v>
      </c>
      <c r="Q313" s="192">
        <v>0</v>
      </c>
      <c r="R313" s="192">
        <v>0</v>
      </c>
      <c r="S313" s="192">
        <v>0</v>
      </c>
      <c r="T313" s="192">
        <v>0</v>
      </c>
      <c r="U313" s="192">
        <v>0</v>
      </c>
      <c r="V313" s="192">
        <v>0</v>
      </c>
      <c r="W313" s="192">
        <v>0</v>
      </c>
      <c r="X313" s="192">
        <v>0</v>
      </c>
      <c r="Y313" s="192">
        <v>0</v>
      </c>
      <c r="Z313" s="192">
        <v>0</v>
      </c>
      <c r="AA313" s="192">
        <v>7260312</v>
      </c>
      <c r="AB313" s="192">
        <v>0</v>
      </c>
      <c r="AC313" s="192">
        <v>0</v>
      </c>
      <c r="AD313" s="192">
        <v>0</v>
      </c>
      <c r="AE313" s="192">
        <v>0</v>
      </c>
      <c r="AF313" s="192">
        <v>0</v>
      </c>
      <c r="AG313" s="192">
        <v>0</v>
      </c>
      <c r="AH313" s="192">
        <v>0</v>
      </c>
      <c r="AI313" s="192">
        <v>0</v>
      </c>
      <c r="AJ313" s="192">
        <v>0</v>
      </c>
      <c r="AK313" s="192">
        <v>0</v>
      </c>
      <c r="AL313" s="192">
        <v>0</v>
      </c>
      <c r="AM313" s="192">
        <v>0</v>
      </c>
      <c r="AN313" s="192">
        <v>3732765</v>
      </c>
      <c r="AO313" s="192">
        <v>0</v>
      </c>
      <c r="AP313" s="192">
        <v>0</v>
      </c>
      <c r="AQ313" s="192"/>
      <c r="AR313" s="192">
        <v>0</v>
      </c>
      <c r="AS313" s="192">
        <v>0</v>
      </c>
    </row>
    <row r="314" spans="1:46">
      <c r="A314" s="235" t="s">
        <v>394</v>
      </c>
      <c r="B314" s="192">
        <v>-3847578</v>
      </c>
      <c r="C314" s="192">
        <v>0</v>
      </c>
      <c r="D314" s="192">
        <v>0</v>
      </c>
      <c r="E314" s="192">
        <v>0</v>
      </c>
      <c r="F314" s="192">
        <v>0</v>
      </c>
      <c r="G314" s="192">
        <v>0</v>
      </c>
      <c r="H314" s="192">
        <v>0</v>
      </c>
      <c r="I314" s="192">
        <v>0</v>
      </c>
      <c r="J314" s="192">
        <v>0</v>
      </c>
      <c r="K314" s="192">
        <v>0</v>
      </c>
      <c r="L314" s="192">
        <v>0</v>
      </c>
      <c r="M314" s="192">
        <v>0</v>
      </c>
      <c r="N314" s="192">
        <v>0</v>
      </c>
      <c r="O314" s="192">
        <v>0</v>
      </c>
      <c r="P314" s="192">
        <v>0</v>
      </c>
      <c r="Q314" s="192">
        <v>0</v>
      </c>
      <c r="R314" s="192">
        <v>0</v>
      </c>
      <c r="S314" s="192">
        <v>0</v>
      </c>
      <c r="T314" s="192">
        <v>0</v>
      </c>
      <c r="U314" s="192">
        <v>0</v>
      </c>
      <c r="V314" s="192">
        <v>0</v>
      </c>
      <c r="W314" s="192">
        <v>0</v>
      </c>
      <c r="X314" s="192">
        <v>0</v>
      </c>
      <c r="Y314" s="192">
        <v>0</v>
      </c>
      <c r="Z314" s="192">
        <v>0</v>
      </c>
      <c r="AA314" s="192">
        <v>-2541109</v>
      </c>
      <c r="AB314" s="192">
        <v>0</v>
      </c>
      <c r="AC314" s="192">
        <v>0</v>
      </c>
      <c r="AD314" s="192">
        <v>0</v>
      </c>
      <c r="AE314" s="192">
        <v>0</v>
      </c>
      <c r="AF314" s="192">
        <v>0</v>
      </c>
      <c r="AG314" s="192">
        <v>0</v>
      </c>
      <c r="AH314" s="192">
        <v>0</v>
      </c>
      <c r="AI314" s="192">
        <v>0</v>
      </c>
      <c r="AJ314" s="192">
        <v>0</v>
      </c>
      <c r="AK314" s="192">
        <v>0</v>
      </c>
      <c r="AL314" s="192">
        <v>0</v>
      </c>
      <c r="AM314" s="192">
        <v>0</v>
      </c>
      <c r="AN314" s="192">
        <v>-1306469</v>
      </c>
      <c r="AO314" s="192">
        <v>0</v>
      </c>
      <c r="AP314" s="192">
        <v>0</v>
      </c>
      <c r="AQ314" s="192"/>
      <c r="AR314" s="192">
        <v>0</v>
      </c>
      <c r="AS314" s="192">
        <v>0</v>
      </c>
    </row>
    <row r="315" spans="1:46">
      <c r="A315" s="235" t="s">
        <v>395</v>
      </c>
      <c r="B315" s="192">
        <v>-5598666</v>
      </c>
      <c r="C315" s="192">
        <v>0</v>
      </c>
      <c r="D315" s="192">
        <v>0</v>
      </c>
      <c r="E315" s="192">
        <v>-2788090</v>
      </c>
      <c r="F315" s="192">
        <v>0</v>
      </c>
      <c r="G315" s="192">
        <v>0</v>
      </c>
      <c r="H315" s="192">
        <v>0</v>
      </c>
      <c r="I315" s="192">
        <v>0</v>
      </c>
      <c r="J315" s="192">
        <v>0</v>
      </c>
      <c r="K315" s="192">
        <v>0</v>
      </c>
      <c r="L315" s="192">
        <v>0</v>
      </c>
      <c r="M315" s="192">
        <v>0</v>
      </c>
      <c r="N315" s="192">
        <v>0</v>
      </c>
      <c r="O315" s="192">
        <v>0</v>
      </c>
      <c r="P315" s="192">
        <v>0</v>
      </c>
      <c r="Q315" s="192">
        <v>0</v>
      </c>
      <c r="R315" s="192">
        <v>0</v>
      </c>
      <c r="S315" s="192">
        <v>0</v>
      </c>
      <c r="T315" s="192">
        <v>0</v>
      </c>
      <c r="U315" s="192">
        <v>0</v>
      </c>
      <c r="V315" s="192">
        <v>0</v>
      </c>
      <c r="W315" s="192">
        <v>0</v>
      </c>
      <c r="X315" s="192">
        <v>0</v>
      </c>
      <c r="Y315" s="192">
        <v>0</v>
      </c>
      <c r="Z315" s="192">
        <v>0</v>
      </c>
      <c r="AA315" s="192">
        <v>0</v>
      </c>
      <c r="AB315" s="192">
        <v>0</v>
      </c>
      <c r="AC315" s="192">
        <v>0</v>
      </c>
      <c r="AD315" s="192">
        <v>0</v>
      </c>
      <c r="AE315" s="192">
        <v>0</v>
      </c>
      <c r="AF315" s="192">
        <v>-467916</v>
      </c>
      <c r="AG315" s="192">
        <v>0</v>
      </c>
      <c r="AH315" s="192">
        <v>0</v>
      </c>
      <c r="AI315" s="192">
        <v>-391773</v>
      </c>
      <c r="AJ315" s="192">
        <v>0</v>
      </c>
      <c r="AK315" s="192">
        <v>0</v>
      </c>
      <c r="AL315" s="192">
        <v>-955442</v>
      </c>
      <c r="AM315" s="192">
        <v>0</v>
      </c>
      <c r="AN315" s="192">
        <v>-677746</v>
      </c>
      <c r="AO315" s="192">
        <v>0</v>
      </c>
      <c r="AP315" s="192">
        <v>-317699</v>
      </c>
      <c r="AQ315" s="192"/>
      <c r="AR315" s="192">
        <v>0</v>
      </c>
      <c r="AS315" s="192">
        <v>0</v>
      </c>
    </row>
    <row r="316" spans="1:46">
      <c r="A316" s="235" t="s">
        <v>397</v>
      </c>
      <c r="B316" s="192">
        <v>10099286</v>
      </c>
      <c r="C316" s="192">
        <v>10099286</v>
      </c>
      <c r="D316" s="192">
        <v>0</v>
      </c>
      <c r="E316" s="192">
        <v>0</v>
      </c>
      <c r="F316" s="192">
        <v>0</v>
      </c>
      <c r="G316" s="192">
        <v>0</v>
      </c>
      <c r="H316" s="192">
        <v>0</v>
      </c>
      <c r="I316" s="192">
        <v>0</v>
      </c>
      <c r="J316" s="192">
        <v>0</v>
      </c>
      <c r="K316" s="192">
        <v>0</v>
      </c>
      <c r="L316" s="192">
        <v>0</v>
      </c>
      <c r="M316" s="192">
        <v>0</v>
      </c>
      <c r="N316" s="192">
        <v>0</v>
      </c>
      <c r="O316" s="192">
        <v>0</v>
      </c>
      <c r="P316" s="192">
        <v>0</v>
      </c>
      <c r="Q316" s="192">
        <v>0</v>
      </c>
      <c r="R316" s="192">
        <v>0</v>
      </c>
      <c r="S316" s="192">
        <v>0</v>
      </c>
      <c r="T316" s="192">
        <v>0</v>
      </c>
      <c r="U316" s="192">
        <v>0</v>
      </c>
      <c r="V316" s="192">
        <v>0</v>
      </c>
      <c r="W316" s="192">
        <v>0</v>
      </c>
      <c r="X316" s="192">
        <v>0</v>
      </c>
      <c r="Y316" s="192">
        <v>0</v>
      </c>
      <c r="Z316" s="192">
        <v>0</v>
      </c>
      <c r="AA316" s="192">
        <v>0</v>
      </c>
      <c r="AB316" s="192">
        <v>0</v>
      </c>
      <c r="AC316" s="192">
        <v>0</v>
      </c>
      <c r="AD316" s="192">
        <v>0</v>
      </c>
      <c r="AE316" s="192">
        <v>0</v>
      </c>
      <c r="AF316" s="192">
        <v>0</v>
      </c>
      <c r="AG316" s="192">
        <v>0</v>
      </c>
      <c r="AH316" s="192">
        <v>0</v>
      </c>
      <c r="AI316" s="192">
        <v>0</v>
      </c>
      <c r="AJ316" s="192">
        <v>0</v>
      </c>
      <c r="AK316" s="192">
        <v>0</v>
      </c>
      <c r="AL316" s="192">
        <v>0</v>
      </c>
      <c r="AM316" s="192">
        <v>0</v>
      </c>
      <c r="AN316" s="192">
        <v>0</v>
      </c>
      <c r="AO316" s="192">
        <v>0</v>
      </c>
      <c r="AP316" s="192">
        <v>0</v>
      </c>
      <c r="AQ316" s="192"/>
      <c r="AR316" s="192">
        <v>0</v>
      </c>
      <c r="AS316" s="192">
        <v>0</v>
      </c>
    </row>
    <row r="317" spans="1:46">
      <c r="A317" s="235" t="s">
        <v>398</v>
      </c>
      <c r="B317" s="192">
        <v>600941</v>
      </c>
      <c r="C317" s="192">
        <v>600941</v>
      </c>
      <c r="D317" s="192">
        <v>0</v>
      </c>
      <c r="E317" s="192">
        <v>0</v>
      </c>
      <c r="F317" s="192">
        <v>0</v>
      </c>
      <c r="G317" s="192">
        <v>0</v>
      </c>
      <c r="H317" s="192">
        <v>0</v>
      </c>
      <c r="I317" s="192">
        <v>0</v>
      </c>
      <c r="J317" s="192">
        <v>0</v>
      </c>
      <c r="K317" s="192">
        <v>0</v>
      </c>
      <c r="L317" s="192">
        <v>0</v>
      </c>
      <c r="M317" s="192">
        <v>0</v>
      </c>
      <c r="N317" s="192">
        <v>0</v>
      </c>
      <c r="O317" s="192">
        <v>0</v>
      </c>
      <c r="P317" s="192">
        <v>0</v>
      </c>
      <c r="Q317" s="192">
        <v>0</v>
      </c>
      <c r="R317" s="192">
        <v>0</v>
      </c>
      <c r="S317" s="192">
        <v>0</v>
      </c>
      <c r="T317" s="192">
        <v>0</v>
      </c>
      <c r="U317" s="192">
        <v>0</v>
      </c>
      <c r="V317" s="192">
        <v>0</v>
      </c>
      <c r="W317" s="192">
        <v>0</v>
      </c>
      <c r="X317" s="192">
        <v>0</v>
      </c>
      <c r="Y317" s="192">
        <v>0</v>
      </c>
      <c r="Z317" s="192">
        <v>0</v>
      </c>
      <c r="AA317" s="192">
        <v>0</v>
      </c>
      <c r="AB317" s="192">
        <v>0</v>
      </c>
      <c r="AC317" s="192">
        <v>0</v>
      </c>
      <c r="AD317" s="192">
        <v>0</v>
      </c>
      <c r="AE317" s="192">
        <v>0</v>
      </c>
      <c r="AF317" s="192">
        <v>0</v>
      </c>
      <c r="AG317" s="192">
        <v>0</v>
      </c>
      <c r="AH317" s="192">
        <v>0</v>
      </c>
      <c r="AI317" s="192">
        <v>0</v>
      </c>
      <c r="AJ317" s="192">
        <v>0</v>
      </c>
      <c r="AK317" s="192">
        <v>0</v>
      </c>
      <c r="AL317" s="192">
        <v>0</v>
      </c>
      <c r="AM317" s="192">
        <v>0</v>
      </c>
      <c r="AN317" s="192">
        <v>0</v>
      </c>
      <c r="AO317" s="192">
        <v>0</v>
      </c>
      <c r="AP317" s="192">
        <v>0</v>
      </c>
      <c r="AQ317" s="192"/>
      <c r="AR317" s="192">
        <v>0</v>
      </c>
      <c r="AS317" s="192">
        <v>0</v>
      </c>
    </row>
    <row r="318" spans="1:46" s="235" customFormat="1">
      <c r="A318" s="235" t="s">
        <v>698</v>
      </c>
      <c r="B318" s="249">
        <f>SUM(B256:B308)*$B$254+SUM(B309:B317)</f>
        <v>-1154494092.5149999</v>
      </c>
      <c r="C318" s="249">
        <f t="shared" ref="C318:AS318" si="34">SUM(C256:C308)*$B$254+SUM(C309:C317)</f>
        <v>230155401.75999999</v>
      </c>
      <c r="D318" s="249">
        <f t="shared" si="34"/>
        <v>-30389095.175000001</v>
      </c>
      <c r="E318" s="249">
        <f t="shared" si="34"/>
        <v>4582119.1449999996</v>
      </c>
      <c r="F318" s="249">
        <f t="shared" si="34"/>
        <v>-74545668.784999996</v>
      </c>
      <c r="G318" s="249">
        <f t="shared" si="34"/>
        <v>-39572875.140000001</v>
      </c>
      <c r="H318" s="249">
        <f t="shared" si="34"/>
        <v>-23528097.099999998</v>
      </c>
      <c r="I318" s="249">
        <f t="shared" si="34"/>
        <v>-599628.20499999996</v>
      </c>
      <c r="J318" s="249">
        <f t="shared" si="34"/>
        <v>-8843.9499999999989</v>
      </c>
      <c r="K318" s="249">
        <f t="shared" si="34"/>
        <v>-829033.625</v>
      </c>
      <c r="L318" s="249">
        <f t="shared" si="34"/>
        <v>2203.5050000000001</v>
      </c>
      <c r="M318" s="249">
        <f t="shared" si="34"/>
        <v>148822.91</v>
      </c>
      <c r="N318" s="249">
        <f t="shared" si="34"/>
        <v>0</v>
      </c>
      <c r="O318" s="249">
        <f t="shared" si="34"/>
        <v>-164509.51499999998</v>
      </c>
      <c r="P318" s="249">
        <f t="shared" si="34"/>
        <v>10120908.705</v>
      </c>
      <c r="Q318" s="249">
        <f t="shared" si="34"/>
        <v>755438.67499999993</v>
      </c>
      <c r="R318" s="249">
        <f t="shared" si="34"/>
        <v>-25851841.129999999</v>
      </c>
      <c r="S318" s="249">
        <f t="shared" si="34"/>
        <v>-1697175.54</v>
      </c>
      <c r="T318" s="249">
        <f t="shared" si="34"/>
        <v>19246.814999999999</v>
      </c>
      <c r="U318" s="249">
        <f t="shared" si="34"/>
        <v>47357.654999999999</v>
      </c>
      <c r="V318" s="249">
        <f t="shared" si="34"/>
        <v>-6228614.4050000003</v>
      </c>
      <c r="W318" s="249">
        <f t="shared" si="34"/>
        <v>-53564511.024999999</v>
      </c>
      <c r="X318" s="249">
        <f t="shared" si="34"/>
        <v>-6834124.9500000002</v>
      </c>
      <c r="Y318" s="249">
        <f t="shared" si="34"/>
        <v>304.04500000000002</v>
      </c>
      <c r="Z318" s="249">
        <f t="shared" si="34"/>
        <v>-98987.634999999995</v>
      </c>
      <c r="AA318" s="249">
        <f t="shared" si="34"/>
        <v>8973965.2949999999</v>
      </c>
      <c r="AB318" s="249">
        <f t="shared" si="34"/>
        <v>0.36499999999999999</v>
      </c>
      <c r="AC318" s="249">
        <f t="shared" si="34"/>
        <v>-0.36499999999999999</v>
      </c>
      <c r="AD318" s="249">
        <f t="shared" si="34"/>
        <v>0</v>
      </c>
      <c r="AE318" s="249">
        <f t="shared" si="34"/>
        <v>-0.73</v>
      </c>
      <c r="AF318" s="249">
        <f t="shared" si="34"/>
        <v>-63456219.600000001</v>
      </c>
      <c r="AG318" s="249">
        <f t="shared" si="34"/>
        <v>0.36499999999999999</v>
      </c>
      <c r="AH318" s="249">
        <f t="shared" si="34"/>
        <v>-12914885.52</v>
      </c>
      <c r="AI318" s="249">
        <f t="shared" si="34"/>
        <v>-66446166.899999991</v>
      </c>
      <c r="AJ318" s="249">
        <f t="shared" si="34"/>
        <v>0</v>
      </c>
      <c r="AK318" s="249">
        <f t="shared" si="34"/>
        <v>-30026155.965</v>
      </c>
      <c r="AL318" s="249">
        <f t="shared" si="34"/>
        <v>3512849.12</v>
      </c>
      <c r="AM318" s="249">
        <f t="shared" si="34"/>
        <v>-53934609.710000001</v>
      </c>
      <c r="AN318" s="249">
        <f t="shared" si="34"/>
        <v>-69304388.140000001</v>
      </c>
      <c r="AO318" s="249">
        <f t="shared" si="34"/>
        <v>-2910.875</v>
      </c>
      <c r="AP318" s="249">
        <f t="shared" si="34"/>
        <v>-563876260.63999999</v>
      </c>
      <c r="AQ318" s="249">
        <f t="shared" si="34"/>
        <v>0</v>
      </c>
      <c r="AR318" s="249">
        <f t="shared" si="34"/>
        <v>-288597426.565</v>
      </c>
      <c r="AS318" s="249">
        <f t="shared" si="34"/>
        <v>-340679.685</v>
      </c>
      <c r="AT318" s="140"/>
    </row>
    <row r="319" spans="1:46">
      <c r="A319" s="2" t="s">
        <v>710</v>
      </c>
      <c r="B319" s="218">
        <f>IFERROR(INDEX('9-2013'!$B$69:$AX$83,1,MATCH('Non Provision Adjs'!B324,'9-2013'!$B$83:$AX$83,0)),0)</f>
        <v>-1179354301.6346502</v>
      </c>
      <c r="C319" s="218">
        <f>IFERROR(INDEX('9-2013'!$B$69:$AX$83,1,MATCH('Non Provision Adjs'!C324,'9-2013'!$B$83:$AX$83,0)),0)</f>
        <v>195885794.65999994</v>
      </c>
      <c r="D319" s="218">
        <f>IFERROR(INDEX('9-2013'!$B$69:$AX$83,1,MATCH('Non Provision Adjs'!D324,'9-2013'!$B$83:$AX$83,0)),0)</f>
        <v>-30660400.039999999</v>
      </c>
      <c r="E319" s="218">
        <f>IFERROR(INDEX('9-2013'!$B$69:$AX$83,1,MATCH('Non Provision Adjs'!E324,'9-2013'!$B$83:$AX$83,0)),0)</f>
        <v>5076170.0049999999</v>
      </c>
      <c r="F319" s="218">
        <f>IFERROR(INDEX('9-2013'!$B$69:$AX$83,1,MATCH('Non Provision Adjs'!F324,'9-2013'!$B$83:$AX$83,0)),0)</f>
        <v>-74295511.289999992</v>
      </c>
      <c r="G319" s="218">
        <f>IFERROR(INDEX('9-2013'!$B$69:$AX$83,1,MATCH('Non Provision Adjs'!G324,'9-2013'!$B$83:$AX$83,0)),0)</f>
        <v>-39310417.875</v>
      </c>
      <c r="H319" s="218">
        <f>IFERROR(INDEX('9-2013'!$B$69:$AX$83,1,MATCH('Non Provision Adjs'!H324,'9-2013'!$B$83:$AX$83,0)),0)</f>
        <v>-23600357.836300001</v>
      </c>
      <c r="I319" s="218">
        <f>IFERROR(INDEX('9-2013'!$B$69:$AX$83,1,MATCH('Non Provision Adjs'!I324,'9-2013'!$B$83:$AX$83,0)),0)</f>
        <v>-605646.71554999996</v>
      </c>
      <c r="J319" s="218">
        <f>IFERROR(INDEX('9-2013'!$B$69:$AX$83,1,MATCH('Non Provision Adjs'!J324,'9-2013'!$B$83:$AX$83,0)),0)</f>
        <v>2013.7049999999999</v>
      </c>
      <c r="K319" s="218">
        <f>IFERROR(INDEX('9-2013'!$B$69:$AX$83,1,MATCH('Non Provision Adjs'!K324,'9-2013'!$B$83:$AX$83,0)),0)</f>
        <v>-827557.9482499999</v>
      </c>
      <c r="L319" s="218">
        <f>IFERROR(INDEX('9-2013'!$B$69:$AX$83,1,MATCH('Non Provision Adjs'!L324,'9-2013'!$B$83:$AX$83,0)),0)</f>
        <v>2290.7399999999998</v>
      </c>
      <c r="M319" s="218">
        <f>IFERROR(INDEX('9-2013'!$B$69:$AX$83,1,MATCH('Non Provision Adjs'!M324,'9-2013'!$B$83:$AX$83,0)),0)</f>
        <v>121974.97</v>
      </c>
      <c r="N319" s="218">
        <f>IFERROR(INDEX('9-2013'!$B$69:$AX$83,1,MATCH('Non Provision Adjs'!N324,'9-2013'!$B$83:$AX$83,0)),0)</f>
        <v>0</v>
      </c>
      <c r="O319" s="218">
        <f>IFERROR(INDEX('9-2013'!$B$69:$AX$83,1,MATCH('Non Provision Adjs'!O324,'9-2013'!$B$83:$AX$83,0)),0)</f>
        <v>-166946.255</v>
      </c>
      <c r="P319" s="218">
        <f>IFERROR(INDEX('9-2013'!$B$69:$AX$83,1,MATCH('Non Provision Adjs'!P324,'9-2013'!$B$83:$AX$83,0)),0)</f>
        <v>10350574.475</v>
      </c>
      <c r="Q319" s="218">
        <f>IFERROR(INDEX('9-2013'!$B$69:$AX$83,1,MATCH('Non Provision Adjs'!Q324,'9-2013'!$B$83:$AX$83,0)),0)</f>
        <v>758497.375</v>
      </c>
      <c r="R319" s="218">
        <f>IFERROR(INDEX('9-2013'!$B$69:$AX$83,1,MATCH('Non Provision Adjs'!R324,'9-2013'!$B$83:$AX$83,0)),0)</f>
        <v>-25843955.502099995</v>
      </c>
      <c r="S319" s="218">
        <f>IFERROR(INDEX('9-2013'!$B$69:$AX$83,1,MATCH('Non Provision Adjs'!S324,'9-2013'!$B$83:$AX$83,0)),0)</f>
        <v>-1701033.0352</v>
      </c>
      <c r="T319" s="218">
        <f>IFERROR(INDEX('9-2013'!$B$69:$AX$83,1,MATCH('Non Provision Adjs'!T324,'9-2013'!$B$83:$AX$83,0)),0)</f>
        <v>19291.71</v>
      </c>
      <c r="U319" s="218">
        <f>IFERROR(INDEX('9-2013'!$B$69:$AX$83,1,MATCH('Non Provision Adjs'!U324,'9-2013'!$B$83:$AX$83,0)),0)</f>
        <v>47057.625</v>
      </c>
      <c r="V319" s="218">
        <f>IFERROR(INDEX('9-2013'!$B$69:$AX$83,1,MATCH('Non Provision Adjs'!V324,'9-2013'!$B$83:$AX$83,0)),0)</f>
        <v>-6217625.7149999999</v>
      </c>
      <c r="W319" s="218">
        <f>IFERROR(INDEX('9-2013'!$B$69:$AX$83,1,MATCH('Non Provision Adjs'!W324,'9-2013'!$B$83:$AX$83,0)),0)</f>
        <v>-52882012.128649995</v>
      </c>
      <c r="X319" s="218">
        <f>IFERROR(INDEX('9-2013'!$B$69:$AX$83,1,MATCH('Non Provision Adjs'!X324,'9-2013'!$B$83:$AX$83,0)),0)</f>
        <v>-6824927.5486000003</v>
      </c>
      <c r="Y319" s="218">
        <f>IFERROR(INDEX('9-2013'!$B$69:$AX$83,1,MATCH('Non Provision Adjs'!Y324,'9-2013'!$B$83:$AX$83,0)),0)</f>
        <v>222.285</v>
      </c>
      <c r="Z319" s="218">
        <f>IFERROR(INDEX('9-2013'!$B$69:$AX$83,1,MATCH('Non Provision Adjs'!Z324,'9-2013'!$B$83:$AX$83,0)),0)</f>
        <v>-86742.25</v>
      </c>
      <c r="AA319" s="218">
        <f>IFERROR(INDEX('9-2013'!$B$69:$AX$83,1,MATCH('Non Provision Adjs'!AA324,'9-2013'!$B$83:$AX$83,0)),0)</f>
        <v>10948143.234999999</v>
      </c>
      <c r="AB319" s="218">
        <f>IFERROR(INDEX('9-2013'!$B$69:$AX$83,1,MATCH('Non Provision Adjs'!AB324,'9-2013'!$B$83:$AX$83,0)),0)</f>
        <v>0.36499999999999999</v>
      </c>
      <c r="AC319" s="218">
        <f>IFERROR(INDEX('9-2013'!$B$69:$AX$83,1,MATCH('Non Provision Adjs'!AC324,'9-2013'!$B$83:$AX$83,0)),0)</f>
        <v>-347214.64500000002</v>
      </c>
      <c r="AD319" s="218">
        <f>IFERROR(INDEX('9-2013'!$B$69:$AX$83,1,MATCH('Non Provision Adjs'!AD324,'9-2013'!$B$83:$AX$83,0)),0)</f>
        <v>-4985.8999999999996</v>
      </c>
      <c r="AE319" s="218">
        <f>IFERROR(INDEX('9-2013'!$B$69:$AX$83,1,MATCH('Non Provision Adjs'!AE324,'9-2013'!$B$83:$AX$83,0)),0)</f>
        <v>-23469.134999999998</v>
      </c>
      <c r="AF319" s="218">
        <f>IFERROR(INDEX('9-2013'!$B$69:$AX$83,1,MATCH('Non Provision Adjs'!AF324,'9-2013'!$B$83:$AX$83,0)),0)</f>
        <v>-64055632.524999991</v>
      </c>
      <c r="AG319" s="218">
        <f>IFERROR(INDEX('9-2013'!$B$69:$AX$83,1,MATCH('Non Provision Adjs'!AG324,'9-2013'!$B$83:$AX$83,0)),0)</f>
        <v>0.73</v>
      </c>
      <c r="AH319" s="218">
        <f>IFERROR(INDEX('9-2013'!$B$69:$AX$83,1,MATCH('Non Provision Adjs'!AH324,'9-2013'!$B$83:$AX$83,0)),0)</f>
        <v>-12858495.939999999</v>
      </c>
      <c r="AI319" s="218">
        <f>IFERROR(INDEX('9-2013'!$B$69:$AX$83,1,MATCH('Non Provision Adjs'!AI324,'9-2013'!$B$83:$AX$83,0)),0)</f>
        <v>-67037360.365000002</v>
      </c>
      <c r="AJ319" s="218">
        <f>IFERROR(INDEX('9-2013'!$B$69:$AX$83,1,MATCH('Non Provision Adjs'!AJ324,'9-2013'!$B$83:$AX$83,0)),0)</f>
        <v>-3693.7999999999997</v>
      </c>
      <c r="AK319" s="218">
        <f>IFERROR(INDEX('9-2013'!$B$69:$AX$83,1,MATCH('Non Provision Adjs'!AK324,'9-2013'!$B$83:$AX$83,0)),0)</f>
        <v>-29792273.454999998</v>
      </c>
      <c r="AL319" s="218">
        <f>IFERROR(INDEX('9-2013'!$B$69:$AX$83,1,MATCH('Non Provision Adjs'!AL324,'9-2013'!$B$83:$AX$83,0)),0)</f>
        <v>3622063.3250000002</v>
      </c>
      <c r="AM319" s="218">
        <f>IFERROR(INDEX('9-2013'!$B$69:$AX$83,1,MATCH('Non Provision Adjs'!AM324,'9-2013'!$B$83:$AX$83,0)),0)</f>
        <v>-53765115.149999999</v>
      </c>
      <c r="AN319" s="218">
        <f>IFERROR(INDEX('9-2013'!$B$69:$AX$83,1,MATCH('Non Provision Adjs'!AN324,'9-2013'!$B$83:$AX$83,0)),0)</f>
        <v>-67955525.564999998</v>
      </c>
      <c r="AO319" s="218">
        <f>IFERROR(INDEX('9-2013'!$B$69:$AX$83,1,MATCH('Non Provision Adjs'!AO324,'9-2013'!$B$83:$AX$83,0)),0)</f>
        <v>-2777.65</v>
      </c>
      <c r="AP319" s="218">
        <f>IFERROR(INDEX('9-2013'!$B$69:$AX$83,1,MATCH('Non Provision Adjs'!AP324,'9-2013'!$B$83:$AX$83,0)),0)</f>
        <v>-558664545.19999993</v>
      </c>
      <c r="AQ319" s="218">
        <f>IFERROR(INDEX('9-2013'!$B$69:$AX$83,1,MATCH('Non Provision Adjs'!AQ324,'9-2013'!$B$83:$AX$83,0)),0)</f>
        <v>10.219999999999999</v>
      </c>
      <c r="AR319" s="218">
        <f>IFERROR(INDEX('9-2013'!$B$69:$AX$83,1,MATCH('Non Provision Adjs'!AR324,'9-2013'!$B$83:$AX$83,0)),0)</f>
        <v>-288376007.90499997</v>
      </c>
      <c r="AS319" s="218">
        <f>IFERROR(INDEX('9-2013'!$B$69:$AX$83,1,MATCH('Non Provision Adjs'!AS324,'9-2013'!$B$83:$AX$83,0)),0)</f>
        <v>-278175.685</v>
      </c>
    </row>
    <row r="320" spans="1:46" s="235" customFormat="1">
      <c r="A320" s="235" t="s">
        <v>709</v>
      </c>
      <c r="B320" s="218">
        <f>IFERROR(INDEX('9-2013'!$B$75:$AX$83,1,MATCH('Non Provision Adjs'!B324,'9-2013'!$B$83:$AX$83,0)),0)</f>
        <v>-24999484</v>
      </c>
      <c r="C320" s="218">
        <f>IFERROR(INDEX('9-2013'!$B$75:$AX$83,1,MATCH('Non Provision Adjs'!C324,'9-2013'!$B$83:$AX$83,0)),0)</f>
        <v>-25061988</v>
      </c>
      <c r="D320" s="218">
        <f>IFERROR(INDEX('9-2013'!$B$75:$AX$83,1,MATCH('Non Provision Adjs'!D324,'9-2013'!$B$83:$AX$83,0)),0)</f>
        <v>0</v>
      </c>
      <c r="E320" s="218">
        <f>IFERROR(INDEX('9-2013'!$B$75:$AX$83,1,MATCH('Non Provision Adjs'!E324,'9-2013'!$B$83:$AX$83,0)),0)</f>
        <v>0</v>
      </c>
      <c r="F320" s="218">
        <f>IFERROR(INDEX('9-2013'!$B$75:$AX$83,1,MATCH('Non Provision Adjs'!F324,'9-2013'!$B$83:$AX$83,0)),0)</f>
        <v>0</v>
      </c>
      <c r="G320" s="218">
        <f>IFERROR(INDEX('9-2013'!$B$75:$AX$83,1,MATCH('Non Provision Adjs'!G324,'9-2013'!$B$83:$AX$83,0)),0)</f>
        <v>0</v>
      </c>
      <c r="H320" s="218">
        <f>IFERROR(INDEX('9-2013'!$B$75:$AX$83,1,MATCH('Non Provision Adjs'!H324,'9-2013'!$B$83:$AX$83,0)),0)</f>
        <v>0</v>
      </c>
      <c r="I320" s="218">
        <f>IFERROR(INDEX('9-2013'!$B$75:$AX$83,1,MATCH('Non Provision Adjs'!I324,'9-2013'!$B$83:$AX$83,0)),0)</f>
        <v>0</v>
      </c>
      <c r="J320" s="218">
        <f>IFERROR(INDEX('9-2013'!$B$75:$AX$83,1,MATCH('Non Provision Adjs'!J324,'9-2013'!$B$83:$AX$83,0)),0)</f>
        <v>0</v>
      </c>
      <c r="K320" s="218">
        <f>IFERROR(INDEX('9-2013'!$B$75:$AX$83,1,MATCH('Non Provision Adjs'!K324,'9-2013'!$B$83:$AX$83,0)),0)</f>
        <v>0</v>
      </c>
      <c r="L320" s="218">
        <f>IFERROR(INDEX('9-2013'!$B$75:$AX$83,1,MATCH('Non Provision Adjs'!L324,'9-2013'!$B$83:$AX$83,0)),0)</f>
        <v>0</v>
      </c>
      <c r="M320" s="218">
        <f>IFERROR(INDEX('9-2013'!$B$75:$AX$83,1,MATCH('Non Provision Adjs'!M324,'9-2013'!$B$83:$AX$83,0)),0)</f>
        <v>0</v>
      </c>
      <c r="N320" s="218">
        <f>IFERROR(INDEX('9-2013'!$B$75:$AX$83,1,MATCH('Non Provision Adjs'!N324,'9-2013'!$B$83:$AX$83,0)),0)</f>
        <v>0</v>
      </c>
      <c r="O320" s="218">
        <f>IFERROR(INDEX('9-2013'!$B$75:$AX$83,1,MATCH('Non Provision Adjs'!O324,'9-2013'!$B$83:$AX$83,0)),0)</f>
        <v>0</v>
      </c>
      <c r="P320" s="218">
        <f>IFERROR(INDEX('9-2013'!$B$75:$AX$83,1,MATCH('Non Provision Adjs'!P324,'9-2013'!$B$83:$AX$83,0)),0)</f>
        <v>0</v>
      </c>
      <c r="Q320" s="218">
        <f>IFERROR(INDEX('9-2013'!$B$75:$AX$83,1,MATCH('Non Provision Adjs'!Q324,'9-2013'!$B$83:$AX$83,0)),0)</f>
        <v>0</v>
      </c>
      <c r="R320" s="218">
        <f>IFERROR(INDEX('9-2013'!$B$75:$AX$83,1,MATCH('Non Provision Adjs'!R324,'9-2013'!$B$83:$AX$83,0)),0)</f>
        <v>0</v>
      </c>
      <c r="S320" s="218">
        <f>IFERROR(INDEX('9-2013'!$B$75:$AX$83,1,MATCH('Non Provision Adjs'!S324,'9-2013'!$B$83:$AX$83,0)),0)</f>
        <v>0</v>
      </c>
      <c r="T320" s="218">
        <f>IFERROR(INDEX('9-2013'!$B$75:$AX$83,1,MATCH('Non Provision Adjs'!T324,'9-2013'!$B$83:$AX$83,0)),0)</f>
        <v>0</v>
      </c>
      <c r="U320" s="218">
        <f>IFERROR(INDEX('9-2013'!$B$75:$AX$83,1,MATCH('Non Provision Adjs'!U324,'9-2013'!$B$83:$AX$83,0)),0)</f>
        <v>0</v>
      </c>
      <c r="V320" s="218">
        <f>IFERROR(INDEX('9-2013'!$B$75:$AX$83,1,MATCH('Non Provision Adjs'!V324,'9-2013'!$B$83:$AX$83,0)),0)</f>
        <v>0</v>
      </c>
      <c r="W320" s="218">
        <f>IFERROR(INDEX('9-2013'!$B$75:$AX$83,1,MATCH('Non Provision Adjs'!W324,'9-2013'!$B$83:$AX$83,0)),0)</f>
        <v>0</v>
      </c>
      <c r="X320" s="218">
        <f>IFERROR(INDEX('9-2013'!$B$75:$AX$83,1,MATCH('Non Provision Adjs'!X324,'9-2013'!$B$83:$AX$83,0)),0)</f>
        <v>0</v>
      </c>
      <c r="Y320" s="218">
        <f>IFERROR(INDEX('9-2013'!$B$75:$AX$83,1,MATCH('Non Provision Adjs'!Y324,'9-2013'!$B$83:$AX$83,0)),0)</f>
        <v>0</v>
      </c>
      <c r="Z320" s="218">
        <f>IFERROR(INDEX('9-2013'!$B$75:$AX$83,1,MATCH('Non Provision Adjs'!Z324,'9-2013'!$B$83:$AX$83,0)),0)</f>
        <v>0</v>
      </c>
      <c r="AA320" s="218">
        <f>IFERROR(INDEX('9-2013'!$B$75:$AX$83,1,MATCH('Non Provision Adjs'!AA324,'9-2013'!$B$83:$AX$83,0)),0)</f>
        <v>0</v>
      </c>
      <c r="AB320" s="218">
        <f>IFERROR(INDEX('9-2013'!$B$75:$AX$83,1,MATCH('Non Provision Adjs'!AB324,'9-2013'!$B$83:$AX$83,0)),0)</f>
        <v>0</v>
      </c>
      <c r="AC320" s="218">
        <f>IFERROR(INDEX('9-2013'!$B$75:$AX$83,1,MATCH('Non Provision Adjs'!AC324,'9-2013'!$B$83:$AX$83,0)),0)</f>
        <v>0</v>
      </c>
      <c r="AD320" s="218">
        <f>IFERROR(INDEX('9-2013'!$B$75:$AX$83,1,MATCH('Non Provision Adjs'!AD324,'9-2013'!$B$83:$AX$83,0)),0)</f>
        <v>0</v>
      </c>
      <c r="AE320" s="218">
        <f>IFERROR(INDEX('9-2013'!$B$75:$AX$83,1,MATCH('Non Provision Adjs'!AE324,'9-2013'!$B$83:$AX$83,0)),0)</f>
        <v>0</v>
      </c>
      <c r="AF320" s="218">
        <f>IFERROR(INDEX('9-2013'!$B$75:$AX$83,1,MATCH('Non Provision Adjs'!AF324,'9-2013'!$B$83:$AX$83,0)),0)</f>
        <v>0</v>
      </c>
      <c r="AG320" s="218">
        <f>IFERROR(INDEX('9-2013'!$B$75:$AX$83,1,MATCH('Non Provision Adjs'!AG324,'9-2013'!$B$83:$AX$83,0)),0)</f>
        <v>0</v>
      </c>
      <c r="AH320" s="218">
        <f>IFERROR(INDEX('9-2013'!$B$75:$AX$83,1,MATCH('Non Provision Adjs'!AH324,'9-2013'!$B$83:$AX$83,0)),0)</f>
        <v>0</v>
      </c>
      <c r="AI320" s="218">
        <f>IFERROR(INDEX('9-2013'!$B$75:$AX$83,1,MATCH('Non Provision Adjs'!AI324,'9-2013'!$B$83:$AX$83,0)),0)</f>
        <v>0</v>
      </c>
      <c r="AJ320" s="218">
        <f>IFERROR(INDEX('9-2013'!$B$75:$AX$83,1,MATCH('Non Provision Adjs'!AJ324,'9-2013'!$B$83:$AX$83,0)),0)</f>
        <v>0</v>
      </c>
      <c r="AK320" s="218">
        <f>IFERROR(INDEX('9-2013'!$B$75:$AX$83,1,MATCH('Non Provision Adjs'!AK324,'9-2013'!$B$83:$AX$83,0)),0)</f>
        <v>0</v>
      </c>
      <c r="AL320" s="218">
        <f>IFERROR(INDEX('9-2013'!$B$75:$AX$83,1,MATCH('Non Provision Adjs'!AL324,'9-2013'!$B$83:$AX$83,0)),0)</f>
        <v>0</v>
      </c>
      <c r="AM320" s="218">
        <f>IFERROR(INDEX('9-2013'!$B$75:$AX$83,1,MATCH('Non Provision Adjs'!AM324,'9-2013'!$B$83:$AX$83,0)),0)</f>
        <v>0</v>
      </c>
      <c r="AN320" s="218">
        <f>IFERROR(INDEX('9-2013'!$B$75:$AX$83,1,MATCH('Non Provision Adjs'!AN324,'9-2013'!$B$83:$AX$83,0)),0)</f>
        <v>0</v>
      </c>
      <c r="AO320" s="218">
        <f>IFERROR(INDEX('9-2013'!$B$75:$AX$83,1,MATCH('Non Provision Adjs'!AO324,'9-2013'!$B$83:$AX$83,0)),0)</f>
        <v>0</v>
      </c>
      <c r="AP320" s="218">
        <f>IFERROR(INDEX('9-2013'!$B$75:$AX$83,1,MATCH('Non Provision Adjs'!AP324,'9-2013'!$B$83:$AX$83,0)),0)</f>
        <v>0</v>
      </c>
      <c r="AQ320" s="218">
        <f>IFERROR(INDEX('9-2013'!$B$75:$AX$83,1,MATCH('Non Provision Adjs'!AQ324,'9-2013'!$B$83:$AX$83,0)),0)</f>
        <v>0</v>
      </c>
      <c r="AR320" s="218">
        <f>IFERROR(INDEX('9-2013'!$B$75:$AX$83,1,MATCH('Non Provision Adjs'!AR324,'9-2013'!$B$83:$AX$83,0)),0)</f>
        <v>0</v>
      </c>
      <c r="AS320" s="218">
        <f>IFERROR(INDEX('9-2013'!$B$75:$AX$83,1,MATCH('Non Provision Adjs'!AS324,'9-2013'!$B$83:$AX$83,0)),0)</f>
        <v>62504</v>
      </c>
    </row>
    <row r="321" spans="1:46" s="235" customFormat="1">
      <c r="A321" s="235" t="s">
        <v>760</v>
      </c>
      <c r="B321" s="218">
        <v>13920387</v>
      </c>
      <c r="C321" s="218">
        <v>13920387</v>
      </c>
      <c r="D321" s="218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</row>
    <row r="322" spans="1:46" s="235" customFormat="1">
      <c r="A322" s="235" t="s">
        <v>700</v>
      </c>
      <c r="B322" s="149">
        <f t="shared" ref="B322:AS322" si="35">IFERROR(INDEX($B$250:$G$251,1,MATCH(B324,$B$251:$G$251,0)),0)</f>
        <v>0</v>
      </c>
      <c r="C322" s="149">
        <f t="shared" si="35"/>
        <v>61451</v>
      </c>
      <c r="D322" s="149">
        <f t="shared" si="35"/>
        <v>0</v>
      </c>
      <c r="E322" s="149">
        <f t="shared" si="35"/>
        <v>0</v>
      </c>
      <c r="F322" s="149">
        <f t="shared" si="35"/>
        <v>0</v>
      </c>
      <c r="G322" s="149">
        <f t="shared" si="35"/>
        <v>0</v>
      </c>
      <c r="H322" s="149">
        <f t="shared" si="35"/>
        <v>176.1005317801928</v>
      </c>
      <c r="I322" s="149">
        <f t="shared" si="35"/>
        <v>9241.8994682198063</v>
      </c>
      <c r="J322" s="149">
        <f t="shared" si="35"/>
        <v>-9418</v>
      </c>
      <c r="K322" s="149">
        <f t="shared" si="35"/>
        <v>0</v>
      </c>
      <c r="L322" s="149">
        <f t="shared" si="35"/>
        <v>0</v>
      </c>
      <c r="M322" s="149">
        <f t="shared" si="35"/>
        <v>0</v>
      </c>
      <c r="N322" s="149">
        <f t="shared" si="35"/>
        <v>0</v>
      </c>
      <c r="O322" s="149">
        <f t="shared" si="35"/>
        <v>0</v>
      </c>
      <c r="P322" s="149">
        <f t="shared" si="35"/>
        <v>0</v>
      </c>
      <c r="Q322" s="149">
        <f t="shared" si="35"/>
        <v>0</v>
      </c>
      <c r="R322" s="149">
        <f t="shared" si="35"/>
        <v>0</v>
      </c>
      <c r="S322" s="149">
        <f t="shared" si="35"/>
        <v>0</v>
      </c>
      <c r="T322" s="149">
        <f t="shared" si="35"/>
        <v>0</v>
      </c>
      <c r="U322" s="149">
        <f t="shared" si="35"/>
        <v>0</v>
      </c>
      <c r="V322" s="149">
        <f t="shared" si="35"/>
        <v>0</v>
      </c>
      <c r="W322" s="149">
        <f t="shared" si="35"/>
        <v>0</v>
      </c>
      <c r="X322" s="149">
        <f t="shared" si="35"/>
        <v>0</v>
      </c>
      <c r="Y322" s="149">
        <f t="shared" si="35"/>
        <v>0</v>
      </c>
      <c r="Z322" s="149">
        <f t="shared" si="35"/>
        <v>0</v>
      </c>
      <c r="AA322" s="149">
        <f t="shared" si="35"/>
        <v>0</v>
      </c>
      <c r="AB322" s="149">
        <f t="shared" si="35"/>
        <v>0</v>
      </c>
      <c r="AC322" s="149">
        <f t="shared" si="35"/>
        <v>0</v>
      </c>
      <c r="AD322" s="149">
        <f t="shared" si="35"/>
        <v>0</v>
      </c>
      <c r="AE322" s="149">
        <f t="shared" si="35"/>
        <v>0</v>
      </c>
      <c r="AF322" s="149">
        <f t="shared" si="35"/>
        <v>0</v>
      </c>
      <c r="AG322" s="149">
        <f t="shared" si="35"/>
        <v>0</v>
      </c>
      <c r="AH322" s="149">
        <f t="shared" si="35"/>
        <v>0</v>
      </c>
      <c r="AI322" s="149">
        <f t="shared" si="35"/>
        <v>0</v>
      </c>
      <c r="AJ322" s="149">
        <f t="shared" si="35"/>
        <v>0</v>
      </c>
      <c r="AK322" s="149">
        <f t="shared" si="35"/>
        <v>0</v>
      </c>
      <c r="AL322" s="149">
        <f t="shared" si="35"/>
        <v>0</v>
      </c>
      <c r="AM322" s="149">
        <f t="shared" si="35"/>
        <v>0</v>
      </c>
      <c r="AN322" s="149">
        <f t="shared" si="35"/>
        <v>-61451</v>
      </c>
      <c r="AO322" s="149">
        <f t="shared" si="35"/>
        <v>0</v>
      </c>
      <c r="AP322" s="149">
        <f t="shared" si="35"/>
        <v>0</v>
      </c>
      <c r="AQ322" s="149">
        <f t="shared" si="35"/>
        <v>0</v>
      </c>
      <c r="AR322" s="149">
        <f t="shared" si="35"/>
        <v>0</v>
      </c>
      <c r="AS322" s="149">
        <f t="shared" si="35"/>
        <v>0</v>
      </c>
      <c r="AT322" s="140"/>
    </row>
    <row r="323" spans="1:46" s="24" customFormat="1">
      <c r="A323" s="24" t="s">
        <v>699</v>
      </c>
      <c r="B323" s="244">
        <f>B319-B318+B322-B320+B321</f>
        <v>14059661.880349636</v>
      </c>
      <c r="C323" s="244">
        <f t="shared" ref="C323:AS323" si="36">C319-C318+C322-C320+C321</f>
        <v>4774218.8999999464</v>
      </c>
      <c r="D323" s="244">
        <f t="shared" si="36"/>
        <v>-271304.86499999836</v>
      </c>
      <c r="E323" s="244">
        <f t="shared" si="36"/>
        <v>494050.86000000034</v>
      </c>
      <c r="F323" s="244">
        <f t="shared" si="36"/>
        <v>250157.49500000477</v>
      </c>
      <c r="G323" s="244">
        <f t="shared" si="36"/>
        <v>262457.2650000006</v>
      </c>
      <c r="H323" s="244">
        <f t="shared" si="36"/>
        <v>-72084.635768222593</v>
      </c>
      <c r="I323" s="244">
        <f t="shared" si="36"/>
        <v>3223.3889182198</v>
      </c>
      <c r="J323" s="244">
        <f t="shared" si="36"/>
        <v>1439.6549999999988</v>
      </c>
      <c r="K323" s="244">
        <f t="shared" si="36"/>
        <v>1475.6767500001006</v>
      </c>
      <c r="L323" s="244">
        <f t="shared" si="36"/>
        <v>87.234999999999673</v>
      </c>
      <c r="M323" s="244">
        <f t="shared" si="36"/>
        <v>-26847.940000000002</v>
      </c>
      <c r="N323" s="244">
        <f t="shared" si="36"/>
        <v>0</v>
      </c>
      <c r="O323" s="244">
        <f t="shared" si="36"/>
        <v>-2436.7400000000198</v>
      </c>
      <c r="P323" s="244">
        <f t="shared" si="36"/>
        <v>229665.76999999955</v>
      </c>
      <c r="Q323" s="244">
        <f t="shared" si="36"/>
        <v>3058.7000000000698</v>
      </c>
      <c r="R323" s="244">
        <f t="shared" si="36"/>
        <v>7885.6279000043869</v>
      </c>
      <c r="S323" s="244">
        <f t="shared" si="36"/>
        <v>-3857.4952000000048</v>
      </c>
      <c r="T323" s="244">
        <f t="shared" si="36"/>
        <v>44.895000000000437</v>
      </c>
      <c r="U323" s="244">
        <f t="shared" si="36"/>
        <v>-300.02999999999884</v>
      </c>
      <c r="V323" s="244">
        <f t="shared" si="36"/>
        <v>10988.69000000041</v>
      </c>
      <c r="W323" s="244">
        <f t="shared" si="36"/>
        <v>682498.89635000378</v>
      </c>
      <c r="X323" s="244">
        <f t="shared" si="36"/>
        <v>9197.4013999998569</v>
      </c>
      <c r="Y323" s="244">
        <f t="shared" si="36"/>
        <v>-81.760000000000019</v>
      </c>
      <c r="Z323" s="244">
        <f t="shared" si="36"/>
        <v>12245.384999999995</v>
      </c>
      <c r="AA323" s="244">
        <f t="shared" si="36"/>
        <v>1974177.9399999995</v>
      </c>
      <c r="AB323" s="244">
        <f t="shared" si="36"/>
        <v>0</v>
      </c>
      <c r="AC323" s="244">
        <f t="shared" si="36"/>
        <v>-347214.28</v>
      </c>
      <c r="AD323" s="244">
        <f t="shared" si="36"/>
        <v>-4985.8999999999996</v>
      </c>
      <c r="AE323" s="244">
        <f t="shared" si="36"/>
        <v>-23468.404999999999</v>
      </c>
      <c r="AF323" s="244">
        <f t="shared" si="36"/>
        <v>-599412.92499998957</v>
      </c>
      <c r="AG323" s="244">
        <f t="shared" si="36"/>
        <v>0.36499999999999999</v>
      </c>
      <c r="AH323" s="244">
        <f t="shared" si="36"/>
        <v>56389.580000000075</v>
      </c>
      <c r="AI323" s="244">
        <f t="shared" si="36"/>
        <v>-591193.46500001103</v>
      </c>
      <c r="AJ323" s="244">
        <f t="shared" si="36"/>
        <v>-3693.7999999999997</v>
      </c>
      <c r="AK323" s="244">
        <f t="shared" si="36"/>
        <v>233882.51000000164</v>
      </c>
      <c r="AL323" s="244">
        <f t="shared" si="36"/>
        <v>109214.20500000007</v>
      </c>
      <c r="AM323" s="244">
        <f t="shared" si="36"/>
        <v>169494.56000000238</v>
      </c>
      <c r="AN323" s="244">
        <f t="shared" si="36"/>
        <v>1287411.575000003</v>
      </c>
      <c r="AO323" s="244">
        <f t="shared" si="36"/>
        <v>133.22499999999991</v>
      </c>
      <c r="AP323" s="244">
        <f t="shared" si="36"/>
        <v>5211715.4400000572</v>
      </c>
      <c r="AQ323" s="244">
        <f t="shared" si="36"/>
        <v>10.219999999999999</v>
      </c>
      <c r="AR323" s="244">
        <f t="shared" si="36"/>
        <v>221418.66000002623</v>
      </c>
      <c r="AS323" s="244">
        <f t="shared" si="36"/>
        <v>0</v>
      </c>
    </row>
    <row r="324" spans="1:46">
      <c r="B324" s="2" t="str">
        <f>B255</f>
        <v>Total Utility</v>
      </c>
      <c r="C324" s="235" t="str">
        <f t="shared" ref="C324:AS324" si="37">C255</f>
        <v>002DIV</v>
      </c>
      <c r="D324" s="235" t="str">
        <f t="shared" si="37"/>
        <v>012DIV</v>
      </c>
      <c r="E324" s="235" t="str">
        <f t="shared" si="37"/>
        <v>107DIV</v>
      </c>
      <c r="F324" s="235" t="str">
        <f t="shared" si="37"/>
        <v>077DIV</v>
      </c>
      <c r="G324" s="235" t="str">
        <f t="shared" si="37"/>
        <v>007DIV</v>
      </c>
      <c r="H324" s="235" t="str">
        <f t="shared" si="37"/>
        <v>003DIV</v>
      </c>
      <c r="I324" s="235" t="str">
        <f t="shared" si="37"/>
        <v>013DIV</v>
      </c>
      <c r="J324" s="235" t="str">
        <f t="shared" si="37"/>
        <v>001DIV</v>
      </c>
      <c r="K324" s="235" t="str">
        <f t="shared" si="37"/>
        <v>006DIV</v>
      </c>
      <c r="L324" s="235" t="str">
        <f t="shared" si="37"/>
        <v>017DIV</v>
      </c>
      <c r="M324" s="235" t="str">
        <f t="shared" si="37"/>
        <v>018DIV</v>
      </c>
      <c r="N324" s="235" t="str">
        <f t="shared" si="37"/>
        <v>011DIV</v>
      </c>
      <c r="O324" s="235" t="str">
        <f t="shared" si="37"/>
        <v>004DIV</v>
      </c>
      <c r="P324" s="235" t="str">
        <f t="shared" si="37"/>
        <v>010DIV</v>
      </c>
      <c r="Q324" s="235" t="str">
        <f t="shared" si="37"/>
        <v>008DIV</v>
      </c>
      <c r="R324" s="235" t="str">
        <f t="shared" si="37"/>
        <v>016DIV</v>
      </c>
      <c r="S324" s="235" t="str">
        <f t="shared" si="37"/>
        <v>020DIV</v>
      </c>
      <c r="T324" s="235" t="str">
        <f t="shared" si="37"/>
        <v>014DIV</v>
      </c>
      <c r="U324" s="235" t="str">
        <f t="shared" si="37"/>
        <v>015DIV</v>
      </c>
      <c r="V324" s="235" t="str">
        <f t="shared" si="37"/>
        <v>019DIV</v>
      </c>
      <c r="W324" s="235" t="str">
        <f t="shared" si="37"/>
        <v>005DIV</v>
      </c>
      <c r="X324" s="235" t="str">
        <f t="shared" si="37"/>
        <v>021DIV</v>
      </c>
      <c r="Y324" s="235" t="str">
        <f t="shared" si="37"/>
        <v>099DIV</v>
      </c>
      <c r="Z324" s="235" t="str">
        <f t="shared" si="37"/>
        <v>095DIV</v>
      </c>
      <c r="AA324" s="235" t="str">
        <f t="shared" si="37"/>
        <v>091DIV</v>
      </c>
      <c r="AB324" s="235" t="str">
        <f t="shared" si="37"/>
        <v>098DIV</v>
      </c>
      <c r="AC324" s="235" t="str">
        <f t="shared" si="37"/>
        <v>092DIV</v>
      </c>
      <c r="AD324" s="235" t="str">
        <f t="shared" si="37"/>
        <v>070DIV</v>
      </c>
      <c r="AE324" s="235" t="str">
        <f t="shared" si="37"/>
        <v>072DIV</v>
      </c>
      <c r="AF324" s="235" t="str">
        <f t="shared" si="37"/>
        <v>093DIV</v>
      </c>
      <c r="AG324" s="235" t="str">
        <f t="shared" si="37"/>
        <v>097DIV</v>
      </c>
      <c r="AH324" s="235" t="str">
        <f t="shared" si="37"/>
        <v>096DIV</v>
      </c>
      <c r="AI324" s="235" t="str">
        <f t="shared" si="37"/>
        <v>009DIV</v>
      </c>
      <c r="AJ324" s="235" t="str">
        <f t="shared" si="37"/>
        <v>071DIV</v>
      </c>
      <c r="AK324" s="235" t="str">
        <f t="shared" si="37"/>
        <v>COLODV</v>
      </c>
      <c r="AL324" s="235" t="str">
        <f t="shared" si="37"/>
        <v>030DIV</v>
      </c>
      <c r="AM324" s="235" t="str">
        <f t="shared" si="37"/>
        <v>KANSDV</v>
      </c>
      <c r="AN324" s="235" t="str">
        <f t="shared" si="37"/>
        <v>170DIV</v>
      </c>
      <c r="AO324" s="235" t="str">
        <f t="shared" si="37"/>
        <v>171DIV</v>
      </c>
      <c r="AP324" s="235" t="str">
        <f t="shared" si="37"/>
        <v>190DIV</v>
      </c>
      <c r="AQ324" s="235" t="str">
        <f t="shared" si="37"/>
        <v>982DIV</v>
      </c>
      <c r="AR324" s="235" t="str">
        <f t="shared" si="37"/>
        <v>700DIV</v>
      </c>
      <c r="AS324" s="235" t="str">
        <f t="shared" si="37"/>
        <v>830DIV</v>
      </c>
    </row>
    <row r="326" spans="1:46">
      <c r="A326" s="78" t="s">
        <v>769</v>
      </c>
    </row>
    <row r="327" spans="1:46">
      <c r="A327" s="233" t="s">
        <v>636</v>
      </c>
      <c r="B327" s="222">
        <v>0.36499999999999999</v>
      </c>
      <c r="C327" s="235"/>
    </row>
    <row r="328" spans="1:46">
      <c r="A328" s="233" t="s">
        <v>147</v>
      </c>
      <c r="B328" s="188" t="s">
        <v>401</v>
      </c>
      <c r="C328" s="188" t="s">
        <v>154</v>
      </c>
    </row>
    <row r="329" spans="1:46">
      <c r="A329" s="235" t="s">
        <v>388</v>
      </c>
      <c r="B329" s="192">
        <v>805591</v>
      </c>
      <c r="C329" s="192">
        <v>805591</v>
      </c>
      <c r="D329" s="235"/>
    </row>
    <row r="330" spans="1:46">
      <c r="A330" s="235" t="s">
        <v>387</v>
      </c>
      <c r="B330" s="192">
        <v>-805591</v>
      </c>
      <c r="C330" s="192">
        <v>-805591</v>
      </c>
    </row>
    <row r="331" spans="1:46">
      <c r="A331" s="2" t="s">
        <v>638</v>
      </c>
      <c r="B331" s="263">
        <f>SUM(B329:B330)</f>
        <v>0</v>
      </c>
      <c r="C331" s="263">
        <f>SUM(C329:C330)</f>
        <v>0</v>
      </c>
    </row>
    <row r="333" spans="1:46">
      <c r="A333" s="78" t="s">
        <v>856</v>
      </c>
      <c r="B333" s="235"/>
      <c r="C333" s="235"/>
    </row>
    <row r="334" spans="1:46">
      <c r="A334" s="233" t="s">
        <v>636</v>
      </c>
      <c r="B334" s="222">
        <v>0.36499999999999999</v>
      </c>
      <c r="C334" s="235"/>
    </row>
    <row r="335" spans="1:46" s="235" customFormat="1">
      <c r="A335" s="233" t="s">
        <v>147</v>
      </c>
      <c r="B335" s="235" t="s">
        <v>401</v>
      </c>
      <c r="C335" s="235" t="s">
        <v>154</v>
      </c>
      <c r="D335" s="235" t="s">
        <v>163</v>
      </c>
      <c r="E335" s="235" t="s">
        <v>188</v>
      </c>
      <c r="F335" s="235" t="s">
        <v>178</v>
      </c>
      <c r="G335" s="235" t="s">
        <v>159</v>
      </c>
      <c r="H335" s="235" t="s">
        <v>155</v>
      </c>
      <c r="I335" s="235" t="s">
        <v>164</v>
      </c>
      <c r="J335" s="235" t="s">
        <v>153</v>
      </c>
      <c r="K335" s="235" t="s">
        <v>158</v>
      </c>
      <c r="L335" s="235" t="s">
        <v>168</v>
      </c>
      <c r="M335" s="235" t="s">
        <v>169</v>
      </c>
      <c r="N335" s="235" t="s">
        <v>113</v>
      </c>
      <c r="O335" s="235" t="s">
        <v>156</v>
      </c>
      <c r="P335" s="235" t="s">
        <v>162</v>
      </c>
      <c r="Q335" s="235" t="s">
        <v>160</v>
      </c>
      <c r="R335" s="235" t="s">
        <v>167</v>
      </c>
      <c r="S335" s="235" t="s">
        <v>171</v>
      </c>
      <c r="T335" s="235" t="s">
        <v>165</v>
      </c>
      <c r="U335" s="235" t="s">
        <v>166</v>
      </c>
      <c r="V335" s="235" t="s">
        <v>170</v>
      </c>
      <c r="W335" s="235" t="s">
        <v>157</v>
      </c>
      <c r="X335" s="235" t="s">
        <v>172</v>
      </c>
      <c r="Y335" s="235" t="s">
        <v>187</v>
      </c>
      <c r="Z335" s="235" t="s">
        <v>183</v>
      </c>
      <c r="AA335" s="235" t="s">
        <v>180</v>
      </c>
      <c r="AB335" s="235" t="s">
        <v>186</v>
      </c>
      <c r="AC335" s="235" t="s">
        <v>181</v>
      </c>
      <c r="AD335" s="235" t="s">
        <v>175</v>
      </c>
      <c r="AE335" s="235" t="s">
        <v>177</v>
      </c>
      <c r="AF335" s="235" t="s">
        <v>182</v>
      </c>
      <c r="AG335" s="235" t="s">
        <v>185</v>
      </c>
      <c r="AH335" s="235" t="s">
        <v>184</v>
      </c>
      <c r="AI335" s="235" t="s">
        <v>161</v>
      </c>
      <c r="AJ335" s="235" t="s">
        <v>176</v>
      </c>
      <c r="AK335" s="235" t="s">
        <v>109</v>
      </c>
      <c r="AL335" s="235" t="s">
        <v>173</v>
      </c>
      <c r="AM335" s="235" t="s">
        <v>110</v>
      </c>
      <c r="AN335" s="235" t="s">
        <v>144</v>
      </c>
      <c r="AO335" s="235" t="s">
        <v>120</v>
      </c>
      <c r="AP335" s="235" t="s">
        <v>189</v>
      </c>
      <c r="AQ335" s="235" t="s">
        <v>192</v>
      </c>
      <c r="AR335" s="235" t="s">
        <v>190</v>
      </c>
      <c r="AS335" s="235" t="s">
        <v>191</v>
      </c>
    </row>
    <row r="336" spans="1:46">
      <c r="A336" s="23" t="s">
        <v>332</v>
      </c>
      <c r="B336" s="192">
        <f>SUM(C336:AS336)</f>
        <v>13869894.29234999</v>
      </c>
      <c r="C336" s="192"/>
      <c r="H336" s="219">
        <f>D375*$B$334</f>
        <v>181870.57939999996</v>
      </c>
      <c r="I336" s="219">
        <f>D376*B334</f>
        <v>2120.2631000000001</v>
      </c>
      <c r="K336" s="219">
        <f>D377*B334</f>
        <v>134.01705000000001</v>
      </c>
      <c r="R336" s="219">
        <f>D378*B334</f>
        <v>377798.98050000006</v>
      </c>
      <c r="S336" s="219">
        <f>D379*B334</f>
        <v>7307.7160999999996</v>
      </c>
      <c r="W336" s="219">
        <f>D380*B334</f>
        <v>399840.06760000007</v>
      </c>
      <c r="X336" s="219">
        <f>D381*B334</f>
        <v>36106.135799999996</v>
      </c>
      <c r="AP336" s="219">
        <f>D382*B334</f>
        <v>12864716.532799991</v>
      </c>
    </row>
    <row r="337" spans="1:45">
      <c r="A337" s="23" t="s">
        <v>325</v>
      </c>
      <c r="B337" s="192">
        <f>SUM(C337:AS337)</f>
        <v>-13869894.29234999</v>
      </c>
      <c r="C337" s="219">
        <f t="shared" ref="C337" si="38">-C336</f>
        <v>0</v>
      </c>
      <c r="D337" s="219">
        <f t="shared" ref="D337" si="39">-D336</f>
        <v>0</v>
      </c>
      <c r="E337" s="219">
        <f t="shared" ref="E337" si="40">-E336</f>
        <v>0</v>
      </c>
      <c r="F337" s="219">
        <f t="shared" ref="F337" si="41">-F336</f>
        <v>0</v>
      </c>
      <c r="G337" s="219">
        <f t="shared" ref="G337" si="42">-G336</f>
        <v>0</v>
      </c>
      <c r="H337" s="219">
        <f t="shared" ref="H337" si="43">-H336</f>
        <v>-181870.57939999996</v>
      </c>
      <c r="I337" s="219">
        <f t="shared" ref="I337" si="44">-I336</f>
        <v>-2120.2631000000001</v>
      </c>
      <c r="J337" s="219">
        <f t="shared" ref="J337" si="45">-J336</f>
        <v>0</v>
      </c>
      <c r="K337" s="219">
        <f t="shared" ref="K337" si="46">-K336</f>
        <v>-134.01705000000001</v>
      </c>
      <c r="L337" s="219">
        <f t="shared" ref="L337" si="47">-L336</f>
        <v>0</v>
      </c>
      <c r="M337" s="219">
        <f t="shared" ref="M337" si="48">-M336</f>
        <v>0</v>
      </c>
      <c r="N337" s="219">
        <f t="shared" ref="N337" si="49">-N336</f>
        <v>0</v>
      </c>
      <c r="O337" s="219">
        <f t="shared" ref="O337" si="50">-O336</f>
        <v>0</v>
      </c>
      <c r="P337" s="219">
        <f t="shared" ref="P337" si="51">-P336</f>
        <v>0</v>
      </c>
      <c r="Q337" s="219">
        <f t="shared" ref="Q337" si="52">-Q336</f>
        <v>0</v>
      </c>
      <c r="R337" s="219">
        <f t="shared" ref="R337" si="53">-R336</f>
        <v>-377798.98050000006</v>
      </c>
      <c r="S337" s="219">
        <f t="shared" ref="S337" si="54">-S336</f>
        <v>-7307.7160999999996</v>
      </c>
      <c r="T337" s="219">
        <f t="shared" ref="T337" si="55">-T336</f>
        <v>0</v>
      </c>
      <c r="U337" s="219">
        <f t="shared" ref="U337" si="56">-U336</f>
        <v>0</v>
      </c>
      <c r="V337" s="219">
        <f t="shared" ref="V337" si="57">-V336</f>
        <v>0</v>
      </c>
      <c r="W337" s="219">
        <f t="shared" ref="W337" si="58">-W336</f>
        <v>-399840.06760000007</v>
      </c>
      <c r="X337" s="219">
        <f t="shared" ref="X337" si="59">-X336</f>
        <v>-36106.135799999996</v>
      </c>
      <c r="Y337" s="219">
        <f t="shared" ref="Y337" si="60">-Y336</f>
        <v>0</v>
      </c>
      <c r="Z337" s="219">
        <f t="shared" ref="Z337" si="61">-Z336</f>
        <v>0</v>
      </c>
      <c r="AA337" s="219">
        <f t="shared" ref="AA337" si="62">-AA336</f>
        <v>0</v>
      </c>
      <c r="AB337" s="219">
        <f t="shared" ref="AB337" si="63">-AB336</f>
        <v>0</v>
      </c>
      <c r="AC337" s="219">
        <f t="shared" ref="AC337" si="64">-AC336</f>
        <v>0</v>
      </c>
      <c r="AD337" s="219">
        <f t="shared" ref="AD337" si="65">-AD336</f>
        <v>0</v>
      </c>
      <c r="AE337" s="219">
        <f t="shared" ref="AE337" si="66">-AE336</f>
        <v>0</v>
      </c>
      <c r="AF337" s="219">
        <f t="shared" ref="AF337" si="67">-AF336</f>
        <v>0</v>
      </c>
      <c r="AG337" s="219">
        <f t="shared" ref="AG337" si="68">-AG336</f>
        <v>0</v>
      </c>
      <c r="AH337" s="219">
        <f t="shared" ref="AH337" si="69">-AH336</f>
        <v>0</v>
      </c>
      <c r="AI337" s="219">
        <f t="shared" ref="AI337" si="70">-AI336</f>
        <v>0</v>
      </c>
      <c r="AJ337" s="219">
        <f t="shared" ref="AJ337" si="71">-AJ336</f>
        <v>0</v>
      </c>
      <c r="AK337" s="219">
        <f t="shared" ref="AK337" si="72">-AK336</f>
        <v>0</v>
      </c>
      <c r="AL337" s="219">
        <f t="shared" ref="AL337" si="73">-AL336</f>
        <v>0</v>
      </c>
      <c r="AM337" s="219">
        <f t="shared" ref="AM337" si="74">-AM336</f>
        <v>0</v>
      </c>
      <c r="AN337" s="219">
        <f t="shared" ref="AN337" si="75">-AN336</f>
        <v>0</v>
      </c>
      <c r="AO337" s="219">
        <f t="shared" ref="AO337" si="76">-AO336</f>
        <v>0</v>
      </c>
      <c r="AP337" s="219">
        <f t="shared" ref="AP337" si="77">-AP336</f>
        <v>-12864716.532799991</v>
      </c>
      <c r="AQ337" s="219">
        <f t="shared" ref="AQ337" si="78">-AQ336</f>
        <v>0</v>
      </c>
      <c r="AR337" s="219">
        <f t="shared" ref="AR337" si="79">-AR336</f>
        <v>0</v>
      </c>
      <c r="AS337" s="219">
        <f t="shared" ref="AS337" si="80">-AS336</f>
        <v>0</v>
      </c>
    </row>
    <row r="338" spans="1:45" s="235" customFormat="1">
      <c r="A338" s="379" t="s">
        <v>388</v>
      </c>
      <c r="B338" s="192">
        <f t="shared" ref="B338:B339" si="81">SUM(C338:AS338)</f>
        <v>-464834.99999999994</v>
      </c>
      <c r="C338" s="219">
        <f>-1328100*0.35</f>
        <v>-464834.99999999994</v>
      </c>
      <c r="D338" s="219"/>
      <c r="E338" s="219"/>
      <c r="F338" s="219"/>
      <c r="G338" s="219"/>
      <c r="H338" s="219"/>
      <c r="I338" s="219"/>
      <c r="J338" s="219"/>
      <c r="K338" s="219"/>
      <c r="L338" s="219"/>
      <c r="M338" s="219"/>
      <c r="N338" s="219"/>
      <c r="O338" s="219"/>
      <c r="P338" s="219"/>
      <c r="Q338" s="219"/>
      <c r="R338" s="219"/>
      <c r="S338" s="219"/>
      <c r="T338" s="219"/>
      <c r="U338" s="219"/>
      <c r="V338" s="219"/>
      <c r="W338" s="219"/>
      <c r="X338" s="219"/>
      <c r="Y338" s="219"/>
      <c r="Z338" s="219"/>
      <c r="AA338" s="219"/>
      <c r="AB338" s="219"/>
      <c r="AC338" s="219"/>
      <c r="AD338" s="219"/>
      <c r="AE338" s="219"/>
      <c r="AF338" s="219"/>
      <c r="AG338" s="219"/>
      <c r="AH338" s="219"/>
      <c r="AI338" s="219"/>
      <c r="AJ338" s="219"/>
      <c r="AK338" s="219"/>
      <c r="AL338" s="219"/>
      <c r="AM338" s="219"/>
      <c r="AN338" s="219"/>
      <c r="AO338" s="219"/>
      <c r="AP338" s="219"/>
      <c r="AQ338" s="219"/>
      <c r="AR338" s="219"/>
      <c r="AS338" s="219"/>
    </row>
    <row r="339" spans="1:45" s="235" customFormat="1">
      <c r="A339" s="23" t="s">
        <v>778</v>
      </c>
      <c r="B339" s="192">
        <f t="shared" si="81"/>
        <v>617246</v>
      </c>
      <c r="C339" s="219">
        <f>1763560*0.35</f>
        <v>617246</v>
      </c>
      <c r="D339" s="219"/>
      <c r="E339" s="219"/>
      <c r="F339" s="219"/>
      <c r="G339" s="219"/>
      <c r="H339" s="219"/>
      <c r="I339" s="219"/>
      <c r="J339" s="219"/>
      <c r="K339" s="219"/>
      <c r="L339" s="219"/>
      <c r="M339" s="219"/>
      <c r="N339" s="219"/>
      <c r="O339" s="219"/>
      <c r="P339" s="219"/>
      <c r="Q339" s="219"/>
      <c r="R339" s="219"/>
      <c r="S339" s="219"/>
      <c r="T339" s="219"/>
      <c r="U339" s="219"/>
      <c r="V339" s="219"/>
      <c r="W339" s="219"/>
      <c r="X339" s="219"/>
      <c r="Y339" s="219"/>
      <c r="Z339" s="219"/>
      <c r="AA339" s="219"/>
      <c r="AB339" s="219"/>
      <c r="AC339" s="219"/>
      <c r="AD339" s="219"/>
      <c r="AE339" s="219"/>
      <c r="AF339" s="219"/>
      <c r="AG339" s="219"/>
      <c r="AH339" s="219"/>
      <c r="AI339" s="219"/>
      <c r="AJ339" s="219"/>
      <c r="AK339" s="219"/>
      <c r="AL339" s="219"/>
      <c r="AM339" s="219"/>
      <c r="AN339" s="219"/>
      <c r="AO339" s="219"/>
      <c r="AP339" s="219"/>
      <c r="AQ339" s="219"/>
      <c r="AR339" s="219"/>
      <c r="AS339" s="219"/>
    </row>
    <row r="340" spans="1:45">
      <c r="A340" s="235" t="s">
        <v>638</v>
      </c>
      <c r="B340" s="263">
        <f t="shared" ref="B340:AS340" si="82">SUM(B336:B339)</f>
        <v>152411.00000000006</v>
      </c>
      <c r="C340" s="263">
        <f t="shared" si="82"/>
        <v>152411.00000000006</v>
      </c>
      <c r="D340" s="263">
        <f t="shared" si="82"/>
        <v>0</v>
      </c>
      <c r="E340" s="263">
        <f t="shared" si="82"/>
        <v>0</v>
      </c>
      <c r="F340" s="263">
        <f t="shared" si="82"/>
        <v>0</v>
      </c>
      <c r="G340" s="263">
        <f t="shared" si="82"/>
        <v>0</v>
      </c>
      <c r="H340" s="263">
        <f t="shared" si="82"/>
        <v>0</v>
      </c>
      <c r="I340" s="263">
        <f t="shared" si="82"/>
        <v>0</v>
      </c>
      <c r="J340" s="263">
        <f t="shared" si="82"/>
        <v>0</v>
      </c>
      <c r="K340" s="263">
        <f t="shared" si="82"/>
        <v>0</v>
      </c>
      <c r="L340" s="263">
        <f t="shared" si="82"/>
        <v>0</v>
      </c>
      <c r="M340" s="263">
        <f t="shared" si="82"/>
        <v>0</v>
      </c>
      <c r="N340" s="263">
        <f t="shared" si="82"/>
        <v>0</v>
      </c>
      <c r="O340" s="263">
        <f t="shared" si="82"/>
        <v>0</v>
      </c>
      <c r="P340" s="263">
        <f t="shared" si="82"/>
        <v>0</v>
      </c>
      <c r="Q340" s="263">
        <f t="shared" si="82"/>
        <v>0</v>
      </c>
      <c r="R340" s="263">
        <f t="shared" si="82"/>
        <v>0</v>
      </c>
      <c r="S340" s="263">
        <f t="shared" si="82"/>
        <v>0</v>
      </c>
      <c r="T340" s="263">
        <f t="shared" si="82"/>
        <v>0</v>
      </c>
      <c r="U340" s="263">
        <f t="shared" si="82"/>
        <v>0</v>
      </c>
      <c r="V340" s="263">
        <f t="shared" si="82"/>
        <v>0</v>
      </c>
      <c r="W340" s="263">
        <f t="shared" si="82"/>
        <v>0</v>
      </c>
      <c r="X340" s="263">
        <f t="shared" si="82"/>
        <v>0</v>
      </c>
      <c r="Y340" s="263">
        <f t="shared" si="82"/>
        <v>0</v>
      </c>
      <c r="Z340" s="263">
        <f t="shared" si="82"/>
        <v>0</v>
      </c>
      <c r="AA340" s="263">
        <f t="shared" si="82"/>
        <v>0</v>
      </c>
      <c r="AB340" s="263">
        <f t="shared" si="82"/>
        <v>0</v>
      </c>
      <c r="AC340" s="263">
        <f t="shared" si="82"/>
        <v>0</v>
      </c>
      <c r="AD340" s="263">
        <f t="shared" si="82"/>
        <v>0</v>
      </c>
      <c r="AE340" s="263">
        <f t="shared" si="82"/>
        <v>0</v>
      </c>
      <c r="AF340" s="263">
        <f t="shared" si="82"/>
        <v>0</v>
      </c>
      <c r="AG340" s="263">
        <f t="shared" si="82"/>
        <v>0</v>
      </c>
      <c r="AH340" s="263">
        <f t="shared" si="82"/>
        <v>0</v>
      </c>
      <c r="AI340" s="263">
        <f t="shared" si="82"/>
        <v>0</v>
      </c>
      <c r="AJ340" s="263">
        <f t="shared" si="82"/>
        <v>0</v>
      </c>
      <c r="AK340" s="263">
        <f t="shared" si="82"/>
        <v>0</v>
      </c>
      <c r="AL340" s="263">
        <f t="shared" si="82"/>
        <v>0</v>
      </c>
      <c r="AM340" s="263">
        <f t="shared" si="82"/>
        <v>0</v>
      </c>
      <c r="AN340" s="263">
        <f t="shared" si="82"/>
        <v>0</v>
      </c>
      <c r="AO340" s="263">
        <f t="shared" si="82"/>
        <v>0</v>
      </c>
      <c r="AP340" s="263">
        <f t="shared" si="82"/>
        <v>0</v>
      </c>
      <c r="AQ340" s="263">
        <f t="shared" si="82"/>
        <v>0</v>
      </c>
      <c r="AR340" s="263">
        <f t="shared" si="82"/>
        <v>0</v>
      </c>
      <c r="AS340" s="263">
        <f t="shared" si="82"/>
        <v>0</v>
      </c>
    </row>
    <row r="342" spans="1:45" s="235" customFormat="1">
      <c r="A342" s="78" t="s">
        <v>865</v>
      </c>
    </row>
    <row r="343" spans="1:45" s="235" customFormat="1"/>
    <row r="344" spans="1:45" s="235" customFormat="1">
      <c r="A344" s="233" t="s">
        <v>147</v>
      </c>
      <c r="B344" s="235" t="s">
        <v>401</v>
      </c>
      <c r="C344" s="235" t="s">
        <v>154</v>
      </c>
      <c r="D344" s="235" t="s">
        <v>163</v>
      </c>
      <c r="E344" s="235" t="s">
        <v>188</v>
      </c>
      <c r="F344" s="235" t="s">
        <v>178</v>
      </c>
      <c r="G344" s="235" t="s">
        <v>159</v>
      </c>
      <c r="H344" s="235" t="s">
        <v>155</v>
      </c>
      <c r="I344" s="235" t="s">
        <v>164</v>
      </c>
      <c r="J344" s="235" t="s">
        <v>153</v>
      </c>
      <c r="K344" s="235" t="s">
        <v>158</v>
      </c>
      <c r="L344" s="235" t="s">
        <v>168</v>
      </c>
      <c r="M344" s="235" t="s">
        <v>169</v>
      </c>
      <c r="N344" s="235" t="s">
        <v>113</v>
      </c>
      <c r="O344" s="235" t="s">
        <v>156</v>
      </c>
      <c r="P344" s="235" t="s">
        <v>162</v>
      </c>
      <c r="Q344" s="235" t="s">
        <v>160</v>
      </c>
      <c r="R344" s="235" t="s">
        <v>167</v>
      </c>
      <c r="S344" s="235" t="s">
        <v>171</v>
      </c>
      <c r="T344" s="235" t="s">
        <v>165</v>
      </c>
      <c r="U344" s="235" t="s">
        <v>166</v>
      </c>
      <c r="V344" s="235" t="s">
        <v>170</v>
      </c>
      <c r="W344" s="235" t="s">
        <v>157</v>
      </c>
      <c r="X344" s="235" t="s">
        <v>172</v>
      </c>
      <c r="Y344" s="235" t="s">
        <v>187</v>
      </c>
      <c r="Z344" s="235" t="s">
        <v>183</v>
      </c>
      <c r="AA344" s="235" t="s">
        <v>180</v>
      </c>
      <c r="AB344" s="235" t="s">
        <v>186</v>
      </c>
      <c r="AC344" s="235" t="s">
        <v>181</v>
      </c>
      <c r="AD344" s="235" t="s">
        <v>175</v>
      </c>
      <c r="AE344" s="235" t="s">
        <v>177</v>
      </c>
      <c r="AF344" s="235" t="s">
        <v>182</v>
      </c>
      <c r="AG344" s="235" t="s">
        <v>185</v>
      </c>
      <c r="AH344" s="235" t="s">
        <v>184</v>
      </c>
      <c r="AI344" s="235" t="s">
        <v>161</v>
      </c>
      <c r="AJ344" s="235" t="s">
        <v>176</v>
      </c>
      <c r="AK344" s="235" t="s">
        <v>109</v>
      </c>
      <c r="AL344" s="235" t="s">
        <v>173</v>
      </c>
      <c r="AM344" s="235" t="s">
        <v>110</v>
      </c>
      <c r="AN344" s="235" t="s">
        <v>144</v>
      </c>
      <c r="AO344" s="235" t="s">
        <v>120</v>
      </c>
      <c r="AP344" s="235" t="s">
        <v>189</v>
      </c>
      <c r="AQ344" s="235" t="s">
        <v>192</v>
      </c>
      <c r="AR344" s="235" t="s">
        <v>190</v>
      </c>
      <c r="AS344" s="235" t="s">
        <v>191</v>
      </c>
    </row>
    <row r="345" spans="1:45" s="235" customFormat="1">
      <c r="A345" s="379" t="s">
        <v>387</v>
      </c>
      <c r="B345" s="192">
        <f>SUM(C345:AS345)</f>
        <v>17389159</v>
      </c>
      <c r="C345" s="192">
        <f>14274675+3114484</f>
        <v>17389159</v>
      </c>
    </row>
    <row r="346" spans="1:45" s="235" customFormat="1">
      <c r="A346" s="23" t="s">
        <v>395</v>
      </c>
      <c r="B346" s="192">
        <f>SUM(C346:AS346)</f>
        <v>-130168</v>
      </c>
      <c r="C346" s="192"/>
      <c r="E346" s="235">
        <v>-42882</v>
      </c>
      <c r="H346" s="219"/>
      <c r="I346" s="219"/>
      <c r="K346" s="219"/>
      <c r="R346" s="219"/>
      <c r="S346" s="219"/>
      <c r="W346" s="219"/>
      <c r="X346" s="219"/>
      <c r="AF346" s="235">
        <v>-20624</v>
      </c>
      <c r="AI346" s="235">
        <v>-20910</v>
      </c>
      <c r="AL346" s="235">
        <v>-20183</v>
      </c>
      <c r="AN346" s="235">
        <v>-25569</v>
      </c>
      <c r="AP346" s="219"/>
    </row>
    <row r="347" spans="1:45" s="235" customFormat="1">
      <c r="A347" s="23" t="s">
        <v>389</v>
      </c>
      <c r="B347" s="400">
        <f>SUM(C347:AS347)</f>
        <v>371909</v>
      </c>
      <c r="C347" s="357"/>
      <c r="D347" s="357"/>
      <c r="E347" s="357">
        <v>122520</v>
      </c>
      <c r="F347" s="357"/>
      <c r="G347" s="357"/>
      <c r="H347" s="357"/>
      <c r="I347" s="357"/>
      <c r="J347" s="357"/>
      <c r="K347" s="357"/>
      <c r="L347" s="357"/>
      <c r="M347" s="357"/>
      <c r="N347" s="357"/>
      <c r="O347" s="357"/>
      <c r="P347" s="357"/>
      <c r="Q347" s="357"/>
      <c r="R347" s="357"/>
      <c r="S347" s="357"/>
      <c r="T347" s="357"/>
      <c r="U347" s="357"/>
      <c r="V347" s="357"/>
      <c r="W347" s="357"/>
      <c r="X347" s="357"/>
      <c r="Y347" s="357"/>
      <c r="Z347" s="357"/>
      <c r="AA347" s="357"/>
      <c r="AB347" s="357"/>
      <c r="AC347" s="357"/>
      <c r="AD347" s="357"/>
      <c r="AE347" s="357"/>
      <c r="AF347" s="357">
        <v>58927</v>
      </c>
      <c r="AG347" s="357"/>
      <c r="AH347" s="357"/>
      <c r="AI347" s="357">
        <v>59743</v>
      </c>
      <c r="AJ347" s="357"/>
      <c r="AK347" s="357"/>
      <c r="AL347" s="357">
        <v>57665</v>
      </c>
      <c r="AM347" s="357"/>
      <c r="AN347" s="357">
        <v>73054</v>
      </c>
      <c r="AO347" s="357"/>
      <c r="AP347" s="357"/>
      <c r="AQ347" s="357"/>
      <c r="AR347" s="357"/>
      <c r="AS347" s="357"/>
    </row>
    <row r="348" spans="1:45" s="235" customFormat="1">
      <c r="A348" s="235" t="s">
        <v>638</v>
      </c>
      <c r="B348" s="192">
        <f>SUM(B345:B347)</f>
        <v>17630900</v>
      </c>
      <c r="C348" s="219">
        <f t="shared" ref="C348:D348" si="83">SUM(C345:C347)</f>
        <v>17389159</v>
      </c>
      <c r="D348" s="219">
        <f t="shared" si="83"/>
        <v>0</v>
      </c>
      <c r="E348" s="219">
        <f t="shared" ref="E348:AS348" si="84">SUM(E346:E347)</f>
        <v>79638</v>
      </c>
      <c r="F348" s="219">
        <f t="shared" si="84"/>
        <v>0</v>
      </c>
      <c r="G348" s="219">
        <f t="shared" si="84"/>
        <v>0</v>
      </c>
      <c r="H348" s="219">
        <f t="shared" si="84"/>
        <v>0</v>
      </c>
      <c r="I348" s="219">
        <f t="shared" si="84"/>
        <v>0</v>
      </c>
      <c r="J348" s="219">
        <f t="shared" si="84"/>
        <v>0</v>
      </c>
      <c r="K348" s="219">
        <f t="shared" si="84"/>
        <v>0</v>
      </c>
      <c r="L348" s="219">
        <f t="shared" si="84"/>
        <v>0</v>
      </c>
      <c r="M348" s="219">
        <f t="shared" si="84"/>
        <v>0</v>
      </c>
      <c r="N348" s="219">
        <f t="shared" si="84"/>
        <v>0</v>
      </c>
      <c r="O348" s="219">
        <f t="shared" si="84"/>
        <v>0</v>
      </c>
      <c r="P348" s="219">
        <f t="shared" si="84"/>
        <v>0</v>
      </c>
      <c r="Q348" s="219">
        <f t="shared" si="84"/>
        <v>0</v>
      </c>
      <c r="R348" s="219">
        <f t="shared" si="84"/>
        <v>0</v>
      </c>
      <c r="S348" s="219">
        <f t="shared" si="84"/>
        <v>0</v>
      </c>
      <c r="T348" s="219">
        <f t="shared" si="84"/>
        <v>0</v>
      </c>
      <c r="U348" s="219">
        <f t="shared" si="84"/>
        <v>0</v>
      </c>
      <c r="V348" s="219">
        <f t="shared" si="84"/>
        <v>0</v>
      </c>
      <c r="W348" s="219">
        <f t="shared" si="84"/>
        <v>0</v>
      </c>
      <c r="X348" s="219">
        <f t="shared" si="84"/>
        <v>0</v>
      </c>
      <c r="Y348" s="219">
        <f t="shared" si="84"/>
        <v>0</v>
      </c>
      <c r="Z348" s="219">
        <f t="shared" si="84"/>
        <v>0</v>
      </c>
      <c r="AA348" s="219">
        <f t="shared" si="84"/>
        <v>0</v>
      </c>
      <c r="AB348" s="219">
        <f t="shared" si="84"/>
        <v>0</v>
      </c>
      <c r="AC348" s="219">
        <f t="shared" si="84"/>
        <v>0</v>
      </c>
      <c r="AD348" s="219">
        <f t="shared" si="84"/>
        <v>0</v>
      </c>
      <c r="AE348" s="219">
        <f t="shared" si="84"/>
        <v>0</v>
      </c>
      <c r="AF348" s="219">
        <f t="shared" si="84"/>
        <v>38303</v>
      </c>
      <c r="AG348" s="219">
        <f t="shared" si="84"/>
        <v>0</v>
      </c>
      <c r="AH348" s="219">
        <f t="shared" si="84"/>
        <v>0</v>
      </c>
      <c r="AI348" s="219">
        <f t="shared" si="84"/>
        <v>38833</v>
      </c>
      <c r="AJ348" s="219">
        <f t="shared" si="84"/>
        <v>0</v>
      </c>
      <c r="AK348" s="219">
        <f t="shared" si="84"/>
        <v>0</v>
      </c>
      <c r="AL348" s="219">
        <f t="shared" si="84"/>
        <v>37482</v>
      </c>
      <c r="AM348" s="219">
        <f t="shared" si="84"/>
        <v>0</v>
      </c>
      <c r="AN348" s="219">
        <f t="shared" si="84"/>
        <v>47485</v>
      </c>
      <c r="AO348" s="219">
        <f t="shared" si="84"/>
        <v>0</v>
      </c>
      <c r="AP348" s="219">
        <f t="shared" si="84"/>
        <v>0</v>
      </c>
      <c r="AQ348" s="219">
        <f t="shared" si="84"/>
        <v>0</v>
      </c>
      <c r="AR348" s="219">
        <f t="shared" si="84"/>
        <v>0</v>
      </c>
      <c r="AS348" s="219">
        <f t="shared" si="84"/>
        <v>0</v>
      </c>
    </row>
    <row r="349" spans="1:45" s="246" customFormat="1">
      <c r="B349" s="265"/>
      <c r="C349" s="276"/>
      <c r="D349" s="276"/>
      <c r="E349" s="276"/>
      <c r="F349" s="276"/>
      <c r="G349" s="276"/>
      <c r="H349" s="276"/>
      <c r="I349" s="276"/>
      <c r="J349" s="276"/>
      <c r="K349" s="276"/>
      <c r="L349" s="276"/>
      <c r="M349" s="276"/>
      <c r="N349" s="276"/>
      <c r="O349" s="276"/>
      <c r="P349" s="276"/>
      <c r="Q349" s="276"/>
      <c r="R349" s="276"/>
      <c r="S349" s="276"/>
      <c r="T349" s="276"/>
      <c r="U349" s="276"/>
      <c r="V349" s="276"/>
      <c r="W349" s="276"/>
      <c r="X349" s="276"/>
      <c r="Y349" s="276"/>
      <c r="Z349" s="276"/>
      <c r="AA349" s="276"/>
      <c r="AB349" s="276"/>
      <c r="AC349" s="276"/>
      <c r="AD349" s="276"/>
      <c r="AE349" s="276"/>
      <c r="AF349" s="276"/>
      <c r="AG349" s="276"/>
      <c r="AH349" s="276"/>
      <c r="AI349" s="276"/>
      <c r="AJ349" s="276"/>
      <c r="AK349" s="276"/>
      <c r="AL349" s="276"/>
      <c r="AM349" s="276"/>
      <c r="AN349" s="276"/>
      <c r="AO349" s="276"/>
      <c r="AP349" s="276"/>
      <c r="AQ349" s="276"/>
      <c r="AR349" s="276"/>
      <c r="AS349" s="276"/>
    </row>
    <row r="350" spans="1:45" s="235" customFormat="1">
      <c r="A350" s="78" t="s">
        <v>868</v>
      </c>
    </row>
    <row r="351" spans="1:45" s="235" customFormat="1"/>
    <row r="352" spans="1:45" s="235" customFormat="1">
      <c r="A352" s="233" t="s">
        <v>147</v>
      </c>
      <c r="B352" s="235" t="s">
        <v>401</v>
      </c>
      <c r="C352" s="235" t="s">
        <v>154</v>
      </c>
      <c r="D352" s="235" t="s">
        <v>163</v>
      </c>
      <c r="E352" s="235" t="s">
        <v>188</v>
      </c>
      <c r="F352" s="235" t="s">
        <v>178</v>
      </c>
      <c r="G352" s="235" t="s">
        <v>159</v>
      </c>
      <c r="H352" s="235" t="s">
        <v>155</v>
      </c>
      <c r="I352" s="235" t="s">
        <v>164</v>
      </c>
      <c r="J352" s="235" t="s">
        <v>153</v>
      </c>
      <c r="K352" s="235" t="s">
        <v>158</v>
      </c>
      <c r="L352" s="235" t="s">
        <v>168</v>
      </c>
      <c r="M352" s="235" t="s">
        <v>169</v>
      </c>
      <c r="N352" s="235" t="s">
        <v>113</v>
      </c>
      <c r="O352" s="235" t="s">
        <v>156</v>
      </c>
      <c r="P352" s="235" t="s">
        <v>162</v>
      </c>
      <c r="Q352" s="235" t="s">
        <v>160</v>
      </c>
      <c r="R352" s="235" t="s">
        <v>167</v>
      </c>
      <c r="S352" s="235" t="s">
        <v>171</v>
      </c>
      <c r="T352" s="235" t="s">
        <v>165</v>
      </c>
      <c r="U352" s="235" t="s">
        <v>166</v>
      </c>
      <c r="V352" s="235" t="s">
        <v>170</v>
      </c>
      <c r="W352" s="235" t="s">
        <v>157</v>
      </c>
      <c r="X352" s="235" t="s">
        <v>172</v>
      </c>
      <c r="Y352" s="235" t="s">
        <v>187</v>
      </c>
      <c r="Z352" s="235" t="s">
        <v>183</v>
      </c>
      <c r="AA352" s="235" t="s">
        <v>180</v>
      </c>
      <c r="AB352" s="235" t="s">
        <v>186</v>
      </c>
      <c r="AC352" s="235" t="s">
        <v>181</v>
      </c>
      <c r="AD352" s="235" t="s">
        <v>175</v>
      </c>
      <c r="AE352" s="235" t="s">
        <v>177</v>
      </c>
      <c r="AF352" s="235" t="s">
        <v>182</v>
      </c>
      <c r="AG352" s="235" t="s">
        <v>185</v>
      </c>
      <c r="AH352" s="235" t="s">
        <v>184</v>
      </c>
      <c r="AI352" s="235" t="s">
        <v>161</v>
      </c>
      <c r="AJ352" s="235" t="s">
        <v>176</v>
      </c>
      <c r="AK352" s="235" t="s">
        <v>109</v>
      </c>
      <c r="AL352" s="235" t="s">
        <v>173</v>
      </c>
      <c r="AM352" s="235" t="s">
        <v>110</v>
      </c>
      <c r="AN352" s="235" t="s">
        <v>144</v>
      </c>
      <c r="AO352" s="235" t="s">
        <v>120</v>
      </c>
      <c r="AP352" s="235" t="s">
        <v>189</v>
      </c>
      <c r="AQ352" s="235" t="s">
        <v>192</v>
      </c>
      <c r="AR352" s="235" t="s">
        <v>190</v>
      </c>
      <c r="AS352" s="235" t="s">
        <v>191</v>
      </c>
    </row>
    <row r="353" spans="1:45" s="235" customFormat="1">
      <c r="A353" s="379" t="s">
        <v>387</v>
      </c>
      <c r="B353" s="192">
        <f>SUM(C353:AS353)</f>
        <v>1358235</v>
      </c>
      <c r="C353" s="192">
        <v>1358235</v>
      </c>
    </row>
    <row r="354" spans="1:45" s="235" customFormat="1">
      <c r="A354" s="23" t="s">
        <v>395</v>
      </c>
      <c r="B354" s="192">
        <f>SUM(C354:AS354)</f>
        <v>0</v>
      </c>
      <c r="C354" s="192"/>
      <c r="H354" s="219"/>
      <c r="I354" s="219"/>
      <c r="K354" s="219"/>
      <c r="R354" s="219"/>
      <c r="S354" s="219"/>
      <c r="W354" s="219"/>
      <c r="X354" s="219"/>
      <c r="AP354" s="219"/>
    </row>
    <row r="355" spans="1:45" s="235" customFormat="1">
      <c r="A355" s="23" t="s">
        <v>389</v>
      </c>
      <c r="B355" s="400">
        <f>SUM(C355:AS355)</f>
        <v>0</v>
      </c>
      <c r="C355" s="357"/>
      <c r="D355" s="357"/>
      <c r="E355" s="357"/>
      <c r="F355" s="357"/>
      <c r="G355" s="357"/>
      <c r="H355" s="357"/>
      <c r="I355" s="357"/>
      <c r="J355" s="357"/>
      <c r="K355" s="357"/>
      <c r="L355" s="357"/>
      <c r="M355" s="357"/>
      <c r="N355" s="357"/>
      <c r="O355" s="357"/>
      <c r="P355" s="357"/>
      <c r="Q355" s="357"/>
      <c r="R355" s="357"/>
      <c r="S355" s="357"/>
      <c r="T355" s="357"/>
      <c r="U355" s="357"/>
      <c r="V355" s="357"/>
      <c r="W355" s="357"/>
      <c r="X355" s="357"/>
      <c r="Y355" s="357"/>
      <c r="Z355" s="357"/>
      <c r="AA355" s="357"/>
      <c r="AB355" s="357"/>
      <c r="AC355" s="357"/>
      <c r="AD355" s="357"/>
      <c r="AE355" s="357"/>
      <c r="AF355" s="357"/>
      <c r="AG355" s="357"/>
      <c r="AH355" s="357"/>
      <c r="AI355" s="357"/>
      <c r="AJ355" s="357"/>
      <c r="AK355" s="357"/>
      <c r="AL355" s="357"/>
      <c r="AM355" s="357"/>
      <c r="AN355" s="357"/>
      <c r="AO355" s="357"/>
      <c r="AP355" s="357"/>
      <c r="AQ355" s="357"/>
      <c r="AR355" s="357"/>
      <c r="AS355" s="357"/>
    </row>
    <row r="356" spans="1:45" s="235" customFormat="1">
      <c r="A356" s="235" t="s">
        <v>638</v>
      </c>
      <c r="B356" s="192">
        <f>SUM(B353:B355)</f>
        <v>1358235</v>
      </c>
      <c r="C356" s="219">
        <f t="shared" ref="C356:D356" si="85">SUM(C353:C355)</f>
        <v>1358235</v>
      </c>
      <c r="D356" s="219">
        <f t="shared" si="85"/>
        <v>0</v>
      </c>
      <c r="E356" s="219">
        <f t="shared" ref="E356:AS356" si="86">SUM(E354:E355)</f>
        <v>0</v>
      </c>
      <c r="F356" s="219">
        <f t="shared" si="86"/>
        <v>0</v>
      </c>
      <c r="G356" s="219">
        <f t="shared" si="86"/>
        <v>0</v>
      </c>
      <c r="H356" s="219">
        <f t="shared" si="86"/>
        <v>0</v>
      </c>
      <c r="I356" s="219">
        <f t="shared" si="86"/>
        <v>0</v>
      </c>
      <c r="J356" s="219">
        <f t="shared" si="86"/>
        <v>0</v>
      </c>
      <c r="K356" s="219">
        <f t="shared" si="86"/>
        <v>0</v>
      </c>
      <c r="L356" s="219">
        <f t="shared" si="86"/>
        <v>0</v>
      </c>
      <c r="M356" s="219">
        <f t="shared" si="86"/>
        <v>0</v>
      </c>
      <c r="N356" s="219">
        <f t="shared" si="86"/>
        <v>0</v>
      </c>
      <c r="O356" s="219">
        <f t="shared" si="86"/>
        <v>0</v>
      </c>
      <c r="P356" s="219">
        <f t="shared" si="86"/>
        <v>0</v>
      </c>
      <c r="Q356" s="219">
        <f t="shared" si="86"/>
        <v>0</v>
      </c>
      <c r="R356" s="219">
        <f t="shared" si="86"/>
        <v>0</v>
      </c>
      <c r="S356" s="219">
        <f t="shared" si="86"/>
        <v>0</v>
      </c>
      <c r="T356" s="219">
        <f t="shared" si="86"/>
        <v>0</v>
      </c>
      <c r="U356" s="219">
        <f t="shared" si="86"/>
        <v>0</v>
      </c>
      <c r="V356" s="219">
        <f t="shared" si="86"/>
        <v>0</v>
      </c>
      <c r="W356" s="219">
        <f t="shared" si="86"/>
        <v>0</v>
      </c>
      <c r="X356" s="219">
        <f t="shared" si="86"/>
        <v>0</v>
      </c>
      <c r="Y356" s="219">
        <f t="shared" si="86"/>
        <v>0</v>
      </c>
      <c r="Z356" s="219">
        <f t="shared" si="86"/>
        <v>0</v>
      </c>
      <c r="AA356" s="219">
        <f t="shared" si="86"/>
        <v>0</v>
      </c>
      <c r="AB356" s="219">
        <f t="shared" si="86"/>
        <v>0</v>
      </c>
      <c r="AC356" s="219">
        <f t="shared" si="86"/>
        <v>0</v>
      </c>
      <c r="AD356" s="219">
        <f t="shared" si="86"/>
        <v>0</v>
      </c>
      <c r="AE356" s="219">
        <f t="shared" si="86"/>
        <v>0</v>
      </c>
      <c r="AF356" s="219">
        <f t="shared" si="86"/>
        <v>0</v>
      </c>
      <c r="AG356" s="219">
        <f t="shared" si="86"/>
        <v>0</v>
      </c>
      <c r="AH356" s="219">
        <f t="shared" si="86"/>
        <v>0</v>
      </c>
      <c r="AI356" s="219">
        <f t="shared" si="86"/>
        <v>0</v>
      </c>
      <c r="AJ356" s="219">
        <f t="shared" si="86"/>
        <v>0</v>
      </c>
      <c r="AK356" s="219">
        <f t="shared" si="86"/>
        <v>0</v>
      </c>
      <c r="AL356" s="219">
        <f t="shared" si="86"/>
        <v>0</v>
      </c>
      <c r="AM356" s="219">
        <f t="shared" si="86"/>
        <v>0</v>
      </c>
      <c r="AN356" s="219">
        <f t="shared" si="86"/>
        <v>0</v>
      </c>
      <c r="AO356" s="219">
        <f t="shared" si="86"/>
        <v>0</v>
      </c>
      <c r="AP356" s="219">
        <f t="shared" si="86"/>
        <v>0</v>
      </c>
      <c r="AQ356" s="219">
        <f t="shared" si="86"/>
        <v>0</v>
      </c>
      <c r="AR356" s="219">
        <f t="shared" si="86"/>
        <v>0</v>
      </c>
      <c r="AS356" s="219">
        <f t="shared" si="86"/>
        <v>0</v>
      </c>
    </row>
    <row r="357" spans="1:45" s="246" customFormat="1">
      <c r="B357" s="265"/>
      <c r="C357" s="265"/>
      <c r="D357" s="265"/>
      <c r="E357" s="265"/>
      <c r="F357" s="265"/>
      <c r="G357" s="265"/>
      <c r="H357" s="265"/>
      <c r="I357" s="265"/>
      <c r="J357" s="265"/>
      <c r="K357" s="265"/>
      <c r="L357" s="265"/>
      <c r="M357" s="265"/>
      <c r="N357" s="265"/>
      <c r="O357" s="265"/>
      <c r="P357" s="265"/>
      <c r="Q357" s="265"/>
      <c r="R357" s="265"/>
      <c r="S357" s="265"/>
      <c r="T357" s="265"/>
      <c r="U357" s="265"/>
      <c r="V357" s="265"/>
      <c r="W357" s="265"/>
      <c r="X357" s="265"/>
      <c r="Y357" s="265"/>
      <c r="Z357" s="265"/>
      <c r="AA357" s="265"/>
      <c r="AB357" s="265"/>
      <c r="AC357" s="265"/>
      <c r="AD357" s="265"/>
      <c r="AE357" s="265"/>
      <c r="AF357" s="265"/>
      <c r="AG357" s="265"/>
      <c r="AH357" s="265"/>
      <c r="AI357" s="265"/>
      <c r="AJ357" s="265"/>
      <c r="AK357" s="265"/>
      <c r="AL357" s="265"/>
      <c r="AM357" s="265"/>
      <c r="AN357" s="265"/>
      <c r="AO357" s="265"/>
      <c r="AP357" s="265"/>
      <c r="AQ357" s="265"/>
      <c r="AR357" s="265"/>
      <c r="AS357" s="265"/>
    </row>
    <row r="358" spans="1:45" s="235" customFormat="1">
      <c r="A358" s="78" t="s">
        <v>869</v>
      </c>
    </row>
    <row r="359" spans="1:45" s="235" customFormat="1"/>
    <row r="360" spans="1:45" s="235" customFormat="1">
      <c r="A360" s="233" t="s">
        <v>147</v>
      </c>
      <c r="B360" s="235" t="s">
        <v>401</v>
      </c>
      <c r="C360" s="235" t="s">
        <v>154</v>
      </c>
      <c r="D360" s="235" t="s">
        <v>163</v>
      </c>
      <c r="E360" s="235" t="s">
        <v>188</v>
      </c>
      <c r="F360" s="235" t="s">
        <v>178</v>
      </c>
      <c r="G360" s="235" t="s">
        <v>159</v>
      </c>
      <c r="H360" s="235" t="s">
        <v>155</v>
      </c>
      <c r="I360" s="235" t="s">
        <v>164</v>
      </c>
      <c r="J360" s="235" t="s">
        <v>153</v>
      </c>
      <c r="K360" s="235" t="s">
        <v>158</v>
      </c>
      <c r="L360" s="235" t="s">
        <v>168</v>
      </c>
      <c r="M360" s="235" t="s">
        <v>169</v>
      </c>
      <c r="N360" s="235" t="s">
        <v>113</v>
      </c>
      <c r="O360" s="235" t="s">
        <v>156</v>
      </c>
      <c r="P360" s="235" t="s">
        <v>162</v>
      </c>
      <c r="Q360" s="235" t="s">
        <v>160</v>
      </c>
      <c r="R360" s="235" t="s">
        <v>167</v>
      </c>
      <c r="S360" s="235" t="s">
        <v>171</v>
      </c>
      <c r="T360" s="235" t="s">
        <v>165</v>
      </c>
      <c r="U360" s="235" t="s">
        <v>166</v>
      </c>
      <c r="V360" s="235" t="s">
        <v>170</v>
      </c>
      <c r="W360" s="235" t="s">
        <v>157</v>
      </c>
      <c r="X360" s="235" t="s">
        <v>172</v>
      </c>
      <c r="Y360" s="235" t="s">
        <v>187</v>
      </c>
      <c r="Z360" s="235" t="s">
        <v>183</v>
      </c>
      <c r="AA360" s="235" t="s">
        <v>180</v>
      </c>
      <c r="AB360" s="235" t="s">
        <v>186</v>
      </c>
      <c r="AC360" s="235" t="s">
        <v>181</v>
      </c>
      <c r="AD360" s="235" t="s">
        <v>175</v>
      </c>
      <c r="AE360" s="235" t="s">
        <v>177</v>
      </c>
      <c r="AF360" s="235" t="s">
        <v>182</v>
      </c>
      <c r="AG360" s="235" t="s">
        <v>185</v>
      </c>
      <c r="AH360" s="235" t="s">
        <v>184</v>
      </c>
      <c r="AI360" s="235" t="s">
        <v>161</v>
      </c>
      <c r="AJ360" s="235" t="s">
        <v>176</v>
      </c>
      <c r="AK360" s="235" t="s">
        <v>109</v>
      </c>
      <c r="AL360" s="235" t="s">
        <v>173</v>
      </c>
      <c r="AM360" s="235" t="s">
        <v>110</v>
      </c>
      <c r="AN360" s="235" t="s">
        <v>144</v>
      </c>
      <c r="AO360" s="235" t="s">
        <v>120</v>
      </c>
      <c r="AP360" s="235" t="s">
        <v>189</v>
      </c>
      <c r="AQ360" s="235" t="s">
        <v>192</v>
      </c>
      <c r="AR360" s="235" t="s">
        <v>190</v>
      </c>
      <c r="AS360" s="235" t="s">
        <v>191</v>
      </c>
    </row>
    <row r="361" spans="1:45" s="235" customFormat="1">
      <c r="A361" s="379" t="s">
        <v>387</v>
      </c>
      <c r="B361" s="192">
        <f>SUM(C361:AS361)</f>
        <v>92488</v>
      </c>
      <c r="C361" s="192">
        <v>92488</v>
      </c>
    </row>
    <row r="362" spans="1:45" s="235" customFormat="1">
      <c r="A362" s="23" t="s">
        <v>395</v>
      </c>
      <c r="B362" s="192">
        <f>SUM(C362:AS362)</f>
        <v>0</v>
      </c>
      <c r="C362" s="192"/>
      <c r="H362" s="219"/>
      <c r="I362" s="219"/>
      <c r="K362" s="219"/>
      <c r="R362" s="219"/>
      <c r="S362" s="219"/>
      <c r="W362" s="219"/>
      <c r="X362" s="219"/>
      <c r="AP362" s="219"/>
    </row>
    <row r="363" spans="1:45" s="235" customFormat="1">
      <c r="A363" s="23" t="s">
        <v>389</v>
      </c>
      <c r="B363" s="400">
        <f>SUM(C363:AS363)</f>
        <v>0</v>
      </c>
      <c r="C363" s="357"/>
      <c r="D363" s="357"/>
      <c r="E363" s="357"/>
      <c r="F363" s="357"/>
      <c r="G363" s="357"/>
      <c r="H363" s="357"/>
      <c r="I363" s="357"/>
      <c r="J363" s="357"/>
      <c r="K363" s="357"/>
      <c r="L363" s="357"/>
      <c r="M363" s="357"/>
      <c r="N363" s="357"/>
      <c r="O363" s="357"/>
      <c r="P363" s="357"/>
      <c r="Q363" s="357"/>
      <c r="R363" s="357"/>
      <c r="S363" s="357"/>
      <c r="T363" s="357"/>
      <c r="U363" s="357"/>
      <c r="V363" s="357"/>
      <c r="W363" s="357"/>
      <c r="X363" s="357"/>
      <c r="Y363" s="357"/>
      <c r="Z363" s="357"/>
      <c r="AA363" s="357"/>
      <c r="AB363" s="357"/>
      <c r="AC363" s="357"/>
      <c r="AD363" s="357"/>
      <c r="AE363" s="357"/>
      <c r="AF363" s="357"/>
      <c r="AG363" s="357"/>
      <c r="AH363" s="357"/>
      <c r="AI363" s="357"/>
      <c r="AJ363" s="357"/>
      <c r="AK363" s="357"/>
      <c r="AL363" s="357"/>
      <c r="AM363" s="357"/>
      <c r="AN363" s="357"/>
      <c r="AO363" s="357"/>
      <c r="AP363" s="357"/>
      <c r="AQ363" s="357"/>
      <c r="AR363" s="357"/>
      <c r="AS363" s="357"/>
    </row>
    <row r="364" spans="1:45" s="235" customFormat="1">
      <c r="A364" s="235" t="s">
        <v>638</v>
      </c>
      <c r="B364" s="192">
        <f>SUM(B361:B363)</f>
        <v>92488</v>
      </c>
      <c r="C364" s="219">
        <f t="shared" ref="C364:D364" si="87">SUM(C361:C363)</f>
        <v>92488</v>
      </c>
      <c r="D364" s="219">
        <f t="shared" si="87"/>
        <v>0</v>
      </c>
      <c r="E364" s="219">
        <f t="shared" ref="E364:AS364" si="88">SUM(E362:E363)</f>
        <v>0</v>
      </c>
      <c r="F364" s="219">
        <f t="shared" si="88"/>
        <v>0</v>
      </c>
      <c r="G364" s="219">
        <f t="shared" si="88"/>
        <v>0</v>
      </c>
      <c r="H364" s="219">
        <f t="shared" si="88"/>
        <v>0</v>
      </c>
      <c r="I364" s="219">
        <f t="shared" si="88"/>
        <v>0</v>
      </c>
      <c r="J364" s="219">
        <f t="shared" si="88"/>
        <v>0</v>
      </c>
      <c r="K364" s="219">
        <f t="shared" si="88"/>
        <v>0</v>
      </c>
      <c r="L364" s="219">
        <f t="shared" si="88"/>
        <v>0</v>
      </c>
      <c r="M364" s="219">
        <f t="shared" si="88"/>
        <v>0</v>
      </c>
      <c r="N364" s="219">
        <f t="shared" si="88"/>
        <v>0</v>
      </c>
      <c r="O364" s="219">
        <f t="shared" si="88"/>
        <v>0</v>
      </c>
      <c r="P364" s="219">
        <f t="shared" si="88"/>
        <v>0</v>
      </c>
      <c r="Q364" s="219">
        <f t="shared" si="88"/>
        <v>0</v>
      </c>
      <c r="R364" s="219">
        <f t="shared" si="88"/>
        <v>0</v>
      </c>
      <c r="S364" s="219">
        <f t="shared" si="88"/>
        <v>0</v>
      </c>
      <c r="T364" s="219">
        <f t="shared" si="88"/>
        <v>0</v>
      </c>
      <c r="U364" s="219">
        <f t="shared" si="88"/>
        <v>0</v>
      </c>
      <c r="V364" s="219">
        <f t="shared" si="88"/>
        <v>0</v>
      </c>
      <c r="W364" s="219">
        <f t="shared" si="88"/>
        <v>0</v>
      </c>
      <c r="X364" s="219">
        <f t="shared" si="88"/>
        <v>0</v>
      </c>
      <c r="Y364" s="219">
        <f t="shared" si="88"/>
        <v>0</v>
      </c>
      <c r="Z364" s="219">
        <f t="shared" si="88"/>
        <v>0</v>
      </c>
      <c r="AA364" s="219">
        <f t="shared" si="88"/>
        <v>0</v>
      </c>
      <c r="AB364" s="219">
        <f t="shared" si="88"/>
        <v>0</v>
      </c>
      <c r="AC364" s="219">
        <f t="shared" si="88"/>
        <v>0</v>
      </c>
      <c r="AD364" s="219">
        <f t="shared" si="88"/>
        <v>0</v>
      </c>
      <c r="AE364" s="219">
        <f t="shared" si="88"/>
        <v>0</v>
      </c>
      <c r="AF364" s="219">
        <f t="shared" si="88"/>
        <v>0</v>
      </c>
      <c r="AG364" s="219">
        <f t="shared" si="88"/>
        <v>0</v>
      </c>
      <c r="AH364" s="219">
        <f t="shared" si="88"/>
        <v>0</v>
      </c>
      <c r="AI364" s="219">
        <f t="shared" si="88"/>
        <v>0</v>
      </c>
      <c r="AJ364" s="219">
        <f t="shared" si="88"/>
        <v>0</v>
      </c>
      <c r="AK364" s="219">
        <f t="shared" si="88"/>
        <v>0</v>
      </c>
      <c r="AL364" s="219">
        <f t="shared" si="88"/>
        <v>0</v>
      </c>
      <c r="AM364" s="219">
        <f t="shared" si="88"/>
        <v>0</v>
      </c>
      <c r="AN364" s="219">
        <f t="shared" si="88"/>
        <v>0</v>
      </c>
      <c r="AO364" s="219">
        <f t="shared" si="88"/>
        <v>0</v>
      </c>
      <c r="AP364" s="219">
        <f t="shared" si="88"/>
        <v>0</v>
      </c>
      <c r="AQ364" s="219">
        <f t="shared" si="88"/>
        <v>0</v>
      </c>
      <c r="AR364" s="219">
        <f t="shared" si="88"/>
        <v>0</v>
      </c>
      <c r="AS364" s="219">
        <f t="shared" si="88"/>
        <v>0</v>
      </c>
    </row>
    <row r="365" spans="1:45" s="235" customFormat="1"/>
    <row r="366" spans="1:45" s="235" customFormat="1">
      <c r="A366" s="78" t="s">
        <v>870</v>
      </c>
    </row>
    <row r="367" spans="1:45" s="235" customFormat="1"/>
    <row r="368" spans="1:45" s="235" customFormat="1">
      <c r="A368" s="233" t="s">
        <v>147</v>
      </c>
      <c r="B368" s="235" t="s">
        <v>401</v>
      </c>
      <c r="C368" s="235" t="s">
        <v>154</v>
      </c>
      <c r="D368" s="235" t="s">
        <v>163</v>
      </c>
      <c r="E368" s="235" t="s">
        <v>188</v>
      </c>
      <c r="F368" s="235" t="s">
        <v>178</v>
      </c>
      <c r="G368" s="235" t="s">
        <v>159</v>
      </c>
      <c r="H368" s="235" t="s">
        <v>155</v>
      </c>
      <c r="I368" s="235" t="s">
        <v>164</v>
      </c>
      <c r="J368" s="235" t="s">
        <v>153</v>
      </c>
      <c r="K368" s="235" t="s">
        <v>158</v>
      </c>
      <c r="L368" s="235" t="s">
        <v>168</v>
      </c>
      <c r="M368" s="235" t="s">
        <v>169</v>
      </c>
      <c r="N368" s="235" t="s">
        <v>113</v>
      </c>
      <c r="O368" s="235" t="s">
        <v>156</v>
      </c>
      <c r="P368" s="235" t="s">
        <v>162</v>
      </c>
      <c r="Q368" s="235" t="s">
        <v>160</v>
      </c>
      <c r="R368" s="235" t="s">
        <v>167</v>
      </c>
      <c r="S368" s="235" t="s">
        <v>171</v>
      </c>
      <c r="T368" s="235" t="s">
        <v>165</v>
      </c>
      <c r="U368" s="235" t="s">
        <v>166</v>
      </c>
      <c r="V368" s="235" t="s">
        <v>170</v>
      </c>
      <c r="W368" s="235" t="s">
        <v>157</v>
      </c>
      <c r="X368" s="235" t="s">
        <v>172</v>
      </c>
      <c r="Y368" s="235" t="s">
        <v>187</v>
      </c>
      <c r="Z368" s="235" t="s">
        <v>183</v>
      </c>
      <c r="AA368" s="235" t="s">
        <v>180</v>
      </c>
      <c r="AB368" s="235" t="s">
        <v>186</v>
      </c>
      <c r="AC368" s="235" t="s">
        <v>181</v>
      </c>
      <c r="AD368" s="235" t="s">
        <v>175</v>
      </c>
      <c r="AE368" s="235" t="s">
        <v>177</v>
      </c>
      <c r="AF368" s="235" t="s">
        <v>182</v>
      </c>
      <c r="AG368" s="235" t="s">
        <v>185</v>
      </c>
      <c r="AH368" s="235" t="s">
        <v>184</v>
      </c>
      <c r="AI368" s="235" t="s">
        <v>161</v>
      </c>
      <c r="AJ368" s="235" t="s">
        <v>176</v>
      </c>
      <c r="AK368" s="235" t="s">
        <v>109</v>
      </c>
      <c r="AL368" s="235" t="s">
        <v>173</v>
      </c>
      <c r="AM368" s="235" t="s">
        <v>110</v>
      </c>
      <c r="AN368" s="235" t="s">
        <v>144</v>
      </c>
      <c r="AO368" s="235" t="s">
        <v>120</v>
      </c>
      <c r="AP368" s="235" t="s">
        <v>189</v>
      </c>
      <c r="AQ368" s="235" t="s">
        <v>192</v>
      </c>
      <c r="AR368" s="235" t="s">
        <v>190</v>
      </c>
      <c r="AS368" s="235" t="s">
        <v>191</v>
      </c>
    </row>
    <row r="369" spans="1:45" s="235" customFormat="1">
      <c r="A369" s="379" t="s">
        <v>387</v>
      </c>
      <c r="B369" s="192">
        <f>SUM(C369:AS369)</f>
        <v>18839882</v>
      </c>
      <c r="C369" s="192">
        <f>C361+C353+C345</f>
        <v>18839882</v>
      </c>
      <c r="D369" s="192">
        <f t="shared" ref="D369:AS371" si="89">D361+D353+D345</f>
        <v>0</v>
      </c>
      <c r="E369" s="192">
        <f t="shared" si="89"/>
        <v>0</v>
      </c>
      <c r="F369" s="192">
        <f t="shared" si="89"/>
        <v>0</v>
      </c>
      <c r="G369" s="192">
        <f t="shared" si="89"/>
        <v>0</v>
      </c>
      <c r="H369" s="192">
        <f t="shared" si="89"/>
        <v>0</v>
      </c>
      <c r="I369" s="192">
        <f t="shared" si="89"/>
        <v>0</v>
      </c>
      <c r="J369" s="192">
        <f t="shared" si="89"/>
        <v>0</v>
      </c>
      <c r="K369" s="192">
        <f t="shared" si="89"/>
        <v>0</v>
      </c>
      <c r="L369" s="192">
        <f t="shared" si="89"/>
        <v>0</v>
      </c>
      <c r="M369" s="192">
        <f t="shared" si="89"/>
        <v>0</v>
      </c>
      <c r="N369" s="192">
        <f t="shared" si="89"/>
        <v>0</v>
      </c>
      <c r="O369" s="192">
        <f t="shared" si="89"/>
        <v>0</v>
      </c>
      <c r="P369" s="192">
        <f t="shared" si="89"/>
        <v>0</v>
      </c>
      <c r="Q369" s="192">
        <f t="shared" si="89"/>
        <v>0</v>
      </c>
      <c r="R369" s="192">
        <f t="shared" si="89"/>
        <v>0</v>
      </c>
      <c r="S369" s="192">
        <f t="shared" si="89"/>
        <v>0</v>
      </c>
      <c r="T369" s="192">
        <f t="shared" si="89"/>
        <v>0</v>
      </c>
      <c r="U369" s="192">
        <f t="shared" si="89"/>
        <v>0</v>
      </c>
      <c r="V369" s="192">
        <f t="shared" si="89"/>
        <v>0</v>
      </c>
      <c r="W369" s="192">
        <f t="shared" si="89"/>
        <v>0</v>
      </c>
      <c r="X369" s="192">
        <f t="shared" si="89"/>
        <v>0</v>
      </c>
      <c r="Y369" s="192">
        <f t="shared" si="89"/>
        <v>0</v>
      </c>
      <c r="Z369" s="192">
        <f t="shared" si="89"/>
        <v>0</v>
      </c>
      <c r="AA369" s="192">
        <f t="shared" si="89"/>
        <v>0</v>
      </c>
      <c r="AB369" s="192">
        <f t="shared" si="89"/>
        <v>0</v>
      </c>
      <c r="AC369" s="192">
        <f t="shared" si="89"/>
        <v>0</v>
      </c>
      <c r="AD369" s="192">
        <f t="shared" si="89"/>
        <v>0</v>
      </c>
      <c r="AE369" s="192">
        <f t="shared" si="89"/>
        <v>0</v>
      </c>
      <c r="AF369" s="192">
        <f t="shared" si="89"/>
        <v>0</v>
      </c>
      <c r="AG369" s="192">
        <f t="shared" si="89"/>
        <v>0</v>
      </c>
      <c r="AH369" s="192">
        <f t="shared" si="89"/>
        <v>0</v>
      </c>
      <c r="AI369" s="192">
        <f t="shared" si="89"/>
        <v>0</v>
      </c>
      <c r="AJ369" s="192">
        <f t="shared" si="89"/>
        <v>0</v>
      </c>
      <c r="AK369" s="192">
        <f t="shared" si="89"/>
        <v>0</v>
      </c>
      <c r="AL369" s="192">
        <f t="shared" si="89"/>
        <v>0</v>
      </c>
      <c r="AM369" s="192">
        <f t="shared" si="89"/>
        <v>0</v>
      </c>
      <c r="AN369" s="192">
        <f t="shared" si="89"/>
        <v>0</v>
      </c>
      <c r="AO369" s="192">
        <f t="shared" si="89"/>
        <v>0</v>
      </c>
      <c r="AP369" s="192">
        <f t="shared" si="89"/>
        <v>0</v>
      </c>
      <c r="AQ369" s="192">
        <f t="shared" si="89"/>
        <v>0</v>
      </c>
      <c r="AR369" s="192">
        <f t="shared" si="89"/>
        <v>0</v>
      </c>
      <c r="AS369" s="192">
        <f t="shared" si="89"/>
        <v>0</v>
      </c>
    </row>
    <row r="370" spans="1:45" s="235" customFormat="1">
      <c r="A370" s="23" t="s">
        <v>395</v>
      </c>
      <c r="B370" s="192">
        <f>SUM(C370:AS370)</f>
        <v>-130168</v>
      </c>
      <c r="C370" s="192">
        <f t="shared" ref="C370:R371" si="90">C362+C354+C346</f>
        <v>0</v>
      </c>
      <c r="D370" s="192">
        <f t="shared" si="90"/>
        <v>0</v>
      </c>
      <c r="E370" s="192">
        <f t="shared" si="90"/>
        <v>-42882</v>
      </c>
      <c r="F370" s="192">
        <f t="shared" si="90"/>
        <v>0</v>
      </c>
      <c r="G370" s="192">
        <f t="shared" si="90"/>
        <v>0</v>
      </c>
      <c r="H370" s="192">
        <f t="shared" si="90"/>
        <v>0</v>
      </c>
      <c r="I370" s="192">
        <f t="shared" si="90"/>
        <v>0</v>
      </c>
      <c r="J370" s="192">
        <f t="shared" si="90"/>
        <v>0</v>
      </c>
      <c r="K370" s="192">
        <f t="shared" si="90"/>
        <v>0</v>
      </c>
      <c r="L370" s="192">
        <f t="shared" si="90"/>
        <v>0</v>
      </c>
      <c r="M370" s="192">
        <f t="shared" si="90"/>
        <v>0</v>
      </c>
      <c r="N370" s="192">
        <f t="shared" si="90"/>
        <v>0</v>
      </c>
      <c r="O370" s="192">
        <f t="shared" si="90"/>
        <v>0</v>
      </c>
      <c r="P370" s="192">
        <f t="shared" si="90"/>
        <v>0</v>
      </c>
      <c r="Q370" s="192">
        <f t="shared" si="90"/>
        <v>0</v>
      </c>
      <c r="R370" s="192">
        <f t="shared" si="90"/>
        <v>0</v>
      </c>
      <c r="S370" s="192">
        <f t="shared" si="89"/>
        <v>0</v>
      </c>
      <c r="T370" s="192">
        <f t="shared" si="89"/>
        <v>0</v>
      </c>
      <c r="U370" s="192">
        <f t="shared" si="89"/>
        <v>0</v>
      </c>
      <c r="V370" s="192">
        <f t="shared" si="89"/>
        <v>0</v>
      </c>
      <c r="W370" s="192">
        <f t="shared" si="89"/>
        <v>0</v>
      </c>
      <c r="X370" s="192">
        <f t="shared" si="89"/>
        <v>0</v>
      </c>
      <c r="Y370" s="192">
        <f t="shared" si="89"/>
        <v>0</v>
      </c>
      <c r="Z370" s="192">
        <f t="shared" si="89"/>
        <v>0</v>
      </c>
      <c r="AA370" s="192">
        <f t="shared" si="89"/>
        <v>0</v>
      </c>
      <c r="AB370" s="192">
        <f t="shared" si="89"/>
        <v>0</v>
      </c>
      <c r="AC370" s="192">
        <f t="shared" si="89"/>
        <v>0</v>
      </c>
      <c r="AD370" s="192">
        <f t="shared" si="89"/>
        <v>0</v>
      </c>
      <c r="AE370" s="192">
        <f t="shared" si="89"/>
        <v>0</v>
      </c>
      <c r="AF370" s="192">
        <f t="shared" si="89"/>
        <v>-20624</v>
      </c>
      <c r="AG370" s="192">
        <f t="shared" si="89"/>
        <v>0</v>
      </c>
      <c r="AH370" s="192">
        <f t="shared" si="89"/>
        <v>0</v>
      </c>
      <c r="AI370" s="192">
        <f t="shared" si="89"/>
        <v>-20910</v>
      </c>
      <c r="AJ370" s="192">
        <f t="shared" si="89"/>
        <v>0</v>
      </c>
      <c r="AK370" s="192">
        <f t="shared" si="89"/>
        <v>0</v>
      </c>
      <c r="AL370" s="192">
        <f t="shared" si="89"/>
        <v>-20183</v>
      </c>
      <c r="AM370" s="192">
        <f t="shared" si="89"/>
        <v>0</v>
      </c>
      <c r="AN370" s="192">
        <f t="shared" si="89"/>
        <v>-25569</v>
      </c>
      <c r="AO370" s="192">
        <f t="shared" si="89"/>
        <v>0</v>
      </c>
      <c r="AP370" s="192">
        <f t="shared" si="89"/>
        <v>0</v>
      </c>
      <c r="AQ370" s="192">
        <f t="shared" si="89"/>
        <v>0</v>
      </c>
      <c r="AR370" s="192">
        <f t="shared" si="89"/>
        <v>0</v>
      </c>
      <c r="AS370" s="192">
        <f t="shared" si="89"/>
        <v>0</v>
      </c>
    </row>
    <row r="371" spans="1:45" s="235" customFormat="1">
      <c r="A371" s="23" t="s">
        <v>389</v>
      </c>
      <c r="B371" s="400">
        <f>SUM(C371:AS371)</f>
        <v>371909</v>
      </c>
      <c r="C371" s="400">
        <f t="shared" si="90"/>
        <v>0</v>
      </c>
      <c r="D371" s="400">
        <f t="shared" si="89"/>
        <v>0</v>
      </c>
      <c r="E371" s="400">
        <f t="shared" si="89"/>
        <v>122520</v>
      </c>
      <c r="F371" s="400">
        <f t="shared" si="89"/>
        <v>0</v>
      </c>
      <c r="G371" s="400">
        <f t="shared" si="89"/>
        <v>0</v>
      </c>
      <c r="H371" s="400">
        <f t="shared" si="89"/>
        <v>0</v>
      </c>
      <c r="I371" s="400">
        <f t="shared" si="89"/>
        <v>0</v>
      </c>
      <c r="J371" s="400">
        <f t="shared" si="89"/>
        <v>0</v>
      </c>
      <c r="K371" s="400">
        <f t="shared" si="89"/>
        <v>0</v>
      </c>
      <c r="L371" s="400">
        <f t="shared" si="89"/>
        <v>0</v>
      </c>
      <c r="M371" s="400">
        <f t="shared" si="89"/>
        <v>0</v>
      </c>
      <c r="N371" s="400">
        <f t="shared" si="89"/>
        <v>0</v>
      </c>
      <c r="O371" s="400">
        <f t="shared" si="89"/>
        <v>0</v>
      </c>
      <c r="P371" s="400">
        <f t="shared" si="89"/>
        <v>0</v>
      </c>
      <c r="Q371" s="400">
        <f t="shared" si="89"/>
        <v>0</v>
      </c>
      <c r="R371" s="400">
        <f t="shared" si="89"/>
        <v>0</v>
      </c>
      <c r="S371" s="400">
        <f t="shared" si="89"/>
        <v>0</v>
      </c>
      <c r="T371" s="400">
        <f t="shared" si="89"/>
        <v>0</v>
      </c>
      <c r="U371" s="400">
        <f t="shared" si="89"/>
        <v>0</v>
      </c>
      <c r="V371" s="400">
        <f t="shared" si="89"/>
        <v>0</v>
      </c>
      <c r="W371" s="400">
        <f t="shared" si="89"/>
        <v>0</v>
      </c>
      <c r="X371" s="400">
        <f t="shared" si="89"/>
        <v>0</v>
      </c>
      <c r="Y371" s="400">
        <f t="shared" si="89"/>
        <v>0</v>
      </c>
      <c r="Z371" s="400">
        <f t="shared" si="89"/>
        <v>0</v>
      </c>
      <c r="AA371" s="400">
        <f t="shared" si="89"/>
        <v>0</v>
      </c>
      <c r="AB371" s="400">
        <f t="shared" si="89"/>
        <v>0</v>
      </c>
      <c r="AC371" s="400">
        <f t="shared" si="89"/>
        <v>0</v>
      </c>
      <c r="AD371" s="400">
        <f t="shared" si="89"/>
        <v>0</v>
      </c>
      <c r="AE371" s="400">
        <f t="shared" si="89"/>
        <v>0</v>
      </c>
      <c r="AF371" s="400">
        <f t="shared" si="89"/>
        <v>58927</v>
      </c>
      <c r="AG371" s="400">
        <f t="shared" si="89"/>
        <v>0</v>
      </c>
      <c r="AH371" s="400">
        <f t="shared" si="89"/>
        <v>0</v>
      </c>
      <c r="AI371" s="400">
        <f t="shared" si="89"/>
        <v>59743</v>
      </c>
      <c r="AJ371" s="400">
        <f t="shared" si="89"/>
        <v>0</v>
      </c>
      <c r="AK371" s="400">
        <f t="shared" si="89"/>
        <v>0</v>
      </c>
      <c r="AL371" s="400">
        <f t="shared" si="89"/>
        <v>57665</v>
      </c>
      <c r="AM371" s="400">
        <f t="shared" si="89"/>
        <v>0</v>
      </c>
      <c r="AN371" s="400">
        <f t="shared" si="89"/>
        <v>73054</v>
      </c>
      <c r="AO371" s="400">
        <f t="shared" si="89"/>
        <v>0</v>
      </c>
      <c r="AP371" s="400">
        <f t="shared" si="89"/>
        <v>0</v>
      </c>
      <c r="AQ371" s="400">
        <f t="shared" si="89"/>
        <v>0</v>
      </c>
      <c r="AR371" s="400">
        <f t="shared" si="89"/>
        <v>0</v>
      </c>
      <c r="AS371" s="400">
        <f t="shared" si="89"/>
        <v>0</v>
      </c>
    </row>
    <row r="372" spans="1:45" s="235" customFormat="1">
      <c r="A372" s="235" t="s">
        <v>638</v>
      </c>
      <c r="B372" s="192">
        <f>SUM(B369:B371)</f>
        <v>19081623</v>
      </c>
      <c r="C372" s="219">
        <f t="shared" ref="C372:D372" si="91">SUM(C369:C371)</f>
        <v>18839882</v>
      </c>
      <c r="D372" s="219">
        <f t="shared" si="91"/>
        <v>0</v>
      </c>
      <c r="E372" s="219">
        <f t="shared" ref="E372:AS372" si="92">SUM(E370:E371)</f>
        <v>79638</v>
      </c>
      <c r="F372" s="219">
        <f t="shared" si="92"/>
        <v>0</v>
      </c>
      <c r="G372" s="219">
        <f t="shared" si="92"/>
        <v>0</v>
      </c>
      <c r="H372" s="219">
        <f t="shared" si="92"/>
        <v>0</v>
      </c>
      <c r="I372" s="219">
        <f t="shared" si="92"/>
        <v>0</v>
      </c>
      <c r="J372" s="219">
        <f t="shared" si="92"/>
        <v>0</v>
      </c>
      <c r="K372" s="219">
        <f t="shared" si="92"/>
        <v>0</v>
      </c>
      <c r="L372" s="219">
        <f t="shared" si="92"/>
        <v>0</v>
      </c>
      <c r="M372" s="219">
        <f t="shared" si="92"/>
        <v>0</v>
      </c>
      <c r="N372" s="219">
        <f t="shared" si="92"/>
        <v>0</v>
      </c>
      <c r="O372" s="219">
        <f t="shared" si="92"/>
        <v>0</v>
      </c>
      <c r="P372" s="219">
        <f t="shared" si="92"/>
        <v>0</v>
      </c>
      <c r="Q372" s="219">
        <f t="shared" si="92"/>
        <v>0</v>
      </c>
      <c r="R372" s="219">
        <f t="shared" si="92"/>
        <v>0</v>
      </c>
      <c r="S372" s="219">
        <f t="shared" si="92"/>
        <v>0</v>
      </c>
      <c r="T372" s="219">
        <f t="shared" si="92"/>
        <v>0</v>
      </c>
      <c r="U372" s="219">
        <f t="shared" si="92"/>
        <v>0</v>
      </c>
      <c r="V372" s="219">
        <f t="shared" si="92"/>
        <v>0</v>
      </c>
      <c r="W372" s="219">
        <f t="shared" si="92"/>
        <v>0</v>
      </c>
      <c r="X372" s="219">
        <f t="shared" si="92"/>
        <v>0</v>
      </c>
      <c r="Y372" s="219">
        <f t="shared" si="92"/>
        <v>0</v>
      </c>
      <c r="Z372" s="219">
        <f t="shared" si="92"/>
        <v>0</v>
      </c>
      <c r="AA372" s="219">
        <f t="shared" si="92"/>
        <v>0</v>
      </c>
      <c r="AB372" s="219">
        <f t="shared" si="92"/>
        <v>0</v>
      </c>
      <c r="AC372" s="219">
        <f t="shared" si="92"/>
        <v>0</v>
      </c>
      <c r="AD372" s="219">
        <f t="shared" si="92"/>
        <v>0</v>
      </c>
      <c r="AE372" s="219">
        <f t="shared" si="92"/>
        <v>0</v>
      </c>
      <c r="AF372" s="219">
        <f t="shared" si="92"/>
        <v>38303</v>
      </c>
      <c r="AG372" s="219">
        <f t="shared" si="92"/>
        <v>0</v>
      </c>
      <c r="AH372" s="219">
        <f t="shared" si="92"/>
        <v>0</v>
      </c>
      <c r="AI372" s="219">
        <f t="shared" si="92"/>
        <v>38833</v>
      </c>
      <c r="AJ372" s="219">
        <f t="shared" si="92"/>
        <v>0</v>
      </c>
      <c r="AK372" s="219">
        <f t="shared" si="92"/>
        <v>0</v>
      </c>
      <c r="AL372" s="219">
        <f t="shared" si="92"/>
        <v>37482</v>
      </c>
      <c r="AM372" s="219">
        <f t="shared" si="92"/>
        <v>0</v>
      </c>
      <c r="AN372" s="219">
        <f t="shared" si="92"/>
        <v>47485</v>
      </c>
      <c r="AO372" s="219">
        <f t="shared" si="92"/>
        <v>0</v>
      </c>
      <c r="AP372" s="219">
        <f t="shared" si="92"/>
        <v>0</v>
      </c>
      <c r="AQ372" s="219">
        <f t="shared" si="92"/>
        <v>0</v>
      </c>
      <c r="AR372" s="219">
        <f t="shared" si="92"/>
        <v>0</v>
      </c>
      <c r="AS372" s="219">
        <f t="shared" si="92"/>
        <v>0</v>
      </c>
    </row>
    <row r="374" spans="1:45">
      <c r="B374" s="2" t="s">
        <v>809</v>
      </c>
      <c r="C374" s="2" t="s">
        <v>810</v>
      </c>
      <c r="D374" s="2" t="s">
        <v>638</v>
      </c>
    </row>
    <row r="375" spans="1:45">
      <c r="A375" s="356" t="s">
        <v>416</v>
      </c>
      <c r="B375" s="358">
        <v>12453.45</v>
      </c>
      <c r="C375" s="360">
        <v>485822.10999999987</v>
      </c>
      <c r="D375" s="219">
        <f>SUM(B375:C375)</f>
        <v>498275.55999999988</v>
      </c>
      <c r="E375" s="2" t="s">
        <v>155</v>
      </c>
    </row>
    <row r="376" spans="1:45">
      <c r="A376" s="356" t="s">
        <v>447</v>
      </c>
      <c r="B376" s="358">
        <v>41.77</v>
      </c>
      <c r="C376" s="360">
        <v>5767.17</v>
      </c>
      <c r="D376" s="219">
        <f t="shared" ref="D376:D382" si="93">SUM(B376:C376)</f>
        <v>5808.9400000000005</v>
      </c>
      <c r="E376" s="2" t="s">
        <v>164</v>
      </c>
      <c r="AI376" s="189"/>
      <c r="AJ376" s="189"/>
      <c r="AK376" s="189"/>
      <c r="AL376" s="189"/>
    </row>
    <row r="377" spans="1:45">
      <c r="A377" s="356" t="s">
        <v>425</v>
      </c>
      <c r="B377" s="358">
        <v>86.92</v>
      </c>
      <c r="C377" s="360">
        <v>280.25</v>
      </c>
      <c r="D377" s="219">
        <f t="shared" si="93"/>
        <v>367.17</v>
      </c>
      <c r="E377" s="2" t="s">
        <v>158</v>
      </c>
      <c r="AI377" s="189"/>
      <c r="AJ377" s="189"/>
      <c r="AK377" s="189"/>
      <c r="AL377" s="189"/>
    </row>
    <row r="378" spans="1:45">
      <c r="A378" s="356" t="s">
        <v>456</v>
      </c>
      <c r="B378" s="358">
        <v>26226.010000000002</v>
      </c>
      <c r="C378" s="360">
        <v>1008839.6900000002</v>
      </c>
      <c r="D378" s="219">
        <f t="shared" si="93"/>
        <v>1035065.7000000002</v>
      </c>
      <c r="E378" s="2" t="s">
        <v>167</v>
      </c>
      <c r="AI378" s="189"/>
      <c r="AJ378" s="189"/>
      <c r="AK378" s="189"/>
      <c r="AL378" s="189"/>
    </row>
    <row r="379" spans="1:45">
      <c r="A379" s="356" t="s">
        <v>468</v>
      </c>
      <c r="B379" s="358">
        <v>308.24</v>
      </c>
      <c r="C379" s="360">
        <v>19712.899999999998</v>
      </c>
      <c r="D379" s="219">
        <f t="shared" si="93"/>
        <v>20021.14</v>
      </c>
      <c r="E379" s="2" t="s">
        <v>171</v>
      </c>
      <c r="AI379" s="189"/>
      <c r="AJ379" s="189"/>
      <c r="AK379" s="189"/>
      <c r="AL379" s="189"/>
    </row>
    <row r="380" spans="1:45">
      <c r="A380" s="356" t="s">
        <v>422</v>
      </c>
      <c r="B380" s="358">
        <v>15377.68</v>
      </c>
      <c r="C380" s="360">
        <v>1080074.5600000003</v>
      </c>
      <c r="D380" s="219">
        <f t="shared" si="93"/>
        <v>1095452.2400000002</v>
      </c>
      <c r="E380" s="2" t="s">
        <v>157</v>
      </c>
      <c r="AI380" s="189"/>
      <c r="AJ380" s="189"/>
      <c r="AK380" s="189"/>
      <c r="AL380" s="189"/>
    </row>
    <row r="381" spans="1:45">
      <c r="A381" s="356" t="s">
        <v>471</v>
      </c>
      <c r="B381" s="358">
        <v>2263.1299999999997</v>
      </c>
      <c r="C381" s="360">
        <v>96657.79</v>
      </c>
      <c r="D381" s="219">
        <f t="shared" si="93"/>
        <v>98920.92</v>
      </c>
      <c r="E381" s="2" t="s">
        <v>172</v>
      </c>
    </row>
    <row r="382" spans="1:45">
      <c r="A382" s="356" t="s">
        <v>589</v>
      </c>
      <c r="B382" s="359">
        <v>1232919.74</v>
      </c>
      <c r="C382" s="361">
        <v>34012878.979999974</v>
      </c>
      <c r="D382" s="357">
        <f t="shared" si="93"/>
        <v>35245798.719999976</v>
      </c>
      <c r="E382" s="2" t="s">
        <v>189</v>
      </c>
      <c r="O382" s="399"/>
    </row>
    <row r="383" spans="1:45">
      <c r="B383" s="219">
        <f>SUM(B375:B382)</f>
        <v>1289676.94</v>
      </c>
      <c r="C383" s="219">
        <f>SUM(C375:C382)</f>
        <v>36710033.449999973</v>
      </c>
      <c r="D383" s="219">
        <f>SUM(D375:D382)</f>
        <v>37999710.389999978</v>
      </c>
    </row>
    <row r="386" spans="1:45">
      <c r="A386" s="547" t="s">
        <v>1119</v>
      </c>
      <c r="B386" s="12"/>
    </row>
    <row r="387" spans="1:45">
      <c r="B387" s="2" t="s">
        <v>401</v>
      </c>
      <c r="C387" s="2" t="s">
        <v>153</v>
      </c>
      <c r="D387" s="2" t="s">
        <v>155</v>
      </c>
      <c r="E387" s="2" t="s">
        <v>164</v>
      </c>
    </row>
    <row r="388" spans="1:45">
      <c r="A388" s="546" t="s">
        <v>314</v>
      </c>
      <c r="B388" s="2">
        <f>SUM(C388:E388)</f>
        <v>0</v>
      </c>
      <c r="C388" s="2">
        <v>3948</v>
      </c>
      <c r="D388" s="2">
        <v>-73</v>
      </c>
      <c r="E388" s="2">
        <v>-3875</v>
      </c>
    </row>
    <row r="389" spans="1:45">
      <c r="A389" s="546" t="s">
        <v>325</v>
      </c>
      <c r="B389" s="235">
        <f t="shared" ref="B389:B392" si="94">SUM(C389:E389)</f>
        <v>0</v>
      </c>
      <c r="C389" s="2">
        <v>49661</v>
      </c>
      <c r="E389" s="2">
        <v>-49661</v>
      </c>
    </row>
    <row r="390" spans="1:45">
      <c r="A390" s="546" t="s">
        <v>326</v>
      </c>
      <c r="B390" s="235">
        <f t="shared" si="94"/>
        <v>0</v>
      </c>
      <c r="C390" s="2">
        <v>60447</v>
      </c>
      <c r="E390" s="2">
        <v>-60447</v>
      </c>
    </row>
    <row r="391" spans="1:45">
      <c r="A391" s="546" t="s">
        <v>332</v>
      </c>
      <c r="B391" s="235">
        <f t="shared" si="94"/>
        <v>0</v>
      </c>
      <c r="C391" s="2">
        <v>-4</v>
      </c>
      <c r="E391" s="2">
        <v>4</v>
      </c>
    </row>
    <row r="392" spans="1:45">
      <c r="A392" s="546" t="s">
        <v>335</v>
      </c>
      <c r="B392" s="235">
        <f t="shared" si="94"/>
        <v>0</v>
      </c>
      <c r="C392" s="2">
        <v>2209</v>
      </c>
      <c r="E392" s="2">
        <v>-2209</v>
      </c>
    </row>
    <row r="394" spans="1:45">
      <c r="A394" s="569"/>
      <c r="B394" s="246"/>
      <c r="C394" s="246"/>
      <c r="D394" s="246"/>
      <c r="E394" s="246"/>
      <c r="F394" s="246"/>
      <c r="G394" s="246"/>
      <c r="H394" s="246"/>
      <c r="I394" s="246"/>
      <c r="J394" s="246"/>
      <c r="K394" s="246"/>
      <c r="L394" s="246"/>
      <c r="M394" s="246"/>
      <c r="N394" s="246"/>
      <c r="O394" s="246"/>
      <c r="P394" s="246"/>
      <c r="Q394" s="246"/>
      <c r="R394" s="246"/>
      <c r="S394" s="246"/>
      <c r="T394" s="246"/>
      <c r="U394" s="246"/>
      <c r="V394" s="246"/>
      <c r="W394" s="246"/>
      <c r="X394" s="246"/>
      <c r="Y394" s="246"/>
      <c r="Z394" s="246"/>
      <c r="AA394" s="246"/>
      <c r="AB394" s="246"/>
      <c r="AC394" s="246"/>
      <c r="AD394" s="246"/>
      <c r="AE394" s="246"/>
      <c r="AF394" s="246"/>
      <c r="AG394" s="246"/>
      <c r="AH394" s="246"/>
      <c r="AI394" s="246"/>
      <c r="AJ394" s="246"/>
      <c r="AK394" s="246"/>
      <c r="AL394" s="246"/>
      <c r="AM394" s="246"/>
      <c r="AN394" s="246"/>
      <c r="AO394" s="246"/>
      <c r="AP394" s="246"/>
      <c r="AQ394" s="246"/>
      <c r="AR394" s="246"/>
      <c r="AS394" s="246"/>
    </row>
    <row r="395" spans="1:45">
      <c r="A395" s="570"/>
      <c r="B395" s="246"/>
      <c r="C395" s="246"/>
      <c r="D395" s="246"/>
      <c r="E395" s="246"/>
      <c r="F395" s="246"/>
      <c r="G395" s="246"/>
      <c r="H395" s="246"/>
      <c r="I395" s="246"/>
      <c r="J395" s="246"/>
      <c r="K395" s="246"/>
      <c r="L395" s="246"/>
      <c r="M395" s="246"/>
      <c r="N395" s="246"/>
      <c r="O395" s="246"/>
      <c r="P395" s="246"/>
      <c r="Q395" s="246"/>
      <c r="R395" s="246"/>
      <c r="S395" s="246"/>
      <c r="T395" s="246"/>
      <c r="U395" s="246"/>
      <c r="V395" s="246"/>
      <c r="W395" s="246"/>
      <c r="X395" s="246"/>
      <c r="Y395" s="246"/>
      <c r="Z395" s="246"/>
      <c r="AA395" s="246"/>
      <c r="AB395" s="246"/>
      <c r="AC395" s="246"/>
      <c r="AD395" s="246"/>
      <c r="AE395" s="246"/>
      <c r="AF395" s="246"/>
      <c r="AG395" s="246"/>
      <c r="AH395" s="246"/>
      <c r="AI395" s="246"/>
      <c r="AJ395" s="246"/>
      <c r="AK395" s="246"/>
      <c r="AL395" s="246"/>
      <c r="AM395" s="246"/>
      <c r="AN395" s="246"/>
      <c r="AO395" s="246"/>
      <c r="AP395" s="246"/>
      <c r="AQ395" s="246"/>
      <c r="AR395" s="246"/>
      <c r="AS395" s="246"/>
    </row>
    <row r="396" spans="1:45">
      <c r="A396" s="571"/>
      <c r="B396" s="265"/>
      <c r="C396" s="265"/>
      <c r="D396" s="265"/>
      <c r="E396" s="265"/>
      <c r="F396" s="265"/>
      <c r="G396" s="265"/>
      <c r="H396" s="265"/>
      <c r="I396" s="265"/>
      <c r="J396" s="265"/>
      <c r="K396" s="265"/>
      <c r="L396" s="265"/>
      <c r="M396" s="265"/>
      <c r="N396" s="265"/>
      <c r="O396" s="265"/>
      <c r="P396" s="265"/>
      <c r="Q396" s="265"/>
      <c r="R396" s="265"/>
      <c r="S396" s="265"/>
      <c r="T396" s="265"/>
      <c r="U396" s="265"/>
      <c r="V396" s="265"/>
      <c r="W396" s="265"/>
      <c r="X396" s="265"/>
      <c r="Y396" s="265"/>
      <c r="Z396" s="265"/>
      <c r="AA396" s="265"/>
      <c r="AB396" s="265"/>
      <c r="AC396" s="265"/>
      <c r="AD396" s="265"/>
      <c r="AE396" s="265"/>
      <c r="AF396" s="265"/>
      <c r="AG396" s="265"/>
      <c r="AH396" s="265"/>
      <c r="AI396" s="265"/>
      <c r="AJ396" s="265"/>
      <c r="AK396" s="265"/>
      <c r="AL396" s="265"/>
      <c r="AM396" s="265"/>
      <c r="AN396" s="265"/>
      <c r="AO396" s="265"/>
      <c r="AP396" s="265"/>
      <c r="AQ396" s="265"/>
      <c r="AR396" s="265"/>
      <c r="AS396" s="265"/>
    </row>
    <row r="397" spans="1:45">
      <c r="A397" s="572"/>
      <c r="B397" s="265"/>
      <c r="C397" s="265"/>
      <c r="D397" s="265"/>
      <c r="E397" s="265"/>
      <c r="F397" s="265"/>
      <c r="G397" s="265"/>
      <c r="H397" s="265"/>
      <c r="I397" s="265"/>
      <c r="J397" s="265"/>
      <c r="K397" s="265"/>
      <c r="L397" s="265"/>
      <c r="M397" s="265"/>
      <c r="N397" s="265"/>
      <c r="O397" s="265"/>
      <c r="P397" s="265"/>
      <c r="Q397" s="265"/>
      <c r="R397" s="265"/>
      <c r="S397" s="265"/>
      <c r="T397" s="265"/>
      <c r="U397" s="265"/>
      <c r="V397" s="265"/>
      <c r="W397" s="265"/>
      <c r="X397" s="265"/>
      <c r="Y397" s="265"/>
      <c r="Z397" s="265"/>
      <c r="AA397" s="265"/>
      <c r="AB397" s="265"/>
      <c r="AC397" s="265"/>
      <c r="AD397" s="265"/>
      <c r="AE397" s="265"/>
      <c r="AF397" s="265"/>
      <c r="AG397" s="265"/>
      <c r="AH397" s="265"/>
      <c r="AI397" s="265"/>
      <c r="AJ397" s="265"/>
      <c r="AK397" s="265"/>
      <c r="AL397" s="265"/>
      <c r="AM397" s="265"/>
      <c r="AN397" s="265"/>
      <c r="AO397" s="265"/>
      <c r="AP397" s="265"/>
      <c r="AQ397" s="265"/>
      <c r="AR397" s="265"/>
      <c r="AS397" s="265"/>
    </row>
    <row r="398" spans="1:45">
      <c r="A398" s="572"/>
      <c r="B398" s="265"/>
      <c r="C398" s="265"/>
      <c r="D398" s="265"/>
      <c r="E398" s="265"/>
      <c r="F398" s="265"/>
      <c r="G398" s="265"/>
      <c r="H398" s="265"/>
      <c r="I398" s="265"/>
      <c r="J398" s="265"/>
      <c r="K398" s="265"/>
      <c r="L398" s="265"/>
      <c r="M398" s="265"/>
      <c r="N398" s="265"/>
      <c r="O398" s="265"/>
      <c r="P398" s="265"/>
      <c r="Q398" s="265"/>
      <c r="R398" s="265"/>
      <c r="S398" s="265"/>
      <c r="T398" s="265"/>
      <c r="U398" s="265"/>
      <c r="V398" s="265"/>
      <c r="W398" s="265"/>
      <c r="X398" s="265"/>
      <c r="Y398" s="265"/>
      <c r="Z398" s="265"/>
      <c r="AA398" s="265"/>
      <c r="AB398" s="265"/>
      <c r="AC398" s="265"/>
      <c r="AD398" s="265"/>
      <c r="AE398" s="265"/>
      <c r="AF398" s="265"/>
      <c r="AG398" s="265"/>
      <c r="AH398" s="265"/>
      <c r="AI398" s="265"/>
      <c r="AJ398" s="265"/>
      <c r="AK398" s="265"/>
      <c r="AL398" s="265"/>
      <c r="AM398" s="265"/>
      <c r="AN398" s="265"/>
      <c r="AO398" s="265"/>
      <c r="AP398" s="265"/>
      <c r="AQ398" s="265"/>
      <c r="AR398" s="265"/>
      <c r="AS398" s="265"/>
    </row>
    <row r="399" spans="1:45">
      <c r="A399" s="246"/>
      <c r="B399" s="265"/>
      <c r="C399" s="276"/>
      <c r="D399" s="276"/>
      <c r="E399" s="276"/>
      <c r="F399" s="276"/>
      <c r="G399" s="276"/>
      <c r="H399" s="276"/>
      <c r="I399" s="276"/>
      <c r="J399" s="276"/>
      <c r="K399" s="276"/>
      <c r="L399" s="276"/>
      <c r="M399" s="276"/>
      <c r="N399" s="276"/>
      <c r="O399" s="276"/>
      <c r="P399" s="276"/>
      <c r="Q399" s="276"/>
      <c r="R399" s="276"/>
      <c r="S399" s="276"/>
      <c r="T399" s="276"/>
      <c r="U399" s="276"/>
      <c r="V399" s="276"/>
      <c r="W399" s="276"/>
      <c r="X399" s="276"/>
      <c r="Y399" s="276"/>
      <c r="Z399" s="276"/>
      <c r="AA399" s="276"/>
      <c r="AB399" s="276"/>
      <c r="AC399" s="276"/>
      <c r="AD399" s="276"/>
      <c r="AE399" s="276"/>
      <c r="AF399" s="276"/>
      <c r="AG399" s="276"/>
      <c r="AH399" s="276"/>
      <c r="AI399" s="276"/>
      <c r="AJ399" s="276"/>
      <c r="AK399" s="276"/>
      <c r="AL399" s="276"/>
      <c r="AM399" s="276"/>
      <c r="AN399" s="276"/>
      <c r="AO399" s="276"/>
      <c r="AP399" s="276"/>
      <c r="AQ399" s="276"/>
      <c r="AR399" s="276"/>
      <c r="AS399" s="276"/>
    </row>
  </sheetData>
  <sortState ref="A55:AQ63">
    <sortCondition ref="A55:A63"/>
  </sortState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3"/>
  <sheetViews>
    <sheetView topLeftCell="A16" workbookViewId="0">
      <selection activeCell="E39" sqref="E39"/>
    </sheetView>
  </sheetViews>
  <sheetFormatPr defaultRowHeight="12.75"/>
  <cols>
    <col min="1" max="1" width="9.140625" style="235"/>
    <col min="2" max="2" width="2.5703125" style="18" customWidth="1"/>
    <col min="3" max="3" width="15.5703125" style="235" customWidth="1"/>
    <col min="4" max="4" width="44.42578125" style="235" bestFit="1" customWidth="1"/>
    <col min="5" max="5" width="1.42578125" style="235" customWidth="1"/>
    <col min="6" max="6" width="14.5703125" style="235" bestFit="1" customWidth="1"/>
    <col min="7" max="7" width="13.5703125" style="235" bestFit="1" customWidth="1"/>
    <col min="8" max="8" width="16" style="235" bestFit="1" customWidth="1"/>
    <col min="9" max="9" width="13.5703125" style="235" bestFit="1" customWidth="1"/>
    <col min="10" max="10" width="14.5703125" style="235" bestFit="1" customWidth="1"/>
    <col min="11" max="11" width="6.5703125" style="235" bestFit="1" customWidth="1"/>
    <col min="12" max="12" width="12.42578125" style="235" bestFit="1" customWidth="1"/>
    <col min="13" max="13" width="16" style="235" bestFit="1" customWidth="1"/>
    <col min="14" max="14" width="1.42578125" style="235" customWidth="1"/>
    <col min="15" max="15" width="14.5703125" style="235" bestFit="1" customWidth="1"/>
    <col min="16" max="16" width="13.5703125" style="235" bestFit="1" customWidth="1"/>
    <col min="17" max="17" width="16" style="235" bestFit="1" customWidth="1"/>
    <col min="18" max="18" width="13.5703125" style="235" bestFit="1" customWidth="1"/>
    <col min="19" max="19" width="14.5703125" style="235" bestFit="1" customWidth="1"/>
    <col min="20" max="20" width="6.5703125" style="235" bestFit="1" customWidth="1"/>
    <col min="21" max="21" width="12.42578125" style="235" bestFit="1" customWidth="1"/>
    <col min="22" max="22" width="16" style="235" bestFit="1" customWidth="1"/>
    <col min="23" max="23" width="1.42578125" style="235" customWidth="1"/>
    <col min="24" max="24" width="14.5703125" style="235" bestFit="1" customWidth="1"/>
    <col min="25" max="25" width="13.5703125" style="235" bestFit="1" customWidth="1"/>
    <col min="26" max="26" width="16" style="235" bestFit="1" customWidth="1"/>
    <col min="27" max="27" width="13.5703125" style="235" bestFit="1" customWidth="1"/>
    <col min="28" max="28" width="14.5703125" style="235" bestFit="1" customWidth="1"/>
    <col min="29" max="29" width="6.5703125" style="235" bestFit="1" customWidth="1"/>
    <col min="30" max="30" width="12.42578125" style="235" bestFit="1" customWidth="1"/>
    <col min="31" max="31" width="16" style="235" bestFit="1" customWidth="1"/>
    <col min="32" max="32" width="1.42578125" style="235" customWidth="1"/>
    <col min="33" max="33" width="14.5703125" style="235" bestFit="1" customWidth="1"/>
    <col min="34" max="34" width="13.5703125" style="235" bestFit="1" customWidth="1"/>
    <col min="35" max="35" width="16" style="235" bestFit="1" customWidth="1"/>
    <col min="36" max="36" width="17" style="235" customWidth="1"/>
    <col min="37" max="37" width="14.5703125" style="235" bestFit="1" customWidth="1"/>
    <col min="38" max="38" width="6.5703125" style="235" bestFit="1" customWidth="1"/>
    <col min="39" max="39" width="13.85546875" style="235" customWidth="1"/>
    <col min="40" max="40" width="16" style="235" bestFit="1" customWidth="1"/>
    <col min="41" max="41" width="1.42578125" style="235" customWidth="1"/>
    <col min="42" max="42" width="14.5703125" style="235" bestFit="1" customWidth="1"/>
    <col min="43" max="43" width="13.5703125" style="235" bestFit="1" customWidth="1"/>
    <col min="44" max="44" width="16" style="235" bestFit="1" customWidth="1"/>
    <col min="45" max="45" width="15.85546875" style="235" customWidth="1"/>
    <col min="46" max="46" width="14.5703125" style="235" bestFit="1" customWidth="1"/>
    <col min="47" max="47" width="6.5703125" style="235" bestFit="1" customWidth="1"/>
    <col min="48" max="48" width="14" style="235" customWidth="1"/>
    <col min="49" max="49" width="16" style="235" bestFit="1" customWidth="1"/>
    <col min="50" max="50" width="1.42578125" style="235" customWidth="1"/>
    <col min="51" max="51" width="14.5703125" style="235" bestFit="1" customWidth="1"/>
    <col min="52" max="52" width="13.5703125" style="235" bestFit="1" customWidth="1"/>
    <col min="53" max="53" width="16" style="235" bestFit="1" customWidth="1"/>
    <col min="54" max="54" width="16.28515625" style="235" customWidth="1"/>
    <col min="55" max="55" width="14.5703125" style="235" bestFit="1" customWidth="1"/>
    <col min="56" max="56" width="6.5703125" style="235" bestFit="1" customWidth="1"/>
    <col min="57" max="57" width="14.140625" style="235" customWidth="1"/>
    <col min="58" max="58" width="16" style="235" bestFit="1" customWidth="1"/>
    <col min="59" max="59" width="1.42578125" style="235" customWidth="1"/>
    <col min="60" max="60" width="14.5703125" style="235" bestFit="1" customWidth="1"/>
    <col min="61" max="61" width="13.5703125" style="235" bestFit="1" customWidth="1"/>
    <col min="62" max="62" width="16" style="235" bestFit="1" customWidth="1"/>
    <col min="63" max="63" width="13.5703125" style="235" bestFit="1" customWidth="1"/>
    <col min="64" max="64" width="14.140625" style="235" bestFit="1" customWidth="1"/>
    <col min="65" max="65" width="6.5703125" style="235" bestFit="1" customWidth="1"/>
    <col min="66" max="66" width="13.5703125" style="235" customWidth="1"/>
    <col min="67" max="67" width="16" style="235" bestFit="1" customWidth="1"/>
    <col min="68" max="68" width="1.42578125" style="235" customWidth="1"/>
    <col min="69" max="69" width="14.5703125" style="235" bestFit="1" customWidth="1"/>
    <col min="70" max="70" width="13.5703125" style="235" bestFit="1" customWidth="1"/>
    <col min="71" max="71" width="16" style="235" bestFit="1" customWidth="1"/>
    <col min="72" max="72" width="13.5703125" style="235" bestFit="1" customWidth="1"/>
    <col min="73" max="73" width="16.140625" style="235" customWidth="1"/>
    <col min="74" max="74" width="6.5703125" style="235" bestFit="1" customWidth="1"/>
    <col min="75" max="75" width="17.28515625" style="235" customWidth="1"/>
    <col min="76" max="76" width="16" style="235" bestFit="1" customWidth="1"/>
    <col min="77" max="77" width="1.42578125" style="235" customWidth="1"/>
    <col min="78" max="78" width="14.5703125" style="235" bestFit="1" customWidth="1"/>
    <col min="79" max="79" width="13.5703125" style="235" bestFit="1" customWidth="1"/>
    <col min="80" max="80" width="16" style="235" bestFit="1" customWidth="1"/>
    <col min="81" max="82" width="13.5703125" style="235" bestFit="1" customWidth="1"/>
    <col min="83" max="83" width="6.5703125" style="235" bestFit="1" customWidth="1"/>
    <col min="84" max="84" width="12.42578125" style="235" bestFit="1" customWidth="1"/>
    <col min="85" max="85" width="16" style="235" bestFit="1" customWidth="1"/>
    <col min="86" max="86" width="1.42578125" style="235" customWidth="1"/>
    <col min="87" max="87" width="14.5703125" style="235" bestFit="1" customWidth="1"/>
    <col min="88" max="88" width="13.5703125" style="235" bestFit="1" customWidth="1"/>
    <col min="89" max="89" width="16" style="235" bestFit="1" customWidth="1"/>
    <col min="90" max="91" width="13.5703125" style="235" bestFit="1" customWidth="1"/>
    <col min="92" max="92" width="6.5703125" style="235" bestFit="1" customWidth="1"/>
    <col min="93" max="93" width="12.42578125" style="235" bestFit="1" customWidth="1"/>
    <col min="94" max="94" width="16" style="235" bestFit="1" customWidth="1"/>
    <col min="95" max="95" width="1.42578125" style="235" customWidth="1"/>
    <col min="96" max="96" width="14.5703125" style="235" bestFit="1" customWidth="1"/>
    <col min="97" max="97" width="13.5703125" style="235" bestFit="1" customWidth="1"/>
    <col min="98" max="98" width="16" style="235" bestFit="1" customWidth="1"/>
    <col min="99" max="100" width="13.5703125" style="235" bestFit="1" customWidth="1"/>
    <col min="101" max="101" width="6.5703125" style="235" bestFit="1" customWidth="1"/>
    <col min="102" max="102" width="12.42578125" style="235" bestFit="1" customWidth="1"/>
    <col min="103" max="103" width="16" style="235" bestFit="1" customWidth="1"/>
    <col min="104" max="104" width="1.42578125" style="235" customWidth="1"/>
    <col min="105" max="105" width="14.5703125" style="235" bestFit="1" customWidth="1"/>
    <col min="106" max="106" width="13.5703125" style="235" bestFit="1" customWidth="1"/>
    <col min="107" max="107" width="16" style="235" bestFit="1" customWidth="1"/>
    <col min="108" max="108" width="17.140625" style="235" customWidth="1"/>
    <col min="109" max="109" width="13.5703125" style="235" bestFit="1" customWidth="1"/>
    <col min="110" max="110" width="9.140625" style="235"/>
    <col min="111" max="111" width="12.42578125" style="235" bestFit="1" customWidth="1"/>
    <col min="112" max="112" width="16" style="235" bestFit="1" customWidth="1"/>
    <col min="113" max="113" width="1.42578125" style="235" customWidth="1"/>
    <col min="114" max="16384" width="9.140625" style="235"/>
  </cols>
  <sheetData>
    <row r="1" spans="1:113">
      <c r="B1" s="17" t="s">
        <v>130</v>
      </c>
      <c r="D1" s="3"/>
      <c r="E1" s="11"/>
      <c r="F1" s="235" t="s">
        <v>791</v>
      </c>
      <c r="G1" s="235" t="s">
        <v>791</v>
      </c>
      <c r="H1" s="235" t="s">
        <v>791</v>
      </c>
      <c r="I1" s="235" t="s">
        <v>791</v>
      </c>
      <c r="J1" s="235" t="s">
        <v>791</v>
      </c>
      <c r="K1" s="235" t="s">
        <v>791</v>
      </c>
      <c r="L1" s="235" t="s">
        <v>791</v>
      </c>
      <c r="M1" s="235" t="s">
        <v>791</v>
      </c>
      <c r="N1" s="11"/>
      <c r="O1" s="235" t="s">
        <v>791</v>
      </c>
      <c r="P1" s="235" t="s">
        <v>791</v>
      </c>
      <c r="Q1" s="235" t="s">
        <v>791</v>
      </c>
      <c r="R1" s="235" t="s">
        <v>791</v>
      </c>
      <c r="S1" s="235" t="s">
        <v>791</v>
      </c>
      <c r="T1" s="235" t="s">
        <v>791</v>
      </c>
      <c r="U1" s="235" t="s">
        <v>791</v>
      </c>
      <c r="V1" s="235" t="s">
        <v>791</v>
      </c>
      <c r="W1" s="11"/>
      <c r="X1" s="235" t="s">
        <v>791</v>
      </c>
      <c r="Y1" s="235" t="s">
        <v>791</v>
      </c>
      <c r="Z1" s="235" t="s">
        <v>791</v>
      </c>
      <c r="AA1" s="235" t="s">
        <v>791</v>
      </c>
      <c r="AB1" s="235" t="s">
        <v>791</v>
      </c>
      <c r="AC1" s="235" t="s">
        <v>791</v>
      </c>
      <c r="AD1" s="235" t="s">
        <v>791</v>
      </c>
      <c r="AE1" s="235" t="s">
        <v>791</v>
      </c>
      <c r="AF1" s="11"/>
      <c r="AG1" s="235" t="s">
        <v>791</v>
      </c>
      <c r="AH1" s="235" t="s">
        <v>791</v>
      </c>
      <c r="AI1" s="235" t="s">
        <v>791</v>
      </c>
      <c r="AJ1" s="235" t="s">
        <v>791</v>
      </c>
      <c r="AK1" s="235" t="s">
        <v>791</v>
      </c>
      <c r="AL1" s="235" t="s">
        <v>791</v>
      </c>
      <c r="AM1" s="235" t="s">
        <v>791</v>
      </c>
      <c r="AN1" s="235" t="s">
        <v>791</v>
      </c>
      <c r="AO1" s="11"/>
      <c r="AP1" s="235" t="s">
        <v>791</v>
      </c>
      <c r="AQ1" s="235" t="s">
        <v>791</v>
      </c>
      <c r="AR1" s="235" t="s">
        <v>791</v>
      </c>
      <c r="AS1" s="235" t="s">
        <v>791</v>
      </c>
      <c r="AT1" s="235" t="s">
        <v>791</v>
      </c>
      <c r="AU1" s="235" t="s">
        <v>791</v>
      </c>
      <c r="AV1" s="235" t="s">
        <v>791</v>
      </c>
      <c r="AW1" s="235" t="s">
        <v>791</v>
      </c>
      <c r="AX1" s="11"/>
      <c r="AY1" s="235" t="s">
        <v>791</v>
      </c>
      <c r="AZ1" s="235" t="s">
        <v>791</v>
      </c>
      <c r="BA1" s="235" t="s">
        <v>791</v>
      </c>
      <c r="BB1" s="235" t="s">
        <v>791</v>
      </c>
      <c r="BC1" s="235" t="s">
        <v>791</v>
      </c>
      <c r="BD1" s="235" t="s">
        <v>791</v>
      </c>
      <c r="BE1" s="235" t="s">
        <v>791</v>
      </c>
      <c r="BF1" s="235" t="s">
        <v>791</v>
      </c>
      <c r="BG1" s="11"/>
      <c r="BH1" s="235" t="s">
        <v>791</v>
      </c>
      <c r="BI1" s="235" t="s">
        <v>791</v>
      </c>
      <c r="BJ1" s="235" t="s">
        <v>791</v>
      </c>
      <c r="BK1" s="235" t="s">
        <v>791</v>
      </c>
      <c r="BL1" s="235" t="s">
        <v>791</v>
      </c>
      <c r="BM1" s="235" t="s">
        <v>791</v>
      </c>
      <c r="BN1" s="235" t="s">
        <v>791</v>
      </c>
      <c r="BO1" s="235" t="s">
        <v>791</v>
      </c>
      <c r="BP1" s="11"/>
      <c r="BQ1" s="235" t="s">
        <v>791</v>
      </c>
      <c r="BR1" s="235" t="s">
        <v>791</v>
      </c>
      <c r="BS1" s="235" t="s">
        <v>791</v>
      </c>
      <c r="BT1" s="235" t="s">
        <v>791</v>
      </c>
      <c r="BU1" s="235" t="s">
        <v>791</v>
      </c>
      <c r="BV1" s="235" t="s">
        <v>791</v>
      </c>
      <c r="BW1" s="235" t="s">
        <v>791</v>
      </c>
      <c r="BX1" s="235" t="s">
        <v>791</v>
      </c>
      <c r="BY1" s="11"/>
      <c r="BZ1" s="235" t="s">
        <v>791</v>
      </c>
      <c r="CA1" s="235" t="s">
        <v>791</v>
      </c>
      <c r="CB1" s="235" t="s">
        <v>791</v>
      </c>
      <c r="CC1" s="235" t="s">
        <v>791</v>
      </c>
      <c r="CD1" s="235" t="s">
        <v>791</v>
      </c>
      <c r="CE1" s="235" t="s">
        <v>791</v>
      </c>
      <c r="CF1" s="235" t="s">
        <v>791</v>
      </c>
      <c r="CG1" s="235" t="s">
        <v>791</v>
      </c>
      <c r="CH1" s="11"/>
      <c r="CI1" s="235" t="s">
        <v>791</v>
      </c>
      <c r="CJ1" s="235" t="s">
        <v>791</v>
      </c>
      <c r="CK1" s="235" t="s">
        <v>791</v>
      </c>
      <c r="CL1" s="235" t="s">
        <v>791</v>
      </c>
      <c r="CM1" s="235" t="s">
        <v>791</v>
      </c>
      <c r="CN1" s="235" t="s">
        <v>791</v>
      </c>
      <c r="CO1" s="235" t="s">
        <v>791</v>
      </c>
      <c r="CP1" s="235" t="s">
        <v>791</v>
      </c>
      <c r="CQ1" s="11"/>
      <c r="CR1" s="235" t="s">
        <v>791</v>
      </c>
      <c r="CS1" s="235" t="s">
        <v>791</v>
      </c>
      <c r="CT1" s="235" t="s">
        <v>791</v>
      </c>
      <c r="CU1" s="235" t="s">
        <v>791</v>
      </c>
      <c r="CV1" s="235" t="s">
        <v>791</v>
      </c>
      <c r="CW1" s="235" t="s">
        <v>791</v>
      </c>
      <c r="CX1" s="235" t="s">
        <v>791</v>
      </c>
      <c r="CY1" s="235" t="s">
        <v>791</v>
      </c>
      <c r="CZ1" s="11"/>
      <c r="DA1" s="235" t="s">
        <v>791</v>
      </c>
      <c r="DB1" s="235" t="s">
        <v>791</v>
      </c>
      <c r="DC1" s="235" t="s">
        <v>791</v>
      </c>
      <c r="DD1" s="235" t="s">
        <v>791</v>
      </c>
      <c r="DE1" s="235" t="s">
        <v>791</v>
      </c>
      <c r="DF1" s="235" t="s">
        <v>791</v>
      </c>
      <c r="DG1" s="235" t="s">
        <v>791</v>
      </c>
      <c r="DH1" s="235" t="s">
        <v>791</v>
      </c>
      <c r="DI1" s="11"/>
    </row>
    <row r="2" spans="1:113">
      <c r="B2" s="17" t="s">
        <v>131</v>
      </c>
      <c r="D2" s="3"/>
      <c r="E2" s="11"/>
      <c r="F2" s="235" t="s">
        <v>792</v>
      </c>
      <c r="G2" s="235" t="s">
        <v>792</v>
      </c>
      <c r="H2" s="235" t="s">
        <v>792</v>
      </c>
      <c r="I2" s="235" t="s">
        <v>792</v>
      </c>
      <c r="J2" s="235" t="s">
        <v>792</v>
      </c>
      <c r="K2" s="235" t="s">
        <v>792</v>
      </c>
      <c r="L2" s="235" t="s">
        <v>792</v>
      </c>
      <c r="M2" s="235" t="s">
        <v>792</v>
      </c>
      <c r="N2" s="11"/>
      <c r="O2" s="235" t="s">
        <v>792</v>
      </c>
      <c r="P2" s="235" t="s">
        <v>792</v>
      </c>
      <c r="Q2" s="235" t="s">
        <v>792</v>
      </c>
      <c r="R2" s="235" t="s">
        <v>792</v>
      </c>
      <c r="S2" s="235" t="s">
        <v>792</v>
      </c>
      <c r="T2" s="235" t="s">
        <v>792</v>
      </c>
      <c r="U2" s="235" t="s">
        <v>792</v>
      </c>
      <c r="V2" s="235" t="s">
        <v>792</v>
      </c>
      <c r="W2" s="11"/>
      <c r="X2" s="235" t="s">
        <v>792</v>
      </c>
      <c r="Y2" s="235" t="s">
        <v>792</v>
      </c>
      <c r="Z2" s="235" t="s">
        <v>792</v>
      </c>
      <c r="AA2" s="235" t="s">
        <v>792</v>
      </c>
      <c r="AB2" s="235" t="s">
        <v>792</v>
      </c>
      <c r="AC2" s="235" t="s">
        <v>792</v>
      </c>
      <c r="AD2" s="235" t="s">
        <v>792</v>
      </c>
      <c r="AE2" s="235" t="s">
        <v>792</v>
      </c>
      <c r="AF2" s="11"/>
      <c r="AG2" s="235" t="s">
        <v>792</v>
      </c>
      <c r="AH2" s="235" t="s">
        <v>792</v>
      </c>
      <c r="AI2" s="235" t="s">
        <v>792</v>
      </c>
      <c r="AJ2" s="235" t="s">
        <v>792</v>
      </c>
      <c r="AK2" s="235" t="s">
        <v>792</v>
      </c>
      <c r="AL2" s="235" t="s">
        <v>792</v>
      </c>
      <c r="AM2" s="235" t="s">
        <v>792</v>
      </c>
      <c r="AN2" s="235" t="s">
        <v>792</v>
      </c>
      <c r="AO2" s="11"/>
      <c r="AP2" s="235" t="s">
        <v>792</v>
      </c>
      <c r="AQ2" s="235" t="s">
        <v>792</v>
      </c>
      <c r="AR2" s="235" t="s">
        <v>792</v>
      </c>
      <c r="AS2" s="235" t="s">
        <v>792</v>
      </c>
      <c r="AT2" s="235" t="s">
        <v>792</v>
      </c>
      <c r="AU2" s="235" t="s">
        <v>792</v>
      </c>
      <c r="AV2" s="235" t="s">
        <v>792</v>
      </c>
      <c r="AW2" s="235" t="s">
        <v>792</v>
      </c>
      <c r="AX2" s="11"/>
      <c r="AY2" s="235" t="s">
        <v>792</v>
      </c>
      <c r="AZ2" s="235" t="s">
        <v>792</v>
      </c>
      <c r="BA2" s="235" t="s">
        <v>792</v>
      </c>
      <c r="BB2" s="235" t="s">
        <v>792</v>
      </c>
      <c r="BC2" s="235" t="s">
        <v>792</v>
      </c>
      <c r="BD2" s="235" t="s">
        <v>792</v>
      </c>
      <c r="BE2" s="235" t="s">
        <v>792</v>
      </c>
      <c r="BF2" s="235" t="s">
        <v>792</v>
      </c>
      <c r="BG2" s="11"/>
      <c r="BH2" s="235" t="s">
        <v>792</v>
      </c>
      <c r="BI2" s="235" t="s">
        <v>792</v>
      </c>
      <c r="BJ2" s="235" t="s">
        <v>792</v>
      </c>
      <c r="BK2" s="235" t="s">
        <v>792</v>
      </c>
      <c r="BL2" s="235" t="s">
        <v>792</v>
      </c>
      <c r="BM2" s="235" t="s">
        <v>792</v>
      </c>
      <c r="BN2" s="235" t="s">
        <v>792</v>
      </c>
      <c r="BO2" s="235" t="s">
        <v>792</v>
      </c>
      <c r="BP2" s="11"/>
      <c r="BQ2" s="235" t="s">
        <v>792</v>
      </c>
      <c r="BR2" s="235" t="s">
        <v>792</v>
      </c>
      <c r="BS2" s="235" t="s">
        <v>792</v>
      </c>
      <c r="BT2" s="235" t="s">
        <v>792</v>
      </c>
      <c r="BU2" s="235" t="s">
        <v>792</v>
      </c>
      <c r="BV2" s="235" t="s">
        <v>792</v>
      </c>
      <c r="BW2" s="235" t="s">
        <v>792</v>
      </c>
      <c r="BX2" s="235" t="s">
        <v>792</v>
      </c>
      <c r="BY2" s="11"/>
      <c r="BZ2" s="235" t="s">
        <v>792</v>
      </c>
      <c r="CA2" s="235" t="s">
        <v>792</v>
      </c>
      <c r="CB2" s="235" t="s">
        <v>792</v>
      </c>
      <c r="CC2" s="235" t="s">
        <v>792</v>
      </c>
      <c r="CD2" s="235" t="s">
        <v>792</v>
      </c>
      <c r="CE2" s="235" t="s">
        <v>792</v>
      </c>
      <c r="CF2" s="235" t="s">
        <v>792</v>
      </c>
      <c r="CG2" s="235" t="s">
        <v>792</v>
      </c>
      <c r="CH2" s="11"/>
      <c r="CI2" s="235" t="s">
        <v>792</v>
      </c>
      <c r="CJ2" s="235" t="s">
        <v>792</v>
      </c>
      <c r="CK2" s="235" t="s">
        <v>792</v>
      </c>
      <c r="CL2" s="235" t="s">
        <v>792</v>
      </c>
      <c r="CM2" s="235" t="s">
        <v>792</v>
      </c>
      <c r="CN2" s="235" t="s">
        <v>792</v>
      </c>
      <c r="CO2" s="235" t="s">
        <v>792</v>
      </c>
      <c r="CP2" s="235" t="s">
        <v>792</v>
      </c>
      <c r="CQ2" s="11"/>
      <c r="CR2" s="235" t="s">
        <v>792</v>
      </c>
      <c r="CS2" s="235" t="s">
        <v>792</v>
      </c>
      <c r="CT2" s="235" t="s">
        <v>792</v>
      </c>
      <c r="CU2" s="235" t="s">
        <v>792</v>
      </c>
      <c r="CV2" s="235" t="s">
        <v>792</v>
      </c>
      <c r="CW2" s="235" t="s">
        <v>792</v>
      </c>
      <c r="CX2" s="235" t="s">
        <v>792</v>
      </c>
      <c r="CY2" s="235" t="s">
        <v>792</v>
      </c>
      <c r="CZ2" s="11"/>
      <c r="DA2" s="235" t="s">
        <v>792</v>
      </c>
      <c r="DB2" s="235" t="s">
        <v>792</v>
      </c>
      <c r="DC2" s="235" t="s">
        <v>792</v>
      </c>
      <c r="DD2" s="235" t="s">
        <v>792</v>
      </c>
      <c r="DE2" s="235" t="s">
        <v>792</v>
      </c>
      <c r="DF2" s="235" t="s">
        <v>792</v>
      </c>
      <c r="DG2" s="235" t="s">
        <v>792</v>
      </c>
      <c r="DH2" s="235" t="s">
        <v>792</v>
      </c>
      <c r="DI2" s="11"/>
    </row>
    <row r="3" spans="1:113">
      <c r="B3" s="17"/>
      <c r="D3" s="3"/>
      <c r="E3" s="11"/>
      <c r="F3" s="235" t="s">
        <v>0</v>
      </c>
      <c r="G3" s="235" t="s">
        <v>0</v>
      </c>
      <c r="H3" s="235" t="s">
        <v>0</v>
      </c>
      <c r="I3" s="235" t="s">
        <v>0</v>
      </c>
      <c r="J3" s="235" t="s">
        <v>0</v>
      </c>
      <c r="K3" s="235" t="s">
        <v>0</v>
      </c>
      <c r="L3" s="235" t="s">
        <v>0</v>
      </c>
      <c r="M3" s="235" t="s">
        <v>0</v>
      </c>
      <c r="N3" s="11"/>
      <c r="O3" s="235" t="s">
        <v>0</v>
      </c>
      <c r="P3" s="235" t="s">
        <v>0</v>
      </c>
      <c r="Q3" s="235" t="s">
        <v>0</v>
      </c>
      <c r="R3" s="235" t="s">
        <v>0</v>
      </c>
      <c r="S3" s="235" t="s">
        <v>0</v>
      </c>
      <c r="T3" s="235" t="s">
        <v>0</v>
      </c>
      <c r="U3" s="235" t="s">
        <v>0</v>
      </c>
      <c r="V3" s="235" t="s">
        <v>0</v>
      </c>
      <c r="W3" s="11"/>
      <c r="X3" s="235" t="s">
        <v>0</v>
      </c>
      <c r="Y3" s="235" t="s">
        <v>0</v>
      </c>
      <c r="Z3" s="235" t="s">
        <v>0</v>
      </c>
      <c r="AA3" s="235" t="s">
        <v>0</v>
      </c>
      <c r="AB3" s="235" t="s">
        <v>0</v>
      </c>
      <c r="AC3" s="235" t="s">
        <v>0</v>
      </c>
      <c r="AD3" s="235" t="s">
        <v>0</v>
      </c>
      <c r="AE3" s="235" t="s">
        <v>0</v>
      </c>
      <c r="AF3" s="11"/>
      <c r="AG3" s="235" t="s">
        <v>0</v>
      </c>
      <c r="AH3" s="235" t="s">
        <v>0</v>
      </c>
      <c r="AI3" s="235" t="s">
        <v>0</v>
      </c>
      <c r="AJ3" s="235" t="s">
        <v>0</v>
      </c>
      <c r="AK3" s="235" t="s">
        <v>0</v>
      </c>
      <c r="AL3" s="235" t="s">
        <v>0</v>
      </c>
      <c r="AM3" s="235" t="s">
        <v>0</v>
      </c>
      <c r="AN3" s="235" t="s">
        <v>0</v>
      </c>
      <c r="AO3" s="11"/>
      <c r="AP3" s="235" t="s">
        <v>0</v>
      </c>
      <c r="AQ3" s="235" t="s">
        <v>0</v>
      </c>
      <c r="AR3" s="235" t="s">
        <v>0</v>
      </c>
      <c r="AS3" s="235" t="s">
        <v>0</v>
      </c>
      <c r="AT3" s="235" t="s">
        <v>0</v>
      </c>
      <c r="AU3" s="235" t="s">
        <v>0</v>
      </c>
      <c r="AV3" s="235" t="s">
        <v>0</v>
      </c>
      <c r="AW3" s="235" t="s">
        <v>0</v>
      </c>
      <c r="AX3" s="11"/>
      <c r="AY3" s="235" t="s">
        <v>0</v>
      </c>
      <c r="AZ3" s="235" t="s">
        <v>0</v>
      </c>
      <c r="BA3" s="235" t="s">
        <v>0</v>
      </c>
      <c r="BB3" s="235" t="s">
        <v>0</v>
      </c>
      <c r="BC3" s="235" t="s">
        <v>0</v>
      </c>
      <c r="BD3" s="235" t="s">
        <v>0</v>
      </c>
      <c r="BE3" s="235" t="s">
        <v>0</v>
      </c>
      <c r="BF3" s="235" t="s">
        <v>0</v>
      </c>
      <c r="BG3" s="11"/>
      <c r="BH3" s="235" t="s">
        <v>0</v>
      </c>
      <c r="BI3" s="235" t="s">
        <v>0</v>
      </c>
      <c r="BJ3" s="235" t="s">
        <v>0</v>
      </c>
      <c r="BK3" s="235" t="s">
        <v>0</v>
      </c>
      <c r="BL3" s="235" t="s">
        <v>0</v>
      </c>
      <c r="BM3" s="235" t="s">
        <v>0</v>
      </c>
      <c r="BN3" s="235" t="s">
        <v>0</v>
      </c>
      <c r="BO3" s="235" t="s">
        <v>0</v>
      </c>
      <c r="BP3" s="11"/>
      <c r="BQ3" s="235" t="s">
        <v>0</v>
      </c>
      <c r="BR3" s="235" t="s">
        <v>0</v>
      </c>
      <c r="BS3" s="235" t="s">
        <v>0</v>
      </c>
      <c r="BT3" s="235" t="s">
        <v>0</v>
      </c>
      <c r="BU3" s="235" t="s">
        <v>0</v>
      </c>
      <c r="BV3" s="235" t="s">
        <v>0</v>
      </c>
      <c r="BW3" s="235" t="s">
        <v>0</v>
      </c>
      <c r="BX3" s="235" t="s">
        <v>0</v>
      </c>
      <c r="BY3" s="11"/>
      <c r="BZ3" s="235" t="s">
        <v>0</v>
      </c>
      <c r="CA3" s="235" t="s">
        <v>0</v>
      </c>
      <c r="CB3" s="235" t="s">
        <v>0</v>
      </c>
      <c r="CC3" s="235" t="s">
        <v>0</v>
      </c>
      <c r="CD3" s="235" t="s">
        <v>0</v>
      </c>
      <c r="CE3" s="235" t="s">
        <v>0</v>
      </c>
      <c r="CF3" s="235" t="s">
        <v>0</v>
      </c>
      <c r="CG3" s="235" t="s">
        <v>0</v>
      </c>
      <c r="CH3" s="11"/>
      <c r="CI3" s="235" t="s">
        <v>0</v>
      </c>
      <c r="CJ3" s="235" t="s">
        <v>0</v>
      </c>
      <c r="CK3" s="235" t="s">
        <v>0</v>
      </c>
      <c r="CL3" s="235" t="s">
        <v>0</v>
      </c>
      <c r="CM3" s="235" t="s">
        <v>0</v>
      </c>
      <c r="CN3" s="235" t="s">
        <v>0</v>
      </c>
      <c r="CO3" s="235" t="s">
        <v>0</v>
      </c>
      <c r="CP3" s="235" t="s">
        <v>0</v>
      </c>
      <c r="CQ3" s="11"/>
      <c r="CR3" s="235" t="s">
        <v>0</v>
      </c>
      <c r="CS3" s="235" t="s">
        <v>0</v>
      </c>
      <c r="CT3" s="235" t="s">
        <v>0</v>
      </c>
      <c r="CU3" s="235" t="s">
        <v>0</v>
      </c>
      <c r="CV3" s="235" t="s">
        <v>0</v>
      </c>
      <c r="CW3" s="235" t="s">
        <v>0</v>
      </c>
      <c r="CX3" s="235" t="s">
        <v>0</v>
      </c>
      <c r="CY3" s="235" t="s">
        <v>0</v>
      </c>
      <c r="CZ3" s="11"/>
      <c r="DA3" s="235" t="s">
        <v>0</v>
      </c>
      <c r="DB3" s="235" t="s">
        <v>0</v>
      </c>
      <c r="DC3" s="235" t="s">
        <v>0</v>
      </c>
      <c r="DD3" s="235" t="s">
        <v>0</v>
      </c>
      <c r="DE3" s="235" t="s">
        <v>0</v>
      </c>
      <c r="DF3" s="235" t="s">
        <v>0</v>
      </c>
      <c r="DG3" s="235" t="s">
        <v>0</v>
      </c>
      <c r="DH3" s="235" t="s">
        <v>0</v>
      </c>
      <c r="DI3" s="11"/>
    </row>
    <row r="4" spans="1:113">
      <c r="B4" s="17" t="s">
        <v>132</v>
      </c>
      <c r="D4" s="3"/>
      <c r="E4" s="11"/>
      <c r="F4" s="235" t="s">
        <v>793</v>
      </c>
      <c r="G4" s="235" t="s">
        <v>793</v>
      </c>
      <c r="H4" s="235" t="s">
        <v>793</v>
      </c>
      <c r="I4" s="235" t="s">
        <v>793</v>
      </c>
      <c r="J4" s="235" t="s">
        <v>793</v>
      </c>
      <c r="K4" s="235" t="s">
        <v>793</v>
      </c>
      <c r="L4" s="235" t="s">
        <v>793</v>
      </c>
      <c r="M4" s="235" t="s">
        <v>793</v>
      </c>
      <c r="N4" s="11"/>
      <c r="O4" s="235" t="s">
        <v>793</v>
      </c>
      <c r="P4" s="235" t="s">
        <v>793</v>
      </c>
      <c r="Q4" s="235" t="s">
        <v>793</v>
      </c>
      <c r="R4" s="235" t="s">
        <v>793</v>
      </c>
      <c r="S4" s="235" t="s">
        <v>793</v>
      </c>
      <c r="T4" s="235" t="s">
        <v>793</v>
      </c>
      <c r="U4" s="235" t="s">
        <v>793</v>
      </c>
      <c r="V4" s="235" t="s">
        <v>793</v>
      </c>
      <c r="W4" s="11"/>
      <c r="X4" s="235" t="s">
        <v>793</v>
      </c>
      <c r="Y4" s="235" t="s">
        <v>793</v>
      </c>
      <c r="Z4" s="235" t="s">
        <v>793</v>
      </c>
      <c r="AA4" s="235" t="s">
        <v>793</v>
      </c>
      <c r="AB4" s="235" t="s">
        <v>793</v>
      </c>
      <c r="AC4" s="235" t="s">
        <v>793</v>
      </c>
      <c r="AD4" s="235" t="s">
        <v>793</v>
      </c>
      <c r="AE4" s="235" t="s">
        <v>793</v>
      </c>
      <c r="AF4" s="11"/>
      <c r="AG4" s="235" t="s">
        <v>793</v>
      </c>
      <c r="AH4" s="235" t="s">
        <v>793</v>
      </c>
      <c r="AI4" s="235" t="s">
        <v>793</v>
      </c>
      <c r="AJ4" s="235" t="s">
        <v>793</v>
      </c>
      <c r="AK4" s="235" t="s">
        <v>793</v>
      </c>
      <c r="AL4" s="235" t="s">
        <v>793</v>
      </c>
      <c r="AM4" s="235" t="s">
        <v>793</v>
      </c>
      <c r="AN4" s="235" t="s">
        <v>793</v>
      </c>
      <c r="AO4" s="11"/>
      <c r="AP4" s="235" t="s">
        <v>793</v>
      </c>
      <c r="AQ4" s="235" t="s">
        <v>793</v>
      </c>
      <c r="AR4" s="235" t="s">
        <v>793</v>
      </c>
      <c r="AS4" s="235" t="s">
        <v>793</v>
      </c>
      <c r="AT4" s="235" t="s">
        <v>793</v>
      </c>
      <c r="AU4" s="235" t="s">
        <v>793</v>
      </c>
      <c r="AV4" s="235" t="s">
        <v>793</v>
      </c>
      <c r="AW4" s="235" t="s">
        <v>793</v>
      </c>
      <c r="AX4" s="11"/>
      <c r="AY4" s="235" t="s">
        <v>793</v>
      </c>
      <c r="AZ4" s="235" t="s">
        <v>793</v>
      </c>
      <c r="BA4" s="235" t="s">
        <v>793</v>
      </c>
      <c r="BB4" s="235" t="s">
        <v>793</v>
      </c>
      <c r="BC4" s="235" t="s">
        <v>793</v>
      </c>
      <c r="BD4" s="235" t="s">
        <v>793</v>
      </c>
      <c r="BE4" s="235" t="s">
        <v>793</v>
      </c>
      <c r="BF4" s="235" t="s">
        <v>793</v>
      </c>
      <c r="BG4" s="11"/>
      <c r="BH4" s="235" t="s">
        <v>793</v>
      </c>
      <c r="BI4" s="235" t="s">
        <v>793</v>
      </c>
      <c r="BJ4" s="235" t="s">
        <v>793</v>
      </c>
      <c r="BK4" s="235" t="s">
        <v>793</v>
      </c>
      <c r="BL4" s="235" t="s">
        <v>793</v>
      </c>
      <c r="BM4" s="235" t="s">
        <v>793</v>
      </c>
      <c r="BN4" s="235" t="s">
        <v>793</v>
      </c>
      <c r="BO4" s="235" t="s">
        <v>793</v>
      </c>
      <c r="BP4" s="11"/>
      <c r="BQ4" s="235" t="s">
        <v>793</v>
      </c>
      <c r="BR4" s="235" t="s">
        <v>793</v>
      </c>
      <c r="BS4" s="235" t="s">
        <v>793</v>
      </c>
      <c r="BT4" s="235" t="s">
        <v>793</v>
      </c>
      <c r="BU4" s="235" t="s">
        <v>793</v>
      </c>
      <c r="BV4" s="235" t="s">
        <v>793</v>
      </c>
      <c r="BW4" s="235" t="s">
        <v>793</v>
      </c>
      <c r="BX4" s="235" t="s">
        <v>793</v>
      </c>
      <c r="BY4" s="11"/>
      <c r="BZ4" s="235" t="s">
        <v>793</v>
      </c>
      <c r="CA4" s="235" t="s">
        <v>793</v>
      </c>
      <c r="CB4" s="235" t="s">
        <v>793</v>
      </c>
      <c r="CC4" s="235" t="s">
        <v>793</v>
      </c>
      <c r="CD4" s="235" t="s">
        <v>793</v>
      </c>
      <c r="CE4" s="235" t="s">
        <v>793</v>
      </c>
      <c r="CF4" s="235" t="s">
        <v>793</v>
      </c>
      <c r="CG4" s="235" t="s">
        <v>793</v>
      </c>
      <c r="CH4" s="11"/>
      <c r="CI4" s="235" t="s">
        <v>793</v>
      </c>
      <c r="CJ4" s="235" t="s">
        <v>793</v>
      </c>
      <c r="CK4" s="235" t="s">
        <v>793</v>
      </c>
      <c r="CL4" s="235" t="s">
        <v>793</v>
      </c>
      <c r="CM4" s="235" t="s">
        <v>793</v>
      </c>
      <c r="CN4" s="235" t="s">
        <v>793</v>
      </c>
      <c r="CO4" s="235" t="s">
        <v>793</v>
      </c>
      <c r="CP4" s="235" t="s">
        <v>793</v>
      </c>
      <c r="CQ4" s="11"/>
      <c r="CR4" s="235" t="s">
        <v>793</v>
      </c>
      <c r="CS4" s="235" t="s">
        <v>793</v>
      </c>
      <c r="CT4" s="235" t="s">
        <v>793</v>
      </c>
      <c r="CU4" s="235" t="s">
        <v>793</v>
      </c>
      <c r="CV4" s="235" t="s">
        <v>793</v>
      </c>
      <c r="CW4" s="235" t="s">
        <v>793</v>
      </c>
      <c r="CX4" s="235" t="s">
        <v>793</v>
      </c>
      <c r="CY4" s="235" t="s">
        <v>793</v>
      </c>
      <c r="CZ4" s="11"/>
      <c r="DA4" s="235" t="s">
        <v>793</v>
      </c>
      <c r="DB4" s="235" t="s">
        <v>793</v>
      </c>
      <c r="DC4" s="235" t="s">
        <v>793</v>
      </c>
      <c r="DD4" s="235" t="s">
        <v>793</v>
      </c>
      <c r="DE4" s="235" t="s">
        <v>793</v>
      </c>
      <c r="DF4" s="235" t="s">
        <v>793</v>
      </c>
      <c r="DG4" s="235" t="s">
        <v>793</v>
      </c>
      <c r="DH4" s="235" t="s">
        <v>793</v>
      </c>
      <c r="DI4" s="11"/>
    </row>
    <row r="5" spans="1:113">
      <c r="B5" s="17" t="s">
        <v>131</v>
      </c>
      <c r="D5" s="13"/>
      <c r="E5" s="11"/>
      <c r="F5" s="3" t="s">
        <v>862</v>
      </c>
      <c r="G5" s="3" t="s">
        <v>862</v>
      </c>
      <c r="H5" s="3" t="s">
        <v>862</v>
      </c>
      <c r="I5" s="3" t="s">
        <v>862</v>
      </c>
      <c r="J5" s="3" t="s">
        <v>862</v>
      </c>
      <c r="K5" s="3" t="s">
        <v>862</v>
      </c>
      <c r="L5" s="3" t="s">
        <v>862</v>
      </c>
      <c r="M5" s="3" t="s">
        <v>862</v>
      </c>
      <c r="N5" s="11"/>
      <c r="O5" s="3" t="s">
        <v>862</v>
      </c>
      <c r="P5" s="3" t="s">
        <v>862</v>
      </c>
      <c r="Q5" s="3" t="s">
        <v>862</v>
      </c>
      <c r="R5" s="3" t="s">
        <v>862</v>
      </c>
      <c r="S5" s="3" t="s">
        <v>862</v>
      </c>
      <c r="T5" s="3" t="s">
        <v>862</v>
      </c>
      <c r="U5" s="3" t="s">
        <v>862</v>
      </c>
      <c r="V5" s="3" t="s">
        <v>862</v>
      </c>
      <c r="W5" s="11"/>
      <c r="X5" s="3" t="s">
        <v>862</v>
      </c>
      <c r="Y5" s="3" t="s">
        <v>862</v>
      </c>
      <c r="Z5" s="3" t="s">
        <v>862</v>
      </c>
      <c r="AA5" s="3" t="s">
        <v>862</v>
      </c>
      <c r="AB5" s="3" t="s">
        <v>862</v>
      </c>
      <c r="AC5" s="3" t="s">
        <v>862</v>
      </c>
      <c r="AD5" s="3" t="s">
        <v>862</v>
      </c>
      <c r="AE5" s="3" t="s">
        <v>862</v>
      </c>
      <c r="AF5" s="11"/>
      <c r="AG5" s="3" t="s">
        <v>862</v>
      </c>
      <c r="AH5" s="3" t="s">
        <v>862</v>
      </c>
      <c r="AI5" s="3" t="s">
        <v>862</v>
      </c>
      <c r="AJ5" s="3" t="s">
        <v>862</v>
      </c>
      <c r="AK5" s="3" t="s">
        <v>862</v>
      </c>
      <c r="AL5" s="3" t="s">
        <v>862</v>
      </c>
      <c r="AM5" s="3" t="s">
        <v>862</v>
      </c>
      <c r="AN5" s="3" t="s">
        <v>862</v>
      </c>
      <c r="AO5" s="11"/>
      <c r="AP5" s="3" t="s">
        <v>862</v>
      </c>
      <c r="AQ5" s="3" t="s">
        <v>862</v>
      </c>
      <c r="AR5" s="3" t="s">
        <v>862</v>
      </c>
      <c r="AS5" s="3" t="s">
        <v>862</v>
      </c>
      <c r="AT5" s="3" t="s">
        <v>862</v>
      </c>
      <c r="AU5" s="3" t="s">
        <v>862</v>
      </c>
      <c r="AV5" s="3" t="s">
        <v>862</v>
      </c>
      <c r="AW5" s="3" t="s">
        <v>862</v>
      </c>
      <c r="AX5" s="11"/>
      <c r="AY5" s="3" t="s">
        <v>862</v>
      </c>
      <c r="AZ5" s="3" t="s">
        <v>862</v>
      </c>
      <c r="BA5" s="3" t="s">
        <v>862</v>
      </c>
      <c r="BB5" s="3" t="s">
        <v>862</v>
      </c>
      <c r="BC5" s="3" t="s">
        <v>862</v>
      </c>
      <c r="BD5" s="3" t="s">
        <v>862</v>
      </c>
      <c r="BE5" s="3" t="s">
        <v>862</v>
      </c>
      <c r="BF5" s="3" t="s">
        <v>862</v>
      </c>
      <c r="BG5" s="11"/>
      <c r="BH5" s="3" t="s">
        <v>862</v>
      </c>
      <c r="BI5" s="3" t="s">
        <v>862</v>
      </c>
      <c r="BJ5" s="3" t="s">
        <v>862</v>
      </c>
      <c r="BK5" s="3" t="s">
        <v>862</v>
      </c>
      <c r="BL5" s="3" t="s">
        <v>862</v>
      </c>
      <c r="BM5" s="3" t="s">
        <v>862</v>
      </c>
      <c r="BN5" s="3" t="s">
        <v>862</v>
      </c>
      <c r="BO5" s="3" t="s">
        <v>862</v>
      </c>
      <c r="BP5" s="11"/>
      <c r="BQ5" s="3" t="s">
        <v>862</v>
      </c>
      <c r="BR5" s="3" t="s">
        <v>862</v>
      </c>
      <c r="BS5" s="3" t="s">
        <v>862</v>
      </c>
      <c r="BT5" s="3" t="s">
        <v>862</v>
      </c>
      <c r="BU5" s="3" t="s">
        <v>862</v>
      </c>
      <c r="BV5" s="3" t="s">
        <v>862</v>
      </c>
      <c r="BW5" s="3" t="s">
        <v>862</v>
      </c>
      <c r="BX5" s="3" t="s">
        <v>862</v>
      </c>
      <c r="BY5" s="11"/>
      <c r="BZ5" s="3" t="s">
        <v>862</v>
      </c>
      <c r="CA5" s="3" t="s">
        <v>862</v>
      </c>
      <c r="CB5" s="3" t="s">
        <v>862</v>
      </c>
      <c r="CC5" s="3" t="s">
        <v>862</v>
      </c>
      <c r="CD5" s="3" t="s">
        <v>862</v>
      </c>
      <c r="CE5" s="3" t="s">
        <v>862</v>
      </c>
      <c r="CF5" s="3" t="s">
        <v>862</v>
      </c>
      <c r="CG5" s="3" t="s">
        <v>862</v>
      </c>
      <c r="CH5" s="11"/>
      <c r="CI5" s="3" t="s">
        <v>862</v>
      </c>
      <c r="CJ5" s="3" t="s">
        <v>862</v>
      </c>
      <c r="CK5" s="3" t="s">
        <v>862</v>
      </c>
      <c r="CL5" s="3" t="s">
        <v>862</v>
      </c>
      <c r="CM5" s="3" t="s">
        <v>862</v>
      </c>
      <c r="CN5" s="3" t="s">
        <v>862</v>
      </c>
      <c r="CO5" s="3" t="s">
        <v>862</v>
      </c>
      <c r="CP5" s="3" t="s">
        <v>862</v>
      </c>
      <c r="CQ5" s="11"/>
      <c r="CR5" s="3" t="s">
        <v>862</v>
      </c>
      <c r="CS5" s="3" t="s">
        <v>862</v>
      </c>
      <c r="CT5" s="3" t="s">
        <v>862</v>
      </c>
      <c r="CU5" s="3" t="s">
        <v>862</v>
      </c>
      <c r="CV5" s="3" t="s">
        <v>862</v>
      </c>
      <c r="CW5" s="3" t="s">
        <v>862</v>
      </c>
      <c r="CX5" s="3" t="s">
        <v>862</v>
      </c>
      <c r="CY5" s="3" t="s">
        <v>862</v>
      </c>
      <c r="CZ5" s="11"/>
      <c r="DA5" s="3" t="s">
        <v>862</v>
      </c>
      <c r="DB5" s="3" t="s">
        <v>862</v>
      </c>
      <c r="DC5" s="3" t="s">
        <v>862</v>
      </c>
      <c r="DD5" s="3" t="s">
        <v>862</v>
      </c>
      <c r="DE5" s="3" t="s">
        <v>862</v>
      </c>
      <c r="DF5" s="3" t="s">
        <v>862</v>
      </c>
      <c r="DG5" s="3" t="s">
        <v>862</v>
      </c>
      <c r="DH5" s="3" t="s">
        <v>862</v>
      </c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A7" s="19"/>
      <c r="B7" s="17"/>
      <c r="E7" s="21"/>
      <c r="F7" s="324" t="s">
        <v>794</v>
      </c>
      <c r="G7" s="324" t="s">
        <v>794</v>
      </c>
      <c r="H7" s="324" t="s">
        <v>794</v>
      </c>
      <c r="I7" s="324" t="s">
        <v>794</v>
      </c>
      <c r="J7" s="324" t="s">
        <v>794</v>
      </c>
      <c r="K7" s="324" t="s">
        <v>794</v>
      </c>
      <c r="L7" s="324" t="s">
        <v>794</v>
      </c>
      <c r="M7" s="324" t="s">
        <v>794</v>
      </c>
      <c r="N7" s="325"/>
      <c r="O7" s="324" t="s">
        <v>795</v>
      </c>
      <c r="P7" s="324" t="s">
        <v>795</v>
      </c>
      <c r="Q7" s="324" t="s">
        <v>795</v>
      </c>
      <c r="R7" s="324" t="s">
        <v>795</v>
      </c>
      <c r="S7" s="324" t="s">
        <v>795</v>
      </c>
      <c r="T7" s="324" t="s">
        <v>795</v>
      </c>
      <c r="U7" s="324" t="s">
        <v>795</v>
      </c>
      <c r="V7" s="324" t="s">
        <v>795</v>
      </c>
      <c r="W7" s="325"/>
      <c r="X7" s="324" t="s">
        <v>796</v>
      </c>
      <c r="Y7" s="324" t="s">
        <v>796</v>
      </c>
      <c r="Z7" s="324" t="s">
        <v>796</v>
      </c>
      <c r="AA7" s="324" t="s">
        <v>796</v>
      </c>
      <c r="AB7" s="324" t="s">
        <v>796</v>
      </c>
      <c r="AC7" s="324" t="s">
        <v>796</v>
      </c>
      <c r="AD7" s="324" t="s">
        <v>796</v>
      </c>
      <c r="AE7" s="324" t="s">
        <v>796</v>
      </c>
      <c r="AF7" s="325"/>
      <c r="AG7" s="324" t="s">
        <v>797</v>
      </c>
      <c r="AH7" s="324" t="s">
        <v>797</v>
      </c>
      <c r="AI7" s="324" t="s">
        <v>797</v>
      </c>
      <c r="AJ7" s="324" t="s">
        <v>797</v>
      </c>
      <c r="AK7" s="324" t="s">
        <v>797</v>
      </c>
      <c r="AL7" s="324" t="s">
        <v>797</v>
      </c>
      <c r="AM7" s="324" t="s">
        <v>797</v>
      </c>
      <c r="AN7" s="324" t="s">
        <v>797</v>
      </c>
      <c r="AO7" s="325"/>
      <c r="AP7" s="324" t="s">
        <v>798</v>
      </c>
      <c r="AQ7" s="324" t="s">
        <v>798</v>
      </c>
      <c r="AR7" s="324" t="s">
        <v>798</v>
      </c>
      <c r="AS7" s="324" t="s">
        <v>798</v>
      </c>
      <c r="AT7" s="324" t="s">
        <v>798</v>
      </c>
      <c r="AU7" s="324" t="s">
        <v>798</v>
      </c>
      <c r="AV7" s="324" t="s">
        <v>798</v>
      </c>
      <c r="AW7" s="324" t="s">
        <v>798</v>
      </c>
      <c r="AX7" s="325"/>
      <c r="AY7" s="324" t="s">
        <v>799</v>
      </c>
      <c r="AZ7" s="324" t="s">
        <v>799</v>
      </c>
      <c r="BA7" s="324" t="s">
        <v>799</v>
      </c>
      <c r="BB7" s="324" t="s">
        <v>799</v>
      </c>
      <c r="BC7" s="324" t="s">
        <v>799</v>
      </c>
      <c r="BD7" s="324" t="s">
        <v>799</v>
      </c>
      <c r="BE7" s="324" t="s">
        <v>799</v>
      </c>
      <c r="BF7" s="324" t="s">
        <v>799</v>
      </c>
      <c r="BG7" s="325"/>
      <c r="BH7" s="324" t="s">
        <v>800</v>
      </c>
      <c r="BI7" s="324" t="s">
        <v>800</v>
      </c>
      <c r="BJ7" s="324" t="s">
        <v>800</v>
      </c>
      <c r="BK7" s="324" t="s">
        <v>800</v>
      </c>
      <c r="BL7" s="324" t="s">
        <v>800</v>
      </c>
      <c r="BM7" s="324" t="s">
        <v>800</v>
      </c>
      <c r="BN7" s="324" t="s">
        <v>800</v>
      </c>
      <c r="BO7" s="324" t="s">
        <v>800</v>
      </c>
      <c r="BP7" s="325"/>
      <c r="BQ7" s="324" t="s">
        <v>1</v>
      </c>
      <c r="BR7" s="324" t="s">
        <v>1</v>
      </c>
      <c r="BS7" s="324" t="s">
        <v>1</v>
      </c>
      <c r="BT7" s="324" t="s">
        <v>1</v>
      </c>
      <c r="BU7" s="324" t="s">
        <v>1</v>
      </c>
      <c r="BV7" s="324" t="s">
        <v>1</v>
      </c>
      <c r="BW7" s="324" t="s">
        <v>1</v>
      </c>
      <c r="BX7" s="324" t="s">
        <v>1</v>
      </c>
      <c r="BY7" s="325"/>
      <c r="BZ7" s="324" t="s">
        <v>801</v>
      </c>
      <c r="CA7" s="324" t="s">
        <v>801</v>
      </c>
      <c r="CB7" s="324" t="s">
        <v>801</v>
      </c>
      <c r="CC7" s="324" t="s">
        <v>801</v>
      </c>
      <c r="CD7" s="324" t="s">
        <v>801</v>
      </c>
      <c r="CE7" s="324" t="s">
        <v>801</v>
      </c>
      <c r="CF7" s="324" t="s">
        <v>801</v>
      </c>
      <c r="CG7" s="324" t="s">
        <v>801</v>
      </c>
      <c r="CH7" s="325"/>
      <c r="CI7" s="324" t="s">
        <v>802</v>
      </c>
      <c r="CJ7" s="324" t="s">
        <v>802</v>
      </c>
      <c r="CK7" s="324" t="s">
        <v>802</v>
      </c>
      <c r="CL7" s="324" t="s">
        <v>802</v>
      </c>
      <c r="CM7" s="324" t="s">
        <v>802</v>
      </c>
      <c r="CN7" s="324" t="s">
        <v>802</v>
      </c>
      <c r="CO7" s="324" t="s">
        <v>802</v>
      </c>
      <c r="CP7" s="324" t="s">
        <v>802</v>
      </c>
      <c r="CQ7" s="325"/>
      <c r="CR7" s="324" t="s">
        <v>803</v>
      </c>
      <c r="CS7" s="324" t="s">
        <v>803</v>
      </c>
      <c r="CT7" s="324" t="s">
        <v>803</v>
      </c>
      <c r="CU7" s="324" t="s">
        <v>803</v>
      </c>
      <c r="CV7" s="324" t="s">
        <v>803</v>
      </c>
      <c r="CW7" s="324" t="s">
        <v>803</v>
      </c>
      <c r="CX7" s="324" t="s">
        <v>803</v>
      </c>
      <c r="CY7" s="324" t="s">
        <v>803</v>
      </c>
      <c r="CZ7" s="325"/>
      <c r="DA7" s="324" t="s">
        <v>804</v>
      </c>
      <c r="DB7" s="324" t="s">
        <v>804</v>
      </c>
      <c r="DC7" s="324" t="s">
        <v>804</v>
      </c>
      <c r="DD7" s="324" t="s">
        <v>804</v>
      </c>
      <c r="DE7" s="324" t="s">
        <v>804</v>
      </c>
      <c r="DF7" s="324" t="s">
        <v>804</v>
      </c>
      <c r="DG7" s="324" t="s">
        <v>804</v>
      </c>
      <c r="DH7" s="324" t="s">
        <v>804</v>
      </c>
      <c r="DI7" s="21"/>
    </row>
    <row r="8" spans="1:113" ht="38.25">
      <c r="A8" s="16" t="s">
        <v>129</v>
      </c>
      <c r="B8" s="17" t="s">
        <v>134</v>
      </c>
      <c r="E8" s="9"/>
      <c r="F8" s="326" t="s">
        <v>18</v>
      </c>
      <c r="G8" s="326" t="s">
        <v>19</v>
      </c>
      <c r="H8" s="326" t="s">
        <v>20</v>
      </c>
      <c r="I8" s="326" t="s">
        <v>21</v>
      </c>
      <c r="J8" s="326" t="s">
        <v>22</v>
      </c>
      <c r="K8" s="326" t="s">
        <v>23</v>
      </c>
      <c r="L8" s="326" t="s">
        <v>24</v>
      </c>
      <c r="M8" s="326" t="s">
        <v>2</v>
      </c>
      <c r="N8" s="327"/>
      <c r="O8" s="326" t="s">
        <v>18</v>
      </c>
      <c r="P8" s="326" t="s">
        <v>19</v>
      </c>
      <c r="Q8" s="326" t="s">
        <v>20</v>
      </c>
      <c r="R8" s="326" t="s">
        <v>21</v>
      </c>
      <c r="S8" s="326" t="s">
        <v>22</v>
      </c>
      <c r="T8" s="326" t="s">
        <v>23</v>
      </c>
      <c r="U8" s="326" t="s">
        <v>24</v>
      </c>
      <c r="V8" s="326" t="s">
        <v>2</v>
      </c>
      <c r="W8" s="327"/>
      <c r="X8" s="326" t="s">
        <v>18</v>
      </c>
      <c r="Y8" s="326" t="s">
        <v>19</v>
      </c>
      <c r="Z8" s="326" t="s">
        <v>20</v>
      </c>
      <c r="AA8" s="326" t="s">
        <v>21</v>
      </c>
      <c r="AB8" s="326" t="s">
        <v>22</v>
      </c>
      <c r="AC8" s="326" t="s">
        <v>23</v>
      </c>
      <c r="AD8" s="326" t="s">
        <v>24</v>
      </c>
      <c r="AE8" s="326" t="s">
        <v>2</v>
      </c>
      <c r="AF8" s="327"/>
      <c r="AG8" s="326" t="s">
        <v>18</v>
      </c>
      <c r="AH8" s="326" t="s">
        <v>19</v>
      </c>
      <c r="AI8" s="326" t="s">
        <v>20</v>
      </c>
      <c r="AJ8" s="326" t="s">
        <v>21</v>
      </c>
      <c r="AK8" s="326" t="s">
        <v>22</v>
      </c>
      <c r="AL8" s="326" t="s">
        <v>23</v>
      </c>
      <c r="AM8" s="326" t="s">
        <v>24</v>
      </c>
      <c r="AN8" s="326" t="s">
        <v>2</v>
      </c>
      <c r="AO8" s="327"/>
      <c r="AP8" s="326" t="s">
        <v>18</v>
      </c>
      <c r="AQ8" s="326" t="s">
        <v>19</v>
      </c>
      <c r="AR8" s="326" t="s">
        <v>20</v>
      </c>
      <c r="AS8" s="326" t="s">
        <v>21</v>
      </c>
      <c r="AT8" s="326" t="s">
        <v>22</v>
      </c>
      <c r="AU8" s="326" t="s">
        <v>23</v>
      </c>
      <c r="AV8" s="326" t="s">
        <v>24</v>
      </c>
      <c r="AW8" s="326" t="s">
        <v>2</v>
      </c>
      <c r="AX8" s="327"/>
      <c r="AY8" s="326" t="s">
        <v>18</v>
      </c>
      <c r="AZ8" s="326" t="s">
        <v>19</v>
      </c>
      <c r="BA8" s="326" t="s">
        <v>20</v>
      </c>
      <c r="BB8" s="326" t="s">
        <v>21</v>
      </c>
      <c r="BC8" s="326" t="s">
        <v>22</v>
      </c>
      <c r="BD8" s="326" t="s">
        <v>23</v>
      </c>
      <c r="BE8" s="326" t="s">
        <v>24</v>
      </c>
      <c r="BF8" s="326" t="s">
        <v>2</v>
      </c>
      <c r="BG8" s="327"/>
      <c r="BH8" s="326" t="s">
        <v>18</v>
      </c>
      <c r="BI8" s="326" t="s">
        <v>19</v>
      </c>
      <c r="BJ8" s="326" t="s">
        <v>20</v>
      </c>
      <c r="BK8" s="326" t="s">
        <v>21</v>
      </c>
      <c r="BL8" s="326" t="s">
        <v>22</v>
      </c>
      <c r="BM8" s="326" t="s">
        <v>23</v>
      </c>
      <c r="BN8" s="326" t="s">
        <v>24</v>
      </c>
      <c r="BO8" s="326" t="s">
        <v>2</v>
      </c>
      <c r="BP8" s="327"/>
      <c r="BQ8" s="326" t="s">
        <v>18</v>
      </c>
      <c r="BR8" s="326" t="s">
        <v>19</v>
      </c>
      <c r="BS8" s="326" t="s">
        <v>20</v>
      </c>
      <c r="BT8" s="326" t="s">
        <v>21</v>
      </c>
      <c r="BU8" s="326" t="s">
        <v>22</v>
      </c>
      <c r="BV8" s="326" t="s">
        <v>23</v>
      </c>
      <c r="BW8" s="326" t="s">
        <v>24</v>
      </c>
      <c r="BX8" s="326" t="s">
        <v>2</v>
      </c>
      <c r="BY8" s="327"/>
      <c r="BZ8" s="326" t="s">
        <v>18</v>
      </c>
      <c r="CA8" s="326" t="s">
        <v>19</v>
      </c>
      <c r="CB8" s="326" t="s">
        <v>20</v>
      </c>
      <c r="CC8" s="326" t="s">
        <v>21</v>
      </c>
      <c r="CD8" s="326" t="s">
        <v>22</v>
      </c>
      <c r="CE8" s="326" t="s">
        <v>23</v>
      </c>
      <c r="CF8" s="326" t="s">
        <v>24</v>
      </c>
      <c r="CG8" s="326" t="s">
        <v>2</v>
      </c>
      <c r="CH8" s="327"/>
      <c r="CI8" s="326" t="s">
        <v>18</v>
      </c>
      <c r="CJ8" s="326" t="s">
        <v>19</v>
      </c>
      <c r="CK8" s="326" t="s">
        <v>20</v>
      </c>
      <c r="CL8" s="326" t="s">
        <v>21</v>
      </c>
      <c r="CM8" s="326" t="s">
        <v>22</v>
      </c>
      <c r="CN8" s="326" t="s">
        <v>23</v>
      </c>
      <c r="CO8" s="326" t="s">
        <v>24</v>
      </c>
      <c r="CP8" s="326" t="s">
        <v>2</v>
      </c>
      <c r="CQ8" s="327"/>
      <c r="CR8" s="326" t="s">
        <v>18</v>
      </c>
      <c r="CS8" s="326" t="s">
        <v>19</v>
      </c>
      <c r="CT8" s="326" t="s">
        <v>20</v>
      </c>
      <c r="CU8" s="326" t="s">
        <v>21</v>
      </c>
      <c r="CV8" s="326" t="s">
        <v>22</v>
      </c>
      <c r="CW8" s="326" t="s">
        <v>23</v>
      </c>
      <c r="CX8" s="326" t="s">
        <v>24</v>
      </c>
      <c r="CY8" s="326" t="s">
        <v>2</v>
      </c>
      <c r="CZ8" s="327"/>
      <c r="DA8" s="326" t="s">
        <v>18</v>
      </c>
      <c r="DB8" s="326" t="s">
        <v>19</v>
      </c>
      <c r="DC8" s="326" t="s">
        <v>20</v>
      </c>
      <c r="DD8" s="326" t="s">
        <v>21</v>
      </c>
      <c r="DE8" s="326" t="s">
        <v>22</v>
      </c>
      <c r="DF8" s="326" t="s">
        <v>23</v>
      </c>
      <c r="DG8" s="326" t="s">
        <v>24</v>
      </c>
      <c r="DH8" s="326" t="s">
        <v>2</v>
      </c>
      <c r="DI8" s="9"/>
    </row>
    <row r="9" spans="1:113">
      <c r="A9" s="235" t="str">
        <f>INDEX(Map!$A$6:$B$70,MATCH('FY14 Essbase'!C9,Map!$A$6:$A$70,0),2)</f>
        <v>001DIV</v>
      </c>
      <c r="B9" s="17" t="s">
        <v>135</v>
      </c>
      <c r="C9" s="3" t="s">
        <v>871</v>
      </c>
      <c r="D9" s="3"/>
      <c r="E9" s="10"/>
      <c r="F9" s="329">
        <v>0</v>
      </c>
      <c r="G9" s="329">
        <v>0</v>
      </c>
      <c r="H9" s="328">
        <v>-11.97</v>
      </c>
      <c r="I9" s="328">
        <v>-0.81</v>
      </c>
      <c r="J9" s="328">
        <v>3699.76</v>
      </c>
      <c r="K9" s="329">
        <v>0</v>
      </c>
      <c r="L9" s="328">
        <v>248.81</v>
      </c>
      <c r="M9" s="328">
        <v>3935.7900000000004</v>
      </c>
      <c r="N9" s="330"/>
      <c r="O9" s="329">
        <v>0</v>
      </c>
      <c r="P9" s="329">
        <v>0</v>
      </c>
      <c r="Q9" s="328">
        <v>-11.97</v>
      </c>
      <c r="R9" s="328">
        <v>-0.81</v>
      </c>
      <c r="S9" s="328">
        <v>3699.76</v>
      </c>
      <c r="T9" s="329">
        <v>0</v>
      </c>
      <c r="U9" s="328">
        <v>248.81</v>
      </c>
      <c r="V9" s="328">
        <v>3935.7900000000004</v>
      </c>
      <c r="W9" s="330"/>
      <c r="X9" s="329">
        <v>0</v>
      </c>
      <c r="Y9" s="329">
        <v>0</v>
      </c>
      <c r="Z9" s="328">
        <v>-11.97</v>
      </c>
      <c r="AA9" s="328">
        <v>-0.81</v>
      </c>
      <c r="AB9" s="328">
        <v>3699.76</v>
      </c>
      <c r="AC9" s="329">
        <v>0</v>
      </c>
      <c r="AD9" s="328">
        <v>248.81</v>
      </c>
      <c r="AE9" s="328">
        <v>3935.7900000000004</v>
      </c>
      <c r="AF9" s="330"/>
      <c r="AG9" s="329">
        <v>0</v>
      </c>
      <c r="AH9" s="329">
        <v>0</v>
      </c>
      <c r="AI9" s="329">
        <v>-11.97</v>
      </c>
      <c r="AJ9" s="329">
        <v>-0.81</v>
      </c>
      <c r="AK9" s="329">
        <v>3699.76</v>
      </c>
      <c r="AL9" s="329">
        <v>0</v>
      </c>
      <c r="AM9" s="329">
        <v>248.81</v>
      </c>
      <c r="AN9" s="329">
        <v>3935.7900000000004</v>
      </c>
      <c r="AO9" s="330"/>
      <c r="AP9" s="329">
        <v>0</v>
      </c>
      <c r="AQ9" s="329">
        <v>0</v>
      </c>
      <c r="AR9" s="329">
        <v>-11.97</v>
      </c>
      <c r="AS9" s="329">
        <v>-0.81</v>
      </c>
      <c r="AT9" s="329">
        <v>3699.76</v>
      </c>
      <c r="AU9" s="329">
        <v>0</v>
      </c>
      <c r="AV9" s="329">
        <v>248.81</v>
      </c>
      <c r="AW9" s="329">
        <v>3935.7900000000004</v>
      </c>
      <c r="AX9" s="330"/>
      <c r="AY9" s="329">
        <v>0</v>
      </c>
      <c r="AZ9" s="329">
        <v>0</v>
      </c>
      <c r="BA9" s="329">
        <v>-11.97</v>
      </c>
      <c r="BB9" s="329">
        <v>-0.81</v>
      </c>
      <c r="BC9" s="329">
        <v>3699.76</v>
      </c>
      <c r="BD9" s="329">
        <v>0</v>
      </c>
      <c r="BE9" s="329">
        <v>248.81</v>
      </c>
      <c r="BF9" s="329">
        <v>3935.7900000000004</v>
      </c>
      <c r="BG9" s="330"/>
      <c r="BH9" s="329">
        <v>0</v>
      </c>
      <c r="BI9" s="329">
        <v>0</v>
      </c>
      <c r="BJ9" s="329">
        <v>-11.97</v>
      </c>
      <c r="BK9" s="329">
        <v>-0.81</v>
      </c>
      <c r="BL9" s="329">
        <v>3699.76</v>
      </c>
      <c r="BM9" s="329">
        <v>0</v>
      </c>
      <c r="BN9" s="329">
        <v>248.81</v>
      </c>
      <c r="BO9" s="329">
        <v>3935.7900000000004</v>
      </c>
      <c r="BP9" s="330"/>
      <c r="BQ9" s="329">
        <v>0</v>
      </c>
      <c r="BR9" s="329">
        <v>0</v>
      </c>
      <c r="BS9" s="329">
        <v>-11.97</v>
      </c>
      <c r="BT9" s="329">
        <v>-0.81</v>
      </c>
      <c r="BU9" s="329">
        <v>3699.76</v>
      </c>
      <c r="BV9" s="329">
        <v>0</v>
      </c>
      <c r="BW9" s="329">
        <v>248.81</v>
      </c>
      <c r="BX9" s="329">
        <v>3935.7900000000004</v>
      </c>
      <c r="BY9" s="330"/>
      <c r="BZ9" s="329">
        <v>0</v>
      </c>
      <c r="CA9" s="329">
        <v>0</v>
      </c>
      <c r="CB9" s="329">
        <v>-11.97</v>
      </c>
      <c r="CC9" s="329">
        <v>-0.81</v>
      </c>
      <c r="CD9" s="329">
        <v>3699.76</v>
      </c>
      <c r="CE9" s="329">
        <v>0</v>
      </c>
      <c r="CF9" s="329">
        <v>248.81</v>
      </c>
      <c r="CG9" s="329">
        <v>3935.7900000000004</v>
      </c>
      <c r="CH9" s="330"/>
      <c r="CI9" s="329">
        <v>0</v>
      </c>
      <c r="CJ9" s="329">
        <v>0</v>
      </c>
      <c r="CK9" s="329">
        <v>-11.97</v>
      </c>
      <c r="CL9" s="329">
        <v>-0.81</v>
      </c>
      <c r="CM9" s="329">
        <v>3699.76</v>
      </c>
      <c r="CN9" s="329">
        <v>0</v>
      </c>
      <c r="CO9" s="329">
        <v>248.81</v>
      </c>
      <c r="CP9" s="329">
        <v>3935.7900000000004</v>
      </c>
      <c r="CQ9" s="330"/>
      <c r="CR9" s="329">
        <v>0</v>
      </c>
      <c r="CS9" s="329">
        <v>0</v>
      </c>
      <c r="CT9" s="329">
        <v>-11.97</v>
      </c>
      <c r="CU9" s="329">
        <v>-0.81</v>
      </c>
      <c r="CV9" s="329">
        <v>3699.76</v>
      </c>
      <c r="CW9" s="329">
        <v>0</v>
      </c>
      <c r="CX9" s="329">
        <v>248.81</v>
      </c>
      <c r="CY9" s="329">
        <v>3935.7900000000004</v>
      </c>
      <c r="CZ9" s="330"/>
      <c r="DA9" s="329">
        <v>0</v>
      </c>
      <c r="DB9" s="329">
        <v>0</v>
      </c>
      <c r="DC9" s="329">
        <v>105235.03</v>
      </c>
      <c r="DD9" s="329">
        <v>7079.19</v>
      </c>
      <c r="DE9" s="329">
        <v>3698.76</v>
      </c>
      <c r="DF9" s="329">
        <v>0</v>
      </c>
      <c r="DG9" s="329">
        <v>248.81</v>
      </c>
      <c r="DH9" s="329">
        <v>116261.79000000001</v>
      </c>
      <c r="DI9" s="10"/>
    </row>
    <row r="10" spans="1:113">
      <c r="A10" s="235" t="str">
        <f>INDEX(Map!$A$6:$B$70,MATCH('FY14 Essbase'!C10,Map!$A$6:$A$70,0),2)</f>
        <v>002DIV</v>
      </c>
      <c r="B10" s="17" t="s">
        <v>136</v>
      </c>
      <c r="C10" s="3" t="s">
        <v>872</v>
      </c>
      <c r="D10" s="3"/>
      <c r="E10" s="10"/>
      <c r="F10" s="328">
        <v>363961946.88</v>
      </c>
      <c r="G10" s="328">
        <v>5114207.53</v>
      </c>
      <c r="H10" s="328">
        <v>23369045.02</v>
      </c>
      <c r="I10" s="328">
        <v>1571602.49</v>
      </c>
      <c r="J10" s="328">
        <v>-7084790.1399999997</v>
      </c>
      <c r="K10" s="329">
        <v>0</v>
      </c>
      <c r="L10" s="328">
        <v>-476462.5</v>
      </c>
      <c r="M10" s="328">
        <v>-351696759.53999996</v>
      </c>
      <c r="N10" s="330"/>
      <c r="O10" s="328">
        <v>363961946.88</v>
      </c>
      <c r="P10" s="328">
        <v>5114207.53</v>
      </c>
      <c r="Q10" s="328">
        <v>23369045.02</v>
      </c>
      <c r="R10" s="328">
        <v>1571602.49</v>
      </c>
      <c r="S10" s="328">
        <v>-8571829.6199999992</v>
      </c>
      <c r="T10" s="329">
        <v>0</v>
      </c>
      <c r="U10" s="328">
        <v>-576468.09</v>
      </c>
      <c r="V10" s="328">
        <v>-353283804.60999995</v>
      </c>
      <c r="W10" s="330"/>
      <c r="X10" s="328">
        <v>363961946.88</v>
      </c>
      <c r="Y10" s="328">
        <v>5114207.53</v>
      </c>
      <c r="Z10" s="328">
        <v>-11495655.34</v>
      </c>
      <c r="AA10" s="328">
        <v>1116575.6299999999</v>
      </c>
      <c r="AB10" s="328">
        <v>-6356294.5300000003</v>
      </c>
      <c r="AC10" s="329">
        <v>0</v>
      </c>
      <c r="AD10" s="328">
        <v>-427470.11</v>
      </c>
      <c r="AE10" s="328">
        <v>-386238998.75999993</v>
      </c>
      <c r="AF10" s="330"/>
      <c r="AG10" s="329">
        <v>363961946.88</v>
      </c>
      <c r="AH10" s="329">
        <v>5114207.53</v>
      </c>
      <c r="AI10" s="329">
        <v>-11495655.34</v>
      </c>
      <c r="AJ10" s="329">
        <v>1116575.6299999999</v>
      </c>
      <c r="AK10" s="329">
        <v>-25941327.780000001</v>
      </c>
      <c r="AL10" s="329">
        <v>0</v>
      </c>
      <c r="AM10" s="329">
        <v>-1744592.23</v>
      </c>
      <c r="AN10" s="329">
        <v>-407141154.12999994</v>
      </c>
      <c r="AO10" s="330"/>
      <c r="AP10" s="329">
        <v>363961946.88</v>
      </c>
      <c r="AQ10" s="329">
        <v>5114207.53</v>
      </c>
      <c r="AR10" s="329">
        <v>-11495655.34</v>
      </c>
      <c r="AS10" s="329">
        <v>1116575.6299999999</v>
      </c>
      <c r="AT10" s="329">
        <v>-39725199.049999997</v>
      </c>
      <c r="AU10" s="329">
        <v>0</v>
      </c>
      <c r="AV10" s="329">
        <v>-2671577.7400000002</v>
      </c>
      <c r="AW10" s="329">
        <v>-421852010.90999997</v>
      </c>
      <c r="AX10" s="330"/>
      <c r="AY10" s="329">
        <v>381351105.88</v>
      </c>
      <c r="AZ10" s="329">
        <v>5114207.53</v>
      </c>
      <c r="BA10" s="329">
        <v>26228307.48</v>
      </c>
      <c r="BB10" s="329">
        <v>1876612.72</v>
      </c>
      <c r="BC10" s="329">
        <v>-35755821.700000003</v>
      </c>
      <c r="BD10" s="329">
        <v>0</v>
      </c>
      <c r="BE10" s="329">
        <v>-2404631.3199999998</v>
      </c>
      <c r="BF10" s="329">
        <v>-396520846.2299999</v>
      </c>
      <c r="BG10" s="330"/>
      <c r="BH10" s="329">
        <v>382709340.88</v>
      </c>
      <c r="BI10" s="329">
        <v>5114207.53</v>
      </c>
      <c r="BJ10" s="329">
        <v>26228307.48</v>
      </c>
      <c r="BK10" s="329">
        <v>1876612.72</v>
      </c>
      <c r="BL10" s="329">
        <v>-32260758.809999999</v>
      </c>
      <c r="BM10" s="329">
        <v>0</v>
      </c>
      <c r="BN10" s="329">
        <v>-2169583.2400000002</v>
      </c>
      <c r="BO10" s="329">
        <v>-394148970.25999993</v>
      </c>
      <c r="BP10" s="330"/>
      <c r="BQ10" s="329">
        <v>382709340.88</v>
      </c>
      <c r="BR10" s="329">
        <v>5114207.53</v>
      </c>
      <c r="BS10" s="329">
        <v>26228307.48</v>
      </c>
      <c r="BT10" s="329">
        <v>1876612.72</v>
      </c>
      <c r="BU10" s="329">
        <v>-36102167.149999999</v>
      </c>
      <c r="BV10" s="329">
        <v>0</v>
      </c>
      <c r="BW10" s="329">
        <v>-2427923.58</v>
      </c>
      <c r="BX10" s="329">
        <v>-398248718.93999994</v>
      </c>
      <c r="BY10" s="330"/>
      <c r="BZ10" s="329">
        <v>382801828.88</v>
      </c>
      <c r="CA10" s="329">
        <v>5114207.53</v>
      </c>
      <c r="CB10" s="329">
        <v>4273275.55</v>
      </c>
      <c r="CC10" s="329">
        <v>1906626.4</v>
      </c>
      <c r="CD10" s="329">
        <v>-56810051.049999997</v>
      </c>
      <c r="CE10" s="329">
        <v>0</v>
      </c>
      <c r="CF10" s="329">
        <v>-3820559.04</v>
      </c>
      <c r="CG10" s="329">
        <v>-442366744.54999995</v>
      </c>
      <c r="CH10" s="330"/>
      <c r="CI10" s="329">
        <v>382801828.88</v>
      </c>
      <c r="CJ10" s="329">
        <v>5114207.53</v>
      </c>
      <c r="CK10" s="329">
        <v>4273275.55</v>
      </c>
      <c r="CL10" s="329">
        <v>1906626.4</v>
      </c>
      <c r="CM10" s="329">
        <v>-64820757.689999998</v>
      </c>
      <c r="CN10" s="329">
        <v>0</v>
      </c>
      <c r="CO10" s="329">
        <v>-4359290.7699999996</v>
      </c>
      <c r="CP10" s="329">
        <v>-450916182.91999996</v>
      </c>
      <c r="CQ10" s="330"/>
      <c r="CR10" s="329">
        <v>382801828.88</v>
      </c>
      <c r="CS10" s="329">
        <v>5114207.53</v>
      </c>
      <c r="CT10" s="329">
        <v>4273275.55</v>
      </c>
      <c r="CU10" s="329">
        <v>1906626.4</v>
      </c>
      <c r="CV10" s="329">
        <v>-69183120.650000006</v>
      </c>
      <c r="CW10" s="329">
        <v>0</v>
      </c>
      <c r="CX10" s="329">
        <v>-4652666.08</v>
      </c>
      <c r="CY10" s="329">
        <v>-455571921.19</v>
      </c>
      <c r="CZ10" s="330"/>
      <c r="DA10" s="329">
        <v>566487744.88</v>
      </c>
      <c r="DB10" s="329">
        <v>5863388.5300000003</v>
      </c>
      <c r="DC10" s="329">
        <v>20781773.02</v>
      </c>
      <c r="DD10" s="329">
        <v>1397810.49</v>
      </c>
      <c r="DE10" s="329">
        <v>-65807355.409999996</v>
      </c>
      <c r="DF10" s="329">
        <v>0</v>
      </c>
      <c r="DG10" s="329">
        <v>-4429443.7300000004</v>
      </c>
      <c r="DH10" s="329">
        <v>-620408349.03999996</v>
      </c>
      <c r="DI10" s="10"/>
    </row>
    <row r="11" spans="1:113">
      <c r="A11" s="235" t="str">
        <f>INDEX(Map!$A$6:$B$70,MATCH('FY14 Essbase'!C11,Map!$A$6:$A$70,0),2)</f>
        <v>003DIV</v>
      </c>
      <c r="B11" s="17" t="s">
        <v>134</v>
      </c>
      <c r="C11" s="3" t="s">
        <v>873</v>
      </c>
      <c r="D11" s="3"/>
      <c r="E11" s="10"/>
      <c r="F11" s="328">
        <v>82813.25</v>
      </c>
      <c r="G11" s="328">
        <v>5569.31</v>
      </c>
      <c r="H11" s="328">
        <v>25112845.91</v>
      </c>
      <c r="I11" s="328">
        <v>1688875.6</v>
      </c>
      <c r="J11" s="328">
        <v>185476.52</v>
      </c>
      <c r="K11" s="329">
        <v>0</v>
      </c>
      <c r="L11" s="328">
        <v>12473.57</v>
      </c>
      <c r="M11" s="328">
        <v>26911289.040000003</v>
      </c>
      <c r="N11" s="330"/>
      <c r="O11" s="328">
        <v>82813.25</v>
      </c>
      <c r="P11" s="328">
        <v>5569.31</v>
      </c>
      <c r="Q11" s="328">
        <v>25112845.91</v>
      </c>
      <c r="R11" s="328">
        <v>1688875.6</v>
      </c>
      <c r="S11" s="328">
        <v>185476.52</v>
      </c>
      <c r="T11" s="329">
        <v>0</v>
      </c>
      <c r="U11" s="328">
        <v>12473.57</v>
      </c>
      <c r="V11" s="328">
        <v>26911289.040000003</v>
      </c>
      <c r="W11" s="330"/>
      <c r="X11" s="328">
        <v>82813.25</v>
      </c>
      <c r="Y11" s="328">
        <v>5569.31</v>
      </c>
      <c r="Z11" s="328">
        <v>25112845.91</v>
      </c>
      <c r="AA11" s="328">
        <v>1688875.6</v>
      </c>
      <c r="AB11" s="328">
        <v>185476.52</v>
      </c>
      <c r="AC11" s="329">
        <v>0</v>
      </c>
      <c r="AD11" s="328">
        <v>12473.57</v>
      </c>
      <c r="AE11" s="328">
        <v>26911289.040000003</v>
      </c>
      <c r="AF11" s="330"/>
      <c r="AG11" s="329">
        <v>82813.25</v>
      </c>
      <c r="AH11" s="329">
        <v>5569.31</v>
      </c>
      <c r="AI11" s="329">
        <v>25112845.91</v>
      </c>
      <c r="AJ11" s="329">
        <v>1688875.6</v>
      </c>
      <c r="AK11" s="329">
        <v>185476.52</v>
      </c>
      <c r="AL11" s="329">
        <v>0</v>
      </c>
      <c r="AM11" s="329">
        <v>12473.57</v>
      </c>
      <c r="AN11" s="329">
        <v>26911289.040000003</v>
      </c>
      <c r="AO11" s="330"/>
      <c r="AP11" s="329">
        <v>82813.25</v>
      </c>
      <c r="AQ11" s="329">
        <v>5569.31</v>
      </c>
      <c r="AR11" s="329">
        <v>25112845.91</v>
      </c>
      <c r="AS11" s="329">
        <v>1688875.6</v>
      </c>
      <c r="AT11" s="329">
        <v>185476.52</v>
      </c>
      <c r="AU11" s="329">
        <v>0</v>
      </c>
      <c r="AV11" s="329">
        <v>12473.57</v>
      </c>
      <c r="AW11" s="329">
        <v>26911289.040000003</v>
      </c>
      <c r="AX11" s="330"/>
      <c r="AY11" s="329">
        <v>82813.25</v>
      </c>
      <c r="AZ11" s="329">
        <v>5569.31</v>
      </c>
      <c r="BA11" s="329">
        <v>25112845.91</v>
      </c>
      <c r="BB11" s="329">
        <v>1688875.6</v>
      </c>
      <c r="BC11" s="329">
        <v>185476.52</v>
      </c>
      <c r="BD11" s="329">
        <v>0</v>
      </c>
      <c r="BE11" s="329">
        <v>12473.57</v>
      </c>
      <c r="BF11" s="329">
        <v>26911289.040000003</v>
      </c>
      <c r="BG11" s="330"/>
      <c r="BH11" s="329">
        <v>82813.25</v>
      </c>
      <c r="BI11" s="329">
        <v>5569.31</v>
      </c>
      <c r="BJ11" s="329">
        <v>25112845.91</v>
      </c>
      <c r="BK11" s="329">
        <v>1688875.6</v>
      </c>
      <c r="BL11" s="329">
        <v>185476.52</v>
      </c>
      <c r="BM11" s="329">
        <v>0</v>
      </c>
      <c r="BN11" s="329">
        <v>12473.57</v>
      </c>
      <c r="BO11" s="329">
        <v>26911289.040000003</v>
      </c>
      <c r="BP11" s="330"/>
      <c r="BQ11" s="329">
        <v>82813.25</v>
      </c>
      <c r="BR11" s="329">
        <v>5569.31</v>
      </c>
      <c r="BS11" s="329">
        <v>25112845.91</v>
      </c>
      <c r="BT11" s="329">
        <v>1688875.6</v>
      </c>
      <c r="BU11" s="329">
        <v>185476.52</v>
      </c>
      <c r="BV11" s="329">
        <v>0</v>
      </c>
      <c r="BW11" s="329">
        <v>12473.57</v>
      </c>
      <c r="BX11" s="329">
        <v>26911289.040000003</v>
      </c>
      <c r="BY11" s="330"/>
      <c r="BZ11" s="329">
        <v>82813.25</v>
      </c>
      <c r="CA11" s="329">
        <v>5569.31</v>
      </c>
      <c r="CB11" s="329">
        <v>25112845.91</v>
      </c>
      <c r="CC11" s="329">
        <v>1688875.6</v>
      </c>
      <c r="CD11" s="329">
        <v>185476.52</v>
      </c>
      <c r="CE11" s="329">
        <v>0</v>
      </c>
      <c r="CF11" s="329">
        <v>12473.57</v>
      </c>
      <c r="CG11" s="329">
        <v>26911289.040000003</v>
      </c>
      <c r="CH11" s="330"/>
      <c r="CI11" s="329">
        <v>82813.25</v>
      </c>
      <c r="CJ11" s="329">
        <v>5569.31</v>
      </c>
      <c r="CK11" s="329">
        <v>25112845.91</v>
      </c>
      <c r="CL11" s="329">
        <v>1688875.6</v>
      </c>
      <c r="CM11" s="329">
        <v>185476.52</v>
      </c>
      <c r="CN11" s="329">
        <v>0</v>
      </c>
      <c r="CO11" s="329">
        <v>12473.57</v>
      </c>
      <c r="CP11" s="329">
        <v>26911289.040000003</v>
      </c>
      <c r="CQ11" s="330"/>
      <c r="CR11" s="329">
        <v>82813.25</v>
      </c>
      <c r="CS11" s="329">
        <v>5569.31</v>
      </c>
      <c r="CT11" s="329">
        <v>25112845.91</v>
      </c>
      <c r="CU11" s="329">
        <v>1688875.6</v>
      </c>
      <c r="CV11" s="329">
        <v>185476.52</v>
      </c>
      <c r="CW11" s="329">
        <v>0</v>
      </c>
      <c r="CX11" s="329">
        <v>12473.57</v>
      </c>
      <c r="CY11" s="329">
        <v>26911289.040000003</v>
      </c>
      <c r="CZ11" s="330"/>
      <c r="DA11" s="329">
        <v>377427.25</v>
      </c>
      <c r="DB11" s="329">
        <v>25387.31</v>
      </c>
      <c r="DC11" s="329">
        <v>28704786.91</v>
      </c>
      <c r="DD11" s="329">
        <v>1930721.6</v>
      </c>
      <c r="DE11" s="329">
        <v>452530.52</v>
      </c>
      <c r="DF11" s="329">
        <v>0</v>
      </c>
      <c r="DG11" s="329">
        <v>30437.57</v>
      </c>
      <c r="DH11" s="329">
        <v>30715662.040000003</v>
      </c>
      <c r="DI11" s="10"/>
    </row>
    <row r="12" spans="1:113">
      <c r="A12" s="235" t="str">
        <f>INDEX(Map!$A$6:$B$70,MATCH('FY14 Essbase'!C12,Map!$A$6:$A$70,0),2)</f>
        <v>004DIV</v>
      </c>
      <c r="B12" s="17" t="s">
        <v>135</v>
      </c>
      <c r="C12" s="3" t="s">
        <v>874</v>
      </c>
      <c r="D12" s="3"/>
      <c r="E12" s="10"/>
      <c r="F12" s="328">
        <v>2059.52</v>
      </c>
      <c r="G12" s="328">
        <v>138.51</v>
      </c>
      <c r="H12" s="328">
        <v>137105.75</v>
      </c>
      <c r="I12" s="328">
        <v>9220.56</v>
      </c>
      <c r="J12" s="328">
        <v>-2669.65</v>
      </c>
      <c r="K12" s="329">
        <v>0</v>
      </c>
      <c r="L12" s="328">
        <v>-179.54</v>
      </c>
      <c r="M12" s="328">
        <v>141279.09</v>
      </c>
      <c r="N12" s="330"/>
      <c r="O12" s="328">
        <v>2059.52</v>
      </c>
      <c r="P12" s="328">
        <v>138.51</v>
      </c>
      <c r="Q12" s="328">
        <v>137105.75</v>
      </c>
      <c r="R12" s="328">
        <v>9220.56</v>
      </c>
      <c r="S12" s="328">
        <v>-2669.65</v>
      </c>
      <c r="T12" s="329">
        <v>0</v>
      </c>
      <c r="U12" s="328">
        <v>-179.54</v>
      </c>
      <c r="V12" s="328">
        <v>141279.09</v>
      </c>
      <c r="W12" s="330"/>
      <c r="X12" s="328">
        <v>2059.52</v>
      </c>
      <c r="Y12" s="328">
        <v>138.51</v>
      </c>
      <c r="Z12" s="328">
        <v>137105.75</v>
      </c>
      <c r="AA12" s="328">
        <v>9220.56</v>
      </c>
      <c r="AB12" s="328">
        <v>-2669.65</v>
      </c>
      <c r="AC12" s="329">
        <v>0</v>
      </c>
      <c r="AD12" s="328">
        <v>-179.54</v>
      </c>
      <c r="AE12" s="328">
        <v>141279.09</v>
      </c>
      <c r="AF12" s="330"/>
      <c r="AG12" s="329">
        <v>2059.52</v>
      </c>
      <c r="AH12" s="329">
        <v>138.51</v>
      </c>
      <c r="AI12" s="329">
        <v>137105.75</v>
      </c>
      <c r="AJ12" s="329">
        <v>9220.56</v>
      </c>
      <c r="AK12" s="329">
        <v>-2669.65</v>
      </c>
      <c r="AL12" s="329">
        <v>0</v>
      </c>
      <c r="AM12" s="329">
        <v>-179.54</v>
      </c>
      <c r="AN12" s="329">
        <v>141279.09</v>
      </c>
      <c r="AO12" s="330"/>
      <c r="AP12" s="329">
        <v>2059.52</v>
      </c>
      <c r="AQ12" s="329">
        <v>138.51</v>
      </c>
      <c r="AR12" s="329">
        <v>137105.75</v>
      </c>
      <c r="AS12" s="329">
        <v>9220.56</v>
      </c>
      <c r="AT12" s="329">
        <v>-2669.65</v>
      </c>
      <c r="AU12" s="329">
        <v>0</v>
      </c>
      <c r="AV12" s="329">
        <v>-179.54</v>
      </c>
      <c r="AW12" s="329">
        <v>141279.09</v>
      </c>
      <c r="AX12" s="330"/>
      <c r="AY12" s="329">
        <v>2059.52</v>
      </c>
      <c r="AZ12" s="329">
        <v>138.51</v>
      </c>
      <c r="BA12" s="329">
        <v>137105.75</v>
      </c>
      <c r="BB12" s="329">
        <v>9220.56</v>
      </c>
      <c r="BC12" s="329">
        <v>-2669.65</v>
      </c>
      <c r="BD12" s="329">
        <v>0</v>
      </c>
      <c r="BE12" s="329">
        <v>-179.54</v>
      </c>
      <c r="BF12" s="329">
        <v>141279.09</v>
      </c>
      <c r="BG12" s="330"/>
      <c r="BH12" s="329">
        <v>2059.52</v>
      </c>
      <c r="BI12" s="329">
        <v>138.51</v>
      </c>
      <c r="BJ12" s="329">
        <v>137105.75</v>
      </c>
      <c r="BK12" s="329">
        <v>9220.56</v>
      </c>
      <c r="BL12" s="329">
        <v>-2669.65</v>
      </c>
      <c r="BM12" s="329">
        <v>0</v>
      </c>
      <c r="BN12" s="329">
        <v>-179.54</v>
      </c>
      <c r="BO12" s="329">
        <v>141279.09</v>
      </c>
      <c r="BP12" s="330"/>
      <c r="BQ12" s="329">
        <v>2059.52</v>
      </c>
      <c r="BR12" s="329">
        <v>138.51</v>
      </c>
      <c r="BS12" s="329">
        <v>137105.75</v>
      </c>
      <c r="BT12" s="329">
        <v>9220.56</v>
      </c>
      <c r="BU12" s="329">
        <v>-2669.65</v>
      </c>
      <c r="BV12" s="329">
        <v>0</v>
      </c>
      <c r="BW12" s="329">
        <v>-179.54</v>
      </c>
      <c r="BX12" s="329">
        <v>141279.09</v>
      </c>
      <c r="BY12" s="330"/>
      <c r="BZ12" s="329">
        <v>2059.52</v>
      </c>
      <c r="CA12" s="329">
        <v>138.51</v>
      </c>
      <c r="CB12" s="329">
        <v>137105.75</v>
      </c>
      <c r="CC12" s="329">
        <v>9220.56</v>
      </c>
      <c r="CD12" s="329">
        <v>-2669.65</v>
      </c>
      <c r="CE12" s="329">
        <v>0</v>
      </c>
      <c r="CF12" s="329">
        <v>-179.54</v>
      </c>
      <c r="CG12" s="329">
        <v>141279.09</v>
      </c>
      <c r="CH12" s="330"/>
      <c r="CI12" s="329">
        <v>2059.52</v>
      </c>
      <c r="CJ12" s="329">
        <v>138.51</v>
      </c>
      <c r="CK12" s="329">
        <v>137105.75</v>
      </c>
      <c r="CL12" s="329">
        <v>9220.56</v>
      </c>
      <c r="CM12" s="329">
        <v>-2669.65</v>
      </c>
      <c r="CN12" s="329">
        <v>0</v>
      </c>
      <c r="CO12" s="329">
        <v>-179.54</v>
      </c>
      <c r="CP12" s="329">
        <v>141279.09</v>
      </c>
      <c r="CQ12" s="330"/>
      <c r="CR12" s="329">
        <v>2059.52</v>
      </c>
      <c r="CS12" s="329">
        <v>138.51</v>
      </c>
      <c r="CT12" s="329">
        <v>137105.75</v>
      </c>
      <c r="CU12" s="329">
        <v>9220.56</v>
      </c>
      <c r="CV12" s="329">
        <v>-2669.65</v>
      </c>
      <c r="CW12" s="329">
        <v>0</v>
      </c>
      <c r="CX12" s="329">
        <v>-179.54</v>
      </c>
      <c r="CY12" s="329">
        <v>141279.09</v>
      </c>
      <c r="CZ12" s="330"/>
      <c r="DA12" s="329">
        <v>6347.52</v>
      </c>
      <c r="DB12" s="329">
        <v>426.51</v>
      </c>
      <c r="DC12" s="329">
        <v>130897.75</v>
      </c>
      <c r="DD12" s="329">
        <v>8802.56</v>
      </c>
      <c r="DE12" s="329">
        <v>1102.3499999999999</v>
      </c>
      <c r="DF12" s="329">
        <v>0</v>
      </c>
      <c r="DG12" s="329">
        <v>74.459999999999994</v>
      </c>
      <c r="DH12" s="329">
        <v>134103.09</v>
      </c>
      <c r="DI12" s="10"/>
    </row>
    <row r="13" spans="1:113">
      <c r="A13" s="235" t="str">
        <f>INDEX(Map!$A$6:$B$70,MATCH('FY14 Essbase'!C13,Map!$A$6:$A$70,0),2)</f>
        <v>005DIV</v>
      </c>
      <c r="B13" s="17" t="s">
        <v>138</v>
      </c>
      <c r="C13" s="3" t="s">
        <v>875</v>
      </c>
      <c r="D13" s="3"/>
      <c r="E13" s="10"/>
      <c r="F13" s="328">
        <v>218645.39</v>
      </c>
      <c r="G13" s="328">
        <v>14704.22</v>
      </c>
      <c r="H13" s="328">
        <v>58929460.490000002</v>
      </c>
      <c r="I13" s="328">
        <v>3963092.37</v>
      </c>
      <c r="J13" s="328">
        <v>1697080.95</v>
      </c>
      <c r="K13" s="329">
        <v>0</v>
      </c>
      <c r="L13" s="328">
        <v>114131.17</v>
      </c>
      <c r="M13" s="328">
        <v>64470415.369999997</v>
      </c>
      <c r="N13" s="330"/>
      <c r="O13" s="328">
        <v>218645.39</v>
      </c>
      <c r="P13" s="328">
        <v>14704.22</v>
      </c>
      <c r="Q13" s="328">
        <v>58929460.490000002</v>
      </c>
      <c r="R13" s="328">
        <v>3963092.37</v>
      </c>
      <c r="S13" s="328">
        <v>1697080.95</v>
      </c>
      <c r="T13" s="329">
        <v>0</v>
      </c>
      <c r="U13" s="328">
        <v>114131.17</v>
      </c>
      <c r="V13" s="328">
        <v>64470415.369999997</v>
      </c>
      <c r="W13" s="330"/>
      <c r="X13" s="328">
        <v>218645.39</v>
      </c>
      <c r="Y13" s="328">
        <v>14704.22</v>
      </c>
      <c r="Z13" s="328">
        <v>58929460.490000002</v>
      </c>
      <c r="AA13" s="328">
        <v>3963092.37</v>
      </c>
      <c r="AB13" s="328">
        <v>1697080.95</v>
      </c>
      <c r="AC13" s="329">
        <v>0</v>
      </c>
      <c r="AD13" s="328">
        <v>114131.17</v>
      </c>
      <c r="AE13" s="328">
        <v>64470415.369999997</v>
      </c>
      <c r="AF13" s="330"/>
      <c r="AG13" s="329">
        <v>218645.39</v>
      </c>
      <c r="AH13" s="329">
        <v>14704.22</v>
      </c>
      <c r="AI13" s="329">
        <v>58929460.490000002</v>
      </c>
      <c r="AJ13" s="329">
        <v>3963092.37</v>
      </c>
      <c r="AK13" s="329">
        <v>1697080.95</v>
      </c>
      <c r="AL13" s="329">
        <v>0</v>
      </c>
      <c r="AM13" s="329">
        <v>114131.17</v>
      </c>
      <c r="AN13" s="329">
        <v>64470415.369999997</v>
      </c>
      <c r="AO13" s="330"/>
      <c r="AP13" s="329">
        <v>218645.39</v>
      </c>
      <c r="AQ13" s="329">
        <v>14704.22</v>
      </c>
      <c r="AR13" s="329">
        <v>58929460.490000002</v>
      </c>
      <c r="AS13" s="329">
        <v>3963092.37</v>
      </c>
      <c r="AT13" s="329">
        <v>1697080.95</v>
      </c>
      <c r="AU13" s="329">
        <v>0</v>
      </c>
      <c r="AV13" s="329">
        <v>114131.17</v>
      </c>
      <c r="AW13" s="329">
        <v>64470415.369999997</v>
      </c>
      <c r="AX13" s="330"/>
      <c r="AY13" s="329">
        <v>218645.39</v>
      </c>
      <c r="AZ13" s="329">
        <v>14704.22</v>
      </c>
      <c r="BA13" s="329">
        <v>58929460.490000002</v>
      </c>
      <c r="BB13" s="329">
        <v>3963092.37</v>
      </c>
      <c r="BC13" s="329">
        <v>1697080.95</v>
      </c>
      <c r="BD13" s="329">
        <v>0</v>
      </c>
      <c r="BE13" s="329">
        <v>114131.17</v>
      </c>
      <c r="BF13" s="329">
        <v>64470415.369999997</v>
      </c>
      <c r="BG13" s="330"/>
      <c r="BH13" s="329">
        <v>218645.39</v>
      </c>
      <c r="BI13" s="329">
        <v>14704.22</v>
      </c>
      <c r="BJ13" s="329">
        <v>58929460.490000002</v>
      </c>
      <c r="BK13" s="329">
        <v>3963092.37</v>
      </c>
      <c r="BL13" s="329">
        <v>1697080.95</v>
      </c>
      <c r="BM13" s="329">
        <v>0</v>
      </c>
      <c r="BN13" s="329">
        <v>114131.17</v>
      </c>
      <c r="BO13" s="329">
        <v>64470415.369999997</v>
      </c>
      <c r="BP13" s="330"/>
      <c r="BQ13" s="329">
        <v>218645.39</v>
      </c>
      <c r="BR13" s="329">
        <v>14704.22</v>
      </c>
      <c r="BS13" s="329">
        <v>58929460.490000002</v>
      </c>
      <c r="BT13" s="329">
        <v>3963092.37</v>
      </c>
      <c r="BU13" s="329">
        <v>1697080.95</v>
      </c>
      <c r="BV13" s="329">
        <v>0</v>
      </c>
      <c r="BW13" s="329">
        <v>114131.17</v>
      </c>
      <c r="BX13" s="329">
        <v>64470415.369999997</v>
      </c>
      <c r="BY13" s="330"/>
      <c r="BZ13" s="329">
        <v>218645.39</v>
      </c>
      <c r="CA13" s="329">
        <v>14704.22</v>
      </c>
      <c r="CB13" s="329">
        <v>58929460.490000002</v>
      </c>
      <c r="CC13" s="329">
        <v>3963092.37</v>
      </c>
      <c r="CD13" s="329">
        <v>1697080.95</v>
      </c>
      <c r="CE13" s="329">
        <v>0</v>
      </c>
      <c r="CF13" s="329">
        <v>114131.17</v>
      </c>
      <c r="CG13" s="329">
        <v>64470415.369999997</v>
      </c>
      <c r="CH13" s="330"/>
      <c r="CI13" s="329">
        <v>218645.39</v>
      </c>
      <c r="CJ13" s="329">
        <v>14704.22</v>
      </c>
      <c r="CK13" s="329">
        <v>58929460.490000002</v>
      </c>
      <c r="CL13" s="329">
        <v>3963092.37</v>
      </c>
      <c r="CM13" s="329">
        <v>1697080.95</v>
      </c>
      <c r="CN13" s="329">
        <v>0</v>
      </c>
      <c r="CO13" s="329">
        <v>114131.17</v>
      </c>
      <c r="CP13" s="329">
        <v>64470415.369999997</v>
      </c>
      <c r="CQ13" s="330"/>
      <c r="CR13" s="329">
        <v>218645.39</v>
      </c>
      <c r="CS13" s="329">
        <v>14704.22</v>
      </c>
      <c r="CT13" s="329">
        <v>58929460.490000002</v>
      </c>
      <c r="CU13" s="329">
        <v>3963092.37</v>
      </c>
      <c r="CV13" s="329">
        <v>1697080.95</v>
      </c>
      <c r="CW13" s="329">
        <v>0</v>
      </c>
      <c r="CX13" s="329">
        <v>114131.17</v>
      </c>
      <c r="CY13" s="329">
        <v>64470415.369999997</v>
      </c>
      <c r="CZ13" s="330"/>
      <c r="DA13" s="329">
        <v>773296.39</v>
      </c>
      <c r="DB13" s="329">
        <v>52013.22</v>
      </c>
      <c r="DC13" s="329">
        <v>66965888.490000002</v>
      </c>
      <c r="DD13" s="329">
        <v>4504211.37</v>
      </c>
      <c r="DE13" s="329">
        <v>2813940.95</v>
      </c>
      <c r="DF13" s="329">
        <v>0</v>
      </c>
      <c r="DG13" s="329">
        <v>189269.17</v>
      </c>
      <c r="DH13" s="329">
        <v>73648000.370000005</v>
      </c>
      <c r="DI13" s="10"/>
    </row>
    <row r="14" spans="1:113">
      <c r="A14" s="235" t="str">
        <f>INDEX(Map!$A$6:$B$70,MATCH('FY14 Essbase'!C14,Map!$A$6:$A$70,0),2)</f>
        <v>006DIV</v>
      </c>
      <c r="B14" s="17" t="s">
        <v>139</v>
      </c>
      <c r="C14" s="3" t="s">
        <v>876</v>
      </c>
      <c r="D14" s="3"/>
      <c r="E14" s="10"/>
      <c r="F14" s="328">
        <v>7076.32</v>
      </c>
      <c r="G14" s="328">
        <v>475.89</v>
      </c>
      <c r="H14" s="328">
        <v>840366.16</v>
      </c>
      <c r="I14" s="328">
        <v>56515.85</v>
      </c>
      <c r="J14" s="328">
        <v>7189.52</v>
      </c>
      <c r="K14" s="329">
        <v>0</v>
      </c>
      <c r="L14" s="328">
        <v>483.51</v>
      </c>
      <c r="M14" s="328">
        <v>897002.83</v>
      </c>
      <c r="N14" s="330"/>
      <c r="O14" s="328">
        <v>7076.32</v>
      </c>
      <c r="P14" s="328">
        <v>475.89</v>
      </c>
      <c r="Q14" s="328">
        <v>840366.16</v>
      </c>
      <c r="R14" s="328">
        <v>56515.85</v>
      </c>
      <c r="S14" s="328">
        <v>7189.52</v>
      </c>
      <c r="T14" s="329">
        <v>0</v>
      </c>
      <c r="U14" s="328">
        <v>483.51</v>
      </c>
      <c r="V14" s="328">
        <v>897002.83</v>
      </c>
      <c r="W14" s="330"/>
      <c r="X14" s="328">
        <v>7076.32</v>
      </c>
      <c r="Y14" s="328">
        <v>475.89</v>
      </c>
      <c r="Z14" s="328">
        <v>840366.16</v>
      </c>
      <c r="AA14" s="328">
        <v>56515.85</v>
      </c>
      <c r="AB14" s="328">
        <v>7189.52</v>
      </c>
      <c r="AC14" s="329">
        <v>0</v>
      </c>
      <c r="AD14" s="328">
        <v>483.51</v>
      </c>
      <c r="AE14" s="328">
        <v>897002.83</v>
      </c>
      <c r="AF14" s="330"/>
      <c r="AG14" s="329">
        <v>7076.32</v>
      </c>
      <c r="AH14" s="329">
        <v>475.89</v>
      </c>
      <c r="AI14" s="329">
        <v>840366.16</v>
      </c>
      <c r="AJ14" s="329">
        <v>56515.85</v>
      </c>
      <c r="AK14" s="329">
        <v>7189.52</v>
      </c>
      <c r="AL14" s="329">
        <v>0</v>
      </c>
      <c r="AM14" s="329">
        <v>483.51</v>
      </c>
      <c r="AN14" s="329">
        <v>897002.83</v>
      </c>
      <c r="AO14" s="330"/>
      <c r="AP14" s="329">
        <v>7076.32</v>
      </c>
      <c r="AQ14" s="329">
        <v>475.89</v>
      </c>
      <c r="AR14" s="329">
        <v>840366.16</v>
      </c>
      <c r="AS14" s="329">
        <v>56515.85</v>
      </c>
      <c r="AT14" s="329">
        <v>7189.52</v>
      </c>
      <c r="AU14" s="329">
        <v>0</v>
      </c>
      <c r="AV14" s="329">
        <v>483.51</v>
      </c>
      <c r="AW14" s="329">
        <v>897002.83</v>
      </c>
      <c r="AX14" s="330"/>
      <c r="AY14" s="329">
        <v>7076.32</v>
      </c>
      <c r="AZ14" s="329">
        <v>475.89</v>
      </c>
      <c r="BA14" s="329">
        <v>840366.16</v>
      </c>
      <c r="BB14" s="329">
        <v>56515.85</v>
      </c>
      <c r="BC14" s="329">
        <v>7189.52</v>
      </c>
      <c r="BD14" s="329">
        <v>0</v>
      </c>
      <c r="BE14" s="329">
        <v>483.51</v>
      </c>
      <c r="BF14" s="329">
        <v>897002.83</v>
      </c>
      <c r="BG14" s="330"/>
      <c r="BH14" s="329">
        <v>7076.32</v>
      </c>
      <c r="BI14" s="329">
        <v>475.89</v>
      </c>
      <c r="BJ14" s="329">
        <v>840366.16</v>
      </c>
      <c r="BK14" s="329">
        <v>56515.85</v>
      </c>
      <c r="BL14" s="329">
        <v>7189.52</v>
      </c>
      <c r="BM14" s="329">
        <v>0</v>
      </c>
      <c r="BN14" s="329">
        <v>483.51</v>
      </c>
      <c r="BO14" s="329">
        <v>897002.83</v>
      </c>
      <c r="BP14" s="330"/>
      <c r="BQ14" s="329">
        <v>7076.32</v>
      </c>
      <c r="BR14" s="329">
        <v>475.89</v>
      </c>
      <c r="BS14" s="329">
        <v>840366.16</v>
      </c>
      <c r="BT14" s="329">
        <v>56515.85</v>
      </c>
      <c r="BU14" s="329">
        <v>7189.52</v>
      </c>
      <c r="BV14" s="329">
        <v>0</v>
      </c>
      <c r="BW14" s="329">
        <v>483.51</v>
      </c>
      <c r="BX14" s="329">
        <v>897002.83</v>
      </c>
      <c r="BY14" s="330"/>
      <c r="BZ14" s="329">
        <v>7076.32</v>
      </c>
      <c r="CA14" s="329">
        <v>475.89</v>
      </c>
      <c r="CB14" s="329">
        <v>840366.16</v>
      </c>
      <c r="CC14" s="329">
        <v>56515.85</v>
      </c>
      <c r="CD14" s="329">
        <v>7189.52</v>
      </c>
      <c r="CE14" s="329">
        <v>0</v>
      </c>
      <c r="CF14" s="329">
        <v>483.51</v>
      </c>
      <c r="CG14" s="329">
        <v>897002.83</v>
      </c>
      <c r="CH14" s="330"/>
      <c r="CI14" s="329">
        <v>7076.32</v>
      </c>
      <c r="CJ14" s="329">
        <v>475.89</v>
      </c>
      <c r="CK14" s="329">
        <v>840366.16</v>
      </c>
      <c r="CL14" s="329">
        <v>56515.85</v>
      </c>
      <c r="CM14" s="329">
        <v>7189.52</v>
      </c>
      <c r="CN14" s="329">
        <v>0</v>
      </c>
      <c r="CO14" s="329">
        <v>483.51</v>
      </c>
      <c r="CP14" s="329">
        <v>897002.83</v>
      </c>
      <c r="CQ14" s="330"/>
      <c r="CR14" s="329">
        <v>7076.32</v>
      </c>
      <c r="CS14" s="329">
        <v>475.89</v>
      </c>
      <c r="CT14" s="329">
        <v>840366.16</v>
      </c>
      <c r="CU14" s="329">
        <v>56515.85</v>
      </c>
      <c r="CV14" s="329">
        <v>7189.52</v>
      </c>
      <c r="CW14" s="329">
        <v>0</v>
      </c>
      <c r="CX14" s="329">
        <v>483.51</v>
      </c>
      <c r="CY14" s="329">
        <v>897002.83</v>
      </c>
      <c r="CZ14" s="330"/>
      <c r="DA14" s="329">
        <v>18692.32</v>
      </c>
      <c r="DB14" s="329">
        <v>1256.8900000000001</v>
      </c>
      <c r="DC14" s="329">
        <v>1173970.1599999999</v>
      </c>
      <c r="DD14" s="329">
        <v>78961.850000000006</v>
      </c>
      <c r="DE14" s="329">
        <v>23555.52</v>
      </c>
      <c r="DF14" s="329">
        <v>0</v>
      </c>
      <c r="DG14" s="329">
        <v>1585.51</v>
      </c>
      <c r="DH14" s="329">
        <v>1258123.83</v>
      </c>
      <c r="DI14" s="10"/>
    </row>
    <row r="15" spans="1:113">
      <c r="A15" s="235" t="str">
        <f>INDEX(Map!$A$6:$B$70,MATCH('FY14 Essbase'!C15,Map!$A$6:$A$70,0),2)</f>
        <v>007DIV</v>
      </c>
      <c r="B15" s="17"/>
      <c r="C15" s="3" t="s">
        <v>877</v>
      </c>
      <c r="D15" s="3"/>
      <c r="E15" s="10"/>
      <c r="F15" s="328">
        <v>115900.04</v>
      </c>
      <c r="G15" s="328">
        <v>7794.45</v>
      </c>
      <c r="H15" s="328">
        <v>46216644.350000001</v>
      </c>
      <c r="I15" s="328">
        <v>3108136.9</v>
      </c>
      <c r="J15" s="328">
        <v>2053948.03</v>
      </c>
      <c r="K15" s="329">
        <v>0</v>
      </c>
      <c r="L15" s="328">
        <v>138131.01</v>
      </c>
      <c r="M15" s="328">
        <v>51393165.799999997</v>
      </c>
      <c r="N15" s="330"/>
      <c r="O15" s="328">
        <v>115900.04</v>
      </c>
      <c r="P15" s="328">
        <v>7794.45</v>
      </c>
      <c r="Q15" s="328">
        <v>46216644.350000001</v>
      </c>
      <c r="R15" s="328">
        <v>3108136.9</v>
      </c>
      <c r="S15" s="328">
        <v>2053948.03</v>
      </c>
      <c r="T15" s="329">
        <v>0</v>
      </c>
      <c r="U15" s="328">
        <v>138131.01</v>
      </c>
      <c r="V15" s="328">
        <v>51393165.799999997</v>
      </c>
      <c r="W15" s="330"/>
      <c r="X15" s="328">
        <v>115900.04</v>
      </c>
      <c r="Y15" s="328">
        <v>7794.45</v>
      </c>
      <c r="Z15" s="328">
        <v>46216644.350000001</v>
      </c>
      <c r="AA15" s="328">
        <v>3108136.9</v>
      </c>
      <c r="AB15" s="328">
        <v>2053948.03</v>
      </c>
      <c r="AC15" s="329">
        <v>0</v>
      </c>
      <c r="AD15" s="328">
        <v>138131.01</v>
      </c>
      <c r="AE15" s="328">
        <v>51393165.799999997</v>
      </c>
      <c r="AF15" s="330"/>
      <c r="AG15" s="329">
        <v>115900.04</v>
      </c>
      <c r="AH15" s="329">
        <v>7794.45</v>
      </c>
      <c r="AI15" s="329">
        <v>46216644.350000001</v>
      </c>
      <c r="AJ15" s="329">
        <v>3108136.9</v>
      </c>
      <c r="AK15" s="329">
        <v>2053948.03</v>
      </c>
      <c r="AL15" s="329">
        <v>0</v>
      </c>
      <c r="AM15" s="329">
        <v>138131.01</v>
      </c>
      <c r="AN15" s="329">
        <v>51393165.799999997</v>
      </c>
      <c r="AO15" s="330"/>
      <c r="AP15" s="329">
        <v>115900.04</v>
      </c>
      <c r="AQ15" s="329">
        <v>7794.45</v>
      </c>
      <c r="AR15" s="329">
        <v>46216644.350000001</v>
      </c>
      <c r="AS15" s="329">
        <v>3108136.9</v>
      </c>
      <c r="AT15" s="329">
        <v>2053948.03</v>
      </c>
      <c r="AU15" s="329">
        <v>0</v>
      </c>
      <c r="AV15" s="329">
        <v>138131.01</v>
      </c>
      <c r="AW15" s="329">
        <v>51393165.799999997</v>
      </c>
      <c r="AX15" s="330"/>
      <c r="AY15" s="329">
        <v>115900.04</v>
      </c>
      <c r="AZ15" s="329">
        <v>7794.45</v>
      </c>
      <c r="BA15" s="329">
        <v>46216644.350000001</v>
      </c>
      <c r="BB15" s="329">
        <v>3108136.9</v>
      </c>
      <c r="BC15" s="329">
        <v>2053948.03</v>
      </c>
      <c r="BD15" s="329">
        <v>0</v>
      </c>
      <c r="BE15" s="329">
        <v>138131.01</v>
      </c>
      <c r="BF15" s="329">
        <v>51393165.799999997</v>
      </c>
      <c r="BG15" s="330"/>
      <c r="BH15" s="329">
        <v>115900.04</v>
      </c>
      <c r="BI15" s="329">
        <v>7794.45</v>
      </c>
      <c r="BJ15" s="329">
        <v>46216644.350000001</v>
      </c>
      <c r="BK15" s="329">
        <v>3108136.9</v>
      </c>
      <c r="BL15" s="329">
        <v>2053948.03</v>
      </c>
      <c r="BM15" s="329">
        <v>0</v>
      </c>
      <c r="BN15" s="329">
        <v>138131.01</v>
      </c>
      <c r="BO15" s="329">
        <v>51393165.799999997</v>
      </c>
      <c r="BP15" s="330"/>
      <c r="BQ15" s="329">
        <v>115900.04</v>
      </c>
      <c r="BR15" s="329">
        <v>7794.45</v>
      </c>
      <c r="BS15" s="329">
        <v>46216644.350000001</v>
      </c>
      <c r="BT15" s="329">
        <v>3108136.9</v>
      </c>
      <c r="BU15" s="329">
        <v>2053948.03</v>
      </c>
      <c r="BV15" s="329">
        <v>0</v>
      </c>
      <c r="BW15" s="329">
        <v>138131.01</v>
      </c>
      <c r="BX15" s="329">
        <v>51393165.799999997</v>
      </c>
      <c r="BY15" s="330"/>
      <c r="BZ15" s="329">
        <v>115900.04</v>
      </c>
      <c r="CA15" s="329">
        <v>7794.45</v>
      </c>
      <c r="CB15" s="329">
        <v>46216644.350000001</v>
      </c>
      <c r="CC15" s="329">
        <v>3108136.9</v>
      </c>
      <c r="CD15" s="329">
        <v>2053948.03</v>
      </c>
      <c r="CE15" s="329">
        <v>0</v>
      </c>
      <c r="CF15" s="329">
        <v>138131.01</v>
      </c>
      <c r="CG15" s="329">
        <v>51393165.799999997</v>
      </c>
      <c r="CH15" s="330"/>
      <c r="CI15" s="329">
        <v>115900.04</v>
      </c>
      <c r="CJ15" s="329">
        <v>7794.45</v>
      </c>
      <c r="CK15" s="329">
        <v>46216644.350000001</v>
      </c>
      <c r="CL15" s="329">
        <v>3108136.9</v>
      </c>
      <c r="CM15" s="329">
        <v>2053948.03</v>
      </c>
      <c r="CN15" s="329">
        <v>0</v>
      </c>
      <c r="CO15" s="329">
        <v>138131.01</v>
      </c>
      <c r="CP15" s="329">
        <v>51393165.799999997</v>
      </c>
      <c r="CQ15" s="330"/>
      <c r="CR15" s="329">
        <v>115900.04</v>
      </c>
      <c r="CS15" s="329">
        <v>7794.45</v>
      </c>
      <c r="CT15" s="329">
        <v>46216644.350000001</v>
      </c>
      <c r="CU15" s="329">
        <v>3108136.9</v>
      </c>
      <c r="CV15" s="329">
        <v>2053948.03</v>
      </c>
      <c r="CW15" s="329">
        <v>0</v>
      </c>
      <c r="CX15" s="329">
        <v>138131.01</v>
      </c>
      <c r="CY15" s="329">
        <v>51393165.799999997</v>
      </c>
      <c r="CZ15" s="330"/>
      <c r="DA15" s="329">
        <v>610027.04</v>
      </c>
      <c r="DB15" s="329">
        <v>41031.449999999997</v>
      </c>
      <c r="DC15" s="329">
        <v>54084949.350000001</v>
      </c>
      <c r="DD15" s="329">
        <v>3637823.9</v>
      </c>
      <c r="DE15" s="329">
        <v>3984109.03</v>
      </c>
      <c r="DF15" s="329">
        <v>0</v>
      </c>
      <c r="DG15" s="329">
        <v>267978.01</v>
      </c>
      <c r="DH15" s="329">
        <v>61323801.799999997</v>
      </c>
      <c r="DI15" s="10"/>
    </row>
    <row r="16" spans="1:113">
      <c r="A16" s="235" t="str">
        <f>INDEX(Map!$A$6:$B$70,MATCH('FY14 Essbase'!C16,Map!$A$6:$A$70,0),2)</f>
        <v>008DIV</v>
      </c>
      <c r="B16" s="17" t="s">
        <v>140</v>
      </c>
      <c r="C16" s="3" t="s">
        <v>878</v>
      </c>
      <c r="D16" s="3"/>
      <c r="E16" s="10"/>
      <c r="F16" s="328">
        <v>12194.01</v>
      </c>
      <c r="G16" s="328">
        <v>820.06</v>
      </c>
      <c r="H16" s="328">
        <v>-94626.27</v>
      </c>
      <c r="I16" s="328">
        <v>-6363.76</v>
      </c>
      <c r="J16" s="329">
        <v>-4136.1499999999996</v>
      </c>
      <c r="K16" s="329">
        <v>0</v>
      </c>
      <c r="L16" s="329">
        <v>-278.16000000000003</v>
      </c>
      <c r="M16" s="328">
        <v>-118418.41</v>
      </c>
      <c r="N16" s="330"/>
      <c r="O16" s="328">
        <v>12194.01</v>
      </c>
      <c r="P16" s="328">
        <v>820.06</v>
      </c>
      <c r="Q16" s="328">
        <v>-94626.27</v>
      </c>
      <c r="R16" s="328">
        <v>-6363.76</v>
      </c>
      <c r="S16" s="329">
        <v>-4136.1499999999996</v>
      </c>
      <c r="T16" s="329">
        <v>0</v>
      </c>
      <c r="U16" s="329">
        <v>-278.16000000000003</v>
      </c>
      <c r="V16" s="328">
        <v>-118418.41</v>
      </c>
      <c r="W16" s="330"/>
      <c r="X16" s="328">
        <v>12194.01</v>
      </c>
      <c r="Y16" s="328">
        <v>820.06</v>
      </c>
      <c r="Z16" s="328">
        <v>-94626.27</v>
      </c>
      <c r="AA16" s="328">
        <v>-6363.76</v>
      </c>
      <c r="AB16" s="329">
        <v>-4136.1499999999996</v>
      </c>
      <c r="AC16" s="329">
        <v>0</v>
      </c>
      <c r="AD16" s="329">
        <v>-278.16000000000003</v>
      </c>
      <c r="AE16" s="328">
        <v>-118418.41</v>
      </c>
      <c r="AF16" s="330"/>
      <c r="AG16" s="329">
        <v>12194.01</v>
      </c>
      <c r="AH16" s="329">
        <v>820.06</v>
      </c>
      <c r="AI16" s="329">
        <v>-94626.27</v>
      </c>
      <c r="AJ16" s="329">
        <v>-6363.76</v>
      </c>
      <c r="AK16" s="329">
        <v>-4136.1499999999996</v>
      </c>
      <c r="AL16" s="329">
        <v>0</v>
      </c>
      <c r="AM16" s="329">
        <v>-278.16000000000003</v>
      </c>
      <c r="AN16" s="329">
        <v>-118418.41</v>
      </c>
      <c r="AO16" s="330"/>
      <c r="AP16" s="329">
        <v>12194.01</v>
      </c>
      <c r="AQ16" s="329">
        <v>820.06</v>
      </c>
      <c r="AR16" s="329">
        <v>-94626.27</v>
      </c>
      <c r="AS16" s="329">
        <v>-6363.76</v>
      </c>
      <c r="AT16" s="329">
        <v>-4136.1499999999996</v>
      </c>
      <c r="AU16" s="329">
        <v>0</v>
      </c>
      <c r="AV16" s="329">
        <v>-278.16000000000003</v>
      </c>
      <c r="AW16" s="329">
        <v>-118418.41</v>
      </c>
      <c r="AX16" s="330"/>
      <c r="AY16" s="329">
        <v>12194.01</v>
      </c>
      <c r="AZ16" s="329">
        <v>820.06</v>
      </c>
      <c r="BA16" s="329">
        <v>-94626.27</v>
      </c>
      <c r="BB16" s="329">
        <v>-6363.76</v>
      </c>
      <c r="BC16" s="329">
        <v>-4136.1499999999996</v>
      </c>
      <c r="BD16" s="329">
        <v>0</v>
      </c>
      <c r="BE16" s="329">
        <v>-278.16000000000003</v>
      </c>
      <c r="BF16" s="329">
        <v>-118418.41</v>
      </c>
      <c r="BG16" s="330"/>
      <c r="BH16" s="329">
        <v>12194.01</v>
      </c>
      <c r="BI16" s="329">
        <v>820.06</v>
      </c>
      <c r="BJ16" s="329">
        <v>-94626.27</v>
      </c>
      <c r="BK16" s="329">
        <v>-6363.76</v>
      </c>
      <c r="BL16" s="329">
        <v>-4136.1499999999996</v>
      </c>
      <c r="BM16" s="329">
        <v>0</v>
      </c>
      <c r="BN16" s="329">
        <v>-278.16000000000003</v>
      </c>
      <c r="BO16" s="329">
        <v>-118418.41</v>
      </c>
      <c r="BP16" s="330"/>
      <c r="BQ16" s="329">
        <v>12194.01</v>
      </c>
      <c r="BR16" s="329">
        <v>820.06</v>
      </c>
      <c r="BS16" s="329">
        <v>-94626.27</v>
      </c>
      <c r="BT16" s="329">
        <v>-6363.76</v>
      </c>
      <c r="BU16" s="329">
        <v>-4136.1499999999996</v>
      </c>
      <c r="BV16" s="329">
        <v>0</v>
      </c>
      <c r="BW16" s="329">
        <v>-278.16000000000003</v>
      </c>
      <c r="BX16" s="329">
        <v>-118418.41</v>
      </c>
      <c r="BY16" s="330"/>
      <c r="BZ16" s="329">
        <v>12194.01</v>
      </c>
      <c r="CA16" s="329">
        <v>820.06</v>
      </c>
      <c r="CB16" s="329">
        <v>-94626.27</v>
      </c>
      <c r="CC16" s="329">
        <v>-6363.76</v>
      </c>
      <c r="CD16" s="329">
        <v>-4136.1499999999996</v>
      </c>
      <c r="CE16" s="329">
        <v>0</v>
      </c>
      <c r="CF16" s="329">
        <v>-278.16000000000003</v>
      </c>
      <c r="CG16" s="329">
        <v>-118418.41</v>
      </c>
      <c r="CH16" s="330"/>
      <c r="CI16" s="329">
        <v>12194.01</v>
      </c>
      <c r="CJ16" s="329">
        <v>820.06</v>
      </c>
      <c r="CK16" s="329">
        <v>-94626.27</v>
      </c>
      <c r="CL16" s="329">
        <v>-6363.76</v>
      </c>
      <c r="CM16" s="329">
        <v>-4136.1499999999996</v>
      </c>
      <c r="CN16" s="329">
        <v>0</v>
      </c>
      <c r="CO16" s="329">
        <v>-278.16000000000003</v>
      </c>
      <c r="CP16" s="329">
        <v>-118418.41</v>
      </c>
      <c r="CQ16" s="330"/>
      <c r="CR16" s="329">
        <v>12194.01</v>
      </c>
      <c r="CS16" s="329">
        <v>820.06</v>
      </c>
      <c r="CT16" s="329">
        <v>-94626.27</v>
      </c>
      <c r="CU16" s="329">
        <v>-6363.76</v>
      </c>
      <c r="CV16" s="329">
        <v>-4136.1499999999996</v>
      </c>
      <c r="CW16" s="329">
        <v>0</v>
      </c>
      <c r="CX16" s="329">
        <v>-278.16000000000003</v>
      </c>
      <c r="CY16" s="329">
        <v>-118418.41</v>
      </c>
      <c r="CZ16" s="330"/>
      <c r="DA16" s="329">
        <v>18676.009999999998</v>
      </c>
      <c r="DB16" s="329">
        <v>1255.06</v>
      </c>
      <c r="DC16" s="329">
        <v>-43714.27</v>
      </c>
      <c r="DD16" s="329">
        <v>-2940.76</v>
      </c>
      <c r="DE16" s="329">
        <v>-0.15</v>
      </c>
      <c r="DF16" s="329">
        <v>0</v>
      </c>
      <c r="DG16" s="329">
        <v>-0.16</v>
      </c>
      <c r="DH16" s="329">
        <v>-66586.409999999989</v>
      </c>
      <c r="DI16" s="10"/>
    </row>
    <row r="17" spans="1:113">
      <c r="A17" s="235" t="str">
        <f>INDEX(Map!$A$6:$B$70,MATCH('FY14 Essbase'!C17,Map!$A$6:$A$70,0),2)</f>
        <v>009DIV</v>
      </c>
      <c r="B17" s="17" t="s">
        <v>131</v>
      </c>
      <c r="C17" s="3" t="s">
        <v>879</v>
      </c>
      <c r="D17" s="3"/>
      <c r="E17" s="10"/>
      <c r="F17" s="328">
        <v>-193982.55</v>
      </c>
      <c r="G17" s="328">
        <v>1819392.42</v>
      </c>
      <c r="H17" s="328">
        <v>73673458.060000002</v>
      </c>
      <c r="I17" s="328">
        <v>4954647.76</v>
      </c>
      <c r="J17" s="328">
        <v>924021.41</v>
      </c>
      <c r="K17" s="329">
        <v>0</v>
      </c>
      <c r="L17" s="328">
        <v>62141.79</v>
      </c>
      <c r="M17" s="328">
        <v>77988859.150000006</v>
      </c>
      <c r="N17" s="330"/>
      <c r="O17" s="328">
        <v>-193982.55</v>
      </c>
      <c r="P17" s="328">
        <v>1819392.42</v>
      </c>
      <c r="Q17" s="328">
        <v>73673458.060000002</v>
      </c>
      <c r="R17" s="328">
        <v>4954647.76</v>
      </c>
      <c r="S17" s="328">
        <v>924021.41</v>
      </c>
      <c r="T17" s="329">
        <v>0</v>
      </c>
      <c r="U17" s="328">
        <v>62141.79</v>
      </c>
      <c r="V17" s="328">
        <v>77988859.150000006</v>
      </c>
      <c r="W17" s="330"/>
      <c r="X17" s="328">
        <v>-193982.55</v>
      </c>
      <c r="Y17" s="328">
        <v>1819392.42</v>
      </c>
      <c r="Z17" s="328">
        <v>73673458.060000002</v>
      </c>
      <c r="AA17" s="328">
        <v>4954647.76</v>
      </c>
      <c r="AB17" s="328">
        <v>924021.41</v>
      </c>
      <c r="AC17" s="329">
        <v>0</v>
      </c>
      <c r="AD17" s="328">
        <v>62141.79</v>
      </c>
      <c r="AE17" s="328">
        <v>77988859.150000006</v>
      </c>
      <c r="AF17" s="330"/>
      <c r="AG17" s="329">
        <v>-193982.55</v>
      </c>
      <c r="AH17" s="329">
        <v>1819392.42</v>
      </c>
      <c r="AI17" s="329">
        <v>73673458.060000002</v>
      </c>
      <c r="AJ17" s="329">
        <v>4954647.76</v>
      </c>
      <c r="AK17" s="329">
        <v>924021.41</v>
      </c>
      <c r="AL17" s="329">
        <v>0</v>
      </c>
      <c r="AM17" s="329">
        <v>62141.79</v>
      </c>
      <c r="AN17" s="329">
        <v>77988859.150000006</v>
      </c>
      <c r="AO17" s="330"/>
      <c r="AP17" s="329">
        <v>-193982.55</v>
      </c>
      <c r="AQ17" s="329">
        <v>1819392.42</v>
      </c>
      <c r="AR17" s="329">
        <v>73673458.060000002</v>
      </c>
      <c r="AS17" s="329">
        <v>4954647.76</v>
      </c>
      <c r="AT17" s="329">
        <v>924021.41</v>
      </c>
      <c r="AU17" s="329">
        <v>0</v>
      </c>
      <c r="AV17" s="329">
        <v>62141.79</v>
      </c>
      <c r="AW17" s="329">
        <v>77988859.150000006</v>
      </c>
      <c r="AX17" s="330"/>
      <c r="AY17" s="329">
        <v>-214892.6</v>
      </c>
      <c r="AZ17" s="329">
        <v>1879135.42</v>
      </c>
      <c r="BA17" s="329">
        <v>73673458.060000002</v>
      </c>
      <c r="BB17" s="329">
        <v>4954647.76</v>
      </c>
      <c r="BC17" s="329">
        <v>924021.41</v>
      </c>
      <c r="BD17" s="329">
        <v>0</v>
      </c>
      <c r="BE17" s="329">
        <v>62141.79</v>
      </c>
      <c r="BF17" s="329">
        <v>77950026.200000003</v>
      </c>
      <c r="BG17" s="330"/>
      <c r="BH17" s="329">
        <v>-214892.6</v>
      </c>
      <c r="BI17" s="329">
        <v>1879135.42</v>
      </c>
      <c r="BJ17" s="329">
        <v>73673458.060000002</v>
      </c>
      <c r="BK17" s="329">
        <v>4954647.76</v>
      </c>
      <c r="BL17" s="329">
        <v>924021.41</v>
      </c>
      <c r="BM17" s="329">
        <v>0</v>
      </c>
      <c r="BN17" s="329">
        <v>62141.79</v>
      </c>
      <c r="BO17" s="329">
        <v>77950026.200000003</v>
      </c>
      <c r="BP17" s="330"/>
      <c r="BQ17" s="329">
        <v>-214892.6</v>
      </c>
      <c r="BR17" s="329">
        <v>1879135.42</v>
      </c>
      <c r="BS17" s="329">
        <v>73673458.060000002</v>
      </c>
      <c r="BT17" s="329">
        <v>4954647.76</v>
      </c>
      <c r="BU17" s="329">
        <v>924021.41</v>
      </c>
      <c r="BV17" s="329">
        <v>0</v>
      </c>
      <c r="BW17" s="329">
        <v>62141.79</v>
      </c>
      <c r="BX17" s="329">
        <v>77950026.200000003</v>
      </c>
      <c r="BY17" s="330"/>
      <c r="BZ17" s="329">
        <v>-214892.6</v>
      </c>
      <c r="CA17" s="329">
        <v>1879135.42</v>
      </c>
      <c r="CB17" s="329">
        <v>73673458.060000002</v>
      </c>
      <c r="CC17" s="329">
        <v>4954647.76</v>
      </c>
      <c r="CD17" s="329">
        <v>924021.41</v>
      </c>
      <c r="CE17" s="329">
        <v>0</v>
      </c>
      <c r="CF17" s="329">
        <v>62141.79</v>
      </c>
      <c r="CG17" s="329">
        <v>77950026.200000003</v>
      </c>
      <c r="CH17" s="330"/>
      <c r="CI17" s="329">
        <v>-214892.6</v>
      </c>
      <c r="CJ17" s="329">
        <v>1879135.42</v>
      </c>
      <c r="CK17" s="329">
        <v>73673458.060000002</v>
      </c>
      <c r="CL17" s="329">
        <v>4954647.76</v>
      </c>
      <c r="CM17" s="329">
        <v>924021.41</v>
      </c>
      <c r="CN17" s="329">
        <v>0</v>
      </c>
      <c r="CO17" s="329">
        <v>62141.79</v>
      </c>
      <c r="CP17" s="329">
        <v>77950026.200000003</v>
      </c>
      <c r="CQ17" s="330"/>
      <c r="CR17" s="329">
        <v>-214892.6</v>
      </c>
      <c r="CS17" s="329">
        <v>1879135.42</v>
      </c>
      <c r="CT17" s="329">
        <v>73673458.060000002</v>
      </c>
      <c r="CU17" s="329">
        <v>4954647.76</v>
      </c>
      <c r="CV17" s="329">
        <v>924021.41</v>
      </c>
      <c r="CW17" s="329">
        <v>0</v>
      </c>
      <c r="CX17" s="329">
        <v>62141.79</v>
      </c>
      <c r="CY17" s="329">
        <v>77950026.200000003</v>
      </c>
      <c r="CZ17" s="330"/>
      <c r="DA17" s="329">
        <v>-32517.599999999999</v>
      </c>
      <c r="DB17" s="329">
        <v>2552015.42</v>
      </c>
      <c r="DC17" s="329">
        <v>92388928.060000002</v>
      </c>
      <c r="DD17" s="329">
        <v>6214197.7599999998</v>
      </c>
      <c r="DE17" s="329">
        <v>780542.41</v>
      </c>
      <c r="DF17" s="329">
        <v>0</v>
      </c>
      <c r="DG17" s="329">
        <v>51093.79</v>
      </c>
      <c r="DH17" s="329">
        <v>96915264.200000003</v>
      </c>
      <c r="DI17" s="10"/>
    </row>
    <row r="18" spans="1:113" s="368" customFormat="1">
      <c r="A18" s="368" t="str">
        <f>INDEX(Map!$A$6:$B$70,MATCH('FY14 Essbase'!C18,Map!$A$6:$A$70,0),2)</f>
        <v>010DIV</v>
      </c>
      <c r="B18" s="369" t="s">
        <v>141</v>
      </c>
      <c r="C18" s="370" t="s">
        <v>880</v>
      </c>
      <c r="D18" s="370"/>
      <c r="E18" s="331"/>
      <c r="F18" s="371">
        <v>12012342.68</v>
      </c>
      <c r="G18" s="371">
        <v>807847.61</v>
      </c>
      <c r="H18" s="371">
        <v>190804.54</v>
      </c>
      <c r="I18" s="371">
        <v>12831.88</v>
      </c>
      <c r="J18" s="371">
        <v>1509207.01</v>
      </c>
      <c r="K18" s="372">
        <v>0</v>
      </c>
      <c r="L18" s="371">
        <v>101496.38</v>
      </c>
      <c r="M18" s="371">
        <v>-11005850.479999999</v>
      </c>
      <c r="N18" s="371"/>
      <c r="O18" s="371">
        <v>12012342.68</v>
      </c>
      <c r="P18" s="371">
        <v>807847.61</v>
      </c>
      <c r="Q18" s="371">
        <v>190804.54</v>
      </c>
      <c r="R18" s="371">
        <v>12831.88</v>
      </c>
      <c r="S18" s="371">
        <v>1509207.01</v>
      </c>
      <c r="T18" s="372">
        <v>0</v>
      </c>
      <c r="U18" s="371">
        <v>101496.38</v>
      </c>
      <c r="V18" s="371">
        <v>-11005850.479999999</v>
      </c>
      <c r="W18" s="371"/>
      <c r="X18" s="371">
        <v>12012342.68</v>
      </c>
      <c r="Y18" s="371">
        <v>807847.61</v>
      </c>
      <c r="Z18" s="371">
        <v>6331761.4000000004</v>
      </c>
      <c r="AA18" s="371">
        <v>276015.75</v>
      </c>
      <c r="AB18" s="371">
        <v>1509207.01</v>
      </c>
      <c r="AC18" s="372">
        <v>0</v>
      </c>
      <c r="AD18" s="371">
        <v>101496.38</v>
      </c>
      <c r="AE18" s="371">
        <v>-4601709.7499999981</v>
      </c>
      <c r="AF18" s="371"/>
      <c r="AG18" s="372">
        <v>12012342.68</v>
      </c>
      <c r="AH18" s="372">
        <v>807847.61</v>
      </c>
      <c r="AI18" s="372">
        <v>6331761.4000000004</v>
      </c>
      <c r="AJ18" s="372">
        <v>276015.75</v>
      </c>
      <c r="AK18" s="372">
        <v>1509207.01</v>
      </c>
      <c r="AL18" s="372">
        <v>0</v>
      </c>
      <c r="AM18" s="372">
        <v>101496.38</v>
      </c>
      <c r="AN18" s="372">
        <v>-4601709.7499999981</v>
      </c>
      <c r="AO18" s="371"/>
      <c r="AP18" s="372">
        <v>12012342.68</v>
      </c>
      <c r="AQ18" s="372">
        <v>807847.61</v>
      </c>
      <c r="AR18" s="372">
        <v>6331761.4000000004</v>
      </c>
      <c r="AS18" s="372">
        <v>276015.75</v>
      </c>
      <c r="AT18" s="372">
        <v>1509207.01</v>
      </c>
      <c r="AU18" s="372">
        <v>0</v>
      </c>
      <c r="AV18" s="372">
        <v>101496.38</v>
      </c>
      <c r="AW18" s="372">
        <v>-4601709.7499999981</v>
      </c>
      <c r="AX18" s="371"/>
      <c r="AY18" s="372">
        <v>12012342.68</v>
      </c>
      <c r="AZ18" s="372">
        <v>807847.61</v>
      </c>
      <c r="BA18" s="372">
        <v>10037333.08</v>
      </c>
      <c r="BB18" s="372">
        <v>434825.96</v>
      </c>
      <c r="BC18" s="372">
        <v>1509207.01</v>
      </c>
      <c r="BD18" s="372">
        <v>0</v>
      </c>
      <c r="BE18" s="372">
        <v>101496.38</v>
      </c>
      <c r="BF18" s="372">
        <v>-737327.85999999847</v>
      </c>
      <c r="BG18" s="371"/>
      <c r="BH18" s="372">
        <v>12012342.68</v>
      </c>
      <c r="BI18" s="372">
        <v>807847.61</v>
      </c>
      <c r="BJ18" s="372">
        <v>10037333.08</v>
      </c>
      <c r="BK18" s="372">
        <v>434825.96</v>
      </c>
      <c r="BL18" s="372">
        <v>1509207.01</v>
      </c>
      <c r="BM18" s="372">
        <v>0</v>
      </c>
      <c r="BN18" s="372">
        <v>101496.38</v>
      </c>
      <c r="BO18" s="372">
        <v>-737327.85999999847</v>
      </c>
      <c r="BP18" s="371"/>
      <c r="BQ18" s="372">
        <v>12012342.68</v>
      </c>
      <c r="BR18" s="372">
        <v>807847.61</v>
      </c>
      <c r="BS18" s="372">
        <v>10037333.08</v>
      </c>
      <c r="BT18" s="372">
        <v>434825.96</v>
      </c>
      <c r="BU18" s="372">
        <v>1509207.01</v>
      </c>
      <c r="BV18" s="372">
        <v>0</v>
      </c>
      <c r="BW18" s="372">
        <v>101496.38</v>
      </c>
      <c r="BX18" s="372">
        <v>-737327.85999999847</v>
      </c>
      <c r="BY18" s="371"/>
      <c r="BZ18" s="372">
        <v>12012342.68</v>
      </c>
      <c r="CA18" s="372">
        <v>807847.61</v>
      </c>
      <c r="CB18" s="372">
        <v>10495076.140000001</v>
      </c>
      <c r="CC18" s="372">
        <v>454443.52000000002</v>
      </c>
      <c r="CD18" s="372">
        <v>1509207.01</v>
      </c>
      <c r="CE18" s="372">
        <v>0</v>
      </c>
      <c r="CF18" s="372">
        <v>101496.38</v>
      </c>
      <c r="CG18" s="372">
        <v>-259967.2399999979</v>
      </c>
      <c r="CH18" s="371"/>
      <c r="CI18" s="372">
        <v>12012342.68</v>
      </c>
      <c r="CJ18" s="372">
        <v>807847.61</v>
      </c>
      <c r="CK18" s="372">
        <v>10495076.140000001</v>
      </c>
      <c r="CL18" s="372">
        <v>454443.52000000002</v>
      </c>
      <c r="CM18" s="372">
        <v>1509207.01</v>
      </c>
      <c r="CN18" s="372">
        <v>0</v>
      </c>
      <c r="CO18" s="372">
        <v>101496.38</v>
      </c>
      <c r="CP18" s="372">
        <v>-259967.2399999979</v>
      </c>
      <c r="CQ18" s="371"/>
      <c r="CR18" s="372">
        <v>12012342.68</v>
      </c>
      <c r="CS18" s="372">
        <v>807847.61</v>
      </c>
      <c r="CT18" s="372">
        <v>10495076.140000001</v>
      </c>
      <c r="CU18" s="372">
        <v>454443.52000000002</v>
      </c>
      <c r="CV18" s="372">
        <v>1509207.01</v>
      </c>
      <c r="CW18" s="372">
        <v>0</v>
      </c>
      <c r="CX18" s="372">
        <v>101496.38</v>
      </c>
      <c r="CY18" s="372">
        <v>-259967.2399999979</v>
      </c>
      <c r="CZ18" s="371"/>
      <c r="DA18" s="372">
        <v>11360895.68</v>
      </c>
      <c r="DB18" s="372">
        <v>764146.61</v>
      </c>
      <c r="DC18" s="372">
        <v>-56895.46</v>
      </c>
      <c r="DD18" s="372">
        <v>-3818.12</v>
      </c>
      <c r="DE18" s="372">
        <v>1511184.01</v>
      </c>
      <c r="DF18" s="372">
        <v>0</v>
      </c>
      <c r="DG18" s="372">
        <v>101645.38</v>
      </c>
      <c r="DH18" s="372">
        <v>-10572926.479999999</v>
      </c>
      <c r="DI18" s="331"/>
    </row>
    <row r="19" spans="1:113">
      <c r="A19" s="235" t="str">
        <f>INDEX(Map!$A$6:$B$70,MATCH('FY14 Essbase'!C19,Map!$A$6:$A$70,0),2)</f>
        <v>012DIV</v>
      </c>
      <c r="B19" s="17" t="s">
        <v>142</v>
      </c>
      <c r="C19" s="3" t="s">
        <v>881</v>
      </c>
      <c r="D19" s="3"/>
      <c r="E19" s="10"/>
      <c r="F19" s="328">
        <v>2526842.7200000002</v>
      </c>
      <c r="G19" s="328">
        <v>169933.87</v>
      </c>
      <c r="H19" s="328">
        <v>30399850.93</v>
      </c>
      <c r="I19" s="328">
        <v>2044434.42</v>
      </c>
      <c r="J19" s="329">
        <v>0</v>
      </c>
      <c r="K19" s="329">
        <v>0</v>
      </c>
      <c r="L19" s="329">
        <v>0</v>
      </c>
      <c r="M19" s="328">
        <v>29747508.759999998</v>
      </c>
      <c r="N19" s="330"/>
      <c r="O19" s="328">
        <v>2526842.7200000002</v>
      </c>
      <c r="P19" s="328">
        <v>169933.87</v>
      </c>
      <c r="Q19" s="328">
        <v>30399850.93</v>
      </c>
      <c r="R19" s="328">
        <v>2044434.42</v>
      </c>
      <c r="S19" s="329">
        <v>0</v>
      </c>
      <c r="T19" s="329">
        <v>0</v>
      </c>
      <c r="U19" s="329">
        <v>0</v>
      </c>
      <c r="V19" s="328">
        <v>29747508.759999998</v>
      </c>
      <c r="W19" s="330"/>
      <c r="X19" s="328">
        <v>2526842.7200000002</v>
      </c>
      <c r="Y19" s="328">
        <v>169933.87</v>
      </c>
      <c r="Z19" s="328">
        <v>30399850.93</v>
      </c>
      <c r="AA19" s="328">
        <v>2044434.42</v>
      </c>
      <c r="AB19" s="329">
        <v>0</v>
      </c>
      <c r="AC19" s="329">
        <v>0</v>
      </c>
      <c r="AD19" s="329">
        <v>0</v>
      </c>
      <c r="AE19" s="328">
        <v>29747508.759999998</v>
      </c>
      <c r="AF19" s="330"/>
      <c r="AG19" s="329">
        <v>2526842.7200000002</v>
      </c>
      <c r="AH19" s="329">
        <v>169933.87</v>
      </c>
      <c r="AI19" s="329">
        <v>30399850.93</v>
      </c>
      <c r="AJ19" s="329">
        <v>2044434.42</v>
      </c>
      <c r="AK19" s="329">
        <v>0</v>
      </c>
      <c r="AL19" s="329">
        <v>0</v>
      </c>
      <c r="AM19" s="329">
        <v>0</v>
      </c>
      <c r="AN19" s="329">
        <v>29747508.759999998</v>
      </c>
      <c r="AO19" s="330"/>
      <c r="AP19" s="329">
        <v>2526842.7200000002</v>
      </c>
      <c r="AQ19" s="329">
        <v>169933.87</v>
      </c>
      <c r="AR19" s="329">
        <v>30399850.93</v>
      </c>
      <c r="AS19" s="329">
        <v>2044434.42</v>
      </c>
      <c r="AT19" s="329">
        <v>0</v>
      </c>
      <c r="AU19" s="329">
        <v>0</v>
      </c>
      <c r="AV19" s="329">
        <v>0</v>
      </c>
      <c r="AW19" s="329">
        <v>29747508.759999998</v>
      </c>
      <c r="AX19" s="330"/>
      <c r="AY19" s="329">
        <v>2526842.7200000002</v>
      </c>
      <c r="AZ19" s="329">
        <v>169933.87</v>
      </c>
      <c r="BA19" s="329">
        <v>30399850.93</v>
      </c>
      <c r="BB19" s="329">
        <v>2044434.42</v>
      </c>
      <c r="BC19" s="329">
        <v>0</v>
      </c>
      <c r="BD19" s="329">
        <v>0</v>
      </c>
      <c r="BE19" s="329">
        <v>0</v>
      </c>
      <c r="BF19" s="329">
        <v>29747508.759999998</v>
      </c>
      <c r="BG19" s="330"/>
      <c r="BH19" s="329">
        <v>2526842.7200000002</v>
      </c>
      <c r="BI19" s="329">
        <v>169933.87</v>
      </c>
      <c r="BJ19" s="329">
        <v>30399850.93</v>
      </c>
      <c r="BK19" s="329">
        <v>2044434.42</v>
      </c>
      <c r="BL19" s="329">
        <v>0</v>
      </c>
      <c r="BM19" s="329">
        <v>0</v>
      </c>
      <c r="BN19" s="329">
        <v>0</v>
      </c>
      <c r="BO19" s="329">
        <v>29747508.759999998</v>
      </c>
      <c r="BP19" s="330"/>
      <c r="BQ19" s="329">
        <v>2526842.7200000002</v>
      </c>
      <c r="BR19" s="329">
        <v>169933.87</v>
      </c>
      <c r="BS19" s="329">
        <v>30399850.93</v>
      </c>
      <c r="BT19" s="329">
        <v>2044434.42</v>
      </c>
      <c r="BU19" s="329">
        <v>0</v>
      </c>
      <c r="BV19" s="329">
        <v>0</v>
      </c>
      <c r="BW19" s="329">
        <v>0</v>
      </c>
      <c r="BX19" s="329">
        <v>29747508.759999998</v>
      </c>
      <c r="BY19" s="330"/>
      <c r="BZ19" s="329">
        <v>2526842.7200000002</v>
      </c>
      <c r="CA19" s="329">
        <v>169933.87</v>
      </c>
      <c r="CB19" s="329">
        <v>30399850.93</v>
      </c>
      <c r="CC19" s="329">
        <v>2044434.42</v>
      </c>
      <c r="CD19" s="329">
        <v>0</v>
      </c>
      <c r="CE19" s="329">
        <v>0</v>
      </c>
      <c r="CF19" s="329">
        <v>0</v>
      </c>
      <c r="CG19" s="329">
        <v>29747508.759999998</v>
      </c>
      <c r="CH19" s="330"/>
      <c r="CI19" s="329">
        <v>2526842.7200000002</v>
      </c>
      <c r="CJ19" s="329">
        <v>169933.87</v>
      </c>
      <c r="CK19" s="329">
        <v>30399850.93</v>
      </c>
      <c r="CL19" s="329">
        <v>2044434.42</v>
      </c>
      <c r="CM19" s="329">
        <v>0</v>
      </c>
      <c r="CN19" s="329">
        <v>0</v>
      </c>
      <c r="CO19" s="329">
        <v>0</v>
      </c>
      <c r="CP19" s="329">
        <v>29747508.759999998</v>
      </c>
      <c r="CQ19" s="330"/>
      <c r="CR19" s="329">
        <v>2526842.7200000002</v>
      </c>
      <c r="CS19" s="329">
        <v>169933.87</v>
      </c>
      <c r="CT19" s="329">
        <v>30399850.93</v>
      </c>
      <c r="CU19" s="329">
        <v>2044434.42</v>
      </c>
      <c r="CV19" s="329">
        <v>0</v>
      </c>
      <c r="CW19" s="329">
        <v>0</v>
      </c>
      <c r="CX19" s="329">
        <v>0</v>
      </c>
      <c r="CY19" s="329">
        <v>29747508.759999998</v>
      </c>
      <c r="CZ19" s="330"/>
      <c r="DA19" s="329">
        <v>-0.28000000000000003</v>
      </c>
      <c r="DB19" s="329">
        <v>-0.13</v>
      </c>
      <c r="DC19" s="329">
        <v>26157546.93</v>
      </c>
      <c r="DD19" s="329">
        <v>1759390.42</v>
      </c>
      <c r="DE19" s="329">
        <v>538554</v>
      </c>
      <c r="DF19" s="329">
        <v>0</v>
      </c>
      <c r="DG19" s="329">
        <v>36225</v>
      </c>
      <c r="DH19" s="329">
        <v>28491716.759999998</v>
      </c>
      <c r="DI19" s="10"/>
    </row>
    <row r="20" spans="1:113">
      <c r="A20" s="235" t="str">
        <f>INDEX(Map!$A$6:$B$70,MATCH('FY14 Essbase'!C20,Map!$A$6:$A$70,0),2)</f>
        <v>013DIV</v>
      </c>
      <c r="B20" s="17" t="s">
        <v>143</v>
      </c>
      <c r="C20" s="3" t="s">
        <v>882</v>
      </c>
      <c r="D20" s="3"/>
      <c r="E20" s="10"/>
      <c r="F20" s="328">
        <v>25062.79</v>
      </c>
      <c r="G20" s="328">
        <v>1685.51</v>
      </c>
      <c r="H20" s="328">
        <v>727525.31</v>
      </c>
      <c r="I20" s="328">
        <v>48927.14</v>
      </c>
      <c r="J20" s="328">
        <v>-15077.07</v>
      </c>
      <c r="K20" s="329">
        <v>0</v>
      </c>
      <c r="L20" s="328">
        <v>-1013.95</v>
      </c>
      <c r="M20" s="328">
        <v>733613.13000000012</v>
      </c>
      <c r="N20" s="330"/>
      <c r="O20" s="328">
        <v>25062.79</v>
      </c>
      <c r="P20" s="328">
        <v>1685.51</v>
      </c>
      <c r="Q20" s="328">
        <v>727525.31</v>
      </c>
      <c r="R20" s="328">
        <v>48927.14</v>
      </c>
      <c r="S20" s="328">
        <v>-15077.07</v>
      </c>
      <c r="T20" s="329">
        <v>0</v>
      </c>
      <c r="U20" s="328">
        <v>-1013.95</v>
      </c>
      <c r="V20" s="328">
        <v>733613.13000000012</v>
      </c>
      <c r="W20" s="330"/>
      <c r="X20" s="328">
        <v>25062.79</v>
      </c>
      <c r="Y20" s="328">
        <v>1685.51</v>
      </c>
      <c r="Z20" s="328">
        <v>727525.31</v>
      </c>
      <c r="AA20" s="328">
        <v>48927.14</v>
      </c>
      <c r="AB20" s="328">
        <v>-15077.07</v>
      </c>
      <c r="AC20" s="329">
        <v>0</v>
      </c>
      <c r="AD20" s="328">
        <v>-1013.95</v>
      </c>
      <c r="AE20" s="328">
        <v>733613.13000000012</v>
      </c>
      <c r="AF20" s="330"/>
      <c r="AG20" s="329">
        <v>25062.79</v>
      </c>
      <c r="AH20" s="329">
        <v>1685.51</v>
      </c>
      <c r="AI20" s="329">
        <v>727525.31</v>
      </c>
      <c r="AJ20" s="329">
        <v>48927.14</v>
      </c>
      <c r="AK20" s="329">
        <v>-15077.07</v>
      </c>
      <c r="AL20" s="329">
        <v>0</v>
      </c>
      <c r="AM20" s="329">
        <v>-1013.95</v>
      </c>
      <c r="AN20" s="329">
        <v>733613.13000000012</v>
      </c>
      <c r="AO20" s="330"/>
      <c r="AP20" s="329">
        <v>25062.79</v>
      </c>
      <c r="AQ20" s="329">
        <v>1685.51</v>
      </c>
      <c r="AR20" s="329">
        <v>727525.31</v>
      </c>
      <c r="AS20" s="329">
        <v>48927.14</v>
      </c>
      <c r="AT20" s="329">
        <v>-15077.07</v>
      </c>
      <c r="AU20" s="329">
        <v>0</v>
      </c>
      <c r="AV20" s="329">
        <v>-1013.95</v>
      </c>
      <c r="AW20" s="329">
        <v>733613.13000000012</v>
      </c>
      <c r="AX20" s="330"/>
      <c r="AY20" s="329">
        <v>25062.79</v>
      </c>
      <c r="AZ20" s="329">
        <v>1685.51</v>
      </c>
      <c r="BA20" s="329">
        <v>727525.31</v>
      </c>
      <c r="BB20" s="329">
        <v>48927.14</v>
      </c>
      <c r="BC20" s="329">
        <v>-15077.07</v>
      </c>
      <c r="BD20" s="329">
        <v>0</v>
      </c>
      <c r="BE20" s="329">
        <v>-1013.95</v>
      </c>
      <c r="BF20" s="329">
        <v>733613.13000000012</v>
      </c>
      <c r="BG20" s="330"/>
      <c r="BH20" s="329">
        <v>25062.79</v>
      </c>
      <c r="BI20" s="329">
        <v>1685.51</v>
      </c>
      <c r="BJ20" s="329">
        <v>727525.31</v>
      </c>
      <c r="BK20" s="329">
        <v>48927.14</v>
      </c>
      <c r="BL20" s="329">
        <v>-15077.07</v>
      </c>
      <c r="BM20" s="329">
        <v>0</v>
      </c>
      <c r="BN20" s="329">
        <v>-1013.95</v>
      </c>
      <c r="BO20" s="329">
        <v>733613.13000000012</v>
      </c>
      <c r="BP20" s="330"/>
      <c r="BQ20" s="329">
        <v>25062.79</v>
      </c>
      <c r="BR20" s="329">
        <v>1685.51</v>
      </c>
      <c r="BS20" s="329">
        <v>727525.31</v>
      </c>
      <c r="BT20" s="329">
        <v>48927.14</v>
      </c>
      <c r="BU20" s="329">
        <v>-15077.07</v>
      </c>
      <c r="BV20" s="329">
        <v>0</v>
      </c>
      <c r="BW20" s="329">
        <v>-1013.95</v>
      </c>
      <c r="BX20" s="329">
        <v>733613.13000000012</v>
      </c>
      <c r="BY20" s="330"/>
      <c r="BZ20" s="329">
        <v>25062.79</v>
      </c>
      <c r="CA20" s="329">
        <v>1685.51</v>
      </c>
      <c r="CB20" s="329">
        <v>727525.31</v>
      </c>
      <c r="CC20" s="329">
        <v>48927.14</v>
      </c>
      <c r="CD20" s="329">
        <v>-15077.07</v>
      </c>
      <c r="CE20" s="329">
        <v>0</v>
      </c>
      <c r="CF20" s="329">
        <v>-1013.95</v>
      </c>
      <c r="CG20" s="329">
        <v>733613.13000000012</v>
      </c>
      <c r="CH20" s="330"/>
      <c r="CI20" s="329">
        <v>25062.79</v>
      </c>
      <c r="CJ20" s="329">
        <v>1685.51</v>
      </c>
      <c r="CK20" s="329">
        <v>727525.31</v>
      </c>
      <c r="CL20" s="329">
        <v>48927.14</v>
      </c>
      <c r="CM20" s="329">
        <v>-15077.07</v>
      </c>
      <c r="CN20" s="329">
        <v>0</v>
      </c>
      <c r="CO20" s="329">
        <v>-1013.95</v>
      </c>
      <c r="CP20" s="329">
        <v>733613.13000000012</v>
      </c>
      <c r="CQ20" s="330"/>
      <c r="CR20" s="329">
        <v>25062.79</v>
      </c>
      <c r="CS20" s="329">
        <v>1685.51</v>
      </c>
      <c r="CT20" s="329">
        <v>727525.31</v>
      </c>
      <c r="CU20" s="329">
        <v>48927.14</v>
      </c>
      <c r="CV20" s="329">
        <v>-15077.07</v>
      </c>
      <c r="CW20" s="329">
        <v>0</v>
      </c>
      <c r="CX20" s="329">
        <v>-1013.95</v>
      </c>
      <c r="CY20" s="329">
        <v>733613.13000000012</v>
      </c>
      <c r="CZ20" s="330"/>
      <c r="DA20" s="329">
        <v>41211.79</v>
      </c>
      <c r="DB20" s="329">
        <v>2770.51</v>
      </c>
      <c r="DC20" s="329">
        <v>1680577.31</v>
      </c>
      <c r="DD20" s="329">
        <v>113037.14</v>
      </c>
      <c r="DE20" s="329">
        <v>-14123.07</v>
      </c>
      <c r="DF20" s="329">
        <v>0</v>
      </c>
      <c r="DG20" s="329">
        <v>-948.95</v>
      </c>
      <c r="DH20" s="329">
        <v>1734560.13</v>
      </c>
      <c r="DI20" s="10"/>
    </row>
    <row r="21" spans="1:113">
      <c r="A21" s="235" t="str">
        <f>INDEX(Map!$A$6:$B$70,MATCH('FY14 Essbase'!C21,Map!$A$6:$A$70,0),2)</f>
        <v>014DIV</v>
      </c>
      <c r="B21" s="17" t="s">
        <v>132</v>
      </c>
      <c r="C21" s="3" t="s">
        <v>883</v>
      </c>
      <c r="D21" s="3"/>
      <c r="E21" s="10"/>
      <c r="F21" s="328">
        <v>-2176.4899999999998</v>
      </c>
      <c r="G21" s="328">
        <v>-146.37</v>
      </c>
      <c r="H21" s="328">
        <v>-1401.86</v>
      </c>
      <c r="I21" s="328">
        <v>-94.28</v>
      </c>
      <c r="J21" s="329">
        <v>-142.27000000000001</v>
      </c>
      <c r="K21" s="329">
        <v>0</v>
      </c>
      <c r="L21" s="329">
        <v>-9.57</v>
      </c>
      <c r="M21" s="328">
        <v>674.88000000000011</v>
      </c>
      <c r="N21" s="330"/>
      <c r="O21" s="328">
        <v>-2176.4899999999998</v>
      </c>
      <c r="P21" s="328">
        <v>-146.37</v>
      </c>
      <c r="Q21" s="328">
        <v>-1401.86</v>
      </c>
      <c r="R21" s="328">
        <v>-94.28</v>
      </c>
      <c r="S21" s="329">
        <v>-142.27000000000001</v>
      </c>
      <c r="T21" s="329">
        <v>0</v>
      </c>
      <c r="U21" s="329">
        <v>-9.57</v>
      </c>
      <c r="V21" s="328">
        <v>674.88000000000011</v>
      </c>
      <c r="W21" s="330"/>
      <c r="X21" s="328">
        <v>-2176.4899999999998</v>
      </c>
      <c r="Y21" s="328">
        <v>-146.37</v>
      </c>
      <c r="Z21" s="328">
        <v>-1401.86</v>
      </c>
      <c r="AA21" s="328">
        <v>-94.28</v>
      </c>
      <c r="AB21" s="329">
        <v>-142.27000000000001</v>
      </c>
      <c r="AC21" s="329">
        <v>0</v>
      </c>
      <c r="AD21" s="329">
        <v>-9.57</v>
      </c>
      <c r="AE21" s="328">
        <v>674.88000000000011</v>
      </c>
      <c r="AF21" s="330"/>
      <c r="AG21" s="329">
        <v>-2176.4899999999998</v>
      </c>
      <c r="AH21" s="329">
        <v>-146.37</v>
      </c>
      <c r="AI21" s="329">
        <v>-1401.86</v>
      </c>
      <c r="AJ21" s="329">
        <v>-94.28</v>
      </c>
      <c r="AK21" s="329">
        <v>-142.27000000000001</v>
      </c>
      <c r="AL21" s="329">
        <v>0</v>
      </c>
      <c r="AM21" s="329">
        <v>-9.57</v>
      </c>
      <c r="AN21" s="329">
        <v>674.88000000000011</v>
      </c>
      <c r="AO21" s="330"/>
      <c r="AP21" s="329">
        <v>-2176.4899999999998</v>
      </c>
      <c r="AQ21" s="329">
        <v>-146.37</v>
      </c>
      <c r="AR21" s="329">
        <v>-1401.86</v>
      </c>
      <c r="AS21" s="329">
        <v>-94.28</v>
      </c>
      <c r="AT21" s="329">
        <v>-142.27000000000001</v>
      </c>
      <c r="AU21" s="329">
        <v>0</v>
      </c>
      <c r="AV21" s="329">
        <v>-9.57</v>
      </c>
      <c r="AW21" s="329">
        <v>674.88000000000011</v>
      </c>
      <c r="AX21" s="330"/>
      <c r="AY21" s="329">
        <v>-2176.4899999999998</v>
      </c>
      <c r="AZ21" s="329">
        <v>-146.37</v>
      </c>
      <c r="BA21" s="329">
        <v>-1401.86</v>
      </c>
      <c r="BB21" s="329">
        <v>-94.28</v>
      </c>
      <c r="BC21" s="329">
        <v>-142.27000000000001</v>
      </c>
      <c r="BD21" s="329">
        <v>0</v>
      </c>
      <c r="BE21" s="329">
        <v>-9.57</v>
      </c>
      <c r="BF21" s="329">
        <v>674.88000000000011</v>
      </c>
      <c r="BG21" s="330"/>
      <c r="BH21" s="329">
        <v>-2176.4899999999998</v>
      </c>
      <c r="BI21" s="329">
        <v>-146.37</v>
      </c>
      <c r="BJ21" s="329">
        <v>-1401.86</v>
      </c>
      <c r="BK21" s="329">
        <v>-94.28</v>
      </c>
      <c r="BL21" s="329">
        <v>-142.27000000000001</v>
      </c>
      <c r="BM21" s="329">
        <v>0</v>
      </c>
      <c r="BN21" s="329">
        <v>-9.57</v>
      </c>
      <c r="BO21" s="329">
        <v>674.88000000000011</v>
      </c>
      <c r="BP21" s="330"/>
      <c r="BQ21" s="329">
        <v>-2176.4899999999998</v>
      </c>
      <c r="BR21" s="329">
        <v>-146.37</v>
      </c>
      <c r="BS21" s="329">
        <v>-1401.86</v>
      </c>
      <c r="BT21" s="329">
        <v>-94.28</v>
      </c>
      <c r="BU21" s="329">
        <v>-142.27000000000001</v>
      </c>
      <c r="BV21" s="329">
        <v>0</v>
      </c>
      <c r="BW21" s="329">
        <v>-9.57</v>
      </c>
      <c r="BX21" s="329">
        <v>674.88000000000011</v>
      </c>
      <c r="BY21" s="330"/>
      <c r="BZ21" s="329">
        <v>-2176.4899999999998</v>
      </c>
      <c r="CA21" s="329">
        <v>-146.37</v>
      </c>
      <c r="CB21" s="329">
        <v>-1401.86</v>
      </c>
      <c r="CC21" s="329">
        <v>-94.28</v>
      </c>
      <c r="CD21" s="329">
        <v>-142.27000000000001</v>
      </c>
      <c r="CE21" s="329">
        <v>0</v>
      </c>
      <c r="CF21" s="329">
        <v>-9.57</v>
      </c>
      <c r="CG21" s="329">
        <v>674.88000000000011</v>
      </c>
      <c r="CH21" s="330"/>
      <c r="CI21" s="329">
        <v>-2176.4899999999998</v>
      </c>
      <c r="CJ21" s="329">
        <v>-146.37</v>
      </c>
      <c r="CK21" s="329">
        <v>-1401.86</v>
      </c>
      <c r="CL21" s="329">
        <v>-94.28</v>
      </c>
      <c r="CM21" s="329">
        <v>-142.27000000000001</v>
      </c>
      <c r="CN21" s="329">
        <v>0</v>
      </c>
      <c r="CO21" s="329">
        <v>-9.57</v>
      </c>
      <c r="CP21" s="329">
        <v>674.88000000000011</v>
      </c>
      <c r="CQ21" s="330"/>
      <c r="CR21" s="329">
        <v>-2176.4899999999998</v>
      </c>
      <c r="CS21" s="329">
        <v>-146.37</v>
      </c>
      <c r="CT21" s="329">
        <v>-1401.86</v>
      </c>
      <c r="CU21" s="329">
        <v>-94.28</v>
      </c>
      <c r="CV21" s="329">
        <v>-142.27000000000001</v>
      </c>
      <c r="CW21" s="329">
        <v>0</v>
      </c>
      <c r="CX21" s="329">
        <v>-9.57</v>
      </c>
      <c r="CY21" s="329">
        <v>674.88000000000011</v>
      </c>
      <c r="CZ21" s="330"/>
      <c r="DA21" s="329">
        <v>-0.49</v>
      </c>
      <c r="DB21" s="329">
        <v>-0.37</v>
      </c>
      <c r="DC21" s="329">
        <v>1.1400000000000001</v>
      </c>
      <c r="DD21" s="329">
        <v>-0.28000000000000003</v>
      </c>
      <c r="DE21" s="329">
        <v>-0.27</v>
      </c>
      <c r="DF21" s="329">
        <v>0</v>
      </c>
      <c r="DG21" s="329">
        <v>0.43</v>
      </c>
      <c r="DH21" s="329">
        <v>1.8800000000000001</v>
      </c>
      <c r="DI21" s="10"/>
    </row>
    <row r="22" spans="1:113">
      <c r="A22" s="235" t="str">
        <f>INDEX(Map!$A$6:$B$70,MATCH('FY14 Essbase'!C22,Map!$A$6:$A$70,0),2)</f>
        <v>015DIV</v>
      </c>
      <c r="B22" s="17"/>
      <c r="C22" s="3" t="s">
        <v>884</v>
      </c>
      <c r="D22" s="3"/>
      <c r="E22" s="10"/>
      <c r="F22" s="328">
        <v>-2940.86</v>
      </c>
      <c r="G22" s="328">
        <v>-197.78</v>
      </c>
      <c r="H22" s="329">
        <v>0</v>
      </c>
      <c r="I22" s="329">
        <v>0</v>
      </c>
      <c r="J22" s="329">
        <v>-175.79</v>
      </c>
      <c r="K22" s="329">
        <v>0</v>
      </c>
      <c r="L22" s="329">
        <v>-11.82</v>
      </c>
      <c r="M22" s="328">
        <v>2951.03</v>
      </c>
      <c r="N22" s="330"/>
      <c r="O22" s="328">
        <v>-2940.86</v>
      </c>
      <c r="P22" s="328">
        <v>-197.78</v>
      </c>
      <c r="Q22" s="329">
        <v>0</v>
      </c>
      <c r="R22" s="329">
        <v>0</v>
      </c>
      <c r="S22" s="329">
        <v>-175.79</v>
      </c>
      <c r="T22" s="329">
        <v>0</v>
      </c>
      <c r="U22" s="329">
        <v>-11.82</v>
      </c>
      <c r="V22" s="328">
        <v>2951.03</v>
      </c>
      <c r="W22" s="330"/>
      <c r="X22" s="328">
        <v>-2940.86</v>
      </c>
      <c r="Y22" s="328">
        <v>-197.78</v>
      </c>
      <c r="Z22" s="329">
        <v>0</v>
      </c>
      <c r="AA22" s="329">
        <v>0</v>
      </c>
      <c r="AB22" s="329">
        <v>-175.79</v>
      </c>
      <c r="AC22" s="329">
        <v>0</v>
      </c>
      <c r="AD22" s="329">
        <v>-11.82</v>
      </c>
      <c r="AE22" s="328">
        <v>2951.03</v>
      </c>
      <c r="AF22" s="330"/>
      <c r="AG22" s="329">
        <v>-2940.86</v>
      </c>
      <c r="AH22" s="329">
        <v>-197.78</v>
      </c>
      <c r="AI22" s="329">
        <v>0</v>
      </c>
      <c r="AJ22" s="329">
        <v>0</v>
      </c>
      <c r="AK22" s="329">
        <v>-175.79</v>
      </c>
      <c r="AL22" s="329">
        <v>0</v>
      </c>
      <c r="AM22" s="329">
        <v>-11.82</v>
      </c>
      <c r="AN22" s="329">
        <v>2951.03</v>
      </c>
      <c r="AO22" s="330"/>
      <c r="AP22" s="329">
        <v>-2940.86</v>
      </c>
      <c r="AQ22" s="329">
        <v>-197.78</v>
      </c>
      <c r="AR22" s="329">
        <v>0</v>
      </c>
      <c r="AS22" s="329">
        <v>0</v>
      </c>
      <c r="AT22" s="329">
        <v>-175.79</v>
      </c>
      <c r="AU22" s="329">
        <v>0</v>
      </c>
      <c r="AV22" s="329">
        <v>-11.82</v>
      </c>
      <c r="AW22" s="329">
        <v>2951.03</v>
      </c>
      <c r="AX22" s="330"/>
      <c r="AY22" s="329">
        <v>-2940.86</v>
      </c>
      <c r="AZ22" s="329">
        <v>-197.78</v>
      </c>
      <c r="BA22" s="329">
        <v>0</v>
      </c>
      <c r="BB22" s="329">
        <v>0</v>
      </c>
      <c r="BC22" s="329">
        <v>-175.79</v>
      </c>
      <c r="BD22" s="329">
        <v>0</v>
      </c>
      <c r="BE22" s="329">
        <v>-11.82</v>
      </c>
      <c r="BF22" s="329">
        <v>2951.03</v>
      </c>
      <c r="BG22" s="330"/>
      <c r="BH22" s="329">
        <v>-2940.86</v>
      </c>
      <c r="BI22" s="329">
        <v>-197.78</v>
      </c>
      <c r="BJ22" s="329">
        <v>0</v>
      </c>
      <c r="BK22" s="329">
        <v>0</v>
      </c>
      <c r="BL22" s="329">
        <v>-175.79</v>
      </c>
      <c r="BM22" s="329">
        <v>0</v>
      </c>
      <c r="BN22" s="329">
        <v>-11.82</v>
      </c>
      <c r="BO22" s="329">
        <v>2951.03</v>
      </c>
      <c r="BP22" s="330"/>
      <c r="BQ22" s="329">
        <v>-2940.86</v>
      </c>
      <c r="BR22" s="329">
        <v>-197.78</v>
      </c>
      <c r="BS22" s="329">
        <v>0</v>
      </c>
      <c r="BT22" s="329">
        <v>0</v>
      </c>
      <c r="BU22" s="329">
        <v>-175.79</v>
      </c>
      <c r="BV22" s="329">
        <v>0</v>
      </c>
      <c r="BW22" s="329">
        <v>-11.82</v>
      </c>
      <c r="BX22" s="329">
        <v>2951.03</v>
      </c>
      <c r="BY22" s="330"/>
      <c r="BZ22" s="329">
        <v>-2940.86</v>
      </c>
      <c r="CA22" s="329">
        <v>-197.78</v>
      </c>
      <c r="CB22" s="329">
        <v>0</v>
      </c>
      <c r="CC22" s="329">
        <v>0</v>
      </c>
      <c r="CD22" s="329">
        <v>-175.79</v>
      </c>
      <c r="CE22" s="329">
        <v>0</v>
      </c>
      <c r="CF22" s="329">
        <v>-11.82</v>
      </c>
      <c r="CG22" s="329">
        <v>2951.03</v>
      </c>
      <c r="CH22" s="330"/>
      <c r="CI22" s="329">
        <v>-2940.86</v>
      </c>
      <c r="CJ22" s="329">
        <v>-197.78</v>
      </c>
      <c r="CK22" s="329">
        <v>0</v>
      </c>
      <c r="CL22" s="329">
        <v>0</v>
      </c>
      <c r="CM22" s="329">
        <v>-175.79</v>
      </c>
      <c r="CN22" s="329">
        <v>0</v>
      </c>
      <c r="CO22" s="329">
        <v>-11.82</v>
      </c>
      <c r="CP22" s="329">
        <v>2951.03</v>
      </c>
      <c r="CQ22" s="330"/>
      <c r="CR22" s="329">
        <v>-2940.86</v>
      </c>
      <c r="CS22" s="329">
        <v>-197.78</v>
      </c>
      <c r="CT22" s="329">
        <v>0</v>
      </c>
      <c r="CU22" s="329">
        <v>0</v>
      </c>
      <c r="CV22" s="329">
        <v>-175.79</v>
      </c>
      <c r="CW22" s="329">
        <v>0</v>
      </c>
      <c r="CX22" s="329">
        <v>-11.82</v>
      </c>
      <c r="CY22" s="329">
        <v>2951.03</v>
      </c>
      <c r="CZ22" s="330"/>
      <c r="DA22" s="329">
        <v>0.14000000000000001</v>
      </c>
      <c r="DB22" s="329">
        <v>0.22</v>
      </c>
      <c r="DC22" s="329">
        <v>0</v>
      </c>
      <c r="DD22" s="329">
        <v>0</v>
      </c>
      <c r="DE22" s="329">
        <v>0.21</v>
      </c>
      <c r="DF22" s="329">
        <v>0</v>
      </c>
      <c r="DG22" s="329">
        <v>0.18</v>
      </c>
      <c r="DH22" s="329">
        <v>0.03</v>
      </c>
      <c r="DI22" s="10"/>
    </row>
    <row r="23" spans="1:113">
      <c r="A23" s="235" t="str">
        <f>INDEX(Map!$A$6:$B$70,MATCH('FY14 Essbase'!C23,Map!$A$6:$A$70,0),2)</f>
        <v>016DIV</v>
      </c>
      <c r="B23" s="17" t="s">
        <v>137</v>
      </c>
      <c r="C23" s="3" t="s">
        <v>885</v>
      </c>
      <c r="D23" s="3"/>
      <c r="E23" s="10"/>
      <c r="F23" s="328">
        <v>92174.47</v>
      </c>
      <c r="G23" s="328">
        <v>6198.87</v>
      </c>
      <c r="H23" s="328">
        <v>28535812.07</v>
      </c>
      <c r="I23" s="328">
        <v>1919075.08</v>
      </c>
      <c r="J23" s="328">
        <v>274236.79999999999</v>
      </c>
      <c r="K23" s="329">
        <v>0</v>
      </c>
      <c r="L23" s="328">
        <v>18442.830000000002</v>
      </c>
      <c r="M23" s="328">
        <v>30649193.439999998</v>
      </c>
      <c r="N23" s="330"/>
      <c r="O23" s="328">
        <v>92174.47</v>
      </c>
      <c r="P23" s="328">
        <v>6198.87</v>
      </c>
      <c r="Q23" s="328">
        <v>28535812.07</v>
      </c>
      <c r="R23" s="328">
        <v>1919075.08</v>
      </c>
      <c r="S23" s="328">
        <v>274236.79999999999</v>
      </c>
      <c r="T23" s="329">
        <v>0</v>
      </c>
      <c r="U23" s="328">
        <v>18442.830000000002</v>
      </c>
      <c r="V23" s="328">
        <v>30649193.439999998</v>
      </c>
      <c r="W23" s="330"/>
      <c r="X23" s="328">
        <v>92174.47</v>
      </c>
      <c r="Y23" s="328">
        <v>6198.87</v>
      </c>
      <c r="Z23" s="328">
        <v>28535812.07</v>
      </c>
      <c r="AA23" s="328">
        <v>1919075.08</v>
      </c>
      <c r="AB23" s="328">
        <v>274236.79999999999</v>
      </c>
      <c r="AC23" s="329">
        <v>0</v>
      </c>
      <c r="AD23" s="328">
        <v>18442.830000000002</v>
      </c>
      <c r="AE23" s="328">
        <v>30649193.439999998</v>
      </c>
      <c r="AF23" s="330"/>
      <c r="AG23" s="329">
        <v>92174.47</v>
      </c>
      <c r="AH23" s="329">
        <v>6198.87</v>
      </c>
      <c r="AI23" s="329">
        <v>28535812.07</v>
      </c>
      <c r="AJ23" s="329">
        <v>1919075.08</v>
      </c>
      <c r="AK23" s="329">
        <v>274236.79999999999</v>
      </c>
      <c r="AL23" s="329">
        <v>0</v>
      </c>
      <c r="AM23" s="329">
        <v>18442.830000000002</v>
      </c>
      <c r="AN23" s="329">
        <v>30649193.439999998</v>
      </c>
      <c r="AO23" s="330"/>
      <c r="AP23" s="329">
        <v>92174.47</v>
      </c>
      <c r="AQ23" s="329">
        <v>6198.87</v>
      </c>
      <c r="AR23" s="329">
        <v>28535812.07</v>
      </c>
      <c r="AS23" s="329">
        <v>1919075.08</v>
      </c>
      <c r="AT23" s="329">
        <v>274236.79999999999</v>
      </c>
      <c r="AU23" s="329">
        <v>0</v>
      </c>
      <c r="AV23" s="329">
        <v>18442.830000000002</v>
      </c>
      <c r="AW23" s="329">
        <v>30649193.439999998</v>
      </c>
      <c r="AX23" s="330"/>
      <c r="AY23" s="329">
        <v>92174.47</v>
      </c>
      <c r="AZ23" s="329">
        <v>6198.87</v>
      </c>
      <c r="BA23" s="329">
        <v>28535812.07</v>
      </c>
      <c r="BB23" s="329">
        <v>1919075.08</v>
      </c>
      <c r="BC23" s="329">
        <v>274236.79999999999</v>
      </c>
      <c r="BD23" s="329">
        <v>0</v>
      </c>
      <c r="BE23" s="329">
        <v>18442.830000000002</v>
      </c>
      <c r="BF23" s="329">
        <v>30649193.439999998</v>
      </c>
      <c r="BG23" s="330"/>
      <c r="BH23" s="329">
        <v>92174.47</v>
      </c>
      <c r="BI23" s="329">
        <v>6198.87</v>
      </c>
      <c r="BJ23" s="329">
        <v>28535812.07</v>
      </c>
      <c r="BK23" s="329">
        <v>1919075.08</v>
      </c>
      <c r="BL23" s="329">
        <v>274236.79999999999</v>
      </c>
      <c r="BM23" s="329">
        <v>0</v>
      </c>
      <c r="BN23" s="329">
        <v>18442.830000000002</v>
      </c>
      <c r="BO23" s="329">
        <v>30649193.439999998</v>
      </c>
      <c r="BP23" s="330"/>
      <c r="BQ23" s="329">
        <v>92174.47</v>
      </c>
      <c r="BR23" s="329">
        <v>6198.87</v>
      </c>
      <c r="BS23" s="329">
        <v>28535812.07</v>
      </c>
      <c r="BT23" s="329">
        <v>1919075.08</v>
      </c>
      <c r="BU23" s="329">
        <v>274236.79999999999</v>
      </c>
      <c r="BV23" s="329">
        <v>0</v>
      </c>
      <c r="BW23" s="329">
        <v>18442.830000000002</v>
      </c>
      <c r="BX23" s="329">
        <v>30649193.439999998</v>
      </c>
      <c r="BY23" s="330"/>
      <c r="BZ23" s="329">
        <v>92174.47</v>
      </c>
      <c r="CA23" s="329">
        <v>6198.87</v>
      </c>
      <c r="CB23" s="329">
        <v>28535812.07</v>
      </c>
      <c r="CC23" s="329">
        <v>1919075.08</v>
      </c>
      <c r="CD23" s="329">
        <v>274236.79999999999</v>
      </c>
      <c r="CE23" s="329">
        <v>0</v>
      </c>
      <c r="CF23" s="329">
        <v>18442.830000000002</v>
      </c>
      <c r="CG23" s="329">
        <v>30649193.439999998</v>
      </c>
      <c r="CH23" s="330"/>
      <c r="CI23" s="329">
        <v>92174.47</v>
      </c>
      <c r="CJ23" s="329">
        <v>6198.87</v>
      </c>
      <c r="CK23" s="329">
        <v>28535812.07</v>
      </c>
      <c r="CL23" s="329">
        <v>1919075.08</v>
      </c>
      <c r="CM23" s="329">
        <v>274236.79999999999</v>
      </c>
      <c r="CN23" s="329">
        <v>0</v>
      </c>
      <c r="CO23" s="329">
        <v>18442.830000000002</v>
      </c>
      <c r="CP23" s="329">
        <v>30649193.439999998</v>
      </c>
      <c r="CQ23" s="330"/>
      <c r="CR23" s="329">
        <v>92174.47</v>
      </c>
      <c r="CS23" s="329">
        <v>6198.87</v>
      </c>
      <c r="CT23" s="329">
        <v>28535812.07</v>
      </c>
      <c r="CU23" s="329">
        <v>1919075.08</v>
      </c>
      <c r="CV23" s="329">
        <v>274236.79999999999</v>
      </c>
      <c r="CW23" s="329">
        <v>0</v>
      </c>
      <c r="CX23" s="329">
        <v>18442.830000000002</v>
      </c>
      <c r="CY23" s="329">
        <v>30649193.439999998</v>
      </c>
      <c r="CZ23" s="330"/>
      <c r="DA23" s="329">
        <v>339404.47</v>
      </c>
      <c r="DB23" s="329">
        <v>22830.87</v>
      </c>
      <c r="DC23" s="329">
        <v>30711086.07</v>
      </c>
      <c r="DD23" s="329">
        <v>2065668.08</v>
      </c>
      <c r="DE23" s="329">
        <v>116146.8</v>
      </c>
      <c r="DF23" s="329">
        <v>0</v>
      </c>
      <c r="DG23" s="329">
        <v>7811.83</v>
      </c>
      <c r="DH23" s="329">
        <v>32538477.439999998</v>
      </c>
      <c r="DI23" s="10"/>
    </row>
    <row r="24" spans="1:113">
      <c r="A24" s="235" t="str">
        <f>INDEX(Map!$A$6:$B$70,MATCH('FY14 Essbase'!C24,Map!$A$6:$A$70,0),2)</f>
        <v>017DIV</v>
      </c>
      <c r="B24" s="17"/>
      <c r="C24" s="3" t="s">
        <v>886</v>
      </c>
      <c r="D24" s="3"/>
      <c r="E24" s="10"/>
      <c r="F24" s="329">
        <v>0</v>
      </c>
      <c r="G24" s="329">
        <v>0</v>
      </c>
      <c r="H24" s="328">
        <v>-1663.49</v>
      </c>
      <c r="I24" s="328">
        <v>-111.87</v>
      </c>
      <c r="J24" s="329">
        <v>0</v>
      </c>
      <c r="K24" s="329">
        <v>0</v>
      </c>
      <c r="L24" s="329">
        <v>0</v>
      </c>
      <c r="M24" s="328">
        <v>-1775.3600000000001</v>
      </c>
      <c r="N24" s="330"/>
      <c r="O24" s="329">
        <v>0</v>
      </c>
      <c r="P24" s="329">
        <v>0</v>
      </c>
      <c r="Q24" s="328">
        <v>-1663.49</v>
      </c>
      <c r="R24" s="328">
        <v>-111.87</v>
      </c>
      <c r="S24" s="329">
        <v>0</v>
      </c>
      <c r="T24" s="329">
        <v>0</v>
      </c>
      <c r="U24" s="329">
        <v>0</v>
      </c>
      <c r="V24" s="328">
        <v>-1775.3600000000001</v>
      </c>
      <c r="W24" s="330"/>
      <c r="X24" s="329">
        <v>0</v>
      </c>
      <c r="Y24" s="329">
        <v>0</v>
      </c>
      <c r="Z24" s="328">
        <v>-1663.49</v>
      </c>
      <c r="AA24" s="328">
        <v>-111.87</v>
      </c>
      <c r="AB24" s="329">
        <v>0</v>
      </c>
      <c r="AC24" s="329">
        <v>0</v>
      </c>
      <c r="AD24" s="329">
        <v>0</v>
      </c>
      <c r="AE24" s="328">
        <v>-1775.3600000000001</v>
      </c>
      <c r="AF24" s="330"/>
      <c r="AG24" s="329">
        <v>0</v>
      </c>
      <c r="AH24" s="329">
        <v>0</v>
      </c>
      <c r="AI24" s="329">
        <v>-1663.49</v>
      </c>
      <c r="AJ24" s="329">
        <v>-111.87</v>
      </c>
      <c r="AK24" s="329">
        <v>0</v>
      </c>
      <c r="AL24" s="329">
        <v>0</v>
      </c>
      <c r="AM24" s="329">
        <v>0</v>
      </c>
      <c r="AN24" s="329">
        <v>-1775.3600000000001</v>
      </c>
      <c r="AO24" s="330"/>
      <c r="AP24" s="329">
        <v>0</v>
      </c>
      <c r="AQ24" s="329">
        <v>0</v>
      </c>
      <c r="AR24" s="329">
        <v>-1663.49</v>
      </c>
      <c r="AS24" s="329">
        <v>-111.87</v>
      </c>
      <c r="AT24" s="329">
        <v>0</v>
      </c>
      <c r="AU24" s="329">
        <v>0</v>
      </c>
      <c r="AV24" s="329">
        <v>0</v>
      </c>
      <c r="AW24" s="329">
        <v>-1775.3600000000001</v>
      </c>
      <c r="AX24" s="330"/>
      <c r="AY24" s="329">
        <v>0</v>
      </c>
      <c r="AZ24" s="329">
        <v>0</v>
      </c>
      <c r="BA24" s="329">
        <v>-1663.49</v>
      </c>
      <c r="BB24" s="329">
        <v>-111.87</v>
      </c>
      <c r="BC24" s="329">
        <v>0</v>
      </c>
      <c r="BD24" s="329">
        <v>0</v>
      </c>
      <c r="BE24" s="329">
        <v>0</v>
      </c>
      <c r="BF24" s="329">
        <v>-1775.3600000000001</v>
      </c>
      <c r="BG24" s="330"/>
      <c r="BH24" s="329">
        <v>0</v>
      </c>
      <c r="BI24" s="329">
        <v>0</v>
      </c>
      <c r="BJ24" s="329">
        <v>-1663.49</v>
      </c>
      <c r="BK24" s="329">
        <v>-111.87</v>
      </c>
      <c r="BL24" s="329">
        <v>0</v>
      </c>
      <c r="BM24" s="329">
        <v>0</v>
      </c>
      <c r="BN24" s="329">
        <v>0</v>
      </c>
      <c r="BO24" s="329">
        <v>-1775.3600000000001</v>
      </c>
      <c r="BP24" s="330"/>
      <c r="BQ24" s="329">
        <v>0</v>
      </c>
      <c r="BR24" s="329">
        <v>0</v>
      </c>
      <c r="BS24" s="329">
        <v>-1663.49</v>
      </c>
      <c r="BT24" s="329">
        <v>-111.87</v>
      </c>
      <c r="BU24" s="329">
        <v>0</v>
      </c>
      <c r="BV24" s="329">
        <v>0</v>
      </c>
      <c r="BW24" s="329">
        <v>0</v>
      </c>
      <c r="BX24" s="329">
        <v>-1775.3600000000001</v>
      </c>
      <c r="BY24" s="330"/>
      <c r="BZ24" s="329">
        <v>0</v>
      </c>
      <c r="CA24" s="329">
        <v>0</v>
      </c>
      <c r="CB24" s="329">
        <v>-1663.49</v>
      </c>
      <c r="CC24" s="329">
        <v>-111.87</v>
      </c>
      <c r="CD24" s="329">
        <v>0</v>
      </c>
      <c r="CE24" s="329">
        <v>0</v>
      </c>
      <c r="CF24" s="329">
        <v>0</v>
      </c>
      <c r="CG24" s="329">
        <v>-1775.3600000000001</v>
      </c>
      <c r="CH24" s="330"/>
      <c r="CI24" s="329">
        <v>0</v>
      </c>
      <c r="CJ24" s="329">
        <v>0</v>
      </c>
      <c r="CK24" s="329">
        <v>-1663.49</v>
      </c>
      <c r="CL24" s="329">
        <v>-111.87</v>
      </c>
      <c r="CM24" s="329">
        <v>0</v>
      </c>
      <c r="CN24" s="329">
        <v>0</v>
      </c>
      <c r="CO24" s="329">
        <v>0</v>
      </c>
      <c r="CP24" s="329">
        <v>-1775.3600000000001</v>
      </c>
      <c r="CQ24" s="330"/>
      <c r="CR24" s="329">
        <v>0</v>
      </c>
      <c r="CS24" s="329">
        <v>0</v>
      </c>
      <c r="CT24" s="329">
        <v>-1663.49</v>
      </c>
      <c r="CU24" s="329">
        <v>-111.87</v>
      </c>
      <c r="CV24" s="329">
        <v>0</v>
      </c>
      <c r="CW24" s="329">
        <v>0</v>
      </c>
      <c r="CX24" s="329">
        <v>0</v>
      </c>
      <c r="CY24" s="329">
        <v>-1775.3600000000001</v>
      </c>
      <c r="CZ24" s="330"/>
      <c r="DA24" s="329">
        <v>0</v>
      </c>
      <c r="DB24" s="329">
        <v>0</v>
      </c>
      <c r="DC24" s="329">
        <v>-1506.49</v>
      </c>
      <c r="DD24" s="329">
        <v>-101.87</v>
      </c>
      <c r="DE24" s="329">
        <v>0</v>
      </c>
      <c r="DF24" s="329">
        <v>0</v>
      </c>
      <c r="DG24" s="329">
        <v>0</v>
      </c>
      <c r="DH24" s="329">
        <v>-1608.3600000000001</v>
      </c>
      <c r="DI24" s="10"/>
    </row>
    <row r="25" spans="1:113">
      <c r="A25" s="235" t="str">
        <f>INDEX(Map!$A$6:$B$70,MATCH('FY14 Essbase'!C25,Map!$A$6:$A$70,0),2)</f>
        <v>018DIV</v>
      </c>
      <c r="B25" s="17"/>
      <c r="C25" s="3" t="s">
        <v>887</v>
      </c>
      <c r="D25" s="3"/>
      <c r="E25" s="10"/>
      <c r="F25" s="328">
        <v>797.54</v>
      </c>
      <c r="G25" s="328">
        <v>53.64</v>
      </c>
      <c r="H25" s="328">
        <v>-42754.45</v>
      </c>
      <c r="I25" s="328">
        <v>-2875.3</v>
      </c>
      <c r="J25" s="328">
        <v>-58.48</v>
      </c>
      <c r="K25" s="329">
        <v>0</v>
      </c>
      <c r="L25" s="328">
        <v>-3.93</v>
      </c>
      <c r="M25" s="328">
        <v>-46543.34</v>
      </c>
      <c r="N25" s="330"/>
      <c r="O25" s="328">
        <v>797.54</v>
      </c>
      <c r="P25" s="328">
        <v>53.64</v>
      </c>
      <c r="Q25" s="328">
        <v>-42754.45</v>
      </c>
      <c r="R25" s="328">
        <v>-2875.3</v>
      </c>
      <c r="S25" s="328">
        <v>-58.48</v>
      </c>
      <c r="T25" s="329">
        <v>0</v>
      </c>
      <c r="U25" s="328">
        <v>-3.93</v>
      </c>
      <c r="V25" s="328">
        <v>-46543.34</v>
      </c>
      <c r="W25" s="330"/>
      <c r="X25" s="328">
        <v>797.54</v>
      </c>
      <c r="Y25" s="328">
        <v>53.64</v>
      </c>
      <c r="Z25" s="328">
        <v>-42754.45</v>
      </c>
      <c r="AA25" s="328">
        <v>-2875.3</v>
      </c>
      <c r="AB25" s="328">
        <v>-58.48</v>
      </c>
      <c r="AC25" s="329">
        <v>0</v>
      </c>
      <c r="AD25" s="328">
        <v>-3.93</v>
      </c>
      <c r="AE25" s="328">
        <v>-46543.34</v>
      </c>
      <c r="AF25" s="330"/>
      <c r="AG25" s="329">
        <v>797.54</v>
      </c>
      <c r="AH25" s="329">
        <v>53.64</v>
      </c>
      <c r="AI25" s="329">
        <v>-42754.45</v>
      </c>
      <c r="AJ25" s="329">
        <v>-2875.3</v>
      </c>
      <c r="AK25" s="329">
        <v>-58.48</v>
      </c>
      <c r="AL25" s="329">
        <v>0</v>
      </c>
      <c r="AM25" s="329">
        <v>-3.93</v>
      </c>
      <c r="AN25" s="329">
        <v>-46543.34</v>
      </c>
      <c r="AO25" s="330"/>
      <c r="AP25" s="329">
        <v>797.54</v>
      </c>
      <c r="AQ25" s="329">
        <v>53.64</v>
      </c>
      <c r="AR25" s="329">
        <v>-42754.45</v>
      </c>
      <c r="AS25" s="329">
        <v>-2875.3</v>
      </c>
      <c r="AT25" s="329">
        <v>-58.48</v>
      </c>
      <c r="AU25" s="329">
        <v>0</v>
      </c>
      <c r="AV25" s="329">
        <v>-3.93</v>
      </c>
      <c r="AW25" s="329">
        <v>-46543.34</v>
      </c>
      <c r="AX25" s="330"/>
      <c r="AY25" s="329">
        <v>797.54</v>
      </c>
      <c r="AZ25" s="329">
        <v>53.64</v>
      </c>
      <c r="BA25" s="329">
        <v>-42754.45</v>
      </c>
      <c r="BB25" s="329">
        <v>-2875.3</v>
      </c>
      <c r="BC25" s="329">
        <v>-58.48</v>
      </c>
      <c r="BD25" s="329">
        <v>0</v>
      </c>
      <c r="BE25" s="329">
        <v>-3.93</v>
      </c>
      <c r="BF25" s="329">
        <v>-46543.34</v>
      </c>
      <c r="BG25" s="330"/>
      <c r="BH25" s="329">
        <v>797.54</v>
      </c>
      <c r="BI25" s="329">
        <v>53.64</v>
      </c>
      <c r="BJ25" s="329">
        <v>-42754.45</v>
      </c>
      <c r="BK25" s="329">
        <v>-2875.3</v>
      </c>
      <c r="BL25" s="329">
        <v>-58.48</v>
      </c>
      <c r="BM25" s="329">
        <v>0</v>
      </c>
      <c r="BN25" s="329">
        <v>-3.93</v>
      </c>
      <c r="BO25" s="329">
        <v>-46543.34</v>
      </c>
      <c r="BP25" s="330"/>
      <c r="BQ25" s="329">
        <v>797.54</v>
      </c>
      <c r="BR25" s="329">
        <v>53.64</v>
      </c>
      <c r="BS25" s="329">
        <v>-42754.45</v>
      </c>
      <c r="BT25" s="329">
        <v>-2875.3</v>
      </c>
      <c r="BU25" s="329">
        <v>-58.48</v>
      </c>
      <c r="BV25" s="329">
        <v>0</v>
      </c>
      <c r="BW25" s="329">
        <v>-3.93</v>
      </c>
      <c r="BX25" s="329">
        <v>-46543.34</v>
      </c>
      <c r="BY25" s="330"/>
      <c r="BZ25" s="329">
        <v>797.54</v>
      </c>
      <c r="CA25" s="329">
        <v>53.64</v>
      </c>
      <c r="CB25" s="329">
        <v>-42754.45</v>
      </c>
      <c r="CC25" s="329">
        <v>-2875.3</v>
      </c>
      <c r="CD25" s="329">
        <v>-58.48</v>
      </c>
      <c r="CE25" s="329">
        <v>0</v>
      </c>
      <c r="CF25" s="329">
        <v>-3.93</v>
      </c>
      <c r="CG25" s="329">
        <v>-46543.34</v>
      </c>
      <c r="CH25" s="330"/>
      <c r="CI25" s="329">
        <v>797.54</v>
      </c>
      <c r="CJ25" s="329">
        <v>53.64</v>
      </c>
      <c r="CK25" s="329">
        <v>-42754.45</v>
      </c>
      <c r="CL25" s="329">
        <v>-2875.3</v>
      </c>
      <c r="CM25" s="329">
        <v>-58.48</v>
      </c>
      <c r="CN25" s="329">
        <v>0</v>
      </c>
      <c r="CO25" s="329">
        <v>-3.93</v>
      </c>
      <c r="CP25" s="329">
        <v>-46543.34</v>
      </c>
      <c r="CQ25" s="330"/>
      <c r="CR25" s="329">
        <v>797.54</v>
      </c>
      <c r="CS25" s="329">
        <v>53.64</v>
      </c>
      <c r="CT25" s="329">
        <v>-42754.45</v>
      </c>
      <c r="CU25" s="329">
        <v>-2875.3</v>
      </c>
      <c r="CV25" s="329">
        <v>-58.48</v>
      </c>
      <c r="CW25" s="329">
        <v>0</v>
      </c>
      <c r="CX25" s="329">
        <v>-3.93</v>
      </c>
      <c r="CY25" s="329">
        <v>-46543.34</v>
      </c>
      <c r="CZ25" s="330"/>
      <c r="DA25" s="329">
        <v>1064.54</v>
      </c>
      <c r="DB25" s="329">
        <v>71.64</v>
      </c>
      <c r="DC25" s="329">
        <v>2502.5500000000002</v>
      </c>
      <c r="DD25" s="329">
        <v>167.7</v>
      </c>
      <c r="DE25" s="329">
        <v>37.520000000000003</v>
      </c>
      <c r="DF25" s="329">
        <v>0</v>
      </c>
      <c r="DG25" s="329">
        <v>3.07</v>
      </c>
      <c r="DH25" s="329">
        <v>1574.6600000000003</v>
      </c>
      <c r="DI25" s="10"/>
    </row>
    <row r="26" spans="1:113">
      <c r="A26" s="235" t="str">
        <f>INDEX(Map!$A$6:$B$70,MATCH('FY14 Essbase'!C26,Map!$A$6:$A$70,0),2)</f>
        <v>019DIV</v>
      </c>
      <c r="B26" s="17"/>
      <c r="C26" s="3" t="s">
        <v>888</v>
      </c>
      <c r="D26" s="3"/>
      <c r="E26" s="10"/>
      <c r="F26" s="328">
        <v>-39247.24</v>
      </c>
      <c r="G26" s="328">
        <v>-2639.43</v>
      </c>
      <c r="H26" s="328">
        <v>7507061.7699999996</v>
      </c>
      <c r="I26" s="328">
        <v>504860.88</v>
      </c>
      <c r="J26" s="329">
        <v>-1179.9000000000001</v>
      </c>
      <c r="K26" s="329">
        <v>0</v>
      </c>
      <c r="L26" s="329">
        <v>-79.349999999999994</v>
      </c>
      <c r="M26" s="328">
        <v>8052550.0699999994</v>
      </c>
      <c r="N26" s="330"/>
      <c r="O26" s="328">
        <v>-39247.24</v>
      </c>
      <c r="P26" s="328">
        <v>-2639.43</v>
      </c>
      <c r="Q26" s="328">
        <v>7507061.7699999996</v>
      </c>
      <c r="R26" s="328">
        <v>504860.88</v>
      </c>
      <c r="S26" s="329">
        <v>-1179.9000000000001</v>
      </c>
      <c r="T26" s="329">
        <v>0</v>
      </c>
      <c r="U26" s="329">
        <v>-79.349999999999994</v>
      </c>
      <c r="V26" s="328">
        <v>8052550.0699999994</v>
      </c>
      <c r="W26" s="330"/>
      <c r="X26" s="328">
        <v>-39247.24</v>
      </c>
      <c r="Y26" s="328">
        <v>-2639.43</v>
      </c>
      <c r="Z26" s="328">
        <v>7507061.7699999996</v>
      </c>
      <c r="AA26" s="328">
        <v>504860.88</v>
      </c>
      <c r="AB26" s="329">
        <v>-1179.9000000000001</v>
      </c>
      <c r="AC26" s="329">
        <v>0</v>
      </c>
      <c r="AD26" s="329">
        <v>-79.349999999999994</v>
      </c>
      <c r="AE26" s="328">
        <v>8052550.0699999994</v>
      </c>
      <c r="AF26" s="330"/>
      <c r="AG26" s="329">
        <v>-39247.24</v>
      </c>
      <c r="AH26" s="329">
        <v>-2639.43</v>
      </c>
      <c r="AI26" s="329">
        <v>7507061.7699999996</v>
      </c>
      <c r="AJ26" s="329">
        <v>504860.88</v>
      </c>
      <c r="AK26" s="329">
        <v>-1179.9000000000001</v>
      </c>
      <c r="AL26" s="329">
        <v>0</v>
      </c>
      <c r="AM26" s="329">
        <v>-79.349999999999994</v>
      </c>
      <c r="AN26" s="329">
        <v>8052550.0699999994</v>
      </c>
      <c r="AO26" s="330"/>
      <c r="AP26" s="329">
        <v>-39247.24</v>
      </c>
      <c r="AQ26" s="329">
        <v>-2639.43</v>
      </c>
      <c r="AR26" s="329">
        <v>7507061.7699999996</v>
      </c>
      <c r="AS26" s="329">
        <v>504860.88</v>
      </c>
      <c r="AT26" s="329">
        <v>-1179.9000000000001</v>
      </c>
      <c r="AU26" s="329">
        <v>0</v>
      </c>
      <c r="AV26" s="329">
        <v>-79.349999999999994</v>
      </c>
      <c r="AW26" s="329">
        <v>8052550.0699999994</v>
      </c>
      <c r="AX26" s="330"/>
      <c r="AY26" s="329">
        <v>-39247.24</v>
      </c>
      <c r="AZ26" s="329">
        <v>-2639.43</v>
      </c>
      <c r="BA26" s="329">
        <v>7507061.7699999996</v>
      </c>
      <c r="BB26" s="329">
        <v>504860.88</v>
      </c>
      <c r="BC26" s="329">
        <v>-1179.9000000000001</v>
      </c>
      <c r="BD26" s="329">
        <v>0</v>
      </c>
      <c r="BE26" s="329">
        <v>-79.349999999999994</v>
      </c>
      <c r="BF26" s="329">
        <v>8052550.0699999994</v>
      </c>
      <c r="BG26" s="330"/>
      <c r="BH26" s="329">
        <v>-39247.24</v>
      </c>
      <c r="BI26" s="329">
        <v>-2639.43</v>
      </c>
      <c r="BJ26" s="329">
        <v>7507061.7699999996</v>
      </c>
      <c r="BK26" s="329">
        <v>504860.88</v>
      </c>
      <c r="BL26" s="329">
        <v>-1179.9000000000001</v>
      </c>
      <c r="BM26" s="329">
        <v>0</v>
      </c>
      <c r="BN26" s="329">
        <v>-79.349999999999994</v>
      </c>
      <c r="BO26" s="329">
        <v>8052550.0699999994</v>
      </c>
      <c r="BP26" s="330"/>
      <c r="BQ26" s="329">
        <v>-39247.24</v>
      </c>
      <c r="BR26" s="329">
        <v>-2639.43</v>
      </c>
      <c r="BS26" s="329">
        <v>7507061.7699999996</v>
      </c>
      <c r="BT26" s="329">
        <v>504860.88</v>
      </c>
      <c r="BU26" s="329">
        <v>-1179.9000000000001</v>
      </c>
      <c r="BV26" s="329">
        <v>0</v>
      </c>
      <c r="BW26" s="329">
        <v>-79.349999999999994</v>
      </c>
      <c r="BX26" s="329">
        <v>8052550.0699999994</v>
      </c>
      <c r="BY26" s="330"/>
      <c r="BZ26" s="329">
        <v>-39247.24</v>
      </c>
      <c r="CA26" s="329">
        <v>-2639.43</v>
      </c>
      <c r="CB26" s="329">
        <v>7507061.7699999996</v>
      </c>
      <c r="CC26" s="329">
        <v>504860.88</v>
      </c>
      <c r="CD26" s="329">
        <v>-1179.9000000000001</v>
      </c>
      <c r="CE26" s="329">
        <v>0</v>
      </c>
      <c r="CF26" s="329">
        <v>-79.349999999999994</v>
      </c>
      <c r="CG26" s="329">
        <v>8052550.0699999994</v>
      </c>
      <c r="CH26" s="330"/>
      <c r="CI26" s="329">
        <v>-39247.24</v>
      </c>
      <c r="CJ26" s="329">
        <v>-2639.43</v>
      </c>
      <c r="CK26" s="329">
        <v>7507061.7699999996</v>
      </c>
      <c r="CL26" s="329">
        <v>504860.88</v>
      </c>
      <c r="CM26" s="329">
        <v>-1179.9000000000001</v>
      </c>
      <c r="CN26" s="329">
        <v>0</v>
      </c>
      <c r="CO26" s="329">
        <v>-79.349999999999994</v>
      </c>
      <c r="CP26" s="329">
        <v>8052550.0699999994</v>
      </c>
      <c r="CQ26" s="330"/>
      <c r="CR26" s="329">
        <v>-39247.24</v>
      </c>
      <c r="CS26" s="329">
        <v>-2639.43</v>
      </c>
      <c r="CT26" s="329">
        <v>7507061.7699999996</v>
      </c>
      <c r="CU26" s="329">
        <v>504860.88</v>
      </c>
      <c r="CV26" s="329">
        <v>-1179.9000000000001</v>
      </c>
      <c r="CW26" s="329">
        <v>0</v>
      </c>
      <c r="CX26" s="329">
        <v>-79.349999999999994</v>
      </c>
      <c r="CY26" s="329">
        <v>8052550.0699999994</v>
      </c>
      <c r="CZ26" s="330"/>
      <c r="DA26" s="329">
        <v>1796.76</v>
      </c>
      <c r="DB26" s="329">
        <v>119.57</v>
      </c>
      <c r="DC26" s="329">
        <v>8709176.7699999996</v>
      </c>
      <c r="DD26" s="329">
        <v>585788.88</v>
      </c>
      <c r="DE26" s="329">
        <v>0.1</v>
      </c>
      <c r="DF26" s="329">
        <v>0</v>
      </c>
      <c r="DG26" s="329">
        <v>-0.35</v>
      </c>
      <c r="DH26" s="329">
        <v>9293049.0700000003</v>
      </c>
      <c r="DI26" s="10"/>
    </row>
    <row r="27" spans="1:113">
      <c r="A27" s="235" t="str">
        <f>INDEX(Map!$A$6:$B$70,MATCH('FY14 Essbase'!C27,Map!$A$6:$A$70,0),2)</f>
        <v>020DIV</v>
      </c>
      <c r="B27" s="17"/>
      <c r="C27" s="3" t="s">
        <v>889</v>
      </c>
      <c r="D27" s="3"/>
      <c r="E27" s="10"/>
      <c r="F27" s="328">
        <v>15874.27</v>
      </c>
      <c r="G27" s="328">
        <v>1067.57</v>
      </c>
      <c r="H27" s="328">
        <v>1516407.14</v>
      </c>
      <c r="I27" s="328">
        <v>101980.6</v>
      </c>
      <c r="J27" s="328">
        <v>733.25</v>
      </c>
      <c r="K27" s="329">
        <v>0</v>
      </c>
      <c r="L27" s="328">
        <v>49.31</v>
      </c>
      <c r="M27" s="328">
        <v>1602228.46</v>
      </c>
      <c r="N27" s="330"/>
      <c r="O27" s="328">
        <v>15874.27</v>
      </c>
      <c r="P27" s="328">
        <v>1067.57</v>
      </c>
      <c r="Q27" s="328">
        <v>1516407.14</v>
      </c>
      <c r="R27" s="328">
        <v>101980.6</v>
      </c>
      <c r="S27" s="328">
        <v>733.25</v>
      </c>
      <c r="T27" s="329">
        <v>0</v>
      </c>
      <c r="U27" s="328">
        <v>49.31</v>
      </c>
      <c r="V27" s="328">
        <v>1602228.46</v>
      </c>
      <c r="W27" s="330"/>
      <c r="X27" s="328">
        <v>15874.27</v>
      </c>
      <c r="Y27" s="328">
        <v>1067.57</v>
      </c>
      <c r="Z27" s="328">
        <v>1516407.14</v>
      </c>
      <c r="AA27" s="328">
        <v>101980.6</v>
      </c>
      <c r="AB27" s="328">
        <v>733.25</v>
      </c>
      <c r="AC27" s="329">
        <v>0</v>
      </c>
      <c r="AD27" s="328">
        <v>49.31</v>
      </c>
      <c r="AE27" s="328">
        <v>1602228.46</v>
      </c>
      <c r="AF27" s="330"/>
      <c r="AG27" s="329">
        <v>15874.27</v>
      </c>
      <c r="AH27" s="329">
        <v>1067.57</v>
      </c>
      <c r="AI27" s="329">
        <v>1516407.14</v>
      </c>
      <c r="AJ27" s="329">
        <v>101980.6</v>
      </c>
      <c r="AK27" s="329">
        <v>733.25</v>
      </c>
      <c r="AL27" s="329">
        <v>0</v>
      </c>
      <c r="AM27" s="329">
        <v>49.31</v>
      </c>
      <c r="AN27" s="329">
        <v>1602228.46</v>
      </c>
      <c r="AO27" s="330"/>
      <c r="AP27" s="329">
        <v>15874.27</v>
      </c>
      <c r="AQ27" s="329">
        <v>1067.57</v>
      </c>
      <c r="AR27" s="329">
        <v>1516407.14</v>
      </c>
      <c r="AS27" s="329">
        <v>101980.6</v>
      </c>
      <c r="AT27" s="329">
        <v>733.25</v>
      </c>
      <c r="AU27" s="329">
        <v>0</v>
      </c>
      <c r="AV27" s="329">
        <v>49.31</v>
      </c>
      <c r="AW27" s="329">
        <v>1602228.46</v>
      </c>
      <c r="AX27" s="330"/>
      <c r="AY27" s="329">
        <v>15874.27</v>
      </c>
      <c r="AZ27" s="329">
        <v>1067.57</v>
      </c>
      <c r="BA27" s="329">
        <v>1516407.14</v>
      </c>
      <c r="BB27" s="329">
        <v>101980.6</v>
      </c>
      <c r="BC27" s="329">
        <v>733.25</v>
      </c>
      <c r="BD27" s="329">
        <v>0</v>
      </c>
      <c r="BE27" s="329">
        <v>49.31</v>
      </c>
      <c r="BF27" s="329">
        <v>1602228.46</v>
      </c>
      <c r="BG27" s="330"/>
      <c r="BH27" s="329">
        <v>15874.27</v>
      </c>
      <c r="BI27" s="329">
        <v>1067.57</v>
      </c>
      <c r="BJ27" s="329">
        <v>1516407.14</v>
      </c>
      <c r="BK27" s="329">
        <v>101980.6</v>
      </c>
      <c r="BL27" s="329">
        <v>733.25</v>
      </c>
      <c r="BM27" s="329">
        <v>0</v>
      </c>
      <c r="BN27" s="329">
        <v>49.31</v>
      </c>
      <c r="BO27" s="329">
        <v>1602228.46</v>
      </c>
      <c r="BP27" s="330"/>
      <c r="BQ27" s="329">
        <v>15874.27</v>
      </c>
      <c r="BR27" s="329">
        <v>1067.57</v>
      </c>
      <c r="BS27" s="329">
        <v>1516407.14</v>
      </c>
      <c r="BT27" s="329">
        <v>101980.6</v>
      </c>
      <c r="BU27" s="329">
        <v>733.25</v>
      </c>
      <c r="BV27" s="329">
        <v>0</v>
      </c>
      <c r="BW27" s="329">
        <v>49.31</v>
      </c>
      <c r="BX27" s="329">
        <v>1602228.46</v>
      </c>
      <c r="BY27" s="330"/>
      <c r="BZ27" s="329">
        <v>15874.27</v>
      </c>
      <c r="CA27" s="329">
        <v>1067.57</v>
      </c>
      <c r="CB27" s="329">
        <v>1516407.14</v>
      </c>
      <c r="CC27" s="329">
        <v>101980.6</v>
      </c>
      <c r="CD27" s="329">
        <v>733.25</v>
      </c>
      <c r="CE27" s="329">
        <v>0</v>
      </c>
      <c r="CF27" s="329">
        <v>49.31</v>
      </c>
      <c r="CG27" s="329">
        <v>1602228.46</v>
      </c>
      <c r="CH27" s="330"/>
      <c r="CI27" s="329">
        <v>15874.27</v>
      </c>
      <c r="CJ27" s="329">
        <v>1067.57</v>
      </c>
      <c r="CK27" s="329">
        <v>1516407.14</v>
      </c>
      <c r="CL27" s="329">
        <v>101980.6</v>
      </c>
      <c r="CM27" s="329">
        <v>733.25</v>
      </c>
      <c r="CN27" s="329">
        <v>0</v>
      </c>
      <c r="CO27" s="329">
        <v>49.31</v>
      </c>
      <c r="CP27" s="329">
        <v>1602228.46</v>
      </c>
      <c r="CQ27" s="330"/>
      <c r="CR27" s="329">
        <v>15874.27</v>
      </c>
      <c r="CS27" s="329">
        <v>1067.57</v>
      </c>
      <c r="CT27" s="329">
        <v>1516407.14</v>
      </c>
      <c r="CU27" s="329">
        <v>101980.6</v>
      </c>
      <c r="CV27" s="329">
        <v>733.25</v>
      </c>
      <c r="CW27" s="329">
        <v>0</v>
      </c>
      <c r="CX27" s="329">
        <v>49.31</v>
      </c>
      <c r="CY27" s="329">
        <v>1602228.46</v>
      </c>
      <c r="CZ27" s="330"/>
      <c r="DA27" s="329">
        <v>30670.27</v>
      </c>
      <c r="DB27" s="329">
        <v>2062.5700000000002</v>
      </c>
      <c r="DC27" s="329">
        <v>2019999.14</v>
      </c>
      <c r="DD27" s="329">
        <v>135867.6</v>
      </c>
      <c r="DE27" s="329">
        <v>4208.25</v>
      </c>
      <c r="DF27" s="329">
        <v>0</v>
      </c>
      <c r="DG27" s="329">
        <v>283.31</v>
      </c>
      <c r="DH27" s="329">
        <v>2127625.46</v>
      </c>
      <c r="DI27" s="10"/>
    </row>
    <row r="28" spans="1:113">
      <c r="A28" s="235" t="str">
        <f>INDEX(Map!$A$6:$B$70,MATCH('FY14 Essbase'!C28,Map!$A$6:$A$70,0),2)</f>
        <v>021DIV</v>
      </c>
      <c r="B28" s="17"/>
      <c r="C28" s="3" t="s">
        <v>890</v>
      </c>
      <c r="D28" s="3"/>
      <c r="E28" s="10"/>
      <c r="F28" s="328">
        <v>87671.7</v>
      </c>
      <c r="G28" s="328">
        <v>5896.05</v>
      </c>
      <c r="H28" s="328">
        <v>7185207.2800000003</v>
      </c>
      <c r="I28" s="328">
        <v>483215.69</v>
      </c>
      <c r="J28" s="328">
        <v>179964.5</v>
      </c>
      <c r="K28" s="329">
        <v>0</v>
      </c>
      <c r="L28" s="328">
        <v>12102.88</v>
      </c>
      <c r="M28" s="328">
        <v>7766922.6000000006</v>
      </c>
      <c r="N28" s="330"/>
      <c r="O28" s="328">
        <v>87671.7</v>
      </c>
      <c r="P28" s="328">
        <v>5896.05</v>
      </c>
      <c r="Q28" s="328">
        <v>7185207.2800000003</v>
      </c>
      <c r="R28" s="328">
        <v>483215.69</v>
      </c>
      <c r="S28" s="328">
        <v>179964.5</v>
      </c>
      <c r="T28" s="329">
        <v>0</v>
      </c>
      <c r="U28" s="328">
        <v>12102.88</v>
      </c>
      <c r="V28" s="328">
        <v>7766922.6000000006</v>
      </c>
      <c r="W28" s="330"/>
      <c r="X28" s="328">
        <v>87671.7</v>
      </c>
      <c r="Y28" s="328">
        <v>5896.05</v>
      </c>
      <c r="Z28" s="328">
        <v>7185207.2800000003</v>
      </c>
      <c r="AA28" s="328">
        <v>483215.69</v>
      </c>
      <c r="AB28" s="328">
        <v>179964.5</v>
      </c>
      <c r="AC28" s="329">
        <v>0</v>
      </c>
      <c r="AD28" s="328">
        <v>12102.88</v>
      </c>
      <c r="AE28" s="328">
        <v>7766922.6000000006</v>
      </c>
      <c r="AF28" s="330"/>
      <c r="AG28" s="329">
        <v>87671.7</v>
      </c>
      <c r="AH28" s="329">
        <v>5896.05</v>
      </c>
      <c r="AI28" s="329">
        <v>7185207.2800000003</v>
      </c>
      <c r="AJ28" s="329">
        <v>483215.69</v>
      </c>
      <c r="AK28" s="329">
        <v>179964.5</v>
      </c>
      <c r="AL28" s="329">
        <v>0</v>
      </c>
      <c r="AM28" s="329">
        <v>12102.88</v>
      </c>
      <c r="AN28" s="329">
        <v>7766922.6000000006</v>
      </c>
      <c r="AO28" s="330"/>
      <c r="AP28" s="329">
        <v>87671.7</v>
      </c>
      <c r="AQ28" s="329">
        <v>5896.05</v>
      </c>
      <c r="AR28" s="329">
        <v>7185207.2800000003</v>
      </c>
      <c r="AS28" s="329">
        <v>483215.69</v>
      </c>
      <c r="AT28" s="329">
        <v>179964.5</v>
      </c>
      <c r="AU28" s="329">
        <v>0</v>
      </c>
      <c r="AV28" s="329">
        <v>12102.88</v>
      </c>
      <c r="AW28" s="329">
        <v>7766922.6000000006</v>
      </c>
      <c r="AX28" s="330"/>
      <c r="AY28" s="329">
        <v>87671.7</v>
      </c>
      <c r="AZ28" s="329">
        <v>5896.05</v>
      </c>
      <c r="BA28" s="329">
        <v>7185207.2800000003</v>
      </c>
      <c r="BB28" s="329">
        <v>483215.69</v>
      </c>
      <c r="BC28" s="329">
        <v>179964.5</v>
      </c>
      <c r="BD28" s="329">
        <v>0</v>
      </c>
      <c r="BE28" s="329">
        <v>12102.88</v>
      </c>
      <c r="BF28" s="329">
        <v>7766922.6000000006</v>
      </c>
      <c r="BG28" s="330"/>
      <c r="BH28" s="329">
        <v>87671.7</v>
      </c>
      <c r="BI28" s="329">
        <v>5896.05</v>
      </c>
      <c r="BJ28" s="329">
        <v>7185207.2800000003</v>
      </c>
      <c r="BK28" s="329">
        <v>483215.69</v>
      </c>
      <c r="BL28" s="329">
        <v>179964.5</v>
      </c>
      <c r="BM28" s="329">
        <v>0</v>
      </c>
      <c r="BN28" s="329">
        <v>12102.88</v>
      </c>
      <c r="BO28" s="329">
        <v>7766922.6000000006</v>
      </c>
      <c r="BP28" s="330"/>
      <c r="BQ28" s="329">
        <v>87671.7</v>
      </c>
      <c r="BR28" s="329">
        <v>5896.05</v>
      </c>
      <c r="BS28" s="329">
        <v>7185207.2800000003</v>
      </c>
      <c r="BT28" s="329">
        <v>483215.69</v>
      </c>
      <c r="BU28" s="329">
        <v>179964.5</v>
      </c>
      <c r="BV28" s="329">
        <v>0</v>
      </c>
      <c r="BW28" s="329">
        <v>12102.88</v>
      </c>
      <c r="BX28" s="329">
        <v>7766922.6000000006</v>
      </c>
      <c r="BY28" s="330"/>
      <c r="BZ28" s="329">
        <v>87671.7</v>
      </c>
      <c r="CA28" s="329">
        <v>5896.05</v>
      </c>
      <c r="CB28" s="329">
        <v>7185207.2800000003</v>
      </c>
      <c r="CC28" s="329">
        <v>483215.69</v>
      </c>
      <c r="CD28" s="329">
        <v>179964.5</v>
      </c>
      <c r="CE28" s="329">
        <v>0</v>
      </c>
      <c r="CF28" s="329">
        <v>12102.88</v>
      </c>
      <c r="CG28" s="329">
        <v>7766922.6000000006</v>
      </c>
      <c r="CH28" s="330"/>
      <c r="CI28" s="329">
        <v>87671.7</v>
      </c>
      <c r="CJ28" s="329">
        <v>5896.05</v>
      </c>
      <c r="CK28" s="329">
        <v>7185207.2800000003</v>
      </c>
      <c r="CL28" s="329">
        <v>483215.69</v>
      </c>
      <c r="CM28" s="329">
        <v>179964.5</v>
      </c>
      <c r="CN28" s="329">
        <v>0</v>
      </c>
      <c r="CO28" s="329">
        <v>12102.88</v>
      </c>
      <c r="CP28" s="329">
        <v>7766922.6000000006</v>
      </c>
      <c r="CQ28" s="330"/>
      <c r="CR28" s="329">
        <v>87671.7</v>
      </c>
      <c r="CS28" s="329">
        <v>5896.05</v>
      </c>
      <c r="CT28" s="329">
        <v>7185207.2800000003</v>
      </c>
      <c r="CU28" s="329">
        <v>483215.69</v>
      </c>
      <c r="CV28" s="329">
        <v>179964.5</v>
      </c>
      <c r="CW28" s="329">
        <v>0</v>
      </c>
      <c r="CX28" s="329">
        <v>12102.88</v>
      </c>
      <c r="CY28" s="329">
        <v>7766922.6000000006</v>
      </c>
      <c r="CZ28" s="330"/>
      <c r="DA28" s="329">
        <v>157182.70000000001</v>
      </c>
      <c r="DB28" s="329">
        <v>10572.05</v>
      </c>
      <c r="DC28" s="329">
        <v>11295812.279999999</v>
      </c>
      <c r="DD28" s="329">
        <v>759769.69</v>
      </c>
      <c r="DE28" s="329">
        <v>221762.5</v>
      </c>
      <c r="DF28" s="329">
        <v>0</v>
      </c>
      <c r="DG28" s="329">
        <v>14915.88</v>
      </c>
      <c r="DH28" s="329">
        <v>12124505.6</v>
      </c>
      <c r="DI28" s="10"/>
    </row>
    <row r="29" spans="1:113">
      <c r="A29" s="235" t="str">
        <f>INDEX(Map!$A$6:$B$70,MATCH('FY14 Essbase'!C29,Map!$A$6:$A$70,0),2)</f>
        <v>030DIV</v>
      </c>
      <c r="B29" s="17"/>
      <c r="C29" s="3" t="s">
        <v>891</v>
      </c>
      <c r="D29" s="3"/>
      <c r="E29" s="10"/>
      <c r="F29" s="328">
        <v>989501.04</v>
      </c>
      <c r="G29" s="328">
        <v>3461847.89</v>
      </c>
      <c r="H29" s="328">
        <v>-273519.96999999997</v>
      </c>
      <c r="I29" s="328">
        <v>-18394.62</v>
      </c>
      <c r="J29" s="328">
        <v>101756.97</v>
      </c>
      <c r="K29" s="329">
        <v>0</v>
      </c>
      <c r="L29" s="328">
        <v>6843.3</v>
      </c>
      <c r="M29" s="328">
        <v>-4634663.25</v>
      </c>
      <c r="N29" s="330"/>
      <c r="O29" s="328">
        <v>989501.04</v>
      </c>
      <c r="P29" s="328">
        <v>3461847.89</v>
      </c>
      <c r="Q29" s="328">
        <v>-273519.96999999997</v>
      </c>
      <c r="R29" s="328">
        <v>-18394.62</v>
      </c>
      <c r="S29" s="328">
        <v>101756.97</v>
      </c>
      <c r="T29" s="329">
        <v>0</v>
      </c>
      <c r="U29" s="328">
        <v>6843.3</v>
      </c>
      <c r="V29" s="328">
        <v>-4634663.25</v>
      </c>
      <c r="W29" s="330"/>
      <c r="X29" s="328">
        <v>989501.04</v>
      </c>
      <c r="Y29" s="328">
        <v>3461847.89</v>
      </c>
      <c r="Z29" s="328">
        <v>2708472.46</v>
      </c>
      <c r="AA29" s="328">
        <v>109405.06</v>
      </c>
      <c r="AB29" s="328">
        <v>101756.97</v>
      </c>
      <c r="AC29" s="329">
        <v>0</v>
      </c>
      <c r="AD29" s="328">
        <v>6843.3</v>
      </c>
      <c r="AE29" s="328">
        <v>-1524871.1400000001</v>
      </c>
      <c r="AF29" s="330"/>
      <c r="AG29" s="329">
        <v>989501.04</v>
      </c>
      <c r="AH29" s="329">
        <v>3461847.89</v>
      </c>
      <c r="AI29" s="329">
        <v>2708472.46</v>
      </c>
      <c r="AJ29" s="329">
        <v>109405.06</v>
      </c>
      <c r="AK29" s="329">
        <v>101756.97</v>
      </c>
      <c r="AL29" s="329">
        <v>0</v>
      </c>
      <c r="AM29" s="329">
        <v>6843.3</v>
      </c>
      <c r="AN29" s="329">
        <v>-1524871.1400000001</v>
      </c>
      <c r="AO29" s="330"/>
      <c r="AP29" s="329">
        <v>989501.04</v>
      </c>
      <c r="AQ29" s="329">
        <v>3461847.89</v>
      </c>
      <c r="AR29" s="329">
        <v>2708472.46</v>
      </c>
      <c r="AS29" s="329">
        <v>109405.06</v>
      </c>
      <c r="AT29" s="329">
        <v>101756.97</v>
      </c>
      <c r="AU29" s="329">
        <v>0</v>
      </c>
      <c r="AV29" s="329">
        <v>6843.3</v>
      </c>
      <c r="AW29" s="329">
        <v>-1524871.1400000001</v>
      </c>
      <c r="AX29" s="330"/>
      <c r="AY29" s="329">
        <v>969318.29</v>
      </c>
      <c r="AZ29" s="329">
        <v>3519512.89</v>
      </c>
      <c r="BA29" s="329">
        <v>3617484.79</v>
      </c>
      <c r="BB29" s="329">
        <v>148362.73000000001</v>
      </c>
      <c r="BC29" s="329">
        <v>101756.97</v>
      </c>
      <c r="BD29" s="329">
        <v>0</v>
      </c>
      <c r="BE29" s="329">
        <v>6843.3</v>
      </c>
      <c r="BF29" s="329">
        <v>-614383.39000000013</v>
      </c>
      <c r="BG29" s="330"/>
      <c r="BH29" s="329">
        <v>969318.29</v>
      </c>
      <c r="BI29" s="329">
        <v>3519512.89</v>
      </c>
      <c r="BJ29" s="329">
        <v>3617484.79</v>
      </c>
      <c r="BK29" s="329">
        <v>148362.73000000001</v>
      </c>
      <c r="BL29" s="329">
        <v>101756.97</v>
      </c>
      <c r="BM29" s="329">
        <v>0</v>
      </c>
      <c r="BN29" s="329">
        <v>6843.3</v>
      </c>
      <c r="BO29" s="329">
        <v>-614383.39000000013</v>
      </c>
      <c r="BP29" s="330"/>
      <c r="BQ29" s="329">
        <v>969318.29</v>
      </c>
      <c r="BR29" s="329">
        <v>3519512.89</v>
      </c>
      <c r="BS29" s="329">
        <v>3617484.79</v>
      </c>
      <c r="BT29" s="329">
        <v>148362.73000000001</v>
      </c>
      <c r="BU29" s="329">
        <v>101756.97</v>
      </c>
      <c r="BV29" s="329">
        <v>0</v>
      </c>
      <c r="BW29" s="329">
        <v>6843.3</v>
      </c>
      <c r="BX29" s="329">
        <v>-614383.39000000013</v>
      </c>
      <c r="BY29" s="330"/>
      <c r="BZ29" s="329">
        <v>969318.29</v>
      </c>
      <c r="CA29" s="329">
        <v>3519512.89</v>
      </c>
      <c r="CB29" s="329">
        <v>2095114.02</v>
      </c>
      <c r="CC29" s="329">
        <v>83118.27</v>
      </c>
      <c r="CD29" s="329">
        <v>101756.97</v>
      </c>
      <c r="CE29" s="329">
        <v>0</v>
      </c>
      <c r="CF29" s="329">
        <v>6843.3</v>
      </c>
      <c r="CG29" s="329">
        <v>-2201998.62</v>
      </c>
      <c r="CH29" s="330"/>
      <c r="CI29" s="329">
        <v>969318.29</v>
      </c>
      <c r="CJ29" s="329">
        <v>3519512.89</v>
      </c>
      <c r="CK29" s="329">
        <v>2095114.02</v>
      </c>
      <c r="CL29" s="329">
        <v>83118.27</v>
      </c>
      <c r="CM29" s="329">
        <v>101756.97</v>
      </c>
      <c r="CN29" s="329">
        <v>0</v>
      </c>
      <c r="CO29" s="329">
        <v>6843.3</v>
      </c>
      <c r="CP29" s="329">
        <v>-2201998.62</v>
      </c>
      <c r="CQ29" s="330"/>
      <c r="CR29" s="329">
        <v>969318.29</v>
      </c>
      <c r="CS29" s="329">
        <v>3519512.89</v>
      </c>
      <c r="CT29" s="329">
        <v>2095114.02</v>
      </c>
      <c r="CU29" s="329">
        <v>83118.27</v>
      </c>
      <c r="CV29" s="329">
        <v>101756.97</v>
      </c>
      <c r="CW29" s="329">
        <v>0</v>
      </c>
      <c r="CX29" s="329">
        <v>6843.3</v>
      </c>
      <c r="CY29" s="329">
        <v>-2201998.62</v>
      </c>
      <c r="CZ29" s="330"/>
      <c r="DA29" s="329">
        <v>-87315.71</v>
      </c>
      <c r="DB29" s="329">
        <v>5350052.8899999997</v>
      </c>
      <c r="DC29" s="329">
        <v>177077.03</v>
      </c>
      <c r="DD29" s="329">
        <v>11909.38</v>
      </c>
      <c r="DE29" s="329">
        <v>166668.97</v>
      </c>
      <c r="DF29" s="329">
        <v>0</v>
      </c>
      <c r="DG29" s="329">
        <v>9853.2999999999993</v>
      </c>
      <c r="DH29" s="329">
        <v>-4897228.5</v>
      </c>
      <c r="DI29" s="10"/>
    </row>
    <row r="30" spans="1:113">
      <c r="A30" s="235" t="str">
        <f>INDEX(Map!$A$6:$B$70,MATCH('FY14 Essbase'!C30,Map!$A$6:$A$70,0),2)</f>
        <v>031DIV</v>
      </c>
      <c r="B30" s="17"/>
      <c r="C30" s="3" t="s">
        <v>892</v>
      </c>
      <c r="D30" s="3"/>
      <c r="E30" s="10"/>
      <c r="F30" s="328">
        <v>487924.9</v>
      </c>
      <c r="G30" s="328">
        <v>32813.660000000003</v>
      </c>
      <c r="H30" s="328">
        <v>34349277.869999997</v>
      </c>
      <c r="I30" s="328">
        <v>2310039.16</v>
      </c>
      <c r="J30" s="329">
        <v>1230895.6200000001</v>
      </c>
      <c r="K30" s="329">
        <v>0</v>
      </c>
      <c r="L30" s="328">
        <v>82779.53</v>
      </c>
      <c r="M30" s="328">
        <v>37452253.620000005</v>
      </c>
      <c r="N30" s="330"/>
      <c r="O30" s="328">
        <v>487924.9</v>
      </c>
      <c r="P30" s="328">
        <v>32813.660000000003</v>
      </c>
      <c r="Q30" s="328">
        <v>34349277.869999997</v>
      </c>
      <c r="R30" s="328">
        <v>2310039.16</v>
      </c>
      <c r="S30" s="329">
        <v>1230895.6200000001</v>
      </c>
      <c r="T30" s="329">
        <v>0</v>
      </c>
      <c r="U30" s="328">
        <v>82779.53</v>
      </c>
      <c r="V30" s="328">
        <v>37452253.620000005</v>
      </c>
      <c r="W30" s="330"/>
      <c r="X30" s="328">
        <v>487924.9</v>
      </c>
      <c r="Y30" s="328">
        <v>32813.660000000003</v>
      </c>
      <c r="Z30" s="328">
        <v>34349277.869999997</v>
      </c>
      <c r="AA30" s="328">
        <v>2310039.16</v>
      </c>
      <c r="AB30" s="329">
        <v>1230895.6200000001</v>
      </c>
      <c r="AC30" s="329">
        <v>0</v>
      </c>
      <c r="AD30" s="328">
        <v>82779.53</v>
      </c>
      <c r="AE30" s="328">
        <v>37452253.620000005</v>
      </c>
      <c r="AF30" s="330"/>
      <c r="AG30" s="329">
        <v>487924.9</v>
      </c>
      <c r="AH30" s="329">
        <v>32813.660000000003</v>
      </c>
      <c r="AI30" s="329">
        <v>34349277.869999997</v>
      </c>
      <c r="AJ30" s="329">
        <v>2310039.16</v>
      </c>
      <c r="AK30" s="329">
        <v>1230895.6200000001</v>
      </c>
      <c r="AL30" s="329">
        <v>0</v>
      </c>
      <c r="AM30" s="329">
        <v>82779.53</v>
      </c>
      <c r="AN30" s="329">
        <v>37452253.620000005</v>
      </c>
      <c r="AO30" s="330"/>
      <c r="AP30" s="329">
        <v>487924.9</v>
      </c>
      <c r="AQ30" s="329">
        <v>32813.660000000003</v>
      </c>
      <c r="AR30" s="329">
        <v>34349277.869999997</v>
      </c>
      <c r="AS30" s="329">
        <v>2310039.16</v>
      </c>
      <c r="AT30" s="329">
        <v>1230895.6200000001</v>
      </c>
      <c r="AU30" s="329">
        <v>0</v>
      </c>
      <c r="AV30" s="329">
        <v>82779.53</v>
      </c>
      <c r="AW30" s="329">
        <v>37452253.620000005</v>
      </c>
      <c r="AX30" s="330"/>
      <c r="AY30" s="329">
        <v>487924.9</v>
      </c>
      <c r="AZ30" s="329">
        <v>32813.660000000003</v>
      </c>
      <c r="BA30" s="329">
        <v>34349277.869999997</v>
      </c>
      <c r="BB30" s="329">
        <v>2310039.16</v>
      </c>
      <c r="BC30" s="329">
        <v>1230895.6200000001</v>
      </c>
      <c r="BD30" s="329">
        <v>0</v>
      </c>
      <c r="BE30" s="329">
        <v>82779.53</v>
      </c>
      <c r="BF30" s="329">
        <v>37452253.620000005</v>
      </c>
      <c r="BG30" s="330"/>
      <c r="BH30" s="329">
        <v>487924.9</v>
      </c>
      <c r="BI30" s="329">
        <v>32813.660000000003</v>
      </c>
      <c r="BJ30" s="329">
        <v>34349277.869999997</v>
      </c>
      <c r="BK30" s="329">
        <v>2310039.16</v>
      </c>
      <c r="BL30" s="329">
        <v>1230895.6200000001</v>
      </c>
      <c r="BM30" s="329">
        <v>0</v>
      </c>
      <c r="BN30" s="329">
        <v>82779.53</v>
      </c>
      <c r="BO30" s="329">
        <v>37452253.620000005</v>
      </c>
      <c r="BP30" s="330"/>
      <c r="BQ30" s="329">
        <v>487924.9</v>
      </c>
      <c r="BR30" s="329">
        <v>32813.660000000003</v>
      </c>
      <c r="BS30" s="329">
        <v>34349277.869999997</v>
      </c>
      <c r="BT30" s="329">
        <v>2310039.16</v>
      </c>
      <c r="BU30" s="329">
        <v>1230895.6200000001</v>
      </c>
      <c r="BV30" s="329">
        <v>0</v>
      </c>
      <c r="BW30" s="329">
        <v>82779.53</v>
      </c>
      <c r="BX30" s="329">
        <v>37452253.620000005</v>
      </c>
      <c r="BY30" s="330"/>
      <c r="BZ30" s="329">
        <v>487924.9</v>
      </c>
      <c r="CA30" s="329">
        <v>32813.660000000003</v>
      </c>
      <c r="CB30" s="329">
        <v>34349277.869999997</v>
      </c>
      <c r="CC30" s="329">
        <v>2310039.16</v>
      </c>
      <c r="CD30" s="329">
        <v>1230895.6200000001</v>
      </c>
      <c r="CE30" s="329">
        <v>0</v>
      </c>
      <c r="CF30" s="329">
        <v>82779.53</v>
      </c>
      <c r="CG30" s="329">
        <v>37452253.620000005</v>
      </c>
      <c r="CH30" s="330"/>
      <c r="CI30" s="329">
        <v>487924.9</v>
      </c>
      <c r="CJ30" s="329">
        <v>32813.660000000003</v>
      </c>
      <c r="CK30" s="329">
        <v>34349277.869999997</v>
      </c>
      <c r="CL30" s="329">
        <v>2310039.16</v>
      </c>
      <c r="CM30" s="329">
        <v>1230895.6200000001</v>
      </c>
      <c r="CN30" s="329">
        <v>0</v>
      </c>
      <c r="CO30" s="329">
        <v>82779.53</v>
      </c>
      <c r="CP30" s="329">
        <v>37452253.620000005</v>
      </c>
      <c r="CQ30" s="330"/>
      <c r="CR30" s="329">
        <v>487924.9</v>
      </c>
      <c r="CS30" s="329">
        <v>32813.660000000003</v>
      </c>
      <c r="CT30" s="329">
        <v>34349277.869999997</v>
      </c>
      <c r="CU30" s="329">
        <v>2310039.16</v>
      </c>
      <c r="CV30" s="329">
        <v>1230895.6200000001</v>
      </c>
      <c r="CW30" s="329">
        <v>0</v>
      </c>
      <c r="CX30" s="329">
        <v>82779.53</v>
      </c>
      <c r="CY30" s="329">
        <v>37452253.620000005</v>
      </c>
      <c r="CZ30" s="330"/>
      <c r="DA30" s="329">
        <v>463473.9</v>
      </c>
      <c r="DB30" s="329">
        <v>31173.66</v>
      </c>
      <c r="DC30" s="329">
        <v>36897424.869999997</v>
      </c>
      <c r="DD30" s="329">
        <v>2481768.16</v>
      </c>
      <c r="DE30" s="329">
        <v>1327820.6200000001</v>
      </c>
      <c r="DF30" s="329">
        <v>0</v>
      </c>
      <c r="DG30" s="329">
        <v>89309.53</v>
      </c>
      <c r="DH30" s="329">
        <v>40301675.620000005</v>
      </c>
      <c r="DI30" s="10"/>
    </row>
    <row r="31" spans="1:113">
      <c r="A31" s="235" t="s">
        <v>510</v>
      </c>
      <c r="B31" s="17"/>
      <c r="C31" s="3"/>
      <c r="D31" s="3"/>
      <c r="E31" s="10"/>
      <c r="F31" s="328"/>
      <c r="G31" s="328"/>
      <c r="H31" s="329">
        <v>816740.46</v>
      </c>
      <c r="I31" s="329">
        <v>54926.99</v>
      </c>
      <c r="J31" s="329"/>
      <c r="K31" s="329"/>
      <c r="L31" s="329"/>
      <c r="M31" s="329">
        <v>871667.45</v>
      </c>
      <c r="N31" s="330"/>
      <c r="O31" s="328"/>
      <c r="P31" s="328"/>
      <c r="Q31" s="329">
        <v>816740.46</v>
      </c>
      <c r="R31" s="329">
        <v>54926.99</v>
      </c>
      <c r="S31" s="329"/>
      <c r="T31" s="329"/>
      <c r="U31" s="329"/>
      <c r="V31" s="329">
        <v>871667.45</v>
      </c>
      <c r="W31" s="330"/>
      <c r="X31" s="328"/>
      <c r="Y31" s="328"/>
      <c r="Z31" s="329">
        <v>816740.46</v>
      </c>
      <c r="AA31" s="329">
        <v>54926.99</v>
      </c>
      <c r="AB31" s="329"/>
      <c r="AC31" s="329"/>
      <c r="AD31" s="329"/>
      <c r="AE31" s="329">
        <v>871667.45</v>
      </c>
      <c r="AF31" s="330"/>
      <c r="AG31" s="329"/>
      <c r="AH31" s="329"/>
      <c r="AI31" s="329">
        <v>816740.46</v>
      </c>
      <c r="AJ31" s="329">
        <v>54926.99</v>
      </c>
      <c r="AK31" s="329"/>
      <c r="AL31" s="329"/>
      <c r="AM31" s="329"/>
      <c r="AN31" s="329">
        <v>871667.45</v>
      </c>
      <c r="AO31" s="330"/>
      <c r="AP31" s="329"/>
      <c r="AQ31" s="329"/>
      <c r="AR31" s="329">
        <v>816740.46</v>
      </c>
      <c r="AS31" s="329">
        <v>54926.99</v>
      </c>
      <c r="AT31" s="329"/>
      <c r="AU31" s="329"/>
      <c r="AV31" s="329"/>
      <c r="AW31" s="329">
        <v>871667.45</v>
      </c>
      <c r="AX31" s="330"/>
      <c r="AY31" s="329"/>
      <c r="AZ31" s="329"/>
      <c r="BA31" s="329">
        <v>816740.46</v>
      </c>
      <c r="BB31" s="329">
        <v>54926.99</v>
      </c>
      <c r="BC31" s="329"/>
      <c r="BD31" s="329"/>
      <c r="BE31" s="329"/>
      <c r="BF31" s="329">
        <v>871667.45</v>
      </c>
      <c r="BG31" s="330"/>
      <c r="BH31" s="329"/>
      <c r="BI31" s="329"/>
      <c r="BJ31" s="329">
        <v>816740.46</v>
      </c>
      <c r="BK31" s="329">
        <v>54926.99</v>
      </c>
      <c r="BL31" s="329"/>
      <c r="BM31" s="329"/>
      <c r="BN31" s="329"/>
      <c r="BO31" s="329">
        <v>871667.45</v>
      </c>
      <c r="BP31" s="330"/>
      <c r="BQ31" s="329"/>
      <c r="BR31" s="329"/>
      <c r="BS31" s="329">
        <v>816740.46</v>
      </c>
      <c r="BT31" s="329">
        <v>54926.99</v>
      </c>
      <c r="BU31" s="329"/>
      <c r="BV31" s="329"/>
      <c r="BW31" s="329"/>
      <c r="BX31" s="329">
        <v>871667.45</v>
      </c>
      <c r="BY31" s="330"/>
      <c r="BZ31" s="329"/>
      <c r="CA31" s="329"/>
      <c r="CB31" s="329">
        <v>816740.46</v>
      </c>
      <c r="CC31" s="329">
        <v>54926.99</v>
      </c>
      <c r="CD31" s="329"/>
      <c r="CE31" s="329"/>
      <c r="CF31" s="329"/>
      <c r="CG31" s="329">
        <v>871667.45</v>
      </c>
      <c r="CH31" s="330"/>
      <c r="CI31" s="329"/>
      <c r="CJ31" s="329"/>
      <c r="CK31" s="329">
        <v>816740.46</v>
      </c>
      <c r="CL31" s="329">
        <v>54926.99</v>
      </c>
      <c r="CM31" s="329"/>
      <c r="CN31" s="329"/>
      <c r="CO31" s="329"/>
      <c r="CP31" s="329">
        <v>871667.45</v>
      </c>
      <c r="CQ31" s="330"/>
      <c r="CR31" s="329"/>
      <c r="CS31" s="329"/>
      <c r="CT31" s="329">
        <v>816740.46</v>
      </c>
      <c r="CU31" s="329">
        <v>54926.99</v>
      </c>
      <c r="CV31" s="329"/>
      <c r="CW31" s="329"/>
      <c r="CX31" s="329"/>
      <c r="CY31" s="329">
        <v>871667.45</v>
      </c>
      <c r="CZ31" s="330"/>
      <c r="DA31" s="329"/>
      <c r="DB31" s="329"/>
      <c r="DC31" s="329">
        <v>816740.46</v>
      </c>
      <c r="DD31" s="329">
        <v>54926.99</v>
      </c>
      <c r="DE31" s="329"/>
      <c r="DF31" s="329"/>
      <c r="DG31" s="329"/>
      <c r="DH31" s="329">
        <v>871667.45</v>
      </c>
      <c r="DI31" s="10"/>
    </row>
    <row r="32" spans="1:113">
      <c r="A32" s="235" t="str">
        <f>INDEX(Map!$A$6:$B$70,MATCH('FY14 Essbase'!C32,Map!$A$6:$A$70,0),2)</f>
        <v>070DIV</v>
      </c>
      <c r="B32" s="17"/>
      <c r="C32" s="3" t="s">
        <v>893</v>
      </c>
      <c r="D32" s="3"/>
      <c r="E32" s="10"/>
      <c r="F32" s="329">
        <v>0</v>
      </c>
      <c r="G32" s="329">
        <v>0</v>
      </c>
      <c r="H32" s="329">
        <v>0</v>
      </c>
      <c r="I32" s="329">
        <v>0</v>
      </c>
      <c r="J32" s="329">
        <v>0</v>
      </c>
      <c r="K32" s="329">
        <v>0</v>
      </c>
      <c r="L32" s="329">
        <v>0</v>
      </c>
      <c r="M32" s="329">
        <v>0</v>
      </c>
      <c r="N32" s="330"/>
      <c r="O32" s="329">
        <v>0</v>
      </c>
      <c r="P32" s="329">
        <v>0</v>
      </c>
      <c r="Q32" s="329">
        <v>0</v>
      </c>
      <c r="R32" s="329">
        <v>0</v>
      </c>
      <c r="S32" s="329">
        <v>0</v>
      </c>
      <c r="T32" s="329">
        <v>0</v>
      </c>
      <c r="U32" s="329">
        <v>0</v>
      </c>
      <c r="V32" s="329">
        <v>0</v>
      </c>
      <c r="W32" s="330"/>
      <c r="X32" s="329">
        <v>0</v>
      </c>
      <c r="Y32" s="329">
        <v>0</v>
      </c>
      <c r="Z32" s="329">
        <v>0</v>
      </c>
      <c r="AA32" s="329">
        <v>0</v>
      </c>
      <c r="AB32" s="329">
        <v>0</v>
      </c>
      <c r="AC32" s="329">
        <v>0</v>
      </c>
      <c r="AD32" s="329">
        <v>0</v>
      </c>
      <c r="AE32" s="329">
        <v>0</v>
      </c>
      <c r="AF32" s="330"/>
      <c r="AG32" s="329">
        <v>0</v>
      </c>
      <c r="AH32" s="329">
        <v>0</v>
      </c>
      <c r="AI32" s="329">
        <v>0</v>
      </c>
      <c r="AJ32" s="329">
        <v>0</v>
      </c>
      <c r="AK32" s="329">
        <v>0</v>
      </c>
      <c r="AL32" s="329">
        <v>0</v>
      </c>
      <c r="AM32" s="329">
        <v>0</v>
      </c>
      <c r="AN32" s="329">
        <v>0</v>
      </c>
      <c r="AO32" s="330"/>
      <c r="AP32" s="329">
        <v>0</v>
      </c>
      <c r="AQ32" s="329">
        <v>0</v>
      </c>
      <c r="AR32" s="329">
        <v>0</v>
      </c>
      <c r="AS32" s="329">
        <v>0</v>
      </c>
      <c r="AT32" s="329">
        <v>0</v>
      </c>
      <c r="AU32" s="329">
        <v>0</v>
      </c>
      <c r="AV32" s="329">
        <v>0</v>
      </c>
      <c r="AW32" s="329">
        <v>0</v>
      </c>
      <c r="AX32" s="330"/>
      <c r="AY32" s="329">
        <v>0</v>
      </c>
      <c r="AZ32" s="329">
        <v>0</v>
      </c>
      <c r="BA32" s="329">
        <v>0</v>
      </c>
      <c r="BB32" s="329">
        <v>0</v>
      </c>
      <c r="BC32" s="329">
        <v>0</v>
      </c>
      <c r="BD32" s="329">
        <v>0</v>
      </c>
      <c r="BE32" s="329">
        <v>0</v>
      </c>
      <c r="BF32" s="329">
        <v>0</v>
      </c>
      <c r="BG32" s="330"/>
      <c r="BH32" s="329">
        <v>0</v>
      </c>
      <c r="BI32" s="329">
        <v>0</v>
      </c>
      <c r="BJ32" s="329">
        <v>0</v>
      </c>
      <c r="BK32" s="329">
        <v>0</v>
      </c>
      <c r="BL32" s="329">
        <v>0</v>
      </c>
      <c r="BM32" s="329">
        <v>0</v>
      </c>
      <c r="BN32" s="329">
        <v>0</v>
      </c>
      <c r="BO32" s="329">
        <v>0</v>
      </c>
      <c r="BP32" s="330"/>
      <c r="BQ32" s="329">
        <v>0</v>
      </c>
      <c r="BR32" s="329">
        <v>0</v>
      </c>
      <c r="BS32" s="329">
        <v>0</v>
      </c>
      <c r="BT32" s="329">
        <v>0</v>
      </c>
      <c r="BU32" s="329">
        <v>0</v>
      </c>
      <c r="BV32" s="329">
        <v>0</v>
      </c>
      <c r="BW32" s="329">
        <v>0</v>
      </c>
      <c r="BX32" s="329">
        <v>0</v>
      </c>
      <c r="BY32" s="330"/>
      <c r="BZ32" s="329">
        <v>0</v>
      </c>
      <c r="CA32" s="329">
        <v>0</v>
      </c>
      <c r="CB32" s="329">
        <v>0</v>
      </c>
      <c r="CC32" s="329">
        <v>0</v>
      </c>
      <c r="CD32" s="329">
        <v>0</v>
      </c>
      <c r="CE32" s="329">
        <v>0</v>
      </c>
      <c r="CF32" s="329">
        <v>0</v>
      </c>
      <c r="CG32" s="329">
        <v>0</v>
      </c>
      <c r="CH32" s="330"/>
      <c r="CI32" s="329">
        <v>0</v>
      </c>
      <c r="CJ32" s="329">
        <v>0</v>
      </c>
      <c r="CK32" s="329">
        <v>0</v>
      </c>
      <c r="CL32" s="329">
        <v>0</v>
      </c>
      <c r="CM32" s="329">
        <v>0</v>
      </c>
      <c r="CN32" s="329">
        <v>0</v>
      </c>
      <c r="CO32" s="329">
        <v>0</v>
      </c>
      <c r="CP32" s="329">
        <v>0</v>
      </c>
      <c r="CQ32" s="330"/>
      <c r="CR32" s="329">
        <v>0</v>
      </c>
      <c r="CS32" s="329">
        <v>0</v>
      </c>
      <c r="CT32" s="329">
        <v>0</v>
      </c>
      <c r="CU32" s="329">
        <v>0</v>
      </c>
      <c r="CV32" s="329">
        <v>0</v>
      </c>
      <c r="CW32" s="329">
        <v>0</v>
      </c>
      <c r="CX32" s="329">
        <v>0</v>
      </c>
      <c r="CY32" s="329">
        <v>0</v>
      </c>
      <c r="CZ32" s="330"/>
      <c r="DA32" s="329">
        <v>0</v>
      </c>
      <c r="DB32" s="329">
        <v>0</v>
      </c>
      <c r="DC32" s="329">
        <v>0</v>
      </c>
      <c r="DD32" s="329">
        <v>0</v>
      </c>
      <c r="DE32" s="329">
        <v>0</v>
      </c>
      <c r="DF32" s="329">
        <v>0</v>
      </c>
      <c r="DG32" s="329">
        <v>0</v>
      </c>
      <c r="DH32" s="329">
        <v>0</v>
      </c>
      <c r="DI32" s="10"/>
    </row>
    <row r="33" spans="1:113">
      <c r="A33" s="235" t="str">
        <f>INDEX(Map!$A$6:$B$70,MATCH('FY14 Essbase'!C33,Map!$A$6:$A$70,0),2)</f>
        <v>071DIV</v>
      </c>
      <c r="B33" s="17"/>
      <c r="C33" s="3" t="s">
        <v>894</v>
      </c>
      <c r="D33" s="3"/>
      <c r="E33" s="10"/>
      <c r="F33" s="329">
        <v>0</v>
      </c>
      <c r="G33" s="329">
        <v>0</v>
      </c>
      <c r="H33" s="329">
        <v>-257579.69</v>
      </c>
      <c r="I33" s="329">
        <v>-17322.61</v>
      </c>
      <c r="J33" s="329">
        <v>0</v>
      </c>
      <c r="K33" s="329">
        <v>0</v>
      </c>
      <c r="L33" s="329">
        <v>0</v>
      </c>
      <c r="M33" s="329">
        <v>-274902.3</v>
      </c>
      <c r="N33" s="330"/>
      <c r="O33" s="329">
        <v>0</v>
      </c>
      <c r="P33" s="329">
        <v>0</v>
      </c>
      <c r="Q33" s="329">
        <v>-257579.69</v>
      </c>
      <c r="R33" s="329">
        <v>-17322.61</v>
      </c>
      <c r="S33" s="329">
        <v>0</v>
      </c>
      <c r="T33" s="329">
        <v>0</v>
      </c>
      <c r="U33" s="329">
        <v>0</v>
      </c>
      <c r="V33" s="329">
        <v>-274902.3</v>
      </c>
      <c r="W33" s="330"/>
      <c r="X33" s="329">
        <v>0</v>
      </c>
      <c r="Y33" s="329">
        <v>0</v>
      </c>
      <c r="Z33" s="329">
        <v>-257579.69</v>
      </c>
      <c r="AA33" s="329">
        <v>-17322.61</v>
      </c>
      <c r="AB33" s="329">
        <v>0</v>
      </c>
      <c r="AC33" s="329">
        <v>0</v>
      </c>
      <c r="AD33" s="329">
        <v>0</v>
      </c>
      <c r="AE33" s="329">
        <v>-274902.3</v>
      </c>
      <c r="AF33" s="330"/>
      <c r="AG33" s="329">
        <v>0</v>
      </c>
      <c r="AH33" s="329">
        <v>0</v>
      </c>
      <c r="AI33" s="329">
        <v>-257579.69</v>
      </c>
      <c r="AJ33" s="329">
        <v>-17322.61</v>
      </c>
      <c r="AK33" s="329">
        <v>0</v>
      </c>
      <c r="AL33" s="329">
        <v>0</v>
      </c>
      <c r="AM33" s="329">
        <v>0</v>
      </c>
      <c r="AN33" s="329">
        <v>-274902.3</v>
      </c>
      <c r="AO33" s="330"/>
      <c r="AP33" s="329">
        <v>0</v>
      </c>
      <c r="AQ33" s="329">
        <v>0</v>
      </c>
      <c r="AR33" s="329">
        <v>-257579.69</v>
      </c>
      <c r="AS33" s="329">
        <v>-17322.61</v>
      </c>
      <c r="AT33" s="329">
        <v>0</v>
      </c>
      <c r="AU33" s="329">
        <v>0</v>
      </c>
      <c r="AV33" s="329">
        <v>0</v>
      </c>
      <c r="AW33" s="329">
        <v>-274902.3</v>
      </c>
      <c r="AX33" s="330"/>
      <c r="AY33" s="329">
        <v>0</v>
      </c>
      <c r="AZ33" s="329">
        <v>0</v>
      </c>
      <c r="BA33" s="329">
        <v>-257579.69</v>
      </c>
      <c r="BB33" s="329">
        <v>-17322.61</v>
      </c>
      <c r="BC33" s="329">
        <v>0</v>
      </c>
      <c r="BD33" s="329">
        <v>0</v>
      </c>
      <c r="BE33" s="329">
        <v>0</v>
      </c>
      <c r="BF33" s="329">
        <v>-274902.3</v>
      </c>
      <c r="BG33" s="330"/>
      <c r="BH33" s="329">
        <v>0</v>
      </c>
      <c r="BI33" s="329">
        <v>0</v>
      </c>
      <c r="BJ33" s="329">
        <v>-257579.69</v>
      </c>
      <c r="BK33" s="329">
        <v>-17322.61</v>
      </c>
      <c r="BL33" s="329">
        <v>0</v>
      </c>
      <c r="BM33" s="329">
        <v>0</v>
      </c>
      <c r="BN33" s="329">
        <v>0</v>
      </c>
      <c r="BO33" s="329">
        <v>-274902.3</v>
      </c>
      <c r="BP33" s="330"/>
      <c r="BQ33" s="329">
        <v>0</v>
      </c>
      <c r="BR33" s="329">
        <v>0</v>
      </c>
      <c r="BS33" s="329">
        <v>-257579.69</v>
      </c>
      <c r="BT33" s="329">
        <v>-17322.61</v>
      </c>
      <c r="BU33" s="329">
        <v>0</v>
      </c>
      <c r="BV33" s="329">
        <v>0</v>
      </c>
      <c r="BW33" s="329">
        <v>0</v>
      </c>
      <c r="BX33" s="329">
        <v>-274902.3</v>
      </c>
      <c r="BY33" s="330"/>
      <c r="BZ33" s="329">
        <v>0</v>
      </c>
      <c r="CA33" s="329">
        <v>0</v>
      </c>
      <c r="CB33" s="329">
        <v>-257579.69</v>
      </c>
      <c r="CC33" s="329">
        <v>-17322.61</v>
      </c>
      <c r="CD33" s="329">
        <v>0</v>
      </c>
      <c r="CE33" s="329">
        <v>0</v>
      </c>
      <c r="CF33" s="329">
        <v>0</v>
      </c>
      <c r="CG33" s="329">
        <v>-274902.3</v>
      </c>
      <c r="CH33" s="330"/>
      <c r="CI33" s="329">
        <v>0</v>
      </c>
      <c r="CJ33" s="329">
        <v>0</v>
      </c>
      <c r="CK33" s="329">
        <v>-257579.69</v>
      </c>
      <c r="CL33" s="329">
        <v>-17322.61</v>
      </c>
      <c r="CM33" s="329">
        <v>0</v>
      </c>
      <c r="CN33" s="329">
        <v>0</v>
      </c>
      <c r="CO33" s="329">
        <v>0</v>
      </c>
      <c r="CP33" s="329">
        <v>-274902.3</v>
      </c>
      <c r="CQ33" s="330"/>
      <c r="CR33" s="329">
        <v>0</v>
      </c>
      <c r="CS33" s="329">
        <v>0</v>
      </c>
      <c r="CT33" s="329">
        <v>-257579.69</v>
      </c>
      <c r="CU33" s="329">
        <v>-17322.61</v>
      </c>
      <c r="CV33" s="329">
        <v>0</v>
      </c>
      <c r="CW33" s="329">
        <v>0</v>
      </c>
      <c r="CX33" s="329">
        <v>0</v>
      </c>
      <c r="CY33" s="329">
        <v>-274902.3</v>
      </c>
      <c r="CZ33" s="330"/>
      <c r="DA33" s="329">
        <v>0</v>
      </c>
      <c r="DB33" s="329">
        <v>0</v>
      </c>
      <c r="DC33" s="329">
        <v>350391.31</v>
      </c>
      <c r="DD33" s="329">
        <v>23568.39</v>
      </c>
      <c r="DE33" s="329">
        <v>0</v>
      </c>
      <c r="DF33" s="329">
        <v>0</v>
      </c>
      <c r="DG33" s="329">
        <v>0</v>
      </c>
      <c r="DH33" s="329">
        <v>373959.7</v>
      </c>
      <c r="DI33" s="10"/>
    </row>
    <row r="34" spans="1:113">
      <c r="A34" s="235" t="str">
        <f>INDEX(Map!$A$6:$B$70,MATCH('FY14 Essbase'!C34,Map!$A$6:$A$70,0),2)</f>
        <v>072DIV</v>
      </c>
      <c r="B34" s="17"/>
      <c r="C34" s="3" t="s">
        <v>895</v>
      </c>
      <c r="D34" s="3"/>
      <c r="E34" s="10"/>
      <c r="F34" s="328">
        <v>-0.34</v>
      </c>
      <c r="G34" s="328">
        <v>-0.02</v>
      </c>
      <c r="H34" s="328">
        <v>-0.34</v>
      </c>
      <c r="I34" s="328">
        <v>-0.02</v>
      </c>
      <c r="J34" s="329">
        <v>0</v>
      </c>
      <c r="K34" s="329">
        <v>0</v>
      </c>
      <c r="L34" s="329">
        <v>0</v>
      </c>
      <c r="M34" s="328">
        <v>0</v>
      </c>
      <c r="N34" s="330"/>
      <c r="O34" s="328">
        <v>-0.34</v>
      </c>
      <c r="P34" s="328">
        <v>-0.02</v>
      </c>
      <c r="Q34" s="328">
        <v>-0.34</v>
      </c>
      <c r="R34" s="328">
        <v>-0.02</v>
      </c>
      <c r="S34" s="329">
        <v>0</v>
      </c>
      <c r="T34" s="329">
        <v>0</v>
      </c>
      <c r="U34" s="329">
        <v>0</v>
      </c>
      <c r="V34" s="328">
        <v>0</v>
      </c>
      <c r="W34" s="330"/>
      <c r="X34" s="328">
        <v>-0.34</v>
      </c>
      <c r="Y34" s="328">
        <v>-0.02</v>
      </c>
      <c r="Z34" s="328">
        <v>-0.34</v>
      </c>
      <c r="AA34" s="328">
        <v>-0.02</v>
      </c>
      <c r="AB34" s="329">
        <v>0</v>
      </c>
      <c r="AC34" s="329">
        <v>0</v>
      </c>
      <c r="AD34" s="329">
        <v>0</v>
      </c>
      <c r="AE34" s="328">
        <v>0</v>
      </c>
      <c r="AF34" s="330"/>
      <c r="AG34" s="329">
        <v>-0.34</v>
      </c>
      <c r="AH34" s="329">
        <v>-0.02</v>
      </c>
      <c r="AI34" s="329">
        <v>-0.34</v>
      </c>
      <c r="AJ34" s="329">
        <v>-0.02</v>
      </c>
      <c r="AK34" s="329">
        <v>0</v>
      </c>
      <c r="AL34" s="329">
        <v>0</v>
      </c>
      <c r="AM34" s="329">
        <v>0</v>
      </c>
      <c r="AN34" s="329">
        <v>0</v>
      </c>
      <c r="AO34" s="330"/>
      <c r="AP34" s="329">
        <v>-0.34</v>
      </c>
      <c r="AQ34" s="329">
        <v>-0.02</v>
      </c>
      <c r="AR34" s="329">
        <v>-0.34</v>
      </c>
      <c r="AS34" s="329">
        <v>-0.02</v>
      </c>
      <c r="AT34" s="329">
        <v>0</v>
      </c>
      <c r="AU34" s="329">
        <v>0</v>
      </c>
      <c r="AV34" s="329">
        <v>0</v>
      </c>
      <c r="AW34" s="329">
        <v>0</v>
      </c>
      <c r="AX34" s="330"/>
      <c r="AY34" s="329">
        <v>-0.34</v>
      </c>
      <c r="AZ34" s="329">
        <v>-0.02</v>
      </c>
      <c r="BA34" s="329">
        <v>-0.34</v>
      </c>
      <c r="BB34" s="329">
        <v>-0.02</v>
      </c>
      <c r="BC34" s="329">
        <v>0</v>
      </c>
      <c r="BD34" s="329">
        <v>0</v>
      </c>
      <c r="BE34" s="329">
        <v>0</v>
      </c>
      <c r="BF34" s="329">
        <v>0</v>
      </c>
      <c r="BG34" s="330"/>
      <c r="BH34" s="329">
        <v>-0.34</v>
      </c>
      <c r="BI34" s="329">
        <v>-0.02</v>
      </c>
      <c r="BJ34" s="329">
        <v>-0.34</v>
      </c>
      <c r="BK34" s="329">
        <v>-0.02</v>
      </c>
      <c r="BL34" s="329">
        <v>0</v>
      </c>
      <c r="BM34" s="329">
        <v>0</v>
      </c>
      <c r="BN34" s="329">
        <v>0</v>
      </c>
      <c r="BO34" s="329">
        <v>0</v>
      </c>
      <c r="BP34" s="330"/>
      <c r="BQ34" s="329">
        <v>-0.34</v>
      </c>
      <c r="BR34" s="329">
        <v>-0.02</v>
      </c>
      <c r="BS34" s="329">
        <v>-0.34</v>
      </c>
      <c r="BT34" s="329">
        <v>-0.02</v>
      </c>
      <c r="BU34" s="329">
        <v>0</v>
      </c>
      <c r="BV34" s="329">
        <v>0</v>
      </c>
      <c r="BW34" s="329">
        <v>0</v>
      </c>
      <c r="BX34" s="329">
        <v>0</v>
      </c>
      <c r="BY34" s="330"/>
      <c r="BZ34" s="329">
        <v>-0.34</v>
      </c>
      <c r="CA34" s="329">
        <v>-0.02</v>
      </c>
      <c r="CB34" s="329">
        <v>-0.34</v>
      </c>
      <c r="CC34" s="329">
        <v>-0.02</v>
      </c>
      <c r="CD34" s="329">
        <v>0</v>
      </c>
      <c r="CE34" s="329">
        <v>0</v>
      </c>
      <c r="CF34" s="329">
        <v>0</v>
      </c>
      <c r="CG34" s="329">
        <v>0</v>
      </c>
      <c r="CH34" s="330"/>
      <c r="CI34" s="329">
        <v>-0.34</v>
      </c>
      <c r="CJ34" s="329">
        <v>-0.02</v>
      </c>
      <c r="CK34" s="329">
        <v>-0.34</v>
      </c>
      <c r="CL34" s="329">
        <v>-0.02</v>
      </c>
      <c r="CM34" s="329">
        <v>0</v>
      </c>
      <c r="CN34" s="329">
        <v>0</v>
      </c>
      <c r="CO34" s="329">
        <v>0</v>
      </c>
      <c r="CP34" s="329">
        <v>0</v>
      </c>
      <c r="CQ34" s="330"/>
      <c r="CR34" s="329">
        <v>-0.34</v>
      </c>
      <c r="CS34" s="329">
        <v>-0.02</v>
      </c>
      <c r="CT34" s="329">
        <v>-0.34</v>
      </c>
      <c r="CU34" s="329">
        <v>-0.02</v>
      </c>
      <c r="CV34" s="329">
        <v>0</v>
      </c>
      <c r="CW34" s="329">
        <v>0</v>
      </c>
      <c r="CX34" s="329">
        <v>0</v>
      </c>
      <c r="CY34" s="329">
        <v>0</v>
      </c>
      <c r="CZ34" s="330"/>
      <c r="DA34" s="329">
        <v>-0.34</v>
      </c>
      <c r="DB34" s="329">
        <v>-0.02</v>
      </c>
      <c r="DC34" s="329">
        <v>-0.34</v>
      </c>
      <c r="DD34" s="329">
        <v>-0.02</v>
      </c>
      <c r="DE34" s="329">
        <v>0</v>
      </c>
      <c r="DF34" s="329">
        <v>0</v>
      </c>
      <c r="DG34" s="329">
        <v>0</v>
      </c>
      <c r="DH34" s="329">
        <v>0</v>
      </c>
      <c r="DI34" s="10"/>
    </row>
    <row r="35" spans="1:113">
      <c r="A35" s="235" t="str">
        <f>INDEX(Map!$A$6:$B$70,MATCH('FY14 Essbase'!C35,Map!$A$6:$A$70,0),2)</f>
        <v>077DIV</v>
      </c>
      <c r="B35" s="17"/>
      <c r="C35" s="3" t="s">
        <v>896</v>
      </c>
      <c r="D35" s="3"/>
      <c r="E35" s="10"/>
      <c r="F35" s="328">
        <v>-2236382.7999999998</v>
      </c>
      <c r="G35" s="328">
        <v>-150400.01</v>
      </c>
      <c r="H35" s="328">
        <v>87420269.810000002</v>
      </c>
      <c r="I35" s="328">
        <v>5879140.9500000002</v>
      </c>
      <c r="J35" s="328">
        <v>1844725.43</v>
      </c>
      <c r="K35" s="329">
        <v>0</v>
      </c>
      <c r="L35" s="328">
        <v>124060.48</v>
      </c>
      <c r="M35" s="328">
        <v>97654979.480000004</v>
      </c>
      <c r="N35" s="330"/>
      <c r="O35" s="328">
        <v>-2236382.7999999998</v>
      </c>
      <c r="P35" s="328">
        <v>-150400.01</v>
      </c>
      <c r="Q35" s="328">
        <v>87420269.810000002</v>
      </c>
      <c r="R35" s="328">
        <v>5879140.9500000002</v>
      </c>
      <c r="S35" s="328">
        <v>1844725.43</v>
      </c>
      <c r="T35" s="329">
        <v>0</v>
      </c>
      <c r="U35" s="328">
        <v>124060.48</v>
      </c>
      <c r="V35" s="328">
        <v>97654979.480000004</v>
      </c>
      <c r="W35" s="330"/>
      <c r="X35" s="328">
        <v>-2236382.7999999998</v>
      </c>
      <c r="Y35" s="328">
        <v>-150400.01</v>
      </c>
      <c r="Z35" s="328">
        <v>87420269.810000002</v>
      </c>
      <c r="AA35" s="328">
        <v>5879140.9500000002</v>
      </c>
      <c r="AB35" s="328">
        <v>1844725.43</v>
      </c>
      <c r="AC35" s="329">
        <v>0</v>
      </c>
      <c r="AD35" s="328">
        <v>124060.48</v>
      </c>
      <c r="AE35" s="328">
        <v>97654979.480000004</v>
      </c>
      <c r="AF35" s="330"/>
      <c r="AG35" s="329">
        <v>-2236382.7999999998</v>
      </c>
      <c r="AH35" s="329">
        <v>-150400.01</v>
      </c>
      <c r="AI35" s="329">
        <v>87420269.810000002</v>
      </c>
      <c r="AJ35" s="329">
        <v>5879140.9500000002</v>
      </c>
      <c r="AK35" s="329">
        <v>1844725.43</v>
      </c>
      <c r="AL35" s="329">
        <v>0</v>
      </c>
      <c r="AM35" s="329">
        <v>124060.48</v>
      </c>
      <c r="AN35" s="329">
        <v>97654979.480000004</v>
      </c>
      <c r="AO35" s="330"/>
      <c r="AP35" s="329">
        <v>-2236382.7999999998</v>
      </c>
      <c r="AQ35" s="329">
        <v>-150400.01</v>
      </c>
      <c r="AR35" s="329">
        <v>87420269.810000002</v>
      </c>
      <c r="AS35" s="329">
        <v>5879140.9500000002</v>
      </c>
      <c r="AT35" s="329">
        <v>1844725.43</v>
      </c>
      <c r="AU35" s="329">
        <v>0</v>
      </c>
      <c r="AV35" s="329">
        <v>124060.48</v>
      </c>
      <c r="AW35" s="329">
        <v>97654979.480000004</v>
      </c>
      <c r="AX35" s="330"/>
      <c r="AY35" s="329">
        <v>-2236382.7999999998</v>
      </c>
      <c r="AZ35" s="329">
        <v>-150400.01</v>
      </c>
      <c r="BA35" s="329">
        <v>87420269.810000002</v>
      </c>
      <c r="BB35" s="329">
        <v>5879140.9500000002</v>
      </c>
      <c r="BC35" s="329">
        <v>1844725.43</v>
      </c>
      <c r="BD35" s="329">
        <v>0</v>
      </c>
      <c r="BE35" s="329">
        <v>124060.48</v>
      </c>
      <c r="BF35" s="329">
        <v>97654979.480000004</v>
      </c>
      <c r="BG35" s="330"/>
      <c r="BH35" s="329">
        <v>-2236382.7999999998</v>
      </c>
      <c r="BI35" s="329">
        <v>-150400.01</v>
      </c>
      <c r="BJ35" s="329">
        <v>87420269.810000002</v>
      </c>
      <c r="BK35" s="329">
        <v>5879140.9500000002</v>
      </c>
      <c r="BL35" s="329">
        <v>1844725.43</v>
      </c>
      <c r="BM35" s="329">
        <v>0</v>
      </c>
      <c r="BN35" s="329">
        <v>124060.48</v>
      </c>
      <c r="BO35" s="329">
        <v>97654979.480000004</v>
      </c>
      <c r="BP35" s="330"/>
      <c r="BQ35" s="329">
        <v>-2236382.7999999998</v>
      </c>
      <c r="BR35" s="329">
        <v>-150400.01</v>
      </c>
      <c r="BS35" s="329">
        <v>87420269.810000002</v>
      </c>
      <c r="BT35" s="329">
        <v>5879140.9500000002</v>
      </c>
      <c r="BU35" s="329">
        <v>1844725.43</v>
      </c>
      <c r="BV35" s="329">
        <v>0</v>
      </c>
      <c r="BW35" s="329">
        <v>124060.48</v>
      </c>
      <c r="BX35" s="329">
        <v>97654979.480000004</v>
      </c>
      <c r="BY35" s="330"/>
      <c r="BZ35" s="329">
        <v>-2236382.7999999998</v>
      </c>
      <c r="CA35" s="329">
        <v>-150400.01</v>
      </c>
      <c r="CB35" s="329">
        <v>87420269.810000002</v>
      </c>
      <c r="CC35" s="329">
        <v>5879140.9500000002</v>
      </c>
      <c r="CD35" s="329">
        <v>1844725.43</v>
      </c>
      <c r="CE35" s="329">
        <v>0</v>
      </c>
      <c r="CF35" s="329">
        <v>124060.48</v>
      </c>
      <c r="CG35" s="329">
        <v>97654979.480000004</v>
      </c>
      <c r="CH35" s="330"/>
      <c r="CI35" s="329">
        <v>-2236382.7999999998</v>
      </c>
      <c r="CJ35" s="329">
        <v>-150400.01</v>
      </c>
      <c r="CK35" s="329">
        <v>87420269.810000002</v>
      </c>
      <c r="CL35" s="329">
        <v>5879140.9500000002</v>
      </c>
      <c r="CM35" s="329">
        <v>1844725.43</v>
      </c>
      <c r="CN35" s="329">
        <v>0</v>
      </c>
      <c r="CO35" s="329">
        <v>124060.48</v>
      </c>
      <c r="CP35" s="329">
        <v>97654979.480000004</v>
      </c>
      <c r="CQ35" s="330"/>
      <c r="CR35" s="329">
        <v>-2236382.7999999998</v>
      </c>
      <c r="CS35" s="329">
        <v>-150400.01</v>
      </c>
      <c r="CT35" s="329">
        <v>87420269.810000002</v>
      </c>
      <c r="CU35" s="329">
        <v>5879140.9500000002</v>
      </c>
      <c r="CV35" s="329">
        <v>1844725.43</v>
      </c>
      <c r="CW35" s="329">
        <v>0</v>
      </c>
      <c r="CX35" s="329">
        <v>124060.48</v>
      </c>
      <c r="CY35" s="329">
        <v>97654979.480000004</v>
      </c>
      <c r="CZ35" s="330"/>
      <c r="DA35" s="329">
        <v>-821694.78</v>
      </c>
      <c r="DB35" s="329">
        <v>-55268.19</v>
      </c>
      <c r="DC35" s="329">
        <v>104732903.81</v>
      </c>
      <c r="DD35" s="329">
        <v>7044471.9500000002</v>
      </c>
      <c r="DE35" s="329">
        <v>3267211.43</v>
      </c>
      <c r="DF35" s="329">
        <v>0</v>
      </c>
      <c r="DG35" s="329">
        <v>219758.48</v>
      </c>
      <c r="DH35" s="329">
        <v>116141308.64</v>
      </c>
      <c r="DI35" s="10"/>
    </row>
    <row r="36" spans="1:113">
      <c r="A36" s="235" t="str">
        <f>INDEX(Map!$A$6:$B$70,MATCH('FY14 Essbase'!C36,Map!$A$6:$A$70,0),2)</f>
        <v>081DIV</v>
      </c>
      <c r="B36" s="17"/>
      <c r="C36" s="3" t="s">
        <v>897</v>
      </c>
      <c r="D36" s="3"/>
      <c r="E36" s="10"/>
      <c r="F36" s="328">
        <v>357360.25</v>
      </c>
      <c r="G36" s="328">
        <v>24033</v>
      </c>
      <c r="H36" s="328">
        <v>62285696.299999997</v>
      </c>
      <c r="I36" s="328">
        <v>4188804.14</v>
      </c>
      <c r="J36" s="328">
        <v>1813561.36</v>
      </c>
      <c r="K36" s="329">
        <v>0</v>
      </c>
      <c r="L36" s="328">
        <v>121964.65</v>
      </c>
      <c r="M36" s="328">
        <v>68028633.199999988</v>
      </c>
      <c r="N36" s="330"/>
      <c r="O36" s="328">
        <v>357360.25</v>
      </c>
      <c r="P36" s="328">
        <v>24033</v>
      </c>
      <c r="Q36" s="328">
        <v>62285696.299999997</v>
      </c>
      <c r="R36" s="328">
        <v>4188804.14</v>
      </c>
      <c r="S36" s="328">
        <v>1813561.36</v>
      </c>
      <c r="T36" s="329">
        <v>0</v>
      </c>
      <c r="U36" s="328">
        <v>121964.65</v>
      </c>
      <c r="V36" s="328">
        <v>68028633.199999988</v>
      </c>
      <c r="W36" s="330"/>
      <c r="X36" s="328">
        <v>357360.25</v>
      </c>
      <c r="Y36" s="328">
        <v>24033</v>
      </c>
      <c r="Z36" s="328">
        <v>62285696.299999997</v>
      </c>
      <c r="AA36" s="328">
        <v>4188804.14</v>
      </c>
      <c r="AB36" s="328">
        <v>1813561.36</v>
      </c>
      <c r="AC36" s="329">
        <v>0</v>
      </c>
      <c r="AD36" s="328">
        <v>121964.65</v>
      </c>
      <c r="AE36" s="328">
        <v>68028633.199999988</v>
      </c>
      <c r="AF36" s="330"/>
      <c r="AG36" s="329">
        <v>357360.25</v>
      </c>
      <c r="AH36" s="329">
        <v>24033</v>
      </c>
      <c r="AI36" s="329">
        <v>62285696.299999997</v>
      </c>
      <c r="AJ36" s="329">
        <v>4188804.14</v>
      </c>
      <c r="AK36" s="329">
        <v>1813561.36</v>
      </c>
      <c r="AL36" s="329">
        <v>0</v>
      </c>
      <c r="AM36" s="329">
        <v>121964.65</v>
      </c>
      <c r="AN36" s="329">
        <v>68028633.199999988</v>
      </c>
      <c r="AO36" s="330"/>
      <c r="AP36" s="329">
        <v>357360.25</v>
      </c>
      <c r="AQ36" s="329">
        <v>24033</v>
      </c>
      <c r="AR36" s="329">
        <v>62285696.299999997</v>
      </c>
      <c r="AS36" s="329">
        <v>4188804.14</v>
      </c>
      <c r="AT36" s="329">
        <v>1813561.36</v>
      </c>
      <c r="AU36" s="329">
        <v>0</v>
      </c>
      <c r="AV36" s="329">
        <v>121964.65</v>
      </c>
      <c r="AW36" s="329">
        <v>68028633.199999988</v>
      </c>
      <c r="AX36" s="330"/>
      <c r="AY36" s="329">
        <v>357360.25</v>
      </c>
      <c r="AZ36" s="329">
        <v>24033</v>
      </c>
      <c r="BA36" s="329">
        <v>62285696.299999997</v>
      </c>
      <c r="BB36" s="329">
        <v>4188804.14</v>
      </c>
      <c r="BC36" s="329">
        <v>1813561.36</v>
      </c>
      <c r="BD36" s="329">
        <v>0</v>
      </c>
      <c r="BE36" s="329">
        <v>121964.65</v>
      </c>
      <c r="BF36" s="329">
        <v>68028633.199999988</v>
      </c>
      <c r="BG36" s="330"/>
      <c r="BH36" s="329">
        <v>357360.25</v>
      </c>
      <c r="BI36" s="329">
        <v>24033</v>
      </c>
      <c r="BJ36" s="329">
        <v>62285696.299999997</v>
      </c>
      <c r="BK36" s="329">
        <v>4188804.14</v>
      </c>
      <c r="BL36" s="329">
        <v>1813561.36</v>
      </c>
      <c r="BM36" s="329">
        <v>0</v>
      </c>
      <c r="BN36" s="329">
        <v>121964.65</v>
      </c>
      <c r="BO36" s="329">
        <v>68028633.199999988</v>
      </c>
      <c r="BP36" s="330"/>
      <c r="BQ36" s="329">
        <v>357360.25</v>
      </c>
      <c r="BR36" s="329">
        <v>24033</v>
      </c>
      <c r="BS36" s="329">
        <v>62285696.299999997</v>
      </c>
      <c r="BT36" s="329">
        <v>4188804.14</v>
      </c>
      <c r="BU36" s="329">
        <v>1813561.36</v>
      </c>
      <c r="BV36" s="329">
        <v>0</v>
      </c>
      <c r="BW36" s="329">
        <v>121964.65</v>
      </c>
      <c r="BX36" s="329">
        <v>68028633.199999988</v>
      </c>
      <c r="BY36" s="330"/>
      <c r="BZ36" s="329">
        <v>357360.25</v>
      </c>
      <c r="CA36" s="329">
        <v>24033</v>
      </c>
      <c r="CB36" s="329">
        <v>62285696.299999997</v>
      </c>
      <c r="CC36" s="329">
        <v>4188804.14</v>
      </c>
      <c r="CD36" s="329">
        <v>1813561.36</v>
      </c>
      <c r="CE36" s="329">
        <v>0</v>
      </c>
      <c r="CF36" s="329">
        <v>121964.65</v>
      </c>
      <c r="CG36" s="329">
        <v>68028633.199999988</v>
      </c>
      <c r="CH36" s="330"/>
      <c r="CI36" s="329">
        <v>357360.25</v>
      </c>
      <c r="CJ36" s="329">
        <v>24033</v>
      </c>
      <c r="CK36" s="329">
        <v>62285696.299999997</v>
      </c>
      <c r="CL36" s="329">
        <v>4188804.14</v>
      </c>
      <c r="CM36" s="329">
        <v>1813561.36</v>
      </c>
      <c r="CN36" s="329">
        <v>0</v>
      </c>
      <c r="CO36" s="329">
        <v>121964.65</v>
      </c>
      <c r="CP36" s="329">
        <v>68028633.199999988</v>
      </c>
      <c r="CQ36" s="330"/>
      <c r="CR36" s="329">
        <v>357360.25</v>
      </c>
      <c r="CS36" s="329">
        <v>24033</v>
      </c>
      <c r="CT36" s="329">
        <v>62285696.299999997</v>
      </c>
      <c r="CU36" s="329">
        <v>4188804.14</v>
      </c>
      <c r="CV36" s="329">
        <v>1813561.36</v>
      </c>
      <c r="CW36" s="329">
        <v>0</v>
      </c>
      <c r="CX36" s="329">
        <v>121964.65</v>
      </c>
      <c r="CY36" s="329">
        <v>68028633.199999988</v>
      </c>
      <c r="CZ36" s="330"/>
      <c r="DA36" s="329">
        <v>1388507.25</v>
      </c>
      <c r="DB36" s="329">
        <v>93392</v>
      </c>
      <c r="DC36" s="329">
        <v>67298076.299999997</v>
      </c>
      <c r="DD36" s="329">
        <v>4526557.1399999997</v>
      </c>
      <c r="DE36" s="329">
        <v>1686623.36</v>
      </c>
      <c r="DF36" s="329">
        <v>0</v>
      </c>
      <c r="DG36" s="329">
        <v>113444.65</v>
      </c>
      <c r="DH36" s="329">
        <v>72142802.200000003</v>
      </c>
      <c r="DI36" s="10"/>
    </row>
    <row r="37" spans="1:113">
      <c r="A37" s="235" t="str">
        <f>INDEX(Map!$A$6:$B$70,MATCH('FY14 Essbase'!C37,Map!$A$6:$A$70,0),2)</f>
        <v>091DIV</v>
      </c>
      <c r="B37" s="17"/>
      <c r="C37" s="3" t="s">
        <v>898</v>
      </c>
      <c r="D37" s="3"/>
      <c r="E37" s="10"/>
      <c r="F37" s="328">
        <v>6016613.1100000003</v>
      </c>
      <c r="G37" s="328">
        <v>404626.03</v>
      </c>
      <c r="H37" s="328">
        <v>4197072.3499999996</v>
      </c>
      <c r="I37" s="328">
        <v>-7638048.8499999996</v>
      </c>
      <c r="J37" s="328">
        <v>1734251.22</v>
      </c>
      <c r="K37" s="329">
        <v>0</v>
      </c>
      <c r="L37" s="328">
        <v>116630.93</v>
      </c>
      <c r="M37" s="328">
        <v>-8011333.4900000002</v>
      </c>
      <c r="N37" s="330"/>
      <c r="O37" s="328">
        <v>6016613.1100000003</v>
      </c>
      <c r="P37" s="328">
        <v>404626.03</v>
      </c>
      <c r="Q37" s="328">
        <v>4197072.3499999996</v>
      </c>
      <c r="R37" s="328">
        <v>-7638048.8499999996</v>
      </c>
      <c r="S37" s="328">
        <v>1734251.22</v>
      </c>
      <c r="T37" s="329">
        <v>0</v>
      </c>
      <c r="U37" s="328">
        <v>116630.93</v>
      </c>
      <c r="V37" s="328">
        <v>-8011333.4900000002</v>
      </c>
      <c r="W37" s="330"/>
      <c r="X37" s="328">
        <v>6016613.1100000003</v>
      </c>
      <c r="Y37" s="328">
        <v>404626.03</v>
      </c>
      <c r="Z37" s="328">
        <v>11051284.26</v>
      </c>
      <c r="AA37" s="328">
        <v>-7344296.9100000001</v>
      </c>
      <c r="AB37" s="328">
        <v>1734251.22</v>
      </c>
      <c r="AC37" s="329">
        <v>0</v>
      </c>
      <c r="AD37" s="328">
        <v>116630.93</v>
      </c>
      <c r="AE37" s="328">
        <v>-863369.6400000006</v>
      </c>
      <c r="AF37" s="330"/>
      <c r="AG37" s="329">
        <v>6016613.1100000003</v>
      </c>
      <c r="AH37" s="329">
        <v>404626.03</v>
      </c>
      <c r="AI37" s="329">
        <v>11051284.26</v>
      </c>
      <c r="AJ37" s="329">
        <v>-7344296.9100000001</v>
      </c>
      <c r="AK37" s="329">
        <v>1734251.22</v>
      </c>
      <c r="AL37" s="329">
        <v>0</v>
      </c>
      <c r="AM37" s="329">
        <v>116630.93</v>
      </c>
      <c r="AN37" s="329">
        <v>-863369.6400000006</v>
      </c>
      <c r="AO37" s="330"/>
      <c r="AP37" s="329">
        <v>6016613.1100000003</v>
      </c>
      <c r="AQ37" s="329">
        <v>404626.03</v>
      </c>
      <c r="AR37" s="329">
        <v>11051284.26</v>
      </c>
      <c r="AS37" s="329">
        <v>-7344296.9100000001</v>
      </c>
      <c r="AT37" s="329">
        <v>1734251.22</v>
      </c>
      <c r="AU37" s="329">
        <v>0</v>
      </c>
      <c r="AV37" s="329">
        <v>116630.93</v>
      </c>
      <c r="AW37" s="329">
        <v>-863369.6400000006</v>
      </c>
      <c r="AX37" s="330"/>
      <c r="AY37" s="329">
        <v>6016613.1100000003</v>
      </c>
      <c r="AZ37" s="329">
        <v>404626.03</v>
      </c>
      <c r="BA37" s="329">
        <v>16211064.32</v>
      </c>
      <c r="BB37" s="329">
        <v>-7123163.4800000004</v>
      </c>
      <c r="BC37" s="329">
        <v>1734251.22</v>
      </c>
      <c r="BD37" s="329">
        <v>0</v>
      </c>
      <c r="BE37" s="329">
        <v>116630.93</v>
      </c>
      <c r="BF37" s="329">
        <v>4517543.8499999996</v>
      </c>
      <c r="BG37" s="330"/>
      <c r="BH37" s="329">
        <v>6016613.1100000003</v>
      </c>
      <c r="BI37" s="329">
        <v>404626.03</v>
      </c>
      <c r="BJ37" s="329">
        <v>16211064.32</v>
      </c>
      <c r="BK37" s="329">
        <v>-7123163.4800000004</v>
      </c>
      <c r="BL37" s="329">
        <v>1734251.22</v>
      </c>
      <c r="BM37" s="329">
        <v>0</v>
      </c>
      <c r="BN37" s="329">
        <v>116630.93</v>
      </c>
      <c r="BO37" s="329">
        <v>4517543.8499999996</v>
      </c>
      <c r="BP37" s="330"/>
      <c r="BQ37" s="329">
        <v>6016613.1100000003</v>
      </c>
      <c r="BR37" s="329">
        <v>404626.03</v>
      </c>
      <c r="BS37" s="329">
        <v>16211064.32</v>
      </c>
      <c r="BT37" s="329">
        <v>-7123163.4800000004</v>
      </c>
      <c r="BU37" s="329">
        <v>1734251.22</v>
      </c>
      <c r="BV37" s="329">
        <v>0</v>
      </c>
      <c r="BW37" s="329">
        <v>116630.93</v>
      </c>
      <c r="BX37" s="329">
        <v>4517543.8499999996</v>
      </c>
      <c r="BY37" s="330"/>
      <c r="BZ37" s="329">
        <v>6016613.1100000003</v>
      </c>
      <c r="CA37" s="329">
        <v>404626.03</v>
      </c>
      <c r="CB37" s="329">
        <v>16822414.609999999</v>
      </c>
      <c r="CC37" s="329">
        <v>-7096962.75</v>
      </c>
      <c r="CD37" s="329">
        <v>1734251.22</v>
      </c>
      <c r="CE37" s="329">
        <v>0</v>
      </c>
      <c r="CF37" s="329">
        <v>116630.93</v>
      </c>
      <c r="CG37" s="329">
        <v>5155094.8699999992</v>
      </c>
      <c r="CH37" s="330"/>
      <c r="CI37" s="329">
        <v>6016613.1100000003</v>
      </c>
      <c r="CJ37" s="329">
        <v>404626.03</v>
      </c>
      <c r="CK37" s="329">
        <v>16822414.609999999</v>
      </c>
      <c r="CL37" s="329">
        <v>-7096962.75</v>
      </c>
      <c r="CM37" s="329">
        <v>1734251.22</v>
      </c>
      <c r="CN37" s="329">
        <v>0</v>
      </c>
      <c r="CO37" s="329">
        <v>116630.93</v>
      </c>
      <c r="CP37" s="329">
        <v>5155094.8699999992</v>
      </c>
      <c r="CQ37" s="330"/>
      <c r="CR37" s="329">
        <v>6016613.1100000003</v>
      </c>
      <c r="CS37" s="329">
        <v>404626.03</v>
      </c>
      <c r="CT37" s="329">
        <v>16822414.609999999</v>
      </c>
      <c r="CU37" s="329">
        <v>-7096962.75</v>
      </c>
      <c r="CV37" s="329">
        <v>1734251.22</v>
      </c>
      <c r="CW37" s="329">
        <v>0</v>
      </c>
      <c r="CX37" s="329">
        <v>116630.93</v>
      </c>
      <c r="CY37" s="329">
        <v>5155094.8699999992</v>
      </c>
      <c r="CZ37" s="330"/>
      <c r="DA37" s="329">
        <v>5362764.1100000003</v>
      </c>
      <c r="DB37" s="329">
        <v>360708.03</v>
      </c>
      <c r="DC37" s="329">
        <v>4790819.3499999996</v>
      </c>
      <c r="DD37" s="329">
        <v>-10582827.85</v>
      </c>
      <c r="DE37" s="329">
        <v>1549454.22</v>
      </c>
      <c r="DF37" s="329">
        <v>0</v>
      </c>
      <c r="DG37" s="329">
        <v>104217.93</v>
      </c>
      <c r="DH37" s="329">
        <v>-9861808.4900000002</v>
      </c>
      <c r="DI37" s="10"/>
    </row>
    <row r="38" spans="1:113">
      <c r="A38" s="235" t="str">
        <f>INDEX(Map!$A$6:$B$70,MATCH('FY14 Essbase'!C38,Map!$A$6:$A$70,0),2)</f>
        <v>092DIV</v>
      </c>
      <c r="B38" s="17"/>
      <c r="C38" s="3" t="s">
        <v>899</v>
      </c>
      <c r="D38" s="3"/>
      <c r="E38" s="10"/>
      <c r="F38" s="329">
        <v>0</v>
      </c>
      <c r="G38" s="329">
        <v>0</v>
      </c>
      <c r="H38" s="329">
        <v>0</v>
      </c>
      <c r="I38" s="329">
        <v>0</v>
      </c>
      <c r="J38" s="329">
        <v>0</v>
      </c>
      <c r="K38" s="329">
        <v>0</v>
      </c>
      <c r="L38" s="329">
        <v>0</v>
      </c>
      <c r="M38" s="329">
        <v>0</v>
      </c>
      <c r="N38" s="330"/>
      <c r="O38" s="329">
        <v>0</v>
      </c>
      <c r="P38" s="329">
        <v>0</v>
      </c>
      <c r="Q38" s="329">
        <v>0</v>
      </c>
      <c r="R38" s="329">
        <v>0</v>
      </c>
      <c r="S38" s="329">
        <v>0</v>
      </c>
      <c r="T38" s="329">
        <v>0</v>
      </c>
      <c r="U38" s="329">
        <v>0</v>
      </c>
      <c r="V38" s="329">
        <v>0</v>
      </c>
      <c r="W38" s="330"/>
      <c r="X38" s="329">
        <v>0</v>
      </c>
      <c r="Y38" s="329">
        <v>0</v>
      </c>
      <c r="Z38" s="329">
        <v>0</v>
      </c>
      <c r="AA38" s="329">
        <v>0</v>
      </c>
      <c r="AB38" s="329">
        <v>0</v>
      </c>
      <c r="AC38" s="329">
        <v>0</v>
      </c>
      <c r="AD38" s="329">
        <v>0</v>
      </c>
      <c r="AE38" s="329">
        <v>0</v>
      </c>
      <c r="AF38" s="330"/>
      <c r="AG38" s="329">
        <v>0</v>
      </c>
      <c r="AH38" s="329">
        <v>0</v>
      </c>
      <c r="AI38" s="329">
        <v>0</v>
      </c>
      <c r="AJ38" s="329">
        <v>0</v>
      </c>
      <c r="AK38" s="329">
        <v>0</v>
      </c>
      <c r="AL38" s="329">
        <v>0</v>
      </c>
      <c r="AM38" s="329">
        <v>0</v>
      </c>
      <c r="AN38" s="329">
        <v>0</v>
      </c>
      <c r="AO38" s="330"/>
      <c r="AP38" s="329">
        <v>0</v>
      </c>
      <c r="AQ38" s="329">
        <v>0</v>
      </c>
      <c r="AR38" s="329">
        <v>0</v>
      </c>
      <c r="AS38" s="329">
        <v>0</v>
      </c>
      <c r="AT38" s="329">
        <v>0</v>
      </c>
      <c r="AU38" s="329">
        <v>0</v>
      </c>
      <c r="AV38" s="329">
        <v>0</v>
      </c>
      <c r="AW38" s="329">
        <v>0</v>
      </c>
      <c r="AX38" s="330"/>
      <c r="AY38" s="329">
        <v>0</v>
      </c>
      <c r="AZ38" s="329">
        <v>0</v>
      </c>
      <c r="BA38" s="329">
        <v>0</v>
      </c>
      <c r="BB38" s="329">
        <v>0</v>
      </c>
      <c r="BC38" s="329">
        <v>0</v>
      </c>
      <c r="BD38" s="329">
        <v>0</v>
      </c>
      <c r="BE38" s="329">
        <v>0</v>
      </c>
      <c r="BF38" s="329">
        <v>0</v>
      </c>
      <c r="BG38" s="330"/>
      <c r="BH38" s="329">
        <v>0</v>
      </c>
      <c r="BI38" s="329">
        <v>0</v>
      </c>
      <c r="BJ38" s="329">
        <v>0</v>
      </c>
      <c r="BK38" s="329">
        <v>0</v>
      </c>
      <c r="BL38" s="329">
        <v>0</v>
      </c>
      <c r="BM38" s="329">
        <v>0</v>
      </c>
      <c r="BN38" s="329">
        <v>0</v>
      </c>
      <c r="BO38" s="329">
        <v>0</v>
      </c>
      <c r="BP38" s="330"/>
      <c r="BQ38" s="329">
        <v>0</v>
      </c>
      <c r="BR38" s="329">
        <v>0</v>
      </c>
      <c r="BS38" s="329">
        <v>0</v>
      </c>
      <c r="BT38" s="329">
        <v>0</v>
      </c>
      <c r="BU38" s="329">
        <v>0</v>
      </c>
      <c r="BV38" s="329">
        <v>0</v>
      </c>
      <c r="BW38" s="329">
        <v>0</v>
      </c>
      <c r="BX38" s="329">
        <v>0</v>
      </c>
      <c r="BY38" s="330"/>
      <c r="BZ38" s="329">
        <v>0</v>
      </c>
      <c r="CA38" s="329">
        <v>0</v>
      </c>
      <c r="CB38" s="329">
        <v>0</v>
      </c>
      <c r="CC38" s="329">
        <v>0</v>
      </c>
      <c r="CD38" s="329">
        <v>0</v>
      </c>
      <c r="CE38" s="329">
        <v>0</v>
      </c>
      <c r="CF38" s="329">
        <v>0</v>
      </c>
      <c r="CG38" s="329">
        <v>0</v>
      </c>
      <c r="CH38" s="330"/>
      <c r="CI38" s="329">
        <v>0</v>
      </c>
      <c r="CJ38" s="329">
        <v>0</v>
      </c>
      <c r="CK38" s="329">
        <v>0</v>
      </c>
      <c r="CL38" s="329">
        <v>0</v>
      </c>
      <c r="CM38" s="329">
        <v>0</v>
      </c>
      <c r="CN38" s="329">
        <v>0</v>
      </c>
      <c r="CO38" s="329">
        <v>0</v>
      </c>
      <c r="CP38" s="329">
        <v>0</v>
      </c>
      <c r="CQ38" s="330"/>
      <c r="CR38" s="329">
        <v>0</v>
      </c>
      <c r="CS38" s="329">
        <v>0</v>
      </c>
      <c r="CT38" s="329">
        <v>0</v>
      </c>
      <c r="CU38" s="329">
        <v>0</v>
      </c>
      <c r="CV38" s="329">
        <v>0</v>
      </c>
      <c r="CW38" s="329">
        <v>0</v>
      </c>
      <c r="CX38" s="329">
        <v>0</v>
      </c>
      <c r="CY38" s="329">
        <v>0</v>
      </c>
      <c r="CZ38" s="330"/>
      <c r="DA38" s="329">
        <v>0</v>
      </c>
      <c r="DB38" s="329">
        <v>0</v>
      </c>
      <c r="DC38" s="329">
        <v>0</v>
      </c>
      <c r="DD38" s="329">
        <v>0</v>
      </c>
      <c r="DE38" s="329">
        <v>0</v>
      </c>
      <c r="DF38" s="329">
        <v>0</v>
      </c>
      <c r="DG38" s="329">
        <v>0</v>
      </c>
      <c r="DH38" s="329">
        <v>0</v>
      </c>
      <c r="DI38" s="10"/>
    </row>
    <row r="39" spans="1:113">
      <c r="A39" s="235" t="str">
        <f>INDEX(Map!$A$6:$B$70,MATCH('FY14 Essbase'!C39,Map!$A$6:$A$70,0),2)</f>
        <v>093DIV</v>
      </c>
      <c r="B39" s="17"/>
      <c r="C39" s="3" t="s">
        <v>900</v>
      </c>
      <c r="D39" s="3"/>
      <c r="E39" s="10"/>
      <c r="F39" s="328">
        <v>-627940.15</v>
      </c>
      <c r="G39" s="328">
        <v>2305095.84</v>
      </c>
      <c r="H39" s="328">
        <v>71479692.219999999</v>
      </c>
      <c r="I39" s="328">
        <v>4807113.8</v>
      </c>
      <c r="J39" s="328">
        <v>2157715.62</v>
      </c>
      <c r="K39" s="329">
        <v>0</v>
      </c>
      <c r="L39" s="328">
        <v>145109.53</v>
      </c>
      <c r="M39" s="328">
        <v>76912475.479999989</v>
      </c>
      <c r="N39" s="330"/>
      <c r="O39" s="328">
        <v>-627940.15</v>
      </c>
      <c r="P39" s="328">
        <v>2305095.84</v>
      </c>
      <c r="Q39" s="328">
        <v>71479692.219999999</v>
      </c>
      <c r="R39" s="328">
        <v>4807113.8</v>
      </c>
      <c r="S39" s="328">
        <v>2157715.62</v>
      </c>
      <c r="T39" s="329">
        <v>0</v>
      </c>
      <c r="U39" s="328">
        <v>145109.53</v>
      </c>
      <c r="V39" s="328">
        <v>76912475.479999989</v>
      </c>
      <c r="W39" s="330"/>
      <c r="X39" s="328">
        <v>-627940.15</v>
      </c>
      <c r="Y39" s="328">
        <v>2305095.84</v>
      </c>
      <c r="Z39" s="328">
        <v>71479692.219999999</v>
      </c>
      <c r="AA39" s="328">
        <v>4807113.8</v>
      </c>
      <c r="AB39" s="328">
        <v>2157715.62</v>
      </c>
      <c r="AC39" s="329">
        <v>0</v>
      </c>
      <c r="AD39" s="328">
        <v>145109.53</v>
      </c>
      <c r="AE39" s="328">
        <v>76912475.479999989</v>
      </c>
      <c r="AF39" s="330"/>
      <c r="AG39" s="329">
        <v>-627940.15</v>
      </c>
      <c r="AH39" s="329">
        <v>2305095.84</v>
      </c>
      <c r="AI39" s="329">
        <v>71479692.219999999</v>
      </c>
      <c r="AJ39" s="329">
        <v>4807113.8</v>
      </c>
      <c r="AK39" s="329">
        <v>2157715.62</v>
      </c>
      <c r="AL39" s="329">
        <v>0</v>
      </c>
      <c r="AM39" s="329">
        <v>145109.53</v>
      </c>
      <c r="AN39" s="329">
        <v>76912475.479999989</v>
      </c>
      <c r="AO39" s="330"/>
      <c r="AP39" s="329">
        <v>-627940.15</v>
      </c>
      <c r="AQ39" s="329">
        <v>2305095.84</v>
      </c>
      <c r="AR39" s="329">
        <v>71479692.219999999</v>
      </c>
      <c r="AS39" s="329">
        <v>4807113.8</v>
      </c>
      <c r="AT39" s="329">
        <v>2157715.62</v>
      </c>
      <c r="AU39" s="329">
        <v>0</v>
      </c>
      <c r="AV39" s="329">
        <v>145109.53</v>
      </c>
      <c r="AW39" s="329">
        <v>76912475.479999989</v>
      </c>
      <c r="AX39" s="330"/>
      <c r="AY39" s="329">
        <v>-648564.6</v>
      </c>
      <c r="AZ39" s="329">
        <v>2364022.84</v>
      </c>
      <c r="BA39" s="329">
        <v>71479692.219999999</v>
      </c>
      <c r="BB39" s="329">
        <v>4807113.8</v>
      </c>
      <c r="BC39" s="329">
        <v>2157715.62</v>
      </c>
      <c r="BD39" s="329">
        <v>0</v>
      </c>
      <c r="BE39" s="329">
        <v>145109.53</v>
      </c>
      <c r="BF39" s="329">
        <v>76874172.929999992</v>
      </c>
      <c r="BG39" s="330"/>
      <c r="BH39" s="329">
        <v>-648564.6</v>
      </c>
      <c r="BI39" s="329">
        <v>2364022.84</v>
      </c>
      <c r="BJ39" s="329">
        <v>71479692.219999999</v>
      </c>
      <c r="BK39" s="329">
        <v>4807113.8</v>
      </c>
      <c r="BL39" s="329">
        <v>2157715.62</v>
      </c>
      <c r="BM39" s="329">
        <v>0</v>
      </c>
      <c r="BN39" s="329">
        <v>145109.53</v>
      </c>
      <c r="BO39" s="329">
        <v>76874172.929999992</v>
      </c>
      <c r="BP39" s="330"/>
      <c r="BQ39" s="329">
        <v>-648564.6</v>
      </c>
      <c r="BR39" s="329">
        <v>2364022.84</v>
      </c>
      <c r="BS39" s="329">
        <v>71479692.219999999</v>
      </c>
      <c r="BT39" s="329">
        <v>4807113.8</v>
      </c>
      <c r="BU39" s="329">
        <v>2157715.62</v>
      </c>
      <c r="BV39" s="329">
        <v>0</v>
      </c>
      <c r="BW39" s="329">
        <v>145109.53</v>
      </c>
      <c r="BX39" s="329">
        <v>76874172.929999992</v>
      </c>
      <c r="BY39" s="330"/>
      <c r="BZ39" s="329">
        <v>-648564.6</v>
      </c>
      <c r="CA39" s="329">
        <v>2364022.84</v>
      </c>
      <c r="CB39" s="329">
        <v>71479692.219999999</v>
      </c>
      <c r="CC39" s="329">
        <v>4807113.8</v>
      </c>
      <c r="CD39" s="329">
        <v>2157715.62</v>
      </c>
      <c r="CE39" s="329">
        <v>0</v>
      </c>
      <c r="CF39" s="329">
        <v>145109.53</v>
      </c>
      <c r="CG39" s="329">
        <v>76874172.929999992</v>
      </c>
      <c r="CH39" s="330"/>
      <c r="CI39" s="329">
        <v>-648564.6</v>
      </c>
      <c r="CJ39" s="329">
        <v>2364022.84</v>
      </c>
      <c r="CK39" s="329">
        <v>71479692.219999999</v>
      </c>
      <c r="CL39" s="329">
        <v>4807113.8</v>
      </c>
      <c r="CM39" s="329">
        <v>2157715.62</v>
      </c>
      <c r="CN39" s="329">
        <v>0</v>
      </c>
      <c r="CO39" s="329">
        <v>145109.53</v>
      </c>
      <c r="CP39" s="329">
        <v>76874172.929999992</v>
      </c>
      <c r="CQ39" s="330"/>
      <c r="CR39" s="329">
        <v>-648564.6</v>
      </c>
      <c r="CS39" s="329">
        <v>2364022.84</v>
      </c>
      <c r="CT39" s="329">
        <v>71479692.219999999</v>
      </c>
      <c r="CU39" s="329">
        <v>4807113.8</v>
      </c>
      <c r="CV39" s="329">
        <v>2157715.62</v>
      </c>
      <c r="CW39" s="329">
        <v>0</v>
      </c>
      <c r="CX39" s="329">
        <v>145109.53</v>
      </c>
      <c r="CY39" s="329">
        <v>76874172.929999992</v>
      </c>
      <c r="CZ39" s="330"/>
      <c r="DA39" s="329">
        <v>-818199.6</v>
      </c>
      <c r="DB39" s="329">
        <v>3037464.84</v>
      </c>
      <c r="DC39" s="329">
        <v>79605045.219999999</v>
      </c>
      <c r="DD39" s="329">
        <v>5354339.8</v>
      </c>
      <c r="DE39" s="329">
        <v>2496006.62</v>
      </c>
      <c r="DF39" s="329">
        <v>0</v>
      </c>
      <c r="DG39" s="329">
        <v>166495.53</v>
      </c>
      <c r="DH39" s="329">
        <v>85402621.929999992</v>
      </c>
      <c r="DI39" s="10"/>
    </row>
    <row r="40" spans="1:113">
      <c r="A40" s="235" t="str">
        <f>INDEX(Map!$A$6:$B$70,MATCH('FY14 Essbase'!C40,Map!$A$6:$A$70,0),2)</f>
        <v>095DIV</v>
      </c>
      <c r="B40" s="17"/>
      <c r="C40" s="3" t="s">
        <v>901</v>
      </c>
      <c r="D40" s="3"/>
      <c r="E40" s="10"/>
      <c r="F40" s="328">
        <v>256501.03</v>
      </c>
      <c r="G40" s="328">
        <v>17250.07</v>
      </c>
      <c r="H40" s="328">
        <v>-2323004.91</v>
      </c>
      <c r="I40" s="328">
        <v>-156225.47</v>
      </c>
      <c r="J40" s="329">
        <v>0</v>
      </c>
      <c r="K40" s="329">
        <v>0</v>
      </c>
      <c r="L40" s="329">
        <v>0</v>
      </c>
      <c r="M40" s="328">
        <v>-2752981.4800000004</v>
      </c>
      <c r="N40" s="330"/>
      <c r="O40" s="328">
        <v>256501.03</v>
      </c>
      <c r="P40" s="328">
        <v>17250.07</v>
      </c>
      <c r="Q40" s="328">
        <v>-2323004.91</v>
      </c>
      <c r="R40" s="328">
        <v>-156225.47</v>
      </c>
      <c r="S40" s="329">
        <v>0</v>
      </c>
      <c r="T40" s="329">
        <v>0</v>
      </c>
      <c r="U40" s="329">
        <v>0</v>
      </c>
      <c r="V40" s="328">
        <v>-2752981.4800000004</v>
      </c>
      <c r="W40" s="330"/>
      <c r="X40" s="328">
        <v>256501.03</v>
      </c>
      <c r="Y40" s="328">
        <v>17250.07</v>
      </c>
      <c r="Z40" s="328">
        <v>-2323004.91</v>
      </c>
      <c r="AA40" s="328">
        <v>-156225.47</v>
      </c>
      <c r="AB40" s="329">
        <v>0</v>
      </c>
      <c r="AC40" s="329">
        <v>0</v>
      </c>
      <c r="AD40" s="329">
        <v>0</v>
      </c>
      <c r="AE40" s="328">
        <v>-2752981.4800000004</v>
      </c>
      <c r="AF40" s="330"/>
      <c r="AG40" s="329">
        <v>256501.03</v>
      </c>
      <c r="AH40" s="329">
        <v>17250.07</v>
      </c>
      <c r="AI40" s="329">
        <v>-2323004.91</v>
      </c>
      <c r="AJ40" s="329">
        <v>-156225.47</v>
      </c>
      <c r="AK40" s="329">
        <v>0</v>
      </c>
      <c r="AL40" s="329">
        <v>0</v>
      </c>
      <c r="AM40" s="329">
        <v>0</v>
      </c>
      <c r="AN40" s="329">
        <v>-2752981.4800000004</v>
      </c>
      <c r="AO40" s="330"/>
      <c r="AP40" s="329">
        <v>256501.03</v>
      </c>
      <c r="AQ40" s="329">
        <v>17250.07</v>
      </c>
      <c r="AR40" s="329">
        <v>-2323004.91</v>
      </c>
      <c r="AS40" s="329">
        <v>-156225.47</v>
      </c>
      <c r="AT40" s="329">
        <v>0</v>
      </c>
      <c r="AU40" s="329">
        <v>0</v>
      </c>
      <c r="AV40" s="329">
        <v>0</v>
      </c>
      <c r="AW40" s="329">
        <v>-2752981.4800000004</v>
      </c>
      <c r="AX40" s="330"/>
      <c r="AY40" s="329">
        <v>256501.03</v>
      </c>
      <c r="AZ40" s="329">
        <v>17250.07</v>
      </c>
      <c r="BA40" s="329">
        <v>-2323004.91</v>
      </c>
      <c r="BB40" s="329">
        <v>-156225.47</v>
      </c>
      <c r="BC40" s="329">
        <v>0</v>
      </c>
      <c r="BD40" s="329">
        <v>0</v>
      </c>
      <c r="BE40" s="329">
        <v>0</v>
      </c>
      <c r="BF40" s="329">
        <v>-2752981.4800000004</v>
      </c>
      <c r="BG40" s="330"/>
      <c r="BH40" s="329">
        <v>256501.03</v>
      </c>
      <c r="BI40" s="329">
        <v>17250.07</v>
      </c>
      <c r="BJ40" s="329">
        <v>-2323004.91</v>
      </c>
      <c r="BK40" s="329">
        <v>-156225.47</v>
      </c>
      <c r="BL40" s="329">
        <v>0</v>
      </c>
      <c r="BM40" s="329">
        <v>0</v>
      </c>
      <c r="BN40" s="329">
        <v>0</v>
      </c>
      <c r="BO40" s="329">
        <v>-2752981.4800000004</v>
      </c>
      <c r="BP40" s="330"/>
      <c r="BQ40" s="329">
        <v>256501.03</v>
      </c>
      <c r="BR40" s="329">
        <v>17250.07</v>
      </c>
      <c r="BS40" s="329">
        <v>-2323004.91</v>
      </c>
      <c r="BT40" s="329">
        <v>-156225.47</v>
      </c>
      <c r="BU40" s="329">
        <v>0</v>
      </c>
      <c r="BV40" s="329">
        <v>0</v>
      </c>
      <c r="BW40" s="329">
        <v>0</v>
      </c>
      <c r="BX40" s="329">
        <v>-2752981.4800000004</v>
      </c>
      <c r="BY40" s="330"/>
      <c r="BZ40" s="329">
        <v>256501.03</v>
      </c>
      <c r="CA40" s="329">
        <v>17250.07</v>
      </c>
      <c r="CB40" s="329">
        <v>-2323004.91</v>
      </c>
      <c r="CC40" s="329">
        <v>-156225.47</v>
      </c>
      <c r="CD40" s="329">
        <v>0</v>
      </c>
      <c r="CE40" s="329">
        <v>0</v>
      </c>
      <c r="CF40" s="329">
        <v>0</v>
      </c>
      <c r="CG40" s="329">
        <v>-2752981.4800000004</v>
      </c>
      <c r="CH40" s="330"/>
      <c r="CI40" s="329">
        <v>256501.03</v>
      </c>
      <c r="CJ40" s="329">
        <v>17250.07</v>
      </c>
      <c r="CK40" s="329">
        <v>-2323004.91</v>
      </c>
      <c r="CL40" s="329">
        <v>-156225.47</v>
      </c>
      <c r="CM40" s="329">
        <v>0</v>
      </c>
      <c r="CN40" s="329">
        <v>0</v>
      </c>
      <c r="CO40" s="329">
        <v>0</v>
      </c>
      <c r="CP40" s="329">
        <v>-2752981.4800000004</v>
      </c>
      <c r="CQ40" s="330"/>
      <c r="CR40" s="329">
        <v>256501.03</v>
      </c>
      <c r="CS40" s="329">
        <v>17250.07</v>
      </c>
      <c r="CT40" s="329">
        <v>-2323004.91</v>
      </c>
      <c r="CU40" s="329">
        <v>-156225.47</v>
      </c>
      <c r="CV40" s="329">
        <v>0</v>
      </c>
      <c r="CW40" s="329">
        <v>0</v>
      </c>
      <c r="CX40" s="329">
        <v>0</v>
      </c>
      <c r="CY40" s="329">
        <v>-2752981.4800000004</v>
      </c>
      <c r="CZ40" s="330"/>
      <c r="DA40" s="329">
        <v>0.03</v>
      </c>
      <c r="DB40" s="329">
        <v>7.0000000000000007E-2</v>
      </c>
      <c r="DC40" s="329">
        <v>79629.09</v>
      </c>
      <c r="DD40" s="329">
        <v>5354.53</v>
      </c>
      <c r="DE40" s="329">
        <v>0</v>
      </c>
      <c r="DF40" s="329">
        <v>0</v>
      </c>
      <c r="DG40" s="329">
        <v>0</v>
      </c>
      <c r="DH40" s="329">
        <v>84983.51999999999</v>
      </c>
      <c r="DI40" s="10"/>
    </row>
    <row r="41" spans="1:113">
      <c r="A41" s="235" t="str">
        <f>INDEX(Map!$A$6:$B$70,MATCH('FY14 Essbase'!C41,Map!$A$6:$A$70,0),2)</f>
        <v>096DIV</v>
      </c>
      <c r="B41" s="17"/>
      <c r="C41" s="3" t="s">
        <v>902</v>
      </c>
      <c r="D41" s="3"/>
      <c r="E41" s="10"/>
      <c r="F41" s="328">
        <v>110569.58</v>
      </c>
      <c r="G41" s="328">
        <v>27124.77</v>
      </c>
      <c r="H41" s="328">
        <v>13444389.699999999</v>
      </c>
      <c r="I41" s="328">
        <v>904154.86</v>
      </c>
      <c r="J41" s="328">
        <v>1586172.06</v>
      </c>
      <c r="K41" s="329">
        <v>0</v>
      </c>
      <c r="L41" s="328">
        <v>106672.39</v>
      </c>
      <c r="M41" s="328">
        <v>15903694.659999998</v>
      </c>
      <c r="N41" s="330"/>
      <c r="O41" s="328">
        <v>110569.58</v>
      </c>
      <c r="P41" s="328">
        <v>27124.77</v>
      </c>
      <c r="Q41" s="328">
        <v>13444389.699999999</v>
      </c>
      <c r="R41" s="328">
        <v>904154.86</v>
      </c>
      <c r="S41" s="328">
        <v>1586172.06</v>
      </c>
      <c r="T41" s="329">
        <v>0</v>
      </c>
      <c r="U41" s="328">
        <v>106672.39</v>
      </c>
      <c r="V41" s="328">
        <v>15903694.659999998</v>
      </c>
      <c r="W41" s="330"/>
      <c r="X41" s="328">
        <v>110569.58</v>
      </c>
      <c r="Y41" s="328">
        <v>27124.77</v>
      </c>
      <c r="Z41" s="328">
        <v>13444389.699999999</v>
      </c>
      <c r="AA41" s="328">
        <v>904154.86</v>
      </c>
      <c r="AB41" s="328">
        <v>1586172.06</v>
      </c>
      <c r="AC41" s="329">
        <v>0</v>
      </c>
      <c r="AD41" s="328">
        <v>106672.39</v>
      </c>
      <c r="AE41" s="328">
        <v>15903694.659999998</v>
      </c>
      <c r="AF41" s="330"/>
      <c r="AG41" s="329">
        <v>110569.58</v>
      </c>
      <c r="AH41" s="329">
        <v>27124.77</v>
      </c>
      <c r="AI41" s="329">
        <v>13444389.699999999</v>
      </c>
      <c r="AJ41" s="329">
        <v>904154.86</v>
      </c>
      <c r="AK41" s="329">
        <v>1586172.06</v>
      </c>
      <c r="AL41" s="329">
        <v>0</v>
      </c>
      <c r="AM41" s="329">
        <v>106672.39</v>
      </c>
      <c r="AN41" s="329">
        <v>15903694.659999998</v>
      </c>
      <c r="AO41" s="330"/>
      <c r="AP41" s="329">
        <v>110569.58</v>
      </c>
      <c r="AQ41" s="329">
        <v>27124.77</v>
      </c>
      <c r="AR41" s="329">
        <v>13444389.699999999</v>
      </c>
      <c r="AS41" s="329">
        <v>904154.86</v>
      </c>
      <c r="AT41" s="329">
        <v>1586172.06</v>
      </c>
      <c r="AU41" s="329">
        <v>0</v>
      </c>
      <c r="AV41" s="329">
        <v>106672.39</v>
      </c>
      <c r="AW41" s="329">
        <v>15903694.659999998</v>
      </c>
      <c r="AX41" s="330"/>
      <c r="AY41" s="329">
        <v>110569.58</v>
      </c>
      <c r="AZ41" s="329">
        <v>27124.77</v>
      </c>
      <c r="BA41" s="329">
        <v>13444389.699999999</v>
      </c>
      <c r="BB41" s="329">
        <v>904154.86</v>
      </c>
      <c r="BC41" s="329">
        <v>1586172.06</v>
      </c>
      <c r="BD41" s="329">
        <v>0</v>
      </c>
      <c r="BE41" s="329">
        <v>106672.39</v>
      </c>
      <c r="BF41" s="329">
        <v>15903694.659999998</v>
      </c>
      <c r="BG41" s="330"/>
      <c r="BH41" s="329">
        <v>110569.58</v>
      </c>
      <c r="BI41" s="329">
        <v>27124.77</v>
      </c>
      <c r="BJ41" s="329">
        <v>13444389.699999999</v>
      </c>
      <c r="BK41" s="329">
        <v>904154.86</v>
      </c>
      <c r="BL41" s="329">
        <v>1586172.06</v>
      </c>
      <c r="BM41" s="329">
        <v>0</v>
      </c>
      <c r="BN41" s="329">
        <v>106672.39</v>
      </c>
      <c r="BO41" s="329">
        <v>15903694.659999998</v>
      </c>
      <c r="BP41" s="330"/>
      <c r="BQ41" s="329">
        <v>110569.58</v>
      </c>
      <c r="BR41" s="329">
        <v>27124.77</v>
      </c>
      <c r="BS41" s="329">
        <v>13444389.699999999</v>
      </c>
      <c r="BT41" s="329">
        <v>904154.86</v>
      </c>
      <c r="BU41" s="329">
        <v>1586172.06</v>
      </c>
      <c r="BV41" s="329">
        <v>0</v>
      </c>
      <c r="BW41" s="329">
        <v>106672.39</v>
      </c>
      <c r="BX41" s="329">
        <v>15903694.659999998</v>
      </c>
      <c r="BY41" s="330"/>
      <c r="BZ41" s="329">
        <v>110569.58</v>
      </c>
      <c r="CA41" s="329">
        <v>27124.77</v>
      </c>
      <c r="CB41" s="329">
        <v>13444389.699999999</v>
      </c>
      <c r="CC41" s="329">
        <v>904154.86</v>
      </c>
      <c r="CD41" s="329">
        <v>1586172.06</v>
      </c>
      <c r="CE41" s="329">
        <v>0</v>
      </c>
      <c r="CF41" s="329">
        <v>106672.39</v>
      </c>
      <c r="CG41" s="329">
        <v>15903694.659999998</v>
      </c>
      <c r="CH41" s="330"/>
      <c r="CI41" s="329">
        <v>110569.58</v>
      </c>
      <c r="CJ41" s="329">
        <v>27124.77</v>
      </c>
      <c r="CK41" s="329">
        <v>13444389.699999999</v>
      </c>
      <c r="CL41" s="329">
        <v>904154.86</v>
      </c>
      <c r="CM41" s="329">
        <v>1586172.06</v>
      </c>
      <c r="CN41" s="329">
        <v>0</v>
      </c>
      <c r="CO41" s="329">
        <v>106672.39</v>
      </c>
      <c r="CP41" s="329">
        <v>15903694.659999998</v>
      </c>
      <c r="CQ41" s="330"/>
      <c r="CR41" s="329">
        <v>110569.58</v>
      </c>
      <c r="CS41" s="329">
        <v>27124.77</v>
      </c>
      <c r="CT41" s="329">
        <v>13444389.699999999</v>
      </c>
      <c r="CU41" s="329">
        <v>904154.86</v>
      </c>
      <c r="CV41" s="329">
        <v>1586172.06</v>
      </c>
      <c r="CW41" s="329">
        <v>0</v>
      </c>
      <c r="CX41" s="329">
        <v>106672.39</v>
      </c>
      <c r="CY41" s="329">
        <v>15903694.659999998</v>
      </c>
      <c r="CZ41" s="330"/>
      <c r="DA41" s="329">
        <v>88499.58</v>
      </c>
      <c r="DB41" s="329">
        <v>90548.77</v>
      </c>
      <c r="DC41" s="329">
        <v>17474940.699999999</v>
      </c>
      <c r="DD41" s="329">
        <v>1175387.8600000001</v>
      </c>
      <c r="DE41" s="329">
        <v>1689805.06</v>
      </c>
      <c r="DF41" s="329">
        <v>0</v>
      </c>
      <c r="DG41" s="329">
        <v>113658.39</v>
      </c>
      <c r="DH41" s="329">
        <v>20274743.66</v>
      </c>
      <c r="DI41" s="10"/>
    </row>
    <row r="42" spans="1:113">
      <c r="A42" s="235" t="str">
        <f>INDEX(Map!$A$6:$B$70,MATCH('FY14 Essbase'!C42,Map!$A$6:$A$70,0),2)</f>
        <v>097DIV</v>
      </c>
      <c r="B42" s="17"/>
      <c r="C42" s="3" t="s">
        <v>903</v>
      </c>
      <c r="D42" s="3"/>
      <c r="E42" s="10"/>
      <c r="F42" s="329">
        <v>0</v>
      </c>
      <c r="G42" s="329">
        <v>0</v>
      </c>
      <c r="H42" s="329">
        <v>0</v>
      </c>
      <c r="I42" s="329">
        <v>0</v>
      </c>
      <c r="J42" s="329">
        <v>0</v>
      </c>
      <c r="K42" s="329">
        <v>0</v>
      </c>
      <c r="L42" s="329">
        <v>0</v>
      </c>
      <c r="M42" s="329">
        <v>0</v>
      </c>
      <c r="N42" s="330"/>
      <c r="O42" s="329">
        <v>0</v>
      </c>
      <c r="P42" s="329">
        <v>0</v>
      </c>
      <c r="Q42" s="329">
        <v>0</v>
      </c>
      <c r="R42" s="329">
        <v>0</v>
      </c>
      <c r="S42" s="329">
        <v>0</v>
      </c>
      <c r="T42" s="329">
        <v>0</v>
      </c>
      <c r="U42" s="329">
        <v>0</v>
      </c>
      <c r="V42" s="329">
        <v>0</v>
      </c>
      <c r="W42" s="330"/>
      <c r="X42" s="329">
        <v>0</v>
      </c>
      <c r="Y42" s="329">
        <v>0</v>
      </c>
      <c r="Z42" s="329">
        <v>0</v>
      </c>
      <c r="AA42" s="329">
        <v>0</v>
      </c>
      <c r="AB42" s="329">
        <v>0</v>
      </c>
      <c r="AC42" s="329">
        <v>0</v>
      </c>
      <c r="AD42" s="329">
        <v>0</v>
      </c>
      <c r="AE42" s="329">
        <v>0</v>
      </c>
      <c r="AF42" s="330"/>
      <c r="AG42" s="329">
        <v>0</v>
      </c>
      <c r="AH42" s="329">
        <v>0</v>
      </c>
      <c r="AI42" s="329">
        <v>0</v>
      </c>
      <c r="AJ42" s="329">
        <v>0</v>
      </c>
      <c r="AK42" s="329">
        <v>0</v>
      </c>
      <c r="AL42" s="329">
        <v>0</v>
      </c>
      <c r="AM42" s="329">
        <v>0</v>
      </c>
      <c r="AN42" s="329">
        <v>0</v>
      </c>
      <c r="AO42" s="330"/>
      <c r="AP42" s="329">
        <v>0</v>
      </c>
      <c r="AQ42" s="329">
        <v>0</v>
      </c>
      <c r="AR42" s="329">
        <v>0</v>
      </c>
      <c r="AS42" s="329">
        <v>0</v>
      </c>
      <c r="AT42" s="329">
        <v>0</v>
      </c>
      <c r="AU42" s="329">
        <v>0</v>
      </c>
      <c r="AV42" s="329">
        <v>0</v>
      </c>
      <c r="AW42" s="329">
        <v>0</v>
      </c>
      <c r="AX42" s="330"/>
      <c r="AY42" s="329">
        <v>0</v>
      </c>
      <c r="AZ42" s="329">
        <v>0</v>
      </c>
      <c r="BA42" s="329">
        <v>0</v>
      </c>
      <c r="BB42" s="329">
        <v>0</v>
      </c>
      <c r="BC42" s="329">
        <v>0</v>
      </c>
      <c r="BD42" s="329">
        <v>0</v>
      </c>
      <c r="BE42" s="329">
        <v>0</v>
      </c>
      <c r="BF42" s="329">
        <v>0</v>
      </c>
      <c r="BG42" s="330"/>
      <c r="BH42" s="329">
        <v>0</v>
      </c>
      <c r="BI42" s="329">
        <v>0</v>
      </c>
      <c r="BJ42" s="329">
        <v>0</v>
      </c>
      <c r="BK42" s="329">
        <v>0</v>
      </c>
      <c r="BL42" s="329">
        <v>0</v>
      </c>
      <c r="BM42" s="329">
        <v>0</v>
      </c>
      <c r="BN42" s="329">
        <v>0</v>
      </c>
      <c r="BO42" s="329">
        <v>0</v>
      </c>
      <c r="BP42" s="330"/>
      <c r="BQ42" s="329">
        <v>0</v>
      </c>
      <c r="BR42" s="329">
        <v>0</v>
      </c>
      <c r="BS42" s="329">
        <v>0</v>
      </c>
      <c r="BT42" s="329">
        <v>0</v>
      </c>
      <c r="BU42" s="329">
        <v>0</v>
      </c>
      <c r="BV42" s="329">
        <v>0</v>
      </c>
      <c r="BW42" s="329">
        <v>0</v>
      </c>
      <c r="BX42" s="329">
        <v>0</v>
      </c>
      <c r="BY42" s="330"/>
      <c r="BZ42" s="329">
        <v>0</v>
      </c>
      <c r="CA42" s="329">
        <v>0</v>
      </c>
      <c r="CB42" s="329">
        <v>0</v>
      </c>
      <c r="CC42" s="329">
        <v>0</v>
      </c>
      <c r="CD42" s="329">
        <v>0</v>
      </c>
      <c r="CE42" s="329">
        <v>0</v>
      </c>
      <c r="CF42" s="329">
        <v>0</v>
      </c>
      <c r="CG42" s="329">
        <v>0</v>
      </c>
      <c r="CH42" s="330"/>
      <c r="CI42" s="329">
        <v>0</v>
      </c>
      <c r="CJ42" s="329">
        <v>0</v>
      </c>
      <c r="CK42" s="329">
        <v>0</v>
      </c>
      <c r="CL42" s="329">
        <v>0</v>
      </c>
      <c r="CM42" s="329">
        <v>0</v>
      </c>
      <c r="CN42" s="329">
        <v>0</v>
      </c>
      <c r="CO42" s="329">
        <v>0</v>
      </c>
      <c r="CP42" s="329">
        <v>0</v>
      </c>
      <c r="CQ42" s="330"/>
      <c r="CR42" s="329">
        <v>0</v>
      </c>
      <c r="CS42" s="329">
        <v>0</v>
      </c>
      <c r="CT42" s="329">
        <v>0</v>
      </c>
      <c r="CU42" s="329">
        <v>0</v>
      </c>
      <c r="CV42" s="329">
        <v>0</v>
      </c>
      <c r="CW42" s="329">
        <v>0</v>
      </c>
      <c r="CX42" s="329">
        <v>0</v>
      </c>
      <c r="CY42" s="329">
        <v>0</v>
      </c>
      <c r="CZ42" s="330"/>
      <c r="DA42" s="329">
        <v>0</v>
      </c>
      <c r="DB42" s="329">
        <v>0</v>
      </c>
      <c r="DC42" s="329">
        <v>0</v>
      </c>
      <c r="DD42" s="329">
        <v>0</v>
      </c>
      <c r="DE42" s="329">
        <v>0</v>
      </c>
      <c r="DF42" s="329">
        <v>0</v>
      </c>
      <c r="DG42" s="329">
        <v>0</v>
      </c>
      <c r="DH42" s="329">
        <v>0</v>
      </c>
      <c r="DI42" s="10"/>
    </row>
    <row r="43" spans="1:113">
      <c r="A43" s="235" t="str">
        <f>INDEX(Map!$A$6:$B$70,MATCH('FY14 Essbase'!C43,Map!$A$6:$A$70,0),2)</f>
        <v>098DIV</v>
      </c>
      <c r="B43" s="17"/>
      <c r="C43" s="3" t="s">
        <v>904</v>
      </c>
      <c r="D43" s="3"/>
      <c r="E43" s="10"/>
      <c r="F43" s="329">
        <v>0</v>
      </c>
      <c r="G43" s="329">
        <v>0</v>
      </c>
      <c r="H43" s="329">
        <v>-1874199.33</v>
      </c>
      <c r="I43" s="329">
        <v>-126042.65</v>
      </c>
      <c r="J43" s="329">
        <v>0</v>
      </c>
      <c r="K43" s="329">
        <v>0</v>
      </c>
      <c r="L43" s="329">
        <v>0</v>
      </c>
      <c r="M43" s="329">
        <v>-2000241.98</v>
      </c>
      <c r="N43" s="330"/>
      <c r="O43" s="329">
        <v>0</v>
      </c>
      <c r="P43" s="329">
        <v>0</v>
      </c>
      <c r="Q43" s="329">
        <v>-1874199.33</v>
      </c>
      <c r="R43" s="329">
        <v>-126042.65</v>
      </c>
      <c r="S43" s="329">
        <v>0</v>
      </c>
      <c r="T43" s="329">
        <v>0</v>
      </c>
      <c r="U43" s="329">
        <v>0</v>
      </c>
      <c r="V43" s="329">
        <v>-2000241.98</v>
      </c>
      <c r="W43" s="330"/>
      <c r="X43" s="329">
        <v>0</v>
      </c>
      <c r="Y43" s="329">
        <v>0</v>
      </c>
      <c r="Z43" s="329">
        <v>-1874199.33</v>
      </c>
      <c r="AA43" s="329">
        <v>-126042.65</v>
      </c>
      <c r="AB43" s="329">
        <v>0</v>
      </c>
      <c r="AC43" s="329">
        <v>0</v>
      </c>
      <c r="AD43" s="329">
        <v>0</v>
      </c>
      <c r="AE43" s="329">
        <v>-2000241.98</v>
      </c>
      <c r="AF43" s="330"/>
      <c r="AG43" s="329">
        <v>0</v>
      </c>
      <c r="AH43" s="329">
        <v>0</v>
      </c>
      <c r="AI43" s="329">
        <v>-1874199.33</v>
      </c>
      <c r="AJ43" s="329">
        <v>-126042.65</v>
      </c>
      <c r="AK43" s="329">
        <v>0</v>
      </c>
      <c r="AL43" s="329">
        <v>0</v>
      </c>
      <c r="AM43" s="329">
        <v>0</v>
      </c>
      <c r="AN43" s="329">
        <v>-2000241.98</v>
      </c>
      <c r="AO43" s="330"/>
      <c r="AP43" s="329">
        <v>0</v>
      </c>
      <c r="AQ43" s="329">
        <v>0</v>
      </c>
      <c r="AR43" s="329">
        <v>-1874199.33</v>
      </c>
      <c r="AS43" s="329">
        <v>-126042.65</v>
      </c>
      <c r="AT43" s="329">
        <v>0</v>
      </c>
      <c r="AU43" s="329">
        <v>0</v>
      </c>
      <c r="AV43" s="329">
        <v>0</v>
      </c>
      <c r="AW43" s="329">
        <v>-2000241.98</v>
      </c>
      <c r="AX43" s="330"/>
      <c r="AY43" s="329">
        <v>0</v>
      </c>
      <c r="AZ43" s="329">
        <v>0</v>
      </c>
      <c r="BA43" s="329">
        <v>-1874199.33</v>
      </c>
      <c r="BB43" s="329">
        <v>-126042.65</v>
      </c>
      <c r="BC43" s="329">
        <v>0</v>
      </c>
      <c r="BD43" s="329">
        <v>0</v>
      </c>
      <c r="BE43" s="329">
        <v>0</v>
      </c>
      <c r="BF43" s="329">
        <v>-2000241.98</v>
      </c>
      <c r="BG43" s="330"/>
      <c r="BH43" s="329">
        <v>0</v>
      </c>
      <c r="BI43" s="329">
        <v>0</v>
      </c>
      <c r="BJ43" s="329">
        <v>-1874199.33</v>
      </c>
      <c r="BK43" s="329">
        <v>-126042.65</v>
      </c>
      <c r="BL43" s="329">
        <v>0</v>
      </c>
      <c r="BM43" s="329">
        <v>0</v>
      </c>
      <c r="BN43" s="329">
        <v>0</v>
      </c>
      <c r="BO43" s="329">
        <v>-2000241.98</v>
      </c>
      <c r="BP43" s="330"/>
      <c r="BQ43" s="329">
        <v>0</v>
      </c>
      <c r="BR43" s="329">
        <v>0</v>
      </c>
      <c r="BS43" s="329">
        <v>-1874199.33</v>
      </c>
      <c r="BT43" s="329">
        <v>-126042.65</v>
      </c>
      <c r="BU43" s="329">
        <v>0</v>
      </c>
      <c r="BV43" s="329">
        <v>0</v>
      </c>
      <c r="BW43" s="329">
        <v>0</v>
      </c>
      <c r="BX43" s="329">
        <v>-2000241.98</v>
      </c>
      <c r="BY43" s="330"/>
      <c r="BZ43" s="329">
        <v>0</v>
      </c>
      <c r="CA43" s="329">
        <v>0</v>
      </c>
      <c r="CB43" s="329">
        <v>-1874199.33</v>
      </c>
      <c r="CC43" s="329">
        <v>-126042.65</v>
      </c>
      <c r="CD43" s="329">
        <v>0</v>
      </c>
      <c r="CE43" s="329">
        <v>0</v>
      </c>
      <c r="CF43" s="329">
        <v>0</v>
      </c>
      <c r="CG43" s="329">
        <v>-2000241.98</v>
      </c>
      <c r="CH43" s="330"/>
      <c r="CI43" s="329">
        <v>0</v>
      </c>
      <c r="CJ43" s="329">
        <v>0</v>
      </c>
      <c r="CK43" s="329">
        <v>-1874199.33</v>
      </c>
      <c r="CL43" s="329">
        <v>-126042.65</v>
      </c>
      <c r="CM43" s="329">
        <v>0</v>
      </c>
      <c r="CN43" s="329">
        <v>0</v>
      </c>
      <c r="CO43" s="329">
        <v>0</v>
      </c>
      <c r="CP43" s="329">
        <v>-2000241.98</v>
      </c>
      <c r="CQ43" s="330"/>
      <c r="CR43" s="329">
        <v>0</v>
      </c>
      <c r="CS43" s="329">
        <v>0</v>
      </c>
      <c r="CT43" s="329">
        <v>-1874199.33</v>
      </c>
      <c r="CU43" s="329">
        <v>-126042.65</v>
      </c>
      <c r="CV43" s="329">
        <v>0</v>
      </c>
      <c r="CW43" s="329">
        <v>0</v>
      </c>
      <c r="CX43" s="329">
        <v>0</v>
      </c>
      <c r="CY43" s="329">
        <v>-2000241.98</v>
      </c>
      <c r="CZ43" s="330"/>
      <c r="DA43" s="329">
        <v>0</v>
      </c>
      <c r="DB43" s="329">
        <v>0</v>
      </c>
      <c r="DC43" s="329">
        <v>-0.33</v>
      </c>
      <c r="DD43" s="329">
        <v>0.35</v>
      </c>
      <c r="DE43" s="329">
        <v>0</v>
      </c>
      <c r="DF43" s="329">
        <v>0</v>
      </c>
      <c r="DG43" s="329">
        <v>0</v>
      </c>
      <c r="DH43" s="329">
        <v>1.9999999999999962E-2</v>
      </c>
      <c r="DI43" s="10"/>
    </row>
    <row r="44" spans="1:113">
      <c r="A44" s="235" t="str">
        <f>INDEX(Map!$A$6:$B$70,MATCH('FY14 Essbase'!C44,Map!$A$6:$A$70,0),2)</f>
        <v>099DIV</v>
      </c>
      <c r="B44" s="17"/>
      <c r="C44" s="3" t="s">
        <v>905</v>
      </c>
      <c r="D44" s="3"/>
      <c r="E44" s="10"/>
      <c r="F44" s="329">
        <v>0</v>
      </c>
      <c r="G44" s="329">
        <v>0</v>
      </c>
      <c r="H44" s="329">
        <v>0</v>
      </c>
      <c r="I44" s="329">
        <v>0</v>
      </c>
      <c r="J44" s="329">
        <v>0</v>
      </c>
      <c r="K44" s="329">
        <v>0</v>
      </c>
      <c r="L44" s="329">
        <v>0</v>
      </c>
      <c r="M44" s="329">
        <v>0</v>
      </c>
      <c r="N44" s="330"/>
      <c r="O44" s="329">
        <v>0</v>
      </c>
      <c r="P44" s="329">
        <v>0</v>
      </c>
      <c r="Q44" s="329">
        <v>0</v>
      </c>
      <c r="R44" s="329">
        <v>0</v>
      </c>
      <c r="S44" s="329">
        <v>0</v>
      </c>
      <c r="T44" s="329">
        <v>0</v>
      </c>
      <c r="U44" s="329">
        <v>0</v>
      </c>
      <c r="V44" s="329">
        <v>0</v>
      </c>
      <c r="W44" s="330"/>
      <c r="X44" s="329">
        <v>0</v>
      </c>
      <c r="Y44" s="329">
        <v>0</v>
      </c>
      <c r="Z44" s="329">
        <v>0</v>
      </c>
      <c r="AA44" s="329">
        <v>0</v>
      </c>
      <c r="AB44" s="329">
        <v>0</v>
      </c>
      <c r="AC44" s="329">
        <v>0</v>
      </c>
      <c r="AD44" s="329">
        <v>0</v>
      </c>
      <c r="AE44" s="329">
        <v>0</v>
      </c>
      <c r="AF44" s="330"/>
      <c r="AG44" s="329">
        <v>0</v>
      </c>
      <c r="AH44" s="329">
        <v>0</v>
      </c>
      <c r="AI44" s="329">
        <v>0</v>
      </c>
      <c r="AJ44" s="329">
        <v>0</v>
      </c>
      <c r="AK44" s="329">
        <v>0</v>
      </c>
      <c r="AL44" s="329">
        <v>0</v>
      </c>
      <c r="AM44" s="329">
        <v>0</v>
      </c>
      <c r="AN44" s="329">
        <v>0</v>
      </c>
      <c r="AO44" s="330"/>
      <c r="AP44" s="329">
        <v>0</v>
      </c>
      <c r="AQ44" s="329">
        <v>0</v>
      </c>
      <c r="AR44" s="329">
        <v>0</v>
      </c>
      <c r="AS44" s="329">
        <v>0</v>
      </c>
      <c r="AT44" s="329">
        <v>0</v>
      </c>
      <c r="AU44" s="329">
        <v>0</v>
      </c>
      <c r="AV44" s="329">
        <v>0</v>
      </c>
      <c r="AW44" s="329">
        <v>0</v>
      </c>
      <c r="AX44" s="330"/>
      <c r="AY44" s="329">
        <v>0</v>
      </c>
      <c r="AZ44" s="329">
        <v>0</v>
      </c>
      <c r="BA44" s="329">
        <v>0</v>
      </c>
      <c r="BB44" s="329">
        <v>0</v>
      </c>
      <c r="BC44" s="329">
        <v>0</v>
      </c>
      <c r="BD44" s="329">
        <v>0</v>
      </c>
      <c r="BE44" s="329">
        <v>0</v>
      </c>
      <c r="BF44" s="329">
        <v>0</v>
      </c>
      <c r="BG44" s="330"/>
      <c r="BH44" s="329">
        <v>0</v>
      </c>
      <c r="BI44" s="329">
        <v>0</v>
      </c>
      <c r="BJ44" s="329">
        <v>0</v>
      </c>
      <c r="BK44" s="329">
        <v>0</v>
      </c>
      <c r="BL44" s="329">
        <v>0</v>
      </c>
      <c r="BM44" s="329">
        <v>0</v>
      </c>
      <c r="BN44" s="329">
        <v>0</v>
      </c>
      <c r="BO44" s="329">
        <v>0</v>
      </c>
      <c r="BP44" s="330"/>
      <c r="BQ44" s="329">
        <v>0</v>
      </c>
      <c r="BR44" s="329">
        <v>0</v>
      </c>
      <c r="BS44" s="329">
        <v>0</v>
      </c>
      <c r="BT44" s="329">
        <v>0</v>
      </c>
      <c r="BU44" s="329">
        <v>0</v>
      </c>
      <c r="BV44" s="329">
        <v>0</v>
      </c>
      <c r="BW44" s="329">
        <v>0</v>
      </c>
      <c r="BX44" s="329">
        <v>0</v>
      </c>
      <c r="BY44" s="330"/>
      <c r="BZ44" s="329">
        <v>0</v>
      </c>
      <c r="CA44" s="329">
        <v>0</v>
      </c>
      <c r="CB44" s="329">
        <v>0</v>
      </c>
      <c r="CC44" s="329">
        <v>0</v>
      </c>
      <c r="CD44" s="329">
        <v>0</v>
      </c>
      <c r="CE44" s="329">
        <v>0</v>
      </c>
      <c r="CF44" s="329">
        <v>0</v>
      </c>
      <c r="CG44" s="329">
        <v>0</v>
      </c>
      <c r="CH44" s="330"/>
      <c r="CI44" s="329">
        <v>0</v>
      </c>
      <c r="CJ44" s="329">
        <v>0</v>
      </c>
      <c r="CK44" s="329">
        <v>0</v>
      </c>
      <c r="CL44" s="329">
        <v>0</v>
      </c>
      <c r="CM44" s="329">
        <v>0</v>
      </c>
      <c r="CN44" s="329">
        <v>0</v>
      </c>
      <c r="CO44" s="329">
        <v>0</v>
      </c>
      <c r="CP44" s="329">
        <v>0</v>
      </c>
      <c r="CQ44" s="330"/>
      <c r="CR44" s="329">
        <v>0</v>
      </c>
      <c r="CS44" s="329">
        <v>0</v>
      </c>
      <c r="CT44" s="329">
        <v>0</v>
      </c>
      <c r="CU44" s="329">
        <v>0</v>
      </c>
      <c r="CV44" s="329">
        <v>0</v>
      </c>
      <c r="CW44" s="329">
        <v>0</v>
      </c>
      <c r="CX44" s="329">
        <v>0</v>
      </c>
      <c r="CY44" s="329">
        <v>0</v>
      </c>
      <c r="CZ44" s="330"/>
      <c r="DA44" s="329">
        <v>0</v>
      </c>
      <c r="DB44" s="329">
        <v>0</v>
      </c>
      <c r="DC44" s="329">
        <v>0</v>
      </c>
      <c r="DD44" s="329">
        <v>0</v>
      </c>
      <c r="DE44" s="329">
        <v>0</v>
      </c>
      <c r="DF44" s="329">
        <v>0</v>
      </c>
      <c r="DG44" s="329">
        <v>0</v>
      </c>
      <c r="DH44" s="329">
        <v>0</v>
      </c>
      <c r="DI44" s="10"/>
    </row>
    <row r="45" spans="1:113">
      <c r="A45" s="235" t="str">
        <f>INDEX(Map!$A$6:$B$70,MATCH('FY14 Essbase'!C45,Map!$A$6:$A$70,0),2)</f>
        <v>107DIV</v>
      </c>
      <c r="B45" s="17"/>
      <c r="C45" s="3" t="s">
        <v>906</v>
      </c>
      <c r="D45" s="3"/>
      <c r="E45" s="10"/>
      <c r="F45" s="328">
        <v>-1041488.36</v>
      </c>
      <c r="G45" s="328">
        <v>10511677.16</v>
      </c>
      <c r="H45" s="328">
        <v>-2692527.7</v>
      </c>
      <c r="I45" s="328">
        <v>-181076.42</v>
      </c>
      <c r="J45" s="328">
        <v>6683.71</v>
      </c>
      <c r="K45" s="329">
        <v>0</v>
      </c>
      <c r="L45" s="328">
        <v>449.49</v>
      </c>
      <c r="M45" s="328">
        <v>-12336659.720000001</v>
      </c>
      <c r="N45" s="330"/>
      <c r="O45" s="328">
        <v>-1041488.36</v>
      </c>
      <c r="P45" s="328">
        <v>10511677.16</v>
      </c>
      <c r="Q45" s="328">
        <v>-2692527.7</v>
      </c>
      <c r="R45" s="328">
        <v>-181076.42</v>
      </c>
      <c r="S45" s="328">
        <v>6683.71</v>
      </c>
      <c r="T45" s="329">
        <v>0</v>
      </c>
      <c r="U45" s="328">
        <v>449.49</v>
      </c>
      <c r="V45" s="328">
        <v>-12336659.720000001</v>
      </c>
      <c r="W45" s="330"/>
      <c r="X45" s="328">
        <v>-1041488.36</v>
      </c>
      <c r="Y45" s="328">
        <v>10511677.16</v>
      </c>
      <c r="Z45" s="328">
        <v>4628712.5199999996</v>
      </c>
      <c r="AA45" s="328">
        <v>132691.01999999999</v>
      </c>
      <c r="AB45" s="328">
        <v>6683.71</v>
      </c>
      <c r="AC45" s="329">
        <v>0</v>
      </c>
      <c r="AD45" s="328">
        <v>449.49</v>
      </c>
      <c r="AE45" s="328">
        <v>-4701652.0600000005</v>
      </c>
      <c r="AF45" s="330"/>
      <c r="AG45" s="329">
        <v>-1041488.36</v>
      </c>
      <c r="AH45" s="329">
        <v>10511677.16</v>
      </c>
      <c r="AI45" s="329">
        <v>4628712.5199999996</v>
      </c>
      <c r="AJ45" s="329">
        <v>132691.01999999999</v>
      </c>
      <c r="AK45" s="329">
        <v>6683.71</v>
      </c>
      <c r="AL45" s="329">
        <v>0</v>
      </c>
      <c r="AM45" s="329">
        <v>449.49</v>
      </c>
      <c r="AN45" s="329">
        <v>-4701652.0600000005</v>
      </c>
      <c r="AO45" s="330"/>
      <c r="AP45" s="329">
        <v>-1041488.36</v>
      </c>
      <c r="AQ45" s="329">
        <v>10511677.16</v>
      </c>
      <c r="AR45" s="329">
        <v>4628712.5199999996</v>
      </c>
      <c r="AS45" s="329">
        <v>132691.01999999999</v>
      </c>
      <c r="AT45" s="329">
        <v>6683.71</v>
      </c>
      <c r="AU45" s="329">
        <v>0</v>
      </c>
      <c r="AV45" s="329">
        <v>449.49</v>
      </c>
      <c r="AW45" s="329">
        <v>-4701652.0600000005</v>
      </c>
      <c r="AX45" s="330"/>
      <c r="AY45" s="329">
        <v>-1084370.3600000001</v>
      </c>
      <c r="AZ45" s="329">
        <v>10634197.16</v>
      </c>
      <c r="BA45" s="329">
        <v>11161878.23</v>
      </c>
      <c r="BB45" s="329">
        <v>412683.83</v>
      </c>
      <c r="BC45" s="329">
        <v>6683.71</v>
      </c>
      <c r="BD45" s="329">
        <v>0</v>
      </c>
      <c r="BE45" s="329">
        <v>449.49</v>
      </c>
      <c r="BF45" s="329">
        <v>2031868.4600000009</v>
      </c>
      <c r="BG45" s="330"/>
      <c r="BH45" s="329">
        <v>-1084370.3600000001</v>
      </c>
      <c r="BI45" s="329">
        <v>10634197.16</v>
      </c>
      <c r="BJ45" s="329">
        <v>11161878.23</v>
      </c>
      <c r="BK45" s="329">
        <v>412683.83</v>
      </c>
      <c r="BL45" s="329">
        <v>6683.71</v>
      </c>
      <c r="BM45" s="329">
        <v>0</v>
      </c>
      <c r="BN45" s="329">
        <v>449.49</v>
      </c>
      <c r="BO45" s="329">
        <v>2031868.4600000009</v>
      </c>
      <c r="BP45" s="330"/>
      <c r="BQ45" s="329">
        <v>-1084370.3600000001</v>
      </c>
      <c r="BR45" s="329">
        <v>10634197.16</v>
      </c>
      <c r="BS45" s="329">
        <v>11161878.23</v>
      </c>
      <c r="BT45" s="329">
        <v>412683.83</v>
      </c>
      <c r="BU45" s="329">
        <v>6683.71</v>
      </c>
      <c r="BV45" s="329">
        <v>0</v>
      </c>
      <c r="BW45" s="329">
        <v>449.49</v>
      </c>
      <c r="BX45" s="329">
        <v>2031868.4600000009</v>
      </c>
      <c r="BY45" s="330"/>
      <c r="BZ45" s="329">
        <v>-1084370.3600000001</v>
      </c>
      <c r="CA45" s="329">
        <v>10634197.16</v>
      </c>
      <c r="CB45" s="329">
        <v>14964119.390000001</v>
      </c>
      <c r="CC45" s="329">
        <v>575637.03</v>
      </c>
      <c r="CD45" s="329">
        <v>6683.71</v>
      </c>
      <c r="CE45" s="329">
        <v>0</v>
      </c>
      <c r="CF45" s="329">
        <v>449.49</v>
      </c>
      <c r="CG45" s="329">
        <v>5997062.8200000012</v>
      </c>
      <c r="CH45" s="330"/>
      <c r="CI45" s="329">
        <v>-1084370.3600000001</v>
      </c>
      <c r="CJ45" s="329">
        <v>10634197.16</v>
      </c>
      <c r="CK45" s="329">
        <v>14964119.390000001</v>
      </c>
      <c r="CL45" s="329">
        <v>575637.03</v>
      </c>
      <c r="CM45" s="329">
        <v>6683.71</v>
      </c>
      <c r="CN45" s="329">
        <v>0</v>
      </c>
      <c r="CO45" s="329">
        <v>449.49</v>
      </c>
      <c r="CP45" s="329">
        <v>5997062.8200000012</v>
      </c>
      <c r="CQ45" s="330"/>
      <c r="CR45" s="329">
        <v>-1084370.3600000001</v>
      </c>
      <c r="CS45" s="329">
        <v>10634197.16</v>
      </c>
      <c r="CT45" s="329">
        <v>14964119.390000001</v>
      </c>
      <c r="CU45" s="329">
        <v>575637.03</v>
      </c>
      <c r="CV45" s="329">
        <v>6683.71</v>
      </c>
      <c r="CW45" s="329">
        <v>0</v>
      </c>
      <c r="CX45" s="329">
        <v>449.49</v>
      </c>
      <c r="CY45" s="329">
        <v>5997062.8200000012</v>
      </c>
      <c r="CZ45" s="330"/>
      <c r="DA45" s="329">
        <v>-4348258.3600000003</v>
      </c>
      <c r="DB45" s="329">
        <v>13739626.16</v>
      </c>
      <c r="DC45" s="329">
        <v>156371.29999999999</v>
      </c>
      <c r="DD45" s="329">
        <v>10517.58</v>
      </c>
      <c r="DE45" s="329">
        <v>159965.71</v>
      </c>
      <c r="DF45" s="329">
        <v>0</v>
      </c>
      <c r="DG45" s="329">
        <v>7876.49</v>
      </c>
      <c r="DH45" s="329">
        <v>-9056636.7199999988</v>
      </c>
      <c r="DI45" s="10"/>
    </row>
    <row r="46" spans="1:113">
      <c r="A46" s="235" t="str">
        <f>INDEX(Map!$A$6:$B$70,MATCH('FY14 Essbase'!C46,Map!$A$6:$A$70,0),2)</f>
        <v>170DIV</v>
      </c>
      <c r="B46" s="17"/>
      <c r="C46" s="3" t="s">
        <v>907</v>
      </c>
      <c r="D46" s="3"/>
      <c r="E46" s="10"/>
      <c r="F46" s="328">
        <v>7285717.1600000001</v>
      </c>
      <c r="G46" s="328">
        <v>3487655.91</v>
      </c>
      <c r="H46" s="328">
        <v>95293850.319999993</v>
      </c>
      <c r="I46" s="328">
        <v>1716221.27</v>
      </c>
      <c r="J46" s="328">
        <v>6145309.7599999998</v>
      </c>
      <c r="K46" s="329">
        <v>0</v>
      </c>
      <c r="L46" s="328">
        <v>413281.07</v>
      </c>
      <c r="M46" s="328">
        <v>92795289.349999994</v>
      </c>
      <c r="N46" s="330"/>
      <c r="O46" s="328">
        <v>7285717.1600000001</v>
      </c>
      <c r="P46" s="328">
        <v>3487655.91</v>
      </c>
      <c r="Q46" s="328">
        <v>95293850.319999993</v>
      </c>
      <c r="R46" s="328">
        <v>1716221.27</v>
      </c>
      <c r="S46" s="328">
        <v>6145309.7599999998</v>
      </c>
      <c r="T46" s="329">
        <v>0</v>
      </c>
      <c r="U46" s="328">
        <v>413281.07</v>
      </c>
      <c r="V46" s="328">
        <v>92795289.349999994</v>
      </c>
      <c r="W46" s="330"/>
      <c r="X46" s="328">
        <v>7285717.1600000001</v>
      </c>
      <c r="Y46" s="328">
        <v>3487655.91</v>
      </c>
      <c r="Z46" s="328">
        <v>100778467.84</v>
      </c>
      <c r="AA46" s="328">
        <v>1951276.31</v>
      </c>
      <c r="AB46" s="328">
        <v>6145309.7599999998</v>
      </c>
      <c r="AC46" s="329">
        <v>0</v>
      </c>
      <c r="AD46" s="328">
        <v>413281.07</v>
      </c>
      <c r="AE46" s="328">
        <v>98514961.910000011</v>
      </c>
      <c r="AF46" s="330"/>
      <c r="AG46" s="329">
        <v>7285717.1600000001</v>
      </c>
      <c r="AH46" s="329">
        <v>3487655.91</v>
      </c>
      <c r="AI46" s="329">
        <v>100778467.84</v>
      </c>
      <c r="AJ46" s="329">
        <v>1951276.31</v>
      </c>
      <c r="AK46" s="329">
        <v>6145309.7599999998</v>
      </c>
      <c r="AL46" s="329">
        <v>0</v>
      </c>
      <c r="AM46" s="329">
        <v>413281.07</v>
      </c>
      <c r="AN46" s="329">
        <v>98514961.910000011</v>
      </c>
      <c r="AO46" s="330"/>
      <c r="AP46" s="329">
        <v>7285717.1600000001</v>
      </c>
      <c r="AQ46" s="329">
        <v>3487655.91</v>
      </c>
      <c r="AR46" s="329">
        <v>100778467.84</v>
      </c>
      <c r="AS46" s="329">
        <v>1951276.31</v>
      </c>
      <c r="AT46" s="329">
        <v>6145309.7599999998</v>
      </c>
      <c r="AU46" s="329">
        <v>0</v>
      </c>
      <c r="AV46" s="329">
        <v>413281.07</v>
      </c>
      <c r="AW46" s="329">
        <v>98514961.910000011</v>
      </c>
      <c r="AX46" s="330"/>
      <c r="AY46" s="329">
        <v>7260148.2599999998</v>
      </c>
      <c r="AZ46" s="329">
        <v>3560709.91</v>
      </c>
      <c r="BA46" s="329">
        <v>106026665.53</v>
      </c>
      <c r="BB46" s="329">
        <v>2176199.06</v>
      </c>
      <c r="BC46" s="329">
        <v>6145309.7599999998</v>
      </c>
      <c r="BD46" s="329">
        <v>0</v>
      </c>
      <c r="BE46" s="329">
        <v>413281.07</v>
      </c>
      <c r="BF46" s="329">
        <v>103940597.25</v>
      </c>
      <c r="BG46" s="330"/>
      <c r="BH46" s="329">
        <v>7260148.2599999998</v>
      </c>
      <c r="BI46" s="329">
        <v>3560709.91</v>
      </c>
      <c r="BJ46" s="329">
        <v>106026665.53</v>
      </c>
      <c r="BK46" s="329">
        <v>2176199.06</v>
      </c>
      <c r="BL46" s="329">
        <v>6145309.7599999998</v>
      </c>
      <c r="BM46" s="329">
        <v>0</v>
      </c>
      <c r="BN46" s="329">
        <v>413281.07</v>
      </c>
      <c r="BO46" s="329">
        <v>103940597.25</v>
      </c>
      <c r="BP46" s="330"/>
      <c r="BQ46" s="329">
        <v>7260148.2599999998</v>
      </c>
      <c r="BR46" s="329">
        <v>3560709.91</v>
      </c>
      <c r="BS46" s="329">
        <v>106026665.53</v>
      </c>
      <c r="BT46" s="329">
        <v>2176199.06</v>
      </c>
      <c r="BU46" s="329">
        <v>6145309.7599999998</v>
      </c>
      <c r="BV46" s="329">
        <v>0</v>
      </c>
      <c r="BW46" s="329">
        <v>413281.07</v>
      </c>
      <c r="BX46" s="329">
        <v>103940597.25</v>
      </c>
      <c r="BY46" s="330"/>
      <c r="BZ46" s="329">
        <v>7260148.2599999998</v>
      </c>
      <c r="CA46" s="329">
        <v>3560709.91</v>
      </c>
      <c r="CB46" s="329">
        <v>106785251.5</v>
      </c>
      <c r="CC46" s="329">
        <v>2208709.89</v>
      </c>
      <c r="CD46" s="329">
        <v>6145309.7599999998</v>
      </c>
      <c r="CE46" s="329">
        <v>0</v>
      </c>
      <c r="CF46" s="329">
        <v>413281.07</v>
      </c>
      <c r="CG46" s="329">
        <v>104731694.05</v>
      </c>
      <c r="CH46" s="330"/>
      <c r="CI46" s="329">
        <v>7260148.2599999998</v>
      </c>
      <c r="CJ46" s="329">
        <v>3560709.91</v>
      </c>
      <c r="CK46" s="329">
        <v>106785251.5</v>
      </c>
      <c r="CL46" s="329">
        <v>2208709.89</v>
      </c>
      <c r="CM46" s="329">
        <v>6145309.7599999998</v>
      </c>
      <c r="CN46" s="329">
        <v>0</v>
      </c>
      <c r="CO46" s="329">
        <v>413281.07</v>
      </c>
      <c r="CP46" s="329">
        <v>104731694.05</v>
      </c>
      <c r="CQ46" s="330"/>
      <c r="CR46" s="329">
        <v>7260148.2599999998</v>
      </c>
      <c r="CS46" s="329">
        <v>3560709.91</v>
      </c>
      <c r="CT46" s="329">
        <v>106785251.5</v>
      </c>
      <c r="CU46" s="329">
        <v>2208709.89</v>
      </c>
      <c r="CV46" s="329">
        <v>6145309.7599999998</v>
      </c>
      <c r="CW46" s="329">
        <v>0</v>
      </c>
      <c r="CX46" s="329">
        <v>413281.07</v>
      </c>
      <c r="CY46" s="329">
        <v>104731694.05</v>
      </c>
      <c r="CZ46" s="330"/>
      <c r="DA46" s="329">
        <v>6830608.2599999998</v>
      </c>
      <c r="DB46" s="329">
        <v>4404338.91</v>
      </c>
      <c r="DC46" s="329">
        <v>115410317.31999999</v>
      </c>
      <c r="DD46" s="329">
        <v>1616456.27</v>
      </c>
      <c r="DE46" s="329">
        <v>6447077.7599999998</v>
      </c>
      <c r="DF46" s="329">
        <v>0</v>
      </c>
      <c r="DG46" s="329">
        <v>431919.07</v>
      </c>
      <c r="DH46" s="329">
        <v>112670823.24999999</v>
      </c>
      <c r="DI46" s="10"/>
    </row>
    <row r="47" spans="1:113">
      <c r="A47" s="235" t="str">
        <f>INDEX(Map!$A$6:$B$70,MATCH('FY14 Essbase'!C47,Map!$A$6:$A$70,0),2)</f>
        <v>171DIV</v>
      </c>
      <c r="B47" s="17"/>
      <c r="C47" s="3" t="s">
        <v>908</v>
      </c>
      <c r="D47" s="3"/>
      <c r="E47" s="10"/>
      <c r="F47" s="329">
        <v>117.31</v>
      </c>
      <c r="G47" s="329">
        <v>7.89</v>
      </c>
      <c r="H47" s="328">
        <v>598760.6</v>
      </c>
      <c r="I47" s="328">
        <v>40267.53</v>
      </c>
      <c r="J47" s="329">
        <v>0</v>
      </c>
      <c r="K47" s="329">
        <v>0</v>
      </c>
      <c r="L47" s="329">
        <v>0</v>
      </c>
      <c r="M47" s="328">
        <v>638902.93000000005</v>
      </c>
      <c r="N47" s="330"/>
      <c r="O47" s="329">
        <v>117.31</v>
      </c>
      <c r="P47" s="329">
        <v>7.89</v>
      </c>
      <c r="Q47" s="328">
        <v>598760.6</v>
      </c>
      <c r="R47" s="328">
        <v>40267.53</v>
      </c>
      <c r="S47" s="329">
        <v>0</v>
      </c>
      <c r="T47" s="329">
        <v>0</v>
      </c>
      <c r="U47" s="329">
        <v>0</v>
      </c>
      <c r="V47" s="328">
        <v>638902.93000000005</v>
      </c>
      <c r="W47" s="330"/>
      <c r="X47" s="329">
        <v>117.31</v>
      </c>
      <c r="Y47" s="329">
        <v>7.89</v>
      </c>
      <c r="Z47" s="328">
        <v>598760.6</v>
      </c>
      <c r="AA47" s="328">
        <v>40267.53</v>
      </c>
      <c r="AB47" s="329">
        <v>0</v>
      </c>
      <c r="AC47" s="329">
        <v>0</v>
      </c>
      <c r="AD47" s="329">
        <v>0</v>
      </c>
      <c r="AE47" s="328">
        <v>638902.93000000005</v>
      </c>
      <c r="AF47" s="330"/>
      <c r="AG47" s="329">
        <v>117.31</v>
      </c>
      <c r="AH47" s="329">
        <v>7.89</v>
      </c>
      <c r="AI47" s="329">
        <v>598760.6</v>
      </c>
      <c r="AJ47" s="329">
        <v>40267.53</v>
      </c>
      <c r="AK47" s="329">
        <v>0</v>
      </c>
      <c r="AL47" s="329">
        <v>0</v>
      </c>
      <c r="AM47" s="329">
        <v>0</v>
      </c>
      <c r="AN47" s="329">
        <v>638902.93000000005</v>
      </c>
      <c r="AO47" s="330"/>
      <c r="AP47" s="329">
        <v>117.31</v>
      </c>
      <c r="AQ47" s="329">
        <v>7.89</v>
      </c>
      <c r="AR47" s="329">
        <v>598760.6</v>
      </c>
      <c r="AS47" s="329">
        <v>40267.53</v>
      </c>
      <c r="AT47" s="329">
        <v>0</v>
      </c>
      <c r="AU47" s="329">
        <v>0</v>
      </c>
      <c r="AV47" s="329">
        <v>0</v>
      </c>
      <c r="AW47" s="329">
        <v>638902.93000000005</v>
      </c>
      <c r="AX47" s="330"/>
      <c r="AY47" s="329">
        <v>117.31</v>
      </c>
      <c r="AZ47" s="329">
        <v>7.89</v>
      </c>
      <c r="BA47" s="329">
        <v>598760.6</v>
      </c>
      <c r="BB47" s="329">
        <v>40267.53</v>
      </c>
      <c r="BC47" s="329">
        <v>0</v>
      </c>
      <c r="BD47" s="329">
        <v>0</v>
      </c>
      <c r="BE47" s="329">
        <v>0</v>
      </c>
      <c r="BF47" s="329">
        <v>638902.93000000005</v>
      </c>
      <c r="BG47" s="330"/>
      <c r="BH47" s="329">
        <v>117.31</v>
      </c>
      <c r="BI47" s="329">
        <v>7.89</v>
      </c>
      <c r="BJ47" s="329">
        <v>598760.6</v>
      </c>
      <c r="BK47" s="329">
        <v>40267.53</v>
      </c>
      <c r="BL47" s="329">
        <v>0</v>
      </c>
      <c r="BM47" s="329">
        <v>0</v>
      </c>
      <c r="BN47" s="329">
        <v>0</v>
      </c>
      <c r="BO47" s="329">
        <v>638902.93000000005</v>
      </c>
      <c r="BP47" s="330"/>
      <c r="BQ47" s="329">
        <v>117.31</v>
      </c>
      <c r="BR47" s="329">
        <v>7.89</v>
      </c>
      <c r="BS47" s="329">
        <v>598760.6</v>
      </c>
      <c r="BT47" s="329">
        <v>40267.53</v>
      </c>
      <c r="BU47" s="329">
        <v>0</v>
      </c>
      <c r="BV47" s="329">
        <v>0</v>
      </c>
      <c r="BW47" s="329">
        <v>0</v>
      </c>
      <c r="BX47" s="329">
        <v>638902.93000000005</v>
      </c>
      <c r="BY47" s="330"/>
      <c r="BZ47" s="329">
        <v>117.31</v>
      </c>
      <c r="CA47" s="329">
        <v>7.89</v>
      </c>
      <c r="CB47" s="329">
        <v>598760.6</v>
      </c>
      <c r="CC47" s="329">
        <v>40267.53</v>
      </c>
      <c r="CD47" s="329">
        <v>0</v>
      </c>
      <c r="CE47" s="329">
        <v>0</v>
      </c>
      <c r="CF47" s="329">
        <v>0</v>
      </c>
      <c r="CG47" s="329">
        <v>638902.93000000005</v>
      </c>
      <c r="CH47" s="330"/>
      <c r="CI47" s="329">
        <v>117.31</v>
      </c>
      <c r="CJ47" s="329">
        <v>7.89</v>
      </c>
      <c r="CK47" s="329">
        <v>598760.6</v>
      </c>
      <c r="CL47" s="329">
        <v>40267.53</v>
      </c>
      <c r="CM47" s="329">
        <v>0</v>
      </c>
      <c r="CN47" s="329">
        <v>0</v>
      </c>
      <c r="CO47" s="329">
        <v>0</v>
      </c>
      <c r="CP47" s="329">
        <v>638902.93000000005</v>
      </c>
      <c r="CQ47" s="330"/>
      <c r="CR47" s="329">
        <v>117.31</v>
      </c>
      <c r="CS47" s="329">
        <v>7.89</v>
      </c>
      <c r="CT47" s="329">
        <v>598760.6</v>
      </c>
      <c r="CU47" s="329">
        <v>40267.53</v>
      </c>
      <c r="CV47" s="329">
        <v>0</v>
      </c>
      <c r="CW47" s="329">
        <v>0</v>
      </c>
      <c r="CX47" s="329">
        <v>0</v>
      </c>
      <c r="CY47" s="329">
        <v>638902.93000000005</v>
      </c>
      <c r="CZ47" s="330"/>
      <c r="DA47" s="329">
        <v>0.31</v>
      </c>
      <c r="DB47" s="329">
        <v>-0.11</v>
      </c>
      <c r="DC47" s="329">
        <v>695200.6</v>
      </c>
      <c r="DD47" s="329">
        <v>46759.53</v>
      </c>
      <c r="DE47" s="329">
        <v>0</v>
      </c>
      <c r="DF47" s="329">
        <v>0</v>
      </c>
      <c r="DG47" s="329">
        <v>0</v>
      </c>
      <c r="DH47" s="329">
        <v>741959.93</v>
      </c>
      <c r="DI47" s="10"/>
    </row>
    <row r="48" spans="1:113" s="189" customFormat="1">
      <c r="A48" s="368" t="str">
        <f>INDEX(Map!$A$6:$B$70,MATCH('FY14 Essbase'!C48,Map!$A$6:$A$70,0),2)</f>
        <v>190DIV</v>
      </c>
      <c r="B48" s="369"/>
      <c r="C48" s="370" t="s">
        <v>909</v>
      </c>
      <c r="D48" s="370"/>
      <c r="E48" s="331"/>
      <c r="F48" s="371">
        <v>-62174336.859999999</v>
      </c>
      <c r="G48" s="371">
        <v>-3467702.22</v>
      </c>
      <c r="H48" s="371">
        <v>607993464.11000001</v>
      </c>
      <c r="I48" s="371">
        <v>40888449.340000004</v>
      </c>
      <c r="J48" s="371">
        <v>42053747.850000001</v>
      </c>
      <c r="K48" s="372">
        <v>0</v>
      </c>
      <c r="L48" s="371">
        <v>2828176.03</v>
      </c>
      <c r="M48" s="371">
        <v>759405876.41000009</v>
      </c>
      <c r="N48" s="371"/>
      <c r="O48" s="371">
        <v>-62174336.859999999</v>
      </c>
      <c r="P48" s="371">
        <v>-3467702.22</v>
      </c>
      <c r="Q48" s="371">
        <v>607993464.11000001</v>
      </c>
      <c r="R48" s="371">
        <v>40888449.340000004</v>
      </c>
      <c r="S48" s="371">
        <v>42053747.850000001</v>
      </c>
      <c r="T48" s="372">
        <v>0</v>
      </c>
      <c r="U48" s="371">
        <v>2828176.03</v>
      </c>
      <c r="V48" s="371">
        <v>759405876.41000009</v>
      </c>
      <c r="W48" s="371"/>
      <c r="X48" s="371">
        <v>-62174336.859999999</v>
      </c>
      <c r="Y48" s="371">
        <v>-3467702.22</v>
      </c>
      <c r="Z48" s="371">
        <v>643468231.38999999</v>
      </c>
      <c r="AA48" s="371">
        <v>42408796.509999998</v>
      </c>
      <c r="AB48" s="371">
        <v>42053747.850000001</v>
      </c>
      <c r="AC48" s="372">
        <v>0</v>
      </c>
      <c r="AD48" s="371">
        <v>2828176.03</v>
      </c>
      <c r="AE48" s="371">
        <v>796400990.86000001</v>
      </c>
      <c r="AF48" s="371"/>
      <c r="AG48" s="372">
        <v>-62174336.859999999</v>
      </c>
      <c r="AH48" s="372">
        <v>-3467702.22</v>
      </c>
      <c r="AI48" s="372">
        <v>643468231.38999999</v>
      </c>
      <c r="AJ48" s="372">
        <v>42408796.509999998</v>
      </c>
      <c r="AK48" s="372">
        <v>42053747.850000001</v>
      </c>
      <c r="AL48" s="372">
        <v>0</v>
      </c>
      <c r="AM48" s="372">
        <v>2828176.03</v>
      </c>
      <c r="AN48" s="372">
        <v>796400990.86000001</v>
      </c>
      <c r="AO48" s="371"/>
      <c r="AP48" s="372">
        <v>-62174336.859999999</v>
      </c>
      <c r="AQ48" s="372">
        <v>-3467702.22</v>
      </c>
      <c r="AR48" s="372">
        <v>643468231.38999999</v>
      </c>
      <c r="AS48" s="372">
        <v>42408796.509999998</v>
      </c>
      <c r="AT48" s="372">
        <v>42053747.850000001</v>
      </c>
      <c r="AU48" s="372">
        <v>0</v>
      </c>
      <c r="AV48" s="372">
        <v>2828176.03</v>
      </c>
      <c r="AW48" s="372">
        <v>796400990.86000001</v>
      </c>
      <c r="AX48" s="371"/>
      <c r="AY48" s="372">
        <v>-62174336.859999999</v>
      </c>
      <c r="AZ48" s="372">
        <v>-3467702.22</v>
      </c>
      <c r="BA48" s="372">
        <v>644153029.47000003</v>
      </c>
      <c r="BB48" s="372">
        <v>42438145</v>
      </c>
      <c r="BC48" s="372">
        <v>42053747.850000001</v>
      </c>
      <c r="BD48" s="372">
        <v>0</v>
      </c>
      <c r="BE48" s="372">
        <v>2828176.03</v>
      </c>
      <c r="BF48" s="372">
        <v>797115137.43000007</v>
      </c>
      <c r="BG48" s="371"/>
      <c r="BH48" s="372">
        <v>-62174336.859999999</v>
      </c>
      <c r="BI48" s="372">
        <v>-3467702.22</v>
      </c>
      <c r="BJ48" s="372">
        <v>644153029.47000003</v>
      </c>
      <c r="BK48" s="372">
        <v>42438145</v>
      </c>
      <c r="BL48" s="372">
        <v>42053747.850000001</v>
      </c>
      <c r="BM48" s="372">
        <v>0</v>
      </c>
      <c r="BN48" s="372">
        <v>2828176.03</v>
      </c>
      <c r="BO48" s="372">
        <v>797115137.43000007</v>
      </c>
      <c r="BP48" s="371"/>
      <c r="BQ48" s="372">
        <v>-62174336.859999999</v>
      </c>
      <c r="BR48" s="372">
        <v>-3467702.22</v>
      </c>
      <c r="BS48" s="372">
        <v>644153029.47000003</v>
      </c>
      <c r="BT48" s="372">
        <v>42438145</v>
      </c>
      <c r="BU48" s="372">
        <v>42053747.850000001</v>
      </c>
      <c r="BV48" s="372">
        <v>0</v>
      </c>
      <c r="BW48" s="372">
        <v>2828176.03</v>
      </c>
      <c r="BX48" s="372">
        <v>797115137.43000007</v>
      </c>
      <c r="BY48" s="371"/>
      <c r="BZ48" s="372">
        <v>-62174336.859999999</v>
      </c>
      <c r="CA48" s="372">
        <v>-3467702.22</v>
      </c>
      <c r="CB48" s="372">
        <v>675432471.96000004</v>
      </c>
      <c r="CC48" s="372">
        <v>43778692.530000001</v>
      </c>
      <c r="CD48" s="372">
        <v>42053747.850000001</v>
      </c>
      <c r="CE48" s="372">
        <v>0</v>
      </c>
      <c r="CF48" s="372">
        <v>2828176.03</v>
      </c>
      <c r="CG48" s="372">
        <v>829735127.45000005</v>
      </c>
      <c r="CH48" s="371"/>
      <c r="CI48" s="372">
        <v>-62174336.859999999</v>
      </c>
      <c r="CJ48" s="372">
        <v>-3467702.22</v>
      </c>
      <c r="CK48" s="372">
        <v>675432471.96000004</v>
      </c>
      <c r="CL48" s="372">
        <v>43778692.530000001</v>
      </c>
      <c r="CM48" s="372">
        <v>42053747.850000001</v>
      </c>
      <c r="CN48" s="372">
        <v>0</v>
      </c>
      <c r="CO48" s="372">
        <v>2828176.03</v>
      </c>
      <c r="CP48" s="372">
        <v>829735127.45000005</v>
      </c>
      <c r="CQ48" s="371"/>
      <c r="CR48" s="372">
        <v>-62174336.859999999</v>
      </c>
      <c r="CS48" s="372">
        <v>-3467702.22</v>
      </c>
      <c r="CT48" s="372">
        <v>675432471.96000004</v>
      </c>
      <c r="CU48" s="372">
        <v>43778692.530000001</v>
      </c>
      <c r="CV48" s="372">
        <v>42053747.850000001</v>
      </c>
      <c r="CW48" s="372">
        <v>0</v>
      </c>
      <c r="CX48" s="372">
        <v>2828176.03</v>
      </c>
      <c r="CY48" s="372">
        <v>829735127.45000005</v>
      </c>
      <c r="CZ48" s="371"/>
      <c r="DA48" s="372">
        <v>-68936216.370000005</v>
      </c>
      <c r="DB48" s="372">
        <v>-3976989.54</v>
      </c>
      <c r="DC48" s="372">
        <v>730643914.11000001</v>
      </c>
      <c r="DD48" s="372">
        <v>49144056.340000004</v>
      </c>
      <c r="DE48" s="372">
        <v>57392821.890000001</v>
      </c>
      <c r="DF48" s="372">
        <v>0</v>
      </c>
      <c r="DG48" s="372">
        <v>3860315.98</v>
      </c>
      <c r="DH48" s="372">
        <v>913954314.23000002</v>
      </c>
      <c r="DI48" s="331"/>
    </row>
    <row r="49" spans="1:113">
      <c r="A49" s="235" t="str">
        <f>INDEX(Map!$A$6:$B$70,MATCH('FY14 Essbase'!C49,Map!$A$6:$A$70,0),2)</f>
        <v>700DIV</v>
      </c>
      <c r="B49" s="17"/>
      <c r="C49" s="3" t="s">
        <v>910</v>
      </c>
      <c r="D49" s="3"/>
      <c r="E49" s="10"/>
      <c r="F49" s="328">
        <v>-33493700.57</v>
      </c>
      <c r="G49" s="328">
        <v>-2252500.33</v>
      </c>
      <c r="H49" s="328">
        <v>348876332.02999997</v>
      </c>
      <c r="I49" s="328">
        <v>23462443.379999999</v>
      </c>
      <c r="J49" s="328">
        <v>4676810.67</v>
      </c>
      <c r="K49" s="329">
        <v>0</v>
      </c>
      <c r="L49" s="328">
        <v>314522.34999999998</v>
      </c>
      <c r="M49" s="328">
        <v>413076309.32999998</v>
      </c>
      <c r="N49" s="330"/>
      <c r="O49" s="328">
        <v>-33493700.57</v>
      </c>
      <c r="P49" s="328">
        <v>-2252500.33</v>
      </c>
      <c r="Q49" s="328">
        <v>348876332.02999997</v>
      </c>
      <c r="R49" s="328">
        <v>23462443.379999999</v>
      </c>
      <c r="S49" s="328">
        <v>4676810.67</v>
      </c>
      <c r="T49" s="329">
        <v>0</v>
      </c>
      <c r="U49" s="328">
        <v>314522.34999999998</v>
      </c>
      <c r="V49" s="328">
        <v>413076309.32999998</v>
      </c>
      <c r="W49" s="330"/>
      <c r="X49" s="328">
        <v>-33493700.57</v>
      </c>
      <c r="Y49" s="328">
        <v>-2252500.33</v>
      </c>
      <c r="Z49" s="328">
        <v>375348726.94</v>
      </c>
      <c r="AA49" s="328">
        <v>24596974.59</v>
      </c>
      <c r="AB49" s="328">
        <v>4676810.67</v>
      </c>
      <c r="AC49" s="329">
        <v>0</v>
      </c>
      <c r="AD49" s="328">
        <v>314522.34999999998</v>
      </c>
      <c r="AE49" s="328">
        <v>440683235.44999999</v>
      </c>
      <c r="AF49" s="330"/>
      <c r="AG49" s="329">
        <v>-33493700.57</v>
      </c>
      <c r="AH49" s="329">
        <v>-2252500.33</v>
      </c>
      <c r="AI49" s="329">
        <v>375348726.94</v>
      </c>
      <c r="AJ49" s="329">
        <v>24596974.59</v>
      </c>
      <c r="AK49" s="329">
        <v>4676810.67</v>
      </c>
      <c r="AL49" s="329">
        <v>0</v>
      </c>
      <c r="AM49" s="329">
        <v>314522.34999999998</v>
      </c>
      <c r="AN49" s="329">
        <v>440683235.44999999</v>
      </c>
      <c r="AO49" s="330"/>
      <c r="AP49" s="329">
        <v>-33493700.57</v>
      </c>
      <c r="AQ49" s="329">
        <v>-2252500.33</v>
      </c>
      <c r="AR49" s="329">
        <v>375348726.94</v>
      </c>
      <c r="AS49" s="329">
        <v>24596974.59</v>
      </c>
      <c r="AT49" s="329">
        <v>4676810.67</v>
      </c>
      <c r="AU49" s="329">
        <v>0</v>
      </c>
      <c r="AV49" s="329">
        <v>314522.34999999998</v>
      </c>
      <c r="AW49" s="329">
        <v>440683235.44999999</v>
      </c>
      <c r="AX49" s="330"/>
      <c r="AY49" s="329">
        <v>-33493700.57</v>
      </c>
      <c r="AZ49" s="329">
        <v>-2252500.33</v>
      </c>
      <c r="BA49" s="329">
        <v>389342442.50999999</v>
      </c>
      <c r="BB49" s="329">
        <v>25196705.260000002</v>
      </c>
      <c r="BC49" s="329">
        <v>4676810.67</v>
      </c>
      <c r="BD49" s="329">
        <v>0</v>
      </c>
      <c r="BE49" s="329">
        <v>314522.34999999998</v>
      </c>
      <c r="BF49" s="329">
        <v>455276681.69</v>
      </c>
      <c r="BG49" s="330"/>
      <c r="BH49" s="329">
        <v>-33493700.57</v>
      </c>
      <c r="BI49" s="329">
        <v>-2252500.33</v>
      </c>
      <c r="BJ49" s="329">
        <v>389342442.50999999</v>
      </c>
      <c r="BK49" s="329">
        <v>25196705.260000002</v>
      </c>
      <c r="BL49" s="329">
        <v>4676810.67</v>
      </c>
      <c r="BM49" s="329">
        <v>0</v>
      </c>
      <c r="BN49" s="329">
        <v>314522.34999999998</v>
      </c>
      <c r="BO49" s="329">
        <v>455276681.69</v>
      </c>
      <c r="BP49" s="330"/>
      <c r="BQ49" s="329">
        <v>-33493700.57</v>
      </c>
      <c r="BR49" s="329">
        <v>-2252500.33</v>
      </c>
      <c r="BS49" s="329">
        <v>389342442.50999999</v>
      </c>
      <c r="BT49" s="329">
        <v>25196705.260000002</v>
      </c>
      <c r="BU49" s="329">
        <v>4676810.67</v>
      </c>
      <c r="BV49" s="329">
        <v>0</v>
      </c>
      <c r="BW49" s="329">
        <v>314522.34999999998</v>
      </c>
      <c r="BX49" s="329">
        <v>455276681.69</v>
      </c>
      <c r="BY49" s="330"/>
      <c r="BZ49" s="329">
        <v>-33493700.57</v>
      </c>
      <c r="CA49" s="329">
        <v>-2252500.33</v>
      </c>
      <c r="CB49" s="329">
        <v>413371460.97000003</v>
      </c>
      <c r="CC49" s="329">
        <v>26226520.329999998</v>
      </c>
      <c r="CD49" s="329">
        <v>4676810.67</v>
      </c>
      <c r="CE49" s="329">
        <v>0</v>
      </c>
      <c r="CF49" s="329">
        <v>314522.34999999998</v>
      </c>
      <c r="CG49" s="329">
        <v>480335515.22000003</v>
      </c>
      <c r="CH49" s="330"/>
      <c r="CI49" s="329">
        <v>-33493700.57</v>
      </c>
      <c r="CJ49" s="329">
        <v>-2252500.33</v>
      </c>
      <c r="CK49" s="329">
        <v>413371460.97000003</v>
      </c>
      <c r="CL49" s="329">
        <v>26226520.329999998</v>
      </c>
      <c r="CM49" s="329">
        <v>4676810.67</v>
      </c>
      <c r="CN49" s="329">
        <v>0</v>
      </c>
      <c r="CO49" s="329">
        <v>314522.34999999998</v>
      </c>
      <c r="CP49" s="329">
        <v>480335515.22000003</v>
      </c>
      <c r="CQ49" s="330"/>
      <c r="CR49" s="329">
        <v>-33493700.57</v>
      </c>
      <c r="CS49" s="329">
        <v>-2252500.33</v>
      </c>
      <c r="CT49" s="329">
        <v>413371460.97000003</v>
      </c>
      <c r="CU49" s="329">
        <v>26226520.329999998</v>
      </c>
      <c r="CV49" s="329">
        <v>4676810.67</v>
      </c>
      <c r="CW49" s="329">
        <v>0</v>
      </c>
      <c r="CX49" s="329">
        <v>314522.34999999998</v>
      </c>
      <c r="CY49" s="329">
        <v>480335515.22000003</v>
      </c>
      <c r="CZ49" s="330"/>
      <c r="DA49" s="329">
        <v>-34337361.560000002</v>
      </c>
      <c r="DB49" s="329">
        <v>-2309575.9500000002</v>
      </c>
      <c r="DC49" s="329">
        <v>457195986.02999997</v>
      </c>
      <c r="DD49" s="329">
        <v>30751594.379999999</v>
      </c>
      <c r="DE49" s="329">
        <v>11372414.67</v>
      </c>
      <c r="DF49" s="329">
        <v>0</v>
      </c>
      <c r="DG49" s="329">
        <v>764924.35</v>
      </c>
      <c r="DH49" s="329">
        <v>536731856.93999994</v>
      </c>
      <c r="DI49" s="10"/>
    </row>
    <row r="50" spans="1:113">
      <c r="A50" s="235" t="str">
        <f>INDEX(Map!$A$6:$B$70,MATCH('FY14 Essbase'!C50,Map!$A$6:$A$70,0),2)</f>
        <v>830DIV</v>
      </c>
      <c r="B50" s="17"/>
      <c r="C50" s="3" t="s">
        <v>911</v>
      </c>
      <c r="D50" s="3"/>
      <c r="E50" s="10"/>
      <c r="F50" s="329">
        <v>0</v>
      </c>
      <c r="G50" s="329">
        <v>0</v>
      </c>
      <c r="H50" s="329">
        <v>0</v>
      </c>
      <c r="I50" s="329">
        <v>0</v>
      </c>
      <c r="J50" s="328">
        <v>357022.42</v>
      </c>
      <c r="K50" s="329">
        <v>0</v>
      </c>
      <c r="L50" s="328">
        <v>24010.28</v>
      </c>
      <c r="M50" s="328">
        <v>381032.69999999995</v>
      </c>
      <c r="N50" s="330"/>
      <c r="O50" s="329">
        <v>0</v>
      </c>
      <c r="P50" s="329">
        <v>0</v>
      </c>
      <c r="Q50" s="329">
        <v>0</v>
      </c>
      <c r="R50" s="329">
        <v>0</v>
      </c>
      <c r="S50" s="328">
        <v>357022.42</v>
      </c>
      <c r="T50" s="329">
        <v>0</v>
      </c>
      <c r="U50" s="328">
        <v>24010.28</v>
      </c>
      <c r="V50" s="328">
        <v>381032.69999999995</v>
      </c>
      <c r="W50" s="330"/>
      <c r="X50" s="329">
        <v>0</v>
      </c>
      <c r="Y50" s="329">
        <v>0</v>
      </c>
      <c r="Z50" s="329">
        <v>0</v>
      </c>
      <c r="AA50" s="329">
        <v>0</v>
      </c>
      <c r="AB50" s="328">
        <v>321022.06</v>
      </c>
      <c r="AC50" s="329">
        <v>0</v>
      </c>
      <c r="AD50" s="328">
        <v>21589.200000000001</v>
      </c>
      <c r="AE50" s="328">
        <v>342611.26</v>
      </c>
      <c r="AF50" s="330"/>
      <c r="AG50" s="329">
        <v>0</v>
      </c>
      <c r="AH50" s="329">
        <v>0</v>
      </c>
      <c r="AI50" s="329">
        <v>0</v>
      </c>
      <c r="AJ50" s="329">
        <v>0</v>
      </c>
      <c r="AK50" s="329">
        <v>321022.06</v>
      </c>
      <c r="AL50" s="329">
        <v>0</v>
      </c>
      <c r="AM50" s="329">
        <v>21589.200000000001</v>
      </c>
      <c r="AN50" s="329">
        <v>342611.26</v>
      </c>
      <c r="AO50" s="330"/>
      <c r="AP50" s="329">
        <v>0</v>
      </c>
      <c r="AQ50" s="329">
        <v>0</v>
      </c>
      <c r="AR50" s="329">
        <v>0</v>
      </c>
      <c r="AS50" s="329">
        <v>0</v>
      </c>
      <c r="AT50" s="329">
        <v>321022.06</v>
      </c>
      <c r="AU50" s="329">
        <v>0</v>
      </c>
      <c r="AV50" s="329">
        <v>21589.200000000001</v>
      </c>
      <c r="AW50" s="329">
        <v>342611.26</v>
      </c>
      <c r="AX50" s="330"/>
      <c r="AY50" s="329">
        <v>0</v>
      </c>
      <c r="AZ50" s="329">
        <v>0</v>
      </c>
      <c r="BA50" s="329">
        <v>0</v>
      </c>
      <c r="BB50" s="329">
        <v>0</v>
      </c>
      <c r="BC50" s="329">
        <v>369393.27</v>
      </c>
      <c r="BD50" s="329">
        <v>0</v>
      </c>
      <c r="BE50" s="329">
        <v>24842.23</v>
      </c>
      <c r="BF50" s="329">
        <v>394235.5</v>
      </c>
      <c r="BG50" s="330"/>
      <c r="BH50" s="329">
        <v>0</v>
      </c>
      <c r="BI50" s="329">
        <v>0</v>
      </c>
      <c r="BJ50" s="329">
        <v>0</v>
      </c>
      <c r="BK50" s="329">
        <v>0</v>
      </c>
      <c r="BL50" s="329">
        <v>369393.27</v>
      </c>
      <c r="BM50" s="329">
        <v>0</v>
      </c>
      <c r="BN50" s="329">
        <v>24842.23</v>
      </c>
      <c r="BO50" s="329">
        <v>394235.5</v>
      </c>
      <c r="BP50" s="330"/>
      <c r="BQ50" s="329">
        <v>0</v>
      </c>
      <c r="BR50" s="329">
        <v>0</v>
      </c>
      <c r="BS50" s="329">
        <v>0</v>
      </c>
      <c r="BT50" s="329">
        <v>0</v>
      </c>
      <c r="BU50" s="329">
        <v>369393.27</v>
      </c>
      <c r="BV50" s="329">
        <v>0</v>
      </c>
      <c r="BW50" s="329">
        <v>24842.23</v>
      </c>
      <c r="BX50" s="329">
        <v>394235.5</v>
      </c>
      <c r="BY50" s="330"/>
      <c r="BZ50" s="329">
        <v>0</v>
      </c>
      <c r="CA50" s="329">
        <v>0</v>
      </c>
      <c r="CB50" s="329">
        <v>0</v>
      </c>
      <c r="CC50" s="329">
        <v>0</v>
      </c>
      <c r="CD50" s="329">
        <v>386616.98</v>
      </c>
      <c r="CE50" s="329">
        <v>0</v>
      </c>
      <c r="CF50" s="329">
        <v>26000.55</v>
      </c>
      <c r="CG50" s="329">
        <v>412617.52999999997</v>
      </c>
      <c r="CH50" s="330"/>
      <c r="CI50" s="329">
        <v>0</v>
      </c>
      <c r="CJ50" s="329">
        <v>0</v>
      </c>
      <c r="CK50" s="329">
        <v>0</v>
      </c>
      <c r="CL50" s="329">
        <v>0</v>
      </c>
      <c r="CM50" s="329">
        <v>386616.98</v>
      </c>
      <c r="CN50" s="329">
        <v>0</v>
      </c>
      <c r="CO50" s="329">
        <v>26000.55</v>
      </c>
      <c r="CP50" s="329">
        <v>412617.52999999997</v>
      </c>
      <c r="CQ50" s="330"/>
      <c r="CR50" s="329">
        <v>0</v>
      </c>
      <c r="CS50" s="329">
        <v>0</v>
      </c>
      <c r="CT50" s="329">
        <v>0</v>
      </c>
      <c r="CU50" s="329">
        <v>0</v>
      </c>
      <c r="CV50" s="329">
        <v>386616.98</v>
      </c>
      <c r="CW50" s="329">
        <v>0</v>
      </c>
      <c r="CX50" s="329">
        <v>26000.55</v>
      </c>
      <c r="CY50" s="329">
        <v>412617.52999999997</v>
      </c>
      <c r="CZ50" s="330"/>
      <c r="DA50" s="329">
        <v>747</v>
      </c>
      <c r="DB50" s="329">
        <v>0</v>
      </c>
      <c r="DC50" s="329">
        <v>0</v>
      </c>
      <c r="DD50" s="329">
        <v>0</v>
      </c>
      <c r="DE50" s="329">
        <v>352842.25</v>
      </c>
      <c r="DF50" s="329">
        <v>0</v>
      </c>
      <c r="DG50" s="329">
        <v>23681.71</v>
      </c>
      <c r="DH50" s="329">
        <v>375776.96</v>
      </c>
      <c r="DI50" s="10"/>
    </row>
    <row r="51" spans="1:113">
      <c r="A51" s="235" t="str">
        <f>INDEX(Map!$A$6:$B$70,MATCH('FY14 Essbase'!C51,Map!$A$6:$A$70,0),2)</f>
        <v>982DIV</v>
      </c>
      <c r="B51" s="17"/>
      <c r="C51" s="3" t="s">
        <v>912</v>
      </c>
      <c r="D51" s="3"/>
      <c r="E51" s="10"/>
      <c r="F51" s="329">
        <v>0</v>
      </c>
      <c r="G51" s="329">
        <v>0</v>
      </c>
      <c r="H51" s="329">
        <v>0</v>
      </c>
      <c r="I51" s="329">
        <v>0</v>
      </c>
      <c r="J51" s="329">
        <v>0</v>
      </c>
      <c r="K51" s="329">
        <v>0</v>
      </c>
      <c r="L51" s="329">
        <v>0</v>
      </c>
      <c r="M51" s="329">
        <v>0</v>
      </c>
      <c r="N51" s="330"/>
      <c r="O51" s="329">
        <v>0</v>
      </c>
      <c r="P51" s="329">
        <v>0</v>
      </c>
      <c r="Q51" s="329">
        <v>0</v>
      </c>
      <c r="R51" s="329">
        <v>0</v>
      </c>
      <c r="S51" s="329">
        <v>0</v>
      </c>
      <c r="T51" s="329">
        <v>0</v>
      </c>
      <c r="U51" s="329">
        <v>0</v>
      </c>
      <c r="V51" s="329">
        <v>0</v>
      </c>
      <c r="W51" s="330"/>
      <c r="X51" s="329">
        <v>0</v>
      </c>
      <c r="Y51" s="329">
        <v>0</v>
      </c>
      <c r="Z51" s="329">
        <v>0</v>
      </c>
      <c r="AA51" s="329">
        <v>0</v>
      </c>
      <c r="AB51" s="329">
        <v>0</v>
      </c>
      <c r="AC51" s="329">
        <v>0</v>
      </c>
      <c r="AD51" s="329">
        <v>0</v>
      </c>
      <c r="AE51" s="329">
        <v>0</v>
      </c>
      <c r="AF51" s="330"/>
      <c r="AG51" s="329">
        <v>0</v>
      </c>
      <c r="AH51" s="329">
        <v>0</v>
      </c>
      <c r="AI51" s="329">
        <v>0</v>
      </c>
      <c r="AJ51" s="329">
        <v>0</v>
      </c>
      <c r="AK51" s="329">
        <v>0</v>
      </c>
      <c r="AL51" s="329">
        <v>0</v>
      </c>
      <c r="AM51" s="329">
        <v>0</v>
      </c>
      <c r="AN51" s="329">
        <v>0</v>
      </c>
      <c r="AO51" s="330"/>
      <c r="AP51" s="329">
        <v>0</v>
      </c>
      <c r="AQ51" s="329">
        <v>0</v>
      </c>
      <c r="AR51" s="329">
        <v>0</v>
      </c>
      <c r="AS51" s="329">
        <v>0</v>
      </c>
      <c r="AT51" s="329">
        <v>0</v>
      </c>
      <c r="AU51" s="329">
        <v>0</v>
      </c>
      <c r="AV51" s="329">
        <v>0</v>
      </c>
      <c r="AW51" s="329">
        <v>0</v>
      </c>
      <c r="AX51" s="330"/>
      <c r="AY51" s="329">
        <v>0</v>
      </c>
      <c r="AZ51" s="329">
        <v>0</v>
      </c>
      <c r="BA51" s="329">
        <v>0</v>
      </c>
      <c r="BB51" s="329">
        <v>0</v>
      </c>
      <c r="BC51" s="329">
        <v>0</v>
      </c>
      <c r="BD51" s="329">
        <v>0</v>
      </c>
      <c r="BE51" s="329">
        <v>0</v>
      </c>
      <c r="BF51" s="329">
        <v>0</v>
      </c>
      <c r="BG51" s="330"/>
      <c r="BH51" s="329">
        <v>0</v>
      </c>
      <c r="BI51" s="329">
        <v>0</v>
      </c>
      <c r="BJ51" s="329">
        <v>0</v>
      </c>
      <c r="BK51" s="329">
        <v>0</v>
      </c>
      <c r="BL51" s="329">
        <v>0</v>
      </c>
      <c r="BM51" s="329">
        <v>0</v>
      </c>
      <c r="BN51" s="329">
        <v>0</v>
      </c>
      <c r="BO51" s="329">
        <v>0</v>
      </c>
      <c r="BP51" s="330"/>
      <c r="BQ51" s="329">
        <v>0</v>
      </c>
      <c r="BR51" s="329">
        <v>0</v>
      </c>
      <c r="BS51" s="329">
        <v>0</v>
      </c>
      <c r="BT51" s="329">
        <v>0</v>
      </c>
      <c r="BU51" s="329">
        <v>0</v>
      </c>
      <c r="BV51" s="329">
        <v>0</v>
      </c>
      <c r="BW51" s="329">
        <v>0</v>
      </c>
      <c r="BX51" s="329">
        <v>0</v>
      </c>
      <c r="BY51" s="330"/>
      <c r="BZ51" s="329">
        <v>0</v>
      </c>
      <c r="CA51" s="329">
        <v>0</v>
      </c>
      <c r="CB51" s="329">
        <v>0</v>
      </c>
      <c r="CC51" s="329">
        <v>0</v>
      </c>
      <c r="CD51" s="329">
        <v>0</v>
      </c>
      <c r="CE51" s="329">
        <v>0</v>
      </c>
      <c r="CF51" s="329">
        <v>0</v>
      </c>
      <c r="CG51" s="329">
        <v>0</v>
      </c>
      <c r="CH51" s="330"/>
      <c r="CI51" s="329">
        <v>0</v>
      </c>
      <c r="CJ51" s="329">
        <v>0</v>
      </c>
      <c r="CK51" s="329">
        <v>0</v>
      </c>
      <c r="CL51" s="329">
        <v>0</v>
      </c>
      <c r="CM51" s="329">
        <v>0</v>
      </c>
      <c r="CN51" s="329">
        <v>0</v>
      </c>
      <c r="CO51" s="329">
        <v>0</v>
      </c>
      <c r="CP51" s="329">
        <v>0</v>
      </c>
      <c r="CQ51" s="330"/>
      <c r="CR51" s="329">
        <v>0</v>
      </c>
      <c r="CS51" s="329">
        <v>0</v>
      </c>
      <c r="CT51" s="329">
        <v>0</v>
      </c>
      <c r="CU51" s="329">
        <v>0</v>
      </c>
      <c r="CV51" s="329">
        <v>0</v>
      </c>
      <c r="CW51" s="329">
        <v>0</v>
      </c>
      <c r="CX51" s="329">
        <v>0</v>
      </c>
      <c r="CY51" s="329">
        <v>0</v>
      </c>
      <c r="CZ51" s="330"/>
      <c r="DA51" s="329">
        <v>0</v>
      </c>
      <c r="DB51" s="329">
        <v>0</v>
      </c>
      <c r="DC51" s="329">
        <v>0</v>
      </c>
      <c r="DD51" s="329">
        <v>0</v>
      </c>
      <c r="DE51" s="329">
        <v>0</v>
      </c>
      <c r="DF51" s="329">
        <v>0</v>
      </c>
      <c r="DG51" s="329">
        <v>0</v>
      </c>
      <c r="DH51" s="329">
        <v>0</v>
      </c>
      <c r="DI51" s="10"/>
    </row>
    <row r="52" spans="1:113">
      <c r="A52" s="235" t="str">
        <f>INDEX(Map!$A$6:$B$70,MATCH('FY14 Essbase'!C52,Map!$A$6:$A$70,0),2)</f>
        <v>Total Utility</v>
      </c>
      <c r="B52" s="17"/>
      <c r="C52" s="3" t="s">
        <v>3</v>
      </c>
      <c r="D52" s="3"/>
      <c r="E52" s="10"/>
      <c r="F52" s="328">
        <v>294853509.74000001</v>
      </c>
      <c r="G52" s="328">
        <v>22354331.57</v>
      </c>
      <c r="H52" s="328">
        <v>1623535850.5700002</v>
      </c>
      <c r="I52" s="328">
        <v>96572421.979999989</v>
      </c>
      <c r="J52" s="328">
        <v>63435980.990000002</v>
      </c>
      <c r="K52" s="329">
        <v>0</v>
      </c>
      <c r="L52" s="328">
        <v>4266162.47</v>
      </c>
      <c r="M52" s="328">
        <v>1470602574.7000003</v>
      </c>
      <c r="N52" s="330"/>
      <c r="O52" s="328">
        <v>294853509.74000001</v>
      </c>
      <c r="P52" s="328">
        <v>22354331.57</v>
      </c>
      <c r="Q52" s="328">
        <v>1623535850.5700002</v>
      </c>
      <c r="R52" s="328">
        <v>96572421.979999989</v>
      </c>
      <c r="S52" s="328">
        <v>61948941.510000005</v>
      </c>
      <c r="T52" s="329">
        <v>0</v>
      </c>
      <c r="U52" s="328">
        <v>4166156.88</v>
      </c>
      <c r="V52" s="328">
        <v>1469015529.6300001</v>
      </c>
      <c r="W52" s="330"/>
      <c r="X52" s="328">
        <v>294853509.74000001</v>
      </c>
      <c r="Y52" s="328">
        <v>22354331.57</v>
      </c>
      <c r="Z52" s="328">
        <v>1679401331.3399999</v>
      </c>
      <c r="AA52" s="328">
        <v>100005831.47</v>
      </c>
      <c r="AB52" s="328">
        <v>64128476.240000002</v>
      </c>
      <c r="AC52" s="329">
        <v>0</v>
      </c>
      <c r="AD52" s="328">
        <v>4312733.78</v>
      </c>
      <c r="AE52" s="328">
        <v>1530640531.52</v>
      </c>
      <c r="AF52" s="330"/>
      <c r="AG52" s="329">
        <v>294853509.74000001</v>
      </c>
      <c r="AH52" s="329">
        <v>22354331.57</v>
      </c>
      <c r="AI52" s="329">
        <v>1679401331.3399999</v>
      </c>
      <c r="AJ52" s="329">
        <v>100005831.47</v>
      </c>
      <c r="AK52" s="329">
        <v>44543442.990000002</v>
      </c>
      <c r="AL52" s="329">
        <v>0</v>
      </c>
      <c r="AM52" s="329">
        <v>2995611.66</v>
      </c>
      <c r="AN52" s="329">
        <v>1509738376.1499999</v>
      </c>
      <c r="AO52" s="330"/>
      <c r="AP52" s="329">
        <v>294853509.74000001</v>
      </c>
      <c r="AQ52" s="329">
        <v>22354331.57</v>
      </c>
      <c r="AR52" s="329">
        <v>1679401331.3399999</v>
      </c>
      <c r="AS52" s="329">
        <v>100005831.47</v>
      </c>
      <c r="AT52" s="329">
        <v>30759571.719999999</v>
      </c>
      <c r="AU52" s="329">
        <v>0</v>
      </c>
      <c r="AV52" s="329">
        <v>2068626.1499999994</v>
      </c>
      <c r="AW52" s="329">
        <v>1495027519.3699999</v>
      </c>
      <c r="AX52" s="330"/>
      <c r="AY52" s="329">
        <v>312112500.59000003</v>
      </c>
      <c r="AZ52" s="329">
        <v>22726240.57</v>
      </c>
      <c r="BA52" s="329">
        <v>1753359535.2800002</v>
      </c>
      <c r="BB52" s="329">
        <v>102318764.59</v>
      </c>
      <c r="BC52" s="329">
        <v>34777320.279999994</v>
      </c>
      <c r="BD52" s="329">
        <v>0</v>
      </c>
      <c r="BE52" s="329">
        <v>2338825.6</v>
      </c>
      <c r="BF52" s="329">
        <v>1557955704.5900002</v>
      </c>
      <c r="BG52" s="330"/>
      <c r="BH52" s="329">
        <v>313470735.59000003</v>
      </c>
      <c r="BI52" s="329">
        <v>22726240.57</v>
      </c>
      <c r="BJ52" s="329">
        <v>1753359535.2800002</v>
      </c>
      <c r="BK52" s="329">
        <v>102318764.59</v>
      </c>
      <c r="BL52" s="329">
        <v>38272383.170000002</v>
      </c>
      <c r="BM52" s="329">
        <v>0</v>
      </c>
      <c r="BN52" s="329">
        <v>2573873.6799999997</v>
      </c>
      <c r="BO52" s="329">
        <v>1560327580.5600002</v>
      </c>
      <c r="BP52" s="330"/>
      <c r="BQ52" s="329">
        <v>313470735.59000003</v>
      </c>
      <c r="BR52" s="329">
        <v>22726240.57</v>
      </c>
      <c r="BS52" s="329">
        <v>1753359535.2800002</v>
      </c>
      <c r="BT52" s="329">
        <v>102318764.59</v>
      </c>
      <c r="BU52" s="329">
        <v>34430974.829999998</v>
      </c>
      <c r="BV52" s="329">
        <v>0</v>
      </c>
      <c r="BW52" s="329">
        <v>2315533.34</v>
      </c>
      <c r="BX52" s="329">
        <v>1556227831.8800001</v>
      </c>
      <c r="BY52" s="330"/>
      <c r="BZ52" s="329">
        <v>313563223.59000003</v>
      </c>
      <c r="CA52" s="329">
        <v>22726240.57</v>
      </c>
      <c r="CB52" s="329">
        <v>1790820514.01</v>
      </c>
      <c r="CC52" s="329">
        <v>104895178.72999999</v>
      </c>
      <c r="CD52" s="329">
        <v>13740314.640000002</v>
      </c>
      <c r="CE52" s="329">
        <v>0</v>
      </c>
      <c r="CF52" s="329">
        <v>924056.19999999984</v>
      </c>
      <c r="CG52" s="329">
        <v>1574090599.4200001</v>
      </c>
      <c r="CH52" s="330"/>
      <c r="CI52" s="329">
        <v>313563223.59000003</v>
      </c>
      <c r="CJ52" s="329">
        <v>22726240.57</v>
      </c>
      <c r="CK52" s="329">
        <v>1790820514.01</v>
      </c>
      <c r="CL52" s="329">
        <v>104895178.72999999</v>
      </c>
      <c r="CM52" s="329">
        <v>5729608.0000000019</v>
      </c>
      <c r="CN52" s="329">
        <v>0</v>
      </c>
      <c r="CO52" s="329">
        <v>385324.47000000026</v>
      </c>
      <c r="CP52" s="329">
        <v>1565541161.05</v>
      </c>
      <c r="CQ52" s="330"/>
      <c r="CR52" s="329">
        <v>313563223.59000003</v>
      </c>
      <c r="CS52" s="329">
        <v>22726240.57</v>
      </c>
      <c r="CT52" s="329">
        <v>1790820514.01</v>
      </c>
      <c r="CU52" s="329">
        <v>104895178.72999999</v>
      </c>
      <c r="CV52" s="329">
        <v>1367245.0399999931</v>
      </c>
      <c r="CW52" s="329">
        <v>0</v>
      </c>
      <c r="CX52" s="329">
        <v>91949.159999999742</v>
      </c>
      <c r="CY52" s="329">
        <v>1560885422.78</v>
      </c>
      <c r="CZ52" s="330"/>
      <c r="DA52" s="329">
        <v>484977473.11000001</v>
      </c>
      <c r="DB52" s="329">
        <v>30104819.449999999</v>
      </c>
      <c r="DC52" s="329">
        <v>1961135851.5700002</v>
      </c>
      <c r="DD52" s="329">
        <v>114857277.97999999</v>
      </c>
      <c r="DE52" s="329">
        <v>32538606.590000004</v>
      </c>
      <c r="DF52" s="329">
        <v>0</v>
      </c>
      <c r="DG52" s="329">
        <v>2176634.6200000006</v>
      </c>
      <c r="DH52" s="329">
        <v>1595626078.2000003</v>
      </c>
      <c r="DI52" s="10"/>
    </row>
    <row r="53" spans="1:113">
      <c r="B53" s="17"/>
      <c r="E53" s="10"/>
      <c r="F53" s="328"/>
      <c r="G53" s="328"/>
      <c r="H53" s="328"/>
      <c r="I53" s="328"/>
      <c r="J53" s="328"/>
      <c r="K53" s="328"/>
      <c r="L53" s="328"/>
      <c r="M53" s="328"/>
      <c r="N53" s="330"/>
      <c r="O53" s="328"/>
      <c r="P53" s="328"/>
      <c r="Q53" s="328"/>
      <c r="R53" s="328"/>
      <c r="S53" s="328"/>
      <c r="T53" s="328"/>
      <c r="U53" s="328"/>
      <c r="V53" s="328"/>
      <c r="W53" s="330"/>
      <c r="X53" s="328"/>
      <c r="Y53" s="328"/>
      <c r="Z53" s="328"/>
      <c r="AA53" s="328"/>
      <c r="AB53" s="328"/>
      <c r="AC53" s="328"/>
      <c r="AD53" s="328"/>
      <c r="AE53" s="328"/>
      <c r="AF53" s="330"/>
      <c r="AG53" s="328"/>
      <c r="AH53" s="328"/>
      <c r="AI53" s="328"/>
      <c r="AJ53" s="328"/>
      <c r="AK53" s="328"/>
      <c r="AL53" s="328"/>
      <c r="AM53" s="328"/>
      <c r="AN53" s="328"/>
      <c r="AO53" s="330"/>
      <c r="AP53" s="328"/>
      <c r="AQ53" s="328"/>
      <c r="AR53" s="328"/>
      <c r="AS53" s="328"/>
      <c r="AT53" s="328"/>
      <c r="AU53" s="328"/>
      <c r="AV53" s="328"/>
      <c r="AW53" s="328"/>
      <c r="AX53" s="330"/>
      <c r="AY53" s="328"/>
      <c r="AZ53" s="328"/>
      <c r="BA53" s="328"/>
      <c r="BB53" s="328"/>
      <c r="BC53" s="328"/>
      <c r="BD53" s="328"/>
      <c r="BE53" s="328"/>
      <c r="BF53" s="328"/>
      <c r="BG53" s="330"/>
      <c r="BH53" s="328"/>
      <c r="BI53" s="328"/>
      <c r="BJ53" s="328"/>
      <c r="BK53" s="328"/>
      <c r="BL53" s="328"/>
      <c r="BM53" s="328"/>
      <c r="BN53" s="328"/>
      <c r="BO53" s="328"/>
      <c r="BP53" s="330"/>
      <c r="BQ53" s="328"/>
      <c r="BR53" s="328"/>
      <c r="BS53" s="328"/>
      <c r="BT53" s="328"/>
      <c r="BU53" s="328"/>
      <c r="BV53" s="328"/>
      <c r="BW53" s="328"/>
      <c r="BX53" s="328"/>
      <c r="BY53" s="330"/>
      <c r="BZ53" s="328"/>
      <c r="CA53" s="328"/>
      <c r="CB53" s="328"/>
      <c r="CC53" s="328"/>
      <c r="CD53" s="328"/>
      <c r="CE53" s="328"/>
      <c r="CF53" s="328"/>
      <c r="CG53" s="328"/>
      <c r="CH53" s="330"/>
      <c r="CI53" s="328"/>
      <c r="CJ53" s="328"/>
      <c r="CK53" s="328"/>
      <c r="CL53" s="328"/>
      <c r="CM53" s="328"/>
      <c r="CN53" s="328"/>
      <c r="CO53" s="328"/>
      <c r="CP53" s="328"/>
      <c r="CQ53" s="330"/>
      <c r="CR53" s="328"/>
      <c r="CS53" s="328"/>
      <c r="CT53" s="328"/>
      <c r="CU53" s="328"/>
      <c r="CV53" s="328"/>
      <c r="CW53" s="328"/>
      <c r="CX53" s="328"/>
      <c r="CY53" s="328"/>
      <c r="CZ53" s="330"/>
      <c r="DA53" s="328"/>
      <c r="DB53" s="328"/>
      <c r="DC53" s="328"/>
      <c r="DD53" s="328"/>
      <c r="DE53" s="328"/>
      <c r="DF53" s="328"/>
      <c r="DG53" s="328"/>
      <c r="DH53" s="328"/>
      <c r="DI53" s="10"/>
    </row>
    <row r="54" spans="1:113">
      <c r="B54" s="17"/>
      <c r="E54" s="10"/>
      <c r="F54" s="328"/>
      <c r="G54" s="328"/>
      <c r="H54" s="328"/>
      <c r="I54" s="328"/>
      <c r="J54" s="328"/>
      <c r="K54" s="328"/>
      <c r="L54" s="328"/>
      <c r="M54" s="328"/>
      <c r="N54" s="330"/>
      <c r="O54" s="328"/>
      <c r="P54" s="328"/>
      <c r="Q54" s="328"/>
      <c r="R54" s="328"/>
      <c r="S54" s="328"/>
      <c r="T54" s="328"/>
      <c r="U54" s="328"/>
      <c r="V54" s="328"/>
      <c r="W54" s="330"/>
      <c r="X54" s="328"/>
      <c r="Y54" s="328"/>
      <c r="Z54" s="328"/>
      <c r="AA54" s="328"/>
      <c r="AB54" s="328"/>
      <c r="AC54" s="328"/>
      <c r="AD54" s="328"/>
      <c r="AE54" s="328"/>
      <c r="AF54" s="330"/>
      <c r="AG54" s="328"/>
      <c r="AH54" s="328"/>
      <c r="AI54" s="328"/>
      <c r="AJ54" s="328"/>
      <c r="AK54" s="328"/>
      <c r="AL54" s="328"/>
      <c r="AM54" s="328"/>
      <c r="AN54" s="328"/>
      <c r="AO54" s="330"/>
      <c r="AP54" s="328"/>
      <c r="AQ54" s="328"/>
      <c r="AR54" s="328"/>
      <c r="AS54" s="328"/>
      <c r="AT54" s="328"/>
      <c r="AU54" s="328"/>
      <c r="AV54" s="328"/>
      <c r="AW54" s="328"/>
      <c r="AX54" s="330"/>
      <c r="AY54" s="328"/>
      <c r="AZ54" s="328"/>
      <c r="BA54" s="328"/>
      <c r="BB54" s="328"/>
      <c r="BC54" s="328"/>
      <c r="BD54" s="328"/>
      <c r="BE54" s="328"/>
      <c r="BF54" s="328"/>
      <c r="BG54" s="330"/>
      <c r="BH54" s="328"/>
      <c r="BI54" s="328"/>
      <c r="BJ54" s="328"/>
      <c r="BK54" s="328"/>
      <c r="BL54" s="328"/>
      <c r="BM54" s="328"/>
      <c r="BN54" s="328"/>
      <c r="BO54" s="328"/>
      <c r="BP54" s="330"/>
      <c r="BQ54" s="328"/>
      <c r="BR54" s="328"/>
      <c r="BS54" s="328"/>
      <c r="BT54" s="328"/>
      <c r="BU54" s="328"/>
      <c r="BV54" s="328"/>
      <c r="BW54" s="328"/>
      <c r="BX54" s="328"/>
      <c r="BY54" s="330"/>
      <c r="BZ54" s="328"/>
      <c r="CA54" s="328"/>
      <c r="CB54" s="328"/>
      <c r="CC54" s="328"/>
      <c r="CD54" s="328"/>
      <c r="CE54" s="328"/>
      <c r="CF54" s="328"/>
      <c r="CG54" s="328"/>
      <c r="CH54" s="330"/>
      <c r="CI54" s="328"/>
      <c r="CJ54" s="328"/>
      <c r="CK54" s="328"/>
      <c r="CL54" s="328"/>
      <c r="CM54" s="328"/>
      <c r="CN54" s="328"/>
      <c r="CO54" s="328"/>
      <c r="CP54" s="328"/>
      <c r="CQ54" s="330"/>
      <c r="CR54" s="328"/>
      <c r="CS54" s="328"/>
      <c r="CT54" s="328"/>
      <c r="CU54" s="328"/>
      <c r="CV54" s="328"/>
      <c r="CW54" s="328"/>
      <c r="CX54" s="328"/>
      <c r="CY54" s="328"/>
      <c r="CZ54" s="330"/>
      <c r="DA54" s="328"/>
      <c r="DB54" s="328"/>
      <c r="DC54" s="328"/>
      <c r="DD54" s="328"/>
      <c r="DE54" s="328"/>
      <c r="DF54" s="328"/>
      <c r="DG54" s="328"/>
      <c r="DH54" s="328"/>
      <c r="DI54" s="10"/>
    </row>
    <row r="55" spans="1:113">
      <c r="A55" s="235" t="str">
        <f>INDEX(Map!$A$6:$B$70,MATCH('FY14 Essbase'!C55,Map!$A$6:$A$70,0),2)</f>
        <v>COLODV</v>
      </c>
      <c r="B55" s="17"/>
      <c r="C55" s="3" t="s">
        <v>913</v>
      </c>
      <c r="D55" s="3"/>
      <c r="E55" s="10"/>
      <c r="F55" s="328">
        <v>487924.9</v>
      </c>
      <c r="G55" s="328">
        <v>32813.660000000003</v>
      </c>
      <c r="H55" s="328">
        <v>34349277.869999997</v>
      </c>
      <c r="I55" s="328">
        <v>2310039.16</v>
      </c>
      <c r="J55" s="328">
        <v>1230895.6200000001</v>
      </c>
      <c r="K55" s="329">
        <v>0</v>
      </c>
      <c r="L55" s="328">
        <v>82779.53</v>
      </c>
      <c r="M55" s="328">
        <v>37452253.620000005</v>
      </c>
      <c r="N55" s="330"/>
      <c r="O55" s="328">
        <v>487924.9</v>
      </c>
      <c r="P55" s="328">
        <v>32813.660000000003</v>
      </c>
      <c r="Q55" s="328">
        <v>34349277.869999997</v>
      </c>
      <c r="R55" s="328">
        <v>2310039.16</v>
      </c>
      <c r="S55" s="328">
        <v>1230895.6200000001</v>
      </c>
      <c r="T55" s="329">
        <v>0</v>
      </c>
      <c r="U55" s="328">
        <v>82779.53</v>
      </c>
      <c r="V55" s="328">
        <v>37452253.620000005</v>
      </c>
      <c r="W55" s="330"/>
      <c r="X55" s="328">
        <v>487924.9</v>
      </c>
      <c r="Y55" s="328">
        <v>32813.660000000003</v>
      </c>
      <c r="Z55" s="328">
        <v>34349277.869999997</v>
      </c>
      <c r="AA55" s="328">
        <v>2310039.16</v>
      </c>
      <c r="AB55" s="328">
        <v>1230895.6200000001</v>
      </c>
      <c r="AC55" s="329">
        <v>0</v>
      </c>
      <c r="AD55" s="328">
        <v>82779.53</v>
      </c>
      <c r="AE55" s="328">
        <v>37452253.620000005</v>
      </c>
      <c r="AF55" s="330"/>
      <c r="AG55" s="329">
        <v>487924.9</v>
      </c>
      <c r="AH55" s="329">
        <v>32813.660000000003</v>
      </c>
      <c r="AI55" s="329">
        <v>34349277.869999997</v>
      </c>
      <c r="AJ55" s="329">
        <v>2310039.16</v>
      </c>
      <c r="AK55" s="329">
        <v>1230895.6200000001</v>
      </c>
      <c r="AL55" s="329">
        <v>0</v>
      </c>
      <c r="AM55" s="329">
        <v>82779.53</v>
      </c>
      <c r="AN55" s="329">
        <v>37452253.620000005</v>
      </c>
      <c r="AO55" s="330"/>
      <c r="AP55" s="329">
        <v>487924.9</v>
      </c>
      <c r="AQ55" s="329">
        <v>32813.660000000003</v>
      </c>
      <c r="AR55" s="329">
        <v>34349277.869999997</v>
      </c>
      <c r="AS55" s="329">
        <v>2310039.16</v>
      </c>
      <c r="AT55" s="329">
        <v>1230895.6200000001</v>
      </c>
      <c r="AU55" s="329">
        <v>0</v>
      </c>
      <c r="AV55" s="329">
        <v>82779.53</v>
      </c>
      <c r="AW55" s="329">
        <v>37452253.620000005</v>
      </c>
      <c r="AX55" s="330"/>
      <c r="AY55" s="329">
        <v>487924.9</v>
      </c>
      <c r="AZ55" s="329">
        <v>32813.660000000003</v>
      </c>
      <c r="BA55" s="329">
        <v>34349277.869999997</v>
      </c>
      <c r="BB55" s="329">
        <v>2310039.16</v>
      </c>
      <c r="BC55" s="329">
        <v>1230895.6200000001</v>
      </c>
      <c r="BD55" s="329">
        <v>0</v>
      </c>
      <c r="BE55" s="329">
        <v>82779.53</v>
      </c>
      <c r="BF55" s="329">
        <v>37452253.620000005</v>
      </c>
      <c r="BG55" s="330"/>
      <c r="BH55" s="329">
        <v>487924.9</v>
      </c>
      <c r="BI55" s="329">
        <v>32813.660000000003</v>
      </c>
      <c r="BJ55" s="329">
        <v>34349277.869999997</v>
      </c>
      <c r="BK55" s="329">
        <v>2310039.16</v>
      </c>
      <c r="BL55" s="329">
        <v>1230895.6200000001</v>
      </c>
      <c r="BM55" s="329">
        <v>0</v>
      </c>
      <c r="BN55" s="329">
        <v>82779.53</v>
      </c>
      <c r="BO55" s="329">
        <v>37452253.620000005</v>
      </c>
      <c r="BP55" s="330"/>
      <c r="BQ55" s="329">
        <v>487924.9</v>
      </c>
      <c r="BR55" s="329">
        <v>32813.660000000003</v>
      </c>
      <c r="BS55" s="329">
        <v>34349277.869999997</v>
      </c>
      <c r="BT55" s="329">
        <v>2310039.16</v>
      </c>
      <c r="BU55" s="329">
        <v>1230895.6200000001</v>
      </c>
      <c r="BV55" s="329">
        <v>0</v>
      </c>
      <c r="BW55" s="329">
        <v>82779.53</v>
      </c>
      <c r="BX55" s="329">
        <v>37452253.620000005</v>
      </c>
      <c r="BY55" s="330"/>
      <c r="BZ55" s="329">
        <v>487924.9</v>
      </c>
      <c r="CA55" s="329">
        <v>32813.660000000003</v>
      </c>
      <c r="CB55" s="329">
        <v>34349277.869999997</v>
      </c>
      <c r="CC55" s="329">
        <v>2310039.16</v>
      </c>
      <c r="CD55" s="329">
        <v>1230895.6200000001</v>
      </c>
      <c r="CE55" s="329">
        <v>0</v>
      </c>
      <c r="CF55" s="329">
        <v>82779.53</v>
      </c>
      <c r="CG55" s="329">
        <v>37452253.620000005</v>
      </c>
      <c r="CH55" s="330"/>
      <c r="CI55" s="329">
        <v>487924.9</v>
      </c>
      <c r="CJ55" s="329">
        <v>32813.660000000003</v>
      </c>
      <c r="CK55" s="329">
        <v>34349277.869999997</v>
      </c>
      <c r="CL55" s="329">
        <v>2310039.16</v>
      </c>
      <c r="CM55" s="329">
        <v>1230895.6200000001</v>
      </c>
      <c r="CN55" s="329">
        <v>0</v>
      </c>
      <c r="CO55" s="329">
        <v>82779.53</v>
      </c>
      <c r="CP55" s="329">
        <v>37452253.620000005</v>
      </c>
      <c r="CQ55" s="330"/>
      <c r="CR55" s="329">
        <v>487924.9</v>
      </c>
      <c r="CS55" s="329">
        <v>32813.660000000003</v>
      </c>
      <c r="CT55" s="329">
        <v>34349277.869999997</v>
      </c>
      <c r="CU55" s="329">
        <v>2310039.16</v>
      </c>
      <c r="CV55" s="329">
        <v>1230895.6200000001</v>
      </c>
      <c r="CW55" s="329">
        <v>0</v>
      </c>
      <c r="CX55" s="329">
        <v>82779.53</v>
      </c>
      <c r="CY55" s="329">
        <v>37452253.620000005</v>
      </c>
      <c r="CZ55" s="330"/>
      <c r="DA55" s="329">
        <v>463473.9</v>
      </c>
      <c r="DB55" s="329">
        <v>31173.66</v>
      </c>
      <c r="DC55" s="329">
        <v>36897424.869999997</v>
      </c>
      <c r="DD55" s="329">
        <v>2481768.16</v>
      </c>
      <c r="DE55" s="329">
        <v>1327820.6200000001</v>
      </c>
      <c r="DF55" s="329">
        <v>0</v>
      </c>
      <c r="DG55" s="329">
        <v>89309.53</v>
      </c>
      <c r="DH55" s="329">
        <v>40301675.620000005</v>
      </c>
      <c r="DI55" s="10"/>
    </row>
    <row r="56" spans="1:113">
      <c r="A56" s="235" t="str">
        <f>INDEX(Map!$A$6:$B$70,MATCH('FY14 Essbase'!C56,Map!$A$6:$A$70,0),2)</f>
        <v>KANSDV</v>
      </c>
      <c r="B56" s="17"/>
      <c r="C56" s="3" t="s">
        <v>914</v>
      </c>
      <c r="D56" s="3"/>
      <c r="E56" s="10"/>
      <c r="F56" s="328">
        <v>357360.25</v>
      </c>
      <c r="G56" s="328">
        <v>24033</v>
      </c>
      <c r="H56" s="328">
        <v>62285696.299999997</v>
      </c>
      <c r="I56" s="328">
        <v>4188804.14</v>
      </c>
      <c r="J56" s="328">
        <v>1813561.36</v>
      </c>
      <c r="K56" s="329">
        <v>0</v>
      </c>
      <c r="L56" s="328">
        <v>121964.65</v>
      </c>
      <c r="M56" s="328">
        <v>68028633.199999988</v>
      </c>
      <c r="N56" s="330"/>
      <c r="O56" s="328">
        <v>357360.25</v>
      </c>
      <c r="P56" s="328">
        <v>24033</v>
      </c>
      <c r="Q56" s="328">
        <v>62285696.299999997</v>
      </c>
      <c r="R56" s="328">
        <v>4188804.14</v>
      </c>
      <c r="S56" s="328">
        <v>1813561.36</v>
      </c>
      <c r="T56" s="329">
        <v>0</v>
      </c>
      <c r="U56" s="328">
        <v>121964.65</v>
      </c>
      <c r="V56" s="328">
        <v>68028633.199999988</v>
      </c>
      <c r="W56" s="330"/>
      <c r="X56" s="328">
        <v>357360.25</v>
      </c>
      <c r="Y56" s="328">
        <v>24033</v>
      </c>
      <c r="Z56" s="328">
        <v>62285696.299999997</v>
      </c>
      <c r="AA56" s="328">
        <v>4188804.14</v>
      </c>
      <c r="AB56" s="328">
        <v>1813561.36</v>
      </c>
      <c r="AC56" s="329">
        <v>0</v>
      </c>
      <c r="AD56" s="328">
        <v>121964.65</v>
      </c>
      <c r="AE56" s="328">
        <v>68028633.199999988</v>
      </c>
      <c r="AF56" s="330"/>
      <c r="AG56" s="329">
        <v>357360.25</v>
      </c>
      <c r="AH56" s="329">
        <v>24033</v>
      </c>
      <c r="AI56" s="329">
        <v>62285696.299999997</v>
      </c>
      <c r="AJ56" s="329">
        <v>4188804.14</v>
      </c>
      <c r="AK56" s="329">
        <v>1813561.36</v>
      </c>
      <c r="AL56" s="329">
        <v>0</v>
      </c>
      <c r="AM56" s="329">
        <v>121964.65</v>
      </c>
      <c r="AN56" s="329">
        <v>68028633.199999988</v>
      </c>
      <c r="AO56" s="330"/>
      <c r="AP56" s="329">
        <v>357360.25</v>
      </c>
      <c r="AQ56" s="329">
        <v>24033</v>
      </c>
      <c r="AR56" s="329">
        <v>62285696.299999997</v>
      </c>
      <c r="AS56" s="329">
        <v>4188804.14</v>
      </c>
      <c r="AT56" s="329">
        <v>1813561.36</v>
      </c>
      <c r="AU56" s="329">
        <v>0</v>
      </c>
      <c r="AV56" s="329">
        <v>121964.65</v>
      </c>
      <c r="AW56" s="329">
        <v>68028633.199999988</v>
      </c>
      <c r="AX56" s="330"/>
      <c r="AY56" s="329">
        <v>357360.25</v>
      </c>
      <c r="AZ56" s="329">
        <v>24033</v>
      </c>
      <c r="BA56" s="329">
        <v>62285696.299999997</v>
      </c>
      <c r="BB56" s="329">
        <v>4188804.14</v>
      </c>
      <c r="BC56" s="329">
        <v>1813561.36</v>
      </c>
      <c r="BD56" s="329">
        <v>0</v>
      </c>
      <c r="BE56" s="329">
        <v>121964.65</v>
      </c>
      <c r="BF56" s="329">
        <v>68028633.199999988</v>
      </c>
      <c r="BG56" s="330"/>
      <c r="BH56" s="329">
        <v>357360.25</v>
      </c>
      <c r="BI56" s="329">
        <v>24033</v>
      </c>
      <c r="BJ56" s="329">
        <v>62285696.299999997</v>
      </c>
      <c r="BK56" s="329">
        <v>4188804.14</v>
      </c>
      <c r="BL56" s="329">
        <v>1813561.36</v>
      </c>
      <c r="BM56" s="329">
        <v>0</v>
      </c>
      <c r="BN56" s="329">
        <v>121964.65</v>
      </c>
      <c r="BO56" s="329">
        <v>68028633.199999988</v>
      </c>
      <c r="BP56" s="330"/>
      <c r="BQ56" s="329">
        <v>357360.25</v>
      </c>
      <c r="BR56" s="329">
        <v>24033</v>
      </c>
      <c r="BS56" s="329">
        <v>62285696.299999997</v>
      </c>
      <c r="BT56" s="329">
        <v>4188804.14</v>
      </c>
      <c r="BU56" s="329">
        <v>1813561.36</v>
      </c>
      <c r="BV56" s="329">
        <v>0</v>
      </c>
      <c r="BW56" s="329">
        <v>121964.65</v>
      </c>
      <c r="BX56" s="329">
        <v>68028633.199999988</v>
      </c>
      <c r="BY56" s="330"/>
      <c r="BZ56" s="329">
        <v>357360.25</v>
      </c>
      <c r="CA56" s="329">
        <v>24033</v>
      </c>
      <c r="CB56" s="329">
        <v>62285696.299999997</v>
      </c>
      <c r="CC56" s="329">
        <v>4188804.14</v>
      </c>
      <c r="CD56" s="329">
        <v>1813561.36</v>
      </c>
      <c r="CE56" s="329">
        <v>0</v>
      </c>
      <c r="CF56" s="329">
        <v>121964.65</v>
      </c>
      <c r="CG56" s="329">
        <v>68028633.199999988</v>
      </c>
      <c r="CH56" s="330"/>
      <c r="CI56" s="329">
        <v>357360.25</v>
      </c>
      <c r="CJ56" s="329">
        <v>24033</v>
      </c>
      <c r="CK56" s="329">
        <v>62285696.299999997</v>
      </c>
      <c r="CL56" s="329">
        <v>4188804.14</v>
      </c>
      <c r="CM56" s="329">
        <v>1813561.36</v>
      </c>
      <c r="CN56" s="329">
        <v>0</v>
      </c>
      <c r="CO56" s="329">
        <v>121964.65</v>
      </c>
      <c r="CP56" s="329">
        <v>68028633.199999988</v>
      </c>
      <c r="CQ56" s="330"/>
      <c r="CR56" s="329">
        <v>357360.25</v>
      </c>
      <c r="CS56" s="329">
        <v>24033</v>
      </c>
      <c r="CT56" s="329">
        <v>62285696.299999997</v>
      </c>
      <c r="CU56" s="329">
        <v>4188804.14</v>
      </c>
      <c r="CV56" s="329">
        <v>1813561.36</v>
      </c>
      <c r="CW56" s="329">
        <v>0</v>
      </c>
      <c r="CX56" s="329">
        <v>121964.65</v>
      </c>
      <c r="CY56" s="329">
        <v>68028633.199999988</v>
      </c>
      <c r="CZ56" s="330"/>
      <c r="DA56" s="329">
        <v>1388507.25</v>
      </c>
      <c r="DB56" s="329">
        <v>93392</v>
      </c>
      <c r="DC56" s="329">
        <v>67298076.299999997</v>
      </c>
      <c r="DD56" s="329">
        <v>4526557.1399999997</v>
      </c>
      <c r="DE56" s="329">
        <v>1686623.36</v>
      </c>
      <c r="DF56" s="329">
        <v>0</v>
      </c>
      <c r="DG56" s="329">
        <v>113444.65</v>
      </c>
      <c r="DH56" s="329">
        <v>72142802.200000003</v>
      </c>
      <c r="DI56" s="10"/>
    </row>
    <row r="57" spans="1:113">
      <c r="B57" s="17"/>
      <c r="E57" s="11"/>
      <c r="F57" s="328"/>
      <c r="G57" s="328"/>
      <c r="H57" s="328"/>
      <c r="I57" s="328"/>
      <c r="J57" s="328"/>
      <c r="K57" s="328"/>
      <c r="L57" s="328"/>
      <c r="M57" s="328"/>
      <c r="N57" s="330"/>
      <c r="O57" s="328"/>
      <c r="P57" s="328"/>
      <c r="Q57" s="328"/>
      <c r="R57" s="328"/>
      <c r="S57" s="328"/>
      <c r="T57" s="328"/>
      <c r="U57" s="328"/>
      <c r="V57" s="328"/>
      <c r="W57" s="330"/>
      <c r="X57" s="328"/>
      <c r="Y57" s="328"/>
      <c r="Z57" s="328"/>
      <c r="AA57" s="328"/>
      <c r="AB57" s="328"/>
      <c r="AC57" s="328"/>
      <c r="AD57" s="328"/>
      <c r="AE57" s="328"/>
      <c r="AF57" s="330"/>
      <c r="AG57" s="328"/>
      <c r="AH57" s="328"/>
      <c r="AI57" s="328"/>
      <c r="AJ57" s="328"/>
      <c r="AK57" s="328"/>
      <c r="AL57" s="328"/>
      <c r="AM57" s="328"/>
      <c r="AN57" s="328"/>
      <c r="AO57" s="330"/>
      <c r="AP57" s="328"/>
      <c r="AQ57" s="328"/>
      <c r="AR57" s="328"/>
      <c r="AS57" s="328"/>
      <c r="AT57" s="328"/>
      <c r="AU57" s="328"/>
      <c r="AV57" s="328"/>
      <c r="AW57" s="328"/>
      <c r="AX57" s="330"/>
      <c r="AY57" s="328"/>
      <c r="AZ57" s="328"/>
      <c r="BA57" s="328"/>
      <c r="BB57" s="328"/>
      <c r="BC57" s="328"/>
      <c r="BD57" s="328"/>
      <c r="BE57" s="328"/>
      <c r="BF57" s="328"/>
      <c r="BG57" s="330"/>
      <c r="BH57" s="328"/>
      <c r="BI57" s="328"/>
      <c r="BJ57" s="328"/>
      <c r="BK57" s="328"/>
      <c r="BL57" s="328"/>
      <c r="BM57" s="328"/>
      <c r="BN57" s="328"/>
      <c r="BO57" s="328"/>
      <c r="BP57" s="330"/>
      <c r="BQ57" s="328"/>
      <c r="BR57" s="328"/>
      <c r="BS57" s="328"/>
      <c r="BT57" s="328"/>
      <c r="BU57" s="328"/>
      <c r="BV57" s="328"/>
      <c r="BW57" s="328"/>
      <c r="BX57" s="328"/>
      <c r="BY57" s="330"/>
      <c r="BZ57" s="328"/>
      <c r="CA57" s="328"/>
      <c r="CB57" s="328"/>
      <c r="CC57" s="328"/>
      <c r="CD57" s="328"/>
      <c r="CE57" s="328"/>
      <c r="CF57" s="328"/>
      <c r="CG57" s="328"/>
      <c r="CH57" s="330"/>
      <c r="CI57" s="328"/>
      <c r="CJ57" s="328"/>
      <c r="CK57" s="328"/>
      <c r="CL57" s="328"/>
      <c r="CM57" s="328"/>
      <c r="CN57" s="328"/>
      <c r="CO57" s="328"/>
      <c r="CP57" s="328"/>
      <c r="CQ57" s="330"/>
      <c r="CR57" s="328"/>
      <c r="CS57" s="328"/>
      <c r="CT57" s="328"/>
      <c r="CU57" s="328"/>
      <c r="CV57" s="328"/>
      <c r="CW57" s="328"/>
      <c r="CX57" s="328"/>
      <c r="CY57" s="328"/>
      <c r="CZ57" s="330"/>
      <c r="DA57" s="328"/>
      <c r="DB57" s="328"/>
      <c r="DC57" s="328"/>
      <c r="DD57" s="328"/>
      <c r="DE57" s="328"/>
      <c r="DF57" s="328"/>
      <c r="DG57" s="328"/>
      <c r="DH57" s="328"/>
      <c r="DI57" s="11"/>
    </row>
    <row r="58" spans="1:113">
      <c r="A58" s="7"/>
      <c r="B58" s="17"/>
      <c r="C58" s="8" t="s">
        <v>115</v>
      </c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</row>
    <row r="59" spans="1:113">
      <c r="A59" s="235" t="str">
        <f>INDEX(Map!$A$6:$B$70,MATCH('FY14 Essbase'!C59,Map!$A$6:$A$70,0),2)</f>
        <v>011DIV</v>
      </c>
      <c r="C59" s="235" t="s">
        <v>113</v>
      </c>
    </row>
    <row r="60" spans="1:113">
      <c r="A60" s="235" t="str">
        <f>INDEX(Map!$A$6:$B$70,MATCH('FY14 Essbase'!C60,Map!$A$6:$A$70,0),2)</f>
        <v>047DIV</v>
      </c>
      <c r="C60" s="235" t="s">
        <v>114</v>
      </c>
    </row>
    <row r="61" spans="1:113">
      <c r="A61" s="235" t="str">
        <f>INDEX(Map!$A$6:$B$70,MATCH('FY14 Essbase'!C61,Map!$A$6:$A$70,0),2)</f>
        <v>979DIV</v>
      </c>
      <c r="C61" s="235" t="s">
        <v>116</v>
      </c>
    </row>
    <row r="62" spans="1:113">
      <c r="A62" s="235" t="str">
        <f>INDEX(Map!$A$6:$B$70,MATCH('FY14 Essbase'!C62,Map!$A$6:$A$70,0),2)</f>
        <v>989DIV</v>
      </c>
      <c r="C62" s="235" t="s">
        <v>117</v>
      </c>
    </row>
    <row r="63" spans="1:113">
      <c r="A63" s="235" t="str">
        <f>INDEX(Map!$A$6:$B$70,MATCH('FY14 Essbase'!C63,Map!$A$6:$A$70,0),2)</f>
        <v>990DIV</v>
      </c>
      <c r="C63" s="235" t="s">
        <v>118</v>
      </c>
    </row>
  </sheetData>
  <pageMargins left="0.7" right="0.7" top="0.75" bottom="0.75" header="0.3" footer="0.3"/>
  <pageSetup scale="83" orientation="portrait" r:id="rId1"/>
  <customProperties>
    <customPr name="_pios_id" r:id="rId2"/>
    <customPr name="CellIDs" r:id="rId3"/>
    <customPr name="ConnName" r:id="rId4"/>
    <customPr name="ConnPOV" r:id="rId5"/>
    <customPr name="HyperionPOVXML" r:id="rId6"/>
    <customPr name="HyperionXML" r:id="rId7"/>
    <customPr name="NameConnectionMap" r:id="rId8"/>
    <customPr name="POVPosition" r:id="rId9"/>
    <customPr name="SheetHasParityContent" r:id="rId10"/>
    <customPr name="SheetOptions" r:id="rId11"/>
    <customPr name="ShowPOV" r:id="rId1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DI63"/>
  <sheetViews>
    <sheetView topLeftCell="CN4" workbookViewId="0">
      <selection activeCell="E39" sqref="E39"/>
    </sheetView>
  </sheetViews>
  <sheetFormatPr defaultRowHeight="12.75"/>
  <cols>
    <col min="1" max="1" width="9.140625" style="235"/>
    <col min="2" max="2" width="2.5703125" style="18" customWidth="1"/>
    <col min="3" max="3" width="15.5703125" style="235" customWidth="1"/>
    <col min="4" max="4" width="44.42578125" style="235" bestFit="1" customWidth="1"/>
    <col min="5" max="5" width="1.42578125" style="235" customWidth="1"/>
    <col min="6" max="6" width="14.5703125" style="235" bestFit="1" customWidth="1"/>
    <col min="7" max="7" width="13.5703125" style="235" bestFit="1" customWidth="1"/>
    <col min="8" max="8" width="16" style="235" bestFit="1" customWidth="1"/>
    <col min="9" max="9" width="13.5703125" style="235" bestFit="1" customWidth="1"/>
    <col min="10" max="10" width="14.5703125" style="235" bestFit="1" customWidth="1"/>
    <col min="11" max="11" width="6.5703125" style="235" bestFit="1" customWidth="1"/>
    <col min="12" max="12" width="12.42578125" style="235" bestFit="1" customWidth="1"/>
    <col min="13" max="13" width="16" style="235" bestFit="1" customWidth="1"/>
    <col min="14" max="14" width="1.42578125" style="235" customWidth="1"/>
    <col min="15" max="15" width="14.5703125" style="235" bestFit="1" customWidth="1"/>
    <col min="16" max="16" width="13.5703125" style="235" bestFit="1" customWidth="1"/>
    <col min="17" max="17" width="16" style="235" bestFit="1" customWidth="1"/>
    <col min="18" max="18" width="13.5703125" style="235" bestFit="1" customWidth="1"/>
    <col min="19" max="19" width="14.5703125" style="235" bestFit="1" customWidth="1"/>
    <col min="20" max="20" width="6.5703125" style="235" bestFit="1" customWidth="1"/>
    <col min="21" max="21" width="12.42578125" style="235" bestFit="1" customWidth="1"/>
    <col min="22" max="22" width="16" style="235" bestFit="1" customWidth="1"/>
    <col min="23" max="23" width="1.42578125" style="235" customWidth="1"/>
    <col min="24" max="24" width="14.5703125" style="235" bestFit="1" customWidth="1"/>
    <col min="25" max="25" width="13.5703125" style="235" bestFit="1" customWidth="1"/>
    <col min="26" max="26" width="16" style="235" bestFit="1" customWidth="1"/>
    <col min="27" max="27" width="13.5703125" style="235" bestFit="1" customWidth="1"/>
    <col min="28" max="28" width="14.5703125" style="235" bestFit="1" customWidth="1"/>
    <col min="29" max="29" width="6.5703125" style="235" bestFit="1" customWidth="1"/>
    <col min="30" max="30" width="12.42578125" style="235" bestFit="1" customWidth="1"/>
    <col min="31" max="31" width="16" style="235" bestFit="1" customWidth="1"/>
    <col min="32" max="32" width="1.42578125" style="235" customWidth="1"/>
    <col min="33" max="33" width="14.5703125" style="235" bestFit="1" customWidth="1"/>
    <col min="34" max="34" width="13.5703125" style="235" bestFit="1" customWidth="1"/>
    <col min="35" max="35" width="16" style="235" bestFit="1" customWidth="1"/>
    <col min="36" max="36" width="13.5703125" style="235" bestFit="1" customWidth="1"/>
    <col min="37" max="37" width="14.5703125" style="235" bestFit="1" customWidth="1"/>
    <col min="38" max="38" width="6.5703125" style="235" bestFit="1" customWidth="1"/>
    <col min="39" max="39" width="13.85546875" style="235" customWidth="1"/>
    <col min="40" max="40" width="16" style="235" bestFit="1" customWidth="1"/>
    <col min="41" max="41" width="1.42578125" style="235" customWidth="1"/>
    <col min="42" max="42" width="14.5703125" style="235" bestFit="1" customWidth="1"/>
    <col min="43" max="43" width="13.5703125" style="235" bestFit="1" customWidth="1"/>
    <col min="44" max="44" width="16" style="235" bestFit="1" customWidth="1"/>
    <col min="45" max="45" width="13.5703125" style="235" bestFit="1" customWidth="1"/>
    <col min="46" max="46" width="14.5703125" style="235" bestFit="1" customWidth="1"/>
    <col min="47" max="47" width="6.5703125" style="235" bestFit="1" customWidth="1"/>
    <col min="48" max="48" width="14" style="235" customWidth="1"/>
    <col min="49" max="49" width="16" style="235" bestFit="1" customWidth="1"/>
    <col min="50" max="50" width="1.42578125" style="235" customWidth="1"/>
    <col min="51" max="51" width="14.5703125" style="235" bestFit="1" customWidth="1"/>
    <col min="52" max="52" width="13.5703125" style="235" bestFit="1" customWidth="1"/>
    <col min="53" max="53" width="16" style="235" bestFit="1" customWidth="1"/>
    <col min="54" max="54" width="13.5703125" style="235" bestFit="1" customWidth="1"/>
    <col min="55" max="55" width="14.5703125" style="235" bestFit="1" customWidth="1"/>
    <col min="56" max="56" width="6.5703125" style="235" bestFit="1" customWidth="1"/>
    <col min="57" max="57" width="14.140625" style="235" customWidth="1"/>
    <col min="58" max="58" width="16" style="235" bestFit="1" customWidth="1"/>
    <col min="59" max="59" width="1.42578125" style="235" customWidth="1"/>
    <col min="60" max="60" width="14.5703125" style="235" bestFit="1" customWidth="1"/>
    <col min="61" max="61" width="13.5703125" style="235" bestFit="1" customWidth="1"/>
    <col min="62" max="62" width="16" style="235" bestFit="1" customWidth="1"/>
    <col min="63" max="63" width="13.5703125" style="235" bestFit="1" customWidth="1"/>
    <col min="64" max="64" width="14.140625" style="235" bestFit="1" customWidth="1"/>
    <col min="65" max="65" width="6.5703125" style="235" bestFit="1" customWidth="1"/>
    <col min="66" max="66" width="13.5703125" style="235" customWidth="1"/>
    <col min="67" max="67" width="16" style="235" bestFit="1" customWidth="1"/>
    <col min="68" max="68" width="1.42578125" style="235" customWidth="1"/>
    <col min="69" max="69" width="14.5703125" style="235" bestFit="1" customWidth="1"/>
    <col min="70" max="70" width="13.5703125" style="235" bestFit="1" customWidth="1"/>
    <col min="71" max="71" width="16" style="235" bestFit="1" customWidth="1"/>
    <col min="72" max="72" width="13.5703125" style="235" bestFit="1" customWidth="1"/>
    <col min="73" max="73" width="16.140625" style="235" customWidth="1"/>
    <col min="74" max="74" width="6.5703125" style="235" bestFit="1" customWidth="1"/>
    <col min="75" max="75" width="17.28515625" style="235" customWidth="1"/>
    <col min="76" max="76" width="16" style="235" bestFit="1" customWidth="1"/>
    <col min="77" max="77" width="1.42578125" style="235" customWidth="1"/>
    <col min="78" max="78" width="14.5703125" style="235" bestFit="1" customWidth="1"/>
    <col min="79" max="79" width="13.5703125" style="235" bestFit="1" customWidth="1"/>
    <col min="80" max="80" width="16" style="235" bestFit="1" customWidth="1"/>
    <col min="81" max="82" width="13.5703125" style="235" bestFit="1" customWidth="1"/>
    <col min="83" max="83" width="6.5703125" style="235" bestFit="1" customWidth="1"/>
    <col min="84" max="84" width="12.42578125" style="235" bestFit="1" customWidth="1"/>
    <col min="85" max="85" width="16" style="235" bestFit="1" customWidth="1"/>
    <col min="86" max="86" width="1.42578125" style="235" customWidth="1"/>
    <col min="87" max="87" width="14.5703125" style="235" bestFit="1" customWidth="1"/>
    <col min="88" max="88" width="13.5703125" style="235" bestFit="1" customWidth="1"/>
    <col min="89" max="89" width="16" style="235" bestFit="1" customWidth="1"/>
    <col min="90" max="91" width="13.5703125" style="235" bestFit="1" customWidth="1"/>
    <col min="92" max="92" width="6.5703125" style="235" bestFit="1" customWidth="1"/>
    <col min="93" max="93" width="12.42578125" style="235" bestFit="1" customWidth="1"/>
    <col min="94" max="94" width="16" style="235" bestFit="1" customWidth="1"/>
    <col min="95" max="95" width="1.42578125" style="235" customWidth="1"/>
    <col min="96" max="96" width="14.5703125" style="235" bestFit="1" customWidth="1"/>
    <col min="97" max="97" width="13.5703125" style="235" bestFit="1" customWidth="1"/>
    <col min="98" max="98" width="16" style="235" bestFit="1" customWidth="1"/>
    <col min="99" max="100" width="13.5703125" style="235" bestFit="1" customWidth="1"/>
    <col min="101" max="101" width="6.5703125" style="235" bestFit="1" customWidth="1"/>
    <col min="102" max="102" width="12.42578125" style="235" bestFit="1" customWidth="1"/>
    <col min="103" max="103" width="16" style="235" bestFit="1" customWidth="1"/>
    <col min="104" max="104" width="1.42578125" style="235" customWidth="1"/>
    <col min="105" max="105" width="14.5703125" style="235" bestFit="1" customWidth="1"/>
    <col min="106" max="106" width="13.5703125" style="235" bestFit="1" customWidth="1"/>
    <col min="107" max="107" width="16" style="235" bestFit="1" customWidth="1"/>
    <col min="108" max="109" width="13.5703125" style="235" bestFit="1" customWidth="1"/>
    <col min="110" max="110" width="9.140625" style="235"/>
    <col min="111" max="111" width="12.42578125" style="235" bestFit="1" customWidth="1"/>
    <col min="112" max="112" width="16" style="235" bestFit="1" customWidth="1"/>
    <col min="113" max="113" width="1.42578125" style="235" customWidth="1"/>
    <col min="114" max="16384" width="9.140625" style="235"/>
  </cols>
  <sheetData>
    <row r="1" spans="1:113">
      <c r="B1" s="17" t="s">
        <v>130</v>
      </c>
      <c r="D1" s="3" t="s">
        <v>4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5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6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119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A7" s="19"/>
      <c r="B7" s="17"/>
      <c r="E7" s="21"/>
      <c r="F7" s="324" t="s">
        <v>7</v>
      </c>
      <c r="G7" s="324" t="s">
        <v>7</v>
      </c>
      <c r="H7" s="324" t="s">
        <v>7</v>
      </c>
      <c r="I7" s="324" t="s">
        <v>7</v>
      </c>
      <c r="J7" s="324" t="s">
        <v>7</v>
      </c>
      <c r="K7" s="324" t="s">
        <v>7</v>
      </c>
      <c r="L7" s="324" t="s">
        <v>7</v>
      </c>
      <c r="M7" s="324" t="s">
        <v>7</v>
      </c>
      <c r="N7" s="325"/>
      <c r="O7" s="324" t="s">
        <v>8</v>
      </c>
      <c r="P7" s="324" t="s">
        <v>8</v>
      </c>
      <c r="Q7" s="324" t="s">
        <v>8</v>
      </c>
      <c r="R7" s="324" t="s">
        <v>8</v>
      </c>
      <c r="S7" s="324" t="s">
        <v>8</v>
      </c>
      <c r="T7" s="324" t="s">
        <v>8</v>
      </c>
      <c r="U7" s="324" t="s">
        <v>8</v>
      </c>
      <c r="V7" s="324" t="s">
        <v>8</v>
      </c>
      <c r="W7" s="325"/>
      <c r="X7" s="324" t="s">
        <v>9</v>
      </c>
      <c r="Y7" s="324" t="s">
        <v>9</v>
      </c>
      <c r="Z7" s="324" t="s">
        <v>9</v>
      </c>
      <c r="AA7" s="324" t="s">
        <v>9</v>
      </c>
      <c r="AB7" s="324" t="s">
        <v>9</v>
      </c>
      <c r="AC7" s="324" t="s">
        <v>9</v>
      </c>
      <c r="AD7" s="324" t="s">
        <v>9</v>
      </c>
      <c r="AE7" s="324" t="s">
        <v>9</v>
      </c>
      <c r="AF7" s="325"/>
      <c r="AG7" s="324" t="s">
        <v>10</v>
      </c>
      <c r="AH7" s="324" t="s">
        <v>10</v>
      </c>
      <c r="AI7" s="324" t="s">
        <v>10</v>
      </c>
      <c r="AJ7" s="324" t="s">
        <v>10</v>
      </c>
      <c r="AK7" s="324" t="s">
        <v>10</v>
      </c>
      <c r="AL7" s="324" t="s">
        <v>10</v>
      </c>
      <c r="AM7" s="324" t="s">
        <v>10</v>
      </c>
      <c r="AN7" s="324" t="s">
        <v>10</v>
      </c>
      <c r="AO7" s="325"/>
      <c r="AP7" s="324" t="s">
        <v>11</v>
      </c>
      <c r="AQ7" s="324" t="s">
        <v>11</v>
      </c>
      <c r="AR7" s="324" t="s">
        <v>11</v>
      </c>
      <c r="AS7" s="324" t="s">
        <v>11</v>
      </c>
      <c r="AT7" s="324" t="s">
        <v>11</v>
      </c>
      <c r="AU7" s="324" t="s">
        <v>11</v>
      </c>
      <c r="AV7" s="324" t="s">
        <v>11</v>
      </c>
      <c r="AW7" s="324" t="s">
        <v>11</v>
      </c>
      <c r="AX7" s="325"/>
      <c r="AY7" s="324" t="s">
        <v>12</v>
      </c>
      <c r="AZ7" s="324" t="s">
        <v>12</v>
      </c>
      <c r="BA7" s="324" t="s">
        <v>12</v>
      </c>
      <c r="BB7" s="324" t="s">
        <v>12</v>
      </c>
      <c r="BC7" s="324" t="s">
        <v>12</v>
      </c>
      <c r="BD7" s="324" t="s">
        <v>12</v>
      </c>
      <c r="BE7" s="324" t="s">
        <v>12</v>
      </c>
      <c r="BF7" s="324" t="s">
        <v>12</v>
      </c>
      <c r="BG7" s="325"/>
      <c r="BH7" s="324" t="s">
        <v>13</v>
      </c>
      <c r="BI7" s="324" t="s">
        <v>13</v>
      </c>
      <c r="BJ7" s="324" t="s">
        <v>13</v>
      </c>
      <c r="BK7" s="324" t="s">
        <v>13</v>
      </c>
      <c r="BL7" s="324" t="s">
        <v>13</v>
      </c>
      <c r="BM7" s="324" t="s">
        <v>13</v>
      </c>
      <c r="BN7" s="324" t="s">
        <v>13</v>
      </c>
      <c r="BO7" s="324" t="s">
        <v>13</v>
      </c>
      <c r="BP7" s="325"/>
      <c r="BQ7" s="324" t="s">
        <v>1</v>
      </c>
      <c r="BR7" s="324" t="s">
        <v>1</v>
      </c>
      <c r="BS7" s="324" t="s">
        <v>1</v>
      </c>
      <c r="BT7" s="324" t="s">
        <v>1</v>
      </c>
      <c r="BU7" s="324" t="s">
        <v>1</v>
      </c>
      <c r="BV7" s="324" t="s">
        <v>1</v>
      </c>
      <c r="BW7" s="324" t="s">
        <v>1</v>
      </c>
      <c r="BX7" s="324" t="s">
        <v>1</v>
      </c>
      <c r="BY7" s="325"/>
      <c r="BZ7" s="324" t="s">
        <v>14</v>
      </c>
      <c r="CA7" s="324" t="s">
        <v>14</v>
      </c>
      <c r="CB7" s="324" t="s">
        <v>14</v>
      </c>
      <c r="CC7" s="324" t="s">
        <v>14</v>
      </c>
      <c r="CD7" s="324" t="s">
        <v>14</v>
      </c>
      <c r="CE7" s="324" t="s">
        <v>14</v>
      </c>
      <c r="CF7" s="324" t="s">
        <v>14</v>
      </c>
      <c r="CG7" s="324" t="s">
        <v>14</v>
      </c>
      <c r="CH7" s="325"/>
      <c r="CI7" s="324" t="s">
        <v>15</v>
      </c>
      <c r="CJ7" s="324" t="s">
        <v>15</v>
      </c>
      <c r="CK7" s="324" t="s">
        <v>15</v>
      </c>
      <c r="CL7" s="324" t="s">
        <v>15</v>
      </c>
      <c r="CM7" s="324" t="s">
        <v>15</v>
      </c>
      <c r="CN7" s="324" t="s">
        <v>15</v>
      </c>
      <c r="CO7" s="324" t="s">
        <v>15</v>
      </c>
      <c r="CP7" s="324" t="s">
        <v>15</v>
      </c>
      <c r="CQ7" s="325"/>
      <c r="CR7" s="324" t="s">
        <v>16</v>
      </c>
      <c r="CS7" s="324" t="s">
        <v>16</v>
      </c>
      <c r="CT7" s="324" t="s">
        <v>16</v>
      </c>
      <c r="CU7" s="324" t="s">
        <v>16</v>
      </c>
      <c r="CV7" s="324" t="s">
        <v>16</v>
      </c>
      <c r="CW7" s="324" t="s">
        <v>16</v>
      </c>
      <c r="CX7" s="324" t="s">
        <v>16</v>
      </c>
      <c r="CY7" s="324" t="s">
        <v>16</v>
      </c>
      <c r="CZ7" s="325"/>
      <c r="DA7" s="324" t="s">
        <v>17</v>
      </c>
      <c r="DB7" s="324" t="s">
        <v>17</v>
      </c>
      <c r="DC7" s="324" t="s">
        <v>17</v>
      </c>
      <c r="DD7" s="324" t="s">
        <v>17</v>
      </c>
      <c r="DE7" s="324" t="s">
        <v>17</v>
      </c>
      <c r="DF7" s="324" t="s">
        <v>17</v>
      </c>
      <c r="DG7" s="324" t="s">
        <v>17</v>
      </c>
      <c r="DH7" s="324" t="s">
        <v>17</v>
      </c>
      <c r="DI7" s="21"/>
    </row>
    <row r="8" spans="1:113" ht="38.25">
      <c r="A8" s="16" t="s">
        <v>129</v>
      </c>
      <c r="B8" s="17" t="s">
        <v>134</v>
      </c>
      <c r="E8" s="9"/>
      <c r="F8" s="326" t="s">
        <v>18</v>
      </c>
      <c r="G8" s="326" t="s">
        <v>19</v>
      </c>
      <c r="H8" s="326" t="s">
        <v>20</v>
      </c>
      <c r="I8" s="326" t="s">
        <v>21</v>
      </c>
      <c r="J8" s="326" t="s">
        <v>22</v>
      </c>
      <c r="K8" s="326" t="s">
        <v>23</v>
      </c>
      <c r="L8" s="326" t="s">
        <v>24</v>
      </c>
      <c r="M8" s="326" t="s">
        <v>2</v>
      </c>
      <c r="N8" s="327"/>
      <c r="O8" s="326" t="s">
        <v>18</v>
      </c>
      <c r="P8" s="326" t="s">
        <v>19</v>
      </c>
      <c r="Q8" s="326" t="s">
        <v>20</v>
      </c>
      <c r="R8" s="326" t="s">
        <v>21</v>
      </c>
      <c r="S8" s="326" t="s">
        <v>22</v>
      </c>
      <c r="T8" s="326" t="s">
        <v>23</v>
      </c>
      <c r="U8" s="326" t="s">
        <v>24</v>
      </c>
      <c r="V8" s="326" t="s">
        <v>2</v>
      </c>
      <c r="W8" s="327"/>
      <c r="X8" s="326" t="s">
        <v>18</v>
      </c>
      <c r="Y8" s="326" t="s">
        <v>19</v>
      </c>
      <c r="Z8" s="326" t="s">
        <v>20</v>
      </c>
      <c r="AA8" s="326" t="s">
        <v>21</v>
      </c>
      <c r="AB8" s="326" t="s">
        <v>22</v>
      </c>
      <c r="AC8" s="326" t="s">
        <v>23</v>
      </c>
      <c r="AD8" s="326" t="s">
        <v>24</v>
      </c>
      <c r="AE8" s="326" t="s">
        <v>2</v>
      </c>
      <c r="AF8" s="327"/>
      <c r="AG8" s="326" t="s">
        <v>18</v>
      </c>
      <c r="AH8" s="326" t="s">
        <v>19</v>
      </c>
      <c r="AI8" s="326" t="s">
        <v>20</v>
      </c>
      <c r="AJ8" s="326" t="s">
        <v>21</v>
      </c>
      <c r="AK8" s="326" t="s">
        <v>22</v>
      </c>
      <c r="AL8" s="326" t="s">
        <v>23</v>
      </c>
      <c r="AM8" s="326" t="s">
        <v>24</v>
      </c>
      <c r="AN8" s="326" t="s">
        <v>2</v>
      </c>
      <c r="AO8" s="327"/>
      <c r="AP8" s="326" t="s">
        <v>18</v>
      </c>
      <c r="AQ8" s="326" t="s">
        <v>19</v>
      </c>
      <c r="AR8" s="326" t="s">
        <v>20</v>
      </c>
      <c r="AS8" s="326" t="s">
        <v>21</v>
      </c>
      <c r="AT8" s="326" t="s">
        <v>22</v>
      </c>
      <c r="AU8" s="326" t="s">
        <v>23</v>
      </c>
      <c r="AV8" s="326" t="s">
        <v>24</v>
      </c>
      <c r="AW8" s="326" t="s">
        <v>2</v>
      </c>
      <c r="AX8" s="327"/>
      <c r="AY8" s="326" t="s">
        <v>18</v>
      </c>
      <c r="AZ8" s="326" t="s">
        <v>19</v>
      </c>
      <c r="BA8" s="326" t="s">
        <v>20</v>
      </c>
      <c r="BB8" s="326" t="s">
        <v>21</v>
      </c>
      <c r="BC8" s="326" t="s">
        <v>22</v>
      </c>
      <c r="BD8" s="326" t="s">
        <v>23</v>
      </c>
      <c r="BE8" s="326" t="s">
        <v>24</v>
      </c>
      <c r="BF8" s="326" t="s">
        <v>2</v>
      </c>
      <c r="BG8" s="327"/>
      <c r="BH8" s="326" t="s">
        <v>18</v>
      </c>
      <c r="BI8" s="326" t="s">
        <v>19</v>
      </c>
      <c r="BJ8" s="326" t="s">
        <v>20</v>
      </c>
      <c r="BK8" s="326" t="s">
        <v>21</v>
      </c>
      <c r="BL8" s="326" t="s">
        <v>22</v>
      </c>
      <c r="BM8" s="326" t="s">
        <v>23</v>
      </c>
      <c r="BN8" s="326" t="s">
        <v>24</v>
      </c>
      <c r="BO8" s="326" t="s">
        <v>2</v>
      </c>
      <c r="BP8" s="327"/>
      <c r="BQ8" s="326" t="s">
        <v>18</v>
      </c>
      <c r="BR8" s="326" t="s">
        <v>19</v>
      </c>
      <c r="BS8" s="326" t="s">
        <v>20</v>
      </c>
      <c r="BT8" s="326" t="s">
        <v>21</v>
      </c>
      <c r="BU8" s="326" t="s">
        <v>22</v>
      </c>
      <c r="BV8" s="326" t="s">
        <v>23</v>
      </c>
      <c r="BW8" s="326" t="s">
        <v>24</v>
      </c>
      <c r="BX8" s="326" t="s">
        <v>2</v>
      </c>
      <c r="BY8" s="327"/>
      <c r="BZ8" s="326" t="s">
        <v>18</v>
      </c>
      <c r="CA8" s="326" t="s">
        <v>19</v>
      </c>
      <c r="CB8" s="326" t="s">
        <v>20</v>
      </c>
      <c r="CC8" s="326" t="s">
        <v>21</v>
      </c>
      <c r="CD8" s="326" t="s">
        <v>22</v>
      </c>
      <c r="CE8" s="326" t="s">
        <v>23</v>
      </c>
      <c r="CF8" s="326" t="s">
        <v>24</v>
      </c>
      <c r="CG8" s="326" t="s">
        <v>2</v>
      </c>
      <c r="CH8" s="327"/>
      <c r="CI8" s="326" t="s">
        <v>18</v>
      </c>
      <c r="CJ8" s="326" t="s">
        <v>19</v>
      </c>
      <c r="CK8" s="326" t="s">
        <v>20</v>
      </c>
      <c r="CL8" s="326" t="s">
        <v>21</v>
      </c>
      <c r="CM8" s="326" t="s">
        <v>22</v>
      </c>
      <c r="CN8" s="326" t="s">
        <v>23</v>
      </c>
      <c r="CO8" s="326" t="s">
        <v>24</v>
      </c>
      <c r="CP8" s="326" t="s">
        <v>2</v>
      </c>
      <c r="CQ8" s="327"/>
      <c r="CR8" s="326" t="s">
        <v>18</v>
      </c>
      <c r="CS8" s="326" t="s">
        <v>19</v>
      </c>
      <c r="CT8" s="326" t="s">
        <v>20</v>
      </c>
      <c r="CU8" s="326" t="s">
        <v>21</v>
      </c>
      <c r="CV8" s="326" t="s">
        <v>22</v>
      </c>
      <c r="CW8" s="326" t="s">
        <v>23</v>
      </c>
      <c r="CX8" s="326" t="s">
        <v>24</v>
      </c>
      <c r="CY8" s="326" t="s">
        <v>2</v>
      </c>
      <c r="CZ8" s="327"/>
      <c r="DA8" s="326" t="s">
        <v>18</v>
      </c>
      <c r="DB8" s="326" t="s">
        <v>19</v>
      </c>
      <c r="DC8" s="326" t="s">
        <v>20</v>
      </c>
      <c r="DD8" s="326" t="s">
        <v>21</v>
      </c>
      <c r="DE8" s="326" t="s">
        <v>22</v>
      </c>
      <c r="DF8" s="326" t="s">
        <v>23</v>
      </c>
      <c r="DG8" s="326" t="s">
        <v>24</v>
      </c>
      <c r="DH8" s="326" t="s">
        <v>2</v>
      </c>
      <c r="DI8" s="9"/>
    </row>
    <row r="9" spans="1:113">
      <c r="A9" s="235" t="str">
        <f>INDEX(Map!$A$6:$B$70,MATCH('FY14 Essbase'!C9,Map!$A$6:$A$70,0),2)</f>
        <v>001DIV</v>
      </c>
      <c r="B9" s="17" t="s">
        <v>135</v>
      </c>
      <c r="C9" s="3" t="s">
        <v>79</v>
      </c>
      <c r="D9" s="3" t="s">
        <v>37</v>
      </c>
      <c r="E9" s="10"/>
      <c r="F9" s="328">
        <v>-8318.81</v>
      </c>
      <c r="G9" s="328">
        <v>-559.45000000000005</v>
      </c>
      <c r="H9" s="328">
        <v>-81.400000000000006</v>
      </c>
      <c r="I9" s="328">
        <v>-5.47</v>
      </c>
      <c r="J9" s="328">
        <v>3699.76</v>
      </c>
      <c r="K9" s="329" t="s">
        <v>681</v>
      </c>
      <c r="L9" s="328">
        <v>248.81</v>
      </c>
      <c r="M9" s="328">
        <v>12739.960000000001</v>
      </c>
      <c r="N9" s="330"/>
      <c r="O9" s="328">
        <v>-8318.81</v>
      </c>
      <c r="P9" s="328">
        <v>-559.45000000000005</v>
      </c>
      <c r="Q9" s="328">
        <v>-81.400000000000006</v>
      </c>
      <c r="R9" s="328">
        <v>-5.47</v>
      </c>
      <c r="S9" s="328">
        <v>3699.76</v>
      </c>
      <c r="T9" s="329" t="s">
        <v>681</v>
      </c>
      <c r="U9" s="328">
        <v>248.81</v>
      </c>
      <c r="V9" s="328">
        <v>12739.960000000001</v>
      </c>
      <c r="W9" s="330"/>
      <c r="X9" s="328">
        <v>-8318.81</v>
      </c>
      <c r="Y9" s="328">
        <v>-559.45000000000005</v>
      </c>
      <c r="Z9" s="328">
        <v>-81.400000000000006</v>
      </c>
      <c r="AA9" s="328">
        <v>-5.47</v>
      </c>
      <c r="AB9" s="328">
        <v>3699.76</v>
      </c>
      <c r="AC9" s="329" t="s">
        <v>681</v>
      </c>
      <c r="AD9" s="328">
        <v>248.81</v>
      </c>
      <c r="AE9" s="328">
        <v>12739.960000000001</v>
      </c>
      <c r="AF9" s="330"/>
      <c r="AG9" s="329">
        <v>-8318.81</v>
      </c>
      <c r="AH9" s="329">
        <v>-559.45000000000005</v>
      </c>
      <c r="AI9" s="329">
        <v>-81.400000000000006</v>
      </c>
      <c r="AJ9" s="329">
        <v>-5.47</v>
      </c>
      <c r="AK9" s="329">
        <v>3699.76</v>
      </c>
      <c r="AL9" s="329" t="s">
        <v>681</v>
      </c>
      <c r="AM9" s="329">
        <v>248.81</v>
      </c>
      <c r="AN9" s="329">
        <v>12739.960000000001</v>
      </c>
      <c r="AO9" s="330"/>
      <c r="AP9" s="329">
        <v>-8318.81</v>
      </c>
      <c r="AQ9" s="329">
        <v>-559.45000000000005</v>
      </c>
      <c r="AR9" s="329">
        <v>-81.400000000000006</v>
      </c>
      <c r="AS9" s="329">
        <v>-5.47</v>
      </c>
      <c r="AT9" s="329">
        <v>3699.76</v>
      </c>
      <c r="AU9" s="329" t="s">
        <v>681</v>
      </c>
      <c r="AV9" s="329">
        <v>248.81</v>
      </c>
      <c r="AW9" s="329">
        <v>12739.960000000001</v>
      </c>
      <c r="AX9" s="330"/>
      <c r="AY9" s="329">
        <v>-8318.81</v>
      </c>
      <c r="AZ9" s="329">
        <v>-559.45000000000005</v>
      </c>
      <c r="BA9" s="329">
        <v>-81.400000000000006</v>
      </c>
      <c r="BB9" s="329">
        <v>-5.47</v>
      </c>
      <c r="BC9" s="329">
        <v>3699.76</v>
      </c>
      <c r="BD9" s="329" t="s">
        <v>681</v>
      </c>
      <c r="BE9" s="329">
        <v>248.81</v>
      </c>
      <c r="BF9" s="329">
        <v>12739.960000000001</v>
      </c>
      <c r="BG9" s="330"/>
      <c r="BH9" s="329">
        <v>-8318.81</v>
      </c>
      <c r="BI9" s="329">
        <v>-559.45000000000005</v>
      </c>
      <c r="BJ9" s="329">
        <v>-81.400000000000006</v>
      </c>
      <c r="BK9" s="329">
        <v>-5.47</v>
      </c>
      <c r="BL9" s="329">
        <v>3699.76</v>
      </c>
      <c r="BM9" s="329" t="s">
        <v>681</v>
      </c>
      <c r="BN9" s="329">
        <v>248.81</v>
      </c>
      <c r="BO9" s="329">
        <v>12739.960000000001</v>
      </c>
      <c r="BP9" s="330"/>
      <c r="BQ9" s="329">
        <v>-8318.81</v>
      </c>
      <c r="BR9" s="329">
        <v>-559.45000000000005</v>
      </c>
      <c r="BS9" s="329">
        <v>-81.400000000000006</v>
      </c>
      <c r="BT9" s="329">
        <v>-5.47</v>
      </c>
      <c r="BU9" s="329">
        <v>3699.76</v>
      </c>
      <c r="BV9" s="329" t="s">
        <v>681</v>
      </c>
      <c r="BW9" s="329">
        <v>248.81</v>
      </c>
      <c r="BX9" s="329">
        <v>12739.960000000001</v>
      </c>
      <c r="BY9" s="330"/>
      <c r="BZ9" s="329">
        <v>-8318.81</v>
      </c>
      <c r="CA9" s="329">
        <v>-559.45000000000005</v>
      </c>
      <c r="CB9" s="329">
        <v>-81.400000000000006</v>
      </c>
      <c r="CC9" s="329">
        <v>-5.47</v>
      </c>
      <c r="CD9" s="329">
        <v>3699.76</v>
      </c>
      <c r="CE9" s="329" t="s">
        <v>681</v>
      </c>
      <c r="CF9" s="329">
        <v>248.81</v>
      </c>
      <c r="CG9" s="329">
        <v>12739.960000000001</v>
      </c>
      <c r="CH9" s="330"/>
      <c r="CI9" s="329">
        <v>-8318.81</v>
      </c>
      <c r="CJ9" s="329">
        <v>-559.45000000000005</v>
      </c>
      <c r="CK9" s="329">
        <v>-81.400000000000006</v>
      </c>
      <c r="CL9" s="329">
        <v>-5.47</v>
      </c>
      <c r="CM9" s="329">
        <v>3699.76</v>
      </c>
      <c r="CN9" s="329" t="s">
        <v>681</v>
      </c>
      <c r="CO9" s="329">
        <v>248.81</v>
      </c>
      <c r="CP9" s="329">
        <v>12739.960000000001</v>
      </c>
      <c r="CQ9" s="330"/>
      <c r="CR9" s="329">
        <v>-8318.81</v>
      </c>
      <c r="CS9" s="329">
        <v>-559.45000000000005</v>
      </c>
      <c r="CT9" s="329">
        <v>-81.400000000000006</v>
      </c>
      <c r="CU9" s="329">
        <v>-5.47</v>
      </c>
      <c r="CV9" s="329">
        <v>3699.76</v>
      </c>
      <c r="CW9" s="329" t="s">
        <v>681</v>
      </c>
      <c r="CX9" s="329">
        <v>248.81</v>
      </c>
      <c r="CY9" s="329">
        <v>12739.960000000001</v>
      </c>
      <c r="CZ9" s="330"/>
      <c r="DA9" s="329">
        <v>0</v>
      </c>
      <c r="DB9" s="329">
        <v>0</v>
      </c>
      <c r="DC9" s="329">
        <v>-11.97</v>
      </c>
      <c r="DD9" s="329">
        <v>-0.81</v>
      </c>
      <c r="DE9" s="329">
        <v>3699.76</v>
      </c>
      <c r="DF9" s="329" t="s">
        <v>681</v>
      </c>
      <c r="DG9" s="329">
        <v>248.81</v>
      </c>
      <c r="DH9" s="329">
        <v>3935.7900000000004</v>
      </c>
      <c r="DI9" s="10"/>
    </row>
    <row r="10" spans="1:113">
      <c r="A10" s="235" t="str">
        <f>INDEX(Map!$A$6:$B$70,MATCH('FY14 Essbase'!C10,Map!$A$6:$A$70,0),2)</f>
        <v>002DIV</v>
      </c>
      <c r="B10" s="17" t="s">
        <v>136</v>
      </c>
      <c r="C10" s="3" t="s">
        <v>105</v>
      </c>
      <c r="D10" s="3" t="s">
        <v>63</v>
      </c>
      <c r="E10" s="10"/>
      <c r="F10" s="328">
        <v>295458434.76999998</v>
      </c>
      <c r="G10" s="328">
        <v>5093368.91</v>
      </c>
      <c r="H10" s="328">
        <v>15363852.050000001</v>
      </c>
      <c r="I10" s="328">
        <v>1033241.51</v>
      </c>
      <c r="J10" s="328">
        <v>5308360.95</v>
      </c>
      <c r="K10" s="329" t="s">
        <v>681</v>
      </c>
      <c r="L10" s="328">
        <v>356995</v>
      </c>
      <c r="M10" s="328">
        <v>-278489354.17000002</v>
      </c>
      <c r="N10" s="330"/>
      <c r="O10" s="328">
        <v>295458434.76999998</v>
      </c>
      <c r="P10" s="328">
        <v>5093368.91</v>
      </c>
      <c r="Q10" s="328">
        <v>15363852.050000001</v>
      </c>
      <c r="R10" s="328">
        <v>1033241.51</v>
      </c>
      <c r="S10" s="328">
        <v>-2262036.25</v>
      </c>
      <c r="T10" s="329" t="s">
        <v>681</v>
      </c>
      <c r="U10" s="328">
        <v>-152125.29</v>
      </c>
      <c r="V10" s="328">
        <v>-286568871.66000003</v>
      </c>
      <c r="W10" s="330"/>
      <c r="X10" s="328">
        <v>293930313.63</v>
      </c>
      <c r="Y10" s="328">
        <v>5027880.91</v>
      </c>
      <c r="Z10" s="328">
        <v>-7382222.4299999997</v>
      </c>
      <c r="AA10" s="328">
        <v>1045620.86</v>
      </c>
      <c r="AB10" s="328">
        <v>-14781441.560000001</v>
      </c>
      <c r="AC10" s="329" t="s">
        <v>681</v>
      </c>
      <c r="AD10" s="328">
        <v>-994073.61</v>
      </c>
      <c r="AE10" s="328">
        <v>-321070311.28000003</v>
      </c>
      <c r="AF10" s="330"/>
      <c r="AG10" s="329">
        <v>293930313.63</v>
      </c>
      <c r="AH10" s="329">
        <v>5027880.91</v>
      </c>
      <c r="AI10" s="329">
        <v>-7382222.4299999997</v>
      </c>
      <c r="AJ10" s="329">
        <v>1045620.86</v>
      </c>
      <c r="AK10" s="329">
        <v>-45584860.030000001</v>
      </c>
      <c r="AL10" s="329" t="s">
        <v>681</v>
      </c>
      <c r="AM10" s="329">
        <v>-3065648.54</v>
      </c>
      <c r="AN10" s="329">
        <v>-353945304.68000007</v>
      </c>
      <c r="AO10" s="330"/>
      <c r="AP10" s="329">
        <v>293930313.63</v>
      </c>
      <c r="AQ10" s="329">
        <v>5027880.91</v>
      </c>
      <c r="AR10" s="329">
        <v>-7382222.4299999997</v>
      </c>
      <c r="AS10" s="329">
        <v>1045620.86</v>
      </c>
      <c r="AT10" s="329">
        <v>-26493577.879999999</v>
      </c>
      <c r="AU10" s="329" t="s">
        <v>681</v>
      </c>
      <c r="AV10" s="329">
        <v>-1781731.91</v>
      </c>
      <c r="AW10" s="329">
        <v>-333570105.90000004</v>
      </c>
      <c r="AX10" s="330"/>
      <c r="AY10" s="329">
        <v>294082724.63</v>
      </c>
      <c r="AZ10" s="329">
        <v>5027880.91</v>
      </c>
      <c r="BA10" s="329">
        <v>41989495.670000002</v>
      </c>
      <c r="BB10" s="329">
        <v>1064806.17</v>
      </c>
      <c r="BC10" s="329">
        <v>-31902181.489999998</v>
      </c>
      <c r="BD10" s="329" t="s">
        <v>681</v>
      </c>
      <c r="BE10" s="329">
        <v>-2145468.4300000002</v>
      </c>
      <c r="BF10" s="329">
        <v>-290103953.62</v>
      </c>
      <c r="BG10" s="330"/>
      <c r="BH10" s="329">
        <v>294082724.63</v>
      </c>
      <c r="BI10" s="329">
        <v>5027880.91</v>
      </c>
      <c r="BJ10" s="329">
        <v>41989495.670000002</v>
      </c>
      <c r="BK10" s="329">
        <v>1064806.17</v>
      </c>
      <c r="BL10" s="329">
        <v>-23762155.690000001</v>
      </c>
      <c r="BM10" s="329" t="s">
        <v>681</v>
      </c>
      <c r="BN10" s="329">
        <v>-1598039.81</v>
      </c>
      <c r="BO10" s="329">
        <v>-281416499.19999999</v>
      </c>
      <c r="BP10" s="330"/>
      <c r="BQ10" s="329">
        <v>294082724.63</v>
      </c>
      <c r="BR10" s="329">
        <v>5027880.91</v>
      </c>
      <c r="BS10" s="329">
        <v>41989495.670000002</v>
      </c>
      <c r="BT10" s="329">
        <v>1064806.17</v>
      </c>
      <c r="BU10" s="329">
        <v>-18780892.93</v>
      </c>
      <c r="BV10" s="329" t="s">
        <v>681</v>
      </c>
      <c r="BW10" s="329">
        <v>-1263042.6100000001</v>
      </c>
      <c r="BX10" s="329">
        <v>-276100239.24000001</v>
      </c>
      <c r="BY10" s="330"/>
      <c r="BZ10" s="329">
        <v>294082724.63</v>
      </c>
      <c r="CA10" s="329">
        <v>5027880.91</v>
      </c>
      <c r="CB10" s="329">
        <v>48916706.130000003</v>
      </c>
      <c r="CC10" s="329">
        <v>471430.18</v>
      </c>
      <c r="CD10" s="329">
        <v>-2614806</v>
      </c>
      <c r="CE10" s="329" t="s">
        <v>681</v>
      </c>
      <c r="CF10" s="329">
        <v>-175849.65</v>
      </c>
      <c r="CG10" s="329">
        <v>-252513124.88</v>
      </c>
      <c r="CH10" s="330"/>
      <c r="CI10" s="329">
        <v>294082724.63</v>
      </c>
      <c r="CJ10" s="329">
        <v>5027880.91</v>
      </c>
      <c r="CK10" s="329">
        <v>48916706.130000003</v>
      </c>
      <c r="CL10" s="329">
        <v>471430.18</v>
      </c>
      <c r="CM10" s="329">
        <v>-13541928.810000001</v>
      </c>
      <c r="CN10" s="329" t="s">
        <v>681</v>
      </c>
      <c r="CO10" s="329">
        <v>-910714.64</v>
      </c>
      <c r="CP10" s="329">
        <v>-264175112.68000001</v>
      </c>
      <c r="CQ10" s="330"/>
      <c r="CR10" s="329">
        <v>294082724.63</v>
      </c>
      <c r="CS10" s="329">
        <v>5027880.91</v>
      </c>
      <c r="CT10" s="329">
        <v>48916706.130000003</v>
      </c>
      <c r="CU10" s="329">
        <v>471430.18</v>
      </c>
      <c r="CV10" s="329">
        <v>-15739879.779999999</v>
      </c>
      <c r="CW10" s="329" t="s">
        <v>681</v>
      </c>
      <c r="CX10" s="329">
        <v>-1058530.05</v>
      </c>
      <c r="CY10" s="329">
        <v>-266520879.06</v>
      </c>
      <c r="CZ10" s="330"/>
      <c r="DA10" s="329">
        <v>363961946.88</v>
      </c>
      <c r="DB10" s="329">
        <v>5114207.53</v>
      </c>
      <c r="DC10" s="329">
        <v>23369045.02</v>
      </c>
      <c r="DD10" s="329">
        <v>1571602.49</v>
      </c>
      <c r="DE10" s="329">
        <v>-8554726.0500000007</v>
      </c>
      <c r="DF10" s="329" t="s">
        <v>681</v>
      </c>
      <c r="DG10" s="329">
        <v>-575317.82999999996</v>
      </c>
      <c r="DH10" s="329">
        <v>-353265550.77999997</v>
      </c>
      <c r="DI10" s="10"/>
    </row>
    <row r="11" spans="1:113">
      <c r="A11" s="235" t="str">
        <f>INDEX(Map!$A$6:$B$70,MATCH('FY14 Essbase'!C11,Map!$A$6:$A$70,0),2)</f>
        <v>003DIV</v>
      </c>
      <c r="B11" s="17" t="s">
        <v>134</v>
      </c>
      <c r="C11" s="3" t="s">
        <v>77</v>
      </c>
      <c r="D11" s="3" t="s">
        <v>35</v>
      </c>
      <c r="E11" s="10"/>
      <c r="F11" s="328">
        <v>168538.28</v>
      </c>
      <c r="G11" s="328">
        <v>11334.45</v>
      </c>
      <c r="H11" s="328">
        <v>23319758.030000001</v>
      </c>
      <c r="I11" s="328">
        <v>1568287.82</v>
      </c>
      <c r="J11" s="328">
        <v>373962.29</v>
      </c>
      <c r="K11" s="329" t="s">
        <v>681</v>
      </c>
      <c r="L11" s="328">
        <v>25149.51</v>
      </c>
      <c r="M11" s="328">
        <v>25107284.920000002</v>
      </c>
      <c r="N11" s="330"/>
      <c r="O11" s="328">
        <v>168538.28</v>
      </c>
      <c r="P11" s="328">
        <v>11334.45</v>
      </c>
      <c r="Q11" s="328">
        <v>23319758.030000001</v>
      </c>
      <c r="R11" s="328">
        <v>1568287.82</v>
      </c>
      <c r="S11" s="328">
        <v>373962.29</v>
      </c>
      <c r="T11" s="329" t="s">
        <v>681</v>
      </c>
      <c r="U11" s="328">
        <v>25149.51</v>
      </c>
      <c r="V11" s="328">
        <v>25107284.920000002</v>
      </c>
      <c r="W11" s="330"/>
      <c r="X11" s="328">
        <v>168538.28</v>
      </c>
      <c r="Y11" s="328">
        <v>11334.45</v>
      </c>
      <c r="Z11" s="328">
        <v>23485909.16</v>
      </c>
      <c r="AA11" s="328">
        <v>1579461.73</v>
      </c>
      <c r="AB11" s="328">
        <v>207811.16</v>
      </c>
      <c r="AC11" s="329" t="s">
        <v>681</v>
      </c>
      <c r="AD11" s="328">
        <v>13975.6</v>
      </c>
      <c r="AE11" s="328">
        <v>25107284.920000002</v>
      </c>
      <c r="AF11" s="330"/>
      <c r="AG11" s="329">
        <v>168538.28</v>
      </c>
      <c r="AH11" s="329">
        <v>11334.45</v>
      </c>
      <c r="AI11" s="329">
        <v>23485909.16</v>
      </c>
      <c r="AJ11" s="329">
        <v>1579461.73</v>
      </c>
      <c r="AK11" s="329">
        <v>207811.16</v>
      </c>
      <c r="AL11" s="329" t="s">
        <v>681</v>
      </c>
      <c r="AM11" s="329">
        <v>13975.6</v>
      </c>
      <c r="AN11" s="329">
        <v>25107284.920000002</v>
      </c>
      <c r="AO11" s="330"/>
      <c r="AP11" s="329">
        <v>168538.28</v>
      </c>
      <c r="AQ11" s="329">
        <v>11334.45</v>
      </c>
      <c r="AR11" s="329">
        <v>23485909.16</v>
      </c>
      <c r="AS11" s="329">
        <v>1579461.73</v>
      </c>
      <c r="AT11" s="329">
        <v>207811.16</v>
      </c>
      <c r="AU11" s="329" t="s">
        <v>681</v>
      </c>
      <c r="AV11" s="329">
        <v>13975.6</v>
      </c>
      <c r="AW11" s="329">
        <v>25107284.920000002</v>
      </c>
      <c r="AX11" s="330"/>
      <c r="AY11" s="329">
        <v>168538.28</v>
      </c>
      <c r="AZ11" s="329">
        <v>11334.45</v>
      </c>
      <c r="BA11" s="329">
        <v>23485909.16</v>
      </c>
      <c r="BB11" s="329">
        <v>1579461.73</v>
      </c>
      <c r="BC11" s="329">
        <v>207811.16</v>
      </c>
      <c r="BD11" s="329" t="s">
        <v>681</v>
      </c>
      <c r="BE11" s="329">
        <v>13975.6</v>
      </c>
      <c r="BF11" s="329">
        <v>25107284.920000002</v>
      </c>
      <c r="BG11" s="330"/>
      <c r="BH11" s="329">
        <v>168538.28</v>
      </c>
      <c r="BI11" s="329">
        <v>11334.45</v>
      </c>
      <c r="BJ11" s="329">
        <v>23485909.16</v>
      </c>
      <c r="BK11" s="329">
        <v>1579461.73</v>
      </c>
      <c r="BL11" s="329">
        <v>207811.16</v>
      </c>
      <c r="BM11" s="329" t="s">
        <v>681</v>
      </c>
      <c r="BN11" s="329">
        <v>13975.6</v>
      </c>
      <c r="BO11" s="329">
        <v>25107284.920000002</v>
      </c>
      <c r="BP11" s="330"/>
      <c r="BQ11" s="329">
        <v>168538.28</v>
      </c>
      <c r="BR11" s="329">
        <v>11334.45</v>
      </c>
      <c r="BS11" s="329">
        <v>23485909.16</v>
      </c>
      <c r="BT11" s="329">
        <v>1579461.73</v>
      </c>
      <c r="BU11" s="329">
        <v>207811.16</v>
      </c>
      <c r="BV11" s="329" t="s">
        <v>681</v>
      </c>
      <c r="BW11" s="329">
        <v>13975.6</v>
      </c>
      <c r="BX11" s="329">
        <v>25107284.920000002</v>
      </c>
      <c r="BY11" s="330"/>
      <c r="BZ11" s="329">
        <v>168538.28</v>
      </c>
      <c r="CA11" s="329">
        <v>11334.45</v>
      </c>
      <c r="CB11" s="329">
        <v>23485909.16</v>
      </c>
      <c r="CC11" s="329">
        <v>1579461.73</v>
      </c>
      <c r="CD11" s="329">
        <v>207811.16</v>
      </c>
      <c r="CE11" s="329" t="s">
        <v>681</v>
      </c>
      <c r="CF11" s="329">
        <v>13975.6</v>
      </c>
      <c r="CG11" s="329">
        <v>25107284.920000002</v>
      </c>
      <c r="CH11" s="330"/>
      <c r="CI11" s="329">
        <v>168538.28</v>
      </c>
      <c r="CJ11" s="329">
        <v>11334.45</v>
      </c>
      <c r="CK11" s="329">
        <v>23485909.16</v>
      </c>
      <c r="CL11" s="329">
        <v>1579461.73</v>
      </c>
      <c r="CM11" s="329">
        <v>207811.16</v>
      </c>
      <c r="CN11" s="329" t="s">
        <v>681</v>
      </c>
      <c r="CO11" s="329">
        <v>13975.6</v>
      </c>
      <c r="CP11" s="329">
        <v>25107284.920000002</v>
      </c>
      <c r="CQ11" s="330"/>
      <c r="CR11" s="329">
        <v>168538.28</v>
      </c>
      <c r="CS11" s="329">
        <v>11334.45</v>
      </c>
      <c r="CT11" s="329">
        <v>23485909.16</v>
      </c>
      <c r="CU11" s="329">
        <v>1579461.73</v>
      </c>
      <c r="CV11" s="329">
        <v>207811.16</v>
      </c>
      <c r="CW11" s="329" t="s">
        <v>681</v>
      </c>
      <c r="CX11" s="329">
        <v>13975.6</v>
      </c>
      <c r="CY11" s="329">
        <v>25107284.920000002</v>
      </c>
      <c r="CZ11" s="330"/>
      <c r="DA11" s="329">
        <v>82813.25</v>
      </c>
      <c r="DB11" s="329">
        <v>5569.31</v>
      </c>
      <c r="DC11" s="329">
        <v>25112845.91</v>
      </c>
      <c r="DD11" s="329">
        <v>1688875.6</v>
      </c>
      <c r="DE11" s="329">
        <v>185476.52</v>
      </c>
      <c r="DF11" s="329" t="s">
        <v>681</v>
      </c>
      <c r="DG11" s="329">
        <v>12473.57</v>
      </c>
      <c r="DH11" s="329">
        <v>26911289.040000003</v>
      </c>
      <c r="DI11" s="10"/>
    </row>
    <row r="12" spans="1:113">
      <c r="A12" s="235" t="str">
        <f>INDEX(Map!$A$6:$B$70,MATCH('FY14 Essbase'!C12,Map!$A$6:$A$70,0),2)</f>
        <v>004DIV</v>
      </c>
      <c r="B12" s="17" t="s">
        <v>135</v>
      </c>
      <c r="C12" s="3" t="s">
        <v>74</v>
      </c>
      <c r="D12" s="3" t="s">
        <v>32</v>
      </c>
      <c r="E12" s="10"/>
      <c r="F12" s="328">
        <v>2223</v>
      </c>
      <c r="G12" s="328">
        <v>149.5</v>
      </c>
      <c r="H12" s="328">
        <v>146852.41</v>
      </c>
      <c r="I12" s="328">
        <v>9876.0400000000009</v>
      </c>
      <c r="J12" s="328">
        <v>-2399.4699999999998</v>
      </c>
      <c r="K12" s="329" t="s">
        <v>681</v>
      </c>
      <c r="L12" s="328">
        <v>-161.37</v>
      </c>
      <c r="M12" s="328">
        <v>151795.11000000002</v>
      </c>
      <c r="N12" s="330"/>
      <c r="O12" s="328">
        <v>2223</v>
      </c>
      <c r="P12" s="328">
        <v>149.5</v>
      </c>
      <c r="Q12" s="328">
        <v>146852.41</v>
      </c>
      <c r="R12" s="328">
        <v>9876.0400000000009</v>
      </c>
      <c r="S12" s="328">
        <v>-2399.4699999999998</v>
      </c>
      <c r="T12" s="329" t="s">
        <v>681</v>
      </c>
      <c r="U12" s="328">
        <v>-161.37</v>
      </c>
      <c r="V12" s="328">
        <v>151795.11000000002</v>
      </c>
      <c r="W12" s="330"/>
      <c r="X12" s="328">
        <v>2223</v>
      </c>
      <c r="Y12" s="328">
        <v>149.5</v>
      </c>
      <c r="Z12" s="328">
        <v>146852.41</v>
      </c>
      <c r="AA12" s="328">
        <v>9876.0400000000009</v>
      </c>
      <c r="AB12" s="328">
        <v>-2399.4699999999998</v>
      </c>
      <c r="AC12" s="329" t="s">
        <v>681</v>
      </c>
      <c r="AD12" s="328">
        <v>-161.37</v>
      </c>
      <c r="AE12" s="328">
        <v>151795.11000000002</v>
      </c>
      <c r="AF12" s="330"/>
      <c r="AG12" s="329">
        <v>2223</v>
      </c>
      <c r="AH12" s="329">
        <v>149.5</v>
      </c>
      <c r="AI12" s="329">
        <v>146852.41</v>
      </c>
      <c r="AJ12" s="329">
        <v>9876.0400000000009</v>
      </c>
      <c r="AK12" s="329">
        <v>-2399.4699999999998</v>
      </c>
      <c r="AL12" s="329" t="s">
        <v>681</v>
      </c>
      <c r="AM12" s="329">
        <v>-161.37</v>
      </c>
      <c r="AN12" s="329">
        <v>151795.11000000002</v>
      </c>
      <c r="AO12" s="330"/>
      <c r="AP12" s="329">
        <v>2223</v>
      </c>
      <c r="AQ12" s="329">
        <v>149.5</v>
      </c>
      <c r="AR12" s="329">
        <v>146852.41</v>
      </c>
      <c r="AS12" s="329">
        <v>9876.0400000000009</v>
      </c>
      <c r="AT12" s="329">
        <v>-2399.4699999999998</v>
      </c>
      <c r="AU12" s="329" t="s">
        <v>681</v>
      </c>
      <c r="AV12" s="329">
        <v>-161.37</v>
      </c>
      <c r="AW12" s="329">
        <v>151795.11000000002</v>
      </c>
      <c r="AX12" s="330"/>
      <c r="AY12" s="329">
        <v>2223</v>
      </c>
      <c r="AZ12" s="329">
        <v>149.5</v>
      </c>
      <c r="BA12" s="329">
        <v>146852.41</v>
      </c>
      <c r="BB12" s="329">
        <v>9876.0400000000009</v>
      </c>
      <c r="BC12" s="329">
        <v>-2399.4699999999998</v>
      </c>
      <c r="BD12" s="329" t="s">
        <v>681</v>
      </c>
      <c r="BE12" s="329">
        <v>-161.37</v>
      </c>
      <c r="BF12" s="329">
        <v>151795.11000000002</v>
      </c>
      <c r="BG12" s="330"/>
      <c r="BH12" s="329">
        <v>2223</v>
      </c>
      <c r="BI12" s="329">
        <v>149.5</v>
      </c>
      <c r="BJ12" s="329">
        <v>146852.41</v>
      </c>
      <c r="BK12" s="329">
        <v>9876.0400000000009</v>
      </c>
      <c r="BL12" s="329">
        <v>-2399.4699999999998</v>
      </c>
      <c r="BM12" s="329" t="s">
        <v>681</v>
      </c>
      <c r="BN12" s="329">
        <v>-161.37</v>
      </c>
      <c r="BO12" s="329">
        <v>151795.11000000002</v>
      </c>
      <c r="BP12" s="330"/>
      <c r="BQ12" s="329">
        <v>2223</v>
      </c>
      <c r="BR12" s="329">
        <v>149.5</v>
      </c>
      <c r="BS12" s="329">
        <v>146852.41</v>
      </c>
      <c r="BT12" s="329">
        <v>9876.0400000000009</v>
      </c>
      <c r="BU12" s="329">
        <v>-2399.4699999999998</v>
      </c>
      <c r="BV12" s="329" t="s">
        <v>681</v>
      </c>
      <c r="BW12" s="329">
        <v>-161.37</v>
      </c>
      <c r="BX12" s="329">
        <v>151795.11000000002</v>
      </c>
      <c r="BY12" s="330"/>
      <c r="BZ12" s="329">
        <v>2223</v>
      </c>
      <c r="CA12" s="329">
        <v>149.5</v>
      </c>
      <c r="CB12" s="329">
        <v>146852.41</v>
      </c>
      <c r="CC12" s="329">
        <v>9876.0400000000009</v>
      </c>
      <c r="CD12" s="329">
        <v>-2399.4699999999998</v>
      </c>
      <c r="CE12" s="329" t="s">
        <v>681</v>
      </c>
      <c r="CF12" s="329">
        <v>-161.37</v>
      </c>
      <c r="CG12" s="329">
        <v>151795.11000000002</v>
      </c>
      <c r="CH12" s="330"/>
      <c r="CI12" s="329">
        <v>2223</v>
      </c>
      <c r="CJ12" s="329">
        <v>149.5</v>
      </c>
      <c r="CK12" s="329">
        <v>146852.41</v>
      </c>
      <c r="CL12" s="329">
        <v>9876.0400000000009</v>
      </c>
      <c r="CM12" s="329">
        <v>-2399.4699999999998</v>
      </c>
      <c r="CN12" s="329" t="s">
        <v>681</v>
      </c>
      <c r="CO12" s="329">
        <v>-161.37</v>
      </c>
      <c r="CP12" s="329">
        <v>151795.11000000002</v>
      </c>
      <c r="CQ12" s="330"/>
      <c r="CR12" s="329">
        <v>2223</v>
      </c>
      <c r="CS12" s="329">
        <v>149.5</v>
      </c>
      <c r="CT12" s="329">
        <v>146852.41</v>
      </c>
      <c r="CU12" s="329">
        <v>9876.0400000000009</v>
      </c>
      <c r="CV12" s="329">
        <v>-2399.4699999999998</v>
      </c>
      <c r="CW12" s="329" t="s">
        <v>681</v>
      </c>
      <c r="CX12" s="329">
        <v>-161.37</v>
      </c>
      <c r="CY12" s="329">
        <v>151795.11000000002</v>
      </c>
      <c r="CZ12" s="330"/>
      <c r="DA12" s="329">
        <v>2059.52</v>
      </c>
      <c r="DB12" s="329">
        <v>138.51</v>
      </c>
      <c r="DC12" s="329">
        <v>137105.75</v>
      </c>
      <c r="DD12" s="329">
        <v>9220.56</v>
      </c>
      <c r="DE12" s="329">
        <v>-2669.65</v>
      </c>
      <c r="DF12" s="329" t="s">
        <v>681</v>
      </c>
      <c r="DG12" s="329">
        <v>-179.54</v>
      </c>
      <c r="DH12" s="329">
        <v>141279.09</v>
      </c>
      <c r="DI12" s="10"/>
    </row>
    <row r="13" spans="1:113">
      <c r="A13" s="235" t="str">
        <f>INDEX(Map!$A$6:$B$70,MATCH('FY14 Essbase'!C13,Map!$A$6:$A$70,0),2)</f>
        <v>005DIV</v>
      </c>
      <c r="B13" s="17" t="s">
        <v>138</v>
      </c>
      <c r="C13" s="3" t="s">
        <v>88</v>
      </c>
      <c r="D13" s="3" t="s">
        <v>46</v>
      </c>
      <c r="E13" s="10"/>
      <c r="F13" s="328">
        <v>376480.1</v>
      </c>
      <c r="G13" s="328">
        <v>25318.84</v>
      </c>
      <c r="H13" s="328">
        <v>52757029.439999998</v>
      </c>
      <c r="I13" s="328">
        <v>3547987.36</v>
      </c>
      <c r="J13" s="328">
        <v>2578560.98</v>
      </c>
      <c r="K13" s="329" t="s">
        <v>681</v>
      </c>
      <c r="L13" s="328">
        <v>173412</v>
      </c>
      <c r="M13" s="328">
        <v>58655190.839999996</v>
      </c>
      <c r="N13" s="330"/>
      <c r="O13" s="328">
        <v>376480.1</v>
      </c>
      <c r="P13" s="328">
        <v>25318.84</v>
      </c>
      <c r="Q13" s="328">
        <v>52757029.439999998</v>
      </c>
      <c r="R13" s="328">
        <v>3547987.36</v>
      </c>
      <c r="S13" s="328">
        <v>2578560.98</v>
      </c>
      <c r="T13" s="329" t="s">
        <v>681</v>
      </c>
      <c r="U13" s="328">
        <v>173412</v>
      </c>
      <c r="V13" s="328">
        <v>58655190.839999996</v>
      </c>
      <c r="W13" s="330"/>
      <c r="X13" s="328">
        <v>376480.1</v>
      </c>
      <c r="Y13" s="328">
        <v>25318.84</v>
      </c>
      <c r="Z13" s="328">
        <v>53126415.090000004</v>
      </c>
      <c r="AA13" s="328">
        <v>3572829.09</v>
      </c>
      <c r="AB13" s="328">
        <v>2209175.33</v>
      </c>
      <c r="AC13" s="329" t="s">
        <v>681</v>
      </c>
      <c r="AD13" s="328">
        <v>148570.26999999999</v>
      </c>
      <c r="AE13" s="328">
        <v>58655190.840000004</v>
      </c>
      <c r="AF13" s="330"/>
      <c r="AG13" s="329">
        <v>376480.1</v>
      </c>
      <c r="AH13" s="329">
        <v>25318.84</v>
      </c>
      <c r="AI13" s="329">
        <v>53126415.090000004</v>
      </c>
      <c r="AJ13" s="329">
        <v>3572829.09</v>
      </c>
      <c r="AK13" s="329">
        <v>2209175.33</v>
      </c>
      <c r="AL13" s="329" t="s">
        <v>681</v>
      </c>
      <c r="AM13" s="329">
        <v>148570.26999999999</v>
      </c>
      <c r="AN13" s="329">
        <v>58655190.840000004</v>
      </c>
      <c r="AO13" s="330"/>
      <c r="AP13" s="329">
        <v>376480.1</v>
      </c>
      <c r="AQ13" s="329">
        <v>25318.84</v>
      </c>
      <c r="AR13" s="329">
        <v>53126415.090000004</v>
      </c>
      <c r="AS13" s="329">
        <v>3572829.09</v>
      </c>
      <c r="AT13" s="329">
        <v>2209175.33</v>
      </c>
      <c r="AU13" s="329" t="s">
        <v>681</v>
      </c>
      <c r="AV13" s="329">
        <v>148570.26999999999</v>
      </c>
      <c r="AW13" s="329">
        <v>58655190.840000004</v>
      </c>
      <c r="AX13" s="330"/>
      <c r="AY13" s="329">
        <v>376480.1</v>
      </c>
      <c r="AZ13" s="329">
        <v>25318.84</v>
      </c>
      <c r="BA13" s="329">
        <v>53126415.090000004</v>
      </c>
      <c r="BB13" s="329">
        <v>3572829.09</v>
      </c>
      <c r="BC13" s="329">
        <v>2209175.33</v>
      </c>
      <c r="BD13" s="329" t="s">
        <v>681</v>
      </c>
      <c r="BE13" s="329">
        <v>148570.26999999999</v>
      </c>
      <c r="BF13" s="329">
        <v>58655190.840000004</v>
      </c>
      <c r="BG13" s="330"/>
      <c r="BH13" s="329">
        <v>376480.1</v>
      </c>
      <c r="BI13" s="329">
        <v>25318.84</v>
      </c>
      <c r="BJ13" s="329">
        <v>53126415.090000004</v>
      </c>
      <c r="BK13" s="329">
        <v>3572829.09</v>
      </c>
      <c r="BL13" s="329">
        <v>2209175.33</v>
      </c>
      <c r="BM13" s="329" t="s">
        <v>681</v>
      </c>
      <c r="BN13" s="329">
        <v>148570.26999999999</v>
      </c>
      <c r="BO13" s="329">
        <v>58655190.840000004</v>
      </c>
      <c r="BP13" s="330"/>
      <c r="BQ13" s="329">
        <v>376480.1</v>
      </c>
      <c r="BR13" s="329">
        <v>25318.84</v>
      </c>
      <c r="BS13" s="329">
        <v>53126415.090000004</v>
      </c>
      <c r="BT13" s="329">
        <v>3572829.09</v>
      </c>
      <c r="BU13" s="329">
        <v>2209175.33</v>
      </c>
      <c r="BV13" s="329" t="s">
        <v>681</v>
      </c>
      <c r="BW13" s="329">
        <v>148570.26999999999</v>
      </c>
      <c r="BX13" s="329">
        <v>58655190.840000004</v>
      </c>
      <c r="BY13" s="330"/>
      <c r="BZ13" s="329">
        <v>376480.1</v>
      </c>
      <c r="CA13" s="329">
        <v>25318.84</v>
      </c>
      <c r="CB13" s="329">
        <v>53126415.090000004</v>
      </c>
      <c r="CC13" s="329">
        <v>3572829.09</v>
      </c>
      <c r="CD13" s="329">
        <v>2209175.33</v>
      </c>
      <c r="CE13" s="329" t="s">
        <v>681</v>
      </c>
      <c r="CF13" s="329">
        <v>148570.26999999999</v>
      </c>
      <c r="CG13" s="329">
        <v>58655190.840000004</v>
      </c>
      <c r="CH13" s="330"/>
      <c r="CI13" s="329">
        <v>376480.1</v>
      </c>
      <c r="CJ13" s="329">
        <v>25318.84</v>
      </c>
      <c r="CK13" s="329">
        <v>53126415.090000004</v>
      </c>
      <c r="CL13" s="329">
        <v>3572829.09</v>
      </c>
      <c r="CM13" s="329">
        <v>2209175.33</v>
      </c>
      <c r="CN13" s="329" t="s">
        <v>681</v>
      </c>
      <c r="CO13" s="329">
        <v>148570.26999999999</v>
      </c>
      <c r="CP13" s="329">
        <v>58655190.840000004</v>
      </c>
      <c r="CQ13" s="330"/>
      <c r="CR13" s="329">
        <v>376480.1</v>
      </c>
      <c r="CS13" s="329">
        <v>25318.84</v>
      </c>
      <c r="CT13" s="329">
        <v>53126415.090000004</v>
      </c>
      <c r="CU13" s="329">
        <v>3572829.09</v>
      </c>
      <c r="CV13" s="329">
        <v>2209175.33</v>
      </c>
      <c r="CW13" s="329" t="s">
        <v>681</v>
      </c>
      <c r="CX13" s="329">
        <v>148570.26999999999</v>
      </c>
      <c r="CY13" s="329">
        <v>58655190.840000004</v>
      </c>
      <c r="CZ13" s="330"/>
      <c r="DA13" s="329">
        <v>218645.39</v>
      </c>
      <c r="DB13" s="329">
        <v>14704.22</v>
      </c>
      <c r="DC13" s="329">
        <v>58929460.490000002</v>
      </c>
      <c r="DD13" s="329">
        <v>3963092.37</v>
      </c>
      <c r="DE13" s="329">
        <v>1697080.95</v>
      </c>
      <c r="DF13" s="329" t="s">
        <v>681</v>
      </c>
      <c r="DG13" s="329">
        <v>114131.17</v>
      </c>
      <c r="DH13" s="329">
        <v>64470415.369999997</v>
      </c>
      <c r="DI13" s="10"/>
    </row>
    <row r="14" spans="1:113">
      <c r="A14" s="235" t="str">
        <f>INDEX(Map!$A$6:$B$70,MATCH('FY14 Essbase'!C14,Map!$A$6:$A$70,0),2)</f>
        <v>006DIV</v>
      </c>
      <c r="B14" s="17" t="s">
        <v>139</v>
      </c>
      <c r="C14" s="3" t="s">
        <v>81</v>
      </c>
      <c r="D14" s="3" t="s">
        <v>39</v>
      </c>
      <c r="E14" s="10"/>
      <c r="F14" s="328">
        <v>10411.16</v>
      </c>
      <c r="G14" s="328">
        <v>700.17</v>
      </c>
      <c r="H14" s="328">
        <v>800824.81</v>
      </c>
      <c r="I14" s="328">
        <v>53856.639999999999</v>
      </c>
      <c r="J14" s="328">
        <v>-1687.43</v>
      </c>
      <c r="K14" s="329" t="s">
        <v>681</v>
      </c>
      <c r="L14" s="328">
        <v>-113.48</v>
      </c>
      <c r="M14" s="328">
        <v>841769.21000000008</v>
      </c>
      <c r="N14" s="330"/>
      <c r="O14" s="328">
        <v>10411.16</v>
      </c>
      <c r="P14" s="328">
        <v>700.17</v>
      </c>
      <c r="Q14" s="328">
        <v>800824.81</v>
      </c>
      <c r="R14" s="328">
        <v>53856.639999999999</v>
      </c>
      <c r="S14" s="328">
        <v>-1687.43</v>
      </c>
      <c r="T14" s="329" t="s">
        <v>681</v>
      </c>
      <c r="U14" s="328">
        <v>-113.48</v>
      </c>
      <c r="V14" s="328">
        <v>841769.21000000008</v>
      </c>
      <c r="W14" s="330"/>
      <c r="X14" s="328">
        <v>10411.16</v>
      </c>
      <c r="Y14" s="328">
        <v>700.17</v>
      </c>
      <c r="Z14" s="328">
        <v>800920.57</v>
      </c>
      <c r="AA14" s="328">
        <v>53863.08</v>
      </c>
      <c r="AB14" s="328">
        <v>-1783.19</v>
      </c>
      <c r="AC14" s="329" t="s">
        <v>681</v>
      </c>
      <c r="AD14" s="328">
        <v>-119.92</v>
      </c>
      <c r="AE14" s="328">
        <v>841769.21</v>
      </c>
      <c r="AF14" s="330"/>
      <c r="AG14" s="329">
        <v>10411.16</v>
      </c>
      <c r="AH14" s="329">
        <v>700.17</v>
      </c>
      <c r="AI14" s="329">
        <v>800920.57</v>
      </c>
      <c r="AJ14" s="329">
        <v>53863.08</v>
      </c>
      <c r="AK14" s="329">
        <v>-1783.19</v>
      </c>
      <c r="AL14" s="329" t="s">
        <v>681</v>
      </c>
      <c r="AM14" s="329">
        <v>-119.92</v>
      </c>
      <c r="AN14" s="329">
        <v>841769.21</v>
      </c>
      <c r="AO14" s="330"/>
      <c r="AP14" s="329">
        <v>10411.16</v>
      </c>
      <c r="AQ14" s="329">
        <v>700.17</v>
      </c>
      <c r="AR14" s="329">
        <v>800920.57</v>
      </c>
      <c r="AS14" s="329">
        <v>53863.08</v>
      </c>
      <c r="AT14" s="329">
        <v>-1783.19</v>
      </c>
      <c r="AU14" s="329" t="s">
        <v>681</v>
      </c>
      <c r="AV14" s="329">
        <v>-119.92</v>
      </c>
      <c r="AW14" s="329">
        <v>841769.21</v>
      </c>
      <c r="AX14" s="330"/>
      <c r="AY14" s="329">
        <v>10411.16</v>
      </c>
      <c r="AZ14" s="329">
        <v>700.17</v>
      </c>
      <c r="BA14" s="329">
        <v>800920.57</v>
      </c>
      <c r="BB14" s="329">
        <v>53863.08</v>
      </c>
      <c r="BC14" s="329">
        <v>-1783.19</v>
      </c>
      <c r="BD14" s="329" t="s">
        <v>681</v>
      </c>
      <c r="BE14" s="329">
        <v>-119.92</v>
      </c>
      <c r="BF14" s="329">
        <v>841769.21</v>
      </c>
      <c r="BG14" s="330"/>
      <c r="BH14" s="329">
        <v>10411.16</v>
      </c>
      <c r="BI14" s="329">
        <v>700.17</v>
      </c>
      <c r="BJ14" s="329">
        <v>800920.57</v>
      </c>
      <c r="BK14" s="329">
        <v>53863.08</v>
      </c>
      <c r="BL14" s="329">
        <v>-1783.19</v>
      </c>
      <c r="BM14" s="329" t="s">
        <v>681</v>
      </c>
      <c r="BN14" s="329">
        <v>-119.92</v>
      </c>
      <c r="BO14" s="329">
        <v>841769.21</v>
      </c>
      <c r="BP14" s="330"/>
      <c r="BQ14" s="329">
        <v>10411.16</v>
      </c>
      <c r="BR14" s="329">
        <v>700.17</v>
      </c>
      <c r="BS14" s="329">
        <v>800920.57</v>
      </c>
      <c r="BT14" s="329">
        <v>53863.08</v>
      </c>
      <c r="BU14" s="329">
        <v>-1783.19</v>
      </c>
      <c r="BV14" s="329" t="s">
        <v>681</v>
      </c>
      <c r="BW14" s="329">
        <v>-119.92</v>
      </c>
      <c r="BX14" s="329">
        <v>841769.21</v>
      </c>
      <c r="BY14" s="330"/>
      <c r="BZ14" s="329">
        <v>10411.16</v>
      </c>
      <c r="CA14" s="329">
        <v>700.17</v>
      </c>
      <c r="CB14" s="329">
        <v>800920.57</v>
      </c>
      <c r="CC14" s="329">
        <v>53863.08</v>
      </c>
      <c r="CD14" s="329">
        <v>-1783.19</v>
      </c>
      <c r="CE14" s="329" t="s">
        <v>681</v>
      </c>
      <c r="CF14" s="329">
        <v>-119.92</v>
      </c>
      <c r="CG14" s="329">
        <v>841769.21</v>
      </c>
      <c r="CH14" s="330"/>
      <c r="CI14" s="329">
        <v>10411.16</v>
      </c>
      <c r="CJ14" s="329">
        <v>700.17</v>
      </c>
      <c r="CK14" s="329">
        <v>800920.57</v>
      </c>
      <c r="CL14" s="329">
        <v>53863.08</v>
      </c>
      <c r="CM14" s="329">
        <v>-1783.19</v>
      </c>
      <c r="CN14" s="329" t="s">
        <v>681</v>
      </c>
      <c r="CO14" s="329">
        <v>-119.92</v>
      </c>
      <c r="CP14" s="329">
        <v>841769.21</v>
      </c>
      <c r="CQ14" s="330"/>
      <c r="CR14" s="329">
        <v>10411.16</v>
      </c>
      <c r="CS14" s="329">
        <v>700.17</v>
      </c>
      <c r="CT14" s="329">
        <v>800920.57</v>
      </c>
      <c r="CU14" s="329">
        <v>53863.08</v>
      </c>
      <c r="CV14" s="329">
        <v>-1783.19</v>
      </c>
      <c r="CW14" s="329" t="s">
        <v>681</v>
      </c>
      <c r="CX14" s="329">
        <v>-119.92</v>
      </c>
      <c r="CY14" s="329">
        <v>841769.21</v>
      </c>
      <c r="CZ14" s="330"/>
      <c r="DA14" s="329">
        <v>7076.32</v>
      </c>
      <c r="DB14" s="329">
        <v>475.89</v>
      </c>
      <c r="DC14" s="329">
        <v>840366.16</v>
      </c>
      <c r="DD14" s="329">
        <v>56515.85</v>
      </c>
      <c r="DE14" s="329">
        <v>7189.52</v>
      </c>
      <c r="DF14" s="329" t="s">
        <v>681</v>
      </c>
      <c r="DG14" s="329">
        <v>483.51</v>
      </c>
      <c r="DH14" s="329">
        <v>897002.83</v>
      </c>
      <c r="DI14" s="10"/>
    </row>
    <row r="15" spans="1:113">
      <c r="A15" s="235" t="str">
        <f>INDEX(Map!$A$6:$B$70,MATCH('FY14 Essbase'!C15,Map!$A$6:$A$70,0),2)</f>
        <v>007DIV</v>
      </c>
      <c r="B15" s="17"/>
      <c r="C15" s="3" t="s">
        <v>71</v>
      </c>
      <c r="D15" s="3" t="s">
        <v>29</v>
      </c>
      <c r="E15" s="10"/>
      <c r="F15" s="328">
        <v>637688.06999999995</v>
      </c>
      <c r="G15" s="328">
        <v>42885.46</v>
      </c>
      <c r="H15" s="328">
        <v>38375955.090000004</v>
      </c>
      <c r="I15" s="328">
        <v>2580839.08</v>
      </c>
      <c r="J15" s="328">
        <v>10395736.380000001</v>
      </c>
      <c r="K15" s="329" t="s">
        <v>681</v>
      </c>
      <c r="L15" s="328">
        <v>699128.47</v>
      </c>
      <c r="M15" s="328">
        <v>51371085.490000002</v>
      </c>
      <c r="N15" s="330"/>
      <c r="O15" s="328">
        <v>637688.06999999995</v>
      </c>
      <c r="P15" s="328">
        <v>42885.46</v>
      </c>
      <c r="Q15" s="328">
        <v>38375955.090000004</v>
      </c>
      <c r="R15" s="328">
        <v>2580839.08</v>
      </c>
      <c r="S15" s="328">
        <v>10395736.380000001</v>
      </c>
      <c r="T15" s="329" t="s">
        <v>681</v>
      </c>
      <c r="U15" s="328">
        <v>699128.47</v>
      </c>
      <c r="V15" s="328">
        <v>51371085.490000002</v>
      </c>
      <c r="W15" s="330"/>
      <c r="X15" s="328">
        <v>637688.06999999995</v>
      </c>
      <c r="Y15" s="328">
        <v>42885.46</v>
      </c>
      <c r="Z15" s="328">
        <v>38375955.090000004</v>
      </c>
      <c r="AA15" s="328">
        <v>2580839.08</v>
      </c>
      <c r="AB15" s="328">
        <v>10395736.380000001</v>
      </c>
      <c r="AC15" s="329" t="s">
        <v>681</v>
      </c>
      <c r="AD15" s="328">
        <v>699128.47</v>
      </c>
      <c r="AE15" s="328">
        <v>51371085.490000002</v>
      </c>
      <c r="AF15" s="330"/>
      <c r="AG15" s="329">
        <v>637688.06999999995</v>
      </c>
      <c r="AH15" s="329">
        <v>42885.46</v>
      </c>
      <c r="AI15" s="329">
        <v>38375955.090000004</v>
      </c>
      <c r="AJ15" s="329">
        <v>2580839.08</v>
      </c>
      <c r="AK15" s="329">
        <v>10395736.380000001</v>
      </c>
      <c r="AL15" s="329" t="s">
        <v>681</v>
      </c>
      <c r="AM15" s="329">
        <v>699128.47</v>
      </c>
      <c r="AN15" s="329">
        <v>51371085.490000002</v>
      </c>
      <c r="AO15" s="330"/>
      <c r="AP15" s="329">
        <v>637688.06999999995</v>
      </c>
      <c r="AQ15" s="329">
        <v>42885.46</v>
      </c>
      <c r="AR15" s="329">
        <v>38375955.090000004</v>
      </c>
      <c r="AS15" s="329">
        <v>2580839.08</v>
      </c>
      <c r="AT15" s="329">
        <v>10395736.380000001</v>
      </c>
      <c r="AU15" s="329" t="s">
        <v>681</v>
      </c>
      <c r="AV15" s="329">
        <v>699128.47</v>
      </c>
      <c r="AW15" s="329">
        <v>51371085.490000002</v>
      </c>
      <c r="AX15" s="330"/>
      <c r="AY15" s="329">
        <v>637688.06999999995</v>
      </c>
      <c r="AZ15" s="329">
        <v>42885.46</v>
      </c>
      <c r="BA15" s="329">
        <v>38375955.090000004</v>
      </c>
      <c r="BB15" s="329">
        <v>2580839.08</v>
      </c>
      <c r="BC15" s="329">
        <v>10395736.380000001</v>
      </c>
      <c r="BD15" s="329" t="s">
        <v>681</v>
      </c>
      <c r="BE15" s="329">
        <v>699128.47</v>
      </c>
      <c r="BF15" s="329">
        <v>51371085.490000002</v>
      </c>
      <c r="BG15" s="330"/>
      <c r="BH15" s="329">
        <v>637688.06999999995</v>
      </c>
      <c r="BI15" s="329">
        <v>42885.46</v>
      </c>
      <c r="BJ15" s="329">
        <v>38375955.090000004</v>
      </c>
      <c r="BK15" s="329">
        <v>2580839.08</v>
      </c>
      <c r="BL15" s="329">
        <v>10395736.380000001</v>
      </c>
      <c r="BM15" s="329" t="s">
        <v>681</v>
      </c>
      <c r="BN15" s="329">
        <v>699128.47</v>
      </c>
      <c r="BO15" s="329">
        <v>51371085.490000002</v>
      </c>
      <c r="BP15" s="330"/>
      <c r="BQ15" s="329">
        <v>637688.06999999995</v>
      </c>
      <c r="BR15" s="329">
        <v>42885.46</v>
      </c>
      <c r="BS15" s="329">
        <v>38375955.090000004</v>
      </c>
      <c r="BT15" s="329">
        <v>2580839.08</v>
      </c>
      <c r="BU15" s="329">
        <v>10395736.380000001</v>
      </c>
      <c r="BV15" s="329" t="s">
        <v>681</v>
      </c>
      <c r="BW15" s="329">
        <v>699128.47</v>
      </c>
      <c r="BX15" s="329">
        <v>51371085.490000002</v>
      </c>
      <c r="BY15" s="330"/>
      <c r="BZ15" s="329">
        <v>637688.06999999995</v>
      </c>
      <c r="CA15" s="329">
        <v>42885.46</v>
      </c>
      <c r="CB15" s="329">
        <v>38375955.090000004</v>
      </c>
      <c r="CC15" s="329">
        <v>2580839.08</v>
      </c>
      <c r="CD15" s="329">
        <v>10395736.380000001</v>
      </c>
      <c r="CE15" s="329" t="s">
        <v>681</v>
      </c>
      <c r="CF15" s="329">
        <v>699128.47</v>
      </c>
      <c r="CG15" s="329">
        <v>51371085.490000002</v>
      </c>
      <c r="CH15" s="330"/>
      <c r="CI15" s="329">
        <v>637688.06999999995</v>
      </c>
      <c r="CJ15" s="329">
        <v>42885.46</v>
      </c>
      <c r="CK15" s="329">
        <v>38375955.090000004</v>
      </c>
      <c r="CL15" s="329">
        <v>2580839.08</v>
      </c>
      <c r="CM15" s="329">
        <v>10395736.380000001</v>
      </c>
      <c r="CN15" s="329" t="s">
        <v>681</v>
      </c>
      <c r="CO15" s="329">
        <v>699128.47</v>
      </c>
      <c r="CP15" s="329">
        <v>51371085.490000002</v>
      </c>
      <c r="CQ15" s="330"/>
      <c r="CR15" s="329">
        <v>637688.06999999995</v>
      </c>
      <c r="CS15" s="329">
        <v>42885.46</v>
      </c>
      <c r="CT15" s="329">
        <v>38375955.090000004</v>
      </c>
      <c r="CU15" s="329">
        <v>2580839.08</v>
      </c>
      <c r="CV15" s="329">
        <v>10395736.380000001</v>
      </c>
      <c r="CW15" s="329" t="s">
        <v>681</v>
      </c>
      <c r="CX15" s="329">
        <v>699128.47</v>
      </c>
      <c r="CY15" s="329">
        <v>51371085.490000002</v>
      </c>
      <c r="CZ15" s="330"/>
      <c r="DA15" s="329">
        <v>115900.04</v>
      </c>
      <c r="DB15" s="329">
        <v>7794.45</v>
      </c>
      <c r="DC15" s="329">
        <v>46216644.350000001</v>
      </c>
      <c r="DD15" s="329">
        <v>3108136.9</v>
      </c>
      <c r="DE15" s="329">
        <v>2053948.03</v>
      </c>
      <c r="DF15" s="329" t="s">
        <v>681</v>
      </c>
      <c r="DG15" s="329">
        <v>138131.01</v>
      </c>
      <c r="DH15" s="329">
        <v>51393165.799999997</v>
      </c>
      <c r="DI15" s="10"/>
    </row>
    <row r="16" spans="1:113">
      <c r="A16" s="235" t="str">
        <f>INDEX(Map!$A$6:$B$70,MATCH('FY14 Essbase'!C16,Map!$A$6:$A$70,0),2)</f>
        <v>008DIV</v>
      </c>
      <c r="B16" s="17" t="s">
        <v>140</v>
      </c>
      <c r="C16" s="3" t="s">
        <v>75</v>
      </c>
      <c r="D16" s="3" t="s">
        <v>33</v>
      </c>
      <c r="E16" s="10"/>
      <c r="F16" s="328">
        <v>16957.04</v>
      </c>
      <c r="G16" s="328">
        <v>1140.3900000000001</v>
      </c>
      <c r="H16" s="328">
        <v>-574039.48</v>
      </c>
      <c r="I16" s="328">
        <v>-38604.99</v>
      </c>
      <c r="J16" s="329">
        <v>-4084.51</v>
      </c>
      <c r="K16" s="329" t="s">
        <v>681</v>
      </c>
      <c r="L16" s="329">
        <v>-274.69</v>
      </c>
      <c r="M16" s="328">
        <v>-635101.1</v>
      </c>
      <c r="N16" s="330"/>
      <c r="O16" s="328">
        <v>16957.04</v>
      </c>
      <c r="P16" s="328">
        <v>1140.3900000000001</v>
      </c>
      <c r="Q16" s="328">
        <v>-574039.48</v>
      </c>
      <c r="R16" s="328">
        <v>-38604.99</v>
      </c>
      <c r="S16" s="329">
        <v>-4084.51</v>
      </c>
      <c r="T16" s="329" t="s">
        <v>681</v>
      </c>
      <c r="U16" s="329">
        <v>-274.69</v>
      </c>
      <c r="V16" s="328">
        <v>-635101.1</v>
      </c>
      <c r="W16" s="330"/>
      <c r="X16" s="328">
        <v>16957.04</v>
      </c>
      <c r="Y16" s="328">
        <v>1140.3900000000001</v>
      </c>
      <c r="Z16" s="328">
        <v>-574039.48</v>
      </c>
      <c r="AA16" s="328">
        <v>-38604.99</v>
      </c>
      <c r="AB16" s="329">
        <v>-4084.51</v>
      </c>
      <c r="AC16" s="329" t="s">
        <v>681</v>
      </c>
      <c r="AD16" s="329">
        <v>-274.69</v>
      </c>
      <c r="AE16" s="328">
        <v>-635101.1</v>
      </c>
      <c r="AF16" s="330"/>
      <c r="AG16" s="329">
        <v>16957.04</v>
      </c>
      <c r="AH16" s="329">
        <v>1140.3900000000001</v>
      </c>
      <c r="AI16" s="329">
        <v>-574039.48</v>
      </c>
      <c r="AJ16" s="329">
        <v>-38604.99</v>
      </c>
      <c r="AK16" s="329">
        <v>-4084.51</v>
      </c>
      <c r="AL16" s="329" t="s">
        <v>681</v>
      </c>
      <c r="AM16" s="329">
        <v>-274.69</v>
      </c>
      <c r="AN16" s="329">
        <v>-635101.1</v>
      </c>
      <c r="AO16" s="330"/>
      <c r="AP16" s="329">
        <v>16957.04</v>
      </c>
      <c r="AQ16" s="329">
        <v>1140.3900000000001</v>
      </c>
      <c r="AR16" s="329">
        <v>-574039.48</v>
      </c>
      <c r="AS16" s="329">
        <v>-38604.99</v>
      </c>
      <c r="AT16" s="329">
        <v>-4084.51</v>
      </c>
      <c r="AU16" s="329" t="s">
        <v>681</v>
      </c>
      <c r="AV16" s="329">
        <v>-274.69</v>
      </c>
      <c r="AW16" s="329">
        <v>-635101.1</v>
      </c>
      <c r="AX16" s="330"/>
      <c r="AY16" s="329">
        <v>16957.04</v>
      </c>
      <c r="AZ16" s="329">
        <v>1140.3900000000001</v>
      </c>
      <c r="BA16" s="329">
        <v>-574039.48</v>
      </c>
      <c r="BB16" s="329">
        <v>-38604.99</v>
      </c>
      <c r="BC16" s="329">
        <v>-4084.51</v>
      </c>
      <c r="BD16" s="329" t="s">
        <v>681</v>
      </c>
      <c r="BE16" s="329">
        <v>-274.69</v>
      </c>
      <c r="BF16" s="329">
        <v>-635101.1</v>
      </c>
      <c r="BG16" s="330"/>
      <c r="BH16" s="329">
        <v>16957.04</v>
      </c>
      <c r="BI16" s="329">
        <v>1140.3900000000001</v>
      </c>
      <c r="BJ16" s="329">
        <v>-574039.48</v>
      </c>
      <c r="BK16" s="329">
        <v>-38604.99</v>
      </c>
      <c r="BL16" s="329">
        <v>-4084.51</v>
      </c>
      <c r="BM16" s="329" t="s">
        <v>681</v>
      </c>
      <c r="BN16" s="329">
        <v>-274.69</v>
      </c>
      <c r="BO16" s="329">
        <v>-635101.1</v>
      </c>
      <c r="BP16" s="330"/>
      <c r="BQ16" s="329">
        <v>16957.04</v>
      </c>
      <c r="BR16" s="329">
        <v>1140.3900000000001</v>
      </c>
      <c r="BS16" s="329">
        <v>-574039.48</v>
      </c>
      <c r="BT16" s="329">
        <v>-38604.99</v>
      </c>
      <c r="BU16" s="329">
        <v>-4084.51</v>
      </c>
      <c r="BV16" s="329" t="s">
        <v>681</v>
      </c>
      <c r="BW16" s="329">
        <v>-274.69</v>
      </c>
      <c r="BX16" s="329">
        <v>-635101.1</v>
      </c>
      <c r="BY16" s="330"/>
      <c r="BZ16" s="329">
        <v>16957.04</v>
      </c>
      <c r="CA16" s="329">
        <v>1140.3900000000001</v>
      </c>
      <c r="CB16" s="329">
        <v>-574039.48</v>
      </c>
      <c r="CC16" s="329">
        <v>-38604.99</v>
      </c>
      <c r="CD16" s="329">
        <v>-4084.51</v>
      </c>
      <c r="CE16" s="329" t="s">
        <v>681</v>
      </c>
      <c r="CF16" s="329">
        <v>-274.69</v>
      </c>
      <c r="CG16" s="329">
        <v>-635101.1</v>
      </c>
      <c r="CH16" s="330"/>
      <c r="CI16" s="329">
        <v>16957.04</v>
      </c>
      <c r="CJ16" s="329">
        <v>1140.3900000000001</v>
      </c>
      <c r="CK16" s="329">
        <v>-574039.48</v>
      </c>
      <c r="CL16" s="329">
        <v>-38604.99</v>
      </c>
      <c r="CM16" s="329">
        <v>-4084.51</v>
      </c>
      <c r="CN16" s="329" t="s">
        <v>681</v>
      </c>
      <c r="CO16" s="329">
        <v>-274.69</v>
      </c>
      <c r="CP16" s="329">
        <v>-635101.1</v>
      </c>
      <c r="CQ16" s="330"/>
      <c r="CR16" s="329">
        <v>16957.04</v>
      </c>
      <c r="CS16" s="329">
        <v>1140.3900000000001</v>
      </c>
      <c r="CT16" s="329">
        <v>-574039.48</v>
      </c>
      <c r="CU16" s="329">
        <v>-38604.99</v>
      </c>
      <c r="CV16" s="329">
        <v>-4084.51</v>
      </c>
      <c r="CW16" s="329" t="s">
        <v>681</v>
      </c>
      <c r="CX16" s="329">
        <v>-274.69</v>
      </c>
      <c r="CY16" s="329">
        <v>-635101.1</v>
      </c>
      <c r="CZ16" s="330"/>
      <c r="DA16" s="329">
        <v>12194.01</v>
      </c>
      <c r="DB16" s="329">
        <v>820.06</v>
      </c>
      <c r="DC16" s="329">
        <v>-94626.27</v>
      </c>
      <c r="DD16" s="329">
        <v>-6363.76</v>
      </c>
      <c r="DE16" s="329">
        <v>-4136.1499999999996</v>
      </c>
      <c r="DF16" s="329" t="s">
        <v>681</v>
      </c>
      <c r="DG16" s="329">
        <v>-278.16000000000003</v>
      </c>
      <c r="DH16" s="329">
        <v>-118418.41</v>
      </c>
      <c r="DI16" s="10"/>
    </row>
    <row r="17" spans="1:113">
      <c r="A17" s="235" t="str">
        <f>INDEX(Map!$A$6:$B$70,MATCH('FY14 Essbase'!C17,Map!$A$6:$A$70,0),2)</f>
        <v>009DIV</v>
      </c>
      <c r="B17" s="17" t="s">
        <v>131</v>
      </c>
      <c r="C17" s="3" t="s">
        <v>90</v>
      </c>
      <c r="D17" s="3" t="s">
        <v>48</v>
      </c>
      <c r="E17" s="10"/>
      <c r="F17" s="328">
        <v>471426.47</v>
      </c>
      <c r="G17" s="328">
        <v>1432843.87</v>
      </c>
      <c r="H17" s="328">
        <v>65105020.840000004</v>
      </c>
      <c r="I17" s="328">
        <v>4378407.83</v>
      </c>
      <c r="J17" s="328">
        <v>1242976.77</v>
      </c>
      <c r="K17" s="329" t="s">
        <v>681</v>
      </c>
      <c r="L17" s="328">
        <v>83592</v>
      </c>
      <c r="M17" s="328">
        <v>68905727.100000009</v>
      </c>
      <c r="N17" s="330"/>
      <c r="O17" s="328">
        <v>471426.47</v>
      </c>
      <c r="P17" s="328">
        <v>1432843.87</v>
      </c>
      <c r="Q17" s="328">
        <v>65105020.840000004</v>
      </c>
      <c r="R17" s="328">
        <v>4378407.83</v>
      </c>
      <c r="S17" s="328">
        <v>1242976.77</v>
      </c>
      <c r="T17" s="329" t="s">
        <v>681</v>
      </c>
      <c r="U17" s="328">
        <v>83592</v>
      </c>
      <c r="V17" s="328">
        <v>68905727.100000009</v>
      </c>
      <c r="W17" s="330"/>
      <c r="X17" s="328">
        <v>471426.47</v>
      </c>
      <c r="Y17" s="328">
        <v>1432843.87</v>
      </c>
      <c r="Z17" s="328">
        <v>65105020.840000004</v>
      </c>
      <c r="AA17" s="328">
        <v>4378407.83</v>
      </c>
      <c r="AB17" s="328">
        <v>1242976.77</v>
      </c>
      <c r="AC17" s="329" t="s">
        <v>681</v>
      </c>
      <c r="AD17" s="328">
        <v>83592</v>
      </c>
      <c r="AE17" s="328">
        <v>68905727.100000009</v>
      </c>
      <c r="AF17" s="330"/>
      <c r="AG17" s="329">
        <v>471426.47</v>
      </c>
      <c r="AH17" s="329">
        <v>1432843.87</v>
      </c>
      <c r="AI17" s="329">
        <v>65105020.840000004</v>
      </c>
      <c r="AJ17" s="329">
        <v>4378407.83</v>
      </c>
      <c r="AK17" s="329">
        <v>1242976.77</v>
      </c>
      <c r="AL17" s="329" t="s">
        <v>681</v>
      </c>
      <c r="AM17" s="329">
        <v>83592</v>
      </c>
      <c r="AN17" s="329">
        <v>68905727.100000009</v>
      </c>
      <c r="AO17" s="330"/>
      <c r="AP17" s="329">
        <v>471426.47</v>
      </c>
      <c r="AQ17" s="329">
        <v>1432843.87</v>
      </c>
      <c r="AR17" s="329">
        <v>65105020.840000004</v>
      </c>
      <c r="AS17" s="329">
        <v>4378407.83</v>
      </c>
      <c r="AT17" s="329">
        <v>1242976.77</v>
      </c>
      <c r="AU17" s="329" t="s">
        <v>681</v>
      </c>
      <c r="AV17" s="329">
        <v>83592</v>
      </c>
      <c r="AW17" s="329">
        <v>68905727.100000009</v>
      </c>
      <c r="AX17" s="330"/>
      <c r="AY17" s="329">
        <v>471426.47</v>
      </c>
      <c r="AZ17" s="329">
        <v>1432843.87</v>
      </c>
      <c r="BA17" s="329">
        <v>65105020.840000004</v>
      </c>
      <c r="BB17" s="329">
        <v>4378407.83</v>
      </c>
      <c r="BC17" s="329">
        <v>1242976.77</v>
      </c>
      <c r="BD17" s="329" t="s">
        <v>681</v>
      </c>
      <c r="BE17" s="329">
        <v>83592</v>
      </c>
      <c r="BF17" s="329">
        <v>68905727.100000009</v>
      </c>
      <c r="BG17" s="330"/>
      <c r="BH17" s="329">
        <v>471426.47</v>
      </c>
      <c r="BI17" s="329">
        <v>1432843.87</v>
      </c>
      <c r="BJ17" s="329">
        <v>65105020.840000004</v>
      </c>
      <c r="BK17" s="329">
        <v>4378407.83</v>
      </c>
      <c r="BL17" s="329">
        <v>1242976.77</v>
      </c>
      <c r="BM17" s="329" t="s">
        <v>681</v>
      </c>
      <c r="BN17" s="329">
        <v>83592</v>
      </c>
      <c r="BO17" s="329">
        <v>68905727.100000009</v>
      </c>
      <c r="BP17" s="330"/>
      <c r="BQ17" s="329">
        <v>471426.47</v>
      </c>
      <c r="BR17" s="329">
        <v>1432843.87</v>
      </c>
      <c r="BS17" s="329">
        <v>65105020.840000004</v>
      </c>
      <c r="BT17" s="329">
        <v>4378407.83</v>
      </c>
      <c r="BU17" s="329">
        <v>1242976.77</v>
      </c>
      <c r="BV17" s="329" t="s">
        <v>681</v>
      </c>
      <c r="BW17" s="329">
        <v>83592</v>
      </c>
      <c r="BX17" s="329">
        <v>68905727.100000009</v>
      </c>
      <c r="BY17" s="330"/>
      <c r="BZ17" s="329">
        <v>471426.47</v>
      </c>
      <c r="CA17" s="329">
        <v>1432843.87</v>
      </c>
      <c r="CB17" s="329">
        <v>65105020.840000004</v>
      </c>
      <c r="CC17" s="329">
        <v>4378407.83</v>
      </c>
      <c r="CD17" s="329">
        <v>1242976.77</v>
      </c>
      <c r="CE17" s="329" t="s">
        <v>681</v>
      </c>
      <c r="CF17" s="329">
        <v>83592</v>
      </c>
      <c r="CG17" s="329">
        <v>68905727.100000009</v>
      </c>
      <c r="CH17" s="330"/>
      <c r="CI17" s="329">
        <v>471426.47</v>
      </c>
      <c r="CJ17" s="329">
        <v>1432843.87</v>
      </c>
      <c r="CK17" s="329">
        <v>65105020.840000004</v>
      </c>
      <c r="CL17" s="329">
        <v>4378407.83</v>
      </c>
      <c r="CM17" s="329">
        <v>1242976.77</v>
      </c>
      <c r="CN17" s="329" t="s">
        <v>681</v>
      </c>
      <c r="CO17" s="329">
        <v>83592</v>
      </c>
      <c r="CP17" s="329">
        <v>68905727.100000009</v>
      </c>
      <c r="CQ17" s="330"/>
      <c r="CR17" s="329">
        <v>471426.47</v>
      </c>
      <c r="CS17" s="329">
        <v>1432843.87</v>
      </c>
      <c r="CT17" s="329">
        <v>65105020.840000004</v>
      </c>
      <c r="CU17" s="329">
        <v>4378407.83</v>
      </c>
      <c r="CV17" s="329">
        <v>1242976.77</v>
      </c>
      <c r="CW17" s="329" t="s">
        <v>681</v>
      </c>
      <c r="CX17" s="329">
        <v>83592</v>
      </c>
      <c r="CY17" s="329">
        <v>68905727.100000009</v>
      </c>
      <c r="CZ17" s="330"/>
      <c r="DA17" s="329">
        <v>-193982.55</v>
      </c>
      <c r="DB17" s="329">
        <v>1819392.42</v>
      </c>
      <c r="DC17" s="329">
        <v>73673458.060000002</v>
      </c>
      <c r="DD17" s="329">
        <v>4954647.76</v>
      </c>
      <c r="DE17" s="329">
        <v>924021.41</v>
      </c>
      <c r="DF17" s="329" t="s">
        <v>681</v>
      </c>
      <c r="DG17" s="329">
        <v>62141.79</v>
      </c>
      <c r="DH17" s="329">
        <v>77988859.150000006</v>
      </c>
      <c r="DI17" s="10"/>
    </row>
    <row r="18" spans="1:113" s="368" customFormat="1">
      <c r="A18" s="368" t="str">
        <f>INDEX(Map!$A$6:$B$70,MATCH('FY14 Essbase'!C18,Map!$A$6:$A$70,0),2)</f>
        <v>010DIV</v>
      </c>
      <c r="B18" s="369" t="s">
        <v>141</v>
      </c>
      <c r="C18" s="370" t="s">
        <v>80</v>
      </c>
      <c r="D18" s="370" t="s">
        <v>38</v>
      </c>
      <c r="E18" s="331"/>
      <c r="F18" s="371">
        <v>11732848.65</v>
      </c>
      <c r="G18" s="371">
        <v>789051.23</v>
      </c>
      <c r="H18" s="371">
        <v>513941.18</v>
      </c>
      <c r="I18" s="371">
        <v>34563.300000000003</v>
      </c>
      <c r="J18" s="371">
        <v>2071210.48</v>
      </c>
      <c r="K18" s="372" t="s">
        <v>681</v>
      </c>
      <c r="L18" s="371">
        <v>139291.93</v>
      </c>
      <c r="M18" s="371">
        <v>-9762892.9900000002</v>
      </c>
      <c r="N18" s="371"/>
      <c r="O18" s="371">
        <v>11732848.65</v>
      </c>
      <c r="P18" s="371">
        <v>789051.23</v>
      </c>
      <c r="Q18" s="371">
        <v>513941.18</v>
      </c>
      <c r="R18" s="371">
        <v>34563.300000000003</v>
      </c>
      <c r="S18" s="371">
        <v>2071210.48</v>
      </c>
      <c r="T18" s="372" t="s">
        <v>681</v>
      </c>
      <c r="U18" s="371">
        <v>139291.93</v>
      </c>
      <c r="V18" s="371">
        <v>-9762892.9900000002</v>
      </c>
      <c r="W18" s="371"/>
      <c r="X18" s="371">
        <v>11732848.65</v>
      </c>
      <c r="Y18" s="371">
        <v>789051.23</v>
      </c>
      <c r="Z18" s="371">
        <v>7392543.8399999999</v>
      </c>
      <c r="AA18" s="371">
        <v>329360.56</v>
      </c>
      <c r="AB18" s="371">
        <v>2071210.48</v>
      </c>
      <c r="AC18" s="372" t="s">
        <v>681</v>
      </c>
      <c r="AD18" s="371">
        <v>139291.93</v>
      </c>
      <c r="AE18" s="371">
        <v>-2589493.0700000008</v>
      </c>
      <c r="AF18" s="371"/>
      <c r="AG18" s="372">
        <v>11732848.65</v>
      </c>
      <c r="AH18" s="372">
        <v>789051.23</v>
      </c>
      <c r="AI18" s="372">
        <v>7392543.8399999999</v>
      </c>
      <c r="AJ18" s="372">
        <v>329360.56</v>
      </c>
      <c r="AK18" s="372">
        <v>2071210.48</v>
      </c>
      <c r="AL18" s="372" t="s">
        <v>681</v>
      </c>
      <c r="AM18" s="372">
        <v>139291.93</v>
      </c>
      <c r="AN18" s="372">
        <v>-2589493.0700000008</v>
      </c>
      <c r="AO18" s="371"/>
      <c r="AP18" s="372">
        <v>11732848.65</v>
      </c>
      <c r="AQ18" s="372">
        <v>789051.23</v>
      </c>
      <c r="AR18" s="372">
        <v>7392543.8399999999</v>
      </c>
      <c r="AS18" s="372">
        <v>329360.56</v>
      </c>
      <c r="AT18" s="372">
        <v>2071210.48</v>
      </c>
      <c r="AU18" s="372" t="s">
        <v>681</v>
      </c>
      <c r="AV18" s="372">
        <v>139291.93</v>
      </c>
      <c r="AW18" s="372">
        <v>-2589493.0700000008</v>
      </c>
      <c r="AX18" s="371"/>
      <c r="AY18" s="372">
        <v>11732848.65</v>
      </c>
      <c r="AZ18" s="372">
        <v>789051.23</v>
      </c>
      <c r="BA18" s="372">
        <v>9071966.25</v>
      </c>
      <c r="BB18" s="372">
        <v>401335.8</v>
      </c>
      <c r="BC18" s="372">
        <v>2071210.48</v>
      </c>
      <c r="BD18" s="372" t="s">
        <v>681</v>
      </c>
      <c r="BE18" s="372">
        <v>139291.93</v>
      </c>
      <c r="BF18" s="372">
        <v>-838095.42000000062</v>
      </c>
      <c r="BG18" s="371"/>
      <c r="BH18" s="372">
        <v>11732848.65</v>
      </c>
      <c r="BI18" s="372">
        <v>789051.23</v>
      </c>
      <c r="BJ18" s="372">
        <v>9071966.25</v>
      </c>
      <c r="BK18" s="372">
        <v>401335.8</v>
      </c>
      <c r="BL18" s="372">
        <v>2071210.48</v>
      </c>
      <c r="BM18" s="372" t="s">
        <v>681</v>
      </c>
      <c r="BN18" s="372">
        <v>139291.93</v>
      </c>
      <c r="BO18" s="372">
        <v>-838095.42000000062</v>
      </c>
      <c r="BP18" s="371"/>
      <c r="BQ18" s="372">
        <v>11732848.65</v>
      </c>
      <c r="BR18" s="372">
        <v>789051.23</v>
      </c>
      <c r="BS18" s="372">
        <v>9071966.25</v>
      </c>
      <c r="BT18" s="372">
        <v>401335.8</v>
      </c>
      <c r="BU18" s="372">
        <v>2071210.48</v>
      </c>
      <c r="BV18" s="372" t="s">
        <v>681</v>
      </c>
      <c r="BW18" s="372">
        <v>139291.93</v>
      </c>
      <c r="BX18" s="372">
        <v>-838095.42000000062</v>
      </c>
      <c r="BY18" s="371"/>
      <c r="BZ18" s="372">
        <v>11732848.65</v>
      </c>
      <c r="CA18" s="372">
        <v>789051.23</v>
      </c>
      <c r="CB18" s="372">
        <v>6091004.8600000003</v>
      </c>
      <c r="CC18" s="372">
        <v>273580.31</v>
      </c>
      <c r="CD18" s="372">
        <v>2071210.48</v>
      </c>
      <c r="CE18" s="372" t="s">
        <v>681</v>
      </c>
      <c r="CF18" s="372">
        <v>139291.93</v>
      </c>
      <c r="CG18" s="372">
        <v>-3946812.3000000003</v>
      </c>
      <c r="CH18" s="371"/>
      <c r="CI18" s="372">
        <v>11732848.65</v>
      </c>
      <c r="CJ18" s="372">
        <v>789051.23</v>
      </c>
      <c r="CK18" s="372">
        <v>6091004.8600000003</v>
      </c>
      <c r="CL18" s="372">
        <v>273580.31</v>
      </c>
      <c r="CM18" s="372">
        <v>2071210.48</v>
      </c>
      <c r="CN18" s="372" t="s">
        <v>681</v>
      </c>
      <c r="CO18" s="372">
        <v>139291.93</v>
      </c>
      <c r="CP18" s="372">
        <v>-3946812.3000000003</v>
      </c>
      <c r="CQ18" s="371"/>
      <c r="CR18" s="372">
        <v>11732848.65</v>
      </c>
      <c r="CS18" s="372">
        <v>789051.23</v>
      </c>
      <c r="CT18" s="372">
        <v>6091004.8600000003</v>
      </c>
      <c r="CU18" s="372">
        <v>273580.31</v>
      </c>
      <c r="CV18" s="372">
        <v>2071210.48</v>
      </c>
      <c r="CW18" s="372" t="s">
        <v>681</v>
      </c>
      <c r="CX18" s="372">
        <v>139291.93</v>
      </c>
      <c r="CY18" s="372">
        <v>-3946812.3000000003</v>
      </c>
      <c r="CZ18" s="371"/>
      <c r="DA18" s="372">
        <v>12012342.68</v>
      </c>
      <c r="DB18" s="372">
        <v>807847.61</v>
      </c>
      <c r="DC18" s="372">
        <v>190804.54</v>
      </c>
      <c r="DD18" s="372">
        <v>12831.88</v>
      </c>
      <c r="DE18" s="372">
        <v>1509207.01</v>
      </c>
      <c r="DF18" s="372" t="s">
        <v>681</v>
      </c>
      <c r="DG18" s="372">
        <v>101496.38</v>
      </c>
      <c r="DH18" s="372">
        <v>-11005850.479999999</v>
      </c>
      <c r="DI18" s="331"/>
    </row>
    <row r="19" spans="1:113">
      <c r="A19" s="235" t="str">
        <f>INDEX(Map!$A$6:$B$70,MATCH('FY14 Essbase'!C19,Map!$A$6:$A$70,0),2)</f>
        <v>012DIV</v>
      </c>
      <c r="B19" s="17" t="s">
        <v>142</v>
      </c>
      <c r="C19" s="3" t="s">
        <v>106</v>
      </c>
      <c r="D19" s="3" t="s">
        <v>64</v>
      </c>
      <c r="E19" s="10"/>
      <c r="F19" s="328">
        <v>-385050.96</v>
      </c>
      <c r="G19" s="328">
        <v>-25895.24</v>
      </c>
      <c r="H19" s="328">
        <v>28563109.829999998</v>
      </c>
      <c r="I19" s="328">
        <v>1920910.89</v>
      </c>
      <c r="J19" s="329" t="s">
        <v>681</v>
      </c>
      <c r="K19" s="329" t="s">
        <v>681</v>
      </c>
      <c r="L19" s="329" t="s">
        <v>681</v>
      </c>
      <c r="M19" s="328">
        <v>30894966.919999998</v>
      </c>
      <c r="N19" s="330"/>
      <c r="O19" s="328">
        <v>-385050.96</v>
      </c>
      <c r="P19" s="328">
        <v>-25895.24</v>
      </c>
      <c r="Q19" s="328">
        <v>28563109.829999998</v>
      </c>
      <c r="R19" s="328">
        <v>1920910.89</v>
      </c>
      <c r="S19" s="329" t="s">
        <v>681</v>
      </c>
      <c r="T19" s="329" t="s">
        <v>681</v>
      </c>
      <c r="U19" s="329" t="s">
        <v>681</v>
      </c>
      <c r="V19" s="328">
        <v>30894966.919999998</v>
      </c>
      <c r="W19" s="330"/>
      <c r="X19" s="328">
        <v>-385050.96</v>
      </c>
      <c r="Y19" s="328">
        <v>-25895.24</v>
      </c>
      <c r="Z19" s="328">
        <v>28563109.829999998</v>
      </c>
      <c r="AA19" s="328">
        <v>1920910.89</v>
      </c>
      <c r="AB19" s="329" t="s">
        <v>681</v>
      </c>
      <c r="AC19" s="329" t="s">
        <v>681</v>
      </c>
      <c r="AD19" s="329" t="s">
        <v>681</v>
      </c>
      <c r="AE19" s="328">
        <v>30894966.919999998</v>
      </c>
      <c r="AF19" s="330"/>
      <c r="AG19" s="329">
        <v>-385050.96</v>
      </c>
      <c r="AH19" s="329">
        <v>-25895.24</v>
      </c>
      <c r="AI19" s="329">
        <v>28563109.829999998</v>
      </c>
      <c r="AJ19" s="329">
        <v>1920910.89</v>
      </c>
      <c r="AK19" s="329" t="s">
        <v>681</v>
      </c>
      <c r="AL19" s="329" t="s">
        <v>681</v>
      </c>
      <c r="AM19" s="329" t="s">
        <v>681</v>
      </c>
      <c r="AN19" s="329">
        <v>30894966.919999998</v>
      </c>
      <c r="AO19" s="330"/>
      <c r="AP19" s="329">
        <v>-385050.96</v>
      </c>
      <c r="AQ19" s="329">
        <v>-25895.24</v>
      </c>
      <c r="AR19" s="329">
        <v>28563109.829999998</v>
      </c>
      <c r="AS19" s="329">
        <v>1920910.89</v>
      </c>
      <c r="AT19" s="329" t="s">
        <v>681</v>
      </c>
      <c r="AU19" s="329" t="s">
        <v>681</v>
      </c>
      <c r="AV19" s="329" t="s">
        <v>681</v>
      </c>
      <c r="AW19" s="329">
        <v>30894966.919999998</v>
      </c>
      <c r="AX19" s="330"/>
      <c r="AY19" s="329">
        <v>-385050.96</v>
      </c>
      <c r="AZ19" s="329">
        <v>-25895.24</v>
      </c>
      <c r="BA19" s="329">
        <v>28563109.829999998</v>
      </c>
      <c r="BB19" s="329">
        <v>1920910.89</v>
      </c>
      <c r="BC19" s="329" t="s">
        <v>681</v>
      </c>
      <c r="BD19" s="329" t="s">
        <v>681</v>
      </c>
      <c r="BE19" s="329" t="s">
        <v>681</v>
      </c>
      <c r="BF19" s="329">
        <v>30894966.919999998</v>
      </c>
      <c r="BG19" s="330"/>
      <c r="BH19" s="329">
        <v>-385050.96</v>
      </c>
      <c r="BI19" s="329">
        <v>-25895.24</v>
      </c>
      <c r="BJ19" s="329">
        <v>28563109.829999998</v>
      </c>
      <c r="BK19" s="329">
        <v>1920910.89</v>
      </c>
      <c r="BL19" s="329" t="s">
        <v>681</v>
      </c>
      <c r="BM19" s="329" t="s">
        <v>681</v>
      </c>
      <c r="BN19" s="329" t="s">
        <v>681</v>
      </c>
      <c r="BO19" s="329">
        <v>30894966.919999998</v>
      </c>
      <c r="BP19" s="330"/>
      <c r="BQ19" s="329">
        <v>-385050.96</v>
      </c>
      <c r="BR19" s="329">
        <v>-25895.24</v>
      </c>
      <c r="BS19" s="329">
        <v>28563109.829999998</v>
      </c>
      <c r="BT19" s="329">
        <v>1920910.89</v>
      </c>
      <c r="BU19" s="329" t="s">
        <v>681</v>
      </c>
      <c r="BV19" s="329" t="s">
        <v>681</v>
      </c>
      <c r="BW19" s="329" t="s">
        <v>681</v>
      </c>
      <c r="BX19" s="329">
        <v>30894966.919999998</v>
      </c>
      <c r="BY19" s="330"/>
      <c r="BZ19" s="329">
        <v>-385050.96</v>
      </c>
      <c r="CA19" s="329">
        <v>-25895.24</v>
      </c>
      <c r="CB19" s="329">
        <v>28563109.829999998</v>
      </c>
      <c r="CC19" s="329">
        <v>1920910.89</v>
      </c>
      <c r="CD19" s="329" t="s">
        <v>681</v>
      </c>
      <c r="CE19" s="329" t="s">
        <v>681</v>
      </c>
      <c r="CF19" s="329" t="s">
        <v>681</v>
      </c>
      <c r="CG19" s="329">
        <v>30894966.919999998</v>
      </c>
      <c r="CH19" s="330"/>
      <c r="CI19" s="329">
        <v>-385050.96</v>
      </c>
      <c r="CJ19" s="329">
        <v>-25895.24</v>
      </c>
      <c r="CK19" s="329">
        <v>28563109.829999998</v>
      </c>
      <c r="CL19" s="329">
        <v>1920910.89</v>
      </c>
      <c r="CM19" s="329" t="s">
        <v>681</v>
      </c>
      <c r="CN19" s="329" t="s">
        <v>681</v>
      </c>
      <c r="CO19" s="329" t="s">
        <v>681</v>
      </c>
      <c r="CP19" s="329">
        <v>30894966.919999998</v>
      </c>
      <c r="CQ19" s="330"/>
      <c r="CR19" s="329">
        <v>-385050.96</v>
      </c>
      <c r="CS19" s="329">
        <v>-25895.24</v>
      </c>
      <c r="CT19" s="329">
        <v>28563109.829999998</v>
      </c>
      <c r="CU19" s="329">
        <v>1920910.89</v>
      </c>
      <c r="CV19" s="329" t="s">
        <v>681</v>
      </c>
      <c r="CW19" s="329" t="s">
        <v>681</v>
      </c>
      <c r="CX19" s="329" t="s">
        <v>681</v>
      </c>
      <c r="CY19" s="329">
        <v>30894966.919999998</v>
      </c>
      <c r="CZ19" s="330"/>
      <c r="DA19" s="329">
        <v>2526842.7200000002</v>
      </c>
      <c r="DB19" s="329">
        <v>169933.87</v>
      </c>
      <c r="DC19" s="329">
        <v>30399850.93</v>
      </c>
      <c r="DD19" s="329">
        <v>2044434.42</v>
      </c>
      <c r="DE19" s="329" t="s">
        <v>681</v>
      </c>
      <c r="DF19" s="329" t="s">
        <v>681</v>
      </c>
      <c r="DG19" s="329" t="s">
        <v>681</v>
      </c>
      <c r="DH19" s="329">
        <v>29747508.759999998</v>
      </c>
      <c r="DI19" s="10"/>
    </row>
    <row r="20" spans="1:113">
      <c r="A20" s="235" t="str">
        <f>INDEX(Map!$A$6:$B$70,MATCH('FY14 Essbase'!C20,Map!$A$6:$A$70,0),2)</f>
        <v>013DIV</v>
      </c>
      <c r="B20" s="17" t="s">
        <v>143</v>
      </c>
      <c r="C20" s="3" t="s">
        <v>78</v>
      </c>
      <c r="D20" s="3" t="s">
        <v>36</v>
      </c>
      <c r="E20" s="10"/>
      <c r="F20" s="328">
        <v>26173.26</v>
      </c>
      <c r="G20" s="328">
        <v>1760.19</v>
      </c>
      <c r="H20" s="328">
        <v>619613.03</v>
      </c>
      <c r="I20" s="328">
        <v>41669.879999999997</v>
      </c>
      <c r="J20" s="328">
        <v>-17116.07</v>
      </c>
      <c r="K20" s="329" t="s">
        <v>681</v>
      </c>
      <c r="L20" s="328">
        <v>-1151.08</v>
      </c>
      <c r="M20" s="328">
        <v>615082.31000000006</v>
      </c>
      <c r="N20" s="330"/>
      <c r="O20" s="328">
        <v>26173.26</v>
      </c>
      <c r="P20" s="328">
        <v>1760.19</v>
      </c>
      <c r="Q20" s="328">
        <v>619613.03</v>
      </c>
      <c r="R20" s="328">
        <v>41669.879999999997</v>
      </c>
      <c r="S20" s="328">
        <v>-17116.07</v>
      </c>
      <c r="T20" s="329" t="s">
        <v>681</v>
      </c>
      <c r="U20" s="328">
        <v>-1151.08</v>
      </c>
      <c r="V20" s="328">
        <v>615082.31000000006</v>
      </c>
      <c r="W20" s="330"/>
      <c r="X20" s="328">
        <v>26173.26</v>
      </c>
      <c r="Y20" s="328">
        <v>1760.19</v>
      </c>
      <c r="Z20" s="328">
        <v>621585.35</v>
      </c>
      <c r="AA20" s="328">
        <v>41802.519999999997</v>
      </c>
      <c r="AB20" s="328">
        <v>-19088.39</v>
      </c>
      <c r="AC20" s="329" t="s">
        <v>681</v>
      </c>
      <c r="AD20" s="328">
        <v>-1283.72</v>
      </c>
      <c r="AE20" s="328">
        <v>615082.31000000006</v>
      </c>
      <c r="AF20" s="330"/>
      <c r="AG20" s="329">
        <v>26173.26</v>
      </c>
      <c r="AH20" s="329">
        <v>1760.19</v>
      </c>
      <c r="AI20" s="329">
        <v>621585.35</v>
      </c>
      <c r="AJ20" s="329">
        <v>41802.519999999997</v>
      </c>
      <c r="AK20" s="329">
        <v>-19088.39</v>
      </c>
      <c r="AL20" s="329" t="s">
        <v>681</v>
      </c>
      <c r="AM20" s="329">
        <v>-1283.72</v>
      </c>
      <c r="AN20" s="329">
        <v>615082.31000000006</v>
      </c>
      <c r="AO20" s="330"/>
      <c r="AP20" s="329">
        <v>26173.26</v>
      </c>
      <c r="AQ20" s="329">
        <v>1760.19</v>
      </c>
      <c r="AR20" s="329">
        <v>621585.35</v>
      </c>
      <c r="AS20" s="329">
        <v>41802.519999999997</v>
      </c>
      <c r="AT20" s="329">
        <v>-19088.39</v>
      </c>
      <c r="AU20" s="329" t="s">
        <v>681</v>
      </c>
      <c r="AV20" s="329">
        <v>-1283.72</v>
      </c>
      <c r="AW20" s="329">
        <v>615082.31000000006</v>
      </c>
      <c r="AX20" s="330"/>
      <c r="AY20" s="329">
        <v>26173.26</v>
      </c>
      <c r="AZ20" s="329">
        <v>1760.19</v>
      </c>
      <c r="BA20" s="329">
        <v>621585.35</v>
      </c>
      <c r="BB20" s="329">
        <v>41802.519999999997</v>
      </c>
      <c r="BC20" s="329">
        <v>-19088.39</v>
      </c>
      <c r="BD20" s="329" t="s">
        <v>681</v>
      </c>
      <c r="BE20" s="329">
        <v>-1283.72</v>
      </c>
      <c r="BF20" s="329">
        <v>615082.31000000006</v>
      </c>
      <c r="BG20" s="330"/>
      <c r="BH20" s="329">
        <v>26173.26</v>
      </c>
      <c r="BI20" s="329">
        <v>1760.19</v>
      </c>
      <c r="BJ20" s="329">
        <v>621585.35</v>
      </c>
      <c r="BK20" s="329">
        <v>41802.519999999997</v>
      </c>
      <c r="BL20" s="329">
        <v>-19088.39</v>
      </c>
      <c r="BM20" s="329" t="s">
        <v>681</v>
      </c>
      <c r="BN20" s="329">
        <v>-1283.72</v>
      </c>
      <c r="BO20" s="329">
        <v>615082.31000000006</v>
      </c>
      <c r="BP20" s="330"/>
      <c r="BQ20" s="329">
        <v>26173.26</v>
      </c>
      <c r="BR20" s="329">
        <v>1760.19</v>
      </c>
      <c r="BS20" s="329">
        <v>621585.35</v>
      </c>
      <c r="BT20" s="329">
        <v>41802.519999999997</v>
      </c>
      <c r="BU20" s="329">
        <v>-19088.39</v>
      </c>
      <c r="BV20" s="329" t="s">
        <v>681</v>
      </c>
      <c r="BW20" s="329">
        <v>-1283.72</v>
      </c>
      <c r="BX20" s="329">
        <v>615082.31000000006</v>
      </c>
      <c r="BY20" s="330"/>
      <c r="BZ20" s="329">
        <v>26173.26</v>
      </c>
      <c r="CA20" s="329">
        <v>1760.19</v>
      </c>
      <c r="CB20" s="329">
        <v>621585.35</v>
      </c>
      <c r="CC20" s="329">
        <v>41802.519999999997</v>
      </c>
      <c r="CD20" s="329">
        <v>-19088.39</v>
      </c>
      <c r="CE20" s="329" t="s">
        <v>681</v>
      </c>
      <c r="CF20" s="329">
        <v>-1283.72</v>
      </c>
      <c r="CG20" s="329">
        <v>615082.31000000006</v>
      </c>
      <c r="CH20" s="330"/>
      <c r="CI20" s="329">
        <v>26173.26</v>
      </c>
      <c r="CJ20" s="329">
        <v>1760.19</v>
      </c>
      <c r="CK20" s="329">
        <v>621585.35</v>
      </c>
      <c r="CL20" s="329">
        <v>41802.519999999997</v>
      </c>
      <c r="CM20" s="329">
        <v>-19088.39</v>
      </c>
      <c r="CN20" s="329" t="s">
        <v>681</v>
      </c>
      <c r="CO20" s="329">
        <v>-1283.72</v>
      </c>
      <c r="CP20" s="329">
        <v>615082.31000000006</v>
      </c>
      <c r="CQ20" s="330"/>
      <c r="CR20" s="329">
        <v>26173.26</v>
      </c>
      <c r="CS20" s="329">
        <v>1760.19</v>
      </c>
      <c r="CT20" s="329">
        <v>621585.35</v>
      </c>
      <c r="CU20" s="329">
        <v>41802.519999999997</v>
      </c>
      <c r="CV20" s="329">
        <v>-19088.39</v>
      </c>
      <c r="CW20" s="329" t="s">
        <v>681</v>
      </c>
      <c r="CX20" s="329">
        <v>-1283.72</v>
      </c>
      <c r="CY20" s="329">
        <v>615082.31000000006</v>
      </c>
      <c r="CZ20" s="330"/>
      <c r="DA20" s="329">
        <v>25062.79</v>
      </c>
      <c r="DB20" s="329">
        <v>1685.51</v>
      </c>
      <c r="DC20" s="329">
        <v>727525.31</v>
      </c>
      <c r="DD20" s="329">
        <v>48927.14</v>
      </c>
      <c r="DE20" s="329">
        <v>-15077.07</v>
      </c>
      <c r="DF20" s="329" t="s">
        <v>681</v>
      </c>
      <c r="DG20" s="329">
        <v>-1013.95</v>
      </c>
      <c r="DH20" s="329">
        <v>733613.13000000012</v>
      </c>
      <c r="DI20" s="10"/>
    </row>
    <row r="21" spans="1:113">
      <c r="A21" s="235" t="str">
        <f>INDEX(Map!$A$6:$B$70,MATCH('FY14 Essbase'!C21,Map!$A$6:$A$70,0),2)</f>
        <v>014DIV</v>
      </c>
      <c r="B21" s="17" t="s">
        <v>132</v>
      </c>
      <c r="C21" s="3" t="s">
        <v>86</v>
      </c>
      <c r="D21" s="3" t="s">
        <v>44</v>
      </c>
      <c r="E21" s="10"/>
      <c r="F21" s="328">
        <v>26399.02</v>
      </c>
      <c r="G21" s="328">
        <v>1775.37</v>
      </c>
      <c r="H21" s="328">
        <v>-9.92</v>
      </c>
      <c r="I21" s="328">
        <v>-0.67</v>
      </c>
      <c r="J21" s="329">
        <v>-93.02</v>
      </c>
      <c r="K21" s="329" t="s">
        <v>681</v>
      </c>
      <c r="L21" s="329">
        <v>-6.26</v>
      </c>
      <c r="M21" s="328">
        <v>-28284.259999999995</v>
      </c>
      <c r="N21" s="330"/>
      <c r="O21" s="328">
        <v>26399.02</v>
      </c>
      <c r="P21" s="328">
        <v>1775.37</v>
      </c>
      <c r="Q21" s="328">
        <v>-9.92</v>
      </c>
      <c r="R21" s="328">
        <v>-0.67</v>
      </c>
      <c r="S21" s="329">
        <v>-93.02</v>
      </c>
      <c r="T21" s="329" t="s">
        <v>681</v>
      </c>
      <c r="U21" s="329">
        <v>-6.26</v>
      </c>
      <c r="V21" s="328">
        <v>-28284.259999999995</v>
      </c>
      <c r="W21" s="330"/>
      <c r="X21" s="328">
        <v>26399.02</v>
      </c>
      <c r="Y21" s="328">
        <v>1775.37</v>
      </c>
      <c r="Z21" s="328">
        <v>-9.92</v>
      </c>
      <c r="AA21" s="328">
        <v>-0.67</v>
      </c>
      <c r="AB21" s="329">
        <v>-93.02</v>
      </c>
      <c r="AC21" s="329" t="s">
        <v>681</v>
      </c>
      <c r="AD21" s="329">
        <v>-6.26</v>
      </c>
      <c r="AE21" s="328">
        <v>-28284.259999999995</v>
      </c>
      <c r="AF21" s="330"/>
      <c r="AG21" s="329">
        <v>26399.02</v>
      </c>
      <c r="AH21" s="329">
        <v>1775.37</v>
      </c>
      <c r="AI21" s="329">
        <v>-9.92</v>
      </c>
      <c r="AJ21" s="329">
        <v>-0.67</v>
      </c>
      <c r="AK21" s="329">
        <v>-93.02</v>
      </c>
      <c r="AL21" s="329" t="s">
        <v>681</v>
      </c>
      <c r="AM21" s="329">
        <v>-6.26</v>
      </c>
      <c r="AN21" s="329">
        <v>-28284.259999999995</v>
      </c>
      <c r="AO21" s="330"/>
      <c r="AP21" s="329">
        <v>26399.02</v>
      </c>
      <c r="AQ21" s="329">
        <v>1775.37</v>
      </c>
      <c r="AR21" s="329">
        <v>-9.92</v>
      </c>
      <c r="AS21" s="329">
        <v>-0.67</v>
      </c>
      <c r="AT21" s="329">
        <v>-93.02</v>
      </c>
      <c r="AU21" s="329" t="s">
        <v>681</v>
      </c>
      <c r="AV21" s="329">
        <v>-6.26</v>
      </c>
      <c r="AW21" s="329">
        <v>-28284.259999999995</v>
      </c>
      <c r="AX21" s="330"/>
      <c r="AY21" s="329">
        <v>26399.02</v>
      </c>
      <c r="AZ21" s="329">
        <v>1775.37</v>
      </c>
      <c r="BA21" s="329">
        <v>-9.92</v>
      </c>
      <c r="BB21" s="329">
        <v>-0.67</v>
      </c>
      <c r="BC21" s="329">
        <v>-93.02</v>
      </c>
      <c r="BD21" s="329" t="s">
        <v>681</v>
      </c>
      <c r="BE21" s="329">
        <v>-6.26</v>
      </c>
      <c r="BF21" s="329">
        <v>-28284.259999999995</v>
      </c>
      <c r="BG21" s="330"/>
      <c r="BH21" s="329">
        <v>26399.02</v>
      </c>
      <c r="BI21" s="329">
        <v>1775.37</v>
      </c>
      <c r="BJ21" s="329">
        <v>-9.92</v>
      </c>
      <c r="BK21" s="329">
        <v>-0.67</v>
      </c>
      <c r="BL21" s="329">
        <v>-93.02</v>
      </c>
      <c r="BM21" s="329" t="s">
        <v>681</v>
      </c>
      <c r="BN21" s="329">
        <v>-6.26</v>
      </c>
      <c r="BO21" s="329">
        <v>-28284.259999999995</v>
      </c>
      <c r="BP21" s="330"/>
      <c r="BQ21" s="329">
        <v>26399.02</v>
      </c>
      <c r="BR21" s="329">
        <v>1775.37</v>
      </c>
      <c r="BS21" s="329">
        <v>-9.92</v>
      </c>
      <c r="BT21" s="329">
        <v>-0.67</v>
      </c>
      <c r="BU21" s="329">
        <v>-93.02</v>
      </c>
      <c r="BV21" s="329" t="s">
        <v>681</v>
      </c>
      <c r="BW21" s="329">
        <v>-6.26</v>
      </c>
      <c r="BX21" s="329">
        <v>-28284.259999999995</v>
      </c>
      <c r="BY21" s="330"/>
      <c r="BZ21" s="329">
        <v>26399.02</v>
      </c>
      <c r="CA21" s="329">
        <v>1775.37</v>
      </c>
      <c r="CB21" s="329">
        <v>-9.92</v>
      </c>
      <c r="CC21" s="329">
        <v>-0.67</v>
      </c>
      <c r="CD21" s="329">
        <v>-93.02</v>
      </c>
      <c r="CE21" s="329" t="s">
        <v>681</v>
      </c>
      <c r="CF21" s="329">
        <v>-6.26</v>
      </c>
      <c r="CG21" s="329">
        <v>-28284.259999999995</v>
      </c>
      <c r="CH21" s="330"/>
      <c r="CI21" s="329">
        <v>26399.02</v>
      </c>
      <c r="CJ21" s="329">
        <v>1775.37</v>
      </c>
      <c r="CK21" s="329">
        <v>-9.92</v>
      </c>
      <c r="CL21" s="329">
        <v>-0.67</v>
      </c>
      <c r="CM21" s="329">
        <v>-93.02</v>
      </c>
      <c r="CN21" s="329" t="s">
        <v>681</v>
      </c>
      <c r="CO21" s="329">
        <v>-6.26</v>
      </c>
      <c r="CP21" s="329">
        <v>-28284.259999999995</v>
      </c>
      <c r="CQ21" s="330"/>
      <c r="CR21" s="329">
        <v>26399.02</v>
      </c>
      <c r="CS21" s="329">
        <v>1775.37</v>
      </c>
      <c r="CT21" s="329">
        <v>-9.92</v>
      </c>
      <c r="CU21" s="329">
        <v>-0.67</v>
      </c>
      <c r="CV21" s="329">
        <v>-93.02</v>
      </c>
      <c r="CW21" s="329" t="s">
        <v>681</v>
      </c>
      <c r="CX21" s="329">
        <v>-6.26</v>
      </c>
      <c r="CY21" s="329">
        <v>-28284.259999999995</v>
      </c>
      <c r="CZ21" s="330"/>
      <c r="DA21" s="329">
        <v>-2176.4899999999998</v>
      </c>
      <c r="DB21" s="329">
        <v>-146.37</v>
      </c>
      <c r="DC21" s="329">
        <v>-1401.86</v>
      </c>
      <c r="DD21" s="329">
        <v>-94.28</v>
      </c>
      <c r="DE21" s="329">
        <v>-142.27000000000001</v>
      </c>
      <c r="DF21" s="329" t="s">
        <v>681</v>
      </c>
      <c r="DG21" s="329">
        <v>-9.57</v>
      </c>
      <c r="DH21" s="329">
        <v>674.87999999999965</v>
      </c>
      <c r="DI21" s="10"/>
    </row>
    <row r="22" spans="1:113">
      <c r="A22" s="235" t="str">
        <f>INDEX(Map!$A$6:$B$70,MATCH('FY14 Essbase'!C22,Map!$A$6:$A$70,0),2)</f>
        <v>015DIV</v>
      </c>
      <c r="B22" s="17"/>
      <c r="C22" s="3" t="s">
        <v>87</v>
      </c>
      <c r="D22" s="3" t="s">
        <v>45</v>
      </c>
      <c r="E22" s="10"/>
      <c r="F22" s="328">
        <v>51262.720000000001</v>
      </c>
      <c r="G22" s="328">
        <v>3447.49</v>
      </c>
      <c r="H22" s="328">
        <v>-0.68</v>
      </c>
      <c r="I22" s="329">
        <v>-0.05</v>
      </c>
      <c r="J22" s="329">
        <v>-93.71</v>
      </c>
      <c r="K22" s="329" t="s">
        <v>681</v>
      </c>
      <c r="L22" s="329">
        <v>-6.3</v>
      </c>
      <c r="M22" s="328">
        <v>-54810.950000000004</v>
      </c>
      <c r="N22" s="330"/>
      <c r="O22" s="328">
        <v>51262.720000000001</v>
      </c>
      <c r="P22" s="328">
        <v>3447.49</v>
      </c>
      <c r="Q22" s="328">
        <v>-0.68</v>
      </c>
      <c r="R22" s="329">
        <v>-0.05</v>
      </c>
      <c r="S22" s="329">
        <v>-93.71</v>
      </c>
      <c r="T22" s="329" t="s">
        <v>681</v>
      </c>
      <c r="U22" s="329">
        <v>-6.3</v>
      </c>
      <c r="V22" s="328">
        <v>-54810.950000000004</v>
      </c>
      <c r="W22" s="330"/>
      <c r="X22" s="328">
        <v>51262.720000000001</v>
      </c>
      <c r="Y22" s="328">
        <v>3447.49</v>
      </c>
      <c r="Z22" s="328">
        <v>-0.68</v>
      </c>
      <c r="AA22" s="329">
        <v>-0.05</v>
      </c>
      <c r="AB22" s="329">
        <v>-93.71</v>
      </c>
      <c r="AC22" s="329" t="s">
        <v>681</v>
      </c>
      <c r="AD22" s="329">
        <v>-6.3</v>
      </c>
      <c r="AE22" s="328">
        <v>-54810.950000000004</v>
      </c>
      <c r="AF22" s="330"/>
      <c r="AG22" s="329">
        <v>51262.720000000001</v>
      </c>
      <c r="AH22" s="329">
        <v>3447.49</v>
      </c>
      <c r="AI22" s="329">
        <v>-0.68</v>
      </c>
      <c r="AJ22" s="329">
        <v>-0.05</v>
      </c>
      <c r="AK22" s="329">
        <v>-93.71</v>
      </c>
      <c r="AL22" s="329" t="s">
        <v>681</v>
      </c>
      <c r="AM22" s="329">
        <v>-6.3</v>
      </c>
      <c r="AN22" s="329">
        <v>-54810.950000000004</v>
      </c>
      <c r="AO22" s="330"/>
      <c r="AP22" s="329">
        <v>51262.720000000001</v>
      </c>
      <c r="AQ22" s="329">
        <v>3447.49</v>
      </c>
      <c r="AR22" s="329">
        <v>-0.68</v>
      </c>
      <c r="AS22" s="329">
        <v>-0.05</v>
      </c>
      <c r="AT22" s="329">
        <v>-93.71</v>
      </c>
      <c r="AU22" s="329" t="s">
        <v>681</v>
      </c>
      <c r="AV22" s="329">
        <v>-6.3</v>
      </c>
      <c r="AW22" s="329">
        <v>-54810.950000000004</v>
      </c>
      <c r="AX22" s="330"/>
      <c r="AY22" s="329">
        <v>51262.720000000001</v>
      </c>
      <c r="AZ22" s="329">
        <v>3447.49</v>
      </c>
      <c r="BA22" s="329">
        <v>-0.68</v>
      </c>
      <c r="BB22" s="329">
        <v>-0.05</v>
      </c>
      <c r="BC22" s="329">
        <v>-93.71</v>
      </c>
      <c r="BD22" s="329" t="s">
        <v>681</v>
      </c>
      <c r="BE22" s="329">
        <v>-6.3</v>
      </c>
      <c r="BF22" s="329">
        <v>-54810.950000000004</v>
      </c>
      <c r="BG22" s="330"/>
      <c r="BH22" s="329">
        <v>51262.720000000001</v>
      </c>
      <c r="BI22" s="329">
        <v>3447.49</v>
      </c>
      <c r="BJ22" s="329">
        <v>-0.68</v>
      </c>
      <c r="BK22" s="329">
        <v>-0.05</v>
      </c>
      <c r="BL22" s="329">
        <v>-93.71</v>
      </c>
      <c r="BM22" s="329" t="s">
        <v>681</v>
      </c>
      <c r="BN22" s="329">
        <v>-6.3</v>
      </c>
      <c r="BO22" s="329">
        <v>-54810.950000000004</v>
      </c>
      <c r="BP22" s="330"/>
      <c r="BQ22" s="329">
        <v>51262.720000000001</v>
      </c>
      <c r="BR22" s="329">
        <v>3447.49</v>
      </c>
      <c r="BS22" s="329">
        <v>-0.68</v>
      </c>
      <c r="BT22" s="329">
        <v>-0.05</v>
      </c>
      <c r="BU22" s="329">
        <v>-93.71</v>
      </c>
      <c r="BV22" s="329" t="s">
        <v>681</v>
      </c>
      <c r="BW22" s="329">
        <v>-6.3</v>
      </c>
      <c r="BX22" s="329">
        <v>-54810.950000000004</v>
      </c>
      <c r="BY22" s="330"/>
      <c r="BZ22" s="329">
        <v>51262.720000000001</v>
      </c>
      <c r="CA22" s="329">
        <v>3447.49</v>
      </c>
      <c r="CB22" s="329">
        <v>-0.68</v>
      </c>
      <c r="CC22" s="329">
        <v>-0.05</v>
      </c>
      <c r="CD22" s="329">
        <v>-93.71</v>
      </c>
      <c r="CE22" s="329" t="s">
        <v>681</v>
      </c>
      <c r="CF22" s="329">
        <v>-6.3</v>
      </c>
      <c r="CG22" s="329">
        <v>-54810.950000000004</v>
      </c>
      <c r="CH22" s="330"/>
      <c r="CI22" s="329">
        <v>51262.720000000001</v>
      </c>
      <c r="CJ22" s="329">
        <v>3447.49</v>
      </c>
      <c r="CK22" s="329">
        <v>-0.68</v>
      </c>
      <c r="CL22" s="329">
        <v>-0.05</v>
      </c>
      <c r="CM22" s="329">
        <v>-93.71</v>
      </c>
      <c r="CN22" s="329" t="s">
        <v>681</v>
      </c>
      <c r="CO22" s="329">
        <v>-6.3</v>
      </c>
      <c r="CP22" s="329">
        <v>-54810.950000000004</v>
      </c>
      <c r="CQ22" s="330"/>
      <c r="CR22" s="329">
        <v>51262.720000000001</v>
      </c>
      <c r="CS22" s="329">
        <v>3447.49</v>
      </c>
      <c r="CT22" s="329">
        <v>-0.68</v>
      </c>
      <c r="CU22" s="329">
        <v>-0.05</v>
      </c>
      <c r="CV22" s="329">
        <v>-93.71</v>
      </c>
      <c r="CW22" s="329" t="s">
        <v>681</v>
      </c>
      <c r="CX22" s="329">
        <v>-6.3</v>
      </c>
      <c r="CY22" s="329">
        <v>-54810.950000000004</v>
      </c>
      <c r="CZ22" s="330"/>
      <c r="DA22" s="329">
        <v>-2940.86</v>
      </c>
      <c r="DB22" s="329">
        <v>-197.78</v>
      </c>
      <c r="DC22" s="329">
        <v>0</v>
      </c>
      <c r="DD22" s="329">
        <v>0</v>
      </c>
      <c r="DE22" s="329">
        <v>-175.79</v>
      </c>
      <c r="DF22" s="329" t="s">
        <v>681</v>
      </c>
      <c r="DG22" s="329">
        <v>-11.82</v>
      </c>
      <c r="DH22" s="329">
        <v>2951.03</v>
      </c>
      <c r="DI22" s="10"/>
    </row>
    <row r="23" spans="1:113">
      <c r="A23" s="235" t="str">
        <f>INDEX(Map!$A$6:$B$70,MATCH('FY14 Essbase'!C23,Map!$A$6:$A$70,0),2)</f>
        <v>016DIV</v>
      </c>
      <c r="B23" s="17" t="s">
        <v>137</v>
      </c>
      <c r="C23" s="3" t="s">
        <v>84</v>
      </c>
      <c r="D23" s="3" t="s">
        <v>42</v>
      </c>
      <c r="E23" s="10"/>
      <c r="F23" s="328">
        <v>133291.42000000001</v>
      </c>
      <c r="G23" s="328">
        <v>8964.0400000000009</v>
      </c>
      <c r="H23" s="328">
        <v>25679935.600000001</v>
      </c>
      <c r="I23" s="328">
        <v>1727013.21</v>
      </c>
      <c r="J23" s="328">
        <v>729230.87</v>
      </c>
      <c r="K23" s="329" t="s">
        <v>681</v>
      </c>
      <c r="L23" s="328">
        <v>49041.84</v>
      </c>
      <c r="M23" s="328">
        <v>28042966.060000002</v>
      </c>
      <c r="N23" s="330"/>
      <c r="O23" s="328">
        <v>133291.42000000001</v>
      </c>
      <c r="P23" s="328">
        <v>8964.0400000000009</v>
      </c>
      <c r="Q23" s="328">
        <v>25679935.600000001</v>
      </c>
      <c r="R23" s="328">
        <v>1727013.21</v>
      </c>
      <c r="S23" s="328">
        <v>729230.87</v>
      </c>
      <c r="T23" s="329" t="s">
        <v>681</v>
      </c>
      <c r="U23" s="328">
        <v>49041.84</v>
      </c>
      <c r="V23" s="328">
        <v>28042966.060000002</v>
      </c>
      <c r="W23" s="330"/>
      <c r="X23" s="328">
        <v>133291.42000000001</v>
      </c>
      <c r="Y23" s="328">
        <v>8964.0400000000009</v>
      </c>
      <c r="Z23" s="328">
        <v>26024958.539999999</v>
      </c>
      <c r="AA23" s="328">
        <v>1750216.51</v>
      </c>
      <c r="AB23" s="328">
        <v>384207.93</v>
      </c>
      <c r="AC23" s="329" t="s">
        <v>681</v>
      </c>
      <c r="AD23" s="328">
        <v>25838.54</v>
      </c>
      <c r="AE23" s="328">
        <v>28042966.060000002</v>
      </c>
      <c r="AF23" s="330"/>
      <c r="AG23" s="329">
        <v>133291.42000000001</v>
      </c>
      <c r="AH23" s="329">
        <v>8964.0400000000009</v>
      </c>
      <c r="AI23" s="329">
        <v>26024958.539999999</v>
      </c>
      <c r="AJ23" s="329">
        <v>1750216.51</v>
      </c>
      <c r="AK23" s="329">
        <v>384207.93</v>
      </c>
      <c r="AL23" s="329" t="s">
        <v>681</v>
      </c>
      <c r="AM23" s="329">
        <v>25838.54</v>
      </c>
      <c r="AN23" s="329">
        <v>28042966.060000002</v>
      </c>
      <c r="AO23" s="330"/>
      <c r="AP23" s="329">
        <v>133291.42000000001</v>
      </c>
      <c r="AQ23" s="329">
        <v>8964.0400000000009</v>
      </c>
      <c r="AR23" s="329">
        <v>26024958.539999999</v>
      </c>
      <c r="AS23" s="329">
        <v>1750216.51</v>
      </c>
      <c r="AT23" s="329">
        <v>384207.93</v>
      </c>
      <c r="AU23" s="329" t="s">
        <v>681</v>
      </c>
      <c r="AV23" s="329">
        <v>25838.54</v>
      </c>
      <c r="AW23" s="329">
        <v>28042966.060000002</v>
      </c>
      <c r="AX23" s="330"/>
      <c r="AY23" s="329">
        <v>133291.42000000001</v>
      </c>
      <c r="AZ23" s="329">
        <v>8964.0400000000009</v>
      </c>
      <c r="BA23" s="329">
        <v>26024958.539999999</v>
      </c>
      <c r="BB23" s="329">
        <v>1750216.51</v>
      </c>
      <c r="BC23" s="329">
        <v>384207.93</v>
      </c>
      <c r="BD23" s="329" t="s">
        <v>681</v>
      </c>
      <c r="BE23" s="329">
        <v>25838.54</v>
      </c>
      <c r="BF23" s="329">
        <v>28042966.060000002</v>
      </c>
      <c r="BG23" s="330"/>
      <c r="BH23" s="329">
        <v>133291.42000000001</v>
      </c>
      <c r="BI23" s="329">
        <v>8964.0400000000009</v>
      </c>
      <c r="BJ23" s="329">
        <v>26024958.539999999</v>
      </c>
      <c r="BK23" s="329">
        <v>1750216.51</v>
      </c>
      <c r="BL23" s="329">
        <v>384207.93</v>
      </c>
      <c r="BM23" s="329" t="s">
        <v>681</v>
      </c>
      <c r="BN23" s="329">
        <v>25838.54</v>
      </c>
      <c r="BO23" s="329">
        <v>28042966.060000002</v>
      </c>
      <c r="BP23" s="330"/>
      <c r="BQ23" s="329">
        <v>133291.42000000001</v>
      </c>
      <c r="BR23" s="329">
        <v>8964.0400000000009</v>
      </c>
      <c r="BS23" s="329">
        <v>26024958.539999999</v>
      </c>
      <c r="BT23" s="329">
        <v>1750216.51</v>
      </c>
      <c r="BU23" s="329">
        <v>384207.93</v>
      </c>
      <c r="BV23" s="329" t="s">
        <v>681</v>
      </c>
      <c r="BW23" s="329">
        <v>25838.54</v>
      </c>
      <c r="BX23" s="329">
        <v>28042966.060000002</v>
      </c>
      <c r="BY23" s="330"/>
      <c r="BZ23" s="329">
        <v>133291.42000000001</v>
      </c>
      <c r="CA23" s="329">
        <v>8964.0400000000009</v>
      </c>
      <c r="CB23" s="329">
        <v>26024958.539999999</v>
      </c>
      <c r="CC23" s="329">
        <v>1750216.51</v>
      </c>
      <c r="CD23" s="329">
        <v>384207.93</v>
      </c>
      <c r="CE23" s="329" t="s">
        <v>681</v>
      </c>
      <c r="CF23" s="329">
        <v>25838.54</v>
      </c>
      <c r="CG23" s="329">
        <v>28042966.060000002</v>
      </c>
      <c r="CH23" s="330"/>
      <c r="CI23" s="329">
        <v>133291.42000000001</v>
      </c>
      <c r="CJ23" s="329">
        <v>8964.0400000000009</v>
      </c>
      <c r="CK23" s="329">
        <v>26024958.539999999</v>
      </c>
      <c r="CL23" s="329">
        <v>1750216.51</v>
      </c>
      <c r="CM23" s="329">
        <v>384207.93</v>
      </c>
      <c r="CN23" s="329" t="s">
        <v>681</v>
      </c>
      <c r="CO23" s="329">
        <v>25838.54</v>
      </c>
      <c r="CP23" s="329">
        <v>28042966.060000002</v>
      </c>
      <c r="CQ23" s="330"/>
      <c r="CR23" s="329">
        <v>133291.42000000001</v>
      </c>
      <c r="CS23" s="329">
        <v>8964.0400000000009</v>
      </c>
      <c r="CT23" s="329">
        <v>26024958.539999999</v>
      </c>
      <c r="CU23" s="329">
        <v>1750216.51</v>
      </c>
      <c r="CV23" s="329">
        <v>384207.93</v>
      </c>
      <c r="CW23" s="329" t="s">
        <v>681</v>
      </c>
      <c r="CX23" s="329">
        <v>25838.54</v>
      </c>
      <c r="CY23" s="329">
        <v>28042966.060000002</v>
      </c>
      <c r="CZ23" s="330"/>
      <c r="DA23" s="329">
        <v>92174.47</v>
      </c>
      <c r="DB23" s="329">
        <v>6198.87</v>
      </c>
      <c r="DC23" s="329">
        <v>28535812.07</v>
      </c>
      <c r="DD23" s="329">
        <v>1919075.08</v>
      </c>
      <c r="DE23" s="329">
        <v>274236.79999999999</v>
      </c>
      <c r="DF23" s="329" t="s">
        <v>681</v>
      </c>
      <c r="DG23" s="329">
        <v>18442.830000000002</v>
      </c>
      <c r="DH23" s="329">
        <v>30649193.439999998</v>
      </c>
      <c r="DI23" s="10"/>
    </row>
    <row r="24" spans="1:113">
      <c r="A24" s="235" t="str">
        <f>INDEX(Map!$A$6:$B$70,MATCH('FY14 Essbase'!C24,Map!$A$6:$A$70,0),2)</f>
        <v>017DIV</v>
      </c>
      <c r="B24" s="17"/>
      <c r="C24" s="3" t="s">
        <v>82</v>
      </c>
      <c r="D24" s="3" t="s">
        <v>40</v>
      </c>
      <c r="E24" s="10"/>
      <c r="F24" s="329" t="s">
        <v>681</v>
      </c>
      <c r="G24" s="329" t="s">
        <v>681</v>
      </c>
      <c r="H24" s="328">
        <v>-1886.13</v>
      </c>
      <c r="I24" s="328">
        <v>-126.84</v>
      </c>
      <c r="J24" s="329" t="s">
        <v>681</v>
      </c>
      <c r="K24" s="329" t="s">
        <v>681</v>
      </c>
      <c r="L24" s="329" t="s">
        <v>681</v>
      </c>
      <c r="M24" s="328">
        <v>-2012.97</v>
      </c>
      <c r="N24" s="330"/>
      <c r="O24" s="329" t="s">
        <v>681</v>
      </c>
      <c r="P24" s="329" t="s">
        <v>681</v>
      </c>
      <c r="Q24" s="328">
        <v>-1886.13</v>
      </c>
      <c r="R24" s="328">
        <v>-126.84</v>
      </c>
      <c r="S24" s="329" t="s">
        <v>681</v>
      </c>
      <c r="T24" s="329" t="s">
        <v>681</v>
      </c>
      <c r="U24" s="329" t="s">
        <v>681</v>
      </c>
      <c r="V24" s="328">
        <v>-2012.97</v>
      </c>
      <c r="W24" s="330"/>
      <c r="X24" s="329" t="s">
        <v>681</v>
      </c>
      <c r="Y24" s="329" t="s">
        <v>681</v>
      </c>
      <c r="Z24" s="328">
        <v>-1886.13</v>
      </c>
      <c r="AA24" s="328">
        <v>-126.84</v>
      </c>
      <c r="AB24" s="329" t="s">
        <v>681</v>
      </c>
      <c r="AC24" s="329" t="s">
        <v>681</v>
      </c>
      <c r="AD24" s="329" t="s">
        <v>681</v>
      </c>
      <c r="AE24" s="328">
        <v>-2012.97</v>
      </c>
      <c r="AF24" s="330"/>
      <c r="AG24" s="329" t="s">
        <v>681</v>
      </c>
      <c r="AH24" s="329" t="s">
        <v>681</v>
      </c>
      <c r="AI24" s="329">
        <v>-1886.13</v>
      </c>
      <c r="AJ24" s="329">
        <v>-126.84</v>
      </c>
      <c r="AK24" s="329" t="s">
        <v>681</v>
      </c>
      <c r="AL24" s="329" t="s">
        <v>681</v>
      </c>
      <c r="AM24" s="329" t="s">
        <v>681</v>
      </c>
      <c r="AN24" s="329">
        <v>-2012.97</v>
      </c>
      <c r="AO24" s="330"/>
      <c r="AP24" s="329" t="s">
        <v>681</v>
      </c>
      <c r="AQ24" s="329" t="s">
        <v>681</v>
      </c>
      <c r="AR24" s="329">
        <v>-1886.13</v>
      </c>
      <c r="AS24" s="329">
        <v>-126.84</v>
      </c>
      <c r="AT24" s="329" t="s">
        <v>681</v>
      </c>
      <c r="AU24" s="329" t="s">
        <v>681</v>
      </c>
      <c r="AV24" s="329" t="s">
        <v>681</v>
      </c>
      <c r="AW24" s="329">
        <v>-2012.97</v>
      </c>
      <c r="AX24" s="330"/>
      <c r="AY24" s="329" t="s">
        <v>681</v>
      </c>
      <c r="AZ24" s="329" t="s">
        <v>681</v>
      </c>
      <c r="BA24" s="329">
        <v>-1886.13</v>
      </c>
      <c r="BB24" s="329">
        <v>-126.84</v>
      </c>
      <c r="BC24" s="329" t="s">
        <v>681</v>
      </c>
      <c r="BD24" s="329" t="s">
        <v>681</v>
      </c>
      <c r="BE24" s="329" t="s">
        <v>681</v>
      </c>
      <c r="BF24" s="329">
        <v>-2012.97</v>
      </c>
      <c r="BG24" s="330"/>
      <c r="BH24" s="329" t="s">
        <v>681</v>
      </c>
      <c r="BI24" s="329" t="s">
        <v>681</v>
      </c>
      <c r="BJ24" s="329">
        <v>-1886.13</v>
      </c>
      <c r="BK24" s="329">
        <v>-126.84</v>
      </c>
      <c r="BL24" s="329" t="s">
        <v>681</v>
      </c>
      <c r="BM24" s="329" t="s">
        <v>681</v>
      </c>
      <c r="BN24" s="329" t="s">
        <v>681</v>
      </c>
      <c r="BO24" s="329">
        <v>-2012.97</v>
      </c>
      <c r="BP24" s="330"/>
      <c r="BQ24" s="329" t="s">
        <v>681</v>
      </c>
      <c r="BR24" s="329" t="s">
        <v>681</v>
      </c>
      <c r="BS24" s="329">
        <v>-1886.13</v>
      </c>
      <c r="BT24" s="329">
        <v>-126.84</v>
      </c>
      <c r="BU24" s="329" t="s">
        <v>681</v>
      </c>
      <c r="BV24" s="329" t="s">
        <v>681</v>
      </c>
      <c r="BW24" s="329" t="s">
        <v>681</v>
      </c>
      <c r="BX24" s="329">
        <v>-2012.97</v>
      </c>
      <c r="BY24" s="330"/>
      <c r="BZ24" s="329" t="s">
        <v>681</v>
      </c>
      <c r="CA24" s="329" t="s">
        <v>681</v>
      </c>
      <c r="CB24" s="329">
        <v>-1886.13</v>
      </c>
      <c r="CC24" s="329">
        <v>-126.84</v>
      </c>
      <c r="CD24" s="329" t="s">
        <v>681</v>
      </c>
      <c r="CE24" s="329" t="s">
        <v>681</v>
      </c>
      <c r="CF24" s="329" t="s">
        <v>681</v>
      </c>
      <c r="CG24" s="329">
        <v>-2012.97</v>
      </c>
      <c r="CH24" s="330"/>
      <c r="CI24" s="329" t="s">
        <v>681</v>
      </c>
      <c r="CJ24" s="329" t="s">
        <v>681</v>
      </c>
      <c r="CK24" s="329">
        <v>-1886.13</v>
      </c>
      <c r="CL24" s="329">
        <v>-126.84</v>
      </c>
      <c r="CM24" s="329" t="s">
        <v>681</v>
      </c>
      <c r="CN24" s="329" t="s">
        <v>681</v>
      </c>
      <c r="CO24" s="329" t="s">
        <v>681</v>
      </c>
      <c r="CP24" s="329">
        <v>-2012.97</v>
      </c>
      <c r="CQ24" s="330"/>
      <c r="CR24" s="329" t="s">
        <v>681</v>
      </c>
      <c r="CS24" s="329" t="s">
        <v>681</v>
      </c>
      <c r="CT24" s="329">
        <v>-1886.13</v>
      </c>
      <c r="CU24" s="329">
        <v>-126.84</v>
      </c>
      <c r="CV24" s="329" t="s">
        <v>681</v>
      </c>
      <c r="CW24" s="329" t="s">
        <v>681</v>
      </c>
      <c r="CX24" s="329" t="s">
        <v>681</v>
      </c>
      <c r="CY24" s="329">
        <v>-2012.97</v>
      </c>
      <c r="CZ24" s="330"/>
      <c r="DA24" s="329" t="s">
        <v>681</v>
      </c>
      <c r="DB24" s="329" t="s">
        <v>681</v>
      </c>
      <c r="DC24" s="329">
        <v>-1663.49</v>
      </c>
      <c r="DD24" s="329">
        <v>-111.87</v>
      </c>
      <c r="DE24" s="329" t="s">
        <v>681</v>
      </c>
      <c r="DF24" s="329" t="s">
        <v>681</v>
      </c>
      <c r="DG24" s="329" t="s">
        <v>681</v>
      </c>
      <c r="DH24" s="329">
        <v>-1775.3600000000001</v>
      </c>
      <c r="DI24" s="10"/>
    </row>
    <row r="25" spans="1:113">
      <c r="A25" s="235" t="str">
        <f>INDEX(Map!$A$6:$B$70,MATCH('FY14 Essbase'!C25,Map!$A$6:$A$70,0),2)</f>
        <v>018DIV</v>
      </c>
      <c r="B25" s="17"/>
      <c r="C25" s="3" t="s">
        <v>83</v>
      </c>
      <c r="D25" s="3" t="s">
        <v>41</v>
      </c>
      <c r="E25" s="10"/>
      <c r="F25" s="328">
        <v>980.86</v>
      </c>
      <c r="G25" s="328">
        <v>65.959999999999994</v>
      </c>
      <c r="H25" s="328">
        <v>-94283.59</v>
      </c>
      <c r="I25" s="328">
        <v>-6340.71</v>
      </c>
      <c r="J25" s="328">
        <v>-34.880000000000003</v>
      </c>
      <c r="K25" s="329" t="s">
        <v>681</v>
      </c>
      <c r="L25" s="328">
        <v>-2.35</v>
      </c>
      <c r="M25" s="328">
        <v>-101708.35</v>
      </c>
      <c r="N25" s="330"/>
      <c r="O25" s="328">
        <v>980.86</v>
      </c>
      <c r="P25" s="328">
        <v>65.959999999999994</v>
      </c>
      <c r="Q25" s="328">
        <v>-94283.59</v>
      </c>
      <c r="R25" s="328">
        <v>-6340.71</v>
      </c>
      <c r="S25" s="328">
        <v>-34.880000000000003</v>
      </c>
      <c r="T25" s="329" t="s">
        <v>681</v>
      </c>
      <c r="U25" s="328">
        <v>-2.35</v>
      </c>
      <c r="V25" s="328">
        <v>-101708.35</v>
      </c>
      <c r="W25" s="330"/>
      <c r="X25" s="328">
        <v>980.86</v>
      </c>
      <c r="Y25" s="328">
        <v>65.959999999999994</v>
      </c>
      <c r="Z25" s="328">
        <v>-94283.59</v>
      </c>
      <c r="AA25" s="328">
        <v>-6340.71</v>
      </c>
      <c r="AB25" s="328">
        <v>-34.880000000000003</v>
      </c>
      <c r="AC25" s="329" t="s">
        <v>681</v>
      </c>
      <c r="AD25" s="328">
        <v>-2.35</v>
      </c>
      <c r="AE25" s="328">
        <v>-101708.35</v>
      </c>
      <c r="AF25" s="330"/>
      <c r="AG25" s="329">
        <v>980.86</v>
      </c>
      <c r="AH25" s="329">
        <v>65.959999999999994</v>
      </c>
      <c r="AI25" s="329">
        <v>-94283.59</v>
      </c>
      <c r="AJ25" s="329">
        <v>-6340.71</v>
      </c>
      <c r="AK25" s="329">
        <v>-34.880000000000003</v>
      </c>
      <c r="AL25" s="329" t="s">
        <v>681</v>
      </c>
      <c r="AM25" s="329">
        <v>-2.35</v>
      </c>
      <c r="AN25" s="329">
        <v>-101708.35</v>
      </c>
      <c r="AO25" s="330"/>
      <c r="AP25" s="329">
        <v>980.86</v>
      </c>
      <c r="AQ25" s="329">
        <v>65.959999999999994</v>
      </c>
      <c r="AR25" s="329">
        <v>-94283.59</v>
      </c>
      <c r="AS25" s="329">
        <v>-6340.71</v>
      </c>
      <c r="AT25" s="329">
        <v>-34.880000000000003</v>
      </c>
      <c r="AU25" s="329" t="s">
        <v>681</v>
      </c>
      <c r="AV25" s="329">
        <v>-2.35</v>
      </c>
      <c r="AW25" s="329">
        <v>-101708.35</v>
      </c>
      <c r="AX25" s="330"/>
      <c r="AY25" s="329">
        <v>980.86</v>
      </c>
      <c r="AZ25" s="329">
        <v>65.959999999999994</v>
      </c>
      <c r="BA25" s="329">
        <v>-94283.59</v>
      </c>
      <c r="BB25" s="329">
        <v>-6340.71</v>
      </c>
      <c r="BC25" s="329">
        <v>-34.880000000000003</v>
      </c>
      <c r="BD25" s="329" t="s">
        <v>681</v>
      </c>
      <c r="BE25" s="329">
        <v>-2.35</v>
      </c>
      <c r="BF25" s="329">
        <v>-101708.35</v>
      </c>
      <c r="BG25" s="330"/>
      <c r="BH25" s="329">
        <v>980.86</v>
      </c>
      <c r="BI25" s="329">
        <v>65.959999999999994</v>
      </c>
      <c r="BJ25" s="329">
        <v>-94283.59</v>
      </c>
      <c r="BK25" s="329">
        <v>-6340.71</v>
      </c>
      <c r="BL25" s="329">
        <v>-34.880000000000003</v>
      </c>
      <c r="BM25" s="329" t="s">
        <v>681</v>
      </c>
      <c r="BN25" s="329">
        <v>-2.35</v>
      </c>
      <c r="BO25" s="329">
        <v>-101708.35</v>
      </c>
      <c r="BP25" s="330"/>
      <c r="BQ25" s="329">
        <v>980.86</v>
      </c>
      <c r="BR25" s="329">
        <v>65.959999999999994</v>
      </c>
      <c r="BS25" s="329">
        <v>-94283.59</v>
      </c>
      <c r="BT25" s="329">
        <v>-6340.71</v>
      </c>
      <c r="BU25" s="329">
        <v>-34.880000000000003</v>
      </c>
      <c r="BV25" s="329" t="s">
        <v>681</v>
      </c>
      <c r="BW25" s="329">
        <v>-2.35</v>
      </c>
      <c r="BX25" s="329">
        <v>-101708.35</v>
      </c>
      <c r="BY25" s="330"/>
      <c r="BZ25" s="329">
        <v>980.86</v>
      </c>
      <c r="CA25" s="329">
        <v>65.959999999999994</v>
      </c>
      <c r="CB25" s="329">
        <v>-94283.59</v>
      </c>
      <c r="CC25" s="329">
        <v>-6340.71</v>
      </c>
      <c r="CD25" s="329">
        <v>-34.880000000000003</v>
      </c>
      <c r="CE25" s="329" t="s">
        <v>681</v>
      </c>
      <c r="CF25" s="329">
        <v>-2.35</v>
      </c>
      <c r="CG25" s="329">
        <v>-101708.35</v>
      </c>
      <c r="CH25" s="330"/>
      <c r="CI25" s="329">
        <v>980.86</v>
      </c>
      <c r="CJ25" s="329">
        <v>65.959999999999994</v>
      </c>
      <c r="CK25" s="329">
        <v>-94283.59</v>
      </c>
      <c r="CL25" s="329">
        <v>-6340.71</v>
      </c>
      <c r="CM25" s="329">
        <v>-34.880000000000003</v>
      </c>
      <c r="CN25" s="329" t="s">
        <v>681</v>
      </c>
      <c r="CO25" s="329">
        <v>-2.35</v>
      </c>
      <c r="CP25" s="329">
        <v>-101708.35</v>
      </c>
      <c r="CQ25" s="330"/>
      <c r="CR25" s="329">
        <v>980.86</v>
      </c>
      <c r="CS25" s="329">
        <v>65.959999999999994</v>
      </c>
      <c r="CT25" s="329">
        <v>-94283.59</v>
      </c>
      <c r="CU25" s="329">
        <v>-6340.71</v>
      </c>
      <c r="CV25" s="329">
        <v>-34.880000000000003</v>
      </c>
      <c r="CW25" s="329" t="s">
        <v>681</v>
      </c>
      <c r="CX25" s="329">
        <v>-2.35</v>
      </c>
      <c r="CY25" s="329">
        <v>-101708.35</v>
      </c>
      <c r="CZ25" s="330"/>
      <c r="DA25" s="329">
        <v>797.54</v>
      </c>
      <c r="DB25" s="329">
        <v>53.64</v>
      </c>
      <c r="DC25" s="329">
        <v>-42754.45</v>
      </c>
      <c r="DD25" s="329">
        <v>-2875.3</v>
      </c>
      <c r="DE25" s="329">
        <v>-58.48</v>
      </c>
      <c r="DF25" s="329" t="s">
        <v>681</v>
      </c>
      <c r="DG25" s="329">
        <v>-3.93</v>
      </c>
      <c r="DH25" s="329">
        <v>-46543.34</v>
      </c>
      <c r="DI25" s="10"/>
    </row>
    <row r="26" spans="1:113">
      <c r="A26" s="235" t="str">
        <f>INDEX(Map!$A$6:$B$70,MATCH('FY14 Essbase'!C26,Map!$A$6:$A$70,0),2)</f>
        <v>019DIV</v>
      </c>
      <c r="B26" s="17"/>
      <c r="C26" s="3" t="s">
        <v>76</v>
      </c>
      <c r="D26" s="3" t="s">
        <v>34</v>
      </c>
      <c r="E26" s="10"/>
      <c r="F26" s="328">
        <v>-0.34</v>
      </c>
      <c r="G26" s="328">
        <v>-0.02</v>
      </c>
      <c r="H26" s="328">
        <v>6468518.5700000003</v>
      </c>
      <c r="I26" s="328">
        <v>435017.33</v>
      </c>
      <c r="J26" s="329">
        <v>-604.30999999999995</v>
      </c>
      <c r="K26" s="329" t="s">
        <v>681</v>
      </c>
      <c r="L26" s="329">
        <v>-40.64</v>
      </c>
      <c r="M26" s="328">
        <v>6902891.3100000005</v>
      </c>
      <c r="N26" s="330"/>
      <c r="O26" s="328">
        <v>-0.34</v>
      </c>
      <c r="P26" s="328">
        <v>-0.02</v>
      </c>
      <c r="Q26" s="328">
        <v>6468518.5700000003</v>
      </c>
      <c r="R26" s="328">
        <v>435017.33</v>
      </c>
      <c r="S26" s="329">
        <v>-604.30999999999995</v>
      </c>
      <c r="T26" s="329" t="s">
        <v>681</v>
      </c>
      <c r="U26" s="329">
        <v>-40.64</v>
      </c>
      <c r="V26" s="328">
        <v>6902891.3100000005</v>
      </c>
      <c r="W26" s="330"/>
      <c r="X26" s="328">
        <v>-0.34</v>
      </c>
      <c r="Y26" s="328">
        <v>-0.02</v>
      </c>
      <c r="Z26" s="328">
        <v>6468518.5700000003</v>
      </c>
      <c r="AA26" s="328">
        <v>435017.33</v>
      </c>
      <c r="AB26" s="329">
        <v>-604.30999999999995</v>
      </c>
      <c r="AC26" s="329" t="s">
        <v>681</v>
      </c>
      <c r="AD26" s="329">
        <v>-40.64</v>
      </c>
      <c r="AE26" s="328">
        <v>6902891.3100000005</v>
      </c>
      <c r="AF26" s="330"/>
      <c r="AG26" s="329">
        <v>-0.34</v>
      </c>
      <c r="AH26" s="329">
        <v>-0.02</v>
      </c>
      <c r="AI26" s="329">
        <v>6468518.5700000003</v>
      </c>
      <c r="AJ26" s="329">
        <v>435017.33</v>
      </c>
      <c r="AK26" s="329">
        <v>-604.30999999999995</v>
      </c>
      <c r="AL26" s="329" t="s">
        <v>681</v>
      </c>
      <c r="AM26" s="329">
        <v>-40.64</v>
      </c>
      <c r="AN26" s="329">
        <v>6902891.3100000005</v>
      </c>
      <c r="AO26" s="330"/>
      <c r="AP26" s="329">
        <v>-0.34</v>
      </c>
      <c r="AQ26" s="329">
        <v>-0.02</v>
      </c>
      <c r="AR26" s="329">
        <v>6468518.5700000003</v>
      </c>
      <c r="AS26" s="329">
        <v>435017.33</v>
      </c>
      <c r="AT26" s="329">
        <v>-604.30999999999995</v>
      </c>
      <c r="AU26" s="329" t="s">
        <v>681</v>
      </c>
      <c r="AV26" s="329">
        <v>-40.64</v>
      </c>
      <c r="AW26" s="329">
        <v>6902891.3100000005</v>
      </c>
      <c r="AX26" s="330"/>
      <c r="AY26" s="329">
        <v>-0.34</v>
      </c>
      <c r="AZ26" s="329">
        <v>-0.02</v>
      </c>
      <c r="BA26" s="329">
        <v>6468518.5700000003</v>
      </c>
      <c r="BB26" s="329">
        <v>435017.33</v>
      </c>
      <c r="BC26" s="329">
        <v>-604.30999999999995</v>
      </c>
      <c r="BD26" s="329" t="s">
        <v>681</v>
      </c>
      <c r="BE26" s="329">
        <v>-40.64</v>
      </c>
      <c r="BF26" s="329">
        <v>6902891.3100000005</v>
      </c>
      <c r="BG26" s="330"/>
      <c r="BH26" s="329">
        <v>-0.34</v>
      </c>
      <c r="BI26" s="329">
        <v>-0.02</v>
      </c>
      <c r="BJ26" s="329">
        <v>6468518.5700000003</v>
      </c>
      <c r="BK26" s="329">
        <v>435017.33</v>
      </c>
      <c r="BL26" s="329">
        <v>-604.30999999999995</v>
      </c>
      <c r="BM26" s="329" t="s">
        <v>681</v>
      </c>
      <c r="BN26" s="329">
        <v>-40.64</v>
      </c>
      <c r="BO26" s="329">
        <v>6902891.3100000005</v>
      </c>
      <c r="BP26" s="330"/>
      <c r="BQ26" s="329">
        <v>-0.34</v>
      </c>
      <c r="BR26" s="329">
        <v>-0.02</v>
      </c>
      <c r="BS26" s="329">
        <v>6468518.5700000003</v>
      </c>
      <c r="BT26" s="329">
        <v>435017.33</v>
      </c>
      <c r="BU26" s="329">
        <v>-604.30999999999995</v>
      </c>
      <c r="BV26" s="329" t="s">
        <v>681</v>
      </c>
      <c r="BW26" s="329">
        <v>-40.64</v>
      </c>
      <c r="BX26" s="329">
        <v>6902891.3100000005</v>
      </c>
      <c r="BY26" s="330"/>
      <c r="BZ26" s="329">
        <v>-0.34</v>
      </c>
      <c r="CA26" s="329">
        <v>-0.02</v>
      </c>
      <c r="CB26" s="329">
        <v>6468518.5700000003</v>
      </c>
      <c r="CC26" s="329">
        <v>435017.33</v>
      </c>
      <c r="CD26" s="329">
        <v>-604.30999999999995</v>
      </c>
      <c r="CE26" s="329" t="s">
        <v>681</v>
      </c>
      <c r="CF26" s="329">
        <v>-40.64</v>
      </c>
      <c r="CG26" s="329">
        <v>6902891.3100000005</v>
      </c>
      <c r="CH26" s="330"/>
      <c r="CI26" s="329">
        <v>-0.34</v>
      </c>
      <c r="CJ26" s="329">
        <v>-0.02</v>
      </c>
      <c r="CK26" s="329">
        <v>6468518.5700000003</v>
      </c>
      <c r="CL26" s="329">
        <v>435017.33</v>
      </c>
      <c r="CM26" s="329">
        <v>-604.30999999999995</v>
      </c>
      <c r="CN26" s="329" t="s">
        <v>681</v>
      </c>
      <c r="CO26" s="329">
        <v>-40.64</v>
      </c>
      <c r="CP26" s="329">
        <v>6902891.3100000005</v>
      </c>
      <c r="CQ26" s="330"/>
      <c r="CR26" s="329">
        <v>-0.34</v>
      </c>
      <c r="CS26" s="329">
        <v>-0.02</v>
      </c>
      <c r="CT26" s="329">
        <v>6468518.5700000003</v>
      </c>
      <c r="CU26" s="329">
        <v>435017.33</v>
      </c>
      <c r="CV26" s="329">
        <v>-604.30999999999995</v>
      </c>
      <c r="CW26" s="329" t="s">
        <v>681</v>
      </c>
      <c r="CX26" s="329">
        <v>-40.64</v>
      </c>
      <c r="CY26" s="329">
        <v>6902891.3100000005</v>
      </c>
      <c r="CZ26" s="330"/>
      <c r="DA26" s="329">
        <v>-39247.24</v>
      </c>
      <c r="DB26" s="329">
        <v>-2639.43</v>
      </c>
      <c r="DC26" s="329">
        <v>7507061.7699999996</v>
      </c>
      <c r="DD26" s="329">
        <v>504860.88</v>
      </c>
      <c r="DE26" s="329">
        <v>-1179.9000000000001</v>
      </c>
      <c r="DF26" s="329" t="s">
        <v>681</v>
      </c>
      <c r="DG26" s="329">
        <v>-79.349999999999994</v>
      </c>
      <c r="DH26" s="329">
        <v>8052550.0699999994</v>
      </c>
      <c r="DI26" s="10"/>
    </row>
    <row r="27" spans="1:113">
      <c r="A27" s="235" t="str">
        <f>INDEX(Map!$A$6:$B$70,MATCH('FY14 Essbase'!C27,Map!$A$6:$A$70,0),2)</f>
        <v>020DIV</v>
      </c>
      <c r="B27" s="17"/>
      <c r="C27" s="3" t="s">
        <v>85</v>
      </c>
      <c r="D27" s="3" t="s">
        <v>43</v>
      </c>
      <c r="E27" s="10"/>
      <c r="F27" s="328">
        <v>16500.82</v>
      </c>
      <c r="G27" s="328">
        <v>1109.7</v>
      </c>
      <c r="H27" s="328">
        <v>1605190.68</v>
      </c>
      <c r="I27" s="328">
        <v>107951.42</v>
      </c>
      <c r="J27" s="328">
        <v>11074.3</v>
      </c>
      <c r="K27" s="329" t="s">
        <v>681</v>
      </c>
      <c r="L27" s="328">
        <v>744.76</v>
      </c>
      <c r="M27" s="328">
        <v>1707350.64</v>
      </c>
      <c r="N27" s="330"/>
      <c r="O27" s="328">
        <v>16500.82</v>
      </c>
      <c r="P27" s="328">
        <v>1109.7</v>
      </c>
      <c r="Q27" s="328">
        <v>1605190.68</v>
      </c>
      <c r="R27" s="328">
        <v>107951.42</v>
      </c>
      <c r="S27" s="328">
        <v>11074.3</v>
      </c>
      <c r="T27" s="329" t="s">
        <v>681</v>
      </c>
      <c r="U27" s="328">
        <v>744.76</v>
      </c>
      <c r="V27" s="328">
        <v>1707350.64</v>
      </c>
      <c r="W27" s="330"/>
      <c r="X27" s="328">
        <v>16500.82</v>
      </c>
      <c r="Y27" s="328">
        <v>1109.7</v>
      </c>
      <c r="Z27" s="328">
        <v>1611932.52</v>
      </c>
      <c r="AA27" s="328">
        <v>108404.82</v>
      </c>
      <c r="AB27" s="328">
        <v>4332.46</v>
      </c>
      <c r="AC27" s="329" t="s">
        <v>681</v>
      </c>
      <c r="AD27" s="328">
        <v>291.36</v>
      </c>
      <c r="AE27" s="328">
        <v>1707350.6400000001</v>
      </c>
      <c r="AF27" s="330"/>
      <c r="AG27" s="329">
        <v>16500.82</v>
      </c>
      <c r="AH27" s="329">
        <v>1109.7</v>
      </c>
      <c r="AI27" s="329">
        <v>1611932.52</v>
      </c>
      <c r="AJ27" s="329">
        <v>108404.82</v>
      </c>
      <c r="AK27" s="329">
        <v>4332.46</v>
      </c>
      <c r="AL27" s="329" t="s">
        <v>681</v>
      </c>
      <c r="AM27" s="329">
        <v>291.36</v>
      </c>
      <c r="AN27" s="329">
        <v>1707350.6400000001</v>
      </c>
      <c r="AO27" s="330"/>
      <c r="AP27" s="329">
        <v>16500.82</v>
      </c>
      <c r="AQ27" s="329">
        <v>1109.7</v>
      </c>
      <c r="AR27" s="329">
        <v>1611932.52</v>
      </c>
      <c r="AS27" s="329">
        <v>108404.82</v>
      </c>
      <c r="AT27" s="329">
        <v>4332.46</v>
      </c>
      <c r="AU27" s="329" t="s">
        <v>681</v>
      </c>
      <c r="AV27" s="329">
        <v>291.36</v>
      </c>
      <c r="AW27" s="329">
        <v>1707350.6400000001</v>
      </c>
      <c r="AX27" s="330"/>
      <c r="AY27" s="329">
        <v>16500.82</v>
      </c>
      <c r="AZ27" s="329">
        <v>1109.7</v>
      </c>
      <c r="BA27" s="329">
        <v>1611932.52</v>
      </c>
      <c r="BB27" s="329">
        <v>108404.82</v>
      </c>
      <c r="BC27" s="329">
        <v>4332.46</v>
      </c>
      <c r="BD27" s="329" t="s">
        <v>681</v>
      </c>
      <c r="BE27" s="329">
        <v>291.36</v>
      </c>
      <c r="BF27" s="329">
        <v>1707350.6400000001</v>
      </c>
      <c r="BG27" s="330"/>
      <c r="BH27" s="329">
        <v>16500.82</v>
      </c>
      <c r="BI27" s="329">
        <v>1109.7</v>
      </c>
      <c r="BJ27" s="329">
        <v>1611932.52</v>
      </c>
      <c r="BK27" s="329">
        <v>108404.82</v>
      </c>
      <c r="BL27" s="329">
        <v>4332.46</v>
      </c>
      <c r="BM27" s="329" t="s">
        <v>681</v>
      </c>
      <c r="BN27" s="329">
        <v>291.36</v>
      </c>
      <c r="BO27" s="329">
        <v>1707350.6400000001</v>
      </c>
      <c r="BP27" s="330"/>
      <c r="BQ27" s="329">
        <v>16500.82</v>
      </c>
      <c r="BR27" s="329">
        <v>1109.7</v>
      </c>
      <c r="BS27" s="329">
        <v>1611932.52</v>
      </c>
      <c r="BT27" s="329">
        <v>108404.82</v>
      </c>
      <c r="BU27" s="329">
        <v>4332.46</v>
      </c>
      <c r="BV27" s="329" t="s">
        <v>681</v>
      </c>
      <c r="BW27" s="329">
        <v>291.36</v>
      </c>
      <c r="BX27" s="329">
        <v>1707350.6400000001</v>
      </c>
      <c r="BY27" s="330"/>
      <c r="BZ27" s="329">
        <v>16500.82</v>
      </c>
      <c r="CA27" s="329">
        <v>1109.7</v>
      </c>
      <c r="CB27" s="329">
        <v>1611932.52</v>
      </c>
      <c r="CC27" s="329">
        <v>108404.82</v>
      </c>
      <c r="CD27" s="329">
        <v>4332.46</v>
      </c>
      <c r="CE27" s="329" t="s">
        <v>681</v>
      </c>
      <c r="CF27" s="329">
        <v>291.36</v>
      </c>
      <c r="CG27" s="329">
        <v>1707350.6400000001</v>
      </c>
      <c r="CH27" s="330"/>
      <c r="CI27" s="329">
        <v>16500.82</v>
      </c>
      <c r="CJ27" s="329">
        <v>1109.7</v>
      </c>
      <c r="CK27" s="329">
        <v>1611932.52</v>
      </c>
      <c r="CL27" s="329">
        <v>108404.82</v>
      </c>
      <c r="CM27" s="329">
        <v>4332.46</v>
      </c>
      <c r="CN27" s="329" t="s">
        <v>681</v>
      </c>
      <c r="CO27" s="329">
        <v>291.36</v>
      </c>
      <c r="CP27" s="329">
        <v>1707350.6400000001</v>
      </c>
      <c r="CQ27" s="330"/>
      <c r="CR27" s="329">
        <v>16500.82</v>
      </c>
      <c r="CS27" s="329">
        <v>1109.7</v>
      </c>
      <c r="CT27" s="329">
        <v>1611932.52</v>
      </c>
      <c r="CU27" s="329">
        <v>108404.82</v>
      </c>
      <c r="CV27" s="329">
        <v>4332.46</v>
      </c>
      <c r="CW27" s="329" t="s">
        <v>681</v>
      </c>
      <c r="CX27" s="329">
        <v>291.36</v>
      </c>
      <c r="CY27" s="329">
        <v>1707350.6400000001</v>
      </c>
      <c r="CZ27" s="330"/>
      <c r="DA27" s="329">
        <v>15874.27</v>
      </c>
      <c r="DB27" s="329">
        <v>1067.57</v>
      </c>
      <c r="DC27" s="329">
        <v>1516407.14</v>
      </c>
      <c r="DD27" s="329">
        <v>101980.6</v>
      </c>
      <c r="DE27" s="329">
        <v>733.25</v>
      </c>
      <c r="DF27" s="329" t="s">
        <v>681</v>
      </c>
      <c r="DG27" s="329">
        <v>49.31</v>
      </c>
      <c r="DH27" s="329">
        <v>1602228.46</v>
      </c>
      <c r="DI27" s="10"/>
    </row>
    <row r="28" spans="1:113">
      <c r="A28" s="235" t="str">
        <f>INDEX(Map!$A$6:$B$70,MATCH('FY14 Essbase'!C28,Map!$A$6:$A$70,0),2)</f>
        <v>021DIV</v>
      </c>
      <c r="B28" s="17"/>
      <c r="C28" s="3" t="s">
        <v>89</v>
      </c>
      <c r="D28" s="3" t="s">
        <v>47</v>
      </c>
      <c r="E28" s="10"/>
      <c r="F28" s="328">
        <v>114004.67</v>
      </c>
      <c r="G28" s="328">
        <v>7666.98</v>
      </c>
      <c r="H28" s="328">
        <v>7027689.5999999996</v>
      </c>
      <c r="I28" s="328">
        <v>472622.4</v>
      </c>
      <c r="J28" s="328">
        <v>125245.53</v>
      </c>
      <c r="K28" s="329" t="s">
        <v>681</v>
      </c>
      <c r="L28" s="328">
        <v>8422.9500000000007</v>
      </c>
      <c r="M28" s="328">
        <v>7512308.8300000001</v>
      </c>
      <c r="N28" s="330"/>
      <c r="O28" s="328">
        <v>114004.67</v>
      </c>
      <c r="P28" s="328">
        <v>7666.98</v>
      </c>
      <c r="Q28" s="328">
        <v>7027689.5999999996</v>
      </c>
      <c r="R28" s="328">
        <v>472622.4</v>
      </c>
      <c r="S28" s="328">
        <v>125245.53</v>
      </c>
      <c r="T28" s="329" t="s">
        <v>681</v>
      </c>
      <c r="U28" s="328">
        <v>8422.9500000000007</v>
      </c>
      <c r="V28" s="328">
        <v>7512308.8300000001</v>
      </c>
      <c r="W28" s="330"/>
      <c r="X28" s="328">
        <v>114004.67</v>
      </c>
      <c r="Y28" s="328">
        <v>7666.98</v>
      </c>
      <c r="Z28" s="328">
        <v>7060746.29</v>
      </c>
      <c r="AA28" s="328">
        <v>474845.52</v>
      </c>
      <c r="AB28" s="328">
        <v>92188.84</v>
      </c>
      <c r="AC28" s="329" t="s">
        <v>681</v>
      </c>
      <c r="AD28" s="328">
        <v>6199.83</v>
      </c>
      <c r="AE28" s="328">
        <v>7512308.8300000001</v>
      </c>
      <c r="AF28" s="330"/>
      <c r="AG28" s="329">
        <v>114004.67</v>
      </c>
      <c r="AH28" s="329">
        <v>7666.98</v>
      </c>
      <c r="AI28" s="329">
        <v>7060746.29</v>
      </c>
      <c r="AJ28" s="329">
        <v>474845.52</v>
      </c>
      <c r="AK28" s="329">
        <v>92188.84</v>
      </c>
      <c r="AL28" s="329" t="s">
        <v>681</v>
      </c>
      <c r="AM28" s="329">
        <v>6199.83</v>
      </c>
      <c r="AN28" s="329">
        <v>7512308.8300000001</v>
      </c>
      <c r="AO28" s="330"/>
      <c r="AP28" s="329">
        <v>114004.67</v>
      </c>
      <c r="AQ28" s="329">
        <v>7666.98</v>
      </c>
      <c r="AR28" s="329">
        <v>7060746.29</v>
      </c>
      <c r="AS28" s="329">
        <v>474845.52</v>
      </c>
      <c r="AT28" s="329">
        <v>92188.84</v>
      </c>
      <c r="AU28" s="329" t="s">
        <v>681</v>
      </c>
      <c r="AV28" s="329">
        <v>6199.83</v>
      </c>
      <c r="AW28" s="329">
        <v>7512308.8300000001</v>
      </c>
      <c r="AX28" s="330"/>
      <c r="AY28" s="329">
        <v>114004.67</v>
      </c>
      <c r="AZ28" s="329">
        <v>7666.98</v>
      </c>
      <c r="BA28" s="329">
        <v>7060746.29</v>
      </c>
      <c r="BB28" s="329">
        <v>474845.52</v>
      </c>
      <c r="BC28" s="329">
        <v>92188.84</v>
      </c>
      <c r="BD28" s="329" t="s">
        <v>681</v>
      </c>
      <c r="BE28" s="329">
        <v>6199.83</v>
      </c>
      <c r="BF28" s="329">
        <v>7512308.8300000001</v>
      </c>
      <c r="BG28" s="330"/>
      <c r="BH28" s="329">
        <v>114004.67</v>
      </c>
      <c r="BI28" s="329">
        <v>7666.98</v>
      </c>
      <c r="BJ28" s="329">
        <v>7060746.29</v>
      </c>
      <c r="BK28" s="329">
        <v>474845.52</v>
      </c>
      <c r="BL28" s="329">
        <v>92188.84</v>
      </c>
      <c r="BM28" s="329" t="s">
        <v>681</v>
      </c>
      <c r="BN28" s="329">
        <v>6199.83</v>
      </c>
      <c r="BO28" s="329">
        <v>7512308.8300000001</v>
      </c>
      <c r="BP28" s="330"/>
      <c r="BQ28" s="329">
        <v>114004.67</v>
      </c>
      <c r="BR28" s="329">
        <v>7666.98</v>
      </c>
      <c r="BS28" s="329">
        <v>7060746.29</v>
      </c>
      <c r="BT28" s="329">
        <v>474845.52</v>
      </c>
      <c r="BU28" s="329">
        <v>92188.84</v>
      </c>
      <c r="BV28" s="329" t="s">
        <v>681</v>
      </c>
      <c r="BW28" s="329">
        <v>6199.83</v>
      </c>
      <c r="BX28" s="329">
        <v>7512308.8300000001</v>
      </c>
      <c r="BY28" s="330"/>
      <c r="BZ28" s="329">
        <v>114004.67</v>
      </c>
      <c r="CA28" s="329">
        <v>7666.98</v>
      </c>
      <c r="CB28" s="329">
        <v>7060746.29</v>
      </c>
      <c r="CC28" s="329">
        <v>474845.52</v>
      </c>
      <c r="CD28" s="329">
        <v>92188.84</v>
      </c>
      <c r="CE28" s="329" t="s">
        <v>681</v>
      </c>
      <c r="CF28" s="329">
        <v>6199.83</v>
      </c>
      <c r="CG28" s="329">
        <v>7512308.8300000001</v>
      </c>
      <c r="CH28" s="330"/>
      <c r="CI28" s="329">
        <v>114004.67</v>
      </c>
      <c r="CJ28" s="329">
        <v>7666.98</v>
      </c>
      <c r="CK28" s="329">
        <v>7060746.29</v>
      </c>
      <c r="CL28" s="329">
        <v>474845.52</v>
      </c>
      <c r="CM28" s="329">
        <v>92188.84</v>
      </c>
      <c r="CN28" s="329" t="s">
        <v>681</v>
      </c>
      <c r="CO28" s="329">
        <v>6199.83</v>
      </c>
      <c r="CP28" s="329">
        <v>7512308.8300000001</v>
      </c>
      <c r="CQ28" s="330"/>
      <c r="CR28" s="329">
        <v>114004.67</v>
      </c>
      <c r="CS28" s="329">
        <v>7666.98</v>
      </c>
      <c r="CT28" s="329">
        <v>7060746.29</v>
      </c>
      <c r="CU28" s="329">
        <v>474845.52</v>
      </c>
      <c r="CV28" s="329">
        <v>92188.84</v>
      </c>
      <c r="CW28" s="329" t="s">
        <v>681</v>
      </c>
      <c r="CX28" s="329">
        <v>6199.83</v>
      </c>
      <c r="CY28" s="329">
        <v>7512308.8300000001</v>
      </c>
      <c r="CZ28" s="330"/>
      <c r="DA28" s="329">
        <v>87671.7</v>
      </c>
      <c r="DB28" s="329">
        <v>5896.05</v>
      </c>
      <c r="DC28" s="329">
        <v>7185207.2800000003</v>
      </c>
      <c r="DD28" s="329">
        <v>483215.69</v>
      </c>
      <c r="DE28" s="329">
        <v>179964.5</v>
      </c>
      <c r="DF28" s="329" t="s">
        <v>681</v>
      </c>
      <c r="DG28" s="329">
        <v>12102.88</v>
      </c>
      <c r="DH28" s="329">
        <v>7766922.6000000006</v>
      </c>
      <c r="DI28" s="10"/>
    </row>
    <row r="29" spans="1:113">
      <c r="A29" s="235" t="str">
        <f>INDEX(Map!$A$6:$B$70,MATCH('FY14 Essbase'!C29,Map!$A$6:$A$70,0),2)</f>
        <v>030DIV</v>
      </c>
      <c r="B29" s="17"/>
      <c r="C29" s="3" t="s">
        <v>69</v>
      </c>
      <c r="D29" s="3" t="s">
        <v>27</v>
      </c>
      <c r="E29" s="10"/>
      <c r="F29" s="328">
        <v>1055308.58</v>
      </c>
      <c r="G29" s="328">
        <v>3546872.08</v>
      </c>
      <c r="H29" s="328">
        <v>395934.43</v>
      </c>
      <c r="I29" s="328">
        <v>26627.17</v>
      </c>
      <c r="J29" s="328">
        <v>180068.13</v>
      </c>
      <c r="K29" s="329" t="s">
        <v>681</v>
      </c>
      <c r="L29" s="328">
        <v>12109.85</v>
      </c>
      <c r="M29" s="328">
        <v>-3987441.0800000005</v>
      </c>
      <c r="N29" s="330"/>
      <c r="O29" s="328">
        <v>1055308.58</v>
      </c>
      <c r="P29" s="328">
        <v>3546872.08</v>
      </c>
      <c r="Q29" s="328">
        <v>395934.43</v>
      </c>
      <c r="R29" s="328">
        <v>26627.17</v>
      </c>
      <c r="S29" s="328">
        <v>180068.13</v>
      </c>
      <c r="T29" s="329" t="s">
        <v>681</v>
      </c>
      <c r="U29" s="328">
        <v>12109.85</v>
      </c>
      <c r="V29" s="328">
        <v>-3987441.0800000005</v>
      </c>
      <c r="W29" s="330"/>
      <c r="X29" s="328">
        <v>1055308.58</v>
      </c>
      <c r="Y29" s="328">
        <v>3546872.08</v>
      </c>
      <c r="Z29" s="328">
        <v>5198721.46</v>
      </c>
      <c r="AA29" s="328">
        <v>232460.9</v>
      </c>
      <c r="AB29" s="328">
        <v>180068.13</v>
      </c>
      <c r="AC29" s="329" t="s">
        <v>681</v>
      </c>
      <c r="AD29" s="328">
        <v>12109.85</v>
      </c>
      <c r="AE29" s="328">
        <v>1021179.6799999994</v>
      </c>
      <c r="AF29" s="330"/>
      <c r="AG29" s="329">
        <v>1055308.58</v>
      </c>
      <c r="AH29" s="329">
        <v>3546872.08</v>
      </c>
      <c r="AI29" s="329">
        <v>5198721.46</v>
      </c>
      <c r="AJ29" s="329">
        <v>232460.9</v>
      </c>
      <c r="AK29" s="329">
        <v>180068.13</v>
      </c>
      <c r="AL29" s="329" t="s">
        <v>681</v>
      </c>
      <c r="AM29" s="329">
        <v>12109.85</v>
      </c>
      <c r="AN29" s="329">
        <v>1021179.6799999994</v>
      </c>
      <c r="AO29" s="330"/>
      <c r="AP29" s="329">
        <v>1055308.58</v>
      </c>
      <c r="AQ29" s="329">
        <v>3546872.08</v>
      </c>
      <c r="AR29" s="329">
        <v>5198721.46</v>
      </c>
      <c r="AS29" s="329">
        <v>232460.9</v>
      </c>
      <c r="AT29" s="329">
        <v>180068.13</v>
      </c>
      <c r="AU29" s="329" t="s">
        <v>681</v>
      </c>
      <c r="AV29" s="329">
        <v>12109.85</v>
      </c>
      <c r="AW29" s="329">
        <v>1021179.6799999994</v>
      </c>
      <c r="AX29" s="330"/>
      <c r="AY29" s="329">
        <v>1055308.58</v>
      </c>
      <c r="AZ29" s="329">
        <v>3546872.08</v>
      </c>
      <c r="BA29" s="329">
        <v>5384498.6100000003</v>
      </c>
      <c r="BB29" s="329">
        <v>240422.78</v>
      </c>
      <c r="BC29" s="329">
        <v>180068.13</v>
      </c>
      <c r="BD29" s="329" t="s">
        <v>681</v>
      </c>
      <c r="BE29" s="329">
        <v>12109.85</v>
      </c>
      <c r="BF29" s="329">
        <v>1214918.7099999997</v>
      </c>
      <c r="BG29" s="330"/>
      <c r="BH29" s="329">
        <v>1055308.58</v>
      </c>
      <c r="BI29" s="329">
        <v>3546872.08</v>
      </c>
      <c r="BJ29" s="329">
        <v>5384498.6100000003</v>
      </c>
      <c r="BK29" s="329">
        <v>240422.78</v>
      </c>
      <c r="BL29" s="329">
        <v>180068.13</v>
      </c>
      <c r="BM29" s="329" t="s">
        <v>681</v>
      </c>
      <c r="BN29" s="329">
        <v>12109.85</v>
      </c>
      <c r="BO29" s="329">
        <v>1214918.7099999997</v>
      </c>
      <c r="BP29" s="330"/>
      <c r="BQ29" s="329">
        <v>1055308.58</v>
      </c>
      <c r="BR29" s="329">
        <v>3546872.08</v>
      </c>
      <c r="BS29" s="329">
        <v>5384498.6100000003</v>
      </c>
      <c r="BT29" s="329">
        <v>240422.78</v>
      </c>
      <c r="BU29" s="329">
        <v>180068.13</v>
      </c>
      <c r="BV29" s="329" t="s">
        <v>681</v>
      </c>
      <c r="BW29" s="329">
        <v>12109.85</v>
      </c>
      <c r="BX29" s="329">
        <v>1214918.7099999997</v>
      </c>
      <c r="BY29" s="330"/>
      <c r="BZ29" s="329">
        <v>1055308.58</v>
      </c>
      <c r="CA29" s="329">
        <v>3546872.08</v>
      </c>
      <c r="CB29" s="329">
        <v>2751479.03</v>
      </c>
      <c r="CC29" s="329">
        <v>127579.08</v>
      </c>
      <c r="CD29" s="329">
        <v>180068.13</v>
      </c>
      <c r="CE29" s="329" t="s">
        <v>681</v>
      </c>
      <c r="CF29" s="329">
        <v>12109.85</v>
      </c>
      <c r="CG29" s="329">
        <v>-1530944.5700000008</v>
      </c>
      <c r="CH29" s="330"/>
      <c r="CI29" s="329">
        <v>1055308.58</v>
      </c>
      <c r="CJ29" s="329">
        <v>3546872.08</v>
      </c>
      <c r="CK29" s="329">
        <v>2751479.03</v>
      </c>
      <c r="CL29" s="329">
        <v>127579.08</v>
      </c>
      <c r="CM29" s="329">
        <v>180068.13</v>
      </c>
      <c r="CN29" s="329" t="s">
        <v>681</v>
      </c>
      <c r="CO29" s="329">
        <v>12109.85</v>
      </c>
      <c r="CP29" s="329">
        <v>-1530944.5700000008</v>
      </c>
      <c r="CQ29" s="330"/>
      <c r="CR29" s="329">
        <v>1055308.58</v>
      </c>
      <c r="CS29" s="329">
        <v>3546872.08</v>
      </c>
      <c r="CT29" s="329">
        <v>2751479.03</v>
      </c>
      <c r="CU29" s="329">
        <v>127579.08</v>
      </c>
      <c r="CV29" s="329">
        <v>180068.13</v>
      </c>
      <c r="CW29" s="329" t="s">
        <v>681</v>
      </c>
      <c r="CX29" s="329">
        <v>12109.85</v>
      </c>
      <c r="CY29" s="329">
        <v>-1530944.5700000008</v>
      </c>
      <c r="CZ29" s="330"/>
      <c r="DA29" s="329">
        <v>989501.04</v>
      </c>
      <c r="DB29" s="329">
        <v>3461847.89</v>
      </c>
      <c r="DC29" s="329">
        <v>-273519.96999999997</v>
      </c>
      <c r="DD29" s="329">
        <v>-18394.62</v>
      </c>
      <c r="DE29" s="329">
        <v>101756.97</v>
      </c>
      <c r="DF29" s="329" t="s">
        <v>681</v>
      </c>
      <c r="DG29" s="329">
        <v>6843.3</v>
      </c>
      <c r="DH29" s="329">
        <v>-4634663.25</v>
      </c>
      <c r="DI29" s="10"/>
    </row>
    <row r="30" spans="1:113">
      <c r="A30" s="235" t="str">
        <f>INDEX(Map!$A$6:$B$70,MATCH('FY14 Essbase'!C30,Map!$A$6:$A$70,0),2)</f>
        <v>031DIV</v>
      </c>
      <c r="B30" s="17"/>
      <c r="C30" s="3" t="s">
        <v>67</v>
      </c>
      <c r="D30" s="3" t="s">
        <v>25</v>
      </c>
      <c r="E30" s="10"/>
      <c r="F30" s="328">
        <v>439696.06</v>
      </c>
      <c r="G30" s="328">
        <v>29570.2</v>
      </c>
      <c r="H30" s="328">
        <v>29743023.850000001</v>
      </c>
      <c r="I30" s="328">
        <v>2000261.84</v>
      </c>
      <c r="J30" s="329">
        <v>3333560.53</v>
      </c>
      <c r="K30" s="329" t="s">
        <v>681</v>
      </c>
      <c r="L30" s="328">
        <v>224186.82</v>
      </c>
      <c r="M30" s="328">
        <v>34831766.780000001</v>
      </c>
      <c r="N30" s="330"/>
      <c r="O30" s="328">
        <v>439696.06</v>
      </c>
      <c r="P30" s="328">
        <v>29570.2</v>
      </c>
      <c r="Q30" s="328">
        <v>29743023.850000001</v>
      </c>
      <c r="R30" s="328">
        <v>2000261.84</v>
      </c>
      <c r="S30" s="329">
        <v>3333560.53</v>
      </c>
      <c r="T30" s="329" t="s">
        <v>681</v>
      </c>
      <c r="U30" s="328">
        <v>224186.82</v>
      </c>
      <c r="V30" s="328">
        <v>34831766.780000001</v>
      </c>
      <c r="W30" s="330"/>
      <c r="X30" s="328">
        <v>439696.06</v>
      </c>
      <c r="Y30" s="328">
        <v>29570.2</v>
      </c>
      <c r="Z30" s="328">
        <v>29743023.850000001</v>
      </c>
      <c r="AA30" s="328">
        <v>2000261.84</v>
      </c>
      <c r="AB30" s="329">
        <v>3333560.53</v>
      </c>
      <c r="AC30" s="329" t="s">
        <v>681</v>
      </c>
      <c r="AD30" s="328">
        <v>224186.82</v>
      </c>
      <c r="AE30" s="328">
        <v>34831766.780000001</v>
      </c>
      <c r="AF30" s="330"/>
      <c r="AG30" s="329">
        <v>439696.06</v>
      </c>
      <c r="AH30" s="329">
        <v>29570.2</v>
      </c>
      <c r="AI30" s="329">
        <v>29743023.850000001</v>
      </c>
      <c r="AJ30" s="329">
        <v>2000261.84</v>
      </c>
      <c r="AK30" s="329">
        <v>3333560.53</v>
      </c>
      <c r="AL30" s="329" t="s">
        <v>681</v>
      </c>
      <c r="AM30" s="329">
        <v>224186.82</v>
      </c>
      <c r="AN30" s="329">
        <v>34831766.780000001</v>
      </c>
      <c r="AO30" s="330"/>
      <c r="AP30" s="329">
        <v>439696.06</v>
      </c>
      <c r="AQ30" s="329">
        <v>29570.2</v>
      </c>
      <c r="AR30" s="329">
        <v>29743023.850000001</v>
      </c>
      <c r="AS30" s="329">
        <v>2000261.84</v>
      </c>
      <c r="AT30" s="329">
        <v>3333560.53</v>
      </c>
      <c r="AU30" s="329" t="s">
        <v>681</v>
      </c>
      <c r="AV30" s="329">
        <v>224186.82</v>
      </c>
      <c r="AW30" s="329">
        <v>34831766.780000001</v>
      </c>
      <c r="AX30" s="330"/>
      <c r="AY30" s="329">
        <v>439696.06</v>
      </c>
      <c r="AZ30" s="329">
        <v>29570.2</v>
      </c>
      <c r="BA30" s="329">
        <v>29743023.850000001</v>
      </c>
      <c r="BB30" s="329">
        <v>2000261.84</v>
      </c>
      <c r="BC30" s="329">
        <v>3333560.53</v>
      </c>
      <c r="BD30" s="329" t="s">
        <v>681</v>
      </c>
      <c r="BE30" s="329">
        <v>224186.82</v>
      </c>
      <c r="BF30" s="329">
        <v>34831766.780000001</v>
      </c>
      <c r="BG30" s="330"/>
      <c r="BH30" s="329">
        <v>439696.06</v>
      </c>
      <c r="BI30" s="329">
        <v>29570.2</v>
      </c>
      <c r="BJ30" s="329">
        <v>29743023.850000001</v>
      </c>
      <c r="BK30" s="329">
        <v>2000261.84</v>
      </c>
      <c r="BL30" s="329">
        <v>3333560.53</v>
      </c>
      <c r="BM30" s="329" t="s">
        <v>681</v>
      </c>
      <c r="BN30" s="329">
        <v>224186.82</v>
      </c>
      <c r="BO30" s="329">
        <v>34831766.780000001</v>
      </c>
      <c r="BP30" s="330"/>
      <c r="BQ30" s="329">
        <v>439696.06</v>
      </c>
      <c r="BR30" s="329">
        <v>29570.2</v>
      </c>
      <c r="BS30" s="329">
        <v>29743023.850000001</v>
      </c>
      <c r="BT30" s="329">
        <v>2000261.84</v>
      </c>
      <c r="BU30" s="329">
        <v>3333560.53</v>
      </c>
      <c r="BV30" s="329" t="s">
        <v>681</v>
      </c>
      <c r="BW30" s="329">
        <v>224186.82</v>
      </c>
      <c r="BX30" s="329">
        <v>34831766.780000001</v>
      </c>
      <c r="BY30" s="330"/>
      <c r="BZ30" s="329">
        <v>439696.06</v>
      </c>
      <c r="CA30" s="329">
        <v>29570.2</v>
      </c>
      <c r="CB30" s="329">
        <v>29743023.850000001</v>
      </c>
      <c r="CC30" s="329">
        <v>2000261.84</v>
      </c>
      <c r="CD30" s="329">
        <v>3333560.53</v>
      </c>
      <c r="CE30" s="329" t="s">
        <v>681</v>
      </c>
      <c r="CF30" s="329">
        <v>224186.82</v>
      </c>
      <c r="CG30" s="329">
        <v>34831766.780000001</v>
      </c>
      <c r="CH30" s="330"/>
      <c r="CI30" s="329">
        <v>439696.06</v>
      </c>
      <c r="CJ30" s="329">
        <v>29570.2</v>
      </c>
      <c r="CK30" s="329">
        <v>29743023.850000001</v>
      </c>
      <c r="CL30" s="329">
        <v>2000261.84</v>
      </c>
      <c r="CM30" s="329">
        <v>3333560.53</v>
      </c>
      <c r="CN30" s="329" t="s">
        <v>681</v>
      </c>
      <c r="CO30" s="329">
        <v>224186.82</v>
      </c>
      <c r="CP30" s="329">
        <v>34831766.780000001</v>
      </c>
      <c r="CQ30" s="330"/>
      <c r="CR30" s="329">
        <v>439696.06</v>
      </c>
      <c r="CS30" s="329">
        <v>29570.2</v>
      </c>
      <c r="CT30" s="329">
        <v>29743023.850000001</v>
      </c>
      <c r="CU30" s="329">
        <v>2000261.84</v>
      </c>
      <c r="CV30" s="329">
        <v>3333560.53</v>
      </c>
      <c r="CW30" s="329" t="s">
        <v>681</v>
      </c>
      <c r="CX30" s="329">
        <v>224186.82</v>
      </c>
      <c r="CY30" s="329">
        <v>34831766.780000001</v>
      </c>
      <c r="CZ30" s="330"/>
      <c r="DA30" s="329">
        <v>487924.9</v>
      </c>
      <c r="DB30" s="329">
        <v>32813.660000000003</v>
      </c>
      <c r="DC30" s="329">
        <v>34349277.869999997</v>
      </c>
      <c r="DD30" s="329">
        <v>2310039.16</v>
      </c>
      <c r="DE30" s="329">
        <v>1230895.6200000001</v>
      </c>
      <c r="DF30" s="329" t="s">
        <v>681</v>
      </c>
      <c r="DG30" s="329">
        <v>82779.53</v>
      </c>
      <c r="DH30" s="329">
        <v>37452253.620000005</v>
      </c>
      <c r="DI30" s="10"/>
    </row>
    <row r="31" spans="1:113">
      <c r="A31" s="235" t="s">
        <v>510</v>
      </c>
      <c r="B31" s="17"/>
      <c r="C31" s="3"/>
      <c r="D31" s="3"/>
      <c r="E31" s="10"/>
      <c r="F31" s="328"/>
      <c r="G31" s="328"/>
      <c r="H31" s="328"/>
      <c r="I31" s="328"/>
      <c r="J31" s="329"/>
      <c r="K31" s="329"/>
      <c r="L31" s="328"/>
      <c r="M31" s="328"/>
      <c r="N31" s="330"/>
      <c r="O31" s="328"/>
      <c r="P31" s="328"/>
      <c r="Q31" s="328"/>
      <c r="R31" s="328"/>
      <c r="S31" s="329"/>
      <c r="T31" s="329"/>
      <c r="U31" s="328"/>
      <c r="V31" s="328"/>
      <c r="W31" s="330"/>
      <c r="X31" s="328"/>
      <c r="Y31" s="328"/>
      <c r="Z31" s="328"/>
      <c r="AA31" s="328"/>
      <c r="AB31" s="329"/>
      <c r="AC31" s="329"/>
      <c r="AD31" s="328"/>
      <c r="AE31" s="328"/>
      <c r="AF31" s="330"/>
      <c r="AG31" s="329"/>
      <c r="AH31" s="329"/>
      <c r="AI31" s="329"/>
      <c r="AJ31" s="329"/>
      <c r="AK31" s="329"/>
      <c r="AL31" s="329"/>
      <c r="AM31" s="329"/>
      <c r="AN31" s="329"/>
      <c r="AO31" s="330"/>
      <c r="AP31" s="329"/>
      <c r="AQ31" s="329"/>
      <c r="AR31" s="329"/>
      <c r="AS31" s="329"/>
      <c r="AT31" s="329"/>
      <c r="AU31" s="329"/>
      <c r="AV31" s="329"/>
      <c r="AW31" s="329"/>
      <c r="AX31" s="330"/>
      <c r="AY31" s="329"/>
      <c r="AZ31" s="329"/>
      <c r="BA31" s="329"/>
      <c r="BB31" s="329"/>
      <c r="BC31" s="329"/>
      <c r="BD31" s="329"/>
      <c r="BE31" s="329"/>
      <c r="BF31" s="329"/>
      <c r="BG31" s="330"/>
      <c r="BH31" s="329"/>
      <c r="BI31" s="329"/>
      <c r="BJ31" s="329"/>
      <c r="BK31" s="329"/>
      <c r="BL31" s="329"/>
      <c r="BM31" s="329"/>
      <c r="BN31" s="329"/>
      <c r="BO31" s="329"/>
      <c r="BP31" s="330"/>
      <c r="BQ31" s="329"/>
      <c r="BR31" s="329"/>
      <c r="BS31" s="329"/>
      <c r="BT31" s="329"/>
      <c r="BU31" s="329"/>
      <c r="BV31" s="329"/>
      <c r="BW31" s="329"/>
      <c r="BX31" s="329"/>
      <c r="BY31" s="330"/>
      <c r="BZ31" s="329"/>
      <c r="CA31" s="329"/>
      <c r="CB31" s="329"/>
      <c r="CC31" s="329"/>
      <c r="CD31" s="329"/>
      <c r="CE31" s="329"/>
      <c r="CF31" s="329"/>
      <c r="CG31" s="329"/>
      <c r="CH31" s="330"/>
      <c r="CI31" s="329"/>
      <c r="CJ31" s="329"/>
      <c r="CK31" s="329"/>
      <c r="CL31" s="329"/>
      <c r="CM31" s="329"/>
      <c r="CN31" s="329"/>
      <c r="CO31" s="329"/>
      <c r="CP31" s="329"/>
      <c r="CQ31" s="330"/>
      <c r="CR31" s="329"/>
      <c r="CS31" s="329"/>
      <c r="CT31" s="329"/>
      <c r="CU31" s="329"/>
      <c r="CV31" s="329"/>
      <c r="CW31" s="329"/>
      <c r="CX31" s="329"/>
      <c r="CY31" s="329"/>
      <c r="CZ31" s="330"/>
      <c r="DA31" s="329"/>
      <c r="DB31" s="329"/>
      <c r="DC31" s="329">
        <v>816740.46</v>
      </c>
      <c r="DD31" s="329">
        <v>54926.99</v>
      </c>
      <c r="DE31" s="329"/>
      <c r="DF31" s="329"/>
      <c r="DG31" s="329"/>
      <c r="DH31" s="329"/>
      <c r="DI31" s="10"/>
    </row>
    <row r="32" spans="1:113">
      <c r="A32" s="235" t="str">
        <f>INDEX(Map!$A$6:$B$70,MATCH('FY14 Essbase'!C32,Map!$A$6:$A$70,0),2)</f>
        <v>070DIV</v>
      </c>
      <c r="B32" s="17"/>
      <c r="C32" s="3" t="s">
        <v>96</v>
      </c>
      <c r="D32" s="3" t="s">
        <v>54</v>
      </c>
      <c r="E32" s="10"/>
      <c r="F32" s="329" t="s">
        <v>681</v>
      </c>
      <c r="G32" s="329" t="s">
        <v>681</v>
      </c>
      <c r="H32" s="329" t="s">
        <v>681</v>
      </c>
      <c r="I32" s="329" t="s">
        <v>681</v>
      </c>
      <c r="J32" s="329" t="s">
        <v>681</v>
      </c>
      <c r="K32" s="329" t="s">
        <v>681</v>
      </c>
      <c r="L32" s="329" t="s">
        <v>681</v>
      </c>
      <c r="M32" s="329" t="s">
        <v>681</v>
      </c>
      <c r="N32" s="330"/>
      <c r="O32" s="329" t="s">
        <v>681</v>
      </c>
      <c r="P32" s="329" t="s">
        <v>681</v>
      </c>
      <c r="Q32" s="329" t="s">
        <v>681</v>
      </c>
      <c r="R32" s="329" t="s">
        <v>681</v>
      </c>
      <c r="S32" s="329" t="s">
        <v>681</v>
      </c>
      <c r="T32" s="329" t="s">
        <v>681</v>
      </c>
      <c r="U32" s="329" t="s">
        <v>681</v>
      </c>
      <c r="V32" s="329" t="s">
        <v>681</v>
      </c>
      <c r="W32" s="330"/>
      <c r="X32" s="329" t="s">
        <v>681</v>
      </c>
      <c r="Y32" s="329" t="s">
        <v>681</v>
      </c>
      <c r="Z32" s="329" t="s">
        <v>681</v>
      </c>
      <c r="AA32" s="329" t="s">
        <v>681</v>
      </c>
      <c r="AB32" s="329" t="s">
        <v>681</v>
      </c>
      <c r="AC32" s="329" t="s">
        <v>681</v>
      </c>
      <c r="AD32" s="329" t="s">
        <v>681</v>
      </c>
      <c r="AE32" s="329" t="s">
        <v>681</v>
      </c>
      <c r="AF32" s="330"/>
      <c r="AG32" s="329" t="s">
        <v>681</v>
      </c>
      <c r="AH32" s="329" t="s">
        <v>681</v>
      </c>
      <c r="AI32" s="329" t="s">
        <v>681</v>
      </c>
      <c r="AJ32" s="329" t="s">
        <v>681</v>
      </c>
      <c r="AK32" s="329" t="s">
        <v>681</v>
      </c>
      <c r="AL32" s="329" t="s">
        <v>681</v>
      </c>
      <c r="AM32" s="329" t="s">
        <v>681</v>
      </c>
      <c r="AN32" s="329" t="s">
        <v>681</v>
      </c>
      <c r="AO32" s="330"/>
      <c r="AP32" s="329" t="s">
        <v>681</v>
      </c>
      <c r="AQ32" s="329" t="s">
        <v>681</v>
      </c>
      <c r="AR32" s="329" t="s">
        <v>681</v>
      </c>
      <c r="AS32" s="329" t="s">
        <v>681</v>
      </c>
      <c r="AT32" s="329" t="s">
        <v>681</v>
      </c>
      <c r="AU32" s="329" t="s">
        <v>681</v>
      </c>
      <c r="AV32" s="329" t="s">
        <v>681</v>
      </c>
      <c r="AW32" s="329" t="s">
        <v>681</v>
      </c>
      <c r="AX32" s="330"/>
      <c r="AY32" s="329" t="s">
        <v>681</v>
      </c>
      <c r="AZ32" s="329" t="s">
        <v>681</v>
      </c>
      <c r="BA32" s="329" t="s">
        <v>681</v>
      </c>
      <c r="BB32" s="329" t="s">
        <v>681</v>
      </c>
      <c r="BC32" s="329" t="s">
        <v>681</v>
      </c>
      <c r="BD32" s="329" t="s">
        <v>681</v>
      </c>
      <c r="BE32" s="329" t="s">
        <v>681</v>
      </c>
      <c r="BF32" s="329" t="s">
        <v>681</v>
      </c>
      <c r="BG32" s="330"/>
      <c r="BH32" s="329" t="s">
        <v>681</v>
      </c>
      <c r="BI32" s="329" t="s">
        <v>681</v>
      </c>
      <c r="BJ32" s="329" t="s">
        <v>681</v>
      </c>
      <c r="BK32" s="329" t="s">
        <v>681</v>
      </c>
      <c r="BL32" s="329" t="s">
        <v>681</v>
      </c>
      <c r="BM32" s="329" t="s">
        <v>681</v>
      </c>
      <c r="BN32" s="329" t="s">
        <v>681</v>
      </c>
      <c r="BO32" s="329" t="s">
        <v>681</v>
      </c>
      <c r="BP32" s="330"/>
      <c r="BQ32" s="329" t="s">
        <v>681</v>
      </c>
      <c r="BR32" s="329" t="s">
        <v>681</v>
      </c>
      <c r="BS32" s="329" t="s">
        <v>681</v>
      </c>
      <c r="BT32" s="329" t="s">
        <v>681</v>
      </c>
      <c r="BU32" s="329" t="s">
        <v>681</v>
      </c>
      <c r="BV32" s="329" t="s">
        <v>681</v>
      </c>
      <c r="BW32" s="329" t="s">
        <v>681</v>
      </c>
      <c r="BX32" s="329" t="s">
        <v>681</v>
      </c>
      <c r="BY32" s="330"/>
      <c r="BZ32" s="329" t="s">
        <v>681</v>
      </c>
      <c r="CA32" s="329" t="s">
        <v>681</v>
      </c>
      <c r="CB32" s="329" t="s">
        <v>681</v>
      </c>
      <c r="CC32" s="329" t="s">
        <v>681</v>
      </c>
      <c r="CD32" s="329" t="s">
        <v>681</v>
      </c>
      <c r="CE32" s="329" t="s">
        <v>681</v>
      </c>
      <c r="CF32" s="329" t="s">
        <v>681</v>
      </c>
      <c r="CG32" s="329" t="s">
        <v>681</v>
      </c>
      <c r="CH32" s="330"/>
      <c r="CI32" s="329" t="s">
        <v>681</v>
      </c>
      <c r="CJ32" s="329" t="s">
        <v>681</v>
      </c>
      <c r="CK32" s="329" t="s">
        <v>681</v>
      </c>
      <c r="CL32" s="329" t="s">
        <v>681</v>
      </c>
      <c r="CM32" s="329" t="s">
        <v>681</v>
      </c>
      <c r="CN32" s="329" t="s">
        <v>681</v>
      </c>
      <c r="CO32" s="329" t="s">
        <v>681</v>
      </c>
      <c r="CP32" s="329" t="s">
        <v>681</v>
      </c>
      <c r="CQ32" s="330"/>
      <c r="CR32" s="329" t="s">
        <v>681</v>
      </c>
      <c r="CS32" s="329" t="s">
        <v>681</v>
      </c>
      <c r="CT32" s="329" t="s">
        <v>681</v>
      </c>
      <c r="CU32" s="329" t="s">
        <v>681</v>
      </c>
      <c r="CV32" s="329" t="s">
        <v>681</v>
      </c>
      <c r="CW32" s="329" t="s">
        <v>681</v>
      </c>
      <c r="CX32" s="329" t="s">
        <v>681</v>
      </c>
      <c r="CY32" s="329" t="s">
        <v>681</v>
      </c>
      <c r="CZ32" s="330"/>
      <c r="DA32" s="329" t="s">
        <v>681</v>
      </c>
      <c r="DB32" s="329" t="s">
        <v>681</v>
      </c>
      <c r="DC32" s="329" t="s">
        <v>681</v>
      </c>
      <c r="DD32" s="329" t="s">
        <v>681</v>
      </c>
      <c r="DE32" s="329" t="s">
        <v>681</v>
      </c>
      <c r="DF32" s="329" t="s">
        <v>681</v>
      </c>
      <c r="DG32" s="329" t="s">
        <v>681</v>
      </c>
      <c r="DH32" s="329" t="s">
        <v>681</v>
      </c>
      <c r="DI32" s="10"/>
    </row>
    <row r="33" spans="1:113">
      <c r="A33" s="235" t="str">
        <f>INDEX(Map!$A$6:$B$70,MATCH('FY14 Essbase'!C33,Map!$A$6:$A$70,0),2)</f>
        <v>071DIV</v>
      </c>
      <c r="B33" s="17"/>
      <c r="C33" s="3" t="s">
        <v>68</v>
      </c>
      <c r="D33" s="3" t="s">
        <v>26</v>
      </c>
      <c r="E33" s="10"/>
      <c r="F33" s="329" t="s">
        <v>681</v>
      </c>
      <c r="G33" s="329" t="s">
        <v>681</v>
      </c>
      <c r="H33" s="329" t="s">
        <v>681</v>
      </c>
      <c r="I33" s="329" t="s">
        <v>681</v>
      </c>
      <c r="J33" s="329" t="s">
        <v>681</v>
      </c>
      <c r="K33" s="329" t="s">
        <v>681</v>
      </c>
      <c r="L33" s="329" t="s">
        <v>681</v>
      </c>
      <c r="M33" s="329" t="s">
        <v>681</v>
      </c>
      <c r="N33" s="330"/>
      <c r="O33" s="329" t="s">
        <v>681</v>
      </c>
      <c r="P33" s="329" t="s">
        <v>681</v>
      </c>
      <c r="Q33" s="329" t="s">
        <v>681</v>
      </c>
      <c r="R33" s="329" t="s">
        <v>681</v>
      </c>
      <c r="S33" s="329" t="s">
        <v>681</v>
      </c>
      <c r="T33" s="329" t="s">
        <v>681</v>
      </c>
      <c r="U33" s="329" t="s">
        <v>681</v>
      </c>
      <c r="V33" s="329" t="s">
        <v>681</v>
      </c>
      <c r="W33" s="330"/>
      <c r="X33" s="329" t="s">
        <v>681</v>
      </c>
      <c r="Y33" s="329" t="s">
        <v>681</v>
      </c>
      <c r="Z33" s="329" t="s">
        <v>681</v>
      </c>
      <c r="AA33" s="329" t="s">
        <v>681</v>
      </c>
      <c r="AB33" s="329" t="s">
        <v>681</v>
      </c>
      <c r="AC33" s="329" t="s">
        <v>681</v>
      </c>
      <c r="AD33" s="329" t="s">
        <v>681</v>
      </c>
      <c r="AE33" s="329" t="s">
        <v>681</v>
      </c>
      <c r="AF33" s="330"/>
      <c r="AG33" s="329" t="s">
        <v>681</v>
      </c>
      <c r="AH33" s="329" t="s">
        <v>681</v>
      </c>
      <c r="AI33" s="329" t="s">
        <v>681</v>
      </c>
      <c r="AJ33" s="329" t="s">
        <v>681</v>
      </c>
      <c r="AK33" s="329" t="s">
        <v>681</v>
      </c>
      <c r="AL33" s="329" t="s">
        <v>681</v>
      </c>
      <c r="AM33" s="329" t="s">
        <v>681</v>
      </c>
      <c r="AN33" s="329" t="s">
        <v>681</v>
      </c>
      <c r="AO33" s="330"/>
      <c r="AP33" s="329" t="s">
        <v>681</v>
      </c>
      <c r="AQ33" s="329" t="s">
        <v>681</v>
      </c>
      <c r="AR33" s="329" t="s">
        <v>681</v>
      </c>
      <c r="AS33" s="329" t="s">
        <v>681</v>
      </c>
      <c r="AT33" s="329" t="s">
        <v>681</v>
      </c>
      <c r="AU33" s="329" t="s">
        <v>681</v>
      </c>
      <c r="AV33" s="329" t="s">
        <v>681</v>
      </c>
      <c r="AW33" s="329" t="s">
        <v>681</v>
      </c>
      <c r="AX33" s="330"/>
      <c r="AY33" s="329" t="s">
        <v>681</v>
      </c>
      <c r="AZ33" s="329" t="s">
        <v>681</v>
      </c>
      <c r="BA33" s="329" t="s">
        <v>681</v>
      </c>
      <c r="BB33" s="329" t="s">
        <v>681</v>
      </c>
      <c r="BC33" s="329" t="s">
        <v>681</v>
      </c>
      <c r="BD33" s="329" t="s">
        <v>681</v>
      </c>
      <c r="BE33" s="329" t="s">
        <v>681</v>
      </c>
      <c r="BF33" s="329" t="s">
        <v>681</v>
      </c>
      <c r="BG33" s="330"/>
      <c r="BH33" s="329" t="s">
        <v>681</v>
      </c>
      <c r="BI33" s="329" t="s">
        <v>681</v>
      </c>
      <c r="BJ33" s="329" t="s">
        <v>681</v>
      </c>
      <c r="BK33" s="329" t="s">
        <v>681</v>
      </c>
      <c r="BL33" s="329" t="s">
        <v>681</v>
      </c>
      <c r="BM33" s="329" t="s">
        <v>681</v>
      </c>
      <c r="BN33" s="329" t="s">
        <v>681</v>
      </c>
      <c r="BO33" s="329" t="s">
        <v>681</v>
      </c>
      <c r="BP33" s="330"/>
      <c r="BQ33" s="329" t="s">
        <v>681</v>
      </c>
      <c r="BR33" s="329" t="s">
        <v>681</v>
      </c>
      <c r="BS33" s="329" t="s">
        <v>681</v>
      </c>
      <c r="BT33" s="329" t="s">
        <v>681</v>
      </c>
      <c r="BU33" s="329" t="s">
        <v>681</v>
      </c>
      <c r="BV33" s="329" t="s">
        <v>681</v>
      </c>
      <c r="BW33" s="329" t="s">
        <v>681</v>
      </c>
      <c r="BX33" s="329" t="s">
        <v>681</v>
      </c>
      <c r="BY33" s="330"/>
      <c r="BZ33" s="329" t="s">
        <v>681</v>
      </c>
      <c r="CA33" s="329" t="s">
        <v>681</v>
      </c>
      <c r="CB33" s="329" t="s">
        <v>681</v>
      </c>
      <c r="CC33" s="329" t="s">
        <v>681</v>
      </c>
      <c r="CD33" s="329" t="s">
        <v>681</v>
      </c>
      <c r="CE33" s="329" t="s">
        <v>681</v>
      </c>
      <c r="CF33" s="329" t="s">
        <v>681</v>
      </c>
      <c r="CG33" s="329" t="s">
        <v>681</v>
      </c>
      <c r="CH33" s="330"/>
      <c r="CI33" s="329" t="s">
        <v>681</v>
      </c>
      <c r="CJ33" s="329" t="s">
        <v>681</v>
      </c>
      <c r="CK33" s="329" t="s">
        <v>681</v>
      </c>
      <c r="CL33" s="329" t="s">
        <v>681</v>
      </c>
      <c r="CM33" s="329" t="s">
        <v>681</v>
      </c>
      <c r="CN33" s="329" t="s">
        <v>681</v>
      </c>
      <c r="CO33" s="329" t="s">
        <v>681</v>
      </c>
      <c r="CP33" s="329" t="s">
        <v>681</v>
      </c>
      <c r="CQ33" s="330"/>
      <c r="CR33" s="329" t="s">
        <v>681</v>
      </c>
      <c r="CS33" s="329" t="s">
        <v>681</v>
      </c>
      <c r="CT33" s="329" t="s">
        <v>681</v>
      </c>
      <c r="CU33" s="329" t="s">
        <v>681</v>
      </c>
      <c r="CV33" s="329" t="s">
        <v>681</v>
      </c>
      <c r="CW33" s="329" t="s">
        <v>681</v>
      </c>
      <c r="CX33" s="329" t="s">
        <v>681</v>
      </c>
      <c r="CY33" s="329" t="s">
        <v>681</v>
      </c>
      <c r="CZ33" s="330"/>
      <c r="DA33" s="329" t="s">
        <v>681</v>
      </c>
      <c r="DB33" s="329" t="s">
        <v>681</v>
      </c>
      <c r="DC33" s="329">
        <v>-257579.69</v>
      </c>
      <c r="DD33" s="329">
        <v>-17322.61</v>
      </c>
      <c r="DE33" s="329" t="s">
        <v>681</v>
      </c>
      <c r="DF33" s="329" t="s">
        <v>681</v>
      </c>
      <c r="DG33" s="329" t="s">
        <v>681</v>
      </c>
      <c r="DH33" s="329">
        <v>-274902.3</v>
      </c>
      <c r="DI33" s="10"/>
    </row>
    <row r="34" spans="1:113">
      <c r="A34" s="235" t="str">
        <f>INDEX(Map!$A$6:$B$70,MATCH('FY14 Essbase'!C34,Map!$A$6:$A$70,0),2)</f>
        <v>072DIV</v>
      </c>
      <c r="B34" s="17"/>
      <c r="C34" s="3" t="s">
        <v>97</v>
      </c>
      <c r="D34" s="3" t="s">
        <v>55</v>
      </c>
      <c r="E34" s="10"/>
      <c r="F34" s="328">
        <v>-0.34</v>
      </c>
      <c r="G34" s="328">
        <v>-0.02</v>
      </c>
      <c r="H34" s="328">
        <v>1.03</v>
      </c>
      <c r="I34" s="328">
        <v>7.0000000000000007E-2</v>
      </c>
      <c r="J34" s="329" t="s">
        <v>681</v>
      </c>
      <c r="K34" s="329" t="s">
        <v>681</v>
      </c>
      <c r="L34" s="329" t="s">
        <v>681</v>
      </c>
      <c r="M34" s="328">
        <v>1.4600000000000002</v>
      </c>
      <c r="N34" s="330"/>
      <c r="O34" s="328">
        <v>-0.34</v>
      </c>
      <c r="P34" s="328">
        <v>-0.02</v>
      </c>
      <c r="Q34" s="328">
        <v>1.03</v>
      </c>
      <c r="R34" s="328">
        <v>7.0000000000000007E-2</v>
      </c>
      <c r="S34" s="329" t="s">
        <v>681</v>
      </c>
      <c r="T34" s="329" t="s">
        <v>681</v>
      </c>
      <c r="U34" s="329" t="s">
        <v>681</v>
      </c>
      <c r="V34" s="328">
        <v>1.4600000000000002</v>
      </c>
      <c r="W34" s="330"/>
      <c r="X34" s="328">
        <v>-0.34</v>
      </c>
      <c r="Y34" s="328">
        <v>-0.02</v>
      </c>
      <c r="Z34" s="328">
        <v>1.03</v>
      </c>
      <c r="AA34" s="328">
        <v>7.0000000000000007E-2</v>
      </c>
      <c r="AB34" s="329" t="s">
        <v>681</v>
      </c>
      <c r="AC34" s="329" t="s">
        <v>681</v>
      </c>
      <c r="AD34" s="329" t="s">
        <v>681</v>
      </c>
      <c r="AE34" s="328">
        <v>1.4600000000000002</v>
      </c>
      <c r="AF34" s="330"/>
      <c r="AG34" s="329">
        <v>-0.34</v>
      </c>
      <c r="AH34" s="329">
        <v>-0.02</v>
      </c>
      <c r="AI34" s="329">
        <v>1.03</v>
      </c>
      <c r="AJ34" s="329">
        <v>7.0000000000000007E-2</v>
      </c>
      <c r="AK34" s="329" t="s">
        <v>681</v>
      </c>
      <c r="AL34" s="329" t="s">
        <v>681</v>
      </c>
      <c r="AM34" s="329" t="s">
        <v>681</v>
      </c>
      <c r="AN34" s="329">
        <v>1.4600000000000002</v>
      </c>
      <c r="AO34" s="330"/>
      <c r="AP34" s="329">
        <v>-0.34</v>
      </c>
      <c r="AQ34" s="329">
        <v>-0.02</v>
      </c>
      <c r="AR34" s="329">
        <v>1.03</v>
      </c>
      <c r="AS34" s="329">
        <v>7.0000000000000007E-2</v>
      </c>
      <c r="AT34" s="329" t="s">
        <v>681</v>
      </c>
      <c r="AU34" s="329" t="s">
        <v>681</v>
      </c>
      <c r="AV34" s="329" t="s">
        <v>681</v>
      </c>
      <c r="AW34" s="329">
        <v>1.4600000000000002</v>
      </c>
      <c r="AX34" s="330"/>
      <c r="AY34" s="329">
        <v>-0.34</v>
      </c>
      <c r="AZ34" s="329">
        <v>-0.02</v>
      </c>
      <c r="BA34" s="329">
        <v>1.03</v>
      </c>
      <c r="BB34" s="329">
        <v>7.0000000000000007E-2</v>
      </c>
      <c r="BC34" s="329" t="s">
        <v>681</v>
      </c>
      <c r="BD34" s="329" t="s">
        <v>681</v>
      </c>
      <c r="BE34" s="329" t="s">
        <v>681</v>
      </c>
      <c r="BF34" s="329">
        <v>1.4600000000000002</v>
      </c>
      <c r="BG34" s="330"/>
      <c r="BH34" s="329">
        <v>-0.34</v>
      </c>
      <c r="BI34" s="329">
        <v>-0.02</v>
      </c>
      <c r="BJ34" s="329">
        <v>1.03</v>
      </c>
      <c r="BK34" s="329">
        <v>7.0000000000000007E-2</v>
      </c>
      <c r="BL34" s="329" t="s">
        <v>681</v>
      </c>
      <c r="BM34" s="329" t="s">
        <v>681</v>
      </c>
      <c r="BN34" s="329" t="s">
        <v>681</v>
      </c>
      <c r="BO34" s="329">
        <v>1.4600000000000002</v>
      </c>
      <c r="BP34" s="330"/>
      <c r="BQ34" s="329">
        <v>-0.34</v>
      </c>
      <c r="BR34" s="329">
        <v>-0.02</v>
      </c>
      <c r="BS34" s="329">
        <v>1.03</v>
      </c>
      <c r="BT34" s="329">
        <v>7.0000000000000007E-2</v>
      </c>
      <c r="BU34" s="329" t="s">
        <v>681</v>
      </c>
      <c r="BV34" s="329" t="s">
        <v>681</v>
      </c>
      <c r="BW34" s="329" t="s">
        <v>681</v>
      </c>
      <c r="BX34" s="329">
        <v>1.4600000000000002</v>
      </c>
      <c r="BY34" s="330"/>
      <c r="BZ34" s="329">
        <v>-0.34</v>
      </c>
      <c r="CA34" s="329">
        <v>-0.02</v>
      </c>
      <c r="CB34" s="329">
        <v>1.03</v>
      </c>
      <c r="CC34" s="329">
        <v>7.0000000000000007E-2</v>
      </c>
      <c r="CD34" s="329" t="s">
        <v>681</v>
      </c>
      <c r="CE34" s="329" t="s">
        <v>681</v>
      </c>
      <c r="CF34" s="329" t="s">
        <v>681</v>
      </c>
      <c r="CG34" s="329">
        <v>1.4600000000000002</v>
      </c>
      <c r="CH34" s="330"/>
      <c r="CI34" s="329">
        <v>-0.34</v>
      </c>
      <c r="CJ34" s="329">
        <v>-0.02</v>
      </c>
      <c r="CK34" s="329">
        <v>1.03</v>
      </c>
      <c r="CL34" s="329">
        <v>7.0000000000000007E-2</v>
      </c>
      <c r="CM34" s="329" t="s">
        <v>681</v>
      </c>
      <c r="CN34" s="329" t="s">
        <v>681</v>
      </c>
      <c r="CO34" s="329" t="s">
        <v>681</v>
      </c>
      <c r="CP34" s="329">
        <v>1.4600000000000002</v>
      </c>
      <c r="CQ34" s="330"/>
      <c r="CR34" s="329">
        <v>-0.34</v>
      </c>
      <c r="CS34" s="329">
        <v>-0.02</v>
      </c>
      <c r="CT34" s="329">
        <v>1.03</v>
      </c>
      <c r="CU34" s="329">
        <v>7.0000000000000007E-2</v>
      </c>
      <c r="CV34" s="329" t="s">
        <v>681</v>
      </c>
      <c r="CW34" s="329" t="s">
        <v>681</v>
      </c>
      <c r="CX34" s="329" t="s">
        <v>681</v>
      </c>
      <c r="CY34" s="329">
        <v>1.4600000000000002</v>
      </c>
      <c r="CZ34" s="330"/>
      <c r="DA34" s="329">
        <v>-0.34</v>
      </c>
      <c r="DB34" s="329">
        <v>-0.02</v>
      </c>
      <c r="DC34" s="329">
        <v>-0.34</v>
      </c>
      <c r="DD34" s="329">
        <v>-0.02</v>
      </c>
      <c r="DE34" s="329" t="s">
        <v>681</v>
      </c>
      <c r="DF34" s="329" t="s">
        <v>681</v>
      </c>
      <c r="DG34" s="329" t="s">
        <v>681</v>
      </c>
      <c r="DH34" s="329">
        <v>0</v>
      </c>
      <c r="DI34" s="10"/>
    </row>
    <row r="35" spans="1:113">
      <c r="A35" s="235" t="str">
        <f>INDEX(Map!$A$6:$B$70,MATCH('FY14 Essbase'!C35,Map!$A$6:$A$70,0),2)</f>
        <v>077DIV</v>
      </c>
      <c r="B35" s="17"/>
      <c r="C35" s="3" t="s">
        <v>72</v>
      </c>
      <c r="D35" s="3" t="s">
        <v>30</v>
      </c>
      <c r="E35" s="10"/>
      <c r="F35" s="328">
        <v>1696854.2</v>
      </c>
      <c r="G35" s="328">
        <v>114115.93</v>
      </c>
      <c r="H35" s="328">
        <v>75163706.299999997</v>
      </c>
      <c r="I35" s="328">
        <v>5054869.1399999997</v>
      </c>
      <c r="J35" s="328">
        <v>-7100877.2599999998</v>
      </c>
      <c r="K35" s="329" t="s">
        <v>681</v>
      </c>
      <c r="L35" s="328">
        <v>-477544.38</v>
      </c>
      <c r="M35" s="328">
        <v>70829183.669999987</v>
      </c>
      <c r="N35" s="330"/>
      <c r="O35" s="328">
        <v>1696854.2</v>
      </c>
      <c r="P35" s="328">
        <v>114115.93</v>
      </c>
      <c r="Q35" s="328">
        <v>75163706.299999997</v>
      </c>
      <c r="R35" s="328">
        <v>5054869.1399999997</v>
      </c>
      <c r="S35" s="328">
        <v>-7100877.2599999998</v>
      </c>
      <c r="T35" s="329" t="s">
        <v>681</v>
      </c>
      <c r="U35" s="328">
        <v>-477544.38</v>
      </c>
      <c r="V35" s="328">
        <v>70829183.669999987</v>
      </c>
      <c r="W35" s="330"/>
      <c r="X35" s="328">
        <v>1696854.2</v>
      </c>
      <c r="Y35" s="328">
        <v>114115.93</v>
      </c>
      <c r="Z35" s="328">
        <v>75163706.299999997</v>
      </c>
      <c r="AA35" s="328">
        <v>5054869.1399999997</v>
      </c>
      <c r="AB35" s="328">
        <v>-7100877.2599999998</v>
      </c>
      <c r="AC35" s="329" t="s">
        <v>681</v>
      </c>
      <c r="AD35" s="328">
        <v>-477544.38</v>
      </c>
      <c r="AE35" s="328">
        <v>70829183.669999987</v>
      </c>
      <c r="AF35" s="330"/>
      <c r="AG35" s="329">
        <v>1696854.2</v>
      </c>
      <c r="AH35" s="329">
        <v>114115.93</v>
      </c>
      <c r="AI35" s="329">
        <v>75163706.299999997</v>
      </c>
      <c r="AJ35" s="329">
        <v>5054869.1399999997</v>
      </c>
      <c r="AK35" s="329">
        <v>-7100877.2599999998</v>
      </c>
      <c r="AL35" s="329" t="s">
        <v>681</v>
      </c>
      <c r="AM35" s="329">
        <v>-477544.38</v>
      </c>
      <c r="AN35" s="329">
        <v>70829183.669999987</v>
      </c>
      <c r="AO35" s="330"/>
      <c r="AP35" s="329">
        <v>1696854.2</v>
      </c>
      <c r="AQ35" s="329">
        <v>114115.93</v>
      </c>
      <c r="AR35" s="329">
        <v>75163706.299999997</v>
      </c>
      <c r="AS35" s="329">
        <v>5054869.1399999997</v>
      </c>
      <c r="AT35" s="329">
        <v>-7100877.2599999998</v>
      </c>
      <c r="AU35" s="329" t="s">
        <v>681</v>
      </c>
      <c r="AV35" s="329">
        <v>-477544.38</v>
      </c>
      <c r="AW35" s="329">
        <v>70829183.669999987</v>
      </c>
      <c r="AX35" s="330"/>
      <c r="AY35" s="329">
        <v>1696854.2</v>
      </c>
      <c r="AZ35" s="329">
        <v>114115.93</v>
      </c>
      <c r="BA35" s="329">
        <v>75163706.299999997</v>
      </c>
      <c r="BB35" s="329">
        <v>5054869.1399999997</v>
      </c>
      <c r="BC35" s="329">
        <v>-7100877.2599999998</v>
      </c>
      <c r="BD35" s="329" t="s">
        <v>681</v>
      </c>
      <c r="BE35" s="329">
        <v>-477544.38</v>
      </c>
      <c r="BF35" s="329">
        <v>70829183.669999987</v>
      </c>
      <c r="BG35" s="330"/>
      <c r="BH35" s="329">
        <v>1696854.2</v>
      </c>
      <c r="BI35" s="329">
        <v>114115.93</v>
      </c>
      <c r="BJ35" s="329">
        <v>75163706.299999997</v>
      </c>
      <c r="BK35" s="329">
        <v>5054869.1399999997</v>
      </c>
      <c r="BL35" s="329">
        <v>-7100877.2599999998</v>
      </c>
      <c r="BM35" s="329" t="s">
        <v>681</v>
      </c>
      <c r="BN35" s="329">
        <v>-477544.38</v>
      </c>
      <c r="BO35" s="329">
        <v>70829183.669999987</v>
      </c>
      <c r="BP35" s="330"/>
      <c r="BQ35" s="329">
        <v>1696854.2</v>
      </c>
      <c r="BR35" s="329">
        <v>114115.93</v>
      </c>
      <c r="BS35" s="329">
        <v>75163706.299999997</v>
      </c>
      <c r="BT35" s="329">
        <v>5054869.1399999997</v>
      </c>
      <c r="BU35" s="329">
        <v>-7100877.2599999998</v>
      </c>
      <c r="BV35" s="329" t="s">
        <v>681</v>
      </c>
      <c r="BW35" s="329">
        <v>-477544.38</v>
      </c>
      <c r="BX35" s="329">
        <v>70829183.669999987</v>
      </c>
      <c r="BY35" s="330"/>
      <c r="BZ35" s="329">
        <v>1696854.2</v>
      </c>
      <c r="CA35" s="329">
        <v>114115.93</v>
      </c>
      <c r="CB35" s="329">
        <v>75163706.299999997</v>
      </c>
      <c r="CC35" s="329">
        <v>5054869.1399999997</v>
      </c>
      <c r="CD35" s="329">
        <v>-7100877.2599999998</v>
      </c>
      <c r="CE35" s="329" t="s">
        <v>681</v>
      </c>
      <c r="CF35" s="329">
        <v>-477544.38</v>
      </c>
      <c r="CG35" s="329">
        <v>70829183.669999987</v>
      </c>
      <c r="CH35" s="330"/>
      <c r="CI35" s="329">
        <v>1696854.2</v>
      </c>
      <c r="CJ35" s="329">
        <v>114115.93</v>
      </c>
      <c r="CK35" s="329">
        <v>75163706.299999997</v>
      </c>
      <c r="CL35" s="329">
        <v>5054869.1399999997</v>
      </c>
      <c r="CM35" s="329">
        <v>-7100877.2599999998</v>
      </c>
      <c r="CN35" s="329" t="s">
        <v>681</v>
      </c>
      <c r="CO35" s="329">
        <v>-477544.38</v>
      </c>
      <c r="CP35" s="329">
        <v>70829183.669999987</v>
      </c>
      <c r="CQ35" s="330"/>
      <c r="CR35" s="329">
        <v>1696854.2</v>
      </c>
      <c r="CS35" s="329">
        <v>114115.93</v>
      </c>
      <c r="CT35" s="329">
        <v>75163706.299999997</v>
      </c>
      <c r="CU35" s="329">
        <v>5054869.1399999997</v>
      </c>
      <c r="CV35" s="329">
        <v>-7100877.2599999998</v>
      </c>
      <c r="CW35" s="329" t="s">
        <v>681</v>
      </c>
      <c r="CX35" s="329">
        <v>-477544.38</v>
      </c>
      <c r="CY35" s="329">
        <v>70829183.669999987</v>
      </c>
      <c r="CZ35" s="330"/>
      <c r="DA35" s="329">
        <v>-2236382.7999999998</v>
      </c>
      <c r="DB35" s="329">
        <v>-150400.01</v>
      </c>
      <c r="DC35" s="329">
        <v>87420269.810000002</v>
      </c>
      <c r="DD35" s="329">
        <v>5879140.9500000002</v>
      </c>
      <c r="DE35" s="329">
        <v>1844725.43</v>
      </c>
      <c r="DF35" s="329" t="s">
        <v>681</v>
      </c>
      <c r="DG35" s="329">
        <v>124060.48</v>
      </c>
      <c r="DH35" s="329">
        <v>97654979.480000004</v>
      </c>
      <c r="DI35" s="10"/>
    </row>
    <row r="36" spans="1:113">
      <c r="A36" s="235" t="str">
        <f>INDEX(Map!$A$6:$B$70,MATCH('FY14 Essbase'!C36,Map!$A$6:$A$70,0),2)</f>
        <v>081DIV</v>
      </c>
      <c r="B36" s="17"/>
      <c r="C36" s="3" t="s">
        <v>70</v>
      </c>
      <c r="D36" s="3" t="s">
        <v>28</v>
      </c>
      <c r="E36" s="10"/>
      <c r="F36" s="328">
        <v>635856.66</v>
      </c>
      <c r="G36" s="328">
        <v>42762.29</v>
      </c>
      <c r="H36" s="328">
        <v>54909195.43</v>
      </c>
      <c r="I36" s="328">
        <v>3692723.67</v>
      </c>
      <c r="J36" s="328">
        <v>849076.22</v>
      </c>
      <c r="K36" s="329" t="s">
        <v>681</v>
      </c>
      <c r="L36" s="328">
        <v>57101.62</v>
      </c>
      <c r="M36" s="328">
        <v>58829477.990000002</v>
      </c>
      <c r="N36" s="330"/>
      <c r="O36" s="328">
        <v>635856.66</v>
      </c>
      <c r="P36" s="328">
        <v>42762.29</v>
      </c>
      <c r="Q36" s="328">
        <v>54909195.43</v>
      </c>
      <c r="R36" s="328">
        <v>3692723.67</v>
      </c>
      <c r="S36" s="328">
        <v>849076.22</v>
      </c>
      <c r="T36" s="329" t="s">
        <v>681</v>
      </c>
      <c r="U36" s="328">
        <v>57101.62</v>
      </c>
      <c r="V36" s="328">
        <v>58829477.990000002</v>
      </c>
      <c r="W36" s="330"/>
      <c r="X36" s="328">
        <v>635856.66</v>
      </c>
      <c r="Y36" s="328">
        <v>42762.29</v>
      </c>
      <c r="Z36" s="328">
        <v>54909195.43</v>
      </c>
      <c r="AA36" s="328">
        <v>3692723.67</v>
      </c>
      <c r="AB36" s="328">
        <v>849076.22</v>
      </c>
      <c r="AC36" s="329" t="s">
        <v>681</v>
      </c>
      <c r="AD36" s="328">
        <v>57101.62</v>
      </c>
      <c r="AE36" s="328">
        <v>58829477.990000002</v>
      </c>
      <c r="AF36" s="330"/>
      <c r="AG36" s="329">
        <v>635856.66</v>
      </c>
      <c r="AH36" s="329">
        <v>42762.29</v>
      </c>
      <c r="AI36" s="329">
        <v>54909195.43</v>
      </c>
      <c r="AJ36" s="329">
        <v>3692723.67</v>
      </c>
      <c r="AK36" s="329">
        <v>849076.22</v>
      </c>
      <c r="AL36" s="329" t="s">
        <v>681</v>
      </c>
      <c r="AM36" s="329">
        <v>57101.62</v>
      </c>
      <c r="AN36" s="329">
        <v>58829477.990000002</v>
      </c>
      <c r="AO36" s="330"/>
      <c r="AP36" s="329">
        <v>635856.66</v>
      </c>
      <c r="AQ36" s="329">
        <v>42762.29</v>
      </c>
      <c r="AR36" s="329">
        <v>54909195.43</v>
      </c>
      <c r="AS36" s="329">
        <v>3692723.67</v>
      </c>
      <c r="AT36" s="329">
        <v>849076.22</v>
      </c>
      <c r="AU36" s="329" t="s">
        <v>681</v>
      </c>
      <c r="AV36" s="329">
        <v>57101.62</v>
      </c>
      <c r="AW36" s="329">
        <v>58829477.990000002</v>
      </c>
      <c r="AX36" s="330"/>
      <c r="AY36" s="329">
        <v>635856.66</v>
      </c>
      <c r="AZ36" s="329">
        <v>42762.29</v>
      </c>
      <c r="BA36" s="329">
        <v>54909195.43</v>
      </c>
      <c r="BB36" s="329">
        <v>3692723.67</v>
      </c>
      <c r="BC36" s="329">
        <v>849076.22</v>
      </c>
      <c r="BD36" s="329" t="s">
        <v>681</v>
      </c>
      <c r="BE36" s="329">
        <v>57101.62</v>
      </c>
      <c r="BF36" s="329">
        <v>58829477.990000002</v>
      </c>
      <c r="BG36" s="330"/>
      <c r="BH36" s="329">
        <v>635856.66</v>
      </c>
      <c r="BI36" s="329">
        <v>42762.29</v>
      </c>
      <c r="BJ36" s="329">
        <v>54909195.43</v>
      </c>
      <c r="BK36" s="329">
        <v>3692723.67</v>
      </c>
      <c r="BL36" s="329">
        <v>849076.22</v>
      </c>
      <c r="BM36" s="329" t="s">
        <v>681</v>
      </c>
      <c r="BN36" s="329">
        <v>57101.62</v>
      </c>
      <c r="BO36" s="329">
        <v>58829477.990000002</v>
      </c>
      <c r="BP36" s="330"/>
      <c r="BQ36" s="329">
        <v>635856.66</v>
      </c>
      <c r="BR36" s="329">
        <v>42762.29</v>
      </c>
      <c r="BS36" s="329">
        <v>54909195.43</v>
      </c>
      <c r="BT36" s="329">
        <v>3692723.67</v>
      </c>
      <c r="BU36" s="329">
        <v>849076.22</v>
      </c>
      <c r="BV36" s="329" t="s">
        <v>681</v>
      </c>
      <c r="BW36" s="329">
        <v>57101.62</v>
      </c>
      <c r="BX36" s="329">
        <v>58829477.990000002</v>
      </c>
      <c r="BY36" s="330"/>
      <c r="BZ36" s="329">
        <v>635856.66</v>
      </c>
      <c r="CA36" s="329">
        <v>42762.29</v>
      </c>
      <c r="CB36" s="329">
        <v>54909195.43</v>
      </c>
      <c r="CC36" s="329">
        <v>3692723.67</v>
      </c>
      <c r="CD36" s="329">
        <v>849076.22</v>
      </c>
      <c r="CE36" s="329" t="s">
        <v>681</v>
      </c>
      <c r="CF36" s="329">
        <v>57101.62</v>
      </c>
      <c r="CG36" s="329">
        <v>58829477.990000002</v>
      </c>
      <c r="CH36" s="330"/>
      <c r="CI36" s="329">
        <v>635856.66</v>
      </c>
      <c r="CJ36" s="329">
        <v>42762.29</v>
      </c>
      <c r="CK36" s="329">
        <v>54909195.43</v>
      </c>
      <c r="CL36" s="329">
        <v>3692723.67</v>
      </c>
      <c r="CM36" s="329">
        <v>849076.22</v>
      </c>
      <c r="CN36" s="329" t="s">
        <v>681</v>
      </c>
      <c r="CO36" s="329">
        <v>57101.62</v>
      </c>
      <c r="CP36" s="329">
        <v>58829477.990000002</v>
      </c>
      <c r="CQ36" s="330"/>
      <c r="CR36" s="329">
        <v>635856.66</v>
      </c>
      <c r="CS36" s="329">
        <v>42762.29</v>
      </c>
      <c r="CT36" s="329">
        <v>54909195.43</v>
      </c>
      <c r="CU36" s="329">
        <v>3692723.67</v>
      </c>
      <c r="CV36" s="329">
        <v>849076.22</v>
      </c>
      <c r="CW36" s="329" t="s">
        <v>681</v>
      </c>
      <c r="CX36" s="329">
        <v>57101.62</v>
      </c>
      <c r="CY36" s="329">
        <v>58829477.990000002</v>
      </c>
      <c r="CZ36" s="330"/>
      <c r="DA36" s="329">
        <v>357360.25</v>
      </c>
      <c r="DB36" s="329">
        <v>24033</v>
      </c>
      <c r="DC36" s="329">
        <v>62285696.299999997</v>
      </c>
      <c r="DD36" s="329">
        <v>4188804.14</v>
      </c>
      <c r="DE36" s="329">
        <v>1813561.36</v>
      </c>
      <c r="DF36" s="329" t="s">
        <v>681</v>
      </c>
      <c r="DG36" s="329">
        <v>121964.65</v>
      </c>
      <c r="DH36" s="329">
        <v>68028633.199999988</v>
      </c>
      <c r="DI36" s="10"/>
    </row>
    <row r="37" spans="1:113">
      <c r="A37" s="235" t="str">
        <f>INDEX(Map!$A$6:$B$70,MATCH('FY14 Essbase'!C37,Map!$A$6:$A$70,0),2)</f>
        <v>091DIV</v>
      </c>
      <c r="B37" s="17"/>
      <c r="C37" s="3" t="s">
        <v>93</v>
      </c>
      <c r="D37" s="3" t="s">
        <v>51</v>
      </c>
      <c r="E37" s="10"/>
      <c r="F37" s="328">
        <v>6818758.7199999997</v>
      </c>
      <c r="G37" s="328">
        <v>458571.49</v>
      </c>
      <c r="H37" s="328">
        <v>3426066.33</v>
      </c>
      <c r="I37" s="328">
        <v>-6819990.04</v>
      </c>
      <c r="J37" s="328">
        <v>1656810.11</v>
      </c>
      <c r="K37" s="329" t="s">
        <v>681</v>
      </c>
      <c r="L37" s="328">
        <v>111422.9</v>
      </c>
      <c r="M37" s="328">
        <v>-8903020.9100000001</v>
      </c>
      <c r="N37" s="330"/>
      <c r="O37" s="328">
        <v>6818758.7199999997</v>
      </c>
      <c r="P37" s="328">
        <v>458571.49</v>
      </c>
      <c r="Q37" s="328">
        <v>3426066.33</v>
      </c>
      <c r="R37" s="328">
        <v>-6819990.04</v>
      </c>
      <c r="S37" s="328">
        <v>1656810.11</v>
      </c>
      <c r="T37" s="329" t="s">
        <v>681</v>
      </c>
      <c r="U37" s="328">
        <v>111422.9</v>
      </c>
      <c r="V37" s="328">
        <v>-8903020.9100000001</v>
      </c>
      <c r="W37" s="330"/>
      <c r="X37" s="328">
        <v>6818758.7199999997</v>
      </c>
      <c r="Y37" s="328">
        <v>458571.49</v>
      </c>
      <c r="Z37" s="328">
        <v>10408347.91</v>
      </c>
      <c r="AA37" s="328">
        <v>-6520749.4000000004</v>
      </c>
      <c r="AB37" s="328">
        <v>1656810.11</v>
      </c>
      <c r="AC37" s="329" t="s">
        <v>681</v>
      </c>
      <c r="AD37" s="328">
        <v>111422.9</v>
      </c>
      <c r="AE37" s="328">
        <v>-1621498.6899999995</v>
      </c>
      <c r="AF37" s="330"/>
      <c r="AG37" s="329">
        <v>6818758.7199999997</v>
      </c>
      <c r="AH37" s="329">
        <v>458571.49</v>
      </c>
      <c r="AI37" s="329">
        <v>10408347.91</v>
      </c>
      <c r="AJ37" s="329">
        <v>-6520749.4000000004</v>
      </c>
      <c r="AK37" s="329">
        <v>1656810.11</v>
      </c>
      <c r="AL37" s="329" t="s">
        <v>681</v>
      </c>
      <c r="AM37" s="329">
        <v>111422.9</v>
      </c>
      <c r="AN37" s="329">
        <v>-1621498.6899999995</v>
      </c>
      <c r="AO37" s="330"/>
      <c r="AP37" s="329">
        <v>6818758.7199999997</v>
      </c>
      <c r="AQ37" s="329">
        <v>458571.49</v>
      </c>
      <c r="AR37" s="329">
        <v>10408347.91</v>
      </c>
      <c r="AS37" s="329">
        <v>-6520749.4000000004</v>
      </c>
      <c r="AT37" s="329">
        <v>1656810.11</v>
      </c>
      <c r="AU37" s="329" t="s">
        <v>681</v>
      </c>
      <c r="AV37" s="329">
        <v>111422.9</v>
      </c>
      <c r="AW37" s="329">
        <v>-1621498.6899999995</v>
      </c>
      <c r="AX37" s="330"/>
      <c r="AY37" s="329">
        <v>6818758.7199999997</v>
      </c>
      <c r="AZ37" s="329">
        <v>458571.49</v>
      </c>
      <c r="BA37" s="329">
        <v>16558904.24</v>
      </c>
      <c r="BB37" s="329">
        <v>-6257154.1299999999</v>
      </c>
      <c r="BC37" s="329">
        <v>1656810.11</v>
      </c>
      <c r="BD37" s="329" t="s">
        <v>681</v>
      </c>
      <c r="BE37" s="329">
        <v>111422.9</v>
      </c>
      <c r="BF37" s="329">
        <v>4792652.9100000011</v>
      </c>
      <c r="BG37" s="330"/>
      <c r="BH37" s="329">
        <v>6818758.7199999997</v>
      </c>
      <c r="BI37" s="329">
        <v>458571.49</v>
      </c>
      <c r="BJ37" s="329">
        <v>16558904.24</v>
      </c>
      <c r="BK37" s="329">
        <v>-6257154.1299999999</v>
      </c>
      <c r="BL37" s="329">
        <v>1656810.11</v>
      </c>
      <c r="BM37" s="329" t="s">
        <v>681</v>
      </c>
      <c r="BN37" s="329">
        <v>111422.9</v>
      </c>
      <c r="BO37" s="329">
        <v>4792652.9100000011</v>
      </c>
      <c r="BP37" s="330"/>
      <c r="BQ37" s="329">
        <v>6818758.7199999997</v>
      </c>
      <c r="BR37" s="329">
        <v>458571.49</v>
      </c>
      <c r="BS37" s="329">
        <v>16558904.24</v>
      </c>
      <c r="BT37" s="329">
        <v>-6257154.1299999999</v>
      </c>
      <c r="BU37" s="329">
        <v>1656810.11</v>
      </c>
      <c r="BV37" s="329" t="s">
        <v>681</v>
      </c>
      <c r="BW37" s="329">
        <v>111422.9</v>
      </c>
      <c r="BX37" s="329">
        <v>4792652.9100000011</v>
      </c>
      <c r="BY37" s="330"/>
      <c r="BZ37" s="329">
        <v>6818758.7199999997</v>
      </c>
      <c r="CA37" s="329">
        <v>458571.49</v>
      </c>
      <c r="CB37" s="329">
        <v>10654478.220000001</v>
      </c>
      <c r="CC37" s="329">
        <v>-6510200.96</v>
      </c>
      <c r="CD37" s="329">
        <v>1656810.11</v>
      </c>
      <c r="CE37" s="329" t="s">
        <v>681</v>
      </c>
      <c r="CF37" s="329">
        <v>111422.9</v>
      </c>
      <c r="CG37" s="329">
        <v>-1364819.9399999985</v>
      </c>
      <c r="CH37" s="330"/>
      <c r="CI37" s="329">
        <v>6818758.7199999997</v>
      </c>
      <c r="CJ37" s="329">
        <v>458571.49</v>
      </c>
      <c r="CK37" s="329">
        <v>10654478.220000001</v>
      </c>
      <c r="CL37" s="329">
        <v>-6510200.96</v>
      </c>
      <c r="CM37" s="329">
        <v>1656810.11</v>
      </c>
      <c r="CN37" s="329" t="s">
        <v>681</v>
      </c>
      <c r="CO37" s="329">
        <v>111422.9</v>
      </c>
      <c r="CP37" s="329">
        <v>-1364819.9399999985</v>
      </c>
      <c r="CQ37" s="330"/>
      <c r="CR37" s="329">
        <v>6818758.7199999997</v>
      </c>
      <c r="CS37" s="329">
        <v>458571.49</v>
      </c>
      <c r="CT37" s="329">
        <v>10654478.220000001</v>
      </c>
      <c r="CU37" s="329">
        <v>-6510200.96</v>
      </c>
      <c r="CV37" s="329">
        <v>1656810.11</v>
      </c>
      <c r="CW37" s="329" t="s">
        <v>681</v>
      </c>
      <c r="CX37" s="329">
        <v>111422.9</v>
      </c>
      <c r="CY37" s="329">
        <v>-1364819.9399999985</v>
      </c>
      <c r="CZ37" s="330"/>
      <c r="DA37" s="329">
        <v>6016613.1100000003</v>
      </c>
      <c r="DB37" s="329">
        <v>404626.03</v>
      </c>
      <c r="DC37" s="329">
        <v>4197072.3499999996</v>
      </c>
      <c r="DD37" s="329">
        <v>-7638048.8499999996</v>
      </c>
      <c r="DE37" s="329">
        <v>1734251.22</v>
      </c>
      <c r="DF37" s="329" t="s">
        <v>681</v>
      </c>
      <c r="DG37" s="329">
        <v>116630.93</v>
      </c>
      <c r="DH37" s="329">
        <v>-8011333.4900000012</v>
      </c>
      <c r="DI37" s="10"/>
    </row>
    <row r="38" spans="1:113">
      <c r="A38" s="235" t="str">
        <f>INDEX(Map!$A$6:$B$70,MATCH('FY14 Essbase'!C38,Map!$A$6:$A$70,0),2)</f>
        <v>092DIV</v>
      </c>
      <c r="B38" s="17"/>
      <c r="C38" s="3" t="s">
        <v>94</v>
      </c>
      <c r="D38" s="3" t="s">
        <v>52</v>
      </c>
      <c r="E38" s="10"/>
      <c r="F38" s="329" t="s">
        <v>681</v>
      </c>
      <c r="G38" s="329" t="s">
        <v>681</v>
      </c>
      <c r="H38" s="329" t="s">
        <v>681</v>
      </c>
      <c r="I38" s="329" t="s">
        <v>681</v>
      </c>
      <c r="J38" s="329" t="s">
        <v>681</v>
      </c>
      <c r="K38" s="329" t="s">
        <v>681</v>
      </c>
      <c r="L38" s="329" t="s">
        <v>681</v>
      </c>
      <c r="M38" s="329" t="s">
        <v>681</v>
      </c>
      <c r="N38" s="330"/>
      <c r="O38" s="329" t="s">
        <v>681</v>
      </c>
      <c r="P38" s="329" t="s">
        <v>681</v>
      </c>
      <c r="Q38" s="329" t="s">
        <v>681</v>
      </c>
      <c r="R38" s="329" t="s">
        <v>681</v>
      </c>
      <c r="S38" s="329" t="s">
        <v>681</v>
      </c>
      <c r="T38" s="329" t="s">
        <v>681</v>
      </c>
      <c r="U38" s="329" t="s">
        <v>681</v>
      </c>
      <c r="V38" s="329" t="s">
        <v>681</v>
      </c>
      <c r="W38" s="330"/>
      <c r="X38" s="329" t="s">
        <v>681</v>
      </c>
      <c r="Y38" s="329" t="s">
        <v>681</v>
      </c>
      <c r="Z38" s="329" t="s">
        <v>681</v>
      </c>
      <c r="AA38" s="329" t="s">
        <v>681</v>
      </c>
      <c r="AB38" s="329" t="s">
        <v>681</v>
      </c>
      <c r="AC38" s="329" t="s">
        <v>681</v>
      </c>
      <c r="AD38" s="329" t="s">
        <v>681</v>
      </c>
      <c r="AE38" s="329" t="s">
        <v>681</v>
      </c>
      <c r="AF38" s="330"/>
      <c r="AG38" s="329" t="s">
        <v>681</v>
      </c>
      <c r="AH38" s="329" t="s">
        <v>681</v>
      </c>
      <c r="AI38" s="329" t="s">
        <v>681</v>
      </c>
      <c r="AJ38" s="329" t="s">
        <v>681</v>
      </c>
      <c r="AK38" s="329" t="s">
        <v>681</v>
      </c>
      <c r="AL38" s="329" t="s">
        <v>681</v>
      </c>
      <c r="AM38" s="329" t="s">
        <v>681</v>
      </c>
      <c r="AN38" s="329" t="s">
        <v>681</v>
      </c>
      <c r="AO38" s="330"/>
      <c r="AP38" s="329" t="s">
        <v>681</v>
      </c>
      <c r="AQ38" s="329" t="s">
        <v>681</v>
      </c>
      <c r="AR38" s="329" t="s">
        <v>681</v>
      </c>
      <c r="AS38" s="329" t="s">
        <v>681</v>
      </c>
      <c r="AT38" s="329" t="s">
        <v>681</v>
      </c>
      <c r="AU38" s="329" t="s">
        <v>681</v>
      </c>
      <c r="AV38" s="329" t="s">
        <v>681</v>
      </c>
      <c r="AW38" s="329" t="s">
        <v>681</v>
      </c>
      <c r="AX38" s="330"/>
      <c r="AY38" s="329" t="s">
        <v>681</v>
      </c>
      <c r="AZ38" s="329" t="s">
        <v>681</v>
      </c>
      <c r="BA38" s="329" t="s">
        <v>681</v>
      </c>
      <c r="BB38" s="329" t="s">
        <v>681</v>
      </c>
      <c r="BC38" s="329" t="s">
        <v>681</v>
      </c>
      <c r="BD38" s="329" t="s">
        <v>681</v>
      </c>
      <c r="BE38" s="329" t="s">
        <v>681</v>
      </c>
      <c r="BF38" s="329" t="s">
        <v>681</v>
      </c>
      <c r="BG38" s="330"/>
      <c r="BH38" s="329" t="s">
        <v>681</v>
      </c>
      <c r="BI38" s="329" t="s">
        <v>681</v>
      </c>
      <c r="BJ38" s="329" t="s">
        <v>681</v>
      </c>
      <c r="BK38" s="329" t="s">
        <v>681</v>
      </c>
      <c r="BL38" s="329" t="s">
        <v>681</v>
      </c>
      <c r="BM38" s="329" t="s">
        <v>681</v>
      </c>
      <c r="BN38" s="329" t="s">
        <v>681</v>
      </c>
      <c r="BO38" s="329" t="s">
        <v>681</v>
      </c>
      <c r="BP38" s="330"/>
      <c r="BQ38" s="329" t="s">
        <v>681</v>
      </c>
      <c r="BR38" s="329" t="s">
        <v>681</v>
      </c>
      <c r="BS38" s="329" t="s">
        <v>681</v>
      </c>
      <c r="BT38" s="329" t="s">
        <v>681</v>
      </c>
      <c r="BU38" s="329" t="s">
        <v>681</v>
      </c>
      <c r="BV38" s="329" t="s">
        <v>681</v>
      </c>
      <c r="BW38" s="329" t="s">
        <v>681</v>
      </c>
      <c r="BX38" s="329" t="s">
        <v>681</v>
      </c>
      <c r="BY38" s="330"/>
      <c r="BZ38" s="329" t="s">
        <v>681</v>
      </c>
      <c r="CA38" s="329" t="s">
        <v>681</v>
      </c>
      <c r="CB38" s="329" t="s">
        <v>681</v>
      </c>
      <c r="CC38" s="329" t="s">
        <v>681</v>
      </c>
      <c r="CD38" s="329" t="s">
        <v>681</v>
      </c>
      <c r="CE38" s="329" t="s">
        <v>681</v>
      </c>
      <c r="CF38" s="329" t="s">
        <v>681</v>
      </c>
      <c r="CG38" s="329" t="s">
        <v>681</v>
      </c>
      <c r="CH38" s="330"/>
      <c r="CI38" s="329" t="s">
        <v>681</v>
      </c>
      <c r="CJ38" s="329" t="s">
        <v>681</v>
      </c>
      <c r="CK38" s="329" t="s">
        <v>681</v>
      </c>
      <c r="CL38" s="329" t="s">
        <v>681</v>
      </c>
      <c r="CM38" s="329" t="s">
        <v>681</v>
      </c>
      <c r="CN38" s="329" t="s">
        <v>681</v>
      </c>
      <c r="CO38" s="329" t="s">
        <v>681</v>
      </c>
      <c r="CP38" s="329" t="s">
        <v>681</v>
      </c>
      <c r="CQ38" s="330"/>
      <c r="CR38" s="329" t="s">
        <v>681</v>
      </c>
      <c r="CS38" s="329" t="s">
        <v>681</v>
      </c>
      <c r="CT38" s="329" t="s">
        <v>681</v>
      </c>
      <c r="CU38" s="329" t="s">
        <v>681</v>
      </c>
      <c r="CV38" s="329" t="s">
        <v>681</v>
      </c>
      <c r="CW38" s="329" t="s">
        <v>681</v>
      </c>
      <c r="CX38" s="329" t="s">
        <v>681</v>
      </c>
      <c r="CY38" s="329" t="s">
        <v>681</v>
      </c>
      <c r="CZ38" s="330"/>
      <c r="DA38" s="329" t="s">
        <v>681</v>
      </c>
      <c r="DB38" s="329" t="s">
        <v>681</v>
      </c>
      <c r="DC38" s="329" t="s">
        <v>681</v>
      </c>
      <c r="DD38" s="329" t="s">
        <v>681</v>
      </c>
      <c r="DE38" s="329" t="s">
        <v>681</v>
      </c>
      <c r="DF38" s="329" t="s">
        <v>681</v>
      </c>
      <c r="DG38" s="329" t="s">
        <v>681</v>
      </c>
      <c r="DH38" s="329" t="s">
        <v>681</v>
      </c>
      <c r="DI38" s="10"/>
    </row>
    <row r="39" spans="1:113">
      <c r="A39" s="235" t="str">
        <f>INDEX(Map!$A$6:$B$70,MATCH('FY14 Essbase'!C39,Map!$A$6:$A$70,0),2)</f>
        <v>093DIV</v>
      </c>
      <c r="B39" s="17"/>
      <c r="C39" s="3" t="s">
        <v>91</v>
      </c>
      <c r="D39" s="3" t="s">
        <v>49</v>
      </c>
      <c r="E39" s="10"/>
      <c r="F39" s="328">
        <v>-377937.91</v>
      </c>
      <c r="G39" s="328">
        <v>1957204.09</v>
      </c>
      <c r="H39" s="328">
        <v>62452972.259999998</v>
      </c>
      <c r="I39" s="328">
        <v>4200053.6900000004</v>
      </c>
      <c r="J39" s="328">
        <v>2552899.0099999998</v>
      </c>
      <c r="K39" s="329" t="s">
        <v>681</v>
      </c>
      <c r="L39" s="328">
        <v>171686.19</v>
      </c>
      <c r="M39" s="328">
        <v>67798344.969999999</v>
      </c>
      <c r="N39" s="330"/>
      <c r="O39" s="328">
        <v>-377937.91</v>
      </c>
      <c r="P39" s="328">
        <v>1957204.09</v>
      </c>
      <c r="Q39" s="328">
        <v>62452972.259999998</v>
      </c>
      <c r="R39" s="328">
        <v>4200053.6900000004</v>
      </c>
      <c r="S39" s="328">
        <v>2552899.0099999998</v>
      </c>
      <c r="T39" s="329" t="s">
        <v>681</v>
      </c>
      <c r="U39" s="328">
        <v>171686.19</v>
      </c>
      <c r="V39" s="328">
        <v>67798344.969999999</v>
      </c>
      <c r="W39" s="330"/>
      <c r="X39" s="328">
        <v>-377937.91</v>
      </c>
      <c r="Y39" s="328">
        <v>1957204.09</v>
      </c>
      <c r="Z39" s="328">
        <v>62452972.259999998</v>
      </c>
      <c r="AA39" s="328">
        <v>4200053.6900000004</v>
      </c>
      <c r="AB39" s="328">
        <v>2552899.0099999998</v>
      </c>
      <c r="AC39" s="329" t="s">
        <v>681</v>
      </c>
      <c r="AD39" s="328">
        <v>171686.19</v>
      </c>
      <c r="AE39" s="328">
        <v>67798344.969999999</v>
      </c>
      <c r="AF39" s="330"/>
      <c r="AG39" s="329">
        <v>-377937.91</v>
      </c>
      <c r="AH39" s="329">
        <v>1957204.09</v>
      </c>
      <c r="AI39" s="329">
        <v>62452972.259999998</v>
      </c>
      <c r="AJ39" s="329">
        <v>4200053.6900000004</v>
      </c>
      <c r="AK39" s="329">
        <v>2552899.0099999998</v>
      </c>
      <c r="AL39" s="329" t="s">
        <v>681</v>
      </c>
      <c r="AM39" s="329">
        <v>171686.19</v>
      </c>
      <c r="AN39" s="329">
        <v>67798344.969999999</v>
      </c>
      <c r="AO39" s="330"/>
      <c r="AP39" s="329">
        <v>-377937.91</v>
      </c>
      <c r="AQ39" s="329">
        <v>1957204.09</v>
      </c>
      <c r="AR39" s="329">
        <v>62452972.259999998</v>
      </c>
      <c r="AS39" s="329">
        <v>4200053.6900000004</v>
      </c>
      <c r="AT39" s="329">
        <v>2552899.0099999998</v>
      </c>
      <c r="AU39" s="329" t="s">
        <v>681</v>
      </c>
      <c r="AV39" s="329">
        <v>171686.19</v>
      </c>
      <c r="AW39" s="329">
        <v>67798344.969999999</v>
      </c>
      <c r="AX39" s="330"/>
      <c r="AY39" s="329">
        <v>-377937.91</v>
      </c>
      <c r="AZ39" s="329">
        <v>1957204.09</v>
      </c>
      <c r="BA39" s="329">
        <v>62452972.259999998</v>
      </c>
      <c r="BB39" s="329">
        <v>4200053.6900000004</v>
      </c>
      <c r="BC39" s="329">
        <v>2552899.0099999998</v>
      </c>
      <c r="BD39" s="329" t="s">
        <v>681</v>
      </c>
      <c r="BE39" s="329">
        <v>171686.19</v>
      </c>
      <c r="BF39" s="329">
        <v>67798344.969999999</v>
      </c>
      <c r="BG39" s="330"/>
      <c r="BH39" s="329">
        <v>-377937.91</v>
      </c>
      <c r="BI39" s="329">
        <v>1957204.09</v>
      </c>
      <c r="BJ39" s="329">
        <v>62452972.259999998</v>
      </c>
      <c r="BK39" s="329">
        <v>4200053.6900000004</v>
      </c>
      <c r="BL39" s="329">
        <v>2552899.0099999998</v>
      </c>
      <c r="BM39" s="329" t="s">
        <v>681</v>
      </c>
      <c r="BN39" s="329">
        <v>171686.19</v>
      </c>
      <c r="BO39" s="329">
        <v>67798344.969999999</v>
      </c>
      <c r="BP39" s="330"/>
      <c r="BQ39" s="329">
        <v>-377937.91</v>
      </c>
      <c r="BR39" s="329">
        <v>1957204.09</v>
      </c>
      <c r="BS39" s="329">
        <v>62452972.259999998</v>
      </c>
      <c r="BT39" s="329">
        <v>4200053.6900000004</v>
      </c>
      <c r="BU39" s="329">
        <v>2552899.0099999998</v>
      </c>
      <c r="BV39" s="329" t="s">
        <v>681</v>
      </c>
      <c r="BW39" s="329">
        <v>171686.19</v>
      </c>
      <c r="BX39" s="329">
        <v>67798344.969999999</v>
      </c>
      <c r="BY39" s="330"/>
      <c r="BZ39" s="329">
        <v>-377937.91</v>
      </c>
      <c r="CA39" s="329">
        <v>1957204.09</v>
      </c>
      <c r="CB39" s="329">
        <v>62452972.259999998</v>
      </c>
      <c r="CC39" s="329">
        <v>4200053.6900000004</v>
      </c>
      <c r="CD39" s="329">
        <v>2552899.0099999998</v>
      </c>
      <c r="CE39" s="329" t="s">
        <v>681</v>
      </c>
      <c r="CF39" s="329">
        <v>171686.19</v>
      </c>
      <c r="CG39" s="329">
        <v>67798344.969999999</v>
      </c>
      <c r="CH39" s="330"/>
      <c r="CI39" s="329">
        <v>-377937.91</v>
      </c>
      <c r="CJ39" s="329">
        <v>1957204.09</v>
      </c>
      <c r="CK39" s="329">
        <v>62452972.259999998</v>
      </c>
      <c r="CL39" s="329">
        <v>4200053.6900000004</v>
      </c>
      <c r="CM39" s="329">
        <v>2552899.0099999998</v>
      </c>
      <c r="CN39" s="329" t="s">
        <v>681</v>
      </c>
      <c r="CO39" s="329">
        <v>171686.19</v>
      </c>
      <c r="CP39" s="329">
        <v>67798344.969999999</v>
      </c>
      <c r="CQ39" s="330"/>
      <c r="CR39" s="329">
        <v>-377937.91</v>
      </c>
      <c r="CS39" s="329">
        <v>1957204.09</v>
      </c>
      <c r="CT39" s="329">
        <v>62452972.259999998</v>
      </c>
      <c r="CU39" s="329">
        <v>4200053.6900000004</v>
      </c>
      <c r="CV39" s="329">
        <v>2552899.0099999998</v>
      </c>
      <c r="CW39" s="329" t="s">
        <v>681</v>
      </c>
      <c r="CX39" s="329">
        <v>171686.19</v>
      </c>
      <c r="CY39" s="329">
        <v>67798344.969999999</v>
      </c>
      <c r="CZ39" s="330"/>
      <c r="DA39" s="329">
        <v>-627940.15</v>
      </c>
      <c r="DB39" s="329">
        <v>2305095.84</v>
      </c>
      <c r="DC39" s="329">
        <v>71479692.219999999</v>
      </c>
      <c r="DD39" s="329">
        <v>4807113.8</v>
      </c>
      <c r="DE39" s="329">
        <v>2157715.62</v>
      </c>
      <c r="DF39" s="329" t="s">
        <v>681</v>
      </c>
      <c r="DG39" s="329">
        <v>145109.53</v>
      </c>
      <c r="DH39" s="329">
        <v>76912475.479999989</v>
      </c>
      <c r="DI39" s="10"/>
    </row>
    <row r="40" spans="1:113">
      <c r="A40" s="235" t="str">
        <f>INDEX(Map!$A$6:$B$70,MATCH('FY14 Essbase'!C40,Map!$A$6:$A$70,0),2)</f>
        <v>095DIV</v>
      </c>
      <c r="B40" s="17"/>
      <c r="C40" s="3" t="s">
        <v>99</v>
      </c>
      <c r="D40" s="3" t="s">
        <v>57</v>
      </c>
      <c r="E40" s="10"/>
      <c r="F40" s="328">
        <v>-18375.32</v>
      </c>
      <c r="G40" s="328">
        <v>-1235.77</v>
      </c>
      <c r="H40" s="328">
        <v>79640.86</v>
      </c>
      <c r="I40" s="328">
        <v>5355.96</v>
      </c>
      <c r="J40" s="329" t="s">
        <v>681</v>
      </c>
      <c r="K40" s="329" t="s">
        <v>681</v>
      </c>
      <c r="L40" s="329" t="s">
        <v>681</v>
      </c>
      <c r="M40" s="328">
        <v>104607.91</v>
      </c>
      <c r="N40" s="330"/>
      <c r="O40" s="328">
        <v>-18375.32</v>
      </c>
      <c r="P40" s="328">
        <v>-1235.77</v>
      </c>
      <c r="Q40" s="328">
        <v>79640.86</v>
      </c>
      <c r="R40" s="328">
        <v>5355.96</v>
      </c>
      <c r="S40" s="329" t="s">
        <v>681</v>
      </c>
      <c r="T40" s="329" t="s">
        <v>681</v>
      </c>
      <c r="U40" s="329" t="s">
        <v>681</v>
      </c>
      <c r="V40" s="328">
        <v>104607.91</v>
      </c>
      <c r="W40" s="330"/>
      <c r="X40" s="328">
        <v>-18375.32</v>
      </c>
      <c r="Y40" s="328">
        <v>-1235.77</v>
      </c>
      <c r="Z40" s="328">
        <v>79640.86</v>
      </c>
      <c r="AA40" s="328">
        <v>5355.96</v>
      </c>
      <c r="AB40" s="329" t="s">
        <v>681</v>
      </c>
      <c r="AC40" s="329" t="s">
        <v>681</v>
      </c>
      <c r="AD40" s="329" t="s">
        <v>681</v>
      </c>
      <c r="AE40" s="328">
        <v>104607.91</v>
      </c>
      <c r="AF40" s="330"/>
      <c r="AG40" s="329">
        <v>-18375.32</v>
      </c>
      <c r="AH40" s="329">
        <v>-1235.77</v>
      </c>
      <c r="AI40" s="329">
        <v>79640.86</v>
      </c>
      <c r="AJ40" s="329">
        <v>5355.96</v>
      </c>
      <c r="AK40" s="329" t="s">
        <v>681</v>
      </c>
      <c r="AL40" s="329" t="s">
        <v>681</v>
      </c>
      <c r="AM40" s="329" t="s">
        <v>681</v>
      </c>
      <c r="AN40" s="329">
        <v>104607.91</v>
      </c>
      <c r="AO40" s="330"/>
      <c r="AP40" s="329">
        <v>-18375.32</v>
      </c>
      <c r="AQ40" s="329">
        <v>-1235.77</v>
      </c>
      <c r="AR40" s="329">
        <v>79640.86</v>
      </c>
      <c r="AS40" s="329">
        <v>5355.96</v>
      </c>
      <c r="AT40" s="329" t="s">
        <v>681</v>
      </c>
      <c r="AU40" s="329" t="s">
        <v>681</v>
      </c>
      <c r="AV40" s="329" t="s">
        <v>681</v>
      </c>
      <c r="AW40" s="329">
        <v>104607.91</v>
      </c>
      <c r="AX40" s="330"/>
      <c r="AY40" s="329">
        <v>-18375.32</v>
      </c>
      <c r="AZ40" s="329">
        <v>-1235.77</v>
      </c>
      <c r="BA40" s="329">
        <v>79640.86</v>
      </c>
      <c r="BB40" s="329">
        <v>5355.96</v>
      </c>
      <c r="BC40" s="329" t="s">
        <v>681</v>
      </c>
      <c r="BD40" s="329" t="s">
        <v>681</v>
      </c>
      <c r="BE40" s="329" t="s">
        <v>681</v>
      </c>
      <c r="BF40" s="329">
        <v>104607.91</v>
      </c>
      <c r="BG40" s="330"/>
      <c r="BH40" s="329">
        <v>-18375.32</v>
      </c>
      <c r="BI40" s="329">
        <v>-1235.77</v>
      </c>
      <c r="BJ40" s="329">
        <v>79640.86</v>
      </c>
      <c r="BK40" s="329">
        <v>5355.96</v>
      </c>
      <c r="BL40" s="329" t="s">
        <v>681</v>
      </c>
      <c r="BM40" s="329" t="s">
        <v>681</v>
      </c>
      <c r="BN40" s="329" t="s">
        <v>681</v>
      </c>
      <c r="BO40" s="329">
        <v>104607.91</v>
      </c>
      <c r="BP40" s="330"/>
      <c r="BQ40" s="329">
        <v>-18375.32</v>
      </c>
      <c r="BR40" s="329">
        <v>-1235.77</v>
      </c>
      <c r="BS40" s="329">
        <v>79640.86</v>
      </c>
      <c r="BT40" s="329">
        <v>5355.96</v>
      </c>
      <c r="BU40" s="329" t="s">
        <v>681</v>
      </c>
      <c r="BV40" s="329" t="s">
        <v>681</v>
      </c>
      <c r="BW40" s="329" t="s">
        <v>681</v>
      </c>
      <c r="BX40" s="329">
        <v>104607.91</v>
      </c>
      <c r="BY40" s="330"/>
      <c r="BZ40" s="329">
        <v>-18375.32</v>
      </c>
      <c r="CA40" s="329">
        <v>-1235.77</v>
      </c>
      <c r="CB40" s="329">
        <v>79640.86</v>
      </c>
      <c r="CC40" s="329">
        <v>5355.96</v>
      </c>
      <c r="CD40" s="329" t="s">
        <v>681</v>
      </c>
      <c r="CE40" s="329" t="s">
        <v>681</v>
      </c>
      <c r="CF40" s="329" t="s">
        <v>681</v>
      </c>
      <c r="CG40" s="329">
        <v>104607.91</v>
      </c>
      <c r="CH40" s="330"/>
      <c r="CI40" s="329">
        <v>-18375.32</v>
      </c>
      <c r="CJ40" s="329">
        <v>-1235.77</v>
      </c>
      <c r="CK40" s="329">
        <v>79640.86</v>
      </c>
      <c r="CL40" s="329">
        <v>5355.96</v>
      </c>
      <c r="CM40" s="329" t="s">
        <v>681</v>
      </c>
      <c r="CN40" s="329" t="s">
        <v>681</v>
      </c>
      <c r="CO40" s="329" t="s">
        <v>681</v>
      </c>
      <c r="CP40" s="329">
        <v>104607.91</v>
      </c>
      <c r="CQ40" s="330"/>
      <c r="CR40" s="329">
        <v>-18375.32</v>
      </c>
      <c r="CS40" s="329">
        <v>-1235.77</v>
      </c>
      <c r="CT40" s="329">
        <v>79640.86</v>
      </c>
      <c r="CU40" s="329">
        <v>5355.96</v>
      </c>
      <c r="CV40" s="329" t="s">
        <v>681</v>
      </c>
      <c r="CW40" s="329" t="s">
        <v>681</v>
      </c>
      <c r="CX40" s="329" t="s">
        <v>681</v>
      </c>
      <c r="CY40" s="329">
        <v>104607.91</v>
      </c>
      <c r="CZ40" s="330"/>
      <c r="DA40" s="329">
        <v>256501.03</v>
      </c>
      <c r="DB40" s="329">
        <v>17250.07</v>
      </c>
      <c r="DC40" s="329">
        <v>-2323004.91</v>
      </c>
      <c r="DD40" s="329">
        <v>-156225.47</v>
      </c>
      <c r="DE40" s="329" t="s">
        <v>681</v>
      </c>
      <c r="DF40" s="329" t="s">
        <v>681</v>
      </c>
      <c r="DG40" s="329" t="s">
        <v>681</v>
      </c>
      <c r="DH40" s="329">
        <v>-2752981.4800000004</v>
      </c>
      <c r="DI40" s="10"/>
    </row>
    <row r="41" spans="1:113">
      <c r="A41" s="235" t="str">
        <f>INDEX(Map!$A$6:$B$70,MATCH('FY14 Essbase'!C41,Map!$A$6:$A$70,0),2)</f>
        <v>096DIV</v>
      </c>
      <c r="B41" s="17"/>
      <c r="C41" s="3" t="s">
        <v>92</v>
      </c>
      <c r="D41" s="3" t="s">
        <v>50</v>
      </c>
      <c r="E41" s="10"/>
      <c r="F41" s="328">
        <v>132387.51999999999</v>
      </c>
      <c r="G41" s="328">
        <v>8903.25</v>
      </c>
      <c r="H41" s="328">
        <v>12921300.02</v>
      </c>
      <c r="I41" s="328">
        <v>868976.32</v>
      </c>
      <c r="J41" s="328">
        <v>2515731.14</v>
      </c>
      <c r="K41" s="329" t="s">
        <v>681</v>
      </c>
      <c r="L41" s="328">
        <v>169186.6</v>
      </c>
      <c r="M41" s="328">
        <v>16333903.310000001</v>
      </c>
      <c r="N41" s="330"/>
      <c r="O41" s="328">
        <v>132387.51999999999</v>
      </c>
      <c r="P41" s="328">
        <v>8903.25</v>
      </c>
      <c r="Q41" s="328">
        <v>12921300.02</v>
      </c>
      <c r="R41" s="328">
        <v>868976.32</v>
      </c>
      <c r="S41" s="328">
        <v>2515731.14</v>
      </c>
      <c r="T41" s="329" t="s">
        <v>681</v>
      </c>
      <c r="U41" s="328">
        <v>169186.6</v>
      </c>
      <c r="V41" s="328">
        <v>16333903.310000001</v>
      </c>
      <c r="W41" s="330"/>
      <c r="X41" s="328">
        <v>132387.51999999999</v>
      </c>
      <c r="Y41" s="328">
        <v>8903.25</v>
      </c>
      <c r="Z41" s="328">
        <v>12921300.02</v>
      </c>
      <c r="AA41" s="328">
        <v>868976.32</v>
      </c>
      <c r="AB41" s="328">
        <v>2515731.14</v>
      </c>
      <c r="AC41" s="329" t="s">
        <v>681</v>
      </c>
      <c r="AD41" s="328">
        <v>169186.6</v>
      </c>
      <c r="AE41" s="328">
        <v>16333903.310000001</v>
      </c>
      <c r="AF41" s="330"/>
      <c r="AG41" s="329">
        <v>132387.51999999999</v>
      </c>
      <c r="AH41" s="329">
        <v>8903.25</v>
      </c>
      <c r="AI41" s="329">
        <v>12921300.02</v>
      </c>
      <c r="AJ41" s="329">
        <v>868976.32</v>
      </c>
      <c r="AK41" s="329">
        <v>2515731.14</v>
      </c>
      <c r="AL41" s="329" t="s">
        <v>681</v>
      </c>
      <c r="AM41" s="329">
        <v>169186.6</v>
      </c>
      <c r="AN41" s="329">
        <v>16333903.310000001</v>
      </c>
      <c r="AO41" s="330"/>
      <c r="AP41" s="329">
        <v>132387.51999999999</v>
      </c>
      <c r="AQ41" s="329">
        <v>8903.25</v>
      </c>
      <c r="AR41" s="329">
        <v>12921300.02</v>
      </c>
      <c r="AS41" s="329">
        <v>868976.32</v>
      </c>
      <c r="AT41" s="329">
        <v>2515731.14</v>
      </c>
      <c r="AU41" s="329" t="s">
        <v>681</v>
      </c>
      <c r="AV41" s="329">
        <v>169186.6</v>
      </c>
      <c r="AW41" s="329">
        <v>16333903.310000001</v>
      </c>
      <c r="AX41" s="330"/>
      <c r="AY41" s="329">
        <v>132387.51999999999</v>
      </c>
      <c r="AZ41" s="329">
        <v>8903.25</v>
      </c>
      <c r="BA41" s="329">
        <v>12921300.02</v>
      </c>
      <c r="BB41" s="329">
        <v>868976.32</v>
      </c>
      <c r="BC41" s="329">
        <v>2515731.14</v>
      </c>
      <c r="BD41" s="329" t="s">
        <v>681</v>
      </c>
      <c r="BE41" s="329">
        <v>169186.6</v>
      </c>
      <c r="BF41" s="329">
        <v>16333903.310000001</v>
      </c>
      <c r="BG41" s="330"/>
      <c r="BH41" s="329">
        <v>132387.51999999999</v>
      </c>
      <c r="BI41" s="329">
        <v>8903.25</v>
      </c>
      <c r="BJ41" s="329">
        <v>12921300.02</v>
      </c>
      <c r="BK41" s="329">
        <v>868976.32</v>
      </c>
      <c r="BL41" s="329">
        <v>2515731.14</v>
      </c>
      <c r="BM41" s="329" t="s">
        <v>681</v>
      </c>
      <c r="BN41" s="329">
        <v>169186.6</v>
      </c>
      <c r="BO41" s="329">
        <v>16333903.310000001</v>
      </c>
      <c r="BP41" s="330"/>
      <c r="BQ41" s="329">
        <v>132387.51999999999</v>
      </c>
      <c r="BR41" s="329">
        <v>8903.25</v>
      </c>
      <c r="BS41" s="329">
        <v>12921300.02</v>
      </c>
      <c r="BT41" s="329">
        <v>868976.32</v>
      </c>
      <c r="BU41" s="329">
        <v>2515731.14</v>
      </c>
      <c r="BV41" s="329" t="s">
        <v>681</v>
      </c>
      <c r="BW41" s="329">
        <v>169186.6</v>
      </c>
      <c r="BX41" s="329">
        <v>16333903.310000001</v>
      </c>
      <c r="BY41" s="330"/>
      <c r="BZ41" s="329">
        <v>132387.51999999999</v>
      </c>
      <c r="CA41" s="329">
        <v>8903.25</v>
      </c>
      <c r="CB41" s="329">
        <v>12921300.02</v>
      </c>
      <c r="CC41" s="329">
        <v>868976.32</v>
      </c>
      <c r="CD41" s="329">
        <v>2515731.14</v>
      </c>
      <c r="CE41" s="329" t="s">
        <v>681</v>
      </c>
      <c r="CF41" s="329">
        <v>169186.6</v>
      </c>
      <c r="CG41" s="329">
        <v>16333903.310000001</v>
      </c>
      <c r="CH41" s="330"/>
      <c r="CI41" s="329">
        <v>132387.51999999999</v>
      </c>
      <c r="CJ41" s="329">
        <v>8903.25</v>
      </c>
      <c r="CK41" s="329">
        <v>12921300.02</v>
      </c>
      <c r="CL41" s="329">
        <v>868976.32</v>
      </c>
      <c r="CM41" s="329">
        <v>2515731.14</v>
      </c>
      <c r="CN41" s="329" t="s">
        <v>681</v>
      </c>
      <c r="CO41" s="329">
        <v>169186.6</v>
      </c>
      <c r="CP41" s="329">
        <v>16333903.310000001</v>
      </c>
      <c r="CQ41" s="330"/>
      <c r="CR41" s="329">
        <v>132387.51999999999</v>
      </c>
      <c r="CS41" s="329">
        <v>8903.25</v>
      </c>
      <c r="CT41" s="329">
        <v>12921300.02</v>
      </c>
      <c r="CU41" s="329">
        <v>868976.32</v>
      </c>
      <c r="CV41" s="329">
        <v>2515731.14</v>
      </c>
      <c r="CW41" s="329" t="s">
        <v>681</v>
      </c>
      <c r="CX41" s="329">
        <v>169186.6</v>
      </c>
      <c r="CY41" s="329">
        <v>16333903.310000001</v>
      </c>
      <c r="CZ41" s="330"/>
      <c r="DA41" s="329">
        <v>110569.58</v>
      </c>
      <c r="DB41" s="329">
        <v>27124.77</v>
      </c>
      <c r="DC41" s="329">
        <v>13444389.699999999</v>
      </c>
      <c r="DD41" s="329">
        <v>904154.86</v>
      </c>
      <c r="DE41" s="329">
        <v>1586172.06</v>
      </c>
      <c r="DF41" s="329" t="s">
        <v>681</v>
      </c>
      <c r="DG41" s="329">
        <v>106672.39</v>
      </c>
      <c r="DH41" s="329">
        <v>15903694.659999998</v>
      </c>
      <c r="DI41" s="10"/>
    </row>
    <row r="42" spans="1:113">
      <c r="A42" s="235" t="str">
        <f>INDEX(Map!$A$6:$B$70,MATCH('FY14 Essbase'!C42,Map!$A$6:$A$70,0),2)</f>
        <v>097DIV</v>
      </c>
      <c r="B42" s="17"/>
      <c r="C42" s="3" t="s">
        <v>98</v>
      </c>
      <c r="D42" s="3" t="s">
        <v>56</v>
      </c>
      <c r="E42" s="10"/>
      <c r="F42" s="329" t="s">
        <v>681</v>
      </c>
      <c r="G42" s="329" t="s">
        <v>681</v>
      </c>
      <c r="H42" s="329" t="s">
        <v>681</v>
      </c>
      <c r="I42" s="329" t="s">
        <v>681</v>
      </c>
      <c r="J42" s="329" t="s">
        <v>681</v>
      </c>
      <c r="K42" s="329" t="s">
        <v>681</v>
      </c>
      <c r="L42" s="329" t="s">
        <v>681</v>
      </c>
      <c r="M42" s="329" t="s">
        <v>681</v>
      </c>
      <c r="N42" s="330"/>
      <c r="O42" s="329" t="s">
        <v>681</v>
      </c>
      <c r="P42" s="329" t="s">
        <v>681</v>
      </c>
      <c r="Q42" s="329" t="s">
        <v>681</v>
      </c>
      <c r="R42" s="329" t="s">
        <v>681</v>
      </c>
      <c r="S42" s="329" t="s">
        <v>681</v>
      </c>
      <c r="T42" s="329" t="s">
        <v>681</v>
      </c>
      <c r="U42" s="329" t="s">
        <v>681</v>
      </c>
      <c r="V42" s="329" t="s">
        <v>681</v>
      </c>
      <c r="W42" s="330"/>
      <c r="X42" s="329" t="s">
        <v>681</v>
      </c>
      <c r="Y42" s="329" t="s">
        <v>681</v>
      </c>
      <c r="Z42" s="329" t="s">
        <v>681</v>
      </c>
      <c r="AA42" s="329" t="s">
        <v>681</v>
      </c>
      <c r="AB42" s="329" t="s">
        <v>681</v>
      </c>
      <c r="AC42" s="329" t="s">
        <v>681</v>
      </c>
      <c r="AD42" s="329" t="s">
        <v>681</v>
      </c>
      <c r="AE42" s="329" t="s">
        <v>681</v>
      </c>
      <c r="AF42" s="330"/>
      <c r="AG42" s="329" t="s">
        <v>681</v>
      </c>
      <c r="AH42" s="329" t="s">
        <v>681</v>
      </c>
      <c r="AI42" s="329" t="s">
        <v>681</v>
      </c>
      <c r="AJ42" s="329" t="s">
        <v>681</v>
      </c>
      <c r="AK42" s="329" t="s">
        <v>681</v>
      </c>
      <c r="AL42" s="329" t="s">
        <v>681</v>
      </c>
      <c r="AM42" s="329" t="s">
        <v>681</v>
      </c>
      <c r="AN42" s="329" t="s">
        <v>681</v>
      </c>
      <c r="AO42" s="330"/>
      <c r="AP42" s="329" t="s">
        <v>681</v>
      </c>
      <c r="AQ42" s="329" t="s">
        <v>681</v>
      </c>
      <c r="AR42" s="329" t="s">
        <v>681</v>
      </c>
      <c r="AS42" s="329" t="s">
        <v>681</v>
      </c>
      <c r="AT42" s="329" t="s">
        <v>681</v>
      </c>
      <c r="AU42" s="329" t="s">
        <v>681</v>
      </c>
      <c r="AV42" s="329" t="s">
        <v>681</v>
      </c>
      <c r="AW42" s="329" t="s">
        <v>681</v>
      </c>
      <c r="AX42" s="330"/>
      <c r="AY42" s="329" t="s">
        <v>681</v>
      </c>
      <c r="AZ42" s="329" t="s">
        <v>681</v>
      </c>
      <c r="BA42" s="329" t="s">
        <v>681</v>
      </c>
      <c r="BB42" s="329" t="s">
        <v>681</v>
      </c>
      <c r="BC42" s="329" t="s">
        <v>681</v>
      </c>
      <c r="BD42" s="329" t="s">
        <v>681</v>
      </c>
      <c r="BE42" s="329" t="s">
        <v>681</v>
      </c>
      <c r="BF42" s="329" t="s">
        <v>681</v>
      </c>
      <c r="BG42" s="330"/>
      <c r="BH42" s="329" t="s">
        <v>681</v>
      </c>
      <c r="BI42" s="329" t="s">
        <v>681</v>
      </c>
      <c r="BJ42" s="329" t="s">
        <v>681</v>
      </c>
      <c r="BK42" s="329" t="s">
        <v>681</v>
      </c>
      <c r="BL42" s="329" t="s">
        <v>681</v>
      </c>
      <c r="BM42" s="329" t="s">
        <v>681</v>
      </c>
      <c r="BN42" s="329" t="s">
        <v>681</v>
      </c>
      <c r="BO42" s="329" t="s">
        <v>681</v>
      </c>
      <c r="BP42" s="330"/>
      <c r="BQ42" s="329" t="s">
        <v>681</v>
      </c>
      <c r="BR42" s="329" t="s">
        <v>681</v>
      </c>
      <c r="BS42" s="329" t="s">
        <v>681</v>
      </c>
      <c r="BT42" s="329" t="s">
        <v>681</v>
      </c>
      <c r="BU42" s="329" t="s">
        <v>681</v>
      </c>
      <c r="BV42" s="329" t="s">
        <v>681</v>
      </c>
      <c r="BW42" s="329" t="s">
        <v>681</v>
      </c>
      <c r="BX42" s="329" t="s">
        <v>681</v>
      </c>
      <c r="BY42" s="330"/>
      <c r="BZ42" s="329" t="s">
        <v>681</v>
      </c>
      <c r="CA42" s="329" t="s">
        <v>681</v>
      </c>
      <c r="CB42" s="329" t="s">
        <v>681</v>
      </c>
      <c r="CC42" s="329" t="s">
        <v>681</v>
      </c>
      <c r="CD42" s="329" t="s">
        <v>681</v>
      </c>
      <c r="CE42" s="329" t="s">
        <v>681</v>
      </c>
      <c r="CF42" s="329" t="s">
        <v>681</v>
      </c>
      <c r="CG42" s="329" t="s">
        <v>681</v>
      </c>
      <c r="CH42" s="330"/>
      <c r="CI42" s="329" t="s">
        <v>681</v>
      </c>
      <c r="CJ42" s="329" t="s">
        <v>681</v>
      </c>
      <c r="CK42" s="329" t="s">
        <v>681</v>
      </c>
      <c r="CL42" s="329" t="s">
        <v>681</v>
      </c>
      <c r="CM42" s="329" t="s">
        <v>681</v>
      </c>
      <c r="CN42" s="329" t="s">
        <v>681</v>
      </c>
      <c r="CO42" s="329" t="s">
        <v>681</v>
      </c>
      <c r="CP42" s="329" t="s">
        <v>681</v>
      </c>
      <c r="CQ42" s="330"/>
      <c r="CR42" s="329" t="s">
        <v>681</v>
      </c>
      <c r="CS42" s="329" t="s">
        <v>681</v>
      </c>
      <c r="CT42" s="329" t="s">
        <v>681</v>
      </c>
      <c r="CU42" s="329" t="s">
        <v>681</v>
      </c>
      <c r="CV42" s="329" t="s">
        <v>681</v>
      </c>
      <c r="CW42" s="329" t="s">
        <v>681</v>
      </c>
      <c r="CX42" s="329" t="s">
        <v>681</v>
      </c>
      <c r="CY42" s="329" t="s">
        <v>681</v>
      </c>
      <c r="CZ42" s="330"/>
      <c r="DA42" s="329" t="s">
        <v>681</v>
      </c>
      <c r="DB42" s="329" t="s">
        <v>681</v>
      </c>
      <c r="DC42" s="329" t="s">
        <v>681</v>
      </c>
      <c r="DD42" s="329" t="s">
        <v>681</v>
      </c>
      <c r="DE42" s="329" t="s">
        <v>681</v>
      </c>
      <c r="DF42" s="329" t="s">
        <v>681</v>
      </c>
      <c r="DG42" s="329" t="s">
        <v>681</v>
      </c>
      <c r="DH42" s="329" t="s">
        <v>681</v>
      </c>
      <c r="DI42" s="10"/>
    </row>
    <row r="43" spans="1:113">
      <c r="A43" s="235" t="str">
        <f>INDEX(Map!$A$6:$B$70,MATCH('FY14 Essbase'!C43,Map!$A$6:$A$70,0),2)</f>
        <v>098DIV</v>
      </c>
      <c r="B43" s="17"/>
      <c r="C43" s="3" t="s">
        <v>95</v>
      </c>
      <c r="D43" s="3" t="s">
        <v>53</v>
      </c>
      <c r="E43" s="10"/>
      <c r="F43" s="329" t="s">
        <v>681</v>
      </c>
      <c r="G43" s="329" t="s">
        <v>681</v>
      </c>
      <c r="H43" s="329" t="s">
        <v>681</v>
      </c>
      <c r="I43" s="329" t="s">
        <v>681</v>
      </c>
      <c r="J43" s="329" t="s">
        <v>681</v>
      </c>
      <c r="K43" s="329" t="s">
        <v>681</v>
      </c>
      <c r="L43" s="329" t="s">
        <v>681</v>
      </c>
      <c r="M43" s="329" t="s">
        <v>681</v>
      </c>
      <c r="N43" s="330"/>
      <c r="O43" s="329" t="s">
        <v>681</v>
      </c>
      <c r="P43" s="329" t="s">
        <v>681</v>
      </c>
      <c r="Q43" s="329" t="s">
        <v>681</v>
      </c>
      <c r="R43" s="329" t="s">
        <v>681</v>
      </c>
      <c r="S43" s="329" t="s">
        <v>681</v>
      </c>
      <c r="T43" s="329" t="s">
        <v>681</v>
      </c>
      <c r="U43" s="329" t="s">
        <v>681</v>
      </c>
      <c r="V43" s="329" t="s">
        <v>681</v>
      </c>
      <c r="W43" s="330"/>
      <c r="X43" s="329" t="s">
        <v>681</v>
      </c>
      <c r="Y43" s="329" t="s">
        <v>681</v>
      </c>
      <c r="Z43" s="329" t="s">
        <v>681</v>
      </c>
      <c r="AA43" s="329" t="s">
        <v>681</v>
      </c>
      <c r="AB43" s="329" t="s">
        <v>681</v>
      </c>
      <c r="AC43" s="329" t="s">
        <v>681</v>
      </c>
      <c r="AD43" s="329" t="s">
        <v>681</v>
      </c>
      <c r="AE43" s="329" t="s">
        <v>681</v>
      </c>
      <c r="AF43" s="330"/>
      <c r="AG43" s="329" t="s">
        <v>681</v>
      </c>
      <c r="AH43" s="329" t="s">
        <v>681</v>
      </c>
      <c r="AI43" s="329" t="s">
        <v>681</v>
      </c>
      <c r="AJ43" s="329" t="s">
        <v>681</v>
      </c>
      <c r="AK43" s="329" t="s">
        <v>681</v>
      </c>
      <c r="AL43" s="329" t="s">
        <v>681</v>
      </c>
      <c r="AM43" s="329" t="s">
        <v>681</v>
      </c>
      <c r="AN43" s="329" t="s">
        <v>681</v>
      </c>
      <c r="AO43" s="330"/>
      <c r="AP43" s="329" t="s">
        <v>681</v>
      </c>
      <c r="AQ43" s="329" t="s">
        <v>681</v>
      </c>
      <c r="AR43" s="329" t="s">
        <v>681</v>
      </c>
      <c r="AS43" s="329" t="s">
        <v>681</v>
      </c>
      <c r="AT43" s="329" t="s">
        <v>681</v>
      </c>
      <c r="AU43" s="329" t="s">
        <v>681</v>
      </c>
      <c r="AV43" s="329" t="s">
        <v>681</v>
      </c>
      <c r="AW43" s="329" t="s">
        <v>681</v>
      </c>
      <c r="AX43" s="330"/>
      <c r="AY43" s="329" t="s">
        <v>681</v>
      </c>
      <c r="AZ43" s="329" t="s">
        <v>681</v>
      </c>
      <c r="BA43" s="329" t="s">
        <v>681</v>
      </c>
      <c r="BB43" s="329" t="s">
        <v>681</v>
      </c>
      <c r="BC43" s="329" t="s">
        <v>681</v>
      </c>
      <c r="BD43" s="329" t="s">
        <v>681</v>
      </c>
      <c r="BE43" s="329" t="s">
        <v>681</v>
      </c>
      <c r="BF43" s="329" t="s">
        <v>681</v>
      </c>
      <c r="BG43" s="330"/>
      <c r="BH43" s="329" t="s">
        <v>681</v>
      </c>
      <c r="BI43" s="329" t="s">
        <v>681</v>
      </c>
      <c r="BJ43" s="329" t="s">
        <v>681</v>
      </c>
      <c r="BK43" s="329" t="s">
        <v>681</v>
      </c>
      <c r="BL43" s="329" t="s">
        <v>681</v>
      </c>
      <c r="BM43" s="329" t="s">
        <v>681</v>
      </c>
      <c r="BN43" s="329" t="s">
        <v>681</v>
      </c>
      <c r="BO43" s="329" t="s">
        <v>681</v>
      </c>
      <c r="BP43" s="330"/>
      <c r="BQ43" s="329" t="s">
        <v>681</v>
      </c>
      <c r="BR43" s="329" t="s">
        <v>681</v>
      </c>
      <c r="BS43" s="329" t="s">
        <v>681</v>
      </c>
      <c r="BT43" s="329" t="s">
        <v>681</v>
      </c>
      <c r="BU43" s="329" t="s">
        <v>681</v>
      </c>
      <c r="BV43" s="329" t="s">
        <v>681</v>
      </c>
      <c r="BW43" s="329" t="s">
        <v>681</v>
      </c>
      <c r="BX43" s="329" t="s">
        <v>681</v>
      </c>
      <c r="BY43" s="330"/>
      <c r="BZ43" s="329" t="s">
        <v>681</v>
      </c>
      <c r="CA43" s="329" t="s">
        <v>681</v>
      </c>
      <c r="CB43" s="329" t="s">
        <v>681</v>
      </c>
      <c r="CC43" s="329" t="s">
        <v>681</v>
      </c>
      <c r="CD43" s="329" t="s">
        <v>681</v>
      </c>
      <c r="CE43" s="329" t="s">
        <v>681</v>
      </c>
      <c r="CF43" s="329" t="s">
        <v>681</v>
      </c>
      <c r="CG43" s="329" t="s">
        <v>681</v>
      </c>
      <c r="CH43" s="330"/>
      <c r="CI43" s="329" t="s">
        <v>681</v>
      </c>
      <c r="CJ43" s="329" t="s">
        <v>681</v>
      </c>
      <c r="CK43" s="329" t="s">
        <v>681</v>
      </c>
      <c r="CL43" s="329" t="s">
        <v>681</v>
      </c>
      <c r="CM43" s="329" t="s">
        <v>681</v>
      </c>
      <c r="CN43" s="329" t="s">
        <v>681</v>
      </c>
      <c r="CO43" s="329" t="s">
        <v>681</v>
      </c>
      <c r="CP43" s="329" t="s">
        <v>681</v>
      </c>
      <c r="CQ43" s="330"/>
      <c r="CR43" s="329" t="s">
        <v>681</v>
      </c>
      <c r="CS43" s="329" t="s">
        <v>681</v>
      </c>
      <c r="CT43" s="329" t="s">
        <v>681</v>
      </c>
      <c r="CU43" s="329" t="s">
        <v>681</v>
      </c>
      <c r="CV43" s="329" t="s">
        <v>681</v>
      </c>
      <c r="CW43" s="329" t="s">
        <v>681</v>
      </c>
      <c r="CX43" s="329" t="s">
        <v>681</v>
      </c>
      <c r="CY43" s="329" t="s">
        <v>681</v>
      </c>
      <c r="CZ43" s="330"/>
      <c r="DA43" s="329" t="s">
        <v>681</v>
      </c>
      <c r="DB43" s="329" t="s">
        <v>681</v>
      </c>
      <c r="DC43" s="329">
        <v>-1874199.33</v>
      </c>
      <c r="DD43" s="329">
        <v>-126042.65</v>
      </c>
      <c r="DE43" s="329" t="s">
        <v>681</v>
      </c>
      <c r="DF43" s="329" t="s">
        <v>681</v>
      </c>
      <c r="DG43" s="329" t="s">
        <v>681</v>
      </c>
      <c r="DH43" s="329">
        <v>-2000241.98</v>
      </c>
      <c r="DI43" s="10"/>
    </row>
    <row r="44" spans="1:113">
      <c r="A44" s="235" t="str">
        <f>INDEX(Map!$A$6:$B$70,MATCH('FY14 Essbase'!C44,Map!$A$6:$A$70,0),2)</f>
        <v>099DIV</v>
      </c>
      <c r="B44" s="17"/>
      <c r="C44" s="3" t="s">
        <v>100</v>
      </c>
      <c r="D44" s="3" t="s">
        <v>58</v>
      </c>
      <c r="E44" s="10"/>
      <c r="F44" s="329" t="s">
        <v>681</v>
      </c>
      <c r="G44" s="329" t="s">
        <v>681</v>
      </c>
      <c r="H44" s="329" t="s">
        <v>681</v>
      </c>
      <c r="I44" s="329" t="s">
        <v>681</v>
      </c>
      <c r="J44" s="329" t="s">
        <v>681</v>
      </c>
      <c r="K44" s="329" t="s">
        <v>681</v>
      </c>
      <c r="L44" s="329" t="s">
        <v>681</v>
      </c>
      <c r="M44" s="329" t="s">
        <v>681</v>
      </c>
      <c r="N44" s="330"/>
      <c r="O44" s="329" t="s">
        <v>681</v>
      </c>
      <c r="P44" s="329" t="s">
        <v>681</v>
      </c>
      <c r="Q44" s="329" t="s">
        <v>681</v>
      </c>
      <c r="R44" s="329" t="s">
        <v>681</v>
      </c>
      <c r="S44" s="329" t="s">
        <v>681</v>
      </c>
      <c r="T44" s="329" t="s">
        <v>681</v>
      </c>
      <c r="U44" s="329" t="s">
        <v>681</v>
      </c>
      <c r="V44" s="329" t="s">
        <v>681</v>
      </c>
      <c r="W44" s="330"/>
      <c r="X44" s="329" t="s">
        <v>681</v>
      </c>
      <c r="Y44" s="329" t="s">
        <v>681</v>
      </c>
      <c r="Z44" s="329" t="s">
        <v>681</v>
      </c>
      <c r="AA44" s="329" t="s">
        <v>681</v>
      </c>
      <c r="AB44" s="329" t="s">
        <v>681</v>
      </c>
      <c r="AC44" s="329" t="s">
        <v>681</v>
      </c>
      <c r="AD44" s="329" t="s">
        <v>681</v>
      </c>
      <c r="AE44" s="329" t="s">
        <v>681</v>
      </c>
      <c r="AF44" s="330"/>
      <c r="AG44" s="329" t="s">
        <v>681</v>
      </c>
      <c r="AH44" s="329" t="s">
        <v>681</v>
      </c>
      <c r="AI44" s="329" t="s">
        <v>681</v>
      </c>
      <c r="AJ44" s="329" t="s">
        <v>681</v>
      </c>
      <c r="AK44" s="329" t="s">
        <v>681</v>
      </c>
      <c r="AL44" s="329" t="s">
        <v>681</v>
      </c>
      <c r="AM44" s="329" t="s">
        <v>681</v>
      </c>
      <c r="AN44" s="329" t="s">
        <v>681</v>
      </c>
      <c r="AO44" s="330"/>
      <c r="AP44" s="329" t="s">
        <v>681</v>
      </c>
      <c r="AQ44" s="329" t="s">
        <v>681</v>
      </c>
      <c r="AR44" s="329" t="s">
        <v>681</v>
      </c>
      <c r="AS44" s="329" t="s">
        <v>681</v>
      </c>
      <c r="AT44" s="329" t="s">
        <v>681</v>
      </c>
      <c r="AU44" s="329" t="s">
        <v>681</v>
      </c>
      <c r="AV44" s="329" t="s">
        <v>681</v>
      </c>
      <c r="AW44" s="329" t="s">
        <v>681</v>
      </c>
      <c r="AX44" s="330"/>
      <c r="AY44" s="329" t="s">
        <v>681</v>
      </c>
      <c r="AZ44" s="329" t="s">
        <v>681</v>
      </c>
      <c r="BA44" s="329" t="s">
        <v>681</v>
      </c>
      <c r="BB44" s="329" t="s">
        <v>681</v>
      </c>
      <c r="BC44" s="329" t="s">
        <v>681</v>
      </c>
      <c r="BD44" s="329" t="s">
        <v>681</v>
      </c>
      <c r="BE44" s="329" t="s">
        <v>681</v>
      </c>
      <c r="BF44" s="329" t="s">
        <v>681</v>
      </c>
      <c r="BG44" s="330"/>
      <c r="BH44" s="329" t="s">
        <v>681</v>
      </c>
      <c r="BI44" s="329" t="s">
        <v>681</v>
      </c>
      <c r="BJ44" s="329" t="s">
        <v>681</v>
      </c>
      <c r="BK44" s="329" t="s">
        <v>681</v>
      </c>
      <c r="BL44" s="329" t="s">
        <v>681</v>
      </c>
      <c r="BM44" s="329" t="s">
        <v>681</v>
      </c>
      <c r="BN44" s="329" t="s">
        <v>681</v>
      </c>
      <c r="BO44" s="329" t="s">
        <v>681</v>
      </c>
      <c r="BP44" s="330"/>
      <c r="BQ44" s="329" t="s">
        <v>681</v>
      </c>
      <c r="BR44" s="329" t="s">
        <v>681</v>
      </c>
      <c r="BS44" s="329" t="s">
        <v>681</v>
      </c>
      <c r="BT44" s="329" t="s">
        <v>681</v>
      </c>
      <c r="BU44" s="329" t="s">
        <v>681</v>
      </c>
      <c r="BV44" s="329" t="s">
        <v>681</v>
      </c>
      <c r="BW44" s="329" t="s">
        <v>681</v>
      </c>
      <c r="BX44" s="329" t="s">
        <v>681</v>
      </c>
      <c r="BY44" s="330"/>
      <c r="BZ44" s="329" t="s">
        <v>681</v>
      </c>
      <c r="CA44" s="329" t="s">
        <v>681</v>
      </c>
      <c r="CB44" s="329" t="s">
        <v>681</v>
      </c>
      <c r="CC44" s="329" t="s">
        <v>681</v>
      </c>
      <c r="CD44" s="329" t="s">
        <v>681</v>
      </c>
      <c r="CE44" s="329" t="s">
        <v>681</v>
      </c>
      <c r="CF44" s="329" t="s">
        <v>681</v>
      </c>
      <c r="CG44" s="329" t="s">
        <v>681</v>
      </c>
      <c r="CH44" s="330"/>
      <c r="CI44" s="329" t="s">
        <v>681</v>
      </c>
      <c r="CJ44" s="329" t="s">
        <v>681</v>
      </c>
      <c r="CK44" s="329" t="s">
        <v>681</v>
      </c>
      <c r="CL44" s="329" t="s">
        <v>681</v>
      </c>
      <c r="CM44" s="329" t="s">
        <v>681</v>
      </c>
      <c r="CN44" s="329" t="s">
        <v>681</v>
      </c>
      <c r="CO44" s="329" t="s">
        <v>681</v>
      </c>
      <c r="CP44" s="329" t="s">
        <v>681</v>
      </c>
      <c r="CQ44" s="330"/>
      <c r="CR44" s="329" t="s">
        <v>681</v>
      </c>
      <c r="CS44" s="329" t="s">
        <v>681</v>
      </c>
      <c r="CT44" s="329" t="s">
        <v>681</v>
      </c>
      <c r="CU44" s="329" t="s">
        <v>681</v>
      </c>
      <c r="CV44" s="329" t="s">
        <v>681</v>
      </c>
      <c r="CW44" s="329" t="s">
        <v>681</v>
      </c>
      <c r="CX44" s="329" t="s">
        <v>681</v>
      </c>
      <c r="CY44" s="329" t="s">
        <v>681</v>
      </c>
      <c r="CZ44" s="330"/>
      <c r="DA44" s="329" t="s">
        <v>681</v>
      </c>
      <c r="DB44" s="329" t="s">
        <v>681</v>
      </c>
      <c r="DC44" s="329" t="s">
        <v>681</v>
      </c>
      <c r="DD44" s="329" t="s">
        <v>681</v>
      </c>
      <c r="DE44" s="329" t="s">
        <v>681</v>
      </c>
      <c r="DF44" s="329" t="s">
        <v>681</v>
      </c>
      <c r="DG44" s="329" t="s">
        <v>681</v>
      </c>
      <c r="DH44" s="329" t="s">
        <v>681</v>
      </c>
      <c r="DI44" s="10"/>
    </row>
    <row r="45" spans="1:113">
      <c r="A45" s="235" t="str">
        <f>INDEX(Map!$A$6:$B$70,MATCH('FY14 Essbase'!C45,Map!$A$6:$A$70,0),2)</f>
        <v>107DIV</v>
      </c>
      <c r="B45" s="17"/>
      <c r="C45" s="3" t="s">
        <v>73</v>
      </c>
      <c r="D45" s="3" t="s">
        <v>31</v>
      </c>
      <c r="E45" s="10"/>
      <c r="F45" s="328">
        <v>-3734239.02</v>
      </c>
      <c r="G45" s="328">
        <v>8779280.5600000005</v>
      </c>
      <c r="H45" s="328">
        <v>2088634.01</v>
      </c>
      <c r="I45" s="328">
        <v>140463.69</v>
      </c>
      <c r="J45" s="328">
        <v>15464.56</v>
      </c>
      <c r="K45" s="329" t="s">
        <v>681</v>
      </c>
      <c r="L45" s="328">
        <v>1040.01</v>
      </c>
      <c r="M45" s="328">
        <v>-2799439.2700000019</v>
      </c>
      <c r="N45" s="330"/>
      <c r="O45" s="328">
        <v>-3734239.02</v>
      </c>
      <c r="P45" s="328">
        <v>8779280.5600000005</v>
      </c>
      <c r="Q45" s="328">
        <v>2088634.01</v>
      </c>
      <c r="R45" s="328">
        <v>140463.69</v>
      </c>
      <c r="S45" s="328">
        <v>15464.56</v>
      </c>
      <c r="T45" s="329" t="s">
        <v>681</v>
      </c>
      <c r="U45" s="328">
        <v>1040.01</v>
      </c>
      <c r="V45" s="328">
        <v>-2799439.2700000019</v>
      </c>
      <c r="W45" s="330"/>
      <c r="X45" s="328">
        <v>-3734239.02</v>
      </c>
      <c r="Y45" s="328">
        <v>8779280.5600000005</v>
      </c>
      <c r="Z45" s="328">
        <v>9068048.5</v>
      </c>
      <c r="AA45" s="328">
        <v>439581.45</v>
      </c>
      <c r="AB45" s="328">
        <v>15464.56</v>
      </c>
      <c r="AC45" s="329" t="s">
        <v>681</v>
      </c>
      <c r="AD45" s="328">
        <v>1040.01</v>
      </c>
      <c r="AE45" s="328">
        <v>4479092.9799999986</v>
      </c>
      <c r="AF45" s="330"/>
      <c r="AG45" s="329">
        <v>-3734239.02</v>
      </c>
      <c r="AH45" s="329">
        <v>8779280.5600000005</v>
      </c>
      <c r="AI45" s="329">
        <v>9068048.5</v>
      </c>
      <c r="AJ45" s="329">
        <v>439581.45</v>
      </c>
      <c r="AK45" s="329">
        <v>15464.56</v>
      </c>
      <c r="AL45" s="329" t="s">
        <v>681</v>
      </c>
      <c r="AM45" s="329">
        <v>1040.01</v>
      </c>
      <c r="AN45" s="329">
        <v>4479092.9799999986</v>
      </c>
      <c r="AO45" s="330"/>
      <c r="AP45" s="329">
        <v>-3734239.02</v>
      </c>
      <c r="AQ45" s="329">
        <v>8779280.5600000005</v>
      </c>
      <c r="AR45" s="329">
        <v>9068048.5</v>
      </c>
      <c r="AS45" s="329">
        <v>439581.45</v>
      </c>
      <c r="AT45" s="329">
        <v>15464.56</v>
      </c>
      <c r="AU45" s="329" t="s">
        <v>681</v>
      </c>
      <c r="AV45" s="329">
        <v>1040.01</v>
      </c>
      <c r="AW45" s="329">
        <v>4479092.9799999986</v>
      </c>
      <c r="AX45" s="330"/>
      <c r="AY45" s="329">
        <v>-3734239.02</v>
      </c>
      <c r="AZ45" s="329">
        <v>8779280.5600000005</v>
      </c>
      <c r="BA45" s="329">
        <v>15511540.810000001</v>
      </c>
      <c r="BB45" s="329">
        <v>715731.12</v>
      </c>
      <c r="BC45" s="329">
        <v>15464.56</v>
      </c>
      <c r="BD45" s="329" t="s">
        <v>681</v>
      </c>
      <c r="BE45" s="329">
        <v>1040.01</v>
      </c>
      <c r="BF45" s="329">
        <v>11198734.959999999</v>
      </c>
      <c r="BG45" s="330"/>
      <c r="BH45" s="329">
        <v>-3734239.02</v>
      </c>
      <c r="BI45" s="329">
        <v>8779280.5600000005</v>
      </c>
      <c r="BJ45" s="329">
        <v>15511540.810000001</v>
      </c>
      <c r="BK45" s="329">
        <v>715731.12</v>
      </c>
      <c r="BL45" s="329">
        <v>15464.56</v>
      </c>
      <c r="BM45" s="329" t="s">
        <v>681</v>
      </c>
      <c r="BN45" s="329">
        <v>1040.01</v>
      </c>
      <c r="BO45" s="329">
        <v>11198734.959999999</v>
      </c>
      <c r="BP45" s="330"/>
      <c r="BQ45" s="329">
        <v>-3734239.02</v>
      </c>
      <c r="BR45" s="329">
        <v>8779280.5600000005</v>
      </c>
      <c r="BS45" s="329">
        <v>15511540.810000001</v>
      </c>
      <c r="BT45" s="329">
        <v>715731.12</v>
      </c>
      <c r="BU45" s="329">
        <v>15464.56</v>
      </c>
      <c r="BV45" s="329" t="s">
        <v>681</v>
      </c>
      <c r="BW45" s="329">
        <v>1040.01</v>
      </c>
      <c r="BX45" s="329">
        <v>11198734.959999999</v>
      </c>
      <c r="BY45" s="330"/>
      <c r="BZ45" s="329">
        <v>-3734239.02</v>
      </c>
      <c r="CA45" s="329">
        <v>8779280.5600000005</v>
      </c>
      <c r="CB45" s="329">
        <v>15308468.289999999</v>
      </c>
      <c r="CC45" s="329">
        <v>707028.02</v>
      </c>
      <c r="CD45" s="329">
        <v>15464.56</v>
      </c>
      <c r="CE45" s="329" t="s">
        <v>681</v>
      </c>
      <c r="CF45" s="329">
        <v>1040.01</v>
      </c>
      <c r="CG45" s="329">
        <v>10986959.339999996</v>
      </c>
      <c r="CH45" s="330"/>
      <c r="CI45" s="329">
        <v>-3734239.02</v>
      </c>
      <c r="CJ45" s="329">
        <v>8779280.5600000005</v>
      </c>
      <c r="CK45" s="329">
        <v>15308468.289999999</v>
      </c>
      <c r="CL45" s="329">
        <v>707028.02</v>
      </c>
      <c r="CM45" s="329">
        <v>15464.56</v>
      </c>
      <c r="CN45" s="329" t="s">
        <v>681</v>
      </c>
      <c r="CO45" s="329">
        <v>1040.01</v>
      </c>
      <c r="CP45" s="329">
        <v>10986959.339999996</v>
      </c>
      <c r="CQ45" s="330"/>
      <c r="CR45" s="329">
        <v>-3734239.02</v>
      </c>
      <c r="CS45" s="329">
        <v>8779280.5600000005</v>
      </c>
      <c r="CT45" s="329">
        <v>15308468.289999999</v>
      </c>
      <c r="CU45" s="329">
        <v>707028.02</v>
      </c>
      <c r="CV45" s="329">
        <v>15464.56</v>
      </c>
      <c r="CW45" s="329" t="s">
        <v>681</v>
      </c>
      <c r="CX45" s="329">
        <v>1040.01</v>
      </c>
      <c r="CY45" s="329">
        <v>10986959.339999996</v>
      </c>
      <c r="CZ45" s="330"/>
      <c r="DA45" s="329">
        <v>-1041488.36</v>
      </c>
      <c r="DB45" s="329">
        <v>10511677.16</v>
      </c>
      <c r="DC45" s="329">
        <v>-2692527.7</v>
      </c>
      <c r="DD45" s="329">
        <v>-181076.42</v>
      </c>
      <c r="DE45" s="329">
        <v>6683.71</v>
      </c>
      <c r="DF45" s="329" t="s">
        <v>681</v>
      </c>
      <c r="DG45" s="329">
        <v>449.49</v>
      </c>
      <c r="DH45" s="329">
        <v>-12336659.720000001</v>
      </c>
      <c r="DI45" s="10"/>
    </row>
    <row r="46" spans="1:113">
      <c r="A46" s="235" t="str">
        <f>INDEX(Map!$A$6:$B$70,MATCH('FY14 Essbase'!C46,Map!$A$6:$A$70,0),2)</f>
        <v>170DIV</v>
      </c>
      <c r="B46" s="17"/>
      <c r="C46" s="3" t="s">
        <v>103</v>
      </c>
      <c r="D46" s="3" t="s">
        <v>61</v>
      </c>
      <c r="E46" s="10"/>
      <c r="F46" s="328">
        <v>7763671.5899999999</v>
      </c>
      <c r="G46" s="328">
        <v>3012986.21</v>
      </c>
      <c r="H46" s="328">
        <v>81264944.980000004</v>
      </c>
      <c r="I46" s="328">
        <v>1316024.24</v>
      </c>
      <c r="J46" s="328">
        <v>6190676.75</v>
      </c>
      <c r="K46" s="329" t="s">
        <v>681</v>
      </c>
      <c r="L46" s="328">
        <v>416332.06</v>
      </c>
      <c r="M46" s="328">
        <v>78411320.230000004</v>
      </c>
      <c r="N46" s="330"/>
      <c r="O46" s="328">
        <v>7763671.5899999999</v>
      </c>
      <c r="P46" s="328">
        <v>3012986.21</v>
      </c>
      <c r="Q46" s="328">
        <v>81264944.980000004</v>
      </c>
      <c r="R46" s="328">
        <v>1316024.24</v>
      </c>
      <c r="S46" s="328">
        <v>6190676.75</v>
      </c>
      <c r="T46" s="329" t="s">
        <v>681</v>
      </c>
      <c r="U46" s="328">
        <v>416332.06</v>
      </c>
      <c r="V46" s="328">
        <v>78411320.230000004</v>
      </c>
      <c r="W46" s="330"/>
      <c r="X46" s="328">
        <v>7763671.5899999999</v>
      </c>
      <c r="Y46" s="328">
        <v>3012986.21</v>
      </c>
      <c r="Z46" s="328">
        <v>87545159.75</v>
      </c>
      <c r="AA46" s="328">
        <v>1585176.3</v>
      </c>
      <c r="AB46" s="328">
        <v>6190676.75</v>
      </c>
      <c r="AC46" s="329" t="s">
        <v>681</v>
      </c>
      <c r="AD46" s="328">
        <v>416332.06</v>
      </c>
      <c r="AE46" s="328">
        <v>84960687.060000002</v>
      </c>
      <c r="AF46" s="330"/>
      <c r="AG46" s="329">
        <v>7763671.5899999999</v>
      </c>
      <c r="AH46" s="329">
        <v>3012986.21</v>
      </c>
      <c r="AI46" s="329">
        <v>87545159.75</v>
      </c>
      <c r="AJ46" s="329">
        <v>1585176.3</v>
      </c>
      <c r="AK46" s="329">
        <v>6190676.75</v>
      </c>
      <c r="AL46" s="329" t="s">
        <v>681</v>
      </c>
      <c r="AM46" s="329">
        <v>416332.06</v>
      </c>
      <c r="AN46" s="329">
        <v>84960687.060000002</v>
      </c>
      <c r="AO46" s="330"/>
      <c r="AP46" s="329">
        <v>7763671.5899999999</v>
      </c>
      <c r="AQ46" s="329">
        <v>3012986.21</v>
      </c>
      <c r="AR46" s="329">
        <v>87545159.75</v>
      </c>
      <c r="AS46" s="329">
        <v>1585176.3</v>
      </c>
      <c r="AT46" s="329">
        <v>6190676.75</v>
      </c>
      <c r="AU46" s="329" t="s">
        <v>681</v>
      </c>
      <c r="AV46" s="329">
        <v>416332.06</v>
      </c>
      <c r="AW46" s="329">
        <v>84960687.060000002</v>
      </c>
      <c r="AX46" s="330"/>
      <c r="AY46" s="329">
        <v>7763671.5899999999</v>
      </c>
      <c r="AZ46" s="329">
        <v>3012986.21</v>
      </c>
      <c r="BA46" s="329">
        <v>91094828.019999996</v>
      </c>
      <c r="BB46" s="329">
        <v>1737304.94</v>
      </c>
      <c r="BC46" s="329">
        <v>6190676.75</v>
      </c>
      <c r="BD46" s="329" t="s">
        <v>681</v>
      </c>
      <c r="BE46" s="329">
        <v>416332.06</v>
      </c>
      <c r="BF46" s="329">
        <v>88662483.969999999</v>
      </c>
      <c r="BG46" s="330"/>
      <c r="BH46" s="329">
        <v>7763671.5899999999</v>
      </c>
      <c r="BI46" s="329">
        <v>3012986.21</v>
      </c>
      <c r="BJ46" s="329">
        <v>91094828.019999996</v>
      </c>
      <c r="BK46" s="329">
        <v>1737304.94</v>
      </c>
      <c r="BL46" s="329">
        <v>6190676.75</v>
      </c>
      <c r="BM46" s="329" t="s">
        <v>681</v>
      </c>
      <c r="BN46" s="329">
        <v>416332.06</v>
      </c>
      <c r="BO46" s="329">
        <v>88662483.969999999</v>
      </c>
      <c r="BP46" s="330"/>
      <c r="BQ46" s="329">
        <v>7763671.5899999999</v>
      </c>
      <c r="BR46" s="329">
        <v>3012986.21</v>
      </c>
      <c r="BS46" s="329">
        <v>91094828.019999996</v>
      </c>
      <c r="BT46" s="329">
        <v>1737304.94</v>
      </c>
      <c r="BU46" s="329">
        <v>6190676.75</v>
      </c>
      <c r="BV46" s="329" t="s">
        <v>681</v>
      </c>
      <c r="BW46" s="329">
        <v>416332.06</v>
      </c>
      <c r="BX46" s="329">
        <v>88662483.969999999</v>
      </c>
      <c r="BY46" s="330"/>
      <c r="BZ46" s="329">
        <v>7763671.5899999999</v>
      </c>
      <c r="CA46" s="329">
        <v>3012986.21</v>
      </c>
      <c r="CB46" s="329">
        <v>87789007.379999995</v>
      </c>
      <c r="CC46" s="329">
        <v>1595626.91</v>
      </c>
      <c r="CD46" s="329">
        <v>6190676.75</v>
      </c>
      <c r="CE46" s="329" t="s">
        <v>681</v>
      </c>
      <c r="CF46" s="329">
        <v>416332.06</v>
      </c>
      <c r="CG46" s="329">
        <v>85214985.299999997</v>
      </c>
      <c r="CH46" s="330"/>
      <c r="CI46" s="329">
        <v>7763671.5899999999</v>
      </c>
      <c r="CJ46" s="329">
        <v>3012986.21</v>
      </c>
      <c r="CK46" s="329">
        <v>87789007.379999995</v>
      </c>
      <c r="CL46" s="329">
        <v>1595626.91</v>
      </c>
      <c r="CM46" s="329">
        <v>6190676.75</v>
      </c>
      <c r="CN46" s="329" t="s">
        <v>681</v>
      </c>
      <c r="CO46" s="329">
        <v>416332.06</v>
      </c>
      <c r="CP46" s="329">
        <v>85214985.299999997</v>
      </c>
      <c r="CQ46" s="330"/>
      <c r="CR46" s="329">
        <v>7763671.5899999999</v>
      </c>
      <c r="CS46" s="329">
        <v>3012986.21</v>
      </c>
      <c r="CT46" s="329">
        <v>87789007.379999995</v>
      </c>
      <c r="CU46" s="329">
        <v>1595626.91</v>
      </c>
      <c r="CV46" s="329">
        <v>6190676.75</v>
      </c>
      <c r="CW46" s="329" t="s">
        <v>681</v>
      </c>
      <c r="CX46" s="329">
        <v>416332.06</v>
      </c>
      <c r="CY46" s="329">
        <v>85214985.299999997</v>
      </c>
      <c r="CZ46" s="330"/>
      <c r="DA46" s="329">
        <v>7285717.1600000001</v>
      </c>
      <c r="DB46" s="329">
        <v>3487655.91</v>
      </c>
      <c r="DC46" s="329">
        <v>95293850.319999993</v>
      </c>
      <c r="DD46" s="329">
        <v>1716221.27</v>
      </c>
      <c r="DE46" s="329">
        <v>6145309.7599999998</v>
      </c>
      <c r="DF46" s="329" t="s">
        <v>681</v>
      </c>
      <c r="DG46" s="329">
        <v>413281.07</v>
      </c>
      <c r="DH46" s="329">
        <v>92795289.349999994</v>
      </c>
      <c r="DI46" s="10"/>
    </row>
    <row r="47" spans="1:113">
      <c r="A47" s="235" t="str">
        <f>INDEX(Map!$A$6:$B$70,MATCH('FY14 Essbase'!C47,Map!$A$6:$A$70,0),2)</f>
        <v>171DIV</v>
      </c>
      <c r="B47" s="17"/>
      <c r="C47" s="3" t="s">
        <v>104</v>
      </c>
      <c r="D47" s="3" t="s">
        <v>62</v>
      </c>
      <c r="E47" s="10"/>
      <c r="F47" s="329" t="s">
        <v>681</v>
      </c>
      <c r="G47" s="329" t="s">
        <v>681</v>
      </c>
      <c r="H47" s="328">
        <v>280679.40000000002</v>
      </c>
      <c r="I47" s="328">
        <v>18876.099999999999</v>
      </c>
      <c r="J47" s="329" t="s">
        <v>681</v>
      </c>
      <c r="K47" s="329" t="s">
        <v>681</v>
      </c>
      <c r="L47" s="329" t="s">
        <v>681</v>
      </c>
      <c r="M47" s="328">
        <v>299555.5</v>
      </c>
      <c r="N47" s="330"/>
      <c r="O47" s="329" t="s">
        <v>681</v>
      </c>
      <c r="P47" s="329" t="s">
        <v>681</v>
      </c>
      <c r="Q47" s="328">
        <v>280679.40000000002</v>
      </c>
      <c r="R47" s="328">
        <v>18876.099999999999</v>
      </c>
      <c r="S47" s="329" t="s">
        <v>681</v>
      </c>
      <c r="T47" s="329" t="s">
        <v>681</v>
      </c>
      <c r="U47" s="329" t="s">
        <v>681</v>
      </c>
      <c r="V47" s="328">
        <v>299555.5</v>
      </c>
      <c r="W47" s="330"/>
      <c r="X47" s="329" t="s">
        <v>681</v>
      </c>
      <c r="Y47" s="329" t="s">
        <v>681</v>
      </c>
      <c r="Z47" s="328">
        <v>280679.40000000002</v>
      </c>
      <c r="AA47" s="328">
        <v>18876.099999999999</v>
      </c>
      <c r="AB47" s="329" t="s">
        <v>681</v>
      </c>
      <c r="AC47" s="329" t="s">
        <v>681</v>
      </c>
      <c r="AD47" s="329" t="s">
        <v>681</v>
      </c>
      <c r="AE47" s="328">
        <v>299555.5</v>
      </c>
      <c r="AF47" s="330"/>
      <c r="AG47" s="329" t="s">
        <v>681</v>
      </c>
      <c r="AH47" s="329" t="s">
        <v>681</v>
      </c>
      <c r="AI47" s="329">
        <v>280679.40000000002</v>
      </c>
      <c r="AJ47" s="329">
        <v>18876.099999999999</v>
      </c>
      <c r="AK47" s="329" t="s">
        <v>681</v>
      </c>
      <c r="AL47" s="329" t="s">
        <v>681</v>
      </c>
      <c r="AM47" s="329" t="s">
        <v>681</v>
      </c>
      <c r="AN47" s="329">
        <v>299555.5</v>
      </c>
      <c r="AO47" s="330"/>
      <c r="AP47" s="329" t="s">
        <v>681</v>
      </c>
      <c r="AQ47" s="329" t="s">
        <v>681</v>
      </c>
      <c r="AR47" s="329">
        <v>280679.40000000002</v>
      </c>
      <c r="AS47" s="329">
        <v>18876.099999999999</v>
      </c>
      <c r="AT47" s="329" t="s">
        <v>681</v>
      </c>
      <c r="AU47" s="329" t="s">
        <v>681</v>
      </c>
      <c r="AV47" s="329" t="s">
        <v>681</v>
      </c>
      <c r="AW47" s="329">
        <v>299555.5</v>
      </c>
      <c r="AX47" s="330"/>
      <c r="AY47" s="329" t="s">
        <v>681</v>
      </c>
      <c r="AZ47" s="329" t="s">
        <v>681</v>
      </c>
      <c r="BA47" s="329">
        <v>280679.40000000002</v>
      </c>
      <c r="BB47" s="329">
        <v>18876.099999999999</v>
      </c>
      <c r="BC47" s="329" t="s">
        <v>681</v>
      </c>
      <c r="BD47" s="329" t="s">
        <v>681</v>
      </c>
      <c r="BE47" s="329" t="s">
        <v>681</v>
      </c>
      <c r="BF47" s="329">
        <v>299555.5</v>
      </c>
      <c r="BG47" s="330"/>
      <c r="BH47" s="329" t="s">
        <v>681</v>
      </c>
      <c r="BI47" s="329" t="s">
        <v>681</v>
      </c>
      <c r="BJ47" s="329">
        <v>280679.40000000002</v>
      </c>
      <c r="BK47" s="329">
        <v>18876.099999999999</v>
      </c>
      <c r="BL47" s="329" t="s">
        <v>681</v>
      </c>
      <c r="BM47" s="329" t="s">
        <v>681</v>
      </c>
      <c r="BN47" s="329" t="s">
        <v>681</v>
      </c>
      <c r="BO47" s="329">
        <v>299555.5</v>
      </c>
      <c r="BP47" s="330"/>
      <c r="BQ47" s="329" t="s">
        <v>681</v>
      </c>
      <c r="BR47" s="329" t="s">
        <v>681</v>
      </c>
      <c r="BS47" s="329">
        <v>280679.40000000002</v>
      </c>
      <c r="BT47" s="329">
        <v>18876.099999999999</v>
      </c>
      <c r="BU47" s="329" t="s">
        <v>681</v>
      </c>
      <c r="BV47" s="329" t="s">
        <v>681</v>
      </c>
      <c r="BW47" s="329" t="s">
        <v>681</v>
      </c>
      <c r="BX47" s="329">
        <v>299555.5</v>
      </c>
      <c r="BY47" s="330"/>
      <c r="BZ47" s="329" t="s">
        <v>681</v>
      </c>
      <c r="CA47" s="329" t="s">
        <v>681</v>
      </c>
      <c r="CB47" s="329">
        <v>280679.40000000002</v>
      </c>
      <c r="CC47" s="329">
        <v>18876.099999999999</v>
      </c>
      <c r="CD47" s="329" t="s">
        <v>681</v>
      </c>
      <c r="CE47" s="329" t="s">
        <v>681</v>
      </c>
      <c r="CF47" s="329" t="s">
        <v>681</v>
      </c>
      <c r="CG47" s="329">
        <v>299555.5</v>
      </c>
      <c r="CH47" s="330"/>
      <c r="CI47" s="329" t="s">
        <v>681</v>
      </c>
      <c r="CJ47" s="329" t="s">
        <v>681</v>
      </c>
      <c r="CK47" s="329">
        <v>280679.40000000002</v>
      </c>
      <c r="CL47" s="329">
        <v>18876.099999999999</v>
      </c>
      <c r="CM47" s="329" t="s">
        <v>681</v>
      </c>
      <c r="CN47" s="329" t="s">
        <v>681</v>
      </c>
      <c r="CO47" s="329" t="s">
        <v>681</v>
      </c>
      <c r="CP47" s="329">
        <v>299555.5</v>
      </c>
      <c r="CQ47" s="330"/>
      <c r="CR47" s="329" t="s">
        <v>681</v>
      </c>
      <c r="CS47" s="329" t="s">
        <v>681</v>
      </c>
      <c r="CT47" s="329">
        <v>280679.40000000002</v>
      </c>
      <c r="CU47" s="329">
        <v>18876.099999999999</v>
      </c>
      <c r="CV47" s="329" t="s">
        <v>681</v>
      </c>
      <c r="CW47" s="329" t="s">
        <v>681</v>
      </c>
      <c r="CX47" s="329" t="s">
        <v>681</v>
      </c>
      <c r="CY47" s="329">
        <v>299555.5</v>
      </c>
      <c r="CZ47" s="330"/>
      <c r="DA47" s="329">
        <v>117.31</v>
      </c>
      <c r="DB47" s="329">
        <v>7.89</v>
      </c>
      <c r="DC47" s="329">
        <v>598760.6</v>
      </c>
      <c r="DD47" s="329">
        <v>40267.53</v>
      </c>
      <c r="DE47" s="329" t="s">
        <v>681</v>
      </c>
      <c r="DF47" s="329" t="s">
        <v>681</v>
      </c>
      <c r="DG47" s="329" t="s">
        <v>681</v>
      </c>
      <c r="DH47" s="329">
        <v>638902.93000000005</v>
      </c>
      <c r="DI47" s="10"/>
    </row>
    <row r="48" spans="1:113">
      <c r="A48" s="235" t="str">
        <f>INDEX(Map!$A$6:$B$70,MATCH('FY14 Essbase'!C48,Map!$A$6:$A$70,0),2)</f>
        <v>190DIV</v>
      </c>
      <c r="B48" s="17"/>
      <c r="C48" s="3" t="s">
        <v>101</v>
      </c>
      <c r="D48" s="3" t="s">
        <v>59</v>
      </c>
      <c r="E48" s="10"/>
      <c r="F48" s="328">
        <v>-53796735.549999997</v>
      </c>
      <c r="G48" s="328">
        <v>-2850430.58</v>
      </c>
      <c r="H48" s="328">
        <v>507686942.44999999</v>
      </c>
      <c r="I48" s="328">
        <v>34142689.109999999</v>
      </c>
      <c r="J48" s="328">
        <v>42761536</v>
      </c>
      <c r="K48" s="329" t="s">
        <v>681</v>
      </c>
      <c r="L48" s="328">
        <v>2875775.81</v>
      </c>
      <c r="M48" s="328">
        <v>644114109.5</v>
      </c>
      <c r="N48" s="330"/>
      <c r="O48" s="328">
        <v>-53796735.549999997</v>
      </c>
      <c r="P48" s="328">
        <v>-2850430.58</v>
      </c>
      <c r="Q48" s="328">
        <v>507686942.44999999</v>
      </c>
      <c r="R48" s="328">
        <v>34142689.109999999</v>
      </c>
      <c r="S48" s="328">
        <v>42761536</v>
      </c>
      <c r="T48" s="329" t="s">
        <v>681</v>
      </c>
      <c r="U48" s="328">
        <v>2875775.81</v>
      </c>
      <c r="V48" s="328">
        <v>644114109.5</v>
      </c>
      <c r="W48" s="330"/>
      <c r="X48" s="328">
        <v>-53796735.549999997</v>
      </c>
      <c r="Y48" s="328">
        <v>-2850430.58</v>
      </c>
      <c r="Z48" s="328">
        <v>549428508.85000002</v>
      </c>
      <c r="AA48" s="328">
        <v>36215377.979999997</v>
      </c>
      <c r="AB48" s="328">
        <v>29635938.859999999</v>
      </c>
      <c r="AC48" s="329" t="s">
        <v>681</v>
      </c>
      <c r="AD48" s="328">
        <v>1993060.22</v>
      </c>
      <c r="AE48" s="328">
        <v>673920052.04000008</v>
      </c>
      <c r="AF48" s="330"/>
      <c r="AG48" s="329">
        <v>-53796735.549999997</v>
      </c>
      <c r="AH48" s="329">
        <v>-2850430.58</v>
      </c>
      <c r="AI48" s="329">
        <v>549428508.85000002</v>
      </c>
      <c r="AJ48" s="329">
        <v>36215377.979999997</v>
      </c>
      <c r="AK48" s="329">
        <v>29635938.859999999</v>
      </c>
      <c r="AL48" s="329" t="s">
        <v>681</v>
      </c>
      <c r="AM48" s="329">
        <v>1993060.22</v>
      </c>
      <c r="AN48" s="329">
        <v>673920052.04000008</v>
      </c>
      <c r="AO48" s="330"/>
      <c r="AP48" s="329">
        <v>-53796735.549999997</v>
      </c>
      <c r="AQ48" s="329">
        <v>-2850430.58</v>
      </c>
      <c r="AR48" s="329">
        <v>549428508.85000002</v>
      </c>
      <c r="AS48" s="329">
        <v>36215377.979999997</v>
      </c>
      <c r="AT48" s="329">
        <v>29635938.859999999</v>
      </c>
      <c r="AU48" s="329" t="s">
        <v>681</v>
      </c>
      <c r="AV48" s="329">
        <v>1993060.22</v>
      </c>
      <c r="AW48" s="329">
        <v>673920052.04000008</v>
      </c>
      <c r="AX48" s="330"/>
      <c r="AY48" s="329">
        <v>-53796735.549999997</v>
      </c>
      <c r="AZ48" s="329">
        <v>-2850430.58</v>
      </c>
      <c r="BA48" s="329">
        <v>534770525</v>
      </c>
      <c r="BB48" s="329">
        <v>35587178.670000002</v>
      </c>
      <c r="BC48" s="329">
        <v>29635938.859999999</v>
      </c>
      <c r="BD48" s="329" t="s">
        <v>681</v>
      </c>
      <c r="BE48" s="329">
        <v>1993060.22</v>
      </c>
      <c r="BF48" s="329">
        <v>658633868.88</v>
      </c>
      <c r="BG48" s="330"/>
      <c r="BH48" s="329">
        <v>-53796735.549999997</v>
      </c>
      <c r="BI48" s="329">
        <v>-2850430.58</v>
      </c>
      <c r="BJ48" s="329">
        <v>534770525</v>
      </c>
      <c r="BK48" s="329">
        <v>35587178.670000002</v>
      </c>
      <c r="BL48" s="329">
        <v>29635938.859999999</v>
      </c>
      <c r="BM48" s="329" t="s">
        <v>681</v>
      </c>
      <c r="BN48" s="329">
        <v>1993060.22</v>
      </c>
      <c r="BO48" s="329">
        <v>658633868.88</v>
      </c>
      <c r="BP48" s="330"/>
      <c r="BQ48" s="329">
        <v>-53796735.549999997</v>
      </c>
      <c r="BR48" s="329">
        <v>-2850430.58</v>
      </c>
      <c r="BS48" s="329">
        <v>534770525</v>
      </c>
      <c r="BT48" s="329">
        <v>35587178.670000002</v>
      </c>
      <c r="BU48" s="329">
        <v>29635938.859999999</v>
      </c>
      <c r="BV48" s="329" t="s">
        <v>681</v>
      </c>
      <c r="BW48" s="329">
        <v>1993060.22</v>
      </c>
      <c r="BX48" s="329">
        <v>658633868.88</v>
      </c>
      <c r="BY48" s="330"/>
      <c r="BZ48" s="329">
        <v>-53796735.549999997</v>
      </c>
      <c r="CA48" s="329">
        <v>-2850430.58</v>
      </c>
      <c r="CB48" s="329">
        <v>560019396.90999997</v>
      </c>
      <c r="CC48" s="329">
        <v>36669273.18</v>
      </c>
      <c r="CD48" s="329">
        <v>29635938.859999999</v>
      </c>
      <c r="CE48" s="329" t="s">
        <v>681</v>
      </c>
      <c r="CF48" s="329">
        <v>1993060.22</v>
      </c>
      <c r="CG48" s="329">
        <v>684964835.29999995</v>
      </c>
      <c r="CH48" s="330"/>
      <c r="CI48" s="329">
        <v>-53796735.549999997</v>
      </c>
      <c r="CJ48" s="329">
        <v>-2850430.58</v>
      </c>
      <c r="CK48" s="329">
        <v>560019396.90999997</v>
      </c>
      <c r="CL48" s="329">
        <v>36669273.18</v>
      </c>
      <c r="CM48" s="329">
        <v>29635938.859999999</v>
      </c>
      <c r="CN48" s="329" t="s">
        <v>681</v>
      </c>
      <c r="CO48" s="329">
        <v>1993060.22</v>
      </c>
      <c r="CP48" s="329">
        <v>684964835.29999995</v>
      </c>
      <c r="CQ48" s="330"/>
      <c r="CR48" s="329">
        <v>-53796735.549999997</v>
      </c>
      <c r="CS48" s="329">
        <v>-2850430.58</v>
      </c>
      <c r="CT48" s="329">
        <v>560019396.90999997</v>
      </c>
      <c r="CU48" s="329">
        <v>36669273.18</v>
      </c>
      <c r="CV48" s="329">
        <v>29635938.859999999</v>
      </c>
      <c r="CW48" s="329" t="s">
        <v>681</v>
      </c>
      <c r="CX48" s="329">
        <v>1993060.22</v>
      </c>
      <c r="CY48" s="329">
        <v>684964835.29999995</v>
      </c>
      <c r="CZ48" s="330"/>
      <c r="DA48" s="329">
        <v>-62174336.859999999</v>
      </c>
      <c r="DB48" s="329">
        <v>-3467702.22</v>
      </c>
      <c r="DC48" s="329">
        <v>607993464.11000001</v>
      </c>
      <c r="DD48" s="329">
        <v>40888449.340000004</v>
      </c>
      <c r="DE48" s="329">
        <v>42053747.850000001</v>
      </c>
      <c r="DF48" s="329" t="s">
        <v>681</v>
      </c>
      <c r="DG48" s="329">
        <v>2828176.03</v>
      </c>
      <c r="DH48" s="329">
        <v>759405876.41000009</v>
      </c>
      <c r="DI48" s="10"/>
    </row>
    <row r="49" spans="1:113">
      <c r="A49" s="235" t="str">
        <f>INDEX(Map!$A$6:$B$70,MATCH('FY14 Essbase'!C49,Map!$A$6:$A$70,0),2)</f>
        <v>700DIV</v>
      </c>
      <c r="B49" s="17"/>
      <c r="C49" s="3" t="s">
        <v>108</v>
      </c>
      <c r="D49" s="3" t="s">
        <v>66</v>
      </c>
      <c r="E49" s="10"/>
      <c r="F49" s="328">
        <v>-30548868.879999999</v>
      </c>
      <c r="G49" s="328">
        <v>-2054456.09</v>
      </c>
      <c r="H49" s="328">
        <v>307052547.02999997</v>
      </c>
      <c r="I49" s="328">
        <v>20649732.699999999</v>
      </c>
      <c r="J49" s="328">
        <v>6445636.04</v>
      </c>
      <c r="K49" s="329" t="s">
        <v>681</v>
      </c>
      <c r="L49" s="328">
        <v>433478.45</v>
      </c>
      <c r="M49" s="328">
        <v>367184719.18999994</v>
      </c>
      <c r="N49" s="330"/>
      <c r="O49" s="328">
        <v>-30548868.879999999</v>
      </c>
      <c r="P49" s="328">
        <v>-2054456.09</v>
      </c>
      <c r="Q49" s="328">
        <v>307052547.02999997</v>
      </c>
      <c r="R49" s="328">
        <v>20649732.699999999</v>
      </c>
      <c r="S49" s="328">
        <v>6445636.04</v>
      </c>
      <c r="T49" s="329" t="s">
        <v>681</v>
      </c>
      <c r="U49" s="328">
        <v>433478.45</v>
      </c>
      <c r="V49" s="328">
        <v>367184719.18999994</v>
      </c>
      <c r="W49" s="330"/>
      <c r="X49" s="328">
        <v>-30548868.879999999</v>
      </c>
      <c r="Y49" s="328">
        <v>-2054456.09</v>
      </c>
      <c r="Z49" s="328">
        <v>319960109.76999998</v>
      </c>
      <c r="AA49" s="328">
        <v>21202913.960000001</v>
      </c>
      <c r="AB49" s="328">
        <v>6445636.04</v>
      </c>
      <c r="AC49" s="329" t="s">
        <v>681</v>
      </c>
      <c r="AD49" s="328">
        <v>433478.45</v>
      </c>
      <c r="AE49" s="328">
        <v>380645463.18999994</v>
      </c>
      <c r="AF49" s="330"/>
      <c r="AG49" s="329">
        <v>-30548868.879999999</v>
      </c>
      <c r="AH49" s="329">
        <v>-2054456.09</v>
      </c>
      <c r="AI49" s="329">
        <v>319960109.76999998</v>
      </c>
      <c r="AJ49" s="329">
        <v>21202913.960000001</v>
      </c>
      <c r="AK49" s="329">
        <v>6445636.04</v>
      </c>
      <c r="AL49" s="329" t="s">
        <v>681</v>
      </c>
      <c r="AM49" s="329">
        <v>433478.45</v>
      </c>
      <c r="AN49" s="329">
        <v>380645463.18999994</v>
      </c>
      <c r="AO49" s="330"/>
      <c r="AP49" s="329">
        <v>-30548868.879999999</v>
      </c>
      <c r="AQ49" s="329">
        <v>-2054456.09</v>
      </c>
      <c r="AR49" s="329">
        <v>319960109.76999998</v>
      </c>
      <c r="AS49" s="329">
        <v>21202913.960000001</v>
      </c>
      <c r="AT49" s="329">
        <v>6445636.04</v>
      </c>
      <c r="AU49" s="329" t="s">
        <v>681</v>
      </c>
      <c r="AV49" s="329">
        <v>433478.45</v>
      </c>
      <c r="AW49" s="329">
        <v>380645463.18999994</v>
      </c>
      <c r="AX49" s="330"/>
      <c r="AY49" s="329">
        <v>-30548868.879999999</v>
      </c>
      <c r="AZ49" s="329">
        <v>-2054456.09</v>
      </c>
      <c r="BA49" s="329">
        <v>340458477.76999998</v>
      </c>
      <c r="BB49" s="329">
        <v>22081415.449999999</v>
      </c>
      <c r="BC49" s="329">
        <v>6445636.04</v>
      </c>
      <c r="BD49" s="329" t="s">
        <v>681</v>
      </c>
      <c r="BE49" s="329">
        <v>433478.45</v>
      </c>
      <c r="BF49" s="329">
        <v>402022332.67999995</v>
      </c>
      <c r="BG49" s="330"/>
      <c r="BH49" s="329">
        <v>-30548868.879999999</v>
      </c>
      <c r="BI49" s="329">
        <v>-2054456.09</v>
      </c>
      <c r="BJ49" s="329">
        <v>340458477.76999998</v>
      </c>
      <c r="BK49" s="329">
        <v>22081415.449999999</v>
      </c>
      <c r="BL49" s="329">
        <v>6445636.04</v>
      </c>
      <c r="BM49" s="329" t="s">
        <v>681</v>
      </c>
      <c r="BN49" s="329">
        <v>433478.45</v>
      </c>
      <c r="BO49" s="329">
        <v>402022332.67999995</v>
      </c>
      <c r="BP49" s="330"/>
      <c r="BQ49" s="329">
        <v>-30548868.879999999</v>
      </c>
      <c r="BR49" s="329">
        <v>-2054456.09</v>
      </c>
      <c r="BS49" s="329">
        <v>340458477.76999998</v>
      </c>
      <c r="BT49" s="329">
        <v>22081415.449999999</v>
      </c>
      <c r="BU49" s="329">
        <v>6445636.04</v>
      </c>
      <c r="BV49" s="329" t="s">
        <v>681</v>
      </c>
      <c r="BW49" s="329">
        <v>433478.45</v>
      </c>
      <c r="BX49" s="329">
        <v>402022332.67999995</v>
      </c>
      <c r="BY49" s="330"/>
      <c r="BZ49" s="329">
        <v>-30548868.879999999</v>
      </c>
      <c r="CA49" s="329">
        <v>-2054456.09</v>
      </c>
      <c r="CB49" s="329">
        <v>356129279.35000002</v>
      </c>
      <c r="CC49" s="329">
        <v>22753021.23</v>
      </c>
      <c r="CD49" s="329">
        <v>6445636.04</v>
      </c>
      <c r="CE49" s="329" t="s">
        <v>681</v>
      </c>
      <c r="CF49" s="329">
        <v>433478.45</v>
      </c>
      <c r="CG49" s="329">
        <v>418364740.04000002</v>
      </c>
      <c r="CH49" s="330"/>
      <c r="CI49" s="329">
        <v>-30548868.879999999</v>
      </c>
      <c r="CJ49" s="329">
        <v>-2054456.09</v>
      </c>
      <c r="CK49" s="329">
        <v>356129279.35000002</v>
      </c>
      <c r="CL49" s="329">
        <v>22753021.23</v>
      </c>
      <c r="CM49" s="329">
        <v>6445636.04</v>
      </c>
      <c r="CN49" s="329" t="s">
        <v>681</v>
      </c>
      <c r="CO49" s="329">
        <v>433478.45</v>
      </c>
      <c r="CP49" s="329">
        <v>418364740.04000002</v>
      </c>
      <c r="CQ49" s="330"/>
      <c r="CR49" s="329">
        <v>-30548868.879999999</v>
      </c>
      <c r="CS49" s="329">
        <v>-2054456.09</v>
      </c>
      <c r="CT49" s="329">
        <v>356129279.35000002</v>
      </c>
      <c r="CU49" s="329">
        <v>22753021.23</v>
      </c>
      <c r="CV49" s="329">
        <v>6445636.04</v>
      </c>
      <c r="CW49" s="329" t="s">
        <v>681</v>
      </c>
      <c r="CX49" s="329">
        <v>433478.45</v>
      </c>
      <c r="CY49" s="329">
        <v>418364740.04000002</v>
      </c>
      <c r="CZ49" s="330"/>
      <c r="DA49" s="329">
        <v>-33493700.57</v>
      </c>
      <c r="DB49" s="329">
        <v>-2252500.33</v>
      </c>
      <c r="DC49" s="329">
        <v>348876332.02999997</v>
      </c>
      <c r="DD49" s="329">
        <v>23462443.379999999</v>
      </c>
      <c r="DE49" s="329">
        <v>4676810.67</v>
      </c>
      <c r="DF49" s="329" t="s">
        <v>681</v>
      </c>
      <c r="DG49" s="329">
        <v>314522.34999999998</v>
      </c>
      <c r="DH49" s="329">
        <v>413076309.32999998</v>
      </c>
      <c r="DI49" s="10"/>
    </row>
    <row r="50" spans="1:113">
      <c r="A50" s="235" t="str">
        <f>INDEX(Map!$A$6:$B$70,MATCH('FY14 Essbase'!C50,Map!$A$6:$A$70,0),2)</f>
        <v>830DIV</v>
      </c>
      <c r="B50" s="17"/>
      <c r="C50" s="3" t="s">
        <v>107</v>
      </c>
      <c r="D50" s="3" t="s">
        <v>65</v>
      </c>
      <c r="E50" s="10"/>
      <c r="F50" s="329" t="s">
        <v>681</v>
      </c>
      <c r="G50" s="329" t="s">
        <v>681</v>
      </c>
      <c r="H50" s="329" t="s">
        <v>681</v>
      </c>
      <c r="I50" s="329" t="s">
        <v>681</v>
      </c>
      <c r="J50" s="328">
        <v>377899.81</v>
      </c>
      <c r="K50" s="329" t="s">
        <v>681</v>
      </c>
      <c r="L50" s="328">
        <v>25414.31</v>
      </c>
      <c r="M50" s="328">
        <v>403314.12</v>
      </c>
      <c r="N50" s="330"/>
      <c r="O50" s="329" t="s">
        <v>681</v>
      </c>
      <c r="P50" s="329" t="s">
        <v>681</v>
      </c>
      <c r="Q50" s="329" t="s">
        <v>681</v>
      </c>
      <c r="R50" s="329" t="s">
        <v>681</v>
      </c>
      <c r="S50" s="328">
        <v>377899.81</v>
      </c>
      <c r="T50" s="329" t="s">
        <v>681</v>
      </c>
      <c r="U50" s="328">
        <v>25414.31</v>
      </c>
      <c r="V50" s="328">
        <v>403314.12</v>
      </c>
      <c r="W50" s="330"/>
      <c r="X50" s="329" t="s">
        <v>681</v>
      </c>
      <c r="Y50" s="329" t="s">
        <v>681</v>
      </c>
      <c r="Z50" s="329" t="s">
        <v>681</v>
      </c>
      <c r="AA50" s="329" t="s">
        <v>681</v>
      </c>
      <c r="AB50" s="328">
        <v>352422.64</v>
      </c>
      <c r="AC50" s="329" t="s">
        <v>681</v>
      </c>
      <c r="AD50" s="328">
        <v>23700.93</v>
      </c>
      <c r="AE50" s="328">
        <v>376123.57</v>
      </c>
      <c r="AF50" s="330"/>
      <c r="AG50" s="329" t="s">
        <v>681</v>
      </c>
      <c r="AH50" s="329" t="s">
        <v>681</v>
      </c>
      <c r="AI50" s="329" t="s">
        <v>681</v>
      </c>
      <c r="AJ50" s="329" t="s">
        <v>681</v>
      </c>
      <c r="AK50" s="329">
        <v>352422.64</v>
      </c>
      <c r="AL50" s="329" t="s">
        <v>681</v>
      </c>
      <c r="AM50" s="329">
        <v>23700.93</v>
      </c>
      <c r="AN50" s="329">
        <v>376123.57</v>
      </c>
      <c r="AO50" s="330"/>
      <c r="AP50" s="329" t="s">
        <v>681</v>
      </c>
      <c r="AQ50" s="329" t="s">
        <v>681</v>
      </c>
      <c r="AR50" s="329" t="s">
        <v>681</v>
      </c>
      <c r="AS50" s="329" t="s">
        <v>681</v>
      </c>
      <c r="AT50" s="329">
        <v>352422.64</v>
      </c>
      <c r="AU50" s="329" t="s">
        <v>681</v>
      </c>
      <c r="AV50" s="329">
        <v>23700.93</v>
      </c>
      <c r="AW50" s="329">
        <v>376123.57</v>
      </c>
      <c r="AX50" s="330"/>
      <c r="AY50" s="329" t="s">
        <v>681</v>
      </c>
      <c r="AZ50" s="329" t="s">
        <v>681</v>
      </c>
      <c r="BA50" s="329" t="s">
        <v>681</v>
      </c>
      <c r="BB50" s="329" t="s">
        <v>681</v>
      </c>
      <c r="BC50" s="329">
        <v>331801.45</v>
      </c>
      <c r="BD50" s="329" t="s">
        <v>681</v>
      </c>
      <c r="BE50" s="329">
        <v>22314.12</v>
      </c>
      <c r="BF50" s="329">
        <v>354115.57</v>
      </c>
      <c r="BG50" s="330"/>
      <c r="BH50" s="329" t="s">
        <v>681</v>
      </c>
      <c r="BI50" s="329" t="s">
        <v>681</v>
      </c>
      <c r="BJ50" s="329" t="s">
        <v>681</v>
      </c>
      <c r="BK50" s="329" t="s">
        <v>681</v>
      </c>
      <c r="BL50" s="329">
        <v>331801.45</v>
      </c>
      <c r="BM50" s="329" t="s">
        <v>681</v>
      </c>
      <c r="BN50" s="329">
        <v>22314.12</v>
      </c>
      <c r="BO50" s="329">
        <v>354115.57</v>
      </c>
      <c r="BP50" s="330"/>
      <c r="BQ50" s="329" t="s">
        <v>681</v>
      </c>
      <c r="BR50" s="329" t="s">
        <v>681</v>
      </c>
      <c r="BS50" s="329" t="s">
        <v>681</v>
      </c>
      <c r="BT50" s="329" t="s">
        <v>681</v>
      </c>
      <c r="BU50" s="329">
        <v>373043.83</v>
      </c>
      <c r="BV50" s="329" t="s">
        <v>681</v>
      </c>
      <c r="BW50" s="329">
        <v>25087.74</v>
      </c>
      <c r="BX50" s="329">
        <v>398131.57</v>
      </c>
      <c r="BY50" s="330"/>
      <c r="BZ50" s="329" t="s">
        <v>681</v>
      </c>
      <c r="CA50" s="329" t="s">
        <v>681</v>
      </c>
      <c r="CB50" s="329" t="s">
        <v>681</v>
      </c>
      <c r="CC50" s="329" t="s">
        <v>681</v>
      </c>
      <c r="CD50" s="329">
        <v>345726.29</v>
      </c>
      <c r="CE50" s="329" t="s">
        <v>681</v>
      </c>
      <c r="CF50" s="329">
        <v>23250.6</v>
      </c>
      <c r="CG50" s="329">
        <v>368976.88999999996</v>
      </c>
      <c r="CH50" s="330"/>
      <c r="CI50" s="329" t="s">
        <v>681</v>
      </c>
      <c r="CJ50" s="329" t="s">
        <v>681</v>
      </c>
      <c r="CK50" s="329" t="s">
        <v>681</v>
      </c>
      <c r="CL50" s="329" t="s">
        <v>681</v>
      </c>
      <c r="CM50" s="329">
        <v>345726.29</v>
      </c>
      <c r="CN50" s="329" t="s">
        <v>681</v>
      </c>
      <c r="CO50" s="329">
        <v>23250.6</v>
      </c>
      <c r="CP50" s="329">
        <v>368976.88999999996</v>
      </c>
      <c r="CQ50" s="330"/>
      <c r="CR50" s="329" t="s">
        <v>681</v>
      </c>
      <c r="CS50" s="329" t="s">
        <v>681</v>
      </c>
      <c r="CT50" s="329" t="s">
        <v>681</v>
      </c>
      <c r="CU50" s="329" t="s">
        <v>681</v>
      </c>
      <c r="CV50" s="329">
        <v>345726.29</v>
      </c>
      <c r="CW50" s="329" t="s">
        <v>681</v>
      </c>
      <c r="CX50" s="329">
        <v>23250.6</v>
      </c>
      <c r="CY50" s="329">
        <v>368976.88999999996</v>
      </c>
      <c r="CZ50" s="330"/>
      <c r="DA50" s="329" t="s">
        <v>681</v>
      </c>
      <c r="DB50" s="329" t="s">
        <v>681</v>
      </c>
      <c r="DC50" s="329" t="s">
        <v>681</v>
      </c>
      <c r="DD50" s="329" t="s">
        <v>681</v>
      </c>
      <c r="DE50" s="329">
        <v>357022.42</v>
      </c>
      <c r="DF50" s="329" t="s">
        <v>681</v>
      </c>
      <c r="DG50" s="329">
        <v>24010.28</v>
      </c>
      <c r="DH50" s="329">
        <v>381032.69999999995</v>
      </c>
      <c r="DI50" s="10"/>
    </row>
    <row r="51" spans="1:113">
      <c r="A51" s="235" t="str">
        <f>INDEX(Map!$A$6:$B$70,MATCH('FY14 Essbase'!C51,Map!$A$6:$A$70,0),2)</f>
        <v>982DIV</v>
      </c>
      <c r="B51" s="17"/>
      <c r="C51" s="3" t="s">
        <v>102</v>
      </c>
      <c r="D51" s="3" t="s">
        <v>60</v>
      </c>
      <c r="E51" s="10"/>
      <c r="F51" s="329" t="s">
        <v>681</v>
      </c>
      <c r="G51" s="329" t="s">
        <v>681</v>
      </c>
      <c r="H51" s="329" t="s">
        <v>681</v>
      </c>
      <c r="I51" s="329" t="s">
        <v>681</v>
      </c>
      <c r="J51" s="329" t="s">
        <v>681</v>
      </c>
      <c r="K51" s="329" t="s">
        <v>681</v>
      </c>
      <c r="L51" s="329" t="s">
        <v>681</v>
      </c>
      <c r="M51" s="329" t="s">
        <v>681</v>
      </c>
      <c r="N51" s="330"/>
      <c r="O51" s="329" t="s">
        <v>681</v>
      </c>
      <c r="P51" s="329" t="s">
        <v>681</v>
      </c>
      <c r="Q51" s="329" t="s">
        <v>681</v>
      </c>
      <c r="R51" s="329" t="s">
        <v>681</v>
      </c>
      <c r="S51" s="329" t="s">
        <v>681</v>
      </c>
      <c r="T51" s="329" t="s">
        <v>681</v>
      </c>
      <c r="U51" s="329" t="s">
        <v>681</v>
      </c>
      <c r="V51" s="329" t="s">
        <v>681</v>
      </c>
      <c r="W51" s="330"/>
      <c r="X51" s="329" t="s">
        <v>681</v>
      </c>
      <c r="Y51" s="329" t="s">
        <v>681</v>
      </c>
      <c r="Z51" s="329" t="s">
        <v>681</v>
      </c>
      <c r="AA51" s="329" t="s">
        <v>681</v>
      </c>
      <c r="AB51" s="329" t="s">
        <v>681</v>
      </c>
      <c r="AC51" s="329" t="s">
        <v>681</v>
      </c>
      <c r="AD51" s="329" t="s">
        <v>681</v>
      </c>
      <c r="AE51" s="329" t="s">
        <v>681</v>
      </c>
      <c r="AF51" s="330"/>
      <c r="AG51" s="329" t="s">
        <v>681</v>
      </c>
      <c r="AH51" s="329" t="s">
        <v>681</v>
      </c>
      <c r="AI51" s="329" t="s">
        <v>681</v>
      </c>
      <c r="AJ51" s="329" t="s">
        <v>681</v>
      </c>
      <c r="AK51" s="329" t="s">
        <v>681</v>
      </c>
      <c r="AL51" s="329" t="s">
        <v>681</v>
      </c>
      <c r="AM51" s="329" t="s">
        <v>681</v>
      </c>
      <c r="AN51" s="329" t="s">
        <v>681</v>
      </c>
      <c r="AO51" s="330"/>
      <c r="AP51" s="329" t="s">
        <v>681</v>
      </c>
      <c r="AQ51" s="329" t="s">
        <v>681</v>
      </c>
      <c r="AR51" s="329" t="s">
        <v>681</v>
      </c>
      <c r="AS51" s="329" t="s">
        <v>681</v>
      </c>
      <c r="AT51" s="329" t="s">
        <v>681</v>
      </c>
      <c r="AU51" s="329" t="s">
        <v>681</v>
      </c>
      <c r="AV51" s="329" t="s">
        <v>681</v>
      </c>
      <c r="AW51" s="329" t="s">
        <v>681</v>
      </c>
      <c r="AX51" s="330"/>
      <c r="AY51" s="329" t="s">
        <v>681</v>
      </c>
      <c r="AZ51" s="329" t="s">
        <v>681</v>
      </c>
      <c r="BA51" s="329" t="s">
        <v>681</v>
      </c>
      <c r="BB51" s="329" t="s">
        <v>681</v>
      </c>
      <c r="BC51" s="329" t="s">
        <v>681</v>
      </c>
      <c r="BD51" s="329" t="s">
        <v>681</v>
      </c>
      <c r="BE51" s="329" t="s">
        <v>681</v>
      </c>
      <c r="BF51" s="329" t="s">
        <v>681</v>
      </c>
      <c r="BG51" s="330"/>
      <c r="BH51" s="329" t="s">
        <v>681</v>
      </c>
      <c r="BI51" s="329" t="s">
        <v>681</v>
      </c>
      <c r="BJ51" s="329" t="s">
        <v>681</v>
      </c>
      <c r="BK51" s="329" t="s">
        <v>681</v>
      </c>
      <c r="BL51" s="329" t="s">
        <v>681</v>
      </c>
      <c r="BM51" s="329" t="s">
        <v>681</v>
      </c>
      <c r="BN51" s="329" t="s">
        <v>681</v>
      </c>
      <c r="BO51" s="329" t="s">
        <v>681</v>
      </c>
      <c r="BP51" s="330"/>
      <c r="BQ51" s="329" t="s">
        <v>681</v>
      </c>
      <c r="BR51" s="329" t="s">
        <v>681</v>
      </c>
      <c r="BS51" s="329" t="s">
        <v>681</v>
      </c>
      <c r="BT51" s="329" t="s">
        <v>681</v>
      </c>
      <c r="BU51" s="329" t="s">
        <v>681</v>
      </c>
      <c r="BV51" s="329" t="s">
        <v>681</v>
      </c>
      <c r="BW51" s="329" t="s">
        <v>681</v>
      </c>
      <c r="BX51" s="329" t="s">
        <v>681</v>
      </c>
      <c r="BY51" s="330"/>
      <c r="BZ51" s="329" t="s">
        <v>681</v>
      </c>
      <c r="CA51" s="329" t="s">
        <v>681</v>
      </c>
      <c r="CB51" s="329" t="s">
        <v>681</v>
      </c>
      <c r="CC51" s="329" t="s">
        <v>681</v>
      </c>
      <c r="CD51" s="329" t="s">
        <v>681</v>
      </c>
      <c r="CE51" s="329" t="s">
        <v>681</v>
      </c>
      <c r="CF51" s="329" t="s">
        <v>681</v>
      </c>
      <c r="CG51" s="329" t="s">
        <v>681</v>
      </c>
      <c r="CH51" s="330"/>
      <c r="CI51" s="329" t="s">
        <v>681</v>
      </c>
      <c r="CJ51" s="329" t="s">
        <v>681</v>
      </c>
      <c r="CK51" s="329" t="s">
        <v>681</v>
      </c>
      <c r="CL51" s="329" t="s">
        <v>681</v>
      </c>
      <c r="CM51" s="329" t="s">
        <v>681</v>
      </c>
      <c r="CN51" s="329" t="s">
        <v>681</v>
      </c>
      <c r="CO51" s="329" t="s">
        <v>681</v>
      </c>
      <c r="CP51" s="329" t="s">
        <v>681</v>
      </c>
      <c r="CQ51" s="330"/>
      <c r="CR51" s="329" t="s">
        <v>681</v>
      </c>
      <c r="CS51" s="329" t="s">
        <v>681</v>
      </c>
      <c r="CT51" s="329" t="s">
        <v>681</v>
      </c>
      <c r="CU51" s="329" t="s">
        <v>681</v>
      </c>
      <c r="CV51" s="329" t="s">
        <v>681</v>
      </c>
      <c r="CW51" s="329" t="s">
        <v>681</v>
      </c>
      <c r="CX51" s="329" t="s">
        <v>681</v>
      </c>
      <c r="CY51" s="329" t="s">
        <v>681</v>
      </c>
      <c r="CZ51" s="330"/>
      <c r="DA51" s="329" t="s">
        <v>681</v>
      </c>
      <c r="DB51" s="329" t="s">
        <v>681</v>
      </c>
      <c r="DC51" s="329" t="s">
        <v>681</v>
      </c>
      <c r="DD51" s="329" t="s">
        <v>681</v>
      </c>
      <c r="DE51" s="329" t="s">
        <v>681</v>
      </c>
      <c r="DF51" s="329" t="s">
        <v>681</v>
      </c>
      <c r="DG51" s="329" t="s">
        <v>681</v>
      </c>
      <c r="DH51" s="329" t="s">
        <v>681</v>
      </c>
      <c r="DI51" s="10"/>
    </row>
    <row r="52" spans="1:113">
      <c r="A52" s="235" t="str">
        <f>INDEX(Map!$A$6:$B$70,MATCH('FY14 Essbase'!C52,Map!$A$6:$A$70,0),2)</f>
        <v>Total Utility</v>
      </c>
      <c r="B52" s="17"/>
      <c r="C52" s="3" t="s">
        <v>3</v>
      </c>
      <c r="D52" s="3" t="s">
        <v>3</v>
      </c>
      <c r="E52" s="10"/>
      <c r="F52" s="328">
        <v>238916626.50999999</v>
      </c>
      <c r="G52" s="328">
        <v>20439271.48</v>
      </c>
      <c r="H52" s="328">
        <v>1403142578.3399999</v>
      </c>
      <c r="I52" s="328">
        <v>83163829.640000001</v>
      </c>
      <c r="J52" s="328">
        <v>82592425.950000018</v>
      </c>
      <c r="K52" s="329" t="s">
        <v>681</v>
      </c>
      <c r="L52" s="328">
        <v>5554461.3399999989</v>
      </c>
      <c r="M52" s="328">
        <v>1315097397.28</v>
      </c>
      <c r="N52" s="330"/>
      <c r="O52" s="328">
        <v>238916626.50999999</v>
      </c>
      <c r="P52" s="328">
        <v>20439271.48</v>
      </c>
      <c r="Q52" s="328">
        <v>1403142578.3399999</v>
      </c>
      <c r="R52" s="328">
        <v>83163829.640000001</v>
      </c>
      <c r="S52" s="328">
        <v>75022028.750000015</v>
      </c>
      <c r="T52" s="329" t="s">
        <v>681</v>
      </c>
      <c r="U52" s="328">
        <v>5045341.0499999989</v>
      </c>
      <c r="V52" s="328">
        <v>1307017879.7900002</v>
      </c>
      <c r="W52" s="330"/>
      <c r="X52" s="328">
        <v>237388505.37000003</v>
      </c>
      <c r="Y52" s="328">
        <v>20373783.48</v>
      </c>
      <c r="Z52" s="328">
        <v>1467891359.8600001</v>
      </c>
      <c r="AA52" s="328">
        <v>87232255.109999999</v>
      </c>
      <c r="AB52" s="328">
        <v>48429122.800000004</v>
      </c>
      <c r="AC52" s="329" t="s">
        <v>681</v>
      </c>
      <c r="AD52" s="328">
        <v>3256929.22</v>
      </c>
      <c r="AE52" s="328">
        <v>1349047378.1400001</v>
      </c>
      <c r="AF52" s="330"/>
      <c r="AG52" s="329">
        <v>237388505.37000003</v>
      </c>
      <c r="AH52" s="329">
        <v>20373783.48</v>
      </c>
      <c r="AI52" s="329">
        <v>1467891359.8600001</v>
      </c>
      <c r="AJ52" s="329">
        <v>87232255.109999999</v>
      </c>
      <c r="AK52" s="329">
        <v>17625704.330000006</v>
      </c>
      <c r="AL52" s="329" t="s">
        <v>681</v>
      </c>
      <c r="AM52" s="329">
        <v>1185354.2899999998</v>
      </c>
      <c r="AN52" s="329">
        <v>1316172384.74</v>
      </c>
      <c r="AO52" s="330"/>
      <c r="AP52" s="329">
        <v>237388505.37000003</v>
      </c>
      <c r="AQ52" s="329">
        <v>20373783.48</v>
      </c>
      <c r="AR52" s="329">
        <v>1467891359.8600001</v>
      </c>
      <c r="AS52" s="329">
        <v>87232255.109999999</v>
      </c>
      <c r="AT52" s="329">
        <v>36716986.480000012</v>
      </c>
      <c r="AU52" s="329" t="s">
        <v>681</v>
      </c>
      <c r="AV52" s="329">
        <v>2469270.92</v>
      </c>
      <c r="AW52" s="329">
        <v>1336547583.52</v>
      </c>
      <c r="AX52" s="330"/>
      <c r="AY52" s="329">
        <v>237540916.37000003</v>
      </c>
      <c r="AZ52" s="329">
        <v>20373783.48</v>
      </c>
      <c r="BA52" s="329">
        <v>1541112378.5799999</v>
      </c>
      <c r="BB52" s="329">
        <v>88273553.299999997</v>
      </c>
      <c r="BC52" s="329">
        <v>31287761.680000007</v>
      </c>
      <c r="BD52" s="329" t="s">
        <v>681</v>
      </c>
      <c r="BE52" s="329">
        <v>2104147.59</v>
      </c>
      <c r="BF52" s="329">
        <v>1404863141.3</v>
      </c>
      <c r="BG52" s="330"/>
      <c r="BH52" s="329">
        <v>237540916.37000003</v>
      </c>
      <c r="BI52" s="329">
        <v>20373783.48</v>
      </c>
      <c r="BJ52" s="329">
        <v>1541112378.5799999</v>
      </c>
      <c r="BK52" s="329">
        <v>88273553.299999997</v>
      </c>
      <c r="BL52" s="329">
        <v>39427787.480000004</v>
      </c>
      <c r="BM52" s="329" t="s">
        <v>681</v>
      </c>
      <c r="BN52" s="329">
        <v>2651576.21</v>
      </c>
      <c r="BO52" s="329">
        <v>1413550595.7199998</v>
      </c>
      <c r="BP52" s="330"/>
      <c r="BQ52" s="329">
        <v>237540916.37000003</v>
      </c>
      <c r="BR52" s="329">
        <v>20373783.48</v>
      </c>
      <c r="BS52" s="329">
        <v>1541112378.5799999</v>
      </c>
      <c r="BT52" s="329">
        <v>88273553.299999997</v>
      </c>
      <c r="BU52" s="329">
        <v>44450292.620000005</v>
      </c>
      <c r="BV52" s="329" t="s">
        <v>681</v>
      </c>
      <c r="BW52" s="329">
        <v>2989347.0300000003</v>
      </c>
      <c r="BX52" s="329">
        <v>1418910871.6799998</v>
      </c>
      <c r="BY52" s="330"/>
      <c r="BZ52" s="329">
        <v>237540916.37000003</v>
      </c>
      <c r="CA52" s="329">
        <v>20373783.48</v>
      </c>
      <c r="CB52" s="329">
        <v>1573931962.3800001</v>
      </c>
      <c r="CC52" s="329">
        <v>88789850.450000003</v>
      </c>
      <c r="CD52" s="329">
        <v>60589062.010000005</v>
      </c>
      <c r="CE52" s="329" t="s">
        <v>681</v>
      </c>
      <c r="CF52" s="329">
        <v>4074702.85</v>
      </c>
      <c r="CG52" s="329">
        <v>1469470877.8400002</v>
      </c>
      <c r="CH52" s="330"/>
      <c r="CI52" s="329">
        <v>237540916.37000003</v>
      </c>
      <c r="CJ52" s="329">
        <v>20373783.48</v>
      </c>
      <c r="CK52" s="329">
        <v>1573931962.3800001</v>
      </c>
      <c r="CL52" s="329">
        <v>88789850.450000003</v>
      </c>
      <c r="CM52" s="329">
        <v>49661939.200000003</v>
      </c>
      <c r="CN52" s="329" t="s">
        <v>681</v>
      </c>
      <c r="CO52" s="329">
        <v>3339837.86</v>
      </c>
      <c r="CP52" s="329">
        <v>1457808890.0400002</v>
      </c>
      <c r="CQ52" s="330"/>
      <c r="CR52" s="329">
        <v>237540916.37000003</v>
      </c>
      <c r="CS52" s="329">
        <v>20373783.48</v>
      </c>
      <c r="CT52" s="329">
        <v>1573931962.3800001</v>
      </c>
      <c r="CU52" s="329">
        <v>88789850.450000003</v>
      </c>
      <c r="CV52" s="329">
        <v>47463988.230000004</v>
      </c>
      <c r="CW52" s="329" t="s">
        <v>681</v>
      </c>
      <c r="CX52" s="329">
        <v>3192022.4499999997</v>
      </c>
      <c r="CY52" s="329">
        <v>1455463123.6600001</v>
      </c>
      <c r="CZ52" s="330"/>
      <c r="DA52" s="329">
        <v>294853509.74000001</v>
      </c>
      <c r="DB52" s="329">
        <v>22354331.57</v>
      </c>
      <c r="DC52" s="329">
        <v>1623535850.5700002</v>
      </c>
      <c r="DD52" s="329">
        <v>96572421.979999989</v>
      </c>
      <c r="DE52" s="329">
        <v>61966045.079999998</v>
      </c>
      <c r="DF52" s="329" t="s">
        <v>681</v>
      </c>
      <c r="DG52" s="329">
        <v>4167307.1399999997</v>
      </c>
      <c r="DH52" s="329">
        <v>1469033783.46</v>
      </c>
      <c r="DI52" s="10"/>
    </row>
    <row r="53" spans="1:113">
      <c r="B53" s="17"/>
      <c r="E53" s="10"/>
      <c r="F53" s="328"/>
      <c r="G53" s="328"/>
      <c r="H53" s="328"/>
      <c r="I53" s="328"/>
      <c r="J53" s="328"/>
      <c r="K53" s="328"/>
      <c r="L53" s="328"/>
      <c r="M53" s="328"/>
      <c r="N53" s="330"/>
      <c r="O53" s="328"/>
      <c r="P53" s="328"/>
      <c r="Q53" s="328"/>
      <c r="R53" s="328"/>
      <c r="S53" s="328"/>
      <c r="T53" s="328"/>
      <c r="U53" s="328"/>
      <c r="V53" s="328"/>
      <c r="W53" s="330"/>
      <c r="X53" s="328"/>
      <c r="Y53" s="328"/>
      <c r="Z53" s="328"/>
      <c r="AA53" s="328"/>
      <c r="AB53" s="328"/>
      <c r="AC53" s="328"/>
      <c r="AD53" s="328"/>
      <c r="AE53" s="328"/>
      <c r="AF53" s="330"/>
      <c r="AG53" s="328"/>
      <c r="AH53" s="328"/>
      <c r="AI53" s="328"/>
      <c r="AJ53" s="328"/>
      <c r="AK53" s="328"/>
      <c r="AL53" s="328"/>
      <c r="AM53" s="328"/>
      <c r="AN53" s="328"/>
      <c r="AO53" s="330"/>
      <c r="AP53" s="328"/>
      <c r="AQ53" s="328"/>
      <c r="AR53" s="328"/>
      <c r="AS53" s="328"/>
      <c r="AT53" s="328"/>
      <c r="AU53" s="328"/>
      <c r="AV53" s="328"/>
      <c r="AW53" s="328"/>
      <c r="AX53" s="330"/>
      <c r="AY53" s="328"/>
      <c r="AZ53" s="328"/>
      <c r="BA53" s="328"/>
      <c r="BB53" s="328"/>
      <c r="BC53" s="328"/>
      <c r="BD53" s="328"/>
      <c r="BE53" s="328"/>
      <c r="BF53" s="328"/>
      <c r="BG53" s="330"/>
      <c r="BH53" s="328"/>
      <c r="BI53" s="328"/>
      <c r="BJ53" s="328"/>
      <c r="BK53" s="328"/>
      <c r="BL53" s="328"/>
      <c r="BM53" s="328"/>
      <c r="BN53" s="328"/>
      <c r="BO53" s="328"/>
      <c r="BP53" s="330"/>
      <c r="BQ53" s="328"/>
      <c r="BR53" s="328"/>
      <c r="BS53" s="328"/>
      <c r="BT53" s="328"/>
      <c r="BU53" s="328"/>
      <c r="BV53" s="328"/>
      <c r="BW53" s="328"/>
      <c r="BX53" s="328"/>
      <c r="BY53" s="330"/>
      <c r="BZ53" s="328"/>
      <c r="CA53" s="328"/>
      <c r="CB53" s="328"/>
      <c r="CC53" s="328"/>
      <c r="CD53" s="328"/>
      <c r="CE53" s="328"/>
      <c r="CF53" s="328"/>
      <c r="CG53" s="328"/>
      <c r="CH53" s="330"/>
      <c r="CI53" s="328"/>
      <c r="CJ53" s="328"/>
      <c r="CK53" s="328"/>
      <c r="CL53" s="328"/>
      <c r="CM53" s="328"/>
      <c r="CN53" s="328"/>
      <c r="CO53" s="328"/>
      <c r="CP53" s="328"/>
      <c r="CQ53" s="330"/>
      <c r="CR53" s="328"/>
      <c r="CS53" s="328"/>
      <c r="CT53" s="328"/>
      <c r="CU53" s="328"/>
      <c r="CV53" s="328"/>
      <c r="CW53" s="328"/>
      <c r="CX53" s="328"/>
      <c r="CY53" s="328"/>
      <c r="CZ53" s="330"/>
      <c r="DA53" s="328"/>
      <c r="DB53" s="328"/>
      <c r="DC53" s="328"/>
      <c r="DD53" s="328"/>
      <c r="DE53" s="328"/>
      <c r="DF53" s="328"/>
      <c r="DG53" s="328"/>
      <c r="DH53" s="328"/>
      <c r="DI53" s="10"/>
    </row>
    <row r="54" spans="1:113">
      <c r="B54" s="17"/>
      <c r="E54" s="10"/>
      <c r="F54" s="328"/>
      <c r="G54" s="328"/>
      <c r="H54" s="328"/>
      <c r="I54" s="328"/>
      <c r="J54" s="328"/>
      <c r="K54" s="328"/>
      <c r="L54" s="328"/>
      <c r="M54" s="328"/>
      <c r="N54" s="330"/>
      <c r="O54" s="328"/>
      <c r="P54" s="328"/>
      <c r="Q54" s="328"/>
      <c r="R54" s="328"/>
      <c r="S54" s="328"/>
      <c r="T54" s="328"/>
      <c r="U54" s="328"/>
      <c r="V54" s="328"/>
      <c r="W54" s="330"/>
      <c r="X54" s="328"/>
      <c r="Y54" s="328"/>
      <c r="Z54" s="328"/>
      <c r="AA54" s="328"/>
      <c r="AB54" s="328"/>
      <c r="AC54" s="328"/>
      <c r="AD54" s="328"/>
      <c r="AE54" s="328"/>
      <c r="AF54" s="330"/>
      <c r="AG54" s="328"/>
      <c r="AH54" s="328"/>
      <c r="AI54" s="328"/>
      <c r="AJ54" s="328"/>
      <c r="AK54" s="328"/>
      <c r="AL54" s="328"/>
      <c r="AM54" s="328"/>
      <c r="AN54" s="328"/>
      <c r="AO54" s="330"/>
      <c r="AP54" s="328"/>
      <c r="AQ54" s="328"/>
      <c r="AR54" s="328"/>
      <c r="AS54" s="328"/>
      <c r="AT54" s="328"/>
      <c r="AU54" s="328"/>
      <c r="AV54" s="328"/>
      <c r="AW54" s="328"/>
      <c r="AX54" s="330"/>
      <c r="AY54" s="328"/>
      <c r="AZ54" s="328"/>
      <c r="BA54" s="328"/>
      <c r="BB54" s="328"/>
      <c r="BC54" s="328"/>
      <c r="BD54" s="328"/>
      <c r="BE54" s="328"/>
      <c r="BF54" s="328"/>
      <c r="BG54" s="330"/>
      <c r="BH54" s="328"/>
      <c r="BI54" s="328"/>
      <c r="BJ54" s="328"/>
      <c r="BK54" s="328"/>
      <c r="BL54" s="328"/>
      <c r="BM54" s="328"/>
      <c r="BN54" s="328"/>
      <c r="BO54" s="328"/>
      <c r="BP54" s="330"/>
      <c r="BQ54" s="328"/>
      <c r="BR54" s="328"/>
      <c r="BS54" s="328"/>
      <c r="BT54" s="328"/>
      <c r="BU54" s="328"/>
      <c r="BV54" s="328"/>
      <c r="BW54" s="328"/>
      <c r="BX54" s="328"/>
      <c r="BY54" s="330"/>
      <c r="BZ54" s="328"/>
      <c r="CA54" s="328"/>
      <c r="CB54" s="328"/>
      <c r="CC54" s="328"/>
      <c r="CD54" s="328"/>
      <c r="CE54" s="328"/>
      <c r="CF54" s="328"/>
      <c r="CG54" s="328"/>
      <c r="CH54" s="330"/>
      <c r="CI54" s="328"/>
      <c r="CJ54" s="328"/>
      <c r="CK54" s="328"/>
      <c r="CL54" s="328"/>
      <c r="CM54" s="328"/>
      <c r="CN54" s="328"/>
      <c r="CO54" s="328"/>
      <c r="CP54" s="328"/>
      <c r="CQ54" s="330"/>
      <c r="CR54" s="328"/>
      <c r="CS54" s="328"/>
      <c r="CT54" s="328"/>
      <c r="CU54" s="328"/>
      <c r="CV54" s="328"/>
      <c r="CW54" s="328"/>
      <c r="CX54" s="328"/>
      <c r="CY54" s="328"/>
      <c r="CZ54" s="330"/>
      <c r="DA54" s="328"/>
      <c r="DB54" s="328"/>
      <c r="DC54" s="328"/>
      <c r="DD54" s="328"/>
      <c r="DE54" s="328"/>
      <c r="DF54" s="328"/>
      <c r="DG54" s="328"/>
      <c r="DH54" s="328"/>
      <c r="DI54" s="10"/>
    </row>
    <row r="55" spans="1:113">
      <c r="A55" s="235" t="str">
        <f>INDEX(Map!$A$6:$B$70,MATCH('FY14 Essbase'!C55,Map!$A$6:$A$70,0),2)</f>
        <v>COLODV</v>
      </c>
      <c r="B55" s="17"/>
      <c r="C55" s="3" t="s">
        <v>109</v>
      </c>
      <c r="D55" s="3" t="s">
        <v>111</v>
      </c>
      <c r="E55" s="10"/>
      <c r="F55" s="328">
        <v>439696.06</v>
      </c>
      <c r="G55" s="328">
        <v>29570.2</v>
      </c>
      <c r="H55" s="328">
        <v>29743023.850000001</v>
      </c>
      <c r="I55" s="328">
        <v>2000261.84</v>
      </c>
      <c r="J55" s="328">
        <v>3333560.53</v>
      </c>
      <c r="K55" s="329" t="s">
        <v>681</v>
      </c>
      <c r="L55" s="328">
        <v>224186.82</v>
      </c>
      <c r="M55" s="328">
        <v>34831766.780000001</v>
      </c>
      <c r="N55" s="330"/>
      <c r="O55" s="328">
        <v>439696.06</v>
      </c>
      <c r="P55" s="328">
        <v>29570.2</v>
      </c>
      <c r="Q55" s="328">
        <v>29743023.850000001</v>
      </c>
      <c r="R55" s="328">
        <v>2000261.84</v>
      </c>
      <c r="S55" s="328">
        <v>3333560.53</v>
      </c>
      <c r="T55" s="329" t="s">
        <v>681</v>
      </c>
      <c r="U55" s="328">
        <v>224186.82</v>
      </c>
      <c r="V55" s="328">
        <v>34831766.780000001</v>
      </c>
      <c r="W55" s="330"/>
      <c r="X55" s="328">
        <v>439696.06</v>
      </c>
      <c r="Y55" s="328">
        <v>29570.2</v>
      </c>
      <c r="Z55" s="328">
        <v>29743023.850000001</v>
      </c>
      <c r="AA55" s="328">
        <v>2000261.84</v>
      </c>
      <c r="AB55" s="328">
        <v>3333560.53</v>
      </c>
      <c r="AC55" s="329" t="s">
        <v>681</v>
      </c>
      <c r="AD55" s="328">
        <v>224186.82</v>
      </c>
      <c r="AE55" s="328">
        <v>34831766.780000001</v>
      </c>
      <c r="AF55" s="330"/>
      <c r="AG55" s="329">
        <v>439696.06</v>
      </c>
      <c r="AH55" s="329">
        <v>29570.2</v>
      </c>
      <c r="AI55" s="329">
        <v>29743023.850000001</v>
      </c>
      <c r="AJ55" s="329">
        <v>2000261.84</v>
      </c>
      <c r="AK55" s="329">
        <v>3333560.53</v>
      </c>
      <c r="AL55" s="329" t="s">
        <v>681</v>
      </c>
      <c r="AM55" s="329">
        <v>224186.82</v>
      </c>
      <c r="AN55" s="329">
        <v>34831766.780000001</v>
      </c>
      <c r="AO55" s="330"/>
      <c r="AP55" s="329">
        <v>439696.06</v>
      </c>
      <c r="AQ55" s="329">
        <v>29570.2</v>
      </c>
      <c r="AR55" s="329">
        <v>29743023.850000001</v>
      </c>
      <c r="AS55" s="329">
        <v>2000261.84</v>
      </c>
      <c r="AT55" s="329">
        <v>3333560.53</v>
      </c>
      <c r="AU55" s="329" t="s">
        <v>681</v>
      </c>
      <c r="AV55" s="329">
        <v>224186.82</v>
      </c>
      <c r="AW55" s="329">
        <v>34831766.780000001</v>
      </c>
      <c r="AX55" s="330"/>
      <c r="AY55" s="329">
        <v>439696.06</v>
      </c>
      <c r="AZ55" s="329">
        <v>29570.2</v>
      </c>
      <c r="BA55" s="329">
        <v>29743023.850000001</v>
      </c>
      <c r="BB55" s="329">
        <v>2000261.84</v>
      </c>
      <c r="BC55" s="329">
        <v>3333560.53</v>
      </c>
      <c r="BD55" s="329" t="s">
        <v>681</v>
      </c>
      <c r="BE55" s="329">
        <v>224186.82</v>
      </c>
      <c r="BF55" s="329">
        <v>34831766.780000001</v>
      </c>
      <c r="BG55" s="330"/>
      <c r="BH55" s="329">
        <v>439696.06</v>
      </c>
      <c r="BI55" s="329">
        <v>29570.2</v>
      </c>
      <c r="BJ55" s="329">
        <v>29743023.850000001</v>
      </c>
      <c r="BK55" s="329">
        <v>2000261.84</v>
      </c>
      <c r="BL55" s="329">
        <v>3333560.53</v>
      </c>
      <c r="BM55" s="329" t="s">
        <v>681</v>
      </c>
      <c r="BN55" s="329">
        <v>224186.82</v>
      </c>
      <c r="BO55" s="329">
        <v>34831766.780000001</v>
      </c>
      <c r="BP55" s="330"/>
      <c r="BQ55" s="329">
        <v>439696.06</v>
      </c>
      <c r="BR55" s="329">
        <v>29570.2</v>
      </c>
      <c r="BS55" s="329">
        <v>29743023.850000001</v>
      </c>
      <c r="BT55" s="329">
        <v>2000261.84</v>
      </c>
      <c r="BU55" s="329">
        <v>3333560.53</v>
      </c>
      <c r="BV55" s="329" t="s">
        <v>681</v>
      </c>
      <c r="BW55" s="329">
        <v>224186.82</v>
      </c>
      <c r="BX55" s="329">
        <v>34831766.780000001</v>
      </c>
      <c r="BY55" s="330"/>
      <c r="BZ55" s="329">
        <v>439696.06</v>
      </c>
      <c r="CA55" s="329">
        <v>29570.2</v>
      </c>
      <c r="CB55" s="329">
        <v>29743023.850000001</v>
      </c>
      <c r="CC55" s="329">
        <v>2000261.84</v>
      </c>
      <c r="CD55" s="329">
        <v>3333560.53</v>
      </c>
      <c r="CE55" s="329" t="s">
        <v>681</v>
      </c>
      <c r="CF55" s="329">
        <v>224186.82</v>
      </c>
      <c r="CG55" s="329">
        <v>34831766.780000001</v>
      </c>
      <c r="CH55" s="330"/>
      <c r="CI55" s="329">
        <v>439696.06</v>
      </c>
      <c r="CJ55" s="329">
        <v>29570.2</v>
      </c>
      <c r="CK55" s="329">
        <v>29743023.850000001</v>
      </c>
      <c r="CL55" s="329">
        <v>2000261.84</v>
      </c>
      <c r="CM55" s="329">
        <v>3333560.53</v>
      </c>
      <c r="CN55" s="329" t="s">
        <v>681</v>
      </c>
      <c r="CO55" s="329">
        <v>224186.82</v>
      </c>
      <c r="CP55" s="329">
        <v>34831766.780000001</v>
      </c>
      <c r="CQ55" s="330"/>
      <c r="CR55" s="329">
        <v>439696.06</v>
      </c>
      <c r="CS55" s="329">
        <v>29570.2</v>
      </c>
      <c r="CT55" s="329">
        <v>29743023.850000001</v>
      </c>
      <c r="CU55" s="329">
        <v>2000261.84</v>
      </c>
      <c r="CV55" s="329">
        <v>3333560.53</v>
      </c>
      <c r="CW55" s="329" t="s">
        <v>681</v>
      </c>
      <c r="CX55" s="329">
        <v>224186.82</v>
      </c>
      <c r="CY55" s="329">
        <v>34831766.780000001</v>
      </c>
      <c r="CZ55" s="330"/>
      <c r="DA55" s="329">
        <v>487924.9</v>
      </c>
      <c r="DB55" s="329">
        <v>32813.660000000003</v>
      </c>
      <c r="DC55" s="329">
        <v>34349277.869999997</v>
      </c>
      <c r="DD55" s="329">
        <v>2310039.16</v>
      </c>
      <c r="DE55" s="329">
        <v>1230895.6200000001</v>
      </c>
      <c r="DF55" s="329" t="s">
        <v>681</v>
      </c>
      <c r="DG55" s="329">
        <v>82779.53</v>
      </c>
      <c r="DH55" s="329">
        <v>37452253.620000005</v>
      </c>
      <c r="DI55" s="10"/>
    </row>
    <row r="56" spans="1:113">
      <c r="A56" s="235" t="str">
        <f>INDEX(Map!$A$6:$B$70,MATCH('FY14 Essbase'!C56,Map!$A$6:$A$70,0),2)</f>
        <v>KANSDV</v>
      </c>
      <c r="B56" s="17"/>
      <c r="C56" s="3" t="s">
        <v>110</v>
      </c>
      <c r="D56" s="3" t="s">
        <v>112</v>
      </c>
      <c r="E56" s="10"/>
      <c r="F56" s="328">
        <v>635856.66</v>
      </c>
      <c r="G56" s="328">
        <v>42762.29</v>
      </c>
      <c r="H56" s="328">
        <v>54909195.43</v>
      </c>
      <c r="I56" s="328">
        <v>3692723.67</v>
      </c>
      <c r="J56" s="328">
        <v>849076.22</v>
      </c>
      <c r="K56" s="329" t="s">
        <v>681</v>
      </c>
      <c r="L56" s="328">
        <v>57101.62</v>
      </c>
      <c r="M56" s="328">
        <v>58829477.990000002</v>
      </c>
      <c r="N56" s="330"/>
      <c r="O56" s="328">
        <v>635856.66</v>
      </c>
      <c r="P56" s="328">
        <v>42762.29</v>
      </c>
      <c r="Q56" s="328">
        <v>54909195.43</v>
      </c>
      <c r="R56" s="328">
        <v>3692723.67</v>
      </c>
      <c r="S56" s="328">
        <v>849076.22</v>
      </c>
      <c r="T56" s="329" t="s">
        <v>681</v>
      </c>
      <c r="U56" s="328">
        <v>57101.62</v>
      </c>
      <c r="V56" s="328">
        <v>58829477.990000002</v>
      </c>
      <c r="W56" s="330"/>
      <c r="X56" s="328">
        <v>635856.66</v>
      </c>
      <c r="Y56" s="328">
        <v>42762.29</v>
      </c>
      <c r="Z56" s="328">
        <v>54909195.43</v>
      </c>
      <c r="AA56" s="328">
        <v>3692723.67</v>
      </c>
      <c r="AB56" s="328">
        <v>849076.22</v>
      </c>
      <c r="AC56" s="329" t="s">
        <v>681</v>
      </c>
      <c r="AD56" s="328">
        <v>57101.62</v>
      </c>
      <c r="AE56" s="328">
        <v>58829477.990000002</v>
      </c>
      <c r="AF56" s="330"/>
      <c r="AG56" s="329">
        <v>635856.66</v>
      </c>
      <c r="AH56" s="329">
        <v>42762.29</v>
      </c>
      <c r="AI56" s="329">
        <v>54909195.43</v>
      </c>
      <c r="AJ56" s="329">
        <v>3692723.67</v>
      </c>
      <c r="AK56" s="329">
        <v>849076.22</v>
      </c>
      <c r="AL56" s="329" t="s">
        <v>681</v>
      </c>
      <c r="AM56" s="329">
        <v>57101.62</v>
      </c>
      <c r="AN56" s="329">
        <v>58829477.990000002</v>
      </c>
      <c r="AO56" s="330"/>
      <c r="AP56" s="329">
        <v>635856.66</v>
      </c>
      <c r="AQ56" s="329">
        <v>42762.29</v>
      </c>
      <c r="AR56" s="329">
        <v>54909195.43</v>
      </c>
      <c r="AS56" s="329">
        <v>3692723.67</v>
      </c>
      <c r="AT56" s="329">
        <v>849076.22</v>
      </c>
      <c r="AU56" s="329" t="s">
        <v>681</v>
      </c>
      <c r="AV56" s="329">
        <v>57101.62</v>
      </c>
      <c r="AW56" s="329">
        <v>58829477.990000002</v>
      </c>
      <c r="AX56" s="330"/>
      <c r="AY56" s="329">
        <v>635856.66</v>
      </c>
      <c r="AZ56" s="329">
        <v>42762.29</v>
      </c>
      <c r="BA56" s="329">
        <v>54909195.43</v>
      </c>
      <c r="BB56" s="329">
        <v>3692723.67</v>
      </c>
      <c r="BC56" s="329">
        <v>849076.22</v>
      </c>
      <c r="BD56" s="329" t="s">
        <v>681</v>
      </c>
      <c r="BE56" s="329">
        <v>57101.62</v>
      </c>
      <c r="BF56" s="329">
        <v>58829477.990000002</v>
      </c>
      <c r="BG56" s="330"/>
      <c r="BH56" s="329">
        <v>635856.66</v>
      </c>
      <c r="BI56" s="329">
        <v>42762.29</v>
      </c>
      <c r="BJ56" s="329">
        <v>54909195.43</v>
      </c>
      <c r="BK56" s="329">
        <v>3692723.67</v>
      </c>
      <c r="BL56" s="329">
        <v>849076.22</v>
      </c>
      <c r="BM56" s="329" t="s">
        <v>681</v>
      </c>
      <c r="BN56" s="329">
        <v>57101.62</v>
      </c>
      <c r="BO56" s="329">
        <v>58829477.990000002</v>
      </c>
      <c r="BP56" s="330"/>
      <c r="BQ56" s="329">
        <v>635856.66</v>
      </c>
      <c r="BR56" s="329">
        <v>42762.29</v>
      </c>
      <c r="BS56" s="329">
        <v>54909195.43</v>
      </c>
      <c r="BT56" s="329">
        <v>3692723.67</v>
      </c>
      <c r="BU56" s="329">
        <v>849076.22</v>
      </c>
      <c r="BV56" s="329" t="s">
        <v>681</v>
      </c>
      <c r="BW56" s="329">
        <v>57101.62</v>
      </c>
      <c r="BX56" s="329">
        <v>58829477.990000002</v>
      </c>
      <c r="BY56" s="330"/>
      <c r="BZ56" s="329">
        <v>635856.66</v>
      </c>
      <c r="CA56" s="329">
        <v>42762.29</v>
      </c>
      <c r="CB56" s="329">
        <v>54909195.43</v>
      </c>
      <c r="CC56" s="329">
        <v>3692723.67</v>
      </c>
      <c r="CD56" s="329">
        <v>849076.22</v>
      </c>
      <c r="CE56" s="329" t="s">
        <v>681</v>
      </c>
      <c r="CF56" s="329">
        <v>57101.62</v>
      </c>
      <c r="CG56" s="329">
        <v>58829477.990000002</v>
      </c>
      <c r="CH56" s="330"/>
      <c r="CI56" s="329">
        <v>635856.66</v>
      </c>
      <c r="CJ56" s="329">
        <v>42762.29</v>
      </c>
      <c r="CK56" s="329">
        <v>54909195.43</v>
      </c>
      <c r="CL56" s="329">
        <v>3692723.67</v>
      </c>
      <c r="CM56" s="329">
        <v>849076.22</v>
      </c>
      <c r="CN56" s="329" t="s">
        <v>681</v>
      </c>
      <c r="CO56" s="329">
        <v>57101.62</v>
      </c>
      <c r="CP56" s="329">
        <v>58829477.990000002</v>
      </c>
      <c r="CQ56" s="330"/>
      <c r="CR56" s="329">
        <v>635856.66</v>
      </c>
      <c r="CS56" s="329">
        <v>42762.29</v>
      </c>
      <c r="CT56" s="329">
        <v>54909195.43</v>
      </c>
      <c r="CU56" s="329">
        <v>3692723.67</v>
      </c>
      <c r="CV56" s="329">
        <v>849076.22</v>
      </c>
      <c r="CW56" s="329" t="s">
        <v>681</v>
      </c>
      <c r="CX56" s="329">
        <v>57101.62</v>
      </c>
      <c r="CY56" s="329">
        <v>58829477.990000002</v>
      </c>
      <c r="CZ56" s="330"/>
      <c r="DA56" s="329">
        <v>357360.25</v>
      </c>
      <c r="DB56" s="329">
        <v>24033</v>
      </c>
      <c r="DC56" s="329">
        <v>62285696.299999997</v>
      </c>
      <c r="DD56" s="329">
        <v>4188804.14</v>
      </c>
      <c r="DE56" s="329">
        <v>1813561.36</v>
      </c>
      <c r="DF56" s="329" t="s">
        <v>681</v>
      </c>
      <c r="DG56" s="329">
        <v>121964.65</v>
      </c>
      <c r="DH56" s="329">
        <v>68028633.199999988</v>
      </c>
      <c r="DI56" s="10"/>
    </row>
    <row r="57" spans="1:113">
      <c r="B57" s="17"/>
      <c r="E57" s="11"/>
      <c r="F57" s="328"/>
      <c r="G57" s="328"/>
      <c r="H57" s="328"/>
      <c r="I57" s="328"/>
      <c r="J57" s="328"/>
      <c r="K57" s="328"/>
      <c r="L57" s="328"/>
      <c r="M57" s="328"/>
      <c r="N57" s="330"/>
      <c r="O57" s="328"/>
      <c r="P57" s="328"/>
      <c r="Q57" s="328"/>
      <c r="R57" s="328"/>
      <c r="S57" s="328"/>
      <c r="T57" s="328"/>
      <c r="U57" s="328"/>
      <c r="V57" s="328"/>
      <c r="W57" s="330"/>
      <c r="X57" s="328"/>
      <c r="Y57" s="328"/>
      <c r="Z57" s="328"/>
      <c r="AA57" s="328"/>
      <c r="AB57" s="328"/>
      <c r="AC57" s="328"/>
      <c r="AD57" s="328"/>
      <c r="AE57" s="328"/>
      <c r="AF57" s="330"/>
      <c r="AG57" s="328"/>
      <c r="AH57" s="328"/>
      <c r="AI57" s="328"/>
      <c r="AJ57" s="328"/>
      <c r="AK57" s="328"/>
      <c r="AL57" s="328"/>
      <c r="AM57" s="328"/>
      <c r="AN57" s="328"/>
      <c r="AO57" s="330"/>
      <c r="AP57" s="328"/>
      <c r="AQ57" s="328"/>
      <c r="AR57" s="328"/>
      <c r="AS57" s="328"/>
      <c r="AT57" s="328"/>
      <c r="AU57" s="328"/>
      <c r="AV57" s="328"/>
      <c r="AW57" s="328"/>
      <c r="AX57" s="330"/>
      <c r="AY57" s="328"/>
      <c r="AZ57" s="328"/>
      <c r="BA57" s="328"/>
      <c r="BB57" s="328"/>
      <c r="BC57" s="328"/>
      <c r="BD57" s="328"/>
      <c r="BE57" s="328"/>
      <c r="BF57" s="328"/>
      <c r="BG57" s="330"/>
      <c r="BH57" s="328"/>
      <c r="BI57" s="328"/>
      <c r="BJ57" s="328"/>
      <c r="BK57" s="328"/>
      <c r="BL57" s="328"/>
      <c r="BM57" s="328"/>
      <c r="BN57" s="328"/>
      <c r="BO57" s="328"/>
      <c r="BP57" s="330"/>
      <c r="BQ57" s="328"/>
      <c r="BR57" s="328"/>
      <c r="BS57" s="328"/>
      <c r="BT57" s="328"/>
      <c r="BU57" s="328"/>
      <c r="BV57" s="328"/>
      <c r="BW57" s="328"/>
      <c r="BX57" s="328"/>
      <c r="BY57" s="330"/>
      <c r="BZ57" s="328"/>
      <c r="CA57" s="328"/>
      <c r="CB57" s="328"/>
      <c r="CC57" s="328"/>
      <c r="CD57" s="328"/>
      <c r="CE57" s="328"/>
      <c r="CF57" s="328"/>
      <c r="CG57" s="328"/>
      <c r="CH57" s="330"/>
      <c r="CI57" s="328"/>
      <c r="CJ57" s="328"/>
      <c r="CK57" s="328"/>
      <c r="CL57" s="328"/>
      <c r="CM57" s="328"/>
      <c r="CN57" s="328"/>
      <c r="CO57" s="328"/>
      <c r="CP57" s="328"/>
      <c r="CQ57" s="330"/>
      <c r="CR57" s="328"/>
      <c r="CS57" s="328"/>
      <c r="CT57" s="328"/>
      <c r="CU57" s="328"/>
      <c r="CV57" s="328"/>
      <c r="CW57" s="328"/>
      <c r="CX57" s="328"/>
      <c r="CY57" s="328"/>
      <c r="CZ57" s="330"/>
      <c r="DA57" s="328"/>
      <c r="DB57" s="328"/>
      <c r="DC57" s="328"/>
      <c r="DD57" s="328"/>
      <c r="DE57" s="328"/>
      <c r="DF57" s="328"/>
      <c r="DG57" s="328"/>
      <c r="DH57" s="328"/>
      <c r="DI57" s="11"/>
    </row>
    <row r="58" spans="1:113">
      <c r="A58" s="7"/>
      <c r="B58" s="17"/>
      <c r="C58" s="8" t="s">
        <v>115</v>
      </c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</row>
    <row r="59" spans="1:113">
      <c r="A59" s="235" t="str">
        <f>INDEX(Map!$A$6:$B$70,MATCH('FY14 Essbase'!C59,Map!$A$6:$A$70,0),2)</f>
        <v>011DIV</v>
      </c>
      <c r="C59" s="235" t="s">
        <v>113</v>
      </c>
    </row>
    <row r="60" spans="1:113">
      <c r="A60" s="235" t="str">
        <f>INDEX(Map!$A$6:$B$70,MATCH('FY14 Essbase'!C60,Map!$A$6:$A$70,0),2)</f>
        <v>047DIV</v>
      </c>
      <c r="C60" s="235" t="s">
        <v>114</v>
      </c>
    </row>
    <row r="61" spans="1:113">
      <c r="A61" s="235" t="str">
        <f>INDEX(Map!$A$6:$B$70,MATCH('FY14 Essbase'!C61,Map!$A$6:$A$70,0),2)</f>
        <v>979DIV</v>
      </c>
      <c r="C61" s="235" t="s">
        <v>116</v>
      </c>
    </row>
    <row r="62" spans="1:113">
      <c r="A62" s="235" t="str">
        <f>INDEX(Map!$A$6:$B$70,MATCH('FY14 Essbase'!C62,Map!$A$6:$A$70,0),2)</f>
        <v>989DIV</v>
      </c>
      <c r="C62" s="235" t="s">
        <v>117</v>
      </c>
    </row>
    <row r="63" spans="1:113">
      <c r="A63" s="235" t="str">
        <f>INDEX(Map!$A$6:$B$70,MATCH('FY14 Essbase'!C63,Map!$A$6:$A$70,0),2)</f>
        <v>990DIV</v>
      </c>
      <c r="C63" s="235" t="s">
        <v>118</v>
      </c>
    </row>
  </sheetData>
  <pageMargins left="0.7" right="0.7" top="0.75" bottom="0.75" header="0.3" footer="0.3"/>
  <pageSetup scale="83" orientation="portrait" r:id="rId1"/>
  <customProperties>
    <customPr name="_pios_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I63"/>
  <sheetViews>
    <sheetView workbookViewId="0">
      <selection activeCell="E39" sqref="E39"/>
    </sheetView>
  </sheetViews>
  <sheetFormatPr defaultRowHeight="12.75"/>
  <cols>
    <col min="1" max="1" width="9.140625" style="2"/>
    <col min="2" max="2" width="2.5703125" style="18" customWidth="1"/>
    <col min="3" max="3" width="15.5703125" style="2" customWidth="1"/>
    <col min="4" max="4" width="44.42578125" style="2" bestFit="1" customWidth="1"/>
    <col min="5" max="5" width="1.42578125" style="2" customWidth="1"/>
    <col min="6" max="6" width="14.5703125" style="2" bestFit="1" customWidth="1"/>
    <col min="7" max="7" width="13.5703125" style="2" bestFit="1" customWidth="1"/>
    <col min="8" max="8" width="16" style="2" bestFit="1" customWidth="1"/>
    <col min="9" max="9" width="13.5703125" style="2" bestFit="1" customWidth="1"/>
    <col min="10" max="10" width="14.5703125" style="2" bestFit="1" customWidth="1"/>
    <col min="11" max="11" width="6.5703125" style="2" bestFit="1" customWidth="1"/>
    <col min="12" max="12" width="12.42578125" style="2" bestFit="1" customWidth="1"/>
    <col min="13" max="13" width="16" style="2" bestFit="1" customWidth="1"/>
    <col min="14" max="14" width="1.42578125" style="2" customWidth="1"/>
    <col min="15" max="15" width="14.5703125" style="2" bestFit="1" customWidth="1"/>
    <col min="16" max="16" width="13.5703125" style="2" bestFit="1" customWidth="1"/>
    <col min="17" max="17" width="16" style="2" bestFit="1" customWidth="1"/>
    <col min="18" max="18" width="13.5703125" style="2" bestFit="1" customWidth="1"/>
    <col min="19" max="19" width="14.5703125" style="2" bestFit="1" customWidth="1"/>
    <col min="20" max="20" width="6.5703125" style="2" bestFit="1" customWidth="1"/>
    <col min="21" max="21" width="12.42578125" style="2" bestFit="1" customWidth="1"/>
    <col min="22" max="22" width="16" style="2" bestFit="1" customWidth="1"/>
    <col min="23" max="23" width="1.42578125" style="2" customWidth="1"/>
    <col min="24" max="24" width="14.5703125" style="2" bestFit="1" customWidth="1"/>
    <col min="25" max="25" width="13.5703125" style="2" bestFit="1" customWidth="1"/>
    <col min="26" max="26" width="16" style="2" bestFit="1" customWidth="1"/>
    <col min="27" max="27" width="13.5703125" style="2" bestFit="1" customWidth="1"/>
    <col min="28" max="28" width="14.5703125" style="2" bestFit="1" customWidth="1"/>
    <col min="29" max="29" width="6.5703125" style="2" bestFit="1" customWidth="1"/>
    <col min="30" max="30" width="12.42578125" style="2" bestFit="1" customWidth="1"/>
    <col min="31" max="31" width="16" style="2" bestFit="1" customWidth="1"/>
    <col min="32" max="32" width="1.42578125" style="2" customWidth="1"/>
    <col min="33" max="33" width="14.5703125" style="2" bestFit="1" customWidth="1"/>
    <col min="34" max="34" width="13.5703125" style="2" bestFit="1" customWidth="1"/>
    <col min="35" max="35" width="16" style="2" bestFit="1" customWidth="1"/>
    <col min="36" max="36" width="13.5703125" style="2" bestFit="1" customWidth="1"/>
    <col min="37" max="37" width="14.5703125" style="2" bestFit="1" customWidth="1"/>
    <col min="38" max="38" width="6.5703125" style="2" bestFit="1" customWidth="1"/>
    <col min="39" max="39" width="12.42578125" style="2" bestFit="1" customWidth="1"/>
    <col min="40" max="40" width="16" style="2" bestFit="1" customWidth="1"/>
    <col min="41" max="41" width="1.42578125" style="2" customWidth="1"/>
    <col min="42" max="42" width="14.5703125" style="2" bestFit="1" customWidth="1"/>
    <col min="43" max="43" width="13.5703125" style="2" bestFit="1" customWidth="1"/>
    <col min="44" max="44" width="16" style="2" bestFit="1" customWidth="1"/>
    <col min="45" max="45" width="13.5703125" style="2" bestFit="1" customWidth="1"/>
    <col min="46" max="46" width="14.5703125" style="2" bestFit="1" customWidth="1"/>
    <col min="47" max="47" width="6.5703125" style="2" bestFit="1" customWidth="1"/>
    <col min="48" max="48" width="12.42578125" style="2" bestFit="1" customWidth="1"/>
    <col min="49" max="49" width="16" style="2" bestFit="1" customWidth="1"/>
    <col min="50" max="50" width="1.42578125" style="2" customWidth="1"/>
    <col min="51" max="51" width="14.5703125" style="2" bestFit="1" customWidth="1"/>
    <col min="52" max="52" width="13.5703125" style="2" bestFit="1" customWidth="1"/>
    <col min="53" max="53" width="16" style="2" bestFit="1" customWidth="1"/>
    <col min="54" max="54" width="13.5703125" style="2" bestFit="1" customWidth="1"/>
    <col min="55" max="55" width="14.5703125" style="2" bestFit="1" customWidth="1"/>
    <col min="56" max="56" width="6.5703125" style="2" bestFit="1" customWidth="1"/>
    <col min="57" max="57" width="12.42578125" style="2" bestFit="1" customWidth="1"/>
    <col min="58" max="58" width="16" style="2" bestFit="1" customWidth="1"/>
    <col min="59" max="59" width="1.42578125" style="2" customWidth="1"/>
    <col min="60" max="60" width="14.5703125" style="2" bestFit="1" customWidth="1"/>
    <col min="61" max="61" width="13.5703125" style="2" bestFit="1" customWidth="1"/>
    <col min="62" max="62" width="16" style="2" bestFit="1" customWidth="1"/>
    <col min="63" max="64" width="13.5703125" style="2" bestFit="1" customWidth="1"/>
    <col min="65" max="65" width="6.5703125" style="2" bestFit="1" customWidth="1"/>
    <col min="66" max="66" width="12.42578125" style="2" bestFit="1" customWidth="1"/>
    <col min="67" max="67" width="16" style="2" bestFit="1" customWidth="1"/>
    <col min="68" max="68" width="1.42578125" style="2" customWidth="1"/>
    <col min="69" max="69" width="14.5703125" style="2" bestFit="1" customWidth="1"/>
    <col min="70" max="70" width="13.5703125" style="2" bestFit="1" customWidth="1"/>
    <col min="71" max="71" width="16" style="2" bestFit="1" customWidth="1"/>
    <col min="72" max="73" width="13.5703125" style="2" bestFit="1" customWidth="1"/>
    <col min="74" max="74" width="6.5703125" style="2" bestFit="1" customWidth="1"/>
    <col min="75" max="75" width="12.42578125" style="2" bestFit="1" customWidth="1"/>
    <col min="76" max="76" width="16" style="2" bestFit="1" customWidth="1"/>
    <col min="77" max="77" width="1.42578125" style="2" customWidth="1"/>
    <col min="78" max="78" width="14.5703125" style="2" bestFit="1" customWidth="1"/>
    <col min="79" max="79" width="13.5703125" style="2" bestFit="1" customWidth="1"/>
    <col min="80" max="80" width="16" style="2" bestFit="1" customWidth="1"/>
    <col min="81" max="82" width="13.5703125" style="2" bestFit="1" customWidth="1"/>
    <col min="83" max="83" width="6.5703125" style="2" bestFit="1" customWidth="1"/>
    <col min="84" max="84" width="12.42578125" style="2" bestFit="1" customWidth="1"/>
    <col min="85" max="85" width="16" style="2" bestFit="1" customWidth="1"/>
    <col min="86" max="86" width="1.42578125" style="2" customWidth="1"/>
    <col min="87" max="87" width="14.5703125" style="2" bestFit="1" customWidth="1"/>
    <col min="88" max="88" width="13.5703125" style="2" bestFit="1" customWidth="1"/>
    <col min="89" max="89" width="16" style="2" bestFit="1" customWidth="1"/>
    <col min="90" max="91" width="13.5703125" style="2" bestFit="1" customWidth="1"/>
    <col min="92" max="92" width="6.5703125" style="2" bestFit="1" customWidth="1"/>
    <col min="93" max="93" width="12.42578125" style="2" bestFit="1" customWidth="1"/>
    <col min="94" max="94" width="16" style="2" bestFit="1" customWidth="1"/>
    <col min="95" max="95" width="1.42578125" style="2" customWidth="1"/>
    <col min="96" max="96" width="14.5703125" style="2" bestFit="1" customWidth="1"/>
    <col min="97" max="97" width="13.5703125" style="2" bestFit="1" customWidth="1"/>
    <col min="98" max="98" width="16" style="2" bestFit="1" customWidth="1"/>
    <col min="99" max="100" width="13.5703125" style="2" bestFit="1" customWidth="1"/>
    <col min="101" max="101" width="6.5703125" style="2" bestFit="1" customWidth="1"/>
    <col min="102" max="102" width="12.42578125" style="2" bestFit="1" customWidth="1"/>
    <col min="103" max="103" width="16" style="2" bestFit="1" customWidth="1"/>
    <col min="104" max="104" width="1.42578125" style="2" customWidth="1"/>
    <col min="105" max="105" width="14.5703125" style="2" bestFit="1" customWidth="1"/>
    <col min="106" max="106" width="13.5703125" style="2" bestFit="1" customWidth="1"/>
    <col min="107" max="107" width="16" style="2" bestFit="1" customWidth="1"/>
    <col min="108" max="109" width="13.5703125" style="2" bestFit="1" customWidth="1"/>
    <col min="110" max="110" width="9.140625" style="2"/>
    <col min="111" max="111" width="12.42578125" style="2" bestFit="1" customWidth="1"/>
    <col min="112" max="112" width="16" style="2" bestFit="1" customWidth="1"/>
    <col min="113" max="113" width="1.42578125" style="2" customWidth="1"/>
    <col min="114" max="16384" width="9.140625" style="2"/>
  </cols>
  <sheetData>
    <row r="1" spans="1:113">
      <c r="B1" s="17" t="s">
        <v>130</v>
      </c>
      <c r="D1" s="3" t="s">
        <v>4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5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6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119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A7" s="19"/>
      <c r="B7" s="17"/>
      <c r="E7" s="21"/>
      <c r="F7" s="324" t="s">
        <v>7</v>
      </c>
      <c r="G7" s="324" t="s">
        <v>7</v>
      </c>
      <c r="H7" s="324" t="s">
        <v>7</v>
      </c>
      <c r="I7" s="324" t="s">
        <v>7</v>
      </c>
      <c r="J7" s="324" t="s">
        <v>7</v>
      </c>
      <c r="K7" s="324" t="s">
        <v>7</v>
      </c>
      <c r="L7" s="324" t="s">
        <v>7</v>
      </c>
      <c r="M7" s="324" t="s">
        <v>7</v>
      </c>
      <c r="N7" s="325"/>
      <c r="O7" s="324" t="s">
        <v>8</v>
      </c>
      <c r="P7" s="324" t="s">
        <v>8</v>
      </c>
      <c r="Q7" s="324" t="s">
        <v>8</v>
      </c>
      <c r="R7" s="324" t="s">
        <v>8</v>
      </c>
      <c r="S7" s="324" t="s">
        <v>8</v>
      </c>
      <c r="T7" s="324" t="s">
        <v>8</v>
      </c>
      <c r="U7" s="324" t="s">
        <v>8</v>
      </c>
      <c r="V7" s="324" t="s">
        <v>8</v>
      </c>
      <c r="W7" s="325"/>
      <c r="X7" s="324" t="s">
        <v>9</v>
      </c>
      <c r="Y7" s="324" t="s">
        <v>9</v>
      </c>
      <c r="Z7" s="324" t="s">
        <v>9</v>
      </c>
      <c r="AA7" s="324" t="s">
        <v>9</v>
      </c>
      <c r="AB7" s="324" t="s">
        <v>9</v>
      </c>
      <c r="AC7" s="324" t="s">
        <v>9</v>
      </c>
      <c r="AD7" s="324" t="s">
        <v>9</v>
      </c>
      <c r="AE7" s="324" t="s">
        <v>9</v>
      </c>
      <c r="AF7" s="325"/>
      <c r="AG7" s="324" t="s">
        <v>10</v>
      </c>
      <c r="AH7" s="324" t="s">
        <v>10</v>
      </c>
      <c r="AI7" s="324" t="s">
        <v>10</v>
      </c>
      <c r="AJ7" s="324" t="s">
        <v>10</v>
      </c>
      <c r="AK7" s="324" t="s">
        <v>10</v>
      </c>
      <c r="AL7" s="324" t="s">
        <v>10</v>
      </c>
      <c r="AM7" s="324" t="s">
        <v>10</v>
      </c>
      <c r="AN7" s="324" t="s">
        <v>10</v>
      </c>
      <c r="AO7" s="325"/>
      <c r="AP7" s="324" t="s">
        <v>11</v>
      </c>
      <c r="AQ7" s="324" t="s">
        <v>11</v>
      </c>
      <c r="AR7" s="324" t="s">
        <v>11</v>
      </c>
      <c r="AS7" s="324" t="s">
        <v>11</v>
      </c>
      <c r="AT7" s="324" t="s">
        <v>11</v>
      </c>
      <c r="AU7" s="324" t="s">
        <v>11</v>
      </c>
      <c r="AV7" s="324" t="s">
        <v>11</v>
      </c>
      <c r="AW7" s="324" t="s">
        <v>11</v>
      </c>
      <c r="AX7" s="325"/>
      <c r="AY7" s="324" t="s">
        <v>12</v>
      </c>
      <c r="AZ7" s="324" t="s">
        <v>12</v>
      </c>
      <c r="BA7" s="324" t="s">
        <v>12</v>
      </c>
      <c r="BB7" s="324" t="s">
        <v>12</v>
      </c>
      <c r="BC7" s="324" t="s">
        <v>12</v>
      </c>
      <c r="BD7" s="324" t="s">
        <v>12</v>
      </c>
      <c r="BE7" s="324" t="s">
        <v>12</v>
      </c>
      <c r="BF7" s="324" t="s">
        <v>12</v>
      </c>
      <c r="BG7" s="325"/>
      <c r="BH7" s="324" t="s">
        <v>13</v>
      </c>
      <c r="BI7" s="324" t="s">
        <v>13</v>
      </c>
      <c r="BJ7" s="324" t="s">
        <v>13</v>
      </c>
      <c r="BK7" s="324" t="s">
        <v>13</v>
      </c>
      <c r="BL7" s="324" t="s">
        <v>13</v>
      </c>
      <c r="BM7" s="324" t="s">
        <v>13</v>
      </c>
      <c r="BN7" s="324" t="s">
        <v>13</v>
      </c>
      <c r="BO7" s="324" t="s">
        <v>13</v>
      </c>
      <c r="BP7" s="325"/>
      <c r="BQ7" s="324" t="s">
        <v>1</v>
      </c>
      <c r="BR7" s="324" t="s">
        <v>1</v>
      </c>
      <c r="BS7" s="324" t="s">
        <v>1</v>
      </c>
      <c r="BT7" s="324" t="s">
        <v>1</v>
      </c>
      <c r="BU7" s="324" t="s">
        <v>1</v>
      </c>
      <c r="BV7" s="324" t="s">
        <v>1</v>
      </c>
      <c r="BW7" s="324" t="s">
        <v>1</v>
      </c>
      <c r="BX7" s="324" t="s">
        <v>1</v>
      </c>
      <c r="BY7" s="325"/>
      <c r="BZ7" s="324" t="s">
        <v>14</v>
      </c>
      <c r="CA7" s="324" t="s">
        <v>14</v>
      </c>
      <c r="CB7" s="324" t="s">
        <v>14</v>
      </c>
      <c r="CC7" s="324" t="s">
        <v>14</v>
      </c>
      <c r="CD7" s="324" t="s">
        <v>14</v>
      </c>
      <c r="CE7" s="324" t="s">
        <v>14</v>
      </c>
      <c r="CF7" s="324" t="s">
        <v>14</v>
      </c>
      <c r="CG7" s="324" t="s">
        <v>14</v>
      </c>
      <c r="CH7" s="325"/>
      <c r="CI7" s="324" t="s">
        <v>15</v>
      </c>
      <c r="CJ7" s="324" t="s">
        <v>15</v>
      </c>
      <c r="CK7" s="324" t="s">
        <v>15</v>
      </c>
      <c r="CL7" s="324" t="s">
        <v>15</v>
      </c>
      <c r="CM7" s="324" t="s">
        <v>15</v>
      </c>
      <c r="CN7" s="324" t="s">
        <v>15</v>
      </c>
      <c r="CO7" s="324" t="s">
        <v>15</v>
      </c>
      <c r="CP7" s="324" t="s">
        <v>15</v>
      </c>
      <c r="CQ7" s="325"/>
      <c r="CR7" s="324" t="s">
        <v>16</v>
      </c>
      <c r="CS7" s="324" t="s">
        <v>16</v>
      </c>
      <c r="CT7" s="324" t="s">
        <v>16</v>
      </c>
      <c r="CU7" s="324" t="s">
        <v>16</v>
      </c>
      <c r="CV7" s="324" t="s">
        <v>16</v>
      </c>
      <c r="CW7" s="324" t="s">
        <v>16</v>
      </c>
      <c r="CX7" s="324" t="s">
        <v>16</v>
      </c>
      <c r="CY7" s="324" t="s">
        <v>16</v>
      </c>
      <c r="CZ7" s="325"/>
      <c r="DA7" s="324" t="s">
        <v>17</v>
      </c>
      <c r="DB7" s="324" t="s">
        <v>17</v>
      </c>
      <c r="DC7" s="324" t="s">
        <v>17</v>
      </c>
      <c r="DD7" s="324" t="s">
        <v>17</v>
      </c>
      <c r="DE7" s="324" t="s">
        <v>17</v>
      </c>
      <c r="DF7" s="324" t="s">
        <v>17</v>
      </c>
      <c r="DG7" s="324" t="s">
        <v>17</v>
      </c>
      <c r="DH7" s="324" t="s">
        <v>17</v>
      </c>
      <c r="DI7" s="21"/>
    </row>
    <row r="8" spans="1:113" ht="38.25">
      <c r="A8" s="16" t="s">
        <v>129</v>
      </c>
      <c r="B8" s="17" t="s">
        <v>134</v>
      </c>
      <c r="E8" s="9"/>
      <c r="F8" s="326" t="s">
        <v>18</v>
      </c>
      <c r="G8" s="326" t="s">
        <v>19</v>
      </c>
      <c r="H8" s="326" t="s">
        <v>20</v>
      </c>
      <c r="I8" s="326" t="s">
        <v>21</v>
      </c>
      <c r="J8" s="326" t="s">
        <v>22</v>
      </c>
      <c r="K8" s="326" t="s">
        <v>23</v>
      </c>
      <c r="L8" s="326" t="s">
        <v>24</v>
      </c>
      <c r="M8" s="326" t="s">
        <v>2</v>
      </c>
      <c r="N8" s="327"/>
      <c r="O8" s="326" t="s">
        <v>18</v>
      </c>
      <c r="P8" s="326" t="s">
        <v>19</v>
      </c>
      <c r="Q8" s="326" t="s">
        <v>20</v>
      </c>
      <c r="R8" s="326" t="s">
        <v>21</v>
      </c>
      <c r="S8" s="326" t="s">
        <v>22</v>
      </c>
      <c r="T8" s="326" t="s">
        <v>23</v>
      </c>
      <c r="U8" s="326" t="s">
        <v>24</v>
      </c>
      <c r="V8" s="326" t="s">
        <v>2</v>
      </c>
      <c r="W8" s="327"/>
      <c r="X8" s="326" t="s">
        <v>18</v>
      </c>
      <c r="Y8" s="326" t="s">
        <v>19</v>
      </c>
      <c r="Z8" s="326" t="s">
        <v>20</v>
      </c>
      <c r="AA8" s="326" t="s">
        <v>21</v>
      </c>
      <c r="AB8" s="326" t="s">
        <v>22</v>
      </c>
      <c r="AC8" s="326" t="s">
        <v>23</v>
      </c>
      <c r="AD8" s="326" t="s">
        <v>24</v>
      </c>
      <c r="AE8" s="326" t="s">
        <v>2</v>
      </c>
      <c r="AF8" s="327"/>
      <c r="AG8" s="326" t="s">
        <v>18</v>
      </c>
      <c r="AH8" s="326" t="s">
        <v>19</v>
      </c>
      <c r="AI8" s="326" t="s">
        <v>20</v>
      </c>
      <c r="AJ8" s="326" t="s">
        <v>21</v>
      </c>
      <c r="AK8" s="326" t="s">
        <v>22</v>
      </c>
      <c r="AL8" s="326" t="s">
        <v>23</v>
      </c>
      <c r="AM8" s="326" t="s">
        <v>24</v>
      </c>
      <c r="AN8" s="326" t="s">
        <v>2</v>
      </c>
      <c r="AO8" s="327"/>
      <c r="AP8" s="326" t="s">
        <v>18</v>
      </c>
      <c r="AQ8" s="326" t="s">
        <v>19</v>
      </c>
      <c r="AR8" s="326" t="s">
        <v>20</v>
      </c>
      <c r="AS8" s="326" t="s">
        <v>21</v>
      </c>
      <c r="AT8" s="326" t="s">
        <v>22</v>
      </c>
      <c r="AU8" s="326" t="s">
        <v>23</v>
      </c>
      <c r="AV8" s="326" t="s">
        <v>24</v>
      </c>
      <c r="AW8" s="326" t="s">
        <v>2</v>
      </c>
      <c r="AX8" s="327"/>
      <c r="AY8" s="326" t="s">
        <v>18</v>
      </c>
      <c r="AZ8" s="326" t="s">
        <v>19</v>
      </c>
      <c r="BA8" s="326" t="s">
        <v>20</v>
      </c>
      <c r="BB8" s="326" t="s">
        <v>21</v>
      </c>
      <c r="BC8" s="326" t="s">
        <v>22</v>
      </c>
      <c r="BD8" s="326" t="s">
        <v>23</v>
      </c>
      <c r="BE8" s="326" t="s">
        <v>24</v>
      </c>
      <c r="BF8" s="326" t="s">
        <v>2</v>
      </c>
      <c r="BG8" s="327"/>
      <c r="BH8" s="326" t="s">
        <v>18</v>
      </c>
      <c r="BI8" s="326" t="s">
        <v>19</v>
      </c>
      <c r="BJ8" s="326" t="s">
        <v>20</v>
      </c>
      <c r="BK8" s="326" t="s">
        <v>21</v>
      </c>
      <c r="BL8" s="326" t="s">
        <v>22</v>
      </c>
      <c r="BM8" s="326" t="s">
        <v>23</v>
      </c>
      <c r="BN8" s="326" t="s">
        <v>24</v>
      </c>
      <c r="BO8" s="326" t="s">
        <v>2</v>
      </c>
      <c r="BP8" s="327"/>
      <c r="BQ8" s="326" t="s">
        <v>18</v>
      </c>
      <c r="BR8" s="326" t="s">
        <v>19</v>
      </c>
      <c r="BS8" s="326" t="s">
        <v>20</v>
      </c>
      <c r="BT8" s="326" t="s">
        <v>21</v>
      </c>
      <c r="BU8" s="326" t="s">
        <v>22</v>
      </c>
      <c r="BV8" s="326" t="s">
        <v>23</v>
      </c>
      <c r="BW8" s="326" t="s">
        <v>24</v>
      </c>
      <c r="BX8" s="326" t="s">
        <v>2</v>
      </c>
      <c r="BY8" s="327"/>
      <c r="BZ8" s="326" t="s">
        <v>18</v>
      </c>
      <c r="CA8" s="326" t="s">
        <v>19</v>
      </c>
      <c r="CB8" s="326" t="s">
        <v>20</v>
      </c>
      <c r="CC8" s="326" t="s">
        <v>21</v>
      </c>
      <c r="CD8" s="326" t="s">
        <v>22</v>
      </c>
      <c r="CE8" s="326" t="s">
        <v>23</v>
      </c>
      <c r="CF8" s="326" t="s">
        <v>24</v>
      </c>
      <c r="CG8" s="326" t="s">
        <v>2</v>
      </c>
      <c r="CH8" s="327"/>
      <c r="CI8" s="326" t="s">
        <v>18</v>
      </c>
      <c r="CJ8" s="326" t="s">
        <v>19</v>
      </c>
      <c r="CK8" s="326" t="s">
        <v>20</v>
      </c>
      <c r="CL8" s="326" t="s">
        <v>21</v>
      </c>
      <c r="CM8" s="326" t="s">
        <v>22</v>
      </c>
      <c r="CN8" s="326" t="s">
        <v>23</v>
      </c>
      <c r="CO8" s="326" t="s">
        <v>24</v>
      </c>
      <c r="CP8" s="326" t="s">
        <v>2</v>
      </c>
      <c r="CQ8" s="327"/>
      <c r="CR8" s="326" t="s">
        <v>18</v>
      </c>
      <c r="CS8" s="326" t="s">
        <v>19</v>
      </c>
      <c r="CT8" s="326" t="s">
        <v>20</v>
      </c>
      <c r="CU8" s="326" t="s">
        <v>21</v>
      </c>
      <c r="CV8" s="326" t="s">
        <v>22</v>
      </c>
      <c r="CW8" s="326" t="s">
        <v>23</v>
      </c>
      <c r="CX8" s="326" t="s">
        <v>24</v>
      </c>
      <c r="CY8" s="326" t="s">
        <v>2</v>
      </c>
      <c r="CZ8" s="327"/>
      <c r="DA8" s="326" t="s">
        <v>18</v>
      </c>
      <c r="DB8" s="326" t="s">
        <v>19</v>
      </c>
      <c r="DC8" s="326" t="s">
        <v>20</v>
      </c>
      <c r="DD8" s="326" t="s">
        <v>21</v>
      </c>
      <c r="DE8" s="326" t="s">
        <v>22</v>
      </c>
      <c r="DF8" s="326" t="s">
        <v>23</v>
      </c>
      <c r="DG8" s="326" t="s">
        <v>24</v>
      </c>
      <c r="DH8" s="326" t="s">
        <v>2</v>
      </c>
      <c r="DI8" s="9"/>
    </row>
    <row r="9" spans="1:113">
      <c r="A9" s="2" t="str">
        <f>INDEX(Map!$A$6:$B$70,MATCH('FY14 Essbase'!C9,Map!$A$6:$A$70,0),2)</f>
        <v>001DIV</v>
      </c>
      <c r="B9" s="17" t="s">
        <v>135</v>
      </c>
      <c r="C9" s="3" t="s">
        <v>79</v>
      </c>
      <c r="D9" s="3" t="s">
        <v>37</v>
      </c>
      <c r="E9" s="10"/>
      <c r="F9" s="328">
        <v>-6937.81</v>
      </c>
      <c r="G9" s="328">
        <v>-466.58</v>
      </c>
      <c r="H9" s="328">
        <v>-5124.87</v>
      </c>
      <c r="I9" s="328">
        <v>-344.66</v>
      </c>
      <c r="J9" s="328">
        <v>-3699.76</v>
      </c>
      <c r="K9" s="329" t="s">
        <v>681</v>
      </c>
      <c r="L9" s="328">
        <v>-248.81</v>
      </c>
      <c r="M9" s="328">
        <v>-2013.7099999999996</v>
      </c>
      <c r="N9" s="330"/>
      <c r="O9" s="328">
        <v>-6937.81</v>
      </c>
      <c r="P9" s="328">
        <v>-466.58</v>
      </c>
      <c r="Q9" s="328">
        <v>-5124.87</v>
      </c>
      <c r="R9" s="328">
        <v>-344.66</v>
      </c>
      <c r="S9" s="328">
        <v>-3699.76</v>
      </c>
      <c r="T9" s="329" t="s">
        <v>681</v>
      </c>
      <c r="U9" s="328">
        <v>-248.81</v>
      </c>
      <c r="V9" s="328">
        <v>-2013.7099999999996</v>
      </c>
      <c r="W9" s="330"/>
      <c r="X9" s="328">
        <v>-6937.81</v>
      </c>
      <c r="Y9" s="328">
        <v>-466.58</v>
      </c>
      <c r="Z9" s="328">
        <v>0</v>
      </c>
      <c r="AA9" s="328">
        <v>0</v>
      </c>
      <c r="AB9" s="328">
        <v>0</v>
      </c>
      <c r="AC9" s="329" t="s">
        <v>681</v>
      </c>
      <c r="AD9" s="328">
        <v>0</v>
      </c>
      <c r="AE9" s="328">
        <v>7404.39</v>
      </c>
      <c r="AF9" s="330"/>
      <c r="AG9" s="328">
        <v>-6937.81</v>
      </c>
      <c r="AH9" s="328">
        <v>-466.58</v>
      </c>
      <c r="AI9" s="329" t="s">
        <v>681</v>
      </c>
      <c r="AJ9" s="329" t="s">
        <v>681</v>
      </c>
      <c r="AK9" s="329" t="s">
        <v>681</v>
      </c>
      <c r="AL9" s="329" t="s">
        <v>681</v>
      </c>
      <c r="AM9" s="329" t="s">
        <v>681</v>
      </c>
      <c r="AN9" s="328">
        <v>7404.39</v>
      </c>
      <c r="AO9" s="330"/>
      <c r="AP9" s="328">
        <v>-6937.81</v>
      </c>
      <c r="AQ9" s="328">
        <v>-466.58</v>
      </c>
      <c r="AR9" s="329" t="s">
        <v>681</v>
      </c>
      <c r="AS9" s="329" t="s">
        <v>681</v>
      </c>
      <c r="AT9" s="329" t="s">
        <v>681</v>
      </c>
      <c r="AU9" s="329" t="s">
        <v>681</v>
      </c>
      <c r="AV9" s="329" t="s">
        <v>681</v>
      </c>
      <c r="AW9" s="328">
        <v>7404.39</v>
      </c>
      <c r="AX9" s="330"/>
      <c r="AY9" s="328">
        <v>-6937.81</v>
      </c>
      <c r="AZ9" s="328">
        <v>-466.58</v>
      </c>
      <c r="BA9" s="329" t="s">
        <v>681</v>
      </c>
      <c r="BB9" s="329" t="s">
        <v>681</v>
      </c>
      <c r="BC9" s="329" t="s">
        <v>681</v>
      </c>
      <c r="BD9" s="329" t="s">
        <v>681</v>
      </c>
      <c r="BE9" s="329" t="s">
        <v>681</v>
      </c>
      <c r="BF9" s="328">
        <v>7404.39</v>
      </c>
      <c r="BG9" s="330"/>
      <c r="BH9" s="328">
        <v>-6937.81</v>
      </c>
      <c r="BI9" s="328">
        <v>-466.58</v>
      </c>
      <c r="BJ9" s="329" t="s">
        <v>681</v>
      </c>
      <c r="BK9" s="329" t="s">
        <v>681</v>
      </c>
      <c r="BL9" s="329" t="s">
        <v>681</v>
      </c>
      <c r="BM9" s="329" t="s">
        <v>681</v>
      </c>
      <c r="BN9" s="329" t="s">
        <v>681</v>
      </c>
      <c r="BO9" s="328">
        <v>7404.39</v>
      </c>
      <c r="BP9" s="330"/>
      <c r="BQ9" s="328">
        <v>-6937.81</v>
      </c>
      <c r="BR9" s="328">
        <v>-466.58</v>
      </c>
      <c r="BS9" s="329" t="s">
        <v>681</v>
      </c>
      <c r="BT9" s="329" t="s">
        <v>681</v>
      </c>
      <c r="BU9" s="329" t="s">
        <v>681</v>
      </c>
      <c r="BV9" s="329" t="s">
        <v>681</v>
      </c>
      <c r="BW9" s="329" t="s">
        <v>681</v>
      </c>
      <c r="BX9" s="328">
        <v>7404.39</v>
      </c>
      <c r="BY9" s="330"/>
      <c r="BZ9" s="328">
        <v>-8286.66</v>
      </c>
      <c r="CA9" s="328">
        <v>-557.29</v>
      </c>
      <c r="CB9" s="329" t="s">
        <v>681</v>
      </c>
      <c r="CC9" s="329" t="s">
        <v>681</v>
      </c>
      <c r="CD9" s="329" t="s">
        <v>681</v>
      </c>
      <c r="CE9" s="329" t="s">
        <v>681</v>
      </c>
      <c r="CF9" s="329" t="s">
        <v>681</v>
      </c>
      <c r="CG9" s="328">
        <v>8843.9500000000007</v>
      </c>
      <c r="CH9" s="330"/>
      <c r="CI9" s="328">
        <v>-8286.66</v>
      </c>
      <c r="CJ9" s="328">
        <v>-557.29</v>
      </c>
      <c r="CK9" s="329" t="s">
        <v>681</v>
      </c>
      <c r="CL9" s="329" t="s">
        <v>681</v>
      </c>
      <c r="CM9" s="329" t="s">
        <v>681</v>
      </c>
      <c r="CN9" s="329" t="s">
        <v>681</v>
      </c>
      <c r="CO9" s="329" t="s">
        <v>681</v>
      </c>
      <c r="CP9" s="328">
        <v>8843.9500000000007</v>
      </c>
      <c r="CQ9" s="330"/>
      <c r="CR9" s="329">
        <v>-8286.66</v>
      </c>
      <c r="CS9" s="329">
        <v>-557.29</v>
      </c>
      <c r="CT9" s="329" t="s">
        <v>681</v>
      </c>
      <c r="CU9" s="329" t="s">
        <v>681</v>
      </c>
      <c r="CV9" s="329" t="s">
        <v>681</v>
      </c>
      <c r="CW9" s="329" t="s">
        <v>681</v>
      </c>
      <c r="CX9" s="329" t="s">
        <v>681</v>
      </c>
      <c r="CY9" s="329">
        <v>8843.9500000000007</v>
      </c>
      <c r="CZ9" s="330"/>
      <c r="DA9" s="329">
        <v>-8318.81</v>
      </c>
      <c r="DB9" s="329">
        <v>-559.45000000000005</v>
      </c>
      <c r="DC9" s="329">
        <v>-81.400000000000006</v>
      </c>
      <c r="DD9" s="329">
        <v>-5.47</v>
      </c>
      <c r="DE9" s="329">
        <v>3699.76</v>
      </c>
      <c r="DF9" s="329" t="s">
        <v>681</v>
      </c>
      <c r="DG9" s="329">
        <v>248.81</v>
      </c>
      <c r="DH9" s="329">
        <v>12739.96</v>
      </c>
      <c r="DI9" s="10"/>
    </row>
    <row r="10" spans="1:113">
      <c r="A10" s="2" t="str">
        <f>INDEX(Map!$A$6:$B$70,MATCH('FY14 Essbase'!C10,Map!$A$6:$A$70,0),2)</f>
        <v>002DIV</v>
      </c>
      <c r="B10" s="17" t="s">
        <v>136</v>
      </c>
      <c r="C10" s="3" t="s">
        <v>105</v>
      </c>
      <c r="D10" s="3" t="s">
        <v>63</v>
      </c>
      <c r="E10" s="10"/>
      <c r="F10" s="328">
        <v>260152056.81</v>
      </c>
      <c r="G10" s="328">
        <v>4952615.63</v>
      </c>
      <c r="H10" s="328">
        <v>16476423.880000001</v>
      </c>
      <c r="I10" s="328">
        <v>1108063.5900000001</v>
      </c>
      <c r="J10" s="328">
        <v>46321207.170000002</v>
      </c>
      <c r="K10" s="329" t="s">
        <v>681</v>
      </c>
      <c r="L10" s="328">
        <v>3115168.89</v>
      </c>
      <c r="M10" s="328">
        <v>-198083808.91000003</v>
      </c>
      <c r="N10" s="330"/>
      <c r="O10" s="328">
        <v>260152056.81</v>
      </c>
      <c r="P10" s="328">
        <v>4952615.63</v>
      </c>
      <c r="Q10" s="328">
        <v>16476423.880000001</v>
      </c>
      <c r="R10" s="328">
        <v>1108063.5900000001</v>
      </c>
      <c r="S10" s="328">
        <v>52328658.43</v>
      </c>
      <c r="T10" s="329" t="s">
        <v>681</v>
      </c>
      <c r="U10" s="328">
        <v>3519178.76</v>
      </c>
      <c r="V10" s="328">
        <v>-191672347.78</v>
      </c>
      <c r="W10" s="330"/>
      <c r="X10" s="328">
        <v>260152056.81</v>
      </c>
      <c r="Y10" s="328">
        <v>4952615.63</v>
      </c>
      <c r="Z10" s="328">
        <v>23386230.460000001</v>
      </c>
      <c r="AA10" s="328">
        <v>1541066.73</v>
      </c>
      <c r="AB10" s="328">
        <v>57138135.899999999</v>
      </c>
      <c r="AC10" s="329" t="s">
        <v>681</v>
      </c>
      <c r="AD10" s="328">
        <v>3842623.14</v>
      </c>
      <c r="AE10" s="328">
        <v>-179196616.21000001</v>
      </c>
      <c r="AF10" s="330"/>
      <c r="AG10" s="328">
        <v>260152056.81</v>
      </c>
      <c r="AH10" s="328">
        <v>4952615.63</v>
      </c>
      <c r="AI10" s="328">
        <v>23386230.460000001</v>
      </c>
      <c r="AJ10" s="328">
        <v>1541066.73</v>
      </c>
      <c r="AK10" s="328">
        <v>46168071.299999997</v>
      </c>
      <c r="AL10" s="329" t="s">
        <v>681</v>
      </c>
      <c r="AM10" s="328">
        <v>3104870.23</v>
      </c>
      <c r="AN10" s="328">
        <v>-190904433.72</v>
      </c>
      <c r="AO10" s="330"/>
      <c r="AP10" s="328">
        <v>260152056.81</v>
      </c>
      <c r="AQ10" s="328">
        <v>4952615.63</v>
      </c>
      <c r="AR10" s="328">
        <v>23386230.460000001</v>
      </c>
      <c r="AS10" s="328">
        <v>1541066.73</v>
      </c>
      <c r="AT10" s="328">
        <v>44398665.259999998</v>
      </c>
      <c r="AU10" s="329" t="s">
        <v>681</v>
      </c>
      <c r="AV10" s="328">
        <v>2985875.09</v>
      </c>
      <c r="AW10" s="328">
        <v>-192792834.90000001</v>
      </c>
      <c r="AX10" s="330"/>
      <c r="AY10" s="328">
        <v>260152056.81</v>
      </c>
      <c r="AZ10" s="328">
        <v>4952615.63</v>
      </c>
      <c r="BA10" s="328">
        <v>55841193.670000002</v>
      </c>
      <c r="BB10" s="328">
        <v>1623511.45</v>
      </c>
      <c r="BC10" s="328">
        <v>42429018.649999999</v>
      </c>
      <c r="BD10" s="329" t="s">
        <v>681</v>
      </c>
      <c r="BE10" s="328">
        <v>2853413.45</v>
      </c>
      <c r="BF10" s="328">
        <v>-162357535.22</v>
      </c>
      <c r="BG10" s="330"/>
      <c r="BH10" s="328">
        <v>260152056.81</v>
      </c>
      <c r="BI10" s="328">
        <v>4952615.63</v>
      </c>
      <c r="BJ10" s="328">
        <v>55841193.670000002</v>
      </c>
      <c r="BK10" s="328">
        <v>1623511.45</v>
      </c>
      <c r="BL10" s="328">
        <v>37842946.710000001</v>
      </c>
      <c r="BM10" s="329" t="s">
        <v>681</v>
      </c>
      <c r="BN10" s="328">
        <v>2544993.39</v>
      </c>
      <c r="BO10" s="328">
        <v>-167252027.22</v>
      </c>
      <c r="BP10" s="330"/>
      <c r="BQ10" s="328">
        <v>260152056.81</v>
      </c>
      <c r="BR10" s="328">
        <v>4952615.63</v>
      </c>
      <c r="BS10" s="328">
        <v>55841193.670000002</v>
      </c>
      <c r="BT10" s="328">
        <v>1623511.45</v>
      </c>
      <c r="BU10" s="328">
        <v>29646967.98</v>
      </c>
      <c r="BV10" s="329" t="s">
        <v>681</v>
      </c>
      <c r="BW10" s="328">
        <v>1993801.83</v>
      </c>
      <c r="BX10" s="328">
        <v>-175999197.50999999</v>
      </c>
      <c r="BY10" s="330"/>
      <c r="BZ10" s="328">
        <v>273991421.85000002</v>
      </c>
      <c r="CA10" s="328">
        <v>4639564.41</v>
      </c>
      <c r="CB10" s="328">
        <v>36006060.789999999</v>
      </c>
      <c r="CC10" s="328">
        <v>1349764.09</v>
      </c>
      <c r="CD10" s="328">
        <v>33978985.93</v>
      </c>
      <c r="CE10" s="329" t="s">
        <v>681</v>
      </c>
      <c r="CF10" s="328">
        <v>2285136.21</v>
      </c>
      <c r="CG10" s="328">
        <v>-205011039.24000001</v>
      </c>
      <c r="CH10" s="330"/>
      <c r="CI10" s="328">
        <v>273991421.85000002</v>
      </c>
      <c r="CJ10" s="328">
        <v>4639564.41</v>
      </c>
      <c r="CK10" s="328">
        <v>36006060.789999999</v>
      </c>
      <c r="CL10" s="328">
        <v>1349764.09</v>
      </c>
      <c r="CM10" s="328">
        <v>30898854.109999999</v>
      </c>
      <c r="CN10" s="329" t="s">
        <v>681</v>
      </c>
      <c r="CO10" s="328">
        <v>2077992.84</v>
      </c>
      <c r="CP10" s="328">
        <v>-208298314.43000004</v>
      </c>
      <c r="CQ10" s="330"/>
      <c r="CR10" s="329">
        <v>273991421.85000002</v>
      </c>
      <c r="CS10" s="329">
        <v>4639564.41</v>
      </c>
      <c r="CT10" s="329">
        <v>36006060.789999999</v>
      </c>
      <c r="CU10" s="329">
        <v>1349764.09</v>
      </c>
      <c r="CV10" s="329">
        <v>15429684.109999999</v>
      </c>
      <c r="CW10" s="329" t="s">
        <v>681</v>
      </c>
      <c r="CX10" s="329">
        <v>896037.83</v>
      </c>
      <c r="CY10" s="329">
        <v>-224949439.44000003</v>
      </c>
      <c r="CZ10" s="330"/>
      <c r="DA10" s="329">
        <v>295458434.76999998</v>
      </c>
      <c r="DB10" s="329">
        <v>5093368.91</v>
      </c>
      <c r="DC10" s="329">
        <v>15363852.050000001</v>
      </c>
      <c r="DD10" s="329">
        <v>1033241.51</v>
      </c>
      <c r="DE10" s="329">
        <v>13659683.58</v>
      </c>
      <c r="DF10" s="329" t="s">
        <v>681</v>
      </c>
      <c r="DG10" s="329">
        <v>918633.69</v>
      </c>
      <c r="DH10" s="329">
        <v>-269576392.85000002</v>
      </c>
      <c r="DI10" s="10"/>
    </row>
    <row r="11" spans="1:113">
      <c r="A11" s="2" t="str">
        <f>INDEX(Map!$A$6:$B$70,MATCH('FY14 Essbase'!C11,Map!$A$6:$A$70,0),2)</f>
        <v>003DIV</v>
      </c>
      <c r="B11" s="17" t="s">
        <v>134</v>
      </c>
      <c r="C11" s="3" t="s">
        <v>77</v>
      </c>
      <c r="D11" s="3" t="s">
        <v>35</v>
      </c>
      <c r="E11" s="10"/>
      <c r="F11" s="328">
        <v>163856.99</v>
      </c>
      <c r="G11" s="328">
        <v>11019.62</v>
      </c>
      <c r="H11" s="328">
        <v>22074136.920000002</v>
      </c>
      <c r="I11" s="328">
        <v>1484517.98</v>
      </c>
      <c r="J11" s="328">
        <v>202932.2</v>
      </c>
      <c r="K11" s="329" t="s">
        <v>681</v>
      </c>
      <c r="L11" s="328">
        <v>13647.49</v>
      </c>
      <c r="M11" s="328">
        <v>23600357.98</v>
      </c>
      <c r="N11" s="330"/>
      <c r="O11" s="328">
        <v>163856.99</v>
      </c>
      <c r="P11" s="328">
        <v>11019.62</v>
      </c>
      <c r="Q11" s="328">
        <v>22074136.920000002</v>
      </c>
      <c r="R11" s="328">
        <v>1484517.98</v>
      </c>
      <c r="S11" s="328">
        <v>202932.2</v>
      </c>
      <c r="T11" s="329" t="s">
        <v>681</v>
      </c>
      <c r="U11" s="328">
        <v>13647.49</v>
      </c>
      <c r="V11" s="328">
        <v>23600357.98</v>
      </c>
      <c r="W11" s="330"/>
      <c r="X11" s="328">
        <v>163856.99</v>
      </c>
      <c r="Y11" s="328">
        <v>11019.62</v>
      </c>
      <c r="Z11" s="328">
        <v>22074041.600000001</v>
      </c>
      <c r="AA11" s="328">
        <v>1484511.57</v>
      </c>
      <c r="AB11" s="328">
        <v>202863.38</v>
      </c>
      <c r="AC11" s="329" t="s">
        <v>681</v>
      </c>
      <c r="AD11" s="328">
        <v>13642.86</v>
      </c>
      <c r="AE11" s="328">
        <v>23600182.800000001</v>
      </c>
      <c r="AF11" s="330"/>
      <c r="AG11" s="328">
        <v>163856.99</v>
      </c>
      <c r="AH11" s="328">
        <v>11019.62</v>
      </c>
      <c r="AI11" s="328">
        <v>22074041.600000001</v>
      </c>
      <c r="AJ11" s="328">
        <v>1484511.57</v>
      </c>
      <c r="AK11" s="328">
        <v>202863.38</v>
      </c>
      <c r="AL11" s="329" t="s">
        <v>681</v>
      </c>
      <c r="AM11" s="328">
        <v>13642.86</v>
      </c>
      <c r="AN11" s="328">
        <v>23600182.800000001</v>
      </c>
      <c r="AO11" s="330"/>
      <c r="AP11" s="328">
        <v>163856.99</v>
      </c>
      <c r="AQ11" s="328">
        <v>11019.62</v>
      </c>
      <c r="AR11" s="328">
        <v>22074041.600000001</v>
      </c>
      <c r="AS11" s="328">
        <v>1484511.57</v>
      </c>
      <c r="AT11" s="328">
        <v>202863.38</v>
      </c>
      <c r="AU11" s="329" t="s">
        <v>681</v>
      </c>
      <c r="AV11" s="328">
        <v>13642.86</v>
      </c>
      <c r="AW11" s="328">
        <v>23600182.800000001</v>
      </c>
      <c r="AX11" s="330"/>
      <c r="AY11" s="328">
        <v>163856.99</v>
      </c>
      <c r="AZ11" s="328">
        <v>11019.62</v>
      </c>
      <c r="BA11" s="328">
        <v>22074041.600000001</v>
      </c>
      <c r="BB11" s="328">
        <v>1484511.57</v>
      </c>
      <c r="BC11" s="328">
        <v>202863.38</v>
      </c>
      <c r="BD11" s="329" t="s">
        <v>681</v>
      </c>
      <c r="BE11" s="328">
        <v>13642.86</v>
      </c>
      <c r="BF11" s="328">
        <v>23600182.800000001</v>
      </c>
      <c r="BG11" s="330"/>
      <c r="BH11" s="328">
        <v>163856.99</v>
      </c>
      <c r="BI11" s="328">
        <v>11019.62</v>
      </c>
      <c r="BJ11" s="328">
        <v>22074041.600000001</v>
      </c>
      <c r="BK11" s="328">
        <v>1484511.57</v>
      </c>
      <c r="BL11" s="328">
        <v>202863.38</v>
      </c>
      <c r="BM11" s="329" t="s">
        <v>681</v>
      </c>
      <c r="BN11" s="328">
        <v>13642.86</v>
      </c>
      <c r="BO11" s="328">
        <v>23600182.800000001</v>
      </c>
      <c r="BP11" s="330"/>
      <c r="BQ11" s="328">
        <v>163856.99</v>
      </c>
      <c r="BR11" s="328">
        <v>11019.62</v>
      </c>
      <c r="BS11" s="328">
        <v>22074041.600000001</v>
      </c>
      <c r="BT11" s="328">
        <v>1484511.57</v>
      </c>
      <c r="BU11" s="328">
        <v>202863.38</v>
      </c>
      <c r="BV11" s="329" t="s">
        <v>681</v>
      </c>
      <c r="BW11" s="328">
        <v>13642.86</v>
      </c>
      <c r="BX11" s="328">
        <v>23600182.800000001</v>
      </c>
      <c r="BY11" s="330"/>
      <c r="BZ11" s="328">
        <v>146479.97</v>
      </c>
      <c r="CA11" s="328">
        <v>9850.99</v>
      </c>
      <c r="CB11" s="328">
        <v>21989121.190000001</v>
      </c>
      <c r="CC11" s="328">
        <v>1478800.55</v>
      </c>
      <c r="CD11" s="328">
        <v>202863.46</v>
      </c>
      <c r="CE11" s="329" t="s">
        <v>681</v>
      </c>
      <c r="CF11" s="328">
        <v>13642.86</v>
      </c>
      <c r="CG11" s="328">
        <v>23528097.100000005</v>
      </c>
      <c r="CH11" s="330"/>
      <c r="CI11" s="328">
        <v>146479.97</v>
      </c>
      <c r="CJ11" s="328">
        <v>9850.99</v>
      </c>
      <c r="CK11" s="328">
        <v>21989121.190000001</v>
      </c>
      <c r="CL11" s="328">
        <v>1478800.55</v>
      </c>
      <c r="CM11" s="328">
        <v>202863.46</v>
      </c>
      <c r="CN11" s="329" t="s">
        <v>681</v>
      </c>
      <c r="CO11" s="328">
        <v>13642.86</v>
      </c>
      <c r="CP11" s="328">
        <v>23528097.100000005</v>
      </c>
      <c r="CQ11" s="330"/>
      <c r="CR11" s="329">
        <v>146479.97</v>
      </c>
      <c r="CS11" s="329">
        <v>9850.99</v>
      </c>
      <c r="CT11" s="329">
        <v>21989121.190000001</v>
      </c>
      <c r="CU11" s="329">
        <v>1478800.55</v>
      </c>
      <c r="CV11" s="329">
        <v>202863.46</v>
      </c>
      <c r="CW11" s="329" t="s">
        <v>681</v>
      </c>
      <c r="CX11" s="329">
        <v>13642.86</v>
      </c>
      <c r="CY11" s="329">
        <v>23528097.100000005</v>
      </c>
      <c r="CZ11" s="330"/>
      <c r="DA11" s="329">
        <v>168538.28</v>
      </c>
      <c r="DB11" s="329">
        <v>11334.45</v>
      </c>
      <c r="DC11" s="329">
        <v>23319758.030000001</v>
      </c>
      <c r="DD11" s="329">
        <v>1568287.82</v>
      </c>
      <c r="DE11" s="329">
        <v>373962.29</v>
      </c>
      <c r="DF11" s="329" t="s">
        <v>681</v>
      </c>
      <c r="DG11" s="329">
        <v>25149.51</v>
      </c>
      <c r="DH11" s="329">
        <v>25107284.920000002</v>
      </c>
      <c r="DI11" s="10"/>
    </row>
    <row r="12" spans="1:113">
      <c r="A12" s="2" t="str">
        <f>INDEX(Map!$A$6:$B$70,MATCH('FY14 Essbase'!C12,Map!$A$6:$A$70,0),2)</f>
        <v>004DIV</v>
      </c>
      <c r="B12" s="17" t="s">
        <v>135</v>
      </c>
      <c r="C12" s="3" t="s">
        <v>74</v>
      </c>
      <c r="D12" s="3" t="s">
        <v>32</v>
      </c>
      <c r="E12" s="10"/>
      <c r="F12" s="328">
        <v>-137.83000000000001</v>
      </c>
      <c r="G12" s="328">
        <v>-9.27</v>
      </c>
      <c r="H12" s="328">
        <v>156161.65</v>
      </c>
      <c r="I12" s="328">
        <v>10502.1</v>
      </c>
      <c r="J12" s="328">
        <v>126.88</v>
      </c>
      <c r="K12" s="329" t="s">
        <v>681</v>
      </c>
      <c r="L12" s="328">
        <v>8.5299999999999994</v>
      </c>
      <c r="M12" s="328">
        <v>166946.25999999998</v>
      </c>
      <c r="N12" s="330"/>
      <c r="O12" s="328">
        <v>-137.83000000000001</v>
      </c>
      <c r="P12" s="328">
        <v>-9.27</v>
      </c>
      <c r="Q12" s="328">
        <v>156161.65</v>
      </c>
      <c r="R12" s="328">
        <v>10502.1</v>
      </c>
      <c r="S12" s="328">
        <v>126.88</v>
      </c>
      <c r="T12" s="329" t="s">
        <v>681</v>
      </c>
      <c r="U12" s="328">
        <v>8.5299999999999994</v>
      </c>
      <c r="V12" s="328">
        <v>166946.25999999998</v>
      </c>
      <c r="W12" s="330"/>
      <c r="X12" s="328">
        <v>-137.83000000000001</v>
      </c>
      <c r="Y12" s="328">
        <v>-9.27</v>
      </c>
      <c r="Z12" s="328">
        <v>156161.65</v>
      </c>
      <c r="AA12" s="328">
        <v>10502.1</v>
      </c>
      <c r="AB12" s="328">
        <v>126.88</v>
      </c>
      <c r="AC12" s="329" t="s">
        <v>681</v>
      </c>
      <c r="AD12" s="328">
        <v>8.5299999999999994</v>
      </c>
      <c r="AE12" s="328">
        <v>166946.25999999998</v>
      </c>
      <c r="AF12" s="330"/>
      <c r="AG12" s="328">
        <v>-137.83000000000001</v>
      </c>
      <c r="AH12" s="328">
        <v>-9.27</v>
      </c>
      <c r="AI12" s="328">
        <v>156161.65</v>
      </c>
      <c r="AJ12" s="328">
        <v>10502.1</v>
      </c>
      <c r="AK12" s="328">
        <v>126.88</v>
      </c>
      <c r="AL12" s="329" t="s">
        <v>681</v>
      </c>
      <c r="AM12" s="328">
        <v>8.5299999999999994</v>
      </c>
      <c r="AN12" s="328">
        <v>166946.25999999998</v>
      </c>
      <c r="AO12" s="330"/>
      <c r="AP12" s="328">
        <v>-137.83000000000001</v>
      </c>
      <c r="AQ12" s="328">
        <v>-9.27</v>
      </c>
      <c r="AR12" s="328">
        <v>156161.65</v>
      </c>
      <c r="AS12" s="328">
        <v>10502.1</v>
      </c>
      <c r="AT12" s="328">
        <v>126.88</v>
      </c>
      <c r="AU12" s="329" t="s">
        <v>681</v>
      </c>
      <c r="AV12" s="328">
        <v>8.5299999999999994</v>
      </c>
      <c r="AW12" s="328">
        <v>166946.25999999998</v>
      </c>
      <c r="AX12" s="330"/>
      <c r="AY12" s="328">
        <v>-137.83000000000001</v>
      </c>
      <c r="AZ12" s="328">
        <v>-9.27</v>
      </c>
      <c r="BA12" s="328">
        <v>156161.65</v>
      </c>
      <c r="BB12" s="328">
        <v>10502.1</v>
      </c>
      <c r="BC12" s="328">
        <v>126.88</v>
      </c>
      <c r="BD12" s="329" t="s">
        <v>681</v>
      </c>
      <c r="BE12" s="328">
        <v>8.5299999999999994</v>
      </c>
      <c r="BF12" s="328">
        <v>166946.25999999998</v>
      </c>
      <c r="BG12" s="330"/>
      <c r="BH12" s="328">
        <v>-137.83000000000001</v>
      </c>
      <c r="BI12" s="328">
        <v>-9.27</v>
      </c>
      <c r="BJ12" s="328">
        <v>156161.65</v>
      </c>
      <c r="BK12" s="328">
        <v>10502.1</v>
      </c>
      <c r="BL12" s="328">
        <v>126.88</v>
      </c>
      <c r="BM12" s="329" t="s">
        <v>681</v>
      </c>
      <c r="BN12" s="328">
        <v>8.5299999999999994</v>
      </c>
      <c r="BO12" s="328">
        <v>166946.25999999998</v>
      </c>
      <c r="BP12" s="330"/>
      <c r="BQ12" s="328">
        <v>-137.83000000000001</v>
      </c>
      <c r="BR12" s="328">
        <v>-9.27</v>
      </c>
      <c r="BS12" s="328">
        <v>156161.65</v>
      </c>
      <c r="BT12" s="328">
        <v>10502.1</v>
      </c>
      <c r="BU12" s="328">
        <v>126.88</v>
      </c>
      <c r="BV12" s="329" t="s">
        <v>681</v>
      </c>
      <c r="BW12" s="328">
        <v>8.5299999999999994</v>
      </c>
      <c r="BX12" s="328">
        <v>166946.25999999998</v>
      </c>
      <c r="BY12" s="330"/>
      <c r="BZ12" s="328">
        <v>2055.42</v>
      </c>
      <c r="CA12" s="328">
        <v>138.22999999999999</v>
      </c>
      <c r="CB12" s="328">
        <v>156071.35999999999</v>
      </c>
      <c r="CC12" s="328">
        <v>10496.03</v>
      </c>
      <c r="CD12" s="328">
        <v>127.22</v>
      </c>
      <c r="CE12" s="329" t="s">
        <v>681</v>
      </c>
      <c r="CF12" s="328">
        <v>8.56</v>
      </c>
      <c r="CG12" s="328">
        <v>164509.51999999996</v>
      </c>
      <c r="CH12" s="330"/>
      <c r="CI12" s="328">
        <v>2055.42</v>
      </c>
      <c r="CJ12" s="328">
        <v>138.22999999999999</v>
      </c>
      <c r="CK12" s="328">
        <v>156071.35999999999</v>
      </c>
      <c r="CL12" s="328">
        <v>10496.03</v>
      </c>
      <c r="CM12" s="328">
        <v>127.22</v>
      </c>
      <c r="CN12" s="329" t="s">
        <v>681</v>
      </c>
      <c r="CO12" s="328">
        <v>8.56</v>
      </c>
      <c r="CP12" s="328">
        <v>164509.51999999996</v>
      </c>
      <c r="CQ12" s="330"/>
      <c r="CR12" s="329">
        <v>2055.42</v>
      </c>
      <c r="CS12" s="329">
        <v>138.22999999999999</v>
      </c>
      <c r="CT12" s="329">
        <v>156071.35999999999</v>
      </c>
      <c r="CU12" s="329">
        <v>10496.03</v>
      </c>
      <c r="CV12" s="329">
        <v>127.22</v>
      </c>
      <c r="CW12" s="329" t="s">
        <v>681</v>
      </c>
      <c r="CX12" s="329">
        <v>8.56</v>
      </c>
      <c r="CY12" s="329">
        <v>164509.51999999996</v>
      </c>
      <c r="CZ12" s="330"/>
      <c r="DA12" s="329">
        <v>2223</v>
      </c>
      <c r="DB12" s="329">
        <v>149.5</v>
      </c>
      <c r="DC12" s="329">
        <v>146852.41</v>
      </c>
      <c r="DD12" s="329">
        <v>9876.0400000000009</v>
      </c>
      <c r="DE12" s="329">
        <v>-2399.4699999999998</v>
      </c>
      <c r="DF12" s="329" t="s">
        <v>681</v>
      </c>
      <c r="DG12" s="329">
        <v>-161.37</v>
      </c>
      <c r="DH12" s="329">
        <v>151795.11000000002</v>
      </c>
      <c r="DI12" s="10"/>
    </row>
    <row r="13" spans="1:113">
      <c r="A13" s="2" t="str">
        <f>INDEX(Map!$A$6:$B$70,MATCH('FY14 Essbase'!C13,Map!$A$6:$A$70,0),2)</f>
        <v>005DIV</v>
      </c>
      <c r="B13" s="17" t="s">
        <v>138</v>
      </c>
      <c r="C13" s="3" t="s">
        <v>88</v>
      </c>
      <c r="D13" s="3" t="s">
        <v>46</v>
      </c>
      <c r="E13" s="10"/>
      <c r="F13" s="328">
        <v>370888.4</v>
      </c>
      <c r="G13" s="328">
        <v>24942.79</v>
      </c>
      <c r="H13" s="328">
        <v>50074792.18</v>
      </c>
      <c r="I13" s="328">
        <v>3367602.98</v>
      </c>
      <c r="J13" s="328">
        <v>-154182.82999999999</v>
      </c>
      <c r="K13" s="329" t="s">
        <v>681</v>
      </c>
      <c r="L13" s="328">
        <v>-10369.02</v>
      </c>
      <c r="M13" s="328">
        <v>52882012.119999997</v>
      </c>
      <c r="N13" s="330"/>
      <c r="O13" s="328">
        <v>370888.4</v>
      </c>
      <c r="P13" s="328">
        <v>24942.79</v>
      </c>
      <c r="Q13" s="328">
        <v>50074792.18</v>
      </c>
      <c r="R13" s="328">
        <v>3367602.98</v>
      </c>
      <c r="S13" s="328">
        <v>-154182.82999999999</v>
      </c>
      <c r="T13" s="329" t="s">
        <v>681</v>
      </c>
      <c r="U13" s="328">
        <v>-10369.02</v>
      </c>
      <c r="V13" s="328">
        <v>52882012.119999997</v>
      </c>
      <c r="W13" s="330"/>
      <c r="X13" s="328">
        <v>370888.4</v>
      </c>
      <c r="Y13" s="328">
        <v>24942.79</v>
      </c>
      <c r="Z13" s="328">
        <v>50074792.18</v>
      </c>
      <c r="AA13" s="328">
        <v>3367602.98</v>
      </c>
      <c r="AB13" s="328">
        <v>-154182.82999999999</v>
      </c>
      <c r="AC13" s="329" t="s">
        <v>681</v>
      </c>
      <c r="AD13" s="328">
        <v>-10369.02</v>
      </c>
      <c r="AE13" s="328">
        <v>52882012.119999997</v>
      </c>
      <c r="AF13" s="330"/>
      <c r="AG13" s="328">
        <v>370888.4</v>
      </c>
      <c r="AH13" s="328">
        <v>24942.79</v>
      </c>
      <c r="AI13" s="328">
        <v>50074792.18</v>
      </c>
      <c r="AJ13" s="328">
        <v>3367602.98</v>
      </c>
      <c r="AK13" s="328">
        <v>-154182.82999999999</v>
      </c>
      <c r="AL13" s="329" t="s">
        <v>681</v>
      </c>
      <c r="AM13" s="328">
        <v>-10369.02</v>
      </c>
      <c r="AN13" s="328">
        <v>52882012.119999997</v>
      </c>
      <c r="AO13" s="330"/>
      <c r="AP13" s="328">
        <v>370888.4</v>
      </c>
      <c r="AQ13" s="328">
        <v>24942.79</v>
      </c>
      <c r="AR13" s="328">
        <v>50074792.18</v>
      </c>
      <c r="AS13" s="328">
        <v>3367602.98</v>
      </c>
      <c r="AT13" s="328">
        <v>-154182.82999999999</v>
      </c>
      <c r="AU13" s="329" t="s">
        <v>681</v>
      </c>
      <c r="AV13" s="328">
        <v>-10369.02</v>
      </c>
      <c r="AW13" s="328">
        <v>52882012.119999997</v>
      </c>
      <c r="AX13" s="330"/>
      <c r="AY13" s="328">
        <v>370888.4</v>
      </c>
      <c r="AZ13" s="328">
        <v>24942.79</v>
      </c>
      <c r="BA13" s="328">
        <v>50074792.18</v>
      </c>
      <c r="BB13" s="328">
        <v>3367602.98</v>
      </c>
      <c r="BC13" s="328">
        <v>-154182.82999999999</v>
      </c>
      <c r="BD13" s="329" t="s">
        <v>681</v>
      </c>
      <c r="BE13" s="328">
        <v>-10369.02</v>
      </c>
      <c r="BF13" s="328">
        <v>52882012.119999997</v>
      </c>
      <c r="BG13" s="330"/>
      <c r="BH13" s="328">
        <v>370888.4</v>
      </c>
      <c r="BI13" s="328">
        <v>24942.79</v>
      </c>
      <c r="BJ13" s="328">
        <v>50074792.18</v>
      </c>
      <c r="BK13" s="328">
        <v>3367602.98</v>
      </c>
      <c r="BL13" s="328">
        <v>-154182.82999999999</v>
      </c>
      <c r="BM13" s="329" t="s">
        <v>681</v>
      </c>
      <c r="BN13" s="328">
        <v>-10369.02</v>
      </c>
      <c r="BO13" s="328">
        <v>52882012.119999997</v>
      </c>
      <c r="BP13" s="330"/>
      <c r="BQ13" s="328">
        <v>370888.4</v>
      </c>
      <c r="BR13" s="328">
        <v>24942.79</v>
      </c>
      <c r="BS13" s="328">
        <v>50074792.18</v>
      </c>
      <c r="BT13" s="328">
        <v>3367602.98</v>
      </c>
      <c r="BU13" s="328">
        <v>-154182.82999999999</v>
      </c>
      <c r="BV13" s="329" t="s">
        <v>681</v>
      </c>
      <c r="BW13" s="328">
        <v>-10369.02</v>
      </c>
      <c r="BX13" s="328">
        <v>52882012.119999997</v>
      </c>
      <c r="BY13" s="330"/>
      <c r="BZ13" s="328">
        <v>327393.86</v>
      </c>
      <c r="CA13" s="328">
        <v>22017.72</v>
      </c>
      <c r="CB13" s="328">
        <v>50087051.509999998</v>
      </c>
      <c r="CC13" s="328">
        <v>3368427.44</v>
      </c>
      <c r="CD13" s="328">
        <v>429555.42</v>
      </c>
      <c r="CE13" s="329" t="s">
        <v>681</v>
      </c>
      <c r="CF13" s="328">
        <v>28888.23</v>
      </c>
      <c r="CG13" s="328">
        <v>53564511.019999996</v>
      </c>
      <c r="CH13" s="330"/>
      <c r="CI13" s="328">
        <v>327393.86</v>
      </c>
      <c r="CJ13" s="328">
        <v>22017.72</v>
      </c>
      <c r="CK13" s="328">
        <v>50087051.509999998</v>
      </c>
      <c r="CL13" s="328">
        <v>3368427.44</v>
      </c>
      <c r="CM13" s="328">
        <v>429555.42</v>
      </c>
      <c r="CN13" s="329" t="s">
        <v>681</v>
      </c>
      <c r="CO13" s="328">
        <v>28888.23</v>
      </c>
      <c r="CP13" s="328">
        <v>53564511.019999996</v>
      </c>
      <c r="CQ13" s="330"/>
      <c r="CR13" s="329">
        <v>327393.86</v>
      </c>
      <c r="CS13" s="329">
        <v>22017.72</v>
      </c>
      <c r="CT13" s="329">
        <v>50087051.509999998</v>
      </c>
      <c r="CU13" s="329">
        <v>3368427.44</v>
      </c>
      <c r="CV13" s="329">
        <v>429555.42</v>
      </c>
      <c r="CW13" s="329" t="s">
        <v>681</v>
      </c>
      <c r="CX13" s="329">
        <v>28888.23</v>
      </c>
      <c r="CY13" s="329">
        <v>53564511.019999996</v>
      </c>
      <c r="CZ13" s="330"/>
      <c r="DA13" s="329">
        <v>376480.1</v>
      </c>
      <c r="DB13" s="329">
        <v>25318.84</v>
      </c>
      <c r="DC13" s="329">
        <v>52757029.439999998</v>
      </c>
      <c r="DD13" s="329">
        <v>3547987.36</v>
      </c>
      <c r="DE13" s="329">
        <v>2578560.98</v>
      </c>
      <c r="DF13" s="329" t="s">
        <v>681</v>
      </c>
      <c r="DG13" s="329">
        <v>173412</v>
      </c>
      <c r="DH13" s="329">
        <v>58655190.839999989</v>
      </c>
      <c r="DI13" s="10"/>
    </row>
    <row r="14" spans="1:113">
      <c r="A14" s="2" t="str">
        <f>INDEX(Map!$A$6:$B$70,MATCH('FY14 Essbase'!C14,Map!$A$6:$A$70,0),2)</f>
        <v>006DIV</v>
      </c>
      <c r="B14" s="17" t="s">
        <v>139</v>
      </c>
      <c r="C14" s="3" t="s">
        <v>81</v>
      </c>
      <c r="D14" s="3" t="s">
        <v>39</v>
      </c>
      <c r="E14" s="10"/>
      <c r="F14" s="328">
        <v>11065.41</v>
      </c>
      <c r="G14" s="328">
        <v>744.17</v>
      </c>
      <c r="H14" s="328">
        <v>785418.39</v>
      </c>
      <c r="I14" s="328">
        <v>52820.53</v>
      </c>
      <c r="J14" s="328">
        <v>1057.46</v>
      </c>
      <c r="K14" s="329" t="s">
        <v>681</v>
      </c>
      <c r="L14" s="328">
        <v>71.12</v>
      </c>
      <c r="M14" s="328">
        <v>827557.91999999993</v>
      </c>
      <c r="N14" s="330"/>
      <c r="O14" s="328">
        <v>11065.41</v>
      </c>
      <c r="P14" s="328">
        <v>744.17</v>
      </c>
      <c r="Q14" s="328">
        <v>785418.39</v>
      </c>
      <c r="R14" s="328">
        <v>52820.53</v>
      </c>
      <c r="S14" s="328">
        <v>1057.46</v>
      </c>
      <c r="T14" s="329" t="s">
        <v>681</v>
      </c>
      <c r="U14" s="328">
        <v>71.12</v>
      </c>
      <c r="V14" s="328">
        <v>827557.91999999993</v>
      </c>
      <c r="W14" s="330"/>
      <c r="X14" s="328">
        <v>11065.41</v>
      </c>
      <c r="Y14" s="328">
        <v>744.17</v>
      </c>
      <c r="Z14" s="328">
        <v>785418.39</v>
      </c>
      <c r="AA14" s="328">
        <v>52820.53</v>
      </c>
      <c r="AB14" s="328">
        <v>1057.46</v>
      </c>
      <c r="AC14" s="329" t="s">
        <v>681</v>
      </c>
      <c r="AD14" s="328">
        <v>71.12</v>
      </c>
      <c r="AE14" s="328">
        <v>827557.91999999993</v>
      </c>
      <c r="AF14" s="330"/>
      <c r="AG14" s="328">
        <v>11065.41</v>
      </c>
      <c r="AH14" s="328">
        <v>744.17</v>
      </c>
      <c r="AI14" s="328">
        <v>785418.39</v>
      </c>
      <c r="AJ14" s="328">
        <v>52820.53</v>
      </c>
      <c r="AK14" s="328">
        <v>1057.46</v>
      </c>
      <c r="AL14" s="329" t="s">
        <v>681</v>
      </c>
      <c r="AM14" s="328">
        <v>71.12</v>
      </c>
      <c r="AN14" s="328">
        <v>827557.91999999993</v>
      </c>
      <c r="AO14" s="330"/>
      <c r="AP14" s="328">
        <v>11065.41</v>
      </c>
      <c r="AQ14" s="328">
        <v>744.17</v>
      </c>
      <c r="AR14" s="328">
        <v>785418.39</v>
      </c>
      <c r="AS14" s="328">
        <v>52820.53</v>
      </c>
      <c r="AT14" s="328">
        <v>1057.46</v>
      </c>
      <c r="AU14" s="329" t="s">
        <v>681</v>
      </c>
      <c r="AV14" s="328">
        <v>71.12</v>
      </c>
      <c r="AW14" s="328">
        <v>827557.91999999993</v>
      </c>
      <c r="AX14" s="330"/>
      <c r="AY14" s="328">
        <v>11065.41</v>
      </c>
      <c r="AZ14" s="328">
        <v>744.17</v>
      </c>
      <c r="BA14" s="328">
        <v>785418.39</v>
      </c>
      <c r="BB14" s="328">
        <v>52820.53</v>
      </c>
      <c r="BC14" s="328">
        <v>1057.46</v>
      </c>
      <c r="BD14" s="329" t="s">
        <v>681</v>
      </c>
      <c r="BE14" s="328">
        <v>71.12</v>
      </c>
      <c r="BF14" s="328">
        <v>827557.91999999993</v>
      </c>
      <c r="BG14" s="330"/>
      <c r="BH14" s="328">
        <v>11065.41</v>
      </c>
      <c r="BI14" s="328">
        <v>744.17</v>
      </c>
      <c r="BJ14" s="328">
        <v>785418.39</v>
      </c>
      <c r="BK14" s="328">
        <v>52820.53</v>
      </c>
      <c r="BL14" s="328">
        <v>1057.46</v>
      </c>
      <c r="BM14" s="329" t="s">
        <v>681</v>
      </c>
      <c r="BN14" s="328">
        <v>71.12</v>
      </c>
      <c r="BO14" s="328">
        <v>827557.91999999993</v>
      </c>
      <c r="BP14" s="330"/>
      <c r="BQ14" s="328">
        <v>11065.41</v>
      </c>
      <c r="BR14" s="328">
        <v>744.17</v>
      </c>
      <c r="BS14" s="328">
        <v>785418.39</v>
      </c>
      <c r="BT14" s="328">
        <v>52820.53</v>
      </c>
      <c r="BU14" s="328">
        <v>1057.46</v>
      </c>
      <c r="BV14" s="329" t="s">
        <v>681</v>
      </c>
      <c r="BW14" s="328">
        <v>71.12</v>
      </c>
      <c r="BX14" s="328">
        <v>827557.91999999993</v>
      </c>
      <c r="BY14" s="330"/>
      <c r="BZ14" s="328">
        <v>10264.450000000001</v>
      </c>
      <c r="CA14" s="328">
        <v>690.3</v>
      </c>
      <c r="CB14" s="328">
        <v>786000.13</v>
      </c>
      <c r="CC14" s="328">
        <v>52859.66</v>
      </c>
      <c r="CD14" s="328">
        <v>1057.46</v>
      </c>
      <c r="CE14" s="329" t="s">
        <v>681</v>
      </c>
      <c r="CF14" s="328">
        <v>71.12</v>
      </c>
      <c r="CG14" s="328">
        <v>829033.62</v>
      </c>
      <c r="CH14" s="330"/>
      <c r="CI14" s="328">
        <v>10264.450000000001</v>
      </c>
      <c r="CJ14" s="328">
        <v>690.3</v>
      </c>
      <c r="CK14" s="328">
        <v>786000.13</v>
      </c>
      <c r="CL14" s="328">
        <v>52859.66</v>
      </c>
      <c r="CM14" s="328">
        <v>1057.46</v>
      </c>
      <c r="CN14" s="329" t="s">
        <v>681</v>
      </c>
      <c r="CO14" s="328">
        <v>71.12</v>
      </c>
      <c r="CP14" s="328">
        <v>829033.62</v>
      </c>
      <c r="CQ14" s="330"/>
      <c r="CR14" s="329">
        <v>10264.450000000001</v>
      </c>
      <c r="CS14" s="329">
        <v>690.3</v>
      </c>
      <c r="CT14" s="329">
        <v>786000.13</v>
      </c>
      <c r="CU14" s="329">
        <v>52859.66</v>
      </c>
      <c r="CV14" s="329">
        <v>1057.46</v>
      </c>
      <c r="CW14" s="329" t="s">
        <v>681</v>
      </c>
      <c r="CX14" s="329">
        <v>71.12</v>
      </c>
      <c r="CY14" s="329">
        <v>829033.62</v>
      </c>
      <c r="CZ14" s="330"/>
      <c r="DA14" s="329">
        <v>10411.16</v>
      </c>
      <c r="DB14" s="329">
        <v>700.17</v>
      </c>
      <c r="DC14" s="329">
        <v>800824.81</v>
      </c>
      <c r="DD14" s="329">
        <v>53856.639999999999</v>
      </c>
      <c r="DE14" s="329">
        <v>-1687.43</v>
      </c>
      <c r="DF14" s="329" t="s">
        <v>681</v>
      </c>
      <c r="DG14" s="329">
        <v>-113.48</v>
      </c>
      <c r="DH14" s="329">
        <v>841769.21</v>
      </c>
      <c r="DI14" s="10"/>
    </row>
    <row r="15" spans="1:113">
      <c r="A15" s="2" t="str">
        <f>INDEX(Map!$A$6:$B$70,MATCH('FY14 Essbase'!C15,Map!$A$6:$A$70,0),2)</f>
        <v>007DIV</v>
      </c>
      <c r="B15" s="17"/>
      <c r="C15" s="3" t="s">
        <v>71</v>
      </c>
      <c r="D15" s="3" t="s">
        <v>29</v>
      </c>
      <c r="E15" s="10"/>
      <c r="F15" s="328">
        <v>555763</v>
      </c>
      <c r="G15" s="328">
        <v>37375.870000000003</v>
      </c>
      <c r="H15" s="328">
        <v>37097797.810000002</v>
      </c>
      <c r="I15" s="328">
        <v>2494881.14</v>
      </c>
      <c r="J15" s="328">
        <v>291288.24</v>
      </c>
      <c r="K15" s="329" t="s">
        <v>681</v>
      </c>
      <c r="L15" s="328">
        <v>19589.560000000001</v>
      </c>
      <c r="M15" s="328">
        <v>39310417.88000001</v>
      </c>
      <c r="N15" s="330"/>
      <c r="O15" s="328">
        <v>555763</v>
      </c>
      <c r="P15" s="328">
        <v>37375.870000000003</v>
      </c>
      <c r="Q15" s="328">
        <v>37097797.810000002</v>
      </c>
      <c r="R15" s="328">
        <v>2494881.14</v>
      </c>
      <c r="S15" s="328">
        <v>291288.24</v>
      </c>
      <c r="T15" s="329" t="s">
        <v>681</v>
      </c>
      <c r="U15" s="328">
        <v>19589.560000000001</v>
      </c>
      <c r="V15" s="328">
        <v>39310417.88000001</v>
      </c>
      <c r="W15" s="330"/>
      <c r="X15" s="328">
        <v>555763</v>
      </c>
      <c r="Y15" s="328">
        <v>37375.870000000003</v>
      </c>
      <c r="Z15" s="328">
        <v>37097797.810000002</v>
      </c>
      <c r="AA15" s="328">
        <v>2494881.14</v>
      </c>
      <c r="AB15" s="328">
        <v>291288.24</v>
      </c>
      <c r="AC15" s="329" t="s">
        <v>681</v>
      </c>
      <c r="AD15" s="328">
        <v>19589.560000000001</v>
      </c>
      <c r="AE15" s="328">
        <v>39310417.88000001</v>
      </c>
      <c r="AF15" s="330"/>
      <c r="AG15" s="328">
        <v>555763</v>
      </c>
      <c r="AH15" s="328">
        <v>37375.870000000003</v>
      </c>
      <c r="AI15" s="328">
        <v>37097797.810000002</v>
      </c>
      <c r="AJ15" s="328">
        <v>2494881.14</v>
      </c>
      <c r="AK15" s="328">
        <v>291288.24</v>
      </c>
      <c r="AL15" s="329" t="s">
        <v>681</v>
      </c>
      <c r="AM15" s="328">
        <v>19589.560000000001</v>
      </c>
      <c r="AN15" s="328">
        <v>39310417.88000001</v>
      </c>
      <c r="AO15" s="330"/>
      <c r="AP15" s="328">
        <v>555763</v>
      </c>
      <c r="AQ15" s="328">
        <v>37375.870000000003</v>
      </c>
      <c r="AR15" s="328">
        <v>37097797.810000002</v>
      </c>
      <c r="AS15" s="328">
        <v>2494881.14</v>
      </c>
      <c r="AT15" s="328">
        <v>291288.24</v>
      </c>
      <c r="AU15" s="329" t="s">
        <v>681</v>
      </c>
      <c r="AV15" s="328">
        <v>19589.560000000001</v>
      </c>
      <c r="AW15" s="328">
        <v>39310417.88000001</v>
      </c>
      <c r="AX15" s="330"/>
      <c r="AY15" s="328">
        <v>555763</v>
      </c>
      <c r="AZ15" s="328">
        <v>37375.870000000003</v>
      </c>
      <c r="BA15" s="328">
        <v>37097797.810000002</v>
      </c>
      <c r="BB15" s="328">
        <v>2494881.14</v>
      </c>
      <c r="BC15" s="328">
        <v>291288.24</v>
      </c>
      <c r="BD15" s="329" t="s">
        <v>681</v>
      </c>
      <c r="BE15" s="328">
        <v>19589.560000000001</v>
      </c>
      <c r="BF15" s="328">
        <v>39310417.88000001</v>
      </c>
      <c r="BG15" s="330"/>
      <c r="BH15" s="328">
        <v>555763</v>
      </c>
      <c r="BI15" s="328">
        <v>37375.870000000003</v>
      </c>
      <c r="BJ15" s="328">
        <v>37097797.810000002</v>
      </c>
      <c r="BK15" s="328">
        <v>2494881.14</v>
      </c>
      <c r="BL15" s="328">
        <v>291288.24</v>
      </c>
      <c r="BM15" s="329" t="s">
        <v>681</v>
      </c>
      <c r="BN15" s="328">
        <v>19589.560000000001</v>
      </c>
      <c r="BO15" s="328">
        <v>39310417.88000001</v>
      </c>
      <c r="BP15" s="330"/>
      <c r="BQ15" s="328">
        <v>555763</v>
      </c>
      <c r="BR15" s="328">
        <v>37375.870000000003</v>
      </c>
      <c r="BS15" s="328">
        <v>37097797.810000002</v>
      </c>
      <c r="BT15" s="328">
        <v>2494881.14</v>
      </c>
      <c r="BU15" s="328">
        <v>291288.24</v>
      </c>
      <c r="BV15" s="329" t="s">
        <v>681</v>
      </c>
      <c r="BW15" s="328">
        <v>19589.560000000001</v>
      </c>
      <c r="BX15" s="328">
        <v>39310417.88000001</v>
      </c>
      <c r="BY15" s="330"/>
      <c r="BZ15" s="328">
        <v>466871.03999999998</v>
      </c>
      <c r="CA15" s="328">
        <v>31397.759999999998</v>
      </c>
      <c r="CB15" s="328">
        <v>37106051.289999999</v>
      </c>
      <c r="CC15" s="328">
        <v>2495436.2000000002</v>
      </c>
      <c r="CD15" s="328">
        <v>440061.66</v>
      </c>
      <c r="CE15" s="329" t="s">
        <v>681</v>
      </c>
      <c r="CF15" s="328">
        <v>29594.79</v>
      </c>
      <c r="CG15" s="328">
        <v>39572875.140000001</v>
      </c>
      <c r="CH15" s="330"/>
      <c r="CI15" s="328">
        <v>466871.03999999998</v>
      </c>
      <c r="CJ15" s="328">
        <v>31397.759999999998</v>
      </c>
      <c r="CK15" s="328">
        <v>37106051.289999999</v>
      </c>
      <c r="CL15" s="328">
        <v>2495436.2000000002</v>
      </c>
      <c r="CM15" s="328">
        <v>440061.66</v>
      </c>
      <c r="CN15" s="329" t="s">
        <v>681</v>
      </c>
      <c r="CO15" s="328">
        <v>29594.79</v>
      </c>
      <c r="CP15" s="328">
        <v>39572875.140000001</v>
      </c>
      <c r="CQ15" s="330"/>
      <c r="CR15" s="329">
        <v>466871.03999999998</v>
      </c>
      <c r="CS15" s="329">
        <v>31397.759999999998</v>
      </c>
      <c r="CT15" s="329">
        <v>37106051.289999999</v>
      </c>
      <c r="CU15" s="329">
        <v>2495436.2000000002</v>
      </c>
      <c r="CV15" s="329">
        <v>440061.66</v>
      </c>
      <c r="CW15" s="329" t="s">
        <v>681</v>
      </c>
      <c r="CX15" s="329">
        <v>29594.79</v>
      </c>
      <c r="CY15" s="329">
        <v>39572875.140000001</v>
      </c>
      <c r="CZ15" s="330"/>
      <c r="DA15" s="329">
        <v>637688.06999999995</v>
      </c>
      <c r="DB15" s="329">
        <v>42885.46</v>
      </c>
      <c r="DC15" s="329">
        <v>38375955.090000004</v>
      </c>
      <c r="DD15" s="329">
        <v>2580839.08</v>
      </c>
      <c r="DE15" s="329">
        <v>10395736.380000001</v>
      </c>
      <c r="DF15" s="329" t="s">
        <v>681</v>
      </c>
      <c r="DG15" s="329">
        <v>699128.47</v>
      </c>
      <c r="DH15" s="329">
        <v>51371085.490000002</v>
      </c>
      <c r="DI15" s="10"/>
    </row>
    <row r="16" spans="1:113">
      <c r="A16" s="2" t="str">
        <f>INDEX(Map!$A$6:$B$70,MATCH('FY14 Essbase'!C16,Map!$A$6:$A$70,0),2)</f>
        <v>008DIV</v>
      </c>
      <c r="B16" s="17" t="s">
        <v>140</v>
      </c>
      <c r="C16" s="3" t="s">
        <v>75</v>
      </c>
      <c r="D16" s="3" t="s">
        <v>33</v>
      </c>
      <c r="E16" s="10"/>
      <c r="F16" s="328">
        <v>26488.93</v>
      </c>
      <c r="G16" s="328">
        <v>1781.42</v>
      </c>
      <c r="H16" s="328">
        <v>-684212.72</v>
      </c>
      <c r="I16" s="328">
        <v>-46014.31</v>
      </c>
      <c r="J16" s="329" t="s">
        <v>681</v>
      </c>
      <c r="K16" s="329" t="s">
        <v>681</v>
      </c>
      <c r="L16" s="329" t="s">
        <v>681</v>
      </c>
      <c r="M16" s="328">
        <v>-758497.38000000012</v>
      </c>
      <c r="N16" s="330"/>
      <c r="O16" s="328">
        <v>26488.93</v>
      </c>
      <c r="P16" s="328">
        <v>1781.42</v>
      </c>
      <c r="Q16" s="328">
        <v>-684212.72</v>
      </c>
      <c r="R16" s="328">
        <v>-46014.31</v>
      </c>
      <c r="S16" s="329" t="s">
        <v>681</v>
      </c>
      <c r="T16" s="329" t="s">
        <v>681</v>
      </c>
      <c r="U16" s="329" t="s">
        <v>681</v>
      </c>
      <c r="V16" s="328">
        <v>-758497.38000000012</v>
      </c>
      <c r="W16" s="330"/>
      <c r="X16" s="328">
        <v>26488.93</v>
      </c>
      <c r="Y16" s="328">
        <v>1781.42</v>
      </c>
      <c r="Z16" s="328">
        <v>-684212.72</v>
      </c>
      <c r="AA16" s="328">
        <v>-46014.31</v>
      </c>
      <c r="AB16" s="329" t="s">
        <v>681</v>
      </c>
      <c r="AC16" s="329" t="s">
        <v>681</v>
      </c>
      <c r="AD16" s="329" t="s">
        <v>681</v>
      </c>
      <c r="AE16" s="328">
        <v>-758497.38000000012</v>
      </c>
      <c r="AF16" s="330"/>
      <c r="AG16" s="328">
        <v>26488.93</v>
      </c>
      <c r="AH16" s="328">
        <v>1781.42</v>
      </c>
      <c r="AI16" s="328">
        <v>-684212.72</v>
      </c>
      <c r="AJ16" s="328">
        <v>-46014.31</v>
      </c>
      <c r="AK16" s="329" t="s">
        <v>681</v>
      </c>
      <c r="AL16" s="329" t="s">
        <v>681</v>
      </c>
      <c r="AM16" s="329" t="s">
        <v>681</v>
      </c>
      <c r="AN16" s="328">
        <v>-758497.38000000012</v>
      </c>
      <c r="AO16" s="330"/>
      <c r="AP16" s="328">
        <v>26488.93</v>
      </c>
      <c r="AQ16" s="328">
        <v>1781.42</v>
      </c>
      <c r="AR16" s="328">
        <v>-684212.72</v>
      </c>
      <c r="AS16" s="328">
        <v>-46014.31</v>
      </c>
      <c r="AT16" s="329" t="s">
        <v>681</v>
      </c>
      <c r="AU16" s="329" t="s">
        <v>681</v>
      </c>
      <c r="AV16" s="329" t="s">
        <v>681</v>
      </c>
      <c r="AW16" s="328">
        <v>-758497.38000000012</v>
      </c>
      <c r="AX16" s="330"/>
      <c r="AY16" s="328">
        <v>26488.93</v>
      </c>
      <c r="AZ16" s="328">
        <v>1781.42</v>
      </c>
      <c r="BA16" s="328">
        <v>-684212.72</v>
      </c>
      <c r="BB16" s="328">
        <v>-46014.31</v>
      </c>
      <c r="BC16" s="329" t="s">
        <v>681</v>
      </c>
      <c r="BD16" s="329" t="s">
        <v>681</v>
      </c>
      <c r="BE16" s="329" t="s">
        <v>681</v>
      </c>
      <c r="BF16" s="328">
        <v>-758497.38000000012</v>
      </c>
      <c r="BG16" s="330"/>
      <c r="BH16" s="328">
        <v>26488.93</v>
      </c>
      <c r="BI16" s="328">
        <v>1781.42</v>
      </c>
      <c r="BJ16" s="328">
        <v>-684212.72</v>
      </c>
      <c r="BK16" s="328">
        <v>-46014.31</v>
      </c>
      <c r="BL16" s="329" t="s">
        <v>681</v>
      </c>
      <c r="BM16" s="329" t="s">
        <v>681</v>
      </c>
      <c r="BN16" s="329" t="s">
        <v>681</v>
      </c>
      <c r="BO16" s="328">
        <v>-758497.38000000012</v>
      </c>
      <c r="BP16" s="330"/>
      <c r="BQ16" s="328">
        <v>26488.93</v>
      </c>
      <c r="BR16" s="328">
        <v>1781.42</v>
      </c>
      <c r="BS16" s="328">
        <v>-684212.72</v>
      </c>
      <c r="BT16" s="328">
        <v>-46014.31</v>
      </c>
      <c r="BU16" s="329" t="s">
        <v>681</v>
      </c>
      <c r="BV16" s="329" t="s">
        <v>681</v>
      </c>
      <c r="BW16" s="329" t="s">
        <v>681</v>
      </c>
      <c r="BX16" s="328">
        <v>-758497.38000000012</v>
      </c>
      <c r="BY16" s="330"/>
      <c r="BZ16" s="328">
        <v>23636.99</v>
      </c>
      <c r="CA16" s="328">
        <v>1589.62</v>
      </c>
      <c r="CB16" s="328">
        <v>-684212.72</v>
      </c>
      <c r="CC16" s="328">
        <v>-46014.31</v>
      </c>
      <c r="CD16" s="328">
        <v>14.02</v>
      </c>
      <c r="CE16" s="329" t="s">
        <v>681</v>
      </c>
      <c r="CF16" s="328">
        <v>0.94</v>
      </c>
      <c r="CG16" s="328">
        <v>-755438.68</v>
      </c>
      <c r="CH16" s="330"/>
      <c r="CI16" s="328">
        <v>23636.99</v>
      </c>
      <c r="CJ16" s="328">
        <v>1589.62</v>
      </c>
      <c r="CK16" s="328">
        <v>-684212.72</v>
      </c>
      <c r="CL16" s="328">
        <v>-46014.31</v>
      </c>
      <c r="CM16" s="328">
        <v>14.02</v>
      </c>
      <c r="CN16" s="329" t="s">
        <v>681</v>
      </c>
      <c r="CO16" s="328">
        <v>0.94</v>
      </c>
      <c r="CP16" s="328">
        <v>-755438.68</v>
      </c>
      <c r="CQ16" s="330"/>
      <c r="CR16" s="329">
        <v>23636.99</v>
      </c>
      <c r="CS16" s="329">
        <v>1589.62</v>
      </c>
      <c r="CT16" s="329">
        <v>-684212.72</v>
      </c>
      <c r="CU16" s="329">
        <v>-46014.31</v>
      </c>
      <c r="CV16" s="329">
        <v>14.02</v>
      </c>
      <c r="CW16" s="329" t="s">
        <v>681</v>
      </c>
      <c r="CX16" s="329">
        <v>0.94</v>
      </c>
      <c r="CY16" s="329">
        <v>-755438.68</v>
      </c>
      <c r="CZ16" s="330"/>
      <c r="DA16" s="329">
        <v>16957.04</v>
      </c>
      <c r="DB16" s="329">
        <v>1140.3900000000001</v>
      </c>
      <c r="DC16" s="329">
        <v>-574039.48</v>
      </c>
      <c r="DD16" s="329">
        <v>-38604.99</v>
      </c>
      <c r="DE16" s="329">
        <v>-4084.51</v>
      </c>
      <c r="DF16" s="329" t="s">
        <v>681</v>
      </c>
      <c r="DG16" s="329">
        <v>-274.69</v>
      </c>
      <c r="DH16" s="329">
        <v>-635101.1</v>
      </c>
      <c r="DI16" s="10"/>
    </row>
    <row r="17" spans="1:113">
      <c r="A17" s="2" t="str">
        <f>INDEX(Map!$A$6:$B$70,MATCH('FY14 Essbase'!C17,Map!$A$6:$A$70,0),2)</f>
        <v>009DIV</v>
      </c>
      <c r="B17" s="17" t="s">
        <v>131</v>
      </c>
      <c r="C17" s="3" t="s">
        <v>90</v>
      </c>
      <c r="D17" s="3" t="s">
        <v>48</v>
      </c>
      <c r="E17" s="10"/>
      <c r="F17" s="328">
        <v>1445959.24</v>
      </c>
      <c r="G17" s="328">
        <v>97242.87</v>
      </c>
      <c r="H17" s="328">
        <v>63121829.869999997</v>
      </c>
      <c r="I17" s="328">
        <v>4245035.34</v>
      </c>
      <c r="J17" s="328">
        <v>1137217.72</v>
      </c>
      <c r="K17" s="329" t="s">
        <v>681</v>
      </c>
      <c r="L17" s="328">
        <v>76479.55</v>
      </c>
      <c r="M17" s="328">
        <v>67037360.36999999</v>
      </c>
      <c r="N17" s="330"/>
      <c r="O17" s="328">
        <v>1445959.24</v>
      </c>
      <c r="P17" s="328">
        <v>97242.87</v>
      </c>
      <c r="Q17" s="328">
        <v>63121829.869999997</v>
      </c>
      <c r="R17" s="328">
        <v>4245035.34</v>
      </c>
      <c r="S17" s="328">
        <v>1137217.72</v>
      </c>
      <c r="T17" s="329" t="s">
        <v>681</v>
      </c>
      <c r="U17" s="328">
        <v>76479.55</v>
      </c>
      <c r="V17" s="328">
        <v>67037360.36999999</v>
      </c>
      <c r="W17" s="330"/>
      <c r="X17" s="328">
        <v>1445959.24</v>
      </c>
      <c r="Y17" s="328">
        <v>97242.87</v>
      </c>
      <c r="Z17" s="328">
        <v>63121829.869999997</v>
      </c>
      <c r="AA17" s="328">
        <v>4245035.34</v>
      </c>
      <c r="AB17" s="328">
        <v>1137217.72</v>
      </c>
      <c r="AC17" s="329" t="s">
        <v>681</v>
      </c>
      <c r="AD17" s="328">
        <v>76479.55</v>
      </c>
      <c r="AE17" s="328">
        <v>67037360.36999999</v>
      </c>
      <c r="AF17" s="330"/>
      <c r="AG17" s="328">
        <v>1445959.24</v>
      </c>
      <c r="AH17" s="328">
        <v>97242.87</v>
      </c>
      <c r="AI17" s="328">
        <v>63121829.869999997</v>
      </c>
      <c r="AJ17" s="328">
        <v>4245035.34</v>
      </c>
      <c r="AK17" s="328">
        <v>1137217.72</v>
      </c>
      <c r="AL17" s="329" t="s">
        <v>681</v>
      </c>
      <c r="AM17" s="328">
        <v>76479.55</v>
      </c>
      <c r="AN17" s="328">
        <v>67037360.36999999</v>
      </c>
      <c r="AO17" s="330"/>
      <c r="AP17" s="328">
        <v>1445959.24</v>
      </c>
      <c r="AQ17" s="328">
        <v>97242.87</v>
      </c>
      <c r="AR17" s="328">
        <v>63121829.869999997</v>
      </c>
      <c r="AS17" s="328">
        <v>4245035.34</v>
      </c>
      <c r="AT17" s="328">
        <v>1137217.72</v>
      </c>
      <c r="AU17" s="329" t="s">
        <v>681</v>
      </c>
      <c r="AV17" s="328">
        <v>76479.55</v>
      </c>
      <c r="AW17" s="328">
        <v>67037360.36999999</v>
      </c>
      <c r="AX17" s="330"/>
      <c r="AY17" s="328">
        <v>1445959.24</v>
      </c>
      <c r="AZ17" s="328">
        <v>97242.87</v>
      </c>
      <c r="BA17" s="328">
        <v>63121829.869999997</v>
      </c>
      <c r="BB17" s="328">
        <v>4245035.34</v>
      </c>
      <c r="BC17" s="328">
        <v>1137217.72</v>
      </c>
      <c r="BD17" s="329" t="s">
        <v>681</v>
      </c>
      <c r="BE17" s="328">
        <v>76479.55</v>
      </c>
      <c r="BF17" s="328">
        <v>67037360.36999999</v>
      </c>
      <c r="BG17" s="330"/>
      <c r="BH17" s="328">
        <v>1445959.24</v>
      </c>
      <c r="BI17" s="328">
        <v>97242.87</v>
      </c>
      <c r="BJ17" s="328">
        <v>63121829.869999997</v>
      </c>
      <c r="BK17" s="328">
        <v>4245035.34</v>
      </c>
      <c r="BL17" s="328">
        <v>1137217.72</v>
      </c>
      <c r="BM17" s="329" t="s">
        <v>681</v>
      </c>
      <c r="BN17" s="328">
        <v>76479.55</v>
      </c>
      <c r="BO17" s="328">
        <v>67037360.36999999</v>
      </c>
      <c r="BP17" s="330"/>
      <c r="BQ17" s="328">
        <v>1445959.24</v>
      </c>
      <c r="BR17" s="328">
        <v>97242.87</v>
      </c>
      <c r="BS17" s="328">
        <v>63121829.869999997</v>
      </c>
      <c r="BT17" s="328">
        <v>4245035.34</v>
      </c>
      <c r="BU17" s="328">
        <v>1137217.72</v>
      </c>
      <c r="BV17" s="329" t="s">
        <v>681</v>
      </c>
      <c r="BW17" s="328">
        <v>76479.55</v>
      </c>
      <c r="BX17" s="328">
        <v>67037360.36999999</v>
      </c>
      <c r="BY17" s="330"/>
      <c r="BZ17" s="328">
        <v>1042803.8</v>
      </c>
      <c r="CA17" s="328">
        <v>1215829.3899999999</v>
      </c>
      <c r="CB17" s="328">
        <v>62909637.68</v>
      </c>
      <c r="CC17" s="328">
        <v>4230765.1100000003</v>
      </c>
      <c r="CD17" s="328">
        <v>1465818.84</v>
      </c>
      <c r="CE17" s="329" t="s">
        <v>681</v>
      </c>
      <c r="CF17" s="328">
        <v>98578.46</v>
      </c>
      <c r="CG17" s="328">
        <v>66446166.900000013</v>
      </c>
      <c r="CH17" s="330"/>
      <c r="CI17" s="328">
        <v>1042803.8</v>
      </c>
      <c r="CJ17" s="328">
        <v>1215829.3899999999</v>
      </c>
      <c r="CK17" s="328">
        <v>62909637.68</v>
      </c>
      <c r="CL17" s="328">
        <v>4230765.1100000003</v>
      </c>
      <c r="CM17" s="328">
        <v>1465818.84</v>
      </c>
      <c r="CN17" s="329" t="s">
        <v>681</v>
      </c>
      <c r="CO17" s="328">
        <v>98578.46</v>
      </c>
      <c r="CP17" s="328">
        <v>66446166.900000013</v>
      </c>
      <c r="CQ17" s="330"/>
      <c r="CR17" s="329">
        <v>1042803.8</v>
      </c>
      <c r="CS17" s="329">
        <v>1215829.3899999999</v>
      </c>
      <c r="CT17" s="329">
        <v>62909637.68</v>
      </c>
      <c r="CU17" s="329">
        <v>4230765.1100000003</v>
      </c>
      <c r="CV17" s="329">
        <v>1465818.84</v>
      </c>
      <c r="CW17" s="329" t="s">
        <v>681</v>
      </c>
      <c r="CX17" s="329">
        <v>98578.46</v>
      </c>
      <c r="CY17" s="329">
        <v>66446166.900000013</v>
      </c>
      <c r="CZ17" s="330"/>
      <c r="DA17" s="329">
        <v>471426.47</v>
      </c>
      <c r="DB17" s="329">
        <v>1432843.87</v>
      </c>
      <c r="DC17" s="329">
        <v>65105020.840000004</v>
      </c>
      <c r="DD17" s="329">
        <v>4378407.83</v>
      </c>
      <c r="DE17" s="329">
        <v>1242976.77</v>
      </c>
      <c r="DF17" s="329" t="s">
        <v>681</v>
      </c>
      <c r="DG17" s="329">
        <v>83592</v>
      </c>
      <c r="DH17" s="329">
        <v>68905727.099999994</v>
      </c>
      <c r="DI17" s="10"/>
    </row>
    <row r="18" spans="1:113">
      <c r="A18" s="2" t="str">
        <f>INDEX(Map!$A$6:$B$70,MATCH('FY14 Essbase'!C18,Map!$A$6:$A$70,0),2)</f>
        <v>010DIV</v>
      </c>
      <c r="B18" s="17" t="s">
        <v>141</v>
      </c>
      <c r="C18" s="3" t="s">
        <v>80</v>
      </c>
      <c r="D18" s="3" t="s">
        <v>38</v>
      </c>
      <c r="E18" s="10"/>
      <c r="F18" s="328">
        <v>11505022.609999999</v>
      </c>
      <c r="G18" s="328">
        <v>773729.59</v>
      </c>
      <c r="H18" s="328">
        <v>460125.12</v>
      </c>
      <c r="I18" s="328">
        <v>30944.080000000002</v>
      </c>
      <c r="J18" s="328">
        <v>1346551.13</v>
      </c>
      <c r="K18" s="329" t="s">
        <v>681</v>
      </c>
      <c r="L18" s="328">
        <v>90557.53</v>
      </c>
      <c r="M18" s="328">
        <v>-10350574.340000002</v>
      </c>
      <c r="N18" s="330"/>
      <c r="O18" s="328">
        <v>11505022.609999999</v>
      </c>
      <c r="P18" s="328">
        <v>773729.59</v>
      </c>
      <c r="Q18" s="328">
        <v>460125.12</v>
      </c>
      <c r="R18" s="328">
        <v>30944.080000000002</v>
      </c>
      <c r="S18" s="328">
        <v>1346551.13</v>
      </c>
      <c r="T18" s="329" t="s">
        <v>681</v>
      </c>
      <c r="U18" s="328">
        <v>90557.53</v>
      </c>
      <c r="V18" s="328">
        <v>-10350574.340000002</v>
      </c>
      <c r="W18" s="330"/>
      <c r="X18" s="328">
        <v>11505022.609999999</v>
      </c>
      <c r="Y18" s="328">
        <v>773729.59</v>
      </c>
      <c r="Z18" s="328">
        <v>821661.14</v>
      </c>
      <c r="AA18" s="328">
        <v>46438.48</v>
      </c>
      <c r="AB18" s="328">
        <v>1346551.13</v>
      </c>
      <c r="AC18" s="329" t="s">
        <v>681</v>
      </c>
      <c r="AD18" s="328">
        <v>90557.53</v>
      </c>
      <c r="AE18" s="328">
        <v>-9973543.9199999999</v>
      </c>
      <c r="AF18" s="330"/>
      <c r="AG18" s="328">
        <v>11505022.609999999</v>
      </c>
      <c r="AH18" s="328">
        <v>773729.59</v>
      </c>
      <c r="AI18" s="328">
        <v>821661.14</v>
      </c>
      <c r="AJ18" s="328">
        <v>46438.48</v>
      </c>
      <c r="AK18" s="328">
        <v>1346551.13</v>
      </c>
      <c r="AL18" s="329" t="s">
        <v>681</v>
      </c>
      <c r="AM18" s="328">
        <v>90557.53</v>
      </c>
      <c r="AN18" s="328">
        <v>-9973543.9199999999</v>
      </c>
      <c r="AO18" s="330"/>
      <c r="AP18" s="328">
        <v>11505022.609999999</v>
      </c>
      <c r="AQ18" s="328">
        <v>773729.59</v>
      </c>
      <c r="AR18" s="328">
        <v>821661.14</v>
      </c>
      <c r="AS18" s="328">
        <v>46438.48</v>
      </c>
      <c r="AT18" s="328">
        <v>1346551.13</v>
      </c>
      <c r="AU18" s="329" t="s">
        <v>681</v>
      </c>
      <c r="AV18" s="328">
        <v>90557.53</v>
      </c>
      <c r="AW18" s="328">
        <v>-9973543.9199999999</v>
      </c>
      <c r="AX18" s="330"/>
      <c r="AY18" s="328">
        <v>11505022.609999999</v>
      </c>
      <c r="AZ18" s="328">
        <v>773729.59</v>
      </c>
      <c r="BA18" s="328">
        <v>1355144.58</v>
      </c>
      <c r="BB18" s="328">
        <v>69302.06</v>
      </c>
      <c r="BC18" s="328">
        <v>1346551.13</v>
      </c>
      <c r="BD18" s="329" t="s">
        <v>681</v>
      </c>
      <c r="BE18" s="328">
        <v>90557.53</v>
      </c>
      <c r="BF18" s="328">
        <v>-9417196.9000000004</v>
      </c>
      <c r="BG18" s="330"/>
      <c r="BH18" s="328">
        <v>11505022.609999999</v>
      </c>
      <c r="BI18" s="328">
        <v>773729.59</v>
      </c>
      <c r="BJ18" s="328">
        <v>1355144.58</v>
      </c>
      <c r="BK18" s="328">
        <v>69302.06</v>
      </c>
      <c r="BL18" s="328">
        <v>1346551.13</v>
      </c>
      <c r="BM18" s="329" t="s">
        <v>681</v>
      </c>
      <c r="BN18" s="328">
        <v>90557.53</v>
      </c>
      <c r="BO18" s="328">
        <v>-9417196.9000000004</v>
      </c>
      <c r="BP18" s="330"/>
      <c r="BQ18" s="328">
        <v>11505022.609999999</v>
      </c>
      <c r="BR18" s="328">
        <v>773729.59</v>
      </c>
      <c r="BS18" s="328">
        <v>1355144.58</v>
      </c>
      <c r="BT18" s="328">
        <v>69302.06</v>
      </c>
      <c r="BU18" s="328">
        <v>1346551.13</v>
      </c>
      <c r="BV18" s="329" t="s">
        <v>681</v>
      </c>
      <c r="BW18" s="328">
        <v>90557.53</v>
      </c>
      <c r="BX18" s="328">
        <v>-9417196.9000000004</v>
      </c>
      <c r="BY18" s="330"/>
      <c r="BZ18" s="328">
        <v>11456695.279999999</v>
      </c>
      <c r="CA18" s="328">
        <v>770479.51</v>
      </c>
      <c r="CB18" s="328">
        <v>7471760.7599999998</v>
      </c>
      <c r="CC18" s="328">
        <v>331285.12</v>
      </c>
      <c r="CD18" s="328">
        <v>1519879.12</v>
      </c>
      <c r="CE18" s="329" t="s">
        <v>681</v>
      </c>
      <c r="CF18" s="328">
        <v>102214.09</v>
      </c>
      <c r="CG18" s="328">
        <v>-2802035.6999999993</v>
      </c>
      <c r="CH18" s="330"/>
      <c r="CI18" s="328">
        <v>11456695.279999999</v>
      </c>
      <c r="CJ18" s="328">
        <v>770479.51</v>
      </c>
      <c r="CK18" s="328">
        <v>7471760.7599999998</v>
      </c>
      <c r="CL18" s="328">
        <v>331285.12</v>
      </c>
      <c r="CM18" s="328">
        <v>1519879.12</v>
      </c>
      <c r="CN18" s="329" t="s">
        <v>681</v>
      </c>
      <c r="CO18" s="328">
        <v>102214.09</v>
      </c>
      <c r="CP18" s="328">
        <v>-2802035.6999999993</v>
      </c>
      <c r="CQ18" s="330"/>
      <c r="CR18" s="329">
        <v>11456695.279999999</v>
      </c>
      <c r="CS18" s="329">
        <v>770479.51</v>
      </c>
      <c r="CT18" s="329">
        <v>7471760.7599999998</v>
      </c>
      <c r="CU18" s="329">
        <v>331285.12</v>
      </c>
      <c r="CV18" s="329">
        <v>1519879.12</v>
      </c>
      <c r="CW18" s="329" t="s">
        <v>681</v>
      </c>
      <c r="CX18" s="329">
        <v>102214.09</v>
      </c>
      <c r="CY18" s="329">
        <v>-2802035.6999999993</v>
      </c>
      <c r="CZ18" s="330"/>
      <c r="DA18" s="329">
        <v>11732848.65</v>
      </c>
      <c r="DB18" s="329">
        <v>789051.23</v>
      </c>
      <c r="DC18" s="329">
        <v>513941.18</v>
      </c>
      <c r="DD18" s="329">
        <v>34563.300000000003</v>
      </c>
      <c r="DE18" s="329">
        <v>2071210.48</v>
      </c>
      <c r="DF18" s="329" t="s">
        <v>681</v>
      </c>
      <c r="DG18" s="329">
        <v>139291.93</v>
      </c>
      <c r="DH18" s="329">
        <v>-9762892.9900000002</v>
      </c>
      <c r="DI18" s="10"/>
    </row>
    <row r="19" spans="1:113">
      <c r="A19" s="2" t="str">
        <f>INDEX(Map!$A$6:$B$70,MATCH('FY14 Essbase'!C19,Map!$A$6:$A$70,0),2)</f>
        <v>012DIV</v>
      </c>
      <c r="B19" s="17" t="s">
        <v>142</v>
      </c>
      <c r="C19" s="3" t="s">
        <v>106</v>
      </c>
      <c r="D19" s="3" t="s">
        <v>64</v>
      </c>
      <c r="E19" s="10"/>
      <c r="F19" s="328">
        <v>-275299.40000000002</v>
      </c>
      <c r="G19" s="328">
        <v>-18514.29</v>
      </c>
      <c r="H19" s="328">
        <v>28453075.780000001</v>
      </c>
      <c r="I19" s="328">
        <v>1913510.94</v>
      </c>
      <c r="J19" s="328">
        <v>-0.34</v>
      </c>
      <c r="K19" s="329" t="s">
        <v>681</v>
      </c>
      <c r="L19" s="328">
        <v>-0.02</v>
      </c>
      <c r="M19" s="328">
        <v>30660400.050000001</v>
      </c>
      <c r="N19" s="330"/>
      <c r="O19" s="328">
        <v>-275299.40000000002</v>
      </c>
      <c r="P19" s="328">
        <v>-18514.29</v>
      </c>
      <c r="Q19" s="328">
        <v>28453075.780000001</v>
      </c>
      <c r="R19" s="328">
        <v>1913510.94</v>
      </c>
      <c r="S19" s="328">
        <v>-0.34</v>
      </c>
      <c r="T19" s="329" t="s">
        <v>681</v>
      </c>
      <c r="U19" s="328">
        <v>-0.02</v>
      </c>
      <c r="V19" s="328">
        <v>30660400.050000001</v>
      </c>
      <c r="W19" s="330"/>
      <c r="X19" s="328">
        <v>-275299.40000000002</v>
      </c>
      <c r="Y19" s="328">
        <v>-18514.29</v>
      </c>
      <c r="Z19" s="328">
        <v>28453075.780000001</v>
      </c>
      <c r="AA19" s="328">
        <v>1913510.94</v>
      </c>
      <c r="AB19" s="328">
        <v>-0.34</v>
      </c>
      <c r="AC19" s="329" t="s">
        <v>681</v>
      </c>
      <c r="AD19" s="328">
        <v>-0.02</v>
      </c>
      <c r="AE19" s="328">
        <v>30660400.050000001</v>
      </c>
      <c r="AF19" s="330"/>
      <c r="AG19" s="328">
        <v>-275299.40000000002</v>
      </c>
      <c r="AH19" s="328">
        <v>-18514.29</v>
      </c>
      <c r="AI19" s="328">
        <v>28453075.780000001</v>
      </c>
      <c r="AJ19" s="328">
        <v>1913510.94</v>
      </c>
      <c r="AK19" s="328">
        <v>-0.34</v>
      </c>
      <c r="AL19" s="329" t="s">
        <v>681</v>
      </c>
      <c r="AM19" s="328">
        <v>-0.02</v>
      </c>
      <c r="AN19" s="328">
        <v>30660400.050000001</v>
      </c>
      <c r="AO19" s="330"/>
      <c r="AP19" s="328">
        <v>-275299.40000000002</v>
      </c>
      <c r="AQ19" s="328">
        <v>-18514.29</v>
      </c>
      <c r="AR19" s="328">
        <v>28453075.780000001</v>
      </c>
      <c r="AS19" s="328">
        <v>1913510.94</v>
      </c>
      <c r="AT19" s="328">
        <v>-0.34</v>
      </c>
      <c r="AU19" s="329" t="s">
        <v>681</v>
      </c>
      <c r="AV19" s="328">
        <v>-0.02</v>
      </c>
      <c r="AW19" s="328">
        <v>30660400.050000001</v>
      </c>
      <c r="AX19" s="330"/>
      <c r="AY19" s="328">
        <v>-275299.40000000002</v>
      </c>
      <c r="AZ19" s="328">
        <v>-18514.29</v>
      </c>
      <c r="BA19" s="328">
        <v>28453075.780000001</v>
      </c>
      <c r="BB19" s="328">
        <v>1913510.94</v>
      </c>
      <c r="BC19" s="328">
        <v>-0.34</v>
      </c>
      <c r="BD19" s="329" t="s">
        <v>681</v>
      </c>
      <c r="BE19" s="328">
        <v>-0.02</v>
      </c>
      <c r="BF19" s="328">
        <v>30660400.050000001</v>
      </c>
      <c r="BG19" s="330"/>
      <c r="BH19" s="328">
        <v>-275299.40000000002</v>
      </c>
      <c r="BI19" s="328">
        <v>-18514.29</v>
      </c>
      <c r="BJ19" s="328">
        <v>28453075.780000001</v>
      </c>
      <c r="BK19" s="328">
        <v>1913510.94</v>
      </c>
      <c r="BL19" s="328">
        <v>-0.34</v>
      </c>
      <c r="BM19" s="329" t="s">
        <v>681</v>
      </c>
      <c r="BN19" s="328">
        <v>-0.02</v>
      </c>
      <c r="BO19" s="328">
        <v>30660400.050000001</v>
      </c>
      <c r="BP19" s="330"/>
      <c r="BQ19" s="328">
        <v>-275299.40000000002</v>
      </c>
      <c r="BR19" s="328">
        <v>-18514.29</v>
      </c>
      <c r="BS19" s="328">
        <v>28453075.780000001</v>
      </c>
      <c r="BT19" s="328">
        <v>1913510.94</v>
      </c>
      <c r="BU19" s="328">
        <v>-0.34</v>
      </c>
      <c r="BV19" s="329" t="s">
        <v>681</v>
      </c>
      <c r="BW19" s="328">
        <v>-0.02</v>
      </c>
      <c r="BX19" s="328">
        <v>30660400.050000001</v>
      </c>
      <c r="BY19" s="330"/>
      <c r="BZ19" s="328">
        <v>-382392.25</v>
      </c>
      <c r="CA19" s="328">
        <v>-25716.44</v>
      </c>
      <c r="CB19" s="328">
        <v>28091773.640000001</v>
      </c>
      <c r="CC19" s="328">
        <v>1889212.85</v>
      </c>
      <c r="CD19" s="328">
        <v>0</v>
      </c>
      <c r="CE19" s="329" t="s">
        <v>681</v>
      </c>
      <c r="CF19" s="328">
        <v>0</v>
      </c>
      <c r="CG19" s="328">
        <v>30389095.180000003</v>
      </c>
      <c r="CH19" s="330"/>
      <c r="CI19" s="328">
        <v>-382392.25</v>
      </c>
      <c r="CJ19" s="328">
        <v>-25716.44</v>
      </c>
      <c r="CK19" s="328">
        <v>28091773.640000001</v>
      </c>
      <c r="CL19" s="328">
        <v>1889212.85</v>
      </c>
      <c r="CM19" s="329" t="s">
        <v>681</v>
      </c>
      <c r="CN19" s="329" t="s">
        <v>681</v>
      </c>
      <c r="CO19" s="329" t="s">
        <v>681</v>
      </c>
      <c r="CP19" s="328">
        <v>30389095.180000003</v>
      </c>
      <c r="CQ19" s="330"/>
      <c r="CR19" s="329">
        <v>-382392.25</v>
      </c>
      <c r="CS19" s="329">
        <v>-25716.44</v>
      </c>
      <c r="CT19" s="329">
        <v>28091773.640000001</v>
      </c>
      <c r="CU19" s="329">
        <v>1889212.85</v>
      </c>
      <c r="CV19" s="329" t="s">
        <v>681</v>
      </c>
      <c r="CW19" s="329" t="s">
        <v>681</v>
      </c>
      <c r="CX19" s="329" t="s">
        <v>681</v>
      </c>
      <c r="CY19" s="329">
        <v>30389095.180000003</v>
      </c>
      <c r="CZ19" s="330"/>
      <c r="DA19" s="329">
        <v>-385050.96</v>
      </c>
      <c r="DB19" s="329">
        <v>-25895.24</v>
      </c>
      <c r="DC19" s="329">
        <v>28563109.829999998</v>
      </c>
      <c r="DD19" s="329">
        <v>1920910.89</v>
      </c>
      <c r="DE19" s="329" t="s">
        <v>681</v>
      </c>
      <c r="DF19" s="329" t="s">
        <v>681</v>
      </c>
      <c r="DG19" s="329" t="s">
        <v>681</v>
      </c>
      <c r="DH19" s="329">
        <v>30894966.919999998</v>
      </c>
      <c r="DI19" s="10"/>
    </row>
    <row r="20" spans="1:113">
      <c r="A20" s="2" t="str">
        <f>INDEX(Map!$A$6:$B$70,MATCH('FY14 Essbase'!C20,Map!$A$6:$A$70,0),2)</f>
        <v>013DIV</v>
      </c>
      <c r="B20" s="17" t="s">
        <v>143</v>
      </c>
      <c r="C20" s="3" t="s">
        <v>78</v>
      </c>
      <c r="D20" s="3" t="s">
        <v>36</v>
      </c>
      <c r="E20" s="10"/>
      <c r="F20" s="328">
        <v>17748.09</v>
      </c>
      <c r="G20" s="328">
        <v>1193.58</v>
      </c>
      <c r="H20" s="328">
        <v>593815.97</v>
      </c>
      <c r="I20" s="328">
        <v>39934.99</v>
      </c>
      <c r="J20" s="328">
        <v>-8585.23</v>
      </c>
      <c r="K20" s="329" t="s">
        <v>681</v>
      </c>
      <c r="L20" s="328">
        <v>-577.37</v>
      </c>
      <c r="M20" s="328">
        <v>605646.69000000006</v>
      </c>
      <c r="N20" s="330"/>
      <c r="O20" s="328">
        <v>17748.09</v>
      </c>
      <c r="P20" s="328">
        <v>1193.58</v>
      </c>
      <c r="Q20" s="328">
        <v>593815.97</v>
      </c>
      <c r="R20" s="328">
        <v>39934.99</v>
      </c>
      <c r="S20" s="328">
        <v>-8585.23</v>
      </c>
      <c r="T20" s="329" t="s">
        <v>681</v>
      </c>
      <c r="U20" s="328">
        <v>-577.37</v>
      </c>
      <c r="V20" s="328">
        <v>605646.69000000006</v>
      </c>
      <c r="W20" s="330"/>
      <c r="X20" s="328">
        <v>17748.09</v>
      </c>
      <c r="Y20" s="328">
        <v>1193.58</v>
      </c>
      <c r="Z20" s="328">
        <v>588786.42000000004</v>
      </c>
      <c r="AA20" s="328">
        <v>39596.74</v>
      </c>
      <c r="AB20" s="328">
        <v>-12216.17</v>
      </c>
      <c r="AC20" s="329" t="s">
        <v>681</v>
      </c>
      <c r="AD20" s="328">
        <v>-821.55</v>
      </c>
      <c r="AE20" s="328">
        <v>596403.77</v>
      </c>
      <c r="AF20" s="330"/>
      <c r="AG20" s="328">
        <v>17748.09</v>
      </c>
      <c r="AH20" s="328">
        <v>1193.58</v>
      </c>
      <c r="AI20" s="328">
        <v>588786.42000000004</v>
      </c>
      <c r="AJ20" s="328">
        <v>39596.74</v>
      </c>
      <c r="AK20" s="328">
        <v>-12216.17</v>
      </c>
      <c r="AL20" s="329" t="s">
        <v>681</v>
      </c>
      <c r="AM20" s="328">
        <v>-821.55</v>
      </c>
      <c r="AN20" s="328">
        <v>596403.77</v>
      </c>
      <c r="AO20" s="330"/>
      <c r="AP20" s="328">
        <v>17748.09</v>
      </c>
      <c r="AQ20" s="328">
        <v>1193.58</v>
      </c>
      <c r="AR20" s="328">
        <v>588786.42000000004</v>
      </c>
      <c r="AS20" s="328">
        <v>39596.74</v>
      </c>
      <c r="AT20" s="328">
        <v>-12216.17</v>
      </c>
      <c r="AU20" s="329" t="s">
        <v>681</v>
      </c>
      <c r="AV20" s="328">
        <v>-821.55</v>
      </c>
      <c r="AW20" s="328">
        <v>596403.77</v>
      </c>
      <c r="AX20" s="330"/>
      <c r="AY20" s="328">
        <v>17748.09</v>
      </c>
      <c r="AZ20" s="328">
        <v>1193.58</v>
      </c>
      <c r="BA20" s="328">
        <v>588786.42000000004</v>
      </c>
      <c r="BB20" s="328">
        <v>39596.74</v>
      </c>
      <c r="BC20" s="328">
        <v>-12216.17</v>
      </c>
      <c r="BD20" s="329" t="s">
        <v>681</v>
      </c>
      <c r="BE20" s="328">
        <v>-821.55</v>
      </c>
      <c r="BF20" s="328">
        <v>596403.77</v>
      </c>
      <c r="BG20" s="330"/>
      <c r="BH20" s="328">
        <v>17748.09</v>
      </c>
      <c r="BI20" s="328">
        <v>1193.58</v>
      </c>
      <c r="BJ20" s="328">
        <v>588786.42000000004</v>
      </c>
      <c r="BK20" s="328">
        <v>39596.74</v>
      </c>
      <c r="BL20" s="328">
        <v>-12216.17</v>
      </c>
      <c r="BM20" s="329" t="s">
        <v>681</v>
      </c>
      <c r="BN20" s="328">
        <v>-821.55</v>
      </c>
      <c r="BO20" s="328">
        <v>596403.77</v>
      </c>
      <c r="BP20" s="330"/>
      <c r="BQ20" s="328">
        <v>17748.09</v>
      </c>
      <c r="BR20" s="328">
        <v>1193.58</v>
      </c>
      <c r="BS20" s="328">
        <v>588786.42000000004</v>
      </c>
      <c r="BT20" s="328">
        <v>39596.74</v>
      </c>
      <c r="BU20" s="328">
        <v>-12216.17</v>
      </c>
      <c r="BV20" s="329" t="s">
        <v>681</v>
      </c>
      <c r="BW20" s="328">
        <v>-821.55</v>
      </c>
      <c r="BX20" s="328">
        <v>596403.77</v>
      </c>
      <c r="BY20" s="330"/>
      <c r="BZ20" s="328">
        <v>25422.57</v>
      </c>
      <c r="CA20" s="328">
        <v>1709.71</v>
      </c>
      <c r="CB20" s="328">
        <v>599482.22</v>
      </c>
      <c r="CC20" s="328">
        <v>40316.06</v>
      </c>
      <c r="CD20" s="328">
        <v>-12216.24</v>
      </c>
      <c r="CE20" s="329" t="s">
        <v>681</v>
      </c>
      <c r="CF20" s="328">
        <v>-821.56</v>
      </c>
      <c r="CG20" s="328">
        <v>599628.20000000007</v>
      </c>
      <c r="CH20" s="330"/>
      <c r="CI20" s="328">
        <v>25422.57</v>
      </c>
      <c r="CJ20" s="328">
        <v>1709.71</v>
      </c>
      <c r="CK20" s="328">
        <v>599482.22</v>
      </c>
      <c r="CL20" s="328">
        <v>40316.06</v>
      </c>
      <c r="CM20" s="328">
        <v>-12216.24</v>
      </c>
      <c r="CN20" s="329" t="s">
        <v>681</v>
      </c>
      <c r="CO20" s="328">
        <v>-821.56</v>
      </c>
      <c r="CP20" s="328">
        <v>599628.20000000007</v>
      </c>
      <c r="CQ20" s="330"/>
      <c r="CR20" s="329">
        <v>25422.57</v>
      </c>
      <c r="CS20" s="329">
        <v>1709.71</v>
      </c>
      <c r="CT20" s="329">
        <v>599482.22</v>
      </c>
      <c r="CU20" s="329">
        <v>40316.06</v>
      </c>
      <c r="CV20" s="329">
        <v>-12216.24</v>
      </c>
      <c r="CW20" s="329" t="s">
        <v>681</v>
      </c>
      <c r="CX20" s="329">
        <v>-821.56</v>
      </c>
      <c r="CY20" s="329">
        <v>599628.20000000007</v>
      </c>
      <c r="CZ20" s="330"/>
      <c r="DA20" s="329">
        <v>26173.26</v>
      </c>
      <c r="DB20" s="329">
        <v>1760.19</v>
      </c>
      <c r="DC20" s="329">
        <v>619613.03</v>
      </c>
      <c r="DD20" s="329">
        <v>41669.879999999997</v>
      </c>
      <c r="DE20" s="329">
        <v>-17116.07</v>
      </c>
      <c r="DF20" s="329" t="s">
        <v>681</v>
      </c>
      <c r="DG20" s="329">
        <v>-1151.08</v>
      </c>
      <c r="DH20" s="329">
        <v>615082.31000000017</v>
      </c>
      <c r="DI20" s="10"/>
    </row>
    <row r="21" spans="1:113">
      <c r="A21" s="2" t="str">
        <f>INDEX(Map!$A$6:$B$70,MATCH('FY14 Essbase'!C21,Map!$A$6:$A$70,0),2)</f>
        <v>014DIV</v>
      </c>
      <c r="B21" s="17" t="s">
        <v>132</v>
      </c>
      <c r="C21" s="3" t="s">
        <v>86</v>
      </c>
      <c r="D21" s="3" t="s">
        <v>44</v>
      </c>
      <c r="E21" s="10"/>
      <c r="F21" s="328">
        <v>18066.830000000002</v>
      </c>
      <c r="G21" s="328">
        <v>1215.02</v>
      </c>
      <c r="H21" s="328">
        <v>-9.23</v>
      </c>
      <c r="I21" s="328">
        <v>-0.62</v>
      </c>
      <c r="J21" s="329" t="s">
        <v>681</v>
      </c>
      <c r="K21" s="329" t="s">
        <v>681</v>
      </c>
      <c r="L21" s="329" t="s">
        <v>681</v>
      </c>
      <c r="M21" s="328">
        <v>-19291.7</v>
      </c>
      <c r="N21" s="330"/>
      <c r="O21" s="328">
        <v>18066.830000000002</v>
      </c>
      <c r="P21" s="328">
        <v>1215.02</v>
      </c>
      <c r="Q21" s="328">
        <v>-9.23</v>
      </c>
      <c r="R21" s="328">
        <v>-0.62</v>
      </c>
      <c r="S21" s="329" t="s">
        <v>681</v>
      </c>
      <c r="T21" s="329" t="s">
        <v>681</v>
      </c>
      <c r="U21" s="329" t="s">
        <v>681</v>
      </c>
      <c r="V21" s="328">
        <v>-19291.7</v>
      </c>
      <c r="W21" s="330"/>
      <c r="X21" s="328">
        <v>18066.830000000002</v>
      </c>
      <c r="Y21" s="328">
        <v>1215.02</v>
      </c>
      <c r="Z21" s="328">
        <v>-9.23</v>
      </c>
      <c r="AA21" s="328">
        <v>-0.62</v>
      </c>
      <c r="AB21" s="329" t="s">
        <v>681</v>
      </c>
      <c r="AC21" s="329" t="s">
        <v>681</v>
      </c>
      <c r="AD21" s="329" t="s">
        <v>681</v>
      </c>
      <c r="AE21" s="328">
        <v>-19291.7</v>
      </c>
      <c r="AF21" s="330"/>
      <c r="AG21" s="328">
        <v>18066.830000000002</v>
      </c>
      <c r="AH21" s="328">
        <v>1215.02</v>
      </c>
      <c r="AI21" s="328">
        <v>-9.23</v>
      </c>
      <c r="AJ21" s="328">
        <v>-0.62</v>
      </c>
      <c r="AK21" s="329" t="s">
        <v>681</v>
      </c>
      <c r="AL21" s="329" t="s">
        <v>681</v>
      </c>
      <c r="AM21" s="329" t="s">
        <v>681</v>
      </c>
      <c r="AN21" s="328">
        <v>-19291.7</v>
      </c>
      <c r="AO21" s="330"/>
      <c r="AP21" s="328">
        <v>18066.830000000002</v>
      </c>
      <c r="AQ21" s="328">
        <v>1215.02</v>
      </c>
      <c r="AR21" s="328">
        <v>-9.23</v>
      </c>
      <c r="AS21" s="328">
        <v>-0.62</v>
      </c>
      <c r="AT21" s="329" t="s">
        <v>681</v>
      </c>
      <c r="AU21" s="329" t="s">
        <v>681</v>
      </c>
      <c r="AV21" s="329" t="s">
        <v>681</v>
      </c>
      <c r="AW21" s="328">
        <v>-19291.7</v>
      </c>
      <c r="AX21" s="330"/>
      <c r="AY21" s="328">
        <v>18066.830000000002</v>
      </c>
      <c r="AZ21" s="328">
        <v>1215.02</v>
      </c>
      <c r="BA21" s="328">
        <v>-9.23</v>
      </c>
      <c r="BB21" s="328">
        <v>-0.62</v>
      </c>
      <c r="BC21" s="329" t="s">
        <v>681</v>
      </c>
      <c r="BD21" s="329" t="s">
        <v>681</v>
      </c>
      <c r="BE21" s="329" t="s">
        <v>681</v>
      </c>
      <c r="BF21" s="328">
        <v>-19291.7</v>
      </c>
      <c r="BG21" s="330"/>
      <c r="BH21" s="328">
        <v>18066.830000000002</v>
      </c>
      <c r="BI21" s="328">
        <v>1215.02</v>
      </c>
      <c r="BJ21" s="328">
        <v>-9.23</v>
      </c>
      <c r="BK21" s="328">
        <v>-0.62</v>
      </c>
      <c r="BL21" s="329" t="s">
        <v>681</v>
      </c>
      <c r="BM21" s="329" t="s">
        <v>681</v>
      </c>
      <c r="BN21" s="329" t="s">
        <v>681</v>
      </c>
      <c r="BO21" s="328">
        <v>-19291.7</v>
      </c>
      <c r="BP21" s="330"/>
      <c r="BQ21" s="328">
        <v>18066.830000000002</v>
      </c>
      <c r="BR21" s="328">
        <v>1215.02</v>
      </c>
      <c r="BS21" s="328">
        <v>-9.23</v>
      </c>
      <c r="BT21" s="328">
        <v>-0.62</v>
      </c>
      <c r="BU21" s="329" t="s">
        <v>681</v>
      </c>
      <c r="BV21" s="329" t="s">
        <v>681</v>
      </c>
      <c r="BW21" s="329" t="s">
        <v>681</v>
      </c>
      <c r="BX21" s="328">
        <v>-19291.7</v>
      </c>
      <c r="BY21" s="330"/>
      <c r="BZ21" s="328">
        <v>18024.77</v>
      </c>
      <c r="CA21" s="328">
        <v>1212.19</v>
      </c>
      <c r="CB21" s="328">
        <v>-9.23</v>
      </c>
      <c r="CC21" s="328">
        <v>-0.62</v>
      </c>
      <c r="CD21" s="329" t="s">
        <v>681</v>
      </c>
      <c r="CE21" s="329" t="s">
        <v>681</v>
      </c>
      <c r="CF21" s="329" t="s">
        <v>681</v>
      </c>
      <c r="CG21" s="328">
        <v>-19246.809999999998</v>
      </c>
      <c r="CH21" s="330"/>
      <c r="CI21" s="328">
        <v>18024.77</v>
      </c>
      <c r="CJ21" s="328">
        <v>1212.19</v>
      </c>
      <c r="CK21" s="328">
        <v>-9.23</v>
      </c>
      <c r="CL21" s="328">
        <v>-0.62</v>
      </c>
      <c r="CM21" s="329" t="s">
        <v>681</v>
      </c>
      <c r="CN21" s="329" t="s">
        <v>681</v>
      </c>
      <c r="CO21" s="329" t="s">
        <v>681</v>
      </c>
      <c r="CP21" s="328">
        <v>-19246.809999999998</v>
      </c>
      <c r="CQ21" s="330"/>
      <c r="CR21" s="329">
        <v>18024.77</v>
      </c>
      <c r="CS21" s="329">
        <v>1212.19</v>
      </c>
      <c r="CT21" s="329">
        <v>-9.23</v>
      </c>
      <c r="CU21" s="329">
        <v>-0.62</v>
      </c>
      <c r="CV21" s="329" t="s">
        <v>681</v>
      </c>
      <c r="CW21" s="329" t="s">
        <v>681</v>
      </c>
      <c r="CX21" s="329" t="s">
        <v>681</v>
      </c>
      <c r="CY21" s="329">
        <v>-19246.809999999998</v>
      </c>
      <c r="CZ21" s="330"/>
      <c r="DA21" s="329">
        <v>26399.02</v>
      </c>
      <c r="DB21" s="329">
        <v>1775.37</v>
      </c>
      <c r="DC21" s="329">
        <v>-9.92</v>
      </c>
      <c r="DD21" s="329">
        <v>-0.67</v>
      </c>
      <c r="DE21" s="329">
        <v>-93.02</v>
      </c>
      <c r="DF21" s="329" t="s">
        <v>681</v>
      </c>
      <c r="DG21" s="329">
        <v>-6.26</v>
      </c>
      <c r="DH21" s="329">
        <v>-28284.26</v>
      </c>
      <c r="DI21" s="10"/>
    </row>
    <row r="22" spans="1:113">
      <c r="A22" s="2" t="str">
        <f>INDEX(Map!$A$6:$B$70,MATCH('FY14 Essbase'!C22,Map!$A$6:$A$70,0),2)</f>
        <v>015DIV</v>
      </c>
      <c r="B22" s="17"/>
      <c r="C22" s="3" t="s">
        <v>87</v>
      </c>
      <c r="D22" s="3" t="s">
        <v>45</v>
      </c>
      <c r="E22" s="10"/>
      <c r="F22" s="328">
        <v>44093.03</v>
      </c>
      <c r="G22" s="328">
        <v>2965.32</v>
      </c>
      <c r="H22" s="328">
        <v>0.68</v>
      </c>
      <c r="I22" s="329" t="s">
        <v>681</v>
      </c>
      <c r="J22" s="329" t="s">
        <v>681</v>
      </c>
      <c r="K22" s="329" t="s">
        <v>681</v>
      </c>
      <c r="L22" s="329" t="s">
        <v>681</v>
      </c>
      <c r="M22" s="328">
        <v>-47057.67</v>
      </c>
      <c r="N22" s="330"/>
      <c r="O22" s="328">
        <v>44093.03</v>
      </c>
      <c r="P22" s="328">
        <v>2965.32</v>
      </c>
      <c r="Q22" s="328">
        <v>0.68</v>
      </c>
      <c r="R22" s="329" t="s">
        <v>681</v>
      </c>
      <c r="S22" s="329" t="s">
        <v>681</v>
      </c>
      <c r="T22" s="329" t="s">
        <v>681</v>
      </c>
      <c r="U22" s="329" t="s">
        <v>681</v>
      </c>
      <c r="V22" s="328">
        <v>-47057.67</v>
      </c>
      <c r="W22" s="330"/>
      <c r="X22" s="328">
        <v>44093.03</v>
      </c>
      <c r="Y22" s="328">
        <v>2965.32</v>
      </c>
      <c r="Z22" s="328">
        <v>0.68</v>
      </c>
      <c r="AA22" s="329" t="s">
        <v>681</v>
      </c>
      <c r="AB22" s="329" t="s">
        <v>681</v>
      </c>
      <c r="AC22" s="329" t="s">
        <v>681</v>
      </c>
      <c r="AD22" s="329" t="s">
        <v>681</v>
      </c>
      <c r="AE22" s="328">
        <v>-47057.67</v>
      </c>
      <c r="AF22" s="330"/>
      <c r="AG22" s="328">
        <v>44093.03</v>
      </c>
      <c r="AH22" s="328">
        <v>2965.32</v>
      </c>
      <c r="AI22" s="328">
        <v>0.68</v>
      </c>
      <c r="AJ22" s="329" t="s">
        <v>681</v>
      </c>
      <c r="AK22" s="329" t="s">
        <v>681</v>
      </c>
      <c r="AL22" s="329" t="s">
        <v>681</v>
      </c>
      <c r="AM22" s="329" t="s">
        <v>681</v>
      </c>
      <c r="AN22" s="328">
        <v>-47057.67</v>
      </c>
      <c r="AO22" s="330"/>
      <c r="AP22" s="328">
        <v>44093.03</v>
      </c>
      <c r="AQ22" s="328">
        <v>2965.32</v>
      </c>
      <c r="AR22" s="328">
        <v>0.68</v>
      </c>
      <c r="AS22" s="329" t="s">
        <v>681</v>
      </c>
      <c r="AT22" s="329" t="s">
        <v>681</v>
      </c>
      <c r="AU22" s="329" t="s">
        <v>681</v>
      </c>
      <c r="AV22" s="329" t="s">
        <v>681</v>
      </c>
      <c r="AW22" s="328">
        <v>-47057.67</v>
      </c>
      <c r="AX22" s="330"/>
      <c r="AY22" s="328">
        <v>44093.03</v>
      </c>
      <c r="AZ22" s="328">
        <v>2965.32</v>
      </c>
      <c r="BA22" s="328">
        <v>0.68</v>
      </c>
      <c r="BB22" s="329" t="s">
        <v>681</v>
      </c>
      <c r="BC22" s="329" t="s">
        <v>681</v>
      </c>
      <c r="BD22" s="329" t="s">
        <v>681</v>
      </c>
      <c r="BE22" s="329" t="s">
        <v>681</v>
      </c>
      <c r="BF22" s="328">
        <v>-47057.67</v>
      </c>
      <c r="BG22" s="330"/>
      <c r="BH22" s="328">
        <v>44093.03</v>
      </c>
      <c r="BI22" s="328">
        <v>2965.32</v>
      </c>
      <c r="BJ22" s="328">
        <v>0.68</v>
      </c>
      <c r="BK22" s="329" t="s">
        <v>681</v>
      </c>
      <c r="BL22" s="329" t="s">
        <v>681</v>
      </c>
      <c r="BM22" s="329" t="s">
        <v>681</v>
      </c>
      <c r="BN22" s="329" t="s">
        <v>681</v>
      </c>
      <c r="BO22" s="328">
        <v>-47057.67</v>
      </c>
      <c r="BP22" s="330"/>
      <c r="BQ22" s="328">
        <v>44093.03</v>
      </c>
      <c r="BR22" s="328">
        <v>2965.32</v>
      </c>
      <c r="BS22" s="328">
        <v>0.68</v>
      </c>
      <c r="BT22" s="329" t="s">
        <v>681</v>
      </c>
      <c r="BU22" s="329" t="s">
        <v>681</v>
      </c>
      <c r="BV22" s="329" t="s">
        <v>681</v>
      </c>
      <c r="BW22" s="329" t="s">
        <v>681</v>
      </c>
      <c r="BX22" s="328">
        <v>-47057.67</v>
      </c>
      <c r="BY22" s="330"/>
      <c r="BZ22" s="328">
        <v>44373.47</v>
      </c>
      <c r="CA22" s="328">
        <v>2984.18</v>
      </c>
      <c r="CB22" s="328">
        <v>0</v>
      </c>
      <c r="CC22" s="329" t="s">
        <v>681</v>
      </c>
      <c r="CD22" s="329" t="s">
        <v>681</v>
      </c>
      <c r="CE22" s="329" t="s">
        <v>681</v>
      </c>
      <c r="CF22" s="329" t="s">
        <v>681</v>
      </c>
      <c r="CG22" s="328">
        <v>-47357.65</v>
      </c>
      <c r="CH22" s="330"/>
      <c r="CI22" s="328">
        <v>44373.47</v>
      </c>
      <c r="CJ22" s="328">
        <v>2984.18</v>
      </c>
      <c r="CK22" s="329" t="s">
        <v>681</v>
      </c>
      <c r="CL22" s="329" t="s">
        <v>681</v>
      </c>
      <c r="CM22" s="329" t="s">
        <v>681</v>
      </c>
      <c r="CN22" s="329" t="s">
        <v>681</v>
      </c>
      <c r="CO22" s="329" t="s">
        <v>681</v>
      </c>
      <c r="CP22" s="328">
        <v>-47357.65</v>
      </c>
      <c r="CQ22" s="330"/>
      <c r="CR22" s="329">
        <v>44373.47</v>
      </c>
      <c r="CS22" s="329">
        <v>2984.18</v>
      </c>
      <c r="CT22" s="329" t="s">
        <v>681</v>
      </c>
      <c r="CU22" s="329" t="s">
        <v>681</v>
      </c>
      <c r="CV22" s="329" t="s">
        <v>681</v>
      </c>
      <c r="CW22" s="329" t="s">
        <v>681</v>
      </c>
      <c r="CX22" s="329" t="s">
        <v>681</v>
      </c>
      <c r="CY22" s="329">
        <v>-47357.65</v>
      </c>
      <c r="CZ22" s="330"/>
      <c r="DA22" s="329">
        <v>51262.720000000001</v>
      </c>
      <c r="DB22" s="329">
        <v>3447.49</v>
      </c>
      <c r="DC22" s="329">
        <v>-0.68</v>
      </c>
      <c r="DD22" s="329">
        <v>-0.05</v>
      </c>
      <c r="DE22" s="329">
        <v>-93.71</v>
      </c>
      <c r="DF22" s="329" t="s">
        <v>681</v>
      </c>
      <c r="DG22" s="329">
        <v>-6.3</v>
      </c>
      <c r="DH22" s="329">
        <v>-54810.950000000004</v>
      </c>
      <c r="DI22" s="10"/>
    </row>
    <row r="23" spans="1:113">
      <c r="A23" s="2" t="str">
        <f>INDEX(Map!$A$6:$B$70,MATCH('FY14 Essbase'!C23,Map!$A$6:$A$70,0),2)</f>
        <v>016DIV</v>
      </c>
      <c r="B23" s="17" t="s">
        <v>137</v>
      </c>
      <c r="C23" s="3" t="s">
        <v>84</v>
      </c>
      <c r="D23" s="3" t="s">
        <v>42</v>
      </c>
      <c r="E23" s="10"/>
      <c r="F23" s="328">
        <v>117567.63</v>
      </c>
      <c r="G23" s="328">
        <v>7906.6</v>
      </c>
      <c r="H23" s="328">
        <v>23947409.09</v>
      </c>
      <c r="I23" s="328">
        <v>1610498.27</v>
      </c>
      <c r="J23" s="328">
        <v>385590.98</v>
      </c>
      <c r="K23" s="329" t="s">
        <v>681</v>
      </c>
      <c r="L23" s="328">
        <v>25931.56</v>
      </c>
      <c r="M23" s="328">
        <v>25843955.669999998</v>
      </c>
      <c r="N23" s="330"/>
      <c r="O23" s="328">
        <v>117567.63</v>
      </c>
      <c r="P23" s="328">
        <v>7906.6</v>
      </c>
      <c r="Q23" s="328">
        <v>23947409.09</v>
      </c>
      <c r="R23" s="328">
        <v>1610498.27</v>
      </c>
      <c r="S23" s="328">
        <v>385590.98</v>
      </c>
      <c r="T23" s="329" t="s">
        <v>681</v>
      </c>
      <c r="U23" s="328">
        <v>25931.56</v>
      </c>
      <c r="V23" s="328">
        <v>25843955.669999998</v>
      </c>
      <c r="W23" s="330"/>
      <c r="X23" s="328">
        <v>117567.63</v>
      </c>
      <c r="Y23" s="328">
        <v>7906.6</v>
      </c>
      <c r="Z23" s="328">
        <v>23947409.09</v>
      </c>
      <c r="AA23" s="328">
        <v>1610498.27</v>
      </c>
      <c r="AB23" s="328">
        <v>385590.98</v>
      </c>
      <c r="AC23" s="329" t="s">
        <v>681</v>
      </c>
      <c r="AD23" s="328">
        <v>25931.56</v>
      </c>
      <c r="AE23" s="328">
        <v>25843955.669999998</v>
      </c>
      <c r="AF23" s="330"/>
      <c r="AG23" s="328">
        <v>117567.63</v>
      </c>
      <c r="AH23" s="328">
        <v>7906.6</v>
      </c>
      <c r="AI23" s="328">
        <v>23947409.09</v>
      </c>
      <c r="AJ23" s="328">
        <v>1610498.27</v>
      </c>
      <c r="AK23" s="328">
        <v>385590.98</v>
      </c>
      <c r="AL23" s="329" t="s">
        <v>681</v>
      </c>
      <c r="AM23" s="328">
        <v>25931.56</v>
      </c>
      <c r="AN23" s="328">
        <v>25843955.669999998</v>
      </c>
      <c r="AO23" s="330"/>
      <c r="AP23" s="328">
        <v>117567.63</v>
      </c>
      <c r="AQ23" s="328">
        <v>7906.6</v>
      </c>
      <c r="AR23" s="328">
        <v>23947409.09</v>
      </c>
      <c r="AS23" s="328">
        <v>1610498.27</v>
      </c>
      <c r="AT23" s="328">
        <v>385590.98</v>
      </c>
      <c r="AU23" s="329" t="s">
        <v>681</v>
      </c>
      <c r="AV23" s="328">
        <v>25931.56</v>
      </c>
      <c r="AW23" s="328">
        <v>25843955.669999998</v>
      </c>
      <c r="AX23" s="330"/>
      <c r="AY23" s="328">
        <v>117567.63</v>
      </c>
      <c r="AZ23" s="328">
        <v>7906.6</v>
      </c>
      <c r="BA23" s="328">
        <v>23947409.09</v>
      </c>
      <c r="BB23" s="328">
        <v>1610498.27</v>
      </c>
      <c r="BC23" s="328">
        <v>385590.98</v>
      </c>
      <c r="BD23" s="329" t="s">
        <v>681</v>
      </c>
      <c r="BE23" s="328">
        <v>25931.56</v>
      </c>
      <c r="BF23" s="328">
        <v>25843955.669999998</v>
      </c>
      <c r="BG23" s="330"/>
      <c r="BH23" s="328">
        <v>117567.63</v>
      </c>
      <c r="BI23" s="328">
        <v>7906.6</v>
      </c>
      <c r="BJ23" s="328">
        <v>23947409.09</v>
      </c>
      <c r="BK23" s="328">
        <v>1610498.27</v>
      </c>
      <c r="BL23" s="328">
        <v>385590.98</v>
      </c>
      <c r="BM23" s="329" t="s">
        <v>681</v>
      </c>
      <c r="BN23" s="328">
        <v>25931.56</v>
      </c>
      <c r="BO23" s="328">
        <v>25843955.669999998</v>
      </c>
      <c r="BP23" s="330"/>
      <c r="BQ23" s="328">
        <v>117567.63</v>
      </c>
      <c r="BR23" s="328">
        <v>7906.6</v>
      </c>
      <c r="BS23" s="328">
        <v>23947409.09</v>
      </c>
      <c r="BT23" s="328">
        <v>1610498.27</v>
      </c>
      <c r="BU23" s="328">
        <v>385590.98</v>
      </c>
      <c r="BV23" s="329" t="s">
        <v>681</v>
      </c>
      <c r="BW23" s="328">
        <v>25931.56</v>
      </c>
      <c r="BX23" s="328">
        <v>25843955.669999998</v>
      </c>
      <c r="BY23" s="330"/>
      <c r="BZ23" s="328">
        <v>112010.47</v>
      </c>
      <c r="CA23" s="328">
        <v>7532.87</v>
      </c>
      <c r="CB23" s="328">
        <v>23949240.5</v>
      </c>
      <c r="CC23" s="328">
        <v>1610621.44</v>
      </c>
      <c r="CD23" s="328">
        <v>385590.98</v>
      </c>
      <c r="CE23" s="329" t="s">
        <v>681</v>
      </c>
      <c r="CF23" s="328">
        <v>25931.56</v>
      </c>
      <c r="CG23" s="328">
        <v>25851841.140000001</v>
      </c>
      <c r="CH23" s="330"/>
      <c r="CI23" s="328">
        <v>112010.47</v>
      </c>
      <c r="CJ23" s="328">
        <v>7532.87</v>
      </c>
      <c r="CK23" s="328">
        <v>23949240.5</v>
      </c>
      <c r="CL23" s="328">
        <v>1610621.44</v>
      </c>
      <c r="CM23" s="328">
        <v>385590.98</v>
      </c>
      <c r="CN23" s="329" t="s">
        <v>681</v>
      </c>
      <c r="CO23" s="328">
        <v>25931.56</v>
      </c>
      <c r="CP23" s="328">
        <v>25851841.140000001</v>
      </c>
      <c r="CQ23" s="330"/>
      <c r="CR23" s="329">
        <v>112010.47</v>
      </c>
      <c r="CS23" s="329">
        <v>7532.87</v>
      </c>
      <c r="CT23" s="329">
        <v>23949240.5</v>
      </c>
      <c r="CU23" s="329">
        <v>1610621.44</v>
      </c>
      <c r="CV23" s="329">
        <v>385590.98</v>
      </c>
      <c r="CW23" s="329" t="s">
        <v>681</v>
      </c>
      <c r="CX23" s="329">
        <v>25931.56</v>
      </c>
      <c r="CY23" s="329">
        <v>25851841.140000001</v>
      </c>
      <c r="CZ23" s="330"/>
      <c r="DA23" s="329">
        <v>133291.42000000001</v>
      </c>
      <c r="DB23" s="329">
        <v>8964.0400000000009</v>
      </c>
      <c r="DC23" s="329">
        <v>25679935.600000001</v>
      </c>
      <c r="DD23" s="329">
        <v>1727013.21</v>
      </c>
      <c r="DE23" s="329">
        <v>729230.87</v>
      </c>
      <c r="DF23" s="329" t="s">
        <v>681</v>
      </c>
      <c r="DG23" s="329">
        <v>49041.84</v>
      </c>
      <c r="DH23" s="329">
        <v>28042966.060000002</v>
      </c>
      <c r="DI23" s="10"/>
    </row>
    <row r="24" spans="1:113">
      <c r="A24" s="2" t="str">
        <f>INDEX(Map!$A$6:$B$70,MATCH('FY14 Essbase'!C24,Map!$A$6:$A$70,0),2)</f>
        <v>017DIV</v>
      </c>
      <c r="B24" s="17"/>
      <c r="C24" s="3" t="s">
        <v>82</v>
      </c>
      <c r="D24" s="3" t="s">
        <v>40</v>
      </c>
      <c r="E24" s="10"/>
      <c r="F24" s="328">
        <v>2.39</v>
      </c>
      <c r="G24" s="328">
        <v>0.16</v>
      </c>
      <c r="H24" s="328">
        <v>-2144</v>
      </c>
      <c r="I24" s="328">
        <v>-144.19</v>
      </c>
      <c r="J24" s="329" t="s">
        <v>681</v>
      </c>
      <c r="K24" s="329" t="s">
        <v>681</v>
      </c>
      <c r="L24" s="329" t="s">
        <v>681</v>
      </c>
      <c r="M24" s="328">
        <v>-2290.7399999999998</v>
      </c>
      <c r="N24" s="330"/>
      <c r="O24" s="328">
        <v>2.39</v>
      </c>
      <c r="P24" s="328">
        <v>0.16</v>
      </c>
      <c r="Q24" s="328">
        <v>-2144</v>
      </c>
      <c r="R24" s="328">
        <v>-144.19</v>
      </c>
      <c r="S24" s="329" t="s">
        <v>681</v>
      </c>
      <c r="T24" s="329" t="s">
        <v>681</v>
      </c>
      <c r="U24" s="329" t="s">
        <v>681</v>
      </c>
      <c r="V24" s="328">
        <v>-2290.7399999999998</v>
      </c>
      <c r="W24" s="330"/>
      <c r="X24" s="328">
        <v>2.39</v>
      </c>
      <c r="Y24" s="328">
        <v>0.16</v>
      </c>
      <c r="Z24" s="328">
        <v>-2144</v>
      </c>
      <c r="AA24" s="328">
        <v>-144.19</v>
      </c>
      <c r="AB24" s="329" t="s">
        <v>681</v>
      </c>
      <c r="AC24" s="329" t="s">
        <v>681</v>
      </c>
      <c r="AD24" s="329" t="s">
        <v>681</v>
      </c>
      <c r="AE24" s="328">
        <v>-2290.7399999999998</v>
      </c>
      <c r="AF24" s="330"/>
      <c r="AG24" s="328">
        <v>2.39</v>
      </c>
      <c r="AH24" s="328">
        <v>0.16</v>
      </c>
      <c r="AI24" s="328">
        <v>-2144</v>
      </c>
      <c r="AJ24" s="328">
        <v>-144.19</v>
      </c>
      <c r="AK24" s="329" t="s">
        <v>681</v>
      </c>
      <c r="AL24" s="329" t="s">
        <v>681</v>
      </c>
      <c r="AM24" s="329" t="s">
        <v>681</v>
      </c>
      <c r="AN24" s="328">
        <v>-2290.7399999999998</v>
      </c>
      <c r="AO24" s="330"/>
      <c r="AP24" s="328">
        <v>2.39</v>
      </c>
      <c r="AQ24" s="328">
        <v>0.16</v>
      </c>
      <c r="AR24" s="328">
        <v>-2144</v>
      </c>
      <c r="AS24" s="328">
        <v>-144.19</v>
      </c>
      <c r="AT24" s="329" t="s">
        <v>681</v>
      </c>
      <c r="AU24" s="329" t="s">
        <v>681</v>
      </c>
      <c r="AV24" s="329" t="s">
        <v>681</v>
      </c>
      <c r="AW24" s="328">
        <v>-2290.7399999999998</v>
      </c>
      <c r="AX24" s="330"/>
      <c r="AY24" s="328">
        <v>2.39</v>
      </c>
      <c r="AZ24" s="328">
        <v>0.16</v>
      </c>
      <c r="BA24" s="328">
        <v>-2144</v>
      </c>
      <c r="BB24" s="328">
        <v>-144.19</v>
      </c>
      <c r="BC24" s="329" t="s">
        <v>681</v>
      </c>
      <c r="BD24" s="329" t="s">
        <v>681</v>
      </c>
      <c r="BE24" s="329" t="s">
        <v>681</v>
      </c>
      <c r="BF24" s="328">
        <v>-2290.7399999999998</v>
      </c>
      <c r="BG24" s="330"/>
      <c r="BH24" s="328">
        <v>2.39</v>
      </c>
      <c r="BI24" s="328">
        <v>0.16</v>
      </c>
      <c r="BJ24" s="328">
        <v>-2144</v>
      </c>
      <c r="BK24" s="328">
        <v>-144.19</v>
      </c>
      <c r="BL24" s="329" t="s">
        <v>681</v>
      </c>
      <c r="BM24" s="329" t="s">
        <v>681</v>
      </c>
      <c r="BN24" s="329" t="s">
        <v>681</v>
      </c>
      <c r="BO24" s="328">
        <v>-2290.7399999999998</v>
      </c>
      <c r="BP24" s="330"/>
      <c r="BQ24" s="328">
        <v>2.39</v>
      </c>
      <c r="BR24" s="328">
        <v>0.16</v>
      </c>
      <c r="BS24" s="328">
        <v>-2144</v>
      </c>
      <c r="BT24" s="328">
        <v>-144.19</v>
      </c>
      <c r="BU24" s="329" t="s">
        <v>681</v>
      </c>
      <c r="BV24" s="329" t="s">
        <v>681</v>
      </c>
      <c r="BW24" s="329" t="s">
        <v>681</v>
      </c>
      <c r="BX24" s="328">
        <v>-2290.7399999999998</v>
      </c>
      <c r="BY24" s="330"/>
      <c r="BZ24" s="328">
        <v>0</v>
      </c>
      <c r="CA24" s="328">
        <v>0</v>
      </c>
      <c r="CB24" s="328">
        <v>-2064.65</v>
      </c>
      <c r="CC24" s="328">
        <v>-138.85</v>
      </c>
      <c r="CD24" s="329" t="s">
        <v>681</v>
      </c>
      <c r="CE24" s="329" t="s">
        <v>681</v>
      </c>
      <c r="CF24" s="329" t="s">
        <v>681</v>
      </c>
      <c r="CG24" s="328">
        <v>-2203.5</v>
      </c>
      <c r="CH24" s="330"/>
      <c r="CI24" s="329" t="s">
        <v>681</v>
      </c>
      <c r="CJ24" s="329" t="s">
        <v>681</v>
      </c>
      <c r="CK24" s="328">
        <v>-2064.65</v>
      </c>
      <c r="CL24" s="328">
        <v>-138.85</v>
      </c>
      <c r="CM24" s="329" t="s">
        <v>681</v>
      </c>
      <c r="CN24" s="329" t="s">
        <v>681</v>
      </c>
      <c r="CO24" s="329" t="s">
        <v>681</v>
      </c>
      <c r="CP24" s="328">
        <v>-2203.5</v>
      </c>
      <c r="CQ24" s="330"/>
      <c r="CR24" s="329" t="s">
        <v>681</v>
      </c>
      <c r="CS24" s="329" t="s">
        <v>681</v>
      </c>
      <c r="CT24" s="329">
        <v>-2064.65</v>
      </c>
      <c r="CU24" s="329">
        <v>-138.85</v>
      </c>
      <c r="CV24" s="329" t="s">
        <v>681</v>
      </c>
      <c r="CW24" s="329" t="s">
        <v>681</v>
      </c>
      <c r="CX24" s="329" t="s">
        <v>681</v>
      </c>
      <c r="CY24" s="329">
        <v>-2203.5</v>
      </c>
      <c r="CZ24" s="330"/>
      <c r="DA24" s="329" t="s">
        <v>681</v>
      </c>
      <c r="DB24" s="329" t="s">
        <v>681</v>
      </c>
      <c r="DC24" s="329">
        <v>-1886.13</v>
      </c>
      <c r="DD24" s="329">
        <v>-126.84</v>
      </c>
      <c r="DE24" s="329" t="s">
        <v>681</v>
      </c>
      <c r="DF24" s="329" t="s">
        <v>681</v>
      </c>
      <c r="DG24" s="329" t="s">
        <v>681</v>
      </c>
      <c r="DH24" s="329">
        <v>-2012.97</v>
      </c>
      <c r="DI24" s="10"/>
    </row>
    <row r="25" spans="1:113">
      <c r="A25" s="2" t="str">
        <f>INDEX(Map!$A$6:$B$70,MATCH('FY14 Essbase'!C25,Map!$A$6:$A$70,0),2)</f>
        <v>018DIV</v>
      </c>
      <c r="B25" s="17"/>
      <c r="C25" s="3" t="s">
        <v>83</v>
      </c>
      <c r="D25" s="3" t="s">
        <v>41</v>
      </c>
      <c r="E25" s="10"/>
      <c r="F25" s="328">
        <v>-24186.58</v>
      </c>
      <c r="G25" s="328">
        <v>-1626.58</v>
      </c>
      <c r="H25" s="328">
        <v>-138730.59</v>
      </c>
      <c r="I25" s="328">
        <v>-9329.83</v>
      </c>
      <c r="J25" s="328">
        <v>255.13</v>
      </c>
      <c r="K25" s="329" t="s">
        <v>681</v>
      </c>
      <c r="L25" s="328">
        <v>17.16</v>
      </c>
      <c r="M25" s="328">
        <v>-121974.96999999997</v>
      </c>
      <c r="N25" s="330"/>
      <c r="O25" s="328">
        <v>-24186.58</v>
      </c>
      <c r="P25" s="328">
        <v>-1626.58</v>
      </c>
      <c r="Q25" s="328">
        <v>-138730.59</v>
      </c>
      <c r="R25" s="328">
        <v>-9329.83</v>
      </c>
      <c r="S25" s="328">
        <v>255.13</v>
      </c>
      <c r="T25" s="329" t="s">
        <v>681</v>
      </c>
      <c r="U25" s="328">
        <v>17.16</v>
      </c>
      <c r="V25" s="328">
        <v>-121974.96999999997</v>
      </c>
      <c r="W25" s="330"/>
      <c r="X25" s="328">
        <v>-24186.58</v>
      </c>
      <c r="Y25" s="328">
        <v>-1626.58</v>
      </c>
      <c r="Z25" s="328">
        <v>-138730.59</v>
      </c>
      <c r="AA25" s="328">
        <v>-9329.83</v>
      </c>
      <c r="AB25" s="328">
        <v>255.13</v>
      </c>
      <c r="AC25" s="329" t="s">
        <v>681</v>
      </c>
      <c r="AD25" s="328">
        <v>17.16</v>
      </c>
      <c r="AE25" s="328">
        <v>-121974.96999999997</v>
      </c>
      <c r="AF25" s="330"/>
      <c r="AG25" s="328">
        <v>-24186.58</v>
      </c>
      <c r="AH25" s="328">
        <v>-1626.58</v>
      </c>
      <c r="AI25" s="328">
        <v>-138730.59</v>
      </c>
      <c r="AJ25" s="328">
        <v>-9329.83</v>
      </c>
      <c r="AK25" s="328">
        <v>255.13</v>
      </c>
      <c r="AL25" s="329" t="s">
        <v>681</v>
      </c>
      <c r="AM25" s="328">
        <v>17.16</v>
      </c>
      <c r="AN25" s="328">
        <v>-121974.96999999997</v>
      </c>
      <c r="AO25" s="330"/>
      <c r="AP25" s="328">
        <v>-24186.58</v>
      </c>
      <c r="AQ25" s="328">
        <v>-1626.58</v>
      </c>
      <c r="AR25" s="328">
        <v>-138730.59</v>
      </c>
      <c r="AS25" s="328">
        <v>-9329.83</v>
      </c>
      <c r="AT25" s="328">
        <v>255.13</v>
      </c>
      <c r="AU25" s="329" t="s">
        <v>681</v>
      </c>
      <c r="AV25" s="328">
        <v>17.16</v>
      </c>
      <c r="AW25" s="328">
        <v>-121974.96999999997</v>
      </c>
      <c r="AX25" s="330"/>
      <c r="AY25" s="328">
        <v>-24186.58</v>
      </c>
      <c r="AZ25" s="328">
        <v>-1626.58</v>
      </c>
      <c r="BA25" s="328">
        <v>-138730.59</v>
      </c>
      <c r="BB25" s="328">
        <v>-9329.83</v>
      </c>
      <c r="BC25" s="328">
        <v>255.13</v>
      </c>
      <c r="BD25" s="329" t="s">
        <v>681</v>
      </c>
      <c r="BE25" s="328">
        <v>17.16</v>
      </c>
      <c r="BF25" s="328">
        <v>-121974.96999999997</v>
      </c>
      <c r="BG25" s="330"/>
      <c r="BH25" s="328">
        <v>-24186.58</v>
      </c>
      <c r="BI25" s="328">
        <v>-1626.58</v>
      </c>
      <c r="BJ25" s="328">
        <v>-138730.59</v>
      </c>
      <c r="BK25" s="328">
        <v>-9329.83</v>
      </c>
      <c r="BL25" s="328">
        <v>255.13</v>
      </c>
      <c r="BM25" s="329" t="s">
        <v>681</v>
      </c>
      <c r="BN25" s="328">
        <v>17.16</v>
      </c>
      <c r="BO25" s="328">
        <v>-121974.96999999997</v>
      </c>
      <c r="BP25" s="330"/>
      <c r="BQ25" s="328">
        <v>-24186.58</v>
      </c>
      <c r="BR25" s="328">
        <v>-1626.58</v>
      </c>
      <c r="BS25" s="328">
        <v>-138730.59</v>
      </c>
      <c r="BT25" s="328">
        <v>-9329.83</v>
      </c>
      <c r="BU25" s="328">
        <v>255.13</v>
      </c>
      <c r="BV25" s="329" t="s">
        <v>681</v>
      </c>
      <c r="BW25" s="328">
        <v>17.16</v>
      </c>
      <c r="BX25" s="328">
        <v>-121974.96999999997</v>
      </c>
      <c r="BY25" s="330"/>
      <c r="BZ25" s="328">
        <v>417.92</v>
      </c>
      <c r="CA25" s="328">
        <v>28.11</v>
      </c>
      <c r="CB25" s="328">
        <v>-139282.23999999999</v>
      </c>
      <c r="CC25" s="328">
        <v>-9366.93</v>
      </c>
      <c r="CD25" s="328">
        <v>255.13</v>
      </c>
      <c r="CE25" s="329" t="s">
        <v>681</v>
      </c>
      <c r="CF25" s="328">
        <v>17.16</v>
      </c>
      <c r="CG25" s="328">
        <v>-148822.90999999997</v>
      </c>
      <c r="CH25" s="330"/>
      <c r="CI25" s="328">
        <v>417.92</v>
      </c>
      <c r="CJ25" s="328">
        <v>28.11</v>
      </c>
      <c r="CK25" s="328">
        <v>-139282.23999999999</v>
      </c>
      <c r="CL25" s="328">
        <v>-9366.93</v>
      </c>
      <c r="CM25" s="328">
        <v>255.13</v>
      </c>
      <c r="CN25" s="329" t="s">
        <v>681</v>
      </c>
      <c r="CO25" s="328">
        <v>17.16</v>
      </c>
      <c r="CP25" s="328">
        <v>-148822.90999999997</v>
      </c>
      <c r="CQ25" s="330"/>
      <c r="CR25" s="329">
        <v>417.92</v>
      </c>
      <c r="CS25" s="329">
        <v>28.11</v>
      </c>
      <c r="CT25" s="329">
        <v>-139282.23999999999</v>
      </c>
      <c r="CU25" s="329">
        <v>-9366.93</v>
      </c>
      <c r="CV25" s="329">
        <v>255.13</v>
      </c>
      <c r="CW25" s="329" t="s">
        <v>681</v>
      </c>
      <c r="CX25" s="329">
        <v>17.16</v>
      </c>
      <c r="CY25" s="329">
        <v>-148822.90999999997</v>
      </c>
      <c r="CZ25" s="330"/>
      <c r="DA25" s="329">
        <v>980.86</v>
      </c>
      <c r="DB25" s="329">
        <v>65.959999999999994</v>
      </c>
      <c r="DC25" s="329">
        <v>-94283.59</v>
      </c>
      <c r="DD25" s="329">
        <v>-6340.71</v>
      </c>
      <c r="DE25" s="329">
        <v>-34.880000000000003</v>
      </c>
      <c r="DF25" s="329" t="s">
        <v>681</v>
      </c>
      <c r="DG25" s="329">
        <v>-2.35</v>
      </c>
      <c r="DH25" s="329">
        <v>-101708.35000000002</v>
      </c>
      <c r="DI25" s="10"/>
    </row>
    <row r="26" spans="1:113">
      <c r="A26" s="2" t="str">
        <f>INDEX(Map!$A$6:$B$70,MATCH('FY14 Essbase'!C26,Map!$A$6:$A$70,0),2)</f>
        <v>019DIV</v>
      </c>
      <c r="B26" s="17"/>
      <c r="C26" s="3" t="s">
        <v>76</v>
      </c>
      <c r="D26" s="3" t="s">
        <v>34</v>
      </c>
      <c r="E26" s="10"/>
      <c r="F26" s="328">
        <v>3403.24</v>
      </c>
      <c r="G26" s="328">
        <v>228.87</v>
      </c>
      <c r="H26" s="328">
        <v>5829233.3600000003</v>
      </c>
      <c r="I26" s="328">
        <v>392024.47</v>
      </c>
      <c r="J26" s="329" t="s">
        <v>681</v>
      </c>
      <c r="K26" s="329" t="s">
        <v>681</v>
      </c>
      <c r="L26" s="329" t="s">
        <v>681</v>
      </c>
      <c r="M26" s="328">
        <v>6217625.7199999997</v>
      </c>
      <c r="N26" s="330"/>
      <c r="O26" s="328">
        <v>3403.24</v>
      </c>
      <c r="P26" s="328">
        <v>228.87</v>
      </c>
      <c r="Q26" s="328">
        <v>5829233.3600000003</v>
      </c>
      <c r="R26" s="328">
        <v>392024.47</v>
      </c>
      <c r="S26" s="329" t="s">
        <v>681</v>
      </c>
      <c r="T26" s="329" t="s">
        <v>681</v>
      </c>
      <c r="U26" s="329" t="s">
        <v>681</v>
      </c>
      <c r="V26" s="328">
        <v>6217625.7199999997</v>
      </c>
      <c r="W26" s="330"/>
      <c r="X26" s="328">
        <v>3403.24</v>
      </c>
      <c r="Y26" s="328">
        <v>228.87</v>
      </c>
      <c r="Z26" s="328">
        <v>5829233.3600000003</v>
      </c>
      <c r="AA26" s="328">
        <v>392024.47</v>
      </c>
      <c r="AB26" s="329" t="s">
        <v>681</v>
      </c>
      <c r="AC26" s="329" t="s">
        <v>681</v>
      </c>
      <c r="AD26" s="329" t="s">
        <v>681</v>
      </c>
      <c r="AE26" s="328">
        <v>6217625.7199999997</v>
      </c>
      <c r="AF26" s="330"/>
      <c r="AG26" s="328">
        <v>3403.24</v>
      </c>
      <c r="AH26" s="328">
        <v>228.87</v>
      </c>
      <c r="AI26" s="328">
        <v>5829233.3600000003</v>
      </c>
      <c r="AJ26" s="328">
        <v>392024.47</v>
      </c>
      <c r="AK26" s="329" t="s">
        <v>681</v>
      </c>
      <c r="AL26" s="329" t="s">
        <v>681</v>
      </c>
      <c r="AM26" s="329" t="s">
        <v>681</v>
      </c>
      <c r="AN26" s="328">
        <v>6217625.7199999997</v>
      </c>
      <c r="AO26" s="330"/>
      <c r="AP26" s="328">
        <v>3403.24</v>
      </c>
      <c r="AQ26" s="328">
        <v>228.87</v>
      </c>
      <c r="AR26" s="328">
        <v>5829233.3600000003</v>
      </c>
      <c r="AS26" s="328">
        <v>392024.47</v>
      </c>
      <c r="AT26" s="329" t="s">
        <v>681</v>
      </c>
      <c r="AU26" s="329" t="s">
        <v>681</v>
      </c>
      <c r="AV26" s="329" t="s">
        <v>681</v>
      </c>
      <c r="AW26" s="328">
        <v>6217625.7199999997</v>
      </c>
      <c r="AX26" s="330"/>
      <c r="AY26" s="328">
        <v>3403.24</v>
      </c>
      <c r="AZ26" s="328">
        <v>228.87</v>
      </c>
      <c r="BA26" s="328">
        <v>5829233.3600000003</v>
      </c>
      <c r="BB26" s="328">
        <v>392024.47</v>
      </c>
      <c r="BC26" s="329" t="s">
        <v>681</v>
      </c>
      <c r="BD26" s="329" t="s">
        <v>681</v>
      </c>
      <c r="BE26" s="329" t="s">
        <v>681</v>
      </c>
      <c r="BF26" s="328">
        <v>6217625.7199999997</v>
      </c>
      <c r="BG26" s="330"/>
      <c r="BH26" s="328">
        <v>3403.24</v>
      </c>
      <c r="BI26" s="328">
        <v>228.87</v>
      </c>
      <c r="BJ26" s="328">
        <v>5829233.3600000003</v>
      </c>
      <c r="BK26" s="328">
        <v>392024.47</v>
      </c>
      <c r="BL26" s="329" t="s">
        <v>681</v>
      </c>
      <c r="BM26" s="329" t="s">
        <v>681</v>
      </c>
      <c r="BN26" s="329" t="s">
        <v>681</v>
      </c>
      <c r="BO26" s="328">
        <v>6217625.7199999997</v>
      </c>
      <c r="BP26" s="330"/>
      <c r="BQ26" s="328">
        <v>3403.24</v>
      </c>
      <c r="BR26" s="328">
        <v>228.87</v>
      </c>
      <c r="BS26" s="328">
        <v>5829233.3600000003</v>
      </c>
      <c r="BT26" s="328">
        <v>392024.47</v>
      </c>
      <c r="BU26" s="329" t="s">
        <v>681</v>
      </c>
      <c r="BV26" s="329" t="s">
        <v>681</v>
      </c>
      <c r="BW26" s="329" t="s">
        <v>681</v>
      </c>
      <c r="BX26" s="328">
        <v>6217625.7199999997</v>
      </c>
      <c r="BY26" s="330"/>
      <c r="BZ26" s="328">
        <v>1502.06</v>
      </c>
      <c r="CA26" s="328">
        <v>101.02</v>
      </c>
      <c r="CB26" s="328">
        <v>5837628.4400000004</v>
      </c>
      <c r="CC26" s="328">
        <v>392589.05</v>
      </c>
      <c r="CD26" s="329" t="s">
        <v>681</v>
      </c>
      <c r="CE26" s="329" t="s">
        <v>681</v>
      </c>
      <c r="CF26" s="329" t="s">
        <v>681</v>
      </c>
      <c r="CG26" s="328">
        <v>6228614.4100000011</v>
      </c>
      <c r="CH26" s="330"/>
      <c r="CI26" s="328">
        <v>1502.06</v>
      </c>
      <c r="CJ26" s="328">
        <v>101.02</v>
      </c>
      <c r="CK26" s="328">
        <v>5837628.4400000004</v>
      </c>
      <c r="CL26" s="328">
        <v>392589.05</v>
      </c>
      <c r="CM26" s="329" t="s">
        <v>681</v>
      </c>
      <c r="CN26" s="329" t="s">
        <v>681</v>
      </c>
      <c r="CO26" s="329" t="s">
        <v>681</v>
      </c>
      <c r="CP26" s="328">
        <v>6228614.4100000011</v>
      </c>
      <c r="CQ26" s="330"/>
      <c r="CR26" s="329">
        <v>1502.06</v>
      </c>
      <c r="CS26" s="329">
        <v>101.02</v>
      </c>
      <c r="CT26" s="329">
        <v>5837628.4400000004</v>
      </c>
      <c r="CU26" s="329">
        <v>392589.05</v>
      </c>
      <c r="CV26" s="329" t="s">
        <v>681</v>
      </c>
      <c r="CW26" s="329" t="s">
        <v>681</v>
      </c>
      <c r="CX26" s="329" t="s">
        <v>681</v>
      </c>
      <c r="CY26" s="329">
        <v>6228614.4100000011</v>
      </c>
      <c r="CZ26" s="330"/>
      <c r="DA26" s="329">
        <v>-0.34</v>
      </c>
      <c r="DB26" s="329">
        <v>-0.02</v>
      </c>
      <c r="DC26" s="329">
        <v>6468518.5700000003</v>
      </c>
      <c r="DD26" s="329">
        <v>435017.33</v>
      </c>
      <c r="DE26" s="329">
        <v>-604.30999999999995</v>
      </c>
      <c r="DF26" s="329" t="s">
        <v>681</v>
      </c>
      <c r="DG26" s="329">
        <v>-40.64</v>
      </c>
      <c r="DH26" s="329">
        <v>6902891.3100000005</v>
      </c>
      <c r="DI26" s="10"/>
    </row>
    <row r="27" spans="1:113">
      <c r="A27" s="2" t="str">
        <f>INDEX(Map!$A$6:$B$70,MATCH('FY14 Essbase'!C27,Map!$A$6:$A$70,0),2)</f>
        <v>020DIV</v>
      </c>
      <c r="B27" s="17"/>
      <c r="C27" s="3" t="s">
        <v>85</v>
      </c>
      <c r="D27" s="3" t="s">
        <v>43</v>
      </c>
      <c r="E27" s="10"/>
      <c r="F27" s="328">
        <v>15927.97</v>
      </c>
      <c r="G27" s="328">
        <v>1071.18</v>
      </c>
      <c r="H27" s="328">
        <v>1601075.74</v>
      </c>
      <c r="I27" s="328">
        <v>107674.68</v>
      </c>
      <c r="J27" s="328">
        <v>8696.7199999999993</v>
      </c>
      <c r="K27" s="329" t="s">
        <v>681</v>
      </c>
      <c r="L27" s="328">
        <v>584.87</v>
      </c>
      <c r="M27" s="328">
        <v>1701032.86</v>
      </c>
      <c r="N27" s="330"/>
      <c r="O27" s="328">
        <v>15927.97</v>
      </c>
      <c r="P27" s="328">
        <v>1071.18</v>
      </c>
      <c r="Q27" s="328">
        <v>1601075.74</v>
      </c>
      <c r="R27" s="328">
        <v>107674.68</v>
      </c>
      <c r="S27" s="328">
        <v>8696.7199999999993</v>
      </c>
      <c r="T27" s="329" t="s">
        <v>681</v>
      </c>
      <c r="U27" s="328">
        <v>584.87</v>
      </c>
      <c r="V27" s="328">
        <v>1701032.86</v>
      </c>
      <c r="W27" s="330"/>
      <c r="X27" s="328">
        <v>15927.97</v>
      </c>
      <c r="Y27" s="328">
        <v>1071.18</v>
      </c>
      <c r="Z27" s="328">
        <v>1601075.74</v>
      </c>
      <c r="AA27" s="328">
        <v>107674.68</v>
      </c>
      <c r="AB27" s="328">
        <v>8696.7199999999993</v>
      </c>
      <c r="AC27" s="329" t="s">
        <v>681</v>
      </c>
      <c r="AD27" s="328">
        <v>584.87</v>
      </c>
      <c r="AE27" s="328">
        <v>1701032.86</v>
      </c>
      <c r="AF27" s="330"/>
      <c r="AG27" s="328">
        <v>15927.97</v>
      </c>
      <c r="AH27" s="328">
        <v>1071.18</v>
      </c>
      <c r="AI27" s="328">
        <v>1601075.74</v>
      </c>
      <c r="AJ27" s="328">
        <v>107674.68</v>
      </c>
      <c r="AK27" s="328">
        <v>8696.7199999999993</v>
      </c>
      <c r="AL27" s="329" t="s">
        <v>681</v>
      </c>
      <c r="AM27" s="328">
        <v>584.87</v>
      </c>
      <c r="AN27" s="328">
        <v>1701032.86</v>
      </c>
      <c r="AO27" s="330"/>
      <c r="AP27" s="328">
        <v>15927.97</v>
      </c>
      <c r="AQ27" s="328">
        <v>1071.18</v>
      </c>
      <c r="AR27" s="328">
        <v>1601075.74</v>
      </c>
      <c r="AS27" s="328">
        <v>107674.68</v>
      </c>
      <c r="AT27" s="328">
        <v>8696.7199999999993</v>
      </c>
      <c r="AU27" s="329" t="s">
        <v>681</v>
      </c>
      <c r="AV27" s="328">
        <v>584.87</v>
      </c>
      <c r="AW27" s="328">
        <v>1701032.86</v>
      </c>
      <c r="AX27" s="330"/>
      <c r="AY27" s="328">
        <v>15927.97</v>
      </c>
      <c r="AZ27" s="328">
        <v>1071.18</v>
      </c>
      <c r="BA27" s="328">
        <v>1601075.74</v>
      </c>
      <c r="BB27" s="328">
        <v>107674.68</v>
      </c>
      <c r="BC27" s="328">
        <v>8696.7199999999993</v>
      </c>
      <c r="BD27" s="329" t="s">
        <v>681</v>
      </c>
      <c r="BE27" s="328">
        <v>584.87</v>
      </c>
      <c r="BF27" s="328">
        <v>1701032.86</v>
      </c>
      <c r="BG27" s="330"/>
      <c r="BH27" s="328">
        <v>15927.97</v>
      </c>
      <c r="BI27" s="328">
        <v>1071.18</v>
      </c>
      <c r="BJ27" s="328">
        <v>1601075.74</v>
      </c>
      <c r="BK27" s="328">
        <v>107674.68</v>
      </c>
      <c r="BL27" s="328">
        <v>8696.7199999999993</v>
      </c>
      <c r="BM27" s="329" t="s">
        <v>681</v>
      </c>
      <c r="BN27" s="328">
        <v>584.87</v>
      </c>
      <c r="BO27" s="328">
        <v>1701032.86</v>
      </c>
      <c r="BP27" s="330"/>
      <c r="BQ27" s="328">
        <v>15927.97</v>
      </c>
      <c r="BR27" s="328">
        <v>1071.18</v>
      </c>
      <c r="BS27" s="328">
        <v>1601075.74</v>
      </c>
      <c r="BT27" s="328">
        <v>107674.68</v>
      </c>
      <c r="BU27" s="328">
        <v>8696.7199999999993</v>
      </c>
      <c r="BV27" s="329" t="s">
        <v>681</v>
      </c>
      <c r="BW27" s="328">
        <v>584.87</v>
      </c>
      <c r="BX27" s="328">
        <v>1701032.86</v>
      </c>
      <c r="BY27" s="330"/>
      <c r="BZ27" s="328">
        <v>15374.61</v>
      </c>
      <c r="CA27" s="328">
        <v>1033.97</v>
      </c>
      <c r="CB27" s="328">
        <v>1596908.12</v>
      </c>
      <c r="CC27" s="328">
        <v>107394.41</v>
      </c>
      <c r="CD27" s="328">
        <v>8696.7199999999993</v>
      </c>
      <c r="CE27" s="329" t="s">
        <v>681</v>
      </c>
      <c r="CF27" s="328">
        <v>584.87</v>
      </c>
      <c r="CG27" s="328">
        <v>1697175.54</v>
      </c>
      <c r="CH27" s="330"/>
      <c r="CI27" s="328">
        <v>15374.61</v>
      </c>
      <c r="CJ27" s="328">
        <v>1033.97</v>
      </c>
      <c r="CK27" s="328">
        <v>1596908.12</v>
      </c>
      <c r="CL27" s="328">
        <v>107394.41</v>
      </c>
      <c r="CM27" s="328">
        <v>8696.7199999999993</v>
      </c>
      <c r="CN27" s="329" t="s">
        <v>681</v>
      </c>
      <c r="CO27" s="328">
        <v>584.87</v>
      </c>
      <c r="CP27" s="328">
        <v>1697175.54</v>
      </c>
      <c r="CQ27" s="330"/>
      <c r="CR27" s="329">
        <v>15374.61</v>
      </c>
      <c r="CS27" s="329">
        <v>1033.97</v>
      </c>
      <c r="CT27" s="329">
        <v>1596908.12</v>
      </c>
      <c r="CU27" s="329">
        <v>107394.41</v>
      </c>
      <c r="CV27" s="329">
        <v>8696.7199999999993</v>
      </c>
      <c r="CW27" s="329" t="s">
        <v>681</v>
      </c>
      <c r="CX27" s="329">
        <v>584.87</v>
      </c>
      <c r="CY27" s="329">
        <v>1697175.54</v>
      </c>
      <c r="CZ27" s="330"/>
      <c r="DA27" s="329">
        <v>16500.82</v>
      </c>
      <c r="DB27" s="329">
        <v>1109.7</v>
      </c>
      <c r="DC27" s="329">
        <v>1605190.68</v>
      </c>
      <c r="DD27" s="329">
        <v>107951.42</v>
      </c>
      <c r="DE27" s="329">
        <v>11074.3</v>
      </c>
      <c r="DF27" s="329" t="s">
        <v>681</v>
      </c>
      <c r="DG27" s="329">
        <v>744.76</v>
      </c>
      <c r="DH27" s="329">
        <v>1707350.64</v>
      </c>
      <c r="DI27" s="10"/>
    </row>
    <row r="28" spans="1:113">
      <c r="A28" s="2" t="str">
        <f>INDEX(Map!$A$6:$B$70,MATCH('FY14 Essbase'!C28,Map!$A$6:$A$70,0),2)</f>
        <v>021DIV</v>
      </c>
      <c r="B28" s="17"/>
      <c r="C28" s="3" t="s">
        <v>89</v>
      </c>
      <c r="D28" s="3" t="s">
        <v>47</v>
      </c>
      <c r="E28" s="10"/>
      <c r="F28" s="328">
        <v>115118.23</v>
      </c>
      <c r="G28" s="328">
        <v>7741.87</v>
      </c>
      <c r="H28" s="328">
        <v>6471298.6900000004</v>
      </c>
      <c r="I28" s="328">
        <v>435204.3</v>
      </c>
      <c r="J28" s="328">
        <v>38683.279999999999</v>
      </c>
      <c r="K28" s="329" t="s">
        <v>681</v>
      </c>
      <c r="L28" s="328">
        <v>2601.5100000000002</v>
      </c>
      <c r="M28" s="328">
        <v>6824927.6799999997</v>
      </c>
      <c r="N28" s="330"/>
      <c r="O28" s="328">
        <v>115118.23</v>
      </c>
      <c r="P28" s="328">
        <v>7741.87</v>
      </c>
      <c r="Q28" s="328">
        <v>6471298.6900000004</v>
      </c>
      <c r="R28" s="328">
        <v>435204.3</v>
      </c>
      <c r="S28" s="328">
        <v>38683.279999999999</v>
      </c>
      <c r="T28" s="329" t="s">
        <v>681</v>
      </c>
      <c r="U28" s="328">
        <v>2601.5100000000002</v>
      </c>
      <c r="V28" s="328">
        <v>6824927.6799999997</v>
      </c>
      <c r="W28" s="330"/>
      <c r="X28" s="328">
        <v>115118.23</v>
      </c>
      <c r="Y28" s="328">
        <v>7741.87</v>
      </c>
      <c r="Z28" s="328">
        <v>6471298.6900000004</v>
      </c>
      <c r="AA28" s="328">
        <v>435204.3</v>
      </c>
      <c r="AB28" s="328">
        <v>38683.279999999999</v>
      </c>
      <c r="AC28" s="329" t="s">
        <v>681</v>
      </c>
      <c r="AD28" s="328">
        <v>2601.5100000000002</v>
      </c>
      <c r="AE28" s="328">
        <v>6824927.6799999997</v>
      </c>
      <c r="AF28" s="330"/>
      <c r="AG28" s="328">
        <v>115118.23</v>
      </c>
      <c r="AH28" s="328">
        <v>7741.87</v>
      </c>
      <c r="AI28" s="328">
        <v>6471298.6900000004</v>
      </c>
      <c r="AJ28" s="328">
        <v>435204.3</v>
      </c>
      <c r="AK28" s="328">
        <v>38683.279999999999</v>
      </c>
      <c r="AL28" s="329" t="s">
        <v>681</v>
      </c>
      <c r="AM28" s="328">
        <v>2601.5100000000002</v>
      </c>
      <c r="AN28" s="328">
        <v>6824927.6799999997</v>
      </c>
      <c r="AO28" s="330"/>
      <c r="AP28" s="328">
        <v>115118.23</v>
      </c>
      <c r="AQ28" s="328">
        <v>7741.87</v>
      </c>
      <c r="AR28" s="328">
        <v>6471298.6900000004</v>
      </c>
      <c r="AS28" s="328">
        <v>435204.3</v>
      </c>
      <c r="AT28" s="328">
        <v>38683.279999999999</v>
      </c>
      <c r="AU28" s="329" t="s">
        <v>681</v>
      </c>
      <c r="AV28" s="328">
        <v>2601.5100000000002</v>
      </c>
      <c r="AW28" s="328">
        <v>6824927.6799999997</v>
      </c>
      <c r="AX28" s="330"/>
      <c r="AY28" s="328">
        <v>115118.23</v>
      </c>
      <c r="AZ28" s="328">
        <v>7741.87</v>
      </c>
      <c r="BA28" s="328">
        <v>6471298.6900000004</v>
      </c>
      <c r="BB28" s="328">
        <v>435204.3</v>
      </c>
      <c r="BC28" s="328">
        <v>38683.279999999999</v>
      </c>
      <c r="BD28" s="329" t="s">
        <v>681</v>
      </c>
      <c r="BE28" s="328">
        <v>2601.5100000000002</v>
      </c>
      <c r="BF28" s="328">
        <v>6824927.6799999997</v>
      </c>
      <c r="BG28" s="330"/>
      <c r="BH28" s="328">
        <v>115118.23</v>
      </c>
      <c r="BI28" s="328">
        <v>7741.87</v>
      </c>
      <c r="BJ28" s="328">
        <v>6471298.6900000004</v>
      </c>
      <c r="BK28" s="328">
        <v>435204.3</v>
      </c>
      <c r="BL28" s="328">
        <v>38683.279999999999</v>
      </c>
      <c r="BM28" s="329" t="s">
        <v>681</v>
      </c>
      <c r="BN28" s="328">
        <v>2601.5100000000002</v>
      </c>
      <c r="BO28" s="328">
        <v>6824927.6799999997</v>
      </c>
      <c r="BP28" s="330"/>
      <c r="BQ28" s="328">
        <v>115118.23</v>
      </c>
      <c r="BR28" s="328">
        <v>7741.87</v>
      </c>
      <c r="BS28" s="328">
        <v>6471298.6900000004</v>
      </c>
      <c r="BT28" s="328">
        <v>435204.3</v>
      </c>
      <c r="BU28" s="328">
        <v>38683.279999999999</v>
      </c>
      <c r="BV28" s="329" t="s">
        <v>681</v>
      </c>
      <c r="BW28" s="328">
        <v>2601.5100000000002</v>
      </c>
      <c r="BX28" s="328">
        <v>6824927.6799999997</v>
      </c>
      <c r="BY28" s="330"/>
      <c r="BZ28" s="328">
        <v>111324.76</v>
      </c>
      <c r="CA28" s="328">
        <v>7486.75</v>
      </c>
      <c r="CB28" s="328">
        <v>6476122.9400000004</v>
      </c>
      <c r="CC28" s="328">
        <v>435528.74</v>
      </c>
      <c r="CD28" s="328">
        <v>38683.279999999999</v>
      </c>
      <c r="CE28" s="329" t="s">
        <v>681</v>
      </c>
      <c r="CF28" s="328">
        <v>2601.5100000000002</v>
      </c>
      <c r="CG28" s="328">
        <v>6834124.9600000009</v>
      </c>
      <c r="CH28" s="330"/>
      <c r="CI28" s="328">
        <v>111324.76</v>
      </c>
      <c r="CJ28" s="328">
        <v>7486.75</v>
      </c>
      <c r="CK28" s="328">
        <v>6476122.9400000004</v>
      </c>
      <c r="CL28" s="328">
        <v>435528.74</v>
      </c>
      <c r="CM28" s="328">
        <v>38683.279999999999</v>
      </c>
      <c r="CN28" s="329" t="s">
        <v>681</v>
      </c>
      <c r="CO28" s="328">
        <v>2601.5100000000002</v>
      </c>
      <c r="CP28" s="328">
        <v>6834124.9600000009</v>
      </c>
      <c r="CQ28" s="330"/>
      <c r="CR28" s="329">
        <v>111324.76</v>
      </c>
      <c r="CS28" s="329">
        <v>7486.75</v>
      </c>
      <c r="CT28" s="329">
        <v>6476122.9400000004</v>
      </c>
      <c r="CU28" s="329">
        <v>435528.74</v>
      </c>
      <c r="CV28" s="329">
        <v>38683.279999999999</v>
      </c>
      <c r="CW28" s="329" t="s">
        <v>681</v>
      </c>
      <c r="CX28" s="329">
        <v>2601.5100000000002</v>
      </c>
      <c r="CY28" s="329">
        <v>6834124.9600000009</v>
      </c>
      <c r="CZ28" s="330"/>
      <c r="DA28" s="329">
        <v>114004.67</v>
      </c>
      <c r="DB28" s="329">
        <v>7666.98</v>
      </c>
      <c r="DC28" s="329">
        <v>7027689.5999999996</v>
      </c>
      <c r="DD28" s="329">
        <v>472622.4</v>
      </c>
      <c r="DE28" s="329">
        <v>125245.53</v>
      </c>
      <c r="DF28" s="329" t="s">
        <v>681</v>
      </c>
      <c r="DG28" s="329">
        <v>8422.9500000000007</v>
      </c>
      <c r="DH28" s="329">
        <v>7512308.8300000001</v>
      </c>
      <c r="DI28" s="10"/>
    </row>
    <row r="29" spans="1:113">
      <c r="A29" s="2" t="str">
        <f>INDEX(Map!$A$6:$B$70,MATCH('FY14 Essbase'!C29,Map!$A$6:$A$70,0),2)</f>
        <v>030DIV</v>
      </c>
      <c r="B29" s="17"/>
      <c r="C29" s="3" t="s">
        <v>69</v>
      </c>
      <c r="D29" s="3" t="s">
        <v>27</v>
      </c>
      <c r="E29" s="10"/>
      <c r="F29" s="328">
        <v>1877935.34</v>
      </c>
      <c r="G29" s="328">
        <v>2856130.9</v>
      </c>
      <c r="H29" s="328">
        <v>1085190.6399999999</v>
      </c>
      <c r="I29" s="328">
        <v>8725.7900000000009</v>
      </c>
      <c r="J29" s="328">
        <v>16946.78</v>
      </c>
      <c r="K29" s="329" t="s">
        <v>681</v>
      </c>
      <c r="L29" s="328">
        <v>1139.7</v>
      </c>
      <c r="M29" s="328">
        <v>-3622063.33</v>
      </c>
      <c r="N29" s="330"/>
      <c r="O29" s="328">
        <v>1877935.34</v>
      </c>
      <c r="P29" s="328">
        <v>2856130.9</v>
      </c>
      <c r="Q29" s="328">
        <v>1085190.6399999999</v>
      </c>
      <c r="R29" s="328">
        <v>8725.7900000000009</v>
      </c>
      <c r="S29" s="328">
        <v>16946.78</v>
      </c>
      <c r="T29" s="329" t="s">
        <v>681</v>
      </c>
      <c r="U29" s="328">
        <v>1139.7</v>
      </c>
      <c r="V29" s="328">
        <v>-3622063.33</v>
      </c>
      <c r="W29" s="330"/>
      <c r="X29" s="328">
        <v>1877935.34</v>
      </c>
      <c r="Y29" s="328">
        <v>2856130.9</v>
      </c>
      <c r="Z29" s="328">
        <v>2876824.75</v>
      </c>
      <c r="AA29" s="328">
        <v>85510.11</v>
      </c>
      <c r="AB29" s="328">
        <v>16946.78</v>
      </c>
      <c r="AC29" s="329" t="s">
        <v>681</v>
      </c>
      <c r="AD29" s="328">
        <v>1139.7</v>
      </c>
      <c r="AE29" s="328">
        <v>-1753644.9000000001</v>
      </c>
      <c r="AF29" s="330"/>
      <c r="AG29" s="328">
        <v>1877935.34</v>
      </c>
      <c r="AH29" s="328">
        <v>2856130.9</v>
      </c>
      <c r="AI29" s="328">
        <v>2876824.75</v>
      </c>
      <c r="AJ29" s="328">
        <v>85510.11</v>
      </c>
      <c r="AK29" s="328">
        <v>16946.78</v>
      </c>
      <c r="AL29" s="329" t="s">
        <v>681</v>
      </c>
      <c r="AM29" s="328">
        <v>1139.7</v>
      </c>
      <c r="AN29" s="328">
        <v>-1753644.9000000001</v>
      </c>
      <c r="AO29" s="330"/>
      <c r="AP29" s="328">
        <v>1877935.34</v>
      </c>
      <c r="AQ29" s="328">
        <v>2856130.9</v>
      </c>
      <c r="AR29" s="328">
        <v>2876824.75</v>
      </c>
      <c r="AS29" s="328">
        <v>85510.11</v>
      </c>
      <c r="AT29" s="328">
        <v>16946.78</v>
      </c>
      <c r="AU29" s="329" t="s">
        <v>681</v>
      </c>
      <c r="AV29" s="328">
        <v>1139.7</v>
      </c>
      <c r="AW29" s="328">
        <v>-1753644.9000000001</v>
      </c>
      <c r="AX29" s="330"/>
      <c r="AY29" s="328">
        <v>1877935.34</v>
      </c>
      <c r="AZ29" s="328">
        <v>2856130.9</v>
      </c>
      <c r="BA29" s="328">
        <v>4020924.16</v>
      </c>
      <c r="BB29" s="328">
        <v>134542.94</v>
      </c>
      <c r="BC29" s="328">
        <v>16946.78</v>
      </c>
      <c r="BD29" s="329" t="s">
        <v>681</v>
      </c>
      <c r="BE29" s="328">
        <v>1139.7</v>
      </c>
      <c r="BF29" s="328">
        <v>-560512.66000000015</v>
      </c>
      <c r="BG29" s="330"/>
      <c r="BH29" s="328">
        <v>1877935.34</v>
      </c>
      <c r="BI29" s="328">
        <v>2856130.9</v>
      </c>
      <c r="BJ29" s="328">
        <v>4020924.16</v>
      </c>
      <c r="BK29" s="328">
        <v>134542.94</v>
      </c>
      <c r="BL29" s="328">
        <v>16946.78</v>
      </c>
      <c r="BM29" s="329" t="s">
        <v>681</v>
      </c>
      <c r="BN29" s="328">
        <v>1139.7</v>
      </c>
      <c r="BO29" s="328">
        <v>-560512.66000000015</v>
      </c>
      <c r="BP29" s="330"/>
      <c r="BQ29" s="328">
        <v>1877935.34</v>
      </c>
      <c r="BR29" s="328">
        <v>2856130.9</v>
      </c>
      <c r="BS29" s="328">
        <v>4020924.16</v>
      </c>
      <c r="BT29" s="328">
        <v>134542.94</v>
      </c>
      <c r="BU29" s="328">
        <v>16946.78</v>
      </c>
      <c r="BV29" s="329" t="s">
        <v>681</v>
      </c>
      <c r="BW29" s="328">
        <v>1139.7</v>
      </c>
      <c r="BX29" s="328">
        <v>-560512.66000000015</v>
      </c>
      <c r="BY29" s="330"/>
      <c r="BZ29" s="328">
        <v>817785.59</v>
      </c>
      <c r="CA29" s="328">
        <v>2849089.15</v>
      </c>
      <c r="CB29" s="328">
        <v>5882501.6900000004</v>
      </c>
      <c r="CC29" s="328">
        <v>255214.4</v>
      </c>
      <c r="CD29" s="328">
        <v>16946.78</v>
      </c>
      <c r="CE29" s="329" t="s">
        <v>681</v>
      </c>
      <c r="CF29" s="328">
        <v>1139.7</v>
      </c>
      <c r="CG29" s="328">
        <v>2488927.830000001</v>
      </c>
      <c r="CH29" s="330"/>
      <c r="CI29" s="328">
        <v>817785.59</v>
      </c>
      <c r="CJ29" s="328">
        <v>2849089.15</v>
      </c>
      <c r="CK29" s="328">
        <v>5882501.6900000004</v>
      </c>
      <c r="CL29" s="328">
        <v>255214.4</v>
      </c>
      <c r="CM29" s="328">
        <v>16946.78</v>
      </c>
      <c r="CN29" s="329" t="s">
        <v>681</v>
      </c>
      <c r="CO29" s="328">
        <v>1139.7</v>
      </c>
      <c r="CP29" s="328">
        <v>2488927.830000001</v>
      </c>
      <c r="CQ29" s="330"/>
      <c r="CR29" s="329">
        <v>817785.59</v>
      </c>
      <c r="CS29" s="329">
        <v>2849089.15</v>
      </c>
      <c r="CT29" s="329">
        <v>5882501.6900000004</v>
      </c>
      <c r="CU29" s="329">
        <v>255214.4</v>
      </c>
      <c r="CV29" s="329">
        <v>16946.78</v>
      </c>
      <c r="CW29" s="329" t="s">
        <v>681</v>
      </c>
      <c r="CX29" s="329">
        <v>1139.7</v>
      </c>
      <c r="CY29" s="329">
        <v>2488927.830000001</v>
      </c>
      <c r="CZ29" s="330"/>
      <c r="DA29" s="329">
        <v>1055308.58</v>
      </c>
      <c r="DB29" s="329">
        <v>3546872.08</v>
      </c>
      <c r="DC29" s="329">
        <v>395934.43</v>
      </c>
      <c r="DD29" s="329">
        <v>26627.17</v>
      </c>
      <c r="DE29" s="329">
        <v>180068.13</v>
      </c>
      <c r="DF29" s="329" t="s">
        <v>681</v>
      </c>
      <c r="DG29" s="329">
        <v>12109.85</v>
      </c>
      <c r="DH29" s="329">
        <v>-3987441.08</v>
      </c>
      <c r="DI29" s="10"/>
    </row>
    <row r="30" spans="1:113">
      <c r="A30" s="2" t="str">
        <f>INDEX(Map!$A$6:$B$70,MATCH('FY14 Essbase'!C30,Map!$A$6:$A$70,0),2)</f>
        <v>031DIV</v>
      </c>
      <c r="B30" s="17"/>
      <c r="C30" s="3" t="s">
        <v>67</v>
      </c>
      <c r="D30" s="3" t="s">
        <v>25</v>
      </c>
      <c r="E30" s="10"/>
      <c r="F30" s="328">
        <v>567256.93000000005</v>
      </c>
      <c r="G30" s="328">
        <v>38148.86</v>
      </c>
      <c r="H30" s="328">
        <v>28407223.489999998</v>
      </c>
      <c r="I30" s="328">
        <v>1910427.31</v>
      </c>
      <c r="J30" s="329">
        <v>74985.55</v>
      </c>
      <c r="K30" s="329" t="s">
        <v>681</v>
      </c>
      <c r="L30" s="328">
        <v>5042.8900000000003</v>
      </c>
      <c r="M30" s="328">
        <v>29792273.449999999</v>
      </c>
      <c r="N30" s="330"/>
      <c r="O30" s="328">
        <v>567256.93000000005</v>
      </c>
      <c r="P30" s="328">
        <v>38148.86</v>
      </c>
      <c r="Q30" s="328">
        <v>28407223.489999998</v>
      </c>
      <c r="R30" s="328">
        <v>1910427.31</v>
      </c>
      <c r="S30" s="329">
        <v>74985.55</v>
      </c>
      <c r="T30" s="329" t="s">
        <v>681</v>
      </c>
      <c r="U30" s="328">
        <v>5042.8900000000003</v>
      </c>
      <c r="V30" s="328">
        <v>29792273.449999999</v>
      </c>
      <c r="W30" s="330"/>
      <c r="X30" s="328">
        <v>567256.93000000005</v>
      </c>
      <c r="Y30" s="328">
        <v>38148.86</v>
      </c>
      <c r="Z30" s="328">
        <v>28407223.489999998</v>
      </c>
      <c r="AA30" s="328">
        <v>1910427.31</v>
      </c>
      <c r="AB30" s="329">
        <v>74985.55</v>
      </c>
      <c r="AC30" s="329" t="s">
        <v>681</v>
      </c>
      <c r="AD30" s="328">
        <v>5042.8900000000003</v>
      </c>
      <c r="AE30" s="328">
        <v>29792273.449999999</v>
      </c>
      <c r="AF30" s="330"/>
      <c r="AG30" s="328">
        <v>567256.93000000005</v>
      </c>
      <c r="AH30" s="328">
        <v>38148.86</v>
      </c>
      <c r="AI30" s="328">
        <v>28407223.489999998</v>
      </c>
      <c r="AJ30" s="328">
        <v>1910427.31</v>
      </c>
      <c r="AK30" s="329">
        <v>74985.55</v>
      </c>
      <c r="AL30" s="329" t="s">
        <v>681</v>
      </c>
      <c r="AM30" s="328">
        <v>5042.8900000000003</v>
      </c>
      <c r="AN30" s="328">
        <v>29792273.449999999</v>
      </c>
      <c r="AO30" s="330"/>
      <c r="AP30" s="328">
        <v>567256.93000000005</v>
      </c>
      <c r="AQ30" s="328">
        <v>38148.86</v>
      </c>
      <c r="AR30" s="328">
        <v>28407223.489999998</v>
      </c>
      <c r="AS30" s="328">
        <v>1910427.31</v>
      </c>
      <c r="AT30" s="329">
        <v>74985.55</v>
      </c>
      <c r="AU30" s="329" t="s">
        <v>681</v>
      </c>
      <c r="AV30" s="328">
        <v>5042.8900000000003</v>
      </c>
      <c r="AW30" s="328">
        <v>29792273.449999999</v>
      </c>
      <c r="AX30" s="330"/>
      <c r="AY30" s="328">
        <v>567256.93000000005</v>
      </c>
      <c r="AZ30" s="328">
        <v>38148.86</v>
      </c>
      <c r="BA30" s="328">
        <v>28407223.489999998</v>
      </c>
      <c r="BB30" s="328">
        <v>1910427.31</v>
      </c>
      <c r="BC30" s="329">
        <v>74985.55</v>
      </c>
      <c r="BD30" s="329" t="s">
        <v>681</v>
      </c>
      <c r="BE30" s="328">
        <v>5042.8900000000003</v>
      </c>
      <c r="BF30" s="328">
        <v>29792273.449999999</v>
      </c>
      <c r="BG30" s="330"/>
      <c r="BH30" s="328">
        <v>567256.93000000005</v>
      </c>
      <c r="BI30" s="328">
        <v>38148.86</v>
      </c>
      <c r="BJ30" s="328">
        <v>28407223.489999998</v>
      </c>
      <c r="BK30" s="328">
        <v>1910427.31</v>
      </c>
      <c r="BL30" s="329">
        <v>74985.55</v>
      </c>
      <c r="BM30" s="329" t="s">
        <v>681</v>
      </c>
      <c r="BN30" s="328">
        <v>5042.8900000000003</v>
      </c>
      <c r="BO30" s="328">
        <v>29792273.449999999</v>
      </c>
      <c r="BP30" s="330"/>
      <c r="BQ30" s="328">
        <v>567256.93000000005</v>
      </c>
      <c r="BR30" s="328">
        <v>38148.86</v>
      </c>
      <c r="BS30" s="328">
        <v>28407223.489999998</v>
      </c>
      <c r="BT30" s="328">
        <v>1910427.31</v>
      </c>
      <c r="BU30" s="329">
        <v>74985.55</v>
      </c>
      <c r="BV30" s="329" t="s">
        <v>681</v>
      </c>
      <c r="BW30" s="328">
        <v>5042.8900000000003</v>
      </c>
      <c r="BX30" s="328">
        <v>29792273.449999999</v>
      </c>
      <c r="BY30" s="330"/>
      <c r="BZ30" s="328">
        <v>563831.80000000005</v>
      </c>
      <c r="CA30" s="328">
        <v>37918.51</v>
      </c>
      <c r="CB30" s="328">
        <v>28125245.18</v>
      </c>
      <c r="CC30" s="328">
        <v>1891463.86</v>
      </c>
      <c r="CD30" s="329">
        <v>572683.44999999995</v>
      </c>
      <c r="CE30" s="329" t="s">
        <v>681</v>
      </c>
      <c r="CF30" s="328">
        <v>38513.800000000003</v>
      </c>
      <c r="CG30" s="328">
        <v>30026155.979999997</v>
      </c>
      <c r="CH30" s="330"/>
      <c r="CI30" s="328">
        <v>563831.80000000005</v>
      </c>
      <c r="CJ30" s="328">
        <v>37918.51</v>
      </c>
      <c r="CK30" s="328">
        <v>28125245.18</v>
      </c>
      <c r="CL30" s="328">
        <v>1891463.86</v>
      </c>
      <c r="CM30" s="329">
        <v>572683.44999999995</v>
      </c>
      <c r="CN30" s="329" t="s">
        <v>681</v>
      </c>
      <c r="CO30" s="328">
        <v>38513.800000000003</v>
      </c>
      <c r="CP30" s="328">
        <v>30026155.979999997</v>
      </c>
      <c r="CQ30" s="330"/>
      <c r="CR30" s="329">
        <v>563831.80000000005</v>
      </c>
      <c r="CS30" s="329">
        <v>37918.51</v>
      </c>
      <c r="CT30" s="329">
        <v>28125245.18</v>
      </c>
      <c r="CU30" s="329">
        <v>1891463.86</v>
      </c>
      <c r="CV30" s="329">
        <v>572683.44999999995</v>
      </c>
      <c r="CW30" s="329" t="s">
        <v>681</v>
      </c>
      <c r="CX30" s="329">
        <v>38513.800000000003</v>
      </c>
      <c r="CY30" s="329">
        <v>30026155.979999997</v>
      </c>
      <c r="CZ30" s="330"/>
      <c r="DA30" s="329">
        <v>439696.06</v>
      </c>
      <c r="DB30" s="329">
        <v>29570.2</v>
      </c>
      <c r="DC30" s="329">
        <v>29743023.850000001</v>
      </c>
      <c r="DD30" s="329">
        <v>2000261.84</v>
      </c>
      <c r="DE30" s="329">
        <v>3333560.53</v>
      </c>
      <c r="DF30" s="329" t="s">
        <v>681</v>
      </c>
      <c r="DG30" s="329">
        <v>224186.82</v>
      </c>
      <c r="DH30" s="329">
        <v>34831766.780000001</v>
      </c>
      <c r="DI30" s="10"/>
    </row>
    <row r="31" spans="1:113" s="235" customFormat="1">
      <c r="A31" s="235" t="s">
        <v>510</v>
      </c>
      <c r="B31" s="17"/>
      <c r="C31" s="3"/>
      <c r="D31" s="3"/>
      <c r="E31" s="10"/>
      <c r="F31" s="328"/>
      <c r="G31" s="328"/>
      <c r="H31" s="328"/>
      <c r="I31" s="328"/>
      <c r="J31" s="329"/>
      <c r="K31" s="329"/>
      <c r="L31" s="328"/>
      <c r="M31" s="328"/>
      <c r="N31" s="330"/>
      <c r="O31" s="328"/>
      <c r="P31" s="328"/>
      <c r="Q31" s="328"/>
      <c r="R31" s="328"/>
      <c r="S31" s="329"/>
      <c r="T31" s="329"/>
      <c r="U31" s="328"/>
      <c r="V31" s="328"/>
      <c r="W31" s="330"/>
      <c r="X31" s="328"/>
      <c r="Y31" s="328"/>
      <c r="Z31" s="328"/>
      <c r="AA31" s="328"/>
      <c r="AB31" s="329"/>
      <c r="AC31" s="329"/>
      <c r="AD31" s="328"/>
      <c r="AE31" s="328"/>
      <c r="AF31" s="330"/>
      <c r="AG31" s="328"/>
      <c r="AH31" s="328"/>
      <c r="AI31" s="328"/>
      <c r="AJ31" s="328"/>
      <c r="AK31" s="329"/>
      <c r="AL31" s="329"/>
      <c r="AM31" s="328"/>
      <c r="AN31" s="328"/>
      <c r="AO31" s="330"/>
      <c r="AP31" s="328"/>
      <c r="AQ31" s="328"/>
      <c r="AR31" s="328"/>
      <c r="AS31" s="328"/>
      <c r="AT31" s="329"/>
      <c r="AU31" s="329"/>
      <c r="AV31" s="328"/>
      <c r="AW31" s="328"/>
      <c r="AX31" s="330"/>
      <c r="AY31" s="328"/>
      <c r="AZ31" s="328"/>
      <c r="BA31" s="328"/>
      <c r="BB31" s="328"/>
      <c r="BC31" s="329"/>
      <c r="BD31" s="329"/>
      <c r="BE31" s="328"/>
      <c r="BF31" s="328"/>
      <c r="BG31" s="330"/>
      <c r="BH31" s="328"/>
      <c r="BI31" s="328"/>
      <c r="BJ31" s="328"/>
      <c r="BK31" s="328"/>
      <c r="BL31" s="329"/>
      <c r="BM31" s="329"/>
      <c r="BN31" s="328"/>
      <c r="BO31" s="328"/>
      <c r="BP31" s="330"/>
      <c r="BQ31" s="328"/>
      <c r="BR31" s="328"/>
      <c r="BS31" s="328"/>
      <c r="BT31" s="328"/>
      <c r="BU31" s="329"/>
      <c r="BV31" s="329"/>
      <c r="BW31" s="328"/>
      <c r="BX31" s="328"/>
      <c r="BY31" s="330"/>
      <c r="BZ31" s="328"/>
      <c r="CA31" s="328"/>
      <c r="CB31" s="328"/>
      <c r="CC31" s="328"/>
      <c r="CD31" s="329"/>
      <c r="CE31" s="329"/>
      <c r="CF31" s="328"/>
      <c r="CG31" s="328"/>
      <c r="CH31" s="330"/>
      <c r="CI31" s="328"/>
      <c r="CJ31" s="328"/>
      <c r="CK31" s="328"/>
      <c r="CL31" s="328"/>
      <c r="CM31" s="329"/>
      <c r="CN31" s="329"/>
      <c r="CO31" s="328"/>
      <c r="CP31" s="328"/>
      <c r="CQ31" s="330"/>
      <c r="CR31" s="329"/>
      <c r="CS31" s="329"/>
      <c r="CT31" s="329"/>
      <c r="CU31" s="329"/>
      <c r="CV31" s="329"/>
      <c r="CW31" s="329"/>
      <c r="CX31" s="329"/>
      <c r="CY31" s="329"/>
      <c r="CZ31" s="330"/>
      <c r="DA31" s="329"/>
      <c r="DB31" s="329"/>
      <c r="DC31" s="329"/>
      <c r="DD31" s="329"/>
      <c r="DE31" s="329"/>
      <c r="DF31" s="329"/>
      <c r="DG31" s="329"/>
      <c r="DH31" s="329"/>
      <c r="DI31" s="10"/>
    </row>
    <row r="32" spans="1:113">
      <c r="A32" s="2" t="str">
        <f>INDEX(Map!$A$6:$B$70,MATCH('FY14 Essbase'!C32,Map!$A$6:$A$70,0),2)</f>
        <v>070DIV</v>
      </c>
      <c r="B32" s="17"/>
      <c r="C32" s="3" t="s">
        <v>96</v>
      </c>
      <c r="D32" s="3" t="s">
        <v>54</v>
      </c>
      <c r="E32" s="10"/>
      <c r="F32" s="328">
        <v>-4671.72</v>
      </c>
      <c r="G32" s="328">
        <v>-314.18</v>
      </c>
      <c r="H32" s="329" t="s">
        <v>681</v>
      </c>
      <c r="I32" s="329" t="s">
        <v>681</v>
      </c>
      <c r="J32" s="329" t="s">
        <v>681</v>
      </c>
      <c r="K32" s="329" t="s">
        <v>681</v>
      </c>
      <c r="L32" s="329" t="s">
        <v>681</v>
      </c>
      <c r="M32" s="328">
        <v>4985.9000000000005</v>
      </c>
      <c r="N32" s="330"/>
      <c r="O32" s="328">
        <v>-4671.72</v>
      </c>
      <c r="P32" s="328">
        <v>-314.18</v>
      </c>
      <c r="Q32" s="329" t="s">
        <v>681</v>
      </c>
      <c r="R32" s="329" t="s">
        <v>681</v>
      </c>
      <c r="S32" s="329" t="s">
        <v>681</v>
      </c>
      <c r="T32" s="329" t="s">
        <v>681</v>
      </c>
      <c r="U32" s="329" t="s">
        <v>681</v>
      </c>
      <c r="V32" s="328">
        <v>4985.9000000000005</v>
      </c>
      <c r="W32" s="330"/>
      <c r="X32" s="328">
        <v>-4671.72</v>
      </c>
      <c r="Y32" s="328">
        <v>-314.18</v>
      </c>
      <c r="Z32" s="329" t="s">
        <v>681</v>
      </c>
      <c r="AA32" s="329" t="s">
        <v>681</v>
      </c>
      <c r="AB32" s="329" t="s">
        <v>681</v>
      </c>
      <c r="AC32" s="329" t="s">
        <v>681</v>
      </c>
      <c r="AD32" s="329" t="s">
        <v>681</v>
      </c>
      <c r="AE32" s="328">
        <v>4985.9000000000005</v>
      </c>
      <c r="AF32" s="330"/>
      <c r="AG32" s="328">
        <v>-4671.72</v>
      </c>
      <c r="AH32" s="328">
        <v>-314.18</v>
      </c>
      <c r="AI32" s="329" t="s">
        <v>681</v>
      </c>
      <c r="AJ32" s="329" t="s">
        <v>681</v>
      </c>
      <c r="AK32" s="329" t="s">
        <v>681</v>
      </c>
      <c r="AL32" s="329" t="s">
        <v>681</v>
      </c>
      <c r="AM32" s="329" t="s">
        <v>681</v>
      </c>
      <c r="AN32" s="328">
        <v>4985.9000000000005</v>
      </c>
      <c r="AO32" s="330"/>
      <c r="AP32" s="328">
        <v>-4671.72</v>
      </c>
      <c r="AQ32" s="328">
        <v>-314.18</v>
      </c>
      <c r="AR32" s="329" t="s">
        <v>681</v>
      </c>
      <c r="AS32" s="329" t="s">
        <v>681</v>
      </c>
      <c r="AT32" s="329" t="s">
        <v>681</v>
      </c>
      <c r="AU32" s="329" t="s">
        <v>681</v>
      </c>
      <c r="AV32" s="329" t="s">
        <v>681</v>
      </c>
      <c r="AW32" s="328">
        <v>4985.9000000000005</v>
      </c>
      <c r="AX32" s="330"/>
      <c r="AY32" s="328">
        <v>-4671.72</v>
      </c>
      <c r="AZ32" s="328">
        <v>-314.18</v>
      </c>
      <c r="BA32" s="329" t="s">
        <v>681</v>
      </c>
      <c r="BB32" s="329" t="s">
        <v>681</v>
      </c>
      <c r="BC32" s="329" t="s">
        <v>681</v>
      </c>
      <c r="BD32" s="329" t="s">
        <v>681</v>
      </c>
      <c r="BE32" s="329" t="s">
        <v>681</v>
      </c>
      <c r="BF32" s="328">
        <v>4985.9000000000005</v>
      </c>
      <c r="BG32" s="330"/>
      <c r="BH32" s="328">
        <v>-4671.72</v>
      </c>
      <c r="BI32" s="328">
        <v>-314.18</v>
      </c>
      <c r="BJ32" s="329" t="s">
        <v>681</v>
      </c>
      <c r="BK32" s="329" t="s">
        <v>681</v>
      </c>
      <c r="BL32" s="329" t="s">
        <v>681</v>
      </c>
      <c r="BM32" s="329" t="s">
        <v>681</v>
      </c>
      <c r="BN32" s="329" t="s">
        <v>681</v>
      </c>
      <c r="BO32" s="328">
        <v>4985.9000000000005</v>
      </c>
      <c r="BP32" s="330"/>
      <c r="BQ32" s="328">
        <v>-4671.72</v>
      </c>
      <c r="BR32" s="328">
        <v>-314.18</v>
      </c>
      <c r="BS32" s="329" t="s">
        <v>681</v>
      </c>
      <c r="BT32" s="329" t="s">
        <v>681</v>
      </c>
      <c r="BU32" s="329" t="s">
        <v>681</v>
      </c>
      <c r="BV32" s="329" t="s">
        <v>681</v>
      </c>
      <c r="BW32" s="329" t="s">
        <v>681</v>
      </c>
      <c r="BX32" s="328">
        <v>4985.9000000000005</v>
      </c>
      <c r="BY32" s="330"/>
      <c r="BZ32" s="328">
        <v>0</v>
      </c>
      <c r="CA32" s="328">
        <v>0</v>
      </c>
      <c r="CB32" s="329" t="s">
        <v>681</v>
      </c>
      <c r="CC32" s="329" t="s">
        <v>681</v>
      </c>
      <c r="CD32" s="329" t="s">
        <v>681</v>
      </c>
      <c r="CE32" s="329" t="s">
        <v>681</v>
      </c>
      <c r="CF32" s="329" t="s">
        <v>681</v>
      </c>
      <c r="CG32" s="328">
        <v>0</v>
      </c>
      <c r="CH32" s="330"/>
      <c r="CI32" s="329" t="s">
        <v>681</v>
      </c>
      <c r="CJ32" s="329" t="s">
        <v>681</v>
      </c>
      <c r="CK32" s="329" t="s">
        <v>681</v>
      </c>
      <c r="CL32" s="329" t="s">
        <v>681</v>
      </c>
      <c r="CM32" s="329" t="s">
        <v>681</v>
      </c>
      <c r="CN32" s="329" t="s">
        <v>681</v>
      </c>
      <c r="CO32" s="329" t="s">
        <v>681</v>
      </c>
      <c r="CP32" s="329" t="s">
        <v>681</v>
      </c>
      <c r="CQ32" s="330"/>
      <c r="CR32" s="329" t="s">
        <v>681</v>
      </c>
      <c r="CS32" s="329" t="s">
        <v>681</v>
      </c>
      <c r="CT32" s="329" t="s">
        <v>681</v>
      </c>
      <c r="CU32" s="329" t="s">
        <v>681</v>
      </c>
      <c r="CV32" s="329" t="s">
        <v>681</v>
      </c>
      <c r="CW32" s="329" t="s">
        <v>681</v>
      </c>
      <c r="CX32" s="329" t="s">
        <v>681</v>
      </c>
      <c r="CY32" s="329" t="s">
        <v>681</v>
      </c>
      <c r="CZ32" s="330"/>
      <c r="DA32" s="329" t="s">
        <v>681</v>
      </c>
      <c r="DB32" s="329" t="s">
        <v>681</v>
      </c>
      <c r="DC32" s="329" t="s">
        <v>681</v>
      </c>
      <c r="DD32" s="329" t="s">
        <v>681</v>
      </c>
      <c r="DE32" s="329" t="s">
        <v>681</v>
      </c>
      <c r="DF32" s="329" t="s">
        <v>681</v>
      </c>
      <c r="DG32" s="329" t="s">
        <v>681</v>
      </c>
      <c r="DH32" s="329" t="s">
        <v>681</v>
      </c>
      <c r="DI32" s="10"/>
    </row>
    <row r="33" spans="1:113">
      <c r="A33" s="2" t="str">
        <f>INDEX(Map!$A$6:$B$70,MATCH('FY14 Essbase'!C33,Map!$A$6:$A$70,0),2)</f>
        <v>071DIV</v>
      </c>
      <c r="B33" s="17"/>
      <c r="C33" s="3" t="s">
        <v>68</v>
      </c>
      <c r="D33" s="3" t="s">
        <v>26</v>
      </c>
      <c r="E33" s="10"/>
      <c r="F33" s="328">
        <v>-3460.7</v>
      </c>
      <c r="G33" s="328">
        <v>-232.74</v>
      </c>
      <c r="H33" s="329" t="s">
        <v>681</v>
      </c>
      <c r="I33" s="329" t="s">
        <v>681</v>
      </c>
      <c r="J33" s="328">
        <v>0.34</v>
      </c>
      <c r="K33" s="329" t="s">
        <v>681</v>
      </c>
      <c r="L33" s="328">
        <v>0.02</v>
      </c>
      <c r="M33" s="328">
        <v>3693.7999999999997</v>
      </c>
      <c r="N33" s="330"/>
      <c r="O33" s="328">
        <v>-3460.7</v>
      </c>
      <c r="P33" s="328">
        <v>-232.74</v>
      </c>
      <c r="Q33" s="329" t="s">
        <v>681</v>
      </c>
      <c r="R33" s="329" t="s">
        <v>681</v>
      </c>
      <c r="S33" s="328">
        <v>0.34</v>
      </c>
      <c r="T33" s="329" t="s">
        <v>681</v>
      </c>
      <c r="U33" s="328">
        <v>0.02</v>
      </c>
      <c r="V33" s="328">
        <v>3693.7999999999997</v>
      </c>
      <c r="W33" s="330"/>
      <c r="X33" s="328">
        <v>-3460.7</v>
      </c>
      <c r="Y33" s="328">
        <v>-232.74</v>
      </c>
      <c r="Z33" s="329" t="s">
        <v>681</v>
      </c>
      <c r="AA33" s="329" t="s">
        <v>681</v>
      </c>
      <c r="AB33" s="328">
        <v>0.34</v>
      </c>
      <c r="AC33" s="329" t="s">
        <v>681</v>
      </c>
      <c r="AD33" s="328">
        <v>0.02</v>
      </c>
      <c r="AE33" s="328">
        <v>3693.7999999999997</v>
      </c>
      <c r="AF33" s="330"/>
      <c r="AG33" s="328">
        <v>-3460.7</v>
      </c>
      <c r="AH33" s="328">
        <v>-232.74</v>
      </c>
      <c r="AI33" s="329" t="s">
        <v>681</v>
      </c>
      <c r="AJ33" s="329" t="s">
        <v>681</v>
      </c>
      <c r="AK33" s="328">
        <v>0.34</v>
      </c>
      <c r="AL33" s="329" t="s">
        <v>681</v>
      </c>
      <c r="AM33" s="328">
        <v>0.02</v>
      </c>
      <c r="AN33" s="328">
        <v>3693.7999999999997</v>
      </c>
      <c r="AO33" s="330"/>
      <c r="AP33" s="328">
        <v>-3460.7</v>
      </c>
      <c r="AQ33" s="328">
        <v>-232.74</v>
      </c>
      <c r="AR33" s="329" t="s">
        <v>681</v>
      </c>
      <c r="AS33" s="329" t="s">
        <v>681</v>
      </c>
      <c r="AT33" s="328">
        <v>0.34</v>
      </c>
      <c r="AU33" s="329" t="s">
        <v>681</v>
      </c>
      <c r="AV33" s="328">
        <v>0.02</v>
      </c>
      <c r="AW33" s="328">
        <v>3693.7999999999997</v>
      </c>
      <c r="AX33" s="330"/>
      <c r="AY33" s="328">
        <v>-3460.7</v>
      </c>
      <c r="AZ33" s="328">
        <v>-232.74</v>
      </c>
      <c r="BA33" s="329" t="s">
        <v>681</v>
      </c>
      <c r="BB33" s="329" t="s">
        <v>681</v>
      </c>
      <c r="BC33" s="328">
        <v>0.34</v>
      </c>
      <c r="BD33" s="329" t="s">
        <v>681</v>
      </c>
      <c r="BE33" s="328">
        <v>0.02</v>
      </c>
      <c r="BF33" s="328">
        <v>3693.7999999999997</v>
      </c>
      <c r="BG33" s="330"/>
      <c r="BH33" s="328">
        <v>-3460.7</v>
      </c>
      <c r="BI33" s="328">
        <v>-232.74</v>
      </c>
      <c r="BJ33" s="329" t="s">
        <v>681</v>
      </c>
      <c r="BK33" s="329" t="s">
        <v>681</v>
      </c>
      <c r="BL33" s="328">
        <v>0.34</v>
      </c>
      <c r="BM33" s="329" t="s">
        <v>681</v>
      </c>
      <c r="BN33" s="328">
        <v>0.02</v>
      </c>
      <c r="BO33" s="328">
        <v>3693.7999999999997</v>
      </c>
      <c r="BP33" s="330"/>
      <c r="BQ33" s="328">
        <v>-3460.7</v>
      </c>
      <c r="BR33" s="328">
        <v>-232.74</v>
      </c>
      <c r="BS33" s="329" t="s">
        <v>681</v>
      </c>
      <c r="BT33" s="329" t="s">
        <v>681</v>
      </c>
      <c r="BU33" s="328">
        <v>0.34</v>
      </c>
      <c r="BV33" s="329" t="s">
        <v>681</v>
      </c>
      <c r="BW33" s="328">
        <v>0.02</v>
      </c>
      <c r="BX33" s="328">
        <v>3693.7999999999997</v>
      </c>
      <c r="BY33" s="330"/>
      <c r="BZ33" s="328">
        <v>0</v>
      </c>
      <c r="CA33" s="328">
        <v>0</v>
      </c>
      <c r="CB33" s="329" t="s">
        <v>681</v>
      </c>
      <c r="CC33" s="329" t="s">
        <v>681</v>
      </c>
      <c r="CD33" s="328">
        <v>0</v>
      </c>
      <c r="CE33" s="329" t="s">
        <v>681</v>
      </c>
      <c r="CF33" s="328">
        <v>0</v>
      </c>
      <c r="CG33" s="328">
        <v>0</v>
      </c>
      <c r="CH33" s="330"/>
      <c r="CI33" s="329" t="s">
        <v>681</v>
      </c>
      <c r="CJ33" s="329" t="s">
        <v>681</v>
      </c>
      <c r="CK33" s="329" t="s">
        <v>681</v>
      </c>
      <c r="CL33" s="329" t="s">
        <v>681</v>
      </c>
      <c r="CM33" s="329" t="s">
        <v>681</v>
      </c>
      <c r="CN33" s="329" t="s">
        <v>681</v>
      </c>
      <c r="CO33" s="329" t="s">
        <v>681</v>
      </c>
      <c r="CP33" s="329" t="s">
        <v>681</v>
      </c>
      <c r="CQ33" s="330"/>
      <c r="CR33" s="329" t="s">
        <v>681</v>
      </c>
      <c r="CS33" s="329" t="s">
        <v>681</v>
      </c>
      <c r="CT33" s="329" t="s">
        <v>681</v>
      </c>
      <c r="CU33" s="329" t="s">
        <v>681</v>
      </c>
      <c r="CV33" s="329" t="s">
        <v>681</v>
      </c>
      <c r="CW33" s="329" t="s">
        <v>681</v>
      </c>
      <c r="CX33" s="329" t="s">
        <v>681</v>
      </c>
      <c r="CY33" s="329" t="s">
        <v>681</v>
      </c>
      <c r="CZ33" s="330"/>
      <c r="DA33" s="329" t="s">
        <v>681</v>
      </c>
      <c r="DB33" s="329" t="s">
        <v>681</v>
      </c>
      <c r="DC33" s="329" t="s">
        <v>681</v>
      </c>
      <c r="DD33" s="329" t="s">
        <v>681</v>
      </c>
      <c r="DE33" s="329" t="s">
        <v>681</v>
      </c>
      <c r="DF33" s="329" t="s">
        <v>681</v>
      </c>
      <c r="DG33" s="329" t="s">
        <v>681</v>
      </c>
      <c r="DH33" s="329" t="s">
        <v>681</v>
      </c>
      <c r="DI33" s="10"/>
    </row>
    <row r="34" spans="1:113">
      <c r="A34" s="2" t="str">
        <f>INDEX(Map!$A$6:$B$70,MATCH('FY14 Essbase'!C34,Map!$A$6:$A$70,0),2)</f>
        <v>072DIV</v>
      </c>
      <c r="B34" s="17"/>
      <c r="C34" s="3" t="s">
        <v>97</v>
      </c>
      <c r="D34" s="3" t="s">
        <v>55</v>
      </c>
      <c r="E34" s="10"/>
      <c r="F34" s="328">
        <v>-21990.94</v>
      </c>
      <c r="G34" s="328">
        <v>-1478.92</v>
      </c>
      <c r="H34" s="328">
        <v>-0.34</v>
      </c>
      <c r="I34" s="328">
        <v>-0.02</v>
      </c>
      <c r="J34" s="328">
        <v>-0.34</v>
      </c>
      <c r="K34" s="329" t="s">
        <v>681</v>
      </c>
      <c r="L34" s="328">
        <v>-0.02</v>
      </c>
      <c r="M34" s="328">
        <v>23469.14</v>
      </c>
      <c r="N34" s="330"/>
      <c r="O34" s="328">
        <v>-21990.94</v>
      </c>
      <c r="P34" s="328">
        <v>-1478.92</v>
      </c>
      <c r="Q34" s="328">
        <v>-0.34</v>
      </c>
      <c r="R34" s="328">
        <v>-0.02</v>
      </c>
      <c r="S34" s="328">
        <v>-0.34</v>
      </c>
      <c r="T34" s="329" t="s">
        <v>681</v>
      </c>
      <c r="U34" s="328">
        <v>-0.02</v>
      </c>
      <c r="V34" s="328">
        <v>23469.14</v>
      </c>
      <c r="W34" s="330"/>
      <c r="X34" s="328">
        <v>-21990.94</v>
      </c>
      <c r="Y34" s="328">
        <v>-1478.92</v>
      </c>
      <c r="Z34" s="328">
        <v>-0.34</v>
      </c>
      <c r="AA34" s="328">
        <v>-0.02</v>
      </c>
      <c r="AB34" s="328">
        <v>-0.34</v>
      </c>
      <c r="AC34" s="329" t="s">
        <v>681</v>
      </c>
      <c r="AD34" s="328">
        <v>-0.02</v>
      </c>
      <c r="AE34" s="328">
        <v>23469.14</v>
      </c>
      <c r="AF34" s="330"/>
      <c r="AG34" s="328">
        <v>-21990.94</v>
      </c>
      <c r="AH34" s="328">
        <v>-1478.92</v>
      </c>
      <c r="AI34" s="328">
        <v>-0.34</v>
      </c>
      <c r="AJ34" s="328">
        <v>-0.02</v>
      </c>
      <c r="AK34" s="328">
        <v>-0.34</v>
      </c>
      <c r="AL34" s="329" t="s">
        <v>681</v>
      </c>
      <c r="AM34" s="328">
        <v>-0.02</v>
      </c>
      <c r="AN34" s="328">
        <v>23469.14</v>
      </c>
      <c r="AO34" s="330"/>
      <c r="AP34" s="328">
        <v>-21990.94</v>
      </c>
      <c r="AQ34" s="328">
        <v>-1478.92</v>
      </c>
      <c r="AR34" s="328">
        <v>-0.34</v>
      </c>
      <c r="AS34" s="328">
        <v>-0.02</v>
      </c>
      <c r="AT34" s="328">
        <v>-0.34</v>
      </c>
      <c r="AU34" s="329" t="s">
        <v>681</v>
      </c>
      <c r="AV34" s="328">
        <v>-0.02</v>
      </c>
      <c r="AW34" s="328">
        <v>23469.14</v>
      </c>
      <c r="AX34" s="330"/>
      <c r="AY34" s="328">
        <v>-21990.94</v>
      </c>
      <c r="AZ34" s="328">
        <v>-1478.92</v>
      </c>
      <c r="BA34" s="328">
        <v>-0.34</v>
      </c>
      <c r="BB34" s="328">
        <v>-0.02</v>
      </c>
      <c r="BC34" s="328">
        <v>-0.34</v>
      </c>
      <c r="BD34" s="329" t="s">
        <v>681</v>
      </c>
      <c r="BE34" s="328">
        <v>-0.02</v>
      </c>
      <c r="BF34" s="328">
        <v>23469.14</v>
      </c>
      <c r="BG34" s="330"/>
      <c r="BH34" s="328">
        <v>-21990.94</v>
      </c>
      <c r="BI34" s="328">
        <v>-1478.92</v>
      </c>
      <c r="BJ34" s="328">
        <v>-0.34</v>
      </c>
      <c r="BK34" s="328">
        <v>-0.02</v>
      </c>
      <c r="BL34" s="328">
        <v>-0.34</v>
      </c>
      <c r="BM34" s="329" t="s">
        <v>681</v>
      </c>
      <c r="BN34" s="328">
        <v>-0.02</v>
      </c>
      <c r="BO34" s="328">
        <v>23469.14</v>
      </c>
      <c r="BP34" s="330"/>
      <c r="BQ34" s="328">
        <v>-21990.94</v>
      </c>
      <c r="BR34" s="328">
        <v>-1478.92</v>
      </c>
      <c r="BS34" s="328">
        <v>-0.34</v>
      </c>
      <c r="BT34" s="328">
        <v>-0.02</v>
      </c>
      <c r="BU34" s="328">
        <v>-0.34</v>
      </c>
      <c r="BV34" s="329" t="s">
        <v>681</v>
      </c>
      <c r="BW34" s="328">
        <v>-0.02</v>
      </c>
      <c r="BX34" s="328">
        <v>23469.14</v>
      </c>
      <c r="BY34" s="330"/>
      <c r="BZ34" s="328">
        <v>0</v>
      </c>
      <c r="CA34" s="328">
        <v>0</v>
      </c>
      <c r="CB34" s="328">
        <v>0.68</v>
      </c>
      <c r="CC34" s="328">
        <v>0.05</v>
      </c>
      <c r="CD34" s="328">
        <v>0</v>
      </c>
      <c r="CE34" s="329" t="s">
        <v>681</v>
      </c>
      <c r="CF34" s="328">
        <v>0</v>
      </c>
      <c r="CG34" s="328">
        <v>0.73000000000000009</v>
      </c>
      <c r="CH34" s="330"/>
      <c r="CI34" s="329" t="s">
        <v>681</v>
      </c>
      <c r="CJ34" s="329" t="s">
        <v>681</v>
      </c>
      <c r="CK34" s="328">
        <v>0.68</v>
      </c>
      <c r="CL34" s="328">
        <v>0.05</v>
      </c>
      <c r="CM34" s="329" t="s">
        <v>681</v>
      </c>
      <c r="CN34" s="329" t="s">
        <v>681</v>
      </c>
      <c r="CO34" s="329" t="s">
        <v>681</v>
      </c>
      <c r="CP34" s="328">
        <v>0.73000000000000009</v>
      </c>
      <c r="CQ34" s="330"/>
      <c r="CR34" s="329" t="s">
        <v>681</v>
      </c>
      <c r="CS34" s="329" t="s">
        <v>681</v>
      </c>
      <c r="CT34" s="329">
        <v>0.68</v>
      </c>
      <c r="CU34" s="329">
        <v>0.05</v>
      </c>
      <c r="CV34" s="329" t="s">
        <v>681</v>
      </c>
      <c r="CW34" s="329" t="s">
        <v>681</v>
      </c>
      <c r="CX34" s="329" t="s">
        <v>681</v>
      </c>
      <c r="CY34" s="329">
        <v>0.73000000000000009</v>
      </c>
      <c r="CZ34" s="330"/>
      <c r="DA34" s="329">
        <v>-0.34</v>
      </c>
      <c r="DB34" s="329">
        <v>-0.02</v>
      </c>
      <c r="DC34" s="329">
        <v>1.03</v>
      </c>
      <c r="DD34" s="329">
        <v>7.0000000000000007E-2</v>
      </c>
      <c r="DE34" s="329" t="s">
        <v>681</v>
      </c>
      <c r="DF34" s="329" t="s">
        <v>681</v>
      </c>
      <c r="DG34" s="329" t="s">
        <v>681</v>
      </c>
      <c r="DH34" s="329">
        <v>1.4600000000000002</v>
      </c>
      <c r="DI34" s="10"/>
    </row>
    <row r="35" spans="1:113">
      <c r="A35" s="2" t="str">
        <f>INDEX(Map!$A$6:$B$70,MATCH('FY14 Essbase'!C35,Map!$A$6:$A$70,0),2)</f>
        <v>077DIV</v>
      </c>
      <c r="B35" s="17"/>
      <c r="C35" s="3" t="s">
        <v>72</v>
      </c>
      <c r="D35" s="3" t="s">
        <v>30</v>
      </c>
      <c r="E35" s="10"/>
      <c r="F35" s="328">
        <v>1444573.8</v>
      </c>
      <c r="G35" s="328">
        <v>97149.7</v>
      </c>
      <c r="H35" s="328">
        <v>69925356.939999998</v>
      </c>
      <c r="I35" s="328">
        <v>4702582.4800000004</v>
      </c>
      <c r="J35" s="328">
        <v>1133093.2</v>
      </c>
      <c r="K35" s="329" t="s">
        <v>681</v>
      </c>
      <c r="L35" s="328">
        <v>76202.17</v>
      </c>
      <c r="M35" s="328">
        <v>74295511.290000007</v>
      </c>
      <c r="N35" s="330"/>
      <c r="O35" s="328">
        <v>1444573.8</v>
      </c>
      <c r="P35" s="328">
        <v>97149.7</v>
      </c>
      <c r="Q35" s="328">
        <v>69925356.939999998</v>
      </c>
      <c r="R35" s="328">
        <v>4702582.4800000004</v>
      </c>
      <c r="S35" s="328">
        <v>1133093.2</v>
      </c>
      <c r="T35" s="329" t="s">
        <v>681</v>
      </c>
      <c r="U35" s="328">
        <v>76202.17</v>
      </c>
      <c r="V35" s="328">
        <v>74295511.290000007</v>
      </c>
      <c r="W35" s="330"/>
      <c r="X35" s="328">
        <v>1444573.8</v>
      </c>
      <c r="Y35" s="328">
        <v>97149.7</v>
      </c>
      <c r="Z35" s="328">
        <v>69925356.939999998</v>
      </c>
      <c r="AA35" s="328">
        <v>4702582.4800000004</v>
      </c>
      <c r="AB35" s="328">
        <v>1133093.2</v>
      </c>
      <c r="AC35" s="329" t="s">
        <v>681</v>
      </c>
      <c r="AD35" s="328">
        <v>76202.17</v>
      </c>
      <c r="AE35" s="328">
        <v>74295511.290000007</v>
      </c>
      <c r="AF35" s="330"/>
      <c r="AG35" s="328">
        <v>1444573.8</v>
      </c>
      <c r="AH35" s="328">
        <v>97149.7</v>
      </c>
      <c r="AI35" s="328">
        <v>69925356.939999998</v>
      </c>
      <c r="AJ35" s="328">
        <v>4702582.4800000004</v>
      </c>
      <c r="AK35" s="328">
        <v>1133093.2</v>
      </c>
      <c r="AL35" s="329" t="s">
        <v>681</v>
      </c>
      <c r="AM35" s="328">
        <v>76202.17</v>
      </c>
      <c r="AN35" s="328">
        <v>74295511.290000007</v>
      </c>
      <c r="AO35" s="330"/>
      <c r="AP35" s="328">
        <v>1444573.8</v>
      </c>
      <c r="AQ35" s="328">
        <v>97149.7</v>
      </c>
      <c r="AR35" s="328">
        <v>69925356.939999998</v>
      </c>
      <c r="AS35" s="328">
        <v>4702582.4800000004</v>
      </c>
      <c r="AT35" s="328">
        <v>1133093.2</v>
      </c>
      <c r="AU35" s="329" t="s">
        <v>681</v>
      </c>
      <c r="AV35" s="328">
        <v>76202.17</v>
      </c>
      <c r="AW35" s="328">
        <v>74295511.290000007</v>
      </c>
      <c r="AX35" s="330"/>
      <c r="AY35" s="328">
        <v>1444573.8</v>
      </c>
      <c r="AZ35" s="328">
        <v>97149.7</v>
      </c>
      <c r="BA35" s="328">
        <v>69925356.939999998</v>
      </c>
      <c r="BB35" s="328">
        <v>4702582.4800000004</v>
      </c>
      <c r="BC35" s="328">
        <v>1133093.2</v>
      </c>
      <c r="BD35" s="329" t="s">
        <v>681</v>
      </c>
      <c r="BE35" s="328">
        <v>76202.17</v>
      </c>
      <c r="BF35" s="328">
        <v>74295511.290000007</v>
      </c>
      <c r="BG35" s="330"/>
      <c r="BH35" s="328">
        <v>1444573.8</v>
      </c>
      <c r="BI35" s="328">
        <v>97149.7</v>
      </c>
      <c r="BJ35" s="328">
        <v>69925356.939999998</v>
      </c>
      <c r="BK35" s="328">
        <v>4702582.4800000004</v>
      </c>
      <c r="BL35" s="328">
        <v>1133093.2</v>
      </c>
      <c r="BM35" s="329" t="s">
        <v>681</v>
      </c>
      <c r="BN35" s="328">
        <v>76202.17</v>
      </c>
      <c r="BO35" s="328">
        <v>74295511.290000007</v>
      </c>
      <c r="BP35" s="330"/>
      <c r="BQ35" s="328">
        <v>1444573.8</v>
      </c>
      <c r="BR35" s="328">
        <v>97149.7</v>
      </c>
      <c r="BS35" s="328">
        <v>69925356.939999998</v>
      </c>
      <c r="BT35" s="328">
        <v>4702582.4800000004</v>
      </c>
      <c r="BU35" s="328">
        <v>1133093.2</v>
      </c>
      <c r="BV35" s="329" t="s">
        <v>681</v>
      </c>
      <c r="BW35" s="328">
        <v>76202.17</v>
      </c>
      <c r="BX35" s="328">
        <v>74295511.290000007</v>
      </c>
      <c r="BY35" s="330"/>
      <c r="BZ35" s="328">
        <v>1801823.92</v>
      </c>
      <c r="CA35" s="328">
        <v>121175.29</v>
      </c>
      <c r="CB35" s="328">
        <v>69954390.680000007</v>
      </c>
      <c r="CC35" s="328">
        <v>4704535.05</v>
      </c>
      <c r="CD35" s="328">
        <v>1695703.72</v>
      </c>
      <c r="CE35" s="329" t="s">
        <v>681</v>
      </c>
      <c r="CF35" s="328">
        <v>114038.55</v>
      </c>
      <c r="CG35" s="328">
        <v>74545668.789999992</v>
      </c>
      <c r="CH35" s="330"/>
      <c r="CI35" s="328">
        <v>1801823.92</v>
      </c>
      <c r="CJ35" s="328">
        <v>121175.29</v>
      </c>
      <c r="CK35" s="328">
        <v>69954390.680000007</v>
      </c>
      <c r="CL35" s="328">
        <v>4704535.05</v>
      </c>
      <c r="CM35" s="328">
        <v>1695703.72</v>
      </c>
      <c r="CN35" s="329" t="s">
        <v>681</v>
      </c>
      <c r="CO35" s="328">
        <v>114038.55</v>
      </c>
      <c r="CP35" s="328">
        <v>74545668.789999992</v>
      </c>
      <c r="CQ35" s="330"/>
      <c r="CR35" s="329">
        <v>1801823.92</v>
      </c>
      <c r="CS35" s="329">
        <v>121175.29</v>
      </c>
      <c r="CT35" s="329">
        <v>69954390.680000007</v>
      </c>
      <c r="CU35" s="329">
        <v>4704535.05</v>
      </c>
      <c r="CV35" s="329">
        <v>1695703.72</v>
      </c>
      <c r="CW35" s="329" t="s">
        <v>681</v>
      </c>
      <c r="CX35" s="329">
        <v>114038.55</v>
      </c>
      <c r="CY35" s="329">
        <v>74545668.789999992</v>
      </c>
      <c r="CZ35" s="330"/>
      <c r="DA35" s="329">
        <v>1696854.2</v>
      </c>
      <c r="DB35" s="329">
        <v>114115.93</v>
      </c>
      <c r="DC35" s="329">
        <v>75163706.299999997</v>
      </c>
      <c r="DD35" s="329">
        <v>5054869.1399999997</v>
      </c>
      <c r="DE35" s="329">
        <v>-7100877.2599999998</v>
      </c>
      <c r="DF35" s="329" t="s">
        <v>681</v>
      </c>
      <c r="DG35" s="329">
        <v>-477544.38</v>
      </c>
      <c r="DH35" s="329">
        <v>70829183.669999987</v>
      </c>
      <c r="DI35" s="10"/>
    </row>
    <row r="36" spans="1:113">
      <c r="A36" s="2" t="str">
        <f>INDEX(Map!$A$6:$B$70,MATCH('FY14 Essbase'!C36,Map!$A$6:$A$70,0),2)</f>
        <v>081DIV</v>
      </c>
      <c r="B36" s="17"/>
      <c r="C36" s="3" t="s">
        <v>70</v>
      </c>
      <c r="D36" s="3" t="s">
        <v>28</v>
      </c>
      <c r="E36" s="10"/>
      <c r="F36" s="328">
        <v>919518.98</v>
      </c>
      <c r="G36" s="328">
        <v>61839</v>
      </c>
      <c r="H36" s="328">
        <v>51736095.490000002</v>
      </c>
      <c r="I36" s="328">
        <v>3479328.06</v>
      </c>
      <c r="J36" s="328">
        <v>-439400.92</v>
      </c>
      <c r="K36" s="329" t="s">
        <v>681</v>
      </c>
      <c r="L36" s="328">
        <v>-29550.35</v>
      </c>
      <c r="M36" s="328">
        <v>53765114.300000004</v>
      </c>
      <c r="N36" s="330"/>
      <c r="O36" s="328">
        <v>919518.98</v>
      </c>
      <c r="P36" s="328">
        <v>61839</v>
      </c>
      <c r="Q36" s="328">
        <v>51736095.490000002</v>
      </c>
      <c r="R36" s="328">
        <v>3479328.06</v>
      </c>
      <c r="S36" s="328">
        <v>-439400.92</v>
      </c>
      <c r="T36" s="329" t="s">
        <v>681</v>
      </c>
      <c r="U36" s="328">
        <v>-29550.35</v>
      </c>
      <c r="V36" s="328">
        <v>53765114.300000004</v>
      </c>
      <c r="W36" s="330"/>
      <c r="X36" s="328">
        <v>919518.98</v>
      </c>
      <c r="Y36" s="328">
        <v>61839</v>
      </c>
      <c r="Z36" s="328">
        <v>51736095.490000002</v>
      </c>
      <c r="AA36" s="328">
        <v>3479328.06</v>
      </c>
      <c r="AB36" s="328">
        <v>-439400.92</v>
      </c>
      <c r="AC36" s="329" t="s">
        <v>681</v>
      </c>
      <c r="AD36" s="328">
        <v>-29550.35</v>
      </c>
      <c r="AE36" s="328">
        <v>53765114.300000004</v>
      </c>
      <c r="AF36" s="330"/>
      <c r="AG36" s="328">
        <v>919518.98</v>
      </c>
      <c r="AH36" s="328">
        <v>61839</v>
      </c>
      <c r="AI36" s="328">
        <v>51736095.490000002</v>
      </c>
      <c r="AJ36" s="328">
        <v>3479328.06</v>
      </c>
      <c r="AK36" s="328">
        <v>-439400.92</v>
      </c>
      <c r="AL36" s="329" t="s">
        <v>681</v>
      </c>
      <c r="AM36" s="328">
        <v>-29550.35</v>
      </c>
      <c r="AN36" s="328">
        <v>53765114.300000004</v>
      </c>
      <c r="AO36" s="330"/>
      <c r="AP36" s="328">
        <v>919518.98</v>
      </c>
      <c r="AQ36" s="328">
        <v>61839</v>
      </c>
      <c r="AR36" s="328">
        <v>51736095.490000002</v>
      </c>
      <c r="AS36" s="328">
        <v>3479328.06</v>
      </c>
      <c r="AT36" s="328">
        <v>-439400.92</v>
      </c>
      <c r="AU36" s="329" t="s">
        <v>681</v>
      </c>
      <c r="AV36" s="328">
        <v>-29550.35</v>
      </c>
      <c r="AW36" s="328">
        <v>53765114.300000004</v>
      </c>
      <c r="AX36" s="330"/>
      <c r="AY36" s="328">
        <v>919518.98</v>
      </c>
      <c r="AZ36" s="328">
        <v>61839</v>
      </c>
      <c r="BA36" s="328">
        <v>51736095.490000002</v>
      </c>
      <c r="BB36" s="328">
        <v>3479328.06</v>
      </c>
      <c r="BC36" s="328">
        <v>-439400.92</v>
      </c>
      <c r="BD36" s="329" t="s">
        <v>681</v>
      </c>
      <c r="BE36" s="328">
        <v>-29550.35</v>
      </c>
      <c r="BF36" s="328">
        <v>53765114.300000004</v>
      </c>
      <c r="BG36" s="330"/>
      <c r="BH36" s="328">
        <v>919518.98</v>
      </c>
      <c r="BI36" s="328">
        <v>61839</v>
      </c>
      <c r="BJ36" s="328">
        <v>51736095.490000002</v>
      </c>
      <c r="BK36" s="328">
        <v>3479328.06</v>
      </c>
      <c r="BL36" s="328">
        <v>-439400.92</v>
      </c>
      <c r="BM36" s="329" t="s">
        <v>681</v>
      </c>
      <c r="BN36" s="328">
        <v>-29550.35</v>
      </c>
      <c r="BO36" s="328">
        <v>53765114.300000004</v>
      </c>
      <c r="BP36" s="330"/>
      <c r="BQ36" s="328">
        <v>919518.98</v>
      </c>
      <c r="BR36" s="328">
        <v>61839</v>
      </c>
      <c r="BS36" s="328">
        <v>51736095.490000002</v>
      </c>
      <c r="BT36" s="328">
        <v>3479328.06</v>
      </c>
      <c r="BU36" s="328">
        <v>-439400.92</v>
      </c>
      <c r="BV36" s="329" t="s">
        <v>681</v>
      </c>
      <c r="BW36" s="328">
        <v>-29550.35</v>
      </c>
      <c r="BX36" s="328">
        <v>53765114.300000004</v>
      </c>
      <c r="BY36" s="330"/>
      <c r="BZ36" s="328">
        <v>902101.95</v>
      </c>
      <c r="CA36" s="328">
        <v>60667.68</v>
      </c>
      <c r="CB36" s="328">
        <v>51718630.57</v>
      </c>
      <c r="CC36" s="328">
        <v>3478153.52</v>
      </c>
      <c r="CD36" s="328">
        <v>-280538.15000000002</v>
      </c>
      <c r="CE36" s="329" t="s">
        <v>681</v>
      </c>
      <c r="CF36" s="328">
        <v>-18866.599999999999</v>
      </c>
      <c r="CG36" s="328">
        <v>53934609.710000001</v>
      </c>
      <c r="CH36" s="330"/>
      <c r="CI36" s="328">
        <v>902101.95</v>
      </c>
      <c r="CJ36" s="328">
        <v>60667.68</v>
      </c>
      <c r="CK36" s="328">
        <v>51718630.57</v>
      </c>
      <c r="CL36" s="328">
        <v>3478153.52</v>
      </c>
      <c r="CM36" s="328">
        <v>-280538.15000000002</v>
      </c>
      <c r="CN36" s="329" t="s">
        <v>681</v>
      </c>
      <c r="CO36" s="328">
        <v>-18866.599999999999</v>
      </c>
      <c r="CP36" s="328">
        <v>53934609.710000001</v>
      </c>
      <c r="CQ36" s="330"/>
      <c r="CR36" s="329">
        <v>902101.95</v>
      </c>
      <c r="CS36" s="329">
        <v>60667.68</v>
      </c>
      <c r="CT36" s="329">
        <v>51718630.57</v>
      </c>
      <c r="CU36" s="329">
        <v>3478153.52</v>
      </c>
      <c r="CV36" s="329">
        <v>-280538.15000000002</v>
      </c>
      <c r="CW36" s="329" t="s">
        <v>681</v>
      </c>
      <c r="CX36" s="329">
        <v>-18866.599999999999</v>
      </c>
      <c r="CY36" s="329">
        <v>53934609.710000001</v>
      </c>
      <c r="CZ36" s="330"/>
      <c r="DA36" s="329">
        <v>635856.66</v>
      </c>
      <c r="DB36" s="329">
        <v>42762.29</v>
      </c>
      <c r="DC36" s="329">
        <v>54909195.43</v>
      </c>
      <c r="DD36" s="329">
        <v>3692723.67</v>
      </c>
      <c r="DE36" s="329">
        <v>849076.22</v>
      </c>
      <c r="DF36" s="329" t="s">
        <v>681</v>
      </c>
      <c r="DG36" s="329">
        <v>57101.62</v>
      </c>
      <c r="DH36" s="329">
        <v>58829477.990000002</v>
      </c>
      <c r="DI36" s="10"/>
    </row>
    <row r="37" spans="1:113">
      <c r="A37" s="2" t="str">
        <f>INDEX(Map!$A$6:$B$70,MATCH('FY14 Essbase'!C37,Map!$A$6:$A$70,0),2)</f>
        <v>091DIV</v>
      </c>
      <c r="B37" s="17"/>
      <c r="C37" s="3" t="s">
        <v>93</v>
      </c>
      <c r="D37" s="3" t="s">
        <v>51</v>
      </c>
      <c r="E37" s="10"/>
      <c r="F37" s="328">
        <v>6984540.1399999997</v>
      </c>
      <c r="G37" s="328">
        <v>2925974.54</v>
      </c>
      <c r="H37" s="328">
        <v>1824343.09</v>
      </c>
      <c r="I37" s="328">
        <v>-7195437.5999999996</v>
      </c>
      <c r="J37" s="328">
        <v>4220522.57</v>
      </c>
      <c r="K37" s="329" t="s">
        <v>681</v>
      </c>
      <c r="L37" s="328">
        <v>112943.02</v>
      </c>
      <c r="M37" s="328">
        <v>-10948143.599999998</v>
      </c>
      <c r="N37" s="330"/>
      <c r="O37" s="328">
        <v>6984540.1399999997</v>
      </c>
      <c r="P37" s="328">
        <v>2925974.54</v>
      </c>
      <c r="Q37" s="328">
        <v>1824343.09</v>
      </c>
      <c r="R37" s="328">
        <v>-7195437.5999999996</v>
      </c>
      <c r="S37" s="328">
        <v>4220522.57</v>
      </c>
      <c r="T37" s="329" t="s">
        <v>681</v>
      </c>
      <c r="U37" s="328">
        <v>112943.02</v>
      </c>
      <c r="V37" s="328">
        <v>-10948143.599999998</v>
      </c>
      <c r="W37" s="330"/>
      <c r="X37" s="328">
        <v>6984540.1399999997</v>
      </c>
      <c r="Y37" s="328">
        <v>2925974.54</v>
      </c>
      <c r="Z37" s="328">
        <v>3234118.89</v>
      </c>
      <c r="AA37" s="328">
        <v>-7135018.6399999997</v>
      </c>
      <c r="AB37" s="328">
        <v>4220522.57</v>
      </c>
      <c r="AC37" s="329" t="s">
        <v>681</v>
      </c>
      <c r="AD37" s="328">
        <v>112943.02</v>
      </c>
      <c r="AE37" s="328">
        <v>-9477948.8399999999</v>
      </c>
      <c r="AF37" s="330"/>
      <c r="AG37" s="328">
        <v>6984540.1399999997</v>
      </c>
      <c r="AH37" s="328">
        <v>2925974.54</v>
      </c>
      <c r="AI37" s="328">
        <v>3234118.89</v>
      </c>
      <c r="AJ37" s="328">
        <v>-7135018.6399999997</v>
      </c>
      <c r="AK37" s="328">
        <v>4220522.57</v>
      </c>
      <c r="AL37" s="329" t="s">
        <v>681</v>
      </c>
      <c r="AM37" s="328">
        <v>112943.02</v>
      </c>
      <c r="AN37" s="328">
        <v>-9477948.8399999999</v>
      </c>
      <c r="AO37" s="330"/>
      <c r="AP37" s="328">
        <v>6984540.1399999997</v>
      </c>
      <c r="AQ37" s="328">
        <v>2925974.54</v>
      </c>
      <c r="AR37" s="328">
        <v>3234118.89</v>
      </c>
      <c r="AS37" s="328">
        <v>-7135018.6399999997</v>
      </c>
      <c r="AT37" s="328">
        <v>4220522.57</v>
      </c>
      <c r="AU37" s="329" t="s">
        <v>681</v>
      </c>
      <c r="AV37" s="328">
        <v>112943.02</v>
      </c>
      <c r="AW37" s="328">
        <v>-9477948.8399999999</v>
      </c>
      <c r="AX37" s="330"/>
      <c r="AY37" s="328">
        <v>6984540.1399999997</v>
      </c>
      <c r="AZ37" s="328">
        <v>2925974.54</v>
      </c>
      <c r="BA37" s="328">
        <v>7773407.4100000001</v>
      </c>
      <c r="BB37" s="328">
        <v>-6940477.7000000002</v>
      </c>
      <c r="BC37" s="328">
        <v>4220522.57</v>
      </c>
      <c r="BD37" s="329" t="s">
        <v>681</v>
      </c>
      <c r="BE37" s="328">
        <v>112943.02</v>
      </c>
      <c r="BF37" s="328">
        <v>-4744119.379999999</v>
      </c>
      <c r="BG37" s="330"/>
      <c r="BH37" s="328">
        <v>6984540.1399999997</v>
      </c>
      <c r="BI37" s="328">
        <v>2925974.54</v>
      </c>
      <c r="BJ37" s="328">
        <v>7773407.4100000001</v>
      </c>
      <c r="BK37" s="328">
        <v>-6940477.7000000002</v>
      </c>
      <c r="BL37" s="328">
        <v>4220522.57</v>
      </c>
      <c r="BM37" s="329" t="s">
        <v>681</v>
      </c>
      <c r="BN37" s="328">
        <v>112943.02</v>
      </c>
      <c r="BO37" s="328">
        <v>-4744119.379999999</v>
      </c>
      <c r="BP37" s="330"/>
      <c r="BQ37" s="328">
        <v>6984540.1399999997</v>
      </c>
      <c r="BR37" s="328">
        <v>2925974.54</v>
      </c>
      <c r="BS37" s="328">
        <v>7773407.4100000001</v>
      </c>
      <c r="BT37" s="328">
        <v>-6940477.7000000002</v>
      </c>
      <c r="BU37" s="328">
        <v>4220522.57</v>
      </c>
      <c r="BV37" s="329" t="s">
        <v>681</v>
      </c>
      <c r="BW37" s="328">
        <v>112943.02</v>
      </c>
      <c r="BX37" s="328">
        <v>-4744119.379999999</v>
      </c>
      <c r="BY37" s="330"/>
      <c r="BZ37" s="328">
        <v>6937619.4500000002</v>
      </c>
      <c r="CA37" s="328">
        <v>466565.05</v>
      </c>
      <c r="CB37" s="328">
        <v>10338797.039999999</v>
      </c>
      <c r="CC37" s="328">
        <v>-6895106.7300000004</v>
      </c>
      <c r="CD37" s="328">
        <v>1679413.57</v>
      </c>
      <c r="CE37" s="329" t="s">
        <v>681</v>
      </c>
      <c r="CF37" s="328">
        <v>112943.02</v>
      </c>
      <c r="CG37" s="328">
        <v>-2168137.600000001</v>
      </c>
      <c r="CH37" s="330"/>
      <c r="CI37" s="328">
        <v>6937619.4500000002</v>
      </c>
      <c r="CJ37" s="328">
        <v>466565.05</v>
      </c>
      <c r="CK37" s="328">
        <v>10338796.699999999</v>
      </c>
      <c r="CL37" s="328">
        <v>-6895106.75</v>
      </c>
      <c r="CM37" s="328">
        <v>1679413.57</v>
      </c>
      <c r="CN37" s="329" t="s">
        <v>681</v>
      </c>
      <c r="CO37" s="328">
        <v>112943.02</v>
      </c>
      <c r="CP37" s="328">
        <v>-2168137.9600000004</v>
      </c>
      <c r="CQ37" s="330"/>
      <c r="CR37" s="329">
        <v>6937619.4500000002</v>
      </c>
      <c r="CS37" s="329">
        <v>466565.05</v>
      </c>
      <c r="CT37" s="329">
        <v>10338796.699999999</v>
      </c>
      <c r="CU37" s="329">
        <v>-6895106.75</v>
      </c>
      <c r="CV37" s="329">
        <v>1679413.57</v>
      </c>
      <c r="CW37" s="329" t="s">
        <v>681</v>
      </c>
      <c r="CX37" s="329">
        <v>112943.02</v>
      </c>
      <c r="CY37" s="329">
        <v>-2168137.9600000004</v>
      </c>
      <c r="CZ37" s="330"/>
      <c r="DA37" s="329">
        <v>6818758.7199999997</v>
      </c>
      <c r="DB37" s="329">
        <v>458571.49</v>
      </c>
      <c r="DC37" s="329">
        <v>3426066.33</v>
      </c>
      <c r="DD37" s="329">
        <v>-6819990.04</v>
      </c>
      <c r="DE37" s="329">
        <v>1656810.11</v>
      </c>
      <c r="DF37" s="329" t="s">
        <v>681</v>
      </c>
      <c r="DG37" s="329">
        <v>111422.9</v>
      </c>
      <c r="DH37" s="329">
        <v>-8903020.9100000001</v>
      </c>
      <c r="DI37" s="10"/>
    </row>
    <row r="38" spans="1:113">
      <c r="A38" s="2" t="str">
        <f>INDEX(Map!$A$6:$B$70,MATCH('FY14 Essbase'!C38,Map!$A$6:$A$70,0),2)</f>
        <v>092DIV</v>
      </c>
      <c r="B38" s="17"/>
      <c r="C38" s="3" t="s">
        <v>94</v>
      </c>
      <c r="D38" s="3" t="s">
        <v>52</v>
      </c>
      <c r="E38" s="10"/>
      <c r="F38" s="328">
        <v>1.37</v>
      </c>
      <c r="G38" s="328">
        <v>0.09</v>
      </c>
      <c r="H38" s="328">
        <v>325337.42</v>
      </c>
      <c r="I38" s="328">
        <v>21879.42</v>
      </c>
      <c r="J38" s="329" t="s">
        <v>681</v>
      </c>
      <c r="K38" s="329" t="s">
        <v>681</v>
      </c>
      <c r="L38" s="329" t="s">
        <v>681</v>
      </c>
      <c r="M38" s="328">
        <v>347215.37999999995</v>
      </c>
      <c r="N38" s="330"/>
      <c r="O38" s="328">
        <v>1.37</v>
      </c>
      <c r="P38" s="328">
        <v>0.09</v>
      </c>
      <c r="Q38" s="328">
        <v>325337.42</v>
      </c>
      <c r="R38" s="328">
        <v>21879.42</v>
      </c>
      <c r="S38" s="329" t="s">
        <v>681</v>
      </c>
      <c r="T38" s="329" t="s">
        <v>681</v>
      </c>
      <c r="U38" s="329" t="s">
        <v>681</v>
      </c>
      <c r="V38" s="328">
        <v>347215.37999999995</v>
      </c>
      <c r="W38" s="330"/>
      <c r="X38" s="328">
        <v>1.37</v>
      </c>
      <c r="Y38" s="328">
        <v>0.09</v>
      </c>
      <c r="Z38" s="328">
        <v>325337.42</v>
      </c>
      <c r="AA38" s="328">
        <v>21879.42</v>
      </c>
      <c r="AB38" s="329" t="s">
        <v>681</v>
      </c>
      <c r="AC38" s="329" t="s">
        <v>681</v>
      </c>
      <c r="AD38" s="329" t="s">
        <v>681</v>
      </c>
      <c r="AE38" s="328">
        <v>347215.37999999995</v>
      </c>
      <c r="AF38" s="330"/>
      <c r="AG38" s="328">
        <v>1.37</v>
      </c>
      <c r="AH38" s="328">
        <v>0.09</v>
      </c>
      <c r="AI38" s="328">
        <v>325337.42</v>
      </c>
      <c r="AJ38" s="328">
        <v>21879.42</v>
      </c>
      <c r="AK38" s="329" t="s">
        <v>681</v>
      </c>
      <c r="AL38" s="329" t="s">
        <v>681</v>
      </c>
      <c r="AM38" s="329" t="s">
        <v>681</v>
      </c>
      <c r="AN38" s="328">
        <v>347215.37999999995</v>
      </c>
      <c r="AO38" s="330"/>
      <c r="AP38" s="328">
        <v>1.37</v>
      </c>
      <c r="AQ38" s="328">
        <v>0.09</v>
      </c>
      <c r="AR38" s="328">
        <v>325337.42</v>
      </c>
      <c r="AS38" s="328">
        <v>21879.42</v>
      </c>
      <c r="AT38" s="329" t="s">
        <v>681</v>
      </c>
      <c r="AU38" s="329" t="s">
        <v>681</v>
      </c>
      <c r="AV38" s="329" t="s">
        <v>681</v>
      </c>
      <c r="AW38" s="328">
        <v>347215.37999999995</v>
      </c>
      <c r="AX38" s="330"/>
      <c r="AY38" s="328">
        <v>1.37</v>
      </c>
      <c r="AZ38" s="328">
        <v>0.09</v>
      </c>
      <c r="BA38" s="328">
        <v>325337.42</v>
      </c>
      <c r="BB38" s="328">
        <v>21879.42</v>
      </c>
      <c r="BC38" s="329" t="s">
        <v>681</v>
      </c>
      <c r="BD38" s="329" t="s">
        <v>681</v>
      </c>
      <c r="BE38" s="329" t="s">
        <v>681</v>
      </c>
      <c r="BF38" s="328">
        <v>347215.37999999995</v>
      </c>
      <c r="BG38" s="330"/>
      <c r="BH38" s="328">
        <v>1.37</v>
      </c>
      <c r="BI38" s="328">
        <v>0.09</v>
      </c>
      <c r="BJ38" s="328">
        <v>325337.42</v>
      </c>
      <c r="BK38" s="328">
        <v>21879.42</v>
      </c>
      <c r="BL38" s="329" t="s">
        <v>681</v>
      </c>
      <c r="BM38" s="329" t="s">
        <v>681</v>
      </c>
      <c r="BN38" s="329" t="s">
        <v>681</v>
      </c>
      <c r="BO38" s="328">
        <v>347215.37999999995</v>
      </c>
      <c r="BP38" s="330"/>
      <c r="BQ38" s="328">
        <v>1.37</v>
      </c>
      <c r="BR38" s="328">
        <v>0.09</v>
      </c>
      <c r="BS38" s="328">
        <v>325337.42</v>
      </c>
      <c r="BT38" s="328">
        <v>21879.42</v>
      </c>
      <c r="BU38" s="329" t="s">
        <v>681</v>
      </c>
      <c r="BV38" s="329" t="s">
        <v>681</v>
      </c>
      <c r="BW38" s="329" t="s">
        <v>681</v>
      </c>
      <c r="BX38" s="328">
        <v>347215.37999999995</v>
      </c>
      <c r="BY38" s="330"/>
      <c r="BZ38" s="328">
        <v>0</v>
      </c>
      <c r="CA38" s="328">
        <v>0</v>
      </c>
      <c r="CB38" s="328">
        <v>0.34</v>
      </c>
      <c r="CC38" s="328">
        <v>0.02</v>
      </c>
      <c r="CD38" s="329" t="s">
        <v>681</v>
      </c>
      <c r="CE38" s="329" t="s">
        <v>681</v>
      </c>
      <c r="CF38" s="329" t="s">
        <v>681</v>
      </c>
      <c r="CG38" s="328">
        <v>0.36000000000000004</v>
      </c>
      <c r="CH38" s="330"/>
      <c r="CI38" s="329" t="s">
        <v>681</v>
      </c>
      <c r="CJ38" s="329" t="s">
        <v>681</v>
      </c>
      <c r="CK38" s="328">
        <v>0.34</v>
      </c>
      <c r="CL38" s="328">
        <v>0.02</v>
      </c>
      <c r="CM38" s="329" t="s">
        <v>681</v>
      </c>
      <c r="CN38" s="329" t="s">
        <v>681</v>
      </c>
      <c r="CO38" s="329" t="s">
        <v>681</v>
      </c>
      <c r="CP38" s="328">
        <v>0.36000000000000004</v>
      </c>
      <c r="CQ38" s="330"/>
      <c r="CR38" s="329" t="s">
        <v>681</v>
      </c>
      <c r="CS38" s="329" t="s">
        <v>681</v>
      </c>
      <c r="CT38" s="329">
        <v>0.34</v>
      </c>
      <c r="CU38" s="329">
        <v>0.02</v>
      </c>
      <c r="CV38" s="329" t="s">
        <v>681</v>
      </c>
      <c r="CW38" s="329" t="s">
        <v>681</v>
      </c>
      <c r="CX38" s="329" t="s">
        <v>681</v>
      </c>
      <c r="CY38" s="329">
        <v>0.36000000000000004</v>
      </c>
      <c r="CZ38" s="330"/>
      <c r="DA38" s="329" t="s">
        <v>681</v>
      </c>
      <c r="DB38" s="329" t="s">
        <v>681</v>
      </c>
      <c r="DC38" s="329">
        <v>0</v>
      </c>
      <c r="DD38" s="329">
        <v>0</v>
      </c>
      <c r="DE38" s="329" t="s">
        <v>681</v>
      </c>
      <c r="DF38" s="329" t="s">
        <v>681</v>
      </c>
      <c r="DG38" s="329" t="s">
        <v>681</v>
      </c>
      <c r="DH38" s="329">
        <v>0</v>
      </c>
      <c r="DI38" s="10"/>
    </row>
    <row r="39" spans="1:113">
      <c r="A39" s="2" t="str">
        <f>INDEX(Map!$A$6:$B$70,MATCH('FY14 Essbase'!C39,Map!$A$6:$A$70,0),2)</f>
        <v>093DIV</v>
      </c>
      <c r="B39" s="17"/>
      <c r="C39" s="3" t="s">
        <v>91</v>
      </c>
      <c r="D39" s="3" t="s">
        <v>49</v>
      </c>
      <c r="E39" s="10"/>
      <c r="F39" s="328">
        <v>279311.74</v>
      </c>
      <c r="G39" s="328">
        <v>18784.12</v>
      </c>
      <c r="H39" s="328">
        <v>59064983.799999997</v>
      </c>
      <c r="I39" s="328">
        <v>3972206.51</v>
      </c>
      <c r="J39" s="328">
        <v>1233577.93</v>
      </c>
      <c r="K39" s="329" t="s">
        <v>681</v>
      </c>
      <c r="L39" s="328">
        <v>82959.92</v>
      </c>
      <c r="M39" s="328">
        <v>64055632.299999997</v>
      </c>
      <c r="N39" s="330"/>
      <c r="O39" s="328">
        <v>279311.74</v>
      </c>
      <c r="P39" s="328">
        <v>18784.12</v>
      </c>
      <c r="Q39" s="328">
        <v>59064983.799999997</v>
      </c>
      <c r="R39" s="328">
        <v>3972206.51</v>
      </c>
      <c r="S39" s="328">
        <v>1233577.93</v>
      </c>
      <c r="T39" s="329" t="s">
        <v>681</v>
      </c>
      <c r="U39" s="328">
        <v>82959.92</v>
      </c>
      <c r="V39" s="328">
        <v>64055632.299999997</v>
      </c>
      <c r="W39" s="330"/>
      <c r="X39" s="328">
        <v>279311.74</v>
      </c>
      <c r="Y39" s="328">
        <v>18784.12</v>
      </c>
      <c r="Z39" s="328">
        <v>59064983.799999997</v>
      </c>
      <c r="AA39" s="328">
        <v>3972206.51</v>
      </c>
      <c r="AB39" s="328">
        <v>1233577.93</v>
      </c>
      <c r="AC39" s="329" t="s">
        <v>681</v>
      </c>
      <c r="AD39" s="328">
        <v>82959.92</v>
      </c>
      <c r="AE39" s="328">
        <v>64055632.299999997</v>
      </c>
      <c r="AF39" s="330"/>
      <c r="AG39" s="328">
        <v>279311.74</v>
      </c>
      <c r="AH39" s="328">
        <v>18784.12</v>
      </c>
      <c r="AI39" s="328">
        <v>59064983.799999997</v>
      </c>
      <c r="AJ39" s="328">
        <v>3972206.51</v>
      </c>
      <c r="AK39" s="328">
        <v>1233577.93</v>
      </c>
      <c r="AL39" s="329" t="s">
        <v>681</v>
      </c>
      <c r="AM39" s="328">
        <v>82959.92</v>
      </c>
      <c r="AN39" s="328">
        <v>64055632.299999997</v>
      </c>
      <c r="AO39" s="330"/>
      <c r="AP39" s="328">
        <v>279311.74</v>
      </c>
      <c r="AQ39" s="328">
        <v>18784.12</v>
      </c>
      <c r="AR39" s="328">
        <v>59064983.799999997</v>
      </c>
      <c r="AS39" s="328">
        <v>3972206.51</v>
      </c>
      <c r="AT39" s="328">
        <v>1233577.93</v>
      </c>
      <c r="AU39" s="329" t="s">
        <v>681</v>
      </c>
      <c r="AV39" s="328">
        <v>82959.92</v>
      </c>
      <c r="AW39" s="328">
        <v>64055632.299999997</v>
      </c>
      <c r="AX39" s="330"/>
      <c r="AY39" s="328">
        <v>279311.74</v>
      </c>
      <c r="AZ39" s="328">
        <v>18784.12</v>
      </c>
      <c r="BA39" s="328">
        <v>59064983.799999997</v>
      </c>
      <c r="BB39" s="328">
        <v>3972206.51</v>
      </c>
      <c r="BC39" s="328">
        <v>1233577.93</v>
      </c>
      <c r="BD39" s="329" t="s">
        <v>681</v>
      </c>
      <c r="BE39" s="328">
        <v>82959.92</v>
      </c>
      <c r="BF39" s="328">
        <v>64055632.299999997</v>
      </c>
      <c r="BG39" s="330"/>
      <c r="BH39" s="328">
        <v>279311.74</v>
      </c>
      <c r="BI39" s="328">
        <v>18784.12</v>
      </c>
      <c r="BJ39" s="328">
        <v>59064983.799999997</v>
      </c>
      <c r="BK39" s="328">
        <v>3972206.51</v>
      </c>
      <c r="BL39" s="328">
        <v>1233577.93</v>
      </c>
      <c r="BM39" s="329" t="s">
        <v>681</v>
      </c>
      <c r="BN39" s="328">
        <v>82959.92</v>
      </c>
      <c r="BO39" s="328">
        <v>64055632.299999997</v>
      </c>
      <c r="BP39" s="330"/>
      <c r="BQ39" s="328">
        <v>279311.74</v>
      </c>
      <c r="BR39" s="328">
        <v>18784.12</v>
      </c>
      <c r="BS39" s="328">
        <v>59064983.799999997</v>
      </c>
      <c r="BT39" s="328">
        <v>3972206.51</v>
      </c>
      <c r="BU39" s="328">
        <v>1233577.93</v>
      </c>
      <c r="BV39" s="329" t="s">
        <v>681</v>
      </c>
      <c r="BW39" s="328">
        <v>82959.92</v>
      </c>
      <c r="BX39" s="328">
        <v>64055632.299999997</v>
      </c>
      <c r="BY39" s="330"/>
      <c r="BZ39" s="328">
        <v>-200574.94</v>
      </c>
      <c r="CA39" s="328">
        <v>1354881.08</v>
      </c>
      <c r="CB39" s="328">
        <v>59031993.460000001</v>
      </c>
      <c r="CC39" s="328">
        <v>3969987.86</v>
      </c>
      <c r="CD39" s="328">
        <v>1507184.08</v>
      </c>
      <c r="CE39" s="329" t="s">
        <v>681</v>
      </c>
      <c r="CF39" s="328">
        <v>101360.33</v>
      </c>
      <c r="CG39" s="328">
        <v>63456219.589999996</v>
      </c>
      <c r="CH39" s="330"/>
      <c r="CI39" s="328">
        <v>-200574.94</v>
      </c>
      <c r="CJ39" s="328">
        <v>1354881.08</v>
      </c>
      <c r="CK39" s="328">
        <v>59031993.460000001</v>
      </c>
      <c r="CL39" s="328">
        <v>3969987.86</v>
      </c>
      <c r="CM39" s="328">
        <v>1507184.08</v>
      </c>
      <c r="CN39" s="329" t="s">
        <v>681</v>
      </c>
      <c r="CO39" s="328">
        <v>101360.33</v>
      </c>
      <c r="CP39" s="328">
        <v>63456219.589999996</v>
      </c>
      <c r="CQ39" s="330"/>
      <c r="CR39" s="329">
        <v>-200574.94</v>
      </c>
      <c r="CS39" s="329">
        <v>1354881.08</v>
      </c>
      <c r="CT39" s="329">
        <v>59031993.460000001</v>
      </c>
      <c r="CU39" s="329">
        <v>3969987.86</v>
      </c>
      <c r="CV39" s="329">
        <v>1507184.08</v>
      </c>
      <c r="CW39" s="329" t="s">
        <v>681</v>
      </c>
      <c r="CX39" s="329">
        <v>101360.33</v>
      </c>
      <c r="CY39" s="329">
        <v>63456219.589999996</v>
      </c>
      <c r="CZ39" s="330"/>
      <c r="DA39" s="329">
        <v>-377937.91</v>
      </c>
      <c r="DB39" s="329">
        <v>1957204.09</v>
      </c>
      <c r="DC39" s="329">
        <v>62452972.259999998</v>
      </c>
      <c r="DD39" s="329">
        <v>4200053.6900000004</v>
      </c>
      <c r="DE39" s="329">
        <v>2552899.0099999998</v>
      </c>
      <c r="DF39" s="329" t="s">
        <v>681</v>
      </c>
      <c r="DG39" s="329">
        <v>171686.19</v>
      </c>
      <c r="DH39" s="329">
        <v>67798344.969999984</v>
      </c>
      <c r="DI39" s="10"/>
    </row>
    <row r="40" spans="1:113">
      <c r="A40" s="2" t="str">
        <f>INDEX(Map!$A$6:$B$70,MATCH('FY14 Essbase'!C40,Map!$A$6:$A$70,0),2)</f>
        <v>095DIV</v>
      </c>
      <c r="B40" s="17"/>
      <c r="C40" s="3" t="s">
        <v>99</v>
      </c>
      <c r="D40" s="3" t="s">
        <v>57</v>
      </c>
      <c r="E40" s="10"/>
      <c r="F40" s="328">
        <v>-7768.19</v>
      </c>
      <c r="G40" s="328">
        <v>-522.41999999999996</v>
      </c>
      <c r="H40" s="328">
        <v>73508.11</v>
      </c>
      <c r="I40" s="328">
        <v>4943.53</v>
      </c>
      <c r="J40" s="329" t="s">
        <v>681</v>
      </c>
      <c r="K40" s="329" t="s">
        <v>681</v>
      </c>
      <c r="L40" s="329" t="s">
        <v>681</v>
      </c>
      <c r="M40" s="328">
        <v>86742.25</v>
      </c>
      <c r="N40" s="330"/>
      <c r="O40" s="328">
        <v>-7768.19</v>
      </c>
      <c r="P40" s="328">
        <v>-522.41999999999996</v>
      </c>
      <c r="Q40" s="328">
        <v>73508.11</v>
      </c>
      <c r="R40" s="328">
        <v>4943.53</v>
      </c>
      <c r="S40" s="329" t="s">
        <v>681</v>
      </c>
      <c r="T40" s="329" t="s">
        <v>681</v>
      </c>
      <c r="U40" s="329" t="s">
        <v>681</v>
      </c>
      <c r="V40" s="328">
        <v>86742.25</v>
      </c>
      <c r="W40" s="330"/>
      <c r="X40" s="328">
        <v>-7768.19</v>
      </c>
      <c r="Y40" s="328">
        <v>-522.41999999999996</v>
      </c>
      <c r="Z40" s="328">
        <v>73508.11</v>
      </c>
      <c r="AA40" s="328">
        <v>4943.53</v>
      </c>
      <c r="AB40" s="329" t="s">
        <v>681</v>
      </c>
      <c r="AC40" s="329" t="s">
        <v>681</v>
      </c>
      <c r="AD40" s="329" t="s">
        <v>681</v>
      </c>
      <c r="AE40" s="328">
        <v>86742.25</v>
      </c>
      <c r="AF40" s="330"/>
      <c r="AG40" s="328">
        <v>-7768.19</v>
      </c>
      <c r="AH40" s="328">
        <v>-522.41999999999996</v>
      </c>
      <c r="AI40" s="328">
        <v>73508.11</v>
      </c>
      <c r="AJ40" s="328">
        <v>4943.53</v>
      </c>
      <c r="AK40" s="329" t="s">
        <v>681</v>
      </c>
      <c r="AL40" s="329" t="s">
        <v>681</v>
      </c>
      <c r="AM40" s="329" t="s">
        <v>681</v>
      </c>
      <c r="AN40" s="328">
        <v>86742.25</v>
      </c>
      <c r="AO40" s="330"/>
      <c r="AP40" s="328">
        <v>-7768.19</v>
      </c>
      <c r="AQ40" s="328">
        <v>-522.41999999999996</v>
      </c>
      <c r="AR40" s="328">
        <v>73508.11</v>
      </c>
      <c r="AS40" s="328">
        <v>4943.53</v>
      </c>
      <c r="AT40" s="329" t="s">
        <v>681</v>
      </c>
      <c r="AU40" s="329" t="s">
        <v>681</v>
      </c>
      <c r="AV40" s="329" t="s">
        <v>681</v>
      </c>
      <c r="AW40" s="328">
        <v>86742.25</v>
      </c>
      <c r="AX40" s="330"/>
      <c r="AY40" s="328">
        <v>-7768.19</v>
      </c>
      <c r="AZ40" s="328">
        <v>-522.41999999999996</v>
      </c>
      <c r="BA40" s="328">
        <v>73508.11</v>
      </c>
      <c r="BB40" s="328">
        <v>4943.53</v>
      </c>
      <c r="BC40" s="329" t="s">
        <v>681</v>
      </c>
      <c r="BD40" s="329" t="s">
        <v>681</v>
      </c>
      <c r="BE40" s="329" t="s">
        <v>681</v>
      </c>
      <c r="BF40" s="328">
        <v>86742.25</v>
      </c>
      <c r="BG40" s="330"/>
      <c r="BH40" s="328">
        <v>-7768.19</v>
      </c>
      <c r="BI40" s="328">
        <v>-522.41999999999996</v>
      </c>
      <c r="BJ40" s="328">
        <v>73508.11</v>
      </c>
      <c r="BK40" s="328">
        <v>4943.53</v>
      </c>
      <c r="BL40" s="329" t="s">
        <v>681</v>
      </c>
      <c r="BM40" s="329" t="s">
        <v>681</v>
      </c>
      <c r="BN40" s="329" t="s">
        <v>681</v>
      </c>
      <c r="BO40" s="328">
        <v>86742.25</v>
      </c>
      <c r="BP40" s="330"/>
      <c r="BQ40" s="328">
        <v>-7768.19</v>
      </c>
      <c r="BR40" s="328">
        <v>-522.41999999999996</v>
      </c>
      <c r="BS40" s="328">
        <v>73508.11</v>
      </c>
      <c r="BT40" s="328">
        <v>4943.53</v>
      </c>
      <c r="BU40" s="329" t="s">
        <v>681</v>
      </c>
      <c r="BV40" s="329" t="s">
        <v>681</v>
      </c>
      <c r="BW40" s="329" t="s">
        <v>681</v>
      </c>
      <c r="BX40" s="328">
        <v>86742.25</v>
      </c>
      <c r="BY40" s="330"/>
      <c r="BZ40" s="328">
        <v>-17589.740000000002</v>
      </c>
      <c r="CA40" s="328">
        <v>-1182.94</v>
      </c>
      <c r="CB40" s="328">
        <v>75160.31</v>
      </c>
      <c r="CC40" s="328">
        <v>5054.6400000000003</v>
      </c>
      <c r="CD40" s="329" t="s">
        <v>681</v>
      </c>
      <c r="CE40" s="329" t="s">
        <v>681</v>
      </c>
      <c r="CF40" s="329" t="s">
        <v>681</v>
      </c>
      <c r="CG40" s="328">
        <v>98987.63</v>
      </c>
      <c r="CH40" s="330"/>
      <c r="CI40" s="328">
        <v>-17589.740000000002</v>
      </c>
      <c r="CJ40" s="328">
        <v>-1182.94</v>
      </c>
      <c r="CK40" s="328">
        <v>75160.31</v>
      </c>
      <c r="CL40" s="328">
        <v>5054.6400000000003</v>
      </c>
      <c r="CM40" s="329" t="s">
        <v>681</v>
      </c>
      <c r="CN40" s="329" t="s">
        <v>681</v>
      </c>
      <c r="CO40" s="329" t="s">
        <v>681</v>
      </c>
      <c r="CP40" s="328">
        <v>98987.63</v>
      </c>
      <c r="CQ40" s="330"/>
      <c r="CR40" s="329">
        <v>-17589.740000000002</v>
      </c>
      <c r="CS40" s="329">
        <v>-1182.94</v>
      </c>
      <c r="CT40" s="329">
        <v>75160.31</v>
      </c>
      <c r="CU40" s="329">
        <v>5054.6400000000003</v>
      </c>
      <c r="CV40" s="329" t="s">
        <v>681</v>
      </c>
      <c r="CW40" s="329" t="s">
        <v>681</v>
      </c>
      <c r="CX40" s="329" t="s">
        <v>681</v>
      </c>
      <c r="CY40" s="329">
        <v>98987.63</v>
      </c>
      <c r="CZ40" s="330"/>
      <c r="DA40" s="329">
        <v>-18375.32</v>
      </c>
      <c r="DB40" s="329">
        <v>-1235.77</v>
      </c>
      <c r="DC40" s="329">
        <v>79640.86</v>
      </c>
      <c r="DD40" s="329">
        <v>5355.96</v>
      </c>
      <c r="DE40" s="329" t="s">
        <v>681</v>
      </c>
      <c r="DF40" s="329" t="s">
        <v>681</v>
      </c>
      <c r="DG40" s="329" t="s">
        <v>681</v>
      </c>
      <c r="DH40" s="329">
        <v>104607.91000000002</v>
      </c>
      <c r="DI40" s="10"/>
    </row>
    <row r="41" spans="1:113">
      <c r="A41" s="2" t="str">
        <f>INDEX(Map!$A$6:$B$70,MATCH('FY14 Essbase'!C41,Map!$A$6:$A$70,0),2)</f>
        <v>096DIV</v>
      </c>
      <c r="B41" s="17"/>
      <c r="C41" s="3" t="s">
        <v>92</v>
      </c>
      <c r="D41" s="3" t="s">
        <v>50</v>
      </c>
      <c r="E41" s="10"/>
      <c r="F41" s="328">
        <v>211879.26</v>
      </c>
      <c r="G41" s="328">
        <v>14249.19</v>
      </c>
      <c r="H41" s="328">
        <v>12033016.92</v>
      </c>
      <c r="I41" s="328">
        <v>809237.98</v>
      </c>
      <c r="J41" s="328">
        <v>227096.89</v>
      </c>
      <c r="K41" s="329" t="s">
        <v>681</v>
      </c>
      <c r="L41" s="328">
        <v>15272.6</v>
      </c>
      <c r="M41" s="328">
        <v>12858495.940000001</v>
      </c>
      <c r="N41" s="330"/>
      <c r="O41" s="328">
        <v>211879.26</v>
      </c>
      <c r="P41" s="328">
        <v>14249.19</v>
      </c>
      <c r="Q41" s="328">
        <v>12033016.92</v>
      </c>
      <c r="R41" s="328">
        <v>809237.98</v>
      </c>
      <c r="S41" s="328">
        <v>227096.89</v>
      </c>
      <c r="T41" s="329" t="s">
        <v>681</v>
      </c>
      <c r="U41" s="328">
        <v>15272.6</v>
      </c>
      <c r="V41" s="328">
        <v>12858495.940000001</v>
      </c>
      <c r="W41" s="330"/>
      <c r="X41" s="328">
        <v>211879.26</v>
      </c>
      <c r="Y41" s="328">
        <v>14249.19</v>
      </c>
      <c r="Z41" s="328">
        <v>12033016.92</v>
      </c>
      <c r="AA41" s="328">
        <v>809237.98</v>
      </c>
      <c r="AB41" s="328">
        <v>227096.89</v>
      </c>
      <c r="AC41" s="329" t="s">
        <v>681</v>
      </c>
      <c r="AD41" s="328">
        <v>15272.6</v>
      </c>
      <c r="AE41" s="328">
        <v>12858495.940000001</v>
      </c>
      <c r="AF41" s="330"/>
      <c r="AG41" s="328">
        <v>211879.26</v>
      </c>
      <c r="AH41" s="328">
        <v>14249.19</v>
      </c>
      <c r="AI41" s="328">
        <v>12033016.92</v>
      </c>
      <c r="AJ41" s="328">
        <v>809237.98</v>
      </c>
      <c r="AK41" s="328">
        <v>227096.89</v>
      </c>
      <c r="AL41" s="329" t="s">
        <v>681</v>
      </c>
      <c r="AM41" s="328">
        <v>15272.6</v>
      </c>
      <c r="AN41" s="328">
        <v>12858495.940000001</v>
      </c>
      <c r="AO41" s="330"/>
      <c r="AP41" s="328">
        <v>211879.26</v>
      </c>
      <c r="AQ41" s="328">
        <v>14249.19</v>
      </c>
      <c r="AR41" s="328">
        <v>12033016.92</v>
      </c>
      <c r="AS41" s="328">
        <v>809237.98</v>
      </c>
      <c r="AT41" s="328">
        <v>227096.89</v>
      </c>
      <c r="AU41" s="329" t="s">
        <v>681</v>
      </c>
      <c r="AV41" s="328">
        <v>15272.6</v>
      </c>
      <c r="AW41" s="328">
        <v>12858495.940000001</v>
      </c>
      <c r="AX41" s="330"/>
      <c r="AY41" s="328">
        <v>211879.26</v>
      </c>
      <c r="AZ41" s="328">
        <v>14249.19</v>
      </c>
      <c r="BA41" s="328">
        <v>12033016.92</v>
      </c>
      <c r="BB41" s="328">
        <v>809237.98</v>
      </c>
      <c r="BC41" s="328">
        <v>227096.89</v>
      </c>
      <c r="BD41" s="329" t="s">
        <v>681</v>
      </c>
      <c r="BE41" s="328">
        <v>15272.6</v>
      </c>
      <c r="BF41" s="328">
        <v>12858495.940000001</v>
      </c>
      <c r="BG41" s="330"/>
      <c r="BH41" s="328">
        <v>211879.26</v>
      </c>
      <c r="BI41" s="328">
        <v>14249.19</v>
      </c>
      <c r="BJ41" s="328">
        <v>12033016.92</v>
      </c>
      <c r="BK41" s="328">
        <v>809237.98</v>
      </c>
      <c r="BL41" s="328">
        <v>227096.89</v>
      </c>
      <c r="BM41" s="329" t="s">
        <v>681</v>
      </c>
      <c r="BN41" s="328">
        <v>15272.6</v>
      </c>
      <c r="BO41" s="328">
        <v>12858495.940000001</v>
      </c>
      <c r="BP41" s="330"/>
      <c r="BQ41" s="328">
        <v>211879.26</v>
      </c>
      <c r="BR41" s="328">
        <v>14249.19</v>
      </c>
      <c r="BS41" s="328">
        <v>12033016.92</v>
      </c>
      <c r="BT41" s="328">
        <v>809237.98</v>
      </c>
      <c r="BU41" s="328">
        <v>227096.89</v>
      </c>
      <c r="BV41" s="329" t="s">
        <v>681</v>
      </c>
      <c r="BW41" s="328">
        <v>15272.6</v>
      </c>
      <c r="BX41" s="328">
        <v>12858495.940000001</v>
      </c>
      <c r="BY41" s="330"/>
      <c r="BZ41" s="328">
        <v>210120.01</v>
      </c>
      <c r="CA41" s="328">
        <v>14130.88</v>
      </c>
      <c r="CB41" s="328">
        <v>12003579.609999999</v>
      </c>
      <c r="CC41" s="328">
        <v>807258.28</v>
      </c>
      <c r="CD41" s="328">
        <v>307611.21999999997</v>
      </c>
      <c r="CE41" s="329" t="s">
        <v>681</v>
      </c>
      <c r="CF41" s="328">
        <v>20687.3</v>
      </c>
      <c r="CG41" s="328">
        <v>12914885.52</v>
      </c>
      <c r="CH41" s="330"/>
      <c r="CI41" s="328">
        <v>210120.01</v>
      </c>
      <c r="CJ41" s="328">
        <v>14130.88</v>
      </c>
      <c r="CK41" s="328">
        <v>12003579.609999999</v>
      </c>
      <c r="CL41" s="328">
        <v>807258.28</v>
      </c>
      <c r="CM41" s="328">
        <v>307611.21999999997</v>
      </c>
      <c r="CN41" s="329" t="s">
        <v>681</v>
      </c>
      <c r="CO41" s="328">
        <v>20687.3</v>
      </c>
      <c r="CP41" s="328">
        <v>12914885.52</v>
      </c>
      <c r="CQ41" s="330"/>
      <c r="CR41" s="329">
        <v>210120.01</v>
      </c>
      <c r="CS41" s="329">
        <v>14130.88</v>
      </c>
      <c r="CT41" s="329">
        <v>12003579.609999999</v>
      </c>
      <c r="CU41" s="329">
        <v>807258.28</v>
      </c>
      <c r="CV41" s="329">
        <v>307611.21999999997</v>
      </c>
      <c r="CW41" s="329" t="s">
        <v>681</v>
      </c>
      <c r="CX41" s="329">
        <v>20687.3</v>
      </c>
      <c r="CY41" s="329">
        <v>12914885.52</v>
      </c>
      <c r="CZ41" s="330"/>
      <c r="DA41" s="329">
        <v>132387.51999999999</v>
      </c>
      <c r="DB41" s="329">
        <v>8903.25</v>
      </c>
      <c r="DC41" s="329">
        <v>12921300.02</v>
      </c>
      <c r="DD41" s="329">
        <v>868976.32</v>
      </c>
      <c r="DE41" s="329">
        <v>2515731.14</v>
      </c>
      <c r="DF41" s="329" t="s">
        <v>681</v>
      </c>
      <c r="DG41" s="329">
        <v>169186.6</v>
      </c>
      <c r="DH41" s="329">
        <v>16333903.310000001</v>
      </c>
      <c r="DI41" s="10"/>
    </row>
    <row r="42" spans="1:113">
      <c r="A42" s="2" t="str">
        <f>INDEX(Map!$A$6:$B$70,MATCH('FY14 Essbase'!C42,Map!$A$6:$A$70,0),2)</f>
        <v>097DIV</v>
      </c>
      <c r="B42" s="17"/>
      <c r="C42" s="3" t="s">
        <v>98</v>
      </c>
      <c r="D42" s="3" t="s">
        <v>56</v>
      </c>
      <c r="E42" s="10"/>
      <c r="F42" s="328">
        <v>0.34</v>
      </c>
      <c r="G42" s="328">
        <v>0.02</v>
      </c>
      <c r="H42" s="328">
        <v>-0.34</v>
      </c>
      <c r="I42" s="328">
        <v>-0.02</v>
      </c>
      <c r="J42" s="329" t="s">
        <v>681</v>
      </c>
      <c r="K42" s="329" t="s">
        <v>681</v>
      </c>
      <c r="L42" s="329" t="s">
        <v>681</v>
      </c>
      <c r="M42" s="328">
        <v>-0.72000000000000008</v>
      </c>
      <c r="N42" s="330"/>
      <c r="O42" s="328">
        <v>0.34</v>
      </c>
      <c r="P42" s="328">
        <v>0.02</v>
      </c>
      <c r="Q42" s="328">
        <v>-0.34</v>
      </c>
      <c r="R42" s="328">
        <v>-0.02</v>
      </c>
      <c r="S42" s="329" t="s">
        <v>681</v>
      </c>
      <c r="T42" s="329" t="s">
        <v>681</v>
      </c>
      <c r="U42" s="329" t="s">
        <v>681</v>
      </c>
      <c r="V42" s="328">
        <v>-0.72000000000000008</v>
      </c>
      <c r="W42" s="330"/>
      <c r="X42" s="328">
        <v>0.34</v>
      </c>
      <c r="Y42" s="328">
        <v>0.02</v>
      </c>
      <c r="Z42" s="328">
        <v>-0.34</v>
      </c>
      <c r="AA42" s="328">
        <v>-0.02</v>
      </c>
      <c r="AB42" s="329" t="s">
        <v>681</v>
      </c>
      <c r="AC42" s="329" t="s">
        <v>681</v>
      </c>
      <c r="AD42" s="329" t="s">
        <v>681</v>
      </c>
      <c r="AE42" s="328">
        <v>-0.72000000000000008</v>
      </c>
      <c r="AF42" s="330"/>
      <c r="AG42" s="328">
        <v>0.34</v>
      </c>
      <c r="AH42" s="328">
        <v>0.02</v>
      </c>
      <c r="AI42" s="328">
        <v>-0.34</v>
      </c>
      <c r="AJ42" s="328">
        <v>-0.02</v>
      </c>
      <c r="AK42" s="329" t="s">
        <v>681</v>
      </c>
      <c r="AL42" s="329" t="s">
        <v>681</v>
      </c>
      <c r="AM42" s="329" t="s">
        <v>681</v>
      </c>
      <c r="AN42" s="328">
        <v>-0.72000000000000008</v>
      </c>
      <c r="AO42" s="330"/>
      <c r="AP42" s="328">
        <v>0.34</v>
      </c>
      <c r="AQ42" s="328">
        <v>0.02</v>
      </c>
      <c r="AR42" s="328">
        <v>-0.34</v>
      </c>
      <c r="AS42" s="328">
        <v>-0.02</v>
      </c>
      <c r="AT42" s="329" t="s">
        <v>681</v>
      </c>
      <c r="AU42" s="329" t="s">
        <v>681</v>
      </c>
      <c r="AV42" s="329" t="s">
        <v>681</v>
      </c>
      <c r="AW42" s="328">
        <v>-0.72000000000000008</v>
      </c>
      <c r="AX42" s="330"/>
      <c r="AY42" s="328">
        <v>0.34</v>
      </c>
      <c r="AZ42" s="328">
        <v>0.02</v>
      </c>
      <c r="BA42" s="328">
        <v>-0.34</v>
      </c>
      <c r="BB42" s="328">
        <v>-0.02</v>
      </c>
      <c r="BC42" s="329" t="s">
        <v>681</v>
      </c>
      <c r="BD42" s="329" t="s">
        <v>681</v>
      </c>
      <c r="BE42" s="329" t="s">
        <v>681</v>
      </c>
      <c r="BF42" s="328">
        <v>-0.72000000000000008</v>
      </c>
      <c r="BG42" s="330"/>
      <c r="BH42" s="328">
        <v>0.34</v>
      </c>
      <c r="BI42" s="328">
        <v>0.02</v>
      </c>
      <c r="BJ42" s="328">
        <v>-0.34</v>
      </c>
      <c r="BK42" s="328">
        <v>-0.02</v>
      </c>
      <c r="BL42" s="329" t="s">
        <v>681</v>
      </c>
      <c r="BM42" s="329" t="s">
        <v>681</v>
      </c>
      <c r="BN42" s="329" t="s">
        <v>681</v>
      </c>
      <c r="BO42" s="328">
        <v>-0.72000000000000008</v>
      </c>
      <c r="BP42" s="330"/>
      <c r="BQ42" s="328">
        <v>0.34</v>
      </c>
      <c r="BR42" s="328">
        <v>0.02</v>
      </c>
      <c r="BS42" s="328">
        <v>-0.34</v>
      </c>
      <c r="BT42" s="328">
        <v>-0.02</v>
      </c>
      <c r="BU42" s="329" t="s">
        <v>681</v>
      </c>
      <c r="BV42" s="329" t="s">
        <v>681</v>
      </c>
      <c r="BW42" s="329" t="s">
        <v>681</v>
      </c>
      <c r="BX42" s="328">
        <v>-0.72000000000000008</v>
      </c>
      <c r="BY42" s="330"/>
      <c r="BZ42" s="328">
        <v>0</v>
      </c>
      <c r="CA42" s="328">
        <v>0</v>
      </c>
      <c r="CB42" s="328">
        <v>-0.34</v>
      </c>
      <c r="CC42" s="328">
        <v>-0.02</v>
      </c>
      <c r="CD42" s="329" t="s">
        <v>681</v>
      </c>
      <c r="CE42" s="329" t="s">
        <v>681</v>
      </c>
      <c r="CF42" s="329" t="s">
        <v>681</v>
      </c>
      <c r="CG42" s="328">
        <v>-0.36000000000000004</v>
      </c>
      <c r="CH42" s="330"/>
      <c r="CI42" s="329" t="s">
        <v>681</v>
      </c>
      <c r="CJ42" s="329" t="s">
        <v>681</v>
      </c>
      <c r="CK42" s="328">
        <v>-0.34</v>
      </c>
      <c r="CL42" s="328">
        <v>-0.02</v>
      </c>
      <c r="CM42" s="329" t="s">
        <v>681</v>
      </c>
      <c r="CN42" s="329" t="s">
        <v>681</v>
      </c>
      <c r="CO42" s="329" t="s">
        <v>681</v>
      </c>
      <c r="CP42" s="328">
        <v>-0.36000000000000004</v>
      </c>
      <c r="CQ42" s="330"/>
      <c r="CR42" s="329" t="s">
        <v>681</v>
      </c>
      <c r="CS42" s="329" t="s">
        <v>681</v>
      </c>
      <c r="CT42" s="329">
        <v>-0.34</v>
      </c>
      <c r="CU42" s="329">
        <v>-0.02</v>
      </c>
      <c r="CV42" s="329" t="s">
        <v>681</v>
      </c>
      <c r="CW42" s="329" t="s">
        <v>681</v>
      </c>
      <c r="CX42" s="329" t="s">
        <v>681</v>
      </c>
      <c r="CY42" s="329">
        <v>-0.36000000000000004</v>
      </c>
      <c r="CZ42" s="330"/>
      <c r="DA42" s="329" t="s">
        <v>681</v>
      </c>
      <c r="DB42" s="329" t="s">
        <v>681</v>
      </c>
      <c r="DC42" s="329">
        <v>0</v>
      </c>
      <c r="DD42" s="329">
        <v>0</v>
      </c>
      <c r="DE42" s="329" t="s">
        <v>681</v>
      </c>
      <c r="DF42" s="329" t="s">
        <v>681</v>
      </c>
      <c r="DG42" s="329" t="s">
        <v>681</v>
      </c>
      <c r="DH42" s="329">
        <v>0</v>
      </c>
      <c r="DI42" s="10"/>
    </row>
    <row r="43" spans="1:113">
      <c r="A43" s="2" t="str">
        <f>INDEX(Map!$A$6:$B$70,MATCH('FY14 Essbase'!C43,Map!$A$6:$A$70,0),2)</f>
        <v>098DIV</v>
      </c>
      <c r="B43" s="17"/>
      <c r="C43" s="3" t="s">
        <v>95</v>
      </c>
      <c r="D43" s="3" t="s">
        <v>53</v>
      </c>
      <c r="E43" s="10"/>
      <c r="F43" s="329" t="s">
        <v>681</v>
      </c>
      <c r="G43" s="329" t="s">
        <v>681</v>
      </c>
      <c r="H43" s="328">
        <v>-0.34</v>
      </c>
      <c r="I43" s="328">
        <v>-0.02</v>
      </c>
      <c r="J43" s="329" t="s">
        <v>681</v>
      </c>
      <c r="K43" s="329" t="s">
        <v>681</v>
      </c>
      <c r="L43" s="329" t="s">
        <v>681</v>
      </c>
      <c r="M43" s="328">
        <v>-0.36000000000000004</v>
      </c>
      <c r="N43" s="330"/>
      <c r="O43" s="329" t="s">
        <v>681</v>
      </c>
      <c r="P43" s="329" t="s">
        <v>681</v>
      </c>
      <c r="Q43" s="328">
        <v>-0.34</v>
      </c>
      <c r="R43" s="328">
        <v>-0.02</v>
      </c>
      <c r="S43" s="329" t="s">
        <v>681</v>
      </c>
      <c r="T43" s="329" t="s">
        <v>681</v>
      </c>
      <c r="U43" s="329" t="s">
        <v>681</v>
      </c>
      <c r="V43" s="328">
        <v>-0.36000000000000004</v>
      </c>
      <c r="W43" s="330"/>
      <c r="X43" s="329" t="s">
        <v>681</v>
      </c>
      <c r="Y43" s="329" t="s">
        <v>681</v>
      </c>
      <c r="Z43" s="328">
        <v>-0.34</v>
      </c>
      <c r="AA43" s="328">
        <v>-0.02</v>
      </c>
      <c r="AB43" s="329" t="s">
        <v>681</v>
      </c>
      <c r="AC43" s="329" t="s">
        <v>681</v>
      </c>
      <c r="AD43" s="329" t="s">
        <v>681</v>
      </c>
      <c r="AE43" s="328">
        <v>-0.36000000000000004</v>
      </c>
      <c r="AF43" s="330"/>
      <c r="AG43" s="329" t="s">
        <v>681</v>
      </c>
      <c r="AH43" s="329" t="s">
        <v>681</v>
      </c>
      <c r="AI43" s="328">
        <v>-0.34</v>
      </c>
      <c r="AJ43" s="328">
        <v>-0.02</v>
      </c>
      <c r="AK43" s="329" t="s">
        <v>681</v>
      </c>
      <c r="AL43" s="329" t="s">
        <v>681</v>
      </c>
      <c r="AM43" s="329" t="s">
        <v>681</v>
      </c>
      <c r="AN43" s="328">
        <v>-0.36000000000000004</v>
      </c>
      <c r="AO43" s="330"/>
      <c r="AP43" s="329" t="s">
        <v>681</v>
      </c>
      <c r="AQ43" s="329" t="s">
        <v>681</v>
      </c>
      <c r="AR43" s="328">
        <v>-0.34</v>
      </c>
      <c r="AS43" s="328">
        <v>-0.02</v>
      </c>
      <c r="AT43" s="329" t="s">
        <v>681</v>
      </c>
      <c r="AU43" s="329" t="s">
        <v>681</v>
      </c>
      <c r="AV43" s="329" t="s">
        <v>681</v>
      </c>
      <c r="AW43" s="328">
        <v>-0.36000000000000004</v>
      </c>
      <c r="AX43" s="330"/>
      <c r="AY43" s="329" t="s">
        <v>681</v>
      </c>
      <c r="AZ43" s="329" t="s">
        <v>681</v>
      </c>
      <c r="BA43" s="328">
        <v>-0.34</v>
      </c>
      <c r="BB43" s="328">
        <v>-0.02</v>
      </c>
      <c r="BC43" s="329" t="s">
        <v>681</v>
      </c>
      <c r="BD43" s="329" t="s">
        <v>681</v>
      </c>
      <c r="BE43" s="329" t="s">
        <v>681</v>
      </c>
      <c r="BF43" s="328">
        <v>-0.36000000000000004</v>
      </c>
      <c r="BG43" s="330"/>
      <c r="BH43" s="329" t="s">
        <v>681</v>
      </c>
      <c r="BI43" s="329" t="s">
        <v>681</v>
      </c>
      <c r="BJ43" s="328">
        <v>-0.34</v>
      </c>
      <c r="BK43" s="328">
        <v>-0.02</v>
      </c>
      <c r="BL43" s="329" t="s">
        <v>681</v>
      </c>
      <c r="BM43" s="329" t="s">
        <v>681</v>
      </c>
      <c r="BN43" s="329" t="s">
        <v>681</v>
      </c>
      <c r="BO43" s="328">
        <v>-0.36000000000000004</v>
      </c>
      <c r="BP43" s="330"/>
      <c r="BQ43" s="329" t="s">
        <v>681</v>
      </c>
      <c r="BR43" s="329" t="s">
        <v>681</v>
      </c>
      <c r="BS43" s="328">
        <v>-0.34</v>
      </c>
      <c r="BT43" s="328">
        <v>-0.02</v>
      </c>
      <c r="BU43" s="329" t="s">
        <v>681</v>
      </c>
      <c r="BV43" s="329" t="s">
        <v>681</v>
      </c>
      <c r="BW43" s="329" t="s">
        <v>681</v>
      </c>
      <c r="BX43" s="328">
        <v>-0.36000000000000004</v>
      </c>
      <c r="BY43" s="330"/>
      <c r="BZ43" s="329" t="s">
        <v>681</v>
      </c>
      <c r="CA43" s="329" t="s">
        <v>681</v>
      </c>
      <c r="CB43" s="328">
        <v>-0.34</v>
      </c>
      <c r="CC43" s="328">
        <v>-0.02</v>
      </c>
      <c r="CD43" s="329" t="s">
        <v>681</v>
      </c>
      <c r="CE43" s="329" t="s">
        <v>681</v>
      </c>
      <c r="CF43" s="329" t="s">
        <v>681</v>
      </c>
      <c r="CG43" s="328">
        <v>-0.36000000000000004</v>
      </c>
      <c r="CH43" s="330"/>
      <c r="CI43" s="329" t="s">
        <v>681</v>
      </c>
      <c r="CJ43" s="329" t="s">
        <v>681</v>
      </c>
      <c r="CK43" s="328">
        <v>0</v>
      </c>
      <c r="CL43" s="328">
        <v>0</v>
      </c>
      <c r="CM43" s="329" t="s">
        <v>681</v>
      </c>
      <c r="CN43" s="329" t="s">
        <v>681</v>
      </c>
      <c r="CO43" s="329" t="s">
        <v>681</v>
      </c>
      <c r="CP43" s="328">
        <v>0</v>
      </c>
      <c r="CQ43" s="330"/>
      <c r="CR43" s="329" t="s">
        <v>681</v>
      </c>
      <c r="CS43" s="329" t="s">
        <v>681</v>
      </c>
      <c r="CT43" s="329" t="s">
        <v>681</v>
      </c>
      <c r="CU43" s="329" t="s">
        <v>681</v>
      </c>
      <c r="CV43" s="329" t="s">
        <v>681</v>
      </c>
      <c r="CW43" s="329" t="s">
        <v>681</v>
      </c>
      <c r="CX43" s="329" t="s">
        <v>681</v>
      </c>
      <c r="CY43" s="329" t="s">
        <v>681</v>
      </c>
      <c r="CZ43" s="330"/>
      <c r="DA43" s="329" t="s">
        <v>681</v>
      </c>
      <c r="DB43" s="329" t="s">
        <v>681</v>
      </c>
      <c r="DC43" s="329" t="s">
        <v>681</v>
      </c>
      <c r="DD43" s="329" t="s">
        <v>681</v>
      </c>
      <c r="DE43" s="329" t="s">
        <v>681</v>
      </c>
      <c r="DF43" s="329" t="s">
        <v>681</v>
      </c>
      <c r="DG43" s="329" t="s">
        <v>681</v>
      </c>
      <c r="DH43" s="329" t="s">
        <v>681</v>
      </c>
      <c r="DI43" s="10"/>
    </row>
    <row r="44" spans="1:113">
      <c r="A44" s="2" t="str">
        <f>INDEX(Map!$A$6:$B$70,MATCH('FY14 Essbase'!C44,Map!$A$6:$A$70,0),2)</f>
        <v>099DIV</v>
      </c>
      <c r="B44" s="17"/>
      <c r="C44" s="3" t="s">
        <v>100</v>
      </c>
      <c r="D44" s="3" t="s">
        <v>58</v>
      </c>
      <c r="E44" s="10"/>
      <c r="F44" s="328">
        <v>208.28</v>
      </c>
      <c r="G44" s="328">
        <v>14.01</v>
      </c>
      <c r="H44" s="329" t="s">
        <v>681</v>
      </c>
      <c r="I44" s="329" t="s">
        <v>681</v>
      </c>
      <c r="J44" s="329" t="s">
        <v>681</v>
      </c>
      <c r="K44" s="329" t="s">
        <v>681</v>
      </c>
      <c r="L44" s="329" t="s">
        <v>681</v>
      </c>
      <c r="M44" s="328">
        <v>-222.29</v>
      </c>
      <c r="N44" s="330"/>
      <c r="O44" s="328">
        <v>208.28</v>
      </c>
      <c r="P44" s="328">
        <v>14.01</v>
      </c>
      <c r="Q44" s="329" t="s">
        <v>681</v>
      </c>
      <c r="R44" s="329" t="s">
        <v>681</v>
      </c>
      <c r="S44" s="329" t="s">
        <v>681</v>
      </c>
      <c r="T44" s="329" t="s">
        <v>681</v>
      </c>
      <c r="U44" s="329" t="s">
        <v>681</v>
      </c>
      <c r="V44" s="328">
        <v>-222.29</v>
      </c>
      <c r="W44" s="330"/>
      <c r="X44" s="328">
        <v>208.28</v>
      </c>
      <c r="Y44" s="328">
        <v>14.01</v>
      </c>
      <c r="Z44" s="329" t="s">
        <v>681</v>
      </c>
      <c r="AA44" s="329" t="s">
        <v>681</v>
      </c>
      <c r="AB44" s="329" t="s">
        <v>681</v>
      </c>
      <c r="AC44" s="329" t="s">
        <v>681</v>
      </c>
      <c r="AD44" s="329" t="s">
        <v>681</v>
      </c>
      <c r="AE44" s="328">
        <v>-222.29</v>
      </c>
      <c r="AF44" s="330"/>
      <c r="AG44" s="328">
        <v>208.28</v>
      </c>
      <c r="AH44" s="328">
        <v>14.01</v>
      </c>
      <c r="AI44" s="329" t="s">
        <v>681</v>
      </c>
      <c r="AJ44" s="329" t="s">
        <v>681</v>
      </c>
      <c r="AK44" s="329" t="s">
        <v>681</v>
      </c>
      <c r="AL44" s="329" t="s">
        <v>681</v>
      </c>
      <c r="AM44" s="329" t="s">
        <v>681</v>
      </c>
      <c r="AN44" s="328">
        <v>-222.29</v>
      </c>
      <c r="AO44" s="330"/>
      <c r="AP44" s="328">
        <v>208.28</v>
      </c>
      <c r="AQ44" s="328">
        <v>14.01</v>
      </c>
      <c r="AR44" s="329" t="s">
        <v>681</v>
      </c>
      <c r="AS44" s="329" t="s">
        <v>681</v>
      </c>
      <c r="AT44" s="329" t="s">
        <v>681</v>
      </c>
      <c r="AU44" s="329" t="s">
        <v>681</v>
      </c>
      <c r="AV44" s="329" t="s">
        <v>681</v>
      </c>
      <c r="AW44" s="328">
        <v>-222.29</v>
      </c>
      <c r="AX44" s="330"/>
      <c r="AY44" s="328">
        <v>208.28</v>
      </c>
      <c r="AZ44" s="328">
        <v>14.01</v>
      </c>
      <c r="BA44" s="329" t="s">
        <v>681</v>
      </c>
      <c r="BB44" s="329" t="s">
        <v>681</v>
      </c>
      <c r="BC44" s="329" t="s">
        <v>681</v>
      </c>
      <c r="BD44" s="329" t="s">
        <v>681</v>
      </c>
      <c r="BE44" s="329" t="s">
        <v>681</v>
      </c>
      <c r="BF44" s="328">
        <v>-222.29</v>
      </c>
      <c r="BG44" s="330"/>
      <c r="BH44" s="328">
        <v>208.28</v>
      </c>
      <c r="BI44" s="328">
        <v>14.01</v>
      </c>
      <c r="BJ44" s="329" t="s">
        <v>681</v>
      </c>
      <c r="BK44" s="329" t="s">
        <v>681</v>
      </c>
      <c r="BL44" s="329" t="s">
        <v>681</v>
      </c>
      <c r="BM44" s="329" t="s">
        <v>681</v>
      </c>
      <c r="BN44" s="329" t="s">
        <v>681</v>
      </c>
      <c r="BO44" s="328">
        <v>-222.29</v>
      </c>
      <c r="BP44" s="330"/>
      <c r="BQ44" s="328">
        <v>208.28</v>
      </c>
      <c r="BR44" s="328">
        <v>14.01</v>
      </c>
      <c r="BS44" s="329" t="s">
        <v>681</v>
      </c>
      <c r="BT44" s="329" t="s">
        <v>681</v>
      </c>
      <c r="BU44" s="329" t="s">
        <v>681</v>
      </c>
      <c r="BV44" s="329" t="s">
        <v>681</v>
      </c>
      <c r="BW44" s="329" t="s">
        <v>681</v>
      </c>
      <c r="BX44" s="328">
        <v>-222.29</v>
      </c>
      <c r="BY44" s="330"/>
      <c r="BZ44" s="328">
        <v>284.89</v>
      </c>
      <c r="CA44" s="328">
        <v>19.16</v>
      </c>
      <c r="CB44" s="329" t="s">
        <v>681</v>
      </c>
      <c r="CC44" s="329" t="s">
        <v>681</v>
      </c>
      <c r="CD44" s="329" t="s">
        <v>681</v>
      </c>
      <c r="CE44" s="329" t="s">
        <v>681</v>
      </c>
      <c r="CF44" s="329" t="s">
        <v>681</v>
      </c>
      <c r="CG44" s="328">
        <v>-304.05</v>
      </c>
      <c r="CH44" s="330"/>
      <c r="CI44" s="328">
        <v>284.89</v>
      </c>
      <c r="CJ44" s="328">
        <v>19.16</v>
      </c>
      <c r="CK44" s="329" t="s">
        <v>681</v>
      </c>
      <c r="CL44" s="329" t="s">
        <v>681</v>
      </c>
      <c r="CM44" s="329" t="s">
        <v>681</v>
      </c>
      <c r="CN44" s="329" t="s">
        <v>681</v>
      </c>
      <c r="CO44" s="329" t="s">
        <v>681</v>
      </c>
      <c r="CP44" s="328">
        <v>-304.05</v>
      </c>
      <c r="CQ44" s="330"/>
      <c r="CR44" s="329">
        <v>284.89</v>
      </c>
      <c r="CS44" s="329">
        <v>19.16</v>
      </c>
      <c r="CT44" s="329" t="s">
        <v>681</v>
      </c>
      <c r="CU44" s="329" t="s">
        <v>681</v>
      </c>
      <c r="CV44" s="329" t="s">
        <v>681</v>
      </c>
      <c r="CW44" s="329" t="s">
        <v>681</v>
      </c>
      <c r="CX44" s="329" t="s">
        <v>681</v>
      </c>
      <c r="CY44" s="329">
        <v>-304.05</v>
      </c>
      <c r="CZ44" s="330"/>
      <c r="DA44" s="329">
        <v>0</v>
      </c>
      <c r="DB44" s="329">
        <v>0</v>
      </c>
      <c r="DC44" s="329" t="s">
        <v>681</v>
      </c>
      <c r="DD44" s="329" t="s">
        <v>681</v>
      </c>
      <c r="DE44" s="329" t="s">
        <v>681</v>
      </c>
      <c r="DF44" s="329" t="s">
        <v>681</v>
      </c>
      <c r="DG44" s="329" t="s">
        <v>681</v>
      </c>
      <c r="DH44" s="329">
        <v>0</v>
      </c>
      <c r="DI44" s="10"/>
    </row>
    <row r="45" spans="1:113">
      <c r="A45" s="2" t="str">
        <f>INDEX(Map!$A$6:$B$70,MATCH('FY14 Essbase'!C45,Map!$A$6:$A$70,0),2)</f>
        <v>107DIV</v>
      </c>
      <c r="B45" s="17"/>
      <c r="C45" s="3" t="s">
        <v>73</v>
      </c>
      <c r="D45" s="3" t="s">
        <v>31</v>
      </c>
      <c r="E45" s="10"/>
      <c r="F45" s="328">
        <v>64835.68</v>
      </c>
      <c r="G45" s="328">
        <v>7970332.29</v>
      </c>
      <c r="H45" s="328">
        <v>2920517.19</v>
      </c>
      <c r="I45" s="328">
        <v>8905.92</v>
      </c>
      <c r="J45" s="328">
        <v>27711.23</v>
      </c>
      <c r="K45" s="329" t="s">
        <v>681</v>
      </c>
      <c r="L45" s="328">
        <v>1863.62</v>
      </c>
      <c r="M45" s="328">
        <v>-5076170.01</v>
      </c>
      <c r="N45" s="330"/>
      <c r="O45" s="328">
        <v>64835.68</v>
      </c>
      <c r="P45" s="328">
        <v>7970332.29</v>
      </c>
      <c r="Q45" s="328">
        <v>2920517.19</v>
      </c>
      <c r="R45" s="328">
        <v>8905.92</v>
      </c>
      <c r="S45" s="328">
        <v>27711.23</v>
      </c>
      <c r="T45" s="329" t="s">
        <v>681</v>
      </c>
      <c r="U45" s="328">
        <v>1863.62</v>
      </c>
      <c r="V45" s="328">
        <v>-5076170.01</v>
      </c>
      <c r="W45" s="330"/>
      <c r="X45" s="328">
        <v>64835.68</v>
      </c>
      <c r="Y45" s="328">
        <v>7970332.29</v>
      </c>
      <c r="Z45" s="328">
        <v>4415761.43</v>
      </c>
      <c r="AA45" s="328">
        <v>72987.820000000007</v>
      </c>
      <c r="AB45" s="328">
        <v>27711.23</v>
      </c>
      <c r="AC45" s="329" t="s">
        <v>681</v>
      </c>
      <c r="AD45" s="328">
        <v>1863.62</v>
      </c>
      <c r="AE45" s="328">
        <v>-3516843.8699999996</v>
      </c>
      <c r="AF45" s="330"/>
      <c r="AG45" s="328">
        <v>64835.68</v>
      </c>
      <c r="AH45" s="328">
        <v>7970332.29</v>
      </c>
      <c r="AI45" s="328">
        <v>4415761.43</v>
      </c>
      <c r="AJ45" s="328">
        <v>72987.820000000007</v>
      </c>
      <c r="AK45" s="328">
        <v>27711.23</v>
      </c>
      <c r="AL45" s="329" t="s">
        <v>681</v>
      </c>
      <c r="AM45" s="328">
        <v>1863.62</v>
      </c>
      <c r="AN45" s="328">
        <v>-3516843.8699999996</v>
      </c>
      <c r="AO45" s="330"/>
      <c r="AP45" s="328">
        <v>64835.68</v>
      </c>
      <c r="AQ45" s="328">
        <v>7970332.29</v>
      </c>
      <c r="AR45" s="328">
        <v>4415761.43</v>
      </c>
      <c r="AS45" s="328">
        <v>72987.820000000007</v>
      </c>
      <c r="AT45" s="328">
        <v>27711.23</v>
      </c>
      <c r="AU45" s="329" t="s">
        <v>681</v>
      </c>
      <c r="AV45" s="328">
        <v>1863.62</v>
      </c>
      <c r="AW45" s="328">
        <v>-3516843.8699999996</v>
      </c>
      <c r="AX45" s="330"/>
      <c r="AY45" s="328">
        <v>64835.68</v>
      </c>
      <c r="AZ45" s="328">
        <v>7970332.29</v>
      </c>
      <c r="BA45" s="328">
        <v>8709079.8900000006</v>
      </c>
      <c r="BB45" s="328">
        <v>256987.18</v>
      </c>
      <c r="BC45" s="328">
        <v>27711.23</v>
      </c>
      <c r="BD45" s="329" t="s">
        <v>681</v>
      </c>
      <c r="BE45" s="328">
        <v>1863.62</v>
      </c>
      <c r="BF45" s="328">
        <v>960473.95000000054</v>
      </c>
      <c r="BG45" s="330"/>
      <c r="BH45" s="328">
        <v>64835.68</v>
      </c>
      <c r="BI45" s="328">
        <v>7970332.29</v>
      </c>
      <c r="BJ45" s="328">
        <v>8709079.8900000006</v>
      </c>
      <c r="BK45" s="328">
        <v>256987.18</v>
      </c>
      <c r="BL45" s="328">
        <v>27711.23</v>
      </c>
      <c r="BM45" s="329" t="s">
        <v>681</v>
      </c>
      <c r="BN45" s="328">
        <v>1863.62</v>
      </c>
      <c r="BO45" s="328">
        <v>960473.95000000054</v>
      </c>
      <c r="BP45" s="330"/>
      <c r="BQ45" s="328">
        <v>64835.68</v>
      </c>
      <c r="BR45" s="328">
        <v>7970332.29</v>
      </c>
      <c r="BS45" s="328">
        <v>8709079.8900000006</v>
      </c>
      <c r="BT45" s="328">
        <v>256987.18</v>
      </c>
      <c r="BU45" s="328">
        <v>27711.23</v>
      </c>
      <c r="BV45" s="329" t="s">
        <v>681</v>
      </c>
      <c r="BW45" s="328">
        <v>1863.62</v>
      </c>
      <c r="BX45" s="328">
        <v>960473.95000000054</v>
      </c>
      <c r="BY45" s="330"/>
      <c r="BZ45" s="328">
        <v>-3186172.87</v>
      </c>
      <c r="CA45" s="328">
        <v>7939200.3499999996</v>
      </c>
      <c r="CB45" s="328">
        <v>8646403.9399999995</v>
      </c>
      <c r="CC45" s="328">
        <v>373790.65</v>
      </c>
      <c r="CD45" s="328">
        <v>27711.23</v>
      </c>
      <c r="CE45" s="329" t="s">
        <v>681</v>
      </c>
      <c r="CF45" s="328">
        <v>1863.62</v>
      </c>
      <c r="CG45" s="328">
        <v>4296741.9600000018</v>
      </c>
      <c r="CH45" s="330"/>
      <c r="CI45" s="328">
        <v>-3186172.87</v>
      </c>
      <c r="CJ45" s="328">
        <v>7939200.3499999996</v>
      </c>
      <c r="CK45" s="328">
        <v>8646403.9399999995</v>
      </c>
      <c r="CL45" s="328">
        <v>373790.65</v>
      </c>
      <c r="CM45" s="328">
        <v>27711.23</v>
      </c>
      <c r="CN45" s="329" t="s">
        <v>681</v>
      </c>
      <c r="CO45" s="328">
        <v>1863.62</v>
      </c>
      <c r="CP45" s="328">
        <v>4296741.9600000018</v>
      </c>
      <c r="CQ45" s="330"/>
      <c r="CR45" s="329">
        <v>-3186172.87</v>
      </c>
      <c r="CS45" s="329">
        <v>7939200.3499999996</v>
      </c>
      <c r="CT45" s="329">
        <v>8646403.9399999995</v>
      </c>
      <c r="CU45" s="329">
        <v>373790.65</v>
      </c>
      <c r="CV45" s="329">
        <v>27711.23</v>
      </c>
      <c r="CW45" s="329" t="s">
        <v>681</v>
      </c>
      <c r="CX45" s="329">
        <v>1863.62</v>
      </c>
      <c r="CY45" s="329">
        <v>4296741.9600000018</v>
      </c>
      <c r="CZ45" s="330"/>
      <c r="DA45" s="329">
        <v>-3734239.02</v>
      </c>
      <c r="DB45" s="329">
        <v>8779280.5600000005</v>
      </c>
      <c r="DC45" s="329">
        <v>2088634.01</v>
      </c>
      <c r="DD45" s="329">
        <v>140463.69</v>
      </c>
      <c r="DE45" s="329">
        <v>15464.56</v>
      </c>
      <c r="DF45" s="329" t="s">
        <v>681</v>
      </c>
      <c r="DG45" s="329">
        <v>1040.01</v>
      </c>
      <c r="DH45" s="329">
        <v>-2799439.27</v>
      </c>
      <c r="DI45" s="10"/>
    </row>
    <row r="46" spans="1:113">
      <c r="A46" s="2" t="str">
        <f>INDEX(Map!$A$6:$B$70,MATCH('FY14 Essbase'!C46,Map!$A$6:$A$70,0),2)</f>
        <v>170DIV</v>
      </c>
      <c r="B46" s="17"/>
      <c r="C46" s="3" t="s">
        <v>103</v>
      </c>
      <c r="D46" s="3" t="s">
        <v>61</v>
      </c>
      <c r="E46" s="10"/>
      <c r="F46" s="328">
        <v>7836473.4299999997</v>
      </c>
      <c r="G46" s="328">
        <v>2463431.2999999998</v>
      </c>
      <c r="H46" s="328">
        <v>71778650.989999995</v>
      </c>
      <c r="I46" s="328">
        <v>1048874.81</v>
      </c>
      <c r="J46" s="328">
        <v>5225776.3499999996</v>
      </c>
      <c r="K46" s="329" t="s">
        <v>681</v>
      </c>
      <c r="L46" s="328">
        <v>263579.15000000002</v>
      </c>
      <c r="M46" s="328">
        <v>68016976.570000008</v>
      </c>
      <c r="N46" s="330"/>
      <c r="O46" s="328">
        <v>7836473.4299999997</v>
      </c>
      <c r="P46" s="328">
        <v>2463431.2999999998</v>
      </c>
      <c r="Q46" s="328">
        <v>71778650.989999995</v>
      </c>
      <c r="R46" s="328">
        <v>1048874.81</v>
      </c>
      <c r="S46" s="328">
        <v>5225776.3499999996</v>
      </c>
      <c r="T46" s="329" t="s">
        <v>681</v>
      </c>
      <c r="U46" s="328">
        <v>263579.15000000002</v>
      </c>
      <c r="V46" s="328">
        <v>68016976.570000008</v>
      </c>
      <c r="W46" s="330"/>
      <c r="X46" s="328">
        <v>7836473.4299999997</v>
      </c>
      <c r="Y46" s="328">
        <v>2463431.2999999998</v>
      </c>
      <c r="Z46" s="328">
        <v>72937282.870000005</v>
      </c>
      <c r="AA46" s="328">
        <v>1098530.46</v>
      </c>
      <c r="AB46" s="328">
        <v>5225776.3499999996</v>
      </c>
      <c r="AC46" s="329" t="s">
        <v>681</v>
      </c>
      <c r="AD46" s="328">
        <v>263579.15000000002</v>
      </c>
      <c r="AE46" s="328">
        <v>69225264.100000009</v>
      </c>
      <c r="AF46" s="330"/>
      <c r="AG46" s="328">
        <v>7836473.4299999997</v>
      </c>
      <c r="AH46" s="328">
        <v>2463431.2999999998</v>
      </c>
      <c r="AI46" s="328">
        <v>72937282.870000005</v>
      </c>
      <c r="AJ46" s="328">
        <v>1098530.46</v>
      </c>
      <c r="AK46" s="328">
        <v>5225776.3499999996</v>
      </c>
      <c r="AL46" s="329" t="s">
        <v>681</v>
      </c>
      <c r="AM46" s="328">
        <v>263579.15000000002</v>
      </c>
      <c r="AN46" s="328">
        <v>69225264.100000009</v>
      </c>
      <c r="AO46" s="330"/>
      <c r="AP46" s="328">
        <v>7836473.4299999997</v>
      </c>
      <c r="AQ46" s="328">
        <v>2463431.2999999998</v>
      </c>
      <c r="AR46" s="328">
        <v>72937282.870000005</v>
      </c>
      <c r="AS46" s="328">
        <v>1098530.46</v>
      </c>
      <c r="AT46" s="328">
        <v>5225776.3499999996</v>
      </c>
      <c r="AU46" s="329" t="s">
        <v>681</v>
      </c>
      <c r="AV46" s="328">
        <v>263579.15000000002</v>
      </c>
      <c r="AW46" s="328">
        <v>69225264.100000009</v>
      </c>
      <c r="AX46" s="330"/>
      <c r="AY46" s="328">
        <v>7836473.4299999997</v>
      </c>
      <c r="AZ46" s="328">
        <v>2463431.2999999998</v>
      </c>
      <c r="BA46" s="328">
        <v>77632801.310000002</v>
      </c>
      <c r="BB46" s="328">
        <v>1299766.97</v>
      </c>
      <c r="BC46" s="328">
        <v>5225776.3499999996</v>
      </c>
      <c r="BD46" s="329" t="s">
        <v>681</v>
      </c>
      <c r="BE46" s="328">
        <v>263579.15000000002</v>
      </c>
      <c r="BF46" s="328">
        <v>74122019.049999997</v>
      </c>
      <c r="BG46" s="330"/>
      <c r="BH46" s="328">
        <v>7836473.4299999997</v>
      </c>
      <c r="BI46" s="328">
        <v>2463431.2999999998</v>
      </c>
      <c r="BJ46" s="328">
        <v>77632801.310000002</v>
      </c>
      <c r="BK46" s="328">
        <v>1299766.97</v>
      </c>
      <c r="BL46" s="328">
        <v>5225776.3499999996</v>
      </c>
      <c r="BM46" s="329" t="s">
        <v>681</v>
      </c>
      <c r="BN46" s="328">
        <v>263579.15000000002</v>
      </c>
      <c r="BO46" s="328">
        <v>74122019.049999997</v>
      </c>
      <c r="BP46" s="330"/>
      <c r="BQ46" s="328">
        <v>7836473.4299999997</v>
      </c>
      <c r="BR46" s="328">
        <v>2463431.2999999998</v>
      </c>
      <c r="BS46" s="328">
        <v>77632801.310000002</v>
      </c>
      <c r="BT46" s="328">
        <v>1299766.97</v>
      </c>
      <c r="BU46" s="328">
        <v>5225776.3499999996</v>
      </c>
      <c r="BV46" s="329" t="s">
        <v>681</v>
      </c>
      <c r="BW46" s="328">
        <v>263579.15000000002</v>
      </c>
      <c r="BX46" s="328">
        <v>74122019.049999997</v>
      </c>
      <c r="BY46" s="330"/>
      <c r="BZ46" s="328">
        <v>7051020</v>
      </c>
      <c r="CA46" s="328">
        <v>2456187.81</v>
      </c>
      <c r="CB46" s="328">
        <v>76025538.340000004</v>
      </c>
      <c r="CC46" s="328">
        <v>1203634.3700000001</v>
      </c>
      <c r="CD46" s="328">
        <v>5030374.37</v>
      </c>
      <c r="CE46" s="329" t="s">
        <v>681</v>
      </c>
      <c r="CF46" s="328">
        <v>338300.03</v>
      </c>
      <c r="CG46" s="328">
        <v>73090639.300000012</v>
      </c>
      <c r="CH46" s="330"/>
      <c r="CI46" s="328">
        <v>7051020</v>
      </c>
      <c r="CJ46" s="328">
        <v>2456187.81</v>
      </c>
      <c r="CK46" s="328">
        <v>76025538.340000004</v>
      </c>
      <c r="CL46" s="328">
        <v>1203634.3700000001</v>
      </c>
      <c r="CM46" s="328">
        <v>5030374.37</v>
      </c>
      <c r="CN46" s="329" t="s">
        <v>681</v>
      </c>
      <c r="CO46" s="328">
        <v>338300.03</v>
      </c>
      <c r="CP46" s="328">
        <v>73090639.300000012</v>
      </c>
      <c r="CQ46" s="330"/>
      <c r="CR46" s="329">
        <v>7051020</v>
      </c>
      <c r="CS46" s="329">
        <v>2456187.81</v>
      </c>
      <c r="CT46" s="329">
        <v>76025538.340000004</v>
      </c>
      <c r="CU46" s="329">
        <v>1203634.3700000001</v>
      </c>
      <c r="CV46" s="329">
        <v>5030374.37</v>
      </c>
      <c r="CW46" s="329" t="s">
        <v>681</v>
      </c>
      <c r="CX46" s="329">
        <v>338300.03</v>
      </c>
      <c r="CY46" s="329">
        <v>73090639.300000012</v>
      </c>
      <c r="CZ46" s="330"/>
      <c r="DA46" s="329">
        <v>7763671.5899999999</v>
      </c>
      <c r="DB46" s="329">
        <v>3012986.21</v>
      </c>
      <c r="DC46" s="329">
        <v>81264944.980000004</v>
      </c>
      <c r="DD46" s="329">
        <v>1316024.24</v>
      </c>
      <c r="DE46" s="329">
        <v>6190676.75</v>
      </c>
      <c r="DF46" s="329" t="s">
        <v>681</v>
      </c>
      <c r="DG46" s="329">
        <v>416332.06</v>
      </c>
      <c r="DH46" s="329">
        <v>78411320.230000004</v>
      </c>
      <c r="DI46" s="10"/>
    </row>
    <row r="47" spans="1:113">
      <c r="A47" s="2" t="str">
        <f>INDEX(Map!$A$6:$B$70,MATCH('FY14 Essbase'!C47,Map!$A$6:$A$70,0),2)</f>
        <v>171DIV</v>
      </c>
      <c r="B47" s="17"/>
      <c r="C47" s="3" t="s">
        <v>104</v>
      </c>
      <c r="D47" s="3" t="s">
        <v>62</v>
      </c>
      <c r="E47" s="10"/>
      <c r="F47" s="329" t="s">
        <v>681</v>
      </c>
      <c r="G47" s="329" t="s">
        <v>681</v>
      </c>
      <c r="H47" s="328">
        <v>2602.62</v>
      </c>
      <c r="I47" s="328">
        <v>175.03</v>
      </c>
      <c r="J47" s="329" t="s">
        <v>681</v>
      </c>
      <c r="K47" s="329" t="s">
        <v>681</v>
      </c>
      <c r="L47" s="329" t="s">
        <v>681</v>
      </c>
      <c r="M47" s="328">
        <v>2777.65</v>
      </c>
      <c r="N47" s="330"/>
      <c r="O47" s="329" t="s">
        <v>681</v>
      </c>
      <c r="P47" s="329" t="s">
        <v>681</v>
      </c>
      <c r="Q47" s="328">
        <v>2602.62</v>
      </c>
      <c r="R47" s="328">
        <v>175.03</v>
      </c>
      <c r="S47" s="329" t="s">
        <v>681</v>
      </c>
      <c r="T47" s="329" t="s">
        <v>681</v>
      </c>
      <c r="U47" s="329" t="s">
        <v>681</v>
      </c>
      <c r="V47" s="328">
        <v>2777.65</v>
      </c>
      <c r="W47" s="330"/>
      <c r="X47" s="329" t="s">
        <v>681</v>
      </c>
      <c r="Y47" s="329" t="s">
        <v>681</v>
      </c>
      <c r="Z47" s="328">
        <v>2602.62</v>
      </c>
      <c r="AA47" s="328">
        <v>175.03</v>
      </c>
      <c r="AB47" s="329" t="s">
        <v>681</v>
      </c>
      <c r="AC47" s="329" t="s">
        <v>681</v>
      </c>
      <c r="AD47" s="329" t="s">
        <v>681</v>
      </c>
      <c r="AE47" s="328">
        <v>2777.65</v>
      </c>
      <c r="AF47" s="330"/>
      <c r="AG47" s="329" t="s">
        <v>681</v>
      </c>
      <c r="AH47" s="329" t="s">
        <v>681</v>
      </c>
      <c r="AI47" s="328">
        <v>2602.62</v>
      </c>
      <c r="AJ47" s="328">
        <v>175.03</v>
      </c>
      <c r="AK47" s="329" t="s">
        <v>681</v>
      </c>
      <c r="AL47" s="329" t="s">
        <v>681</v>
      </c>
      <c r="AM47" s="329" t="s">
        <v>681</v>
      </c>
      <c r="AN47" s="328">
        <v>2777.65</v>
      </c>
      <c r="AO47" s="330"/>
      <c r="AP47" s="329" t="s">
        <v>681</v>
      </c>
      <c r="AQ47" s="329" t="s">
        <v>681</v>
      </c>
      <c r="AR47" s="328">
        <v>2602.62</v>
      </c>
      <c r="AS47" s="328">
        <v>175.03</v>
      </c>
      <c r="AT47" s="329" t="s">
        <v>681</v>
      </c>
      <c r="AU47" s="329" t="s">
        <v>681</v>
      </c>
      <c r="AV47" s="329" t="s">
        <v>681</v>
      </c>
      <c r="AW47" s="328">
        <v>2777.65</v>
      </c>
      <c r="AX47" s="330"/>
      <c r="AY47" s="329" t="s">
        <v>681</v>
      </c>
      <c r="AZ47" s="329" t="s">
        <v>681</v>
      </c>
      <c r="BA47" s="328">
        <v>2602.62</v>
      </c>
      <c r="BB47" s="328">
        <v>175.03</v>
      </c>
      <c r="BC47" s="329" t="s">
        <v>681</v>
      </c>
      <c r="BD47" s="329" t="s">
        <v>681</v>
      </c>
      <c r="BE47" s="329" t="s">
        <v>681</v>
      </c>
      <c r="BF47" s="328">
        <v>2777.65</v>
      </c>
      <c r="BG47" s="330"/>
      <c r="BH47" s="329" t="s">
        <v>681</v>
      </c>
      <c r="BI47" s="329" t="s">
        <v>681</v>
      </c>
      <c r="BJ47" s="328">
        <v>2602.62</v>
      </c>
      <c r="BK47" s="328">
        <v>175.03</v>
      </c>
      <c r="BL47" s="329" t="s">
        <v>681</v>
      </c>
      <c r="BM47" s="329" t="s">
        <v>681</v>
      </c>
      <c r="BN47" s="329" t="s">
        <v>681</v>
      </c>
      <c r="BO47" s="328">
        <v>2777.65</v>
      </c>
      <c r="BP47" s="330"/>
      <c r="BQ47" s="329" t="s">
        <v>681</v>
      </c>
      <c r="BR47" s="329" t="s">
        <v>681</v>
      </c>
      <c r="BS47" s="328">
        <v>2602.62</v>
      </c>
      <c r="BT47" s="328">
        <v>175.03</v>
      </c>
      <c r="BU47" s="329" t="s">
        <v>681</v>
      </c>
      <c r="BV47" s="329" t="s">
        <v>681</v>
      </c>
      <c r="BW47" s="329" t="s">
        <v>681</v>
      </c>
      <c r="BX47" s="328">
        <v>2777.65</v>
      </c>
      <c r="BY47" s="330"/>
      <c r="BZ47" s="328">
        <v>12.31</v>
      </c>
      <c r="CA47" s="328">
        <v>0.83</v>
      </c>
      <c r="CB47" s="328">
        <v>2739.76</v>
      </c>
      <c r="CC47" s="328">
        <v>184.25</v>
      </c>
      <c r="CD47" s="329" t="s">
        <v>681</v>
      </c>
      <c r="CE47" s="329" t="s">
        <v>681</v>
      </c>
      <c r="CF47" s="329" t="s">
        <v>681</v>
      </c>
      <c r="CG47" s="328">
        <v>2910.8700000000003</v>
      </c>
      <c r="CH47" s="330"/>
      <c r="CI47" s="328">
        <v>12.31</v>
      </c>
      <c r="CJ47" s="328">
        <v>0.83</v>
      </c>
      <c r="CK47" s="328">
        <v>2739.76</v>
      </c>
      <c r="CL47" s="328">
        <v>184.25</v>
      </c>
      <c r="CM47" s="329" t="s">
        <v>681</v>
      </c>
      <c r="CN47" s="329" t="s">
        <v>681</v>
      </c>
      <c r="CO47" s="329" t="s">
        <v>681</v>
      </c>
      <c r="CP47" s="328">
        <v>2910.8700000000003</v>
      </c>
      <c r="CQ47" s="330"/>
      <c r="CR47" s="329">
        <v>12.31</v>
      </c>
      <c r="CS47" s="329">
        <v>0.83</v>
      </c>
      <c r="CT47" s="329">
        <v>2739.76</v>
      </c>
      <c r="CU47" s="329">
        <v>184.25</v>
      </c>
      <c r="CV47" s="329" t="s">
        <v>681</v>
      </c>
      <c r="CW47" s="329" t="s">
        <v>681</v>
      </c>
      <c r="CX47" s="329" t="s">
        <v>681</v>
      </c>
      <c r="CY47" s="329">
        <v>2910.8700000000003</v>
      </c>
      <c r="CZ47" s="330"/>
      <c r="DA47" s="329">
        <v>0</v>
      </c>
      <c r="DB47" s="329">
        <v>0</v>
      </c>
      <c r="DC47" s="329">
        <v>280679.40000000002</v>
      </c>
      <c r="DD47" s="329">
        <v>18876.099999999999</v>
      </c>
      <c r="DE47" s="329" t="s">
        <v>681</v>
      </c>
      <c r="DF47" s="329" t="s">
        <v>681</v>
      </c>
      <c r="DG47" s="329" t="s">
        <v>681</v>
      </c>
      <c r="DH47" s="329">
        <v>299555.5</v>
      </c>
      <c r="DI47" s="10"/>
    </row>
    <row r="48" spans="1:113">
      <c r="A48" s="2" t="str">
        <f>INDEX(Map!$A$6:$B$70,MATCH('FY14 Essbase'!C48,Map!$A$6:$A$70,0),2)</f>
        <v>190DIV</v>
      </c>
      <c r="B48" s="17"/>
      <c r="C48" s="3" t="s">
        <v>101</v>
      </c>
      <c r="D48" s="3" t="s">
        <v>59</v>
      </c>
      <c r="E48" s="10"/>
      <c r="F48" s="328">
        <v>-45104792.780000001</v>
      </c>
      <c r="G48" s="328">
        <v>-2125653.2599999998</v>
      </c>
      <c r="H48" s="328">
        <v>440558190.12</v>
      </c>
      <c r="I48" s="328">
        <v>29606816.649999999</v>
      </c>
      <c r="J48" s="328">
        <v>38668574.049999997</v>
      </c>
      <c r="K48" s="329" t="s">
        <v>681</v>
      </c>
      <c r="L48" s="328">
        <v>2600518.14</v>
      </c>
      <c r="M48" s="328">
        <v>558664544.99999988</v>
      </c>
      <c r="N48" s="330"/>
      <c r="O48" s="328">
        <v>-45104792.780000001</v>
      </c>
      <c r="P48" s="328">
        <v>-2125653.2599999998</v>
      </c>
      <c r="Q48" s="328">
        <v>440558190.12</v>
      </c>
      <c r="R48" s="328">
        <v>29606816.649999999</v>
      </c>
      <c r="S48" s="328">
        <v>38668574.049999997</v>
      </c>
      <c r="T48" s="329" t="s">
        <v>681</v>
      </c>
      <c r="U48" s="328">
        <v>2600518.14</v>
      </c>
      <c r="V48" s="328">
        <v>558664544.99999988</v>
      </c>
      <c r="W48" s="330"/>
      <c r="X48" s="328">
        <v>-45104792.780000001</v>
      </c>
      <c r="Y48" s="328">
        <v>-2125653.2599999998</v>
      </c>
      <c r="Z48" s="328">
        <v>457489247.75</v>
      </c>
      <c r="AA48" s="328">
        <v>30332433.41</v>
      </c>
      <c r="AB48" s="328">
        <v>38668574.049999997</v>
      </c>
      <c r="AC48" s="329" t="s">
        <v>681</v>
      </c>
      <c r="AD48" s="328">
        <v>2600518.14</v>
      </c>
      <c r="AE48" s="328">
        <v>576321219.38999999</v>
      </c>
      <c r="AF48" s="330"/>
      <c r="AG48" s="328">
        <v>-45104792.780000001</v>
      </c>
      <c r="AH48" s="328">
        <v>-2125653.2599999998</v>
      </c>
      <c r="AI48" s="328">
        <v>457489247.75</v>
      </c>
      <c r="AJ48" s="328">
        <v>30332433.41</v>
      </c>
      <c r="AK48" s="328">
        <v>38668574.049999997</v>
      </c>
      <c r="AL48" s="329" t="s">
        <v>681</v>
      </c>
      <c r="AM48" s="328">
        <v>2600518.14</v>
      </c>
      <c r="AN48" s="328">
        <v>576321219.38999999</v>
      </c>
      <c r="AO48" s="330"/>
      <c r="AP48" s="328">
        <v>-45104792.780000001</v>
      </c>
      <c r="AQ48" s="328">
        <v>-2125653.2599999998</v>
      </c>
      <c r="AR48" s="328">
        <v>457489247.75</v>
      </c>
      <c r="AS48" s="328">
        <v>30332433.41</v>
      </c>
      <c r="AT48" s="328">
        <v>38668574.049999997</v>
      </c>
      <c r="AU48" s="329" t="s">
        <v>681</v>
      </c>
      <c r="AV48" s="328">
        <v>2600518.14</v>
      </c>
      <c r="AW48" s="328">
        <v>576321219.38999999</v>
      </c>
      <c r="AX48" s="330"/>
      <c r="AY48" s="328">
        <v>-45104792.780000001</v>
      </c>
      <c r="AZ48" s="328">
        <v>-2125653.2599999998</v>
      </c>
      <c r="BA48" s="328">
        <v>457060661.62</v>
      </c>
      <c r="BB48" s="328">
        <v>30314065.43</v>
      </c>
      <c r="BC48" s="328">
        <v>38668574.049999997</v>
      </c>
      <c r="BD48" s="329" t="s">
        <v>681</v>
      </c>
      <c r="BE48" s="328">
        <v>2600518.14</v>
      </c>
      <c r="BF48" s="328">
        <v>575874265.27999997</v>
      </c>
      <c r="BG48" s="330"/>
      <c r="BH48" s="328">
        <v>-45104792.780000001</v>
      </c>
      <c r="BI48" s="328">
        <v>-2125653.2599999998</v>
      </c>
      <c r="BJ48" s="328">
        <v>457060661.62</v>
      </c>
      <c r="BK48" s="328">
        <v>30314065.43</v>
      </c>
      <c r="BL48" s="328">
        <v>38668574.049999997</v>
      </c>
      <c r="BM48" s="329" t="s">
        <v>681</v>
      </c>
      <c r="BN48" s="328">
        <v>2600518.14</v>
      </c>
      <c r="BO48" s="328">
        <v>575874265.27999997</v>
      </c>
      <c r="BP48" s="330"/>
      <c r="BQ48" s="328">
        <v>-45104792.780000001</v>
      </c>
      <c r="BR48" s="328">
        <v>-2125653.2599999998</v>
      </c>
      <c r="BS48" s="328">
        <v>457060661.62</v>
      </c>
      <c r="BT48" s="328">
        <v>30314065.43</v>
      </c>
      <c r="BU48" s="328">
        <v>38668574.049999997</v>
      </c>
      <c r="BV48" s="329" t="s">
        <v>681</v>
      </c>
      <c r="BW48" s="328">
        <v>2600518.14</v>
      </c>
      <c r="BX48" s="328">
        <v>575874265.27999997</v>
      </c>
      <c r="BY48" s="330"/>
      <c r="BZ48" s="328">
        <v>-46414735.689999998</v>
      </c>
      <c r="CA48" s="328">
        <v>-2192383.11</v>
      </c>
      <c r="CB48" s="328">
        <v>480501947.56999999</v>
      </c>
      <c r="CC48" s="328">
        <v>31335293.739999998</v>
      </c>
      <c r="CD48" s="328">
        <v>42437226.640000001</v>
      </c>
      <c r="CE48" s="329" t="s">
        <v>681</v>
      </c>
      <c r="CF48" s="328">
        <v>2853965.53</v>
      </c>
      <c r="CG48" s="328">
        <v>605735552.27999997</v>
      </c>
      <c r="CH48" s="330"/>
      <c r="CI48" s="328">
        <v>-46414735.689999998</v>
      </c>
      <c r="CJ48" s="328">
        <v>-2192383.11</v>
      </c>
      <c r="CK48" s="328">
        <v>480501947.56999999</v>
      </c>
      <c r="CL48" s="328">
        <v>31335293.739999998</v>
      </c>
      <c r="CM48" s="328">
        <v>42437226.640000001</v>
      </c>
      <c r="CN48" s="329" t="s">
        <v>681</v>
      </c>
      <c r="CO48" s="328">
        <v>2853965.53</v>
      </c>
      <c r="CP48" s="328">
        <v>605735552.27999997</v>
      </c>
      <c r="CQ48" s="330"/>
      <c r="CR48" s="329">
        <v>-46414735.689999998</v>
      </c>
      <c r="CS48" s="329">
        <v>-2192383.11</v>
      </c>
      <c r="CT48" s="329">
        <v>480501947.56999999</v>
      </c>
      <c r="CU48" s="329">
        <v>31335293.739999998</v>
      </c>
      <c r="CV48" s="329">
        <v>42437226.640000001</v>
      </c>
      <c r="CW48" s="329" t="s">
        <v>681</v>
      </c>
      <c r="CX48" s="329">
        <v>2853965.53</v>
      </c>
      <c r="CY48" s="329">
        <v>605735552.27999997</v>
      </c>
      <c r="CZ48" s="330"/>
      <c r="DA48" s="329">
        <v>-53796735.549999997</v>
      </c>
      <c r="DB48" s="329">
        <v>-2850430.58</v>
      </c>
      <c r="DC48" s="329">
        <v>507686942.44999999</v>
      </c>
      <c r="DD48" s="329">
        <v>34142689.109999999</v>
      </c>
      <c r="DE48" s="329">
        <v>42761536</v>
      </c>
      <c r="DF48" s="329" t="s">
        <v>681</v>
      </c>
      <c r="DG48" s="329">
        <v>2875775.81</v>
      </c>
      <c r="DH48" s="329">
        <v>644114109.49999988</v>
      </c>
      <c r="DI48" s="10"/>
    </row>
    <row r="49" spans="1:113">
      <c r="A49" s="2" t="str">
        <f>INDEX(Map!$A$6:$B$70,MATCH('FY14 Essbase'!C49,Map!$A$6:$A$70,0),2)</f>
        <v>700DIV</v>
      </c>
      <c r="B49" s="17"/>
      <c r="C49" s="3" t="s">
        <v>108</v>
      </c>
      <c r="D49" s="3" t="s">
        <v>66</v>
      </c>
      <c r="E49" s="10"/>
      <c r="F49" s="328">
        <v>-27008807.379999999</v>
      </c>
      <c r="G49" s="328">
        <v>-1816381.78</v>
      </c>
      <c r="H49" s="328">
        <v>237613461.77000001</v>
      </c>
      <c r="I49" s="328">
        <v>15979852.689999999</v>
      </c>
      <c r="J49" s="328">
        <v>5582099.7199999997</v>
      </c>
      <c r="K49" s="329" t="s">
        <v>681</v>
      </c>
      <c r="L49" s="328">
        <v>375404.37</v>
      </c>
      <c r="M49" s="328">
        <v>288376007.71000004</v>
      </c>
      <c r="N49" s="330"/>
      <c r="O49" s="328">
        <v>-27008807.379999999</v>
      </c>
      <c r="P49" s="328">
        <v>-1816381.78</v>
      </c>
      <c r="Q49" s="328">
        <v>237613461.77000001</v>
      </c>
      <c r="R49" s="328">
        <v>15979852.689999999</v>
      </c>
      <c r="S49" s="328">
        <v>5582099.7199999997</v>
      </c>
      <c r="T49" s="329" t="s">
        <v>681</v>
      </c>
      <c r="U49" s="328">
        <v>375404.37</v>
      </c>
      <c r="V49" s="328">
        <v>288376007.71000004</v>
      </c>
      <c r="W49" s="330"/>
      <c r="X49" s="328">
        <v>-27008807.379999999</v>
      </c>
      <c r="Y49" s="328">
        <v>-1816381.78</v>
      </c>
      <c r="Z49" s="328">
        <v>252614390.27000001</v>
      </c>
      <c r="AA49" s="328">
        <v>16622749.630000001</v>
      </c>
      <c r="AB49" s="328">
        <v>5582099.7199999997</v>
      </c>
      <c r="AC49" s="329" t="s">
        <v>681</v>
      </c>
      <c r="AD49" s="328">
        <v>375404.37</v>
      </c>
      <c r="AE49" s="328">
        <v>304019833.15000004</v>
      </c>
      <c r="AF49" s="330"/>
      <c r="AG49" s="328">
        <v>-27008807.379999999</v>
      </c>
      <c r="AH49" s="328">
        <v>-1816381.78</v>
      </c>
      <c r="AI49" s="328">
        <v>252614390.27000001</v>
      </c>
      <c r="AJ49" s="328">
        <v>16622749.630000001</v>
      </c>
      <c r="AK49" s="328">
        <v>5582099.7199999997</v>
      </c>
      <c r="AL49" s="329" t="s">
        <v>681</v>
      </c>
      <c r="AM49" s="328">
        <v>375404.37</v>
      </c>
      <c r="AN49" s="328">
        <v>304019833.15000004</v>
      </c>
      <c r="AO49" s="330"/>
      <c r="AP49" s="328">
        <v>-27008807.379999999</v>
      </c>
      <c r="AQ49" s="328">
        <v>-1816381.78</v>
      </c>
      <c r="AR49" s="328">
        <v>252614390.27000001</v>
      </c>
      <c r="AS49" s="328">
        <v>16622749.630000001</v>
      </c>
      <c r="AT49" s="328">
        <v>5582099.7199999997</v>
      </c>
      <c r="AU49" s="329" t="s">
        <v>681</v>
      </c>
      <c r="AV49" s="328">
        <v>375404.37</v>
      </c>
      <c r="AW49" s="328">
        <v>304019833.15000004</v>
      </c>
      <c r="AX49" s="330"/>
      <c r="AY49" s="328">
        <v>-27008807.379999999</v>
      </c>
      <c r="AZ49" s="328">
        <v>-1816381.78</v>
      </c>
      <c r="BA49" s="328">
        <v>276237757.38</v>
      </c>
      <c r="BB49" s="328">
        <v>17635179.640000001</v>
      </c>
      <c r="BC49" s="328">
        <v>5582099.7199999997</v>
      </c>
      <c r="BD49" s="329" t="s">
        <v>681</v>
      </c>
      <c r="BE49" s="328">
        <v>375404.37</v>
      </c>
      <c r="BF49" s="328">
        <v>328655630.26999998</v>
      </c>
      <c r="BG49" s="330"/>
      <c r="BH49" s="328">
        <v>-27008807.379999999</v>
      </c>
      <c r="BI49" s="328">
        <v>-1816381.78</v>
      </c>
      <c r="BJ49" s="328">
        <v>276237757.38</v>
      </c>
      <c r="BK49" s="328">
        <v>17635179.640000001</v>
      </c>
      <c r="BL49" s="328">
        <v>5582099.7199999997</v>
      </c>
      <c r="BM49" s="329" t="s">
        <v>681</v>
      </c>
      <c r="BN49" s="328">
        <v>375404.37</v>
      </c>
      <c r="BO49" s="328">
        <v>328655630.26999998</v>
      </c>
      <c r="BP49" s="330"/>
      <c r="BQ49" s="328">
        <v>-27008807.379999999</v>
      </c>
      <c r="BR49" s="328">
        <v>-1816381.78</v>
      </c>
      <c r="BS49" s="328">
        <v>276237757.38</v>
      </c>
      <c r="BT49" s="328">
        <v>17635179.640000001</v>
      </c>
      <c r="BU49" s="328">
        <v>5582099.7199999997</v>
      </c>
      <c r="BV49" s="329" t="s">
        <v>681</v>
      </c>
      <c r="BW49" s="328">
        <v>375404.37</v>
      </c>
      <c r="BX49" s="328">
        <v>328655630.26999998</v>
      </c>
      <c r="BY49" s="330"/>
      <c r="BZ49" s="328">
        <v>-27195619.07</v>
      </c>
      <c r="CA49" s="328">
        <v>-1828945.14</v>
      </c>
      <c r="CB49" s="328">
        <v>289527877.10000002</v>
      </c>
      <c r="CC49" s="328">
        <v>18193044.859999999</v>
      </c>
      <c r="CD49" s="328">
        <v>6082839.3600000003</v>
      </c>
      <c r="CE49" s="329" t="s">
        <v>681</v>
      </c>
      <c r="CF49" s="328">
        <v>409079.84</v>
      </c>
      <c r="CG49" s="328">
        <v>343237405.37</v>
      </c>
      <c r="CH49" s="330"/>
      <c r="CI49" s="328">
        <v>-27195619.07</v>
      </c>
      <c r="CJ49" s="328">
        <v>-1828945.14</v>
      </c>
      <c r="CK49" s="328">
        <v>289527877.10000002</v>
      </c>
      <c r="CL49" s="328">
        <v>18193044.859999999</v>
      </c>
      <c r="CM49" s="328">
        <v>6082839.3600000003</v>
      </c>
      <c r="CN49" s="329" t="s">
        <v>681</v>
      </c>
      <c r="CO49" s="328">
        <v>409079.84</v>
      </c>
      <c r="CP49" s="328">
        <v>343237405.37</v>
      </c>
      <c r="CQ49" s="330"/>
      <c r="CR49" s="329">
        <v>-27195619.07</v>
      </c>
      <c r="CS49" s="329">
        <v>-1828945.14</v>
      </c>
      <c r="CT49" s="329">
        <v>289527877.10000002</v>
      </c>
      <c r="CU49" s="329">
        <v>18193044.859999999</v>
      </c>
      <c r="CV49" s="329">
        <v>6082839.3600000003</v>
      </c>
      <c r="CW49" s="329" t="s">
        <v>681</v>
      </c>
      <c r="CX49" s="329">
        <v>409079.84</v>
      </c>
      <c r="CY49" s="329">
        <v>343237405.37</v>
      </c>
      <c r="CZ49" s="330"/>
      <c r="DA49" s="329">
        <v>-30548868.879999999</v>
      </c>
      <c r="DB49" s="329">
        <v>-2054456.09</v>
      </c>
      <c r="DC49" s="329">
        <v>307052547.02999997</v>
      </c>
      <c r="DD49" s="329">
        <v>20649732.699999999</v>
      </c>
      <c r="DE49" s="329">
        <v>6445636.04</v>
      </c>
      <c r="DF49" s="329" t="s">
        <v>681</v>
      </c>
      <c r="DG49" s="329">
        <v>433478.45</v>
      </c>
      <c r="DH49" s="329">
        <v>367184719.18999994</v>
      </c>
      <c r="DI49" s="10"/>
    </row>
    <row r="50" spans="1:113">
      <c r="A50" s="2" t="str">
        <f>INDEX(Map!$A$6:$B$70,MATCH('FY14 Essbase'!C50,Map!$A$6:$A$70,0),2)</f>
        <v>830DIV</v>
      </c>
      <c r="B50" s="17"/>
      <c r="C50" s="3" t="s">
        <v>107</v>
      </c>
      <c r="D50" s="3" t="s">
        <v>65</v>
      </c>
      <c r="E50" s="10"/>
      <c r="F50" s="329" t="s">
        <v>681</v>
      </c>
      <c r="G50" s="329" t="s">
        <v>681</v>
      </c>
      <c r="H50" s="329" t="s">
        <v>681</v>
      </c>
      <c r="I50" s="329" t="s">
        <v>681</v>
      </c>
      <c r="J50" s="328">
        <v>302279.07</v>
      </c>
      <c r="K50" s="329" t="s">
        <v>681</v>
      </c>
      <c r="L50" s="328">
        <v>20328.72</v>
      </c>
      <c r="M50" s="328">
        <v>322607.79000000004</v>
      </c>
      <c r="N50" s="330"/>
      <c r="O50" s="329" t="s">
        <v>681</v>
      </c>
      <c r="P50" s="329" t="s">
        <v>681</v>
      </c>
      <c r="Q50" s="329" t="s">
        <v>681</v>
      </c>
      <c r="R50" s="329" t="s">
        <v>681</v>
      </c>
      <c r="S50" s="328">
        <v>302279.07</v>
      </c>
      <c r="T50" s="329" t="s">
        <v>681</v>
      </c>
      <c r="U50" s="328">
        <v>20328.72</v>
      </c>
      <c r="V50" s="328">
        <v>322607.79000000004</v>
      </c>
      <c r="W50" s="330"/>
      <c r="X50" s="329" t="s">
        <v>681</v>
      </c>
      <c r="Y50" s="329" t="s">
        <v>681</v>
      </c>
      <c r="Z50" s="329" t="s">
        <v>681</v>
      </c>
      <c r="AA50" s="329" t="s">
        <v>681</v>
      </c>
      <c r="AB50" s="328">
        <v>298909.89</v>
      </c>
      <c r="AC50" s="329" t="s">
        <v>681</v>
      </c>
      <c r="AD50" s="328">
        <v>20102.14</v>
      </c>
      <c r="AE50" s="328">
        <v>319012.03000000003</v>
      </c>
      <c r="AF50" s="330"/>
      <c r="AG50" s="329" t="s">
        <v>681</v>
      </c>
      <c r="AH50" s="329" t="s">
        <v>681</v>
      </c>
      <c r="AI50" s="329" t="s">
        <v>681</v>
      </c>
      <c r="AJ50" s="329" t="s">
        <v>681</v>
      </c>
      <c r="AK50" s="328">
        <v>305648.25</v>
      </c>
      <c r="AL50" s="329" t="s">
        <v>681</v>
      </c>
      <c r="AM50" s="328">
        <v>20555.3</v>
      </c>
      <c r="AN50" s="328">
        <v>326203.55</v>
      </c>
      <c r="AO50" s="330"/>
      <c r="AP50" s="329" t="s">
        <v>681</v>
      </c>
      <c r="AQ50" s="329" t="s">
        <v>681</v>
      </c>
      <c r="AR50" s="329" t="s">
        <v>681</v>
      </c>
      <c r="AS50" s="329" t="s">
        <v>681</v>
      </c>
      <c r="AT50" s="328">
        <v>305648.25</v>
      </c>
      <c r="AU50" s="329" t="s">
        <v>681</v>
      </c>
      <c r="AV50" s="328">
        <v>20555.3</v>
      </c>
      <c r="AW50" s="328">
        <v>326203.55</v>
      </c>
      <c r="AX50" s="330"/>
      <c r="AY50" s="329" t="s">
        <v>681</v>
      </c>
      <c r="AZ50" s="329" t="s">
        <v>681</v>
      </c>
      <c r="BA50" s="329" t="s">
        <v>681</v>
      </c>
      <c r="BB50" s="329" t="s">
        <v>681</v>
      </c>
      <c r="BC50" s="328">
        <v>315817.84999999998</v>
      </c>
      <c r="BD50" s="329" t="s">
        <v>681</v>
      </c>
      <c r="BE50" s="328">
        <v>21239.22</v>
      </c>
      <c r="BF50" s="328">
        <v>337057.06999999995</v>
      </c>
      <c r="BG50" s="330"/>
      <c r="BH50" s="329" t="s">
        <v>681</v>
      </c>
      <c r="BI50" s="329" t="s">
        <v>681</v>
      </c>
      <c r="BJ50" s="329" t="s">
        <v>681</v>
      </c>
      <c r="BK50" s="329" t="s">
        <v>681</v>
      </c>
      <c r="BL50" s="328">
        <v>315817.84999999998</v>
      </c>
      <c r="BM50" s="329" t="s">
        <v>681</v>
      </c>
      <c r="BN50" s="328">
        <v>21239.22</v>
      </c>
      <c r="BO50" s="328">
        <v>337057.06999999995</v>
      </c>
      <c r="BP50" s="330"/>
      <c r="BQ50" s="329" t="s">
        <v>681</v>
      </c>
      <c r="BR50" s="329" t="s">
        <v>681</v>
      </c>
      <c r="BS50" s="329" t="s">
        <v>681</v>
      </c>
      <c r="BT50" s="329" t="s">
        <v>681</v>
      </c>
      <c r="BU50" s="328">
        <v>315817.84999999998</v>
      </c>
      <c r="BV50" s="329" t="s">
        <v>681</v>
      </c>
      <c r="BW50" s="328">
        <v>21239.22</v>
      </c>
      <c r="BX50" s="328">
        <v>337057.06999999995</v>
      </c>
      <c r="BY50" s="330"/>
      <c r="BZ50" s="329" t="s">
        <v>681</v>
      </c>
      <c r="CA50" s="329" t="s">
        <v>681</v>
      </c>
      <c r="CB50" s="329" t="s">
        <v>681</v>
      </c>
      <c r="CC50" s="329" t="s">
        <v>681</v>
      </c>
      <c r="CD50" s="328">
        <v>395289.84</v>
      </c>
      <c r="CE50" s="329" t="s">
        <v>681</v>
      </c>
      <c r="CF50" s="328">
        <v>26583.42</v>
      </c>
      <c r="CG50" s="328">
        <v>421873.26</v>
      </c>
      <c r="CH50" s="330"/>
      <c r="CI50" s="329" t="s">
        <v>681</v>
      </c>
      <c r="CJ50" s="329" t="s">
        <v>681</v>
      </c>
      <c r="CK50" s="329" t="s">
        <v>681</v>
      </c>
      <c r="CL50" s="329" t="s">
        <v>681</v>
      </c>
      <c r="CM50" s="328">
        <v>395289.84</v>
      </c>
      <c r="CN50" s="329" t="s">
        <v>681</v>
      </c>
      <c r="CO50" s="328">
        <v>26583.42</v>
      </c>
      <c r="CP50" s="328">
        <v>421873.26</v>
      </c>
      <c r="CQ50" s="330"/>
      <c r="CR50" s="329" t="s">
        <v>681</v>
      </c>
      <c r="CS50" s="329" t="s">
        <v>681</v>
      </c>
      <c r="CT50" s="329" t="s">
        <v>681</v>
      </c>
      <c r="CU50" s="329" t="s">
        <v>681</v>
      </c>
      <c r="CV50" s="329">
        <v>396372.61</v>
      </c>
      <c r="CW50" s="329" t="s">
        <v>681</v>
      </c>
      <c r="CX50" s="329">
        <v>23566.68</v>
      </c>
      <c r="CY50" s="329">
        <v>419939.29</v>
      </c>
      <c r="CZ50" s="330"/>
      <c r="DA50" s="329" t="s">
        <v>681</v>
      </c>
      <c r="DB50" s="329" t="s">
        <v>681</v>
      </c>
      <c r="DC50" s="329" t="s">
        <v>681</v>
      </c>
      <c r="DD50" s="329" t="s">
        <v>681</v>
      </c>
      <c r="DE50" s="329">
        <v>377899.81</v>
      </c>
      <c r="DF50" s="329" t="s">
        <v>681</v>
      </c>
      <c r="DG50" s="329">
        <v>25414.31</v>
      </c>
      <c r="DH50" s="329">
        <v>403314.12</v>
      </c>
      <c r="DI50" s="10"/>
    </row>
    <row r="51" spans="1:113">
      <c r="A51" s="2" t="str">
        <f>INDEX(Map!$A$6:$B$70,MATCH('FY14 Essbase'!C51,Map!$A$6:$A$70,0),2)</f>
        <v>982DIV</v>
      </c>
      <c r="B51" s="17"/>
      <c r="C51" s="3" t="s">
        <v>102</v>
      </c>
      <c r="D51" s="3" t="s">
        <v>60</v>
      </c>
      <c r="E51" s="10"/>
      <c r="F51" s="329" t="s">
        <v>681</v>
      </c>
      <c r="G51" s="329" t="s">
        <v>681</v>
      </c>
      <c r="H51" s="328">
        <v>-9.58</v>
      </c>
      <c r="I51" s="328">
        <v>-0.64</v>
      </c>
      <c r="J51" s="329" t="s">
        <v>681</v>
      </c>
      <c r="K51" s="329" t="s">
        <v>681</v>
      </c>
      <c r="L51" s="329" t="s">
        <v>681</v>
      </c>
      <c r="M51" s="328">
        <v>-10.220000000000001</v>
      </c>
      <c r="N51" s="330"/>
      <c r="O51" s="329" t="s">
        <v>681</v>
      </c>
      <c r="P51" s="329" t="s">
        <v>681</v>
      </c>
      <c r="Q51" s="328">
        <v>-9.58</v>
      </c>
      <c r="R51" s="328">
        <v>-0.64</v>
      </c>
      <c r="S51" s="329" t="s">
        <v>681</v>
      </c>
      <c r="T51" s="329" t="s">
        <v>681</v>
      </c>
      <c r="U51" s="329" t="s">
        <v>681</v>
      </c>
      <c r="V51" s="328">
        <v>-10.220000000000001</v>
      </c>
      <c r="W51" s="330"/>
      <c r="X51" s="329" t="s">
        <v>681</v>
      </c>
      <c r="Y51" s="329" t="s">
        <v>681</v>
      </c>
      <c r="Z51" s="328">
        <v>-9.58</v>
      </c>
      <c r="AA51" s="328">
        <v>-0.64</v>
      </c>
      <c r="AB51" s="329" t="s">
        <v>681</v>
      </c>
      <c r="AC51" s="329" t="s">
        <v>681</v>
      </c>
      <c r="AD51" s="329" t="s">
        <v>681</v>
      </c>
      <c r="AE51" s="328">
        <v>-10.220000000000001</v>
      </c>
      <c r="AF51" s="330"/>
      <c r="AG51" s="329" t="s">
        <v>681</v>
      </c>
      <c r="AH51" s="329" t="s">
        <v>681</v>
      </c>
      <c r="AI51" s="328">
        <v>-9.58</v>
      </c>
      <c r="AJ51" s="328">
        <v>-0.64</v>
      </c>
      <c r="AK51" s="329" t="s">
        <v>681</v>
      </c>
      <c r="AL51" s="329" t="s">
        <v>681</v>
      </c>
      <c r="AM51" s="329" t="s">
        <v>681</v>
      </c>
      <c r="AN51" s="328">
        <v>-10.220000000000001</v>
      </c>
      <c r="AO51" s="330"/>
      <c r="AP51" s="329" t="s">
        <v>681</v>
      </c>
      <c r="AQ51" s="329" t="s">
        <v>681</v>
      </c>
      <c r="AR51" s="328">
        <v>-9.58</v>
      </c>
      <c r="AS51" s="328">
        <v>-0.64</v>
      </c>
      <c r="AT51" s="329" t="s">
        <v>681</v>
      </c>
      <c r="AU51" s="329" t="s">
        <v>681</v>
      </c>
      <c r="AV51" s="329" t="s">
        <v>681</v>
      </c>
      <c r="AW51" s="328">
        <v>-10.220000000000001</v>
      </c>
      <c r="AX51" s="330"/>
      <c r="AY51" s="329" t="s">
        <v>681</v>
      </c>
      <c r="AZ51" s="329" t="s">
        <v>681</v>
      </c>
      <c r="BA51" s="328">
        <v>-9.58</v>
      </c>
      <c r="BB51" s="328">
        <v>-0.64</v>
      </c>
      <c r="BC51" s="329" t="s">
        <v>681</v>
      </c>
      <c r="BD51" s="329" t="s">
        <v>681</v>
      </c>
      <c r="BE51" s="329" t="s">
        <v>681</v>
      </c>
      <c r="BF51" s="328">
        <v>-10.220000000000001</v>
      </c>
      <c r="BG51" s="330"/>
      <c r="BH51" s="329" t="s">
        <v>681</v>
      </c>
      <c r="BI51" s="329" t="s">
        <v>681</v>
      </c>
      <c r="BJ51" s="328">
        <v>-9.58</v>
      </c>
      <c r="BK51" s="328">
        <v>-0.64</v>
      </c>
      <c r="BL51" s="329" t="s">
        <v>681</v>
      </c>
      <c r="BM51" s="329" t="s">
        <v>681</v>
      </c>
      <c r="BN51" s="329" t="s">
        <v>681</v>
      </c>
      <c r="BO51" s="328">
        <v>-10.220000000000001</v>
      </c>
      <c r="BP51" s="330"/>
      <c r="BQ51" s="329" t="s">
        <v>681</v>
      </c>
      <c r="BR51" s="329" t="s">
        <v>681</v>
      </c>
      <c r="BS51" s="328">
        <v>-9.58</v>
      </c>
      <c r="BT51" s="328">
        <v>-0.64</v>
      </c>
      <c r="BU51" s="329" t="s">
        <v>681</v>
      </c>
      <c r="BV51" s="329" t="s">
        <v>681</v>
      </c>
      <c r="BW51" s="329" t="s">
        <v>681</v>
      </c>
      <c r="BX51" s="328">
        <v>-10.220000000000001</v>
      </c>
      <c r="BY51" s="330"/>
      <c r="BZ51" s="329" t="s">
        <v>681</v>
      </c>
      <c r="CA51" s="329" t="s">
        <v>681</v>
      </c>
      <c r="CB51" s="328">
        <v>0</v>
      </c>
      <c r="CC51" s="328">
        <v>0</v>
      </c>
      <c r="CD51" s="329" t="s">
        <v>681</v>
      </c>
      <c r="CE51" s="329" t="s">
        <v>681</v>
      </c>
      <c r="CF51" s="329" t="s">
        <v>681</v>
      </c>
      <c r="CG51" s="328">
        <v>0</v>
      </c>
      <c r="CH51" s="330"/>
      <c r="CI51" s="329" t="s">
        <v>681</v>
      </c>
      <c r="CJ51" s="329" t="s">
        <v>681</v>
      </c>
      <c r="CK51" s="329" t="s">
        <v>681</v>
      </c>
      <c r="CL51" s="329" t="s">
        <v>681</v>
      </c>
      <c r="CM51" s="329" t="s">
        <v>681</v>
      </c>
      <c r="CN51" s="329" t="s">
        <v>681</v>
      </c>
      <c r="CO51" s="329" t="s">
        <v>681</v>
      </c>
      <c r="CP51" s="329" t="s">
        <v>681</v>
      </c>
      <c r="CQ51" s="330"/>
      <c r="CR51" s="329" t="s">
        <v>681</v>
      </c>
      <c r="CS51" s="329" t="s">
        <v>681</v>
      </c>
      <c r="CT51" s="329" t="s">
        <v>681</v>
      </c>
      <c r="CU51" s="329" t="s">
        <v>681</v>
      </c>
      <c r="CV51" s="329" t="s">
        <v>681</v>
      </c>
      <c r="CW51" s="329" t="s">
        <v>681</v>
      </c>
      <c r="CX51" s="329" t="s">
        <v>681</v>
      </c>
      <c r="CY51" s="329" t="s">
        <v>681</v>
      </c>
      <c r="CZ51" s="330"/>
      <c r="DA51" s="329" t="s">
        <v>681</v>
      </c>
      <c r="DB51" s="329" t="s">
        <v>681</v>
      </c>
      <c r="DC51" s="329" t="s">
        <v>681</v>
      </c>
      <c r="DD51" s="329" t="s">
        <v>681</v>
      </c>
      <c r="DE51" s="329" t="s">
        <v>681</v>
      </c>
      <c r="DF51" s="329" t="s">
        <v>681</v>
      </c>
      <c r="DG51" s="329" t="s">
        <v>681</v>
      </c>
      <c r="DH51" s="329" t="s">
        <v>681</v>
      </c>
      <c r="DI51" s="10"/>
    </row>
    <row r="52" spans="1:113">
      <c r="A52" s="2" t="str">
        <f>INDEX(Map!$A$6:$B$70,MATCH('FY14 Essbase'!C52,Map!$A$6:$A$70,0),2)</f>
        <v>Total Utility</v>
      </c>
      <c r="B52" s="17"/>
      <c r="C52" s="3" t="s">
        <v>3</v>
      </c>
      <c r="D52" s="3" t="s">
        <v>3</v>
      </c>
      <c r="E52" s="10"/>
      <c r="F52" s="328">
        <v>222291510.76000002</v>
      </c>
      <c r="G52" s="328">
        <v>18402628.559999999</v>
      </c>
      <c r="H52" s="328">
        <v>1233660841.71</v>
      </c>
      <c r="I52" s="328">
        <v>71595899.659999996</v>
      </c>
      <c r="J52" s="328">
        <v>105840401.16999999</v>
      </c>
      <c r="K52" s="329" t="s">
        <v>681</v>
      </c>
      <c r="L52" s="328">
        <v>6859166.5000000009</v>
      </c>
      <c r="M52" s="328">
        <v>1177262169.7200003</v>
      </c>
      <c r="N52" s="330"/>
      <c r="O52" s="328">
        <v>222291510.75999999</v>
      </c>
      <c r="P52" s="328">
        <v>18402628.559999999</v>
      </c>
      <c r="Q52" s="328">
        <v>1233660841.71</v>
      </c>
      <c r="R52" s="328">
        <v>71595899.659999996</v>
      </c>
      <c r="S52" s="328">
        <v>111847852.42999998</v>
      </c>
      <c r="T52" s="329" t="s">
        <v>681</v>
      </c>
      <c r="U52" s="328">
        <v>7263176.3699999992</v>
      </c>
      <c r="V52" s="328">
        <v>1183673630.8500001</v>
      </c>
      <c r="W52" s="330"/>
      <c r="X52" s="328">
        <v>222291510.75999999</v>
      </c>
      <c r="Y52" s="328">
        <v>18402628.559999999</v>
      </c>
      <c r="Z52" s="328">
        <v>1278719456.47</v>
      </c>
      <c r="AA52" s="328">
        <v>73663851.730000004</v>
      </c>
      <c r="AB52" s="328">
        <v>116653960.71999998</v>
      </c>
      <c r="AC52" s="329" t="s">
        <v>681</v>
      </c>
      <c r="AD52" s="328">
        <v>7586394.1699999999</v>
      </c>
      <c r="AE52" s="328">
        <v>1235929523.7700002</v>
      </c>
      <c r="AF52" s="330"/>
      <c r="AG52" s="328">
        <v>222291510.75999999</v>
      </c>
      <c r="AH52" s="328">
        <v>18402628.559999999</v>
      </c>
      <c r="AI52" s="328">
        <v>1278719456.47</v>
      </c>
      <c r="AJ52" s="328">
        <v>73663851.730000004</v>
      </c>
      <c r="AK52" s="328">
        <v>105690634.47999999</v>
      </c>
      <c r="AL52" s="329" t="s">
        <v>681</v>
      </c>
      <c r="AM52" s="328">
        <v>6849094.4199999999</v>
      </c>
      <c r="AN52" s="328">
        <v>1224228897.7800002</v>
      </c>
      <c r="AO52" s="330"/>
      <c r="AP52" s="328">
        <v>222291510.75999999</v>
      </c>
      <c r="AQ52" s="328">
        <v>18402628.559999999</v>
      </c>
      <c r="AR52" s="328">
        <v>1278719456.47</v>
      </c>
      <c r="AS52" s="328">
        <v>73663851.730000004</v>
      </c>
      <c r="AT52" s="328">
        <v>103921228.44</v>
      </c>
      <c r="AU52" s="329" t="s">
        <v>681</v>
      </c>
      <c r="AV52" s="328">
        <v>6730099.2799999993</v>
      </c>
      <c r="AW52" s="328">
        <v>1222340496.6000001</v>
      </c>
      <c r="AX52" s="330"/>
      <c r="AY52" s="328">
        <v>222291510.75999999</v>
      </c>
      <c r="AZ52" s="328">
        <v>18402628.559999999</v>
      </c>
      <c r="BA52" s="328">
        <v>1349574908.9300003</v>
      </c>
      <c r="BB52" s="328">
        <v>75392031.700000003</v>
      </c>
      <c r="BC52" s="328">
        <v>101961751.42999998</v>
      </c>
      <c r="BD52" s="329" t="s">
        <v>681</v>
      </c>
      <c r="BE52" s="328">
        <v>6598321.5600000005</v>
      </c>
      <c r="BF52" s="328">
        <v>1292832874.3000004</v>
      </c>
      <c r="BG52" s="330"/>
      <c r="BH52" s="328">
        <v>222291510.75999999</v>
      </c>
      <c r="BI52" s="328">
        <v>18402628.559999999</v>
      </c>
      <c r="BJ52" s="328">
        <v>1349574908.9300003</v>
      </c>
      <c r="BK52" s="328">
        <v>75392031.700000003</v>
      </c>
      <c r="BL52" s="328">
        <v>97375679.48999998</v>
      </c>
      <c r="BM52" s="329" t="s">
        <v>681</v>
      </c>
      <c r="BN52" s="328">
        <v>6289901.5</v>
      </c>
      <c r="BO52" s="328">
        <v>1287938382.3000004</v>
      </c>
      <c r="BP52" s="330"/>
      <c r="BQ52" s="328">
        <v>222291510.75999999</v>
      </c>
      <c r="BR52" s="328">
        <v>18402628.559999999</v>
      </c>
      <c r="BS52" s="328">
        <v>1349574908.9300003</v>
      </c>
      <c r="BT52" s="328">
        <v>75392031.700000003</v>
      </c>
      <c r="BU52" s="328">
        <v>89179700.75999999</v>
      </c>
      <c r="BV52" s="329" t="s">
        <v>681</v>
      </c>
      <c r="BW52" s="328">
        <v>5738709.9399999995</v>
      </c>
      <c r="BX52" s="328">
        <v>1279191212.0100005</v>
      </c>
      <c r="BY52" s="330"/>
      <c r="BZ52" s="328">
        <v>228675301.99000004</v>
      </c>
      <c r="CA52" s="328">
        <v>17964697.599999998</v>
      </c>
      <c r="CB52" s="328">
        <v>1374072147.3200002</v>
      </c>
      <c r="CC52" s="328">
        <v>77060484.819999993</v>
      </c>
      <c r="CD52" s="328">
        <v>97931819.109999999</v>
      </c>
      <c r="CE52" s="329" t="s">
        <v>681</v>
      </c>
      <c r="CF52" s="328">
        <v>6586057.3399999999</v>
      </c>
      <c r="CG52" s="328">
        <v>1309010509</v>
      </c>
      <c r="CH52" s="330"/>
      <c r="CI52" s="328">
        <v>228675301.99000004</v>
      </c>
      <c r="CJ52" s="328">
        <v>17964697.599999998</v>
      </c>
      <c r="CK52" s="328">
        <v>1374072147.3200002</v>
      </c>
      <c r="CL52" s="328">
        <v>77060484.819999993</v>
      </c>
      <c r="CM52" s="328">
        <v>94851687.290000007</v>
      </c>
      <c r="CN52" s="329" t="s">
        <v>681</v>
      </c>
      <c r="CO52" s="328">
        <v>6378913.9699999997</v>
      </c>
      <c r="CP52" s="328">
        <v>1305723233.8100002</v>
      </c>
      <c r="CQ52" s="330"/>
      <c r="CR52" s="329">
        <v>228675301.99000004</v>
      </c>
      <c r="CS52" s="329">
        <v>17964697.599999998</v>
      </c>
      <c r="CT52" s="329">
        <v>1374072147.3200002</v>
      </c>
      <c r="CU52" s="329">
        <v>77060484.819999993</v>
      </c>
      <c r="CV52" s="329">
        <v>79383600.060000002</v>
      </c>
      <c r="CW52" s="329" t="s">
        <v>681</v>
      </c>
      <c r="CX52" s="329">
        <v>5193942.22</v>
      </c>
      <c r="CY52" s="329">
        <v>1289070174.8300002</v>
      </c>
      <c r="CZ52" s="330"/>
      <c r="DA52" s="329">
        <v>238916626.50999999</v>
      </c>
      <c r="DB52" s="329">
        <v>20439271.48</v>
      </c>
      <c r="DC52" s="329">
        <v>1403142578.3399999</v>
      </c>
      <c r="DD52" s="329">
        <v>83163829.640000001</v>
      </c>
      <c r="DE52" s="329">
        <v>90943748.580000013</v>
      </c>
      <c r="DF52" s="329" t="s">
        <v>681</v>
      </c>
      <c r="DG52" s="329">
        <v>6116100.0299999993</v>
      </c>
      <c r="DH52" s="329">
        <v>1324010358.5999999</v>
      </c>
      <c r="DI52" s="10"/>
    </row>
    <row r="53" spans="1:113">
      <c r="B53" s="17"/>
      <c r="E53" s="10"/>
      <c r="F53" s="328"/>
      <c r="G53" s="328"/>
      <c r="H53" s="328"/>
      <c r="I53" s="328"/>
      <c r="J53" s="328"/>
      <c r="K53" s="328"/>
      <c r="L53" s="328"/>
      <c r="M53" s="328"/>
      <c r="N53" s="330"/>
      <c r="O53" s="328"/>
      <c r="P53" s="328"/>
      <c r="Q53" s="328"/>
      <c r="R53" s="328"/>
      <c r="S53" s="328"/>
      <c r="T53" s="328"/>
      <c r="U53" s="328"/>
      <c r="V53" s="328"/>
      <c r="W53" s="330"/>
      <c r="X53" s="328"/>
      <c r="Y53" s="328"/>
      <c r="Z53" s="328"/>
      <c r="AA53" s="328"/>
      <c r="AB53" s="328"/>
      <c r="AC53" s="328"/>
      <c r="AD53" s="328"/>
      <c r="AE53" s="328"/>
      <c r="AF53" s="330"/>
      <c r="AG53" s="328"/>
      <c r="AH53" s="328"/>
      <c r="AI53" s="328"/>
      <c r="AJ53" s="328"/>
      <c r="AK53" s="328"/>
      <c r="AL53" s="328"/>
      <c r="AM53" s="328"/>
      <c r="AN53" s="328"/>
      <c r="AO53" s="330"/>
      <c r="AP53" s="328"/>
      <c r="AQ53" s="328"/>
      <c r="AR53" s="328"/>
      <c r="AS53" s="328"/>
      <c r="AT53" s="328"/>
      <c r="AU53" s="328"/>
      <c r="AV53" s="328"/>
      <c r="AW53" s="328"/>
      <c r="AX53" s="330"/>
      <c r="AY53" s="328"/>
      <c r="AZ53" s="328"/>
      <c r="BA53" s="328"/>
      <c r="BB53" s="328"/>
      <c r="BC53" s="328"/>
      <c r="BD53" s="328"/>
      <c r="BE53" s="328"/>
      <c r="BF53" s="328"/>
      <c r="BG53" s="330"/>
      <c r="BH53" s="328"/>
      <c r="BI53" s="328"/>
      <c r="BJ53" s="328"/>
      <c r="BK53" s="328"/>
      <c r="BL53" s="328"/>
      <c r="BM53" s="328"/>
      <c r="BN53" s="328"/>
      <c r="BO53" s="328"/>
      <c r="BP53" s="330"/>
      <c r="BQ53" s="328"/>
      <c r="BR53" s="328"/>
      <c r="BS53" s="328"/>
      <c r="BT53" s="328"/>
      <c r="BU53" s="328"/>
      <c r="BV53" s="328"/>
      <c r="BW53" s="328"/>
      <c r="BX53" s="328"/>
      <c r="BY53" s="330"/>
      <c r="BZ53" s="328"/>
      <c r="CA53" s="328"/>
      <c r="CB53" s="328"/>
      <c r="CC53" s="328"/>
      <c r="CD53" s="328"/>
      <c r="CE53" s="328"/>
      <c r="CF53" s="328"/>
      <c r="CG53" s="328"/>
      <c r="CH53" s="330"/>
      <c r="CI53" s="328"/>
      <c r="CJ53" s="328"/>
      <c r="CK53" s="328"/>
      <c r="CL53" s="328"/>
      <c r="CM53" s="328"/>
      <c r="CN53" s="328"/>
      <c r="CO53" s="328"/>
      <c r="CP53" s="328"/>
      <c r="CQ53" s="330"/>
      <c r="CR53" s="328"/>
      <c r="CS53" s="328"/>
      <c r="CT53" s="328"/>
      <c r="CU53" s="328"/>
      <c r="CV53" s="328"/>
      <c r="CW53" s="328"/>
      <c r="CX53" s="328"/>
      <c r="CY53" s="328"/>
      <c r="CZ53" s="330"/>
      <c r="DA53" s="328"/>
      <c r="DB53" s="328"/>
      <c r="DC53" s="328"/>
      <c r="DD53" s="328"/>
      <c r="DE53" s="328"/>
      <c r="DF53" s="328"/>
      <c r="DG53" s="328"/>
      <c r="DH53" s="328"/>
      <c r="DI53" s="10"/>
    </row>
    <row r="54" spans="1:113">
      <c r="B54" s="17"/>
      <c r="E54" s="10"/>
      <c r="F54" s="328"/>
      <c r="G54" s="328"/>
      <c r="H54" s="328"/>
      <c r="I54" s="328"/>
      <c r="J54" s="328"/>
      <c r="K54" s="328"/>
      <c r="L54" s="328"/>
      <c r="M54" s="328"/>
      <c r="N54" s="330"/>
      <c r="O54" s="328"/>
      <c r="P54" s="328"/>
      <c r="Q54" s="328"/>
      <c r="R54" s="328"/>
      <c r="S54" s="328"/>
      <c r="T54" s="328"/>
      <c r="U54" s="328"/>
      <c r="V54" s="328"/>
      <c r="W54" s="330"/>
      <c r="X54" s="328"/>
      <c r="Y54" s="328"/>
      <c r="Z54" s="328"/>
      <c r="AA54" s="328"/>
      <c r="AB54" s="328"/>
      <c r="AC54" s="328"/>
      <c r="AD54" s="328"/>
      <c r="AE54" s="328"/>
      <c r="AF54" s="330"/>
      <c r="AG54" s="328"/>
      <c r="AH54" s="328"/>
      <c r="AI54" s="328"/>
      <c r="AJ54" s="328"/>
      <c r="AK54" s="328"/>
      <c r="AL54" s="328"/>
      <c r="AM54" s="328"/>
      <c r="AN54" s="328"/>
      <c r="AO54" s="330"/>
      <c r="AP54" s="328"/>
      <c r="AQ54" s="328"/>
      <c r="AR54" s="328"/>
      <c r="AS54" s="328"/>
      <c r="AT54" s="328"/>
      <c r="AU54" s="328"/>
      <c r="AV54" s="328"/>
      <c r="AW54" s="328"/>
      <c r="AX54" s="330"/>
      <c r="AY54" s="328"/>
      <c r="AZ54" s="328"/>
      <c r="BA54" s="328"/>
      <c r="BB54" s="328"/>
      <c r="BC54" s="328"/>
      <c r="BD54" s="328"/>
      <c r="BE54" s="328"/>
      <c r="BF54" s="328"/>
      <c r="BG54" s="330"/>
      <c r="BH54" s="328"/>
      <c r="BI54" s="328"/>
      <c r="BJ54" s="328"/>
      <c r="BK54" s="328"/>
      <c r="BL54" s="328"/>
      <c r="BM54" s="328"/>
      <c r="BN54" s="328"/>
      <c r="BO54" s="328"/>
      <c r="BP54" s="330"/>
      <c r="BQ54" s="328"/>
      <c r="BR54" s="328"/>
      <c r="BS54" s="328"/>
      <c r="BT54" s="328"/>
      <c r="BU54" s="328"/>
      <c r="BV54" s="328"/>
      <c r="BW54" s="328"/>
      <c r="BX54" s="328"/>
      <c r="BY54" s="330"/>
      <c r="BZ54" s="328"/>
      <c r="CA54" s="328"/>
      <c r="CB54" s="328"/>
      <c r="CC54" s="328"/>
      <c r="CD54" s="328"/>
      <c r="CE54" s="328"/>
      <c r="CF54" s="328"/>
      <c r="CG54" s="328"/>
      <c r="CH54" s="330"/>
      <c r="CI54" s="328"/>
      <c r="CJ54" s="328"/>
      <c r="CK54" s="328"/>
      <c r="CL54" s="328"/>
      <c r="CM54" s="328"/>
      <c r="CN54" s="328"/>
      <c r="CO54" s="328"/>
      <c r="CP54" s="328"/>
      <c r="CQ54" s="330"/>
      <c r="CR54" s="328"/>
      <c r="CS54" s="328"/>
      <c r="CT54" s="328"/>
      <c r="CU54" s="328"/>
      <c r="CV54" s="328"/>
      <c r="CW54" s="328"/>
      <c r="CX54" s="328"/>
      <c r="CY54" s="328"/>
      <c r="CZ54" s="330"/>
      <c r="DA54" s="328"/>
      <c r="DB54" s="328"/>
      <c r="DC54" s="328"/>
      <c r="DD54" s="328"/>
      <c r="DE54" s="328"/>
      <c r="DF54" s="328"/>
      <c r="DG54" s="328"/>
      <c r="DH54" s="328"/>
      <c r="DI54" s="10"/>
    </row>
    <row r="55" spans="1:113">
      <c r="A55" s="2" t="str">
        <f>INDEX(Map!$A$6:$B$70,MATCH('FY14 Essbase'!C55,Map!$A$6:$A$70,0),2)</f>
        <v>COLODV</v>
      </c>
      <c r="B55" s="17"/>
      <c r="C55" s="3" t="s">
        <v>109</v>
      </c>
      <c r="D55" s="3" t="s">
        <v>111</v>
      </c>
      <c r="E55" s="10"/>
      <c r="F55" s="328">
        <v>567256.93000000005</v>
      </c>
      <c r="G55" s="328">
        <v>38148.86</v>
      </c>
      <c r="H55" s="328">
        <v>28407223.489999998</v>
      </c>
      <c r="I55" s="328">
        <v>1910427.31</v>
      </c>
      <c r="J55" s="328">
        <v>74985.55</v>
      </c>
      <c r="K55" s="329" t="s">
        <v>681</v>
      </c>
      <c r="L55" s="328">
        <v>5042.8900000000003</v>
      </c>
      <c r="M55" s="328">
        <v>29792273.449999999</v>
      </c>
      <c r="N55" s="330"/>
      <c r="O55" s="328">
        <v>567256.93000000005</v>
      </c>
      <c r="P55" s="328">
        <v>38148.86</v>
      </c>
      <c r="Q55" s="328">
        <v>28407223.489999998</v>
      </c>
      <c r="R55" s="328">
        <v>1910427.31</v>
      </c>
      <c r="S55" s="328">
        <v>74985.55</v>
      </c>
      <c r="T55" s="329" t="s">
        <v>681</v>
      </c>
      <c r="U55" s="328">
        <v>5042.8900000000003</v>
      </c>
      <c r="V55" s="328">
        <v>29792273.449999999</v>
      </c>
      <c r="W55" s="330"/>
      <c r="X55" s="328">
        <v>567256.93000000005</v>
      </c>
      <c r="Y55" s="328">
        <v>38148.86</v>
      </c>
      <c r="Z55" s="328">
        <v>28407223.489999998</v>
      </c>
      <c r="AA55" s="328">
        <v>1910427.31</v>
      </c>
      <c r="AB55" s="328">
        <v>74985.55</v>
      </c>
      <c r="AC55" s="329" t="s">
        <v>681</v>
      </c>
      <c r="AD55" s="328">
        <v>5042.8900000000003</v>
      </c>
      <c r="AE55" s="328">
        <v>29792273.449999999</v>
      </c>
      <c r="AF55" s="330"/>
      <c r="AG55" s="328">
        <v>567256.93000000005</v>
      </c>
      <c r="AH55" s="328">
        <v>38148.86</v>
      </c>
      <c r="AI55" s="328">
        <v>28407223.489999998</v>
      </c>
      <c r="AJ55" s="328">
        <v>1910427.31</v>
      </c>
      <c r="AK55" s="328">
        <v>74985.55</v>
      </c>
      <c r="AL55" s="329" t="s">
        <v>681</v>
      </c>
      <c r="AM55" s="328">
        <v>5042.8900000000003</v>
      </c>
      <c r="AN55" s="328">
        <v>29792273.449999999</v>
      </c>
      <c r="AO55" s="330"/>
      <c r="AP55" s="328">
        <v>567256.93000000005</v>
      </c>
      <c r="AQ55" s="328">
        <v>38148.86</v>
      </c>
      <c r="AR55" s="328">
        <v>28407223.489999998</v>
      </c>
      <c r="AS55" s="328">
        <v>1910427.31</v>
      </c>
      <c r="AT55" s="328">
        <v>74985.55</v>
      </c>
      <c r="AU55" s="329" t="s">
        <v>681</v>
      </c>
      <c r="AV55" s="328">
        <v>5042.8900000000003</v>
      </c>
      <c r="AW55" s="328">
        <v>29792273.449999999</v>
      </c>
      <c r="AX55" s="330"/>
      <c r="AY55" s="328">
        <v>567256.93000000005</v>
      </c>
      <c r="AZ55" s="328">
        <v>38148.86</v>
      </c>
      <c r="BA55" s="328">
        <v>28407223.489999998</v>
      </c>
      <c r="BB55" s="328">
        <v>1910427.31</v>
      </c>
      <c r="BC55" s="328">
        <v>74985.55</v>
      </c>
      <c r="BD55" s="329" t="s">
        <v>681</v>
      </c>
      <c r="BE55" s="328">
        <v>5042.8900000000003</v>
      </c>
      <c r="BF55" s="328">
        <v>29792273.449999999</v>
      </c>
      <c r="BG55" s="330"/>
      <c r="BH55" s="328">
        <v>567256.93000000005</v>
      </c>
      <c r="BI55" s="328">
        <v>38148.86</v>
      </c>
      <c r="BJ55" s="328">
        <v>28407223.489999998</v>
      </c>
      <c r="BK55" s="328">
        <v>1910427.31</v>
      </c>
      <c r="BL55" s="328">
        <v>74985.55</v>
      </c>
      <c r="BM55" s="329" t="s">
        <v>681</v>
      </c>
      <c r="BN55" s="328">
        <v>5042.8900000000003</v>
      </c>
      <c r="BO55" s="328">
        <v>29792273.449999999</v>
      </c>
      <c r="BP55" s="330"/>
      <c r="BQ55" s="328">
        <v>567256.93000000005</v>
      </c>
      <c r="BR55" s="328">
        <v>38148.86</v>
      </c>
      <c r="BS55" s="328">
        <v>28407223.489999998</v>
      </c>
      <c r="BT55" s="328">
        <v>1910427.31</v>
      </c>
      <c r="BU55" s="328">
        <v>74985.55</v>
      </c>
      <c r="BV55" s="329" t="s">
        <v>681</v>
      </c>
      <c r="BW55" s="328">
        <v>5042.8900000000003</v>
      </c>
      <c r="BX55" s="328">
        <v>29792273.449999999</v>
      </c>
      <c r="BY55" s="330"/>
      <c r="BZ55" s="328">
        <v>563831.80000000005</v>
      </c>
      <c r="CA55" s="328">
        <v>37918.51</v>
      </c>
      <c r="CB55" s="328">
        <v>28125245.18</v>
      </c>
      <c r="CC55" s="328">
        <v>1891463.86</v>
      </c>
      <c r="CD55" s="328">
        <v>572683.44999999995</v>
      </c>
      <c r="CE55" s="329" t="s">
        <v>681</v>
      </c>
      <c r="CF55" s="328">
        <v>38513.800000000003</v>
      </c>
      <c r="CG55" s="328">
        <v>30026155.979999997</v>
      </c>
      <c r="CH55" s="330"/>
      <c r="CI55" s="328">
        <v>563831.80000000005</v>
      </c>
      <c r="CJ55" s="328">
        <v>37918.51</v>
      </c>
      <c r="CK55" s="328">
        <v>28125245.18</v>
      </c>
      <c r="CL55" s="328">
        <v>1891463.86</v>
      </c>
      <c r="CM55" s="328">
        <v>572683.44999999995</v>
      </c>
      <c r="CN55" s="329" t="s">
        <v>681</v>
      </c>
      <c r="CO55" s="328">
        <v>38513.800000000003</v>
      </c>
      <c r="CP55" s="328">
        <v>30026155.979999997</v>
      </c>
      <c r="CQ55" s="330"/>
      <c r="CR55" s="329">
        <v>563831.80000000005</v>
      </c>
      <c r="CS55" s="329">
        <v>37918.51</v>
      </c>
      <c r="CT55" s="329">
        <v>28125245.18</v>
      </c>
      <c r="CU55" s="329">
        <v>1891463.86</v>
      </c>
      <c r="CV55" s="329">
        <v>572683.44999999995</v>
      </c>
      <c r="CW55" s="329" t="s">
        <v>681</v>
      </c>
      <c r="CX55" s="329">
        <v>38513.800000000003</v>
      </c>
      <c r="CY55" s="329">
        <v>30026155.979999997</v>
      </c>
      <c r="CZ55" s="330"/>
      <c r="DA55" s="329">
        <v>439696.06</v>
      </c>
      <c r="DB55" s="329">
        <v>29570.2</v>
      </c>
      <c r="DC55" s="329">
        <v>29743023.850000001</v>
      </c>
      <c r="DD55" s="329">
        <v>2000261.84</v>
      </c>
      <c r="DE55" s="329">
        <v>3333560.53</v>
      </c>
      <c r="DF55" s="329" t="s">
        <v>681</v>
      </c>
      <c r="DG55" s="329">
        <v>224186.82</v>
      </c>
      <c r="DH55" s="329">
        <v>34831766.780000001</v>
      </c>
      <c r="DI55" s="10"/>
    </row>
    <row r="56" spans="1:113">
      <c r="A56" s="2" t="str">
        <f>INDEX(Map!$A$6:$B$70,MATCH('FY14 Essbase'!C56,Map!$A$6:$A$70,0),2)</f>
        <v>KANSDV</v>
      </c>
      <c r="B56" s="17"/>
      <c r="C56" s="3" t="s">
        <v>110</v>
      </c>
      <c r="D56" s="3" t="s">
        <v>112</v>
      </c>
      <c r="E56" s="10"/>
      <c r="F56" s="328">
        <v>919518.98</v>
      </c>
      <c r="G56" s="328">
        <v>61839</v>
      </c>
      <c r="H56" s="328">
        <v>51736095.490000002</v>
      </c>
      <c r="I56" s="328">
        <v>3479328.06</v>
      </c>
      <c r="J56" s="328">
        <v>-439400.92</v>
      </c>
      <c r="K56" s="329" t="s">
        <v>681</v>
      </c>
      <c r="L56" s="328">
        <v>-29550.35</v>
      </c>
      <c r="M56" s="328">
        <v>53765114.300000004</v>
      </c>
      <c r="N56" s="330"/>
      <c r="O56" s="328">
        <v>919518.98</v>
      </c>
      <c r="P56" s="328">
        <v>61839</v>
      </c>
      <c r="Q56" s="328">
        <v>51736095.490000002</v>
      </c>
      <c r="R56" s="328">
        <v>3479328.06</v>
      </c>
      <c r="S56" s="328">
        <v>-439400.92</v>
      </c>
      <c r="T56" s="329" t="s">
        <v>681</v>
      </c>
      <c r="U56" s="328">
        <v>-29550.35</v>
      </c>
      <c r="V56" s="328">
        <v>53765114.300000004</v>
      </c>
      <c r="W56" s="330"/>
      <c r="X56" s="328">
        <v>919518.98</v>
      </c>
      <c r="Y56" s="328">
        <v>61839</v>
      </c>
      <c r="Z56" s="328">
        <v>51736095.490000002</v>
      </c>
      <c r="AA56" s="328">
        <v>3479328.06</v>
      </c>
      <c r="AB56" s="328">
        <v>-439400.92</v>
      </c>
      <c r="AC56" s="329" t="s">
        <v>681</v>
      </c>
      <c r="AD56" s="328">
        <v>-29550.35</v>
      </c>
      <c r="AE56" s="328">
        <v>53765114.300000004</v>
      </c>
      <c r="AF56" s="330"/>
      <c r="AG56" s="328">
        <v>919518.98</v>
      </c>
      <c r="AH56" s="328">
        <v>61839</v>
      </c>
      <c r="AI56" s="328">
        <v>51736095.490000002</v>
      </c>
      <c r="AJ56" s="328">
        <v>3479328.06</v>
      </c>
      <c r="AK56" s="328">
        <v>-439400.92</v>
      </c>
      <c r="AL56" s="329" t="s">
        <v>681</v>
      </c>
      <c r="AM56" s="328">
        <v>-29550.35</v>
      </c>
      <c r="AN56" s="328">
        <v>53765114.300000004</v>
      </c>
      <c r="AO56" s="330"/>
      <c r="AP56" s="328">
        <v>919518.98</v>
      </c>
      <c r="AQ56" s="328">
        <v>61839</v>
      </c>
      <c r="AR56" s="328">
        <v>51736095.490000002</v>
      </c>
      <c r="AS56" s="328">
        <v>3479328.06</v>
      </c>
      <c r="AT56" s="328">
        <v>-439400.92</v>
      </c>
      <c r="AU56" s="329" t="s">
        <v>681</v>
      </c>
      <c r="AV56" s="328">
        <v>-29550.35</v>
      </c>
      <c r="AW56" s="328">
        <v>53765114.300000004</v>
      </c>
      <c r="AX56" s="330"/>
      <c r="AY56" s="328">
        <v>919518.98</v>
      </c>
      <c r="AZ56" s="328">
        <v>61839</v>
      </c>
      <c r="BA56" s="328">
        <v>51736095.490000002</v>
      </c>
      <c r="BB56" s="328">
        <v>3479328.06</v>
      </c>
      <c r="BC56" s="328">
        <v>-439400.92</v>
      </c>
      <c r="BD56" s="329" t="s">
        <v>681</v>
      </c>
      <c r="BE56" s="328">
        <v>-29550.35</v>
      </c>
      <c r="BF56" s="328">
        <v>53765114.300000004</v>
      </c>
      <c r="BG56" s="330"/>
      <c r="BH56" s="328">
        <v>919518.98</v>
      </c>
      <c r="BI56" s="328">
        <v>61839</v>
      </c>
      <c r="BJ56" s="328">
        <v>51736095.490000002</v>
      </c>
      <c r="BK56" s="328">
        <v>3479328.06</v>
      </c>
      <c r="BL56" s="328">
        <v>-439400.92</v>
      </c>
      <c r="BM56" s="329" t="s">
        <v>681</v>
      </c>
      <c r="BN56" s="328">
        <v>-29550.35</v>
      </c>
      <c r="BO56" s="328">
        <v>53765114.300000004</v>
      </c>
      <c r="BP56" s="330"/>
      <c r="BQ56" s="328">
        <v>919518.98</v>
      </c>
      <c r="BR56" s="328">
        <v>61839</v>
      </c>
      <c r="BS56" s="328">
        <v>51736095.490000002</v>
      </c>
      <c r="BT56" s="328">
        <v>3479328.06</v>
      </c>
      <c r="BU56" s="328">
        <v>-439400.92</v>
      </c>
      <c r="BV56" s="329" t="s">
        <v>681</v>
      </c>
      <c r="BW56" s="328">
        <v>-29550.35</v>
      </c>
      <c r="BX56" s="328">
        <v>53765114.300000004</v>
      </c>
      <c r="BY56" s="330"/>
      <c r="BZ56" s="328">
        <v>902101.95</v>
      </c>
      <c r="CA56" s="328">
        <v>60667.68</v>
      </c>
      <c r="CB56" s="328">
        <v>51718630.57</v>
      </c>
      <c r="CC56" s="328">
        <v>3478153.52</v>
      </c>
      <c r="CD56" s="328">
        <v>-280538.15000000002</v>
      </c>
      <c r="CE56" s="329" t="s">
        <v>681</v>
      </c>
      <c r="CF56" s="328">
        <v>-18866.599999999999</v>
      </c>
      <c r="CG56" s="328">
        <v>53934609.710000001</v>
      </c>
      <c r="CH56" s="330"/>
      <c r="CI56" s="328">
        <v>902101.95</v>
      </c>
      <c r="CJ56" s="328">
        <v>60667.68</v>
      </c>
      <c r="CK56" s="328">
        <v>51718630.57</v>
      </c>
      <c r="CL56" s="328">
        <v>3478153.52</v>
      </c>
      <c r="CM56" s="328">
        <v>-280538.15000000002</v>
      </c>
      <c r="CN56" s="329" t="s">
        <v>681</v>
      </c>
      <c r="CO56" s="328">
        <v>-18866.599999999999</v>
      </c>
      <c r="CP56" s="328">
        <v>53934609.710000001</v>
      </c>
      <c r="CQ56" s="330"/>
      <c r="CR56" s="329">
        <v>902101.95</v>
      </c>
      <c r="CS56" s="329">
        <v>60667.68</v>
      </c>
      <c r="CT56" s="329">
        <v>51718630.57</v>
      </c>
      <c r="CU56" s="329">
        <v>3478153.52</v>
      </c>
      <c r="CV56" s="329">
        <v>-280538.15000000002</v>
      </c>
      <c r="CW56" s="329" t="s">
        <v>681</v>
      </c>
      <c r="CX56" s="329">
        <v>-18866.599999999999</v>
      </c>
      <c r="CY56" s="329">
        <v>53934609.710000001</v>
      </c>
      <c r="CZ56" s="330"/>
      <c r="DA56" s="329">
        <v>635856.66</v>
      </c>
      <c r="DB56" s="329">
        <v>42762.29</v>
      </c>
      <c r="DC56" s="329">
        <v>54909195.43</v>
      </c>
      <c r="DD56" s="329">
        <v>3692723.67</v>
      </c>
      <c r="DE56" s="329">
        <v>849076.22</v>
      </c>
      <c r="DF56" s="329" t="s">
        <v>681</v>
      </c>
      <c r="DG56" s="329">
        <v>57101.62</v>
      </c>
      <c r="DH56" s="329">
        <v>58829477.990000002</v>
      </c>
      <c r="DI56" s="10"/>
    </row>
    <row r="57" spans="1:113">
      <c r="B57" s="17"/>
      <c r="E57" s="11"/>
      <c r="F57" s="328"/>
      <c r="G57" s="328"/>
      <c r="H57" s="328"/>
      <c r="I57" s="328"/>
      <c r="J57" s="328"/>
      <c r="K57" s="328"/>
      <c r="L57" s="328"/>
      <c r="M57" s="328"/>
      <c r="N57" s="330"/>
      <c r="O57" s="328"/>
      <c r="P57" s="328"/>
      <c r="Q57" s="328"/>
      <c r="R57" s="328"/>
      <c r="S57" s="328"/>
      <c r="T57" s="328"/>
      <c r="U57" s="328"/>
      <c r="V57" s="328"/>
      <c r="W57" s="330"/>
      <c r="X57" s="328"/>
      <c r="Y57" s="328"/>
      <c r="Z57" s="328"/>
      <c r="AA57" s="328"/>
      <c r="AB57" s="328"/>
      <c r="AC57" s="328"/>
      <c r="AD57" s="328"/>
      <c r="AE57" s="328"/>
      <c r="AF57" s="330"/>
      <c r="AG57" s="328"/>
      <c r="AH57" s="328"/>
      <c r="AI57" s="328"/>
      <c r="AJ57" s="328"/>
      <c r="AK57" s="328"/>
      <c r="AL57" s="328"/>
      <c r="AM57" s="328"/>
      <c r="AN57" s="328"/>
      <c r="AO57" s="330"/>
      <c r="AP57" s="328"/>
      <c r="AQ57" s="328"/>
      <c r="AR57" s="328"/>
      <c r="AS57" s="328"/>
      <c r="AT57" s="328"/>
      <c r="AU57" s="328"/>
      <c r="AV57" s="328"/>
      <c r="AW57" s="328"/>
      <c r="AX57" s="330"/>
      <c r="AY57" s="328"/>
      <c r="AZ57" s="328"/>
      <c r="BA57" s="328"/>
      <c r="BB57" s="328"/>
      <c r="BC57" s="328"/>
      <c r="BD57" s="328"/>
      <c r="BE57" s="328"/>
      <c r="BF57" s="328"/>
      <c r="BG57" s="330"/>
      <c r="BH57" s="328"/>
      <c r="BI57" s="328"/>
      <c r="BJ57" s="328"/>
      <c r="BK57" s="328"/>
      <c r="BL57" s="328"/>
      <c r="BM57" s="328"/>
      <c r="BN57" s="328"/>
      <c r="BO57" s="328"/>
      <c r="BP57" s="330"/>
      <c r="BQ57" s="328"/>
      <c r="BR57" s="328"/>
      <c r="BS57" s="328"/>
      <c r="BT57" s="328"/>
      <c r="BU57" s="328"/>
      <c r="BV57" s="328"/>
      <c r="BW57" s="328"/>
      <c r="BX57" s="328"/>
      <c r="BY57" s="330"/>
      <c r="BZ57" s="328"/>
      <c r="CA57" s="328"/>
      <c r="CB57" s="328"/>
      <c r="CC57" s="328"/>
      <c r="CD57" s="328"/>
      <c r="CE57" s="328"/>
      <c r="CF57" s="328"/>
      <c r="CG57" s="328"/>
      <c r="CH57" s="330"/>
      <c r="CI57" s="328"/>
      <c r="CJ57" s="328"/>
      <c r="CK57" s="328"/>
      <c r="CL57" s="328"/>
      <c r="CM57" s="328"/>
      <c r="CN57" s="328"/>
      <c r="CO57" s="328"/>
      <c r="CP57" s="328"/>
      <c r="CQ57" s="330"/>
      <c r="CR57" s="328"/>
      <c r="CS57" s="328"/>
      <c r="CT57" s="328"/>
      <c r="CU57" s="328"/>
      <c r="CV57" s="328"/>
      <c r="CW57" s="328"/>
      <c r="CX57" s="328"/>
      <c r="CY57" s="328"/>
      <c r="CZ57" s="330"/>
      <c r="DA57" s="328"/>
      <c r="DB57" s="328"/>
      <c r="DC57" s="328"/>
      <c r="DD57" s="328"/>
      <c r="DE57" s="328"/>
      <c r="DF57" s="328"/>
      <c r="DG57" s="328"/>
      <c r="DH57" s="328"/>
      <c r="DI57" s="11"/>
    </row>
    <row r="58" spans="1:113">
      <c r="A58" s="7"/>
      <c r="B58" s="17"/>
      <c r="C58" s="8" t="s">
        <v>115</v>
      </c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</row>
    <row r="59" spans="1:113">
      <c r="A59" s="2" t="str">
        <f>INDEX(Map!$A$6:$B$70,MATCH('FY14 Essbase'!C59,Map!$A$6:$A$70,0),2)</f>
        <v>011DIV</v>
      </c>
      <c r="C59" s="2" t="s">
        <v>113</v>
      </c>
    </row>
    <row r="60" spans="1:113">
      <c r="A60" s="2" t="str">
        <f>INDEX(Map!$A$6:$B$70,MATCH('FY14 Essbase'!C60,Map!$A$6:$A$70,0),2)</f>
        <v>047DIV</v>
      </c>
      <c r="C60" s="2" t="s">
        <v>114</v>
      </c>
    </row>
    <row r="61" spans="1:113">
      <c r="A61" s="2" t="str">
        <f>INDEX(Map!$A$6:$B$70,MATCH('FY14 Essbase'!C61,Map!$A$6:$A$70,0),2)</f>
        <v>979DIV</v>
      </c>
      <c r="C61" s="2" t="s">
        <v>116</v>
      </c>
    </row>
    <row r="62" spans="1:113">
      <c r="A62" s="2" t="str">
        <f>INDEX(Map!$A$6:$B$70,MATCH('FY14 Essbase'!C62,Map!$A$6:$A$70,0),2)</f>
        <v>989DIV</v>
      </c>
      <c r="C62" s="2" t="s">
        <v>117</v>
      </c>
    </row>
    <row r="63" spans="1:113">
      <c r="A63" s="2" t="str">
        <f>INDEX(Map!$A$6:$B$70,MATCH('FY14 Essbase'!C63,Map!$A$6:$A$70,0),2)</f>
        <v>990DIV</v>
      </c>
      <c r="C63" s="2" t="s">
        <v>118</v>
      </c>
    </row>
  </sheetData>
  <sortState ref="C8:DL49">
    <sortCondition ref="C8"/>
  </sortState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I63"/>
  <sheetViews>
    <sheetView workbookViewId="0">
      <selection activeCell="E39" sqref="E39"/>
    </sheetView>
  </sheetViews>
  <sheetFormatPr defaultRowHeight="12.75"/>
  <cols>
    <col min="1" max="1" width="9.140625" style="2"/>
    <col min="2" max="2" width="2.5703125" style="18" customWidth="1"/>
    <col min="3" max="3" width="10.5703125" style="2" bestFit="1" customWidth="1"/>
    <col min="4" max="4" width="44.42578125" style="2" bestFit="1" customWidth="1"/>
    <col min="5" max="5" width="1.42578125" style="2" customWidth="1"/>
    <col min="6" max="6" width="12" style="2" bestFit="1" customWidth="1"/>
    <col min="7" max="7" width="11.5703125" style="2" bestFit="1" customWidth="1"/>
    <col min="8" max="8" width="13.5703125" style="2" bestFit="1" customWidth="1"/>
    <col min="9" max="9" width="11.5703125" style="2" bestFit="1" customWidth="1"/>
    <col min="10" max="10" width="12" style="2" bestFit="1" customWidth="1"/>
    <col min="11" max="11" width="6.5703125" style="2" bestFit="1" customWidth="1"/>
    <col min="12" max="12" width="11.5703125" style="2" bestFit="1" customWidth="1"/>
    <col min="13" max="13" width="14" style="2" bestFit="1" customWidth="1"/>
    <col min="14" max="14" width="1.42578125" style="2" customWidth="1"/>
    <col min="15" max="15" width="12" style="2" bestFit="1" customWidth="1"/>
    <col min="16" max="16" width="11.5703125" style="2" bestFit="1" customWidth="1"/>
    <col min="17" max="17" width="13.5703125" style="2" bestFit="1" customWidth="1"/>
    <col min="18" max="18" width="11.5703125" style="2" bestFit="1" customWidth="1"/>
    <col min="19" max="19" width="12" style="2" bestFit="1" customWidth="1"/>
    <col min="20" max="20" width="6.5703125" style="2" bestFit="1" customWidth="1"/>
    <col min="21" max="21" width="11.5703125" style="2" bestFit="1" customWidth="1"/>
    <col min="22" max="22" width="14" style="2" bestFit="1" customWidth="1"/>
    <col min="23" max="23" width="1.42578125" style="2" customWidth="1"/>
    <col min="24" max="24" width="12" style="2" bestFit="1" customWidth="1"/>
    <col min="25" max="25" width="11.5703125" style="2" bestFit="1" customWidth="1"/>
    <col min="26" max="26" width="13.5703125" style="2" bestFit="1" customWidth="1"/>
    <col min="27" max="27" width="11.5703125" style="2" bestFit="1" customWidth="1"/>
    <col min="28" max="28" width="12" style="2" bestFit="1" customWidth="1"/>
    <col min="29" max="29" width="6.5703125" style="2" bestFit="1" customWidth="1"/>
    <col min="30" max="30" width="11.5703125" style="2" bestFit="1" customWidth="1"/>
    <col min="31" max="31" width="14" style="2" bestFit="1" customWidth="1"/>
    <col min="32" max="32" width="1.42578125" style="2" customWidth="1"/>
    <col min="33" max="33" width="12" style="2" bestFit="1" customWidth="1"/>
    <col min="34" max="34" width="11.5703125" style="2" bestFit="1" customWidth="1"/>
    <col min="35" max="35" width="13.5703125" style="2" bestFit="1" customWidth="1"/>
    <col min="36" max="36" width="11.5703125" style="2" bestFit="1" customWidth="1"/>
    <col min="37" max="37" width="12" style="2" bestFit="1" customWidth="1"/>
    <col min="38" max="38" width="6.5703125" style="2" bestFit="1" customWidth="1"/>
    <col min="39" max="39" width="11.5703125" style="2" bestFit="1" customWidth="1"/>
    <col min="40" max="40" width="14" style="2" bestFit="1" customWidth="1"/>
    <col min="41" max="41" width="1.42578125" style="2" customWidth="1"/>
    <col min="42" max="42" width="12" style="2" bestFit="1" customWidth="1"/>
    <col min="43" max="43" width="11.5703125" style="2" bestFit="1" customWidth="1"/>
    <col min="44" max="44" width="13.5703125" style="2" bestFit="1" customWidth="1"/>
    <col min="45" max="45" width="11.5703125" style="2" bestFit="1" customWidth="1"/>
    <col min="46" max="46" width="12" style="2" bestFit="1" customWidth="1"/>
    <col min="47" max="48" width="11.5703125" style="2" bestFit="1" customWidth="1"/>
    <col min="49" max="49" width="14" style="2" bestFit="1" customWidth="1"/>
    <col min="50" max="50" width="1.42578125" style="2" customWidth="1"/>
    <col min="51" max="51" width="12" style="2" bestFit="1" customWidth="1"/>
    <col min="52" max="52" width="11.5703125" style="2" bestFit="1" customWidth="1"/>
    <col min="53" max="53" width="13.5703125" style="2" bestFit="1" customWidth="1"/>
    <col min="54" max="54" width="11.5703125" style="2" bestFit="1" customWidth="1"/>
    <col min="55" max="55" width="12" style="2" bestFit="1" customWidth="1"/>
    <col min="56" max="57" width="11.5703125" style="2" bestFit="1" customWidth="1"/>
    <col min="58" max="58" width="14" style="2" bestFit="1" customWidth="1"/>
    <col min="59" max="59" width="1.42578125" style="2" customWidth="1"/>
    <col min="60" max="60" width="12" style="2" bestFit="1" customWidth="1"/>
    <col min="61" max="61" width="11.5703125" style="2" bestFit="1" customWidth="1"/>
    <col min="62" max="62" width="13.5703125" style="2" bestFit="1" customWidth="1"/>
    <col min="63" max="63" width="11.5703125" style="2" bestFit="1" customWidth="1"/>
    <col min="64" max="64" width="12" style="2" bestFit="1" customWidth="1"/>
    <col min="65" max="66" width="11.5703125" style="2" bestFit="1" customWidth="1"/>
    <col min="67" max="67" width="14" style="2" bestFit="1" customWidth="1"/>
    <col min="68" max="68" width="1.42578125" style="2" customWidth="1"/>
    <col min="69" max="69" width="12" style="2" bestFit="1" customWidth="1"/>
    <col min="70" max="70" width="11.5703125" style="2" bestFit="1" customWidth="1"/>
    <col min="71" max="71" width="13.5703125" style="2" bestFit="1" customWidth="1"/>
    <col min="72" max="72" width="11.5703125" style="2" bestFit="1" customWidth="1"/>
    <col min="73" max="73" width="12" style="2" bestFit="1" customWidth="1"/>
    <col min="74" max="75" width="11.5703125" style="2" bestFit="1" customWidth="1"/>
    <col min="76" max="76" width="14" style="2" bestFit="1" customWidth="1"/>
    <col min="77" max="77" width="1.42578125" style="2" customWidth="1"/>
    <col min="78" max="78" width="12" style="2" bestFit="1" customWidth="1"/>
    <col min="79" max="79" width="11.5703125" style="2" bestFit="1" customWidth="1"/>
    <col min="80" max="80" width="13.5703125" style="2" bestFit="1" customWidth="1"/>
    <col min="81" max="81" width="11.5703125" style="2" bestFit="1" customWidth="1"/>
    <col min="82" max="82" width="12" style="2" bestFit="1" customWidth="1"/>
    <col min="83" max="84" width="11.5703125" style="2" bestFit="1" customWidth="1"/>
    <col min="85" max="85" width="14" style="2" bestFit="1" customWidth="1"/>
    <col min="86" max="86" width="1.42578125" style="2" customWidth="1"/>
    <col min="87" max="87" width="12" style="2" bestFit="1" customWidth="1"/>
    <col min="88" max="88" width="11.5703125" style="2" bestFit="1" customWidth="1"/>
    <col min="89" max="89" width="13.5703125" style="2" bestFit="1" customWidth="1"/>
    <col min="90" max="90" width="11.5703125" style="2" bestFit="1" customWidth="1"/>
    <col min="91" max="91" width="12" style="2" bestFit="1" customWidth="1"/>
    <col min="92" max="93" width="11.5703125" style="2" bestFit="1" customWidth="1"/>
    <col min="94" max="94" width="14" style="2" bestFit="1" customWidth="1"/>
    <col min="95" max="95" width="1.42578125" style="2" customWidth="1"/>
    <col min="96" max="96" width="12" style="2" bestFit="1" customWidth="1"/>
    <col min="97" max="97" width="11.5703125" style="2" bestFit="1" customWidth="1"/>
    <col min="98" max="98" width="13.5703125" style="2" bestFit="1" customWidth="1"/>
    <col min="99" max="99" width="11.5703125" style="2" bestFit="1" customWidth="1"/>
    <col min="100" max="100" width="12" style="2" bestFit="1" customWidth="1"/>
    <col min="101" max="101" width="6.5703125" style="2" bestFit="1" customWidth="1"/>
    <col min="102" max="102" width="11.5703125" style="2" bestFit="1" customWidth="1"/>
    <col min="103" max="103" width="14" style="2" bestFit="1" customWidth="1"/>
    <col min="104" max="104" width="1.42578125" style="2" customWidth="1"/>
    <col min="105" max="105" width="12" style="2" bestFit="1" customWidth="1"/>
    <col min="106" max="106" width="11.5703125" style="2" bestFit="1" customWidth="1"/>
    <col min="107" max="107" width="13.5703125" style="2" bestFit="1" customWidth="1"/>
    <col min="108" max="108" width="11.5703125" style="2" bestFit="1" customWidth="1"/>
    <col min="109" max="109" width="12" style="2" bestFit="1" customWidth="1"/>
    <col min="110" max="110" width="6.5703125" style="2" bestFit="1" customWidth="1"/>
    <col min="111" max="111" width="11.5703125" style="2" bestFit="1" customWidth="1"/>
    <col min="112" max="112" width="14" style="2" bestFit="1" customWidth="1"/>
    <col min="113" max="113" width="1.42578125" style="2" customWidth="1"/>
    <col min="114" max="16384" width="9.140625" style="2"/>
  </cols>
  <sheetData>
    <row r="1" spans="1:113">
      <c r="B1" s="17" t="s">
        <v>130</v>
      </c>
      <c r="D1" s="3" t="s">
        <v>4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5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6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119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B7" s="17"/>
      <c r="E7" s="21"/>
      <c r="F7" s="22" t="s">
        <v>7</v>
      </c>
      <c r="G7" s="22" t="s">
        <v>7</v>
      </c>
      <c r="H7" s="22" t="s">
        <v>7</v>
      </c>
      <c r="I7" s="22" t="s">
        <v>7</v>
      </c>
      <c r="J7" s="22" t="s">
        <v>7</v>
      </c>
      <c r="K7" s="22" t="s">
        <v>7</v>
      </c>
      <c r="L7" s="22" t="s">
        <v>7</v>
      </c>
      <c r="M7" s="22" t="s">
        <v>7</v>
      </c>
      <c r="N7" s="21"/>
      <c r="O7" s="22" t="s">
        <v>8</v>
      </c>
      <c r="P7" s="22" t="s">
        <v>8</v>
      </c>
      <c r="Q7" s="22" t="s">
        <v>8</v>
      </c>
      <c r="R7" s="22" t="s">
        <v>8</v>
      </c>
      <c r="S7" s="22" t="s">
        <v>8</v>
      </c>
      <c r="T7" s="22" t="s">
        <v>8</v>
      </c>
      <c r="U7" s="22" t="s">
        <v>8</v>
      </c>
      <c r="V7" s="22" t="s">
        <v>8</v>
      </c>
      <c r="W7" s="21"/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1"/>
      <c r="AG7" s="22" t="s">
        <v>10</v>
      </c>
      <c r="AH7" s="22" t="s">
        <v>10</v>
      </c>
      <c r="AI7" s="22" t="s">
        <v>10</v>
      </c>
      <c r="AJ7" s="22" t="s">
        <v>10</v>
      </c>
      <c r="AK7" s="22" t="s">
        <v>10</v>
      </c>
      <c r="AL7" s="22" t="s">
        <v>10</v>
      </c>
      <c r="AM7" s="22" t="s">
        <v>10</v>
      </c>
      <c r="AN7" s="22" t="s">
        <v>10</v>
      </c>
      <c r="AO7" s="21"/>
      <c r="AP7" s="22" t="s">
        <v>11</v>
      </c>
      <c r="AQ7" s="22" t="s">
        <v>11</v>
      </c>
      <c r="AR7" s="22" t="s">
        <v>11</v>
      </c>
      <c r="AS7" s="22" t="s">
        <v>11</v>
      </c>
      <c r="AT7" s="22" t="s">
        <v>11</v>
      </c>
      <c r="AU7" s="22" t="s">
        <v>11</v>
      </c>
      <c r="AV7" s="22" t="s">
        <v>11</v>
      </c>
      <c r="AW7" s="22" t="s">
        <v>11</v>
      </c>
      <c r="AX7" s="21"/>
      <c r="AY7" s="22" t="s">
        <v>12</v>
      </c>
      <c r="AZ7" s="22" t="s">
        <v>12</v>
      </c>
      <c r="BA7" s="22" t="s">
        <v>12</v>
      </c>
      <c r="BB7" s="22" t="s">
        <v>12</v>
      </c>
      <c r="BC7" s="22" t="s">
        <v>12</v>
      </c>
      <c r="BD7" s="22" t="s">
        <v>12</v>
      </c>
      <c r="BE7" s="22" t="s">
        <v>12</v>
      </c>
      <c r="BF7" s="22" t="s">
        <v>12</v>
      </c>
      <c r="BG7" s="21"/>
      <c r="BH7" s="22" t="s">
        <v>13</v>
      </c>
      <c r="BI7" s="22" t="s">
        <v>13</v>
      </c>
      <c r="BJ7" s="22" t="s">
        <v>13</v>
      </c>
      <c r="BK7" s="22" t="s">
        <v>13</v>
      </c>
      <c r="BL7" s="22" t="s">
        <v>13</v>
      </c>
      <c r="BM7" s="22" t="s">
        <v>13</v>
      </c>
      <c r="BN7" s="22" t="s">
        <v>13</v>
      </c>
      <c r="BO7" s="22" t="s">
        <v>13</v>
      </c>
      <c r="BP7" s="21"/>
      <c r="BQ7" s="22" t="s">
        <v>1</v>
      </c>
      <c r="BR7" s="22" t="s">
        <v>1</v>
      </c>
      <c r="BS7" s="22" t="s">
        <v>1</v>
      </c>
      <c r="BT7" s="22" t="s">
        <v>1</v>
      </c>
      <c r="BU7" s="22" t="s">
        <v>1</v>
      </c>
      <c r="BV7" s="22" t="s">
        <v>1</v>
      </c>
      <c r="BW7" s="22" t="s">
        <v>1</v>
      </c>
      <c r="BX7" s="22" t="s">
        <v>1</v>
      </c>
      <c r="BY7" s="21"/>
      <c r="BZ7" s="22" t="s">
        <v>14</v>
      </c>
      <c r="CA7" s="22" t="s">
        <v>14</v>
      </c>
      <c r="CB7" s="22" t="s">
        <v>14</v>
      </c>
      <c r="CC7" s="22" t="s">
        <v>14</v>
      </c>
      <c r="CD7" s="22" t="s">
        <v>14</v>
      </c>
      <c r="CE7" s="22" t="s">
        <v>14</v>
      </c>
      <c r="CF7" s="22" t="s">
        <v>14</v>
      </c>
      <c r="CG7" s="22" t="s">
        <v>14</v>
      </c>
      <c r="CH7" s="21"/>
      <c r="CI7" s="22" t="s">
        <v>15</v>
      </c>
      <c r="CJ7" s="22" t="s">
        <v>15</v>
      </c>
      <c r="CK7" s="22" t="s">
        <v>15</v>
      </c>
      <c r="CL7" s="22" t="s">
        <v>15</v>
      </c>
      <c r="CM7" s="22" t="s">
        <v>15</v>
      </c>
      <c r="CN7" s="22" t="s">
        <v>15</v>
      </c>
      <c r="CO7" s="22" t="s">
        <v>15</v>
      </c>
      <c r="CP7" s="22" t="s">
        <v>15</v>
      </c>
      <c r="CQ7" s="21"/>
      <c r="CR7" s="22" t="s">
        <v>16</v>
      </c>
      <c r="CS7" s="22" t="s">
        <v>16</v>
      </c>
      <c r="CT7" s="22" t="s">
        <v>16</v>
      </c>
      <c r="CU7" s="22" t="s">
        <v>16</v>
      </c>
      <c r="CV7" s="22" t="s">
        <v>16</v>
      </c>
      <c r="CW7" s="22" t="s">
        <v>16</v>
      </c>
      <c r="CX7" s="22" t="s">
        <v>16</v>
      </c>
      <c r="CY7" s="22" t="s">
        <v>16</v>
      </c>
      <c r="CZ7" s="21"/>
      <c r="DA7" s="22" t="s">
        <v>17</v>
      </c>
      <c r="DB7" s="22" t="s">
        <v>17</v>
      </c>
      <c r="DC7" s="22" t="s">
        <v>17</v>
      </c>
      <c r="DD7" s="22" t="s">
        <v>17</v>
      </c>
      <c r="DE7" s="22" t="s">
        <v>17</v>
      </c>
      <c r="DF7" s="22" t="s">
        <v>17</v>
      </c>
      <c r="DG7" s="22" t="s">
        <v>17</v>
      </c>
      <c r="DH7" s="22" t="s">
        <v>17</v>
      </c>
      <c r="DI7" s="21"/>
    </row>
    <row r="8" spans="1:113" ht="38.25">
      <c r="A8" s="16" t="s">
        <v>129</v>
      </c>
      <c r="B8" s="17" t="s">
        <v>134</v>
      </c>
      <c r="E8" s="9"/>
      <c r="F8" s="1" t="s">
        <v>18</v>
      </c>
      <c r="G8" s="1" t="s">
        <v>19</v>
      </c>
      <c r="H8" s="1" t="s">
        <v>20</v>
      </c>
      <c r="I8" s="1" t="s">
        <v>21</v>
      </c>
      <c r="J8" s="1" t="s">
        <v>22</v>
      </c>
      <c r="K8" s="1" t="s">
        <v>23</v>
      </c>
      <c r="L8" s="1" t="s">
        <v>24</v>
      </c>
      <c r="M8" s="1" t="s">
        <v>2</v>
      </c>
      <c r="N8" s="9"/>
      <c r="O8" s="1" t="s">
        <v>18</v>
      </c>
      <c r="P8" s="1" t="s">
        <v>19</v>
      </c>
      <c r="Q8" s="1" t="s">
        <v>20</v>
      </c>
      <c r="R8" s="1" t="s">
        <v>21</v>
      </c>
      <c r="S8" s="1" t="s">
        <v>22</v>
      </c>
      <c r="T8" s="1" t="s">
        <v>23</v>
      </c>
      <c r="U8" s="1" t="s">
        <v>24</v>
      </c>
      <c r="V8" s="1" t="s">
        <v>2</v>
      </c>
      <c r="W8" s="9"/>
      <c r="X8" s="1" t="s">
        <v>18</v>
      </c>
      <c r="Y8" s="1" t="s">
        <v>19</v>
      </c>
      <c r="Z8" s="1" t="s">
        <v>20</v>
      </c>
      <c r="AA8" s="1" t="s">
        <v>21</v>
      </c>
      <c r="AB8" s="1" t="s">
        <v>22</v>
      </c>
      <c r="AC8" s="1" t="s">
        <v>23</v>
      </c>
      <c r="AD8" s="1" t="s">
        <v>24</v>
      </c>
      <c r="AE8" s="1" t="s">
        <v>2</v>
      </c>
      <c r="AF8" s="9"/>
      <c r="AG8" s="1" t="s">
        <v>18</v>
      </c>
      <c r="AH8" s="1" t="s">
        <v>19</v>
      </c>
      <c r="AI8" s="1" t="s">
        <v>20</v>
      </c>
      <c r="AJ8" s="1" t="s">
        <v>21</v>
      </c>
      <c r="AK8" s="1" t="s">
        <v>22</v>
      </c>
      <c r="AL8" s="1" t="s">
        <v>23</v>
      </c>
      <c r="AM8" s="1" t="s">
        <v>24</v>
      </c>
      <c r="AN8" s="1" t="s">
        <v>2</v>
      </c>
      <c r="AO8" s="9"/>
      <c r="AP8" s="1" t="s">
        <v>18</v>
      </c>
      <c r="AQ8" s="1" t="s">
        <v>19</v>
      </c>
      <c r="AR8" s="1" t="s">
        <v>20</v>
      </c>
      <c r="AS8" s="1" t="s">
        <v>21</v>
      </c>
      <c r="AT8" s="1" t="s">
        <v>22</v>
      </c>
      <c r="AU8" s="1" t="s">
        <v>23</v>
      </c>
      <c r="AV8" s="1" t="s">
        <v>24</v>
      </c>
      <c r="AW8" s="1" t="s">
        <v>2</v>
      </c>
      <c r="AX8" s="9"/>
      <c r="AY8" s="1" t="s">
        <v>18</v>
      </c>
      <c r="AZ8" s="1" t="s">
        <v>19</v>
      </c>
      <c r="BA8" s="1" t="s">
        <v>20</v>
      </c>
      <c r="BB8" s="1" t="s">
        <v>21</v>
      </c>
      <c r="BC8" s="1" t="s">
        <v>22</v>
      </c>
      <c r="BD8" s="1" t="s">
        <v>23</v>
      </c>
      <c r="BE8" s="1" t="s">
        <v>24</v>
      </c>
      <c r="BF8" s="1" t="s">
        <v>2</v>
      </c>
      <c r="BG8" s="9"/>
      <c r="BH8" s="1" t="s">
        <v>18</v>
      </c>
      <c r="BI8" s="1" t="s">
        <v>19</v>
      </c>
      <c r="BJ8" s="1" t="s">
        <v>20</v>
      </c>
      <c r="BK8" s="1" t="s">
        <v>21</v>
      </c>
      <c r="BL8" s="1" t="s">
        <v>22</v>
      </c>
      <c r="BM8" s="1" t="s">
        <v>23</v>
      </c>
      <c r="BN8" s="1" t="s">
        <v>24</v>
      </c>
      <c r="BO8" s="1" t="s">
        <v>2</v>
      </c>
      <c r="BP8" s="9"/>
      <c r="BQ8" s="1" t="s">
        <v>18</v>
      </c>
      <c r="BR8" s="1" t="s">
        <v>19</v>
      </c>
      <c r="BS8" s="1" t="s">
        <v>20</v>
      </c>
      <c r="BT8" s="1" t="s">
        <v>21</v>
      </c>
      <c r="BU8" s="1" t="s">
        <v>22</v>
      </c>
      <c r="BV8" s="1" t="s">
        <v>23</v>
      </c>
      <c r="BW8" s="1" t="s">
        <v>24</v>
      </c>
      <c r="BX8" s="1" t="s">
        <v>2</v>
      </c>
      <c r="BY8" s="9"/>
      <c r="BZ8" s="1" t="s">
        <v>18</v>
      </c>
      <c r="CA8" s="1" t="s">
        <v>19</v>
      </c>
      <c r="CB8" s="1" t="s">
        <v>20</v>
      </c>
      <c r="CC8" s="1" t="s">
        <v>21</v>
      </c>
      <c r="CD8" s="1" t="s">
        <v>22</v>
      </c>
      <c r="CE8" s="1" t="s">
        <v>23</v>
      </c>
      <c r="CF8" s="1" t="s">
        <v>24</v>
      </c>
      <c r="CG8" s="1" t="s">
        <v>2</v>
      </c>
      <c r="CH8" s="9"/>
      <c r="CI8" s="1" t="s">
        <v>18</v>
      </c>
      <c r="CJ8" s="1" t="s">
        <v>19</v>
      </c>
      <c r="CK8" s="1" t="s">
        <v>20</v>
      </c>
      <c r="CL8" s="1" t="s">
        <v>21</v>
      </c>
      <c r="CM8" s="1" t="s">
        <v>22</v>
      </c>
      <c r="CN8" s="1" t="s">
        <v>23</v>
      </c>
      <c r="CO8" s="1" t="s">
        <v>24</v>
      </c>
      <c r="CP8" s="1" t="s">
        <v>2</v>
      </c>
      <c r="CQ8" s="9"/>
      <c r="CR8" s="1" t="s">
        <v>18</v>
      </c>
      <c r="CS8" s="1" t="s">
        <v>19</v>
      </c>
      <c r="CT8" s="1" t="s">
        <v>20</v>
      </c>
      <c r="CU8" s="1" t="s">
        <v>21</v>
      </c>
      <c r="CV8" s="1" t="s">
        <v>22</v>
      </c>
      <c r="CW8" s="1" t="s">
        <v>23</v>
      </c>
      <c r="CX8" s="1" t="s">
        <v>24</v>
      </c>
      <c r="CY8" s="1" t="s">
        <v>2</v>
      </c>
      <c r="CZ8" s="9"/>
      <c r="DA8" s="1" t="s">
        <v>18</v>
      </c>
      <c r="DB8" s="1" t="s">
        <v>19</v>
      </c>
      <c r="DC8" s="1" t="s">
        <v>20</v>
      </c>
      <c r="DD8" s="1" t="s">
        <v>21</v>
      </c>
      <c r="DE8" s="1" t="s">
        <v>22</v>
      </c>
      <c r="DF8" s="1" t="s">
        <v>23</v>
      </c>
      <c r="DG8" s="1" t="s">
        <v>24</v>
      </c>
      <c r="DH8" s="1" t="s">
        <v>2</v>
      </c>
      <c r="DI8" s="9"/>
    </row>
    <row r="9" spans="1:113">
      <c r="A9" s="2" t="str">
        <f>INDEX(Map!$A$6:$B$70,MATCH('FY13 Essbase'!C9,Map!$A$6:$A$70,0),2)</f>
        <v>001DIV</v>
      </c>
      <c r="B9" s="17" t="s">
        <v>135</v>
      </c>
      <c r="C9" s="3" t="s">
        <v>79</v>
      </c>
      <c r="D9" s="3" t="s">
        <v>37</v>
      </c>
      <c r="E9" s="10"/>
      <c r="F9" s="4">
        <v>-477.42</v>
      </c>
      <c r="G9" s="4">
        <v>-32.11</v>
      </c>
      <c r="H9" s="4">
        <v>117694.86</v>
      </c>
      <c r="I9" s="4">
        <v>7915.16</v>
      </c>
      <c r="J9" s="4">
        <v>-3699.76</v>
      </c>
      <c r="K9" s="5">
        <v>0</v>
      </c>
      <c r="L9" s="4">
        <v>-248.81</v>
      </c>
      <c r="M9" s="4">
        <v>122170.98000000001</v>
      </c>
      <c r="N9" s="10"/>
      <c r="O9" s="4">
        <v>-477.42</v>
      </c>
      <c r="P9" s="4">
        <v>-32.11</v>
      </c>
      <c r="Q9" s="4">
        <v>117694.86</v>
      </c>
      <c r="R9" s="4">
        <v>7915.16</v>
      </c>
      <c r="S9" s="4">
        <v>-3699.76</v>
      </c>
      <c r="T9" s="5">
        <v>0</v>
      </c>
      <c r="U9" s="4">
        <v>-248.81</v>
      </c>
      <c r="V9" s="4">
        <v>122170.98000000001</v>
      </c>
      <c r="W9" s="10"/>
      <c r="X9" s="4">
        <v>-477.42</v>
      </c>
      <c r="Y9" s="4">
        <v>-32.11</v>
      </c>
      <c r="Z9" s="4">
        <v>117694.86</v>
      </c>
      <c r="AA9" s="4">
        <v>7915.16</v>
      </c>
      <c r="AB9" s="4">
        <v>-3699.76</v>
      </c>
      <c r="AC9" s="5">
        <v>0</v>
      </c>
      <c r="AD9" s="4">
        <v>-248.81</v>
      </c>
      <c r="AE9" s="4">
        <v>122170.98000000001</v>
      </c>
      <c r="AF9" s="10"/>
      <c r="AG9" s="4">
        <v>-477.42</v>
      </c>
      <c r="AH9" s="4">
        <v>-32.11</v>
      </c>
      <c r="AI9" s="4">
        <v>117694.86</v>
      </c>
      <c r="AJ9" s="4">
        <v>7915.16</v>
      </c>
      <c r="AK9" s="4">
        <v>-3699.76</v>
      </c>
      <c r="AL9" s="5">
        <v>0</v>
      </c>
      <c r="AM9" s="4">
        <v>-248.81</v>
      </c>
      <c r="AN9" s="4">
        <v>122170.98000000001</v>
      </c>
      <c r="AO9" s="10"/>
      <c r="AP9" s="4">
        <v>-477.42</v>
      </c>
      <c r="AQ9" s="4">
        <v>-32.11</v>
      </c>
      <c r="AR9" s="4">
        <v>117694.86</v>
      </c>
      <c r="AS9" s="4">
        <v>7915.16</v>
      </c>
      <c r="AT9" s="4">
        <v>-3699.76</v>
      </c>
      <c r="AU9" s="5">
        <v>0</v>
      </c>
      <c r="AV9" s="4">
        <v>-248.81</v>
      </c>
      <c r="AW9" s="4">
        <v>122170.98000000001</v>
      </c>
      <c r="AX9" s="10"/>
      <c r="AY9" s="4">
        <v>-477.42</v>
      </c>
      <c r="AZ9" s="4">
        <v>-32.11</v>
      </c>
      <c r="BA9" s="4">
        <v>167706.85999999999</v>
      </c>
      <c r="BB9" s="4">
        <v>11278.16</v>
      </c>
      <c r="BC9" s="4">
        <v>-3699.76</v>
      </c>
      <c r="BD9" s="5">
        <v>0</v>
      </c>
      <c r="BE9" s="4">
        <v>-248.81</v>
      </c>
      <c r="BF9" s="4">
        <v>175545.97999999998</v>
      </c>
      <c r="BG9" s="10"/>
      <c r="BH9" s="4">
        <v>-477.42</v>
      </c>
      <c r="BI9" s="4">
        <v>-32.11</v>
      </c>
      <c r="BJ9" s="4">
        <v>167706.85999999999</v>
      </c>
      <c r="BK9" s="4">
        <v>11278.16</v>
      </c>
      <c r="BL9" s="4">
        <v>-3699.76</v>
      </c>
      <c r="BM9" s="5">
        <v>0</v>
      </c>
      <c r="BN9" s="4">
        <v>-248.81</v>
      </c>
      <c r="BO9" s="4">
        <v>175545.97999999998</v>
      </c>
      <c r="BP9" s="10"/>
      <c r="BQ9" s="4">
        <v>-477.42</v>
      </c>
      <c r="BR9" s="4">
        <v>-32.11</v>
      </c>
      <c r="BS9" s="4">
        <v>167706.85999999999</v>
      </c>
      <c r="BT9" s="4">
        <v>11278.16</v>
      </c>
      <c r="BU9" s="4">
        <v>-3699.76</v>
      </c>
      <c r="BV9" s="5">
        <v>0</v>
      </c>
      <c r="BW9" s="4">
        <v>-248.81</v>
      </c>
      <c r="BX9" s="4">
        <v>175545.97999999998</v>
      </c>
      <c r="BY9" s="10"/>
      <c r="BZ9" s="4">
        <v>-6897.46</v>
      </c>
      <c r="CA9" s="4">
        <v>-463.86</v>
      </c>
      <c r="CB9" s="4">
        <v>111435.91</v>
      </c>
      <c r="CC9" s="4">
        <v>7494.23</v>
      </c>
      <c r="CD9" s="4">
        <v>-3699.76</v>
      </c>
      <c r="CE9" s="5">
        <v>0</v>
      </c>
      <c r="CF9" s="4">
        <v>-248.81</v>
      </c>
      <c r="CG9" s="4">
        <v>122342.89</v>
      </c>
      <c r="CH9" s="10"/>
      <c r="CI9" s="4">
        <v>-6897.46</v>
      </c>
      <c r="CJ9" s="4">
        <v>-463.86</v>
      </c>
      <c r="CK9" s="4">
        <v>111435.91</v>
      </c>
      <c r="CL9" s="4">
        <v>7494.23</v>
      </c>
      <c r="CM9" s="4">
        <v>-3699.76</v>
      </c>
      <c r="CN9" s="5">
        <v>0</v>
      </c>
      <c r="CO9" s="4">
        <v>-248.81</v>
      </c>
      <c r="CP9" s="4">
        <v>122342.89</v>
      </c>
      <c r="CQ9" s="10"/>
      <c r="CR9" s="4">
        <v>-6897.46</v>
      </c>
      <c r="CS9" s="4">
        <v>-463.86</v>
      </c>
      <c r="CT9" s="4">
        <v>111435.91</v>
      </c>
      <c r="CU9" s="4">
        <v>7494.23</v>
      </c>
      <c r="CV9" s="4">
        <v>-3699.76</v>
      </c>
      <c r="CW9" s="5">
        <v>0</v>
      </c>
      <c r="CX9" s="4">
        <v>-248.81</v>
      </c>
      <c r="CY9" s="4">
        <v>122342.89</v>
      </c>
      <c r="CZ9" s="10"/>
      <c r="DA9" s="4">
        <v>-6937.81</v>
      </c>
      <c r="DB9" s="4">
        <v>-466.58</v>
      </c>
      <c r="DC9" s="4">
        <v>-5124.87</v>
      </c>
      <c r="DD9" s="4">
        <v>-344.66</v>
      </c>
      <c r="DE9" s="4">
        <v>-3699.76</v>
      </c>
      <c r="DF9" s="5">
        <v>0</v>
      </c>
      <c r="DG9" s="4">
        <v>-248.81</v>
      </c>
      <c r="DH9" s="4">
        <v>-2013.7099999999998</v>
      </c>
      <c r="DI9" s="10"/>
    </row>
    <row r="10" spans="1:113">
      <c r="A10" s="2" t="str">
        <f>INDEX(Map!$A$6:$B$70,MATCH('FY13 Essbase'!C10,Map!$A$6:$A$70,0),2)</f>
        <v>002DIV</v>
      </c>
      <c r="B10" s="17" t="s">
        <v>136</v>
      </c>
      <c r="C10" s="3" t="s">
        <v>105</v>
      </c>
      <c r="D10" s="3" t="s">
        <v>63</v>
      </c>
      <c r="E10" s="10"/>
      <c r="F10" s="4">
        <v>209040250.97999999</v>
      </c>
      <c r="G10" s="4">
        <v>4641253.4000000004</v>
      </c>
      <c r="H10" s="4">
        <v>22061730.280000001</v>
      </c>
      <c r="I10" s="4">
        <v>1471226.6</v>
      </c>
      <c r="J10" s="4">
        <v>7109623.0800000001</v>
      </c>
      <c r="K10" s="5">
        <v>0</v>
      </c>
      <c r="L10" s="4">
        <v>1213547.6000000001</v>
      </c>
      <c r="M10" s="4">
        <v>-181825376.81999999</v>
      </c>
      <c r="N10" s="10"/>
      <c r="O10" s="4">
        <v>209040250.97999999</v>
      </c>
      <c r="P10" s="4">
        <v>4641253.4000000004</v>
      </c>
      <c r="Q10" s="4">
        <v>22061730.280000001</v>
      </c>
      <c r="R10" s="4">
        <v>1471226.6</v>
      </c>
      <c r="S10" s="4">
        <v>3517095.46</v>
      </c>
      <c r="T10" s="5">
        <v>0</v>
      </c>
      <c r="U10" s="4">
        <v>968834.73</v>
      </c>
      <c r="V10" s="4">
        <v>-185662617.31</v>
      </c>
      <c r="W10" s="10"/>
      <c r="X10" s="4">
        <v>209040250.97999999</v>
      </c>
      <c r="Y10" s="4">
        <v>4641253.4000000004</v>
      </c>
      <c r="Z10" s="4">
        <v>11851709.67</v>
      </c>
      <c r="AA10" s="4">
        <v>1681044.69</v>
      </c>
      <c r="AB10" s="4">
        <v>17600929.780000001</v>
      </c>
      <c r="AC10" s="5">
        <v>0</v>
      </c>
      <c r="AD10" s="4">
        <v>1240147.6000000001</v>
      </c>
      <c r="AE10" s="4">
        <v>-181307672.64000002</v>
      </c>
      <c r="AF10" s="10"/>
      <c r="AG10" s="4">
        <v>209040250.97999999</v>
      </c>
      <c r="AH10" s="4">
        <v>4641253.4000000004</v>
      </c>
      <c r="AI10" s="4">
        <v>11851709.67</v>
      </c>
      <c r="AJ10" s="4">
        <v>1681044.69</v>
      </c>
      <c r="AK10" s="4">
        <v>30874934.57</v>
      </c>
      <c r="AL10" s="5">
        <v>0</v>
      </c>
      <c r="AM10" s="4">
        <v>2128992.36</v>
      </c>
      <c r="AN10" s="4">
        <v>-167144823.09</v>
      </c>
      <c r="AO10" s="10"/>
      <c r="AP10" s="4">
        <v>209040250.97999999</v>
      </c>
      <c r="AQ10" s="4">
        <v>4641253.4000000004</v>
      </c>
      <c r="AR10" s="4">
        <v>11851709.67</v>
      </c>
      <c r="AS10" s="4">
        <v>1681044.69</v>
      </c>
      <c r="AT10" s="4">
        <v>28802039.059999999</v>
      </c>
      <c r="AU10" s="4">
        <v>-143429.89000000001</v>
      </c>
      <c r="AV10" s="4">
        <v>2035327.5</v>
      </c>
      <c r="AW10" s="4">
        <v>-169454813.34999999</v>
      </c>
      <c r="AX10" s="10"/>
      <c r="AY10" s="4">
        <v>208838430.97999999</v>
      </c>
      <c r="AZ10" s="4">
        <v>4217263.4000000004</v>
      </c>
      <c r="BA10" s="4">
        <v>30232322.760000002</v>
      </c>
      <c r="BB10" s="4">
        <v>1425101.61</v>
      </c>
      <c r="BC10" s="4">
        <v>29528903.699999999</v>
      </c>
      <c r="BD10" s="4">
        <v>-143429.89000000001</v>
      </c>
      <c r="BE10" s="4">
        <v>2032072.13</v>
      </c>
      <c r="BF10" s="4">
        <v>-149980724.06999999</v>
      </c>
      <c r="BG10" s="10"/>
      <c r="BH10" s="4">
        <v>208838430.97999999</v>
      </c>
      <c r="BI10" s="4">
        <v>4217263.4000000004</v>
      </c>
      <c r="BJ10" s="4">
        <v>30232322.760000002</v>
      </c>
      <c r="BK10" s="4">
        <v>1425101.61</v>
      </c>
      <c r="BL10" s="4">
        <v>21009306.719999999</v>
      </c>
      <c r="BM10" s="4">
        <v>-143429.89000000001</v>
      </c>
      <c r="BN10" s="4">
        <v>1457000.13</v>
      </c>
      <c r="BO10" s="4">
        <v>-159075393.04999998</v>
      </c>
      <c r="BP10" s="10"/>
      <c r="BQ10" s="4">
        <v>208838430.97999999</v>
      </c>
      <c r="BR10" s="4">
        <v>4217263.4000000004</v>
      </c>
      <c r="BS10" s="4">
        <v>30232322.760000002</v>
      </c>
      <c r="BT10" s="4">
        <v>1425101.61</v>
      </c>
      <c r="BU10" s="4">
        <v>38907541.759999998</v>
      </c>
      <c r="BV10" s="4">
        <v>-143429.89000000001</v>
      </c>
      <c r="BW10" s="4">
        <v>2659464.9900000002</v>
      </c>
      <c r="BX10" s="4">
        <v>-139974693.14999998</v>
      </c>
      <c r="BY10" s="10"/>
      <c r="BZ10" s="4">
        <v>226807509.80000001</v>
      </c>
      <c r="CA10" s="4">
        <v>6334707.3799999999</v>
      </c>
      <c r="CB10" s="4">
        <v>39040959.369999997</v>
      </c>
      <c r="CC10" s="4">
        <v>269979.28999999998</v>
      </c>
      <c r="CD10" s="4">
        <v>37314071.869999997</v>
      </c>
      <c r="CE10" s="4">
        <v>-143429.89000000001</v>
      </c>
      <c r="CF10" s="4">
        <v>2532044.9</v>
      </c>
      <c r="CG10" s="4">
        <v>-154128591.63999999</v>
      </c>
      <c r="CH10" s="10"/>
      <c r="CI10" s="4">
        <v>226807509.80000001</v>
      </c>
      <c r="CJ10" s="4">
        <v>6334707.3799999999</v>
      </c>
      <c r="CK10" s="4">
        <v>39040959.369999997</v>
      </c>
      <c r="CL10" s="4">
        <v>269979.28999999998</v>
      </c>
      <c r="CM10" s="4">
        <v>45009163.68</v>
      </c>
      <c r="CN10" s="4">
        <v>-143429.89000000001</v>
      </c>
      <c r="CO10" s="4">
        <v>3045666.04</v>
      </c>
      <c r="CP10" s="4">
        <v>-145919878.69</v>
      </c>
      <c r="CQ10" s="10"/>
      <c r="CR10" s="4">
        <v>222101146.71000001</v>
      </c>
      <c r="CS10" s="4">
        <v>4738997.7300000004</v>
      </c>
      <c r="CT10" s="4">
        <v>38498095.369999997</v>
      </c>
      <c r="CU10" s="4">
        <v>1821019.29</v>
      </c>
      <c r="CV10" s="4">
        <v>46914091.32</v>
      </c>
      <c r="CW10" s="4">
        <v>0</v>
      </c>
      <c r="CX10" s="4">
        <v>3168368.35</v>
      </c>
      <c r="CY10" s="4">
        <v>-136438570.11000001</v>
      </c>
      <c r="CZ10" s="10"/>
      <c r="DA10" s="4">
        <v>260090605.81</v>
      </c>
      <c r="DB10" s="4">
        <v>4952615.63</v>
      </c>
      <c r="DC10" s="4">
        <v>16476423.880000001</v>
      </c>
      <c r="DD10" s="4">
        <v>1108063.5900000001</v>
      </c>
      <c r="DE10" s="4">
        <v>48323137.549999997</v>
      </c>
      <c r="DF10" s="5">
        <v>0</v>
      </c>
      <c r="DG10" s="4">
        <v>3249801.65</v>
      </c>
      <c r="DH10" s="4">
        <v>-195885794.76999998</v>
      </c>
      <c r="DI10" s="10"/>
    </row>
    <row r="11" spans="1:113">
      <c r="A11" s="2" t="str">
        <f>INDEX(Map!$A$6:$B$70,MATCH('FY13 Essbase'!C11,Map!$A$6:$A$70,0),2)</f>
        <v>003DIV</v>
      </c>
      <c r="B11" s="17" t="s">
        <v>134</v>
      </c>
      <c r="C11" s="3" t="s">
        <v>77</v>
      </c>
      <c r="D11" s="3" t="s">
        <v>35</v>
      </c>
      <c r="E11" s="10"/>
      <c r="F11" s="4">
        <v>162111.76</v>
      </c>
      <c r="G11" s="4">
        <v>10902.25</v>
      </c>
      <c r="H11" s="4">
        <v>20128598.100000001</v>
      </c>
      <c r="I11" s="4">
        <v>1353677.65</v>
      </c>
      <c r="J11" s="4">
        <v>73300.86</v>
      </c>
      <c r="K11" s="5">
        <v>0</v>
      </c>
      <c r="L11" s="4">
        <v>4929.59</v>
      </c>
      <c r="M11" s="4">
        <v>21387492.190000001</v>
      </c>
      <c r="N11" s="10"/>
      <c r="O11" s="4">
        <v>162111.76</v>
      </c>
      <c r="P11" s="4">
        <v>10902.25</v>
      </c>
      <c r="Q11" s="4">
        <v>20128598.100000001</v>
      </c>
      <c r="R11" s="4">
        <v>1353677.65</v>
      </c>
      <c r="S11" s="4">
        <v>73300.86</v>
      </c>
      <c r="T11" s="5">
        <v>0</v>
      </c>
      <c r="U11" s="4">
        <v>4929.59</v>
      </c>
      <c r="V11" s="4">
        <v>21387492.190000001</v>
      </c>
      <c r="W11" s="10"/>
      <c r="X11" s="4">
        <v>162111.76</v>
      </c>
      <c r="Y11" s="4">
        <v>10902.25</v>
      </c>
      <c r="Z11" s="4">
        <v>20128598.100000001</v>
      </c>
      <c r="AA11" s="4">
        <v>1353677.65</v>
      </c>
      <c r="AB11" s="4">
        <v>73300.86</v>
      </c>
      <c r="AC11" s="5">
        <v>0</v>
      </c>
      <c r="AD11" s="4">
        <v>4929.59</v>
      </c>
      <c r="AE11" s="4">
        <v>21387492.190000001</v>
      </c>
      <c r="AF11" s="10"/>
      <c r="AG11" s="4">
        <v>162111.76</v>
      </c>
      <c r="AH11" s="4">
        <v>10902.25</v>
      </c>
      <c r="AI11" s="4">
        <v>20128598.100000001</v>
      </c>
      <c r="AJ11" s="4">
        <v>1353677.65</v>
      </c>
      <c r="AK11" s="4">
        <v>73300.86</v>
      </c>
      <c r="AL11" s="5">
        <v>0</v>
      </c>
      <c r="AM11" s="4">
        <v>4929.59</v>
      </c>
      <c r="AN11" s="4">
        <v>21387492.190000001</v>
      </c>
      <c r="AO11" s="10"/>
      <c r="AP11" s="4">
        <v>162111.76</v>
      </c>
      <c r="AQ11" s="4">
        <v>10902.25</v>
      </c>
      <c r="AR11" s="4">
        <v>20128598.100000001</v>
      </c>
      <c r="AS11" s="4">
        <v>1353677.65</v>
      </c>
      <c r="AT11" s="4">
        <v>73300.86</v>
      </c>
      <c r="AU11" s="5">
        <v>0</v>
      </c>
      <c r="AV11" s="4">
        <v>4929.59</v>
      </c>
      <c r="AW11" s="4">
        <v>21387492.190000001</v>
      </c>
      <c r="AX11" s="10"/>
      <c r="AY11" s="4">
        <v>162111.76</v>
      </c>
      <c r="AZ11" s="4">
        <v>10902.25</v>
      </c>
      <c r="BA11" s="4">
        <v>24918184.100000001</v>
      </c>
      <c r="BB11" s="4">
        <v>1675784.65</v>
      </c>
      <c r="BC11" s="4">
        <v>73300.86</v>
      </c>
      <c r="BD11" s="5">
        <v>0</v>
      </c>
      <c r="BE11" s="4">
        <v>4929.59</v>
      </c>
      <c r="BF11" s="4">
        <v>26499185.190000001</v>
      </c>
      <c r="BG11" s="10"/>
      <c r="BH11" s="4">
        <v>162111.76</v>
      </c>
      <c r="BI11" s="4">
        <v>10902.25</v>
      </c>
      <c r="BJ11" s="4">
        <v>24918184.100000001</v>
      </c>
      <c r="BK11" s="4">
        <v>1675784.65</v>
      </c>
      <c r="BL11" s="4">
        <v>73300.86</v>
      </c>
      <c r="BM11" s="5">
        <v>0</v>
      </c>
      <c r="BN11" s="4">
        <v>4929.59</v>
      </c>
      <c r="BO11" s="4">
        <v>26499185.190000001</v>
      </c>
      <c r="BP11" s="10"/>
      <c r="BQ11" s="4">
        <v>162111.76</v>
      </c>
      <c r="BR11" s="4">
        <v>10902.25</v>
      </c>
      <c r="BS11" s="4">
        <v>24918184.100000001</v>
      </c>
      <c r="BT11" s="4">
        <v>1675784.65</v>
      </c>
      <c r="BU11" s="4">
        <v>73300.86</v>
      </c>
      <c r="BV11" s="5">
        <v>0</v>
      </c>
      <c r="BW11" s="4">
        <v>4929.59</v>
      </c>
      <c r="BX11" s="4">
        <v>26499185.190000001</v>
      </c>
      <c r="BY11" s="10"/>
      <c r="BZ11" s="4">
        <v>38593.67</v>
      </c>
      <c r="CA11" s="4">
        <v>2595.48</v>
      </c>
      <c r="CB11" s="4">
        <v>20407906.079999998</v>
      </c>
      <c r="CC11" s="4">
        <v>1372461.52</v>
      </c>
      <c r="CD11" s="4">
        <v>73300.86</v>
      </c>
      <c r="CE11" s="5">
        <v>0</v>
      </c>
      <c r="CF11" s="4">
        <v>4929.59</v>
      </c>
      <c r="CG11" s="4">
        <v>21817408.899999999</v>
      </c>
      <c r="CH11" s="10"/>
      <c r="CI11" s="4">
        <v>38593.67</v>
      </c>
      <c r="CJ11" s="4">
        <v>2595.48</v>
      </c>
      <c r="CK11" s="4">
        <v>20407906.079999998</v>
      </c>
      <c r="CL11" s="4">
        <v>1372461.52</v>
      </c>
      <c r="CM11" s="4">
        <v>73300.86</v>
      </c>
      <c r="CN11" s="5">
        <v>0</v>
      </c>
      <c r="CO11" s="4">
        <v>4929.59</v>
      </c>
      <c r="CP11" s="4">
        <v>21817408.899999999</v>
      </c>
      <c r="CQ11" s="10"/>
      <c r="CR11" s="4">
        <v>38593.67</v>
      </c>
      <c r="CS11" s="4">
        <v>2595.48</v>
      </c>
      <c r="CT11" s="4">
        <v>20407906.079999998</v>
      </c>
      <c r="CU11" s="4">
        <v>1372461.52</v>
      </c>
      <c r="CV11" s="4">
        <v>73300.86</v>
      </c>
      <c r="CW11" s="5">
        <v>0</v>
      </c>
      <c r="CX11" s="4">
        <v>4929.59</v>
      </c>
      <c r="CY11" s="4">
        <v>21817408.899999999</v>
      </c>
      <c r="CZ11" s="10"/>
      <c r="DA11" s="4">
        <v>163856.99</v>
      </c>
      <c r="DB11" s="4">
        <v>11019.62</v>
      </c>
      <c r="DC11" s="4">
        <v>22074136.920000002</v>
      </c>
      <c r="DD11" s="4">
        <v>1484517.98</v>
      </c>
      <c r="DE11" s="4">
        <v>202932.2</v>
      </c>
      <c r="DF11" s="5">
        <v>0</v>
      </c>
      <c r="DG11" s="4">
        <v>13647.49</v>
      </c>
      <c r="DH11" s="4">
        <v>23600357.98</v>
      </c>
      <c r="DI11" s="10"/>
    </row>
    <row r="12" spans="1:113">
      <c r="A12" s="2" t="str">
        <f>INDEX(Map!$A$6:$B$70,MATCH('FY13 Essbase'!C12,Map!$A$6:$A$70,0),2)</f>
        <v>004DIV</v>
      </c>
      <c r="B12" s="17" t="s">
        <v>135</v>
      </c>
      <c r="C12" s="3" t="s">
        <v>74</v>
      </c>
      <c r="D12" s="3" t="s">
        <v>32</v>
      </c>
      <c r="E12" s="10"/>
      <c r="F12" s="4">
        <v>-3993.18</v>
      </c>
      <c r="G12" s="4">
        <v>-268.56</v>
      </c>
      <c r="H12" s="4">
        <v>164162.74</v>
      </c>
      <c r="I12" s="4">
        <v>11040.18</v>
      </c>
      <c r="J12" s="4">
        <v>401.17</v>
      </c>
      <c r="K12" s="5">
        <v>0</v>
      </c>
      <c r="L12" s="4">
        <v>26.98</v>
      </c>
      <c r="M12" s="4">
        <v>179892.81</v>
      </c>
      <c r="N12" s="10"/>
      <c r="O12" s="4">
        <v>-3993.18</v>
      </c>
      <c r="P12" s="4">
        <v>-268.56</v>
      </c>
      <c r="Q12" s="4">
        <v>164162.74</v>
      </c>
      <c r="R12" s="4">
        <v>11040.18</v>
      </c>
      <c r="S12" s="4">
        <v>401.17</v>
      </c>
      <c r="T12" s="5">
        <v>0</v>
      </c>
      <c r="U12" s="4">
        <v>26.98</v>
      </c>
      <c r="V12" s="4">
        <v>179892.81</v>
      </c>
      <c r="W12" s="10"/>
      <c r="X12" s="4">
        <v>-3993.18</v>
      </c>
      <c r="Y12" s="4">
        <v>-268.56</v>
      </c>
      <c r="Z12" s="4">
        <v>164162.74</v>
      </c>
      <c r="AA12" s="4">
        <v>11040.18</v>
      </c>
      <c r="AB12" s="4">
        <v>401.17</v>
      </c>
      <c r="AC12" s="5">
        <v>0</v>
      </c>
      <c r="AD12" s="4">
        <v>26.98</v>
      </c>
      <c r="AE12" s="4">
        <v>179892.81</v>
      </c>
      <c r="AF12" s="10"/>
      <c r="AG12" s="4">
        <v>-3993.18</v>
      </c>
      <c r="AH12" s="4">
        <v>-268.56</v>
      </c>
      <c r="AI12" s="4">
        <v>164162.74</v>
      </c>
      <c r="AJ12" s="4">
        <v>11040.18</v>
      </c>
      <c r="AK12" s="4">
        <v>401.17</v>
      </c>
      <c r="AL12" s="5">
        <v>0</v>
      </c>
      <c r="AM12" s="4">
        <v>26.98</v>
      </c>
      <c r="AN12" s="4">
        <v>179892.81</v>
      </c>
      <c r="AO12" s="10"/>
      <c r="AP12" s="4">
        <v>-3993.18</v>
      </c>
      <c r="AQ12" s="4">
        <v>-268.56</v>
      </c>
      <c r="AR12" s="4">
        <v>164162.74</v>
      </c>
      <c r="AS12" s="4">
        <v>11040.18</v>
      </c>
      <c r="AT12" s="4">
        <v>401.17</v>
      </c>
      <c r="AU12" s="5">
        <v>0</v>
      </c>
      <c r="AV12" s="4">
        <v>26.98</v>
      </c>
      <c r="AW12" s="4">
        <v>179892.81</v>
      </c>
      <c r="AX12" s="10"/>
      <c r="AY12" s="4">
        <v>-3993.18</v>
      </c>
      <c r="AZ12" s="4">
        <v>-268.56</v>
      </c>
      <c r="BA12" s="4">
        <v>168218.74</v>
      </c>
      <c r="BB12" s="4">
        <v>11313.18</v>
      </c>
      <c r="BC12" s="4">
        <v>401.17</v>
      </c>
      <c r="BD12" s="5">
        <v>0</v>
      </c>
      <c r="BE12" s="4">
        <v>26.98</v>
      </c>
      <c r="BF12" s="4">
        <v>184221.81</v>
      </c>
      <c r="BG12" s="10"/>
      <c r="BH12" s="4">
        <v>-3993.18</v>
      </c>
      <c r="BI12" s="4">
        <v>-268.56</v>
      </c>
      <c r="BJ12" s="4">
        <v>168218.74</v>
      </c>
      <c r="BK12" s="4">
        <v>11313.18</v>
      </c>
      <c r="BL12" s="4">
        <v>401.17</v>
      </c>
      <c r="BM12" s="5">
        <v>0</v>
      </c>
      <c r="BN12" s="4">
        <v>26.98</v>
      </c>
      <c r="BO12" s="4">
        <v>184221.81</v>
      </c>
      <c r="BP12" s="10"/>
      <c r="BQ12" s="4">
        <v>-3993.18</v>
      </c>
      <c r="BR12" s="4">
        <v>-268.56</v>
      </c>
      <c r="BS12" s="4">
        <v>168218.74</v>
      </c>
      <c r="BT12" s="4">
        <v>11313.18</v>
      </c>
      <c r="BU12" s="4">
        <v>401.17</v>
      </c>
      <c r="BV12" s="5">
        <v>0</v>
      </c>
      <c r="BW12" s="4">
        <v>26.98</v>
      </c>
      <c r="BX12" s="4">
        <v>184221.81</v>
      </c>
      <c r="BY12" s="10"/>
      <c r="BZ12" s="4">
        <v>601.24</v>
      </c>
      <c r="CA12" s="4">
        <v>40.43</v>
      </c>
      <c r="CB12" s="4">
        <v>165355.63</v>
      </c>
      <c r="CC12" s="4">
        <v>11120.41</v>
      </c>
      <c r="CD12" s="4">
        <v>401.17</v>
      </c>
      <c r="CE12" s="5">
        <v>0</v>
      </c>
      <c r="CF12" s="4">
        <v>26.98</v>
      </c>
      <c r="CG12" s="4">
        <v>176262.52000000002</v>
      </c>
      <c r="CH12" s="10"/>
      <c r="CI12" s="4">
        <v>601.24</v>
      </c>
      <c r="CJ12" s="4">
        <v>40.43</v>
      </c>
      <c r="CK12" s="4">
        <v>165355.63</v>
      </c>
      <c r="CL12" s="4">
        <v>11120.41</v>
      </c>
      <c r="CM12" s="4">
        <v>401.17</v>
      </c>
      <c r="CN12" s="5">
        <v>0</v>
      </c>
      <c r="CO12" s="4">
        <v>26.98</v>
      </c>
      <c r="CP12" s="4">
        <v>176262.52000000002</v>
      </c>
      <c r="CQ12" s="10"/>
      <c r="CR12" s="4">
        <v>601.24</v>
      </c>
      <c r="CS12" s="4">
        <v>40.43</v>
      </c>
      <c r="CT12" s="4">
        <v>165355.63</v>
      </c>
      <c r="CU12" s="4">
        <v>11120.41</v>
      </c>
      <c r="CV12" s="4">
        <v>401.17</v>
      </c>
      <c r="CW12" s="5">
        <v>0</v>
      </c>
      <c r="CX12" s="4">
        <v>26.98</v>
      </c>
      <c r="CY12" s="4">
        <v>176262.52000000002</v>
      </c>
      <c r="CZ12" s="10"/>
      <c r="DA12" s="4">
        <v>-137.83000000000001</v>
      </c>
      <c r="DB12" s="4">
        <v>-9.27</v>
      </c>
      <c r="DC12" s="4">
        <v>156161.65</v>
      </c>
      <c r="DD12" s="4">
        <v>10502.1</v>
      </c>
      <c r="DE12" s="4">
        <v>126.88</v>
      </c>
      <c r="DF12" s="5">
        <v>0</v>
      </c>
      <c r="DG12" s="4">
        <v>8.5299999999999994</v>
      </c>
      <c r="DH12" s="4">
        <v>166946.26</v>
      </c>
      <c r="DI12" s="10"/>
    </row>
    <row r="13" spans="1:113">
      <c r="A13" s="2" t="str">
        <f>INDEX(Map!$A$6:$B$70,MATCH('FY13 Essbase'!C13,Map!$A$6:$A$70,0),2)</f>
        <v>005DIV</v>
      </c>
      <c r="B13" s="17" t="s">
        <v>138</v>
      </c>
      <c r="C13" s="3" t="s">
        <v>88</v>
      </c>
      <c r="D13" s="3" t="s">
        <v>46</v>
      </c>
      <c r="E13" s="10"/>
      <c r="F13" s="4">
        <v>321679.38</v>
      </c>
      <c r="G13" s="4">
        <v>21633.41</v>
      </c>
      <c r="H13" s="4">
        <v>47786952.409999996</v>
      </c>
      <c r="I13" s="4">
        <v>3213742.41</v>
      </c>
      <c r="J13" s="4">
        <v>119731.13</v>
      </c>
      <c r="K13" s="5">
        <v>0</v>
      </c>
      <c r="L13" s="4">
        <v>8052.09</v>
      </c>
      <c r="M13" s="4">
        <v>50785165.25</v>
      </c>
      <c r="N13" s="10"/>
      <c r="O13" s="4">
        <v>321679.38</v>
      </c>
      <c r="P13" s="4">
        <v>21633.41</v>
      </c>
      <c r="Q13" s="4">
        <v>47786952.409999996</v>
      </c>
      <c r="R13" s="4">
        <v>3213742.41</v>
      </c>
      <c r="S13" s="4">
        <v>119731.13</v>
      </c>
      <c r="T13" s="5">
        <v>0</v>
      </c>
      <c r="U13" s="4">
        <v>8052.09</v>
      </c>
      <c r="V13" s="4">
        <v>50785165.25</v>
      </c>
      <c r="W13" s="10"/>
      <c r="X13" s="4">
        <v>321679.38</v>
      </c>
      <c r="Y13" s="4">
        <v>21633.41</v>
      </c>
      <c r="Z13" s="4">
        <v>47786952.409999996</v>
      </c>
      <c r="AA13" s="4">
        <v>3213742.41</v>
      </c>
      <c r="AB13" s="4">
        <v>119731.13</v>
      </c>
      <c r="AC13" s="5">
        <v>0</v>
      </c>
      <c r="AD13" s="4">
        <v>8052.09</v>
      </c>
      <c r="AE13" s="4">
        <v>50785165.25</v>
      </c>
      <c r="AF13" s="10"/>
      <c r="AG13" s="4">
        <v>321679.38</v>
      </c>
      <c r="AH13" s="4">
        <v>21633.41</v>
      </c>
      <c r="AI13" s="4">
        <v>47786952.409999996</v>
      </c>
      <c r="AJ13" s="4">
        <v>3213742.41</v>
      </c>
      <c r="AK13" s="4">
        <v>119731.13</v>
      </c>
      <c r="AL13" s="5">
        <v>0</v>
      </c>
      <c r="AM13" s="4">
        <v>8052.09</v>
      </c>
      <c r="AN13" s="4">
        <v>50785165.25</v>
      </c>
      <c r="AO13" s="10"/>
      <c r="AP13" s="4">
        <v>321679.38</v>
      </c>
      <c r="AQ13" s="4">
        <v>21633.41</v>
      </c>
      <c r="AR13" s="4">
        <v>47786952.409999996</v>
      </c>
      <c r="AS13" s="4">
        <v>3213742.41</v>
      </c>
      <c r="AT13" s="4">
        <v>119731.13</v>
      </c>
      <c r="AU13" s="5">
        <v>0</v>
      </c>
      <c r="AV13" s="4">
        <v>8052.09</v>
      </c>
      <c r="AW13" s="4">
        <v>50785165.25</v>
      </c>
      <c r="AX13" s="10"/>
      <c r="AY13" s="4">
        <v>321679.38</v>
      </c>
      <c r="AZ13" s="4">
        <v>21633.41</v>
      </c>
      <c r="BA13" s="4">
        <v>48233143.409999996</v>
      </c>
      <c r="BB13" s="4">
        <v>3243749.41</v>
      </c>
      <c r="BC13" s="4">
        <v>119731.13</v>
      </c>
      <c r="BD13" s="5">
        <v>0</v>
      </c>
      <c r="BE13" s="4">
        <v>8052.09</v>
      </c>
      <c r="BF13" s="4">
        <v>51261363.25</v>
      </c>
      <c r="BG13" s="10"/>
      <c r="BH13" s="4">
        <v>321679.38</v>
      </c>
      <c r="BI13" s="4">
        <v>21633.41</v>
      </c>
      <c r="BJ13" s="4">
        <v>48233143.409999996</v>
      </c>
      <c r="BK13" s="4">
        <v>3243749.41</v>
      </c>
      <c r="BL13" s="4">
        <v>119731.13</v>
      </c>
      <c r="BM13" s="5">
        <v>0</v>
      </c>
      <c r="BN13" s="4">
        <v>8052.09</v>
      </c>
      <c r="BO13" s="4">
        <v>51261363.25</v>
      </c>
      <c r="BP13" s="10"/>
      <c r="BQ13" s="4">
        <v>321679.38</v>
      </c>
      <c r="BR13" s="4">
        <v>21633.41</v>
      </c>
      <c r="BS13" s="4">
        <v>48233143.409999996</v>
      </c>
      <c r="BT13" s="4">
        <v>3243749.41</v>
      </c>
      <c r="BU13" s="4">
        <v>119731.13</v>
      </c>
      <c r="BV13" s="5">
        <v>0</v>
      </c>
      <c r="BW13" s="4">
        <v>8052.09</v>
      </c>
      <c r="BX13" s="4">
        <v>51261363.25</v>
      </c>
      <c r="BY13" s="10"/>
      <c r="BZ13" s="4">
        <v>93600.27</v>
      </c>
      <c r="CA13" s="4">
        <v>6294.75</v>
      </c>
      <c r="CB13" s="4">
        <v>48486735.359999999</v>
      </c>
      <c r="CC13" s="4">
        <v>3260803.84</v>
      </c>
      <c r="CD13" s="4">
        <v>119731.12</v>
      </c>
      <c r="CE13" s="5">
        <v>0</v>
      </c>
      <c r="CF13" s="4">
        <v>8052.09</v>
      </c>
      <c r="CG13" s="4">
        <v>51775427.390000001</v>
      </c>
      <c r="CH13" s="10"/>
      <c r="CI13" s="4">
        <v>93600.27</v>
      </c>
      <c r="CJ13" s="4">
        <v>6294.75</v>
      </c>
      <c r="CK13" s="4">
        <v>48486735.359999999</v>
      </c>
      <c r="CL13" s="4">
        <v>3260803.84</v>
      </c>
      <c r="CM13" s="4">
        <v>119731.12</v>
      </c>
      <c r="CN13" s="5">
        <v>0</v>
      </c>
      <c r="CO13" s="4">
        <v>8052.09</v>
      </c>
      <c r="CP13" s="4">
        <v>51775427.390000001</v>
      </c>
      <c r="CQ13" s="10"/>
      <c r="CR13" s="4">
        <v>93600.27</v>
      </c>
      <c r="CS13" s="4">
        <v>6294.75</v>
      </c>
      <c r="CT13" s="4">
        <v>48369265.200000003</v>
      </c>
      <c r="CU13" s="4">
        <v>3252903.8</v>
      </c>
      <c r="CV13" s="4">
        <v>119731.12</v>
      </c>
      <c r="CW13" s="5">
        <v>0</v>
      </c>
      <c r="CX13" s="4">
        <v>8052.09</v>
      </c>
      <c r="CY13" s="4">
        <v>51650057.189999998</v>
      </c>
      <c r="CZ13" s="10"/>
      <c r="DA13" s="4">
        <v>370888.4</v>
      </c>
      <c r="DB13" s="4">
        <v>24942.79</v>
      </c>
      <c r="DC13" s="4">
        <v>50074792.18</v>
      </c>
      <c r="DD13" s="4">
        <v>3367602.98</v>
      </c>
      <c r="DE13" s="4">
        <v>-154182.82999999999</v>
      </c>
      <c r="DF13" s="5">
        <v>0</v>
      </c>
      <c r="DG13" s="4">
        <v>-10369.02</v>
      </c>
      <c r="DH13" s="4">
        <v>52882012.119999997</v>
      </c>
      <c r="DI13" s="10"/>
    </row>
    <row r="14" spans="1:113">
      <c r="A14" s="2" t="str">
        <f>INDEX(Map!$A$6:$B$70,MATCH('FY13 Essbase'!C14,Map!$A$6:$A$70,0),2)</f>
        <v>006DIV</v>
      </c>
      <c r="B14" s="17" t="s">
        <v>139</v>
      </c>
      <c r="C14" s="3" t="s">
        <v>81</v>
      </c>
      <c r="D14" s="3" t="s">
        <v>39</v>
      </c>
      <c r="E14" s="10"/>
      <c r="F14" s="4">
        <v>6552.04</v>
      </c>
      <c r="G14" s="4">
        <v>440.63</v>
      </c>
      <c r="H14" s="4">
        <v>807090.93</v>
      </c>
      <c r="I14" s="4">
        <v>54278.04</v>
      </c>
      <c r="J14" s="4">
        <v>2002.42</v>
      </c>
      <c r="K14" s="5">
        <v>0</v>
      </c>
      <c r="L14" s="4">
        <v>134.66</v>
      </c>
      <c r="M14" s="4">
        <v>856513.38000000012</v>
      </c>
      <c r="N14" s="10"/>
      <c r="O14" s="4">
        <v>6552.04</v>
      </c>
      <c r="P14" s="4">
        <v>440.63</v>
      </c>
      <c r="Q14" s="4">
        <v>807090.93</v>
      </c>
      <c r="R14" s="4">
        <v>54278.04</v>
      </c>
      <c r="S14" s="4">
        <v>2002.42</v>
      </c>
      <c r="T14" s="5">
        <v>0</v>
      </c>
      <c r="U14" s="4">
        <v>134.66</v>
      </c>
      <c r="V14" s="4">
        <v>856513.38000000012</v>
      </c>
      <c r="W14" s="10"/>
      <c r="X14" s="4">
        <v>6552.04</v>
      </c>
      <c r="Y14" s="4">
        <v>440.63</v>
      </c>
      <c r="Z14" s="4">
        <v>807090.93</v>
      </c>
      <c r="AA14" s="4">
        <v>54278.04</v>
      </c>
      <c r="AB14" s="4">
        <v>2002.42</v>
      </c>
      <c r="AC14" s="5">
        <v>0</v>
      </c>
      <c r="AD14" s="4">
        <v>134.66</v>
      </c>
      <c r="AE14" s="4">
        <v>856513.38000000012</v>
      </c>
      <c r="AF14" s="10"/>
      <c r="AG14" s="4">
        <v>6552.04</v>
      </c>
      <c r="AH14" s="4">
        <v>440.63</v>
      </c>
      <c r="AI14" s="4">
        <v>807090.93</v>
      </c>
      <c r="AJ14" s="4">
        <v>54278.04</v>
      </c>
      <c r="AK14" s="4">
        <v>2002.42</v>
      </c>
      <c r="AL14" s="5">
        <v>0</v>
      </c>
      <c r="AM14" s="4">
        <v>134.66</v>
      </c>
      <c r="AN14" s="4">
        <v>856513.38000000012</v>
      </c>
      <c r="AO14" s="10"/>
      <c r="AP14" s="4">
        <v>6552.04</v>
      </c>
      <c r="AQ14" s="4">
        <v>440.63</v>
      </c>
      <c r="AR14" s="4">
        <v>807090.93</v>
      </c>
      <c r="AS14" s="4">
        <v>54278.04</v>
      </c>
      <c r="AT14" s="4">
        <v>2002.42</v>
      </c>
      <c r="AU14" s="5">
        <v>0</v>
      </c>
      <c r="AV14" s="4">
        <v>134.66</v>
      </c>
      <c r="AW14" s="4">
        <v>856513.38000000012</v>
      </c>
      <c r="AX14" s="10"/>
      <c r="AY14" s="4">
        <v>6552.04</v>
      </c>
      <c r="AZ14" s="4">
        <v>440.63</v>
      </c>
      <c r="BA14" s="4">
        <v>784049.93</v>
      </c>
      <c r="BB14" s="4">
        <v>52728.04</v>
      </c>
      <c r="BC14" s="4">
        <v>2002.42</v>
      </c>
      <c r="BD14" s="5">
        <v>0</v>
      </c>
      <c r="BE14" s="4">
        <v>134.66</v>
      </c>
      <c r="BF14" s="4">
        <v>831922.38000000012</v>
      </c>
      <c r="BG14" s="10"/>
      <c r="BH14" s="4">
        <v>6552.04</v>
      </c>
      <c r="BI14" s="4">
        <v>440.63</v>
      </c>
      <c r="BJ14" s="4">
        <v>784049.93</v>
      </c>
      <c r="BK14" s="4">
        <v>52728.04</v>
      </c>
      <c r="BL14" s="4">
        <v>2002.42</v>
      </c>
      <c r="BM14" s="5">
        <v>0</v>
      </c>
      <c r="BN14" s="4">
        <v>134.66</v>
      </c>
      <c r="BO14" s="4">
        <v>831922.38000000012</v>
      </c>
      <c r="BP14" s="10"/>
      <c r="BQ14" s="4">
        <v>6552.04</v>
      </c>
      <c r="BR14" s="4">
        <v>440.63</v>
      </c>
      <c r="BS14" s="4">
        <v>784049.93</v>
      </c>
      <c r="BT14" s="4">
        <v>52728.04</v>
      </c>
      <c r="BU14" s="4">
        <v>2002.42</v>
      </c>
      <c r="BV14" s="5">
        <v>0</v>
      </c>
      <c r="BW14" s="4">
        <v>134.66</v>
      </c>
      <c r="BX14" s="4">
        <v>831922.38000000012</v>
      </c>
      <c r="BY14" s="10"/>
      <c r="BZ14" s="4">
        <v>5371.45</v>
      </c>
      <c r="CA14" s="4">
        <v>361.24</v>
      </c>
      <c r="CB14" s="4">
        <v>817049.63</v>
      </c>
      <c r="CC14" s="4">
        <v>54947.78</v>
      </c>
      <c r="CD14" s="4">
        <v>2002.41</v>
      </c>
      <c r="CE14" s="5">
        <v>0</v>
      </c>
      <c r="CF14" s="4">
        <v>134.66</v>
      </c>
      <c r="CG14" s="4">
        <v>868401.79</v>
      </c>
      <c r="CH14" s="10"/>
      <c r="CI14" s="4">
        <v>5371.45</v>
      </c>
      <c r="CJ14" s="4">
        <v>361.24</v>
      </c>
      <c r="CK14" s="4">
        <v>817049.63</v>
      </c>
      <c r="CL14" s="4">
        <v>54947.78</v>
      </c>
      <c r="CM14" s="4">
        <v>2002.41</v>
      </c>
      <c r="CN14" s="5">
        <v>0</v>
      </c>
      <c r="CO14" s="4">
        <v>134.66</v>
      </c>
      <c r="CP14" s="4">
        <v>868401.79</v>
      </c>
      <c r="CQ14" s="10"/>
      <c r="CR14" s="4">
        <v>5371.45</v>
      </c>
      <c r="CS14" s="4">
        <v>361.24</v>
      </c>
      <c r="CT14" s="4">
        <v>817049.63</v>
      </c>
      <c r="CU14" s="4">
        <v>54947.78</v>
      </c>
      <c r="CV14" s="4">
        <v>2002.41</v>
      </c>
      <c r="CW14" s="5">
        <v>0</v>
      </c>
      <c r="CX14" s="4">
        <v>134.66</v>
      </c>
      <c r="CY14" s="4">
        <v>868401.79</v>
      </c>
      <c r="CZ14" s="10"/>
      <c r="DA14" s="4">
        <v>11065.41</v>
      </c>
      <c r="DB14" s="4">
        <v>744.17</v>
      </c>
      <c r="DC14" s="4">
        <v>785418.39</v>
      </c>
      <c r="DD14" s="4">
        <v>52820.53</v>
      </c>
      <c r="DE14" s="4">
        <v>1057.46</v>
      </c>
      <c r="DF14" s="5">
        <v>0</v>
      </c>
      <c r="DG14" s="4">
        <v>71.12</v>
      </c>
      <c r="DH14" s="4">
        <v>827557.92</v>
      </c>
      <c r="DI14" s="10"/>
    </row>
    <row r="15" spans="1:113">
      <c r="A15" s="2" t="str">
        <f>INDEX(Map!$A$6:$B$70,MATCH('FY13 Essbase'!C15,Map!$A$6:$A$70,0),2)</f>
        <v>007DIV</v>
      </c>
      <c r="B15" s="17"/>
      <c r="C15" s="3" t="s">
        <v>71</v>
      </c>
      <c r="D15" s="3" t="s">
        <v>29</v>
      </c>
      <c r="E15" s="10"/>
      <c r="F15" s="4">
        <v>567942.65</v>
      </c>
      <c r="G15" s="4">
        <v>38194.97</v>
      </c>
      <c r="H15" s="4">
        <v>32792866.989999998</v>
      </c>
      <c r="I15" s="4">
        <v>2205368.2400000002</v>
      </c>
      <c r="J15" s="4">
        <v>34119.620000000003</v>
      </c>
      <c r="K15" s="5">
        <v>0</v>
      </c>
      <c r="L15" s="4">
        <v>2294.6</v>
      </c>
      <c r="M15" s="4">
        <v>34428511.829999998</v>
      </c>
      <c r="N15" s="10"/>
      <c r="O15" s="4">
        <v>567942.65</v>
      </c>
      <c r="P15" s="4">
        <v>38194.97</v>
      </c>
      <c r="Q15" s="4">
        <v>32792866.989999998</v>
      </c>
      <c r="R15" s="4">
        <v>2205368.2400000002</v>
      </c>
      <c r="S15" s="4">
        <v>34119.620000000003</v>
      </c>
      <c r="T15" s="5">
        <v>0</v>
      </c>
      <c r="U15" s="4">
        <v>2294.6</v>
      </c>
      <c r="V15" s="4">
        <v>34428511.829999998</v>
      </c>
      <c r="W15" s="10"/>
      <c r="X15" s="4">
        <v>567942.65</v>
      </c>
      <c r="Y15" s="4">
        <v>38194.97</v>
      </c>
      <c r="Z15" s="4">
        <v>32792866.989999998</v>
      </c>
      <c r="AA15" s="4">
        <v>2205368.2400000002</v>
      </c>
      <c r="AB15" s="4">
        <v>34119.620000000003</v>
      </c>
      <c r="AC15" s="5">
        <v>0</v>
      </c>
      <c r="AD15" s="4">
        <v>2294.6</v>
      </c>
      <c r="AE15" s="4">
        <v>34428511.829999998</v>
      </c>
      <c r="AF15" s="10"/>
      <c r="AG15" s="4">
        <v>567942.65</v>
      </c>
      <c r="AH15" s="4">
        <v>38194.97</v>
      </c>
      <c r="AI15" s="4">
        <v>32792866.989999998</v>
      </c>
      <c r="AJ15" s="4">
        <v>2205368.2400000002</v>
      </c>
      <c r="AK15" s="4">
        <v>34119.620000000003</v>
      </c>
      <c r="AL15" s="5">
        <v>0</v>
      </c>
      <c r="AM15" s="4">
        <v>2294.6</v>
      </c>
      <c r="AN15" s="4">
        <v>34428511.829999998</v>
      </c>
      <c r="AO15" s="10"/>
      <c r="AP15" s="4">
        <v>567942.65</v>
      </c>
      <c r="AQ15" s="4">
        <v>38194.97</v>
      </c>
      <c r="AR15" s="4">
        <v>32792866.989999998</v>
      </c>
      <c r="AS15" s="4">
        <v>2205368.2400000002</v>
      </c>
      <c r="AT15" s="4">
        <v>34119.620000000003</v>
      </c>
      <c r="AU15" s="5">
        <v>0</v>
      </c>
      <c r="AV15" s="4">
        <v>2294.6</v>
      </c>
      <c r="AW15" s="4">
        <v>34428511.829999998</v>
      </c>
      <c r="AX15" s="10"/>
      <c r="AY15" s="4">
        <v>567942.65</v>
      </c>
      <c r="AZ15" s="4">
        <v>38194.97</v>
      </c>
      <c r="BA15" s="4">
        <v>33340419.989999998</v>
      </c>
      <c r="BB15" s="4">
        <v>2242192.2400000002</v>
      </c>
      <c r="BC15" s="4">
        <v>34104.620000000003</v>
      </c>
      <c r="BD15" s="5">
        <v>0</v>
      </c>
      <c r="BE15" s="4">
        <v>2293.6</v>
      </c>
      <c r="BF15" s="4">
        <v>35012872.829999998</v>
      </c>
      <c r="BG15" s="10"/>
      <c r="BH15" s="4">
        <v>567942.65</v>
      </c>
      <c r="BI15" s="4">
        <v>38194.97</v>
      </c>
      <c r="BJ15" s="4">
        <v>33340419.989999998</v>
      </c>
      <c r="BK15" s="4">
        <v>2242192.2400000002</v>
      </c>
      <c r="BL15" s="4">
        <v>34104.620000000003</v>
      </c>
      <c r="BM15" s="5">
        <v>0</v>
      </c>
      <c r="BN15" s="4">
        <v>2293.6</v>
      </c>
      <c r="BO15" s="4">
        <v>35012872.829999998</v>
      </c>
      <c r="BP15" s="10"/>
      <c r="BQ15" s="4">
        <v>567942.65</v>
      </c>
      <c r="BR15" s="4">
        <v>38194.97</v>
      </c>
      <c r="BS15" s="4">
        <v>33340419.989999998</v>
      </c>
      <c r="BT15" s="4">
        <v>2242192.2400000002</v>
      </c>
      <c r="BU15" s="4">
        <v>34104.620000000003</v>
      </c>
      <c r="BV15" s="5">
        <v>0</v>
      </c>
      <c r="BW15" s="4">
        <v>2293.6</v>
      </c>
      <c r="BX15" s="4">
        <v>35012872.829999998</v>
      </c>
      <c r="BY15" s="10"/>
      <c r="BZ15" s="4">
        <v>362226.56</v>
      </c>
      <c r="CA15" s="4">
        <v>24360.27</v>
      </c>
      <c r="CB15" s="4">
        <v>33401980.960000001</v>
      </c>
      <c r="CC15" s="4">
        <v>2246332.0499999998</v>
      </c>
      <c r="CD15" s="4">
        <v>7175.16</v>
      </c>
      <c r="CE15" s="5">
        <v>0</v>
      </c>
      <c r="CF15" s="4">
        <v>482.54</v>
      </c>
      <c r="CG15" s="4">
        <v>35269383.880000003</v>
      </c>
      <c r="CH15" s="10"/>
      <c r="CI15" s="4">
        <v>362226.56</v>
      </c>
      <c r="CJ15" s="4">
        <v>24360.27</v>
      </c>
      <c r="CK15" s="4">
        <v>33401980.960000001</v>
      </c>
      <c r="CL15" s="4">
        <v>2246332.0499999998</v>
      </c>
      <c r="CM15" s="4">
        <v>7175.16</v>
      </c>
      <c r="CN15" s="5">
        <v>0</v>
      </c>
      <c r="CO15" s="4">
        <v>482.54</v>
      </c>
      <c r="CP15" s="4">
        <v>35269383.880000003</v>
      </c>
      <c r="CQ15" s="10"/>
      <c r="CR15" s="4">
        <v>362226.56</v>
      </c>
      <c r="CS15" s="4">
        <v>24360.27</v>
      </c>
      <c r="CT15" s="4">
        <v>33401980.960000001</v>
      </c>
      <c r="CU15" s="4">
        <v>2246332.0499999998</v>
      </c>
      <c r="CV15" s="4">
        <v>7175.16</v>
      </c>
      <c r="CW15" s="5">
        <v>0</v>
      </c>
      <c r="CX15" s="4">
        <v>482.54</v>
      </c>
      <c r="CY15" s="4">
        <v>35269383.880000003</v>
      </c>
      <c r="CZ15" s="10"/>
      <c r="DA15" s="4">
        <v>555763</v>
      </c>
      <c r="DB15" s="4">
        <v>37375.870000000003</v>
      </c>
      <c r="DC15" s="4">
        <v>37097797.810000002</v>
      </c>
      <c r="DD15" s="4">
        <v>2494881.14</v>
      </c>
      <c r="DE15" s="4">
        <v>291288.24</v>
      </c>
      <c r="DF15" s="5">
        <v>0</v>
      </c>
      <c r="DG15" s="4">
        <v>19589.560000000001</v>
      </c>
      <c r="DH15" s="4">
        <v>39310417.880000003</v>
      </c>
      <c r="DI15" s="10"/>
    </row>
    <row r="16" spans="1:113">
      <c r="A16" s="2" t="str">
        <f>INDEX(Map!$A$6:$B$70,MATCH('FY13 Essbase'!C16,Map!$A$6:$A$70,0),2)</f>
        <v>008DIV</v>
      </c>
      <c r="B16" s="17" t="s">
        <v>140</v>
      </c>
      <c r="C16" s="3" t="s">
        <v>75</v>
      </c>
      <c r="D16" s="3" t="s">
        <v>33</v>
      </c>
      <c r="E16" s="10"/>
      <c r="F16" s="4">
        <v>20473.14</v>
      </c>
      <c r="G16" s="4">
        <v>1376.85</v>
      </c>
      <c r="H16" s="4">
        <v>-804410.68</v>
      </c>
      <c r="I16" s="4">
        <v>-54097.79</v>
      </c>
      <c r="J16" s="5">
        <v>0</v>
      </c>
      <c r="K16" s="5">
        <v>0</v>
      </c>
      <c r="L16" s="5">
        <v>0</v>
      </c>
      <c r="M16" s="4">
        <v>-880358.46000000008</v>
      </c>
      <c r="N16" s="10"/>
      <c r="O16" s="4">
        <v>20473.14</v>
      </c>
      <c r="P16" s="4">
        <v>1376.85</v>
      </c>
      <c r="Q16" s="4">
        <v>-804410.68</v>
      </c>
      <c r="R16" s="4">
        <v>-54097.79</v>
      </c>
      <c r="S16" s="5">
        <v>0</v>
      </c>
      <c r="T16" s="5">
        <v>0</v>
      </c>
      <c r="U16" s="5">
        <v>0</v>
      </c>
      <c r="V16" s="4">
        <v>-880358.46000000008</v>
      </c>
      <c r="W16" s="10"/>
      <c r="X16" s="4">
        <v>20473.14</v>
      </c>
      <c r="Y16" s="4">
        <v>1376.85</v>
      </c>
      <c r="Z16" s="4">
        <v>-804410.68</v>
      </c>
      <c r="AA16" s="4">
        <v>-54097.79</v>
      </c>
      <c r="AB16" s="5">
        <v>0</v>
      </c>
      <c r="AC16" s="5">
        <v>0</v>
      </c>
      <c r="AD16" s="5">
        <v>0</v>
      </c>
      <c r="AE16" s="4">
        <v>-880358.46000000008</v>
      </c>
      <c r="AF16" s="10"/>
      <c r="AG16" s="4">
        <v>20473.14</v>
      </c>
      <c r="AH16" s="4">
        <v>1376.85</v>
      </c>
      <c r="AI16" s="4">
        <v>-804410.68</v>
      </c>
      <c r="AJ16" s="4">
        <v>-54097.79</v>
      </c>
      <c r="AK16" s="5">
        <v>0</v>
      </c>
      <c r="AL16" s="5">
        <v>0</v>
      </c>
      <c r="AM16" s="5">
        <v>0</v>
      </c>
      <c r="AN16" s="4">
        <v>-880358.46000000008</v>
      </c>
      <c r="AO16" s="10"/>
      <c r="AP16" s="4">
        <v>20473.14</v>
      </c>
      <c r="AQ16" s="4">
        <v>1376.85</v>
      </c>
      <c r="AR16" s="4">
        <v>-804410.68</v>
      </c>
      <c r="AS16" s="4">
        <v>-54097.79</v>
      </c>
      <c r="AT16" s="5">
        <v>0</v>
      </c>
      <c r="AU16" s="5">
        <v>0</v>
      </c>
      <c r="AV16" s="5">
        <v>0</v>
      </c>
      <c r="AW16" s="4">
        <v>-880358.46000000008</v>
      </c>
      <c r="AX16" s="10"/>
      <c r="AY16" s="4">
        <v>20473.14</v>
      </c>
      <c r="AZ16" s="4">
        <v>1376.85</v>
      </c>
      <c r="BA16" s="4">
        <v>-803528.68</v>
      </c>
      <c r="BB16" s="4">
        <v>-54038.79</v>
      </c>
      <c r="BC16" s="5">
        <v>0</v>
      </c>
      <c r="BD16" s="5">
        <v>0</v>
      </c>
      <c r="BE16" s="5">
        <v>0</v>
      </c>
      <c r="BF16" s="4">
        <v>-879417.46000000008</v>
      </c>
      <c r="BG16" s="10"/>
      <c r="BH16" s="4">
        <v>20473.14</v>
      </c>
      <c r="BI16" s="4">
        <v>1376.85</v>
      </c>
      <c r="BJ16" s="4">
        <v>-803528.68</v>
      </c>
      <c r="BK16" s="4">
        <v>-54038.79</v>
      </c>
      <c r="BL16" s="5">
        <v>0</v>
      </c>
      <c r="BM16" s="5">
        <v>0</v>
      </c>
      <c r="BN16" s="5">
        <v>0</v>
      </c>
      <c r="BO16" s="4">
        <v>-879417.46000000008</v>
      </c>
      <c r="BP16" s="10"/>
      <c r="BQ16" s="4">
        <v>20473.14</v>
      </c>
      <c r="BR16" s="4">
        <v>1376.85</v>
      </c>
      <c r="BS16" s="4">
        <v>-803528.68</v>
      </c>
      <c r="BT16" s="4">
        <v>-54038.79</v>
      </c>
      <c r="BU16" s="5">
        <v>0</v>
      </c>
      <c r="BV16" s="5">
        <v>0</v>
      </c>
      <c r="BW16" s="5">
        <v>0</v>
      </c>
      <c r="BX16" s="4">
        <v>-879417.46000000008</v>
      </c>
      <c r="BY16" s="10"/>
      <c r="BZ16" s="4">
        <v>15068.86</v>
      </c>
      <c r="CA16" s="4">
        <v>1013.4</v>
      </c>
      <c r="CB16" s="4">
        <v>-810503.75</v>
      </c>
      <c r="CC16" s="4">
        <v>-54507.56</v>
      </c>
      <c r="CD16" s="5">
        <v>0</v>
      </c>
      <c r="CE16" s="5">
        <v>0</v>
      </c>
      <c r="CF16" s="5">
        <v>0</v>
      </c>
      <c r="CG16" s="4">
        <v>-881093.57000000007</v>
      </c>
      <c r="CH16" s="10"/>
      <c r="CI16" s="4">
        <v>15068.86</v>
      </c>
      <c r="CJ16" s="4">
        <v>1013.4</v>
      </c>
      <c r="CK16" s="4">
        <v>-810503.75</v>
      </c>
      <c r="CL16" s="4">
        <v>-54507.56</v>
      </c>
      <c r="CM16" s="5">
        <v>0</v>
      </c>
      <c r="CN16" s="5">
        <v>0</v>
      </c>
      <c r="CO16" s="5">
        <v>0</v>
      </c>
      <c r="CP16" s="4">
        <v>-881093.57000000007</v>
      </c>
      <c r="CQ16" s="10"/>
      <c r="CR16" s="4">
        <v>15068.86</v>
      </c>
      <c r="CS16" s="4">
        <v>1013.4</v>
      </c>
      <c r="CT16" s="4">
        <v>-810503.75</v>
      </c>
      <c r="CU16" s="4">
        <v>-54507.56</v>
      </c>
      <c r="CV16" s="5">
        <v>0</v>
      </c>
      <c r="CW16" s="5">
        <v>0</v>
      </c>
      <c r="CX16" s="5">
        <v>0</v>
      </c>
      <c r="CY16" s="4">
        <v>-881093.57000000007</v>
      </c>
      <c r="CZ16" s="10"/>
      <c r="DA16" s="4">
        <v>26488.93</v>
      </c>
      <c r="DB16" s="4">
        <v>1781.42</v>
      </c>
      <c r="DC16" s="4">
        <v>-684212.72</v>
      </c>
      <c r="DD16" s="4">
        <v>-46014.31</v>
      </c>
      <c r="DE16" s="5">
        <v>0</v>
      </c>
      <c r="DF16" s="5">
        <v>0</v>
      </c>
      <c r="DG16" s="5">
        <v>0</v>
      </c>
      <c r="DH16" s="4">
        <v>-758497.37999999989</v>
      </c>
      <c r="DI16" s="10"/>
    </row>
    <row r="17" spans="1:113">
      <c r="A17" s="2" t="str">
        <f>INDEX(Map!$A$6:$B$70,MATCH('FY13 Essbase'!C17,Map!$A$6:$A$70,0),2)</f>
        <v>009DIV</v>
      </c>
      <c r="B17" s="17" t="s">
        <v>131</v>
      </c>
      <c r="C17" s="3" t="s">
        <v>90</v>
      </c>
      <c r="D17" s="3" t="s">
        <v>48</v>
      </c>
      <c r="E17" s="10"/>
      <c r="F17" s="4">
        <v>336405.56</v>
      </c>
      <c r="G17" s="4">
        <v>22623.759999999998</v>
      </c>
      <c r="H17" s="4">
        <v>57432672.270000003</v>
      </c>
      <c r="I17" s="4">
        <v>3254007.44</v>
      </c>
      <c r="J17" s="4">
        <v>1266125.3899999999</v>
      </c>
      <c r="K17" s="5">
        <v>0</v>
      </c>
      <c r="L17" s="4">
        <v>85148.77</v>
      </c>
      <c r="M17" s="4">
        <v>61678924.549999997</v>
      </c>
      <c r="N17" s="10"/>
      <c r="O17" s="4">
        <v>336405.56</v>
      </c>
      <c r="P17" s="4">
        <v>22623.759999999998</v>
      </c>
      <c r="Q17" s="4">
        <v>57432672.270000003</v>
      </c>
      <c r="R17" s="4">
        <v>3254007.44</v>
      </c>
      <c r="S17" s="4">
        <v>1266125.3899999999</v>
      </c>
      <c r="T17" s="5">
        <v>0</v>
      </c>
      <c r="U17" s="4">
        <v>85148.77</v>
      </c>
      <c r="V17" s="4">
        <v>61678924.549999997</v>
      </c>
      <c r="W17" s="10"/>
      <c r="X17" s="4">
        <v>336405.56</v>
      </c>
      <c r="Y17" s="4">
        <v>22623.759999999998</v>
      </c>
      <c r="Z17" s="4">
        <v>57432672.270000003</v>
      </c>
      <c r="AA17" s="4">
        <v>3254007.44</v>
      </c>
      <c r="AB17" s="4">
        <v>1266125.3899999999</v>
      </c>
      <c r="AC17" s="5">
        <v>0</v>
      </c>
      <c r="AD17" s="4">
        <v>85148.77</v>
      </c>
      <c r="AE17" s="4">
        <v>61678924.549999997</v>
      </c>
      <c r="AF17" s="10"/>
      <c r="AG17" s="4">
        <v>336405.56</v>
      </c>
      <c r="AH17" s="4">
        <v>22623.759999999998</v>
      </c>
      <c r="AI17" s="4">
        <v>57432672.270000003</v>
      </c>
      <c r="AJ17" s="4">
        <v>3254007.44</v>
      </c>
      <c r="AK17" s="4">
        <v>1266125.3899999999</v>
      </c>
      <c r="AL17" s="5">
        <v>0</v>
      </c>
      <c r="AM17" s="4">
        <v>85148.77</v>
      </c>
      <c r="AN17" s="4">
        <v>61678924.549999997</v>
      </c>
      <c r="AO17" s="10"/>
      <c r="AP17" s="4">
        <v>336405.56</v>
      </c>
      <c r="AQ17" s="4">
        <v>22623.759999999998</v>
      </c>
      <c r="AR17" s="4">
        <v>57432672.270000003</v>
      </c>
      <c r="AS17" s="4">
        <v>3254007.44</v>
      </c>
      <c r="AT17" s="4">
        <v>1266125.3899999999</v>
      </c>
      <c r="AU17" s="5">
        <v>0</v>
      </c>
      <c r="AV17" s="4">
        <v>85148.77</v>
      </c>
      <c r="AW17" s="4">
        <v>61678924.549999997</v>
      </c>
      <c r="AX17" s="10"/>
      <c r="AY17" s="4">
        <v>336405.56</v>
      </c>
      <c r="AZ17" s="4">
        <v>22623.759999999998</v>
      </c>
      <c r="BA17" s="4">
        <v>57570027.270000003</v>
      </c>
      <c r="BB17" s="4">
        <v>3263244.44</v>
      </c>
      <c r="BC17" s="4">
        <v>1266125.3899999999</v>
      </c>
      <c r="BD17" s="5">
        <v>0</v>
      </c>
      <c r="BE17" s="4">
        <v>85148.77</v>
      </c>
      <c r="BF17" s="4">
        <v>61825516.549999997</v>
      </c>
      <c r="BG17" s="10"/>
      <c r="BH17" s="4">
        <v>336405.56</v>
      </c>
      <c r="BI17" s="4">
        <v>22623.759999999998</v>
      </c>
      <c r="BJ17" s="4">
        <v>57570027.270000003</v>
      </c>
      <c r="BK17" s="4">
        <v>3263244.44</v>
      </c>
      <c r="BL17" s="4">
        <v>1266125.3899999999</v>
      </c>
      <c r="BM17" s="5">
        <v>0</v>
      </c>
      <c r="BN17" s="4">
        <v>85148.77</v>
      </c>
      <c r="BO17" s="4">
        <v>61825516.549999997</v>
      </c>
      <c r="BP17" s="10"/>
      <c r="BQ17" s="4">
        <v>336405.56</v>
      </c>
      <c r="BR17" s="4">
        <v>22623.759999999998</v>
      </c>
      <c r="BS17" s="4">
        <v>57570027.270000003</v>
      </c>
      <c r="BT17" s="4">
        <v>3263244.44</v>
      </c>
      <c r="BU17" s="4">
        <v>1266125.3899999999</v>
      </c>
      <c r="BV17" s="5">
        <v>0</v>
      </c>
      <c r="BW17" s="4">
        <v>85148.77</v>
      </c>
      <c r="BX17" s="4">
        <v>61825516.549999997</v>
      </c>
      <c r="BY17" s="10"/>
      <c r="BZ17" s="4">
        <v>-71437.64</v>
      </c>
      <c r="CA17" s="4">
        <v>-4804.29</v>
      </c>
      <c r="CB17" s="4">
        <v>57675285.270000003</v>
      </c>
      <c r="CC17" s="4">
        <v>3878747.26</v>
      </c>
      <c r="CD17" s="4">
        <v>1209984.03</v>
      </c>
      <c r="CE17" s="5">
        <v>0</v>
      </c>
      <c r="CF17" s="4">
        <v>81373.19</v>
      </c>
      <c r="CG17" s="4">
        <v>62921631.68</v>
      </c>
      <c r="CH17" s="10"/>
      <c r="CI17" s="4">
        <v>-71437.64</v>
      </c>
      <c r="CJ17" s="4">
        <v>-4804.29</v>
      </c>
      <c r="CK17" s="4">
        <v>57675285.270000003</v>
      </c>
      <c r="CL17" s="4">
        <v>3878747.26</v>
      </c>
      <c r="CM17" s="4">
        <v>1209984.03</v>
      </c>
      <c r="CN17" s="5">
        <v>0</v>
      </c>
      <c r="CO17" s="4">
        <v>81373.19</v>
      </c>
      <c r="CP17" s="4">
        <v>62921631.68</v>
      </c>
      <c r="CQ17" s="10"/>
      <c r="CR17" s="4">
        <v>-71437.64</v>
      </c>
      <c r="CS17" s="4">
        <v>-4804.29</v>
      </c>
      <c r="CT17" s="4">
        <v>57496208.600000001</v>
      </c>
      <c r="CU17" s="4">
        <v>3866704.09</v>
      </c>
      <c r="CV17" s="4">
        <v>1209984.03</v>
      </c>
      <c r="CW17" s="5">
        <v>0</v>
      </c>
      <c r="CX17" s="4">
        <v>81373.19</v>
      </c>
      <c r="CY17" s="4">
        <v>62730511.840000004</v>
      </c>
      <c r="CZ17" s="10"/>
      <c r="DA17" s="4">
        <v>1445959.24</v>
      </c>
      <c r="DB17" s="4">
        <v>97242.87</v>
      </c>
      <c r="DC17" s="4">
        <v>63121829.869999997</v>
      </c>
      <c r="DD17" s="4">
        <v>4245035.34</v>
      </c>
      <c r="DE17" s="4">
        <v>1137217.72</v>
      </c>
      <c r="DF17" s="5">
        <v>0</v>
      </c>
      <c r="DG17" s="4">
        <v>76479.55</v>
      </c>
      <c r="DH17" s="4">
        <v>67037360.36999999</v>
      </c>
      <c r="DI17" s="10"/>
    </row>
    <row r="18" spans="1:113">
      <c r="A18" s="2" t="str">
        <f>INDEX(Map!$A$6:$B$70,MATCH('FY13 Essbase'!C18,Map!$A$6:$A$70,0),2)</f>
        <v>010DIV</v>
      </c>
      <c r="B18" s="17" t="s">
        <v>141</v>
      </c>
      <c r="C18" s="3" t="s">
        <v>80</v>
      </c>
      <c r="D18" s="3" t="s">
        <v>38</v>
      </c>
      <c r="E18" s="10"/>
      <c r="F18" s="4">
        <v>11863521.720000001</v>
      </c>
      <c r="G18" s="4">
        <v>797839.19</v>
      </c>
      <c r="H18" s="4">
        <v>790794.29</v>
      </c>
      <c r="I18" s="4">
        <v>53182.07</v>
      </c>
      <c r="J18" s="4">
        <v>455291.27</v>
      </c>
      <c r="K18" s="5">
        <v>0</v>
      </c>
      <c r="L18" s="4">
        <v>30619.01</v>
      </c>
      <c r="M18" s="4">
        <v>-11331474.27</v>
      </c>
      <c r="N18" s="10"/>
      <c r="O18" s="4">
        <v>11863521.720000001</v>
      </c>
      <c r="P18" s="4">
        <v>797839.19</v>
      </c>
      <c r="Q18" s="4">
        <v>790794.29</v>
      </c>
      <c r="R18" s="4">
        <v>53182.07</v>
      </c>
      <c r="S18" s="4">
        <v>455291.27</v>
      </c>
      <c r="T18" s="5">
        <v>0</v>
      </c>
      <c r="U18" s="4">
        <v>30619.01</v>
      </c>
      <c r="V18" s="4">
        <v>-11331474.27</v>
      </c>
      <c r="W18" s="10"/>
      <c r="X18" s="4">
        <v>11863521.720000001</v>
      </c>
      <c r="Y18" s="4">
        <v>797839.19</v>
      </c>
      <c r="Z18" s="4">
        <v>1926572</v>
      </c>
      <c r="AA18" s="4">
        <v>101858.26</v>
      </c>
      <c r="AB18" s="4">
        <v>455291.27</v>
      </c>
      <c r="AC18" s="5">
        <v>0</v>
      </c>
      <c r="AD18" s="4">
        <v>30619.01</v>
      </c>
      <c r="AE18" s="4">
        <v>-10147020.370000001</v>
      </c>
      <c r="AF18" s="10"/>
      <c r="AG18" s="4">
        <v>11863521.720000001</v>
      </c>
      <c r="AH18" s="4">
        <v>797839.19</v>
      </c>
      <c r="AI18" s="4">
        <v>1926572</v>
      </c>
      <c r="AJ18" s="4">
        <v>101858.26</v>
      </c>
      <c r="AK18" s="4">
        <v>455291.27</v>
      </c>
      <c r="AL18" s="5">
        <v>0</v>
      </c>
      <c r="AM18" s="4">
        <v>30619.01</v>
      </c>
      <c r="AN18" s="4">
        <v>-10147020.370000001</v>
      </c>
      <c r="AO18" s="10"/>
      <c r="AP18" s="4">
        <v>11863521.720000001</v>
      </c>
      <c r="AQ18" s="4">
        <v>797839.19</v>
      </c>
      <c r="AR18" s="4">
        <v>1926572</v>
      </c>
      <c r="AS18" s="4">
        <v>101858.26</v>
      </c>
      <c r="AT18" s="4">
        <v>455291.27</v>
      </c>
      <c r="AU18" s="5">
        <v>0</v>
      </c>
      <c r="AV18" s="4">
        <v>30619.01</v>
      </c>
      <c r="AW18" s="4">
        <v>-10147020.370000001</v>
      </c>
      <c r="AX18" s="10"/>
      <c r="AY18" s="4">
        <v>11863521.720000001</v>
      </c>
      <c r="AZ18" s="4">
        <v>797839.19</v>
      </c>
      <c r="BA18" s="4">
        <v>3746360.88</v>
      </c>
      <c r="BB18" s="4">
        <v>175846.57</v>
      </c>
      <c r="BC18" s="4">
        <v>455291.27</v>
      </c>
      <c r="BD18" s="5">
        <v>0</v>
      </c>
      <c r="BE18" s="4">
        <v>30619.01</v>
      </c>
      <c r="BF18" s="4">
        <v>-8253243.1799999997</v>
      </c>
      <c r="BG18" s="10"/>
      <c r="BH18" s="4">
        <v>11863521.720000001</v>
      </c>
      <c r="BI18" s="4">
        <v>797839.19</v>
      </c>
      <c r="BJ18" s="4">
        <v>3746360.88</v>
      </c>
      <c r="BK18" s="4">
        <v>175846.57</v>
      </c>
      <c r="BL18" s="4">
        <v>455291.27</v>
      </c>
      <c r="BM18" s="5">
        <v>0</v>
      </c>
      <c r="BN18" s="4">
        <v>30619.01</v>
      </c>
      <c r="BO18" s="4">
        <v>-8253243.1799999997</v>
      </c>
      <c r="BP18" s="10"/>
      <c r="BQ18" s="4">
        <v>11863521.720000001</v>
      </c>
      <c r="BR18" s="4">
        <v>797839.19</v>
      </c>
      <c r="BS18" s="4">
        <v>3746360.88</v>
      </c>
      <c r="BT18" s="4">
        <v>175846.57</v>
      </c>
      <c r="BU18" s="4">
        <v>455291.27</v>
      </c>
      <c r="BV18" s="5">
        <v>0</v>
      </c>
      <c r="BW18" s="4">
        <v>30619.01</v>
      </c>
      <c r="BX18" s="4">
        <v>-8253243.1799999997</v>
      </c>
      <c r="BY18" s="10"/>
      <c r="BZ18" s="4">
        <v>11662627.5</v>
      </c>
      <c r="CA18" s="4">
        <v>784328.75</v>
      </c>
      <c r="CB18" s="4">
        <v>5783425.2000000002</v>
      </c>
      <c r="CC18" s="4">
        <v>261498.59</v>
      </c>
      <c r="CD18" s="4">
        <v>534397.23</v>
      </c>
      <c r="CE18" s="5">
        <v>0</v>
      </c>
      <c r="CF18" s="4">
        <v>35939</v>
      </c>
      <c r="CG18" s="4">
        <v>-5831696.2299999995</v>
      </c>
      <c r="CH18" s="10"/>
      <c r="CI18" s="4">
        <v>11662627.5</v>
      </c>
      <c r="CJ18" s="4">
        <v>784328.75</v>
      </c>
      <c r="CK18" s="4">
        <v>5783425.2000000002</v>
      </c>
      <c r="CL18" s="4">
        <v>261498.59</v>
      </c>
      <c r="CM18" s="4">
        <v>534397.23</v>
      </c>
      <c r="CN18" s="5">
        <v>0</v>
      </c>
      <c r="CO18" s="4">
        <v>35939</v>
      </c>
      <c r="CP18" s="4">
        <v>-5831696.2299999995</v>
      </c>
      <c r="CQ18" s="10"/>
      <c r="CR18" s="4">
        <v>11662627.5</v>
      </c>
      <c r="CS18" s="4">
        <v>784328.75</v>
      </c>
      <c r="CT18" s="4">
        <v>5783425.2000000002</v>
      </c>
      <c r="CU18" s="4">
        <v>261498.59</v>
      </c>
      <c r="CV18" s="4">
        <v>534397.23</v>
      </c>
      <c r="CW18" s="5">
        <v>0</v>
      </c>
      <c r="CX18" s="4">
        <v>35939</v>
      </c>
      <c r="CY18" s="4">
        <v>-5831696.2299999995</v>
      </c>
      <c r="CZ18" s="10"/>
      <c r="DA18" s="4">
        <v>11505022.609999999</v>
      </c>
      <c r="DB18" s="4">
        <v>773729.59</v>
      </c>
      <c r="DC18" s="4">
        <v>460125.12</v>
      </c>
      <c r="DD18" s="4">
        <v>30944.080000000002</v>
      </c>
      <c r="DE18" s="4">
        <v>1346551.13</v>
      </c>
      <c r="DF18" s="5">
        <v>0</v>
      </c>
      <c r="DG18" s="4">
        <v>90557.53</v>
      </c>
      <c r="DH18" s="4">
        <v>-10350574.340000002</v>
      </c>
      <c r="DI18" s="10"/>
    </row>
    <row r="19" spans="1:113">
      <c r="A19" s="2" t="str">
        <f>INDEX(Map!$A$6:$B$70,MATCH('FY13 Essbase'!C19,Map!$A$6:$A$70,0),2)</f>
        <v>012DIV</v>
      </c>
      <c r="B19" s="17" t="s">
        <v>142</v>
      </c>
      <c r="C19" s="3" t="s">
        <v>106</v>
      </c>
      <c r="D19" s="3" t="s">
        <v>64</v>
      </c>
      <c r="E19" s="10"/>
      <c r="F19" s="4">
        <v>-145907.10999999999</v>
      </c>
      <c r="G19" s="4">
        <v>-9812.4699999999993</v>
      </c>
      <c r="H19" s="4">
        <v>24623925.440000001</v>
      </c>
      <c r="I19" s="4">
        <v>1655994.99</v>
      </c>
      <c r="J19" s="4">
        <v>1373367.69</v>
      </c>
      <c r="K19" s="5">
        <v>0</v>
      </c>
      <c r="L19" s="4">
        <v>92360.99</v>
      </c>
      <c r="M19" s="4">
        <v>27901368.690000001</v>
      </c>
      <c r="N19" s="10"/>
      <c r="O19" s="4">
        <v>-145907.10999999999</v>
      </c>
      <c r="P19" s="4">
        <v>-9812.4699999999993</v>
      </c>
      <c r="Q19" s="4">
        <v>24623925.440000001</v>
      </c>
      <c r="R19" s="4">
        <v>1655994.99</v>
      </c>
      <c r="S19" s="4">
        <v>1373367.69</v>
      </c>
      <c r="T19" s="5">
        <v>0</v>
      </c>
      <c r="U19" s="4">
        <v>92360.99</v>
      </c>
      <c r="V19" s="4">
        <v>27901368.690000001</v>
      </c>
      <c r="W19" s="10"/>
      <c r="X19" s="4">
        <v>-145907.10999999999</v>
      </c>
      <c r="Y19" s="4">
        <v>-9812.4699999999993</v>
      </c>
      <c r="Z19" s="4">
        <v>24623925.440000001</v>
      </c>
      <c r="AA19" s="4">
        <v>1655994.99</v>
      </c>
      <c r="AB19" s="4">
        <v>1373367.69</v>
      </c>
      <c r="AC19" s="5">
        <v>0</v>
      </c>
      <c r="AD19" s="4">
        <v>92360.99</v>
      </c>
      <c r="AE19" s="4">
        <v>27901368.690000001</v>
      </c>
      <c r="AF19" s="10"/>
      <c r="AG19" s="4">
        <v>-145907.10999999999</v>
      </c>
      <c r="AH19" s="4">
        <v>-9812.4699999999993</v>
      </c>
      <c r="AI19" s="4">
        <v>24623925.440000001</v>
      </c>
      <c r="AJ19" s="4">
        <v>1655994.99</v>
      </c>
      <c r="AK19" s="4">
        <v>1373367.69</v>
      </c>
      <c r="AL19" s="5">
        <v>0</v>
      </c>
      <c r="AM19" s="4">
        <v>92360.99</v>
      </c>
      <c r="AN19" s="4">
        <v>27901368.690000001</v>
      </c>
      <c r="AO19" s="10"/>
      <c r="AP19" s="4">
        <v>-145907.10999999999</v>
      </c>
      <c r="AQ19" s="4">
        <v>-9812.4699999999993</v>
      </c>
      <c r="AR19" s="4">
        <v>24623925.440000001</v>
      </c>
      <c r="AS19" s="4">
        <v>1655994.99</v>
      </c>
      <c r="AT19" s="4">
        <v>1373367.69</v>
      </c>
      <c r="AU19" s="5">
        <v>0</v>
      </c>
      <c r="AV19" s="4">
        <v>92360.99</v>
      </c>
      <c r="AW19" s="4">
        <v>27901368.690000001</v>
      </c>
      <c r="AX19" s="10"/>
      <c r="AY19" s="4">
        <v>-145907.10999999999</v>
      </c>
      <c r="AZ19" s="4">
        <v>-9812.4699999999993</v>
      </c>
      <c r="BA19" s="4">
        <v>19755821.440000001</v>
      </c>
      <c r="BB19" s="4">
        <v>1328607.99</v>
      </c>
      <c r="BC19" s="4">
        <v>1373367.69</v>
      </c>
      <c r="BD19" s="5">
        <v>0</v>
      </c>
      <c r="BE19" s="4">
        <v>92360.99</v>
      </c>
      <c r="BF19" s="4">
        <v>22705877.690000001</v>
      </c>
      <c r="BG19" s="10"/>
      <c r="BH19" s="4">
        <v>-145907.10999999999</v>
      </c>
      <c r="BI19" s="4">
        <v>-9812.4699999999993</v>
      </c>
      <c r="BJ19" s="4">
        <v>19755821.440000001</v>
      </c>
      <c r="BK19" s="4">
        <v>1328607.99</v>
      </c>
      <c r="BL19" s="4">
        <v>1373367.69</v>
      </c>
      <c r="BM19" s="5">
        <v>0</v>
      </c>
      <c r="BN19" s="4">
        <v>92360.99</v>
      </c>
      <c r="BO19" s="4">
        <v>22705877.690000001</v>
      </c>
      <c r="BP19" s="10"/>
      <c r="BQ19" s="4">
        <v>-145907.10999999999</v>
      </c>
      <c r="BR19" s="4">
        <v>-9812.4699999999993</v>
      </c>
      <c r="BS19" s="4">
        <v>19755821.440000001</v>
      </c>
      <c r="BT19" s="4">
        <v>1328607.99</v>
      </c>
      <c r="BU19" s="4">
        <v>1373367.69</v>
      </c>
      <c r="BV19" s="5">
        <v>0</v>
      </c>
      <c r="BW19" s="4">
        <v>92360.99</v>
      </c>
      <c r="BX19" s="4">
        <v>22705877.690000001</v>
      </c>
      <c r="BY19" s="10"/>
      <c r="BZ19" s="4">
        <v>-276129.09000000003</v>
      </c>
      <c r="CA19" s="4">
        <v>-18570.09</v>
      </c>
      <c r="CB19" s="4">
        <v>20534499.43</v>
      </c>
      <c r="CC19" s="4">
        <v>1380975.11</v>
      </c>
      <c r="CD19" s="4">
        <v>1289293.49</v>
      </c>
      <c r="CE19" s="5">
        <v>0</v>
      </c>
      <c r="CF19" s="4">
        <v>86706.87</v>
      </c>
      <c r="CG19" s="4">
        <v>23586174.079999998</v>
      </c>
      <c r="CH19" s="10"/>
      <c r="CI19" s="4">
        <v>-276129.09000000003</v>
      </c>
      <c r="CJ19" s="4">
        <v>-18570.09</v>
      </c>
      <c r="CK19" s="4">
        <v>20534499.43</v>
      </c>
      <c r="CL19" s="4">
        <v>1380975.11</v>
      </c>
      <c r="CM19" s="4">
        <v>1289293.49</v>
      </c>
      <c r="CN19" s="5">
        <v>0</v>
      </c>
      <c r="CO19" s="4">
        <v>86706.87</v>
      </c>
      <c r="CP19" s="4">
        <v>23586174.079999998</v>
      </c>
      <c r="CQ19" s="10"/>
      <c r="CR19" s="4">
        <v>-276129.09000000003</v>
      </c>
      <c r="CS19" s="4">
        <v>-18570.09</v>
      </c>
      <c r="CT19" s="4">
        <v>20534499.43</v>
      </c>
      <c r="CU19" s="4">
        <v>1380975.11</v>
      </c>
      <c r="CV19" s="4">
        <v>1289293.49</v>
      </c>
      <c r="CW19" s="5">
        <v>0</v>
      </c>
      <c r="CX19" s="4">
        <v>86706.87</v>
      </c>
      <c r="CY19" s="4">
        <v>23586174.079999998</v>
      </c>
      <c r="CZ19" s="10"/>
      <c r="DA19" s="4">
        <v>-275299.40000000002</v>
      </c>
      <c r="DB19" s="4">
        <v>-18514.29</v>
      </c>
      <c r="DC19" s="4">
        <v>28453075.780000001</v>
      </c>
      <c r="DD19" s="4">
        <v>1913510.94</v>
      </c>
      <c r="DE19" s="4">
        <v>-0.34</v>
      </c>
      <c r="DF19" s="5">
        <v>0</v>
      </c>
      <c r="DG19" s="4">
        <v>-0.02</v>
      </c>
      <c r="DH19" s="4">
        <v>30660400.050000001</v>
      </c>
      <c r="DI19" s="10"/>
    </row>
    <row r="20" spans="1:113">
      <c r="A20" s="2" t="str">
        <f>INDEX(Map!$A$6:$B$70,MATCH('FY13 Essbase'!C20,Map!$A$6:$A$70,0),2)</f>
        <v>013DIV</v>
      </c>
      <c r="B20" s="17" t="s">
        <v>143</v>
      </c>
      <c r="C20" s="3" t="s">
        <v>78</v>
      </c>
      <c r="D20" s="3" t="s">
        <v>36</v>
      </c>
      <c r="E20" s="10"/>
      <c r="F20" s="4">
        <v>5811.95</v>
      </c>
      <c r="G20" s="4">
        <v>390.85</v>
      </c>
      <c r="H20" s="4">
        <v>444183.79</v>
      </c>
      <c r="I20" s="4">
        <v>29872</v>
      </c>
      <c r="J20" s="4">
        <v>-9075.31</v>
      </c>
      <c r="K20" s="5">
        <v>0</v>
      </c>
      <c r="L20" s="4">
        <v>-610.33000000000004</v>
      </c>
      <c r="M20" s="4">
        <v>458167.35</v>
      </c>
      <c r="N20" s="10"/>
      <c r="O20" s="4">
        <v>5811.95</v>
      </c>
      <c r="P20" s="4">
        <v>390.85</v>
      </c>
      <c r="Q20" s="4">
        <v>444183.79</v>
      </c>
      <c r="R20" s="4">
        <v>29872</v>
      </c>
      <c r="S20" s="4">
        <v>-9075.31</v>
      </c>
      <c r="T20" s="5">
        <v>0</v>
      </c>
      <c r="U20" s="4">
        <v>-610.33000000000004</v>
      </c>
      <c r="V20" s="4">
        <v>458167.35</v>
      </c>
      <c r="W20" s="10"/>
      <c r="X20" s="4">
        <v>5811.95</v>
      </c>
      <c r="Y20" s="4">
        <v>390.85</v>
      </c>
      <c r="Z20" s="4">
        <v>444183.79</v>
      </c>
      <c r="AA20" s="4">
        <v>29872</v>
      </c>
      <c r="AB20" s="4">
        <v>-9075.31</v>
      </c>
      <c r="AC20" s="5">
        <v>0</v>
      </c>
      <c r="AD20" s="4">
        <v>-610.33000000000004</v>
      </c>
      <c r="AE20" s="4">
        <v>458167.35</v>
      </c>
      <c r="AF20" s="10"/>
      <c r="AG20" s="4">
        <v>5811.95</v>
      </c>
      <c r="AH20" s="4">
        <v>390.85</v>
      </c>
      <c r="AI20" s="4">
        <v>444183.79</v>
      </c>
      <c r="AJ20" s="4">
        <v>29872</v>
      </c>
      <c r="AK20" s="4">
        <v>-9075.31</v>
      </c>
      <c r="AL20" s="5">
        <v>0</v>
      </c>
      <c r="AM20" s="4">
        <v>-610.33000000000004</v>
      </c>
      <c r="AN20" s="4">
        <v>458167.35</v>
      </c>
      <c r="AO20" s="10"/>
      <c r="AP20" s="4">
        <v>5811.95</v>
      </c>
      <c r="AQ20" s="4">
        <v>390.85</v>
      </c>
      <c r="AR20" s="4">
        <v>444183.79</v>
      </c>
      <c r="AS20" s="4">
        <v>29872</v>
      </c>
      <c r="AT20" s="4">
        <v>-9075.31</v>
      </c>
      <c r="AU20" s="5">
        <v>0</v>
      </c>
      <c r="AV20" s="4">
        <v>-610.33000000000004</v>
      </c>
      <c r="AW20" s="4">
        <v>458167.35</v>
      </c>
      <c r="AX20" s="10"/>
      <c r="AY20" s="4">
        <v>5811.95</v>
      </c>
      <c r="AZ20" s="4">
        <v>390.85</v>
      </c>
      <c r="BA20" s="4">
        <v>-4024795.21</v>
      </c>
      <c r="BB20" s="4">
        <v>-270673</v>
      </c>
      <c r="BC20" s="4">
        <v>-9075.31</v>
      </c>
      <c r="BD20" s="5">
        <v>0</v>
      </c>
      <c r="BE20" s="4">
        <v>-610.33000000000004</v>
      </c>
      <c r="BF20" s="4">
        <v>-4311356.6500000004</v>
      </c>
      <c r="BG20" s="10"/>
      <c r="BH20" s="4">
        <v>5811.95</v>
      </c>
      <c r="BI20" s="4">
        <v>390.85</v>
      </c>
      <c r="BJ20" s="4">
        <v>-4024795.21</v>
      </c>
      <c r="BK20" s="4">
        <v>-270673</v>
      </c>
      <c r="BL20" s="4">
        <v>-9075.31</v>
      </c>
      <c r="BM20" s="5">
        <v>0</v>
      </c>
      <c r="BN20" s="4">
        <v>-610.33000000000004</v>
      </c>
      <c r="BO20" s="4">
        <v>-4311356.6500000004</v>
      </c>
      <c r="BP20" s="10"/>
      <c r="BQ20" s="4">
        <v>5811.95</v>
      </c>
      <c r="BR20" s="4">
        <v>390.85</v>
      </c>
      <c r="BS20" s="4">
        <v>-4024795.21</v>
      </c>
      <c r="BT20" s="4">
        <v>-270673</v>
      </c>
      <c r="BU20" s="4">
        <v>-9075.31</v>
      </c>
      <c r="BV20" s="5">
        <v>0</v>
      </c>
      <c r="BW20" s="4">
        <v>-610.33000000000004</v>
      </c>
      <c r="BX20" s="4">
        <v>-4311356.6500000004</v>
      </c>
      <c r="BY20" s="10"/>
      <c r="BZ20" s="4">
        <v>21739.23</v>
      </c>
      <c r="CA20" s="4">
        <v>1462</v>
      </c>
      <c r="CB20" s="4">
        <v>451384.25</v>
      </c>
      <c r="CC20" s="4">
        <v>30356.25</v>
      </c>
      <c r="CD20" s="4">
        <v>-9075.31</v>
      </c>
      <c r="CE20" s="5">
        <v>0</v>
      </c>
      <c r="CF20" s="4">
        <v>-610.33000000000004</v>
      </c>
      <c r="CG20" s="4">
        <v>448853.63</v>
      </c>
      <c r="CH20" s="10"/>
      <c r="CI20" s="4">
        <v>21739.23</v>
      </c>
      <c r="CJ20" s="4">
        <v>1462</v>
      </c>
      <c r="CK20" s="4">
        <v>451384.25</v>
      </c>
      <c r="CL20" s="4">
        <v>30356.25</v>
      </c>
      <c r="CM20" s="4">
        <v>-9075.31</v>
      </c>
      <c r="CN20" s="5">
        <v>0</v>
      </c>
      <c r="CO20" s="4">
        <v>-610.33000000000004</v>
      </c>
      <c r="CP20" s="4">
        <v>448853.63</v>
      </c>
      <c r="CQ20" s="10"/>
      <c r="CR20" s="4">
        <v>21739.23</v>
      </c>
      <c r="CS20" s="4">
        <v>1462</v>
      </c>
      <c r="CT20" s="4">
        <v>451384.25</v>
      </c>
      <c r="CU20" s="4">
        <v>30356.25</v>
      </c>
      <c r="CV20" s="4">
        <v>-9075.31</v>
      </c>
      <c r="CW20" s="5">
        <v>0</v>
      </c>
      <c r="CX20" s="4">
        <v>-610.33000000000004</v>
      </c>
      <c r="CY20" s="4">
        <v>448853.63</v>
      </c>
      <c r="CZ20" s="10"/>
      <c r="DA20" s="4">
        <v>17748.09</v>
      </c>
      <c r="DB20" s="4">
        <v>1193.58</v>
      </c>
      <c r="DC20" s="4">
        <v>593815.97</v>
      </c>
      <c r="DD20" s="4">
        <v>39934.99</v>
      </c>
      <c r="DE20" s="4">
        <v>-8585.23</v>
      </c>
      <c r="DF20" s="5">
        <v>0</v>
      </c>
      <c r="DG20" s="4">
        <v>-577.37</v>
      </c>
      <c r="DH20" s="4">
        <v>605646.68999999994</v>
      </c>
      <c r="DI20" s="10"/>
    </row>
    <row r="21" spans="1:113">
      <c r="A21" s="2" t="str">
        <f>INDEX(Map!$A$6:$B$70,MATCH('FY13 Essbase'!C21,Map!$A$6:$A$70,0),2)</f>
        <v>014DIV</v>
      </c>
      <c r="B21" s="17" t="s">
        <v>132</v>
      </c>
      <c r="C21" s="3" t="s">
        <v>86</v>
      </c>
      <c r="D21" s="3" t="s">
        <v>44</v>
      </c>
      <c r="E21" s="10"/>
      <c r="F21" s="4">
        <v>579.01</v>
      </c>
      <c r="G21" s="4">
        <v>38.94</v>
      </c>
      <c r="H21" s="4">
        <v>-452.13</v>
      </c>
      <c r="I21" s="4">
        <v>-30.41</v>
      </c>
      <c r="J21" s="5">
        <v>0</v>
      </c>
      <c r="K21" s="5">
        <v>0</v>
      </c>
      <c r="L21" s="5">
        <v>0</v>
      </c>
      <c r="M21" s="4">
        <v>-1100.49</v>
      </c>
      <c r="N21" s="10"/>
      <c r="O21" s="4">
        <v>579.01</v>
      </c>
      <c r="P21" s="4">
        <v>38.94</v>
      </c>
      <c r="Q21" s="4">
        <v>-452.13</v>
      </c>
      <c r="R21" s="4">
        <v>-30.41</v>
      </c>
      <c r="S21" s="5">
        <v>0</v>
      </c>
      <c r="T21" s="5">
        <v>0</v>
      </c>
      <c r="U21" s="5">
        <v>0</v>
      </c>
      <c r="V21" s="4">
        <v>-1100.49</v>
      </c>
      <c r="W21" s="10"/>
      <c r="X21" s="4">
        <v>579.01</v>
      </c>
      <c r="Y21" s="4">
        <v>38.94</v>
      </c>
      <c r="Z21" s="4">
        <v>-452.13</v>
      </c>
      <c r="AA21" s="4">
        <v>-30.41</v>
      </c>
      <c r="AB21" s="5">
        <v>0</v>
      </c>
      <c r="AC21" s="5">
        <v>0</v>
      </c>
      <c r="AD21" s="5">
        <v>0</v>
      </c>
      <c r="AE21" s="4">
        <v>-1100.49</v>
      </c>
      <c r="AF21" s="10"/>
      <c r="AG21" s="4">
        <v>579.01</v>
      </c>
      <c r="AH21" s="4">
        <v>38.94</v>
      </c>
      <c r="AI21" s="4">
        <v>-452.13</v>
      </c>
      <c r="AJ21" s="4">
        <v>-30.41</v>
      </c>
      <c r="AK21" s="5">
        <v>0</v>
      </c>
      <c r="AL21" s="5">
        <v>0</v>
      </c>
      <c r="AM21" s="5">
        <v>0</v>
      </c>
      <c r="AN21" s="4">
        <v>-1100.49</v>
      </c>
      <c r="AO21" s="10"/>
      <c r="AP21" s="4">
        <v>579.01</v>
      </c>
      <c r="AQ21" s="4">
        <v>38.94</v>
      </c>
      <c r="AR21" s="4">
        <v>-452.13</v>
      </c>
      <c r="AS21" s="4">
        <v>-30.41</v>
      </c>
      <c r="AT21" s="5">
        <v>0</v>
      </c>
      <c r="AU21" s="5">
        <v>0</v>
      </c>
      <c r="AV21" s="5">
        <v>0</v>
      </c>
      <c r="AW21" s="4">
        <v>-1100.49</v>
      </c>
      <c r="AX21" s="10"/>
      <c r="AY21" s="4">
        <v>579.01</v>
      </c>
      <c r="AZ21" s="4">
        <v>38.94</v>
      </c>
      <c r="BA21" s="4">
        <v>-9.1300000000000008</v>
      </c>
      <c r="BB21" s="4">
        <v>-0.41</v>
      </c>
      <c r="BC21" s="5">
        <v>0</v>
      </c>
      <c r="BD21" s="5">
        <v>0</v>
      </c>
      <c r="BE21" s="5">
        <v>0</v>
      </c>
      <c r="BF21" s="4">
        <v>-627.49</v>
      </c>
      <c r="BG21" s="10"/>
      <c r="BH21" s="4">
        <v>579.01</v>
      </c>
      <c r="BI21" s="4">
        <v>38.94</v>
      </c>
      <c r="BJ21" s="4">
        <v>-9.1300000000000008</v>
      </c>
      <c r="BK21" s="4">
        <v>-0.41</v>
      </c>
      <c r="BL21" s="5">
        <v>0</v>
      </c>
      <c r="BM21" s="5">
        <v>0</v>
      </c>
      <c r="BN21" s="5">
        <v>0</v>
      </c>
      <c r="BO21" s="4">
        <v>-627.49</v>
      </c>
      <c r="BP21" s="10"/>
      <c r="BQ21" s="4">
        <v>579.01</v>
      </c>
      <c r="BR21" s="4">
        <v>38.94</v>
      </c>
      <c r="BS21" s="4">
        <v>-9.1300000000000008</v>
      </c>
      <c r="BT21" s="4">
        <v>-0.41</v>
      </c>
      <c r="BU21" s="5">
        <v>0</v>
      </c>
      <c r="BV21" s="5">
        <v>0</v>
      </c>
      <c r="BW21" s="5">
        <v>0</v>
      </c>
      <c r="BX21" s="4">
        <v>-627.49</v>
      </c>
      <c r="BY21" s="10"/>
      <c r="BZ21" s="4">
        <v>579.01</v>
      </c>
      <c r="CA21" s="4">
        <v>38.94</v>
      </c>
      <c r="CB21" s="4">
        <v>-9.23</v>
      </c>
      <c r="CC21" s="4">
        <v>-0.62</v>
      </c>
      <c r="CD21" s="5">
        <v>0</v>
      </c>
      <c r="CE21" s="5">
        <v>0</v>
      </c>
      <c r="CF21" s="5">
        <v>0</v>
      </c>
      <c r="CG21" s="4">
        <v>-627.80000000000007</v>
      </c>
      <c r="CH21" s="10"/>
      <c r="CI21" s="4">
        <v>579.01</v>
      </c>
      <c r="CJ21" s="4">
        <v>38.94</v>
      </c>
      <c r="CK21" s="4">
        <v>-9.23</v>
      </c>
      <c r="CL21" s="4">
        <v>-0.62</v>
      </c>
      <c r="CM21" s="5">
        <v>0</v>
      </c>
      <c r="CN21" s="5">
        <v>0</v>
      </c>
      <c r="CO21" s="5">
        <v>0</v>
      </c>
      <c r="CP21" s="4">
        <v>-627.80000000000007</v>
      </c>
      <c r="CQ21" s="10"/>
      <c r="CR21" s="4">
        <v>579.01</v>
      </c>
      <c r="CS21" s="4">
        <v>38.94</v>
      </c>
      <c r="CT21" s="4">
        <v>-9.23</v>
      </c>
      <c r="CU21" s="4">
        <v>-0.62</v>
      </c>
      <c r="CV21" s="5">
        <v>0</v>
      </c>
      <c r="CW21" s="5">
        <v>0</v>
      </c>
      <c r="CX21" s="5">
        <v>0</v>
      </c>
      <c r="CY21" s="4">
        <v>-627.80000000000007</v>
      </c>
      <c r="CZ21" s="10"/>
      <c r="DA21" s="4">
        <v>18066.830000000002</v>
      </c>
      <c r="DB21" s="4">
        <v>1215.02</v>
      </c>
      <c r="DC21" s="4">
        <v>-9.23</v>
      </c>
      <c r="DD21" s="4">
        <v>-0.62</v>
      </c>
      <c r="DE21" s="5">
        <v>0</v>
      </c>
      <c r="DF21" s="5">
        <v>0</v>
      </c>
      <c r="DG21" s="5">
        <v>0</v>
      </c>
      <c r="DH21" s="4">
        <v>-19291.7</v>
      </c>
      <c r="DI21" s="10"/>
    </row>
    <row r="22" spans="1:113">
      <c r="A22" s="2" t="str">
        <f>INDEX(Map!$A$6:$B$70,MATCH('FY13 Essbase'!C22,Map!$A$6:$A$70,0),2)</f>
        <v>015DIV</v>
      </c>
      <c r="B22" s="17"/>
      <c r="C22" s="3" t="s">
        <v>87</v>
      </c>
      <c r="D22" s="3" t="s">
        <v>45</v>
      </c>
      <c r="E22" s="10"/>
      <c r="F22" s="4">
        <v>3086.21</v>
      </c>
      <c r="G22" s="4">
        <v>207.56</v>
      </c>
      <c r="H22" s="4">
        <v>2444.96</v>
      </c>
      <c r="I22" s="4">
        <v>164.43</v>
      </c>
      <c r="J22" s="5">
        <v>0</v>
      </c>
      <c r="K22" s="5">
        <v>0</v>
      </c>
      <c r="L22" s="5">
        <v>0</v>
      </c>
      <c r="M22" s="4">
        <v>-684.37999999999988</v>
      </c>
      <c r="N22" s="10"/>
      <c r="O22" s="4">
        <v>3086.21</v>
      </c>
      <c r="P22" s="4">
        <v>207.56</v>
      </c>
      <c r="Q22" s="4">
        <v>2444.96</v>
      </c>
      <c r="R22" s="4">
        <v>164.43</v>
      </c>
      <c r="S22" s="5">
        <v>0</v>
      </c>
      <c r="T22" s="5">
        <v>0</v>
      </c>
      <c r="U22" s="5">
        <v>0</v>
      </c>
      <c r="V22" s="4">
        <v>-684.37999999999988</v>
      </c>
      <c r="W22" s="10"/>
      <c r="X22" s="4">
        <v>3086.21</v>
      </c>
      <c r="Y22" s="4">
        <v>207.56</v>
      </c>
      <c r="Z22" s="4">
        <v>2444.96</v>
      </c>
      <c r="AA22" s="4">
        <v>164.43</v>
      </c>
      <c r="AB22" s="5">
        <v>0</v>
      </c>
      <c r="AC22" s="5">
        <v>0</v>
      </c>
      <c r="AD22" s="5">
        <v>0</v>
      </c>
      <c r="AE22" s="4">
        <v>-684.37999999999988</v>
      </c>
      <c r="AF22" s="10"/>
      <c r="AG22" s="4">
        <v>3086.21</v>
      </c>
      <c r="AH22" s="4">
        <v>207.56</v>
      </c>
      <c r="AI22" s="4">
        <v>2444.96</v>
      </c>
      <c r="AJ22" s="4">
        <v>164.43</v>
      </c>
      <c r="AK22" s="5">
        <v>0</v>
      </c>
      <c r="AL22" s="5">
        <v>0</v>
      </c>
      <c r="AM22" s="5">
        <v>0</v>
      </c>
      <c r="AN22" s="4">
        <v>-684.37999999999988</v>
      </c>
      <c r="AO22" s="10"/>
      <c r="AP22" s="4">
        <v>3086.21</v>
      </c>
      <c r="AQ22" s="4">
        <v>207.56</v>
      </c>
      <c r="AR22" s="4">
        <v>2444.96</v>
      </c>
      <c r="AS22" s="4">
        <v>164.43</v>
      </c>
      <c r="AT22" s="5">
        <v>0</v>
      </c>
      <c r="AU22" s="5">
        <v>0</v>
      </c>
      <c r="AV22" s="5">
        <v>0</v>
      </c>
      <c r="AW22" s="4">
        <v>-684.37999999999988</v>
      </c>
      <c r="AX22" s="10"/>
      <c r="AY22" s="4">
        <v>3086.21</v>
      </c>
      <c r="AZ22" s="4">
        <v>207.56</v>
      </c>
      <c r="BA22" s="4">
        <v>-0.04</v>
      </c>
      <c r="BB22" s="4">
        <v>0.43</v>
      </c>
      <c r="BC22" s="5">
        <v>0</v>
      </c>
      <c r="BD22" s="5">
        <v>0</v>
      </c>
      <c r="BE22" s="5">
        <v>0</v>
      </c>
      <c r="BF22" s="4">
        <v>-3293.38</v>
      </c>
      <c r="BG22" s="10"/>
      <c r="BH22" s="4">
        <v>3086.21</v>
      </c>
      <c r="BI22" s="4">
        <v>207.56</v>
      </c>
      <c r="BJ22" s="4">
        <v>-0.04</v>
      </c>
      <c r="BK22" s="4">
        <v>0.43</v>
      </c>
      <c r="BL22" s="5">
        <v>0</v>
      </c>
      <c r="BM22" s="5">
        <v>0</v>
      </c>
      <c r="BN22" s="5">
        <v>0</v>
      </c>
      <c r="BO22" s="4">
        <v>-3293.38</v>
      </c>
      <c r="BP22" s="10"/>
      <c r="BQ22" s="4">
        <v>3086.21</v>
      </c>
      <c r="BR22" s="4">
        <v>207.56</v>
      </c>
      <c r="BS22" s="4">
        <v>-0.04</v>
      </c>
      <c r="BT22" s="4">
        <v>0.43</v>
      </c>
      <c r="BU22" s="5">
        <v>0</v>
      </c>
      <c r="BV22" s="5">
        <v>0</v>
      </c>
      <c r="BW22" s="5">
        <v>0</v>
      </c>
      <c r="BX22" s="4">
        <v>-3293.38</v>
      </c>
      <c r="BY22" s="10"/>
      <c r="BZ22" s="4">
        <v>3086.21</v>
      </c>
      <c r="CA22" s="4">
        <v>207.55</v>
      </c>
      <c r="CB22" s="4">
        <v>0</v>
      </c>
      <c r="CC22" s="4">
        <v>0</v>
      </c>
      <c r="CD22" s="5">
        <v>0</v>
      </c>
      <c r="CE22" s="5">
        <v>0</v>
      </c>
      <c r="CF22" s="5">
        <v>0</v>
      </c>
      <c r="CG22" s="4">
        <v>-3293.76</v>
      </c>
      <c r="CH22" s="10"/>
      <c r="CI22" s="4">
        <v>3086.21</v>
      </c>
      <c r="CJ22" s="4">
        <v>207.55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4">
        <v>-3293.76</v>
      </c>
      <c r="CQ22" s="10"/>
      <c r="CR22" s="4">
        <v>3086.21</v>
      </c>
      <c r="CS22" s="4">
        <v>207.55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4">
        <v>-3293.76</v>
      </c>
      <c r="CZ22" s="10"/>
      <c r="DA22" s="4">
        <v>44093.03</v>
      </c>
      <c r="DB22" s="4">
        <v>2965.32</v>
      </c>
      <c r="DC22" s="4">
        <v>0.68</v>
      </c>
      <c r="DD22" s="5">
        <v>0</v>
      </c>
      <c r="DE22" s="5">
        <v>0</v>
      </c>
      <c r="DF22" s="5">
        <v>0</v>
      </c>
      <c r="DG22" s="5">
        <v>0</v>
      </c>
      <c r="DH22" s="4">
        <v>-47057.67</v>
      </c>
      <c r="DI22" s="10"/>
    </row>
    <row r="23" spans="1:113">
      <c r="A23" s="2" t="str">
        <f>INDEX(Map!$A$6:$B$70,MATCH('FY13 Essbase'!C23,Map!$A$6:$A$70,0),2)</f>
        <v>016DIV</v>
      </c>
      <c r="B23" s="17" t="s">
        <v>137</v>
      </c>
      <c r="C23" s="3" t="s">
        <v>84</v>
      </c>
      <c r="D23" s="3" t="s">
        <v>42</v>
      </c>
      <c r="E23" s="10"/>
      <c r="F23" s="4">
        <v>92113.25</v>
      </c>
      <c r="G23" s="4">
        <v>6194.75</v>
      </c>
      <c r="H23" s="4">
        <v>22031137.260000002</v>
      </c>
      <c r="I23" s="4">
        <v>1481626.18</v>
      </c>
      <c r="J23" s="4">
        <v>109524.48</v>
      </c>
      <c r="K23" s="5">
        <v>0</v>
      </c>
      <c r="L23" s="4">
        <v>7365.67</v>
      </c>
      <c r="M23" s="4">
        <v>23531345.59</v>
      </c>
      <c r="N23" s="10"/>
      <c r="O23" s="4">
        <v>92113.25</v>
      </c>
      <c r="P23" s="4">
        <v>6194.75</v>
      </c>
      <c r="Q23" s="4">
        <v>22031137.260000002</v>
      </c>
      <c r="R23" s="4">
        <v>1481626.18</v>
      </c>
      <c r="S23" s="4">
        <v>109524.48</v>
      </c>
      <c r="T23" s="5">
        <v>0</v>
      </c>
      <c r="U23" s="4">
        <v>7365.67</v>
      </c>
      <c r="V23" s="4">
        <v>23531345.59</v>
      </c>
      <c r="W23" s="10"/>
      <c r="X23" s="4">
        <v>92113.25</v>
      </c>
      <c r="Y23" s="4">
        <v>6194.75</v>
      </c>
      <c r="Z23" s="4">
        <v>22031137.260000002</v>
      </c>
      <c r="AA23" s="4">
        <v>1481626.18</v>
      </c>
      <c r="AB23" s="4">
        <v>109524.48</v>
      </c>
      <c r="AC23" s="5">
        <v>0</v>
      </c>
      <c r="AD23" s="4">
        <v>7365.67</v>
      </c>
      <c r="AE23" s="4">
        <v>23531345.59</v>
      </c>
      <c r="AF23" s="10"/>
      <c r="AG23" s="4">
        <v>92113.25</v>
      </c>
      <c r="AH23" s="4">
        <v>6194.75</v>
      </c>
      <c r="AI23" s="4">
        <v>22031137.260000002</v>
      </c>
      <c r="AJ23" s="4">
        <v>1481626.18</v>
      </c>
      <c r="AK23" s="4">
        <v>109524.48</v>
      </c>
      <c r="AL23" s="5">
        <v>0</v>
      </c>
      <c r="AM23" s="4">
        <v>7365.67</v>
      </c>
      <c r="AN23" s="4">
        <v>23531345.59</v>
      </c>
      <c r="AO23" s="10"/>
      <c r="AP23" s="4">
        <v>92113.25</v>
      </c>
      <c r="AQ23" s="4">
        <v>6194.75</v>
      </c>
      <c r="AR23" s="4">
        <v>22031137.260000002</v>
      </c>
      <c r="AS23" s="4">
        <v>1481626.18</v>
      </c>
      <c r="AT23" s="4">
        <v>109524.48</v>
      </c>
      <c r="AU23" s="5">
        <v>0</v>
      </c>
      <c r="AV23" s="4">
        <v>7365.67</v>
      </c>
      <c r="AW23" s="4">
        <v>23531345.59</v>
      </c>
      <c r="AX23" s="10"/>
      <c r="AY23" s="4">
        <v>92113.25</v>
      </c>
      <c r="AZ23" s="4">
        <v>6194.75</v>
      </c>
      <c r="BA23" s="4">
        <v>22314124.260000002</v>
      </c>
      <c r="BB23" s="4">
        <v>1500657.18</v>
      </c>
      <c r="BC23" s="4">
        <v>109524.48</v>
      </c>
      <c r="BD23" s="5">
        <v>0</v>
      </c>
      <c r="BE23" s="4">
        <v>7365.67</v>
      </c>
      <c r="BF23" s="4">
        <v>23833363.59</v>
      </c>
      <c r="BG23" s="10"/>
      <c r="BH23" s="4">
        <v>92113.25</v>
      </c>
      <c r="BI23" s="4">
        <v>6194.75</v>
      </c>
      <c r="BJ23" s="4">
        <v>22314124.260000002</v>
      </c>
      <c r="BK23" s="4">
        <v>1500657.18</v>
      </c>
      <c r="BL23" s="4">
        <v>109524.48</v>
      </c>
      <c r="BM23" s="5">
        <v>0</v>
      </c>
      <c r="BN23" s="4">
        <v>7365.67</v>
      </c>
      <c r="BO23" s="4">
        <v>23833363.59</v>
      </c>
      <c r="BP23" s="10"/>
      <c r="BQ23" s="4">
        <v>92113.25</v>
      </c>
      <c r="BR23" s="4">
        <v>6194.75</v>
      </c>
      <c r="BS23" s="4">
        <v>22314124.260000002</v>
      </c>
      <c r="BT23" s="4">
        <v>1500657.18</v>
      </c>
      <c r="BU23" s="4">
        <v>109524.48</v>
      </c>
      <c r="BV23" s="5">
        <v>0</v>
      </c>
      <c r="BW23" s="4">
        <v>7365.67</v>
      </c>
      <c r="BX23" s="4">
        <v>23833363.59</v>
      </c>
      <c r="BY23" s="10"/>
      <c r="BZ23" s="4">
        <v>11334.22</v>
      </c>
      <c r="CA23" s="4">
        <v>762.24</v>
      </c>
      <c r="CB23" s="4">
        <v>22446542.43</v>
      </c>
      <c r="CC23" s="4">
        <v>1509562.79</v>
      </c>
      <c r="CD23" s="4">
        <v>109524.47</v>
      </c>
      <c r="CE23" s="5">
        <v>0</v>
      </c>
      <c r="CF23" s="4">
        <v>7365.68</v>
      </c>
      <c r="CG23" s="4">
        <v>24060898.91</v>
      </c>
      <c r="CH23" s="10"/>
      <c r="CI23" s="4">
        <v>11334.22</v>
      </c>
      <c r="CJ23" s="4">
        <v>762.24</v>
      </c>
      <c r="CK23" s="4">
        <v>22446542.43</v>
      </c>
      <c r="CL23" s="4">
        <v>1509562.79</v>
      </c>
      <c r="CM23" s="4">
        <v>109524.47</v>
      </c>
      <c r="CN23" s="5">
        <v>0</v>
      </c>
      <c r="CO23" s="4">
        <v>7365.68</v>
      </c>
      <c r="CP23" s="4">
        <v>24060898.91</v>
      </c>
      <c r="CQ23" s="10"/>
      <c r="CR23" s="4">
        <v>11334.22</v>
      </c>
      <c r="CS23" s="4">
        <v>762.24</v>
      </c>
      <c r="CT23" s="4">
        <v>22290871.210000001</v>
      </c>
      <c r="CU23" s="4">
        <v>1499093.67</v>
      </c>
      <c r="CV23" s="4">
        <v>109524.47</v>
      </c>
      <c r="CW23" s="5">
        <v>0</v>
      </c>
      <c r="CX23" s="4">
        <v>7365.68</v>
      </c>
      <c r="CY23" s="4">
        <v>23894758.57</v>
      </c>
      <c r="CZ23" s="10"/>
      <c r="DA23" s="4">
        <v>117567.63</v>
      </c>
      <c r="DB23" s="4">
        <v>7906.6</v>
      </c>
      <c r="DC23" s="4">
        <v>23947409.09</v>
      </c>
      <c r="DD23" s="4">
        <v>1610498.27</v>
      </c>
      <c r="DE23" s="4">
        <v>385590.98</v>
      </c>
      <c r="DF23" s="5">
        <v>0</v>
      </c>
      <c r="DG23" s="4">
        <v>25931.56</v>
      </c>
      <c r="DH23" s="4">
        <v>25843955.669999998</v>
      </c>
      <c r="DI23" s="10"/>
    </row>
    <row r="24" spans="1:113">
      <c r="A24" s="2" t="str">
        <f>INDEX(Map!$A$6:$B$70,MATCH('FY13 Essbase'!C24,Map!$A$6:$A$70,0),2)</f>
        <v>017DIV</v>
      </c>
      <c r="B24" s="17"/>
      <c r="C24" s="3" t="s">
        <v>82</v>
      </c>
      <c r="D24" s="3" t="s">
        <v>40</v>
      </c>
      <c r="E24" s="10"/>
      <c r="F24" s="4">
        <v>23.25</v>
      </c>
      <c r="G24" s="4">
        <v>1.56</v>
      </c>
      <c r="H24" s="4">
        <v>-2255.83</v>
      </c>
      <c r="I24" s="4">
        <v>-151.71</v>
      </c>
      <c r="J24" s="5">
        <v>0</v>
      </c>
      <c r="K24" s="5">
        <v>0</v>
      </c>
      <c r="L24" s="5">
        <v>0</v>
      </c>
      <c r="M24" s="4">
        <v>-2432.35</v>
      </c>
      <c r="N24" s="10"/>
      <c r="O24" s="4">
        <v>23.25</v>
      </c>
      <c r="P24" s="4">
        <v>1.56</v>
      </c>
      <c r="Q24" s="4">
        <v>-2255.83</v>
      </c>
      <c r="R24" s="4">
        <v>-151.71</v>
      </c>
      <c r="S24" s="5">
        <v>0</v>
      </c>
      <c r="T24" s="5">
        <v>0</v>
      </c>
      <c r="U24" s="5">
        <v>0</v>
      </c>
      <c r="V24" s="4">
        <v>-2432.35</v>
      </c>
      <c r="W24" s="10"/>
      <c r="X24" s="4">
        <v>23.25</v>
      </c>
      <c r="Y24" s="4">
        <v>1.56</v>
      </c>
      <c r="Z24" s="4">
        <v>-2255.83</v>
      </c>
      <c r="AA24" s="4">
        <v>-151.71</v>
      </c>
      <c r="AB24" s="5">
        <v>0</v>
      </c>
      <c r="AC24" s="5">
        <v>0</v>
      </c>
      <c r="AD24" s="5">
        <v>0</v>
      </c>
      <c r="AE24" s="4">
        <v>-2432.35</v>
      </c>
      <c r="AF24" s="10"/>
      <c r="AG24" s="4">
        <v>23.25</v>
      </c>
      <c r="AH24" s="4">
        <v>1.56</v>
      </c>
      <c r="AI24" s="4">
        <v>-2255.83</v>
      </c>
      <c r="AJ24" s="4">
        <v>-151.71</v>
      </c>
      <c r="AK24" s="5">
        <v>0</v>
      </c>
      <c r="AL24" s="5">
        <v>0</v>
      </c>
      <c r="AM24" s="5">
        <v>0</v>
      </c>
      <c r="AN24" s="4">
        <v>-2432.35</v>
      </c>
      <c r="AO24" s="10"/>
      <c r="AP24" s="4">
        <v>23.25</v>
      </c>
      <c r="AQ24" s="4">
        <v>1.56</v>
      </c>
      <c r="AR24" s="4">
        <v>-2255.83</v>
      </c>
      <c r="AS24" s="4">
        <v>-151.71</v>
      </c>
      <c r="AT24" s="5">
        <v>0</v>
      </c>
      <c r="AU24" s="5">
        <v>0</v>
      </c>
      <c r="AV24" s="5">
        <v>0</v>
      </c>
      <c r="AW24" s="4">
        <v>-2432.35</v>
      </c>
      <c r="AX24" s="10"/>
      <c r="AY24" s="4">
        <v>23.25</v>
      </c>
      <c r="AZ24" s="4">
        <v>1.56</v>
      </c>
      <c r="BA24" s="4">
        <v>-2242.83</v>
      </c>
      <c r="BB24" s="4">
        <v>-150.71</v>
      </c>
      <c r="BC24" s="5">
        <v>0</v>
      </c>
      <c r="BD24" s="5">
        <v>0</v>
      </c>
      <c r="BE24" s="5">
        <v>0</v>
      </c>
      <c r="BF24" s="4">
        <v>-2418.35</v>
      </c>
      <c r="BG24" s="10"/>
      <c r="BH24" s="4">
        <v>23.25</v>
      </c>
      <c r="BI24" s="4">
        <v>1.56</v>
      </c>
      <c r="BJ24" s="4">
        <v>-2242.83</v>
      </c>
      <c r="BK24" s="4">
        <v>-150.71</v>
      </c>
      <c r="BL24" s="5">
        <v>0</v>
      </c>
      <c r="BM24" s="5">
        <v>0</v>
      </c>
      <c r="BN24" s="5">
        <v>0</v>
      </c>
      <c r="BO24" s="4">
        <v>-2418.35</v>
      </c>
      <c r="BP24" s="10"/>
      <c r="BQ24" s="4">
        <v>23.25</v>
      </c>
      <c r="BR24" s="4">
        <v>1.56</v>
      </c>
      <c r="BS24" s="4">
        <v>-2242.83</v>
      </c>
      <c r="BT24" s="4">
        <v>-150.71</v>
      </c>
      <c r="BU24" s="5">
        <v>0</v>
      </c>
      <c r="BV24" s="5">
        <v>0</v>
      </c>
      <c r="BW24" s="5">
        <v>0</v>
      </c>
      <c r="BX24" s="4">
        <v>-2418.35</v>
      </c>
      <c r="BY24" s="10"/>
      <c r="BZ24" s="4">
        <v>2.39</v>
      </c>
      <c r="CA24" s="4">
        <v>0.16</v>
      </c>
      <c r="CB24" s="4">
        <v>-2321.5</v>
      </c>
      <c r="CC24" s="4">
        <v>-156.12</v>
      </c>
      <c r="CD24" s="5">
        <v>0</v>
      </c>
      <c r="CE24" s="5">
        <v>0</v>
      </c>
      <c r="CF24" s="5">
        <v>0</v>
      </c>
      <c r="CG24" s="4">
        <v>-2480.17</v>
      </c>
      <c r="CH24" s="10"/>
      <c r="CI24" s="4">
        <v>2.39</v>
      </c>
      <c r="CJ24" s="4">
        <v>0.16</v>
      </c>
      <c r="CK24" s="4">
        <v>-2321.5</v>
      </c>
      <c r="CL24" s="4">
        <v>-156.12</v>
      </c>
      <c r="CM24" s="5">
        <v>0</v>
      </c>
      <c r="CN24" s="5">
        <v>0</v>
      </c>
      <c r="CO24" s="5">
        <v>0</v>
      </c>
      <c r="CP24" s="4">
        <v>-2480.17</v>
      </c>
      <c r="CQ24" s="10"/>
      <c r="CR24" s="4">
        <v>2.39</v>
      </c>
      <c r="CS24" s="4">
        <v>0.16</v>
      </c>
      <c r="CT24" s="4">
        <v>-2321.5</v>
      </c>
      <c r="CU24" s="4">
        <v>-156.12</v>
      </c>
      <c r="CV24" s="5">
        <v>0</v>
      </c>
      <c r="CW24" s="5">
        <v>0</v>
      </c>
      <c r="CX24" s="5">
        <v>0</v>
      </c>
      <c r="CY24" s="4">
        <v>-2480.17</v>
      </c>
      <c r="CZ24" s="10"/>
      <c r="DA24" s="4">
        <v>2.39</v>
      </c>
      <c r="DB24" s="4">
        <v>0.16</v>
      </c>
      <c r="DC24" s="4">
        <v>-2144</v>
      </c>
      <c r="DD24" s="4">
        <v>-144.19</v>
      </c>
      <c r="DE24" s="5">
        <v>0</v>
      </c>
      <c r="DF24" s="5">
        <v>0</v>
      </c>
      <c r="DG24" s="5">
        <v>0</v>
      </c>
      <c r="DH24" s="4">
        <v>-2290.7400000000002</v>
      </c>
      <c r="DI24" s="10"/>
    </row>
    <row r="25" spans="1:113">
      <c r="A25" s="2" t="str">
        <f>INDEX(Map!$A$6:$B$70,MATCH('FY13 Essbase'!C25,Map!$A$6:$A$70,0),2)</f>
        <v>018DIV</v>
      </c>
      <c r="B25" s="17"/>
      <c r="C25" s="3" t="s">
        <v>83</v>
      </c>
      <c r="D25" s="3" t="s">
        <v>41</v>
      </c>
      <c r="E25" s="10"/>
      <c r="F25" s="4">
        <v>-49185.07</v>
      </c>
      <c r="G25" s="4">
        <v>-3307.77</v>
      </c>
      <c r="H25" s="4">
        <v>-175161.12</v>
      </c>
      <c r="I25" s="4">
        <v>-11779.84</v>
      </c>
      <c r="J25" s="4">
        <v>289.68</v>
      </c>
      <c r="K25" s="5">
        <v>0</v>
      </c>
      <c r="L25" s="4">
        <v>19.48</v>
      </c>
      <c r="M25" s="4">
        <v>-134138.96</v>
      </c>
      <c r="N25" s="10"/>
      <c r="O25" s="4">
        <v>-49185.07</v>
      </c>
      <c r="P25" s="4">
        <v>-3307.77</v>
      </c>
      <c r="Q25" s="4">
        <v>-175161.12</v>
      </c>
      <c r="R25" s="4">
        <v>-11779.84</v>
      </c>
      <c r="S25" s="4">
        <v>289.68</v>
      </c>
      <c r="T25" s="5">
        <v>0</v>
      </c>
      <c r="U25" s="4">
        <v>19.48</v>
      </c>
      <c r="V25" s="4">
        <v>-134138.96</v>
      </c>
      <c r="W25" s="10"/>
      <c r="X25" s="4">
        <v>-49185.07</v>
      </c>
      <c r="Y25" s="4">
        <v>-3307.77</v>
      </c>
      <c r="Z25" s="4">
        <v>-175161.12</v>
      </c>
      <c r="AA25" s="4">
        <v>-11779.84</v>
      </c>
      <c r="AB25" s="4">
        <v>289.68</v>
      </c>
      <c r="AC25" s="5">
        <v>0</v>
      </c>
      <c r="AD25" s="4">
        <v>19.48</v>
      </c>
      <c r="AE25" s="4">
        <v>-134138.96</v>
      </c>
      <c r="AF25" s="10"/>
      <c r="AG25" s="4">
        <v>-49185.07</v>
      </c>
      <c r="AH25" s="4">
        <v>-3307.77</v>
      </c>
      <c r="AI25" s="4">
        <v>-175161.12</v>
      </c>
      <c r="AJ25" s="4">
        <v>-11779.84</v>
      </c>
      <c r="AK25" s="4">
        <v>289.68</v>
      </c>
      <c r="AL25" s="5">
        <v>0</v>
      </c>
      <c r="AM25" s="4">
        <v>19.48</v>
      </c>
      <c r="AN25" s="4">
        <v>-134138.96</v>
      </c>
      <c r="AO25" s="10"/>
      <c r="AP25" s="4">
        <v>-49185.07</v>
      </c>
      <c r="AQ25" s="4">
        <v>-3307.77</v>
      </c>
      <c r="AR25" s="4">
        <v>-175161.12</v>
      </c>
      <c r="AS25" s="4">
        <v>-11779.84</v>
      </c>
      <c r="AT25" s="4">
        <v>289.68</v>
      </c>
      <c r="AU25" s="5">
        <v>0</v>
      </c>
      <c r="AV25" s="4">
        <v>19.48</v>
      </c>
      <c r="AW25" s="4">
        <v>-134138.96</v>
      </c>
      <c r="AX25" s="10"/>
      <c r="AY25" s="4">
        <v>-49185.07</v>
      </c>
      <c r="AZ25" s="4">
        <v>-3307.77</v>
      </c>
      <c r="BA25" s="4">
        <v>-275481.12</v>
      </c>
      <c r="BB25" s="4">
        <v>-18526.84</v>
      </c>
      <c r="BC25" s="4">
        <v>289.68</v>
      </c>
      <c r="BD25" s="5">
        <v>0</v>
      </c>
      <c r="BE25" s="4">
        <v>19.48</v>
      </c>
      <c r="BF25" s="4">
        <v>-241205.96</v>
      </c>
      <c r="BG25" s="10"/>
      <c r="BH25" s="4">
        <v>-49185.07</v>
      </c>
      <c r="BI25" s="4">
        <v>-3307.77</v>
      </c>
      <c r="BJ25" s="4">
        <v>-275481.12</v>
      </c>
      <c r="BK25" s="4">
        <v>-18526.84</v>
      </c>
      <c r="BL25" s="4">
        <v>289.68</v>
      </c>
      <c r="BM25" s="5">
        <v>0</v>
      </c>
      <c r="BN25" s="4">
        <v>19.48</v>
      </c>
      <c r="BO25" s="4">
        <v>-241205.96</v>
      </c>
      <c r="BP25" s="10"/>
      <c r="BQ25" s="4">
        <v>-49185.07</v>
      </c>
      <c r="BR25" s="4">
        <v>-3307.77</v>
      </c>
      <c r="BS25" s="4">
        <v>-275481.12</v>
      </c>
      <c r="BT25" s="4">
        <v>-18526.84</v>
      </c>
      <c r="BU25" s="4">
        <v>289.68</v>
      </c>
      <c r="BV25" s="5">
        <v>0</v>
      </c>
      <c r="BW25" s="4">
        <v>19.48</v>
      </c>
      <c r="BX25" s="4">
        <v>-241205.96</v>
      </c>
      <c r="BY25" s="10"/>
      <c r="BZ25" s="4">
        <v>101.57</v>
      </c>
      <c r="CA25" s="4">
        <v>6.83</v>
      </c>
      <c r="CB25" s="4">
        <v>-182802.76</v>
      </c>
      <c r="CC25" s="4">
        <v>-12293.75</v>
      </c>
      <c r="CD25" s="4">
        <v>289.67</v>
      </c>
      <c r="CE25" s="5">
        <v>0</v>
      </c>
      <c r="CF25" s="4">
        <v>19.48</v>
      </c>
      <c r="CG25" s="4">
        <v>-194895.76</v>
      </c>
      <c r="CH25" s="10"/>
      <c r="CI25" s="4">
        <v>101.57</v>
      </c>
      <c r="CJ25" s="4">
        <v>6.83</v>
      </c>
      <c r="CK25" s="4">
        <v>-182802.76</v>
      </c>
      <c r="CL25" s="4">
        <v>-12293.75</v>
      </c>
      <c r="CM25" s="4">
        <v>289.67</v>
      </c>
      <c r="CN25" s="5">
        <v>0</v>
      </c>
      <c r="CO25" s="4">
        <v>19.48</v>
      </c>
      <c r="CP25" s="4">
        <v>-194895.76</v>
      </c>
      <c r="CQ25" s="10"/>
      <c r="CR25" s="4">
        <v>101.57</v>
      </c>
      <c r="CS25" s="4">
        <v>6.83</v>
      </c>
      <c r="CT25" s="4">
        <v>-182802.76</v>
      </c>
      <c r="CU25" s="4">
        <v>-12293.75</v>
      </c>
      <c r="CV25" s="4">
        <v>289.67</v>
      </c>
      <c r="CW25" s="5">
        <v>0</v>
      </c>
      <c r="CX25" s="4">
        <v>19.48</v>
      </c>
      <c r="CY25" s="4">
        <v>-194895.76</v>
      </c>
      <c r="CZ25" s="10"/>
      <c r="DA25" s="4">
        <v>-24186.58</v>
      </c>
      <c r="DB25" s="4">
        <v>-1626.58</v>
      </c>
      <c r="DC25" s="4">
        <v>-138730.59</v>
      </c>
      <c r="DD25" s="4">
        <v>-9329.83</v>
      </c>
      <c r="DE25" s="4">
        <v>255.13</v>
      </c>
      <c r="DF25" s="5">
        <v>0</v>
      </c>
      <c r="DG25" s="4">
        <v>17.16</v>
      </c>
      <c r="DH25" s="4">
        <v>-121974.96999999999</v>
      </c>
      <c r="DI25" s="10"/>
    </row>
    <row r="26" spans="1:113">
      <c r="A26" s="2" t="str">
        <f>INDEX(Map!$A$6:$B$70,MATCH('FY13 Essbase'!C26,Map!$A$6:$A$70,0),2)</f>
        <v>019DIV</v>
      </c>
      <c r="B26" s="17"/>
      <c r="C26" s="3" t="s">
        <v>76</v>
      </c>
      <c r="D26" s="3" t="s">
        <v>34</v>
      </c>
      <c r="E26" s="10"/>
      <c r="F26" s="4">
        <v>-7688.15</v>
      </c>
      <c r="G26" s="4">
        <v>-517.04</v>
      </c>
      <c r="H26" s="4">
        <v>5130068.0599999996</v>
      </c>
      <c r="I26" s="4">
        <v>345004.56</v>
      </c>
      <c r="J26" s="5">
        <v>0</v>
      </c>
      <c r="K26" s="5">
        <v>0</v>
      </c>
      <c r="L26" s="5">
        <v>0</v>
      </c>
      <c r="M26" s="4">
        <v>5483277.8099999996</v>
      </c>
      <c r="N26" s="10"/>
      <c r="O26" s="4">
        <v>-7688.15</v>
      </c>
      <c r="P26" s="4">
        <v>-517.04</v>
      </c>
      <c r="Q26" s="4">
        <v>5130068.0599999996</v>
      </c>
      <c r="R26" s="4">
        <v>345004.56</v>
      </c>
      <c r="S26" s="5">
        <v>0</v>
      </c>
      <c r="T26" s="5">
        <v>0</v>
      </c>
      <c r="U26" s="5">
        <v>0</v>
      </c>
      <c r="V26" s="4">
        <v>5483277.8099999996</v>
      </c>
      <c r="W26" s="10"/>
      <c r="X26" s="4">
        <v>-7688.15</v>
      </c>
      <c r="Y26" s="4">
        <v>-517.04</v>
      </c>
      <c r="Z26" s="4">
        <v>5130068.0599999996</v>
      </c>
      <c r="AA26" s="4">
        <v>345004.56</v>
      </c>
      <c r="AB26" s="5">
        <v>0</v>
      </c>
      <c r="AC26" s="5">
        <v>0</v>
      </c>
      <c r="AD26" s="5">
        <v>0</v>
      </c>
      <c r="AE26" s="4">
        <v>5483277.8099999996</v>
      </c>
      <c r="AF26" s="10"/>
      <c r="AG26" s="4">
        <v>-7688.15</v>
      </c>
      <c r="AH26" s="4">
        <v>-517.04</v>
      </c>
      <c r="AI26" s="4">
        <v>5130068.0599999996</v>
      </c>
      <c r="AJ26" s="4">
        <v>345004.56</v>
      </c>
      <c r="AK26" s="5">
        <v>0</v>
      </c>
      <c r="AL26" s="5">
        <v>0</v>
      </c>
      <c r="AM26" s="5">
        <v>0</v>
      </c>
      <c r="AN26" s="4">
        <v>5483277.8099999996</v>
      </c>
      <c r="AO26" s="10"/>
      <c r="AP26" s="4">
        <v>-7688.15</v>
      </c>
      <c r="AQ26" s="4">
        <v>-517.04</v>
      </c>
      <c r="AR26" s="4">
        <v>5130068.0599999996</v>
      </c>
      <c r="AS26" s="4">
        <v>345004.56</v>
      </c>
      <c r="AT26" s="5">
        <v>0</v>
      </c>
      <c r="AU26" s="5">
        <v>0</v>
      </c>
      <c r="AV26" s="5">
        <v>0</v>
      </c>
      <c r="AW26" s="4">
        <v>5483277.8099999996</v>
      </c>
      <c r="AX26" s="10"/>
      <c r="AY26" s="4">
        <v>-7688.15</v>
      </c>
      <c r="AZ26" s="4">
        <v>-517.04</v>
      </c>
      <c r="BA26" s="4">
        <v>5146353.0599999996</v>
      </c>
      <c r="BB26" s="4">
        <v>346099.56</v>
      </c>
      <c r="BC26" s="5">
        <v>0</v>
      </c>
      <c r="BD26" s="5">
        <v>0</v>
      </c>
      <c r="BE26" s="5">
        <v>0</v>
      </c>
      <c r="BF26" s="4">
        <v>5500657.8099999996</v>
      </c>
      <c r="BG26" s="10"/>
      <c r="BH26" s="4">
        <v>-7688.15</v>
      </c>
      <c r="BI26" s="4">
        <v>-517.04</v>
      </c>
      <c r="BJ26" s="4">
        <v>5146353.0599999996</v>
      </c>
      <c r="BK26" s="4">
        <v>346099.56</v>
      </c>
      <c r="BL26" s="5">
        <v>0</v>
      </c>
      <c r="BM26" s="5">
        <v>0</v>
      </c>
      <c r="BN26" s="5">
        <v>0</v>
      </c>
      <c r="BO26" s="4">
        <v>5500657.8099999996</v>
      </c>
      <c r="BP26" s="10"/>
      <c r="BQ26" s="4">
        <v>-7688.15</v>
      </c>
      <c r="BR26" s="4">
        <v>-517.04</v>
      </c>
      <c r="BS26" s="4">
        <v>5146353.0599999996</v>
      </c>
      <c r="BT26" s="4">
        <v>346099.56</v>
      </c>
      <c r="BU26" s="5">
        <v>0</v>
      </c>
      <c r="BV26" s="5">
        <v>0</v>
      </c>
      <c r="BW26" s="5">
        <v>0</v>
      </c>
      <c r="BX26" s="4">
        <v>5500657.8099999996</v>
      </c>
      <c r="BY26" s="10"/>
      <c r="BZ26" s="4">
        <v>-26049.11</v>
      </c>
      <c r="CA26" s="4">
        <v>-1751.84</v>
      </c>
      <c r="CB26" s="4">
        <v>5298067.3499999996</v>
      </c>
      <c r="CC26" s="4">
        <v>356302.78</v>
      </c>
      <c r="CD26" s="5">
        <v>0</v>
      </c>
      <c r="CE26" s="5">
        <v>0</v>
      </c>
      <c r="CF26" s="5">
        <v>0</v>
      </c>
      <c r="CG26" s="4">
        <v>5682171.0800000001</v>
      </c>
      <c r="CH26" s="10"/>
      <c r="CI26" s="4">
        <v>-26049.11</v>
      </c>
      <c r="CJ26" s="4">
        <v>-1751.84</v>
      </c>
      <c r="CK26" s="4">
        <v>5298067.3499999996</v>
      </c>
      <c r="CL26" s="4">
        <v>356302.78</v>
      </c>
      <c r="CM26" s="5">
        <v>0</v>
      </c>
      <c r="CN26" s="5">
        <v>0</v>
      </c>
      <c r="CO26" s="5">
        <v>0</v>
      </c>
      <c r="CP26" s="4">
        <v>5682171.0800000001</v>
      </c>
      <c r="CQ26" s="10"/>
      <c r="CR26" s="4">
        <v>-26049.11</v>
      </c>
      <c r="CS26" s="4">
        <v>-1751.84</v>
      </c>
      <c r="CT26" s="4">
        <v>5298067.3499999996</v>
      </c>
      <c r="CU26" s="4">
        <v>356302.78</v>
      </c>
      <c r="CV26" s="5">
        <v>0</v>
      </c>
      <c r="CW26" s="5">
        <v>0</v>
      </c>
      <c r="CX26" s="5">
        <v>0</v>
      </c>
      <c r="CY26" s="4">
        <v>5682171.0800000001</v>
      </c>
      <c r="CZ26" s="10"/>
      <c r="DA26" s="4">
        <v>3403.24</v>
      </c>
      <c r="DB26" s="4">
        <v>228.87</v>
      </c>
      <c r="DC26" s="4">
        <v>5829233.3600000003</v>
      </c>
      <c r="DD26" s="4">
        <v>392024.47</v>
      </c>
      <c r="DE26" s="5">
        <v>0</v>
      </c>
      <c r="DF26" s="5">
        <v>0</v>
      </c>
      <c r="DG26" s="5">
        <v>0</v>
      </c>
      <c r="DH26" s="4">
        <v>6217625.7199999997</v>
      </c>
      <c r="DI26" s="10"/>
    </row>
    <row r="27" spans="1:113">
      <c r="A27" s="2" t="str">
        <f>INDEX(Map!$A$6:$B$70,MATCH('FY13 Essbase'!C27,Map!$A$6:$A$70,0),2)</f>
        <v>020DIV</v>
      </c>
      <c r="B27" s="17"/>
      <c r="C27" s="3" t="s">
        <v>85</v>
      </c>
      <c r="D27" s="3" t="s">
        <v>43</v>
      </c>
      <c r="E27" s="10"/>
      <c r="F27" s="4">
        <v>9916.9699999999993</v>
      </c>
      <c r="G27" s="4">
        <v>666.94</v>
      </c>
      <c r="H27" s="4">
        <v>1359572.09</v>
      </c>
      <c r="I27" s="4">
        <v>91433.22</v>
      </c>
      <c r="J27" s="4">
        <v>4435.0600000000004</v>
      </c>
      <c r="K27" s="5">
        <v>0</v>
      </c>
      <c r="L27" s="4">
        <v>298.25</v>
      </c>
      <c r="M27" s="4">
        <v>1445154.71</v>
      </c>
      <c r="N27" s="10"/>
      <c r="O27" s="4">
        <v>9916.9699999999993</v>
      </c>
      <c r="P27" s="4">
        <v>666.94</v>
      </c>
      <c r="Q27" s="4">
        <v>1359572.09</v>
      </c>
      <c r="R27" s="4">
        <v>91433.22</v>
      </c>
      <c r="S27" s="4">
        <v>4435.0600000000004</v>
      </c>
      <c r="T27" s="5">
        <v>0</v>
      </c>
      <c r="U27" s="4">
        <v>298.25</v>
      </c>
      <c r="V27" s="4">
        <v>1445154.71</v>
      </c>
      <c r="W27" s="10"/>
      <c r="X27" s="4">
        <v>9916.9699999999993</v>
      </c>
      <c r="Y27" s="4">
        <v>666.94</v>
      </c>
      <c r="Z27" s="4">
        <v>1359572.09</v>
      </c>
      <c r="AA27" s="4">
        <v>91433.22</v>
      </c>
      <c r="AB27" s="4">
        <v>4435.0600000000004</v>
      </c>
      <c r="AC27" s="5">
        <v>0</v>
      </c>
      <c r="AD27" s="4">
        <v>298.25</v>
      </c>
      <c r="AE27" s="4">
        <v>1445154.71</v>
      </c>
      <c r="AF27" s="10"/>
      <c r="AG27" s="4">
        <v>9916.9699999999993</v>
      </c>
      <c r="AH27" s="4">
        <v>666.94</v>
      </c>
      <c r="AI27" s="4">
        <v>1359572.09</v>
      </c>
      <c r="AJ27" s="4">
        <v>91433.22</v>
      </c>
      <c r="AK27" s="4">
        <v>4435.0600000000004</v>
      </c>
      <c r="AL27" s="5">
        <v>0</v>
      </c>
      <c r="AM27" s="4">
        <v>298.25</v>
      </c>
      <c r="AN27" s="4">
        <v>1445154.71</v>
      </c>
      <c r="AO27" s="10"/>
      <c r="AP27" s="4">
        <v>9916.9699999999993</v>
      </c>
      <c r="AQ27" s="4">
        <v>666.94</v>
      </c>
      <c r="AR27" s="4">
        <v>1359572.09</v>
      </c>
      <c r="AS27" s="4">
        <v>91433.22</v>
      </c>
      <c r="AT27" s="4">
        <v>4435.0600000000004</v>
      </c>
      <c r="AU27" s="5">
        <v>0</v>
      </c>
      <c r="AV27" s="4">
        <v>298.25</v>
      </c>
      <c r="AW27" s="4">
        <v>1445154.71</v>
      </c>
      <c r="AX27" s="10"/>
      <c r="AY27" s="4">
        <v>9916.9699999999993</v>
      </c>
      <c r="AZ27" s="4">
        <v>666.94</v>
      </c>
      <c r="BA27" s="4">
        <v>1374401.09</v>
      </c>
      <c r="BB27" s="4">
        <v>92430.22</v>
      </c>
      <c r="BC27" s="4">
        <v>4435.0600000000004</v>
      </c>
      <c r="BD27" s="5">
        <v>0</v>
      </c>
      <c r="BE27" s="4">
        <v>298.25</v>
      </c>
      <c r="BF27" s="4">
        <v>1460980.71</v>
      </c>
      <c r="BG27" s="10"/>
      <c r="BH27" s="4">
        <v>9916.9699999999993</v>
      </c>
      <c r="BI27" s="4">
        <v>666.94</v>
      </c>
      <c r="BJ27" s="4">
        <v>1374401.09</v>
      </c>
      <c r="BK27" s="4">
        <v>92430.22</v>
      </c>
      <c r="BL27" s="4">
        <v>4435.0600000000004</v>
      </c>
      <c r="BM27" s="5">
        <v>0</v>
      </c>
      <c r="BN27" s="4">
        <v>298.25</v>
      </c>
      <c r="BO27" s="4">
        <v>1460980.71</v>
      </c>
      <c r="BP27" s="10"/>
      <c r="BQ27" s="4">
        <v>9916.9699999999993</v>
      </c>
      <c r="BR27" s="4">
        <v>666.94</v>
      </c>
      <c r="BS27" s="4">
        <v>1374401.09</v>
      </c>
      <c r="BT27" s="4">
        <v>92430.22</v>
      </c>
      <c r="BU27" s="4">
        <v>4435.0600000000004</v>
      </c>
      <c r="BV27" s="5">
        <v>0</v>
      </c>
      <c r="BW27" s="4">
        <v>298.25</v>
      </c>
      <c r="BX27" s="4">
        <v>1460980.71</v>
      </c>
      <c r="BY27" s="10"/>
      <c r="BZ27" s="4">
        <v>9916.9699999999993</v>
      </c>
      <c r="CA27" s="4">
        <v>666.93</v>
      </c>
      <c r="CB27" s="4">
        <v>1380216.92</v>
      </c>
      <c r="CC27" s="4">
        <v>92821.61</v>
      </c>
      <c r="CD27" s="4">
        <v>4435.0600000000004</v>
      </c>
      <c r="CE27" s="5">
        <v>0</v>
      </c>
      <c r="CF27" s="4">
        <v>298.26</v>
      </c>
      <c r="CG27" s="4">
        <v>1467187.95</v>
      </c>
      <c r="CH27" s="10"/>
      <c r="CI27" s="4">
        <v>9916.9699999999993</v>
      </c>
      <c r="CJ27" s="4">
        <v>666.93</v>
      </c>
      <c r="CK27" s="4">
        <v>1380216.92</v>
      </c>
      <c r="CL27" s="4">
        <v>92821.61</v>
      </c>
      <c r="CM27" s="4">
        <v>4435.0600000000004</v>
      </c>
      <c r="CN27" s="5">
        <v>0</v>
      </c>
      <c r="CO27" s="4">
        <v>298.26</v>
      </c>
      <c r="CP27" s="4">
        <v>1467187.95</v>
      </c>
      <c r="CQ27" s="10"/>
      <c r="CR27" s="4">
        <v>9916.9699999999993</v>
      </c>
      <c r="CS27" s="4">
        <v>666.93</v>
      </c>
      <c r="CT27" s="4">
        <v>1380216.92</v>
      </c>
      <c r="CU27" s="4">
        <v>92821.61</v>
      </c>
      <c r="CV27" s="4">
        <v>4435.0600000000004</v>
      </c>
      <c r="CW27" s="5">
        <v>0</v>
      </c>
      <c r="CX27" s="4">
        <v>298.26</v>
      </c>
      <c r="CY27" s="4">
        <v>1467187.95</v>
      </c>
      <c r="CZ27" s="10"/>
      <c r="DA27" s="4">
        <v>15927.97</v>
      </c>
      <c r="DB27" s="4">
        <v>1071.18</v>
      </c>
      <c r="DC27" s="4">
        <v>1601075.74</v>
      </c>
      <c r="DD27" s="4">
        <v>107674.68</v>
      </c>
      <c r="DE27" s="4">
        <v>8696.7199999999993</v>
      </c>
      <c r="DF27" s="5">
        <v>0</v>
      </c>
      <c r="DG27" s="4">
        <v>584.87</v>
      </c>
      <c r="DH27" s="4">
        <v>1701032.8599999999</v>
      </c>
      <c r="DI27" s="10"/>
    </row>
    <row r="28" spans="1:113">
      <c r="A28" s="2" t="str">
        <f>INDEX(Map!$A$6:$B$70,MATCH('FY13 Essbase'!C28,Map!$A$6:$A$70,0),2)</f>
        <v>021DIV</v>
      </c>
      <c r="B28" s="17"/>
      <c r="C28" s="3" t="s">
        <v>89</v>
      </c>
      <c r="D28" s="3" t="s">
        <v>47</v>
      </c>
      <c r="E28" s="10"/>
      <c r="F28" s="4">
        <v>106146.54</v>
      </c>
      <c r="G28" s="4">
        <v>7138.5</v>
      </c>
      <c r="H28" s="4">
        <v>5728579.6900000004</v>
      </c>
      <c r="I28" s="4">
        <v>385255.36</v>
      </c>
      <c r="J28" s="4">
        <v>16434.47</v>
      </c>
      <c r="K28" s="5">
        <v>0</v>
      </c>
      <c r="L28" s="4">
        <v>1105.24</v>
      </c>
      <c r="M28" s="4">
        <v>6018089.7200000007</v>
      </c>
      <c r="N28" s="10"/>
      <c r="O28" s="4">
        <v>106146.54</v>
      </c>
      <c r="P28" s="4">
        <v>7138.5</v>
      </c>
      <c r="Q28" s="4">
        <v>5728579.6900000004</v>
      </c>
      <c r="R28" s="4">
        <v>385255.36</v>
      </c>
      <c r="S28" s="4">
        <v>16434.47</v>
      </c>
      <c r="T28" s="5">
        <v>0</v>
      </c>
      <c r="U28" s="4">
        <v>1105.24</v>
      </c>
      <c r="V28" s="4">
        <v>6018089.7200000007</v>
      </c>
      <c r="W28" s="10"/>
      <c r="X28" s="4">
        <v>106146.54</v>
      </c>
      <c r="Y28" s="4">
        <v>7138.5</v>
      </c>
      <c r="Z28" s="4">
        <v>5728579.6900000004</v>
      </c>
      <c r="AA28" s="4">
        <v>385255.36</v>
      </c>
      <c r="AB28" s="4">
        <v>16434.47</v>
      </c>
      <c r="AC28" s="5">
        <v>0</v>
      </c>
      <c r="AD28" s="4">
        <v>1105.24</v>
      </c>
      <c r="AE28" s="4">
        <v>6018089.7200000007</v>
      </c>
      <c r="AF28" s="10"/>
      <c r="AG28" s="4">
        <v>106146.54</v>
      </c>
      <c r="AH28" s="4">
        <v>7138.5</v>
      </c>
      <c r="AI28" s="4">
        <v>5728579.6900000004</v>
      </c>
      <c r="AJ28" s="4">
        <v>385255.36</v>
      </c>
      <c r="AK28" s="4">
        <v>16434.47</v>
      </c>
      <c r="AL28" s="5">
        <v>0</v>
      </c>
      <c r="AM28" s="4">
        <v>1105.24</v>
      </c>
      <c r="AN28" s="4">
        <v>6018089.7200000007</v>
      </c>
      <c r="AO28" s="10"/>
      <c r="AP28" s="4">
        <v>106146.54</v>
      </c>
      <c r="AQ28" s="4">
        <v>7138.5</v>
      </c>
      <c r="AR28" s="4">
        <v>5728579.6900000004</v>
      </c>
      <c r="AS28" s="4">
        <v>385255.36</v>
      </c>
      <c r="AT28" s="4">
        <v>16434.47</v>
      </c>
      <c r="AU28" s="5">
        <v>0</v>
      </c>
      <c r="AV28" s="4">
        <v>1105.24</v>
      </c>
      <c r="AW28" s="4">
        <v>6018089.7200000007</v>
      </c>
      <c r="AX28" s="10"/>
      <c r="AY28" s="4">
        <v>106146.54</v>
      </c>
      <c r="AZ28" s="4">
        <v>7138.5</v>
      </c>
      <c r="BA28" s="4">
        <v>5777172.6900000004</v>
      </c>
      <c r="BB28" s="4">
        <v>388523.36</v>
      </c>
      <c r="BC28" s="4">
        <v>16434.47</v>
      </c>
      <c r="BD28" s="5">
        <v>0</v>
      </c>
      <c r="BE28" s="4">
        <v>1105.24</v>
      </c>
      <c r="BF28" s="4">
        <v>6069950.7200000007</v>
      </c>
      <c r="BG28" s="10"/>
      <c r="BH28" s="4">
        <v>106146.54</v>
      </c>
      <c r="BI28" s="4">
        <v>7138.5</v>
      </c>
      <c r="BJ28" s="4">
        <v>5777172.6900000004</v>
      </c>
      <c r="BK28" s="4">
        <v>388523.36</v>
      </c>
      <c r="BL28" s="4">
        <v>16434.47</v>
      </c>
      <c r="BM28" s="5">
        <v>0</v>
      </c>
      <c r="BN28" s="4">
        <v>1105.24</v>
      </c>
      <c r="BO28" s="4">
        <v>6069950.7200000007</v>
      </c>
      <c r="BP28" s="10"/>
      <c r="BQ28" s="4">
        <v>106146.54</v>
      </c>
      <c r="BR28" s="4">
        <v>7138.5</v>
      </c>
      <c r="BS28" s="4">
        <v>5777172.6900000004</v>
      </c>
      <c r="BT28" s="4">
        <v>388523.36</v>
      </c>
      <c r="BU28" s="4">
        <v>16434.47</v>
      </c>
      <c r="BV28" s="5">
        <v>0</v>
      </c>
      <c r="BW28" s="4">
        <v>1105.24</v>
      </c>
      <c r="BX28" s="4">
        <v>6069950.7200000007</v>
      </c>
      <c r="BY28" s="10"/>
      <c r="BZ28" s="4">
        <v>101197.12</v>
      </c>
      <c r="CA28" s="4">
        <v>6805.65</v>
      </c>
      <c r="CB28" s="4">
        <v>5817858.0999999996</v>
      </c>
      <c r="CC28" s="4">
        <v>391259.46</v>
      </c>
      <c r="CD28" s="4">
        <v>16434.47</v>
      </c>
      <c r="CE28" s="5">
        <v>0</v>
      </c>
      <c r="CF28" s="4">
        <v>1105.24</v>
      </c>
      <c r="CG28" s="4">
        <v>6118654.5</v>
      </c>
      <c r="CH28" s="10"/>
      <c r="CI28" s="4">
        <v>101197.12</v>
      </c>
      <c r="CJ28" s="4">
        <v>6805.65</v>
      </c>
      <c r="CK28" s="4">
        <v>5817858.0999999996</v>
      </c>
      <c r="CL28" s="4">
        <v>391259.46</v>
      </c>
      <c r="CM28" s="4">
        <v>16434.47</v>
      </c>
      <c r="CN28" s="5">
        <v>0</v>
      </c>
      <c r="CO28" s="4">
        <v>1105.24</v>
      </c>
      <c r="CP28" s="4">
        <v>6118654.5</v>
      </c>
      <c r="CQ28" s="10"/>
      <c r="CR28" s="4">
        <v>101197.12</v>
      </c>
      <c r="CS28" s="4">
        <v>6805.65</v>
      </c>
      <c r="CT28" s="4">
        <v>5817858.0999999996</v>
      </c>
      <c r="CU28" s="4">
        <v>391259.46</v>
      </c>
      <c r="CV28" s="4">
        <v>16434.47</v>
      </c>
      <c r="CW28" s="5">
        <v>0</v>
      </c>
      <c r="CX28" s="4">
        <v>1105.24</v>
      </c>
      <c r="CY28" s="4">
        <v>6118654.5</v>
      </c>
      <c r="CZ28" s="10"/>
      <c r="DA28" s="4">
        <v>115118.23</v>
      </c>
      <c r="DB28" s="4">
        <v>7741.87</v>
      </c>
      <c r="DC28" s="4">
        <v>6471298.6900000004</v>
      </c>
      <c r="DD28" s="4">
        <v>435204.3</v>
      </c>
      <c r="DE28" s="4">
        <v>38683.279999999999</v>
      </c>
      <c r="DF28" s="5">
        <v>0</v>
      </c>
      <c r="DG28" s="4">
        <v>2601.5100000000002</v>
      </c>
      <c r="DH28" s="4">
        <v>6824927.6800000006</v>
      </c>
      <c r="DI28" s="10"/>
    </row>
    <row r="29" spans="1:113">
      <c r="A29" s="2" t="str">
        <f>INDEX(Map!$A$6:$B$70,MATCH('FY13 Essbase'!C29,Map!$A$6:$A$70,0),2)</f>
        <v>030DIV</v>
      </c>
      <c r="B29" s="17"/>
      <c r="C29" s="3" t="s">
        <v>69</v>
      </c>
      <c r="D29" s="3" t="s">
        <v>27</v>
      </c>
      <c r="E29" s="10"/>
      <c r="F29" s="4">
        <v>1695194.3</v>
      </c>
      <c r="G29" s="4">
        <v>3063776.24</v>
      </c>
      <c r="H29" s="4">
        <v>1330150.0900000001</v>
      </c>
      <c r="I29" s="4">
        <v>89454.53</v>
      </c>
      <c r="J29" s="4">
        <v>473915.14</v>
      </c>
      <c r="K29" s="5">
        <v>0</v>
      </c>
      <c r="L29" s="4">
        <v>-1014787.22</v>
      </c>
      <c r="M29" s="4">
        <v>-3880238.0000000005</v>
      </c>
      <c r="N29" s="10"/>
      <c r="O29" s="4">
        <v>1695194.3</v>
      </c>
      <c r="P29" s="4">
        <v>3063776.24</v>
      </c>
      <c r="Q29" s="4">
        <v>1330150.0900000001</v>
      </c>
      <c r="R29" s="4">
        <v>89454.53</v>
      </c>
      <c r="S29" s="4">
        <v>473915.14</v>
      </c>
      <c r="T29" s="5">
        <v>0</v>
      </c>
      <c r="U29" s="4">
        <v>-1014787.22</v>
      </c>
      <c r="V29" s="4">
        <v>-3880238.0000000005</v>
      </c>
      <c r="W29" s="10"/>
      <c r="X29" s="4">
        <v>1695194.3</v>
      </c>
      <c r="Y29" s="4">
        <v>3063776.24</v>
      </c>
      <c r="Z29" s="4">
        <v>5460631.7400000002</v>
      </c>
      <c r="AA29" s="4">
        <v>266475.17</v>
      </c>
      <c r="AB29" s="4">
        <v>473915.14</v>
      </c>
      <c r="AC29" s="5">
        <v>0</v>
      </c>
      <c r="AD29" s="4">
        <v>-1014787.22</v>
      </c>
      <c r="AE29" s="4">
        <v>427264.2900000001</v>
      </c>
      <c r="AF29" s="10"/>
      <c r="AG29" s="4">
        <v>1695194.3</v>
      </c>
      <c r="AH29" s="4">
        <v>3063776.24</v>
      </c>
      <c r="AI29" s="4">
        <v>5460631.7400000002</v>
      </c>
      <c r="AJ29" s="4">
        <v>266475.17</v>
      </c>
      <c r="AK29" s="4">
        <v>473915.14</v>
      </c>
      <c r="AL29" s="5">
        <v>0</v>
      </c>
      <c r="AM29" s="4">
        <v>-1014787.22</v>
      </c>
      <c r="AN29" s="4">
        <v>427264.2900000001</v>
      </c>
      <c r="AO29" s="10"/>
      <c r="AP29" s="4">
        <v>1695194.3</v>
      </c>
      <c r="AQ29" s="4">
        <v>3063776.24</v>
      </c>
      <c r="AR29" s="4">
        <v>5460631.7400000002</v>
      </c>
      <c r="AS29" s="4">
        <v>266475.17</v>
      </c>
      <c r="AT29" s="4">
        <v>473915.14</v>
      </c>
      <c r="AU29" s="5">
        <v>0</v>
      </c>
      <c r="AV29" s="4">
        <v>-1014787.22</v>
      </c>
      <c r="AW29" s="4">
        <v>427264.2900000001</v>
      </c>
      <c r="AX29" s="10"/>
      <c r="AY29" s="4">
        <v>1892381.3</v>
      </c>
      <c r="AZ29" s="4">
        <v>2500387.2400000002</v>
      </c>
      <c r="BA29" s="4">
        <v>1811486.16</v>
      </c>
      <c r="BB29" s="4">
        <v>84045.22</v>
      </c>
      <c r="BC29" s="4">
        <v>116009.14</v>
      </c>
      <c r="BD29" s="5">
        <v>0</v>
      </c>
      <c r="BE29" s="4">
        <v>7801.78</v>
      </c>
      <c r="BF29" s="4">
        <v>-2373426.2399999998</v>
      </c>
      <c r="BG29" s="10"/>
      <c r="BH29" s="4">
        <v>1892381.3</v>
      </c>
      <c r="BI29" s="4">
        <v>2500387.2400000002</v>
      </c>
      <c r="BJ29" s="4">
        <v>1811486.16</v>
      </c>
      <c r="BK29" s="4">
        <v>84045.22</v>
      </c>
      <c r="BL29" s="4">
        <v>116009.14</v>
      </c>
      <c r="BM29" s="5">
        <v>0</v>
      </c>
      <c r="BN29" s="4">
        <v>7801.78</v>
      </c>
      <c r="BO29" s="4">
        <v>-2373426.2399999998</v>
      </c>
      <c r="BP29" s="10"/>
      <c r="BQ29" s="4">
        <v>1892381.3</v>
      </c>
      <c r="BR29" s="4">
        <v>2500387.2400000002</v>
      </c>
      <c r="BS29" s="4">
        <v>1811486.16</v>
      </c>
      <c r="BT29" s="4">
        <v>84045.22</v>
      </c>
      <c r="BU29" s="4">
        <v>116009.14</v>
      </c>
      <c r="BV29" s="5">
        <v>0</v>
      </c>
      <c r="BW29" s="4">
        <v>7801.78</v>
      </c>
      <c r="BX29" s="4">
        <v>-2373426.2399999998</v>
      </c>
      <c r="BY29" s="10"/>
      <c r="BZ29" s="4">
        <v>1928587.17</v>
      </c>
      <c r="CA29" s="4">
        <v>2080085.98</v>
      </c>
      <c r="CB29" s="4">
        <v>1824016.53</v>
      </c>
      <c r="CC29" s="4">
        <v>83087.97</v>
      </c>
      <c r="CD29" s="4">
        <v>115677.4</v>
      </c>
      <c r="CE29" s="5">
        <v>0</v>
      </c>
      <c r="CF29" s="4">
        <v>7779.47</v>
      </c>
      <c r="CG29" s="4">
        <v>-1978111.7799999998</v>
      </c>
      <c r="CH29" s="10"/>
      <c r="CI29" s="4">
        <v>1928587.17</v>
      </c>
      <c r="CJ29" s="4">
        <v>2080085.98</v>
      </c>
      <c r="CK29" s="4">
        <v>1824016.53</v>
      </c>
      <c r="CL29" s="4">
        <v>83087.97</v>
      </c>
      <c r="CM29" s="4">
        <v>115677.4</v>
      </c>
      <c r="CN29" s="5">
        <v>0</v>
      </c>
      <c r="CO29" s="4">
        <v>7779.47</v>
      </c>
      <c r="CP29" s="4">
        <v>-1978111.7799999998</v>
      </c>
      <c r="CQ29" s="10"/>
      <c r="CR29" s="4">
        <v>1704846.45</v>
      </c>
      <c r="CS29" s="4">
        <v>2674259.89</v>
      </c>
      <c r="CT29" s="4">
        <v>1824016.53</v>
      </c>
      <c r="CU29" s="4">
        <v>83087.97</v>
      </c>
      <c r="CV29" s="4">
        <v>115677.4</v>
      </c>
      <c r="CW29" s="5">
        <v>0</v>
      </c>
      <c r="CX29" s="4">
        <v>7779.47</v>
      </c>
      <c r="CY29" s="4">
        <v>-2348544.9699999993</v>
      </c>
      <c r="CZ29" s="10"/>
      <c r="DA29" s="4">
        <v>1877935.34</v>
      </c>
      <c r="DB29" s="4">
        <v>2856130.9</v>
      </c>
      <c r="DC29" s="4">
        <v>1085190.6399999999</v>
      </c>
      <c r="DD29" s="4">
        <v>8725.7900000000009</v>
      </c>
      <c r="DE29" s="4">
        <v>16946.78</v>
      </c>
      <c r="DF29" s="5">
        <v>0</v>
      </c>
      <c r="DG29" s="4">
        <v>1139.7</v>
      </c>
      <c r="DH29" s="4">
        <v>-3622063.33</v>
      </c>
      <c r="DI29" s="10"/>
    </row>
    <row r="30" spans="1:113">
      <c r="A30" s="2" t="str">
        <f>INDEX(Map!$A$6:$B$70,MATCH('FY13 Essbase'!C30,Map!$A$6:$A$70,0),2)</f>
        <v>031DIV</v>
      </c>
      <c r="B30" s="17"/>
      <c r="C30" s="3" t="s">
        <v>67</v>
      </c>
      <c r="D30" s="3" t="s">
        <v>25</v>
      </c>
      <c r="E30" s="10"/>
      <c r="F30" s="4">
        <v>796134.28</v>
      </c>
      <c r="G30" s="4">
        <v>53541.2</v>
      </c>
      <c r="H30" s="4">
        <v>24829642.539999999</v>
      </c>
      <c r="I30" s="4">
        <v>1669829.77</v>
      </c>
      <c r="J30" s="4">
        <v>253819.74</v>
      </c>
      <c r="K30" s="5">
        <v>0</v>
      </c>
      <c r="L30" s="4">
        <v>17069.75</v>
      </c>
      <c r="M30" s="4">
        <v>25920686.32</v>
      </c>
      <c r="N30" s="10"/>
      <c r="O30" s="4">
        <v>796134.28</v>
      </c>
      <c r="P30" s="4">
        <v>53541.2</v>
      </c>
      <c r="Q30" s="4">
        <v>24829642.539999999</v>
      </c>
      <c r="R30" s="4">
        <v>1669829.77</v>
      </c>
      <c r="S30" s="4">
        <v>253819.74</v>
      </c>
      <c r="T30" s="5">
        <v>0</v>
      </c>
      <c r="U30" s="4">
        <v>17069.75</v>
      </c>
      <c r="V30" s="4">
        <v>25920686.32</v>
      </c>
      <c r="W30" s="10"/>
      <c r="X30" s="4">
        <v>796134.28</v>
      </c>
      <c r="Y30" s="4">
        <v>53541.2</v>
      </c>
      <c r="Z30" s="4">
        <v>24829642.539999999</v>
      </c>
      <c r="AA30" s="4">
        <v>1669829.77</v>
      </c>
      <c r="AB30" s="4">
        <v>253819.74</v>
      </c>
      <c r="AC30" s="5">
        <v>0</v>
      </c>
      <c r="AD30" s="4">
        <v>17069.75</v>
      </c>
      <c r="AE30" s="4">
        <v>25920686.32</v>
      </c>
      <c r="AF30" s="10"/>
      <c r="AG30" s="4">
        <v>796134.28</v>
      </c>
      <c r="AH30" s="4">
        <v>53541.2</v>
      </c>
      <c r="AI30" s="4">
        <v>24829642.539999999</v>
      </c>
      <c r="AJ30" s="4">
        <v>1669829.77</v>
      </c>
      <c r="AK30" s="4">
        <v>253819.74</v>
      </c>
      <c r="AL30" s="5">
        <v>0</v>
      </c>
      <c r="AM30" s="4">
        <v>17069.75</v>
      </c>
      <c r="AN30" s="4">
        <v>25920686.32</v>
      </c>
      <c r="AO30" s="10"/>
      <c r="AP30" s="4">
        <v>796134.28</v>
      </c>
      <c r="AQ30" s="4">
        <v>53541.2</v>
      </c>
      <c r="AR30" s="4">
        <v>24829642.539999999</v>
      </c>
      <c r="AS30" s="4">
        <v>1669829.77</v>
      </c>
      <c r="AT30" s="4">
        <v>253819.74</v>
      </c>
      <c r="AU30" s="5">
        <v>0</v>
      </c>
      <c r="AV30" s="4">
        <v>17069.75</v>
      </c>
      <c r="AW30" s="4">
        <v>25920686.32</v>
      </c>
      <c r="AX30" s="10"/>
      <c r="AY30" s="4">
        <v>796134.28</v>
      </c>
      <c r="AZ30" s="4">
        <v>53541.2</v>
      </c>
      <c r="BA30" s="4">
        <v>25192305.539999999</v>
      </c>
      <c r="BB30" s="4">
        <v>1694219.77</v>
      </c>
      <c r="BC30" s="4">
        <v>253819.74</v>
      </c>
      <c r="BD30" s="5">
        <v>0</v>
      </c>
      <c r="BE30" s="4">
        <v>17069.75</v>
      </c>
      <c r="BF30" s="4">
        <v>26307739.32</v>
      </c>
      <c r="BG30" s="10"/>
      <c r="BH30" s="4">
        <v>796134.28</v>
      </c>
      <c r="BI30" s="4">
        <v>53541.2</v>
      </c>
      <c r="BJ30" s="4">
        <v>25192305.539999999</v>
      </c>
      <c r="BK30" s="4">
        <v>1694219.77</v>
      </c>
      <c r="BL30" s="4">
        <v>253819.74</v>
      </c>
      <c r="BM30" s="5">
        <v>0</v>
      </c>
      <c r="BN30" s="4">
        <v>17069.75</v>
      </c>
      <c r="BO30" s="4">
        <v>26307739.32</v>
      </c>
      <c r="BP30" s="10"/>
      <c r="BQ30" s="4">
        <v>796134.28</v>
      </c>
      <c r="BR30" s="4">
        <v>53541.2</v>
      </c>
      <c r="BS30" s="4">
        <v>25192305.539999999</v>
      </c>
      <c r="BT30" s="4">
        <v>1694219.77</v>
      </c>
      <c r="BU30" s="4">
        <v>253819.74</v>
      </c>
      <c r="BV30" s="5">
        <v>0</v>
      </c>
      <c r="BW30" s="4">
        <v>17069.75</v>
      </c>
      <c r="BX30" s="4">
        <v>26307739.32</v>
      </c>
      <c r="BY30" s="10"/>
      <c r="BZ30" s="4">
        <v>503197.94</v>
      </c>
      <c r="CA30" s="4">
        <v>33840.800000000003</v>
      </c>
      <c r="CB30" s="4">
        <v>27413347.899999999</v>
      </c>
      <c r="CC30" s="4">
        <v>1843587.72</v>
      </c>
      <c r="CD30" s="4">
        <v>253819.75</v>
      </c>
      <c r="CE30" s="5">
        <v>0</v>
      </c>
      <c r="CF30" s="4">
        <v>17069.75</v>
      </c>
      <c r="CG30" s="4">
        <v>28990786.379999999</v>
      </c>
      <c r="CH30" s="10"/>
      <c r="CI30" s="4">
        <v>503197.94</v>
      </c>
      <c r="CJ30" s="4">
        <v>33840.800000000003</v>
      </c>
      <c r="CK30" s="4">
        <v>27413347.899999999</v>
      </c>
      <c r="CL30" s="4">
        <v>1843587.72</v>
      </c>
      <c r="CM30" s="4">
        <v>253819.75</v>
      </c>
      <c r="CN30" s="5">
        <v>0</v>
      </c>
      <c r="CO30" s="4">
        <v>17069.75</v>
      </c>
      <c r="CP30" s="4">
        <v>28990786.379999999</v>
      </c>
      <c r="CQ30" s="10"/>
      <c r="CR30" s="4">
        <v>503197.94</v>
      </c>
      <c r="CS30" s="4">
        <v>33840.800000000003</v>
      </c>
      <c r="CT30" s="4">
        <v>26450294.030000001</v>
      </c>
      <c r="CU30" s="4">
        <v>1778820.94</v>
      </c>
      <c r="CV30" s="4">
        <v>253819.75</v>
      </c>
      <c r="CW30" s="5">
        <v>0</v>
      </c>
      <c r="CX30" s="4">
        <v>17069.75</v>
      </c>
      <c r="CY30" s="4">
        <v>27962965.730000004</v>
      </c>
      <c r="CZ30" s="10"/>
      <c r="DA30" s="4">
        <v>567256.93000000005</v>
      </c>
      <c r="DB30" s="4">
        <v>38148.86</v>
      </c>
      <c r="DC30" s="4">
        <v>28407223.489999998</v>
      </c>
      <c r="DD30" s="4">
        <v>1910427.31</v>
      </c>
      <c r="DE30" s="4">
        <v>74985.55</v>
      </c>
      <c r="DF30" s="5">
        <v>0</v>
      </c>
      <c r="DG30" s="4">
        <v>5042.8900000000003</v>
      </c>
      <c r="DH30" s="4">
        <v>29792273.449999996</v>
      </c>
      <c r="DI30" s="10"/>
    </row>
    <row r="31" spans="1:113" s="235" customFormat="1">
      <c r="A31" s="235" t="s">
        <v>510</v>
      </c>
      <c r="B31" s="17"/>
      <c r="C31" s="3"/>
      <c r="D31" s="3"/>
      <c r="E31" s="10"/>
      <c r="F31" s="4"/>
      <c r="G31" s="4"/>
      <c r="H31" s="4"/>
      <c r="I31" s="4"/>
      <c r="J31" s="4"/>
      <c r="K31" s="5"/>
      <c r="L31" s="4"/>
      <c r="M31" s="4"/>
      <c r="N31" s="10"/>
      <c r="O31" s="4"/>
      <c r="P31" s="4"/>
      <c r="Q31" s="4"/>
      <c r="R31" s="4"/>
      <c r="S31" s="4"/>
      <c r="T31" s="5"/>
      <c r="U31" s="4"/>
      <c r="V31" s="4"/>
      <c r="W31" s="10"/>
      <c r="X31" s="4"/>
      <c r="Y31" s="4"/>
      <c r="Z31" s="4"/>
      <c r="AA31" s="4"/>
      <c r="AB31" s="4"/>
      <c r="AC31" s="5"/>
      <c r="AD31" s="4"/>
      <c r="AE31" s="4"/>
      <c r="AF31" s="10"/>
      <c r="AG31" s="4"/>
      <c r="AH31" s="4"/>
      <c r="AI31" s="4"/>
      <c r="AJ31" s="4"/>
      <c r="AK31" s="4"/>
      <c r="AL31" s="5"/>
      <c r="AM31" s="4"/>
      <c r="AN31" s="4"/>
      <c r="AO31" s="10"/>
      <c r="AP31" s="4"/>
      <c r="AQ31" s="4"/>
      <c r="AR31" s="4"/>
      <c r="AS31" s="4"/>
      <c r="AT31" s="4"/>
      <c r="AU31" s="5"/>
      <c r="AV31" s="4"/>
      <c r="AW31" s="4"/>
      <c r="AX31" s="10"/>
      <c r="AY31" s="4"/>
      <c r="AZ31" s="4"/>
      <c r="BA31" s="4"/>
      <c r="BB31" s="4"/>
      <c r="BC31" s="4"/>
      <c r="BD31" s="5"/>
      <c r="BE31" s="4"/>
      <c r="BF31" s="4"/>
      <c r="BG31" s="10"/>
      <c r="BH31" s="4"/>
      <c r="BI31" s="4"/>
      <c r="BJ31" s="4"/>
      <c r="BK31" s="4"/>
      <c r="BL31" s="4"/>
      <c r="BM31" s="5"/>
      <c r="BN31" s="4"/>
      <c r="BO31" s="4"/>
      <c r="BP31" s="10"/>
      <c r="BQ31" s="4"/>
      <c r="BR31" s="4"/>
      <c r="BS31" s="4"/>
      <c r="BT31" s="4"/>
      <c r="BU31" s="4"/>
      <c r="BV31" s="5"/>
      <c r="BW31" s="4"/>
      <c r="BX31" s="4"/>
      <c r="BY31" s="10"/>
      <c r="BZ31" s="4"/>
      <c r="CA31" s="4"/>
      <c r="CB31" s="4"/>
      <c r="CC31" s="4"/>
      <c r="CD31" s="4"/>
      <c r="CE31" s="5"/>
      <c r="CF31" s="4"/>
      <c r="CG31" s="4"/>
      <c r="CH31" s="10"/>
      <c r="CI31" s="4"/>
      <c r="CJ31" s="4"/>
      <c r="CK31" s="4"/>
      <c r="CL31" s="4"/>
      <c r="CM31" s="4"/>
      <c r="CN31" s="5"/>
      <c r="CO31" s="4"/>
      <c r="CP31" s="4"/>
      <c r="CQ31" s="10"/>
      <c r="CR31" s="4"/>
      <c r="CS31" s="4"/>
      <c r="CT31" s="4"/>
      <c r="CU31" s="4"/>
      <c r="CV31" s="4"/>
      <c r="CW31" s="5"/>
      <c r="CX31" s="4"/>
      <c r="CY31" s="4"/>
      <c r="CZ31" s="10"/>
      <c r="DA31" s="4"/>
      <c r="DB31" s="4"/>
      <c r="DC31" s="4"/>
      <c r="DD31" s="4"/>
      <c r="DE31" s="4"/>
      <c r="DF31" s="5"/>
      <c r="DG31" s="4"/>
      <c r="DH31" s="4"/>
      <c r="DI31" s="10"/>
    </row>
    <row r="32" spans="1:113">
      <c r="A32" s="2" t="str">
        <f>INDEX(Map!$A$6:$B$70,MATCH('FY13 Essbase'!C32,Map!$A$6:$A$70,0),2)</f>
        <v>070DIV</v>
      </c>
      <c r="B32" s="17"/>
      <c r="C32" s="3" t="s">
        <v>96</v>
      </c>
      <c r="D32" s="3" t="s">
        <v>54</v>
      </c>
      <c r="E32" s="10"/>
      <c r="F32" s="4">
        <v>-1264.3699999999999</v>
      </c>
      <c r="G32" s="4">
        <v>-85.03</v>
      </c>
      <c r="H32" s="4">
        <v>-2082.11</v>
      </c>
      <c r="I32" s="4">
        <v>-140.02000000000001</v>
      </c>
      <c r="J32" s="5">
        <v>0</v>
      </c>
      <c r="K32" s="5">
        <v>0</v>
      </c>
      <c r="L32" s="5">
        <v>0</v>
      </c>
      <c r="M32" s="4">
        <v>-872.73000000000025</v>
      </c>
      <c r="N32" s="10"/>
      <c r="O32" s="4">
        <v>-1264.3699999999999</v>
      </c>
      <c r="P32" s="4">
        <v>-85.03</v>
      </c>
      <c r="Q32" s="4">
        <v>-2082.11</v>
      </c>
      <c r="R32" s="4">
        <v>-140.02000000000001</v>
      </c>
      <c r="S32" s="5">
        <v>0</v>
      </c>
      <c r="T32" s="5">
        <v>0</v>
      </c>
      <c r="U32" s="5">
        <v>0</v>
      </c>
      <c r="V32" s="4">
        <v>-872.73000000000025</v>
      </c>
      <c r="W32" s="10"/>
      <c r="X32" s="4">
        <v>-1264.3699999999999</v>
      </c>
      <c r="Y32" s="4">
        <v>-85.03</v>
      </c>
      <c r="Z32" s="4">
        <v>-2082.11</v>
      </c>
      <c r="AA32" s="4">
        <v>-140.02000000000001</v>
      </c>
      <c r="AB32" s="5">
        <v>0</v>
      </c>
      <c r="AC32" s="5">
        <v>0</v>
      </c>
      <c r="AD32" s="5">
        <v>0</v>
      </c>
      <c r="AE32" s="4">
        <v>-872.73000000000025</v>
      </c>
      <c r="AF32" s="10"/>
      <c r="AG32" s="4">
        <v>-1264.3699999999999</v>
      </c>
      <c r="AH32" s="4">
        <v>-85.03</v>
      </c>
      <c r="AI32" s="4">
        <v>-2082.11</v>
      </c>
      <c r="AJ32" s="4">
        <v>-140.02000000000001</v>
      </c>
      <c r="AK32" s="5">
        <v>0</v>
      </c>
      <c r="AL32" s="5">
        <v>0</v>
      </c>
      <c r="AM32" s="5">
        <v>0</v>
      </c>
      <c r="AN32" s="4">
        <v>-872.73000000000025</v>
      </c>
      <c r="AO32" s="10"/>
      <c r="AP32" s="4">
        <v>-1264.3699999999999</v>
      </c>
      <c r="AQ32" s="4">
        <v>-85.03</v>
      </c>
      <c r="AR32" s="4">
        <v>-2082.11</v>
      </c>
      <c r="AS32" s="4">
        <v>-140.02000000000001</v>
      </c>
      <c r="AT32" s="5">
        <v>0</v>
      </c>
      <c r="AU32" s="5">
        <v>0</v>
      </c>
      <c r="AV32" s="5">
        <v>0</v>
      </c>
      <c r="AW32" s="4">
        <v>-872.73000000000025</v>
      </c>
      <c r="AX32" s="10"/>
      <c r="AY32" s="4">
        <v>-1264.3699999999999</v>
      </c>
      <c r="AZ32" s="4">
        <v>-85.03</v>
      </c>
      <c r="BA32" s="4">
        <v>-0.11</v>
      </c>
      <c r="BB32" s="4">
        <v>-0.02</v>
      </c>
      <c r="BC32" s="5">
        <v>0</v>
      </c>
      <c r="BD32" s="5">
        <v>0</v>
      </c>
      <c r="BE32" s="5">
        <v>0</v>
      </c>
      <c r="BF32" s="4">
        <v>1349.27</v>
      </c>
      <c r="BG32" s="10"/>
      <c r="BH32" s="4">
        <v>-1264.3699999999999</v>
      </c>
      <c r="BI32" s="4">
        <v>-85.03</v>
      </c>
      <c r="BJ32" s="4">
        <v>-0.11</v>
      </c>
      <c r="BK32" s="4">
        <v>-0.02</v>
      </c>
      <c r="BL32" s="5">
        <v>0</v>
      </c>
      <c r="BM32" s="5">
        <v>0</v>
      </c>
      <c r="BN32" s="5">
        <v>0</v>
      </c>
      <c r="BO32" s="4">
        <v>1349.27</v>
      </c>
      <c r="BP32" s="10"/>
      <c r="BQ32" s="4">
        <v>-1264.3699999999999</v>
      </c>
      <c r="BR32" s="4">
        <v>-85.03</v>
      </c>
      <c r="BS32" s="4">
        <v>-0.11</v>
      </c>
      <c r="BT32" s="4">
        <v>-0.02</v>
      </c>
      <c r="BU32" s="5">
        <v>0</v>
      </c>
      <c r="BV32" s="5">
        <v>0</v>
      </c>
      <c r="BW32" s="5">
        <v>0</v>
      </c>
      <c r="BX32" s="4">
        <v>1349.27</v>
      </c>
      <c r="BY32" s="10"/>
      <c r="BZ32" s="4">
        <v>-4671.72</v>
      </c>
      <c r="CA32" s="4">
        <v>-314.18</v>
      </c>
      <c r="CB32" s="4">
        <v>530.1</v>
      </c>
      <c r="CC32" s="4">
        <v>35.65</v>
      </c>
      <c r="CD32" s="5">
        <v>0</v>
      </c>
      <c r="CE32" s="5">
        <v>0</v>
      </c>
      <c r="CF32" s="5">
        <v>0</v>
      </c>
      <c r="CG32" s="4">
        <v>5551.6500000000005</v>
      </c>
      <c r="CH32" s="10"/>
      <c r="CI32" s="4">
        <v>-4671.72</v>
      </c>
      <c r="CJ32" s="4">
        <v>-314.18</v>
      </c>
      <c r="CK32" s="4">
        <v>530.1</v>
      </c>
      <c r="CL32" s="4">
        <v>35.65</v>
      </c>
      <c r="CM32" s="5">
        <v>0</v>
      </c>
      <c r="CN32" s="5">
        <v>0</v>
      </c>
      <c r="CO32" s="5">
        <v>0</v>
      </c>
      <c r="CP32" s="4">
        <v>5551.6500000000005</v>
      </c>
      <c r="CQ32" s="10"/>
      <c r="CR32" s="4">
        <v>-4671.72</v>
      </c>
      <c r="CS32" s="4">
        <v>-314.18</v>
      </c>
      <c r="CT32" s="4">
        <v>530.1</v>
      </c>
      <c r="CU32" s="4">
        <v>35.65</v>
      </c>
      <c r="CV32" s="5">
        <v>0</v>
      </c>
      <c r="CW32" s="5">
        <v>0</v>
      </c>
      <c r="CX32" s="5">
        <v>0</v>
      </c>
      <c r="CY32" s="4">
        <v>5551.6500000000005</v>
      </c>
      <c r="CZ32" s="10"/>
      <c r="DA32" s="4">
        <v>-4671.72</v>
      </c>
      <c r="DB32" s="4">
        <v>-314.18</v>
      </c>
      <c r="DC32" s="4">
        <v>0</v>
      </c>
      <c r="DD32" s="4">
        <v>0</v>
      </c>
      <c r="DE32" s="5">
        <v>0</v>
      </c>
      <c r="DF32" s="5">
        <v>0</v>
      </c>
      <c r="DG32" s="5">
        <v>0</v>
      </c>
      <c r="DH32" s="4">
        <v>4985.9000000000005</v>
      </c>
      <c r="DI32" s="10"/>
    </row>
    <row r="33" spans="1:113">
      <c r="A33" s="2" t="str">
        <f>INDEX(Map!$A$6:$B$70,MATCH('FY13 Essbase'!C33,Map!$A$6:$A$70,0),2)</f>
        <v>071DIV</v>
      </c>
      <c r="B33" s="17"/>
      <c r="C33" s="3" t="s">
        <v>68</v>
      </c>
      <c r="D33" s="3" t="s">
        <v>26</v>
      </c>
      <c r="E33" s="10"/>
      <c r="F33" s="4">
        <v>1844.75</v>
      </c>
      <c r="G33" s="4">
        <v>124.05</v>
      </c>
      <c r="H33" s="4">
        <v>-14275.42</v>
      </c>
      <c r="I33" s="4">
        <v>-960.05</v>
      </c>
      <c r="J33" s="4">
        <v>0.34</v>
      </c>
      <c r="K33" s="5">
        <v>0</v>
      </c>
      <c r="L33" s="4">
        <v>0.03</v>
      </c>
      <c r="M33" s="4">
        <v>-17203.900000000001</v>
      </c>
      <c r="N33" s="10"/>
      <c r="O33" s="4">
        <v>1844.75</v>
      </c>
      <c r="P33" s="4">
        <v>124.05</v>
      </c>
      <c r="Q33" s="4">
        <v>-14275.42</v>
      </c>
      <c r="R33" s="4">
        <v>-960.05</v>
      </c>
      <c r="S33" s="4">
        <v>0.34</v>
      </c>
      <c r="T33" s="5">
        <v>0</v>
      </c>
      <c r="U33" s="4">
        <v>0.03</v>
      </c>
      <c r="V33" s="4">
        <v>-17203.900000000001</v>
      </c>
      <c r="W33" s="10"/>
      <c r="X33" s="4">
        <v>1844.75</v>
      </c>
      <c r="Y33" s="4">
        <v>124.05</v>
      </c>
      <c r="Z33" s="4">
        <v>-14275.42</v>
      </c>
      <c r="AA33" s="4">
        <v>-960.05</v>
      </c>
      <c r="AB33" s="4">
        <v>0.34</v>
      </c>
      <c r="AC33" s="5">
        <v>0</v>
      </c>
      <c r="AD33" s="4">
        <v>0.03</v>
      </c>
      <c r="AE33" s="4">
        <v>-17203.900000000001</v>
      </c>
      <c r="AF33" s="10"/>
      <c r="AG33" s="4">
        <v>1844.75</v>
      </c>
      <c r="AH33" s="4">
        <v>124.05</v>
      </c>
      <c r="AI33" s="4">
        <v>-14275.42</v>
      </c>
      <c r="AJ33" s="4">
        <v>-960.05</v>
      </c>
      <c r="AK33" s="4">
        <v>0.34</v>
      </c>
      <c r="AL33" s="5">
        <v>0</v>
      </c>
      <c r="AM33" s="4">
        <v>0.03</v>
      </c>
      <c r="AN33" s="4">
        <v>-17203.900000000001</v>
      </c>
      <c r="AO33" s="10"/>
      <c r="AP33" s="4">
        <v>1844.75</v>
      </c>
      <c r="AQ33" s="4">
        <v>124.05</v>
      </c>
      <c r="AR33" s="4">
        <v>-14275.42</v>
      </c>
      <c r="AS33" s="4">
        <v>-960.05</v>
      </c>
      <c r="AT33" s="4">
        <v>0.34</v>
      </c>
      <c r="AU33" s="5">
        <v>0</v>
      </c>
      <c r="AV33" s="4">
        <v>0.03</v>
      </c>
      <c r="AW33" s="4">
        <v>-17203.900000000001</v>
      </c>
      <c r="AX33" s="10"/>
      <c r="AY33" s="4">
        <v>1844.75</v>
      </c>
      <c r="AZ33" s="4">
        <v>124.05</v>
      </c>
      <c r="BA33" s="4">
        <v>-580.41999999999996</v>
      </c>
      <c r="BB33" s="4">
        <v>-39.049999999999997</v>
      </c>
      <c r="BC33" s="4">
        <v>0.34</v>
      </c>
      <c r="BD33" s="5">
        <v>0</v>
      </c>
      <c r="BE33" s="4">
        <v>0.03</v>
      </c>
      <c r="BF33" s="4">
        <v>-2587.9</v>
      </c>
      <c r="BG33" s="10"/>
      <c r="BH33" s="4">
        <v>1844.75</v>
      </c>
      <c r="BI33" s="4">
        <v>124.05</v>
      </c>
      <c r="BJ33" s="4">
        <v>-580.41999999999996</v>
      </c>
      <c r="BK33" s="4">
        <v>-39.049999999999997</v>
      </c>
      <c r="BL33" s="4">
        <v>0.34</v>
      </c>
      <c r="BM33" s="5">
        <v>0</v>
      </c>
      <c r="BN33" s="4">
        <v>0.03</v>
      </c>
      <c r="BO33" s="4">
        <v>-2587.9</v>
      </c>
      <c r="BP33" s="10"/>
      <c r="BQ33" s="4">
        <v>1844.75</v>
      </c>
      <c r="BR33" s="4">
        <v>124.05</v>
      </c>
      <c r="BS33" s="4">
        <v>-580.41999999999996</v>
      </c>
      <c r="BT33" s="4">
        <v>-39.049999999999997</v>
      </c>
      <c r="BU33" s="4">
        <v>0.34</v>
      </c>
      <c r="BV33" s="5">
        <v>0</v>
      </c>
      <c r="BW33" s="4">
        <v>0.03</v>
      </c>
      <c r="BX33" s="4">
        <v>-2587.9</v>
      </c>
      <c r="BY33" s="10"/>
      <c r="BZ33" s="4">
        <v>-3462.41</v>
      </c>
      <c r="CA33" s="4">
        <v>-232.85</v>
      </c>
      <c r="CB33" s="4">
        <v>0</v>
      </c>
      <c r="CC33" s="4">
        <v>0</v>
      </c>
      <c r="CD33" s="4">
        <v>0.34</v>
      </c>
      <c r="CE33" s="5">
        <v>0</v>
      </c>
      <c r="CF33" s="4">
        <v>0.02</v>
      </c>
      <c r="CG33" s="4">
        <v>3695.62</v>
      </c>
      <c r="CH33" s="10"/>
      <c r="CI33" s="4">
        <v>-3462.41</v>
      </c>
      <c r="CJ33" s="4">
        <v>-232.85</v>
      </c>
      <c r="CK33" s="5">
        <v>0</v>
      </c>
      <c r="CL33" s="5">
        <v>0</v>
      </c>
      <c r="CM33" s="4">
        <v>0.34</v>
      </c>
      <c r="CN33" s="5">
        <v>0</v>
      </c>
      <c r="CO33" s="4">
        <v>0.02</v>
      </c>
      <c r="CP33" s="4">
        <v>3695.62</v>
      </c>
      <c r="CQ33" s="10"/>
      <c r="CR33" s="4">
        <v>-3462.41</v>
      </c>
      <c r="CS33" s="4">
        <v>-232.85</v>
      </c>
      <c r="CT33" s="5">
        <v>0</v>
      </c>
      <c r="CU33" s="5">
        <v>0</v>
      </c>
      <c r="CV33" s="4">
        <v>0.34</v>
      </c>
      <c r="CW33" s="5">
        <v>0</v>
      </c>
      <c r="CX33" s="4">
        <v>0.02</v>
      </c>
      <c r="CY33" s="4">
        <v>3695.62</v>
      </c>
      <c r="CZ33" s="10"/>
      <c r="DA33" s="4">
        <v>-3460.7</v>
      </c>
      <c r="DB33" s="4">
        <v>-232.74</v>
      </c>
      <c r="DC33" s="5">
        <v>0</v>
      </c>
      <c r="DD33" s="5">
        <v>0</v>
      </c>
      <c r="DE33" s="4">
        <v>0.34</v>
      </c>
      <c r="DF33" s="5">
        <v>0</v>
      </c>
      <c r="DG33" s="4">
        <v>0.02</v>
      </c>
      <c r="DH33" s="4">
        <v>3693.7999999999997</v>
      </c>
      <c r="DI33" s="10"/>
    </row>
    <row r="34" spans="1:113">
      <c r="A34" s="2" t="str">
        <f>INDEX(Map!$A$6:$B$70,MATCH('FY13 Essbase'!C34,Map!$A$6:$A$70,0),2)</f>
        <v>072DIV</v>
      </c>
      <c r="B34" s="17"/>
      <c r="C34" s="3" t="s">
        <v>97</v>
      </c>
      <c r="D34" s="3" t="s">
        <v>55</v>
      </c>
      <c r="E34" s="10"/>
      <c r="F34" s="4">
        <v>18615.39</v>
      </c>
      <c r="G34" s="4">
        <v>1251.92</v>
      </c>
      <c r="H34" s="4">
        <v>-235017.28</v>
      </c>
      <c r="I34" s="4">
        <v>-15805.25</v>
      </c>
      <c r="J34" s="4">
        <v>335.51</v>
      </c>
      <c r="K34" s="5">
        <v>0</v>
      </c>
      <c r="L34" s="4">
        <v>22.56</v>
      </c>
      <c r="M34" s="4">
        <v>-270331.77</v>
      </c>
      <c r="N34" s="10"/>
      <c r="O34" s="4">
        <v>18615.39</v>
      </c>
      <c r="P34" s="4">
        <v>1251.92</v>
      </c>
      <c r="Q34" s="4">
        <v>-235017.28</v>
      </c>
      <c r="R34" s="4">
        <v>-15805.25</v>
      </c>
      <c r="S34" s="4">
        <v>335.51</v>
      </c>
      <c r="T34" s="5">
        <v>0</v>
      </c>
      <c r="U34" s="4">
        <v>22.56</v>
      </c>
      <c r="V34" s="4">
        <v>-270331.77</v>
      </c>
      <c r="W34" s="10"/>
      <c r="X34" s="4">
        <v>18615.39</v>
      </c>
      <c r="Y34" s="4">
        <v>1251.92</v>
      </c>
      <c r="Z34" s="4">
        <v>-235017.28</v>
      </c>
      <c r="AA34" s="4">
        <v>-15805.25</v>
      </c>
      <c r="AB34" s="4">
        <v>335.51</v>
      </c>
      <c r="AC34" s="5">
        <v>0</v>
      </c>
      <c r="AD34" s="4">
        <v>22.56</v>
      </c>
      <c r="AE34" s="4">
        <v>-270331.77</v>
      </c>
      <c r="AF34" s="10"/>
      <c r="AG34" s="4">
        <v>18615.39</v>
      </c>
      <c r="AH34" s="4">
        <v>1251.92</v>
      </c>
      <c r="AI34" s="4">
        <v>-235017.28</v>
      </c>
      <c r="AJ34" s="4">
        <v>-15805.25</v>
      </c>
      <c r="AK34" s="4">
        <v>335.51</v>
      </c>
      <c r="AL34" s="5">
        <v>0</v>
      </c>
      <c r="AM34" s="4">
        <v>22.56</v>
      </c>
      <c r="AN34" s="4">
        <v>-270331.77</v>
      </c>
      <c r="AO34" s="10"/>
      <c r="AP34" s="4">
        <v>18615.39</v>
      </c>
      <c r="AQ34" s="4">
        <v>1251.92</v>
      </c>
      <c r="AR34" s="4">
        <v>-235017.28</v>
      </c>
      <c r="AS34" s="4">
        <v>-15805.25</v>
      </c>
      <c r="AT34" s="4">
        <v>335.51</v>
      </c>
      <c r="AU34" s="5">
        <v>0</v>
      </c>
      <c r="AV34" s="4">
        <v>22.56</v>
      </c>
      <c r="AW34" s="4">
        <v>-270331.77</v>
      </c>
      <c r="AX34" s="10"/>
      <c r="AY34" s="4">
        <v>18615.39</v>
      </c>
      <c r="AZ34" s="4">
        <v>1251.92</v>
      </c>
      <c r="BA34" s="4">
        <v>-0.28000000000000003</v>
      </c>
      <c r="BB34" s="4">
        <v>-0.25</v>
      </c>
      <c r="BC34" s="4">
        <v>335.51</v>
      </c>
      <c r="BD34" s="5">
        <v>0</v>
      </c>
      <c r="BE34" s="4">
        <v>22.56</v>
      </c>
      <c r="BF34" s="4">
        <v>-19509.769999999997</v>
      </c>
      <c r="BG34" s="10"/>
      <c r="BH34" s="4">
        <v>18615.39</v>
      </c>
      <c r="BI34" s="4">
        <v>1251.92</v>
      </c>
      <c r="BJ34" s="4">
        <v>-0.28000000000000003</v>
      </c>
      <c r="BK34" s="4">
        <v>-0.25</v>
      </c>
      <c r="BL34" s="4">
        <v>335.51</v>
      </c>
      <c r="BM34" s="5">
        <v>0</v>
      </c>
      <c r="BN34" s="4">
        <v>22.56</v>
      </c>
      <c r="BO34" s="4">
        <v>-19509.769999999997</v>
      </c>
      <c r="BP34" s="10"/>
      <c r="BQ34" s="4">
        <v>18615.39</v>
      </c>
      <c r="BR34" s="4">
        <v>1251.92</v>
      </c>
      <c r="BS34" s="4">
        <v>-0.28000000000000003</v>
      </c>
      <c r="BT34" s="4">
        <v>-0.25</v>
      </c>
      <c r="BU34" s="4">
        <v>335.51</v>
      </c>
      <c r="BV34" s="5">
        <v>0</v>
      </c>
      <c r="BW34" s="4">
        <v>22.56</v>
      </c>
      <c r="BX34" s="4">
        <v>-19509.769999999997</v>
      </c>
      <c r="BY34" s="10"/>
      <c r="BZ34" s="4">
        <v>-21794.63</v>
      </c>
      <c r="CA34" s="4">
        <v>-1465.72</v>
      </c>
      <c r="CB34" s="4">
        <v>0</v>
      </c>
      <c r="CC34" s="4">
        <v>0</v>
      </c>
      <c r="CD34" s="4">
        <v>335.5</v>
      </c>
      <c r="CE34" s="5">
        <v>0</v>
      </c>
      <c r="CF34" s="4">
        <v>22.56</v>
      </c>
      <c r="CG34" s="4">
        <v>23618.410000000003</v>
      </c>
      <c r="CH34" s="10"/>
      <c r="CI34" s="4">
        <v>-21794.63</v>
      </c>
      <c r="CJ34" s="4">
        <v>-1465.72</v>
      </c>
      <c r="CK34" s="5">
        <v>0</v>
      </c>
      <c r="CL34" s="5">
        <v>0</v>
      </c>
      <c r="CM34" s="4">
        <v>335.5</v>
      </c>
      <c r="CN34" s="5">
        <v>0</v>
      </c>
      <c r="CO34" s="4">
        <v>22.56</v>
      </c>
      <c r="CP34" s="4">
        <v>23618.410000000003</v>
      </c>
      <c r="CQ34" s="10"/>
      <c r="CR34" s="4">
        <v>-21794.63</v>
      </c>
      <c r="CS34" s="4">
        <v>-1465.72</v>
      </c>
      <c r="CT34" s="5">
        <v>0</v>
      </c>
      <c r="CU34" s="5">
        <v>0</v>
      </c>
      <c r="CV34" s="4">
        <v>335.5</v>
      </c>
      <c r="CW34" s="5">
        <v>0</v>
      </c>
      <c r="CX34" s="4">
        <v>22.56</v>
      </c>
      <c r="CY34" s="4">
        <v>23618.410000000003</v>
      </c>
      <c r="CZ34" s="10"/>
      <c r="DA34" s="4">
        <v>-21990.94</v>
      </c>
      <c r="DB34" s="4">
        <v>-1478.92</v>
      </c>
      <c r="DC34" s="4">
        <v>-0.34</v>
      </c>
      <c r="DD34" s="4">
        <v>-0.02</v>
      </c>
      <c r="DE34" s="4">
        <v>-0.34</v>
      </c>
      <c r="DF34" s="5">
        <v>0</v>
      </c>
      <c r="DG34" s="4">
        <v>-0.02</v>
      </c>
      <c r="DH34" s="4">
        <v>23469.14</v>
      </c>
      <c r="DI34" s="10"/>
    </row>
    <row r="35" spans="1:113">
      <c r="A35" s="2" t="str">
        <f>INDEX(Map!$A$6:$B$70,MATCH('FY13 Essbase'!C35,Map!$A$6:$A$70,0),2)</f>
        <v>077DIV</v>
      </c>
      <c r="B35" s="17"/>
      <c r="C35" s="3" t="s">
        <v>72</v>
      </c>
      <c r="D35" s="3" t="s">
        <v>30</v>
      </c>
      <c r="E35" s="10"/>
      <c r="F35" s="4">
        <v>2013361.4</v>
      </c>
      <c r="G35" s="4">
        <v>135401.5</v>
      </c>
      <c r="H35" s="4">
        <v>59015282.310000002</v>
      </c>
      <c r="I35" s="4">
        <v>3968864.02</v>
      </c>
      <c r="J35" s="4">
        <v>12335798.41</v>
      </c>
      <c r="K35" s="5">
        <v>0</v>
      </c>
      <c r="L35" s="4">
        <v>829600.47</v>
      </c>
      <c r="M35" s="4">
        <v>74000782.310000002</v>
      </c>
      <c r="N35" s="10"/>
      <c r="O35" s="4">
        <v>2013361.4</v>
      </c>
      <c r="P35" s="4">
        <v>135401.5</v>
      </c>
      <c r="Q35" s="4">
        <v>59015282.310000002</v>
      </c>
      <c r="R35" s="4">
        <v>3968864.02</v>
      </c>
      <c r="S35" s="4">
        <v>12335798.41</v>
      </c>
      <c r="T35" s="5">
        <v>0</v>
      </c>
      <c r="U35" s="4">
        <v>829600.47</v>
      </c>
      <c r="V35" s="4">
        <v>74000782.310000002</v>
      </c>
      <c r="W35" s="10"/>
      <c r="X35" s="4">
        <v>2013361.4</v>
      </c>
      <c r="Y35" s="4">
        <v>135401.5</v>
      </c>
      <c r="Z35" s="4">
        <v>59015282.310000002</v>
      </c>
      <c r="AA35" s="4">
        <v>3968864.02</v>
      </c>
      <c r="AB35" s="4">
        <v>12335798.41</v>
      </c>
      <c r="AC35" s="5">
        <v>0</v>
      </c>
      <c r="AD35" s="4">
        <v>829600.47</v>
      </c>
      <c r="AE35" s="4">
        <v>74000782.310000002</v>
      </c>
      <c r="AF35" s="10"/>
      <c r="AG35" s="4">
        <v>2013361.4</v>
      </c>
      <c r="AH35" s="4">
        <v>135401.5</v>
      </c>
      <c r="AI35" s="4">
        <v>59015282.310000002</v>
      </c>
      <c r="AJ35" s="4">
        <v>3968864.02</v>
      </c>
      <c r="AK35" s="4">
        <v>12335798.41</v>
      </c>
      <c r="AL35" s="5">
        <v>0</v>
      </c>
      <c r="AM35" s="4">
        <v>829600.47</v>
      </c>
      <c r="AN35" s="4">
        <v>74000782.310000002</v>
      </c>
      <c r="AO35" s="10"/>
      <c r="AP35" s="4">
        <v>2013361.4</v>
      </c>
      <c r="AQ35" s="4">
        <v>135401.5</v>
      </c>
      <c r="AR35" s="4">
        <v>59015282.310000002</v>
      </c>
      <c r="AS35" s="4">
        <v>3968864.02</v>
      </c>
      <c r="AT35" s="4">
        <v>12335798.41</v>
      </c>
      <c r="AU35" s="5">
        <v>0</v>
      </c>
      <c r="AV35" s="4">
        <v>829600.47</v>
      </c>
      <c r="AW35" s="4">
        <v>74000782.310000002</v>
      </c>
      <c r="AX35" s="10"/>
      <c r="AY35" s="4">
        <v>2013361.4</v>
      </c>
      <c r="AZ35" s="4">
        <v>135401.5</v>
      </c>
      <c r="BA35" s="4">
        <v>59545821.310000002</v>
      </c>
      <c r="BB35" s="4">
        <v>4004544.02</v>
      </c>
      <c r="BC35" s="4">
        <v>12335815.41</v>
      </c>
      <c r="BD35" s="5">
        <v>0</v>
      </c>
      <c r="BE35" s="4">
        <v>829601.47</v>
      </c>
      <c r="BF35" s="4">
        <v>74567019.310000002</v>
      </c>
      <c r="BG35" s="10"/>
      <c r="BH35" s="4">
        <v>2013361.4</v>
      </c>
      <c r="BI35" s="4">
        <v>135401.5</v>
      </c>
      <c r="BJ35" s="4">
        <v>59545821.310000002</v>
      </c>
      <c r="BK35" s="4">
        <v>4004544.02</v>
      </c>
      <c r="BL35" s="4">
        <v>12335815.41</v>
      </c>
      <c r="BM35" s="5">
        <v>0</v>
      </c>
      <c r="BN35" s="4">
        <v>829601.47</v>
      </c>
      <c r="BO35" s="4">
        <v>74567019.310000002</v>
      </c>
      <c r="BP35" s="10"/>
      <c r="BQ35" s="4">
        <v>2013361.4</v>
      </c>
      <c r="BR35" s="4">
        <v>135401.5</v>
      </c>
      <c r="BS35" s="4">
        <v>59545821.310000002</v>
      </c>
      <c r="BT35" s="4">
        <v>4004544.02</v>
      </c>
      <c r="BU35" s="4">
        <v>12335815.41</v>
      </c>
      <c r="BV35" s="5">
        <v>0</v>
      </c>
      <c r="BW35" s="4">
        <v>829601.47</v>
      </c>
      <c r="BX35" s="4">
        <v>74567019.310000002</v>
      </c>
      <c r="BY35" s="10"/>
      <c r="BZ35" s="4">
        <v>1472198.51</v>
      </c>
      <c r="CA35" s="4">
        <v>99007.5</v>
      </c>
      <c r="CB35" s="4">
        <v>59632095.039999999</v>
      </c>
      <c r="CC35" s="4">
        <v>4010345.57</v>
      </c>
      <c r="CD35" s="4">
        <v>12250499.85</v>
      </c>
      <c r="CE35" s="5">
        <v>0</v>
      </c>
      <c r="CF35" s="4">
        <v>823864.03</v>
      </c>
      <c r="CG35" s="4">
        <v>75145598.479999989</v>
      </c>
      <c r="CH35" s="10"/>
      <c r="CI35" s="4">
        <v>1472198.51</v>
      </c>
      <c r="CJ35" s="4">
        <v>99007.5</v>
      </c>
      <c r="CK35" s="4">
        <v>59632095.039999999</v>
      </c>
      <c r="CL35" s="4">
        <v>4010345.57</v>
      </c>
      <c r="CM35" s="4">
        <v>12250499.85</v>
      </c>
      <c r="CN35" s="5">
        <v>0</v>
      </c>
      <c r="CO35" s="4">
        <v>823864.03</v>
      </c>
      <c r="CP35" s="4">
        <v>75145598.479999989</v>
      </c>
      <c r="CQ35" s="10"/>
      <c r="CR35" s="4">
        <v>1472198.51</v>
      </c>
      <c r="CS35" s="4">
        <v>99007.5</v>
      </c>
      <c r="CT35" s="4">
        <v>59632095.039999999</v>
      </c>
      <c r="CU35" s="4">
        <v>4010345.57</v>
      </c>
      <c r="CV35" s="4">
        <v>12250499.85</v>
      </c>
      <c r="CW35" s="5">
        <v>0</v>
      </c>
      <c r="CX35" s="4">
        <v>823864.03</v>
      </c>
      <c r="CY35" s="4">
        <v>75145598.479999989</v>
      </c>
      <c r="CZ35" s="10"/>
      <c r="DA35" s="4">
        <v>1444573.8</v>
      </c>
      <c r="DB35" s="4">
        <v>97149.7</v>
      </c>
      <c r="DC35" s="4">
        <v>69925356.939999998</v>
      </c>
      <c r="DD35" s="4">
        <v>4702582.4800000004</v>
      </c>
      <c r="DE35" s="4">
        <v>1133093.2</v>
      </c>
      <c r="DF35" s="5">
        <v>0</v>
      </c>
      <c r="DG35" s="4">
        <v>76202.17</v>
      </c>
      <c r="DH35" s="4">
        <v>74295511.290000007</v>
      </c>
      <c r="DI35" s="10"/>
    </row>
    <row r="36" spans="1:113">
      <c r="A36" s="2" t="str">
        <f>INDEX(Map!$A$6:$B$70,MATCH('FY13 Essbase'!C36,Map!$A$6:$A$70,0),2)</f>
        <v>081DIV</v>
      </c>
      <c r="B36" s="17"/>
      <c r="C36" s="3" t="s">
        <v>70</v>
      </c>
      <c r="D36" s="3" t="s">
        <v>28</v>
      </c>
      <c r="E36" s="10"/>
      <c r="F36" s="4">
        <v>679880.26</v>
      </c>
      <c r="G36" s="4">
        <v>45722.94</v>
      </c>
      <c r="H36" s="4">
        <v>46010158.780000001</v>
      </c>
      <c r="I36" s="4">
        <v>3094250.45</v>
      </c>
      <c r="J36" s="4">
        <v>1524633.61</v>
      </c>
      <c r="K36" s="5">
        <v>0</v>
      </c>
      <c r="L36" s="4">
        <v>102533.84</v>
      </c>
      <c r="M36" s="4">
        <v>50005973.480000004</v>
      </c>
      <c r="N36" s="10"/>
      <c r="O36" s="4">
        <v>679880.26</v>
      </c>
      <c r="P36" s="4">
        <v>45722.94</v>
      </c>
      <c r="Q36" s="4">
        <v>46010158.780000001</v>
      </c>
      <c r="R36" s="4">
        <v>3094250.45</v>
      </c>
      <c r="S36" s="4">
        <v>1524633.61</v>
      </c>
      <c r="T36" s="5">
        <v>0</v>
      </c>
      <c r="U36" s="4">
        <v>102533.84</v>
      </c>
      <c r="V36" s="4">
        <v>50005973.480000004</v>
      </c>
      <c r="W36" s="10"/>
      <c r="X36" s="4">
        <v>679880.26</v>
      </c>
      <c r="Y36" s="4">
        <v>45722.94</v>
      </c>
      <c r="Z36" s="4">
        <v>46010158.780000001</v>
      </c>
      <c r="AA36" s="4">
        <v>3094250.45</v>
      </c>
      <c r="AB36" s="4">
        <v>1524633.61</v>
      </c>
      <c r="AC36" s="5">
        <v>0</v>
      </c>
      <c r="AD36" s="4">
        <v>102533.84</v>
      </c>
      <c r="AE36" s="4">
        <v>50005973.480000004</v>
      </c>
      <c r="AF36" s="10"/>
      <c r="AG36" s="4">
        <v>679880.26</v>
      </c>
      <c r="AH36" s="4">
        <v>45722.94</v>
      </c>
      <c r="AI36" s="4">
        <v>46010158.780000001</v>
      </c>
      <c r="AJ36" s="4">
        <v>3094250.45</v>
      </c>
      <c r="AK36" s="4">
        <v>1524633.61</v>
      </c>
      <c r="AL36" s="5">
        <v>0</v>
      </c>
      <c r="AM36" s="4">
        <v>102533.84</v>
      </c>
      <c r="AN36" s="4">
        <v>50005973.480000004</v>
      </c>
      <c r="AO36" s="10"/>
      <c r="AP36" s="4">
        <v>679880.26</v>
      </c>
      <c r="AQ36" s="4">
        <v>45722.94</v>
      </c>
      <c r="AR36" s="4">
        <v>46010158.780000001</v>
      </c>
      <c r="AS36" s="4">
        <v>3094250.45</v>
      </c>
      <c r="AT36" s="4">
        <v>1524633.61</v>
      </c>
      <c r="AU36" s="5">
        <v>0</v>
      </c>
      <c r="AV36" s="4">
        <v>102533.84</v>
      </c>
      <c r="AW36" s="4">
        <v>50005973.480000004</v>
      </c>
      <c r="AX36" s="10"/>
      <c r="AY36" s="4">
        <v>679880.26</v>
      </c>
      <c r="AZ36" s="4">
        <v>45722.94</v>
      </c>
      <c r="BA36" s="4">
        <v>46706270.780000001</v>
      </c>
      <c r="BB36" s="4">
        <v>3141065.45</v>
      </c>
      <c r="BC36" s="4">
        <v>1524633.61</v>
      </c>
      <c r="BD36" s="5">
        <v>0</v>
      </c>
      <c r="BE36" s="4">
        <v>102533.84</v>
      </c>
      <c r="BF36" s="4">
        <v>50748900.480000004</v>
      </c>
      <c r="BG36" s="10"/>
      <c r="BH36" s="4">
        <v>679880.26</v>
      </c>
      <c r="BI36" s="4">
        <v>45722.94</v>
      </c>
      <c r="BJ36" s="4">
        <v>46706270.780000001</v>
      </c>
      <c r="BK36" s="4">
        <v>3141065.45</v>
      </c>
      <c r="BL36" s="4">
        <v>1524633.61</v>
      </c>
      <c r="BM36" s="5">
        <v>0</v>
      </c>
      <c r="BN36" s="4">
        <v>102533.84</v>
      </c>
      <c r="BO36" s="4">
        <v>50748900.480000004</v>
      </c>
      <c r="BP36" s="10"/>
      <c r="BQ36" s="4">
        <v>679880.26</v>
      </c>
      <c r="BR36" s="4">
        <v>45722.94</v>
      </c>
      <c r="BS36" s="4">
        <v>46706270.780000001</v>
      </c>
      <c r="BT36" s="4">
        <v>3141065.45</v>
      </c>
      <c r="BU36" s="4">
        <v>1524633.61</v>
      </c>
      <c r="BV36" s="5">
        <v>0</v>
      </c>
      <c r="BW36" s="4">
        <v>102533.84</v>
      </c>
      <c r="BX36" s="4">
        <v>50748900.480000004</v>
      </c>
      <c r="BY36" s="10"/>
      <c r="BZ36" s="4">
        <v>504009.16</v>
      </c>
      <c r="CA36" s="4">
        <v>33895.35</v>
      </c>
      <c r="CB36" s="4">
        <v>48171638.789999999</v>
      </c>
      <c r="CC36" s="4">
        <v>3239613.13</v>
      </c>
      <c r="CD36" s="4">
        <v>1524633.61</v>
      </c>
      <c r="CE36" s="5">
        <v>0</v>
      </c>
      <c r="CF36" s="4">
        <v>102533.84</v>
      </c>
      <c r="CG36" s="4">
        <v>52500514.859999999</v>
      </c>
      <c r="CH36" s="10"/>
      <c r="CI36" s="4">
        <v>504009.16</v>
      </c>
      <c r="CJ36" s="4">
        <v>33895.35</v>
      </c>
      <c r="CK36" s="4">
        <v>48171638.789999999</v>
      </c>
      <c r="CL36" s="4">
        <v>3239613.13</v>
      </c>
      <c r="CM36" s="4">
        <v>1524633.61</v>
      </c>
      <c r="CN36" s="5">
        <v>0</v>
      </c>
      <c r="CO36" s="4">
        <v>102533.84</v>
      </c>
      <c r="CP36" s="4">
        <v>52500514.859999999</v>
      </c>
      <c r="CQ36" s="10"/>
      <c r="CR36" s="4">
        <v>504009.16</v>
      </c>
      <c r="CS36" s="4">
        <v>33895.35</v>
      </c>
      <c r="CT36" s="4">
        <v>47039453.600000001</v>
      </c>
      <c r="CU36" s="4">
        <v>3163472.02</v>
      </c>
      <c r="CV36" s="4">
        <v>1524633.61</v>
      </c>
      <c r="CW36" s="5">
        <v>0</v>
      </c>
      <c r="CX36" s="4">
        <v>102533.84</v>
      </c>
      <c r="CY36" s="4">
        <v>51292188.560000002</v>
      </c>
      <c r="CZ36" s="10"/>
      <c r="DA36" s="4">
        <v>919518.98</v>
      </c>
      <c r="DB36" s="4">
        <v>61839</v>
      </c>
      <c r="DC36" s="4">
        <v>51736095.490000002</v>
      </c>
      <c r="DD36" s="4">
        <v>3479328.06</v>
      </c>
      <c r="DE36" s="4">
        <v>-439400.92</v>
      </c>
      <c r="DF36" s="5">
        <v>0</v>
      </c>
      <c r="DG36" s="4">
        <v>-29550.35</v>
      </c>
      <c r="DH36" s="4">
        <v>53765114.300000004</v>
      </c>
      <c r="DI36" s="10"/>
    </row>
    <row r="37" spans="1:113">
      <c r="A37" s="2" t="str">
        <f>INDEX(Map!$A$6:$B$70,MATCH('FY13 Essbase'!C37,Map!$A$6:$A$70,0),2)</f>
        <v>091DIV</v>
      </c>
      <c r="B37" s="17"/>
      <c r="C37" s="3" t="s">
        <v>93</v>
      </c>
      <c r="D37" s="3" t="s">
        <v>51</v>
      </c>
      <c r="E37" s="10"/>
      <c r="F37" s="4">
        <v>8337174.5199999996</v>
      </c>
      <c r="G37" s="4">
        <v>3776898.35</v>
      </c>
      <c r="H37" s="4">
        <v>2784132.7</v>
      </c>
      <c r="I37" s="4">
        <v>-6370055.3399999999</v>
      </c>
      <c r="J37" s="4">
        <v>1771593.26</v>
      </c>
      <c r="K37" s="5">
        <v>0</v>
      </c>
      <c r="L37" s="4">
        <v>1112407.25</v>
      </c>
      <c r="M37" s="4">
        <v>-12815995</v>
      </c>
      <c r="N37" s="10"/>
      <c r="O37" s="4">
        <v>8337174.5199999996</v>
      </c>
      <c r="P37" s="4">
        <v>3776898.35</v>
      </c>
      <c r="Q37" s="4">
        <v>2784132.7</v>
      </c>
      <c r="R37" s="4">
        <v>-6370055.3399999999</v>
      </c>
      <c r="S37" s="4">
        <v>1771593.26</v>
      </c>
      <c r="T37" s="5">
        <v>0</v>
      </c>
      <c r="U37" s="4">
        <v>1112407.25</v>
      </c>
      <c r="V37" s="4">
        <v>-12815995</v>
      </c>
      <c r="W37" s="10"/>
      <c r="X37" s="4">
        <v>8337174.5199999996</v>
      </c>
      <c r="Y37" s="4">
        <v>3776898.35</v>
      </c>
      <c r="Z37" s="4">
        <v>8159373.4500000002</v>
      </c>
      <c r="AA37" s="4">
        <v>-6139687.8799999999</v>
      </c>
      <c r="AB37" s="4">
        <v>1771593.26</v>
      </c>
      <c r="AC37" s="5">
        <v>0</v>
      </c>
      <c r="AD37" s="4">
        <v>1112407.25</v>
      </c>
      <c r="AE37" s="4">
        <v>-7210386.7899999991</v>
      </c>
      <c r="AF37" s="10"/>
      <c r="AG37" s="4">
        <v>8337174.5199999996</v>
      </c>
      <c r="AH37" s="4">
        <v>3776898.35</v>
      </c>
      <c r="AI37" s="4">
        <v>8159373.4500000002</v>
      </c>
      <c r="AJ37" s="4">
        <v>-6139687.8799999999</v>
      </c>
      <c r="AK37" s="4">
        <v>1771593.26</v>
      </c>
      <c r="AL37" s="5">
        <v>0</v>
      </c>
      <c r="AM37" s="4">
        <v>1112407.25</v>
      </c>
      <c r="AN37" s="4">
        <v>-7210386.7899999991</v>
      </c>
      <c r="AO37" s="10"/>
      <c r="AP37" s="4">
        <v>8337174.5199999996</v>
      </c>
      <c r="AQ37" s="4">
        <v>3776898.35</v>
      </c>
      <c r="AR37" s="4">
        <v>8159373.4500000002</v>
      </c>
      <c r="AS37" s="4">
        <v>-6139687.8799999999</v>
      </c>
      <c r="AT37" s="4">
        <v>1771593.26</v>
      </c>
      <c r="AU37" s="5">
        <v>0</v>
      </c>
      <c r="AV37" s="4">
        <v>1112407.25</v>
      </c>
      <c r="AW37" s="4">
        <v>-7210386.7899999991</v>
      </c>
      <c r="AX37" s="10"/>
      <c r="AY37" s="4">
        <v>8061151.5199999996</v>
      </c>
      <c r="AZ37" s="4">
        <v>4441137.3499999996</v>
      </c>
      <c r="BA37" s="4">
        <v>10010669.76</v>
      </c>
      <c r="BB37" s="4">
        <v>-6055331.1799999997</v>
      </c>
      <c r="BC37" s="4">
        <v>2068702.26</v>
      </c>
      <c r="BD37" s="5">
        <v>0</v>
      </c>
      <c r="BE37" s="4">
        <v>139123.25</v>
      </c>
      <c r="BF37" s="4">
        <v>-6339124.7799999993</v>
      </c>
      <c r="BG37" s="10"/>
      <c r="BH37" s="4">
        <v>8061151.5199999996</v>
      </c>
      <c r="BI37" s="4">
        <v>4441137.3499999996</v>
      </c>
      <c r="BJ37" s="4">
        <v>10010669.76</v>
      </c>
      <c r="BK37" s="4">
        <v>-6055331.1799999997</v>
      </c>
      <c r="BL37" s="4">
        <v>2068702.26</v>
      </c>
      <c r="BM37" s="5">
        <v>0</v>
      </c>
      <c r="BN37" s="4">
        <v>139123.25</v>
      </c>
      <c r="BO37" s="4">
        <v>-6339124.7799999993</v>
      </c>
      <c r="BP37" s="10"/>
      <c r="BQ37" s="4">
        <v>8061151.5199999996</v>
      </c>
      <c r="BR37" s="4">
        <v>4441137.3499999996</v>
      </c>
      <c r="BS37" s="4">
        <v>10010669.76</v>
      </c>
      <c r="BT37" s="4">
        <v>-6055331.1799999997</v>
      </c>
      <c r="BU37" s="4">
        <v>2068702.26</v>
      </c>
      <c r="BV37" s="5">
        <v>0</v>
      </c>
      <c r="BW37" s="4">
        <v>139123.25</v>
      </c>
      <c r="BX37" s="4">
        <v>-6339124.7799999993</v>
      </c>
      <c r="BY37" s="10"/>
      <c r="BZ37" s="4">
        <v>7792826.75</v>
      </c>
      <c r="CA37" s="4">
        <v>4215845.37</v>
      </c>
      <c r="CB37" s="4">
        <v>-21371959.420000002</v>
      </c>
      <c r="CC37" s="4">
        <v>-7012851.5</v>
      </c>
      <c r="CD37" s="4">
        <v>1997773.51</v>
      </c>
      <c r="CE37" s="5">
        <v>0</v>
      </c>
      <c r="CF37" s="4">
        <v>134353.19</v>
      </c>
      <c r="CG37" s="4">
        <v>-38261356.340000004</v>
      </c>
      <c r="CH37" s="10"/>
      <c r="CI37" s="4">
        <v>7792826.75</v>
      </c>
      <c r="CJ37" s="4">
        <v>4215845.37</v>
      </c>
      <c r="CK37" s="4">
        <v>-21371959.420000002</v>
      </c>
      <c r="CL37" s="4">
        <v>-7012851.5</v>
      </c>
      <c r="CM37" s="4">
        <v>1997773.51</v>
      </c>
      <c r="CN37" s="5">
        <v>0</v>
      </c>
      <c r="CO37" s="4">
        <v>134353.19</v>
      </c>
      <c r="CP37" s="4">
        <v>-38261356.340000004</v>
      </c>
      <c r="CQ37" s="10"/>
      <c r="CR37" s="4">
        <v>7833310.3600000003</v>
      </c>
      <c r="CS37" s="4">
        <v>4169531.76</v>
      </c>
      <c r="CT37" s="4">
        <v>-20924645.73</v>
      </c>
      <c r="CU37" s="4">
        <v>-8290890.4800000004</v>
      </c>
      <c r="CV37" s="4">
        <v>1997773.51</v>
      </c>
      <c r="CW37" s="5">
        <v>0</v>
      </c>
      <c r="CX37" s="4">
        <v>134353.19</v>
      </c>
      <c r="CY37" s="4">
        <v>-39086251.630000003</v>
      </c>
      <c r="CZ37" s="10"/>
      <c r="DA37" s="4">
        <v>6984540.1399999997</v>
      </c>
      <c r="DB37" s="4">
        <v>2925974.54</v>
      </c>
      <c r="DC37" s="4">
        <v>1824343.09</v>
      </c>
      <c r="DD37" s="4">
        <v>-7195437.5999999996</v>
      </c>
      <c r="DE37" s="4">
        <v>4220522.57</v>
      </c>
      <c r="DF37" s="5">
        <v>0</v>
      </c>
      <c r="DG37" s="4">
        <v>112943.02</v>
      </c>
      <c r="DH37" s="4">
        <v>-10948143.6</v>
      </c>
      <c r="DI37" s="10"/>
    </row>
    <row r="38" spans="1:113">
      <c r="A38" s="2" t="str">
        <f>INDEX(Map!$A$6:$B$70,MATCH('FY13 Essbase'!C38,Map!$A$6:$A$70,0),2)</f>
        <v>092DIV</v>
      </c>
      <c r="B38" s="17"/>
      <c r="C38" s="3" t="s">
        <v>94</v>
      </c>
      <c r="D38" s="3" t="s">
        <v>52</v>
      </c>
      <c r="E38" s="10"/>
      <c r="F38" s="4">
        <v>22872.959999999999</v>
      </c>
      <c r="G38" s="4">
        <v>1538.23</v>
      </c>
      <c r="H38" s="4">
        <v>-7494.26</v>
      </c>
      <c r="I38" s="4">
        <v>-503.98</v>
      </c>
      <c r="J38" s="5">
        <v>0</v>
      </c>
      <c r="K38" s="5">
        <v>0</v>
      </c>
      <c r="L38" s="5">
        <v>0</v>
      </c>
      <c r="M38" s="4">
        <v>-32409.429999999997</v>
      </c>
      <c r="N38" s="10"/>
      <c r="O38" s="4">
        <v>22872.959999999999</v>
      </c>
      <c r="P38" s="4">
        <v>1538.23</v>
      </c>
      <c r="Q38" s="4">
        <v>-7494.26</v>
      </c>
      <c r="R38" s="4">
        <v>-503.98</v>
      </c>
      <c r="S38" s="5">
        <v>0</v>
      </c>
      <c r="T38" s="5">
        <v>0</v>
      </c>
      <c r="U38" s="5">
        <v>0</v>
      </c>
      <c r="V38" s="4">
        <v>-32409.429999999997</v>
      </c>
      <c r="W38" s="10"/>
      <c r="X38" s="4">
        <v>22872.959999999999</v>
      </c>
      <c r="Y38" s="4">
        <v>1538.23</v>
      </c>
      <c r="Z38" s="4">
        <v>-7494.26</v>
      </c>
      <c r="AA38" s="4">
        <v>-503.98</v>
      </c>
      <c r="AB38" s="5">
        <v>0</v>
      </c>
      <c r="AC38" s="5">
        <v>0</v>
      </c>
      <c r="AD38" s="5">
        <v>0</v>
      </c>
      <c r="AE38" s="4">
        <v>-32409.429999999997</v>
      </c>
      <c r="AF38" s="10"/>
      <c r="AG38" s="4">
        <v>22872.959999999999</v>
      </c>
      <c r="AH38" s="4">
        <v>1538.23</v>
      </c>
      <c r="AI38" s="4">
        <v>-7494.26</v>
      </c>
      <c r="AJ38" s="4">
        <v>-503.98</v>
      </c>
      <c r="AK38" s="5">
        <v>0</v>
      </c>
      <c r="AL38" s="5">
        <v>0</v>
      </c>
      <c r="AM38" s="5">
        <v>0</v>
      </c>
      <c r="AN38" s="4">
        <v>-32409.429999999997</v>
      </c>
      <c r="AO38" s="10"/>
      <c r="AP38" s="4">
        <v>22872.959999999999</v>
      </c>
      <c r="AQ38" s="4">
        <v>1538.23</v>
      </c>
      <c r="AR38" s="4">
        <v>-7494.26</v>
      </c>
      <c r="AS38" s="4">
        <v>-503.98</v>
      </c>
      <c r="AT38" s="5">
        <v>0</v>
      </c>
      <c r="AU38" s="5">
        <v>0</v>
      </c>
      <c r="AV38" s="5">
        <v>0</v>
      </c>
      <c r="AW38" s="4">
        <v>-32409.429999999997</v>
      </c>
      <c r="AX38" s="10"/>
      <c r="AY38" s="4">
        <v>22872.959999999999</v>
      </c>
      <c r="AZ38" s="4">
        <v>1538.23</v>
      </c>
      <c r="BA38" s="4">
        <v>0.74</v>
      </c>
      <c r="BB38" s="4">
        <v>0.02</v>
      </c>
      <c r="BC38" s="5">
        <v>0</v>
      </c>
      <c r="BD38" s="5">
        <v>0</v>
      </c>
      <c r="BE38" s="5">
        <v>0</v>
      </c>
      <c r="BF38" s="4">
        <v>-24410.429999999997</v>
      </c>
      <c r="BG38" s="10"/>
      <c r="BH38" s="4">
        <v>22872.959999999999</v>
      </c>
      <c r="BI38" s="4">
        <v>1538.23</v>
      </c>
      <c r="BJ38" s="4">
        <v>0.74</v>
      </c>
      <c r="BK38" s="4">
        <v>0.02</v>
      </c>
      <c r="BL38" s="5">
        <v>0</v>
      </c>
      <c r="BM38" s="5">
        <v>0</v>
      </c>
      <c r="BN38" s="5">
        <v>0</v>
      </c>
      <c r="BO38" s="4">
        <v>-24410.429999999997</v>
      </c>
      <c r="BP38" s="10"/>
      <c r="BQ38" s="4">
        <v>22872.959999999999</v>
      </c>
      <c r="BR38" s="4">
        <v>1538.23</v>
      </c>
      <c r="BS38" s="4">
        <v>0.74</v>
      </c>
      <c r="BT38" s="4">
        <v>0.02</v>
      </c>
      <c r="BU38" s="5">
        <v>0</v>
      </c>
      <c r="BV38" s="5">
        <v>0</v>
      </c>
      <c r="BW38" s="5">
        <v>0</v>
      </c>
      <c r="BX38" s="4">
        <v>-24410.429999999997</v>
      </c>
      <c r="BY38" s="10"/>
      <c r="BZ38" s="4">
        <v>11.29</v>
      </c>
      <c r="CA38" s="4">
        <v>0.76</v>
      </c>
      <c r="CB38" s="4">
        <v>0</v>
      </c>
      <c r="CC38" s="4">
        <v>0</v>
      </c>
      <c r="CD38" s="5">
        <v>0</v>
      </c>
      <c r="CE38" s="5">
        <v>0</v>
      </c>
      <c r="CF38" s="5">
        <v>0</v>
      </c>
      <c r="CG38" s="4">
        <v>-12.049999999999999</v>
      </c>
      <c r="CH38" s="10"/>
      <c r="CI38" s="4">
        <v>11.29</v>
      </c>
      <c r="CJ38" s="4">
        <v>0.76</v>
      </c>
      <c r="CK38" s="5">
        <v>0</v>
      </c>
      <c r="CL38" s="5">
        <v>0</v>
      </c>
      <c r="CM38" s="5">
        <v>0</v>
      </c>
      <c r="CN38" s="5">
        <v>0</v>
      </c>
      <c r="CO38" s="5">
        <v>0</v>
      </c>
      <c r="CP38" s="4">
        <v>-12.049999999999999</v>
      </c>
      <c r="CQ38" s="10"/>
      <c r="CR38" s="4">
        <v>11.29</v>
      </c>
      <c r="CS38" s="4">
        <v>0.76</v>
      </c>
      <c r="CT38" s="5">
        <v>0</v>
      </c>
      <c r="CU38" s="5">
        <v>0</v>
      </c>
      <c r="CV38" s="5">
        <v>0</v>
      </c>
      <c r="CW38" s="5">
        <v>0</v>
      </c>
      <c r="CX38" s="5">
        <v>0</v>
      </c>
      <c r="CY38" s="4">
        <v>-12.049999999999999</v>
      </c>
      <c r="CZ38" s="10"/>
      <c r="DA38" s="4">
        <v>1.37</v>
      </c>
      <c r="DB38" s="4">
        <v>0.09</v>
      </c>
      <c r="DC38" s="4">
        <v>325337.42</v>
      </c>
      <c r="DD38" s="4">
        <v>21879.42</v>
      </c>
      <c r="DE38" s="5">
        <v>0</v>
      </c>
      <c r="DF38" s="5">
        <v>0</v>
      </c>
      <c r="DG38" s="5">
        <v>0</v>
      </c>
      <c r="DH38" s="4">
        <v>347215.37999999995</v>
      </c>
      <c r="DI38" s="10"/>
    </row>
    <row r="39" spans="1:113">
      <c r="A39" s="2" t="str">
        <f>INDEX(Map!$A$6:$B$70,MATCH('FY13 Essbase'!C39,Map!$A$6:$A$70,0),2)</f>
        <v>093DIV</v>
      </c>
      <c r="B39" s="17"/>
      <c r="C39" s="3" t="s">
        <v>91</v>
      </c>
      <c r="D39" s="3" t="s">
        <v>49</v>
      </c>
      <c r="E39" s="10"/>
      <c r="F39" s="4">
        <v>349894.39</v>
      </c>
      <c r="G39" s="4">
        <v>23530.9</v>
      </c>
      <c r="H39" s="4">
        <v>53914383.770000003</v>
      </c>
      <c r="I39" s="4">
        <v>3625821.14</v>
      </c>
      <c r="J39" s="4">
        <v>822576.35</v>
      </c>
      <c r="K39" s="5">
        <v>0</v>
      </c>
      <c r="L39" s="4">
        <v>55319.47</v>
      </c>
      <c r="M39" s="4">
        <v>58044675.440000005</v>
      </c>
      <c r="N39" s="10"/>
      <c r="O39" s="4">
        <v>349894.39</v>
      </c>
      <c r="P39" s="4">
        <v>23530.9</v>
      </c>
      <c r="Q39" s="4">
        <v>53914383.770000003</v>
      </c>
      <c r="R39" s="4">
        <v>3625821.14</v>
      </c>
      <c r="S39" s="4">
        <v>822576.35</v>
      </c>
      <c r="T39" s="5">
        <v>0</v>
      </c>
      <c r="U39" s="4">
        <v>55319.47</v>
      </c>
      <c r="V39" s="4">
        <v>58044675.440000005</v>
      </c>
      <c r="W39" s="10"/>
      <c r="X39" s="4">
        <v>349894.39</v>
      </c>
      <c r="Y39" s="4">
        <v>23530.9</v>
      </c>
      <c r="Z39" s="4">
        <v>53914383.770000003</v>
      </c>
      <c r="AA39" s="4">
        <v>3625821.14</v>
      </c>
      <c r="AB39" s="4">
        <v>822576.35</v>
      </c>
      <c r="AC39" s="5">
        <v>0</v>
      </c>
      <c r="AD39" s="4">
        <v>55319.47</v>
      </c>
      <c r="AE39" s="4">
        <v>58044675.440000005</v>
      </c>
      <c r="AF39" s="10"/>
      <c r="AG39" s="4">
        <v>349894.39</v>
      </c>
      <c r="AH39" s="4">
        <v>23530.9</v>
      </c>
      <c r="AI39" s="4">
        <v>53914383.770000003</v>
      </c>
      <c r="AJ39" s="4">
        <v>3625821.14</v>
      </c>
      <c r="AK39" s="4">
        <v>822576.35</v>
      </c>
      <c r="AL39" s="5">
        <v>0</v>
      </c>
      <c r="AM39" s="4">
        <v>55319.47</v>
      </c>
      <c r="AN39" s="4">
        <v>58044675.440000005</v>
      </c>
      <c r="AO39" s="10"/>
      <c r="AP39" s="4">
        <v>349894.39</v>
      </c>
      <c r="AQ39" s="4">
        <v>23530.9</v>
      </c>
      <c r="AR39" s="4">
        <v>53914383.770000003</v>
      </c>
      <c r="AS39" s="4">
        <v>3625821.14</v>
      </c>
      <c r="AT39" s="4">
        <v>822576.35</v>
      </c>
      <c r="AU39" s="5">
        <v>0</v>
      </c>
      <c r="AV39" s="4">
        <v>55319.47</v>
      </c>
      <c r="AW39" s="4">
        <v>58044675.440000005</v>
      </c>
      <c r="AX39" s="10"/>
      <c r="AY39" s="4">
        <v>349894.39</v>
      </c>
      <c r="AZ39" s="4">
        <v>23530.9</v>
      </c>
      <c r="BA39" s="4">
        <v>54330915.770000003</v>
      </c>
      <c r="BB39" s="4">
        <v>3653833.14</v>
      </c>
      <c r="BC39" s="4">
        <v>822576.35</v>
      </c>
      <c r="BD39" s="5">
        <v>0</v>
      </c>
      <c r="BE39" s="4">
        <v>55319.47</v>
      </c>
      <c r="BF39" s="4">
        <v>58489219.440000005</v>
      </c>
      <c r="BG39" s="10"/>
      <c r="BH39" s="4">
        <v>349894.39</v>
      </c>
      <c r="BI39" s="4">
        <v>23530.9</v>
      </c>
      <c r="BJ39" s="4">
        <v>54330915.770000003</v>
      </c>
      <c r="BK39" s="4">
        <v>3653833.14</v>
      </c>
      <c r="BL39" s="4">
        <v>822576.35</v>
      </c>
      <c r="BM39" s="5">
        <v>0</v>
      </c>
      <c r="BN39" s="4">
        <v>55319.47</v>
      </c>
      <c r="BO39" s="4">
        <v>58489219.440000005</v>
      </c>
      <c r="BP39" s="10"/>
      <c r="BQ39" s="4">
        <v>349894.39</v>
      </c>
      <c r="BR39" s="4">
        <v>23530.9</v>
      </c>
      <c r="BS39" s="4">
        <v>54330915.770000003</v>
      </c>
      <c r="BT39" s="4">
        <v>3653833.14</v>
      </c>
      <c r="BU39" s="4">
        <v>822576.35</v>
      </c>
      <c r="BV39" s="5">
        <v>0</v>
      </c>
      <c r="BW39" s="4">
        <v>55319.47</v>
      </c>
      <c r="BX39" s="4">
        <v>58489219.440000005</v>
      </c>
      <c r="BY39" s="10"/>
      <c r="BZ39" s="4">
        <v>117516.33</v>
      </c>
      <c r="CA39" s="4">
        <v>7903.14</v>
      </c>
      <c r="CB39" s="4">
        <v>54532648.640000001</v>
      </c>
      <c r="CC39" s="4">
        <v>3667400.35</v>
      </c>
      <c r="CD39" s="4">
        <v>822576.35</v>
      </c>
      <c r="CE39" s="5">
        <v>0</v>
      </c>
      <c r="CF39" s="4">
        <v>55319.46</v>
      </c>
      <c r="CG39" s="4">
        <v>58952525.330000006</v>
      </c>
      <c r="CH39" s="10"/>
      <c r="CI39" s="4">
        <v>117516.33</v>
      </c>
      <c r="CJ39" s="4">
        <v>7903.14</v>
      </c>
      <c r="CK39" s="4">
        <v>54532648.640000001</v>
      </c>
      <c r="CL39" s="4">
        <v>3667400.35</v>
      </c>
      <c r="CM39" s="4">
        <v>822576.35</v>
      </c>
      <c r="CN39" s="5">
        <v>0</v>
      </c>
      <c r="CO39" s="4">
        <v>55319.46</v>
      </c>
      <c r="CP39" s="4">
        <v>58952525.330000006</v>
      </c>
      <c r="CQ39" s="10"/>
      <c r="CR39" s="4">
        <v>117516.33</v>
      </c>
      <c r="CS39" s="4">
        <v>7903.14</v>
      </c>
      <c r="CT39" s="4">
        <v>54532648.640000001</v>
      </c>
      <c r="CU39" s="4">
        <v>3667400.35</v>
      </c>
      <c r="CV39" s="4">
        <v>822576.35</v>
      </c>
      <c r="CW39" s="5">
        <v>0</v>
      </c>
      <c r="CX39" s="4">
        <v>55319.46</v>
      </c>
      <c r="CY39" s="4">
        <v>58952525.330000006</v>
      </c>
      <c r="CZ39" s="10"/>
      <c r="DA39" s="4">
        <v>279311.74</v>
      </c>
      <c r="DB39" s="4">
        <v>18784.12</v>
      </c>
      <c r="DC39" s="4">
        <v>59064983.799999997</v>
      </c>
      <c r="DD39" s="4">
        <v>3972206.51</v>
      </c>
      <c r="DE39" s="4">
        <v>1233577.93</v>
      </c>
      <c r="DF39" s="5">
        <v>0</v>
      </c>
      <c r="DG39" s="4">
        <v>82959.92</v>
      </c>
      <c r="DH39" s="4">
        <v>64055632.299999997</v>
      </c>
      <c r="DI39" s="10"/>
    </row>
    <row r="40" spans="1:113">
      <c r="A40" s="2" t="str">
        <f>INDEX(Map!$A$6:$B$70,MATCH('FY13 Essbase'!C40,Map!$A$6:$A$70,0),2)</f>
        <v>095DIV</v>
      </c>
      <c r="B40" s="17"/>
      <c r="C40" s="3" t="s">
        <v>99</v>
      </c>
      <c r="D40" s="3" t="s">
        <v>57</v>
      </c>
      <c r="E40" s="10"/>
      <c r="F40" s="4">
        <v>215750.02</v>
      </c>
      <c r="G40" s="4">
        <v>14509.51</v>
      </c>
      <c r="H40" s="4">
        <v>31600120.440000001</v>
      </c>
      <c r="I40" s="4">
        <v>2125154.31</v>
      </c>
      <c r="J40" s="4">
        <v>1016565.59</v>
      </c>
      <c r="K40" s="5">
        <v>0</v>
      </c>
      <c r="L40" s="4">
        <v>68365.53</v>
      </c>
      <c r="M40" s="4">
        <v>34579946.340000004</v>
      </c>
      <c r="N40" s="10"/>
      <c r="O40" s="4">
        <v>215750.02</v>
      </c>
      <c r="P40" s="4">
        <v>14509.51</v>
      </c>
      <c r="Q40" s="4">
        <v>31600120.440000001</v>
      </c>
      <c r="R40" s="4">
        <v>2125154.31</v>
      </c>
      <c r="S40" s="4">
        <v>1016565.59</v>
      </c>
      <c r="T40" s="5">
        <v>0</v>
      </c>
      <c r="U40" s="4">
        <v>68365.53</v>
      </c>
      <c r="V40" s="4">
        <v>34579946.340000004</v>
      </c>
      <c r="W40" s="10"/>
      <c r="X40" s="4">
        <v>215750.02</v>
      </c>
      <c r="Y40" s="4">
        <v>14509.51</v>
      </c>
      <c r="Z40" s="4">
        <v>31600120.440000001</v>
      </c>
      <c r="AA40" s="4">
        <v>2125154.31</v>
      </c>
      <c r="AB40" s="4">
        <v>1016565.59</v>
      </c>
      <c r="AC40" s="5">
        <v>0</v>
      </c>
      <c r="AD40" s="4">
        <v>68365.53</v>
      </c>
      <c r="AE40" s="4">
        <v>34579946.340000004</v>
      </c>
      <c r="AF40" s="10"/>
      <c r="AG40" s="4">
        <v>215750.02</v>
      </c>
      <c r="AH40" s="4">
        <v>14509.51</v>
      </c>
      <c r="AI40" s="4">
        <v>31600120.440000001</v>
      </c>
      <c r="AJ40" s="4">
        <v>2125154.31</v>
      </c>
      <c r="AK40" s="4">
        <v>1016565.59</v>
      </c>
      <c r="AL40" s="5">
        <v>0</v>
      </c>
      <c r="AM40" s="4">
        <v>68365.53</v>
      </c>
      <c r="AN40" s="4">
        <v>34579946.340000004</v>
      </c>
      <c r="AO40" s="10"/>
      <c r="AP40" s="4">
        <v>215750.02</v>
      </c>
      <c r="AQ40" s="4">
        <v>14509.51</v>
      </c>
      <c r="AR40" s="4">
        <v>31600120.440000001</v>
      </c>
      <c r="AS40" s="4">
        <v>2125154.31</v>
      </c>
      <c r="AT40" s="4">
        <v>1016565.59</v>
      </c>
      <c r="AU40" s="5">
        <v>0</v>
      </c>
      <c r="AV40" s="4">
        <v>68365.53</v>
      </c>
      <c r="AW40" s="4">
        <v>34579946.340000004</v>
      </c>
      <c r="AX40" s="10"/>
      <c r="AY40" s="4">
        <v>215750.02</v>
      </c>
      <c r="AZ40" s="4">
        <v>14509.51</v>
      </c>
      <c r="BA40" s="4">
        <v>31793195.440000001</v>
      </c>
      <c r="BB40" s="4">
        <v>2138139.31</v>
      </c>
      <c r="BC40" s="4">
        <v>1016565.59</v>
      </c>
      <c r="BD40" s="5">
        <v>0</v>
      </c>
      <c r="BE40" s="4">
        <v>68365.53</v>
      </c>
      <c r="BF40" s="4">
        <v>34786006.340000004</v>
      </c>
      <c r="BG40" s="10"/>
      <c r="BH40" s="4">
        <v>215750.02</v>
      </c>
      <c r="BI40" s="4">
        <v>14509.51</v>
      </c>
      <c r="BJ40" s="4">
        <v>31793195.440000001</v>
      </c>
      <c r="BK40" s="4">
        <v>2138139.31</v>
      </c>
      <c r="BL40" s="4">
        <v>1016565.59</v>
      </c>
      <c r="BM40" s="5">
        <v>0</v>
      </c>
      <c r="BN40" s="4">
        <v>68365.53</v>
      </c>
      <c r="BO40" s="4">
        <v>34786006.340000004</v>
      </c>
      <c r="BP40" s="10"/>
      <c r="BQ40" s="4">
        <v>215750.02</v>
      </c>
      <c r="BR40" s="4">
        <v>14509.51</v>
      </c>
      <c r="BS40" s="4">
        <v>31793195.440000001</v>
      </c>
      <c r="BT40" s="4">
        <v>2138139.31</v>
      </c>
      <c r="BU40" s="4">
        <v>1016565.59</v>
      </c>
      <c r="BV40" s="5">
        <v>0</v>
      </c>
      <c r="BW40" s="4">
        <v>68365.53</v>
      </c>
      <c r="BX40" s="4">
        <v>34786006.340000004</v>
      </c>
      <c r="BY40" s="10"/>
      <c r="BZ40" s="4">
        <v>62640.38</v>
      </c>
      <c r="CA40" s="4">
        <v>4212.66</v>
      </c>
      <c r="CB40" s="4">
        <v>32601806.300000001</v>
      </c>
      <c r="CC40" s="4">
        <v>2192519.14</v>
      </c>
      <c r="CD40" s="4">
        <v>1016565.59</v>
      </c>
      <c r="CE40" s="5">
        <v>0</v>
      </c>
      <c r="CF40" s="4">
        <v>68365.52</v>
      </c>
      <c r="CG40" s="4">
        <v>35812403.509999998</v>
      </c>
      <c r="CH40" s="10"/>
      <c r="CI40" s="4">
        <v>62640.38</v>
      </c>
      <c r="CJ40" s="4">
        <v>4212.66</v>
      </c>
      <c r="CK40" s="4">
        <v>32601806.300000001</v>
      </c>
      <c r="CL40" s="4">
        <v>2192519.14</v>
      </c>
      <c r="CM40" s="4">
        <v>1016565.59</v>
      </c>
      <c r="CN40" s="5">
        <v>0</v>
      </c>
      <c r="CO40" s="4">
        <v>68365.52</v>
      </c>
      <c r="CP40" s="4">
        <v>35812403.509999998</v>
      </c>
      <c r="CQ40" s="10"/>
      <c r="CR40" s="4">
        <v>62640.38</v>
      </c>
      <c r="CS40" s="4">
        <v>4212.66</v>
      </c>
      <c r="CT40" s="4">
        <v>31864875.640000001</v>
      </c>
      <c r="CU40" s="4">
        <v>2142959.48</v>
      </c>
      <c r="CV40" s="4">
        <v>1016565.59</v>
      </c>
      <c r="CW40" s="5">
        <v>0</v>
      </c>
      <c r="CX40" s="4">
        <v>68365.52</v>
      </c>
      <c r="CY40" s="4">
        <v>35025913.189999998</v>
      </c>
      <c r="CZ40" s="10"/>
      <c r="DA40" s="4">
        <v>-7768.19</v>
      </c>
      <c r="DB40" s="4">
        <v>-522.41999999999996</v>
      </c>
      <c r="DC40" s="4">
        <v>73508.11</v>
      </c>
      <c r="DD40" s="4">
        <v>4943.53</v>
      </c>
      <c r="DE40" s="4">
        <v>0</v>
      </c>
      <c r="DF40" s="5">
        <v>0</v>
      </c>
      <c r="DG40" s="4">
        <v>0</v>
      </c>
      <c r="DH40" s="4">
        <v>86742.25</v>
      </c>
      <c r="DI40" s="10"/>
    </row>
    <row r="41" spans="1:113">
      <c r="A41" s="2" t="str">
        <f>INDEX(Map!$A$6:$B$70,MATCH('FY13 Essbase'!C41,Map!$A$6:$A$70,0),2)</f>
        <v>096DIV</v>
      </c>
      <c r="B41" s="17"/>
      <c r="C41" s="3" t="s">
        <v>92</v>
      </c>
      <c r="D41" s="3" t="s">
        <v>50</v>
      </c>
      <c r="E41" s="10"/>
      <c r="F41" s="4">
        <v>52777.78</v>
      </c>
      <c r="G41" s="4">
        <v>3549.38</v>
      </c>
      <c r="H41" s="4">
        <v>10543659.58</v>
      </c>
      <c r="I41" s="4">
        <v>709076.52</v>
      </c>
      <c r="J41" s="4">
        <v>532813.77</v>
      </c>
      <c r="K41" s="5">
        <v>0</v>
      </c>
      <c r="L41" s="4">
        <v>35832.51</v>
      </c>
      <c r="M41" s="4">
        <v>11765055.219999999</v>
      </c>
      <c r="N41" s="10"/>
      <c r="O41" s="4">
        <v>52777.78</v>
      </c>
      <c r="P41" s="4">
        <v>3549.38</v>
      </c>
      <c r="Q41" s="4">
        <v>10543659.58</v>
      </c>
      <c r="R41" s="4">
        <v>709076.52</v>
      </c>
      <c r="S41" s="4">
        <v>532813.77</v>
      </c>
      <c r="T41" s="5">
        <v>0</v>
      </c>
      <c r="U41" s="4">
        <v>35832.51</v>
      </c>
      <c r="V41" s="4">
        <v>11765055.219999999</v>
      </c>
      <c r="W41" s="10"/>
      <c r="X41" s="4">
        <v>52777.78</v>
      </c>
      <c r="Y41" s="4">
        <v>3549.38</v>
      </c>
      <c r="Z41" s="4">
        <v>10543659.58</v>
      </c>
      <c r="AA41" s="4">
        <v>709076.52</v>
      </c>
      <c r="AB41" s="4">
        <v>532813.77</v>
      </c>
      <c r="AC41" s="5">
        <v>0</v>
      </c>
      <c r="AD41" s="4">
        <v>35832.51</v>
      </c>
      <c r="AE41" s="4">
        <v>11765055.219999999</v>
      </c>
      <c r="AF41" s="10"/>
      <c r="AG41" s="4">
        <v>52777.78</v>
      </c>
      <c r="AH41" s="4">
        <v>3549.38</v>
      </c>
      <c r="AI41" s="4">
        <v>10543659.58</v>
      </c>
      <c r="AJ41" s="4">
        <v>709076.52</v>
      </c>
      <c r="AK41" s="4">
        <v>532813.77</v>
      </c>
      <c r="AL41" s="5">
        <v>0</v>
      </c>
      <c r="AM41" s="4">
        <v>35832.51</v>
      </c>
      <c r="AN41" s="4">
        <v>11765055.219999999</v>
      </c>
      <c r="AO41" s="10"/>
      <c r="AP41" s="4">
        <v>52777.78</v>
      </c>
      <c r="AQ41" s="4">
        <v>3549.38</v>
      </c>
      <c r="AR41" s="4">
        <v>10543659.58</v>
      </c>
      <c r="AS41" s="4">
        <v>709076.52</v>
      </c>
      <c r="AT41" s="4">
        <v>532813.77</v>
      </c>
      <c r="AU41" s="5">
        <v>0</v>
      </c>
      <c r="AV41" s="4">
        <v>35832.51</v>
      </c>
      <c r="AW41" s="4">
        <v>11765055.219999999</v>
      </c>
      <c r="AX41" s="10"/>
      <c r="AY41" s="4">
        <v>52777.78</v>
      </c>
      <c r="AZ41" s="4">
        <v>3549.38</v>
      </c>
      <c r="BA41" s="4">
        <v>10588727.58</v>
      </c>
      <c r="BB41" s="4">
        <v>712107.52000000002</v>
      </c>
      <c r="BC41" s="4">
        <v>532813.77</v>
      </c>
      <c r="BD41" s="5">
        <v>0</v>
      </c>
      <c r="BE41" s="4">
        <v>35832.51</v>
      </c>
      <c r="BF41" s="4">
        <v>11813154.219999999</v>
      </c>
      <c r="BG41" s="10"/>
      <c r="BH41" s="4">
        <v>52777.78</v>
      </c>
      <c r="BI41" s="4">
        <v>3549.38</v>
      </c>
      <c r="BJ41" s="4">
        <v>10588727.58</v>
      </c>
      <c r="BK41" s="4">
        <v>712107.52000000002</v>
      </c>
      <c r="BL41" s="4">
        <v>532813.77</v>
      </c>
      <c r="BM41" s="5">
        <v>0</v>
      </c>
      <c r="BN41" s="4">
        <v>35832.51</v>
      </c>
      <c r="BO41" s="4">
        <v>11813154.219999999</v>
      </c>
      <c r="BP41" s="10"/>
      <c r="BQ41" s="4">
        <v>52777.78</v>
      </c>
      <c r="BR41" s="4">
        <v>3549.38</v>
      </c>
      <c r="BS41" s="4">
        <v>10588727.58</v>
      </c>
      <c r="BT41" s="4">
        <v>712107.52000000002</v>
      </c>
      <c r="BU41" s="4">
        <v>532813.77</v>
      </c>
      <c r="BV41" s="5">
        <v>0</v>
      </c>
      <c r="BW41" s="4">
        <v>35832.51</v>
      </c>
      <c r="BX41" s="4">
        <v>11813154.219999999</v>
      </c>
      <c r="BY41" s="10"/>
      <c r="BZ41" s="4">
        <v>21360.29</v>
      </c>
      <c r="CA41" s="4">
        <v>1436.51</v>
      </c>
      <c r="CB41" s="4">
        <v>11029693.23</v>
      </c>
      <c r="CC41" s="4">
        <v>741763</v>
      </c>
      <c r="CD41" s="4">
        <v>532813.77</v>
      </c>
      <c r="CE41" s="5">
        <v>0</v>
      </c>
      <c r="CF41" s="4">
        <v>35832.5</v>
      </c>
      <c r="CG41" s="4">
        <v>12317305.700000001</v>
      </c>
      <c r="CH41" s="10"/>
      <c r="CI41" s="4">
        <v>21360.29</v>
      </c>
      <c r="CJ41" s="4">
        <v>1436.51</v>
      </c>
      <c r="CK41" s="4">
        <v>11029693.23</v>
      </c>
      <c r="CL41" s="4">
        <v>741763</v>
      </c>
      <c r="CM41" s="4">
        <v>532813.77</v>
      </c>
      <c r="CN41" s="5">
        <v>0</v>
      </c>
      <c r="CO41" s="4">
        <v>35832.5</v>
      </c>
      <c r="CP41" s="4">
        <v>12317305.700000001</v>
      </c>
      <c r="CQ41" s="10"/>
      <c r="CR41" s="4">
        <v>21360.29</v>
      </c>
      <c r="CS41" s="4">
        <v>1436.51</v>
      </c>
      <c r="CT41" s="4">
        <v>11029693.23</v>
      </c>
      <c r="CU41" s="4">
        <v>741763</v>
      </c>
      <c r="CV41" s="4">
        <v>532813.77</v>
      </c>
      <c r="CW41" s="5">
        <v>0</v>
      </c>
      <c r="CX41" s="4">
        <v>35832.5</v>
      </c>
      <c r="CY41" s="4">
        <v>12317305.700000001</v>
      </c>
      <c r="CZ41" s="10"/>
      <c r="DA41" s="4">
        <v>211879.26</v>
      </c>
      <c r="DB41" s="4">
        <v>14249.19</v>
      </c>
      <c r="DC41" s="4">
        <v>12033016.92</v>
      </c>
      <c r="DD41" s="4">
        <v>809237.98</v>
      </c>
      <c r="DE41" s="4">
        <v>227096.89</v>
      </c>
      <c r="DF41" s="5">
        <v>0</v>
      </c>
      <c r="DG41" s="4">
        <v>15272.6</v>
      </c>
      <c r="DH41" s="4">
        <v>12858495.939999999</v>
      </c>
      <c r="DI41" s="10"/>
    </row>
    <row r="42" spans="1:113">
      <c r="A42" s="2" t="str">
        <f>INDEX(Map!$A$6:$B$70,MATCH('FY13 Essbase'!C42,Map!$A$6:$A$70,0),2)</f>
        <v>097DIV</v>
      </c>
      <c r="B42" s="17"/>
      <c r="C42" s="3" t="s">
        <v>98</v>
      </c>
      <c r="D42" s="3" t="s">
        <v>56</v>
      </c>
      <c r="E42" s="10"/>
      <c r="F42" s="4">
        <v>32460.25</v>
      </c>
      <c r="G42" s="4">
        <v>2183</v>
      </c>
      <c r="H42" s="4">
        <v>-174024.3</v>
      </c>
      <c r="I42" s="4">
        <v>-11703.39</v>
      </c>
      <c r="J42" s="5">
        <v>0</v>
      </c>
      <c r="K42" s="5">
        <v>0</v>
      </c>
      <c r="L42" s="5">
        <v>0</v>
      </c>
      <c r="M42" s="4">
        <v>-220370.94</v>
      </c>
      <c r="N42" s="10"/>
      <c r="O42" s="4">
        <v>32460.25</v>
      </c>
      <c r="P42" s="4">
        <v>2183</v>
      </c>
      <c r="Q42" s="4">
        <v>-174024.3</v>
      </c>
      <c r="R42" s="4">
        <v>-11703.39</v>
      </c>
      <c r="S42" s="5">
        <v>0</v>
      </c>
      <c r="T42" s="5">
        <v>0</v>
      </c>
      <c r="U42" s="5">
        <v>0</v>
      </c>
      <c r="V42" s="4">
        <v>-220370.94</v>
      </c>
      <c r="W42" s="10"/>
      <c r="X42" s="4">
        <v>32460.25</v>
      </c>
      <c r="Y42" s="4">
        <v>2183</v>
      </c>
      <c r="Z42" s="4">
        <v>-174024.3</v>
      </c>
      <c r="AA42" s="4">
        <v>-11703.39</v>
      </c>
      <c r="AB42" s="5">
        <v>0</v>
      </c>
      <c r="AC42" s="5">
        <v>0</v>
      </c>
      <c r="AD42" s="5">
        <v>0</v>
      </c>
      <c r="AE42" s="4">
        <v>-220370.94</v>
      </c>
      <c r="AF42" s="10"/>
      <c r="AG42" s="4">
        <v>32460.25</v>
      </c>
      <c r="AH42" s="4">
        <v>2183</v>
      </c>
      <c r="AI42" s="4">
        <v>-174024.3</v>
      </c>
      <c r="AJ42" s="4">
        <v>-11703.39</v>
      </c>
      <c r="AK42" s="5">
        <v>0</v>
      </c>
      <c r="AL42" s="5">
        <v>0</v>
      </c>
      <c r="AM42" s="5">
        <v>0</v>
      </c>
      <c r="AN42" s="4">
        <v>-220370.94</v>
      </c>
      <c r="AO42" s="10"/>
      <c r="AP42" s="4">
        <v>32460.25</v>
      </c>
      <c r="AQ42" s="4">
        <v>2183</v>
      </c>
      <c r="AR42" s="4">
        <v>-174024.3</v>
      </c>
      <c r="AS42" s="4">
        <v>-11703.39</v>
      </c>
      <c r="AT42" s="5">
        <v>0</v>
      </c>
      <c r="AU42" s="5">
        <v>0</v>
      </c>
      <c r="AV42" s="5">
        <v>0</v>
      </c>
      <c r="AW42" s="4">
        <v>-220370.94</v>
      </c>
      <c r="AX42" s="10"/>
      <c r="AY42" s="4">
        <v>32460.25</v>
      </c>
      <c r="AZ42" s="4">
        <v>2183</v>
      </c>
      <c r="BA42" s="4">
        <v>-0.3</v>
      </c>
      <c r="BB42" s="4">
        <v>-0.39</v>
      </c>
      <c r="BC42" s="5">
        <v>0</v>
      </c>
      <c r="BD42" s="5">
        <v>0</v>
      </c>
      <c r="BE42" s="5">
        <v>0</v>
      </c>
      <c r="BF42" s="4">
        <v>-34643.94</v>
      </c>
      <c r="BG42" s="10"/>
      <c r="BH42" s="4">
        <v>32460.25</v>
      </c>
      <c r="BI42" s="4">
        <v>2183</v>
      </c>
      <c r="BJ42" s="4">
        <v>-0.3</v>
      </c>
      <c r="BK42" s="4">
        <v>-0.39</v>
      </c>
      <c r="BL42" s="5">
        <v>0</v>
      </c>
      <c r="BM42" s="5">
        <v>0</v>
      </c>
      <c r="BN42" s="5">
        <v>0</v>
      </c>
      <c r="BO42" s="4">
        <v>-34643.94</v>
      </c>
      <c r="BP42" s="10"/>
      <c r="BQ42" s="4">
        <v>32460.25</v>
      </c>
      <c r="BR42" s="4">
        <v>2183</v>
      </c>
      <c r="BS42" s="4">
        <v>-0.3</v>
      </c>
      <c r="BT42" s="4">
        <v>-0.39</v>
      </c>
      <c r="BU42" s="5">
        <v>0</v>
      </c>
      <c r="BV42" s="5">
        <v>0</v>
      </c>
      <c r="BW42" s="5">
        <v>0</v>
      </c>
      <c r="BX42" s="4">
        <v>-34643.94</v>
      </c>
      <c r="BY42" s="10"/>
      <c r="BZ42" s="4">
        <v>-10.94</v>
      </c>
      <c r="CA42" s="4">
        <v>-0.74</v>
      </c>
      <c r="CB42" s="4">
        <v>0</v>
      </c>
      <c r="CC42" s="4">
        <v>0</v>
      </c>
      <c r="CD42" s="5">
        <v>0</v>
      </c>
      <c r="CE42" s="5">
        <v>0</v>
      </c>
      <c r="CF42" s="5">
        <v>0</v>
      </c>
      <c r="CG42" s="4">
        <v>11.68</v>
      </c>
      <c r="CH42" s="10"/>
      <c r="CI42" s="4">
        <v>-10.94</v>
      </c>
      <c r="CJ42" s="4">
        <v>-0.74</v>
      </c>
      <c r="CK42" s="5">
        <v>0</v>
      </c>
      <c r="CL42" s="5">
        <v>0</v>
      </c>
      <c r="CM42" s="5">
        <v>0</v>
      </c>
      <c r="CN42" s="5">
        <v>0</v>
      </c>
      <c r="CO42" s="5">
        <v>0</v>
      </c>
      <c r="CP42" s="4">
        <v>11.68</v>
      </c>
      <c r="CQ42" s="10"/>
      <c r="CR42" s="4">
        <v>-10.94</v>
      </c>
      <c r="CS42" s="4">
        <v>-0.74</v>
      </c>
      <c r="CT42" s="5">
        <v>0</v>
      </c>
      <c r="CU42" s="5">
        <v>0</v>
      </c>
      <c r="CV42" s="5">
        <v>0</v>
      </c>
      <c r="CW42" s="5">
        <v>0</v>
      </c>
      <c r="CX42" s="5">
        <v>0</v>
      </c>
      <c r="CY42" s="4">
        <v>11.68</v>
      </c>
      <c r="CZ42" s="10"/>
      <c r="DA42" s="4">
        <v>0.34</v>
      </c>
      <c r="DB42" s="4">
        <v>0.02</v>
      </c>
      <c r="DC42" s="4">
        <v>-0.34</v>
      </c>
      <c r="DD42" s="4">
        <v>-0.02</v>
      </c>
      <c r="DE42" s="5">
        <v>0</v>
      </c>
      <c r="DF42" s="5">
        <v>0</v>
      </c>
      <c r="DG42" s="5">
        <v>0</v>
      </c>
      <c r="DH42" s="4">
        <v>-0.72000000000000008</v>
      </c>
      <c r="DI42" s="10"/>
    </row>
    <row r="43" spans="1:113">
      <c r="A43" s="2" t="str">
        <f>INDEX(Map!$A$6:$B$70,MATCH('FY13 Essbase'!C43,Map!$A$6:$A$70,0),2)</f>
        <v>098DIV</v>
      </c>
      <c r="B43" s="17"/>
      <c r="C43" s="3" t="s">
        <v>95</v>
      </c>
      <c r="D43" s="3" t="s">
        <v>53</v>
      </c>
      <c r="E43" s="10"/>
      <c r="F43" s="4">
        <v>9125.93</v>
      </c>
      <c r="G43" s="4">
        <v>613.74</v>
      </c>
      <c r="H43" s="4">
        <v>-2568.42</v>
      </c>
      <c r="I43" s="4">
        <v>-172.73</v>
      </c>
      <c r="J43" s="4">
        <v>-82157.149999999994</v>
      </c>
      <c r="K43" s="5">
        <v>0</v>
      </c>
      <c r="L43" s="4">
        <v>235717.58</v>
      </c>
      <c r="M43" s="4">
        <v>141079.60999999999</v>
      </c>
      <c r="N43" s="10"/>
      <c r="O43" s="4">
        <v>9125.93</v>
      </c>
      <c r="P43" s="4">
        <v>613.74</v>
      </c>
      <c r="Q43" s="4">
        <v>-2568.42</v>
      </c>
      <c r="R43" s="4">
        <v>-172.73</v>
      </c>
      <c r="S43" s="4">
        <v>-82157.149999999994</v>
      </c>
      <c r="T43" s="5">
        <v>0</v>
      </c>
      <c r="U43" s="4">
        <v>235717.58</v>
      </c>
      <c r="V43" s="4">
        <v>141079.60999999999</v>
      </c>
      <c r="W43" s="10"/>
      <c r="X43" s="4">
        <v>9125.93</v>
      </c>
      <c r="Y43" s="4">
        <v>613.74</v>
      </c>
      <c r="Z43" s="4">
        <v>-2568.42</v>
      </c>
      <c r="AA43" s="4">
        <v>-172.73</v>
      </c>
      <c r="AB43" s="4">
        <v>-82157.149999999994</v>
      </c>
      <c r="AC43" s="5">
        <v>0</v>
      </c>
      <c r="AD43" s="4">
        <v>235717.58</v>
      </c>
      <c r="AE43" s="4">
        <v>141079.60999999999</v>
      </c>
      <c r="AF43" s="10"/>
      <c r="AG43" s="4">
        <v>9125.93</v>
      </c>
      <c r="AH43" s="4">
        <v>613.74</v>
      </c>
      <c r="AI43" s="4">
        <v>-2568.42</v>
      </c>
      <c r="AJ43" s="4">
        <v>-172.73</v>
      </c>
      <c r="AK43" s="4">
        <v>-82157.149999999994</v>
      </c>
      <c r="AL43" s="5">
        <v>0</v>
      </c>
      <c r="AM43" s="4">
        <v>235717.58</v>
      </c>
      <c r="AN43" s="4">
        <v>141079.60999999999</v>
      </c>
      <c r="AO43" s="10"/>
      <c r="AP43" s="4">
        <v>9125.93</v>
      </c>
      <c r="AQ43" s="4">
        <v>613.74</v>
      </c>
      <c r="AR43" s="4">
        <v>-2568.42</v>
      </c>
      <c r="AS43" s="4">
        <v>-172.73</v>
      </c>
      <c r="AT43" s="4">
        <v>-82157.149999999994</v>
      </c>
      <c r="AU43" s="5">
        <v>0</v>
      </c>
      <c r="AV43" s="4">
        <v>235717.58</v>
      </c>
      <c r="AW43" s="4">
        <v>141079.60999999999</v>
      </c>
      <c r="AX43" s="10"/>
      <c r="AY43" s="4">
        <v>91618.93</v>
      </c>
      <c r="AZ43" s="4">
        <v>-235081.26</v>
      </c>
      <c r="BA43" s="4">
        <v>-0.42</v>
      </c>
      <c r="BB43" s="4">
        <v>0.27</v>
      </c>
      <c r="BC43" s="4">
        <v>335.85</v>
      </c>
      <c r="BD43" s="5">
        <v>0</v>
      </c>
      <c r="BE43" s="4">
        <v>22.58</v>
      </c>
      <c r="BF43" s="4">
        <v>143820.60999999999</v>
      </c>
      <c r="BG43" s="10"/>
      <c r="BH43" s="4">
        <v>91618.93</v>
      </c>
      <c r="BI43" s="4">
        <v>-235081.26</v>
      </c>
      <c r="BJ43" s="4">
        <v>-0.42</v>
      </c>
      <c r="BK43" s="4">
        <v>0.27</v>
      </c>
      <c r="BL43" s="4">
        <v>335.85</v>
      </c>
      <c r="BM43" s="5">
        <v>0</v>
      </c>
      <c r="BN43" s="4">
        <v>22.58</v>
      </c>
      <c r="BO43" s="4">
        <v>143820.60999999999</v>
      </c>
      <c r="BP43" s="10"/>
      <c r="BQ43" s="4">
        <v>91618.93</v>
      </c>
      <c r="BR43" s="4">
        <v>-235081.26</v>
      </c>
      <c r="BS43" s="4">
        <v>-0.42</v>
      </c>
      <c r="BT43" s="4">
        <v>0.27</v>
      </c>
      <c r="BU43" s="4">
        <v>335.85</v>
      </c>
      <c r="BV43" s="5">
        <v>0</v>
      </c>
      <c r="BW43" s="4">
        <v>22.58</v>
      </c>
      <c r="BX43" s="4">
        <v>143820.60999999999</v>
      </c>
      <c r="BY43" s="10"/>
      <c r="BZ43" s="4">
        <v>16.07</v>
      </c>
      <c r="CA43" s="4">
        <v>1.08</v>
      </c>
      <c r="CB43" s="4">
        <v>0</v>
      </c>
      <c r="CC43" s="4">
        <v>0</v>
      </c>
      <c r="CD43" s="4">
        <v>335.84</v>
      </c>
      <c r="CE43" s="5">
        <v>0</v>
      </c>
      <c r="CF43" s="4">
        <v>22.59</v>
      </c>
      <c r="CG43" s="4">
        <v>341.28</v>
      </c>
      <c r="CH43" s="10"/>
      <c r="CI43" s="4">
        <v>16.07</v>
      </c>
      <c r="CJ43" s="4">
        <v>1.08</v>
      </c>
      <c r="CK43" s="5">
        <v>0</v>
      </c>
      <c r="CL43" s="5">
        <v>0</v>
      </c>
      <c r="CM43" s="4">
        <v>335.84</v>
      </c>
      <c r="CN43" s="5">
        <v>0</v>
      </c>
      <c r="CO43" s="4">
        <v>22.59</v>
      </c>
      <c r="CP43" s="4">
        <v>341.28</v>
      </c>
      <c r="CQ43" s="10"/>
      <c r="CR43" s="4">
        <v>16.07</v>
      </c>
      <c r="CS43" s="4">
        <v>1.08</v>
      </c>
      <c r="CT43" s="5">
        <v>0</v>
      </c>
      <c r="CU43" s="5">
        <v>0</v>
      </c>
      <c r="CV43" s="4">
        <v>335.84</v>
      </c>
      <c r="CW43" s="5">
        <v>0</v>
      </c>
      <c r="CX43" s="4">
        <v>22.59</v>
      </c>
      <c r="CY43" s="4">
        <v>341.28</v>
      </c>
      <c r="CZ43" s="10"/>
      <c r="DA43" s="4">
        <v>0</v>
      </c>
      <c r="DB43" s="4">
        <v>0</v>
      </c>
      <c r="DC43" s="4">
        <v>-0.34</v>
      </c>
      <c r="DD43" s="4">
        <v>-0.02</v>
      </c>
      <c r="DE43" s="4">
        <v>0</v>
      </c>
      <c r="DF43" s="5">
        <v>0</v>
      </c>
      <c r="DG43" s="4">
        <v>0</v>
      </c>
      <c r="DH43" s="4">
        <v>-0.36000000000000004</v>
      </c>
      <c r="DI43" s="10"/>
    </row>
    <row r="44" spans="1:113">
      <c r="A44" s="2" t="str">
        <f>INDEX(Map!$A$6:$B$70,MATCH('FY13 Essbase'!C44,Map!$A$6:$A$70,0),2)</f>
        <v>099DIV</v>
      </c>
      <c r="B44" s="17"/>
      <c r="C44" s="3" t="s">
        <v>100</v>
      </c>
      <c r="D44" s="3" t="s">
        <v>58</v>
      </c>
      <c r="E44" s="10"/>
      <c r="F44" s="4">
        <v>721058.09</v>
      </c>
      <c r="G44" s="4">
        <v>48492.21</v>
      </c>
      <c r="H44" s="4">
        <v>1993557</v>
      </c>
      <c r="I44" s="4">
        <v>134069.60999999999</v>
      </c>
      <c r="J44" s="5">
        <v>0</v>
      </c>
      <c r="K44" s="5">
        <v>0</v>
      </c>
      <c r="L44" s="5">
        <v>0</v>
      </c>
      <c r="M44" s="4">
        <v>1358076.31</v>
      </c>
      <c r="N44" s="10"/>
      <c r="O44" s="4">
        <v>721058.09</v>
      </c>
      <c r="P44" s="4">
        <v>48492.21</v>
      </c>
      <c r="Q44" s="4">
        <v>1993557</v>
      </c>
      <c r="R44" s="4">
        <v>134069.60999999999</v>
      </c>
      <c r="S44" s="5">
        <v>0</v>
      </c>
      <c r="T44" s="5">
        <v>0</v>
      </c>
      <c r="U44" s="5">
        <v>0</v>
      </c>
      <c r="V44" s="4">
        <v>1358076.31</v>
      </c>
      <c r="W44" s="10"/>
      <c r="X44" s="4">
        <v>721058.09</v>
      </c>
      <c r="Y44" s="4">
        <v>48492.21</v>
      </c>
      <c r="Z44" s="4">
        <v>1993557</v>
      </c>
      <c r="AA44" s="4">
        <v>134069.60999999999</v>
      </c>
      <c r="AB44" s="5">
        <v>0</v>
      </c>
      <c r="AC44" s="5">
        <v>0</v>
      </c>
      <c r="AD44" s="5">
        <v>0</v>
      </c>
      <c r="AE44" s="4">
        <v>1358076.31</v>
      </c>
      <c r="AF44" s="10"/>
      <c r="AG44" s="4">
        <v>721058.09</v>
      </c>
      <c r="AH44" s="4">
        <v>48492.21</v>
      </c>
      <c r="AI44" s="4">
        <v>1993557</v>
      </c>
      <c r="AJ44" s="4">
        <v>134069.60999999999</v>
      </c>
      <c r="AK44" s="5">
        <v>0</v>
      </c>
      <c r="AL44" s="5">
        <v>0</v>
      </c>
      <c r="AM44" s="5">
        <v>0</v>
      </c>
      <c r="AN44" s="4">
        <v>1358076.31</v>
      </c>
      <c r="AO44" s="10"/>
      <c r="AP44" s="4">
        <v>721058.09</v>
      </c>
      <c r="AQ44" s="4">
        <v>48492.21</v>
      </c>
      <c r="AR44" s="4">
        <v>1993557</v>
      </c>
      <c r="AS44" s="4">
        <v>134069.60999999999</v>
      </c>
      <c r="AT44" s="5">
        <v>0</v>
      </c>
      <c r="AU44" s="5">
        <v>0</v>
      </c>
      <c r="AV44" s="5">
        <v>0</v>
      </c>
      <c r="AW44" s="4">
        <v>1358076.31</v>
      </c>
      <c r="AX44" s="10"/>
      <c r="AY44" s="4">
        <v>721058.09</v>
      </c>
      <c r="AZ44" s="4">
        <v>48492.21</v>
      </c>
      <c r="BA44" s="4">
        <v>2006491</v>
      </c>
      <c r="BB44" s="4">
        <v>134939.60999999999</v>
      </c>
      <c r="BC44" s="5">
        <v>0</v>
      </c>
      <c r="BD44" s="5">
        <v>0</v>
      </c>
      <c r="BE44" s="5">
        <v>0</v>
      </c>
      <c r="BF44" s="4">
        <v>1371880.31</v>
      </c>
      <c r="BG44" s="10"/>
      <c r="BH44" s="4">
        <v>721058.09</v>
      </c>
      <c r="BI44" s="4">
        <v>48492.21</v>
      </c>
      <c r="BJ44" s="4">
        <v>2006491</v>
      </c>
      <c r="BK44" s="4">
        <v>134939.60999999999</v>
      </c>
      <c r="BL44" s="5">
        <v>0</v>
      </c>
      <c r="BM44" s="5">
        <v>0</v>
      </c>
      <c r="BN44" s="5">
        <v>0</v>
      </c>
      <c r="BO44" s="4">
        <v>1371880.31</v>
      </c>
      <c r="BP44" s="10"/>
      <c r="BQ44" s="4">
        <v>721058.09</v>
      </c>
      <c r="BR44" s="4">
        <v>48492.21</v>
      </c>
      <c r="BS44" s="4">
        <v>2006491</v>
      </c>
      <c r="BT44" s="4">
        <v>134939.60999999999</v>
      </c>
      <c r="BU44" s="5">
        <v>0</v>
      </c>
      <c r="BV44" s="5">
        <v>0</v>
      </c>
      <c r="BW44" s="5">
        <v>0</v>
      </c>
      <c r="BX44" s="4">
        <v>1371880.31</v>
      </c>
      <c r="BY44" s="10"/>
      <c r="BZ44" s="4">
        <v>721058.09</v>
      </c>
      <c r="CA44" s="4">
        <v>48492.21</v>
      </c>
      <c r="CB44" s="4">
        <v>1909655.84</v>
      </c>
      <c r="CC44" s="4">
        <v>128427.15</v>
      </c>
      <c r="CD44" s="5">
        <v>0</v>
      </c>
      <c r="CE44" s="5">
        <v>0</v>
      </c>
      <c r="CF44" s="5">
        <v>0</v>
      </c>
      <c r="CG44" s="4">
        <v>1268532.69</v>
      </c>
      <c r="CH44" s="10"/>
      <c r="CI44" s="4">
        <v>721058.09</v>
      </c>
      <c r="CJ44" s="4">
        <v>48492.21</v>
      </c>
      <c r="CK44" s="4">
        <v>1909655.84</v>
      </c>
      <c r="CL44" s="4">
        <v>128427.15</v>
      </c>
      <c r="CM44" s="5">
        <v>0</v>
      </c>
      <c r="CN44" s="5">
        <v>0</v>
      </c>
      <c r="CO44" s="5">
        <v>0</v>
      </c>
      <c r="CP44" s="4">
        <v>1268532.69</v>
      </c>
      <c r="CQ44" s="10"/>
      <c r="CR44" s="4">
        <v>721058.09</v>
      </c>
      <c r="CS44" s="4">
        <v>48492.21</v>
      </c>
      <c r="CT44" s="4">
        <v>1909655.84</v>
      </c>
      <c r="CU44" s="4">
        <v>128427.15</v>
      </c>
      <c r="CV44" s="5">
        <v>0</v>
      </c>
      <c r="CW44" s="5">
        <v>0</v>
      </c>
      <c r="CX44" s="5">
        <v>0</v>
      </c>
      <c r="CY44" s="4">
        <v>1268532.69</v>
      </c>
      <c r="CZ44" s="10"/>
      <c r="DA44" s="4">
        <v>208.28</v>
      </c>
      <c r="DB44" s="4">
        <v>14.01</v>
      </c>
      <c r="DC44" s="4">
        <v>0</v>
      </c>
      <c r="DD44" s="4">
        <v>0</v>
      </c>
      <c r="DE44" s="5">
        <v>0</v>
      </c>
      <c r="DF44" s="5">
        <v>0</v>
      </c>
      <c r="DG44" s="5">
        <v>0</v>
      </c>
      <c r="DH44" s="4">
        <v>-222.29</v>
      </c>
      <c r="DI44" s="10"/>
    </row>
    <row r="45" spans="1:113">
      <c r="A45" s="2" t="str">
        <f>INDEX(Map!$A$6:$B$70,MATCH('FY13 Essbase'!C45,Map!$A$6:$A$70,0),2)</f>
        <v>107DIV</v>
      </c>
      <c r="B45" s="17"/>
      <c r="C45" s="3" t="s">
        <v>73</v>
      </c>
      <c r="D45" s="3" t="s">
        <v>31</v>
      </c>
      <c r="E45" s="10"/>
      <c r="F45" s="4">
        <v>9100200.0700000003</v>
      </c>
      <c r="G45" s="4">
        <v>6516429.1399999997</v>
      </c>
      <c r="H45" s="4">
        <v>155651.73000000001</v>
      </c>
      <c r="I45" s="4">
        <v>10467.81</v>
      </c>
      <c r="J45" s="4">
        <v>945923.92</v>
      </c>
      <c r="K45" s="5">
        <v>0</v>
      </c>
      <c r="L45" s="4">
        <v>-1260173.02</v>
      </c>
      <c r="M45" s="4">
        <v>-15764758.77</v>
      </c>
      <c r="N45" s="10"/>
      <c r="O45" s="4">
        <v>9100200.0700000003</v>
      </c>
      <c r="P45" s="4">
        <v>6516429.1399999997</v>
      </c>
      <c r="Q45" s="4">
        <v>155651.73000000001</v>
      </c>
      <c r="R45" s="4">
        <v>10467.81</v>
      </c>
      <c r="S45" s="4">
        <v>945923.92</v>
      </c>
      <c r="T45" s="5">
        <v>0</v>
      </c>
      <c r="U45" s="4">
        <v>-1260173.02</v>
      </c>
      <c r="V45" s="4">
        <v>-15764758.77</v>
      </c>
      <c r="W45" s="10"/>
      <c r="X45" s="4">
        <v>9100200.0700000003</v>
      </c>
      <c r="Y45" s="4">
        <v>6516429.1399999997</v>
      </c>
      <c r="Z45" s="4">
        <v>1829784.2</v>
      </c>
      <c r="AA45" s="4">
        <v>82216.34</v>
      </c>
      <c r="AB45" s="4">
        <v>945923.92</v>
      </c>
      <c r="AC45" s="5">
        <v>0</v>
      </c>
      <c r="AD45" s="4">
        <v>-1260173.02</v>
      </c>
      <c r="AE45" s="4">
        <v>-14018877.770000001</v>
      </c>
      <c r="AF45" s="10"/>
      <c r="AG45" s="4">
        <v>9100200.0700000003</v>
      </c>
      <c r="AH45" s="4">
        <v>6516429.1399999997</v>
      </c>
      <c r="AI45" s="4">
        <v>1829784.2</v>
      </c>
      <c r="AJ45" s="4">
        <v>82216.34</v>
      </c>
      <c r="AK45" s="4">
        <v>945923.92</v>
      </c>
      <c r="AL45" s="5">
        <v>0</v>
      </c>
      <c r="AM45" s="4">
        <v>-1260173.02</v>
      </c>
      <c r="AN45" s="4">
        <v>-14018877.770000001</v>
      </c>
      <c r="AO45" s="10"/>
      <c r="AP45" s="4">
        <v>9100200.0700000003</v>
      </c>
      <c r="AQ45" s="4">
        <v>6516429.1399999997</v>
      </c>
      <c r="AR45" s="4">
        <v>1829784.2</v>
      </c>
      <c r="AS45" s="4">
        <v>82216.34</v>
      </c>
      <c r="AT45" s="4">
        <v>945923.92</v>
      </c>
      <c r="AU45" s="5">
        <v>0</v>
      </c>
      <c r="AV45" s="4">
        <v>-1260173.02</v>
      </c>
      <c r="AW45" s="4">
        <v>-14018877.770000001</v>
      </c>
      <c r="AX45" s="10"/>
      <c r="AY45" s="4">
        <v>8647529.0700000003</v>
      </c>
      <c r="AZ45" s="4">
        <v>7809774.1399999997</v>
      </c>
      <c r="BA45" s="4">
        <v>4094531.4</v>
      </c>
      <c r="BB45" s="4">
        <v>180862.07999999999</v>
      </c>
      <c r="BC45" s="4">
        <v>493249.92</v>
      </c>
      <c r="BD45" s="5">
        <v>0</v>
      </c>
      <c r="BE45" s="4">
        <v>33171.980000000003</v>
      </c>
      <c r="BF45" s="4">
        <v>-11655487.83</v>
      </c>
      <c r="BG45" s="10"/>
      <c r="BH45" s="4">
        <v>8647529.0700000003</v>
      </c>
      <c r="BI45" s="4">
        <v>7809774.1399999997</v>
      </c>
      <c r="BJ45" s="4">
        <v>4094531.4</v>
      </c>
      <c r="BK45" s="4">
        <v>180862.07999999999</v>
      </c>
      <c r="BL45" s="4">
        <v>493249.92</v>
      </c>
      <c r="BM45" s="5">
        <v>0</v>
      </c>
      <c r="BN45" s="4">
        <v>33171.980000000003</v>
      </c>
      <c r="BO45" s="4">
        <v>-11655487.83</v>
      </c>
      <c r="BP45" s="10"/>
      <c r="BQ45" s="4">
        <v>8647529.0700000003</v>
      </c>
      <c r="BR45" s="4">
        <v>7809774.1399999997</v>
      </c>
      <c r="BS45" s="4">
        <v>4094531.4</v>
      </c>
      <c r="BT45" s="4">
        <v>180862.07999999999</v>
      </c>
      <c r="BU45" s="4">
        <v>493249.92</v>
      </c>
      <c r="BV45" s="5">
        <v>0</v>
      </c>
      <c r="BW45" s="4">
        <v>33171.980000000003</v>
      </c>
      <c r="BX45" s="4">
        <v>-11655487.83</v>
      </c>
      <c r="BY45" s="10"/>
      <c r="BZ45" s="4">
        <v>8911303.4800000004</v>
      </c>
      <c r="CA45" s="4">
        <v>6870923.9299999997</v>
      </c>
      <c r="CB45" s="4">
        <v>7477644.4500000002</v>
      </c>
      <c r="CC45" s="4">
        <v>324103.43</v>
      </c>
      <c r="CD45" s="4">
        <v>607075.31000000006</v>
      </c>
      <c r="CE45" s="5">
        <v>0</v>
      </c>
      <c r="CF45" s="4">
        <v>40826.699999999997</v>
      </c>
      <c r="CG45" s="4">
        <v>-7332577.5200000005</v>
      </c>
      <c r="CH45" s="10"/>
      <c r="CI45" s="4">
        <v>8911303.4800000004</v>
      </c>
      <c r="CJ45" s="4">
        <v>6870923.9299999997</v>
      </c>
      <c r="CK45" s="4">
        <v>7477644.4500000002</v>
      </c>
      <c r="CL45" s="4">
        <v>324103.43</v>
      </c>
      <c r="CM45" s="4">
        <v>607075.31000000006</v>
      </c>
      <c r="CN45" s="5">
        <v>0</v>
      </c>
      <c r="CO45" s="4">
        <v>40826.699999999997</v>
      </c>
      <c r="CP45" s="4">
        <v>-7332577.5200000005</v>
      </c>
      <c r="CQ45" s="10"/>
      <c r="CR45" s="4">
        <v>8557510.4800000004</v>
      </c>
      <c r="CS45" s="4">
        <v>7881758.9299999997</v>
      </c>
      <c r="CT45" s="4">
        <v>7477644.4500000002</v>
      </c>
      <c r="CU45" s="4">
        <v>324103.43</v>
      </c>
      <c r="CV45" s="4">
        <v>607075.31000000006</v>
      </c>
      <c r="CW45" s="5">
        <v>0</v>
      </c>
      <c r="CX45" s="4">
        <v>40826.699999999997</v>
      </c>
      <c r="CY45" s="4">
        <v>-7989619.5200000005</v>
      </c>
      <c r="CZ45" s="10"/>
      <c r="DA45" s="4">
        <v>64835.68</v>
      </c>
      <c r="DB45" s="4">
        <v>7970332.29</v>
      </c>
      <c r="DC45" s="4">
        <v>2920517.19</v>
      </c>
      <c r="DD45" s="4">
        <v>8905.92</v>
      </c>
      <c r="DE45" s="4">
        <v>27711.23</v>
      </c>
      <c r="DF45" s="5">
        <v>0</v>
      </c>
      <c r="DG45" s="4">
        <v>1863.62</v>
      </c>
      <c r="DH45" s="4">
        <v>-5076170.01</v>
      </c>
      <c r="DI45" s="10"/>
    </row>
    <row r="46" spans="1:113">
      <c r="A46" s="2" t="str">
        <f>INDEX(Map!$A$6:$B$70,MATCH('FY13 Essbase'!C46,Map!$A$6:$A$70,0),2)</f>
        <v>170DIV</v>
      </c>
      <c r="B46" s="17"/>
      <c r="C46" s="3" t="s">
        <v>103</v>
      </c>
      <c r="D46" s="3" t="s">
        <v>61</v>
      </c>
      <c r="E46" s="10"/>
      <c r="F46" s="4">
        <v>6766069.5800000001</v>
      </c>
      <c r="G46" s="4">
        <v>2274713.67</v>
      </c>
      <c r="H46" s="4">
        <v>63825878.859999999</v>
      </c>
      <c r="I46" s="4">
        <v>876427.83</v>
      </c>
      <c r="J46" s="4">
        <v>4872401.3499999996</v>
      </c>
      <c r="K46" s="5">
        <v>0</v>
      </c>
      <c r="L46" s="4">
        <v>68217.210000000006</v>
      </c>
      <c r="M46" s="4">
        <v>60602142</v>
      </c>
      <c r="N46" s="10"/>
      <c r="O46" s="4">
        <v>6766069.5800000001</v>
      </c>
      <c r="P46" s="4">
        <v>2274713.67</v>
      </c>
      <c r="Q46" s="4">
        <v>63825878.859999999</v>
      </c>
      <c r="R46" s="4">
        <v>876427.83</v>
      </c>
      <c r="S46" s="4">
        <v>4872401.3499999996</v>
      </c>
      <c r="T46" s="5">
        <v>0</v>
      </c>
      <c r="U46" s="4">
        <v>68217.210000000006</v>
      </c>
      <c r="V46" s="4">
        <v>60602142</v>
      </c>
      <c r="W46" s="10"/>
      <c r="X46" s="4">
        <v>6766069.5800000001</v>
      </c>
      <c r="Y46" s="4">
        <v>2274713.67</v>
      </c>
      <c r="Z46" s="4">
        <v>66124664.880000003</v>
      </c>
      <c r="AA46" s="4">
        <v>974947.23</v>
      </c>
      <c r="AB46" s="4">
        <v>4872401.3499999996</v>
      </c>
      <c r="AC46" s="5">
        <v>0</v>
      </c>
      <c r="AD46" s="4">
        <v>68217.210000000006</v>
      </c>
      <c r="AE46" s="4">
        <v>62999447.420000002</v>
      </c>
      <c r="AF46" s="10"/>
      <c r="AG46" s="4">
        <v>6766069.5800000001</v>
      </c>
      <c r="AH46" s="4">
        <v>2274713.67</v>
      </c>
      <c r="AI46" s="4">
        <v>66124664.880000003</v>
      </c>
      <c r="AJ46" s="4">
        <v>974947.23</v>
      </c>
      <c r="AK46" s="4">
        <v>4872401.3499999996</v>
      </c>
      <c r="AL46" s="5">
        <v>0</v>
      </c>
      <c r="AM46" s="4">
        <v>68217.210000000006</v>
      </c>
      <c r="AN46" s="4">
        <v>62999447.420000002</v>
      </c>
      <c r="AO46" s="10"/>
      <c r="AP46" s="4">
        <v>6766069.5800000001</v>
      </c>
      <c r="AQ46" s="4">
        <v>2274713.67</v>
      </c>
      <c r="AR46" s="4">
        <v>66124664.880000003</v>
      </c>
      <c r="AS46" s="4">
        <v>974947.23</v>
      </c>
      <c r="AT46" s="4">
        <v>4872401.3499999996</v>
      </c>
      <c r="AU46" s="5">
        <v>0</v>
      </c>
      <c r="AV46" s="4">
        <v>68217.210000000006</v>
      </c>
      <c r="AW46" s="4">
        <v>62999447.420000002</v>
      </c>
      <c r="AX46" s="10"/>
      <c r="AY46" s="4">
        <v>6704360.5800000001</v>
      </c>
      <c r="AZ46" s="4">
        <v>2528695.67</v>
      </c>
      <c r="BA46" s="4">
        <v>67660929.150000006</v>
      </c>
      <c r="BB46" s="4">
        <v>1055440</v>
      </c>
      <c r="BC46" s="4">
        <v>4809454.3499999996</v>
      </c>
      <c r="BD46" s="5">
        <v>0</v>
      </c>
      <c r="BE46" s="4">
        <v>323443.21000000002</v>
      </c>
      <c r="BF46" s="4">
        <v>64616210.460000008</v>
      </c>
      <c r="BG46" s="10"/>
      <c r="BH46" s="4">
        <v>6704360.5800000001</v>
      </c>
      <c r="BI46" s="4">
        <v>2528695.67</v>
      </c>
      <c r="BJ46" s="4">
        <v>67660929.150000006</v>
      </c>
      <c r="BK46" s="4">
        <v>1055440</v>
      </c>
      <c r="BL46" s="4">
        <v>4809454.3499999996</v>
      </c>
      <c r="BM46" s="5">
        <v>0</v>
      </c>
      <c r="BN46" s="4">
        <v>323443.21000000002</v>
      </c>
      <c r="BO46" s="4">
        <v>64616210.460000008</v>
      </c>
      <c r="BP46" s="10"/>
      <c r="BQ46" s="4">
        <v>6704360.5800000001</v>
      </c>
      <c r="BR46" s="4">
        <v>2528695.67</v>
      </c>
      <c r="BS46" s="4">
        <v>67660929.150000006</v>
      </c>
      <c r="BT46" s="4">
        <v>1055440</v>
      </c>
      <c r="BU46" s="4">
        <v>4809454.3499999996</v>
      </c>
      <c r="BV46" s="5">
        <v>0</v>
      </c>
      <c r="BW46" s="4">
        <v>323443.21000000002</v>
      </c>
      <c r="BX46" s="4">
        <v>64616210.460000008</v>
      </c>
      <c r="BY46" s="10"/>
      <c r="BZ46" s="4">
        <v>6179348.9400000004</v>
      </c>
      <c r="CA46" s="4">
        <v>2496135.2999999998</v>
      </c>
      <c r="CB46" s="4">
        <v>69799877.439999998</v>
      </c>
      <c r="CC46" s="4">
        <v>1749258.17</v>
      </c>
      <c r="CD46" s="4">
        <v>4526153.51</v>
      </c>
      <c r="CE46" s="5">
        <v>0</v>
      </c>
      <c r="CF46" s="4">
        <v>304390.44</v>
      </c>
      <c r="CG46" s="4">
        <v>67704195.319999993</v>
      </c>
      <c r="CH46" s="10"/>
      <c r="CI46" s="4">
        <v>6179348.9400000004</v>
      </c>
      <c r="CJ46" s="4">
        <v>2496135.2999999998</v>
      </c>
      <c r="CK46" s="4">
        <v>69799877.439999998</v>
      </c>
      <c r="CL46" s="4">
        <v>1749258.17</v>
      </c>
      <c r="CM46" s="4">
        <v>4526153.51</v>
      </c>
      <c r="CN46" s="5">
        <v>0</v>
      </c>
      <c r="CO46" s="4">
        <v>304390.44</v>
      </c>
      <c r="CP46" s="4">
        <v>67704195.319999993</v>
      </c>
      <c r="CQ46" s="10"/>
      <c r="CR46" s="4">
        <v>6194934.9400000004</v>
      </c>
      <c r="CS46" s="4">
        <v>2451599.2999999998</v>
      </c>
      <c r="CT46" s="4">
        <v>69928926.319999993</v>
      </c>
      <c r="CU46" s="4">
        <v>1376615.66</v>
      </c>
      <c r="CV46" s="4">
        <v>4526153.51</v>
      </c>
      <c r="CW46" s="5">
        <v>0</v>
      </c>
      <c r="CX46" s="4">
        <v>304390.44</v>
      </c>
      <c r="CY46" s="4">
        <v>67489551.689999998</v>
      </c>
      <c r="CZ46" s="10"/>
      <c r="DA46" s="4">
        <v>7897924.4299999997</v>
      </c>
      <c r="DB46" s="4">
        <v>2463431.2999999998</v>
      </c>
      <c r="DC46" s="4">
        <v>71778650.989999995</v>
      </c>
      <c r="DD46" s="4">
        <v>1048874.81</v>
      </c>
      <c r="DE46" s="4">
        <v>5225776.3499999996</v>
      </c>
      <c r="DF46" s="5">
        <v>0</v>
      </c>
      <c r="DG46" s="4">
        <v>263579.15000000002</v>
      </c>
      <c r="DH46" s="4">
        <v>67955525.569999993</v>
      </c>
      <c r="DI46" s="10"/>
    </row>
    <row r="47" spans="1:113">
      <c r="A47" s="2" t="str">
        <f>INDEX(Map!$A$6:$B$70,MATCH('FY13 Essbase'!C47,Map!$A$6:$A$70,0),2)</f>
        <v>171DIV</v>
      </c>
      <c r="B47" s="17"/>
      <c r="C47" s="3" t="s">
        <v>104</v>
      </c>
      <c r="D47" s="3" t="s">
        <v>62</v>
      </c>
      <c r="E47" s="10"/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10"/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10"/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10"/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10"/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10"/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10"/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10"/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10"/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10"/>
      <c r="CI47" s="5">
        <v>0</v>
      </c>
      <c r="CJ47" s="5">
        <v>0</v>
      </c>
      <c r="CK47" s="5">
        <v>0</v>
      </c>
      <c r="CL47" s="5">
        <v>0</v>
      </c>
      <c r="CM47" s="5">
        <v>0</v>
      </c>
      <c r="CN47" s="5">
        <v>0</v>
      </c>
      <c r="CO47" s="5">
        <v>0</v>
      </c>
      <c r="CP47" s="5">
        <v>0</v>
      </c>
      <c r="CQ47" s="10"/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10"/>
      <c r="DA47" s="5">
        <v>0</v>
      </c>
      <c r="DB47" s="5">
        <v>0</v>
      </c>
      <c r="DC47" s="4">
        <v>2602.62</v>
      </c>
      <c r="DD47" s="4">
        <v>175.03</v>
      </c>
      <c r="DE47" s="5">
        <v>0</v>
      </c>
      <c r="DF47" s="5">
        <v>0</v>
      </c>
      <c r="DG47" s="5">
        <v>0</v>
      </c>
      <c r="DH47" s="4">
        <v>2777.65</v>
      </c>
      <c r="DI47" s="10"/>
    </row>
    <row r="48" spans="1:113">
      <c r="A48" s="2" t="str">
        <f>INDEX(Map!$A$6:$B$70,MATCH('FY13 Essbase'!C48,Map!$A$6:$A$70,0),2)</f>
        <v>190DIV</v>
      </c>
      <c r="B48" s="17"/>
      <c r="C48" s="3" t="s">
        <v>101</v>
      </c>
      <c r="D48" s="3" t="s">
        <v>59</v>
      </c>
      <c r="E48" s="10"/>
      <c r="F48" s="4">
        <v>27553594.34</v>
      </c>
      <c r="G48" s="4">
        <v>2922196.03</v>
      </c>
      <c r="H48" s="4">
        <v>347957056.12</v>
      </c>
      <c r="I48" s="4">
        <v>23400620.75</v>
      </c>
      <c r="J48" s="4">
        <v>89866761.730000004</v>
      </c>
      <c r="K48" s="5">
        <v>0</v>
      </c>
      <c r="L48" s="4">
        <v>6183773</v>
      </c>
      <c r="M48" s="4">
        <v>436932421.23000002</v>
      </c>
      <c r="N48" s="10"/>
      <c r="O48" s="4">
        <v>27553594.34</v>
      </c>
      <c r="P48" s="4">
        <v>2922196.03</v>
      </c>
      <c r="Q48" s="4">
        <v>347957056.12</v>
      </c>
      <c r="R48" s="4">
        <v>23400620.75</v>
      </c>
      <c r="S48" s="4">
        <v>89866761.730000004</v>
      </c>
      <c r="T48" s="5">
        <v>0</v>
      </c>
      <c r="U48" s="4">
        <v>6183773</v>
      </c>
      <c r="V48" s="4">
        <v>436932421.23000002</v>
      </c>
      <c r="W48" s="10"/>
      <c r="X48" s="4">
        <v>27553594.34</v>
      </c>
      <c r="Y48" s="4">
        <v>2922196.03</v>
      </c>
      <c r="Z48" s="4">
        <v>371044414.42000002</v>
      </c>
      <c r="AA48" s="4">
        <v>24390078.960000001</v>
      </c>
      <c r="AB48" s="4">
        <v>89866761.730000004</v>
      </c>
      <c r="AC48" s="5">
        <v>0</v>
      </c>
      <c r="AD48" s="4">
        <v>6183773</v>
      </c>
      <c r="AE48" s="4">
        <v>461009237.74000001</v>
      </c>
      <c r="AF48" s="10"/>
      <c r="AG48" s="4">
        <v>27553594.34</v>
      </c>
      <c r="AH48" s="4">
        <v>2922196.03</v>
      </c>
      <c r="AI48" s="4">
        <v>371044414.42000002</v>
      </c>
      <c r="AJ48" s="4">
        <v>24390078.960000001</v>
      </c>
      <c r="AK48" s="4">
        <v>89866761.730000004</v>
      </c>
      <c r="AL48" s="5">
        <v>0</v>
      </c>
      <c r="AM48" s="4">
        <v>6183773</v>
      </c>
      <c r="AN48" s="4">
        <v>461009237.74000001</v>
      </c>
      <c r="AO48" s="10"/>
      <c r="AP48" s="4">
        <v>27553594.34</v>
      </c>
      <c r="AQ48" s="4">
        <v>2922196.03</v>
      </c>
      <c r="AR48" s="4">
        <v>371044414.42000002</v>
      </c>
      <c r="AS48" s="4">
        <v>24390078.960000001</v>
      </c>
      <c r="AT48" s="4">
        <v>89866761.730000004</v>
      </c>
      <c r="AU48" s="5">
        <v>0</v>
      </c>
      <c r="AV48" s="4">
        <v>6183773</v>
      </c>
      <c r="AW48" s="4">
        <v>461009237.74000001</v>
      </c>
      <c r="AX48" s="10"/>
      <c r="AY48" s="4">
        <v>27601501.34</v>
      </c>
      <c r="AZ48" s="4">
        <v>2785317.03</v>
      </c>
      <c r="BA48" s="4">
        <v>387230511.81</v>
      </c>
      <c r="BB48" s="4">
        <v>25237857.190000001</v>
      </c>
      <c r="BC48" s="4">
        <v>89914669.730000004</v>
      </c>
      <c r="BD48" s="5">
        <v>0</v>
      </c>
      <c r="BE48" s="4">
        <v>6046893</v>
      </c>
      <c r="BF48" s="4">
        <v>478043113.36000001</v>
      </c>
      <c r="BG48" s="10"/>
      <c r="BH48" s="4">
        <v>27601501.34</v>
      </c>
      <c r="BI48" s="4">
        <v>2785317.03</v>
      </c>
      <c r="BJ48" s="4">
        <v>387230511.81</v>
      </c>
      <c r="BK48" s="4">
        <v>25237857.190000001</v>
      </c>
      <c r="BL48" s="4">
        <v>89914669.730000004</v>
      </c>
      <c r="BM48" s="5">
        <v>0</v>
      </c>
      <c r="BN48" s="4">
        <v>6046893</v>
      </c>
      <c r="BO48" s="4">
        <v>478043113.36000001</v>
      </c>
      <c r="BP48" s="10"/>
      <c r="BQ48" s="4">
        <v>27601501.34</v>
      </c>
      <c r="BR48" s="4">
        <v>2785317.03</v>
      </c>
      <c r="BS48" s="4">
        <v>387230511.81</v>
      </c>
      <c r="BT48" s="4">
        <v>25237857.190000001</v>
      </c>
      <c r="BU48" s="4">
        <v>89914669.730000004</v>
      </c>
      <c r="BV48" s="5">
        <v>0</v>
      </c>
      <c r="BW48" s="4">
        <v>6046893</v>
      </c>
      <c r="BX48" s="4">
        <v>478043113.36000001</v>
      </c>
      <c r="BY48" s="10"/>
      <c r="BZ48" s="4">
        <v>25221929.050000001</v>
      </c>
      <c r="CA48" s="4">
        <v>2625287.3199999998</v>
      </c>
      <c r="CB48" s="4">
        <v>419589041.54000002</v>
      </c>
      <c r="CC48" s="4">
        <v>26847461.91</v>
      </c>
      <c r="CD48" s="4">
        <v>90344043.879999995</v>
      </c>
      <c r="CE48" s="5">
        <v>0</v>
      </c>
      <c r="CF48" s="4">
        <v>6075769.0300000003</v>
      </c>
      <c r="CG48" s="4">
        <v>515009099.99000007</v>
      </c>
      <c r="CH48" s="10"/>
      <c r="CI48" s="4">
        <v>25221929.050000001</v>
      </c>
      <c r="CJ48" s="4">
        <v>2625287.3199999998</v>
      </c>
      <c r="CK48" s="4">
        <v>419589041.54000002</v>
      </c>
      <c r="CL48" s="4">
        <v>26847461.91</v>
      </c>
      <c r="CM48" s="4">
        <v>90344043.879999995</v>
      </c>
      <c r="CN48" s="5">
        <v>0</v>
      </c>
      <c r="CO48" s="4">
        <v>6075769.0300000003</v>
      </c>
      <c r="CP48" s="4">
        <v>515009099.99000007</v>
      </c>
      <c r="CQ48" s="10"/>
      <c r="CR48" s="4">
        <v>25221929.050000001</v>
      </c>
      <c r="CS48" s="4">
        <v>2625287.3199999998</v>
      </c>
      <c r="CT48" s="4">
        <v>419591579.86000001</v>
      </c>
      <c r="CU48" s="4">
        <v>26847632.620000001</v>
      </c>
      <c r="CV48" s="4">
        <v>90344043.879999995</v>
      </c>
      <c r="CW48" s="5">
        <v>0</v>
      </c>
      <c r="CX48" s="4">
        <v>6075769.0300000003</v>
      </c>
      <c r="CY48" s="4">
        <v>515011809.01999998</v>
      </c>
      <c r="CZ48" s="10"/>
      <c r="DA48" s="4">
        <v>-45104792.780000001</v>
      </c>
      <c r="DB48" s="4">
        <v>-2125653.2599999998</v>
      </c>
      <c r="DC48" s="4">
        <v>440558190.12</v>
      </c>
      <c r="DD48" s="4">
        <v>29606816.649999999</v>
      </c>
      <c r="DE48" s="4">
        <v>38668574.049999997</v>
      </c>
      <c r="DF48" s="5">
        <v>0</v>
      </c>
      <c r="DG48" s="4">
        <v>2600518.14</v>
      </c>
      <c r="DH48" s="4">
        <v>558664545</v>
      </c>
      <c r="DI48" s="10"/>
    </row>
    <row r="49" spans="1:113">
      <c r="A49" s="2" t="str">
        <f>INDEX(Map!$A$6:$B$70,MATCH('FY13 Essbase'!C49,Map!$A$6:$A$70,0),2)</f>
        <v>700DIV</v>
      </c>
      <c r="B49" s="17"/>
      <c r="C49" s="3" t="s">
        <v>108</v>
      </c>
      <c r="D49" s="3" t="s">
        <v>66</v>
      </c>
      <c r="E49" s="10"/>
      <c r="F49" s="4">
        <v>2163521.66</v>
      </c>
      <c r="G49" s="4">
        <v>145500</v>
      </c>
      <c r="H49" s="4">
        <v>182606332.94</v>
      </c>
      <c r="I49" s="4">
        <v>12280542.85</v>
      </c>
      <c r="J49" s="4">
        <v>27257660.949999999</v>
      </c>
      <c r="K49" s="5">
        <v>0</v>
      </c>
      <c r="L49" s="4">
        <v>1833117.55</v>
      </c>
      <c r="M49" s="4">
        <v>221668632.63</v>
      </c>
      <c r="N49" s="10"/>
      <c r="O49" s="4">
        <v>2163521.66</v>
      </c>
      <c r="P49" s="4">
        <v>145500</v>
      </c>
      <c r="Q49" s="4">
        <v>182606332.94</v>
      </c>
      <c r="R49" s="4">
        <v>12280542.85</v>
      </c>
      <c r="S49" s="4">
        <v>27257660.949999999</v>
      </c>
      <c r="T49" s="5">
        <v>0</v>
      </c>
      <c r="U49" s="4">
        <v>1833117.55</v>
      </c>
      <c r="V49" s="4">
        <v>221668632.63</v>
      </c>
      <c r="W49" s="10"/>
      <c r="X49" s="4">
        <v>2163521.66</v>
      </c>
      <c r="Y49" s="4">
        <v>145500</v>
      </c>
      <c r="Z49" s="4">
        <v>198556437.44999999</v>
      </c>
      <c r="AA49" s="4">
        <v>12964118.76</v>
      </c>
      <c r="AB49" s="4">
        <v>27257660.949999999</v>
      </c>
      <c r="AC49" s="5">
        <v>0</v>
      </c>
      <c r="AD49" s="4">
        <v>1833117.55</v>
      </c>
      <c r="AE49" s="4">
        <v>238302313.04999998</v>
      </c>
      <c r="AF49" s="10"/>
      <c r="AG49" s="4">
        <v>2163521.66</v>
      </c>
      <c r="AH49" s="4">
        <v>145500</v>
      </c>
      <c r="AI49" s="4">
        <v>198556437.44999999</v>
      </c>
      <c r="AJ49" s="4">
        <v>12964118.76</v>
      </c>
      <c r="AK49" s="4">
        <v>27257660.949999999</v>
      </c>
      <c r="AL49" s="5">
        <v>0</v>
      </c>
      <c r="AM49" s="4">
        <v>1833117.55</v>
      </c>
      <c r="AN49" s="4">
        <v>238302313.04999998</v>
      </c>
      <c r="AO49" s="10"/>
      <c r="AP49" s="4">
        <v>2163521.66</v>
      </c>
      <c r="AQ49" s="4">
        <v>145500</v>
      </c>
      <c r="AR49" s="4">
        <v>198556437.44999999</v>
      </c>
      <c r="AS49" s="4">
        <v>12964118.76</v>
      </c>
      <c r="AT49" s="4">
        <v>27257660.949999999</v>
      </c>
      <c r="AU49" s="5">
        <v>0</v>
      </c>
      <c r="AV49" s="4">
        <v>1833117.55</v>
      </c>
      <c r="AW49" s="4">
        <v>238302313.04999998</v>
      </c>
      <c r="AX49" s="10"/>
      <c r="AY49" s="4">
        <v>2163521.66</v>
      </c>
      <c r="AZ49" s="4">
        <v>145500</v>
      </c>
      <c r="BA49" s="4">
        <v>220021640.69</v>
      </c>
      <c r="BB49" s="4">
        <v>13862144.85</v>
      </c>
      <c r="BC49" s="4">
        <v>27257660.949999999</v>
      </c>
      <c r="BD49" s="5">
        <v>0</v>
      </c>
      <c r="BE49" s="4">
        <v>1833117.55</v>
      </c>
      <c r="BF49" s="4">
        <v>260665542.38</v>
      </c>
      <c r="BG49" s="10"/>
      <c r="BH49" s="4">
        <v>2163521.66</v>
      </c>
      <c r="BI49" s="4">
        <v>145500</v>
      </c>
      <c r="BJ49" s="4">
        <v>220021640.69</v>
      </c>
      <c r="BK49" s="4">
        <v>13862144.85</v>
      </c>
      <c r="BL49" s="4">
        <v>27257660.949999999</v>
      </c>
      <c r="BM49" s="5">
        <v>0</v>
      </c>
      <c r="BN49" s="4">
        <v>1833117.55</v>
      </c>
      <c r="BO49" s="4">
        <v>260665542.38</v>
      </c>
      <c r="BP49" s="10"/>
      <c r="BQ49" s="4">
        <v>2163521.66</v>
      </c>
      <c r="BR49" s="4">
        <v>145500</v>
      </c>
      <c r="BS49" s="4">
        <v>220021640.69</v>
      </c>
      <c r="BT49" s="4">
        <v>13862144.85</v>
      </c>
      <c r="BU49" s="4">
        <v>27257660.949999999</v>
      </c>
      <c r="BV49" s="5">
        <v>0</v>
      </c>
      <c r="BW49" s="4">
        <v>1833117.55</v>
      </c>
      <c r="BX49" s="4">
        <v>260665542.38</v>
      </c>
      <c r="BY49" s="10"/>
      <c r="BZ49" s="4">
        <v>1187238.98</v>
      </c>
      <c r="CA49" s="4">
        <v>79843.56</v>
      </c>
      <c r="CB49" s="4">
        <v>237878188.56999999</v>
      </c>
      <c r="CC49" s="4">
        <v>14698076.26</v>
      </c>
      <c r="CD49" s="4">
        <v>27651959.59</v>
      </c>
      <c r="CE49" s="5">
        <v>0</v>
      </c>
      <c r="CF49" s="4">
        <v>1859634.71</v>
      </c>
      <c r="CG49" s="4">
        <v>280820776.58999997</v>
      </c>
      <c r="CH49" s="10"/>
      <c r="CI49" s="4">
        <v>1187238.98</v>
      </c>
      <c r="CJ49" s="4">
        <v>79843.56</v>
      </c>
      <c r="CK49" s="4">
        <v>237878188.56999999</v>
      </c>
      <c r="CL49" s="4">
        <v>14698076.26</v>
      </c>
      <c r="CM49" s="4">
        <v>27651959.59</v>
      </c>
      <c r="CN49" s="5">
        <v>0</v>
      </c>
      <c r="CO49" s="4">
        <v>1859634.71</v>
      </c>
      <c r="CP49" s="4">
        <v>280820776.58999997</v>
      </c>
      <c r="CQ49" s="10"/>
      <c r="CR49" s="4">
        <v>1187238.98</v>
      </c>
      <c r="CS49" s="4">
        <v>79843.56</v>
      </c>
      <c r="CT49" s="4">
        <v>236131498.81</v>
      </c>
      <c r="CU49" s="4">
        <v>14580608.82</v>
      </c>
      <c r="CV49" s="4">
        <v>27651959.59</v>
      </c>
      <c r="CW49" s="5">
        <v>0</v>
      </c>
      <c r="CX49" s="4">
        <v>1859634.71</v>
      </c>
      <c r="CY49" s="4">
        <v>278956619.38999999</v>
      </c>
      <c r="CZ49" s="10"/>
      <c r="DA49" s="4">
        <v>-27008807.379999999</v>
      </c>
      <c r="DB49" s="4">
        <v>-1816381.78</v>
      </c>
      <c r="DC49" s="4">
        <v>237613461.77000001</v>
      </c>
      <c r="DD49" s="4">
        <v>15979852.689999999</v>
      </c>
      <c r="DE49" s="4">
        <v>5582099.7199999997</v>
      </c>
      <c r="DF49" s="5">
        <v>0</v>
      </c>
      <c r="DG49" s="4">
        <v>375404.37</v>
      </c>
      <c r="DH49" s="4">
        <v>288376007.70999998</v>
      </c>
      <c r="DI49" s="10"/>
    </row>
    <row r="50" spans="1:113">
      <c r="A50" s="2" t="str">
        <f>INDEX(Map!$A$6:$B$70,MATCH('FY13 Essbase'!C50,Map!$A$6:$A$70,0),2)</f>
        <v>830DIV</v>
      </c>
      <c r="B50" s="17"/>
      <c r="C50" s="3" t="s">
        <v>107</v>
      </c>
      <c r="D50" s="3" t="s">
        <v>65</v>
      </c>
      <c r="E50" s="10"/>
      <c r="F50" s="5">
        <v>0</v>
      </c>
      <c r="G50" s="5">
        <v>0</v>
      </c>
      <c r="H50" s="5">
        <v>0</v>
      </c>
      <c r="I50" s="5">
        <v>0</v>
      </c>
      <c r="J50" s="4">
        <v>253813.86</v>
      </c>
      <c r="K50" s="5">
        <v>0</v>
      </c>
      <c r="L50" s="4">
        <v>20158.28</v>
      </c>
      <c r="M50" s="4">
        <v>273972.14</v>
      </c>
      <c r="N50" s="10"/>
      <c r="O50" s="5">
        <v>0</v>
      </c>
      <c r="P50" s="5">
        <v>0</v>
      </c>
      <c r="Q50" s="5">
        <v>0</v>
      </c>
      <c r="R50" s="5">
        <v>0</v>
      </c>
      <c r="S50" s="4">
        <v>253813.86</v>
      </c>
      <c r="T50" s="5">
        <v>0</v>
      </c>
      <c r="U50" s="4">
        <v>20158.28</v>
      </c>
      <c r="V50" s="4">
        <v>273972.14</v>
      </c>
      <c r="W50" s="10"/>
      <c r="X50" s="5">
        <v>0</v>
      </c>
      <c r="Y50" s="5">
        <v>0</v>
      </c>
      <c r="Z50" s="5">
        <v>0</v>
      </c>
      <c r="AA50" s="5">
        <v>0</v>
      </c>
      <c r="AB50" s="4">
        <v>248734.54</v>
      </c>
      <c r="AC50" s="5">
        <v>0</v>
      </c>
      <c r="AD50" s="4">
        <v>19816.689999999999</v>
      </c>
      <c r="AE50" s="4">
        <v>268551.23</v>
      </c>
      <c r="AF50" s="10"/>
      <c r="AG50" s="5">
        <v>0</v>
      </c>
      <c r="AH50" s="5">
        <v>0</v>
      </c>
      <c r="AI50" s="5">
        <v>0</v>
      </c>
      <c r="AJ50" s="5">
        <v>0</v>
      </c>
      <c r="AK50" s="4">
        <v>248734.54</v>
      </c>
      <c r="AL50" s="5">
        <v>0</v>
      </c>
      <c r="AM50" s="4">
        <v>19816.689999999999</v>
      </c>
      <c r="AN50" s="4">
        <v>268551.23</v>
      </c>
      <c r="AO50" s="10"/>
      <c r="AP50" s="5">
        <v>0</v>
      </c>
      <c r="AQ50" s="5">
        <v>0</v>
      </c>
      <c r="AR50" s="5">
        <v>0</v>
      </c>
      <c r="AS50" s="5">
        <v>0</v>
      </c>
      <c r="AT50" s="4">
        <v>248734.54</v>
      </c>
      <c r="AU50" s="5">
        <v>0</v>
      </c>
      <c r="AV50" s="4">
        <v>19816.689999999999</v>
      </c>
      <c r="AW50" s="4">
        <v>268551.23</v>
      </c>
      <c r="AX50" s="10"/>
      <c r="AY50" s="5">
        <v>0</v>
      </c>
      <c r="AZ50" s="5">
        <v>0</v>
      </c>
      <c r="BA50" s="5">
        <v>0</v>
      </c>
      <c r="BB50" s="5">
        <v>0</v>
      </c>
      <c r="BC50" s="4">
        <v>252795.07</v>
      </c>
      <c r="BD50" s="5">
        <v>0</v>
      </c>
      <c r="BE50" s="4">
        <v>34252.57</v>
      </c>
      <c r="BF50" s="4">
        <v>287047.64</v>
      </c>
      <c r="BG50" s="10"/>
      <c r="BH50" s="5">
        <v>0</v>
      </c>
      <c r="BI50" s="5">
        <v>0</v>
      </c>
      <c r="BJ50" s="5">
        <v>0</v>
      </c>
      <c r="BK50" s="5">
        <v>0</v>
      </c>
      <c r="BL50" s="4">
        <v>252795.07</v>
      </c>
      <c r="BM50" s="5">
        <v>0</v>
      </c>
      <c r="BN50" s="4">
        <v>34252.57</v>
      </c>
      <c r="BO50" s="4">
        <v>287047.64</v>
      </c>
      <c r="BP50" s="10"/>
      <c r="BQ50" s="5">
        <v>0</v>
      </c>
      <c r="BR50" s="5">
        <v>0</v>
      </c>
      <c r="BS50" s="5">
        <v>0</v>
      </c>
      <c r="BT50" s="5">
        <v>0</v>
      </c>
      <c r="BU50" s="4">
        <v>252795.07</v>
      </c>
      <c r="BV50" s="5">
        <v>0</v>
      </c>
      <c r="BW50" s="4">
        <v>34252.57</v>
      </c>
      <c r="BX50" s="4">
        <v>287047.64</v>
      </c>
      <c r="BY50" s="10"/>
      <c r="BZ50" s="5">
        <v>0</v>
      </c>
      <c r="CA50" s="5">
        <v>0</v>
      </c>
      <c r="CB50" s="5">
        <v>0</v>
      </c>
      <c r="CC50" s="5">
        <v>0</v>
      </c>
      <c r="CD50" s="4">
        <v>138769.89000000001</v>
      </c>
      <c r="CE50" s="5">
        <v>0</v>
      </c>
      <c r="CF50" s="4">
        <v>9332.48</v>
      </c>
      <c r="CG50" s="4">
        <v>148102.37000000002</v>
      </c>
      <c r="CH50" s="10"/>
      <c r="CI50" s="5">
        <v>0</v>
      </c>
      <c r="CJ50" s="5">
        <v>0</v>
      </c>
      <c r="CK50" s="5">
        <v>0</v>
      </c>
      <c r="CL50" s="5">
        <v>0</v>
      </c>
      <c r="CM50" s="4">
        <v>138769.89000000001</v>
      </c>
      <c r="CN50" s="5">
        <v>0</v>
      </c>
      <c r="CO50" s="4">
        <v>9332.48</v>
      </c>
      <c r="CP50" s="4">
        <v>148102.37000000002</v>
      </c>
      <c r="CQ50" s="10"/>
      <c r="CR50" s="5">
        <v>0</v>
      </c>
      <c r="CS50" s="5">
        <v>0</v>
      </c>
      <c r="CT50" s="5">
        <v>0</v>
      </c>
      <c r="CU50" s="5">
        <v>0</v>
      </c>
      <c r="CV50" s="4">
        <v>138769.89000000001</v>
      </c>
      <c r="CW50" s="5">
        <v>0</v>
      </c>
      <c r="CX50" s="4">
        <v>9332.48</v>
      </c>
      <c r="CY50" s="4">
        <v>148102.37000000002</v>
      </c>
      <c r="CZ50" s="10"/>
      <c r="DA50" s="5">
        <v>0</v>
      </c>
      <c r="DB50" s="5">
        <v>0</v>
      </c>
      <c r="DC50" s="5">
        <v>0</v>
      </c>
      <c r="DD50" s="5">
        <v>0</v>
      </c>
      <c r="DE50" s="4">
        <v>260646.81</v>
      </c>
      <c r="DF50" s="5">
        <v>0</v>
      </c>
      <c r="DG50" s="4">
        <v>17528.88</v>
      </c>
      <c r="DH50" s="4">
        <v>278175.69</v>
      </c>
      <c r="DI50" s="10"/>
    </row>
    <row r="51" spans="1:113">
      <c r="A51" s="2" t="str">
        <f>INDEX(Map!$A$6:$B$70,MATCH('FY13 Essbase'!C51,Map!$A$6:$A$70,0),2)</f>
        <v>982DIV</v>
      </c>
      <c r="B51" s="17"/>
      <c r="C51" s="3" t="s">
        <v>102</v>
      </c>
      <c r="D51" s="3" t="s">
        <v>60</v>
      </c>
      <c r="E51" s="10"/>
      <c r="F51" s="5">
        <v>0</v>
      </c>
      <c r="G51" s="5">
        <v>0</v>
      </c>
      <c r="H51" s="4">
        <v>-9.57</v>
      </c>
      <c r="I51" s="4">
        <v>-0.64</v>
      </c>
      <c r="J51" s="5">
        <v>0</v>
      </c>
      <c r="K51" s="5">
        <v>0</v>
      </c>
      <c r="L51" s="5">
        <v>0</v>
      </c>
      <c r="M51" s="4">
        <v>-10.210000000000001</v>
      </c>
      <c r="N51" s="10"/>
      <c r="O51" s="5">
        <v>0</v>
      </c>
      <c r="P51" s="5">
        <v>0</v>
      </c>
      <c r="Q51" s="4">
        <v>-9.57</v>
      </c>
      <c r="R51" s="4">
        <v>-0.64</v>
      </c>
      <c r="S51" s="5">
        <v>0</v>
      </c>
      <c r="T51" s="5">
        <v>0</v>
      </c>
      <c r="U51" s="5">
        <v>0</v>
      </c>
      <c r="V51" s="4">
        <v>-10.210000000000001</v>
      </c>
      <c r="W51" s="10"/>
      <c r="X51" s="5">
        <v>0</v>
      </c>
      <c r="Y51" s="5">
        <v>0</v>
      </c>
      <c r="Z51" s="4">
        <v>-9.57</v>
      </c>
      <c r="AA51" s="4">
        <v>-0.64</v>
      </c>
      <c r="AB51" s="5">
        <v>0</v>
      </c>
      <c r="AC51" s="5">
        <v>0</v>
      </c>
      <c r="AD51" s="5">
        <v>0</v>
      </c>
      <c r="AE51" s="4">
        <v>-10.210000000000001</v>
      </c>
      <c r="AF51" s="10"/>
      <c r="AG51" s="5">
        <v>0</v>
      </c>
      <c r="AH51" s="5">
        <v>0</v>
      </c>
      <c r="AI51" s="4">
        <v>-9.57</v>
      </c>
      <c r="AJ51" s="4">
        <v>-0.64</v>
      </c>
      <c r="AK51" s="5">
        <v>0</v>
      </c>
      <c r="AL51" s="5">
        <v>0</v>
      </c>
      <c r="AM51" s="5">
        <v>0</v>
      </c>
      <c r="AN51" s="4">
        <v>-10.210000000000001</v>
      </c>
      <c r="AO51" s="10"/>
      <c r="AP51" s="5">
        <v>0</v>
      </c>
      <c r="AQ51" s="5">
        <v>0</v>
      </c>
      <c r="AR51" s="4">
        <v>-9.57</v>
      </c>
      <c r="AS51" s="4">
        <v>-0.64</v>
      </c>
      <c r="AT51" s="5">
        <v>0</v>
      </c>
      <c r="AU51" s="5">
        <v>0</v>
      </c>
      <c r="AV51" s="5">
        <v>0</v>
      </c>
      <c r="AW51" s="4">
        <v>-10.210000000000001</v>
      </c>
      <c r="AX51" s="10"/>
      <c r="AY51" s="5">
        <v>0</v>
      </c>
      <c r="AZ51" s="5">
        <v>0</v>
      </c>
      <c r="BA51" s="4">
        <v>-9.57</v>
      </c>
      <c r="BB51" s="4">
        <v>-0.64</v>
      </c>
      <c r="BC51" s="5">
        <v>0</v>
      </c>
      <c r="BD51" s="5">
        <v>0</v>
      </c>
      <c r="BE51" s="5">
        <v>0</v>
      </c>
      <c r="BF51" s="4">
        <v>-10.210000000000001</v>
      </c>
      <c r="BG51" s="10"/>
      <c r="BH51" s="5">
        <v>0</v>
      </c>
      <c r="BI51" s="5">
        <v>0</v>
      </c>
      <c r="BJ51" s="4">
        <v>-9.57</v>
      </c>
      <c r="BK51" s="4">
        <v>-0.64</v>
      </c>
      <c r="BL51" s="5">
        <v>0</v>
      </c>
      <c r="BM51" s="5">
        <v>0</v>
      </c>
      <c r="BN51" s="5">
        <v>0</v>
      </c>
      <c r="BO51" s="4">
        <v>-10.210000000000001</v>
      </c>
      <c r="BP51" s="10"/>
      <c r="BQ51" s="5">
        <v>0</v>
      </c>
      <c r="BR51" s="5">
        <v>0</v>
      </c>
      <c r="BS51" s="4">
        <v>-9.57</v>
      </c>
      <c r="BT51" s="4">
        <v>-0.64</v>
      </c>
      <c r="BU51" s="5">
        <v>0</v>
      </c>
      <c r="BV51" s="5">
        <v>0</v>
      </c>
      <c r="BW51" s="5">
        <v>0</v>
      </c>
      <c r="BX51" s="4">
        <v>-10.210000000000001</v>
      </c>
      <c r="BY51" s="10"/>
      <c r="BZ51" s="5">
        <v>0</v>
      </c>
      <c r="CA51" s="5">
        <v>0</v>
      </c>
      <c r="CB51" s="4">
        <v>-9.58</v>
      </c>
      <c r="CC51" s="4">
        <v>-0.64</v>
      </c>
      <c r="CD51" s="5">
        <v>0</v>
      </c>
      <c r="CE51" s="5">
        <v>0</v>
      </c>
      <c r="CF51" s="5">
        <v>0</v>
      </c>
      <c r="CG51" s="4">
        <v>-10.220000000000001</v>
      </c>
      <c r="CH51" s="10"/>
      <c r="CI51" s="5">
        <v>0</v>
      </c>
      <c r="CJ51" s="5">
        <v>0</v>
      </c>
      <c r="CK51" s="4">
        <v>-9.58</v>
      </c>
      <c r="CL51" s="4">
        <v>-0.64</v>
      </c>
      <c r="CM51" s="5">
        <v>0</v>
      </c>
      <c r="CN51" s="5">
        <v>0</v>
      </c>
      <c r="CO51" s="5">
        <v>0</v>
      </c>
      <c r="CP51" s="4">
        <v>-10.220000000000001</v>
      </c>
      <c r="CQ51" s="10"/>
      <c r="CR51" s="5">
        <v>0</v>
      </c>
      <c r="CS51" s="5">
        <v>0</v>
      </c>
      <c r="CT51" s="4">
        <v>-9.58</v>
      </c>
      <c r="CU51" s="4">
        <v>-0.64</v>
      </c>
      <c r="CV51" s="5">
        <v>0</v>
      </c>
      <c r="CW51" s="5">
        <v>0</v>
      </c>
      <c r="CX51" s="5">
        <v>0</v>
      </c>
      <c r="CY51" s="4">
        <v>-10.220000000000001</v>
      </c>
      <c r="CZ51" s="10"/>
      <c r="DA51" s="5">
        <v>0</v>
      </c>
      <c r="DB51" s="5">
        <v>0</v>
      </c>
      <c r="DC51" s="4">
        <v>-9.58</v>
      </c>
      <c r="DD51" s="4">
        <v>-0.64</v>
      </c>
      <c r="DE51" s="5">
        <v>0</v>
      </c>
      <c r="DF51" s="5">
        <v>0</v>
      </c>
      <c r="DG51" s="5">
        <v>0</v>
      </c>
      <c r="DH51" s="4">
        <v>-10.220000000000001</v>
      </c>
      <c r="DI51" s="10"/>
    </row>
    <row r="52" spans="1:113">
      <c r="A52" s="2" t="str">
        <f>INDEX(Map!$A$6:$B$70,MATCH('FY13 Essbase'!C52,Map!$A$6:$A$70,0),2)</f>
        <v>Total Utility</v>
      </c>
      <c r="B52" s="17"/>
      <c r="C52" s="3" t="s">
        <v>3</v>
      </c>
      <c r="D52" s="3" t="s">
        <v>3</v>
      </c>
      <c r="E52" s="10"/>
      <c r="F52" s="4">
        <v>282857629.07999998</v>
      </c>
      <c r="G52" s="4">
        <v>24564852.590000004</v>
      </c>
      <c r="H52" s="4">
        <v>1066550729.9000001</v>
      </c>
      <c r="I52" s="4">
        <v>61132966.969999991</v>
      </c>
      <c r="J52" s="4">
        <v>152398327.63</v>
      </c>
      <c r="K52" s="5">
        <v>0</v>
      </c>
      <c r="L52" s="4">
        <v>9732218.5800000001</v>
      </c>
      <c r="M52" s="4">
        <v>982391761.41000021</v>
      </c>
      <c r="N52" s="10"/>
      <c r="O52" s="4">
        <v>282857629.07999998</v>
      </c>
      <c r="P52" s="4">
        <v>24564852.590000004</v>
      </c>
      <c r="Q52" s="4">
        <v>1066550729.9000001</v>
      </c>
      <c r="R52" s="4">
        <v>61132966.969999991</v>
      </c>
      <c r="S52" s="4">
        <v>148805800.00999999</v>
      </c>
      <c r="T52" s="5">
        <v>0</v>
      </c>
      <c r="U52" s="4">
        <v>9487505.7100000009</v>
      </c>
      <c r="V52" s="4">
        <v>978554520.9200002</v>
      </c>
      <c r="W52" s="10"/>
      <c r="X52" s="4">
        <v>282857629.07999998</v>
      </c>
      <c r="Y52" s="4">
        <v>24564852.590000004</v>
      </c>
      <c r="Z52" s="4">
        <v>1109992590.7</v>
      </c>
      <c r="AA52" s="4">
        <v>63642151.399999999</v>
      </c>
      <c r="AB52" s="4">
        <v>162884555.00999999</v>
      </c>
      <c r="AC52" s="5">
        <v>0</v>
      </c>
      <c r="AD52" s="4">
        <v>9758476.9900000002</v>
      </c>
      <c r="AE52" s="4">
        <v>1038855292.4300001</v>
      </c>
      <c r="AF52" s="10"/>
      <c r="AG52" s="4">
        <v>282857629.07999998</v>
      </c>
      <c r="AH52" s="4">
        <v>24564852.590000004</v>
      </c>
      <c r="AI52" s="4">
        <v>1109992590.7</v>
      </c>
      <c r="AJ52" s="4">
        <v>63642151.399999999</v>
      </c>
      <c r="AK52" s="4">
        <v>176158559.79999998</v>
      </c>
      <c r="AL52" s="5">
        <v>0</v>
      </c>
      <c r="AM52" s="4">
        <v>10647321.75</v>
      </c>
      <c r="AN52" s="4">
        <v>1053018141.98</v>
      </c>
      <c r="AO52" s="10"/>
      <c r="AP52" s="4">
        <v>282857629.07999998</v>
      </c>
      <c r="AQ52" s="4">
        <v>24564852.590000004</v>
      </c>
      <c r="AR52" s="4">
        <v>1109992590.7</v>
      </c>
      <c r="AS52" s="4">
        <v>63642151.399999999</v>
      </c>
      <c r="AT52" s="4">
        <v>174085664.28999999</v>
      </c>
      <c r="AU52" s="4">
        <v>-143429.89000000001</v>
      </c>
      <c r="AV52" s="4">
        <v>10553656.890000001</v>
      </c>
      <c r="AW52" s="4">
        <v>1050708151.72</v>
      </c>
      <c r="AX52" s="10"/>
      <c r="AY52" s="4">
        <v>282192993.07999998</v>
      </c>
      <c r="AZ52" s="4">
        <v>25416465.589999996</v>
      </c>
      <c r="BA52" s="4">
        <v>1169415155.5</v>
      </c>
      <c r="BB52" s="4">
        <v>65257994.210000008</v>
      </c>
      <c r="BC52" s="4">
        <v>174370574.45999998</v>
      </c>
      <c r="BD52" s="4">
        <v>-143429.89000000001</v>
      </c>
      <c r="BE52" s="4">
        <v>11790138.400000002</v>
      </c>
      <c r="BF52" s="4">
        <v>1113080974.01</v>
      </c>
      <c r="BG52" s="10"/>
      <c r="BH52" s="4">
        <v>282192993.07999998</v>
      </c>
      <c r="BI52" s="4">
        <v>25416465.589999996</v>
      </c>
      <c r="BJ52" s="4">
        <v>1169415155.5</v>
      </c>
      <c r="BK52" s="4">
        <v>65257994.210000008</v>
      </c>
      <c r="BL52" s="4">
        <v>165850977.47999999</v>
      </c>
      <c r="BM52" s="4">
        <v>-143429.89000000001</v>
      </c>
      <c r="BN52" s="4">
        <v>11215066.4</v>
      </c>
      <c r="BO52" s="4">
        <v>1103986305.03</v>
      </c>
      <c r="BP52" s="10"/>
      <c r="BQ52" s="4">
        <v>282192993.07999998</v>
      </c>
      <c r="BR52" s="4">
        <v>25416465.589999996</v>
      </c>
      <c r="BS52" s="4">
        <v>1169415155.5</v>
      </c>
      <c r="BT52" s="4">
        <v>65257994.210000008</v>
      </c>
      <c r="BU52" s="4">
        <v>183749212.51999998</v>
      </c>
      <c r="BV52" s="4">
        <v>-143429.89000000001</v>
      </c>
      <c r="BW52" s="4">
        <v>12417531.260000002</v>
      </c>
      <c r="BX52" s="4">
        <v>1123087004.9300001</v>
      </c>
      <c r="BY52" s="10"/>
      <c r="BZ52" s="4">
        <v>293346345.5</v>
      </c>
      <c r="CA52" s="4">
        <v>25732959.899999999</v>
      </c>
      <c r="CB52" s="4">
        <v>1211311280.02</v>
      </c>
      <c r="CC52" s="4">
        <v>67570532.230000004</v>
      </c>
      <c r="CD52" s="4">
        <v>182451299.63</v>
      </c>
      <c r="CE52" s="4">
        <v>-143429.89000000001</v>
      </c>
      <c r="CF52" s="4">
        <v>12292735.630000003</v>
      </c>
      <c r="CG52" s="4">
        <v>1154403112.22</v>
      </c>
      <c r="CH52" s="10"/>
      <c r="CI52" s="4">
        <v>293346345.5</v>
      </c>
      <c r="CJ52" s="4">
        <v>25732959.899999999</v>
      </c>
      <c r="CK52" s="4">
        <v>1211311280.02</v>
      </c>
      <c r="CL52" s="4">
        <v>67570532.230000004</v>
      </c>
      <c r="CM52" s="4">
        <v>190146391.44</v>
      </c>
      <c r="CN52" s="4">
        <v>-143429.89000000001</v>
      </c>
      <c r="CO52" s="4">
        <v>12806356.770000003</v>
      </c>
      <c r="CP52" s="4">
        <v>1162611825.1700001</v>
      </c>
      <c r="CQ52" s="10"/>
      <c r="CR52" s="4">
        <v>288118518.30000001</v>
      </c>
      <c r="CS52" s="4">
        <v>25651409.549999997</v>
      </c>
      <c r="CT52" s="4">
        <v>1206316239.3799999</v>
      </c>
      <c r="CU52" s="4">
        <v>67132714.129999995</v>
      </c>
      <c r="CV52" s="4">
        <v>192051319.08000001</v>
      </c>
      <c r="CW52" s="4">
        <v>0</v>
      </c>
      <c r="CX52" s="4">
        <v>12929059.080000002</v>
      </c>
      <c r="CY52" s="4">
        <v>1164659403.8199997</v>
      </c>
      <c r="CZ52" s="10"/>
      <c r="DA52" s="4">
        <v>222291510.75999999</v>
      </c>
      <c r="DB52" s="4">
        <v>18402628.559999999</v>
      </c>
      <c r="DC52" s="4">
        <v>1233660841.71</v>
      </c>
      <c r="DD52" s="4">
        <v>71595899.659999996</v>
      </c>
      <c r="DE52" s="4">
        <v>107800699.28999999</v>
      </c>
      <c r="DF52" s="5">
        <v>0</v>
      </c>
      <c r="DG52" s="4">
        <v>6990999.4199999999</v>
      </c>
      <c r="DH52" s="4">
        <v>1179354300.7600002</v>
      </c>
      <c r="DI52" s="10"/>
    </row>
    <row r="53" spans="1:113">
      <c r="B53" s="17"/>
      <c r="E53" s="10"/>
      <c r="F53" s="4"/>
      <c r="G53" s="4"/>
      <c r="H53" s="4"/>
      <c r="I53" s="4"/>
      <c r="J53" s="4"/>
      <c r="K53" s="4"/>
      <c r="L53" s="4"/>
      <c r="M53" s="4"/>
      <c r="N53" s="10"/>
      <c r="O53" s="4"/>
      <c r="P53" s="4"/>
      <c r="Q53" s="4"/>
      <c r="R53" s="4"/>
      <c r="S53" s="4"/>
      <c r="T53" s="4"/>
      <c r="U53" s="4"/>
      <c r="V53" s="4"/>
      <c r="W53" s="10"/>
      <c r="X53" s="4"/>
      <c r="Y53" s="4"/>
      <c r="Z53" s="4"/>
      <c r="AA53" s="4"/>
      <c r="AB53" s="4"/>
      <c r="AC53" s="4"/>
      <c r="AD53" s="4"/>
      <c r="AE53" s="4"/>
      <c r="AF53" s="10"/>
      <c r="AG53" s="4"/>
      <c r="AH53" s="4"/>
      <c r="AI53" s="4"/>
      <c r="AJ53" s="4"/>
      <c r="AK53" s="4"/>
      <c r="AL53" s="4"/>
      <c r="AM53" s="4"/>
      <c r="AN53" s="4"/>
      <c r="AO53" s="10"/>
      <c r="AP53" s="4"/>
      <c r="AQ53" s="4"/>
      <c r="AR53" s="4"/>
      <c r="AS53" s="4"/>
      <c r="AT53" s="4"/>
      <c r="AU53" s="4"/>
      <c r="AV53" s="4"/>
      <c r="AW53" s="4"/>
      <c r="AX53" s="10"/>
      <c r="AY53" s="4"/>
      <c r="AZ53" s="4"/>
      <c r="BA53" s="4"/>
      <c r="BB53" s="4"/>
      <c r="BC53" s="4"/>
      <c r="BD53" s="4"/>
      <c r="BE53" s="4"/>
      <c r="BF53" s="4"/>
      <c r="BG53" s="10"/>
      <c r="BH53" s="4"/>
      <c r="BI53" s="4"/>
      <c r="BJ53" s="4"/>
      <c r="BK53" s="4"/>
      <c r="BL53" s="4"/>
      <c r="BM53" s="4"/>
      <c r="BN53" s="4"/>
      <c r="BO53" s="4"/>
      <c r="BP53" s="10"/>
      <c r="BQ53" s="4"/>
      <c r="BR53" s="4"/>
      <c r="BS53" s="4"/>
      <c r="BT53" s="4"/>
      <c r="BU53" s="4"/>
      <c r="BV53" s="4"/>
      <c r="BW53" s="4"/>
      <c r="BX53" s="4"/>
      <c r="BY53" s="10"/>
      <c r="BZ53" s="4"/>
      <c r="CA53" s="4"/>
      <c r="CB53" s="4"/>
      <c r="CC53" s="4"/>
      <c r="CD53" s="4"/>
      <c r="CE53" s="4"/>
      <c r="CF53" s="4"/>
      <c r="CG53" s="4"/>
      <c r="CH53" s="10"/>
      <c r="CI53" s="4"/>
      <c r="CJ53" s="4"/>
      <c r="CK53" s="4"/>
      <c r="CL53" s="4"/>
      <c r="CM53" s="4"/>
      <c r="CN53" s="4"/>
      <c r="CO53" s="4"/>
      <c r="CP53" s="4"/>
      <c r="CQ53" s="10"/>
      <c r="CR53" s="4"/>
      <c r="CS53" s="4"/>
      <c r="CT53" s="4"/>
      <c r="CU53" s="4"/>
      <c r="CV53" s="4"/>
      <c r="CW53" s="4"/>
      <c r="CX53" s="4"/>
      <c r="CY53" s="4"/>
      <c r="CZ53" s="10"/>
      <c r="DA53" s="4"/>
      <c r="DB53" s="4"/>
      <c r="DC53" s="4"/>
      <c r="DD53" s="4"/>
      <c r="DE53" s="4"/>
      <c r="DF53" s="4"/>
      <c r="DG53" s="4"/>
      <c r="DH53" s="4"/>
      <c r="DI53" s="10"/>
    </row>
    <row r="54" spans="1:113">
      <c r="B54" s="17"/>
      <c r="E54" s="10"/>
      <c r="F54" s="4"/>
      <c r="G54" s="4"/>
      <c r="H54" s="4"/>
      <c r="I54" s="4"/>
      <c r="J54" s="4"/>
      <c r="K54" s="4"/>
      <c r="L54" s="4"/>
      <c r="M54" s="4"/>
      <c r="N54" s="10"/>
      <c r="O54" s="4"/>
      <c r="P54" s="4"/>
      <c r="Q54" s="4"/>
      <c r="R54" s="4"/>
      <c r="S54" s="4"/>
      <c r="T54" s="4"/>
      <c r="U54" s="4"/>
      <c r="V54" s="4"/>
      <c r="W54" s="10"/>
      <c r="X54" s="4"/>
      <c r="Y54" s="4"/>
      <c r="Z54" s="4"/>
      <c r="AA54" s="4"/>
      <c r="AB54" s="4"/>
      <c r="AC54" s="4"/>
      <c r="AD54" s="4"/>
      <c r="AE54" s="4"/>
      <c r="AF54" s="10"/>
      <c r="AG54" s="4"/>
      <c r="AH54" s="4"/>
      <c r="AI54" s="4"/>
      <c r="AJ54" s="4"/>
      <c r="AK54" s="4"/>
      <c r="AL54" s="4"/>
      <c r="AM54" s="4"/>
      <c r="AN54" s="4"/>
      <c r="AO54" s="10"/>
      <c r="AP54" s="4"/>
      <c r="AQ54" s="4"/>
      <c r="AR54" s="4"/>
      <c r="AS54" s="4"/>
      <c r="AT54" s="4"/>
      <c r="AU54" s="4"/>
      <c r="AV54" s="4"/>
      <c r="AW54" s="4"/>
      <c r="AX54" s="10"/>
      <c r="AY54" s="4"/>
      <c r="AZ54" s="4"/>
      <c r="BA54" s="4"/>
      <c r="BB54" s="4"/>
      <c r="BC54" s="4"/>
      <c r="BD54" s="4"/>
      <c r="BE54" s="4"/>
      <c r="BF54" s="4"/>
      <c r="BG54" s="10"/>
      <c r="BH54" s="4"/>
      <c r="BI54" s="4"/>
      <c r="BJ54" s="4"/>
      <c r="BK54" s="4"/>
      <c r="BL54" s="4"/>
      <c r="BM54" s="4"/>
      <c r="BN54" s="4"/>
      <c r="BO54" s="4"/>
      <c r="BP54" s="10"/>
      <c r="BQ54" s="4"/>
      <c r="BR54" s="4"/>
      <c r="BS54" s="4"/>
      <c r="BT54" s="4"/>
      <c r="BU54" s="4"/>
      <c r="BV54" s="4"/>
      <c r="BW54" s="4"/>
      <c r="BX54" s="4"/>
      <c r="BY54" s="10"/>
      <c r="BZ54" s="4"/>
      <c r="CA54" s="4"/>
      <c r="CB54" s="4"/>
      <c r="CC54" s="4"/>
      <c r="CD54" s="4"/>
      <c r="CE54" s="4"/>
      <c r="CF54" s="4"/>
      <c r="CG54" s="4"/>
      <c r="CH54" s="10"/>
      <c r="CI54" s="4"/>
      <c r="CJ54" s="4"/>
      <c r="CK54" s="4"/>
      <c r="CL54" s="4"/>
      <c r="CM54" s="4"/>
      <c r="CN54" s="4"/>
      <c r="CO54" s="4"/>
      <c r="CP54" s="4"/>
      <c r="CQ54" s="10"/>
      <c r="CR54" s="4"/>
      <c r="CS54" s="4"/>
      <c r="CT54" s="4"/>
      <c r="CU54" s="4"/>
      <c r="CV54" s="4"/>
      <c r="CW54" s="4"/>
      <c r="CX54" s="4"/>
      <c r="CY54" s="4"/>
      <c r="CZ54" s="10"/>
      <c r="DA54" s="4"/>
      <c r="DB54" s="4"/>
      <c r="DC54" s="4"/>
      <c r="DD54" s="4"/>
      <c r="DE54" s="4"/>
      <c r="DF54" s="4"/>
      <c r="DG54" s="4"/>
      <c r="DH54" s="4"/>
      <c r="DI54" s="10"/>
    </row>
    <row r="55" spans="1:113">
      <c r="A55" s="2" t="str">
        <f>INDEX(Map!$A$6:$B$70,MATCH('FY13 Essbase'!C55,Map!$A$6:$A$70,0),2)</f>
        <v>COLODV</v>
      </c>
      <c r="B55" s="17"/>
      <c r="C55" s="3" t="s">
        <v>109</v>
      </c>
      <c r="D55" s="3" t="s">
        <v>111</v>
      </c>
      <c r="E55" s="10"/>
      <c r="F55" s="4">
        <v>796134.28</v>
      </c>
      <c r="G55" s="4">
        <v>53541.2</v>
      </c>
      <c r="H55" s="4">
        <v>24829642.539999999</v>
      </c>
      <c r="I55" s="4">
        <v>1669829.77</v>
      </c>
      <c r="J55" s="4">
        <v>253819.74</v>
      </c>
      <c r="K55" s="5">
        <v>0</v>
      </c>
      <c r="L55" s="4">
        <v>17069.75</v>
      </c>
      <c r="M55" s="4">
        <v>25920686.32</v>
      </c>
      <c r="N55" s="10"/>
      <c r="O55" s="4">
        <v>796134.28</v>
      </c>
      <c r="P55" s="4">
        <v>53541.2</v>
      </c>
      <c r="Q55" s="4">
        <v>24829642.539999999</v>
      </c>
      <c r="R55" s="4">
        <v>1669829.77</v>
      </c>
      <c r="S55" s="4">
        <v>253819.74</v>
      </c>
      <c r="T55" s="5">
        <v>0</v>
      </c>
      <c r="U55" s="4">
        <v>17069.75</v>
      </c>
      <c r="V55" s="4">
        <v>25920686.32</v>
      </c>
      <c r="W55" s="10"/>
      <c r="X55" s="4">
        <v>796134.28</v>
      </c>
      <c r="Y55" s="4">
        <v>53541.2</v>
      </c>
      <c r="Z55" s="4">
        <v>24829642.539999999</v>
      </c>
      <c r="AA55" s="4">
        <v>1669829.77</v>
      </c>
      <c r="AB55" s="4">
        <v>253819.74</v>
      </c>
      <c r="AC55" s="5">
        <v>0</v>
      </c>
      <c r="AD55" s="4">
        <v>17069.75</v>
      </c>
      <c r="AE55" s="4">
        <v>25920686.32</v>
      </c>
      <c r="AF55" s="10"/>
      <c r="AG55" s="4">
        <v>796134.28</v>
      </c>
      <c r="AH55" s="4">
        <v>53541.2</v>
      </c>
      <c r="AI55" s="4">
        <v>24829642.539999999</v>
      </c>
      <c r="AJ55" s="4">
        <v>1669829.77</v>
      </c>
      <c r="AK55" s="4">
        <v>253819.74</v>
      </c>
      <c r="AL55" s="5">
        <v>0</v>
      </c>
      <c r="AM55" s="4">
        <v>17069.75</v>
      </c>
      <c r="AN55" s="4">
        <v>25920686.32</v>
      </c>
      <c r="AO55" s="10"/>
      <c r="AP55" s="4">
        <v>796134.28</v>
      </c>
      <c r="AQ55" s="4">
        <v>53541.2</v>
      </c>
      <c r="AR55" s="4">
        <v>24829642.539999999</v>
      </c>
      <c r="AS55" s="4">
        <v>1669829.77</v>
      </c>
      <c r="AT55" s="4">
        <v>253819.74</v>
      </c>
      <c r="AU55" s="5">
        <v>0</v>
      </c>
      <c r="AV55" s="4">
        <v>17069.75</v>
      </c>
      <c r="AW55" s="4">
        <v>25920686.32</v>
      </c>
      <c r="AX55" s="10"/>
      <c r="AY55" s="4">
        <v>796134.28</v>
      </c>
      <c r="AZ55" s="4">
        <v>53541.2</v>
      </c>
      <c r="BA55" s="4">
        <v>25192305.539999999</v>
      </c>
      <c r="BB55" s="4">
        <v>1694219.77</v>
      </c>
      <c r="BC55" s="4">
        <v>253819.74</v>
      </c>
      <c r="BD55" s="5">
        <v>0</v>
      </c>
      <c r="BE55" s="4">
        <v>17069.75</v>
      </c>
      <c r="BF55" s="4">
        <v>26307739.32</v>
      </c>
      <c r="BG55" s="10"/>
      <c r="BH55" s="4">
        <v>796134.28</v>
      </c>
      <c r="BI55" s="4">
        <v>53541.2</v>
      </c>
      <c r="BJ55" s="4">
        <v>25192305.539999999</v>
      </c>
      <c r="BK55" s="4">
        <v>1694219.77</v>
      </c>
      <c r="BL55" s="4">
        <v>253819.74</v>
      </c>
      <c r="BM55" s="5">
        <v>0</v>
      </c>
      <c r="BN55" s="4">
        <v>17069.75</v>
      </c>
      <c r="BO55" s="4">
        <v>26307739.32</v>
      </c>
      <c r="BP55" s="10"/>
      <c r="BQ55" s="4">
        <v>796134.28</v>
      </c>
      <c r="BR55" s="4">
        <v>53541.2</v>
      </c>
      <c r="BS55" s="4">
        <v>25192305.539999999</v>
      </c>
      <c r="BT55" s="4">
        <v>1694219.77</v>
      </c>
      <c r="BU55" s="4">
        <v>253819.74</v>
      </c>
      <c r="BV55" s="5">
        <v>0</v>
      </c>
      <c r="BW55" s="4">
        <v>17069.75</v>
      </c>
      <c r="BX55" s="4">
        <v>26307739.32</v>
      </c>
      <c r="BY55" s="10"/>
      <c r="BZ55" s="4">
        <v>503197.94</v>
      </c>
      <c r="CA55" s="4">
        <v>33840.800000000003</v>
      </c>
      <c r="CB55" s="4">
        <v>27413347.899999999</v>
      </c>
      <c r="CC55" s="4">
        <v>1843587.72</v>
      </c>
      <c r="CD55" s="4">
        <v>253819.75</v>
      </c>
      <c r="CE55" s="5">
        <v>0</v>
      </c>
      <c r="CF55" s="4">
        <v>17069.75</v>
      </c>
      <c r="CG55" s="4">
        <v>28990786.379999999</v>
      </c>
      <c r="CH55" s="10"/>
      <c r="CI55" s="4">
        <v>503197.94</v>
      </c>
      <c r="CJ55" s="4">
        <v>33840.800000000003</v>
      </c>
      <c r="CK55" s="4">
        <v>27413347.899999999</v>
      </c>
      <c r="CL55" s="4">
        <v>1843587.72</v>
      </c>
      <c r="CM55" s="4">
        <v>253819.75</v>
      </c>
      <c r="CN55" s="5">
        <v>0</v>
      </c>
      <c r="CO55" s="4">
        <v>17069.75</v>
      </c>
      <c r="CP55" s="4">
        <v>28990786.379999999</v>
      </c>
      <c r="CQ55" s="10"/>
      <c r="CR55" s="4">
        <v>503197.94</v>
      </c>
      <c r="CS55" s="4">
        <v>33840.800000000003</v>
      </c>
      <c r="CT55" s="4">
        <v>26450294.030000001</v>
      </c>
      <c r="CU55" s="4">
        <v>1778820.94</v>
      </c>
      <c r="CV55" s="4">
        <v>253819.75</v>
      </c>
      <c r="CW55" s="5">
        <v>0</v>
      </c>
      <c r="CX55" s="4">
        <v>17069.75</v>
      </c>
      <c r="CY55" s="4">
        <v>27962965.730000004</v>
      </c>
      <c r="CZ55" s="10"/>
      <c r="DA55" s="4">
        <v>567256.93000000005</v>
      </c>
      <c r="DB55" s="4">
        <v>38148.86</v>
      </c>
      <c r="DC55" s="4">
        <v>28407223.489999998</v>
      </c>
      <c r="DD55" s="4">
        <v>1910427.31</v>
      </c>
      <c r="DE55" s="4">
        <v>74985.55</v>
      </c>
      <c r="DF55" s="5">
        <v>0</v>
      </c>
      <c r="DG55" s="4">
        <v>5042.8900000000003</v>
      </c>
      <c r="DH55" s="4">
        <v>29792273.449999996</v>
      </c>
      <c r="DI55" s="10"/>
    </row>
    <row r="56" spans="1:113">
      <c r="A56" s="2" t="str">
        <f>INDEX(Map!$A$6:$B$70,MATCH('FY13 Essbase'!C56,Map!$A$6:$A$70,0),2)</f>
        <v>KANSDV</v>
      </c>
      <c r="B56" s="17"/>
      <c r="C56" s="3" t="s">
        <v>110</v>
      </c>
      <c r="D56" s="3" t="s">
        <v>112</v>
      </c>
      <c r="E56" s="10"/>
      <c r="F56" s="4">
        <v>679880.26</v>
      </c>
      <c r="G56" s="4">
        <v>45722.94</v>
      </c>
      <c r="H56" s="4">
        <v>46010158.780000001</v>
      </c>
      <c r="I56" s="4">
        <v>3094250.45</v>
      </c>
      <c r="J56" s="4">
        <v>1524633.61</v>
      </c>
      <c r="K56" s="5">
        <v>0</v>
      </c>
      <c r="L56" s="4">
        <v>102533.84</v>
      </c>
      <c r="M56" s="4">
        <v>50005973.480000004</v>
      </c>
      <c r="N56" s="10"/>
      <c r="O56" s="4">
        <v>679880.26</v>
      </c>
      <c r="P56" s="4">
        <v>45722.94</v>
      </c>
      <c r="Q56" s="4">
        <v>46010158.780000001</v>
      </c>
      <c r="R56" s="4">
        <v>3094250.45</v>
      </c>
      <c r="S56" s="4">
        <v>1524633.61</v>
      </c>
      <c r="T56" s="5">
        <v>0</v>
      </c>
      <c r="U56" s="4">
        <v>102533.84</v>
      </c>
      <c r="V56" s="4">
        <v>50005973.480000004</v>
      </c>
      <c r="W56" s="10"/>
      <c r="X56" s="4">
        <v>679880.26</v>
      </c>
      <c r="Y56" s="4">
        <v>45722.94</v>
      </c>
      <c r="Z56" s="4">
        <v>46010158.780000001</v>
      </c>
      <c r="AA56" s="4">
        <v>3094250.45</v>
      </c>
      <c r="AB56" s="4">
        <v>1524633.61</v>
      </c>
      <c r="AC56" s="5">
        <v>0</v>
      </c>
      <c r="AD56" s="4">
        <v>102533.84</v>
      </c>
      <c r="AE56" s="4">
        <v>50005973.480000004</v>
      </c>
      <c r="AF56" s="10"/>
      <c r="AG56" s="4">
        <v>679880.26</v>
      </c>
      <c r="AH56" s="4">
        <v>45722.94</v>
      </c>
      <c r="AI56" s="4">
        <v>46010158.780000001</v>
      </c>
      <c r="AJ56" s="4">
        <v>3094250.45</v>
      </c>
      <c r="AK56" s="4">
        <v>1524633.61</v>
      </c>
      <c r="AL56" s="5">
        <v>0</v>
      </c>
      <c r="AM56" s="4">
        <v>102533.84</v>
      </c>
      <c r="AN56" s="4">
        <v>50005973.480000004</v>
      </c>
      <c r="AO56" s="10"/>
      <c r="AP56" s="4">
        <v>679880.26</v>
      </c>
      <c r="AQ56" s="4">
        <v>45722.94</v>
      </c>
      <c r="AR56" s="4">
        <v>46010158.780000001</v>
      </c>
      <c r="AS56" s="4">
        <v>3094250.45</v>
      </c>
      <c r="AT56" s="4">
        <v>1524633.61</v>
      </c>
      <c r="AU56" s="5">
        <v>0</v>
      </c>
      <c r="AV56" s="4">
        <v>102533.84</v>
      </c>
      <c r="AW56" s="4">
        <v>50005973.480000004</v>
      </c>
      <c r="AX56" s="10"/>
      <c r="AY56" s="4">
        <v>679880.26</v>
      </c>
      <c r="AZ56" s="4">
        <v>45722.94</v>
      </c>
      <c r="BA56" s="4">
        <v>46706270.780000001</v>
      </c>
      <c r="BB56" s="4">
        <v>3141065.45</v>
      </c>
      <c r="BC56" s="4">
        <v>1524633.61</v>
      </c>
      <c r="BD56" s="5">
        <v>0</v>
      </c>
      <c r="BE56" s="4">
        <v>102533.84</v>
      </c>
      <c r="BF56" s="4">
        <v>50748900.480000004</v>
      </c>
      <c r="BG56" s="10"/>
      <c r="BH56" s="4">
        <v>679880.26</v>
      </c>
      <c r="BI56" s="4">
        <v>45722.94</v>
      </c>
      <c r="BJ56" s="4">
        <v>46706270.780000001</v>
      </c>
      <c r="BK56" s="4">
        <v>3141065.45</v>
      </c>
      <c r="BL56" s="4">
        <v>1524633.61</v>
      </c>
      <c r="BM56" s="5">
        <v>0</v>
      </c>
      <c r="BN56" s="4">
        <v>102533.84</v>
      </c>
      <c r="BO56" s="4">
        <v>50748900.480000004</v>
      </c>
      <c r="BP56" s="10"/>
      <c r="BQ56" s="4">
        <v>679880.26</v>
      </c>
      <c r="BR56" s="4">
        <v>45722.94</v>
      </c>
      <c r="BS56" s="4">
        <v>46706270.780000001</v>
      </c>
      <c r="BT56" s="4">
        <v>3141065.45</v>
      </c>
      <c r="BU56" s="4">
        <v>1524633.61</v>
      </c>
      <c r="BV56" s="5">
        <v>0</v>
      </c>
      <c r="BW56" s="4">
        <v>102533.84</v>
      </c>
      <c r="BX56" s="4">
        <v>50748900.480000004</v>
      </c>
      <c r="BY56" s="10"/>
      <c r="BZ56" s="4">
        <v>504009.16</v>
      </c>
      <c r="CA56" s="4">
        <v>33895.35</v>
      </c>
      <c r="CB56" s="4">
        <v>48171638.789999999</v>
      </c>
      <c r="CC56" s="4">
        <v>3239613.13</v>
      </c>
      <c r="CD56" s="4">
        <v>1524633.61</v>
      </c>
      <c r="CE56" s="5">
        <v>0</v>
      </c>
      <c r="CF56" s="4">
        <v>102533.84</v>
      </c>
      <c r="CG56" s="4">
        <v>52500514.859999999</v>
      </c>
      <c r="CH56" s="10"/>
      <c r="CI56" s="4">
        <v>504009.16</v>
      </c>
      <c r="CJ56" s="4">
        <v>33895.35</v>
      </c>
      <c r="CK56" s="4">
        <v>48171638.789999999</v>
      </c>
      <c r="CL56" s="4">
        <v>3239613.13</v>
      </c>
      <c r="CM56" s="4">
        <v>1524633.61</v>
      </c>
      <c r="CN56" s="5">
        <v>0</v>
      </c>
      <c r="CO56" s="4">
        <v>102533.84</v>
      </c>
      <c r="CP56" s="4">
        <v>52500514.859999999</v>
      </c>
      <c r="CQ56" s="10"/>
      <c r="CR56" s="4">
        <v>504009.16</v>
      </c>
      <c r="CS56" s="4">
        <v>33895.35</v>
      </c>
      <c r="CT56" s="4">
        <v>47039453.600000001</v>
      </c>
      <c r="CU56" s="4">
        <v>3163472.02</v>
      </c>
      <c r="CV56" s="4">
        <v>1524633.61</v>
      </c>
      <c r="CW56" s="5">
        <v>0</v>
      </c>
      <c r="CX56" s="4">
        <v>102533.84</v>
      </c>
      <c r="CY56" s="4">
        <v>51292188.560000002</v>
      </c>
      <c r="CZ56" s="10"/>
      <c r="DA56" s="4">
        <v>919518.98</v>
      </c>
      <c r="DB56" s="4">
        <v>61839</v>
      </c>
      <c r="DC56" s="4">
        <v>51736095.490000002</v>
      </c>
      <c r="DD56" s="4">
        <v>3479328.06</v>
      </c>
      <c r="DE56" s="4">
        <v>-439400.92</v>
      </c>
      <c r="DF56" s="5">
        <v>0</v>
      </c>
      <c r="DG56" s="4">
        <v>-29550.35</v>
      </c>
      <c r="DH56" s="4">
        <v>53765114.300000004</v>
      </c>
      <c r="DI56" s="10"/>
    </row>
    <row r="57" spans="1:113">
      <c r="B57" s="17"/>
      <c r="E57" s="11"/>
      <c r="N57" s="11"/>
      <c r="W57" s="11"/>
      <c r="AF57" s="11"/>
      <c r="AO57" s="11"/>
      <c r="AX57" s="11"/>
      <c r="BG57" s="11"/>
      <c r="BP57" s="11"/>
      <c r="BY57" s="11"/>
      <c r="CH57" s="11"/>
      <c r="CQ57" s="11"/>
      <c r="CZ57" s="11"/>
      <c r="DI57" s="11"/>
    </row>
    <row r="58" spans="1:113">
      <c r="A58" s="7"/>
      <c r="B58" s="17"/>
      <c r="C58" s="8" t="s">
        <v>115</v>
      </c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</row>
    <row r="59" spans="1:113">
      <c r="A59" s="2" t="str">
        <f>INDEX(Map!$A$6:$B$70,MATCH('FY13 Essbase'!C59,Map!$A$6:$A$70,0),2)</f>
        <v>011DIV</v>
      </c>
      <c r="C59" s="2" t="s">
        <v>113</v>
      </c>
    </row>
    <row r="60" spans="1:113">
      <c r="A60" s="2" t="str">
        <f>INDEX(Map!$A$6:$B$70,MATCH('FY13 Essbase'!C60,Map!$A$6:$A$70,0),2)</f>
        <v>047DIV</v>
      </c>
      <c r="C60" s="2" t="s">
        <v>114</v>
      </c>
    </row>
    <row r="61" spans="1:113">
      <c r="A61" s="2" t="str">
        <f>INDEX(Map!$A$6:$B$70,MATCH('FY13 Essbase'!C61,Map!$A$6:$A$70,0),2)</f>
        <v>979DIV</v>
      </c>
      <c r="C61" s="2" t="s">
        <v>116</v>
      </c>
    </row>
    <row r="62" spans="1:113">
      <c r="A62" s="2" t="str">
        <f>INDEX(Map!$A$6:$B$70,MATCH('FY13 Essbase'!C62,Map!$A$6:$A$70,0),2)</f>
        <v>989DIV</v>
      </c>
      <c r="C62" s="2" t="s">
        <v>117</v>
      </c>
    </row>
    <row r="63" spans="1:113">
      <c r="A63" s="2" t="str">
        <f>INDEX(Map!$A$6:$B$70,MATCH('FY13 Essbase'!C63,Map!$A$6:$A$70,0),2)</f>
        <v>990DIV</v>
      </c>
      <c r="C63" s="2" t="s">
        <v>118</v>
      </c>
    </row>
  </sheetData>
  <sortState ref="C8:DL49">
    <sortCondition ref="C8"/>
  </sortState>
  <pageMargins left="0.7" right="0.7" top="0.75" bottom="0.75" header="0.3" footer="0.3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181"/>
  <sheetViews>
    <sheetView view="pageBreakPreview" zoomScale="60" zoomScaleNormal="100" workbookViewId="0">
      <pane xSplit="4" ySplit="8" topLeftCell="E85" activePane="bottomRight" state="frozen"/>
      <selection pane="topRight" activeCell="E1" sqref="E1"/>
      <selection pane="bottomLeft" activeCell="A9" sqref="A9"/>
      <selection pane="bottomRight" activeCell="CU153" sqref="CU153"/>
    </sheetView>
  </sheetViews>
  <sheetFormatPr defaultRowHeight="12.75" outlineLevelRow="2"/>
  <cols>
    <col min="1" max="1" width="33.28515625" style="189" bestFit="1" customWidth="1"/>
    <col min="2" max="2" width="5.28515625" style="189" customWidth="1"/>
    <col min="3" max="3" width="10.28515625" style="189" bestFit="1" customWidth="1"/>
    <col min="4" max="4" width="8" style="189" bestFit="1" customWidth="1"/>
    <col min="5" max="6" width="14.140625" style="189" hidden="1" customWidth="1"/>
    <col min="7" max="14" width="12.5703125" style="189" hidden="1" customWidth="1"/>
    <col min="15" max="18" width="14.140625" style="189" hidden="1" customWidth="1"/>
    <col min="19" max="23" width="12.5703125" style="189" hidden="1" customWidth="1"/>
    <col min="24" max="27" width="14.140625" style="189" hidden="1" customWidth="1"/>
    <col min="28" max="29" width="13.5703125" style="189" hidden="1" customWidth="1"/>
    <col min="30" max="54" width="14.140625" style="189" hidden="1" customWidth="1"/>
    <col min="55" max="55" width="14.28515625" style="189" hidden="1" customWidth="1"/>
    <col min="56" max="63" width="14.140625" style="189" hidden="1" customWidth="1"/>
    <col min="64" max="66" width="14.5703125" style="189" hidden="1" customWidth="1"/>
    <col min="67" max="72" width="14.140625" style="189" hidden="1" customWidth="1"/>
    <col min="73" max="73" width="14.42578125" style="189" hidden="1" customWidth="1"/>
    <col min="74" max="74" width="14.7109375" style="189" hidden="1" customWidth="1"/>
    <col min="75" max="75" width="14.42578125" style="189" hidden="1" customWidth="1"/>
    <col min="76" max="78" width="15.28515625" style="293" hidden="1" customWidth="1"/>
    <col min="79" max="79" width="14.7109375" style="189" hidden="1" customWidth="1"/>
    <col min="80" max="80" width="14.140625" style="189" hidden="1" customWidth="1"/>
    <col min="81" max="81" width="16.5703125" style="189" hidden="1" customWidth="1"/>
    <col min="82" max="83" width="14.42578125" style="189" hidden="1" customWidth="1"/>
    <col min="84" max="84" width="15.28515625" style="189" hidden="1" customWidth="1"/>
    <col min="85" max="86" width="14.42578125" style="189" hidden="1" customWidth="1"/>
    <col min="87" max="87" width="15.28515625" style="189" hidden="1" customWidth="1"/>
    <col min="88" max="89" width="14.42578125" style="189" hidden="1" customWidth="1"/>
    <col min="90" max="92" width="14.140625" style="189" hidden="1" customWidth="1"/>
    <col min="93" max="99" width="14.140625" style="189" bestFit="1" customWidth="1"/>
    <col min="100" max="108" width="15.140625" style="189" bestFit="1" customWidth="1"/>
    <col min="109" max="109" width="19.42578125" style="189" bestFit="1" customWidth="1"/>
    <col min="110" max="120" width="15.28515625" style="189" bestFit="1" customWidth="1"/>
    <col min="121" max="16384" width="9.140625" style="189"/>
  </cols>
  <sheetData>
    <row r="1" spans="1:120">
      <c r="A1" s="257" t="s">
        <v>124</v>
      </c>
      <c r="B1" s="257"/>
    </row>
    <row r="2" spans="1:120">
      <c r="A2" s="257" t="s">
        <v>125</v>
      </c>
      <c r="B2" s="257"/>
    </row>
    <row r="4" spans="1:120">
      <c r="A4" s="427" t="s">
        <v>687</v>
      </c>
    </row>
    <row r="5" spans="1:120">
      <c r="A5" s="428" t="s">
        <v>161</v>
      </c>
      <c r="CP5" s="598" t="s">
        <v>1168</v>
      </c>
      <c r="CQ5" s="598"/>
      <c r="CR5" s="598"/>
      <c r="CS5" s="598"/>
      <c r="CT5" s="598"/>
      <c r="CU5" s="598"/>
      <c r="CV5" s="598"/>
      <c r="CW5" s="598"/>
      <c r="CX5" s="598"/>
      <c r="CY5" s="598"/>
      <c r="CZ5" s="598"/>
      <c r="DA5" s="598"/>
      <c r="DE5" s="599" t="s">
        <v>1167</v>
      </c>
      <c r="DF5" s="599"/>
      <c r="DG5" s="599"/>
      <c r="DH5" s="599"/>
      <c r="DI5" s="599"/>
      <c r="DJ5" s="599"/>
      <c r="DK5" s="599"/>
      <c r="DL5" s="599"/>
      <c r="DM5" s="599"/>
      <c r="DN5" s="599"/>
      <c r="DO5" s="599"/>
      <c r="DP5" s="599"/>
    </row>
    <row r="6" spans="1:120" ht="13.5" thickBot="1">
      <c r="A6" s="429"/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CP6" s="596" t="s">
        <v>1165</v>
      </c>
      <c r="CQ6" s="596" t="s">
        <v>1165</v>
      </c>
      <c r="CR6" s="596" t="s">
        <v>1165</v>
      </c>
      <c r="CS6" s="596" t="s">
        <v>1165</v>
      </c>
      <c r="CT6" s="596" t="s">
        <v>1165</v>
      </c>
      <c r="CU6" s="596" t="s">
        <v>1165</v>
      </c>
      <c r="CV6" s="597" t="s">
        <v>1166</v>
      </c>
      <c r="CW6" s="597" t="s">
        <v>1166</v>
      </c>
      <c r="CX6" s="597" t="s">
        <v>1166</v>
      </c>
      <c r="CY6" s="597" t="s">
        <v>1166</v>
      </c>
      <c r="CZ6" s="597" t="s">
        <v>1166</v>
      </c>
      <c r="DA6" s="597" t="s">
        <v>1166</v>
      </c>
      <c r="DB6" s="597" t="s">
        <v>1166</v>
      </c>
      <c r="DC6" s="597" t="s">
        <v>1166</v>
      </c>
      <c r="DD6" s="597" t="s">
        <v>1166</v>
      </c>
      <c r="DE6" s="597" t="s">
        <v>1166</v>
      </c>
      <c r="DF6" s="597" t="s">
        <v>1166</v>
      </c>
      <c r="DG6" s="597" t="s">
        <v>1166</v>
      </c>
      <c r="DH6" s="597" t="s">
        <v>1166</v>
      </c>
      <c r="DI6" s="597" t="s">
        <v>1166</v>
      </c>
      <c r="DJ6" s="597" t="s">
        <v>1166</v>
      </c>
      <c r="DK6" s="597" t="s">
        <v>1166</v>
      </c>
      <c r="DL6" s="597" t="s">
        <v>1166</v>
      </c>
      <c r="DM6" s="597" t="s">
        <v>1166</v>
      </c>
      <c r="DN6" s="597" t="s">
        <v>1166</v>
      </c>
      <c r="DO6" s="597" t="s">
        <v>1166</v>
      </c>
      <c r="DP6" s="597" t="s">
        <v>1166</v>
      </c>
    </row>
    <row r="7" spans="1:120" s="257" customFormat="1">
      <c r="A7" s="430"/>
      <c r="B7" s="430"/>
      <c r="C7" s="430"/>
      <c r="D7" s="430"/>
      <c r="E7" s="374" t="s">
        <v>790</v>
      </c>
      <c r="F7" s="374" t="s">
        <v>720</v>
      </c>
      <c r="G7" s="374" t="s">
        <v>148</v>
      </c>
      <c r="H7" s="374" t="s">
        <v>148</v>
      </c>
      <c r="I7" s="374" t="s">
        <v>148</v>
      </c>
      <c r="J7" s="374" t="s">
        <v>148</v>
      </c>
      <c r="K7" s="374" t="s">
        <v>148</v>
      </c>
      <c r="L7" s="374" t="s">
        <v>148</v>
      </c>
      <c r="M7" s="374" t="s">
        <v>148</v>
      </c>
      <c r="N7" s="374" t="s">
        <v>148</v>
      </c>
      <c r="O7" s="374" t="s">
        <v>148</v>
      </c>
      <c r="P7" s="374" t="s">
        <v>148</v>
      </c>
      <c r="Q7" s="374" t="s">
        <v>148</v>
      </c>
      <c r="R7" s="374" t="s">
        <v>148</v>
      </c>
      <c r="S7" s="374" t="s">
        <v>149</v>
      </c>
      <c r="T7" s="374" t="s">
        <v>149</v>
      </c>
      <c r="U7" s="374" t="s">
        <v>149</v>
      </c>
      <c r="V7" s="374" t="s">
        <v>149</v>
      </c>
      <c r="W7" s="374" t="s">
        <v>149</v>
      </c>
      <c r="X7" s="374" t="s">
        <v>149</v>
      </c>
      <c r="Y7" s="374" t="s">
        <v>149</v>
      </c>
      <c r="Z7" s="374" t="s">
        <v>149</v>
      </c>
      <c r="AA7" s="374" t="s">
        <v>149</v>
      </c>
      <c r="AB7" s="374" t="s">
        <v>149</v>
      </c>
      <c r="AC7" s="374" t="s">
        <v>149</v>
      </c>
      <c r="AD7" s="374" t="s">
        <v>149</v>
      </c>
      <c r="AE7" s="374" t="s">
        <v>150</v>
      </c>
      <c r="AF7" s="374" t="s">
        <v>150</v>
      </c>
      <c r="AG7" s="374" t="s">
        <v>150</v>
      </c>
      <c r="AH7" s="374" t="s">
        <v>150</v>
      </c>
      <c r="AI7" s="374" t="s">
        <v>150</v>
      </c>
      <c r="AJ7" s="374" t="s">
        <v>150</v>
      </c>
      <c r="AK7" s="374" t="s">
        <v>150</v>
      </c>
      <c r="AL7" s="374" t="s">
        <v>150</v>
      </c>
      <c r="AM7" s="374" t="s">
        <v>150</v>
      </c>
      <c r="AN7" s="374" t="s">
        <v>150</v>
      </c>
      <c r="AO7" s="374" t="s">
        <v>150</v>
      </c>
      <c r="AP7" s="374" t="s">
        <v>150</v>
      </c>
      <c r="AQ7" s="374" t="s">
        <v>151</v>
      </c>
      <c r="AR7" s="374" t="s">
        <v>151</v>
      </c>
      <c r="AS7" s="374" t="s">
        <v>151</v>
      </c>
      <c r="AT7" s="374" t="s">
        <v>151</v>
      </c>
      <c r="AU7" s="374" t="s">
        <v>151</v>
      </c>
      <c r="AV7" s="374" t="s">
        <v>151</v>
      </c>
      <c r="AW7" s="374" t="s">
        <v>151</v>
      </c>
      <c r="AX7" s="374" t="s">
        <v>151</v>
      </c>
      <c r="AY7" s="374" t="s">
        <v>151</v>
      </c>
      <c r="AZ7" s="374" t="s">
        <v>151</v>
      </c>
      <c r="BA7" s="374" t="s">
        <v>151</v>
      </c>
      <c r="BB7" s="374" t="s">
        <v>151</v>
      </c>
      <c r="BC7" s="374" t="s">
        <v>152</v>
      </c>
      <c r="BD7" s="374" t="s">
        <v>152</v>
      </c>
      <c r="BE7" s="374" t="s">
        <v>152</v>
      </c>
      <c r="BF7" s="374" t="s">
        <v>152</v>
      </c>
      <c r="BG7" s="374" t="s">
        <v>152</v>
      </c>
      <c r="BH7" s="374" t="s">
        <v>152</v>
      </c>
      <c r="BI7" s="374" t="s">
        <v>152</v>
      </c>
      <c r="BJ7" s="374" t="s">
        <v>152</v>
      </c>
      <c r="BK7" s="374" t="s">
        <v>152</v>
      </c>
      <c r="BL7" s="374" t="s">
        <v>152</v>
      </c>
      <c r="BM7" s="374" t="s">
        <v>152</v>
      </c>
      <c r="BN7" s="374" t="s">
        <v>152</v>
      </c>
      <c r="BO7" s="374" t="s">
        <v>808</v>
      </c>
      <c r="BP7" s="374" t="s">
        <v>808</v>
      </c>
      <c r="BQ7" s="374" t="s">
        <v>808</v>
      </c>
      <c r="BR7" s="374" t="s">
        <v>808</v>
      </c>
      <c r="BS7" s="374" t="s">
        <v>808</v>
      </c>
      <c r="BT7" s="374" t="s">
        <v>808</v>
      </c>
      <c r="BU7" s="374" t="s">
        <v>808</v>
      </c>
      <c r="BV7" s="374" t="s">
        <v>808</v>
      </c>
      <c r="BW7" s="374" t="s">
        <v>808</v>
      </c>
      <c r="BX7" s="401" t="s">
        <v>808</v>
      </c>
      <c r="BY7" s="401" t="s">
        <v>808</v>
      </c>
      <c r="BZ7" s="401" t="s">
        <v>808</v>
      </c>
      <c r="CA7" s="401" t="s">
        <v>862</v>
      </c>
      <c r="CB7" s="401" t="s">
        <v>862</v>
      </c>
      <c r="CC7" s="401" t="s">
        <v>862</v>
      </c>
      <c r="CD7" s="401" t="s">
        <v>862</v>
      </c>
      <c r="CE7" s="401" t="s">
        <v>862</v>
      </c>
      <c r="CF7" s="401" t="s">
        <v>862</v>
      </c>
      <c r="CG7" s="401" t="s">
        <v>862</v>
      </c>
      <c r="CH7" s="401" t="s">
        <v>862</v>
      </c>
      <c r="CI7" s="401" t="s">
        <v>862</v>
      </c>
      <c r="CJ7" s="401" t="s">
        <v>862</v>
      </c>
      <c r="CK7" s="401" t="s">
        <v>862</v>
      </c>
      <c r="CL7" s="401" t="s">
        <v>862</v>
      </c>
      <c r="CM7" s="401" t="s">
        <v>1055</v>
      </c>
      <c r="CN7" s="401" t="s">
        <v>1055</v>
      </c>
      <c r="CO7" s="401" t="s">
        <v>1055</v>
      </c>
      <c r="CP7" s="401" t="s">
        <v>1055</v>
      </c>
      <c r="CQ7" s="401" t="s">
        <v>1055</v>
      </c>
      <c r="CR7" s="401" t="s">
        <v>1055</v>
      </c>
      <c r="CS7" s="401" t="s">
        <v>1055</v>
      </c>
      <c r="CT7" s="401" t="s">
        <v>1055</v>
      </c>
      <c r="CU7" s="401" t="s">
        <v>1055</v>
      </c>
      <c r="CV7" s="401" t="s">
        <v>1055</v>
      </c>
      <c r="CW7" s="401" t="s">
        <v>1055</v>
      </c>
      <c r="CX7" s="401" t="s">
        <v>1055</v>
      </c>
      <c r="CY7" s="401" t="s">
        <v>1163</v>
      </c>
      <c r="CZ7" s="401" t="s">
        <v>1163</v>
      </c>
      <c r="DA7" s="401" t="s">
        <v>1163</v>
      </c>
      <c r="DB7" s="401" t="s">
        <v>1163</v>
      </c>
      <c r="DC7" s="401" t="s">
        <v>1163</v>
      </c>
      <c r="DD7" s="401" t="s">
        <v>1163</v>
      </c>
      <c r="DE7" s="401" t="s">
        <v>1163</v>
      </c>
      <c r="DF7" s="401" t="s">
        <v>1163</v>
      </c>
      <c r="DG7" s="401" t="s">
        <v>1163</v>
      </c>
      <c r="DH7" s="401" t="s">
        <v>1163</v>
      </c>
      <c r="DI7" s="401" t="s">
        <v>1163</v>
      </c>
      <c r="DJ7" s="401" t="s">
        <v>1163</v>
      </c>
      <c r="DK7" s="401" t="s">
        <v>1164</v>
      </c>
      <c r="DL7" s="401" t="s">
        <v>1164</v>
      </c>
      <c r="DM7" s="401" t="s">
        <v>1164</v>
      </c>
      <c r="DN7" s="401" t="s">
        <v>1164</v>
      </c>
      <c r="DO7" s="401" t="s">
        <v>1164</v>
      </c>
      <c r="DP7" s="401" t="s">
        <v>1164</v>
      </c>
    </row>
    <row r="8" spans="1:120" s="257" customFormat="1" ht="13.5" thickBot="1">
      <c r="A8" s="431" t="s">
        <v>145</v>
      </c>
      <c r="B8" s="431" t="s">
        <v>1169</v>
      </c>
      <c r="C8" s="431" t="s">
        <v>146</v>
      </c>
      <c r="D8" s="431" t="s">
        <v>147</v>
      </c>
      <c r="E8" s="375">
        <v>39721</v>
      </c>
      <c r="F8" s="375">
        <v>40086</v>
      </c>
      <c r="G8" s="375">
        <v>40117</v>
      </c>
      <c r="H8" s="375">
        <v>40147</v>
      </c>
      <c r="I8" s="375">
        <v>40178</v>
      </c>
      <c r="J8" s="375">
        <v>40209</v>
      </c>
      <c r="K8" s="375">
        <v>40237</v>
      </c>
      <c r="L8" s="375">
        <v>40268</v>
      </c>
      <c r="M8" s="375">
        <v>40298</v>
      </c>
      <c r="N8" s="375">
        <v>40329</v>
      </c>
      <c r="O8" s="375">
        <v>40359</v>
      </c>
      <c r="P8" s="375">
        <v>40390</v>
      </c>
      <c r="Q8" s="375">
        <v>40421</v>
      </c>
      <c r="R8" s="375">
        <v>40451</v>
      </c>
      <c r="S8" s="375">
        <v>40482</v>
      </c>
      <c r="T8" s="375">
        <v>40512</v>
      </c>
      <c r="U8" s="375">
        <v>40543</v>
      </c>
      <c r="V8" s="375">
        <v>40574</v>
      </c>
      <c r="W8" s="375">
        <v>40602</v>
      </c>
      <c r="X8" s="375">
        <v>40633</v>
      </c>
      <c r="Y8" s="375">
        <v>40663</v>
      </c>
      <c r="Z8" s="375">
        <v>40694</v>
      </c>
      <c r="AA8" s="375">
        <v>40724</v>
      </c>
      <c r="AB8" s="375">
        <v>40755</v>
      </c>
      <c r="AC8" s="375">
        <v>40786</v>
      </c>
      <c r="AD8" s="375">
        <v>40816</v>
      </c>
      <c r="AE8" s="375">
        <v>40847</v>
      </c>
      <c r="AF8" s="375">
        <v>40877</v>
      </c>
      <c r="AG8" s="375">
        <v>40908</v>
      </c>
      <c r="AH8" s="375">
        <v>40939</v>
      </c>
      <c r="AI8" s="375">
        <v>40968</v>
      </c>
      <c r="AJ8" s="375">
        <v>40999</v>
      </c>
      <c r="AK8" s="375">
        <v>41029</v>
      </c>
      <c r="AL8" s="375">
        <v>41060</v>
      </c>
      <c r="AM8" s="375">
        <v>41090</v>
      </c>
      <c r="AN8" s="375">
        <v>41121</v>
      </c>
      <c r="AO8" s="375">
        <v>41152</v>
      </c>
      <c r="AP8" s="375">
        <v>41182</v>
      </c>
      <c r="AQ8" s="375">
        <v>41213</v>
      </c>
      <c r="AR8" s="375">
        <v>41243</v>
      </c>
      <c r="AS8" s="375">
        <v>41274</v>
      </c>
      <c r="AT8" s="375">
        <v>41305</v>
      </c>
      <c r="AU8" s="375">
        <v>41333</v>
      </c>
      <c r="AV8" s="375">
        <v>41364</v>
      </c>
      <c r="AW8" s="375">
        <v>41394</v>
      </c>
      <c r="AX8" s="375">
        <v>41425</v>
      </c>
      <c r="AY8" s="375">
        <v>41455</v>
      </c>
      <c r="AZ8" s="375">
        <v>41486</v>
      </c>
      <c r="BA8" s="375">
        <v>41517</v>
      </c>
      <c r="BB8" s="375">
        <v>41547</v>
      </c>
      <c r="BC8" s="375">
        <v>41578</v>
      </c>
      <c r="BD8" s="375">
        <v>41608</v>
      </c>
      <c r="BE8" s="375">
        <v>41639</v>
      </c>
      <c r="BF8" s="375">
        <v>41670</v>
      </c>
      <c r="BG8" s="375">
        <v>41698</v>
      </c>
      <c r="BH8" s="375">
        <v>41729</v>
      </c>
      <c r="BI8" s="375">
        <v>41759</v>
      </c>
      <c r="BJ8" s="375">
        <v>41790</v>
      </c>
      <c r="BK8" s="375">
        <v>41820</v>
      </c>
      <c r="BL8" s="375">
        <v>41851</v>
      </c>
      <c r="BM8" s="375">
        <v>41882</v>
      </c>
      <c r="BN8" s="375">
        <v>41912</v>
      </c>
      <c r="BO8" s="375">
        <v>41943</v>
      </c>
      <c r="BP8" s="375">
        <v>41973</v>
      </c>
      <c r="BQ8" s="375">
        <v>42004</v>
      </c>
      <c r="BR8" s="375">
        <v>42035</v>
      </c>
      <c r="BS8" s="375">
        <v>42063</v>
      </c>
      <c r="BT8" s="375">
        <v>42094</v>
      </c>
      <c r="BU8" s="375">
        <v>42124</v>
      </c>
      <c r="BV8" s="375">
        <v>42155</v>
      </c>
      <c r="BW8" s="375">
        <v>42185</v>
      </c>
      <c r="BX8" s="432">
        <v>42216</v>
      </c>
      <c r="BY8" s="432">
        <v>42247</v>
      </c>
      <c r="BZ8" s="432">
        <v>42277</v>
      </c>
      <c r="CA8" s="432">
        <v>42308</v>
      </c>
      <c r="CB8" s="432">
        <v>42338</v>
      </c>
      <c r="CC8" s="432">
        <v>42369</v>
      </c>
      <c r="CD8" s="375">
        <v>42400</v>
      </c>
      <c r="CE8" s="375">
        <v>42428</v>
      </c>
      <c r="CF8" s="375">
        <v>42460</v>
      </c>
      <c r="CG8" s="375">
        <v>42490</v>
      </c>
      <c r="CH8" s="375">
        <v>42521</v>
      </c>
      <c r="CI8" s="375">
        <v>42551</v>
      </c>
      <c r="CJ8" s="375">
        <v>42582</v>
      </c>
      <c r="CK8" s="375">
        <v>42613</v>
      </c>
      <c r="CL8" s="375">
        <v>42643</v>
      </c>
      <c r="CM8" s="375">
        <v>42674</v>
      </c>
      <c r="CN8" s="375">
        <v>42704</v>
      </c>
      <c r="CO8" s="375">
        <v>42735</v>
      </c>
      <c r="CP8" s="375">
        <v>42766</v>
      </c>
      <c r="CQ8" s="375">
        <v>42794</v>
      </c>
      <c r="CR8" s="375">
        <v>42825</v>
      </c>
      <c r="CS8" s="375">
        <v>42855</v>
      </c>
      <c r="CT8" s="375">
        <v>42886</v>
      </c>
      <c r="CU8" s="375">
        <v>42916</v>
      </c>
      <c r="CV8" s="375">
        <v>42947</v>
      </c>
      <c r="CW8" s="375">
        <v>42978</v>
      </c>
      <c r="CX8" s="375">
        <v>43008</v>
      </c>
      <c r="CY8" s="375">
        <v>43039</v>
      </c>
      <c r="CZ8" s="375">
        <v>43069</v>
      </c>
      <c r="DA8" s="375">
        <v>43100</v>
      </c>
      <c r="DB8" s="375">
        <v>43131</v>
      </c>
      <c r="DC8" s="375">
        <v>43159</v>
      </c>
      <c r="DD8" s="375">
        <v>43190</v>
      </c>
      <c r="DE8" s="375">
        <v>43220</v>
      </c>
      <c r="DF8" s="375">
        <v>43251</v>
      </c>
      <c r="DG8" s="375">
        <v>43281</v>
      </c>
      <c r="DH8" s="375">
        <v>43312</v>
      </c>
      <c r="DI8" s="375">
        <v>43343</v>
      </c>
      <c r="DJ8" s="375">
        <v>43373</v>
      </c>
      <c r="DK8" s="375">
        <v>43404</v>
      </c>
      <c r="DL8" s="375">
        <v>43434</v>
      </c>
      <c r="DM8" s="375">
        <v>43465</v>
      </c>
      <c r="DN8" s="375">
        <v>43496</v>
      </c>
      <c r="DO8" s="375">
        <v>43524</v>
      </c>
      <c r="DP8" s="375">
        <v>43555</v>
      </c>
    </row>
    <row r="9" spans="1:120" outlineLevel="2">
      <c r="A9" s="189" t="s">
        <v>193</v>
      </c>
      <c r="B9" s="600">
        <v>2830</v>
      </c>
      <c r="C9" s="294" t="s">
        <v>295</v>
      </c>
      <c r="D9" s="294" t="s">
        <v>303</v>
      </c>
      <c r="E9" s="293">
        <v>0</v>
      </c>
      <c r="F9" s="293">
        <v>0</v>
      </c>
      <c r="G9" s="410">
        <v>0</v>
      </c>
      <c r="H9" s="410">
        <v>0</v>
      </c>
      <c r="I9" s="410">
        <v>0</v>
      </c>
      <c r="J9" s="410">
        <v>0</v>
      </c>
      <c r="K9" s="410">
        <v>0</v>
      </c>
      <c r="L9" s="410">
        <v>0</v>
      </c>
      <c r="M9" s="410">
        <v>0</v>
      </c>
      <c r="N9" s="410">
        <v>0</v>
      </c>
      <c r="O9" s="410">
        <v>0</v>
      </c>
      <c r="P9" s="410">
        <v>0</v>
      </c>
      <c r="Q9" s="410">
        <v>0</v>
      </c>
      <c r="R9" s="293">
        <v>0</v>
      </c>
      <c r="S9" s="236">
        <v>0</v>
      </c>
      <c r="T9" s="236">
        <v>0</v>
      </c>
      <c r="U9" s="236">
        <v>0</v>
      </c>
      <c r="V9" s="236">
        <v>0</v>
      </c>
      <c r="W9" s="236">
        <v>0</v>
      </c>
      <c r="X9" s="236">
        <v>0</v>
      </c>
      <c r="Y9" s="101">
        <v>0</v>
      </c>
      <c r="Z9" s="236">
        <v>0</v>
      </c>
      <c r="AA9" s="236">
        <v>0</v>
      </c>
      <c r="AB9" s="101">
        <v>0</v>
      </c>
      <c r="AC9" s="411">
        <v>0</v>
      </c>
      <c r="AD9" s="293">
        <v>0</v>
      </c>
      <c r="AE9" s="236">
        <v>0</v>
      </c>
      <c r="AF9" s="236">
        <v>0</v>
      </c>
      <c r="AG9" s="236">
        <v>0</v>
      </c>
      <c r="AH9" s="236">
        <v>0</v>
      </c>
      <c r="AI9" s="236">
        <v>0</v>
      </c>
      <c r="AJ9" s="236">
        <v>0</v>
      </c>
      <c r="AK9" s="236">
        <v>0</v>
      </c>
      <c r="AL9" s="236">
        <v>0</v>
      </c>
      <c r="AM9" s="236">
        <v>0</v>
      </c>
      <c r="AN9" s="236">
        <v>0</v>
      </c>
      <c r="AO9" s="236">
        <v>0</v>
      </c>
      <c r="AP9" s="236">
        <v>0</v>
      </c>
      <c r="AQ9" s="236">
        <v>0</v>
      </c>
      <c r="AR9" s="236">
        <v>0</v>
      </c>
      <c r="AS9" s="236">
        <v>0</v>
      </c>
      <c r="AT9" s="236">
        <v>0</v>
      </c>
      <c r="AU9" s="236">
        <v>0</v>
      </c>
      <c r="AV9" s="236">
        <v>0</v>
      </c>
      <c r="AW9" s="236">
        <v>0</v>
      </c>
      <c r="AX9" s="236">
        <v>0</v>
      </c>
      <c r="AY9" s="236">
        <v>0</v>
      </c>
      <c r="AZ9" s="236">
        <v>0</v>
      </c>
      <c r="BA9" s="236">
        <v>0</v>
      </c>
      <c r="BB9" s="236">
        <v>0</v>
      </c>
      <c r="BC9" s="293">
        <v>0</v>
      </c>
      <c r="BD9" s="236">
        <v>0</v>
      </c>
      <c r="BE9" s="236">
        <v>0</v>
      </c>
      <c r="BF9" s="236">
        <v>0</v>
      </c>
      <c r="BG9" s="236">
        <v>0</v>
      </c>
      <c r="BH9" s="236">
        <v>0</v>
      </c>
      <c r="BI9" s="236">
        <v>0</v>
      </c>
      <c r="BJ9" s="236">
        <v>0</v>
      </c>
      <c r="BK9" s="236">
        <v>0</v>
      </c>
      <c r="BL9" s="236">
        <v>0</v>
      </c>
      <c r="BM9" s="236">
        <v>0</v>
      </c>
      <c r="BN9" s="236">
        <v>0</v>
      </c>
      <c r="BO9" s="236">
        <v>0</v>
      </c>
      <c r="BP9" s="236">
        <v>0</v>
      </c>
      <c r="BQ9" s="236">
        <v>0</v>
      </c>
      <c r="BR9" s="236">
        <v>0</v>
      </c>
      <c r="BS9" s="236">
        <v>0</v>
      </c>
      <c r="BT9" s="236">
        <v>0</v>
      </c>
      <c r="BU9" s="236">
        <v>0</v>
      </c>
      <c r="BW9" s="189">
        <v>0</v>
      </c>
      <c r="BX9" s="293">
        <v>0</v>
      </c>
      <c r="BY9" s="293">
        <v>0</v>
      </c>
      <c r="BZ9" s="293">
        <v>0</v>
      </c>
      <c r="CA9" s="236">
        <v>0</v>
      </c>
      <c r="CB9" s="236">
        <v>0</v>
      </c>
      <c r="CC9" s="236">
        <v>0</v>
      </c>
      <c r="CD9" s="236">
        <v>0</v>
      </c>
      <c r="CE9" s="236">
        <v>0</v>
      </c>
      <c r="CF9" s="236">
        <v>0</v>
      </c>
      <c r="CG9" s="236">
        <v>0</v>
      </c>
      <c r="CH9" s="236">
        <v>0</v>
      </c>
      <c r="CI9" s="236">
        <v>0</v>
      </c>
      <c r="CJ9" s="236">
        <v>0</v>
      </c>
      <c r="CK9" s="236">
        <v>0</v>
      </c>
      <c r="CL9" s="293">
        <v>0</v>
      </c>
      <c r="CM9" s="236">
        <v>0</v>
      </c>
      <c r="CN9" s="236">
        <v>0</v>
      </c>
      <c r="CO9" s="236">
        <v>0</v>
      </c>
      <c r="CP9" s="236">
        <v>0</v>
      </c>
      <c r="CQ9" s="236">
        <v>0</v>
      </c>
      <c r="CR9" s="236">
        <v>0</v>
      </c>
      <c r="CS9" s="236">
        <v>0</v>
      </c>
      <c r="CT9" s="236">
        <v>0</v>
      </c>
      <c r="CU9" s="236">
        <v>0</v>
      </c>
    </row>
    <row r="10" spans="1:120" outlineLevel="2">
      <c r="A10" s="189" t="s">
        <v>194</v>
      </c>
      <c r="B10" s="600">
        <v>2830</v>
      </c>
      <c r="C10" s="294" t="s">
        <v>295</v>
      </c>
      <c r="D10" s="294" t="s">
        <v>304</v>
      </c>
      <c r="E10" s="293">
        <v>0</v>
      </c>
      <c r="F10" s="293">
        <v>0</v>
      </c>
      <c r="G10" s="410">
        <v>0</v>
      </c>
      <c r="H10" s="410">
        <v>0</v>
      </c>
      <c r="I10" s="410">
        <v>0</v>
      </c>
      <c r="J10" s="410">
        <v>0</v>
      </c>
      <c r="K10" s="410">
        <v>0</v>
      </c>
      <c r="L10" s="410">
        <v>0</v>
      </c>
      <c r="M10" s="410">
        <v>0</v>
      </c>
      <c r="N10" s="410">
        <v>0</v>
      </c>
      <c r="O10" s="410">
        <v>0</v>
      </c>
      <c r="P10" s="410">
        <v>0</v>
      </c>
      <c r="Q10" s="410">
        <v>0</v>
      </c>
      <c r="R10" s="293">
        <v>0</v>
      </c>
      <c r="S10" s="236">
        <v>0</v>
      </c>
      <c r="T10" s="236">
        <v>0</v>
      </c>
      <c r="U10" s="236">
        <v>0</v>
      </c>
      <c r="V10" s="236">
        <v>0</v>
      </c>
      <c r="W10" s="236">
        <v>0</v>
      </c>
      <c r="X10" s="236">
        <v>0</v>
      </c>
      <c r="Y10" s="101">
        <v>0</v>
      </c>
      <c r="Z10" s="236">
        <v>0</v>
      </c>
      <c r="AA10" s="236">
        <v>0</v>
      </c>
      <c r="AB10" s="101">
        <v>0</v>
      </c>
      <c r="AC10" s="411">
        <v>0</v>
      </c>
      <c r="AD10" s="293">
        <v>0</v>
      </c>
      <c r="AE10" s="236">
        <v>0</v>
      </c>
      <c r="AF10" s="236">
        <v>0</v>
      </c>
      <c r="AG10" s="236">
        <v>0</v>
      </c>
      <c r="AH10" s="236">
        <v>0</v>
      </c>
      <c r="AI10" s="236">
        <v>0</v>
      </c>
      <c r="AJ10" s="236">
        <v>0</v>
      </c>
      <c r="AK10" s="236">
        <v>0</v>
      </c>
      <c r="AL10" s="236">
        <v>0</v>
      </c>
      <c r="AM10" s="236">
        <v>0</v>
      </c>
      <c r="AN10" s="236">
        <v>0</v>
      </c>
      <c r="AO10" s="236">
        <v>0</v>
      </c>
      <c r="AP10" s="236">
        <v>0</v>
      </c>
      <c r="AQ10" s="236">
        <v>0</v>
      </c>
      <c r="AR10" s="236">
        <v>0</v>
      </c>
      <c r="AS10" s="236">
        <v>0</v>
      </c>
      <c r="AT10" s="236">
        <v>0</v>
      </c>
      <c r="AU10" s="236">
        <v>0</v>
      </c>
      <c r="AV10" s="236">
        <v>0</v>
      </c>
      <c r="AW10" s="236">
        <v>0</v>
      </c>
      <c r="AX10" s="236">
        <v>0</v>
      </c>
      <c r="AY10" s="236">
        <v>0</v>
      </c>
      <c r="AZ10" s="236">
        <v>0</v>
      </c>
      <c r="BA10" s="236">
        <v>0</v>
      </c>
      <c r="BB10" s="236">
        <v>0</v>
      </c>
      <c r="BC10" s="293">
        <v>0</v>
      </c>
      <c r="BD10" s="236">
        <v>0</v>
      </c>
      <c r="BE10" s="236">
        <v>0</v>
      </c>
      <c r="BF10" s="236">
        <v>0</v>
      </c>
      <c r="BG10" s="236">
        <v>0</v>
      </c>
      <c r="BH10" s="236">
        <v>0</v>
      </c>
      <c r="BI10" s="236">
        <v>0</v>
      </c>
      <c r="BJ10" s="236">
        <v>0</v>
      </c>
      <c r="BK10" s="236">
        <v>0</v>
      </c>
      <c r="BL10" s="236">
        <v>0</v>
      </c>
      <c r="BM10" s="236">
        <v>0</v>
      </c>
      <c r="BN10" s="236">
        <v>0</v>
      </c>
      <c r="BO10" s="236">
        <v>0</v>
      </c>
      <c r="BP10" s="236">
        <v>0</v>
      </c>
      <c r="BQ10" s="236">
        <v>0</v>
      </c>
      <c r="BR10" s="236">
        <v>0</v>
      </c>
      <c r="BS10" s="236">
        <v>0</v>
      </c>
      <c r="BT10" s="236">
        <v>0</v>
      </c>
      <c r="BU10" s="236">
        <v>0</v>
      </c>
      <c r="BV10" s="236">
        <v>0</v>
      </c>
      <c r="BW10" s="236">
        <v>0</v>
      </c>
      <c r="BX10" s="293">
        <v>0</v>
      </c>
      <c r="BY10" s="293">
        <v>0</v>
      </c>
      <c r="BZ10" s="293">
        <v>0</v>
      </c>
      <c r="CA10" s="236">
        <v>0</v>
      </c>
      <c r="CB10" s="236">
        <v>0</v>
      </c>
      <c r="CC10" s="236">
        <v>0</v>
      </c>
      <c r="CD10" s="236">
        <v>0</v>
      </c>
      <c r="CE10" s="236">
        <v>0</v>
      </c>
      <c r="CF10" s="236">
        <v>0</v>
      </c>
      <c r="CG10" s="236">
        <v>0</v>
      </c>
      <c r="CH10" s="236">
        <v>0</v>
      </c>
      <c r="CI10" s="236">
        <v>0</v>
      </c>
      <c r="CJ10" s="236">
        <v>0</v>
      </c>
      <c r="CK10" s="236">
        <v>0</v>
      </c>
      <c r="CL10" s="293">
        <v>0</v>
      </c>
      <c r="CM10" s="236">
        <v>0</v>
      </c>
      <c r="CN10" s="236">
        <v>0</v>
      </c>
      <c r="CO10" s="236">
        <v>0</v>
      </c>
      <c r="CP10" s="236">
        <v>0</v>
      </c>
      <c r="CQ10" s="236">
        <v>0</v>
      </c>
      <c r="CR10" s="236">
        <v>0</v>
      </c>
      <c r="CS10" s="236">
        <v>0</v>
      </c>
      <c r="CT10" s="236">
        <v>0</v>
      </c>
      <c r="CU10" s="236">
        <v>0</v>
      </c>
    </row>
    <row r="11" spans="1:120" outlineLevel="2">
      <c r="A11" s="189" t="s">
        <v>195</v>
      </c>
      <c r="B11" s="600">
        <v>1900</v>
      </c>
      <c r="C11" s="294" t="s">
        <v>295</v>
      </c>
      <c r="D11" s="294" t="s">
        <v>305</v>
      </c>
      <c r="E11" s="293">
        <v>0</v>
      </c>
      <c r="F11" s="293">
        <v>0</v>
      </c>
      <c r="G11" s="410">
        <v>0</v>
      </c>
      <c r="H11" s="410">
        <v>0</v>
      </c>
      <c r="I11" s="410">
        <v>0</v>
      </c>
      <c r="J11" s="410">
        <v>0</v>
      </c>
      <c r="K11" s="410">
        <v>0</v>
      </c>
      <c r="L11" s="410">
        <v>0</v>
      </c>
      <c r="M11" s="410">
        <v>0</v>
      </c>
      <c r="N11" s="410">
        <v>0</v>
      </c>
      <c r="O11" s="410">
        <v>0</v>
      </c>
      <c r="P11" s="410">
        <v>0</v>
      </c>
      <c r="Q11" s="410">
        <v>0</v>
      </c>
      <c r="R11" s="293">
        <v>0</v>
      </c>
      <c r="S11" s="236">
        <v>0</v>
      </c>
      <c r="T11" s="236">
        <v>0</v>
      </c>
      <c r="U11" s="236">
        <v>0</v>
      </c>
      <c r="V11" s="236">
        <v>0</v>
      </c>
      <c r="W11" s="236">
        <v>0</v>
      </c>
      <c r="X11" s="236">
        <v>0</v>
      </c>
      <c r="Y11" s="101">
        <v>0</v>
      </c>
      <c r="Z11" s="236">
        <v>0</v>
      </c>
      <c r="AA11" s="236">
        <v>0</v>
      </c>
      <c r="AB11" s="101">
        <v>0</v>
      </c>
      <c r="AC11" s="411">
        <v>0</v>
      </c>
      <c r="AD11" s="293">
        <v>0</v>
      </c>
      <c r="AE11" s="236">
        <v>0</v>
      </c>
      <c r="AF11" s="236">
        <v>0</v>
      </c>
      <c r="AG11" s="236">
        <v>0</v>
      </c>
      <c r="AH11" s="236">
        <v>0</v>
      </c>
      <c r="AI11" s="236">
        <v>0</v>
      </c>
      <c r="AJ11" s="236">
        <v>0</v>
      </c>
      <c r="AK11" s="236">
        <v>0</v>
      </c>
      <c r="AL11" s="236">
        <v>0</v>
      </c>
      <c r="AM11" s="236">
        <v>0</v>
      </c>
      <c r="AN11" s="236">
        <v>0</v>
      </c>
      <c r="AO11" s="236">
        <v>0</v>
      </c>
      <c r="AP11" s="236">
        <v>0</v>
      </c>
      <c r="AQ11" s="236">
        <v>0</v>
      </c>
      <c r="AR11" s="236">
        <v>0</v>
      </c>
      <c r="AS11" s="236">
        <v>0</v>
      </c>
      <c r="AT11" s="236">
        <v>0</v>
      </c>
      <c r="AU11" s="236">
        <v>0</v>
      </c>
      <c r="AV11" s="236">
        <v>0</v>
      </c>
      <c r="AW11" s="236">
        <v>0</v>
      </c>
      <c r="AX11" s="236">
        <v>0</v>
      </c>
      <c r="AY11" s="236">
        <v>0</v>
      </c>
      <c r="AZ11" s="236">
        <v>0</v>
      </c>
      <c r="BA11" s="236">
        <v>0</v>
      </c>
      <c r="BB11" s="236">
        <v>0</v>
      </c>
      <c r="BC11" s="293">
        <v>0</v>
      </c>
      <c r="BD11" s="236">
        <v>0</v>
      </c>
      <c r="BE11" s="236">
        <v>0</v>
      </c>
      <c r="BF11" s="236">
        <v>0</v>
      </c>
      <c r="BG11" s="236">
        <v>0</v>
      </c>
      <c r="BH11" s="236">
        <v>0</v>
      </c>
      <c r="BI11" s="236">
        <v>0</v>
      </c>
      <c r="BJ11" s="236">
        <v>0</v>
      </c>
      <c r="BK11" s="236">
        <v>0</v>
      </c>
      <c r="BL11" s="236">
        <v>0</v>
      </c>
      <c r="BM11" s="236">
        <v>0</v>
      </c>
      <c r="BN11" s="236">
        <v>0</v>
      </c>
      <c r="BO11" s="236">
        <v>0</v>
      </c>
      <c r="BP11" s="236">
        <v>0</v>
      </c>
      <c r="BQ11" s="236">
        <v>0</v>
      </c>
      <c r="BR11" s="236">
        <v>0</v>
      </c>
      <c r="BS11" s="236">
        <v>0</v>
      </c>
      <c r="BT11" s="236">
        <v>0</v>
      </c>
      <c r="BU11" s="236">
        <v>0</v>
      </c>
      <c r="BV11" s="236">
        <v>0</v>
      </c>
      <c r="BW11" s="236">
        <v>0</v>
      </c>
      <c r="BX11" s="293">
        <v>0</v>
      </c>
      <c r="BY11" s="293">
        <v>0</v>
      </c>
      <c r="BZ11" s="293">
        <v>0</v>
      </c>
      <c r="CA11" s="236">
        <v>0</v>
      </c>
      <c r="CB11" s="236">
        <v>0</v>
      </c>
      <c r="CC11" s="236">
        <v>0</v>
      </c>
      <c r="CD11" s="236">
        <v>0</v>
      </c>
      <c r="CE11" s="236">
        <v>0</v>
      </c>
      <c r="CF11" s="236">
        <v>0</v>
      </c>
      <c r="CG11" s="236">
        <v>0</v>
      </c>
      <c r="CH11" s="236">
        <v>0</v>
      </c>
      <c r="CI11" s="236">
        <v>0</v>
      </c>
      <c r="CJ11" s="236">
        <v>0</v>
      </c>
      <c r="CK11" s="236">
        <v>0</v>
      </c>
      <c r="CL11" s="293">
        <v>0</v>
      </c>
      <c r="CM11" s="236">
        <v>0</v>
      </c>
      <c r="CN11" s="236">
        <v>0</v>
      </c>
      <c r="CO11" s="236">
        <v>0</v>
      </c>
      <c r="CP11" s="236">
        <v>0</v>
      </c>
      <c r="CQ11" s="236">
        <v>0</v>
      </c>
      <c r="CR11" s="236">
        <v>0</v>
      </c>
      <c r="CS11" s="236">
        <v>0</v>
      </c>
      <c r="CT11" s="236">
        <v>0</v>
      </c>
      <c r="CU11" s="236">
        <v>0</v>
      </c>
    </row>
    <row r="12" spans="1:120" outlineLevel="2">
      <c r="A12" s="189" t="s">
        <v>196</v>
      </c>
      <c r="B12" s="600">
        <v>1900</v>
      </c>
      <c r="C12" s="294" t="s">
        <v>295</v>
      </c>
      <c r="D12" s="294" t="s">
        <v>306</v>
      </c>
      <c r="E12" s="293">
        <v>0</v>
      </c>
      <c r="F12" s="293">
        <v>299438.78000000003</v>
      </c>
      <c r="G12" s="410">
        <v>299438.78000000003</v>
      </c>
      <c r="H12" s="410">
        <v>299438.78000000003</v>
      </c>
      <c r="I12" s="410">
        <v>299438.78000000003</v>
      </c>
      <c r="J12" s="410">
        <v>299438.78000000003</v>
      </c>
      <c r="K12" s="410">
        <v>299438.78000000003</v>
      </c>
      <c r="L12" s="410">
        <v>299438.78000000003</v>
      </c>
      <c r="M12" s="410">
        <v>299438.78000000003</v>
      </c>
      <c r="N12" s="410">
        <v>299438.78000000003</v>
      </c>
      <c r="O12" s="410">
        <v>299438.77999999997</v>
      </c>
      <c r="P12" s="410">
        <v>299438.77999999997</v>
      </c>
      <c r="Q12" s="410">
        <v>299438.77999999997</v>
      </c>
      <c r="R12" s="293">
        <v>299438.77999999997</v>
      </c>
      <c r="S12" s="236">
        <v>299438.77999999997</v>
      </c>
      <c r="T12" s="236">
        <v>299438.77999999997</v>
      </c>
      <c r="U12" s="236">
        <v>299438.77999999997</v>
      </c>
      <c r="V12" s="236">
        <v>299438.77999999997</v>
      </c>
      <c r="W12" s="236">
        <v>299438.77999999997</v>
      </c>
      <c r="X12" s="236">
        <v>299438.77999999997</v>
      </c>
      <c r="Y12" s="101">
        <v>299438.77999999997</v>
      </c>
      <c r="Z12" s="236">
        <v>299438.77999999997</v>
      </c>
      <c r="AA12" s="236">
        <v>299438.77999999997</v>
      </c>
      <c r="AB12" s="101">
        <v>299438.77999999997</v>
      </c>
      <c r="AC12" s="411">
        <v>299438.77999999997</v>
      </c>
      <c r="AD12" s="293">
        <v>296049.21000000002</v>
      </c>
      <c r="AE12" s="236">
        <v>296049.21000000002</v>
      </c>
      <c r="AF12" s="236">
        <v>296049.21000000002</v>
      </c>
      <c r="AG12" s="236">
        <v>296049.21000000002</v>
      </c>
      <c r="AH12" s="236">
        <v>296049.21000000002</v>
      </c>
      <c r="AI12" s="236">
        <v>296049.21000000002</v>
      </c>
      <c r="AJ12" s="236">
        <v>296049.21000000002</v>
      </c>
      <c r="AK12" s="236">
        <v>296049.21000000002</v>
      </c>
      <c r="AL12" s="236">
        <v>296049.21000000002</v>
      </c>
      <c r="AM12" s="236">
        <v>296049.21000000002</v>
      </c>
      <c r="AN12" s="236">
        <v>296049.21000000002</v>
      </c>
      <c r="AO12" s="236">
        <v>296049.21000000002</v>
      </c>
      <c r="AP12" s="236">
        <v>47253.994999999995</v>
      </c>
      <c r="AQ12" s="236">
        <v>47253.994999999995</v>
      </c>
      <c r="AR12" s="236">
        <v>47253.994999999995</v>
      </c>
      <c r="AS12" s="236">
        <v>47253.994999999995</v>
      </c>
      <c r="AT12" s="236">
        <v>47253.994999999995</v>
      </c>
      <c r="AU12" s="236">
        <v>47253.994999999995</v>
      </c>
      <c r="AV12" s="236">
        <v>47253.994999999995</v>
      </c>
      <c r="AW12" s="236">
        <v>47253.994999999995</v>
      </c>
      <c r="AX12" s="236">
        <v>47253.994999999995</v>
      </c>
      <c r="AY12" s="236">
        <v>45856.775000000001</v>
      </c>
      <c r="AZ12" s="236">
        <v>45856.775000000001</v>
      </c>
      <c r="BA12" s="236">
        <v>45856.775000000001</v>
      </c>
      <c r="BB12" s="236">
        <v>338615.61</v>
      </c>
      <c r="BC12" s="293">
        <v>338615.61</v>
      </c>
      <c r="BD12" s="236">
        <v>338615.61</v>
      </c>
      <c r="BE12" s="236">
        <v>338615.61</v>
      </c>
      <c r="BF12" s="236">
        <v>338615.61</v>
      </c>
      <c r="BG12" s="236">
        <v>338615.61</v>
      </c>
      <c r="BH12" s="236">
        <v>338615.61</v>
      </c>
      <c r="BI12" s="236">
        <v>338615.61</v>
      </c>
      <c r="BJ12" s="236">
        <v>338615.61</v>
      </c>
      <c r="BK12" s="236">
        <v>284782.85499999998</v>
      </c>
      <c r="BL12" s="236">
        <v>284782.85499999998</v>
      </c>
      <c r="BM12" s="236">
        <v>284782.85499999998</v>
      </c>
      <c r="BN12" s="236">
        <v>-7975.98</v>
      </c>
      <c r="BO12" s="236">
        <v>-7975.98</v>
      </c>
      <c r="BP12" s="236">
        <v>-7975.98</v>
      </c>
      <c r="BQ12" s="236">
        <v>-7975.98</v>
      </c>
      <c r="BR12" s="236">
        <v>-7975.98</v>
      </c>
      <c r="BS12" s="236">
        <v>-7975.98</v>
      </c>
      <c r="BT12" s="236">
        <v>-7975.98</v>
      </c>
      <c r="BU12" s="236">
        <v>-7975.98</v>
      </c>
      <c r="BV12" s="236">
        <v>-7975.98</v>
      </c>
      <c r="BW12" s="236">
        <v>-7975.98</v>
      </c>
      <c r="BX12" s="293">
        <v>-7975.98</v>
      </c>
      <c r="BY12" s="293">
        <v>-7975.98</v>
      </c>
      <c r="BZ12" s="293">
        <v>-31513.37</v>
      </c>
      <c r="CA12" s="236">
        <v>-31513.37</v>
      </c>
      <c r="CB12" s="236">
        <v>-31513.37</v>
      </c>
      <c r="CC12" s="236">
        <v>-31513.37</v>
      </c>
      <c r="CD12" s="236">
        <v>-31513.37</v>
      </c>
      <c r="CE12" s="236">
        <v>-31513.37</v>
      </c>
      <c r="CF12" s="236">
        <v>-31513.37</v>
      </c>
      <c r="CG12" s="236">
        <v>-31513.37</v>
      </c>
      <c r="CH12" s="236">
        <v>-31513.37</v>
      </c>
      <c r="CI12" s="236">
        <v>-31513.37</v>
      </c>
      <c r="CJ12" s="236">
        <v>-31513.37</v>
      </c>
      <c r="CK12" s="236">
        <v>-31513.37</v>
      </c>
      <c r="CL12" s="293">
        <v>-18182</v>
      </c>
      <c r="CM12" s="236">
        <v>-18182</v>
      </c>
      <c r="CN12" s="236">
        <v>-18182</v>
      </c>
      <c r="CO12" s="236">
        <v>-18182</v>
      </c>
      <c r="CP12" s="236">
        <v>-18182</v>
      </c>
      <c r="CQ12" s="236">
        <v>-18182</v>
      </c>
      <c r="CR12" s="236">
        <v>-18182</v>
      </c>
      <c r="CS12" s="236">
        <v>-18182</v>
      </c>
      <c r="CT12" s="236">
        <v>-18182</v>
      </c>
      <c r="CU12" s="236">
        <v>-18182</v>
      </c>
      <c r="CV12" s="236">
        <f>CU12</f>
        <v>-18182</v>
      </c>
      <c r="CW12" s="236">
        <f t="shared" ref="CW12:DP12" si="0">CV12</f>
        <v>-18182</v>
      </c>
      <c r="CX12" s="236">
        <f t="shared" si="0"/>
        <v>-18182</v>
      </c>
      <c r="CY12" s="236">
        <f t="shared" si="0"/>
        <v>-18182</v>
      </c>
      <c r="CZ12" s="236">
        <f t="shared" si="0"/>
        <v>-18182</v>
      </c>
      <c r="DA12" s="236">
        <f t="shared" si="0"/>
        <v>-18182</v>
      </c>
      <c r="DB12" s="236">
        <f t="shared" si="0"/>
        <v>-18182</v>
      </c>
      <c r="DC12" s="236">
        <f t="shared" si="0"/>
        <v>-18182</v>
      </c>
      <c r="DD12" s="236">
        <f t="shared" si="0"/>
        <v>-18182</v>
      </c>
      <c r="DE12" s="236">
        <f t="shared" si="0"/>
        <v>-18182</v>
      </c>
      <c r="DF12" s="236">
        <f t="shared" si="0"/>
        <v>-18182</v>
      </c>
      <c r="DG12" s="236">
        <f t="shared" si="0"/>
        <v>-18182</v>
      </c>
      <c r="DH12" s="236">
        <f t="shared" si="0"/>
        <v>-18182</v>
      </c>
      <c r="DI12" s="236">
        <f t="shared" si="0"/>
        <v>-18182</v>
      </c>
      <c r="DJ12" s="236">
        <f t="shared" si="0"/>
        <v>-18182</v>
      </c>
      <c r="DK12" s="236">
        <f t="shared" si="0"/>
        <v>-18182</v>
      </c>
      <c r="DL12" s="236">
        <f t="shared" si="0"/>
        <v>-18182</v>
      </c>
      <c r="DM12" s="236">
        <f t="shared" si="0"/>
        <v>-18182</v>
      </c>
      <c r="DN12" s="236">
        <f t="shared" si="0"/>
        <v>-18182</v>
      </c>
      <c r="DO12" s="236">
        <f t="shared" si="0"/>
        <v>-18182</v>
      </c>
      <c r="DP12" s="236">
        <f t="shared" si="0"/>
        <v>-18182</v>
      </c>
    </row>
    <row r="13" spans="1:120" outlineLevel="2">
      <c r="A13" s="189" t="s">
        <v>197</v>
      </c>
      <c r="B13" s="600">
        <v>2830</v>
      </c>
      <c r="C13" s="294" t="s">
        <v>295</v>
      </c>
      <c r="D13" s="294" t="s">
        <v>307</v>
      </c>
      <c r="E13" s="293">
        <v>0</v>
      </c>
      <c r="F13" s="293">
        <v>0</v>
      </c>
      <c r="G13" s="410">
        <v>0</v>
      </c>
      <c r="H13" s="410">
        <v>0</v>
      </c>
      <c r="I13" s="410">
        <v>0</v>
      </c>
      <c r="J13" s="410">
        <v>0</v>
      </c>
      <c r="K13" s="410">
        <v>0</v>
      </c>
      <c r="L13" s="410">
        <v>0</v>
      </c>
      <c r="M13" s="410">
        <v>0</v>
      </c>
      <c r="N13" s="410">
        <v>0</v>
      </c>
      <c r="O13" s="410">
        <v>0</v>
      </c>
      <c r="P13" s="410">
        <v>0</v>
      </c>
      <c r="Q13" s="410">
        <v>0</v>
      </c>
      <c r="R13" s="293">
        <v>0</v>
      </c>
      <c r="S13" s="236">
        <v>0</v>
      </c>
      <c r="T13" s="236">
        <v>0</v>
      </c>
      <c r="U13" s="236">
        <v>0</v>
      </c>
      <c r="V13" s="236">
        <v>0</v>
      </c>
      <c r="W13" s="236">
        <v>0</v>
      </c>
      <c r="X13" s="236">
        <v>0</v>
      </c>
      <c r="Y13" s="101">
        <v>0</v>
      </c>
      <c r="Z13" s="236">
        <v>0</v>
      </c>
      <c r="AA13" s="236">
        <v>0</v>
      </c>
      <c r="AB13" s="101">
        <v>0</v>
      </c>
      <c r="AC13" s="411">
        <v>0</v>
      </c>
      <c r="AD13" s="293">
        <v>0</v>
      </c>
      <c r="AE13" s="236">
        <v>0</v>
      </c>
      <c r="AF13" s="236">
        <v>0</v>
      </c>
      <c r="AG13" s="236">
        <v>0</v>
      </c>
      <c r="AH13" s="236">
        <v>0</v>
      </c>
      <c r="AI13" s="236">
        <v>0</v>
      </c>
      <c r="AJ13" s="236">
        <v>0</v>
      </c>
      <c r="AK13" s="236">
        <v>0</v>
      </c>
      <c r="AL13" s="236">
        <v>0</v>
      </c>
      <c r="AM13" s="236">
        <v>0</v>
      </c>
      <c r="AN13" s="236">
        <v>0</v>
      </c>
      <c r="AO13" s="236">
        <v>0</v>
      </c>
      <c r="AP13" s="236">
        <v>0</v>
      </c>
      <c r="AQ13" s="236">
        <v>0</v>
      </c>
      <c r="AR13" s="236">
        <v>0</v>
      </c>
      <c r="AS13" s="236">
        <v>0</v>
      </c>
      <c r="AT13" s="236">
        <v>0</v>
      </c>
      <c r="AU13" s="236">
        <v>0</v>
      </c>
      <c r="AV13" s="236">
        <v>0</v>
      </c>
      <c r="AW13" s="236">
        <v>0</v>
      </c>
      <c r="AX13" s="236">
        <v>0</v>
      </c>
      <c r="AY13" s="236">
        <v>0</v>
      </c>
      <c r="AZ13" s="236">
        <v>0</v>
      </c>
      <c r="BA13" s="236">
        <v>0</v>
      </c>
      <c r="BB13" s="236">
        <v>0</v>
      </c>
      <c r="BC13" s="293">
        <v>0</v>
      </c>
      <c r="BD13" s="236">
        <v>0</v>
      </c>
      <c r="BE13" s="236">
        <v>0</v>
      </c>
      <c r="BF13" s="236">
        <v>0</v>
      </c>
      <c r="BG13" s="236">
        <v>0</v>
      </c>
      <c r="BH13" s="236">
        <v>0</v>
      </c>
      <c r="BI13" s="236">
        <v>0</v>
      </c>
      <c r="BJ13" s="236">
        <v>0</v>
      </c>
      <c r="BK13" s="236">
        <v>0</v>
      </c>
      <c r="BL13" s="236">
        <v>0</v>
      </c>
      <c r="BM13" s="236">
        <v>0</v>
      </c>
      <c r="BN13" s="236">
        <v>0</v>
      </c>
      <c r="BO13" s="236">
        <v>0</v>
      </c>
      <c r="BP13" s="236">
        <v>0</v>
      </c>
      <c r="BQ13" s="236">
        <v>0</v>
      </c>
      <c r="BR13" s="236">
        <v>0</v>
      </c>
      <c r="BS13" s="236">
        <v>0</v>
      </c>
      <c r="BT13" s="236">
        <v>0</v>
      </c>
      <c r="BU13" s="236">
        <v>0</v>
      </c>
      <c r="BV13" s="236">
        <v>0</v>
      </c>
      <c r="BW13" s="236">
        <v>0</v>
      </c>
      <c r="BX13" s="293">
        <v>0</v>
      </c>
      <c r="BY13" s="293">
        <v>0</v>
      </c>
      <c r="BZ13" s="293">
        <v>0</v>
      </c>
      <c r="CA13" s="236">
        <v>0</v>
      </c>
      <c r="CB13" s="236">
        <v>0</v>
      </c>
      <c r="CC13" s="236">
        <v>0</v>
      </c>
      <c r="CD13" s="236">
        <v>0</v>
      </c>
      <c r="CE13" s="236">
        <v>0</v>
      </c>
      <c r="CF13" s="236">
        <v>0</v>
      </c>
      <c r="CG13" s="236">
        <v>0</v>
      </c>
      <c r="CH13" s="236">
        <v>0</v>
      </c>
      <c r="CI13" s="236">
        <v>0</v>
      </c>
      <c r="CJ13" s="236">
        <v>0</v>
      </c>
      <c r="CK13" s="236">
        <v>0</v>
      </c>
      <c r="CL13" s="293">
        <v>0</v>
      </c>
      <c r="CM13" s="236">
        <v>0</v>
      </c>
      <c r="CN13" s="236">
        <v>0</v>
      </c>
      <c r="CO13" s="236">
        <v>0</v>
      </c>
      <c r="CP13" s="236">
        <v>0</v>
      </c>
      <c r="CQ13" s="236">
        <v>0</v>
      </c>
      <c r="CR13" s="236">
        <v>0</v>
      </c>
      <c r="CS13" s="236">
        <v>0</v>
      </c>
      <c r="CT13" s="236">
        <v>0</v>
      </c>
      <c r="CU13" s="236">
        <v>0</v>
      </c>
    </row>
    <row r="14" spans="1:120" outlineLevel="2">
      <c r="A14" s="189" t="s">
        <v>198</v>
      </c>
      <c r="B14" s="600">
        <v>2830</v>
      </c>
      <c r="C14" s="294" t="s">
        <v>295</v>
      </c>
      <c r="D14" s="294" t="s">
        <v>308</v>
      </c>
      <c r="E14" s="293">
        <v>0</v>
      </c>
      <c r="F14" s="293">
        <v>0</v>
      </c>
      <c r="G14" s="410">
        <v>0</v>
      </c>
      <c r="H14" s="410">
        <v>0</v>
      </c>
      <c r="I14" s="410">
        <v>0</v>
      </c>
      <c r="J14" s="410">
        <v>0</v>
      </c>
      <c r="K14" s="410">
        <v>0</v>
      </c>
      <c r="L14" s="410">
        <v>0</v>
      </c>
      <c r="M14" s="410">
        <v>0</v>
      </c>
      <c r="N14" s="410">
        <v>0</v>
      </c>
      <c r="O14" s="410">
        <v>0</v>
      </c>
      <c r="P14" s="410">
        <v>0</v>
      </c>
      <c r="Q14" s="410">
        <v>0</v>
      </c>
      <c r="R14" s="293">
        <v>0</v>
      </c>
      <c r="S14" s="236">
        <v>0</v>
      </c>
      <c r="T14" s="236">
        <v>0</v>
      </c>
      <c r="U14" s="236">
        <v>0</v>
      </c>
      <c r="V14" s="236">
        <v>0</v>
      </c>
      <c r="W14" s="236">
        <v>0</v>
      </c>
      <c r="X14" s="236">
        <v>0</v>
      </c>
      <c r="Y14" s="101">
        <v>0</v>
      </c>
      <c r="Z14" s="236">
        <v>0</v>
      </c>
      <c r="AA14" s="236">
        <v>0</v>
      </c>
      <c r="AB14" s="101">
        <v>0</v>
      </c>
      <c r="AC14" s="411">
        <v>0</v>
      </c>
      <c r="AD14" s="293">
        <v>0</v>
      </c>
      <c r="AE14" s="236">
        <v>0</v>
      </c>
      <c r="AF14" s="236">
        <v>0</v>
      </c>
      <c r="AG14" s="236">
        <v>0</v>
      </c>
      <c r="AH14" s="236">
        <v>0</v>
      </c>
      <c r="AI14" s="236">
        <v>0</v>
      </c>
      <c r="AJ14" s="236">
        <v>0</v>
      </c>
      <c r="AK14" s="236">
        <v>0</v>
      </c>
      <c r="AL14" s="236">
        <v>0</v>
      </c>
      <c r="AM14" s="236">
        <v>0</v>
      </c>
      <c r="AN14" s="236">
        <v>0</v>
      </c>
      <c r="AO14" s="236">
        <v>0</v>
      </c>
      <c r="AP14" s="236">
        <v>0</v>
      </c>
      <c r="AQ14" s="236">
        <v>0</v>
      </c>
      <c r="AR14" s="236">
        <v>0</v>
      </c>
      <c r="AS14" s="236">
        <v>0</v>
      </c>
      <c r="AT14" s="236">
        <v>0</v>
      </c>
      <c r="AU14" s="236">
        <v>0</v>
      </c>
      <c r="AV14" s="236">
        <v>0</v>
      </c>
      <c r="AW14" s="236">
        <v>0</v>
      </c>
      <c r="AX14" s="236">
        <v>0</v>
      </c>
      <c r="AY14" s="236">
        <v>0</v>
      </c>
      <c r="AZ14" s="236">
        <v>0</v>
      </c>
      <c r="BA14" s="236">
        <v>0</v>
      </c>
      <c r="BB14" s="236">
        <v>0</v>
      </c>
      <c r="BC14" s="293">
        <v>0</v>
      </c>
      <c r="BD14" s="236">
        <v>0</v>
      </c>
      <c r="BE14" s="236">
        <v>0</v>
      </c>
      <c r="BF14" s="236">
        <v>0</v>
      </c>
      <c r="BG14" s="236">
        <v>0</v>
      </c>
      <c r="BH14" s="236">
        <v>0</v>
      </c>
      <c r="BI14" s="236">
        <v>0</v>
      </c>
      <c r="BJ14" s="236">
        <v>0</v>
      </c>
      <c r="BK14" s="236">
        <v>0</v>
      </c>
      <c r="BL14" s="236">
        <v>0</v>
      </c>
      <c r="BM14" s="236">
        <v>0</v>
      </c>
      <c r="BN14" s="236">
        <v>0</v>
      </c>
      <c r="BO14" s="236">
        <v>0</v>
      </c>
      <c r="BP14" s="236">
        <v>0</v>
      </c>
      <c r="BQ14" s="236">
        <v>0</v>
      </c>
      <c r="BR14" s="236">
        <v>0</v>
      </c>
      <c r="BS14" s="236">
        <v>0</v>
      </c>
      <c r="BT14" s="236">
        <v>0</v>
      </c>
      <c r="BU14" s="236">
        <v>0</v>
      </c>
      <c r="BV14" s="236">
        <v>0</v>
      </c>
      <c r="BW14" s="236">
        <v>0</v>
      </c>
      <c r="BX14" s="293">
        <v>0</v>
      </c>
      <c r="BY14" s="293">
        <v>0</v>
      </c>
      <c r="BZ14" s="293">
        <v>0</v>
      </c>
      <c r="CA14" s="236">
        <v>0</v>
      </c>
      <c r="CB14" s="236">
        <v>0</v>
      </c>
      <c r="CC14" s="236">
        <v>0</v>
      </c>
      <c r="CD14" s="236">
        <v>0</v>
      </c>
      <c r="CE14" s="236">
        <v>0</v>
      </c>
      <c r="CF14" s="236">
        <v>0</v>
      </c>
      <c r="CG14" s="236">
        <v>0</v>
      </c>
      <c r="CH14" s="236">
        <v>0</v>
      </c>
      <c r="CI14" s="236">
        <v>0</v>
      </c>
      <c r="CJ14" s="236">
        <v>0</v>
      </c>
      <c r="CK14" s="236">
        <v>0</v>
      </c>
      <c r="CL14" s="293">
        <v>0</v>
      </c>
      <c r="CM14" s="236">
        <v>0</v>
      </c>
      <c r="CN14" s="236">
        <v>0</v>
      </c>
      <c r="CO14" s="236">
        <v>0</v>
      </c>
      <c r="CP14" s="236">
        <v>0</v>
      </c>
      <c r="CQ14" s="236">
        <v>0</v>
      </c>
      <c r="CR14" s="236">
        <v>0</v>
      </c>
      <c r="CS14" s="236">
        <v>0</v>
      </c>
      <c r="CT14" s="236">
        <v>0</v>
      </c>
      <c r="CU14" s="236">
        <v>0</v>
      </c>
    </row>
    <row r="15" spans="1:120" outlineLevel="2">
      <c r="A15" s="189" t="s">
        <v>199</v>
      </c>
      <c r="B15" s="600">
        <v>1900</v>
      </c>
      <c r="C15" s="294" t="s">
        <v>295</v>
      </c>
      <c r="D15" s="294" t="s">
        <v>309</v>
      </c>
      <c r="E15" s="293">
        <v>0</v>
      </c>
      <c r="F15" s="293">
        <v>0</v>
      </c>
      <c r="G15" s="410">
        <v>0</v>
      </c>
      <c r="H15" s="410">
        <v>0</v>
      </c>
      <c r="I15" s="410">
        <v>0</v>
      </c>
      <c r="J15" s="410">
        <v>0</v>
      </c>
      <c r="K15" s="410">
        <v>0</v>
      </c>
      <c r="L15" s="410">
        <v>0</v>
      </c>
      <c r="M15" s="410">
        <v>0</v>
      </c>
      <c r="N15" s="410">
        <v>0</v>
      </c>
      <c r="O15" s="410">
        <v>0</v>
      </c>
      <c r="P15" s="410">
        <v>0</v>
      </c>
      <c r="Q15" s="410">
        <v>0</v>
      </c>
      <c r="R15" s="293">
        <v>0</v>
      </c>
      <c r="S15" s="236">
        <v>0</v>
      </c>
      <c r="T15" s="236">
        <v>0</v>
      </c>
      <c r="U15" s="236">
        <v>0</v>
      </c>
      <c r="V15" s="236">
        <v>0</v>
      </c>
      <c r="W15" s="236">
        <v>0</v>
      </c>
      <c r="X15" s="236">
        <v>0</v>
      </c>
      <c r="Y15" s="101">
        <v>0</v>
      </c>
      <c r="Z15" s="236">
        <v>0</v>
      </c>
      <c r="AA15" s="236">
        <v>0</v>
      </c>
      <c r="AB15" s="101">
        <v>0</v>
      </c>
      <c r="AC15" s="411">
        <v>0</v>
      </c>
      <c r="AD15" s="293">
        <v>0</v>
      </c>
      <c r="AE15" s="236">
        <v>0</v>
      </c>
      <c r="AF15" s="236">
        <v>0</v>
      </c>
      <c r="AG15" s="236">
        <v>0</v>
      </c>
      <c r="AH15" s="236">
        <v>0</v>
      </c>
      <c r="AI15" s="236">
        <v>0</v>
      </c>
      <c r="AJ15" s="236">
        <v>0</v>
      </c>
      <c r="AK15" s="236">
        <v>0</v>
      </c>
      <c r="AL15" s="236">
        <v>0</v>
      </c>
      <c r="AM15" s="236">
        <v>0</v>
      </c>
      <c r="AN15" s="236">
        <v>0</v>
      </c>
      <c r="AO15" s="236">
        <v>0</v>
      </c>
      <c r="AP15" s="236">
        <v>0</v>
      </c>
      <c r="AQ15" s="236">
        <v>0</v>
      </c>
      <c r="AR15" s="236">
        <v>0</v>
      </c>
      <c r="AS15" s="236">
        <v>0</v>
      </c>
      <c r="AT15" s="236">
        <v>0</v>
      </c>
      <c r="AU15" s="236">
        <v>0</v>
      </c>
      <c r="AV15" s="236">
        <v>0</v>
      </c>
      <c r="AW15" s="236">
        <v>0</v>
      </c>
      <c r="AX15" s="236">
        <v>0</v>
      </c>
      <c r="AY15" s="236">
        <v>0</v>
      </c>
      <c r="AZ15" s="236">
        <v>0</v>
      </c>
      <c r="BA15" s="236">
        <v>0</v>
      </c>
      <c r="BB15" s="236">
        <v>0</v>
      </c>
      <c r="BC15" s="293">
        <v>0</v>
      </c>
      <c r="BD15" s="236">
        <v>0</v>
      </c>
      <c r="BE15" s="236">
        <v>0</v>
      </c>
      <c r="BF15" s="236">
        <v>0</v>
      </c>
      <c r="BG15" s="236">
        <v>0</v>
      </c>
      <c r="BH15" s="236">
        <v>0</v>
      </c>
      <c r="BI15" s="236">
        <v>0</v>
      </c>
      <c r="BJ15" s="236">
        <v>0</v>
      </c>
      <c r="BK15" s="236">
        <v>0</v>
      </c>
      <c r="BL15" s="236">
        <v>0</v>
      </c>
      <c r="BM15" s="236">
        <v>0</v>
      </c>
      <c r="BN15" s="236">
        <v>0</v>
      </c>
      <c r="BO15" s="236">
        <v>0</v>
      </c>
      <c r="BP15" s="236">
        <v>0</v>
      </c>
      <c r="BQ15" s="236">
        <v>0</v>
      </c>
      <c r="BR15" s="236">
        <v>0</v>
      </c>
      <c r="BS15" s="236">
        <v>0</v>
      </c>
      <c r="BT15" s="236">
        <v>0</v>
      </c>
      <c r="BU15" s="236">
        <v>0</v>
      </c>
      <c r="BV15" s="236">
        <v>0</v>
      </c>
      <c r="BW15" s="236">
        <v>0</v>
      </c>
      <c r="BX15" s="293">
        <v>0</v>
      </c>
      <c r="BY15" s="293">
        <v>0</v>
      </c>
      <c r="BZ15" s="293">
        <v>0</v>
      </c>
      <c r="CA15" s="236">
        <v>0</v>
      </c>
      <c r="CB15" s="236">
        <v>0</v>
      </c>
      <c r="CC15" s="236">
        <v>0</v>
      </c>
      <c r="CD15" s="236">
        <v>0</v>
      </c>
      <c r="CE15" s="236">
        <v>0</v>
      </c>
      <c r="CF15" s="236">
        <v>0</v>
      </c>
      <c r="CG15" s="236">
        <v>0</v>
      </c>
      <c r="CH15" s="236">
        <v>0</v>
      </c>
      <c r="CI15" s="236">
        <v>0</v>
      </c>
      <c r="CJ15" s="236">
        <v>0</v>
      </c>
      <c r="CK15" s="236">
        <v>0</v>
      </c>
      <c r="CL15" s="293">
        <v>0</v>
      </c>
      <c r="CM15" s="236">
        <v>0</v>
      </c>
      <c r="CN15" s="236">
        <v>0</v>
      </c>
      <c r="CO15" s="236">
        <v>0</v>
      </c>
      <c r="CP15" s="236">
        <v>0</v>
      </c>
      <c r="CQ15" s="236">
        <v>0</v>
      </c>
      <c r="CR15" s="236">
        <v>0</v>
      </c>
      <c r="CS15" s="236">
        <v>0</v>
      </c>
      <c r="CT15" s="236">
        <v>0</v>
      </c>
      <c r="CU15" s="236">
        <v>0</v>
      </c>
    </row>
    <row r="16" spans="1:120" outlineLevel="2">
      <c r="A16" s="189" t="s">
        <v>200</v>
      </c>
      <c r="B16" s="600">
        <v>1900</v>
      </c>
      <c r="C16" s="294" t="s">
        <v>295</v>
      </c>
      <c r="D16" s="294" t="s">
        <v>310</v>
      </c>
      <c r="E16" s="293">
        <v>0</v>
      </c>
      <c r="F16" s="293">
        <v>0</v>
      </c>
      <c r="G16" s="410">
        <v>0</v>
      </c>
      <c r="H16" s="410">
        <v>0</v>
      </c>
      <c r="I16" s="410">
        <v>0</v>
      </c>
      <c r="J16" s="410">
        <v>0</v>
      </c>
      <c r="K16" s="410">
        <v>0</v>
      </c>
      <c r="L16" s="410">
        <v>0</v>
      </c>
      <c r="M16" s="410">
        <v>0</v>
      </c>
      <c r="N16" s="410">
        <v>0</v>
      </c>
      <c r="O16" s="410">
        <v>0</v>
      </c>
      <c r="P16" s="410">
        <v>0</v>
      </c>
      <c r="Q16" s="410">
        <v>0</v>
      </c>
      <c r="R16" s="293">
        <v>0</v>
      </c>
      <c r="S16" s="236">
        <v>0</v>
      </c>
      <c r="T16" s="236">
        <v>0</v>
      </c>
      <c r="U16" s="236">
        <v>0</v>
      </c>
      <c r="V16" s="236">
        <v>0</v>
      </c>
      <c r="W16" s="236">
        <v>0</v>
      </c>
      <c r="X16" s="236">
        <v>0</v>
      </c>
      <c r="Y16" s="101">
        <v>0</v>
      </c>
      <c r="Z16" s="236">
        <v>0</v>
      </c>
      <c r="AA16" s="236">
        <v>0</v>
      </c>
      <c r="AB16" s="101">
        <v>0</v>
      </c>
      <c r="AC16" s="411">
        <v>0</v>
      </c>
      <c r="AD16" s="293">
        <v>0</v>
      </c>
      <c r="AE16" s="236">
        <v>0</v>
      </c>
      <c r="AF16" s="236">
        <v>0</v>
      </c>
      <c r="AG16" s="236">
        <v>0</v>
      </c>
      <c r="AH16" s="236">
        <v>0</v>
      </c>
      <c r="AI16" s="236">
        <v>0</v>
      </c>
      <c r="AJ16" s="236">
        <v>0</v>
      </c>
      <c r="AK16" s="236">
        <v>0</v>
      </c>
      <c r="AL16" s="236">
        <v>0</v>
      </c>
      <c r="AM16" s="236">
        <v>0</v>
      </c>
      <c r="AN16" s="236">
        <v>0</v>
      </c>
      <c r="AO16" s="236">
        <v>0</v>
      </c>
      <c r="AP16" s="236">
        <v>-59916.939999999995</v>
      </c>
      <c r="AQ16" s="236">
        <v>-59916.939999999995</v>
      </c>
      <c r="AR16" s="236">
        <v>-59916.939999999995</v>
      </c>
      <c r="AS16" s="236">
        <v>-59916.939999999995</v>
      </c>
      <c r="AT16" s="236">
        <v>-59916.939999999995</v>
      </c>
      <c r="AU16" s="236">
        <v>-59916.939999999995</v>
      </c>
      <c r="AV16" s="236">
        <v>-59916.939999999995</v>
      </c>
      <c r="AW16" s="236">
        <v>-59916.939999999995</v>
      </c>
      <c r="AX16" s="236">
        <v>-59916.939999999995</v>
      </c>
      <c r="AY16" s="236">
        <v>0</v>
      </c>
      <c r="AZ16" s="236">
        <v>0</v>
      </c>
      <c r="BA16" s="236">
        <v>0</v>
      </c>
      <c r="BB16" s="236">
        <v>0</v>
      </c>
      <c r="BC16" s="293">
        <v>0</v>
      </c>
      <c r="BD16" s="236">
        <v>0</v>
      </c>
      <c r="BE16" s="236">
        <v>0</v>
      </c>
      <c r="BF16" s="236">
        <v>0</v>
      </c>
      <c r="BG16" s="236">
        <v>0</v>
      </c>
      <c r="BH16" s="236">
        <v>0</v>
      </c>
      <c r="BI16" s="236">
        <v>0</v>
      </c>
      <c r="BJ16" s="236">
        <v>0</v>
      </c>
      <c r="BK16" s="236">
        <v>0</v>
      </c>
      <c r="BL16" s="236">
        <v>0</v>
      </c>
      <c r="BM16" s="236">
        <v>0</v>
      </c>
      <c r="BN16" s="236">
        <v>0</v>
      </c>
      <c r="BO16" s="236">
        <v>0</v>
      </c>
      <c r="BP16" s="236">
        <v>0</v>
      </c>
      <c r="BQ16" s="236">
        <v>0</v>
      </c>
      <c r="BR16" s="236">
        <v>0</v>
      </c>
      <c r="BS16" s="236">
        <v>0</v>
      </c>
      <c r="BT16" s="236">
        <v>0</v>
      </c>
      <c r="BU16" s="236">
        <v>0</v>
      </c>
      <c r="BV16" s="236">
        <v>0</v>
      </c>
      <c r="BW16" s="236">
        <v>0</v>
      </c>
      <c r="BX16" s="293">
        <v>0</v>
      </c>
      <c r="BY16" s="293">
        <v>0</v>
      </c>
      <c r="BZ16" s="293">
        <v>0</v>
      </c>
      <c r="CA16" s="236">
        <v>0</v>
      </c>
      <c r="CB16" s="236">
        <v>0</v>
      </c>
      <c r="CC16" s="236">
        <v>0</v>
      </c>
      <c r="CD16" s="236">
        <v>0</v>
      </c>
      <c r="CE16" s="236">
        <v>0</v>
      </c>
      <c r="CF16" s="236">
        <v>0</v>
      </c>
      <c r="CG16" s="236">
        <v>0</v>
      </c>
      <c r="CH16" s="236">
        <v>0</v>
      </c>
      <c r="CI16" s="236">
        <v>0</v>
      </c>
      <c r="CJ16" s="236">
        <v>0</v>
      </c>
      <c r="CK16" s="236">
        <v>0</v>
      </c>
      <c r="CL16" s="293">
        <v>0</v>
      </c>
      <c r="CM16" s="236">
        <v>0</v>
      </c>
      <c r="CN16" s="236">
        <v>0</v>
      </c>
      <c r="CO16" s="236">
        <v>0</v>
      </c>
      <c r="CP16" s="236">
        <v>0</v>
      </c>
      <c r="CQ16" s="236">
        <v>0</v>
      </c>
      <c r="CR16" s="236">
        <v>0</v>
      </c>
      <c r="CS16" s="236">
        <v>0</v>
      </c>
      <c r="CT16" s="236">
        <v>0</v>
      </c>
      <c r="CU16" s="236">
        <v>0</v>
      </c>
    </row>
    <row r="17" spans="1:120" outlineLevel="2">
      <c r="A17" s="189" t="s">
        <v>201</v>
      </c>
      <c r="B17" s="600">
        <v>1900</v>
      </c>
      <c r="C17" s="294" t="s">
        <v>295</v>
      </c>
      <c r="D17" s="294" t="s">
        <v>311</v>
      </c>
      <c r="E17" s="293">
        <v>0</v>
      </c>
      <c r="F17" s="293">
        <v>174901.22</v>
      </c>
      <c r="G17" s="410">
        <v>174901.22</v>
      </c>
      <c r="H17" s="410">
        <v>174901.22</v>
      </c>
      <c r="I17" s="410">
        <v>174901.22</v>
      </c>
      <c r="J17" s="410">
        <v>174901.22</v>
      </c>
      <c r="K17" s="410">
        <v>174901.22</v>
      </c>
      <c r="L17" s="410">
        <v>174901.22</v>
      </c>
      <c r="M17" s="410">
        <v>174901.22</v>
      </c>
      <c r="N17" s="410">
        <v>174901.22</v>
      </c>
      <c r="O17" s="410">
        <v>174901.22</v>
      </c>
      <c r="P17" s="410">
        <v>174901.22</v>
      </c>
      <c r="Q17" s="410">
        <v>174901.22</v>
      </c>
      <c r="R17" s="293">
        <v>137412.07999999999</v>
      </c>
      <c r="S17" s="236">
        <v>137412.07999999999</v>
      </c>
      <c r="T17" s="236">
        <v>137412.07999999999</v>
      </c>
      <c r="U17" s="236">
        <v>137412.07999999999</v>
      </c>
      <c r="V17" s="236">
        <v>137412.07999999999</v>
      </c>
      <c r="W17" s="236">
        <v>137412.07999999999</v>
      </c>
      <c r="X17" s="236">
        <v>137412.07999999999</v>
      </c>
      <c r="Y17" s="101">
        <v>137412.07999999999</v>
      </c>
      <c r="Z17" s="236">
        <v>137412.07999999999</v>
      </c>
      <c r="AA17" s="236">
        <v>137412.07999999999</v>
      </c>
      <c r="AB17" s="101">
        <v>137412.07999999999</v>
      </c>
      <c r="AC17" s="411">
        <v>137412.07999999999</v>
      </c>
      <c r="AD17" s="293">
        <v>137412.07999999999</v>
      </c>
      <c r="AE17" s="236">
        <v>137412.07999999999</v>
      </c>
      <c r="AF17" s="236">
        <v>137412.07999999999</v>
      </c>
      <c r="AG17" s="236">
        <v>137412.07999999999</v>
      </c>
      <c r="AH17" s="236">
        <v>137412.07999999999</v>
      </c>
      <c r="AI17" s="236">
        <v>137412.07999999999</v>
      </c>
      <c r="AJ17" s="236">
        <v>137412.07999999999</v>
      </c>
      <c r="AK17" s="236">
        <v>137412.07999999999</v>
      </c>
      <c r="AL17" s="236">
        <v>137412.07999999999</v>
      </c>
      <c r="AM17" s="236">
        <v>137412.07999999999</v>
      </c>
      <c r="AN17" s="236">
        <v>137412.07999999999</v>
      </c>
      <c r="AO17" s="236">
        <v>137412.07999999999</v>
      </c>
      <c r="AP17" s="236">
        <v>0</v>
      </c>
      <c r="AQ17" s="236">
        <v>0</v>
      </c>
      <c r="AR17" s="236">
        <v>0</v>
      </c>
      <c r="AS17" s="236">
        <v>0</v>
      </c>
      <c r="AT17" s="236">
        <v>0</v>
      </c>
      <c r="AU17" s="236">
        <v>0</v>
      </c>
      <c r="AV17" s="236">
        <v>0</v>
      </c>
      <c r="AW17" s="236">
        <v>0</v>
      </c>
      <c r="AX17" s="236">
        <v>0</v>
      </c>
      <c r="AY17" s="236">
        <v>0</v>
      </c>
      <c r="AZ17" s="236">
        <v>0</v>
      </c>
      <c r="BA17" s="236">
        <v>0</v>
      </c>
      <c r="BB17" s="236">
        <v>310.25</v>
      </c>
      <c r="BC17" s="293">
        <v>310.25</v>
      </c>
      <c r="BD17" s="236">
        <v>310.25</v>
      </c>
      <c r="BE17" s="236">
        <v>310.25</v>
      </c>
      <c r="BF17" s="236">
        <v>310.25</v>
      </c>
      <c r="BG17" s="236">
        <v>310.25</v>
      </c>
      <c r="BH17" s="236">
        <v>310.25</v>
      </c>
      <c r="BI17" s="236">
        <v>310.25</v>
      </c>
      <c r="BJ17" s="236">
        <v>310.25</v>
      </c>
      <c r="BK17" s="236">
        <v>41995.074999999997</v>
      </c>
      <c r="BL17" s="236">
        <v>41995.074999999997</v>
      </c>
      <c r="BM17" s="236">
        <v>41995.074999999997</v>
      </c>
      <c r="BN17" s="236">
        <v>0</v>
      </c>
      <c r="BO17" s="236">
        <v>0</v>
      </c>
      <c r="BP17" s="236">
        <v>0</v>
      </c>
      <c r="BQ17" s="236">
        <v>0</v>
      </c>
      <c r="BR17" s="236">
        <v>0</v>
      </c>
      <c r="BS17" s="236">
        <v>0</v>
      </c>
      <c r="BT17" s="236">
        <v>0</v>
      </c>
      <c r="BU17" s="236">
        <v>0</v>
      </c>
      <c r="BV17" s="236">
        <v>0</v>
      </c>
      <c r="BW17" s="236">
        <v>0</v>
      </c>
      <c r="BX17" s="293">
        <v>0</v>
      </c>
      <c r="BY17" s="293">
        <v>0</v>
      </c>
      <c r="BZ17" s="293">
        <v>66170.485000000001</v>
      </c>
      <c r="CA17" s="236">
        <v>66170.485000000001</v>
      </c>
      <c r="CB17" s="236">
        <v>66170.485000000001</v>
      </c>
      <c r="CC17" s="236">
        <v>66170.485000000001</v>
      </c>
      <c r="CD17" s="236">
        <v>66170.485000000001</v>
      </c>
      <c r="CE17" s="236">
        <v>66170.485000000001</v>
      </c>
      <c r="CF17" s="236">
        <v>66170.485000000001</v>
      </c>
      <c r="CG17" s="236">
        <v>66170.485000000001</v>
      </c>
      <c r="CH17" s="236">
        <v>66170.485000000001</v>
      </c>
      <c r="CI17" s="236">
        <v>66170.485000000001</v>
      </c>
      <c r="CJ17" s="236">
        <v>66170.485000000001</v>
      </c>
      <c r="CK17" s="236">
        <v>66170.485000000001</v>
      </c>
      <c r="CL17" s="293">
        <v>0</v>
      </c>
      <c r="CM17" s="236">
        <v>0</v>
      </c>
      <c r="CN17" s="236">
        <v>0</v>
      </c>
      <c r="CO17" s="236">
        <v>0</v>
      </c>
      <c r="CP17" s="236">
        <v>0</v>
      </c>
      <c r="CQ17" s="236">
        <v>0</v>
      </c>
      <c r="CR17" s="236">
        <v>0</v>
      </c>
      <c r="CS17" s="236">
        <v>0</v>
      </c>
      <c r="CT17" s="236">
        <v>0</v>
      </c>
      <c r="CU17" s="236">
        <v>0</v>
      </c>
    </row>
    <row r="18" spans="1:120" s="257" customFormat="1" outlineLevel="1">
      <c r="A18" s="257" t="s">
        <v>761</v>
      </c>
      <c r="C18" s="412"/>
      <c r="D18" s="412"/>
      <c r="E18" s="380">
        <v>0</v>
      </c>
      <c r="F18" s="380">
        <v>474340</v>
      </c>
      <c r="G18" s="413">
        <v>474340</v>
      </c>
      <c r="H18" s="413">
        <v>474340</v>
      </c>
      <c r="I18" s="413">
        <v>474340</v>
      </c>
      <c r="J18" s="413">
        <v>474340</v>
      </c>
      <c r="K18" s="413">
        <v>474340</v>
      </c>
      <c r="L18" s="413">
        <v>474340</v>
      </c>
      <c r="M18" s="413">
        <v>474340</v>
      </c>
      <c r="N18" s="413">
        <v>474340</v>
      </c>
      <c r="O18" s="413">
        <v>474340</v>
      </c>
      <c r="P18" s="413">
        <v>474340</v>
      </c>
      <c r="Q18" s="413">
        <v>474340</v>
      </c>
      <c r="R18" s="380">
        <v>436850.86</v>
      </c>
      <c r="S18" s="312">
        <v>436850.86</v>
      </c>
      <c r="T18" s="312">
        <v>436850.86</v>
      </c>
      <c r="U18" s="312">
        <v>436850.86</v>
      </c>
      <c r="V18" s="312">
        <v>436850.86</v>
      </c>
      <c r="W18" s="312">
        <v>436850.86</v>
      </c>
      <c r="X18" s="312">
        <v>436850.86</v>
      </c>
      <c r="Y18" s="311">
        <v>436850.86</v>
      </c>
      <c r="Z18" s="312">
        <v>436850.86</v>
      </c>
      <c r="AA18" s="312">
        <v>436850.86</v>
      </c>
      <c r="AB18" s="311">
        <v>436850.86</v>
      </c>
      <c r="AC18" s="414">
        <v>436850.86</v>
      </c>
      <c r="AD18" s="380">
        <v>433461.29000000004</v>
      </c>
      <c r="AE18" s="312">
        <v>433461.29000000004</v>
      </c>
      <c r="AF18" s="312">
        <v>433461.29000000004</v>
      </c>
      <c r="AG18" s="312">
        <v>433461.29000000004</v>
      </c>
      <c r="AH18" s="312">
        <v>433461.29000000004</v>
      </c>
      <c r="AI18" s="312">
        <v>433461.29000000004</v>
      </c>
      <c r="AJ18" s="312">
        <v>433461.29000000004</v>
      </c>
      <c r="AK18" s="312">
        <v>433461.29000000004</v>
      </c>
      <c r="AL18" s="312">
        <v>433461.29000000004</v>
      </c>
      <c r="AM18" s="312">
        <v>433461.29000000004</v>
      </c>
      <c r="AN18" s="312">
        <v>433461.29000000004</v>
      </c>
      <c r="AO18" s="312">
        <v>433461.29000000004</v>
      </c>
      <c r="AP18" s="312">
        <v>-12662.945</v>
      </c>
      <c r="AQ18" s="312">
        <v>-12662.945</v>
      </c>
      <c r="AR18" s="312">
        <v>-12662.945</v>
      </c>
      <c r="AS18" s="312">
        <v>-12662.945</v>
      </c>
      <c r="AT18" s="312">
        <v>-12662.945</v>
      </c>
      <c r="AU18" s="312">
        <v>-12662.945</v>
      </c>
      <c r="AV18" s="312">
        <v>-12662.945</v>
      </c>
      <c r="AW18" s="312">
        <v>-12662.945</v>
      </c>
      <c r="AX18" s="312">
        <v>-12662.945</v>
      </c>
      <c r="AY18" s="312">
        <v>45856.775000000001</v>
      </c>
      <c r="AZ18" s="312">
        <v>45856.775000000001</v>
      </c>
      <c r="BA18" s="312">
        <v>45856.775000000001</v>
      </c>
      <c r="BB18" s="312">
        <v>338925.86</v>
      </c>
      <c r="BC18" s="380">
        <v>338925.86</v>
      </c>
      <c r="BD18" s="312">
        <v>338925.86</v>
      </c>
      <c r="BE18" s="312">
        <v>338925.86</v>
      </c>
      <c r="BF18" s="312">
        <v>338925.86</v>
      </c>
      <c r="BG18" s="312">
        <v>338925.86</v>
      </c>
      <c r="BH18" s="312">
        <v>338925.86</v>
      </c>
      <c r="BI18" s="312">
        <v>338925.86</v>
      </c>
      <c r="BJ18" s="312">
        <v>338925.86</v>
      </c>
      <c r="BK18" s="312">
        <v>326777.93</v>
      </c>
      <c r="BL18" s="312">
        <v>326777.93</v>
      </c>
      <c r="BM18" s="312">
        <v>326777.93</v>
      </c>
      <c r="BN18" s="312">
        <v>-7975.98</v>
      </c>
      <c r="BO18" s="312">
        <v>-7975.98</v>
      </c>
      <c r="BP18" s="312">
        <v>-7975.98</v>
      </c>
      <c r="BQ18" s="312">
        <v>-7975.98</v>
      </c>
      <c r="BR18" s="312">
        <v>-7975.98</v>
      </c>
      <c r="BS18" s="312">
        <v>-7975.98</v>
      </c>
      <c r="BT18" s="312">
        <v>-7975.98</v>
      </c>
      <c r="BU18" s="312">
        <v>-7975.98</v>
      </c>
      <c r="BV18" s="312">
        <v>-7975.98</v>
      </c>
      <c r="BW18" s="312">
        <v>-7975.98</v>
      </c>
      <c r="BX18" s="380">
        <v>-7975.98</v>
      </c>
      <c r="BY18" s="380">
        <v>-7975.98</v>
      </c>
      <c r="BZ18" s="380">
        <v>34657.115000000005</v>
      </c>
      <c r="CA18" s="380">
        <v>34657.115000000005</v>
      </c>
      <c r="CB18" s="380">
        <v>34657.115000000005</v>
      </c>
      <c r="CC18" s="380">
        <v>34657.115000000005</v>
      </c>
      <c r="CD18" s="380">
        <v>34657.115000000005</v>
      </c>
      <c r="CE18" s="380">
        <v>34657.115000000005</v>
      </c>
      <c r="CF18" s="380">
        <v>34657.115000000005</v>
      </c>
      <c r="CG18" s="380">
        <v>34657.115000000005</v>
      </c>
      <c r="CH18" s="380">
        <v>34657.115000000005</v>
      </c>
      <c r="CI18" s="380">
        <v>34657.115000000005</v>
      </c>
      <c r="CJ18" s="380">
        <v>34657.115000000005</v>
      </c>
      <c r="CK18" s="380">
        <v>34657.115000000005</v>
      </c>
      <c r="CL18" s="380">
        <v>-18182</v>
      </c>
      <c r="CM18" s="380">
        <v>-18182</v>
      </c>
      <c r="CN18" s="380">
        <v>-18182</v>
      </c>
      <c r="CO18" s="380">
        <v>-18182</v>
      </c>
      <c r="CP18" s="380">
        <v>-18182</v>
      </c>
      <c r="CQ18" s="380">
        <v>-18182</v>
      </c>
      <c r="CR18" s="380">
        <v>-18182</v>
      </c>
      <c r="CS18" s="380">
        <v>-18182</v>
      </c>
      <c r="CT18" s="380">
        <v>-18182</v>
      </c>
      <c r="CU18" s="380">
        <v>-18182</v>
      </c>
      <c r="CV18" s="257">
        <f>SUBTOTAL(9,CV9:CV17)</f>
        <v>-18182</v>
      </c>
      <c r="CW18" s="257">
        <f t="shared" ref="CW18:DP18" si="1">SUBTOTAL(9,CW9:CW17)</f>
        <v>-18182</v>
      </c>
      <c r="CX18" s="257">
        <f t="shared" si="1"/>
        <v>-18182</v>
      </c>
      <c r="CY18" s="257">
        <f t="shared" si="1"/>
        <v>-18182</v>
      </c>
      <c r="CZ18" s="257">
        <f t="shared" si="1"/>
        <v>-18182</v>
      </c>
      <c r="DA18" s="257">
        <f t="shared" si="1"/>
        <v>-18182</v>
      </c>
      <c r="DB18" s="257">
        <f t="shared" si="1"/>
        <v>-18182</v>
      </c>
      <c r="DC18" s="257">
        <f t="shared" si="1"/>
        <v>-18182</v>
      </c>
      <c r="DD18" s="257">
        <f t="shared" si="1"/>
        <v>-18182</v>
      </c>
      <c r="DE18" s="257">
        <f t="shared" si="1"/>
        <v>-18182</v>
      </c>
      <c r="DF18" s="257">
        <f t="shared" si="1"/>
        <v>-18182</v>
      </c>
      <c r="DG18" s="257">
        <f t="shared" si="1"/>
        <v>-18182</v>
      </c>
      <c r="DH18" s="257">
        <f t="shared" si="1"/>
        <v>-18182</v>
      </c>
      <c r="DI18" s="257">
        <f t="shared" si="1"/>
        <v>-18182</v>
      </c>
      <c r="DJ18" s="257">
        <f t="shared" si="1"/>
        <v>-18182</v>
      </c>
      <c r="DK18" s="257">
        <f t="shared" si="1"/>
        <v>-18182</v>
      </c>
      <c r="DL18" s="257">
        <f t="shared" si="1"/>
        <v>-18182</v>
      </c>
      <c r="DM18" s="257">
        <f t="shared" si="1"/>
        <v>-18182</v>
      </c>
      <c r="DN18" s="257">
        <f t="shared" si="1"/>
        <v>-18182</v>
      </c>
      <c r="DO18" s="257">
        <f t="shared" si="1"/>
        <v>-18182</v>
      </c>
      <c r="DP18" s="257">
        <f t="shared" si="1"/>
        <v>-18182</v>
      </c>
    </row>
    <row r="19" spans="1:120" outlineLevel="2">
      <c r="A19" s="189" t="s">
        <v>228</v>
      </c>
      <c r="B19" s="601">
        <v>1900</v>
      </c>
      <c r="C19" s="294" t="s">
        <v>300</v>
      </c>
      <c r="D19" s="294" t="s">
        <v>339</v>
      </c>
      <c r="E19" s="293">
        <v>0</v>
      </c>
      <c r="F19" s="293">
        <v>0</v>
      </c>
      <c r="G19" s="410">
        <v>0</v>
      </c>
      <c r="H19" s="410">
        <v>0</v>
      </c>
      <c r="I19" s="410">
        <v>0</v>
      </c>
      <c r="J19" s="410">
        <v>0</v>
      </c>
      <c r="K19" s="410">
        <v>0</v>
      </c>
      <c r="L19" s="410">
        <v>0</v>
      </c>
      <c r="M19" s="410">
        <v>0</v>
      </c>
      <c r="N19" s="410">
        <v>0</v>
      </c>
      <c r="O19" s="410">
        <v>0</v>
      </c>
      <c r="P19" s="410">
        <v>0</v>
      </c>
      <c r="Q19" s="410">
        <v>0</v>
      </c>
      <c r="R19" s="293">
        <v>0</v>
      </c>
      <c r="S19" s="236">
        <v>0</v>
      </c>
      <c r="T19" s="236">
        <v>0</v>
      </c>
      <c r="U19" s="236">
        <v>0</v>
      </c>
      <c r="V19" s="236">
        <v>0</v>
      </c>
      <c r="W19" s="236">
        <v>0</v>
      </c>
      <c r="X19" s="236">
        <v>0</v>
      </c>
      <c r="Y19" s="101">
        <v>0</v>
      </c>
      <c r="Z19" s="236">
        <v>0</v>
      </c>
      <c r="AA19" s="236">
        <v>0</v>
      </c>
      <c r="AB19" s="101">
        <v>0</v>
      </c>
      <c r="AC19" s="411">
        <v>0</v>
      </c>
      <c r="AD19" s="293">
        <v>0</v>
      </c>
      <c r="AE19" s="236">
        <v>0</v>
      </c>
      <c r="AF19" s="236">
        <v>0</v>
      </c>
      <c r="AG19" s="236">
        <v>0</v>
      </c>
      <c r="AH19" s="236">
        <v>0</v>
      </c>
      <c r="AI19" s="236">
        <v>0</v>
      </c>
      <c r="AJ19" s="236">
        <v>0</v>
      </c>
      <c r="AK19" s="236">
        <v>0</v>
      </c>
      <c r="AL19" s="236">
        <v>0</v>
      </c>
      <c r="AM19" s="236">
        <v>0</v>
      </c>
      <c r="AN19" s="236">
        <v>0</v>
      </c>
      <c r="AO19" s="236">
        <v>0</v>
      </c>
      <c r="AP19" s="236">
        <v>0</v>
      </c>
      <c r="AQ19" s="236">
        <v>0</v>
      </c>
      <c r="AR19" s="236">
        <v>0</v>
      </c>
      <c r="AS19" s="236">
        <v>0</v>
      </c>
      <c r="AT19" s="236">
        <v>0</v>
      </c>
      <c r="AU19" s="236">
        <v>0</v>
      </c>
      <c r="AV19" s="236">
        <v>0</v>
      </c>
      <c r="AW19" s="236">
        <v>0</v>
      </c>
      <c r="AX19" s="236">
        <v>0</v>
      </c>
      <c r="AY19" s="236">
        <v>0</v>
      </c>
      <c r="AZ19" s="236">
        <v>0</v>
      </c>
      <c r="BA19" s="236">
        <v>0</v>
      </c>
      <c r="BB19" s="236">
        <v>0</v>
      </c>
      <c r="BC19" s="293">
        <v>0</v>
      </c>
      <c r="BD19" s="236">
        <v>0</v>
      </c>
      <c r="BE19" s="236">
        <v>0</v>
      </c>
      <c r="BF19" s="236">
        <v>0</v>
      </c>
      <c r="BG19" s="236">
        <v>0</v>
      </c>
      <c r="BH19" s="236">
        <v>0</v>
      </c>
      <c r="BI19" s="236">
        <v>0</v>
      </c>
      <c r="BJ19" s="236">
        <v>0</v>
      </c>
      <c r="BK19" s="236">
        <v>0</v>
      </c>
      <c r="BL19" s="236">
        <v>0</v>
      </c>
      <c r="BM19" s="236">
        <v>0</v>
      </c>
      <c r="BN19" s="236">
        <v>0</v>
      </c>
      <c r="BO19" s="236">
        <v>0</v>
      </c>
      <c r="BP19" s="236">
        <v>0</v>
      </c>
      <c r="BQ19" s="236">
        <v>0</v>
      </c>
      <c r="BR19" s="236">
        <v>0</v>
      </c>
      <c r="BS19" s="236">
        <v>0</v>
      </c>
      <c r="BT19" s="236">
        <v>0</v>
      </c>
      <c r="BU19" s="236">
        <v>0</v>
      </c>
      <c r="BV19" s="236">
        <v>0</v>
      </c>
      <c r="BW19" s="236">
        <v>0</v>
      </c>
      <c r="BX19" s="293">
        <v>0</v>
      </c>
      <c r="BY19" s="293">
        <v>0</v>
      </c>
      <c r="BZ19" s="293">
        <v>0</v>
      </c>
      <c r="CA19" s="236">
        <v>0</v>
      </c>
      <c r="CB19" s="236">
        <v>0</v>
      </c>
      <c r="CC19" s="236">
        <v>0</v>
      </c>
      <c r="CD19" s="236">
        <v>0</v>
      </c>
      <c r="CE19" s="236">
        <v>0</v>
      </c>
      <c r="CF19" s="236">
        <v>0</v>
      </c>
      <c r="CG19" s="236">
        <v>0</v>
      </c>
      <c r="CH19" s="236">
        <v>0</v>
      </c>
      <c r="CI19" s="236">
        <v>0</v>
      </c>
      <c r="CJ19" s="236">
        <v>0</v>
      </c>
      <c r="CK19" s="236">
        <v>0</v>
      </c>
      <c r="CL19" s="293">
        <v>0</v>
      </c>
      <c r="CM19" s="236">
        <v>0</v>
      </c>
      <c r="CN19" s="236">
        <v>0</v>
      </c>
      <c r="CO19" s="236">
        <v>0</v>
      </c>
      <c r="CP19" s="236">
        <v>0</v>
      </c>
      <c r="CQ19" s="236">
        <v>0</v>
      </c>
      <c r="CR19" s="236">
        <v>0</v>
      </c>
      <c r="CS19" s="236">
        <v>0</v>
      </c>
      <c r="CT19" s="236">
        <v>0</v>
      </c>
      <c r="CU19" s="236">
        <v>0</v>
      </c>
    </row>
    <row r="20" spans="1:120" outlineLevel="2">
      <c r="A20" s="189" t="s">
        <v>229</v>
      </c>
      <c r="B20" s="602">
        <v>1900</v>
      </c>
      <c r="C20" s="294" t="s">
        <v>300</v>
      </c>
      <c r="D20" s="294" t="s">
        <v>340</v>
      </c>
      <c r="E20" s="293">
        <v>0</v>
      </c>
      <c r="F20" s="293">
        <v>197373.91</v>
      </c>
      <c r="G20" s="410">
        <v>197373.91</v>
      </c>
      <c r="H20" s="410">
        <v>197373.91</v>
      </c>
      <c r="I20" s="410">
        <v>197373.91</v>
      </c>
      <c r="J20" s="410">
        <v>197373.91</v>
      </c>
      <c r="K20" s="410">
        <v>197373.91</v>
      </c>
      <c r="L20" s="410">
        <v>197373.91</v>
      </c>
      <c r="M20" s="410">
        <v>197373.91</v>
      </c>
      <c r="N20" s="410">
        <v>197373.91</v>
      </c>
      <c r="O20" s="410">
        <v>197373.91</v>
      </c>
      <c r="P20" s="410">
        <v>197373.91</v>
      </c>
      <c r="Q20" s="410">
        <v>197373.91</v>
      </c>
      <c r="R20" s="293">
        <v>197373.91</v>
      </c>
      <c r="S20" s="236">
        <v>197373.91</v>
      </c>
      <c r="T20" s="236">
        <v>197373.91</v>
      </c>
      <c r="U20" s="236">
        <v>197373.91</v>
      </c>
      <c r="V20" s="236">
        <v>197373.91</v>
      </c>
      <c r="W20" s="236">
        <v>197373.91</v>
      </c>
      <c r="X20" s="236">
        <v>197373.91</v>
      </c>
      <c r="Y20" s="101">
        <v>197373.91</v>
      </c>
      <c r="Z20" s="236">
        <v>197373.91</v>
      </c>
      <c r="AA20" s="236">
        <v>197373.91</v>
      </c>
      <c r="AB20" s="101">
        <v>197373.91</v>
      </c>
      <c r="AC20" s="411">
        <v>197373.91</v>
      </c>
      <c r="AD20" s="293">
        <v>197373.91</v>
      </c>
      <c r="AE20" s="236">
        <v>197373.91</v>
      </c>
      <c r="AF20" s="236">
        <v>197373.91</v>
      </c>
      <c r="AG20" s="236">
        <v>197373.91</v>
      </c>
      <c r="AH20" s="236">
        <v>197373.91</v>
      </c>
      <c r="AI20" s="236">
        <v>197373.91</v>
      </c>
      <c r="AJ20" s="236">
        <v>197373.91</v>
      </c>
      <c r="AK20" s="236">
        <v>197373.91</v>
      </c>
      <c r="AL20" s="236">
        <v>197373.91</v>
      </c>
      <c r="AM20" s="236">
        <v>197373.91</v>
      </c>
      <c r="AN20" s="236">
        <v>197373.91</v>
      </c>
      <c r="AO20" s="236">
        <v>197373.91</v>
      </c>
      <c r="AP20" s="236">
        <v>0</v>
      </c>
      <c r="AQ20" s="236">
        <v>0</v>
      </c>
      <c r="AR20" s="236">
        <v>0</v>
      </c>
      <c r="AS20" s="236">
        <v>0</v>
      </c>
      <c r="AT20" s="236">
        <v>0</v>
      </c>
      <c r="AU20" s="236">
        <v>0</v>
      </c>
      <c r="AV20" s="236">
        <v>0</v>
      </c>
      <c r="AW20" s="236">
        <v>0</v>
      </c>
      <c r="AX20" s="236">
        <v>0</v>
      </c>
      <c r="AY20" s="236">
        <v>0</v>
      </c>
      <c r="AZ20" s="236">
        <v>0</v>
      </c>
      <c r="BA20" s="236">
        <v>0</v>
      </c>
      <c r="BB20" s="236">
        <v>0</v>
      </c>
      <c r="BC20" s="293">
        <v>0</v>
      </c>
      <c r="BD20" s="236">
        <v>0</v>
      </c>
      <c r="BE20" s="236">
        <v>0</v>
      </c>
      <c r="BF20" s="236">
        <v>0</v>
      </c>
      <c r="BG20" s="236">
        <v>0</v>
      </c>
      <c r="BH20" s="236">
        <v>0</v>
      </c>
      <c r="BI20" s="236">
        <v>0</v>
      </c>
      <c r="BJ20" s="236">
        <v>0</v>
      </c>
      <c r="BK20" s="236">
        <v>0</v>
      </c>
      <c r="BL20" s="236">
        <v>0</v>
      </c>
      <c r="BM20" s="236">
        <v>0</v>
      </c>
      <c r="BN20" s="236">
        <v>0</v>
      </c>
      <c r="BO20" s="236">
        <v>0</v>
      </c>
      <c r="BP20" s="236">
        <v>0</v>
      </c>
      <c r="BQ20" s="236">
        <v>0</v>
      </c>
      <c r="BR20" s="236">
        <v>0</v>
      </c>
      <c r="BS20" s="236">
        <v>0</v>
      </c>
      <c r="BT20" s="236">
        <v>0</v>
      </c>
      <c r="BU20" s="236">
        <v>0</v>
      </c>
      <c r="BV20" s="236">
        <v>0</v>
      </c>
      <c r="BW20" s="236">
        <v>0</v>
      </c>
      <c r="BX20" s="293">
        <v>0</v>
      </c>
      <c r="BY20" s="293">
        <v>0</v>
      </c>
      <c r="BZ20" s="293">
        <v>0</v>
      </c>
      <c r="CA20" s="236">
        <v>0</v>
      </c>
      <c r="CB20" s="236">
        <v>0</v>
      </c>
      <c r="CC20" s="236">
        <v>0</v>
      </c>
      <c r="CD20" s="236">
        <v>0</v>
      </c>
      <c r="CE20" s="236">
        <v>0</v>
      </c>
      <c r="CF20" s="236">
        <v>0</v>
      </c>
      <c r="CG20" s="236">
        <v>0</v>
      </c>
      <c r="CH20" s="236">
        <v>0</v>
      </c>
      <c r="CI20" s="236">
        <v>0</v>
      </c>
      <c r="CJ20" s="236">
        <v>0</v>
      </c>
      <c r="CK20" s="236">
        <v>0</v>
      </c>
      <c r="CL20" s="293">
        <v>0</v>
      </c>
      <c r="CM20" s="236">
        <v>0</v>
      </c>
      <c r="CN20" s="236">
        <v>0</v>
      </c>
      <c r="CO20" s="236">
        <v>0</v>
      </c>
      <c r="CP20" s="236">
        <v>0</v>
      </c>
      <c r="CQ20" s="236">
        <v>0</v>
      </c>
      <c r="CR20" s="236">
        <v>0</v>
      </c>
      <c r="CS20" s="236">
        <v>0</v>
      </c>
      <c r="CT20" s="236">
        <v>0</v>
      </c>
      <c r="CU20" s="236">
        <v>0</v>
      </c>
    </row>
    <row r="21" spans="1:120" outlineLevel="2">
      <c r="A21" s="189" t="s">
        <v>230</v>
      </c>
      <c r="B21" s="602">
        <v>2830</v>
      </c>
      <c r="C21" s="294" t="s">
        <v>300</v>
      </c>
      <c r="D21" s="294" t="s">
        <v>341</v>
      </c>
      <c r="E21" s="293">
        <v>0</v>
      </c>
      <c r="F21" s="293">
        <v>0</v>
      </c>
      <c r="G21" s="410">
        <v>0</v>
      </c>
      <c r="H21" s="410">
        <v>0</v>
      </c>
      <c r="I21" s="410">
        <v>0</v>
      </c>
      <c r="J21" s="410">
        <v>0</v>
      </c>
      <c r="K21" s="410">
        <v>0</v>
      </c>
      <c r="L21" s="410">
        <v>0</v>
      </c>
      <c r="M21" s="410">
        <v>0</v>
      </c>
      <c r="N21" s="410">
        <v>0</v>
      </c>
      <c r="O21" s="410">
        <v>0</v>
      </c>
      <c r="P21" s="410">
        <v>0</v>
      </c>
      <c r="Q21" s="410">
        <v>0</v>
      </c>
      <c r="R21" s="293">
        <v>0</v>
      </c>
      <c r="S21" s="236">
        <v>0</v>
      </c>
      <c r="T21" s="236">
        <v>0</v>
      </c>
      <c r="U21" s="236">
        <v>0</v>
      </c>
      <c r="V21" s="236">
        <v>0</v>
      </c>
      <c r="W21" s="236">
        <v>0</v>
      </c>
      <c r="X21" s="236">
        <v>0</v>
      </c>
      <c r="Y21" s="101">
        <v>0</v>
      </c>
      <c r="Z21" s="236">
        <v>0</v>
      </c>
      <c r="AA21" s="236">
        <v>0</v>
      </c>
      <c r="AB21" s="101">
        <v>0</v>
      </c>
      <c r="AC21" s="411">
        <v>0</v>
      </c>
      <c r="AD21" s="293">
        <v>0</v>
      </c>
      <c r="AE21" s="236">
        <v>0</v>
      </c>
      <c r="AF21" s="236">
        <v>0</v>
      </c>
      <c r="AG21" s="236">
        <v>0</v>
      </c>
      <c r="AH21" s="236">
        <v>0</v>
      </c>
      <c r="AI21" s="236">
        <v>0</v>
      </c>
      <c r="AJ21" s="236">
        <v>0</v>
      </c>
      <c r="AK21" s="236">
        <v>0</v>
      </c>
      <c r="AL21" s="236">
        <v>0</v>
      </c>
      <c r="AM21" s="236">
        <v>0</v>
      </c>
      <c r="AN21" s="236">
        <v>0</v>
      </c>
      <c r="AO21" s="236">
        <v>0</v>
      </c>
      <c r="AP21" s="236">
        <v>0</v>
      </c>
      <c r="AQ21" s="236">
        <v>0</v>
      </c>
      <c r="AR21" s="236">
        <v>0</v>
      </c>
      <c r="AS21" s="236">
        <v>0</v>
      </c>
      <c r="AT21" s="236">
        <v>0</v>
      </c>
      <c r="AU21" s="236">
        <v>0</v>
      </c>
      <c r="AV21" s="236">
        <v>0</v>
      </c>
      <c r="AW21" s="236">
        <v>0</v>
      </c>
      <c r="AX21" s="236">
        <v>0</v>
      </c>
      <c r="AY21" s="236">
        <v>0</v>
      </c>
      <c r="AZ21" s="236">
        <v>0</v>
      </c>
      <c r="BA21" s="236">
        <v>0</v>
      </c>
      <c r="BB21" s="236">
        <v>0</v>
      </c>
      <c r="BC21" s="293">
        <v>0</v>
      </c>
      <c r="BD21" s="236">
        <v>0</v>
      </c>
      <c r="BE21" s="236">
        <v>0</v>
      </c>
      <c r="BF21" s="236">
        <v>0</v>
      </c>
      <c r="BG21" s="236">
        <v>0</v>
      </c>
      <c r="BH21" s="236">
        <v>0</v>
      </c>
      <c r="BI21" s="236">
        <v>0</v>
      </c>
      <c r="BJ21" s="236">
        <v>0</v>
      </c>
      <c r="BK21" s="236">
        <v>0</v>
      </c>
      <c r="BL21" s="236">
        <v>0</v>
      </c>
      <c r="BM21" s="236">
        <v>0</v>
      </c>
      <c r="BN21" s="236">
        <v>0</v>
      </c>
      <c r="BO21" s="236">
        <v>0</v>
      </c>
      <c r="BP21" s="236">
        <v>0</v>
      </c>
      <c r="BQ21" s="236">
        <v>0</v>
      </c>
      <c r="BR21" s="236">
        <v>0</v>
      </c>
      <c r="BS21" s="236">
        <v>0</v>
      </c>
      <c r="BT21" s="236">
        <v>0</v>
      </c>
      <c r="BU21" s="236">
        <v>0</v>
      </c>
      <c r="BV21" s="236">
        <v>0</v>
      </c>
      <c r="BW21" s="236">
        <v>0</v>
      </c>
      <c r="BX21" s="293">
        <v>0</v>
      </c>
      <c r="BY21" s="293">
        <v>0</v>
      </c>
      <c r="BZ21" s="293">
        <v>0</v>
      </c>
      <c r="CA21" s="236">
        <v>0</v>
      </c>
      <c r="CB21" s="236">
        <v>0</v>
      </c>
      <c r="CC21" s="236">
        <v>0</v>
      </c>
      <c r="CD21" s="236">
        <v>0</v>
      </c>
      <c r="CE21" s="236">
        <v>0</v>
      </c>
      <c r="CF21" s="236">
        <v>0</v>
      </c>
      <c r="CG21" s="236">
        <v>0</v>
      </c>
      <c r="CH21" s="236">
        <v>0</v>
      </c>
      <c r="CI21" s="236">
        <v>0</v>
      </c>
      <c r="CJ21" s="236">
        <v>0</v>
      </c>
      <c r="CK21" s="236">
        <v>0</v>
      </c>
      <c r="CL21" s="293">
        <v>0</v>
      </c>
      <c r="CM21" s="236">
        <v>0</v>
      </c>
      <c r="CN21" s="236">
        <v>0</v>
      </c>
      <c r="CO21" s="236">
        <v>0</v>
      </c>
      <c r="CP21" s="236">
        <v>0</v>
      </c>
      <c r="CQ21" s="236">
        <v>0</v>
      </c>
      <c r="CR21" s="236">
        <v>0</v>
      </c>
      <c r="CS21" s="236">
        <v>0</v>
      </c>
      <c r="CT21" s="236">
        <v>0</v>
      </c>
      <c r="CU21" s="236">
        <v>0</v>
      </c>
    </row>
    <row r="22" spans="1:120" outlineLevel="2">
      <c r="A22" s="189" t="s">
        <v>234</v>
      </c>
      <c r="B22" s="602">
        <v>1900</v>
      </c>
      <c r="C22" s="294" t="s">
        <v>300</v>
      </c>
      <c r="D22" s="294" t="s">
        <v>342</v>
      </c>
      <c r="E22" s="293">
        <v>0</v>
      </c>
      <c r="F22" s="293">
        <v>0</v>
      </c>
      <c r="G22" s="410">
        <v>0</v>
      </c>
      <c r="H22" s="410">
        <v>0</v>
      </c>
      <c r="I22" s="410">
        <v>0</v>
      </c>
      <c r="J22" s="410">
        <v>0</v>
      </c>
      <c r="K22" s="410">
        <v>0</v>
      </c>
      <c r="L22" s="410">
        <v>0</v>
      </c>
      <c r="M22" s="410">
        <v>0</v>
      </c>
      <c r="N22" s="410">
        <v>0</v>
      </c>
      <c r="O22" s="410">
        <v>0</v>
      </c>
      <c r="P22" s="410">
        <v>0</v>
      </c>
      <c r="Q22" s="410">
        <v>0</v>
      </c>
      <c r="R22" s="293">
        <v>0</v>
      </c>
      <c r="S22" s="236">
        <v>0</v>
      </c>
      <c r="T22" s="236">
        <v>0</v>
      </c>
      <c r="U22" s="236">
        <v>0</v>
      </c>
      <c r="V22" s="236">
        <v>0</v>
      </c>
      <c r="W22" s="236">
        <v>0</v>
      </c>
      <c r="X22" s="236">
        <v>0</v>
      </c>
      <c r="Y22" s="101">
        <v>0</v>
      </c>
      <c r="Z22" s="236">
        <v>0</v>
      </c>
      <c r="AA22" s="236">
        <v>0</v>
      </c>
      <c r="AB22" s="101">
        <v>0</v>
      </c>
      <c r="AC22" s="411">
        <v>0</v>
      </c>
      <c r="AD22" s="293">
        <v>0</v>
      </c>
      <c r="AE22" s="236">
        <v>0</v>
      </c>
      <c r="AF22" s="236">
        <v>0</v>
      </c>
      <c r="AG22" s="236">
        <v>0</v>
      </c>
      <c r="AH22" s="236">
        <v>0</v>
      </c>
      <c r="AI22" s="236">
        <v>0</v>
      </c>
      <c r="AJ22" s="236">
        <v>0</v>
      </c>
      <c r="AK22" s="236">
        <v>0</v>
      </c>
      <c r="AL22" s="236">
        <v>0</v>
      </c>
      <c r="AM22" s="236">
        <v>0</v>
      </c>
      <c r="AN22" s="236">
        <v>0</v>
      </c>
      <c r="AO22" s="236">
        <v>0</v>
      </c>
      <c r="AP22" s="236">
        <v>0</v>
      </c>
      <c r="AQ22" s="236">
        <v>0</v>
      </c>
      <c r="AR22" s="236">
        <v>0</v>
      </c>
      <c r="AS22" s="236">
        <v>0</v>
      </c>
      <c r="AT22" s="236">
        <v>0</v>
      </c>
      <c r="AU22" s="236">
        <v>0</v>
      </c>
      <c r="AV22" s="236">
        <v>0</v>
      </c>
      <c r="AW22" s="236">
        <v>0</v>
      </c>
      <c r="AX22" s="236">
        <v>0</v>
      </c>
      <c r="AY22" s="236">
        <v>0</v>
      </c>
      <c r="AZ22" s="236">
        <v>0</v>
      </c>
      <c r="BA22" s="236">
        <v>0</v>
      </c>
      <c r="BB22" s="236">
        <v>0</v>
      </c>
      <c r="BC22" s="293">
        <v>0</v>
      </c>
      <c r="BD22" s="236">
        <v>0</v>
      </c>
      <c r="BE22" s="236">
        <v>0</v>
      </c>
      <c r="BF22" s="236">
        <v>0</v>
      </c>
      <c r="BG22" s="236">
        <v>0</v>
      </c>
      <c r="BH22" s="236">
        <v>0</v>
      </c>
      <c r="BI22" s="236">
        <v>0</v>
      </c>
      <c r="BJ22" s="236">
        <v>0</v>
      </c>
      <c r="BK22" s="236">
        <v>0</v>
      </c>
      <c r="BL22" s="236">
        <v>0</v>
      </c>
      <c r="BM22" s="236">
        <v>0</v>
      </c>
      <c r="BN22" s="236">
        <v>0</v>
      </c>
      <c r="BO22" s="236">
        <v>0</v>
      </c>
      <c r="BP22" s="236">
        <v>0</v>
      </c>
      <c r="BQ22" s="236">
        <v>0</v>
      </c>
      <c r="BR22" s="236">
        <v>0</v>
      </c>
      <c r="BS22" s="236">
        <v>0</v>
      </c>
      <c r="BT22" s="236">
        <v>0</v>
      </c>
      <c r="BU22" s="236">
        <v>0</v>
      </c>
      <c r="BV22" s="236">
        <v>0</v>
      </c>
      <c r="BW22" s="236">
        <v>0</v>
      </c>
      <c r="BX22" s="293">
        <v>0</v>
      </c>
      <c r="BY22" s="293">
        <v>0</v>
      </c>
      <c r="BZ22" s="293">
        <v>0</v>
      </c>
      <c r="CA22" s="236">
        <v>0</v>
      </c>
      <c r="CB22" s="236">
        <v>0</v>
      </c>
      <c r="CC22" s="236">
        <v>0</v>
      </c>
      <c r="CD22" s="236">
        <v>0</v>
      </c>
      <c r="CE22" s="236">
        <v>0</v>
      </c>
      <c r="CF22" s="236">
        <v>0</v>
      </c>
      <c r="CG22" s="236">
        <v>0</v>
      </c>
      <c r="CH22" s="236">
        <v>0</v>
      </c>
      <c r="CI22" s="236">
        <v>0</v>
      </c>
      <c r="CJ22" s="236">
        <v>0</v>
      </c>
      <c r="CK22" s="236">
        <v>0</v>
      </c>
      <c r="CL22" s="293">
        <v>0</v>
      </c>
      <c r="CM22" s="236">
        <v>0</v>
      </c>
      <c r="CN22" s="236">
        <v>0</v>
      </c>
      <c r="CO22" s="236">
        <v>0</v>
      </c>
      <c r="CP22" s="236">
        <v>0</v>
      </c>
      <c r="CQ22" s="236">
        <v>0</v>
      </c>
      <c r="CR22" s="236">
        <v>0</v>
      </c>
      <c r="CS22" s="236">
        <v>0</v>
      </c>
      <c r="CT22" s="236">
        <v>0</v>
      </c>
      <c r="CU22" s="236">
        <v>0</v>
      </c>
    </row>
    <row r="23" spans="1:120" outlineLevel="2">
      <c r="A23" s="189" t="s">
        <v>231</v>
      </c>
      <c r="B23" s="602">
        <v>1900</v>
      </c>
      <c r="C23" s="294" t="s">
        <v>300</v>
      </c>
      <c r="D23" s="294" t="s">
        <v>343</v>
      </c>
      <c r="E23" s="293">
        <v>0</v>
      </c>
      <c r="F23" s="293">
        <v>0</v>
      </c>
      <c r="G23" s="410">
        <v>0</v>
      </c>
      <c r="H23" s="410">
        <v>0</v>
      </c>
      <c r="I23" s="410">
        <v>0</v>
      </c>
      <c r="J23" s="410">
        <v>0</v>
      </c>
      <c r="K23" s="410">
        <v>0</v>
      </c>
      <c r="L23" s="410">
        <v>0</v>
      </c>
      <c r="M23" s="410">
        <v>0</v>
      </c>
      <c r="N23" s="410">
        <v>0</v>
      </c>
      <c r="O23" s="410">
        <v>0</v>
      </c>
      <c r="P23" s="410">
        <v>0</v>
      </c>
      <c r="Q23" s="410">
        <v>0</v>
      </c>
      <c r="R23" s="293">
        <v>0</v>
      </c>
      <c r="S23" s="236">
        <v>0</v>
      </c>
      <c r="T23" s="236">
        <v>0</v>
      </c>
      <c r="U23" s="236">
        <v>0</v>
      </c>
      <c r="V23" s="236">
        <v>0</v>
      </c>
      <c r="W23" s="236">
        <v>0</v>
      </c>
      <c r="X23" s="236">
        <v>0</v>
      </c>
      <c r="Y23" s="101">
        <v>0</v>
      </c>
      <c r="Z23" s="236">
        <v>0</v>
      </c>
      <c r="AA23" s="236">
        <v>0</v>
      </c>
      <c r="AB23" s="101">
        <v>0</v>
      </c>
      <c r="AC23" s="411">
        <v>0</v>
      </c>
      <c r="AD23" s="293">
        <v>0</v>
      </c>
      <c r="AE23" s="236">
        <v>0</v>
      </c>
      <c r="AF23" s="236">
        <v>0</v>
      </c>
      <c r="AG23" s="236">
        <v>0</v>
      </c>
      <c r="AH23" s="236">
        <v>0</v>
      </c>
      <c r="AI23" s="236">
        <v>0</v>
      </c>
      <c r="AJ23" s="236">
        <v>0</v>
      </c>
      <c r="AK23" s="236">
        <v>0</v>
      </c>
      <c r="AL23" s="236">
        <v>0</v>
      </c>
      <c r="AM23" s="236">
        <v>0</v>
      </c>
      <c r="AN23" s="236">
        <v>0</v>
      </c>
      <c r="AO23" s="236">
        <v>0</v>
      </c>
      <c r="AP23" s="236">
        <v>0</v>
      </c>
      <c r="AQ23" s="236">
        <v>0</v>
      </c>
      <c r="AR23" s="236">
        <v>0</v>
      </c>
      <c r="AS23" s="236">
        <v>0</v>
      </c>
      <c r="AT23" s="236">
        <v>0</v>
      </c>
      <c r="AU23" s="236">
        <v>0</v>
      </c>
      <c r="AV23" s="236">
        <v>0</v>
      </c>
      <c r="AW23" s="236">
        <v>0</v>
      </c>
      <c r="AX23" s="236">
        <v>0</v>
      </c>
      <c r="AY23" s="236">
        <v>0</v>
      </c>
      <c r="AZ23" s="236">
        <v>0</v>
      </c>
      <c r="BA23" s="236">
        <v>0</v>
      </c>
      <c r="BB23" s="236">
        <v>0</v>
      </c>
      <c r="BC23" s="293">
        <v>0</v>
      </c>
      <c r="BD23" s="236">
        <v>0</v>
      </c>
      <c r="BE23" s="236">
        <v>0</v>
      </c>
      <c r="BF23" s="236">
        <v>0</v>
      </c>
      <c r="BG23" s="236">
        <v>0</v>
      </c>
      <c r="BH23" s="236">
        <v>0</v>
      </c>
      <c r="BI23" s="236">
        <v>0</v>
      </c>
      <c r="BJ23" s="236">
        <v>0</v>
      </c>
      <c r="BK23" s="236">
        <v>0</v>
      </c>
      <c r="BL23" s="236">
        <v>0</v>
      </c>
      <c r="BM23" s="236">
        <v>0</v>
      </c>
      <c r="BN23" s="236">
        <v>0</v>
      </c>
      <c r="BO23" s="236">
        <v>0</v>
      </c>
      <c r="BP23" s="236">
        <v>0</v>
      </c>
      <c r="BQ23" s="236">
        <v>0</v>
      </c>
      <c r="BR23" s="236">
        <v>0</v>
      </c>
      <c r="BS23" s="236">
        <v>0</v>
      </c>
      <c r="BT23" s="236">
        <v>0</v>
      </c>
      <c r="BU23" s="236">
        <v>0</v>
      </c>
      <c r="BV23" s="236">
        <v>0</v>
      </c>
      <c r="BW23" s="236">
        <v>0</v>
      </c>
      <c r="BX23" s="293">
        <v>0</v>
      </c>
      <c r="BY23" s="293">
        <v>0</v>
      </c>
      <c r="BZ23" s="293">
        <v>0</v>
      </c>
      <c r="CA23" s="236">
        <v>0</v>
      </c>
      <c r="CB23" s="236">
        <v>0</v>
      </c>
      <c r="CC23" s="236">
        <v>0</v>
      </c>
      <c r="CD23" s="236">
        <v>0</v>
      </c>
      <c r="CE23" s="236">
        <v>0</v>
      </c>
      <c r="CF23" s="236">
        <v>0</v>
      </c>
      <c r="CG23" s="236">
        <v>0</v>
      </c>
      <c r="CH23" s="236">
        <v>0</v>
      </c>
      <c r="CI23" s="236">
        <v>0</v>
      </c>
      <c r="CJ23" s="236">
        <v>0</v>
      </c>
      <c r="CK23" s="236">
        <v>0</v>
      </c>
      <c r="CL23" s="293">
        <v>0</v>
      </c>
      <c r="CM23" s="236">
        <v>0</v>
      </c>
      <c r="CN23" s="236">
        <v>0</v>
      </c>
      <c r="CO23" s="236">
        <v>0</v>
      </c>
      <c r="CP23" s="236">
        <v>0</v>
      </c>
      <c r="CQ23" s="236">
        <v>0</v>
      </c>
      <c r="CR23" s="236">
        <v>0</v>
      </c>
      <c r="CS23" s="236">
        <v>0</v>
      </c>
      <c r="CT23" s="236">
        <v>0</v>
      </c>
      <c r="CU23" s="236">
        <v>0</v>
      </c>
    </row>
    <row r="24" spans="1:120" outlineLevel="2">
      <c r="A24" s="189" t="s">
        <v>232</v>
      </c>
      <c r="B24" s="602">
        <v>1900</v>
      </c>
      <c r="C24" s="294" t="s">
        <v>300</v>
      </c>
      <c r="D24" s="294" t="s">
        <v>344</v>
      </c>
      <c r="E24" s="293">
        <v>0</v>
      </c>
      <c r="F24" s="293">
        <v>0</v>
      </c>
      <c r="G24" s="410">
        <v>0</v>
      </c>
      <c r="H24" s="410">
        <v>0</v>
      </c>
      <c r="I24" s="410">
        <v>0</v>
      </c>
      <c r="J24" s="410">
        <v>0</v>
      </c>
      <c r="K24" s="410">
        <v>0</v>
      </c>
      <c r="L24" s="410">
        <v>0</v>
      </c>
      <c r="M24" s="410">
        <v>0</v>
      </c>
      <c r="N24" s="410">
        <v>0</v>
      </c>
      <c r="O24" s="410">
        <v>0</v>
      </c>
      <c r="P24" s="410">
        <v>0</v>
      </c>
      <c r="Q24" s="410">
        <v>0</v>
      </c>
      <c r="R24" s="293">
        <v>0</v>
      </c>
      <c r="S24" s="236">
        <v>0</v>
      </c>
      <c r="T24" s="236">
        <v>0</v>
      </c>
      <c r="U24" s="236">
        <v>0</v>
      </c>
      <c r="V24" s="236">
        <v>0</v>
      </c>
      <c r="W24" s="236">
        <v>0</v>
      </c>
      <c r="X24" s="236">
        <v>0</v>
      </c>
      <c r="Y24" s="101">
        <v>0</v>
      </c>
      <c r="Z24" s="236">
        <v>0</v>
      </c>
      <c r="AA24" s="236">
        <v>0</v>
      </c>
      <c r="AB24" s="101">
        <v>0</v>
      </c>
      <c r="AC24" s="411">
        <v>0</v>
      </c>
      <c r="AD24" s="293">
        <v>0</v>
      </c>
      <c r="AE24" s="236">
        <v>0</v>
      </c>
      <c r="AF24" s="236">
        <v>0</v>
      </c>
      <c r="AG24" s="236">
        <v>0</v>
      </c>
      <c r="AH24" s="236">
        <v>0</v>
      </c>
      <c r="AI24" s="236">
        <v>0</v>
      </c>
      <c r="AJ24" s="236">
        <v>0</v>
      </c>
      <c r="AK24" s="236">
        <v>0</v>
      </c>
      <c r="AL24" s="236">
        <v>0</v>
      </c>
      <c r="AM24" s="236">
        <v>0</v>
      </c>
      <c r="AN24" s="236">
        <v>0</v>
      </c>
      <c r="AO24" s="236">
        <v>0</v>
      </c>
      <c r="AP24" s="236">
        <v>0</v>
      </c>
      <c r="AQ24" s="236">
        <v>0</v>
      </c>
      <c r="AR24" s="236">
        <v>0</v>
      </c>
      <c r="AS24" s="236">
        <v>0</v>
      </c>
      <c r="AT24" s="236">
        <v>0</v>
      </c>
      <c r="AU24" s="236">
        <v>0</v>
      </c>
      <c r="AV24" s="236">
        <v>0</v>
      </c>
      <c r="AW24" s="236">
        <v>0</v>
      </c>
      <c r="AX24" s="236">
        <v>0</v>
      </c>
      <c r="AY24" s="236">
        <v>0</v>
      </c>
      <c r="AZ24" s="236">
        <v>0</v>
      </c>
      <c r="BA24" s="236">
        <v>0</v>
      </c>
      <c r="BB24" s="236">
        <v>0</v>
      </c>
      <c r="BC24" s="293">
        <v>0</v>
      </c>
      <c r="BD24" s="236">
        <v>0</v>
      </c>
      <c r="BE24" s="236">
        <v>0</v>
      </c>
      <c r="BF24" s="236">
        <v>0</v>
      </c>
      <c r="BG24" s="236">
        <v>0</v>
      </c>
      <c r="BH24" s="236">
        <v>0</v>
      </c>
      <c r="BI24" s="236">
        <v>0</v>
      </c>
      <c r="BJ24" s="236">
        <v>0</v>
      </c>
      <c r="BK24" s="236">
        <v>0</v>
      </c>
      <c r="BL24" s="236">
        <v>0</v>
      </c>
      <c r="BM24" s="236">
        <v>0</v>
      </c>
      <c r="BN24" s="236">
        <v>0</v>
      </c>
      <c r="BO24" s="236">
        <v>0</v>
      </c>
      <c r="BP24" s="236">
        <v>0</v>
      </c>
      <c r="BQ24" s="236">
        <v>0</v>
      </c>
      <c r="BR24" s="236">
        <v>0</v>
      </c>
      <c r="BS24" s="236">
        <v>0</v>
      </c>
      <c r="BT24" s="236">
        <v>0</v>
      </c>
      <c r="BU24" s="236">
        <v>0</v>
      </c>
      <c r="BV24" s="236">
        <v>0</v>
      </c>
      <c r="BW24" s="236">
        <v>0</v>
      </c>
      <c r="BX24" s="293">
        <v>0</v>
      </c>
      <c r="BY24" s="293">
        <v>0</v>
      </c>
      <c r="BZ24" s="293">
        <v>0</v>
      </c>
      <c r="CA24" s="236">
        <v>0</v>
      </c>
      <c r="CB24" s="236">
        <v>0</v>
      </c>
      <c r="CC24" s="236">
        <v>0</v>
      </c>
      <c r="CD24" s="236">
        <v>0</v>
      </c>
      <c r="CE24" s="236">
        <v>0</v>
      </c>
      <c r="CF24" s="236">
        <v>0</v>
      </c>
      <c r="CG24" s="236">
        <v>0</v>
      </c>
      <c r="CH24" s="236">
        <v>0</v>
      </c>
      <c r="CI24" s="236">
        <v>0</v>
      </c>
      <c r="CJ24" s="236">
        <v>0</v>
      </c>
      <c r="CK24" s="236">
        <v>0</v>
      </c>
      <c r="CL24" s="293">
        <v>0</v>
      </c>
      <c r="CM24" s="236">
        <v>0</v>
      </c>
      <c r="CN24" s="236">
        <v>0</v>
      </c>
      <c r="CO24" s="236">
        <v>0</v>
      </c>
      <c r="CP24" s="236">
        <v>0</v>
      </c>
      <c r="CQ24" s="236">
        <v>0</v>
      </c>
      <c r="CR24" s="236">
        <v>0</v>
      </c>
      <c r="CS24" s="236">
        <v>0</v>
      </c>
      <c r="CT24" s="236">
        <v>0</v>
      </c>
      <c r="CU24" s="236">
        <v>0</v>
      </c>
    </row>
    <row r="25" spans="1:120" outlineLevel="2">
      <c r="A25" s="189" t="s">
        <v>233</v>
      </c>
      <c r="B25" s="602">
        <v>1900</v>
      </c>
      <c r="C25" s="294" t="s">
        <v>300</v>
      </c>
      <c r="D25" s="294" t="s">
        <v>345</v>
      </c>
      <c r="E25" s="293">
        <v>0</v>
      </c>
      <c r="F25" s="293">
        <v>0</v>
      </c>
      <c r="G25" s="410">
        <v>0</v>
      </c>
      <c r="H25" s="410">
        <v>0</v>
      </c>
      <c r="I25" s="410">
        <v>0</v>
      </c>
      <c r="J25" s="410">
        <v>0</v>
      </c>
      <c r="K25" s="410">
        <v>0</v>
      </c>
      <c r="L25" s="410">
        <v>0</v>
      </c>
      <c r="M25" s="410">
        <v>0</v>
      </c>
      <c r="N25" s="410">
        <v>0</v>
      </c>
      <c r="O25" s="410">
        <v>0</v>
      </c>
      <c r="P25" s="410">
        <v>0</v>
      </c>
      <c r="Q25" s="410">
        <v>0</v>
      </c>
      <c r="R25" s="293">
        <v>0</v>
      </c>
      <c r="S25" s="236">
        <v>0</v>
      </c>
      <c r="T25" s="236">
        <v>0</v>
      </c>
      <c r="U25" s="236">
        <v>0</v>
      </c>
      <c r="V25" s="236">
        <v>0</v>
      </c>
      <c r="W25" s="236">
        <v>0</v>
      </c>
      <c r="X25" s="236">
        <v>0</v>
      </c>
      <c r="Y25" s="101">
        <v>0</v>
      </c>
      <c r="Z25" s="236">
        <v>0</v>
      </c>
      <c r="AA25" s="236">
        <v>0</v>
      </c>
      <c r="AB25" s="101">
        <v>0</v>
      </c>
      <c r="AC25" s="411">
        <v>0</v>
      </c>
      <c r="AD25" s="293">
        <v>0</v>
      </c>
      <c r="AE25" s="236">
        <v>0</v>
      </c>
      <c r="AF25" s="236">
        <v>0</v>
      </c>
      <c r="AG25" s="236">
        <v>0</v>
      </c>
      <c r="AH25" s="236">
        <v>0</v>
      </c>
      <c r="AI25" s="236">
        <v>0</v>
      </c>
      <c r="AJ25" s="236">
        <v>0</v>
      </c>
      <c r="AK25" s="236">
        <v>0</v>
      </c>
      <c r="AL25" s="236">
        <v>0</v>
      </c>
      <c r="AM25" s="236">
        <v>0</v>
      </c>
      <c r="AN25" s="236">
        <v>0</v>
      </c>
      <c r="AO25" s="236">
        <v>0</v>
      </c>
      <c r="AP25" s="236">
        <v>0</v>
      </c>
      <c r="AQ25" s="236">
        <v>0</v>
      </c>
      <c r="AR25" s="236">
        <v>0</v>
      </c>
      <c r="AS25" s="236">
        <v>0</v>
      </c>
      <c r="AT25" s="236">
        <v>0</v>
      </c>
      <c r="AU25" s="236">
        <v>0</v>
      </c>
      <c r="AV25" s="236">
        <v>0</v>
      </c>
      <c r="AW25" s="236">
        <v>0</v>
      </c>
      <c r="AX25" s="236">
        <v>0</v>
      </c>
      <c r="AY25" s="236">
        <v>0</v>
      </c>
      <c r="AZ25" s="236">
        <v>0</v>
      </c>
      <c r="BA25" s="236">
        <v>0</v>
      </c>
      <c r="BB25" s="236">
        <v>0</v>
      </c>
      <c r="BC25" s="293">
        <v>0</v>
      </c>
      <c r="BD25" s="236">
        <v>0</v>
      </c>
      <c r="BE25" s="236">
        <v>0</v>
      </c>
      <c r="BF25" s="236">
        <v>0</v>
      </c>
      <c r="BG25" s="236">
        <v>0</v>
      </c>
      <c r="BH25" s="236">
        <v>0</v>
      </c>
      <c r="BI25" s="236">
        <v>0</v>
      </c>
      <c r="BJ25" s="236">
        <v>0</v>
      </c>
      <c r="BK25" s="236">
        <v>0</v>
      </c>
      <c r="BL25" s="236">
        <v>0</v>
      </c>
      <c r="BM25" s="236">
        <v>0</v>
      </c>
      <c r="BN25" s="236">
        <v>0</v>
      </c>
      <c r="BO25" s="236">
        <v>0</v>
      </c>
      <c r="BP25" s="236">
        <v>0</v>
      </c>
      <c r="BQ25" s="236">
        <v>0</v>
      </c>
      <c r="BR25" s="236">
        <v>0</v>
      </c>
      <c r="BS25" s="236">
        <v>0</v>
      </c>
      <c r="BT25" s="236">
        <v>0</v>
      </c>
      <c r="BU25" s="236">
        <v>0</v>
      </c>
      <c r="BV25" s="236">
        <v>0</v>
      </c>
      <c r="BW25" s="236">
        <v>0</v>
      </c>
      <c r="BX25" s="293">
        <v>0</v>
      </c>
      <c r="BY25" s="293">
        <v>0</v>
      </c>
      <c r="BZ25" s="293">
        <v>0</v>
      </c>
      <c r="CA25" s="236">
        <v>0</v>
      </c>
      <c r="CB25" s="236">
        <v>0</v>
      </c>
      <c r="CC25" s="236">
        <v>0</v>
      </c>
      <c r="CD25" s="236">
        <v>0</v>
      </c>
      <c r="CE25" s="236">
        <v>0</v>
      </c>
      <c r="CF25" s="236">
        <v>0</v>
      </c>
      <c r="CG25" s="236">
        <v>0</v>
      </c>
      <c r="CH25" s="236">
        <v>0</v>
      </c>
      <c r="CI25" s="236">
        <v>0</v>
      </c>
      <c r="CJ25" s="236">
        <v>0</v>
      </c>
      <c r="CK25" s="236">
        <v>0</v>
      </c>
      <c r="CL25" s="293">
        <v>0</v>
      </c>
      <c r="CM25" s="236">
        <v>0</v>
      </c>
      <c r="CN25" s="236">
        <v>0</v>
      </c>
      <c r="CO25" s="236">
        <v>0</v>
      </c>
      <c r="CP25" s="236">
        <v>0</v>
      </c>
      <c r="CQ25" s="236">
        <v>0</v>
      </c>
      <c r="CR25" s="236">
        <v>0</v>
      </c>
      <c r="CS25" s="236">
        <v>0</v>
      </c>
      <c r="CT25" s="236">
        <v>0</v>
      </c>
      <c r="CU25" s="236">
        <v>0</v>
      </c>
    </row>
    <row r="26" spans="1:120" outlineLevel="2">
      <c r="A26" s="189" t="s">
        <v>235</v>
      </c>
      <c r="B26" s="602">
        <v>1900</v>
      </c>
      <c r="C26" s="294" t="s">
        <v>300</v>
      </c>
      <c r="D26" s="294" t="s">
        <v>346</v>
      </c>
      <c r="E26" s="293">
        <v>0</v>
      </c>
      <c r="F26" s="293">
        <v>0</v>
      </c>
      <c r="G26" s="410">
        <v>0</v>
      </c>
      <c r="H26" s="410">
        <v>0</v>
      </c>
      <c r="I26" s="410">
        <v>0</v>
      </c>
      <c r="J26" s="410">
        <v>0</v>
      </c>
      <c r="K26" s="410">
        <v>0</v>
      </c>
      <c r="L26" s="410">
        <v>0</v>
      </c>
      <c r="M26" s="410">
        <v>0</v>
      </c>
      <c r="N26" s="410">
        <v>0</v>
      </c>
      <c r="O26" s="410">
        <v>0</v>
      </c>
      <c r="P26" s="410">
        <v>0</v>
      </c>
      <c r="Q26" s="410">
        <v>0</v>
      </c>
      <c r="R26" s="293">
        <v>0</v>
      </c>
      <c r="S26" s="236">
        <v>0</v>
      </c>
      <c r="T26" s="236">
        <v>0</v>
      </c>
      <c r="U26" s="236">
        <v>0</v>
      </c>
      <c r="V26" s="236">
        <v>0</v>
      </c>
      <c r="W26" s="236">
        <v>0</v>
      </c>
      <c r="X26" s="236">
        <v>0</v>
      </c>
      <c r="Y26" s="101">
        <v>0</v>
      </c>
      <c r="Z26" s="236">
        <v>0</v>
      </c>
      <c r="AA26" s="236">
        <v>0</v>
      </c>
      <c r="AB26" s="101">
        <v>0</v>
      </c>
      <c r="AC26" s="411">
        <v>0</v>
      </c>
      <c r="AD26" s="293">
        <v>0</v>
      </c>
      <c r="AE26" s="236">
        <v>0</v>
      </c>
      <c r="AF26" s="236">
        <v>0</v>
      </c>
      <c r="AG26" s="236">
        <v>0</v>
      </c>
      <c r="AH26" s="236">
        <v>0</v>
      </c>
      <c r="AI26" s="236">
        <v>0</v>
      </c>
      <c r="AJ26" s="236">
        <v>0</v>
      </c>
      <c r="AK26" s="236">
        <v>0</v>
      </c>
      <c r="AL26" s="236">
        <v>0</v>
      </c>
      <c r="AM26" s="236">
        <v>0</v>
      </c>
      <c r="AN26" s="236">
        <v>0</v>
      </c>
      <c r="AO26" s="236">
        <v>0</v>
      </c>
      <c r="AP26" s="236">
        <v>0</v>
      </c>
      <c r="AQ26" s="236">
        <v>0</v>
      </c>
      <c r="AR26" s="236">
        <v>0</v>
      </c>
      <c r="AS26" s="236">
        <v>0</v>
      </c>
      <c r="AT26" s="236">
        <v>0</v>
      </c>
      <c r="AU26" s="236">
        <v>0</v>
      </c>
      <c r="AV26" s="236">
        <v>0</v>
      </c>
      <c r="AW26" s="236">
        <v>0</v>
      </c>
      <c r="AX26" s="236">
        <v>0</v>
      </c>
      <c r="AY26" s="236">
        <v>0</v>
      </c>
      <c r="AZ26" s="236">
        <v>0</v>
      </c>
      <c r="BA26" s="236">
        <v>0</v>
      </c>
      <c r="BB26" s="236">
        <v>0</v>
      </c>
      <c r="BC26" s="293">
        <v>0</v>
      </c>
      <c r="BD26" s="236">
        <v>0</v>
      </c>
      <c r="BE26" s="236">
        <v>0</v>
      </c>
      <c r="BF26" s="236">
        <v>0</v>
      </c>
      <c r="BG26" s="236">
        <v>0</v>
      </c>
      <c r="BH26" s="236">
        <v>0</v>
      </c>
      <c r="BI26" s="236">
        <v>0</v>
      </c>
      <c r="BJ26" s="236">
        <v>0</v>
      </c>
      <c r="BK26" s="236">
        <v>0</v>
      </c>
      <c r="BL26" s="236">
        <v>0</v>
      </c>
      <c r="BM26" s="236">
        <v>0</v>
      </c>
      <c r="BN26" s="236">
        <v>0</v>
      </c>
      <c r="BO26" s="236">
        <v>0</v>
      </c>
      <c r="BP26" s="236">
        <v>0</v>
      </c>
      <c r="BQ26" s="236">
        <v>0</v>
      </c>
      <c r="BR26" s="236">
        <v>0</v>
      </c>
      <c r="BS26" s="236">
        <v>0</v>
      </c>
      <c r="BT26" s="236">
        <v>0</v>
      </c>
      <c r="BU26" s="236">
        <v>0</v>
      </c>
      <c r="BV26" s="236">
        <v>0</v>
      </c>
      <c r="BW26" s="236">
        <v>0</v>
      </c>
      <c r="BX26" s="293">
        <v>0</v>
      </c>
      <c r="BY26" s="293">
        <v>0</v>
      </c>
      <c r="BZ26" s="293">
        <v>0</v>
      </c>
      <c r="CA26" s="236">
        <v>0</v>
      </c>
      <c r="CB26" s="236">
        <v>0</v>
      </c>
      <c r="CC26" s="236">
        <v>0</v>
      </c>
      <c r="CD26" s="236">
        <v>0</v>
      </c>
      <c r="CE26" s="236">
        <v>0</v>
      </c>
      <c r="CF26" s="236">
        <v>0</v>
      </c>
      <c r="CG26" s="236">
        <v>0</v>
      </c>
      <c r="CH26" s="236">
        <v>0</v>
      </c>
      <c r="CI26" s="236">
        <v>0</v>
      </c>
      <c r="CJ26" s="236">
        <v>0</v>
      </c>
      <c r="CK26" s="236">
        <v>0</v>
      </c>
      <c r="CL26" s="293">
        <v>0</v>
      </c>
      <c r="CM26" s="236">
        <v>0</v>
      </c>
      <c r="CN26" s="236">
        <v>0</v>
      </c>
      <c r="CO26" s="236">
        <v>0</v>
      </c>
      <c r="CP26" s="236">
        <v>0</v>
      </c>
      <c r="CQ26" s="236">
        <v>0</v>
      </c>
      <c r="CR26" s="236">
        <v>0</v>
      </c>
      <c r="CS26" s="236">
        <v>0</v>
      </c>
      <c r="CT26" s="236">
        <v>0</v>
      </c>
      <c r="CU26" s="236">
        <v>0</v>
      </c>
    </row>
    <row r="27" spans="1:120" outlineLevel="2">
      <c r="A27" s="189" t="s">
        <v>236</v>
      </c>
      <c r="B27" s="602">
        <v>2830</v>
      </c>
      <c r="C27" s="294" t="s">
        <v>300</v>
      </c>
      <c r="D27" s="294" t="s">
        <v>347</v>
      </c>
      <c r="E27" s="293">
        <v>0</v>
      </c>
      <c r="F27" s="293">
        <v>0</v>
      </c>
      <c r="G27" s="410">
        <v>0</v>
      </c>
      <c r="H27" s="410">
        <v>0</v>
      </c>
      <c r="I27" s="410">
        <v>0</v>
      </c>
      <c r="J27" s="410">
        <v>0</v>
      </c>
      <c r="K27" s="410">
        <v>0</v>
      </c>
      <c r="L27" s="410">
        <v>0</v>
      </c>
      <c r="M27" s="410">
        <v>0</v>
      </c>
      <c r="N27" s="410">
        <v>0</v>
      </c>
      <c r="O27" s="410">
        <v>0</v>
      </c>
      <c r="P27" s="410">
        <v>0</v>
      </c>
      <c r="Q27" s="410">
        <v>0</v>
      </c>
      <c r="R27" s="293">
        <v>0</v>
      </c>
      <c r="S27" s="236">
        <v>0</v>
      </c>
      <c r="T27" s="236">
        <v>0</v>
      </c>
      <c r="U27" s="236">
        <v>0</v>
      </c>
      <c r="V27" s="236">
        <v>0</v>
      </c>
      <c r="W27" s="236">
        <v>0</v>
      </c>
      <c r="X27" s="236">
        <v>0</v>
      </c>
      <c r="Y27" s="101">
        <v>0</v>
      </c>
      <c r="Z27" s="236">
        <v>0</v>
      </c>
      <c r="AA27" s="236">
        <v>0</v>
      </c>
      <c r="AB27" s="101">
        <v>0</v>
      </c>
      <c r="AC27" s="411">
        <v>0</v>
      </c>
      <c r="AD27" s="293">
        <v>0</v>
      </c>
      <c r="AE27" s="236">
        <v>0</v>
      </c>
      <c r="AF27" s="236">
        <v>0</v>
      </c>
      <c r="AG27" s="236">
        <v>0</v>
      </c>
      <c r="AH27" s="236">
        <v>0</v>
      </c>
      <c r="AI27" s="236">
        <v>0</v>
      </c>
      <c r="AJ27" s="236">
        <v>0</v>
      </c>
      <c r="AK27" s="236">
        <v>0</v>
      </c>
      <c r="AL27" s="236">
        <v>0</v>
      </c>
      <c r="AM27" s="236">
        <v>0</v>
      </c>
      <c r="AN27" s="236">
        <v>0</v>
      </c>
      <c r="AO27" s="236">
        <v>0</v>
      </c>
      <c r="AP27" s="236">
        <v>0</v>
      </c>
      <c r="AQ27" s="236">
        <v>0</v>
      </c>
      <c r="AR27" s="236">
        <v>0</v>
      </c>
      <c r="AS27" s="236">
        <v>0</v>
      </c>
      <c r="AT27" s="236">
        <v>0</v>
      </c>
      <c r="AU27" s="236">
        <v>0</v>
      </c>
      <c r="AV27" s="236">
        <v>0</v>
      </c>
      <c r="AW27" s="236">
        <v>0</v>
      </c>
      <c r="AX27" s="236">
        <v>0</v>
      </c>
      <c r="AY27" s="236">
        <v>0</v>
      </c>
      <c r="AZ27" s="236">
        <v>0</v>
      </c>
      <c r="BA27" s="236">
        <v>0</v>
      </c>
      <c r="BB27" s="236">
        <v>0</v>
      </c>
      <c r="BC27" s="293">
        <v>0</v>
      </c>
      <c r="BD27" s="236">
        <v>0</v>
      </c>
      <c r="BE27" s="236">
        <v>0</v>
      </c>
      <c r="BF27" s="236">
        <v>0</v>
      </c>
      <c r="BG27" s="236">
        <v>0</v>
      </c>
      <c r="BH27" s="236">
        <v>0</v>
      </c>
      <c r="BI27" s="236">
        <v>0</v>
      </c>
      <c r="BJ27" s="236">
        <v>0</v>
      </c>
      <c r="BK27" s="236">
        <v>0</v>
      </c>
      <c r="BL27" s="236">
        <v>0</v>
      </c>
      <c r="BM27" s="236">
        <v>0</v>
      </c>
      <c r="BN27" s="236">
        <v>0</v>
      </c>
      <c r="BO27" s="236">
        <v>0</v>
      </c>
      <c r="BP27" s="236">
        <v>0</v>
      </c>
      <c r="BQ27" s="236">
        <v>0</v>
      </c>
      <c r="BR27" s="236">
        <v>0</v>
      </c>
      <c r="BS27" s="236">
        <v>0</v>
      </c>
      <c r="BT27" s="236">
        <v>0</v>
      </c>
      <c r="BU27" s="236">
        <v>0</v>
      </c>
      <c r="BV27" s="236">
        <v>0</v>
      </c>
      <c r="BW27" s="236">
        <v>0</v>
      </c>
      <c r="BX27" s="293">
        <v>0</v>
      </c>
      <c r="BY27" s="293">
        <v>0</v>
      </c>
      <c r="BZ27" s="293">
        <v>0</v>
      </c>
      <c r="CA27" s="236">
        <v>0</v>
      </c>
      <c r="CB27" s="236">
        <v>0</v>
      </c>
      <c r="CC27" s="236">
        <v>0</v>
      </c>
      <c r="CD27" s="236">
        <v>0</v>
      </c>
      <c r="CE27" s="236">
        <v>0</v>
      </c>
      <c r="CF27" s="236">
        <v>0</v>
      </c>
      <c r="CG27" s="236">
        <v>0</v>
      </c>
      <c r="CH27" s="236">
        <v>0</v>
      </c>
      <c r="CI27" s="236">
        <v>0</v>
      </c>
      <c r="CJ27" s="236">
        <v>0</v>
      </c>
      <c r="CK27" s="236">
        <v>0</v>
      </c>
      <c r="CL27" s="293">
        <v>0</v>
      </c>
      <c r="CM27" s="236">
        <v>0</v>
      </c>
      <c r="CN27" s="236">
        <v>0</v>
      </c>
      <c r="CO27" s="236">
        <v>0</v>
      </c>
      <c r="CP27" s="236">
        <v>0</v>
      </c>
      <c r="CQ27" s="236">
        <v>0</v>
      </c>
      <c r="CR27" s="236">
        <v>0</v>
      </c>
      <c r="CS27" s="236">
        <v>0</v>
      </c>
      <c r="CT27" s="236">
        <v>0</v>
      </c>
      <c r="CU27" s="236">
        <v>0</v>
      </c>
    </row>
    <row r="28" spans="1:120" outlineLevel="2">
      <c r="A28" s="189" t="s">
        <v>266</v>
      </c>
      <c r="B28" s="602">
        <v>2830</v>
      </c>
      <c r="C28" s="294" t="s">
        <v>300</v>
      </c>
      <c r="D28" s="294" t="s">
        <v>373</v>
      </c>
      <c r="E28" s="293">
        <v>0</v>
      </c>
      <c r="F28" s="293">
        <v>0</v>
      </c>
      <c r="G28" s="410">
        <v>0</v>
      </c>
      <c r="H28" s="410">
        <v>0</v>
      </c>
      <c r="I28" s="410">
        <v>0</v>
      </c>
      <c r="J28" s="410">
        <v>0</v>
      </c>
      <c r="K28" s="410">
        <v>0</v>
      </c>
      <c r="L28" s="410">
        <v>0</v>
      </c>
      <c r="M28" s="410">
        <v>0</v>
      </c>
      <c r="N28" s="410">
        <v>0</v>
      </c>
      <c r="O28" s="410">
        <v>0</v>
      </c>
      <c r="P28" s="410">
        <v>0</v>
      </c>
      <c r="Q28" s="410">
        <v>0</v>
      </c>
      <c r="R28" s="293">
        <v>0</v>
      </c>
      <c r="S28" s="236">
        <v>0</v>
      </c>
      <c r="T28" s="236">
        <v>0</v>
      </c>
      <c r="U28" s="236">
        <v>0</v>
      </c>
      <c r="V28" s="236">
        <v>0</v>
      </c>
      <c r="W28" s="236">
        <v>0</v>
      </c>
      <c r="X28" s="236">
        <v>0</v>
      </c>
      <c r="Y28" s="101">
        <v>0</v>
      </c>
      <c r="Z28" s="236">
        <v>0</v>
      </c>
      <c r="AA28" s="236">
        <v>0</v>
      </c>
      <c r="AB28" s="101">
        <v>0</v>
      </c>
      <c r="AC28" s="411">
        <v>0</v>
      </c>
      <c r="AD28" s="293">
        <v>0</v>
      </c>
      <c r="AE28" s="236">
        <v>0</v>
      </c>
      <c r="AF28" s="236">
        <v>0</v>
      </c>
      <c r="AG28" s="236">
        <v>0</v>
      </c>
      <c r="AH28" s="236">
        <v>0</v>
      </c>
      <c r="AI28" s="236">
        <v>0</v>
      </c>
      <c r="AJ28" s="236">
        <v>0</v>
      </c>
      <c r="AK28" s="236">
        <v>0</v>
      </c>
      <c r="AL28" s="236">
        <v>0</v>
      </c>
      <c r="AM28" s="236">
        <v>0</v>
      </c>
      <c r="AN28" s="236">
        <v>0</v>
      </c>
      <c r="AO28" s="236">
        <v>0</v>
      </c>
      <c r="AP28" s="236">
        <v>0</v>
      </c>
      <c r="AQ28" s="236">
        <v>0</v>
      </c>
      <c r="AR28" s="236">
        <v>0</v>
      </c>
      <c r="AS28" s="236">
        <v>0</v>
      </c>
      <c r="AT28" s="236">
        <v>0</v>
      </c>
      <c r="AU28" s="236">
        <v>0</v>
      </c>
      <c r="AV28" s="236">
        <v>0</v>
      </c>
      <c r="AW28" s="236">
        <v>0</v>
      </c>
      <c r="AX28" s="236">
        <v>0</v>
      </c>
      <c r="AY28" s="236">
        <v>0</v>
      </c>
      <c r="AZ28" s="236">
        <v>0</v>
      </c>
      <c r="BA28" s="236">
        <v>0</v>
      </c>
      <c r="BB28" s="236">
        <v>0</v>
      </c>
      <c r="BC28" s="293">
        <v>0</v>
      </c>
      <c r="BD28" s="236">
        <v>0</v>
      </c>
      <c r="BE28" s="236">
        <v>0</v>
      </c>
      <c r="BF28" s="236">
        <v>0</v>
      </c>
      <c r="BG28" s="236">
        <v>0</v>
      </c>
      <c r="BH28" s="236">
        <v>0</v>
      </c>
      <c r="BI28" s="236">
        <v>0</v>
      </c>
      <c r="BJ28" s="236">
        <v>0</v>
      </c>
      <c r="BK28" s="236">
        <v>0</v>
      </c>
      <c r="BL28" s="236">
        <v>0</v>
      </c>
      <c r="BM28" s="236">
        <v>0</v>
      </c>
      <c r="BN28" s="236">
        <v>0</v>
      </c>
      <c r="BO28" s="236">
        <v>0</v>
      </c>
      <c r="BP28" s="236">
        <v>0</v>
      </c>
      <c r="BQ28" s="236">
        <v>0</v>
      </c>
      <c r="BR28" s="236">
        <v>0</v>
      </c>
      <c r="BS28" s="236">
        <v>0</v>
      </c>
      <c r="BT28" s="236">
        <v>0</v>
      </c>
      <c r="BU28" s="236">
        <v>0</v>
      </c>
      <c r="BV28" s="236">
        <v>0</v>
      </c>
      <c r="BW28" s="236">
        <v>0</v>
      </c>
      <c r="BX28" s="293">
        <v>0</v>
      </c>
      <c r="BY28" s="293">
        <v>0</v>
      </c>
      <c r="BZ28" s="293">
        <v>0</v>
      </c>
      <c r="CA28" s="236">
        <v>0</v>
      </c>
      <c r="CB28" s="236">
        <v>0</v>
      </c>
      <c r="CC28" s="236">
        <v>0</v>
      </c>
      <c r="CD28" s="236">
        <v>0</v>
      </c>
      <c r="CE28" s="236">
        <v>0</v>
      </c>
      <c r="CF28" s="236">
        <v>0</v>
      </c>
      <c r="CG28" s="236">
        <v>0</v>
      </c>
      <c r="CH28" s="236">
        <v>0</v>
      </c>
      <c r="CI28" s="236">
        <v>0</v>
      </c>
      <c r="CJ28" s="236">
        <v>0</v>
      </c>
      <c r="CK28" s="236">
        <v>0</v>
      </c>
      <c r="CL28" s="293">
        <v>0</v>
      </c>
      <c r="CM28" s="236">
        <v>0</v>
      </c>
      <c r="CN28" s="236">
        <v>0</v>
      </c>
      <c r="CO28" s="236">
        <v>0</v>
      </c>
      <c r="CP28" s="236">
        <v>0</v>
      </c>
      <c r="CQ28" s="236">
        <v>0</v>
      </c>
      <c r="CR28" s="236">
        <v>0</v>
      </c>
      <c r="CS28" s="236">
        <v>0</v>
      </c>
      <c r="CT28" s="236">
        <v>0</v>
      </c>
      <c r="CU28" s="236">
        <v>0</v>
      </c>
    </row>
    <row r="29" spans="1:120" outlineLevel="2">
      <c r="A29" s="189" t="s">
        <v>267</v>
      </c>
      <c r="B29" s="602">
        <v>1900</v>
      </c>
      <c r="C29" s="294" t="s">
        <v>300</v>
      </c>
      <c r="D29" s="294" t="s">
        <v>374</v>
      </c>
      <c r="E29" s="293">
        <v>0</v>
      </c>
      <c r="F29" s="293">
        <v>990585.09</v>
      </c>
      <c r="G29" s="410">
        <v>990585.09</v>
      </c>
      <c r="H29" s="410">
        <v>990585.09</v>
      </c>
      <c r="I29" s="410">
        <v>990585.09</v>
      </c>
      <c r="J29" s="410">
        <v>990585.09</v>
      </c>
      <c r="K29" s="410">
        <v>990585.09</v>
      </c>
      <c r="L29" s="410">
        <v>990585.09</v>
      </c>
      <c r="M29" s="410">
        <v>990585.09</v>
      </c>
      <c r="N29" s="410">
        <v>990585.09</v>
      </c>
      <c r="O29" s="410">
        <v>990585.09</v>
      </c>
      <c r="P29" s="410">
        <v>990585.09</v>
      </c>
      <c r="Q29" s="410">
        <v>990585.09</v>
      </c>
      <c r="R29" s="293">
        <v>990585.09</v>
      </c>
      <c r="S29" s="236">
        <v>990585.09</v>
      </c>
      <c r="T29" s="236">
        <v>990585.09</v>
      </c>
      <c r="U29" s="236">
        <v>990585.09</v>
      </c>
      <c r="V29" s="236">
        <v>990585.09</v>
      </c>
      <c r="W29" s="236">
        <v>990585.09</v>
      </c>
      <c r="X29" s="236">
        <v>990585.09</v>
      </c>
      <c r="Y29" s="101">
        <v>990585.09</v>
      </c>
      <c r="Z29" s="236">
        <v>990585.09</v>
      </c>
      <c r="AA29" s="236">
        <v>990585.09</v>
      </c>
      <c r="AB29" s="101">
        <v>990585.09</v>
      </c>
      <c r="AC29" s="411">
        <v>990585.09</v>
      </c>
      <c r="AD29" s="293">
        <v>983977.63</v>
      </c>
      <c r="AE29" s="236">
        <v>983977.63</v>
      </c>
      <c r="AF29" s="236">
        <v>983977.63</v>
      </c>
      <c r="AG29" s="236">
        <v>983977.63</v>
      </c>
      <c r="AH29" s="236">
        <v>983977.63</v>
      </c>
      <c r="AI29" s="236">
        <v>983977.63</v>
      </c>
      <c r="AJ29" s="236">
        <v>983977.63</v>
      </c>
      <c r="AK29" s="236">
        <v>983977.63</v>
      </c>
      <c r="AL29" s="236">
        <v>983977.63</v>
      </c>
      <c r="AM29" s="236">
        <v>983977.63</v>
      </c>
      <c r="AN29" s="236">
        <v>983977.63</v>
      </c>
      <c r="AO29" s="236">
        <v>983977.63</v>
      </c>
      <c r="AP29" s="236">
        <v>-1218005</v>
      </c>
      <c r="AQ29" s="236">
        <v>-1218005</v>
      </c>
      <c r="AR29" s="236">
        <v>-1218005</v>
      </c>
      <c r="AS29" s="236">
        <v>-1218005</v>
      </c>
      <c r="AT29" s="236">
        <v>-1218005</v>
      </c>
      <c r="AU29" s="236">
        <v>-1218005</v>
      </c>
      <c r="AV29" s="236">
        <v>-1218005</v>
      </c>
      <c r="AW29" s="236">
        <v>-1218005</v>
      </c>
      <c r="AX29" s="236">
        <v>-1218005</v>
      </c>
      <c r="AY29" s="236">
        <v>-1218005</v>
      </c>
      <c r="AZ29" s="236">
        <v>-1218005</v>
      </c>
      <c r="BA29" s="236">
        <v>-1218005</v>
      </c>
      <c r="BB29" s="236">
        <v>0</v>
      </c>
      <c r="BC29" s="293">
        <v>0</v>
      </c>
      <c r="BD29" s="236">
        <v>0</v>
      </c>
      <c r="BE29" s="236">
        <v>0</v>
      </c>
      <c r="BF29" s="236">
        <v>0</v>
      </c>
      <c r="BG29" s="236">
        <v>0</v>
      </c>
      <c r="BH29" s="236">
        <v>0</v>
      </c>
      <c r="BI29" s="236">
        <v>0</v>
      </c>
      <c r="BJ29" s="236">
        <v>0</v>
      </c>
      <c r="BK29" s="236">
        <v>0</v>
      </c>
      <c r="BL29" s="236">
        <v>0</v>
      </c>
      <c r="BM29" s="236">
        <v>0</v>
      </c>
      <c r="BN29" s="236">
        <v>0</v>
      </c>
      <c r="BO29" s="236">
        <v>0</v>
      </c>
      <c r="BP29" s="236">
        <v>0</v>
      </c>
      <c r="BQ29" s="236">
        <v>0</v>
      </c>
      <c r="BR29" s="236">
        <v>0</v>
      </c>
      <c r="BS29" s="236">
        <v>0</v>
      </c>
      <c r="BT29" s="236">
        <v>0</v>
      </c>
      <c r="BU29" s="236">
        <v>0</v>
      </c>
      <c r="BV29" s="236">
        <v>0</v>
      </c>
      <c r="BW29" s="236">
        <v>0</v>
      </c>
      <c r="BX29" s="293">
        <v>0</v>
      </c>
      <c r="BY29" s="293">
        <v>0</v>
      </c>
      <c r="BZ29" s="293">
        <v>-482477.44</v>
      </c>
      <c r="CA29" s="236">
        <v>-482477.44</v>
      </c>
      <c r="CB29" s="236">
        <v>-482477.44</v>
      </c>
      <c r="CC29" s="236">
        <v>-482477.44</v>
      </c>
      <c r="CD29" s="236">
        <v>-482477.44</v>
      </c>
      <c r="CE29" s="236">
        <v>-482477.44</v>
      </c>
      <c r="CF29" s="236">
        <v>-482477.44</v>
      </c>
      <c r="CG29" s="236">
        <v>-482477.44</v>
      </c>
      <c r="CH29" s="236">
        <v>-482477.44</v>
      </c>
      <c r="CI29" s="236">
        <v>-482477.44</v>
      </c>
      <c r="CJ29" s="236">
        <v>-482477.44</v>
      </c>
      <c r="CK29" s="236">
        <v>-482477.44</v>
      </c>
      <c r="CL29" s="293">
        <v>0</v>
      </c>
      <c r="CM29" s="236">
        <v>0</v>
      </c>
      <c r="CN29" s="236">
        <v>0</v>
      </c>
      <c r="CO29" s="236">
        <v>0</v>
      </c>
      <c r="CP29" s="236">
        <v>0</v>
      </c>
      <c r="CQ29" s="236">
        <v>0</v>
      </c>
      <c r="CR29" s="236">
        <v>0</v>
      </c>
      <c r="CS29" s="236">
        <v>0</v>
      </c>
      <c r="CT29" s="236">
        <v>0</v>
      </c>
      <c r="CU29" s="236">
        <v>0</v>
      </c>
    </row>
    <row r="30" spans="1:120" s="257" customFormat="1" outlineLevel="1">
      <c r="A30" s="257" t="s">
        <v>762</v>
      </c>
      <c r="C30" s="412"/>
      <c r="D30" s="412"/>
      <c r="E30" s="380">
        <v>0</v>
      </c>
      <c r="F30" s="380">
        <v>1187959</v>
      </c>
      <c r="G30" s="413">
        <v>1187959</v>
      </c>
      <c r="H30" s="413">
        <v>1187959</v>
      </c>
      <c r="I30" s="413">
        <v>1187959</v>
      </c>
      <c r="J30" s="413">
        <v>1187959</v>
      </c>
      <c r="K30" s="413">
        <v>1187959</v>
      </c>
      <c r="L30" s="413">
        <v>1187959</v>
      </c>
      <c r="M30" s="413">
        <v>1187959</v>
      </c>
      <c r="N30" s="413">
        <v>1187959</v>
      </c>
      <c r="O30" s="413">
        <v>1187959</v>
      </c>
      <c r="P30" s="413">
        <v>1187959</v>
      </c>
      <c r="Q30" s="413">
        <v>1187959</v>
      </c>
      <c r="R30" s="380">
        <v>1187959</v>
      </c>
      <c r="S30" s="312">
        <v>1187959</v>
      </c>
      <c r="T30" s="312">
        <v>1187959</v>
      </c>
      <c r="U30" s="312">
        <v>1187959</v>
      </c>
      <c r="V30" s="312">
        <v>1187959</v>
      </c>
      <c r="W30" s="312">
        <v>1187959</v>
      </c>
      <c r="X30" s="312">
        <v>1187959</v>
      </c>
      <c r="Y30" s="311">
        <v>1187959</v>
      </c>
      <c r="Z30" s="312">
        <v>1187959</v>
      </c>
      <c r="AA30" s="312">
        <v>1187959</v>
      </c>
      <c r="AB30" s="311">
        <v>1187959</v>
      </c>
      <c r="AC30" s="414">
        <v>1187959</v>
      </c>
      <c r="AD30" s="380">
        <v>1181351.54</v>
      </c>
      <c r="AE30" s="312">
        <v>1181351.54</v>
      </c>
      <c r="AF30" s="312">
        <v>1181351.54</v>
      </c>
      <c r="AG30" s="312">
        <v>1181351.54</v>
      </c>
      <c r="AH30" s="312">
        <v>1181351.54</v>
      </c>
      <c r="AI30" s="312">
        <v>1181351.54</v>
      </c>
      <c r="AJ30" s="312">
        <v>1181351.54</v>
      </c>
      <c r="AK30" s="312">
        <v>1181351.54</v>
      </c>
      <c r="AL30" s="312">
        <v>1181351.54</v>
      </c>
      <c r="AM30" s="312">
        <v>1181351.54</v>
      </c>
      <c r="AN30" s="312">
        <v>1181351.54</v>
      </c>
      <c r="AO30" s="312">
        <v>1181351.54</v>
      </c>
      <c r="AP30" s="312">
        <v>-1218005</v>
      </c>
      <c r="AQ30" s="312">
        <v>-1218005</v>
      </c>
      <c r="AR30" s="312">
        <v>-1218005</v>
      </c>
      <c r="AS30" s="312">
        <v>-1218005</v>
      </c>
      <c r="AT30" s="312">
        <v>-1218005</v>
      </c>
      <c r="AU30" s="312">
        <v>-1218005</v>
      </c>
      <c r="AV30" s="312">
        <v>-1218005</v>
      </c>
      <c r="AW30" s="312">
        <v>-1218005</v>
      </c>
      <c r="AX30" s="312">
        <v>-1218005</v>
      </c>
      <c r="AY30" s="312">
        <v>-1218005</v>
      </c>
      <c r="AZ30" s="312">
        <v>-1218005</v>
      </c>
      <c r="BA30" s="312">
        <v>-1218005</v>
      </c>
      <c r="BB30" s="312">
        <v>0</v>
      </c>
      <c r="BC30" s="380">
        <v>0</v>
      </c>
      <c r="BD30" s="312">
        <v>0</v>
      </c>
      <c r="BE30" s="312">
        <v>0</v>
      </c>
      <c r="BF30" s="312">
        <v>0</v>
      </c>
      <c r="BG30" s="312">
        <v>0</v>
      </c>
      <c r="BH30" s="312">
        <v>0</v>
      </c>
      <c r="BI30" s="312">
        <v>0</v>
      </c>
      <c r="BJ30" s="312">
        <v>0</v>
      </c>
      <c r="BK30" s="312">
        <v>0</v>
      </c>
      <c r="BL30" s="312">
        <v>0</v>
      </c>
      <c r="BM30" s="312">
        <v>0</v>
      </c>
      <c r="BN30" s="312">
        <v>0</v>
      </c>
      <c r="BO30" s="312">
        <v>0</v>
      </c>
      <c r="BP30" s="312">
        <v>0</v>
      </c>
      <c r="BQ30" s="312">
        <v>0</v>
      </c>
      <c r="BR30" s="312">
        <v>0</v>
      </c>
      <c r="BS30" s="312">
        <v>0</v>
      </c>
      <c r="BT30" s="312">
        <v>0</v>
      </c>
      <c r="BU30" s="312">
        <v>0</v>
      </c>
      <c r="BV30" s="312">
        <v>0</v>
      </c>
      <c r="BW30" s="312">
        <v>0</v>
      </c>
      <c r="BX30" s="380">
        <v>0</v>
      </c>
      <c r="BY30" s="380">
        <v>0</v>
      </c>
      <c r="BZ30" s="380">
        <v>-482477.44</v>
      </c>
      <c r="CA30" s="380">
        <v>-482477.44</v>
      </c>
      <c r="CB30" s="380">
        <v>-482477.44</v>
      </c>
      <c r="CC30" s="380">
        <v>-482477.44</v>
      </c>
      <c r="CD30" s="380">
        <v>-482477.44</v>
      </c>
      <c r="CE30" s="380">
        <v>-482477.44</v>
      </c>
      <c r="CF30" s="380">
        <v>-482477.44</v>
      </c>
      <c r="CG30" s="380">
        <v>-482477.44</v>
      </c>
      <c r="CH30" s="380">
        <v>-482477.44</v>
      </c>
      <c r="CI30" s="380">
        <v>-482477.44</v>
      </c>
      <c r="CJ30" s="380">
        <v>-482477.44</v>
      </c>
      <c r="CK30" s="380">
        <v>-482477.44</v>
      </c>
      <c r="CL30" s="380">
        <v>0</v>
      </c>
      <c r="CM30" s="380">
        <v>0</v>
      </c>
      <c r="CN30" s="380">
        <v>0</v>
      </c>
      <c r="CO30" s="380">
        <v>0</v>
      </c>
      <c r="CP30" s="380">
        <v>0</v>
      </c>
      <c r="CQ30" s="380">
        <v>0</v>
      </c>
      <c r="CR30" s="380">
        <v>0</v>
      </c>
      <c r="CS30" s="380">
        <v>0</v>
      </c>
      <c r="CT30" s="380">
        <v>0</v>
      </c>
      <c r="CU30" s="380">
        <v>0</v>
      </c>
      <c r="CV30" s="257">
        <f>SUBTOTAL(9,CV19:CV29)</f>
        <v>0</v>
      </c>
      <c r="CW30" s="257">
        <f t="shared" ref="CW30:DP30" si="2">SUBTOTAL(9,CW19:CW29)</f>
        <v>0</v>
      </c>
      <c r="CX30" s="257">
        <f t="shared" si="2"/>
        <v>0</v>
      </c>
      <c r="CY30" s="257">
        <f t="shared" si="2"/>
        <v>0</v>
      </c>
      <c r="CZ30" s="257">
        <f t="shared" si="2"/>
        <v>0</v>
      </c>
      <c r="DA30" s="257">
        <f t="shared" si="2"/>
        <v>0</v>
      </c>
      <c r="DB30" s="257">
        <f t="shared" si="2"/>
        <v>0</v>
      </c>
      <c r="DC30" s="257">
        <f t="shared" si="2"/>
        <v>0</v>
      </c>
      <c r="DD30" s="257">
        <f t="shared" si="2"/>
        <v>0</v>
      </c>
      <c r="DE30" s="257">
        <f t="shared" si="2"/>
        <v>0</v>
      </c>
      <c r="DF30" s="257">
        <f t="shared" si="2"/>
        <v>0</v>
      </c>
      <c r="DG30" s="257">
        <f t="shared" si="2"/>
        <v>0</v>
      </c>
      <c r="DH30" s="257">
        <f t="shared" si="2"/>
        <v>0</v>
      </c>
      <c r="DI30" s="257">
        <f t="shared" si="2"/>
        <v>0</v>
      </c>
      <c r="DJ30" s="257">
        <f t="shared" si="2"/>
        <v>0</v>
      </c>
      <c r="DK30" s="257">
        <f t="shared" si="2"/>
        <v>0</v>
      </c>
      <c r="DL30" s="257">
        <f t="shared" si="2"/>
        <v>0</v>
      </c>
      <c r="DM30" s="257">
        <f t="shared" si="2"/>
        <v>0</v>
      </c>
      <c r="DN30" s="257">
        <f t="shared" si="2"/>
        <v>0</v>
      </c>
      <c r="DO30" s="257">
        <f t="shared" si="2"/>
        <v>0</v>
      </c>
      <c r="DP30" s="257">
        <f t="shared" si="2"/>
        <v>0</v>
      </c>
    </row>
    <row r="31" spans="1:120" outlineLevel="2">
      <c r="A31" s="189" t="s">
        <v>222</v>
      </c>
      <c r="B31" s="602">
        <v>2820</v>
      </c>
      <c r="C31" s="294" t="s">
        <v>298</v>
      </c>
      <c r="D31" s="294" t="s">
        <v>332</v>
      </c>
      <c r="E31" s="293">
        <v>-171952.28</v>
      </c>
      <c r="F31" s="293">
        <v>-695386.88</v>
      </c>
      <c r="G31" s="410">
        <v>-695386.88</v>
      </c>
      <c r="H31" s="410">
        <v>-695386.88</v>
      </c>
      <c r="I31" s="410">
        <v>-695386.88</v>
      </c>
      <c r="J31" s="410">
        <v>-695386.88</v>
      </c>
      <c r="K31" s="410">
        <v>-695386.88</v>
      </c>
      <c r="L31" s="410">
        <v>-695386.88</v>
      </c>
      <c r="M31" s="410">
        <v>-695386.88</v>
      </c>
      <c r="N31" s="410">
        <v>-695386.88</v>
      </c>
      <c r="O31" s="410">
        <v>-304064.18916603737</v>
      </c>
      <c r="P31" s="410">
        <v>-304064.18916603737</v>
      </c>
      <c r="Q31" s="410">
        <v>-304064.18916603737</v>
      </c>
      <c r="R31" s="293">
        <v>-640643.9</v>
      </c>
      <c r="S31" s="236">
        <v>-640643.9</v>
      </c>
      <c r="T31" s="236">
        <v>-640643.9</v>
      </c>
      <c r="U31" s="236">
        <v>-640643.9</v>
      </c>
      <c r="V31" s="236">
        <v>-640643.9</v>
      </c>
      <c r="W31" s="236">
        <v>-640643.9</v>
      </c>
      <c r="X31" s="236">
        <v>-640643.9</v>
      </c>
      <c r="Y31" s="101">
        <v>-640643.9</v>
      </c>
      <c r="Z31" s="236">
        <v>-640643.9</v>
      </c>
      <c r="AA31" s="236">
        <v>-640643.9</v>
      </c>
      <c r="AB31" s="101">
        <v>-640643.9</v>
      </c>
      <c r="AC31" s="411">
        <v>-640643.9</v>
      </c>
      <c r="AD31" s="293">
        <v>-221658.86</v>
      </c>
      <c r="AE31" s="236">
        <v>-221658.86</v>
      </c>
      <c r="AF31" s="236">
        <v>-221658.86</v>
      </c>
      <c r="AG31" s="236">
        <v>-221658.86</v>
      </c>
      <c r="AH31" s="236">
        <v>-221658.86</v>
      </c>
      <c r="AI31" s="236">
        <v>-221658.86</v>
      </c>
      <c r="AJ31" s="236">
        <v>-221658.86</v>
      </c>
      <c r="AK31" s="236">
        <v>-221658.86</v>
      </c>
      <c r="AL31" s="236">
        <v>-221658.86</v>
      </c>
      <c r="AM31" s="236">
        <v>-221658.86</v>
      </c>
      <c r="AN31" s="236">
        <v>-221658.86</v>
      </c>
      <c r="AO31" s="236">
        <v>-221658.86</v>
      </c>
      <c r="AP31" s="236">
        <v>-470358.70999999996</v>
      </c>
      <c r="AQ31" s="236">
        <v>-470358.70999999996</v>
      </c>
      <c r="AR31" s="236">
        <v>-470358.70999999996</v>
      </c>
      <c r="AS31" s="236">
        <v>-470358.70999999996</v>
      </c>
      <c r="AT31" s="236">
        <v>-470358.70999999996</v>
      </c>
      <c r="AU31" s="236">
        <v>-470358.70999999996</v>
      </c>
      <c r="AV31" s="236">
        <v>-459529.16</v>
      </c>
      <c r="AW31" s="236">
        <v>-459529.16</v>
      </c>
      <c r="AX31" s="236">
        <v>-459529.16</v>
      </c>
      <c r="AY31" s="236">
        <v>-74461.825000000012</v>
      </c>
      <c r="AZ31" s="236">
        <v>-74461.825000000012</v>
      </c>
      <c r="BA31" s="236">
        <v>-74461.825000000012</v>
      </c>
      <c r="BB31" s="236">
        <v>-154645.02499999999</v>
      </c>
      <c r="BC31" s="293">
        <v>-154645.02499999999</v>
      </c>
      <c r="BD31" s="236">
        <v>-154645.02499999999</v>
      </c>
      <c r="BE31" s="236">
        <v>-154645.02499999999</v>
      </c>
      <c r="BF31" s="236">
        <v>-154645.02499999999</v>
      </c>
      <c r="BG31" s="236">
        <v>-154645.02499999999</v>
      </c>
      <c r="BH31" s="236">
        <v>-154645.02499999999</v>
      </c>
      <c r="BI31" s="236">
        <v>-154645.02499999999</v>
      </c>
      <c r="BJ31" s="236">
        <v>-154645.02499999999</v>
      </c>
      <c r="BK31" s="236">
        <v>57066.29</v>
      </c>
      <c r="BL31" s="236">
        <v>57066.29</v>
      </c>
      <c r="BM31" s="236">
        <v>57066.29</v>
      </c>
      <c r="BN31" s="236">
        <v>1021559.08</v>
      </c>
      <c r="BO31" s="236">
        <v>1021559.08</v>
      </c>
      <c r="BP31" s="236">
        <v>1021559.08</v>
      </c>
      <c r="BQ31" s="236">
        <v>1021559.08</v>
      </c>
      <c r="BR31" s="236">
        <v>1021559.08</v>
      </c>
      <c r="BS31" s="236">
        <v>1021559.08</v>
      </c>
      <c r="BT31" s="236">
        <v>1021559.08</v>
      </c>
      <c r="BU31" s="236">
        <v>1021559.08</v>
      </c>
      <c r="BV31" s="236">
        <v>1021559.08</v>
      </c>
      <c r="BW31" s="236">
        <v>1021559.08</v>
      </c>
      <c r="BX31" s="293">
        <v>1021559.08</v>
      </c>
      <c r="BY31" s="293">
        <v>1021559.08</v>
      </c>
      <c r="BZ31" s="293">
        <v>1892469.52</v>
      </c>
      <c r="CA31" s="236">
        <v>1892469.52</v>
      </c>
      <c r="CB31" s="236">
        <v>1892469.52</v>
      </c>
      <c r="CC31" s="236">
        <v>1892469.52</v>
      </c>
      <c r="CD31" s="236">
        <v>1892469.52</v>
      </c>
      <c r="CE31" s="236">
        <v>1892469.52</v>
      </c>
      <c r="CF31" s="236">
        <v>1892469.52</v>
      </c>
      <c r="CG31" s="236">
        <v>1892469.52</v>
      </c>
      <c r="CH31" s="236">
        <v>1892469.52</v>
      </c>
      <c r="CI31" s="236">
        <v>1892469.52</v>
      </c>
      <c r="CJ31" s="236">
        <v>1892469.52</v>
      </c>
      <c r="CK31" s="236">
        <v>1892469.52</v>
      </c>
      <c r="CL31" s="293">
        <v>-2823186</v>
      </c>
      <c r="CM31" s="236">
        <v>-2823186</v>
      </c>
      <c r="CN31" s="236">
        <v>-2823186</v>
      </c>
      <c r="CO31" s="236">
        <v>-2823186</v>
      </c>
      <c r="CP31" s="236">
        <v>-2823186</v>
      </c>
      <c r="CQ31" s="236">
        <v>-2823186</v>
      </c>
      <c r="CR31" s="236">
        <v>-2823186</v>
      </c>
      <c r="CS31" s="236">
        <v>-2823186</v>
      </c>
      <c r="CT31" s="236">
        <v>-2823186</v>
      </c>
      <c r="CU31" s="236">
        <v>-2823186</v>
      </c>
      <c r="CV31" s="618">
        <f>'[60]KY ADIT-August 17'!J120</f>
        <v>-2823186</v>
      </c>
      <c r="CW31" s="618">
        <f>'[60]KY ADIT-August 17'!K120</f>
        <v>-2823186</v>
      </c>
      <c r="CX31" s="618">
        <f>'[60]KY ADIT-August 17'!L120</f>
        <v>-2823186</v>
      </c>
      <c r="CY31" s="618">
        <f>'[60]KY ADIT-August 17'!M120</f>
        <v>-2823186</v>
      </c>
      <c r="CZ31" s="618">
        <f>'[60]KY ADIT-August 17'!N120</f>
        <v>-2823186</v>
      </c>
      <c r="DA31" s="618">
        <f>'[60]KY ADIT-August 17'!O120</f>
        <v>-2823186</v>
      </c>
      <c r="DB31" s="618">
        <f>'[60]KY ADIT-August 17'!P120</f>
        <v>-2823186</v>
      </c>
      <c r="DC31" s="618">
        <f>'[60]KY ADIT-August 17'!Q120</f>
        <v>-2823186</v>
      </c>
      <c r="DD31" s="618">
        <f>'[60]KY ADIT-August 17'!R120</f>
        <v>-2823186</v>
      </c>
      <c r="DE31" s="618">
        <f>'[60]KY ADIT-August 17'!S120</f>
        <v>-2823186</v>
      </c>
      <c r="DF31" s="618">
        <f>'[60]KY ADIT-August 17'!T120</f>
        <v>-2823186</v>
      </c>
      <c r="DG31" s="618">
        <f>'[60]KY ADIT-August 17'!U120</f>
        <v>-2823186</v>
      </c>
      <c r="DH31" s="618">
        <f>'[60]KY ADIT-August 17'!V120</f>
        <v>-2823186</v>
      </c>
      <c r="DI31" s="618">
        <f>'[60]KY ADIT-August 17'!W120</f>
        <v>-2823186</v>
      </c>
      <c r="DJ31" s="618">
        <f>'[60]KY ADIT-August 17'!X120</f>
        <v>-2823186</v>
      </c>
      <c r="DK31" s="618">
        <f>'[60]KY ADIT-August 17'!Y120</f>
        <v>-2823186</v>
      </c>
      <c r="DL31" s="618">
        <f>'[60]KY ADIT-August 17'!Z120</f>
        <v>-2823186</v>
      </c>
      <c r="DM31" s="618">
        <f>'[60]KY ADIT-August 17'!AA120</f>
        <v>-2823186</v>
      </c>
      <c r="DN31" s="618">
        <f>'[60]KY ADIT-August 17'!AB120</f>
        <v>-2823186</v>
      </c>
      <c r="DO31" s="618">
        <f>'[60]KY ADIT-August 17'!AC120</f>
        <v>-2823186</v>
      </c>
      <c r="DP31" s="618">
        <f>'[60]KY ADIT-August 17'!AD120</f>
        <v>-2823186</v>
      </c>
    </row>
    <row r="32" spans="1:120" outlineLevel="2">
      <c r="A32" s="189" t="s">
        <v>224</v>
      </c>
      <c r="B32" s="602">
        <v>2820</v>
      </c>
      <c r="C32" s="294" t="s">
        <v>298</v>
      </c>
      <c r="D32" s="294" t="s">
        <v>335</v>
      </c>
      <c r="E32" s="293">
        <v>0</v>
      </c>
      <c r="F32" s="293">
        <v>0</v>
      </c>
      <c r="G32" s="410">
        <v>0</v>
      </c>
      <c r="H32" s="410">
        <v>0</v>
      </c>
      <c r="I32" s="410">
        <v>0</v>
      </c>
      <c r="J32" s="410">
        <v>0</v>
      </c>
      <c r="K32" s="410">
        <v>0</v>
      </c>
      <c r="L32" s="410">
        <v>0</v>
      </c>
      <c r="M32" s="410">
        <v>0</v>
      </c>
      <c r="N32" s="410">
        <v>0</v>
      </c>
      <c r="O32" s="410">
        <v>0</v>
      </c>
      <c r="P32" s="410">
        <v>0</v>
      </c>
      <c r="Q32" s="410">
        <v>0</v>
      </c>
      <c r="R32" s="293">
        <v>0</v>
      </c>
      <c r="S32" s="236">
        <v>0</v>
      </c>
      <c r="T32" s="236">
        <v>0</v>
      </c>
      <c r="U32" s="236">
        <v>0</v>
      </c>
      <c r="V32" s="236">
        <v>0</v>
      </c>
      <c r="W32" s="236">
        <v>0</v>
      </c>
      <c r="X32" s="236">
        <v>0</v>
      </c>
      <c r="Y32" s="101">
        <v>0</v>
      </c>
      <c r="Z32" s="236">
        <v>0</v>
      </c>
      <c r="AA32" s="236">
        <v>0</v>
      </c>
      <c r="AB32" s="101">
        <v>0</v>
      </c>
      <c r="AC32" s="411">
        <v>0</v>
      </c>
      <c r="AD32" s="293">
        <v>0</v>
      </c>
      <c r="AE32" s="236">
        <v>0</v>
      </c>
      <c r="AF32" s="236">
        <v>0</v>
      </c>
      <c r="AG32" s="236">
        <v>0</v>
      </c>
      <c r="AH32" s="236">
        <v>0</v>
      </c>
      <c r="AI32" s="236">
        <v>0</v>
      </c>
      <c r="AJ32" s="236">
        <v>0</v>
      </c>
      <c r="AK32" s="236">
        <v>0</v>
      </c>
      <c r="AL32" s="236">
        <v>0</v>
      </c>
      <c r="AM32" s="236">
        <v>0</v>
      </c>
      <c r="AN32" s="236">
        <v>0</v>
      </c>
      <c r="AO32" s="236">
        <v>0</v>
      </c>
      <c r="AP32" s="236">
        <v>0</v>
      </c>
      <c r="AQ32" s="236">
        <v>0</v>
      </c>
      <c r="AR32" s="236">
        <v>0</v>
      </c>
      <c r="AS32" s="236">
        <v>0</v>
      </c>
      <c r="AT32" s="236">
        <v>0</v>
      </c>
      <c r="AU32" s="236">
        <v>0</v>
      </c>
      <c r="AV32" s="236">
        <v>0</v>
      </c>
      <c r="AW32" s="236">
        <v>0</v>
      </c>
      <c r="AX32" s="236">
        <v>0</v>
      </c>
      <c r="AY32" s="236">
        <v>-414017.67499999999</v>
      </c>
      <c r="AZ32" s="236">
        <v>-414017.67499999999</v>
      </c>
      <c r="BA32" s="236">
        <v>-414017.67499999999</v>
      </c>
      <c r="BB32" s="236">
        <v>-731715.86499999999</v>
      </c>
      <c r="BC32" s="293">
        <v>-731715.86499999999</v>
      </c>
      <c r="BD32" s="236">
        <v>-731715.86499999999</v>
      </c>
      <c r="BE32" s="236">
        <v>-731715.86499999999</v>
      </c>
      <c r="BF32" s="236">
        <v>-731715.86499999999</v>
      </c>
      <c r="BG32" s="236">
        <v>-731715.86499999999</v>
      </c>
      <c r="BH32" s="236">
        <v>-731715.86499999999</v>
      </c>
      <c r="BI32" s="236">
        <v>-731715.86499999999</v>
      </c>
      <c r="BJ32" s="236">
        <v>-731715.86499999999</v>
      </c>
      <c r="BK32" s="236">
        <v>-748916.49</v>
      </c>
      <c r="BL32" s="236">
        <v>-748916.49</v>
      </c>
      <c r="BM32" s="236">
        <v>-748916.49</v>
      </c>
      <c r="BN32" s="236">
        <v>-716683.34</v>
      </c>
      <c r="BO32" s="236">
        <v>-716683.34</v>
      </c>
      <c r="BP32" s="236">
        <v>-716683.34</v>
      </c>
      <c r="BQ32" s="236">
        <v>-716683.34</v>
      </c>
      <c r="BR32" s="236">
        <v>-716683.34</v>
      </c>
      <c r="BS32" s="236">
        <v>-716683.34</v>
      </c>
      <c r="BT32" s="236">
        <v>-716683.34</v>
      </c>
      <c r="BU32" s="236">
        <v>-716683.34</v>
      </c>
      <c r="BV32" s="236">
        <v>-716683.34</v>
      </c>
      <c r="BW32" s="236">
        <v>-716683.34</v>
      </c>
      <c r="BX32" s="293">
        <v>-716683.34</v>
      </c>
      <c r="BY32" s="293">
        <v>-716683.34</v>
      </c>
      <c r="BZ32" s="293">
        <v>-569282.10499999998</v>
      </c>
      <c r="CA32" s="236">
        <v>-569282.10499999998</v>
      </c>
      <c r="CB32" s="236">
        <v>-569282.10499999998</v>
      </c>
      <c r="CC32" s="236">
        <v>-569282.10499999998</v>
      </c>
      <c r="CD32" s="236">
        <v>-569282.10499999998</v>
      </c>
      <c r="CE32" s="236">
        <v>-569282.10499999998</v>
      </c>
      <c r="CF32" s="236">
        <v>-569282.10499999998</v>
      </c>
      <c r="CG32" s="236">
        <v>-569282.10499999998</v>
      </c>
      <c r="CH32" s="236">
        <v>-569282.10499999998</v>
      </c>
      <c r="CI32" s="236">
        <v>-569282.10499999998</v>
      </c>
      <c r="CJ32" s="236">
        <v>-569282.10499999998</v>
      </c>
      <c r="CK32" s="236">
        <v>-569282.10499999998</v>
      </c>
      <c r="CL32" s="293">
        <v>-827485</v>
      </c>
      <c r="CM32" s="236">
        <v>-827485</v>
      </c>
      <c r="CN32" s="236">
        <v>-827485</v>
      </c>
      <c r="CO32" s="236">
        <v>-827485</v>
      </c>
      <c r="CP32" s="236">
        <v>-827485</v>
      </c>
      <c r="CQ32" s="236">
        <v>-827485</v>
      </c>
      <c r="CR32" s="236">
        <v>-827485</v>
      </c>
      <c r="CS32" s="236">
        <v>-827485</v>
      </c>
      <c r="CT32" s="236">
        <v>-827485</v>
      </c>
      <c r="CU32" s="236">
        <v>-827485</v>
      </c>
      <c r="CV32" s="236">
        <f>CU32</f>
        <v>-827485</v>
      </c>
      <c r="CW32" s="236">
        <f t="shared" ref="CW32:DP32" si="3">CV32</f>
        <v>-827485</v>
      </c>
      <c r="CX32" s="236">
        <f t="shared" si="3"/>
        <v>-827485</v>
      </c>
      <c r="CY32" s="236">
        <f t="shared" si="3"/>
        <v>-827485</v>
      </c>
      <c r="CZ32" s="236">
        <f t="shared" si="3"/>
        <v>-827485</v>
      </c>
      <c r="DA32" s="236">
        <f t="shared" si="3"/>
        <v>-827485</v>
      </c>
      <c r="DB32" s="236">
        <f t="shared" si="3"/>
        <v>-827485</v>
      </c>
      <c r="DC32" s="236">
        <f t="shared" si="3"/>
        <v>-827485</v>
      </c>
      <c r="DD32" s="236">
        <f t="shared" si="3"/>
        <v>-827485</v>
      </c>
      <c r="DE32" s="236">
        <f t="shared" si="3"/>
        <v>-827485</v>
      </c>
      <c r="DF32" s="236">
        <f t="shared" si="3"/>
        <v>-827485</v>
      </c>
      <c r="DG32" s="236">
        <f t="shared" si="3"/>
        <v>-827485</v>
      </c>
      <c r="DH32" s="236">
        <f t="shared" si="3"/>
        <v>-827485</v>
      </c>
      <c r="DI32" s="236">
        <f t="shared" si="3"/>
        <v>-827485</v>
      </c>
      <c r="DJ32" s="236">
        <f t="shared" si="3"/>
        <v>-827485</v>
      </c>
      <c r="DK32" s="236">
        <f t="shared" si="3"/>
        <v>-827485</v>
      </c>
      <c r="DL32" s="236">
        <f t="shared" si="3"/>
        <v>-827485</v>
      </c>
      <c r="DM32" s="236">
        <f t="shared" si="3"/>
        <v>-827485</v>
      </c>
      <c r="DN32" s="236">
        <f t="shared" si="3"/>
        <v>-827485</v>
      </c>
      <c r="DO32" s="236">
        <f t="shared" si="3"/>
        <v>-827485</v>
      </c>
      <c r="DP32" s="236">
        <f t="shared" si="3"/>
        <v>-827485</v>
      </c>
    </row>
    <row r="33" spans="1:120" s="257" customFormat="1" outlineLevel="1">
      <c r="A33" s="257" t="s">
        <v>763</v>
      </c>
      <c r="C33" s="412"/>
      <c r="D33" s="412"/>
      <c r="E33" s="380">
        <v>-171952.28</v>
      </c>
      <c r="F33" s="380">
        <v>-695386.88</v>
      </c>
      <c r="G33" s="413">
        <v>-695386.88</v>
      </c>
      <c r="H33" s="413">
        <v>-695386.88</v>
      </c>
      <c r="I33" s="413">
        <v>-695386.88</v>
      </c>
      <c r="J33" s="413">
        <v>-695386.88</v>
      </c>
      <c r="K33" s="413">
        <v>-695386.88</v>
      </c>
      <c r="L33" s="413">
        <v>-695386.88</v>
      </c>
      <c r="M33" s="413">
        <v>-695386.88</v>
      </c>
      <c r="N33" s="413">
        <v>-695386.88</v>
      </c>
      <c r="O33" s="413">
        <v>-304064.18916603737</v>
      </c>
      <c r="P33" s="413">
        <v>-304064.18916603737</v>
      </c>
      <c r="Q33" s="413">
        <v>-304064.18916603737</v>
      </c>
      <c r="R33" s="380">
        <v>-640643.9</v>
      </c>
      <c r="S33" s="312">
        <v>-640643.9</v>
      </c>
      <c r="T33" s="312">
        <v>-640643.9</v>
      </c>
      <c r="U33" s="312">
        <v>-640643.9</v>
      </c>
      <c r="V33" s="312">
        <v>-640643.9</v>
      </c>
      <c r="W33" s="312">
        <v>-640643.9</v>
      </c>
      <c r="X33" s="312">
        <v>-640643.9</v>
      </c>
      <c r="Y33" s="311">
        <v>-640643.9</v>
      </c>
      <c r="Z33" s="312">
        <v>-640643.9</v>
      </c>
      <c r="AA33" s="312">
        <v>-640643.9</v>
      </c>
      <c r="AB33" s="311">
        <v>-640643.9</v>
      </c>
      <c r="AC33" s="414">
        <v>-640643.9</v>
      </c>
      <c r="AD33" s="380">
        <v>-221658.86</v>
      </c>
      <c r="AE33" s="312">
        <v>-221658.86</v>
      </c>
      <c r="AF33" s="312">
        <v>-221658.86</v>
      </c>
      <c r="AG33" s="312">
        <v>-221658.86</v>
      </c>
      <c r="AH33" s="312">
        <v>-221658.86</v>
      </c>
      <c r="AI33" s="312">
        <v>-221658.86</v>
      </c>
      <c r="AJ33" s="312">
        <v>-221658.86</v>
      </c>
      <c r="AK33" s="312">
        <v>-221658.86</v>
      </c>
      <c r="AL33" s="312">
        <v>-221658.86</v>
      </c>
      <c r="AM33" s="312">
        <v>-221658.86</v>
      </c>
      <c r="AN33" s="312">
        <v>-221658.86</v>
      </c>
      <c r="AO33" s="312">
        <v>-221658.86</v>
      </c>
      <c r="AP33" s="312">
        <v>-470358.70999999996</v>
      </c>
      <c r="AQ33" s="312">
        <v>-470358.70999999996</v>
      </c>
      <c r="AR33" s="312">
        <v>-470358.70999999996</v>
      </c>
      <c r="AS33" s="312">
        <v>-470358.70999999996</v>
      </c>
      <c r="AT33" s="312">
        <v>-470358.70999999996</v>
      </c>
      <c r="AU33" s="312">
        <v>-470358.70999999996</v>
      </c>
      <c r="AV33" s="312">
        <v>-459529.16</v>
      </c>
      <c r="AW33" s="312">
        <v>-459529.16</v>
      </c>
      <c r="AX33" s="312">
        <v>-459529.16</v>
      </c>
      <c r="AY33" s="312">
        <v>-488479.5</v>
      </c>
      <c r="AZ33" s="312">
        <v>-488479.5</v>
      </c>
      <c r="BA33" s="312">
        <v>-488479.5</v>
      </c>
      <c r="BB33" s="312">
        <v>-886360.89</v>
      </c>
      <c r="BC33" s="380">
        <v>-886360.89</v>
      </c>
      <c r="BD33" s="312">
        <v>-886360.89</v>
      </c>
      <c r="BE33" s="312">
        <v>-886360.89</v>
      </c>
      <c r="BF33" s="312">
        <v>-886360.89</v>
      </c>
      <c r="BG33" s="312">
        <v>-886360.89</v>
      </c>
      <c r="BH33" s="312">
        <v>-886360.89</v>
      </c>
      <c r="BI33" s="312">
        <v>-886360.89</v>
      </c>
      <c r="BJ33" s="312">
        <v>-886360.89</v>
      </c>
      <c r="BK33" s="312">
        <v>-691850.2</v>
      </c>
      <c r="BL33" s="312">
        <v>-691850.2</v>
      </c>
      <c r="BM33" s="312">
        <v>-691850.2</v>
      </c>
      <c r="BN33" s="312">
        <v>304875.74</v>
      </c>
      <c r="BO33" s="312">
        <v>304875.74</v>
      </c>
      <c r="BP33" s="312">
        <v>304875.74</v>
      </c>
      <c r="BQ33" s="312">
        <v>304875.74</v>
      </c>
      <c r="BR33" s="312">
        <v>304875.74</v>
      </c>
      <c r="BS33" s="312">
        <v>304875.74</v>
      </c>
      <c r="BT33" s="312">
        <v>304875.74</v>
      </c>
      <c r="BU33" s="312">
        <v>304875.74</v>
      </c>
      <c r="BV33" s="312">
        <v>304875.74</v>
      </c>
      <c r="BW33" s="312">
        <v>304875.74</v>
      </c>
      <c r="BX33" s="380">
        <v>304875.74</v>
      </c>
      <c r="BY33" s="380">
        <v>304875.74</v>
      </c>
      <c r="BZ33" s="380">
        <v>1323187.415</v>
      </c>
      <c r="CA33" s="380">
        <v>1323187.415</v>
      </c>
      <c r="CB33" s="380">
        <v>1323187.415</v>
      </c>
      <c r="CC33" s="380">
        <v>1323187.415</v>
      </c>
      <c r="CD33" s="380">
        <v>1323187.415</v>
      </c>
      <c r="CE33" s="380">
        <v>1323187.415</v>
      </c>
      <c r="CF33" s="380">
        <v>1323187.415</v>
      </c>
      <c r="CG33" s="380">
        <v>1323187.415</v>
      </c>
      <c r="CH33" s="380">
        <v>1323187.415</v>
      </c>
      <c r="CI33" s="380">
        <v>1323187.415</v>
      </c>
      <c r="CJ33" s="380">
        <v>1323187.415</v>
      </c>
      <c r="CK33" s="380">
        <v>1323187.415</v>
      </c>
      <c r="CL33" s="380">
        <v>-3650671</v>
      </c>
      <c r="CM33" s="380">
        <v>-3650671</v>
      </c>
      <c r="CN33" s="380">
        <v>-3650671</v>
      </c>
      <c r="CO33" s="380">
        <v>-3650671</v>
      </c>
      <c r="CP33" s="380">
        <v>-3650671</v>
      </c>
      <c r="CQ33" s="380">
        <v>-3650671</v>
      </c>
      <c r="CR33" s="380">
        <v>-3650671</v>
      </c>
      <c r="CS33" s="380">
        <v>-3650671</v>
      </c>
      <c r="CT33" s="380">
        <v>-3650671</v>
      </c>
      <c r="CU33" s="380">
        <v>-3650671</v>
      </c>
      <c r="CV33" s="380">
        <f>SUBTOTAL(9,CV31:CV32)</f>
        <v>-3650671</v>
      </c>
      <c r="CW33" s="380">
        <f t="shared" ref="CW33:DP33" si="4">SUBTOTAL(9,CW31:CW32)</f>
        <v>-3650671</v>
      </c>
      <c r="CX33" s="380">
        <f t="shared" si="4"/>
        <v>-3650671</v>
      </c>
      <c r="CY33" s="380">
        <f t="shared" si="4"/>
        <v>-3650671</v>
      </c>
      <c r="CZ33" s="380">
        <f t="shared" si="4"/>
        <v>-3650671</v>
      </c>
      <c r="DA33" s="380">
        <f t="shared" si="4"/>
        <v>-3650671</v>
      </c>
      <c r="DB33" s="380">
        <f t="shared" si="4"/>
        <v>-3650671</v>
      </c>
      <c r="DC33" s="380">
        <f t="shared" si="4"/>
        <v>-3650671</v>
      </c>
      <c r="DD33" s="380">
        <f t="shared" si="4"/>
        <v>-3650671</v>
      </c>
      <c r="DE33" s="380">
        <f t="shared" si="4"/>
        <v>-3650671</v>
      </c>
      <c r="DF33" s="380">
        <f t="shared" si="4"/>
        <v>-3650671</v>
      </c>
      <c r="DG33" s="380">
        <f t="shared" si="4"/>
        <v>-3650671</v>
      </c>
      <c r="DH33" s="380">
        <f t="shared" si="4"/>
        <v>-3650671</v>
      </c>
      <c r="DI33" s="380">
        <f t="shared" si="4"/>
        <v>-3650671</v>
      </c>
      <c r="DJ33" s="380">
        <f t="shared" si="4"/>
        <v>-3650671</v>
      </c>
      <c r="DK33" s="380">
        <f t="shared" si="4"/>
        <v>-3650671</v>
      </c>
      <c r="DL33" s="380">
        <f t="shared" si="4"/>
        <v>-3650671</v>
      </c>
      <c r="DM33" s="380">
        <f t="shared" si="4"/>
        <v>-3650671</v>
      </c>
      <c r="DN33" s="380">
        <f t="shared" si="4"/>
        <v>-3650671</v>
      </c>
      <c r="DO33" s="380">
        <f t="shared" si="4"/>
        <v>-3650671</v>
      </c>
      <c r="DP33" s="380">
        <f t="shared" si="4"/>
        <v>-3650671</v>
      </c>
    </row>
    <row r="34" spans="1:120" outlineLevel="2">
      <c r="A34" s="189" t="s">
        <v>215</v>
      </c>
      <c r="B34" s="602">
        <v>2820</v>
      </c>
      <c r="C34" s="294" t="s">
        <v>297</v>
      </c>
      <c r="D34" s="294" t="s">
        <v>325</v>
      </c>
      <c r="E34" s="293">
        <v>-118968.5</v>
      </c>
      <c r="F34" s="293">
        <v>-28211455.489999998</v>
      </c>
      <c r="G34" s="410">
        <v>-28211455.489999998</v>
      </c>
      <c r="H34" s="410">
        <v>-28211455.489999998</v>
      </c>
      <c r="I34" s="410">
        <v>-28211455.489999998</v>
      </c>
      <c r="J34" s="410">
        <v>-28211455.489999998</v>
      </c>
      <c r="K34" s="410">
        <v>-28211455.489999998</v>
      </c>
      <c r="L34" s="410">
        <v>-28211455.489999998</v>
      </c>
      <c r="M34" s="410">
        <v>-28211455.489999998</v>
      </c>
      <c r="N34" s="410">
        <v>-28211455.489999998</v>
      </c>
      <c r="O34" s="410">
        <v>-39598894.845325008</v>
      </c>
      <c r="P34" s="410">
        <v>-39598894.845325008</v>
      </c>
      <c r="Q34" s="410">
        <v>-39598894.845325008</v>
      </c>
      <c r="R34" s="293">
        <v>-46523775.210000001</v>
      </c>
      <c r="S34" s="236">
        <v>-46523775.210000001</v>
      </c>
      <c r="T34" s="236">
        <v>-46523775.210000001</v>
      </c>
      <c r="U34" s="236">
        <v>-46523775.210000001</v>
      </c>
      <c r="V34" s="236">
        <v>-46523775.210000001</v>
      </c>
      <c r="W34" s="236">
        <v>-46523775.210000001</v>
      </c>
      <c r="X34" s="236">
        <v>-46523775.210000001</v>
      </c>
      <c r="Y34" s="101">
        <v>-46523775.210000001</v>
      </c>
      <c r="Z34" s="236">
        <v>-46523775.210000001</v>
      </c>
      <c r="AA34" s="236">
        <v>-46523775.210000001</v>
      </c>
      <c r="AB34" s="101">
        <v>-46523775.210000001</v>
      </c>
      <c r="AC34" s="411">
        <v>-46523775.210000001</v>
      </c>
      <c r="AD34" s="293">
        <v>-47497529</v>
      </c>
      <c r="AE34" s="236">
        <v>-47497529</v>
      </c>
      <c r="AF34" s="236">
        <v>-47497529</v>
      </c>
      <c r="AG34" s="236">
        <v>-47497529</v>
      </c>
      <c r="AH34" s="236">
        <v>-47497529</v>
      </c>
      <c r="AI34" s="236">
        <v>-47497529</v>
      </c>
      <c r="AJ34" s="236">
        <v>-47497529</v>
      </c>
      <c r="AK34" s="236">
        <v>-47497529</v>
      </c>
      <c r="AL34" s="236">
        <v>-47497529</v>
      </c>
      <c r="AM34" s="236">
        <v>-47497529</v>
      </c>
      <c r="AN34" s="236">
        <v>-47497529</v>
      </c>
      <c r="AO34" s="236">
        <v>-47497529</v>
      </c>
      <c r="AP34" s="236">
        <v>-47776114.359999999</v>
      </c>
      <c r="AQ34" s="236">
        <v>-47776114.359999999</v>
      </c>
      <c r="AR34" s="236">
        <v>-47776114.359999999</v>
      </c>
      <c r="AS34" s="236">
        <v>-47776114.359999999</v>
      </c>
      <c r="AT34" s="236">
        <v>-47776114.359999999</v>
      </c>
      <c r="AU34" s="236">
        <v>-47776114.359999999</v>
      </c>
      <c r="AV34" s="236">
        <v>-48400567.674999997</v>
      </c>
      <c r="AW34" s="236">
        <v>-48400567.674999997</v>
      </c>
      <c r="AX34" s="236">
        <v>-48400567.674999997</v>
      </c>
      <c r="AY34" s="236">
        <v>-48722609</v>
      </c>
      <c r="AZ34" s="236">
        <v>-48722609</v>
      </c>
      <c r="BA34" s="236">
        <v>-48521429.759999998</v>
      </c>
      <c r="BB34" s="236">
        <v>-54048198.074999996</v>
      </c>
      <c r="BC34" s="293">
        <v>-54048198.074999996</v>
      </c>
      <c r="BD34" s="236">
        <v>-54048198.074999996</v>
      </c>
      <c r="BE34" s="236">
        <v>-54048198.074999996</v>
      </c>
      <c r="BF34" s="236">
        <v>-54048198.074999996</v>
      </c>
      <c r="BG34" s="236">
        <v>-54048198.074999996</v>
      </c>
      <c r="BH34" s="236">
        <v>-54048198.074999996</v>
      </c>
      <c r="BI34" s="236">
        <v>-54048198.074999996</v>
      </c>
      <c r="BJ34" s="236">
        <v>-54048198.074999996</v>
      </c>
      <c r="BK34" s="236">
        <v>-54014875.765000001</v>
      </c>
      <c r="BL34" s="236">
        <v>-54014875.765000001</v>
      </c>
      <c r="BM34" s="236">
        <v>-54014875.765000001</v>
      </c>
      <c r="BN34" s="236">
        <v>-56469105.835000001</v>
      </c>
      <c r="BO34" s="236">
        <v>-56469105.835000001</v>
      </c>
      <c r="BP34" s="236">
        <v>-56469105.835000001</v>
      </c>
      <c r="BQ34" s="236">
        <v>-56469105.835000001</v>
      </c>
      <c r="BR34" s="236">
        <v>-56469105.835000001</v>
      </c>
      <c r="BS34" s="236">
        <v>-56469105.835000001</v>
      </c>
      <c r="BT34" s="236">
        <v>-56469105.835000001</v>
      </c>
      <c r="BU34" s="236">
        <v>-56469105.835000001</v>
      </c>
      <c r="BV34" s="236">
        <v>-56469105.835000001</v>
      </c>
      <c r="BW34" s="236">
        <v>-56469105.835000001</v>
      </c>
      <c r="BX34" s="293">
        <v>-56469105.835000001</v>
      </c>
      <c r="BY34" s="293">
        <v>-56469105.835000001</v>
      </c>
      <c r="BZ34" s="293">
        <v>-63663355.844999999</v>
      </c>
      <c r="CA34" s="236">
        <v>-63663355.844999999</v>
      </c>
      <c r="CB34" s="236">
        <v>-63663355.844999999</v>
      </c>
      <c r="CC34" s="236">
        <v>-63663355.844999999</v>
      </c>
      <c r="CD34" s="236">
        <v>-63663355.844999999</v>
      </c>
      <c r="CE34" s="236">
        <v>-63663355.844999999</v>
      </c>
      <c r="CF34" s="236">
        <v>-63663355.844999999</v>
      </c>
      <c r="CG34" s="236">
        <v>-63663355.844999999</v>
      </c>
      <c r="CH34" s="236">
        <v>-63663355.844999999</v>
      </c>
      <c r="CI34" s="236">
        <v>-63663355.844999999</v>
      </c>
      <c r="CJ34" s="236">
        <v>-63663355.844999999</v>
      </c>
      <c r="CK34" s="236">
        <v>-63663355.844999999</v>
      </c>
      <c r="CL34" s="293">
        <v>-78351671</v>
      </c>
      <c r="CM34" s="236">
        <v>-78351671</v>
      </c>
      <c r="CN34" s="236">
        <v>-78351671</v>
      </c>
      <c r="CO34" s="236">
        <v>-78351671</v>
      </c>
      <c r="CP34" s="236">
        <v>-78351671</v>
      </c>
      <c r="CQ34" s="236">
        <v>-78351671</v>
      </c>
      <c r="CR34" s="236">
        <v>-78351671</v>
      </c>
      <c r="CS34" s="236">
        <v>-78351671</v>
      </c>
      <c r="CT34" s="236">
        <v>-78351671</v>
      </c>
      <c r="CU34" s="236">
        <v>-78351671</v>
      </c>
      <c r="CV34" s="618">
        <f>'[60]KY ADIT-August 17'!J101</f>
        <v>-82727675.412237301</v>
      </c>
      <c r="CW34" s="618">
        <f>'[60]KY ADIT-August 17'!K101</f>
        <v>-87058315.4331076</v>
      </c>
      <c r="CX34" s="618">
        <f>'[60]KY ADIT-August 17'!L101</f>
        <v>-90761277.351596445</v>
      </c>
      <c r="CY34" s="618">
        <f>'[60]KY ADIT-August 17'!M101</f>
        <v>-92041177.948360905</v>
      </c>
      <c r="CZ34" s="618">
        <f>'[60]KY ADIT-August 17'!N101</f>
        <v>-93504584.203203261</v>
      </c>
      <c r="DA34" s="618">
        <f>'[60]KY ADIT-August 17'!O101</f>
        <v>-94546775.776596382</v>
      </c>
      <c r="DB34" s="618">
        <f>'[60]KY ADIT-August 17'!P101</f>
        <v>-95618998.232711419</v>
      </c>
      <c r="DC34" s="618">
        <f>'[60]KY ADIT-August 17'!Q101</f>
        <v>-96551728.485910818</v>
      </c>
      <c r="DD34" s="618">
        <f>'[60]KY ADIT-August 17'!R101</f>
        <v>-97877679.745147437</v>
      </c>
      <c r="DE34" s="618">
        <f>'[60]KY ADIT-August 17'!S101</f>
        <v>-99334819.556587487</v>
      </c>
      <c r="DF34" s="618">
        <f>'[60]KY ADIT-August 17'!T101</f>
        <v>-101090030.34249029</v>
      </c>
      <c r="DG34" s="618">
        <f>'[60]KY ADIT-August 17'!U101</f>
        <v>-102638994.66877583</v>
      </c>
      <c r="DH34" s="618">
        <f>'[60]KY ADIT-August 17'!V101</f>
        <v>-104518977.0194601</v>
      </c>
      <c r="DI34" s="618">
        <f>'[60]KY ADIT-August 17'!W101</f>
        <v>-106212041.29485284</v>
      </c>
      <c r="DJ34" s="618">
        <f>'[60]KY ADIT-August 17'!X101</f>
        <v>-107484357.62833379</v>
      </c>
      <c r="DK34" s="618">
        <f>'[60]KY ADIT-August 17'!Y101</f>
        <v>-108234838.42942835</v>
      </c>
      <c r="DL34" s="618">
        <f>'[60]KY ADIT-August 17'!Z101</f>
        <v>-109143512.18055843</v>
      </c>
      <c r="DM34" s="618">
        <f>'[60]KY ADIT-August 17'!AA101</f>
        <v>-109693368.80454355</v>
      </c>
      <c r="DN34" s="618">
        <f>'[60]KY ADIT-August 17'!AB101</f>
        <v>-110176247.71597566</v>
      </c>
      <c r="DO34" s="618">
        <f>'[60]KY ADIT-August 17'!AC101</f>
        <v>-110461894.85070179</v>
      </c>
      <c r="DP34" s="618">
        <f>'[60]KY ADIT-August 17'!AD101</f>
        <v>-110877067.78449877</v>
      </c>
    </row>
    <row r="35" spans="1:120" outlineLevel="2">
      <c r="A35" s="189" t="s">
        <v>216</v>
      </c>
      <c r="B35" s="602">
        <v>2820</v>
      </c>
      <c r="C35" s="294" t="s">
        <v>297</v>
      </c>
      <c r="D35" s="294" t="s">
        <v>326</v>
      </c>
      <c r="E35" s="293">
        <v>-60067.360000000001</v>
      </c>
      <c r="F35" s="293">
        <v>-8587095.0500000007</v>
      </c>
      <c r="G35" s="410">
        <v>-8587095.0500000007</v>
      </c>
      <c r="H35" s="410">
        <v>-8587095.0500000007</v>
      </c>
      <c r="I35" s="410">
        <v>-8587095.0500000007</v>
      </c>
      <c r="J35" s="410">
        <v>-8587095.0500000007</v>
      </c>
      <c r="K35" s="410">
        <v>-8587095.0500000007</v>
      </c>
      <c r="L35" s="410">
        <v>-8587095.0500000007</v>
      </c>
      <c r="M35" s="410">
        <v>-8587095.0500000007</v>
      </c>
      <c r="N35" s="410">
        <v>-8587095.0500000007</v>
      </c>
      <c r="O35" s="410">
        <v>-5903634.4393499736</v>
      </c>
      <c r="P35" s="410">
        <v>-5903634.4393499736</v>
      </c>
      <c r="Q35" s="410">
        <v>-5903634.4393499736</v>
      </c>
      <c r="R35" s="293">
        <v>-4891646.42</v>
      </c>
      <c r="S35" s="236">
        <v>-4891646.42</v>
      </c>
      <c r="T35" s="236">
        <v>-4891646.42</v>
      </c>
      <c r="U35" s="236">
        <v>-4891646.42</v>
      </c>
      <c r="V35" s="236">
        <v>-4891646.42</v>
      </c>
      <c r="W35" s="236">
        <v>-4891646.42</v>
      </c>
      <c r="X35" s="236">
        <v>-4891646.42</v>
      </c>
      <c r="Y35" s="101">
        <v>-4891646.42</v>
      </c>
      <c r="Z35" s="236">
        <v>-4891646.42</v>
      </c>
      <c r="AA35" s="236">
        <v>-4891646.42</v>
      </c>
      <c r="AB35" s="101">
        <v>-4891646.42</v>
      </c>
      <c r="AC35" s="411">
        <v>-4891646.42</v>
      </c>
      <c r="AD35" s="293">
        <v>-10382311.74</v>
      </c>
      <c r="AE35" s="236">
        <v>-10382311.74</v>
      </c>
      <c r="AF35" s="236">
        <v>-10382311.74</v>
      </c>
      <c r="AG35" s="236">
        <v>-10382311.74</v>
      </c>
      <c r="AH35" s="236">
        <v>-10382311.74</v>
      </c>
      <c r="AI35" s="236">
        <v>-10382311.74</v>
      </c>
      <c r="AJ35" s="236">
        <v>-10382311.74</v>
      </c>
      <c r="AK35" s="236">
        <v>-10382311.74</v>
      </c>
      <c r="AL35" s="236">
        <v>-10382311.74</v>
      </c>
      <c r="AM35" s="236">
        <v>-10382311.74</v>
      </c>
      <c r="AN35" s="236">
        <v>-10382311.74</v>
      </c>
      <c r="AO35" s="236">
        <v>-10382311.74</v>
      </c>
      <c r="AP35" s="236">
        <v>-12826587.275</v>
      </c>
      <c r="AQ35" s="236">
        <v>-12826587.275</v>
      </c>
      <c r="AR35" s="236">
        <v>-12826587.275</v>
      </c>
      <c r="AS35" s="236">
        <v>-12826587.275</v>
      </c>
      <c r="AT35" s="236">
        <v>-12826587.275</v>
      </c>
      <c r="AU35" s="236">
        <v>-12826587.275</v>
      </c>
      <c r="AV35" s="236">
        <v>-12359555.905000001</v>
      </c>
      <c r="AW35" s="236">
        <v>-12359555.905000001</v>
      </c>
      <c r="AX35" s="236">
        <v>-12359555.905000001</v>
      </c>
      <c r="AY35" s="236">
        <v>-12342944.025</v>
      </c>
      <c r="AZ35" s="236">
        <v>-12342944.025</v>
      </c>
      <c r="BA35" s="236">
        <v>-12353003.425000001</v>
      </c>
      <c r="BB35" s="236">
        <v>-12432306.244999999</v>
      </c>
      <c r="BC35" s="293">
        <v>-12432306.244999999</v>
      </c>
      <c r="BD35" s="236">
        <v>-12432306.244999999</v>
      </c>
      <c r="BE35" s="236">
        <v>-12432306.244999999</v>
      </c>
      <c r="BF35" s="236">
        <v>-12432306.244999999</v>
      </c>
      <c r="BG35" s="236">
        <v>-12432306.244999999</v>
      </c>
      <c r="BH35" s="236">
        <v>-12432306.244999999</v>
      </c>
      <c r="BI35" s="236">
        <v>-12432306.244999999</v>
      </c>
      <c r="BJ35" s="236">
        <v>-12432306.244999999</v>
      </c>
      <c r="BK35" s="236">
        <v>-12433676.82</v>
      </c>
      <c r="BL35" s="236">
        <v>-12433676.82</v>
      </c>
      <c r="BM35" s="236">
        <v>-12433676.82</v>
      </c>
      <c r="BN35" s="236">
        <v>-13319198.574999999</v>
      </c>
      <c r="BO35" s="236">
        <v>-13319198.574999999</v>
      </c>
      <c r="BP35" s="236">
        <v>-13319198.574999999</v>
      </c>
      <c r="BQ35" s="236">
        <v>-13319198.574999999</v>
      </c>
      <c r="BR35" s="236">
        <v>-13319198.574999999</v>
      </c>
      <c r="BS35" s="236">
        <v>-13319198.574999999</v>
      </c>
      <c r="BT35" s="236">
        <v>-13319198.574999999</v>
      </c>
      <c r="BU35" s="236">
        <v>-13319198.574999999</v>
      </c>
      <c r="BV35" s="236">
        <v>-13319198.574999999</v>
      </c>
      <c r="BW35" s="236">
        <v>-13319198.574999999</v>
      </c>
      <c r="BX35" s="293">
        <v>-13319198.574999999</v>
      </c>
      <c r="BY35" s="293">
        <v>-13319198.574999999</v>
      </c>
      <c r="BZ35" s="293">
        <v>-16287937.389999999</v>
      </c>
      <c r="CA35" s="236">
        <v>-16287937.389999999</v>
      </c>
      <c r="CB35" s="236">
        <v>-16287937.389999999</v>
      </c>
      <c r="CC35" s="236">
        <v>-16287937.389999999</v>
      </c>
      <c r="CD35" s="236">
        <v>-16287937.389999999</v>
      </c>
      <c r="CE35" s="236">
        <v>-16287937.389999999</v>
      </c>
      <c r="CF35" s="236">
        <v>-16287937.389999999</v>
      </c>
      <c r="CG35" s="236">
        <v>-16287937.389999999</v>
      </c>
      <c r="CH35" s="236">
        <v>-16287937.389999999</v>
      </c>
      <c r="CI35" s="236">
        <v>-16287937.389999999</v>
      </c>
      <c r="CJ35" s="236">
        <v>-16287937.389999999</v>
      </c>
      <c r="CK35" s="236">
        <v>-16287937.389999999</v>
      </c>
      <c r="CL35" s="293">
        <v>-16600785</v>
      </c>
      <c r="CM35" s="236">
        <v>-16600785</v>
      </c>
      <c r="CN35" s="236">
        <v>-16600785</v>
      </c>
      <c r="CO35" s="236">
        <v>-16600785</v>
      </c>
      <c r="CP35" s="236">
        <v>-16600785</v>
      </c>
      <c r="CQ35" s="236">
        <v>-16600785</v>
      </c>
      <c r="CR35" s="236">
        <v>-16600785</v>
      </c>
      <c r="CS35" s="236">
        <v>-16600785</v>
      </c>
      <c r="CT35" s="236">
        <v>-16600785</v>
      </c>
      <c r="CU35" s="236">
        <v>-16600785</v>
      </c>
      <c r="CV35" s="618">
        <f>'[60]KY ADIT-August 17'!J112</f>
        <v>-16669761.247300474</v>
      </c>
      <c r="CW35" s="618">
        <f>'[60]KY ADIT-August 17'!K112</f>
        <v>-16739691.555818217</v>
      </c>
      <c r="CX35" s="618">
        <f>'[60]KY ADIT-August 17'!L112</f>
        <v>-16810351.402835242</v>
      </c>
      <c r="CY35" s="618">
        <f>'[60]KY ADIT-August 17'!M112</f>
        <v>-16635926.205452554</v>
      </c>
      <c r="CZ35" s="618">
        <f>'[60]KY ADIT-August 17'!N112</f>
        <v>-16455164.736872599</v>
      </c>
      <c r="DA35" s="618">
        <f>'[60]KY ADIT-August 17'!O112</f>
        <v>-16269890.776681583</v>
      </c>
      <c r="DB35" s="618">
        <f>'[60]KY ADIT-August 17'!P112</f>
        <v>-16079974.296859901</v>
      </c>
      <c r="DC35" s="618">
        <f>'[60]KY ADIT-August 17'!Q112</f>
        <v>-15886019.272158006</v>
      </c>
      <c r="DD35" s="618">
        <f>'[60]KY ADIT-August 17'!R112</f>
        <v>-15686323.130288476</v>
      </c>
      <c r="DE35" s="618">
        <f>'[60]KY ADIT-August 17'!S112</f>
        <v>-15480317.849731665</v>
      </c>
      <c r="DF35" s="618">
        <f>'[60]KY ADIT-August 17'!T112</f>
        <v>-15266712.839768849</v>
      </c>
      <c r="DG35" s="618">
        <f>'[60]KY ADIT-August 17'!U112</f>
        <v>-15046401.108406028</v>
      </c>
      <c r="DH35" s="618">
        <f>'[60]KY ADIT-August 17'!V112</f>
        <v>-14818180.725183904</v>
      </c>
      <c r="DI35" s="618">
        <f>'[60]KY ADIT-August 17'!W112</f>
        <v>-14582629.695145287</v>
      </c>
      <c r="DJ35" s="618">
        <f>'[60]KY ADIT-August 17'!X112</f>
        <v>-14348675.963695049</v>
      </c>
      <c r="DK35" s="618">
        <f>'[60]KY ADIT-August 17'!Y112</f>
        <v>-14126794.204939473</v>
      </c>
      <c r="DL35" s="618">
        <f>'[60]KY ADIT-August 17'!Z112</f>
        <v>-13903239.355563844</v>
      </c>
      <c r="DM35" s="618">
        <f>'[60]KY ADIT-August 17'!AA112</f>
        <v>-13678672.085659042</v>
      </c>
      <c r="DN35" s="618">
        <f>'[60]KY ADIT-August 17'!AB112</f>
        <v>-13453215.717575345</v>
      </c>
      <c r="DO35" s="618">
        <f>'[60]KY ADIT-August 17'!AC112</f>
        <v>-13227273.342520928</v>
      </c>
      <c r="DP35" s="618">
        <f>'[60]KY ADIT-August 17'!AD112</f>
        <v>-13000566.532552017</v>
      </c>
    </row>
    <row r="36" spans="1:120" outlineLevel="2">
      <c r="A36" s="189" t="s">
        <v>806</v>
      </c>
      <c r="B36" s="602">
        <v>2820</v>
      </c>
      <c r="C36" s="294" t="s">
        <v>297</v>
      </c>
      <c r="D36" s="294" t="s">
        <v>744</v>
      </c>
      <c r="E36" s="293">
        <v>0</v>
      </c>
      <c r="F36" s="293"/>
      <c r="G36" s="410"/>
      <c r="H36" s="410"/>
      <c r="I36" s="410"/>
      <c r="J36" s="410"/>
      <c r="K36" s="410"/>
      <c r="L36" s="410"/>
      <c r="M36" s="410"/>
      <c r="N36" s="410"/>
      <c r="O36" s="410"/>
      <c r="P36" s="410"/>
      <c r="Q36" s="410"/>
      <c r="R36" s="293"/>
      <c r="S36" s="236"/>
      <c r="T36" s="236"/>
      <c r="U36" s="236"/>
      <c r="V36" s="236"/>
      <c r="W36" s="236"/>
      <c r="X36" s="236"/>
      <c r="Y36" s="101"/>
      <c r="Z36" s="236"/>
      <c r="AA36" s="236"/>
      <c r="AB36" s="101"/>
      <c r="AC36" s="411"/>
      <c r="AD36" s="293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93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>
        <v>0</v>
      </c>
      <c r="BP36" s="236">
        <v>0</v>
      </c>
      <c r="BQ36" s="236">
        <v>0</v>
      </c>
      <c r="BR36" s="236">
        <v>0</v>
      </c>
      <c r="BS36" s="236">
        <v>0</v>
      </c>
      <c r="BT36" s="236">
        <v>0</v>
      </c>
      <c r="BU36" s="236">
        <v>0</v>
      </c>
      <c r="BV36" s="236">
        <v>0</v>
      </c>
      <c r="BW36" s="236">
        <v>0</v>
      </c>
      <c r="BX36" s="293">
        <v>0</v>
      </c>
      <c r="BY36" s="293">
        <v>0</v>
      </c>
      <c r="BZ36" s="293">
        <v>0</v>
      </c>
      <c r="CA36" s="236">
        <v>0</v>
      </c>
      <c r="CB36" s="236">
        <v>0</v>
      </c>
      <c r="CC36" s="236">
        <v>0</v>
      </c>
      <c r="CD36" s="236">
        <v>0</v>
      </c>
      <c r="CE36" s="236">
        <v>0</v>
      </c>
      <c r="CF36" s="236">
        <v>0</v>
      </c>
      <c r="CG36" s="236">
        <v>0</v>
      </c>
      <c r="CH36" s="236">
        <v>0</v>
      </c>
      <c r="CI36" s="236">
        <v>0</v>
      </c>
      <c r="CJ36" s="236">
        <v>0</v>
      </c>
      <c r="CK36" s="236">
        <v>0</v>
      </c>
      <c r="CL36" s="293">
        <v>0</v>
      </c>
      <c r="CM36" s="236">
        <v>0</v>
      </c>
      <c r="CN36" s="236">
        <v>0</v>
      </c>
      <c r="CO36" s="236">
        <v>0</v>
      </c>
      <c r="CP36" s="236">
        <v>0</v>
      </c>
      <c r="CQ36" s="236">
        <v>0</v>
      </c>
      <c r="CR36" s="236">
        <v>0</v>
      </c>
      <c r="CS36" s="236">
        <v>0</v>
      </c>
      <c r="CT36" s="236">
        <v>0</v>
      </c>
      <c r="CU36" s="236">
        <v>0</v>
      </c>
    </row>
    <row r="37" spans="1:120" outlineLevel="2">
      <c r="A37" s="189" t="s">
        <v>217</v>
      </c>
      <c r="B37" s="602">
        <v>2820</v>
      </c>
      <c r="C37" s="294" t="s">
        <v>297</v>
      </c>
      <c r="D37" s="294" t="s">
        <v>327</v>
      </c>
      <c r="E37" s="293">
        <v>1554.96</v>
      </c>
      <c r="F37" s="293">
        <v>-487828.35</v>
      </c>
      <c r="G37" s="410">
        <v>-487828.35</v>
      </c>
      <c r="H37" s="410">
        <v>-487828.35</v>
      </c>
      <c r="I37" s="410">
        <v>-487828.35</v>
      </c>
      <c r="J37" s="410">
        <v>-487828.35</v>
      </c>
      <c r="K37" s="410">
        <v>-487828.35</v>
      </c>
      <c r="L37" s="410">
        <v>-487828.35</v>
      </c>
      <c r="M37" s="410">
        <v>-487828.35</v>
      </c>
      <c r="N37" s="410">
        <v>-487828.35</v>
      </c>
      <c r="O37" s="410">
        <v>0</v>
      </c>
      <c r="P37" s="410">
        <v>0</v>
      </c>
      <c r="Q37" s="410">
        <v>0</v>
      </c>
      <c r="R37" s="293">
        <v>-11073.73</v>
      </c>
      <c r="S37" s="236">
        <v>-11073.73</v>
      </c>
      <c r="T37" s="236">
        <v>-11073.73</v>
      </c>
      <c r="U37" s="236">
        <v>-11073.73</v>
      </c>
      <c r="V37" s="236">
        <v>-11073.73</v>
      </c>
      <c r="W37" s="236">
        <v>-11073.73</v>
      </c>
      <c r="X37" s="236">
        <v>-11073.73</v>
      </c>
      <c r="Y37" s="101">
        <v>-11073.73</v>
      </c>
      <c r="Z37" s="236">
        <v>-11073.73</v>
      </c>
      <c r="AA37" s="236">
        <v>-11073.73</v>
      </c>
      <c r="AB37" s="101">
        <v>-11073.73</v>
      </c>
      <c r="AC37" s="411">
        <v>-11073.73</v>
      </c>
      <c r="AD37" s="293">
        <v>0</v>
      </c>
      <c r="AE37" s="236">
        <v>0</v>
      </c>
      <c r="AF37" s="236">
        <v>0</v>
      </c>
      <c r="AG37" s="236">
        <v>0</v>
      </c>
      <c r="AH37" s="236">
        <v>0</v>
      </c>
      <c r="AI37" s="236">
        <v>0</v>
      </c>
      <c r="AJ37" s="236">
        <v>0</v>
      </c>
      <c r="AK37" s="236">
        <v>0</v>
      </c>
      <c r="AL37" s="236">
        <v>0</v>
      </c>
      <c r="AM37" s="236">
        <v>0</v>
      </c>
      <c r="AN37" s="236">
        <v>0</v>
      </c>
      <c r="AO37" s="236">
        <v>0</v>
      </c>
      <c r="AP37" s="236">
        <v>0</v>
      </c>
      <c r="AQ37" s="236">
        <v>0</v>
      </c>
      <c r="AR37" s="236">
        <v>0</v>
      </c>
      <c r="AS37" s="236">
        <v>0</v>
      </c>
      <c r="AT37" s="236">
        <v>0</v>
      </c>
      <c r="AU37" s="236">
        <v>0</v>
      </c>
      <c r="AV37" s="236">
        <v>0</v>
      </c>
      <c r="AW37" s="236">
        <v>0</v>
      </c>
      <c r="AX37" s="236">
        <v>0</v>
      </c>
      <c r="AY37" s="236">
        <v>0</v>
      </c>
      <c r="AZ37" s="236">
        <v>0</v>
      </c>
      <c r="BA37" s="236">
        <v>0</v>
      </c>
      <c r="BB37" s="236">
        <v>0</v>
      </c>
      <c r="BC37" s="293">
        <v>0</v>
      </c>
      <c r="BD37" s="236">
        <v>0</v>
      </c>
      <c r="BE37" s="236">
        <v>0</v>
      </c>
      <c r="BF37" s="236">
        <v>0</v>
      </c>
      <c r="BG37" s="236">
        <v>0</v>
      </c>
      <c r="BH37" s="236">
        <v>0</v>
      </c>
      <c r="BI37" s="236">
        <v>0</v>
      </c>
      <c r="BJ37" s="236">
        <v>0</v>
      </c>
      <c r="BK37" s="236">
        <v>0</v>
      </c>
      <c r="BL37" s="236">
        <v>0</v>
      </c>
      <c r="BM37" s="236">
        <v>0</v>
      </c>
      <c r="BN37" s="236">
        <v>0</v>
      </c>
      <c r="BO37" s="236">
        <v>0</v>
      </c>
      <c r="BP37" s="236">
        <v>0</v>
      </c>
      <c r="BQ37" s="236">
        <v>0</v>
      </c>
      <c r="BR37" s="236">
        <v>0</v>
      </c>
      <c r="BS37" s="236">
        <v>0</v>
      </c>
      <c r="BT37" s="236">
        <v>0</v>
      </c>
      <c r="BU37" s="236">
        <v>0</v>
      </c>
      <c r="BV37" s="236">
        <v>0</v>
      </c>
      <c r="BW37" s="236">
        <v>0</v>
      </c>
      <c r="BX37" s="293">
        <v>0</v>
      </c>
      <c r="BY37" s="293">
        <v>0</v>
      </c>
      <c r="BZ37" s="293">
        <v>0</v>
      </c>
      <c r="CA37" s="236">
        <v>0</v>
      </c>
      <c r="CB37" s="236">
        <v>0</v>
      </c>
      <c r="CC37" s="236">
        <v>0</v>
      </c>
      <c r="CD37" s="236">
        <v>0</v>
      </c>
      <c r="CE37" s="236">
        <v>0</v>
      </c>
      <c r="CF37" s="236">
        <v>0</v>
      </c>
      <c r="CG37" s="236">
        <v>0</v>
      </c>
      <c r="CH37" s="236">
        <v>0</v>
      </c>
      <c r="CI37" s="236">
        <v>0</v>
      </c>
      <c r="CJ37" s="236">
        <v>0</v>
      </c>
      <c r="CK37" s="236">
        <v>0</v>
      </c>
      <c r="CL37" s="293">
        <v>0</v>
      </c>
      <c r="CM37" s="236">
        <v>0</v>
      </c>
      <c r="CN37" s="236">
        <v>0</v>
      </c>
      <c r="CO37" s="236">
        <v>0</v>
      </c>
      <c r="CP37" s="236">
        <v>0</v>
      </c>
      <c r="CQ37" s="236">
        <v>0</v>
      </c>
      <c r="CR37" s="236">
        <v>0</v>
      </c>
      <c r="CS37" s="236">
        <v>0</v>
      </c>
      <c r="CT37" s="236">
        <v>0</v>
      </c>
      <c r="CU37" s="236">
        <v>0</v>
      </c>
    </row>
    <row r="38" spans="1:120" outlineLevel="2">
      <c r="A38" s="189" t="s">
        <v>218</v>
      </c>
      <c r="B38" s="602">
        <v>2820</v>
      </c>
      <c r="C38" s="294" t="s">
        <v>297</v>
      </c>
      <c r="D38" s="294" t="s">
        <v>328</v>
      </c>
      <c r="E38" s="293">
        <v>0</v>
      </c>
      <c r="F38" s="293">
        <v>0</v>
      </c>
      <c r="G38" s="410">
        <v>0</v>
      </c>
      <c r="H38" s="410">
        <v>0</v>
      </c>
      <c r="I38" s="410">
        <v>0</v>
      </c>
      <c r="J38" s="410">
        <v>0</v>
      </c>
      <c r="K38" s="410">
        <v>0</v>
      </c>
      <c r="L38" s="410">
        <v>0</v>
      </c>
      <c r="M38" s="410">
        <v>0</v>
      </c>
      <c r="N38" s="410">
        <v>0</v>
      </c>
      <c r="O38" s="410">
        <v>0</v>
      </c>
      <c r="P38" s="410">
        <v>0</v>
      </c>
      <c r="Q38" s="410">
        <v>0</v>
      </c>
      <c r="R38" s="293">
        <v>0</v>
      </c>
      <c r="S38" s="236">
        <v>0</v>
      </c>
      <c r="T38" s="236">
        <v>0</v>
      </c>
      <c r="U38" s="236">
        <v>0</v>
      </c>
      <c r="V38" s="236">
        <v>0</v>
      </c>
      <c r="W38" s="236">
        <v>0</v>
      </c>
      <c r="X38" s="236">
        <v>0</v>
      </c>
      <c r="Y38" s="101">
        <v>0</v>
      </c>
      <c r="Z38" s="236">
        <v>0</v>
      </c>
      <c r="AA38" s="236">
        <v>0</v>
      </c>
      <c r="AB38" s="101">
        <v>0</v>
      </c>
      <c r="AC38" s="411">
        <v>0</v>
      </c>
      <c r="AD38" s="293">
        <v>0</v>
      </c>
      <c r="AE38" s="236">
        <v>0</v>
      </c>
      <c r="AF38" s="236">
        <v>0</v>
      </c>
      <c r="AG38" s="236">
        <v>0</v>
      </c>
      <c r="AH38" s="236">
        <v>0</v>
      </c>
      <c r="AI38" s="236">
        <v>0</v>
      </c>
      <c r="AJ38" s="236">
        <v>0</v>
      </c>
      <c r="AK38" s="236">
        <v>0</v>
      </c>
      <c r="AL38" s="236">
        <v>0</v>
      </c>
      <c r="AM38" s="236">
        <v>0</v>
      </c>
      <c r="AN38" s="236">
        <v>0</v>
      </c>
      <c r="AO38" s="236">
        <v>0</v>
      </c>
      <c r="AP38" s="236">
        <v>0</v>
      </c>
      <c r="AQ38" s="236">
        <v>0</v>
      </c>
      <c r="AR38" s="236">
        <v>0</v>
      </c>
      <c r="AS38" s="236">
        <v>0</v>
      </c>
      <c r="AT38" s="236">
        <v>0</v>
      </c>
      <c r="AU38" s="236">
        <v>0</v>
      </c>
      <c r="AV38" s="236">
        <v>0</v>
      </c>
      <c r="AW38" s="236">
        <v>0</v>
      </c>
      <c r="AX38" s="236">
        <v>0</v>
      </c>
      <c r="AY38" s="236">
        <v>0</v>
      </c>
      <c r="AZ38" s="236">
        <v>0</v>
      </c>
      <c r="BA38" s="236">
        <v>0</v>
      </c>
      <c r="BB38" s="236">
        <v>0</v>
      </c>
      <c r="BC38" s="293">
        <v>0</v>
      </c>
      <c r="BD38" s="236">
        <v>0</v>
      </c>
      <c r="BE38" s="236">
        <v>0</v>
      </c>
      <c r="BF38" s="236">
        <v>0</v>
      </c>
      <c r="BG38" s="236">
        <v>0</v>
      </c>
      <c r="BH38" s="236">
        <v>0</v>
      </c>
      <c r="BI38" s="236">
        <v>0</v>
      </c>
      <c r="BJ38" s="236">
        <v>0</v>
      </c>
      <c r="BK38" s="236">
        <v>0</v>
      </c>
      <c r="BL38" s="236">
        <v>0</v>
      </c>
      <c r="BM38" s="236">
        <v>0</v>
      </c>
      <c r="BN38" s="236">
        <v>0</v>
      </c>
      <c r="BO38" s="236">
        <v>0</v>
      </c>
      <c r="BP38" s="236">
        <v>0</v>
      </c>
      <c r="BQ38" s="236">
        <v>0</v>
      </c>
      <c r="BR38" s="236">
        <v>0</v>
      </c>
      <c r="BS38" s="236">
        <v>0</v>
      </c>
      <c r="BT38" s="236">
        <v>0</v>
      </c>
      <c r="BU38" s="236">
        <v>0</v>
      </c>
      <c r="BV38" s="236">
        <v>0</v>
      </c>
      <c r="BW38" s="236">
        <v>0</v>
      </c>
      <c r="BX38" s="293">
        <v>0</v>
      </c>
      <c r="BY38" s="293">
        <v>0</v>
      </c>
      <c r="BZ38" s="293">
        <v>0</v>
      </c>
      <c r="CA38" s="236">
        <v>0</v>
      </c>
      <c r="CB38" s="236">
        <v>0</v>
      </c>
      <c r="CC38" s="236">
        <v>0</v>
      </c>
      <c r="CD38" s="236">
        <v>0</v>
      </c>
      <c r="CE38" s="236">
        <v>0</v>
      </c>
      <c r="CF38" s="236">
        <v>0</v>
      </c>
      <c r="CG38" s="236">
        <v>0</v>
      </c>
      <c r="CH38" s="236">
        <v>0</v>
      </c>
      <c r="CI38" s="236">
        <v>0</v>
      </c>
      <c r="CJ38" s="236">
        <v>0</v>
      </c>
      <c r="CK38" s="236">
        <v>0</v>
      </c>
      <c r="CL38" s="293">
        <v>0</v>
      </c>
      <c r="CM38" s="236">
        <v>0</v>
      </c>
      <c r="CN38" s="236">
        <v>0</v>
      </c>
      <c r="CO38" s="236">
        <v>0</v>
      </c>
      <c r="CP38" s="236">
        <v>0</v>
      </c>
      <c r="CQ38" s="236">
        <v>0</v>
      </c>
      <c r="CR38" s="236">
        <v>0</v>
      </c>
      <c r="CS38" s="236">
        <v>0</v>
      </c>
      <c r="CT38" s="236">
        <v>0</v>
      </c>
      <c r="CU38" s="236">
        <v>0</v>
      </c>
    </row>
    <row r="39" spans="1:120" outlineLevel="2">
      <c r="A39" s="189" t="s">
        <v>219</v>
      </c>
      <c r="B39" s="602">
        <v>2820</v>
      </c>
      <c r="C39" s="294" t="s">
        <v>297</v>
      </c>
      <c r="D39" s="294" t="s">
        <v>329</v>
      </c>
      <c r="E39" s="293">
        <v>0</v>
      </c>
      <c r="F39" s="293">
        <v>0</v>
      </c>
      <c r="G39" s="410">
        <v>0</v>
      </c>
      <c r="H39" s="410">
        <v>0</v>
      </c>
      <c r="I39" s="410">
        <v>0</v>
      </c>
      <c r="J39" s="410">
        <v>0</v>
      </c>
      <c r="K39" s="410">
        <v>0</v>
      </c>
      <c r="L39" s="410">
        <v>0</v>
      </c>
      <c r="M39" s="410">
        <v>0</v>
      </c>
      <c r="N39" s="410">
        <v>0</v>
      </c>
      <c r="O39" s="410">
        <v>0</v>
      </c>
      <c r="P39" s="410">
        <v>0</v>
      </c>
      <c r="Q39" s="410">
        <v>0</v>
      </c>
      <c r="R39" s="293">
        <v>0</v>
      </c>
      <c r="S39" s="236">
        <v>0</v>
      </c>
      <c r="T39" s="236">
        <v>0</v>
      </c>
      <c r="U39" s="236">
        <v>0</v>
      </c>
      <c r="V39" s="236">
        <v>0</v>
      </c>
      <c r="W39" s="236">
        <v>0</v>
      </c>
      <c r="X39" s="236">
        <v>0</v>
      </c>
      <c r="Y39" s="101">
        <v>0</v>
      </c>
      <c r="Z39" s="236">
        <v>0</v>
      </c>
      <c r="AA39" s="236">
        <v>0</v>
      </c>
      <c r="AB39" s="101">
        <v>0</v>
      </c>
      <c r="AC39" s="411">
        <v>0</v>
      </c>
      <c r="AD39" s="293">
        <v>0</v>
      </c>
      <c r="AE39" s="236">
        <v>0</v>
      </c>
      <c r="AF39" s="236">
        <v>0</v>
      </c>
      <c r="AG39" s="236">
        <v>0</v>
      </c>
      <c r="AH39" s="236">
        <v>0</v>
      </c>
      <c r="AI39" s="236">
        <v>0</v>
      </c>
      <c r="AJ39" s="236">
        <v>0</v>
      </c>
      <c r="AK39" s="236">
        <v>0</v>
      </c>
      <c r="AL39" s="236">
        <v>0</v>
      </c>
      <c r="AM39" s="236">
        <v>0</v>
      </c>
      <c r="AN39" s="236">
        <v>0</v>
      </c>
      <c r="AO39" s="236">
        <v>0</v>
      </c>
      <c r="AP39" s="236">
        <v>0</v>
      </c>
      <c r="AQ39" s="236">
        <v>0</v>
      </c>
      <c r="AR39" s="236">
        <v>0</v>
      </c>
      <c r="AS39" s="236">
        <v>0</v>
      </c>
      <c r="AT39" s="236">
        <v>0</v>
      </c>
      <c r="AU39" s="236">
        <v>0</v>
      </c>
      <c r="AV39" s="236">
        <v>0</v>
      </c>
      <c r="AW39" s="236">
        <v>0</v>
      </c>
      <c r="AX39" s="236">
        <v>0</v>
      </c>
      <c r="AY39" s="236">
        <v>0</v>
      </c>
      <c r="AZ39" s="236">
        <v>0</v>
      </c>
      <c r="BA39" s="236">
        <v>0</v>
      </c>
      <c r="BB39" s="236">
        <v>0</v>
      </c>
      <c r="BC39" s="293">
        <v>0</v>
      </c>
      <c r="BD39" s="236">
        <v>0</v>
      </c>
      <c r="BE39" s="236">
        <v>0</v>
      </c>
      <c r="BF39" s="236">
        <v>0</v>
      </c>
      <c r="BG39" s="236">
        <v>0</v>
      </c>
      <c r="BH39" s="236">
        <v>0</v>
      </c>
      <c r="BI39" s="236">
        <v>0</v>
      </c>
      <c r="BJ39" s="236">
        <v>0</v>
      </c>
      <c r="BK39" s="236">
        <v>0</v>
      </c>
      <c r="BL39" s="236">
        <v>0</v>
      </c>
      <c r="BM39" s="236">
        <v>0</v>
      </c>
      <c r="BN39" s="236">
        <v>0</v>
      </c>
      <c r="BO39" s="236">
        <v>0</v>
      </c>
      <c r="BP39" s="236">
        <v>0</v>
      </c>
      <c r="BQ39" s="236">
        <v>0</v>
      </c>
      <c r="BR39" s="236">
        <v>0</v>
      </c>
      <c r="BS39" s="236">
        <v>0</v>
      </c>
      <c r="BT39" s="236">
        <v>0</v>
      </c>
      <c r="BU39" s="236">
        <v>0</v>
      </c>
      <c r="BV39" s="236">
        <v>0</v>
      </c>
      <c r="BW39" s="236">
        <v>0</v>
      </c>
      <c r="BX39" s="293">
        <v>0</v>
      </c>
      <c r="BY39" s="293">
        <v>0</v>
      </c>
      <c r="BZ39" s="293">
        <v>0</v>
      </c>
      <c r="CA39" s="236">
        <v>0</v>
      </c>
      <c r="CB39" s="236">
        <v>0</v>
      </c>
      <c r="CC39" s="236">
        <v>0</v>
      </c>
      <c r="CD39" s="236">
        <v>0</v>
      </c>
      <c r="CE39" s="236">
        <v>0</v>
      </c>
      <c r="CF39" s="236">
        <v>0</v>
      </c>
      <c r="CG39" s="236">
        <v>0</v>
      </c>
      <c r="CH39" s="236">
        <v>0</v>
      </c>
      <c r="CI39" s="236">
        <v>0</v>
      </c>
      <c r="CJ39" s="236">
        <v>0</v>
      </c>
      <c r="CK39" s="236">
        <v>0</v>
      </c>
      <c r="CL39" s="293">
        <v>0</v>
      </c>
      <c r="CM39" s="236">
        <v>0</v>
      </c>
      <c r="CN39" s="236">
        <v>0</v>
      </c>
      <c r="CO39" s="236">
        <v>0</v>
      </c>
      <c r="CP39" s="236">
        <v>0</v>
      </c>
      <c r="CQ39" s="236">
        <v>0</v>
      </c>
      <c r="CR39" s="236">
        <v>0</v>
      </c>
      <c r="CS39" s="236">
        <v>0</v>
      </c>
      <c r="CT39" s="236">
        <v>0</v>
      </c>
      <c r="CU39" s="236">
        <v>0</v>
      </c>
    </row>
    <row r="40" spans="1:120" outlineLevel="2">
      <c r="A40" s="189" t="s">
        <v>220</v>
      </c>
      <c r="B40" s="602">
        <v>2820</v>
      </c>
      <c r="C40" s="294" t="s">
        <v>297</v>
      </c>
      <c r="D40" s="294" t="s">
        <v>330</v>
      </c>
      <c r="E40" s="293">
        <v>0</v>
      </c>
      <c r="F40" s="293">
        <v>0</v>
      </c>
      <c r="G40" s="410">
        <v>0</v>
      </c>
      <c r="H40" s="410">
        <v>0</v>
      </c>
      <c r="I40" s="410">
        <v>0</v>
      </c>
      <c r="J40" s="410">
        <v>0</v>
      </c>
      <c r="K40" s="410">
        <v>0</v>
      </c>
      <c r="L40" s="410">
        <v>0</v>
      </c>
      <c r="M40" s="410">
        <v>0</v>
      </c>
      <c r="N40" s="410">
        <v>0</v>
      </c>
      <c r="O40" s="410">
        <v>0</v>
      </c>
      <c r="P40" s="410">
        <v>0</v>
      </c>
      <c r="Q40" s="410">
        <v>0</v>
      </c>
      <c r="R40" s="293">
        <v>0</v>
      </c>
      <c r="S40" s="236">
        <v>0</v>
      </c>
      <c r="T40" s="236">
        <v>0</v>
      </c>
      <c r="U40" s="236">
        <v>0</v>
      </c>
      <c r="V40" s="236">
        <v>0</v>
      </c>
      <c r="W40" s="236">
        <v>0</v>
      </c>
      <c r="X40" s="236">
        <v>0</v>
      </c>
      <c r="Y40" s="101">
        <v>0</v>
      </c>
      <c r="Z40" s="236">
        <v>0</v>
      </c>
      <c r="AA40" s="236">
        <v>0</v>
      </c>
      <c r="AB40" s="101">
        <v>0</v>
      </c>
      <c r="AC40" s="411">
        <v>0</v>
      </c>
      <c r="AD40" s="293">
        <v>0</v>
      </c>
      <c r="AE40" s="236">
        <v>0</v>
      </c>
      <c r="AF40" s="236">
        <v>0</v>
      </c>
      <c r="AG40" s="236">
        <v>0</v>
      </c>
      <c r="AH40" s="236">
        <v>0</v>
      </c>
      <c r="AI40" s="236">
        <v>0</v>
      </c>
      <c r="AJ40" s="236">
        <v>0</v>
      </c>
      <c r="AK40" s="236">
        <v>0</v>
      </c>
      <c r="AL40" s="236">
        <v>0</v>
      </c>
      <c r="AM40" s="236">
        <v>0</v>
      </c>
      <c r="AN40" s="236">
        <v>0</v>
      </c>
      <c r="AO40" s="236">
        <v>0</v>
      </c>
      <c r="AP40" s="236">
        <v>0</v>
      </c>
      <c r="AQ40" s="236">
        <v>0</v>
      </c>
      <c r="AR40" s="236">
        <v>0</v>
      </c>
      <c r="AS40" s="236">
        <v>0</v>
      </c>
      <c r="AT40" s="236">
        <v>0</v>
      </c>
      <c r="AU40" s="236">
        <v>0</v>
      </c>
      <c r="AV40" s="236">
        <v>0</v>
      </c>
      <c r="AW40" s="236">
        <v>0</v>
      </c>
      <c r="AX40" s="236">
        <v>0</v>
      </c>
      <c r="AY40" s="236">
        <v>0</v>
      </c>
      <c r="AZ40" s="236">
        <v>0</v>
      </c>
      <c r="BA40" s="236">
        <v>0</v>
      </c>
      <c r="BB40" s="236">
        <v>0</v>
      </c>
      <c r="BC40" s="293">
        <v>0</v>
      </c>
      <c r="BD40" s="236">
        <v>0</v>
      </c>
      <c r="BE40" s="236">
        <v>0</v>
      </c>
      <c r="BF40" s="236">
        <v>0</v>
      </c>
      <c r="BG40" s="236">
        <v>0</v>
      </c>
      <c r="BH40" s="236">
        <v>0</v>
      </c>
      <c r="BI40" s="236">
        <v>0</v>
      </c>
      <c r="BJ40" s="236">
        <v>0</v>
      </c>
      <c r="BK40" s="236">
        <v>0</v>
      </c>
      <c r="BL40" s="236">
        <v>0</v>
      </c>
      <c r="BM40" s="236">
        <v>0</v>
      </c>
      <c r="BN40" s="236">
        <v>0</v>
      </c>
      <c r="BO40" s="236">
        <v>0</v>
      </c>
      <c r="BP40" s="236">
        <v>0</v>
      </c>
      <c r="BQ40" s="236">
        <v>0</v>
      </c>
      <c r="BR40" s="236">
        <v>0</v>
      </c>
      <c r="BS40" s="236">
        <v>0</v>
      </c>
      <c r="BT40" s="236">
        <v>0</v>
      </c>
      <c r="BU40" s="236">
        <v>0</v>
      </c>
      <c r="BV40" s="236">
        <v>0</v>
      </c>
      <c r="BW40" s="236">
        <v>0</v>
      </c>
      <c r="BX40" s="293">
        <v>0</v>
      </c>
      <c r="BY40" s="293">
        <v>0</v>
      </c>
      <c r="BZ40" s="293">
        <v>0</v>
      </c>
      <c r="CA40" s="236">
        <v>0</v>
      </c>
      <c r="CB40" s="236">
        <v>0</v>
      </c>
      <c r="CC40" s="236">
        <v>0</v>
      </c>
      <c r="CD40" s="236">
        <v>0</v>
      </c>
      <c r="CE40" s="236">
        <v>0</v>
      </c>
      <c r="CF40" s="236">
        <v>0</v>
      </c>
      <c r="CG40" s="236">
        <v>0</v>
      </c>
      <c r="CH40" s="236">
        <v>0</v>
      </c>
      <c r="CI40" s="236">
        <v>0</v>
      </c>
      <c r="CJ40" s="236">
        <v>0</v>
      </c>
      <c r="CK40" s="236">
        <v>0</v>
      </c>
      <c r="CL40" s="293">
        <v>0</v>
      </c>
      <c r="CM40" s="236">
        <v>0</v>
      </c>
      <c r="CN40" s="236">
        <v>0</v>
      </c>
      <c r="CO40" s="236">
        <v>0</v>
      </c>
      <c r="CP40" s="236">
        <v>0</v>
      </c>
      <c r="CQ40" s="236">
        <v>0</v>
      </c>
      <c r="CR40" s="236">
        <v>0</v>
      </c>
      <c r="CS40" s="236">
        <v>0</v>
      </c>
      <c r="CT40" s="236">
        <v>0</v>
      </c>
      <c r="CU40" s="236">
        <v>0</v>
      </c>
    </row>
    <row r="41" spans="1:120" outlineLevel="2">
      <c r="A41" s="189" t="s">
        <v>221</v>
      </c>
      <c r="B41" s="602">
        <v>2820</v>
      </c>
      <c r="C41" s="294" t="s">
        <v>297</v>
      </c>
      <c r="D41" s="294" t="s">
        <v>331</v>
      </c>
      <c r="E41" s="293">
        <v>0</v>
      </c>
      <c r="F41" s="293">
        <v>0</v>
      </c>
      <c r="G41" s="410">
        <v>0</v>
      </c>
      <c r="H41" s="410">
        <v>0</v>
      </c>
      <c r="I41" s="410">
        <v>0</v>
      </c>
      <c r="J41" s="410">
        <v>0</v>
      </c>
      <c r="K41" s="410">
        <v>0</v>
      </c>
      <c r="L41" s="410">
        <v>0</v>
      </c>
      <c r="M41" s="410">
        <v>0</v>
      </c>
      <c r="N41" s="410">
        <v>0</v>
      </c>
      <c r="O41" s="410">
        <v>0</v>
      </c>
      <c r="P41" s="410">
        <v>0</v>
      </c>
      <c r="Q41" s="410">
        <v>0</v>
      </c>
      <c r="R41" s="293">
        <v>0</v>
      </c>
      <c r="S41" s="236">
        <v>0</v>
      </c>
      <c r="T41" s="236">
        <v>0</v>
      </c>
      <c r="U41" s="236">
        <v>0</v>
      </c>
      <c r="V41" s="236">
        <v>0</v>
      </c>
      <c r="W41" s="236">
        <v>0</v>
      </c>
      <c r="X41" s="236">
        <v>0</v>
      </c>
      <c r="Y41" s="101">
        <v>0</v>
      </c>
      <c r="Z41" s="236">
        <v>0</v>
      </c>
      <c r="AA41" s="236">
        <v>0</v>
      </c>
      <c r="AB41" s="101">
        <v>0</v>
      </c>
      <c r="AC41" s="411">
        <v>0</v>
      </c>
      <c r="AD41" s="293">
        <v>0</v>
      </c>
      <c r="AE41" s="236">
        <v>0</v>
      </c>
      <c r="AF41" s="236">
        <v>0</v>
      </c>
      <c r="AG41" s="236">
        <v>0</v>
      </c>
      <c r="AH41" s="236">
        <v>0</v>
      </c>
      <c r="AI41" s="236">
        <v>0</v>
      </c>
      <c r="AJ41" s="236">
        <v>0</v>
      </c>
      <c r="AK41" s="236">
        <v>0</v>
      </c>
      <c r="AL41" s="236">
        <v>0</v>
      </c>
      <c r="AM41" s="236">
        <v>0</v>
      </c>
      <c r="AN41" s="236">
        <v>0</v>
      </c>
      <c r="AO41" s="236">
        <v>0</v>
      </c>
      <c r="AP41" s="236">
        <v>0</v>
      </c>
      <c r="AQ41" s="236">
        <v>0</v>
      </c>
      <c r="AR41" s="236">
        <v>0</v>
      </c>
      <c r="AS41" s="236">
        <v>0</v>
      </c>
      <c r="AT41" s="236">
        <v>0</v>
      </c>
      <c r="AU41" s="236">
        <v>0</v>
      </c>
      <c r="AV41" s="236">
        <v>0</v>
      </c>
      <c r="AW41" s="236">
        <v>0</v>
      </c>
      <c r="AX41" s="236">
        <v>0</v>
      </c>
      <c r="AY41" s="236">
        <v>0</v>
      </c>
      <c r="AZ41" s="236">
        <v>0</v>
      </c>
      <c r="BA41" s="236">
        <v>0</v>
      </c>
      <c r="BB41" s="236">
        <v>0</v>
      </c>
      <c r="BC41" s="293">
        <v>0</v>
      </c>
      <c r="BD41" s="236">
        <v>0</v>
      </c>
      <c r="BE41" s="236">
        <v>0</v>
      </c>
      <c r="BF41" s="236">
        <v>0</v>
      </c>
      <c r="BG41" s="236">
        <v>0</v>
      </c>
      <c r="BH41" s="236">
        <v>0</v>
      </c>
      <c r="BI41" s="236">
        <v>0</v>
      </c>
      <c r="BJ41" s="236">
        <v>0</v>
      </c>
      <c r="BK41" s="236">
        <v>0</v>
      </c>
      <c r="BL41" s="236">
        <v>0</v>
      </c>
      <c r="BM41" s="236">
        <v>0</v>
      </c>
      <c r="BN41" s="236">
        <v>0</v>
      </c>
      <c r="BO41" s="236">
        <v>0</v>
      </c>
      <c r="BP41" s="236">
        <v>0</v>
      </c>
      <c r="BQ41" s="236">
        <v>0</v>
      </c>
      <c r="BR41" s="236">
        <v>0</v>
      </c>
      <c r="BS41" s="236">
        <v>0</v>
      </c>
      <c r="BT41" s="236">
        <v>0</v>
      </c>
      <c r="BU41" s="236">
        <v>0</v>
      </c>
      <c r="BV41" s="236">
        <v>0</v>
      </c>
      <c r="BW41" s="236">
        <v>0</v>
      </c>
      <c r="BX41" s="293">
        <v>0</v>
      </c>
      <c r="BY41" s="293">
        <v>0</v>
      </c>
      <c r="BZ41" s="293">
        <v>0</v>
      </c>
      <c r="CA41" s="236">
        <v>0</v>
      </c>
      <c r="CB41" s="236">
        <v>0</v>
      </c>
      <c r="CC41" s="236">
        <v>0</v>
      </c>
      <c r="CD41" s="236">
        <v>0</v>
      </c>
      <c r="CE41" s="236">
        <v>0</v>
      </c>
      <c r="CF41" s="236">
        <v>0</v>
      </c>
      <c r="CG41" s="236">
        <v>0</v>
      </c>
      <c r="CH41" s="236">
        <v>0</v>
      </c>
      <c r="CI41" s="236">
        <v>0</v>
      </c>
      <c r="CJ41" s="236">
        <v>0</v>
      </c>
      <c r="CK41" s="236">
        <v>0</v>
      </c>
      <c r="CL41" s="293">
        <v>0</v>
      </c>
      <c r="CM41" s="236">
        <v>0</v>
      </c>
      <c r="CN41" s="236">
        <v>0</v>
      </c>
      <c r="CO41" s="236">
        <v>0</v>
      </c>
      <c r="CP41" s="236">
        <v>0</v>
      </c>
      <c r="CQ41" s="236">
        <v>0</v>
      </c>
      <c r="CR41" s="236">
        <v>0</v>
      </c>
      <c r="CS41" s="236">
        <v>0</v>
      </c>
      <c r="CT41" s="236">
        <v>0</v>
      </c>
      <c r="CU41" s="236">
        <v>0</v>
      </c>
    </row>
    <row r="42" spans="1:120" outlineLevel="2">
      <c r="A42" s="189" t="s">
        <v>223</v>
      </c>
      <c r="B42" s="602">
        <v>2820</v>
      </c>
      <c r="C42" s="294" t="s">
        <v>297</v>
      </c>
      <c r="D42" s="294" t="s">
        <v>333</v>
      </c>
      <c r="E42" s="293">
        <v>0</v>
      </c>
      <c r="F42" s="293">
        <v>0</v>
      </c>
      <c r="G42" s="410">
        <v>0</v>
      </c>
      <c r="H42" s="410">
        <v>0</v>
      </c>
      <c r="I42" s="410">
        <v>0</v>
      </c>
      <c r="J42" s="410">
        <v>0</v>
      </c>
      <c r="K42" s="410">
        <v>0</v>
      </c>
      <c r="L42" s="410">
        <v>0</v>
      </c>
      <c r="M42" s="410">
        <v>0</v>
      </c>
      <c r="N42" s="410">
        <v>0</v>
      </c>
      <c r="O42" s="410">
        <v>0</v>
      </c>
      <c r="P42" s="410">
        <v>0</v>
      </c>
      <c r="Q42" s="410">
        <v>0</v>
      </c>
      <c r="R42" s="293">
        <v>0</v>
      </c>
      <c r="S42" s="236">
        <v>0</v>
      </c>
      <c r="T42" s="236">
        <v>0</v>
      </c>
      <c r="U42" s="236">
        <v>0</v>
      </c>
      <c r="V42" s="236">
        <v>0</v>
      </c>
      <c r="W42" s="236">
        <v>0</v>
      </c>
      <c r="X42" s="236">
        <v>0</v>
      </c>
      <c r="Y42" s="101">
        <v>0</v>
      </c>
      <c r="Z42" s="236">
        <v>0</v>
      </c>
      <c r="AA42" s="236">
        <v>0</v>
      </c>
      <c r="AB42" s="101">
        <v>0</v>
      </c>
      <c r="AC42" s="411">
        <v>0</v>
      </c>
      <c r="AD42" s="293">
        <v>0</v>
      </c>
      <c r="AE42" s="236">
        <v>0</v>
      </c>
      <c r="AF42" s="236">
        <v>0</v>
      </c>
      <c r="AG42" s="236">
        <v>0</v>
      </c>
      <c r="AH42" s="236">
        <v>0</v>
      </c>
      <c r="AI42" s="236">
        <v>0</v>
      </c>
      <c r="AJ42" s="236">
        <v>0</v>
      </c>
      <c r="AK42" s="236">
        <v>0</v>
      </c>
      <c r="AL42" s="236">
        <v>0</v>
      </c>
      <c r="AM42" s="236">
        <v>0</v>
      </c>
      <c r="AN42" s="236">
        <v>0</v>
      </c>
      <c r="AO42" s="236">
        <v>0</v>
      </c>
      <c r="AP42" s="236">
        <v>0</v>
      </c>
      <c r="AQ42" s="236">
        <v>0</v>
      </c>
      <c r="AR42" s="236">
        <v>0</v>
      </c>
      <c r="AS42" s="236">
        <v>0</v>
      </c>
      <c r="AT42" s="236">
        <v>0</v>
      </c>
      <c r="AU42" s="236">
        <v>0</v>
      </c>
      <c r="AV42" s="236">
        <v>0</v>
      </c>
      <c r="AW42" s="236">
        <v>0</v>
      </c>
      <c r="AX42" s="236">
        <v>0</v>
      </c>
      <c r="AY42" s="236">
        <v>0</v>
      </c>
      <c r="AZ42" s="236">
        <v>0</v>
      </c>
      <c r="BA42" s="236">
        <v>0</v>
      </c>
      <c r="BB42" s="236">
        <v>0</v>
      </c>
      <c r="BC42" s="293">
        <v>0</v>
      </c>
      <c r="BD42" s="236">
        <v>0</v>
      </c>
      <c r="BE42" s="236">
        <v>0</v>
      </c>
      <c r="BF42" s="236">
        <v>0</v>
      </c>
      <c r="BG42" s="236">
        <v>0</v>
      </c>
      <c r="BH42" s="236">
        <v>0</v>
      </c>
      <c r="BI42" s="236">
        <v>0</v>
      </c>
      <c r="BJ42" s="236">
        <v>0</v>
      </c>
      <c r="BK42" s="236">
        <v>0</v>
      </c>
      <c r="BL42" s="236">
        <v>0</v>
      </c>
      <c r="BM42" s="236">
        <v>0</v>
      </c>
      <c r="BN42" s="236">
        <v>0</v>
      </c>
      <c r="BO42" s="236">
        <v>0</v>
      </c>
      <c r="BP42" s="236">
        <v>0</v>
      </c>
      <c r="BQ42" s="236">
        <v>0</v>
      </c>
      <c r="BR42" s="236">
        <v>0</v>
      </c>
      <c r="BS42" s="236">
        <v>0</v>
      </c>
      <c r="BT42" s="236">
        <v>0</v>
      </c>
      <c r="BU42" s="236">
        <v>0</v>
      </c>
      <c r="BV42" s="236">
        <v>0</v>
      </c>
      <c r="BW42" s="236">
        <v>0</v>
      </c>
      <c r="BX42" s="293">
        <v>0</v>
      </c>
      <c r="BY42" s="293">
        <v>0</v>
      </c>
      <c r="BZ42" s="293">
        <v>0</v>
      </c>
      <c r="CA42" s="236">
        <v>0</v>
      </c>
      <c r="CB42" s="236">
        <v>0</v>
      </c>
      <c r="CC42" s="236">
        <v>0</v>
      </c>
      <c r="CD42" s="236">
        <v>0</v>
      </c>
      <c r="CE42" s="236">
        <v>0</v>
      </c>
      <c r="CF42" s="236">
        <v>0</v>
      </c>
      <c r="CG42" s="236">
        <v>0</v>
      </c>
      <c r="CH42" s="236">
        <v>0</v>
      </c>
      <c r="CI42" s="236">
        <v>0</v>
      </c>
      <c r="CJ42" s="236">
        <v>0</v>
      </c>
      <c r="CK42" s="236">
        <v>0</v>
      </c>
      <c r="CL42" s="293">
        <v>0</v>
      </c>
      <c r="CM42" s="236">
        <v>0</v>
      </c>
      <c r="CN42" s="236">
        <v>0</v>
      </c>
      <c r="CO42" s="236">
        <v>0</v>
      </c>
      <c r="CP42" s="236">
        <v>0</v>
      </c>
      <c r="CQ42" s="236">
        <v>0</v>
      </c>
      <c r="CR42" s="236">
        <v>0</v>
      </c>
      <c r="CS42" s="236">
        <v>0</v>
      </c>
      <c r="CT42" s="236">
        <v>0</v>
      </c>
      <c r="CU42" s="236">
        <v>0</v>
      </c>
    </row>
    <row r="43" spans="1:120" outlineLevel="2">
      <c r="A43" s="189" t="s">
        <v>863</v>
      </c>
      <c r="B43" s="602">
        <v>2820</v>
      </c>
      <c r="C43" s="294" t="s">
        <v>297</v>
      </c>
      <c r="D43" s="294" t="s">
        <v>334</v>
      </c>
      <c r="E43" s="293">
        <v>0</v>
      </c>
      <c r="F43" s="293">
        <v>0</v>
      </c>
      <c r="G43" s="410">
        <v>0</v>
      </c>
      <c r="H43" s="410">
        <v>0</v>
      </c>
      <c r="I43" s="410">
        <v>0</v>
      </c>
      <c r="J43" s="410">
        <v>0</v>
      </c>
      <c r="K43" s="410">
        <v>0</v>
      </c>
      <c r="L43" s="410">
        <v>0</v>
      </c>
      <c r="M43" s="410">
        <v>0</v>
      </c>
      <c r="N43" s="410">
        <v>0</v>
      </c>
      <c r="O43" s="410">
        <v>0</v>
      </c>
      <c r="P43" s="410">
        <v>0</v>
      </c>
      <c r="Q43" s="410">
        <v>0</v>
      </c>
      <c r="R43" s="293">
        <v>694973.22</v>
      </c>
      <c r="S43" s="236">
        <v>694973.22</v>
      </c>
      <c r="T43" s="236">
        <v>694973.22</v>
      </c>
      <c r="U43" s="236">
        <v>694973.22</v>
      </c>
      <c r="V43" s="236">
        <v>694973.22</v>
      </c>
      <c r="W43" s="236">
        <v>694973.22</v>
      </c>
      <c r="X43" s="236">
        <v>694973.22</v>
      </c>
      <c r="Y43" s="101">
        <v>694973.22</v>
      </c>
      <c r="Z43" s="236">
        <v>694973.22</v>
      </c>
      <c r="AA43" s="236">
        <v>694973.22</v>
      </c>
      <c r="AB43" s="101">
        <v>694973.22</v>
      </c>
      <c r="AC43" s="411">
        <v>694973.22</v>
      </c>
      <c r="AD43" s="293">
        <v>0</v>
      </c>
      <c r="AE43" s="236">
        <v>0</v>
      </c>
      <c r="AF43" s="236">
        <v>0</v>
      </c>
      <c r="AG43" s="236">
        <v>0</v>
      </c>
      <c r="AH43" s="236">
        <v>0</v>
      </c>
      <c r="AI43" s="236">
        <v>0</v>
      </c>
      <c r="AJ43" s="236">
        <v>0</v>
      </c>
      <c r="AK43" s="236">
        <v>0</v>
      </c>
      <c r="AL43" s="236">
        <v>0</v>
      </c>
      <c r="AM43" s="236">
        <v>0</v>
      </c>
      <c r="AN43" s="236">
        <v>0</v>
      </c>
      <c r="AO43" s="236">
        <v>0</v>
      </c>
      <c r="AP43" s="236">
        <v>0</v>
      </c>
      <c r="AQ43" s="236">
        <v>0</v>
      </c>
      <c r="AR43" s="236">
        <v>0</v>
      </c>
      <c r="AS43" s="236">
        <v>0</v>
      </c>
      <c r="AT43" s="236">
        <v>0</v>
      </c>
      <c r="AU43" s="236">
        <v>0</v>
      </c>
      <c r="AV43" s="236">
        <v>0</v>
      </c>
      <c r="AW43" s="236">
        <v>0</v>
      </c>
      <c r="AX43" s="236">
        <v>0</v>
      </c>
      <c r="AY43" s="236">
        <v>0</v>
      </c>
      <c r="AZ43" s="236">
        <v>0</v>
      </c>
      <c r="BA43" s="236">
        <v>0</v>
      </c>
      <c r="BB43" s="236">
        <v>0</v>
      </c>
      <c r="BC43" s="293">
        <v>0</v>
      </c>
      <c r="BD43" s="236">
        <v>0</v>
      </c>
      <c r="BE43" s="236">
        <v>0</v>
      </c>
      <c r="BF43" s="236">
        <v>0</v>
      </c>
      <c r="BG43" s="236">
        <v>0</v>
      </c>
      <c r="BH43" s="236">
        <v>0</v>
      </c>
      <c r="BI43" s="236">
        <v>0</v>
      </c>
      <c r="BJ43" s="236">
        <v>0</v>
      </c>
      <c r="BK43" s="236">
        <v>0</v>
      </c>
      <c r="BL43" s="236">
        <v>0</v>
      </c>
      <c r="BM43" s="236">
        <v>0</v>
      </c>
      <c r="BN43" s="236">
        <v>0</v>
      </c>
      <c r="BO43" s="236">
        <v>0</v>
      </c>
      <c r="BP43" s="236">
        <v>0</v>
      </c>
      <c r="BQ43" s="236">
        <v>0</v>
      </c>
      <c r="BR43" s="236">
        <v>0</v>
      </c>
      <c r="BS43" s="236">
        <v>0</v>
      </c>
      <c r="BT43" s="236">
        <v>0</v>
      </c>
      <c r="BU43" s="236">
        <v>0</v>
      </c>
      <c r="BV43" s="236">
        <v>0</v>
      </c>
      <c r="BW43" s="236">
        <v>0</v>
      </c>
      <c r="BX43" s="293">
        <v>0</v>
      </c>
      <c r="BY43" s="293">
        <v>0</v>
      </c>
      <c r="BZ43" s="293">
        <v>0</v>
      </c>
      <c r="CA43" s="236">
        <v>0</v>
      </c>
      <c r="CB43" s="236">
        <v>0</v>
      </c>
      <c r="CC43" s="236">
        <v>0</v>
      </c>
      <c r="CD43" s="236">
        <v>0</v>
      </c>
      <c r="CE43" s="236">
        <v>0</v>
      </c>
      <c r="CF43" s="236">
        <v>0</v>
      </c>
      <c r="CG43" s="236">
        <v>0</v>
      </c>
      <c r="CH43" s="236">
        <v>0</v>
      </c>
      <c r="CI43" s="236">
        <v>0</v>
      </c>
      <c r="CJ43" s="236">
        <v>0</v>
      </c>
      <c r="CK43" s="236">
        <v>0</v>
      </c>
      <c r="CL43" s="293">
        <v>0</v>
      </c>
      <c r="CM43" s="236">
        <v>0</v>
      </c>
      <c r="CN43" s="236">
        <v>0</v>
      </c>
      <c r="CO43" s="236">
        <v>0</v>
      </c>
      <c r="CP43" s="236">
        <v>0</v>
      </c>
      <c r="CQ43" s="236">
        <v>0</v>
      </c>
      <c r="CR43" s="236">
        <v>0</v>
      </c>
      <c r="CS43" s="236">
        <v>0</v>
      </c>
      <c r="CT43" s="236">
        <v>0</v>
      </c>
      <c r="CU43" s="236">
        <v>0</v>
      </c>
    </row>
    <row r="44" spans="1:120" s="257" customFormat="1" outlineLevel="1">
      <c r="A44" s="257" t="s">
        <v>764</v>
      </c>
      <c r="C44" s="412"/>
      <c r="D44" s="412"/>
      <c r="E44" s="380">
        <v>-177480.9</v>
      </c>
      <c r="F44" s="380">
        <v>-37286378.890000001</v>
      </c>
      <c r="G44" s="413">
        <v>-37286378.890000001</v>
      </c>
      <c r="H44" s="413">
        <v>-37286378.890000001</v>
      </c>
      <c r="I44" s="413">
        <v>-37286378.890000001</v>
      </c>
      <c r="J44" s="413">
        <v>-37286378.890000001</v>
      </c>
      <c r="K44" s="413">
        <v>-37286378.890000001</v>
      </c>
      <c r="L44" s="413">
        <v>-37286378.890000001</v>
      </c>
      <c r="M44" s="413">
        <v>-37286378.890000001</v>
      </c>
      <c r="N44" s="413">
        <v>-37286378.890000001</v>
      </c>
      <c r="O44" s="413">
        <v>-45502529.28467498</v>
      </c>
      <c r="P44" s="413">
        <v>-45502529.28467498</v>
      </c>
      <c r="Q44" s="413">
        <v>-45502529.28467498</v>
      </c>
      <c r="R44" s="380">
        <v>-50731522.140000001</v>
      </c>
      <c r="S44" s="312">
        <v>-50731522.140000001</v>
      </c>
      <c r="T44" s="312">
        <v>-50731522.140000001</v>
      </c>
      <c r="U44" s="312">
        <v>-50731522.140000001</v>
      </c>
      <c r="V44" s="312">
        <v>-50731522.140000001</v>
      </c>
      <c r="W44" s="312">
        <v>-50731522.140000001</v>
      </c>
      <c r="X44" s="312">
        <v>-50731522.140000001</v>
      </c>
      <c r="Y44" s="311">
        <v>-50731522.140000001</v>
      </c>
      <c r="Z44" s="312">
        <v>-50731522.140000001</v>
      </c>
      <c r="AA44" s="312">
        <v>-50731522.140000001</v>
      </c>
      <c r="AB44" s="311">
        <v>-50731522.140000001</v>
      </c>
      <c r="AC44" s="414">
        <v>-50731522.140000001</v>
      </c>
      <c r="AD44" s="380">
        <v>-57879840.740000002</v>
      </c>
      <c r="AE44" s="312">
        <v>-57879840.740000002</v>
      </c>
      <c r="AF44" s="312">
        <v>-57879840.740000002</v>
      </c>
      <c r="AG44" s="312">
        <v>-57879840.740000002</v>
      </c>
      <c r="AH44" s="312">
        <v>-57879840.740000002</v>
      </c>
      <c r="AI44" s="312">
        <v>-57879840.740000002</v>
      </c>
      <c r="AJ44" s="312">
        <v>-57879840.740000002</v>
      </c>
      <c r="AK44" s="312">
        <v>-57879840.740000002</v>
      </c>
      <c r="AL44" s="312">
        <v>-57879840.740000002</v>
      </c>
      <c r="AM44" s="312">
        <v>-57879840.740000002</v>
      </c>
      <c r="AN44" s="312">
        <v>-57879840.740000002</v>
      </c>
      <c r="AO44" s="312">
        <v>-57879840.740000002</v>
      </c>
      <c r="AP44" s="312">
        <v>-60602701.634999998</v>
      </c>
      <c r="AQ44" s="312">
        <v>-60602701.634999998</v>
      </c>
      <c r="AR44" s="312">
        <v>-60602701.634999998</v>
      </c>
      <c r="AS44" s="312">
        <v>-60602701.634999998</v>
      </c>
      <c r="AT44" s="312">
        <v>-60602701.634999998</v>
      </c>
      <c r="AU44" s="312">
        <v>-60602701.634999998</v>
      </c>
      <c r="AV44" s="312">
        <v>-60760123.579999998</v>
      </c>
      <c r="AW44" s="312">
        <v>-60760123.579999998</v>
      </c>
      <c r="AX44" s="312">
        <v>-60760123.579999998</v>
      </c>
      <c r="AY44" s="312">
        <v>-61065553.024999999</v>
      </c>
      <c r="AZ44" s="312">
        <v>-61065553.024999999</v>
      </c>
      <c r="BA44" s="312">
        <v>-60874433.185000002</v>
      </c>
      <c r="BB44" s="312">
        <v>-66480504.319999993</v>
      </c>
      <c r="BC44" s="380">
        <v>-66480504.319999993</v>
      </c>
      <c r="BD44" s="312">
        <v>-66480504.319999993</v>
      </c>
      <c r="BE44" s="312">
        <v>-66480504.319999993</v>
      </c>
      <c r="BF44" s="312">
        <v>-66480504.319999993</v>
      </c>
      <c r="BG44" s="312">
        <v>-66480504.319999993</v>
      </c>
      <c r="BH44" s="312">
        <v>-66480504.319999993</v>
      </c>
      <c r="BI44" s="312">
        <v>-66480504.319999993</v>
      </c>
      <c r="BJ44" s="312">
        <v>-66480504.319999993</v>
      </c>
      <c r="BK44" s="312">
        <v>-66448552.585000001</v>
      </c>
      <c r="BL44" s="312">
        <v>-66448552.585000001</v>
      </c>
      <c r="BM44" s="312">
        <v>-66448552.585000001</v>
      </c>
      <c r="BN44" s="312">
        <v>-69788304.409999996</v>
      </c>
      <c r="BO44" s="312">
        <v>-69788304.409999996</v>
      </c>
      <c r="BP44" s="312">
        <v>-69788304.409999996</v>
      </c>
      <c r="BQ44" s="312">
        <v>-69788304.409999996</v>
      </c>
      <c r="BR44" s="312">
        <v>-69788304.409999996</v>
      </c>
      <c r="BS44" s="312">
        <v>-69788304.409999996</v>
      </c>
      <c r="BT44" s="312">
        <v>-69788304.409999996</v>
      </c>
      <c r="BU44" s="312">
        <v>-69788304.409999996</v>
      </c>
      <c r="BV44" s="312">
        <v>-69788304.409999996</v>
      </c>
      <c r="BW44" s="312">
        <v>-69788304.409999996</v>
      </c>
      <c r="BX44" s="380">
        <v>-69788304.409999996</v>
      </c>
      <c r="BY44" s="380">
        <v>-69788304.409999996</v>
      </c>
      <c r="BZ44" s="380">
        <v>-79951293.234999999</v>
      </c>
      <c r="CA44" s="380">
        <v>-79951293.234999999</v>
      </c>
      <c r="CB44" s="380">
        <v>-79951293.234999999</v>
      </c>
      <c r="CC44" s="380">
        <v>-79951293.234999999</v>
      </c>
      <c r="CD44" s="380">
        <v>-79951293.234999999</v>
      </c>
      <c r="CE44" s="380">
        <v>-79951293.234999999</v>
      </c>
      <c r="CF44" s="380">
        <v>-79951293.234999999</v>
      </c>
      <c r="CG44" s="380">
        <v>-79951293.234999999</v>
      </c>
      <c r="CH44" s="380">
        <v>-79951293.234999999</v>
      </c>
      <c r="CI44" s="380">
        <v>-79951293.234999999</v>
      </c>
      <c r="CJ44" s="380">
        <v>-79951293.234999999</v>
      </c>
      <c r="CK44" s="380">
        <v>-79951293.234999999</v>
      </c>
      <c r="CL44" s="380">
        <v>-94952456</v>
      </c>
      <c r="CM44" s="380">
        <v>-94952456</v>
      </c>
      <c r="CN44" s="380">
        <v>-94952456</v>
      </c>
      <c r="CO44" s="380">
        <v>-94952456</v>
      </c>
      <c r="CP44" s="380">
        <v>-94952456</v>
      </c>
      <c r="CQ44" s="380">
        <v>-94952456</v>
      </c>
      <c r="CR44" s="380">
        <v>-94952456</v>
      </c>
      <c r="CS44" s="380">
        <v>-94952456</v>
      </c>
      <c r="CT44" s="380">
        <v>-94952456</v>
      </c>
      <c r="CU44" s="380">
        <v>-94952456</v>
      </c>
      <c r="CV44" s="257">
        <f>SUBTOTAL(9,CV34:CV43)</f>
        <v>-99397436.659537777</v>
      </c>
      <c r="CW44" s="257">
        <f t="shared" ref="CW44:DP44" si="5">SUBTOTAL(9,CW34:CW43)</f>
        <v>-103798006.98892581</v>
      </c>
      <c r="CX44" s="257">
        <f t="shared" si="5"/>
        <v>-107571628.75443169</v>
      </c>
      <c r="CY44" s="257">
        <f t="shared" si="5"/>
        <v>-108677104.15381345</v>
      </c>
      <c r="CZ44" s="257">
        <f t="shared" si="5"/>
        <v>-109959748.94007586</v>
      </c>
      <c r="DA44" s="257">
        <f t="shared" si="5"/>
        <v>-110816666.55327797</v>
      </c>
      <c r="DB44" s="257">
        <f t="shared" si="5"/>
        <v>-111698972.52957132</v>
      </c>
      <c r="DC44" s="257">
        <f t="shared" si="5"/>
        <v>-112437747.75806883</v>
      </c>
      <c r="DD44" s="257">
        <f t="shared" si="5"/>
        <v>-113564002.87543592</v>
      </c>
      <c r="DE44" s="257">
        <f t="shared" si="5"/>
        <v>-114815137.40631916</v>
      </c>
      <c r="DF44" s="257">
        <f t="shared" si="5"/>
        <v>-116356743.18225914</v>
      </c>
      <c r="DG44" s="257">
        <f t="shared" si="5"/>
        <v>-117685395.77718185</v>
      </c>
      <c r="DH44" s="257">
        <f t="shared" si="5"/>
        <v>-119337157.744644</v>
      </c>
      <c r="DI44" s="257">
        <f t="shared" si="5"/>
        <v>-120794670.98999813</v>
      </c>
      <c r="DJ44" s="257">
        <f t="shared" si="5"/>
        <v>-121833033.59202884</v>
      </c>
      <c r="DK44" s="257">
        <f t="shared" si="5"/>
        <v>-122361632.63436782</v>
      </c>
      <c r="DL44" s="257">
        <f t="shared" si="5"/>
        <v>-123046751.53612228</v>
      </c>
      <c r="DM44" s="257">
        <f t="shared" si="5"/>
        <v>-123372040.8902026</v>
      </c>
      <c r="DN44" s="257">
        <f t="shared" si="5"/>
        <v>-123629463.433551</v>
      </c>
      <c r="DO44" s="257">
        <f t="shared" si="5"/>
        <v>-123689168.19322272</v>
      </c>
      <c r="DP44" s="257">
        <f t="shared" si="5"/>
        <v>-123877634.31705078</v>
      </c>
    </row>
    <row r="45" spans="1:120" outlineLevel="2">
      <c r="A45" s="189" t="s">
        <v>225</v>
      </c>
      <c r="B45" s="603"/>
      <c r="C45" s="294" t="s">
        <v>299</v>
      </c>
      <c r="D45" s="294" t="s">
        <v>336</v>
      </c>
      <c r="E45" s="293">
        <v>0</v>
      </c>
      <c r="F45" s="293">
        <v>5806618.6799999997</v>
      </c>
      <c r="G45" s="410">
        <v>5806618.6799999997</v>
      </c>
      <c r="H45" s="410">
        <v>5806618.6799999997</v>
      </c>
      <c r="I45" s="410">
        <v>5806618.6799999997</v>
      </c>
      <c r="J45" s="410">
        <v>5806618.6799999997</v>
      </c>
      <c r="K45" s="410">
        <v>5806618.6799999997</v>
      </c>
      <c r="L45" s="410">
        <v>5806618.6799999997</v>
      </c>
      <c r="M45" s="410">
        <v>5806618.6799999997</v>
      </c>
      <c r="N45" s="410">
        <v>5806618.6799999997</v>
      </c>
      <c r="O45" s="410">
        <v>5806618.6799999997</v>
      </c>
      <c r="P45" s="410">
        <v>5806618.6799999997</v>
      </c>
      <c r="Q45" s="410">
        <v>5806618.6799999997</v>
      </c>
      <c r="R45" s="293">
        <v>6533995.3899999997</v>
      </c>
      <c r="S45" s="236">
        <v>6533995.3899999997</v>
      </c>
      <c r="T45" s="236">
        <v>6533995.3899999997</v>
      </c>
      <c r="U45" s="236">
        <v>6533995.3899999997</v>
      </c>
      <c r="V45" s="236">
        <v>6533995.3899999997</v>
      </c>
      <c r="W45" s="236">
        <v>6533995.3899999997</v>
      </c>
      <c r="X45" s="236">
        <v>6533995.3899999997</v>
      </c>
      <c r="Y45" s="101">
        <v>6533995.3899999997</v>
      </c>
      <c r="Z45" s="236">
        <v>6533995.3899999997</v>
      </c>
      <c r="AA45" s="236">
        <v>6533995.3899999997</v>
      </c>
      <c r="AB45" s="101">
        <v>6533995.3899999997</v>
      </c>
      <c r="AC45" s="411">
        <v>6533995.3899999997</v>
      </c>
      <c r="AD45" s="293">
        <v>28411.19</v>
      </c>
      <c r="AE45" s="236">
        <v>28411.19</v>
      </c>
      <c r="AF45" s="236">
        <v>28411.19</v>
      </c>
      <c r="AG45" s="236">
        <v>28411.19</v>
      </c>
      <c r="AH45" s="236">
        <v>28411.19</v>
      </c>
      <c r="AI45" s="236">
        <v>28411.19</v>
      </c>
      <c r="AJ45" s="236">
        <v>28411.19</v>
      </c>
      <c r="AK45" s="236">
        <v>28411.19</v>
      </c>
      <c r="AL45" s="236">
        <v>28411.19</v>
      </c>
      <c r="AM45" s="236">
        <v>28411.19</v>
      </c>
      <c r="AN45" s="236">
        <v>28411.19</v>
      </c>
      <c r="AO45" s="236">
        <v>28411.19</v>
      </c>
      <c r="AP45" s="236">
        <v>-61846.33</v>
      </c>
      <c r="AQ45" s="236">
        <v>-61846.33</v>
      </c>
      <c r="AR45" s="236">
        <v>-61846.33</v>
      </c>
      <c r="AS45" s="236">
        <v>-61846.33</v>
      </c>
      <c r="AT45" s="236">
        <v>-61846.33</v>
      </c>
      <c r="AU45" s="236">
        <v>-61846.33</v>
      </c>
      <c r="AV45" s="236">
        <v>-61846.33</v>
      </c>
      <c r="AW45" s="236">
        <v>-61846.33</v>
      </c>
      <c r="AX45" s="236">
        <v>-61846.33</v>
      </c>
      <c r="AY45" s="236">
        <v>-61846.33</v>
      </c>
      <c r="AZ45" s="236">
        <v>-61846.33</v>
      </c>
      <c r="BA45" s="236">
        <v>-61846.33</v>
      </c>
      <c r="BB45" s="236">
        <v>-1079984.9949999999</v>
      </c>
      <c r="BC45" s="293">
        <v>-1079984.9949999999</v>
      </c>
      <c r="BD45" s="236">
        <v>-1079984.9949999999</v>
      </c>
      <c r="BE45" s="236">
        <v>-1079984.9949999999</v>
      </c>
      <c r="BF45" s="236">
        <v>-1079984.9949999999</v>
      </c>
      <c r="BG45" s="236">
        <v>-1079984.9949999999</v>
      </c>
      <c r="BH45" s="236">
        <v>-1079984.9949999999</v>
      </c>
      <c r="BI45" s="236">
        <v>-1079984.9949999999</v>
      </c>
      <c r="BJ45" s="236">
        <v>-1079984.9949999999</v>
      </c>
      <c r="BK45" s="236">
        <v>-1430685.0249999999</v>
      </c>
      <c r="BL45" s="236">
        <v>-1430685.0249999999</v>
      </c>
      <c r="BM45" s="236">
        <v>-1430685.0249999999</v>
      </c>
      <c r="BN45" s="236">
        <v>-1162679.76</v>
      </c>
      <c r="BO45" s="236">
        <v>-1162679.76</v>
      </c>
      <c r="BP45" s="236">
        <v>-1162679.76</v>
      </c>
      <c r="BQ45" s="236">
        <v>-1162679.76</v>
      </c>
      <c r="BR45" s="236">
        <v>-1162679.76</v>
      </c>
      <c r="BS45" s="236">
        <v>-1162679.76</v>
      </c>
      <c r="BT45" s="236">
        <v>-1162679.76</v>
      </c>
      <c r="BU45" s="236">
        <v>-1162679.76</v>
      </c>
      <c r="BV45" s="236">
        <v>-1162679.76</v>
      </c>
      <c r="BW45" s="236">
        <v>-1162679.76</v>
      </c>
      <c r="BX45" s="293">
        <v>-1162679.76</v>
      </c>
      <c r="BY45" s="293">
        <v>-1162679.76</v>
      </c>
      <c r="BZ45" s="293">
        <v>2136049.7149999999</v>
      </c>
      <c r="CA45" s="236">
        <v>2136049.7149999999</v>
      </c>
      <c r="CB45" s="236">
        <v>2136049.7149999999</v>
      </c>
      <c r="CC45" s="236">
        <v>2136049.7149999999</v>
      </c>
      <c r="CD45" s="236">
        <v>2136049.7149999999</v>
      </c>
      <c r="CE45" s="236">
        <v>2136049.7149999999</v>
      </c>
      <c r="CF45" s="236">
        <v>2136049.7149999999</v>
      </c>
      <c r="CG45" s="236">
        <v>2136049.7149999999</v>
      </c>
      <c r="CH45" s="236">
        <v>2136049.7149999999</v>
      </c>
      <c r="CI45" s="236">
        <v>2136049.7149999999</v>
      </c>
      <c r="CJ45" s="236">
        <v>2136049.7149999999</v>
      </c>
      <c r="CK45" s="236">
        <v>2136049.7149999999</v>
      </c>
      <c r="CL45" s="293">
        <v>-355656</v>
      </c>
      <c r="CM45" s="236">
        <v>-355656</v>
      </c>
      <c r="CN45" s="236">
        <v>-355656</v>
      </c>
      <c r="CO45" s="236">
        <v>-355656</v>
      </c>
      <c r="CP45" s="236">
        <v>-355656</v>
      </c>
      <c r="CQ45" s="236">
        <v>-355656</v>
      </c>
      <c r="CR45" s="236">
        <v>-355656</v>
      </c>
      <c r="CS45" s="236">
        <v>-355656</v>
      </c>
      <c r="CT45" s="236">
        <v>-355656</v>
      </c>
      <c r="CU45" s="236">
        <v>-355656</v>
      </c>
      <c r="CV45" s="236">
        <f>CU45</f>
        <v>-355656</v>
      </c>
      <c r="CW45" s="236">
        <f t="shared" ref="CW45:DP45" si="6">CV45</f>
        <v>-355656</v>
      </c>
      <c r="CX45" s="236">
        <f t="shared" si="6"/>
        <v>-355656</v>
      </c>
      <c r="CY45" s="236">
        <f t="shared" si="6"/>
        <v>-355656</v>
      </c>
      <c r="CZ45" s="236">
        <f t="shared" si="6"/>
        <v>-355656</v>
      </c>
      <c r="DA45" s="236">
        <f t="shared" si="6"/>
        <v>-355656</v>
      </c>
      <c r="DB45" s="236">
        <f t="shared" si="6"/>
        <v>-355656</v>
      </c>
      <c r="DC45" s="236">
        <f t="shared" si="6"/>
        <v>-355656</v>
      </c>
      <c r="DD45" s="236">
        <f t="shared" si="6"/>
        <v>-355656</v>
      </c>
      <c r="DE45" s="236">
        <f t="shared" si="6"/>
        <v>-355656</v>
      </c>
      <c r="DF45" s="236">
        <f t="shared" si="6"/>
        <v>-355656</v>
      </c>
      <c r="DG45" s="236">
        <f t="shared" si="6"/>
        <v>-355656</v>
      </c>
      <c r="DH45" s="236">
        <f t="shared" si="6"/>
        <v>-355656</v>
      </c>
      <c r="DI45" s="236">
        <f t="shared" si="6"/>
        <v>-355656</v>
      </c>
      <c r="DJ45" s="236">
        <f t="shared" si="6"/>
        <v>-355656</v>
      </c>
      <c r="DK45" s="236">
        <f t="shared" si="6"/>
        <v>-355656</v>
      </c>
      <c r="DL45" s="236">
        <f t="shared" si="6"/>
        <v>-355656</v>
      </c>
      <c r="DM45" s="236">
        <f t="shared" si="6"/>
        <v>-355656</v>
      </c>
      <c r="DN45" s="236">
        <f t="shared" si="6"/>
        <v>-355656</v>
      </c>
      <c r="DO45" s="236">
        <f t="shared" si="6"/>
        <v>-355656</v>
      </c>
      <c r="DP45" s="236">
        <f t="shared" si="6"/>
        <v>-355656</v>
      </c>
    </row>
    <row r="46" spans="1:120" outlineLevel="2">
      <c r="A46" s="189" t="s">
        <v>226</v>
      </c>
      <c r="B46" s="603"/>
      <c r="C46" s="294" t="s">
        <v>299</v>
      </c>
      <c r="D46" s="294" t="s">
        <v>337</v>
      </c>
      <c r="E46" s="293">
        <v>0</v>
      </c>
      <c r="F46" s="293">
        <v>-6769357.5700000003</v>
      </c>
      <c r="G46" s="410">
        <v>-6769357.5700000003</v>
      </c>
      <c r="H46" s="410">
        <v>-6769357.5700000003</v>
      </c>
      <c r="I46" s="410">
        <v>-6769357.5700000003</v>
      </c>
      <c r="J46" s="410">
        <v>-6769357.5700000003</v>
      </c>
      <c r="K46" s="410">
        <v>-6769357.5700000003</v>
      </c>
      <c r="L46" s="410">
        <v>-6769357.5700000003</v>
      </c>
      <c r="M46" s="410">
        <v>-6769357.5700000003</v>
      </c>
      <c r="N46" s="410">
        <v>-6769357.5700000003</v>
      </c>
      <c r="O46" s="410">
        <v>-6769357.5700000003</v>
      </c>
      <c r="P46" s="410">
        <v>-6769357.5700000003</v>
      </c>
      <c r="Q46" s="410">
        <v>-6769357.5700000003</v>
      </c>
      <c r="R46" s="293">
        <v>-7698514.5199999996</v>
      </c>
      <c r="S46" s="236">
        <v>-7698514.5199999996</v>
      </c>
      <c r="T46" s="236">
        <v>-7698514.5199999996</v>
      </c>
      <c r="U46" s="236">
        <v>-7698514.5199999996</v>
      </c>
      <c r="V46" s="236">
        <v>-7698514.5199999996</v>
      </c>
      <c r="W46" s="236">
        <v>-7698514.5199999996</v>
      </c>
      <c r="X46" s="236">
        <v>-7698514.5199999996</v>
      </c>
      <c r="Y46" s="101">
        <v>-7698514.5199999996</v>
      </c>
      <c r="Z46" s="236">
        <v>-7698514.5199999996</v>
      </c>
      <c r="AA46" s="236">
        <v>-7698514.5199999996</v>
      </c>
      <c r="AB46" s="101">
        <v>-7698514.5199999996</v>
      </c>
      <c r="AC46" s="411">
        <v>-7698514.5199999996</v>
      </c>
      <c r="AD46" s="293">
        <v>-2126384.08</v>
      </c>
      <c r="AE46" s="236">
        <v>-2126384.08</v>
      </c>
      <c r="AF46" s="236">
        <v>-2126384.08</v>
      </c>
      <c r="AG46" s="236">
        <v>-2126384.08</v>
      </c>
      <c r="AH46" s="236">
        <v>-2126384.08</v>
      </c>
      <c r="AI46" s="236">
        <v>-2126384.08</v>
      </c>
      <c r="AJ46" s="236">
        <v>-2126384.08</v>
      </c>
      <c r="AK46" s="236">
        <v>-2126384.08</v>
      </c>
      <c r="AL46" s="236">
        <v>-2126384.08</v>
      </c>
      <c r="AM46" s="236">
        <v>-2126384.08</v>
      </c>
      <c r="AN46" s="236">
        <v>-2126384.08</v>
      </c>
      <c r="AO46" s="236">
        <v>-2126384.08</v>
      </c>
      <c r="AP46" s="236">
        <v>-1157649.6950000001</v>
      </c>
      <c r="AQ46" s="236">
        <v>-1157649.6950000001</v>
      </c>
      <c r="AR46" s="236">
        <v>-1157649.6950000001</v>
      </c>
      <c r="AS46" s="236">
        <v>-1157649.6950000001</v>
      </c>
      <c r="AT46" s="236">
        <v>-1157649.6950000001</v>
      </c>
      <c r="AU46" s="236">
        <v>-1157649.6950000001</v>
      </c>
      <c r="AV46" s="236">
        <v>-1157649.6950000001</v>
      </c>
      <c r="AW46" s="236">
        <v>-1157649.6950000001</v>
      </c>
      <c r="AX46" s="236">
        <v>-1157649.6950000001</v>
      </c>
      <c r="AY46" s="236">
        <v>-1157649.6950000001</v>
      </c>
      <c r="AZ46" s="236">
        <v>-1157649.6950000001</v>
      </c>
      <c r="BA46" s="236">
        <v>-1157649.6950000001</v>
      </c>
      <c r="BB46" s="236">
        <v>-67853.865000000005</v>
      </c>
      <c r="BC46" s="293">
        <v>-67853.865000000005</v>
      </c>
      <c r="BD46" s="236">
        <v>-67853.865000000005</v>
      </c>
      <c r="BE46" s="236">
        <v>-67853.865000000005</v>
      </c>
      <c r="BF46" s="236">
        <v>-67853.865000000005</v>
      </c>
      <c r="BG46" s="236">
        <v>-67853.865000000005</v>
      </c>
      <c r="BH46" s="236">
        <v>-67853.865000000005</v>
      </c>
      <c r="BI46" s="236">
        <v>-67853.865000000005</v>
      </c>
      <c r="BJ46" s="236">
        <v>-67853.865000000005</v>
      </c>
      <c r="BK46" s="236">
        <v>-67853.865000000005</v>
      </c>
      <c r="BL46" s="236">
        <v>-67853.865000000005</v>
      </c>
      <c r="BM46" s="236">
        <v>-67853.865000000005</v>
      </c>
      <c r="BN46" s="236">
        <v>-67853.865000000005</v>
      </c>
      <c r="BO46" s="236">
        <v>-67853.865000000005</v>
      </c>
      <c r="BP46" s="236">
        <v>-67853.865000000005</v>
      </c>
      <c r="BQ46" s="236">
        <v>-67853.865000000005</v>
      </c>
      <c r="BR46" s="236">
        <v>-67853.865000000005</v>
      </c>
      <c r="BS46" s="236">
        <v>-67853.865000000005</v>
      </c>
      <c r="BT46" s="236">
        <v>-67853.865000000005</v>
      </c>
      <c r="BU46" s="236">
        <v>-67853.865000000005</v>
      </c>
      <c r="BV46" s="236">
        <v>-67853.865000000005</v>
      </c>
      <c r="BW46" s="236">
        <v>-67853.865000000005</v>
      </c>
      <c r="BX46" s="293">
        <v>-67853.865000000005</v>
      </c>
      <c r="BY46" s="293">
        <v>-67853.865000000005</v>
      </c>
      <c r="BZ46" s="293">
        <v>-3007698.915</v>
      </c>
      <c r="CA46" s="236">
        <v>-3007698.915</v>
      </c>
      <c r="CB46" s="236">
        <v>-3007698.915</v>
      </c>
      <c r="CC46" s="236">
        <v>-3007698.915</v>
      </c>
      <c r="CD46" s="236">
        <v>-3007698.915</v>
      </c>
      <c r="CE46" s="236">
        <v>-3007698.915</v>
      </c>
      <c r="CF46" s="236">
        <v>-3007698.915</v>
      </c>
      <c r="CG46" s="236">
        <v>-3007698.915</v>
      </c>
      <c r="CH46" s="236">
        <v>-3007698.915</v>
      </c>
      <c r="CI46" s="236">
        <v>-3007698.915</v>
      </c>
      <c r="CJ46" s="236">
        <v>-3007698.915</v>
      </c>
      <c r="CK46" s="236">
        <v>-3007698.915</v>
      </c>
      <c r="CL46" s="293">
        <v>-333873</v>
      </c>
      <c r="CM46" s="236">
        <v>-333873</v>
      </c>
      <c r="CN46" s="236">
        <v>-333873</v>
      </c>
      <c r="CO46" s="236">
        <v>-333873</v>
      </c>
      <c r="CP46" s="236">
        <v>-333873</v>
      </c>
      <c r="CQ46" s="236">
        <v>-333873</v>
      </c>
      <c r="CR46" s="236">
        <v>-333873</v>
      </c>
      <c r="CS46" s="236">
        <v>-333873</v>
      </c>
      <c r="CT46" s="236">
        <v>-333873</v>
      </c>
      <c r="CU46" s="236">
        <v>-333873</v>
      </c>
      <c r="CV46" s="236">
        <f>CU46</f>
        <v>-333873</v>
      </c>
      <c r="CW46" s="236">
        <f t="shared" ref="CW46:DP46" si="7">CV46</f>
        <v>-333873</v>
      </c>
      <c r="CX46" s="236">
        <f t="shared" si="7"/>
        <v>-333873</v>
      </c>
      <c r="CY46" s="236">
        <f t="shared" si="7"/>
        <v>-333873</v>
      </c>
      <c r="CZ46" s="236">
        <f t="shared" si="7"/>
        <v>-333873</v>
      </c>
      <c r="DA46" s="236">
        <f t="shared" si="7"/>
        <v>-333873</v>
      </c>
      <c r="DB46" s="236">
        <f t="shared" si="7"/>
        <v>-333873</v>
      </c>
      <c r="DC46" s="236">
        <f t="shared" si="7"/>
        <v>-333873</v>
      </c>
      <c r="DD46" s="236">
        <f t="shared" si="7"/>
        <v>-333873</v>
      </c>
      <c r="DE46" s="236">
        <f t="shared" si="7"/>
        <v>-333873</v>
      </c>
      <c r="DF46" s="236">
        <f t="shared" si="7"/>
        <v>-333873</v>
      </c>
      <c r="DG46" s="236">
        <f t="shared" si="7"/>
        <v>-333873</v>
      </c>
      <c r="DH46" s="236">
        <f t="shared" si="7"/>
        <v>-333873</v>
      </c>
      <c r="DI46" s="236">
        <f t="shared" si="7"/>
        <v>-333873</v>
      </c>
      <c r="DJ46" s="236">
        <f t="shared" si="7"/>
        <v>-333873</v>
      </c>
      <c r="DK46" s="236">
        <f t="shared" si="7"/>
        <v>-333873</v>
      </c>
      <c r="DL46" s="236">
        <f t="shared" si="7"/>
        <v>-333873</v>
      </c>
      <c r="DM46" s="236">
        <f t="shared" si="7"/>
        <v>-333873</v>
      </c>
      <c r="DN46" s="236">
        <f t="shared" si="7"/>
        <v>-333873</v>
      </c>
      <c r="DO46" s="236">
        <f t="shared" si="7"/>
        <v>-333873</v>
      </c>
      <c r="DP46" s="236">
        <f t="shared" si="7"/>
        <v>-333873</v>
      </c>
    </row>
    <row r="47" spans="1:120" outlineLevel="2">
      <c r="A47" s="189" t="s">
        <v>227</v>
      </c>
      <c r="B47" s="603"/>
      <c r="C47" s="294" t="s">
        <v>299</v>
      </c>
      <c r="D47" s="294" t="s">
        <v>338</v>
      </c>
      <c r="E47" s="293">
        <v>0</v>
      </c>
      <c r="F47" s="293">
        <v>0</v>
      </c>
      <c r="G47" s="410">
        <v>0</v>
      </c>
      <c r="H47" s="410">
        <v>0</v>
      </c>
      <c r="I47" s="410">
        <v>0</v>
      </c>
      <c r="J47" s="410">
        <v>0</v>
      </c>
      <c r="K47" s="410">
        <v>0</v>
      </c>
      <c r="L47" s="410">
        <v>0</v>
      </c>
      <c r="M47" s="410">
        <v>0</v>
      </c>
      <c r="N47" s="410">
        <v>0</v>
      </c>
      <c r="O47" s="410">
        <v>0</v>
      </c>
      <c r="P47" s="410">
        <v>0</v>
      </c>
      <c r="Q47" s="410">
        <v>0</v>
      </c>
      <c r="R47" s="293">
        <v>0</v>
      </c>
      <c r="S47" s="236">
        <v>0</v>
      </c>
      <c r="T47" s="236">
        <v>0</v>
      </c>
      <c r="U47" s="236">
        <v>0</v>
      </c>
      <c r="V47" s="236">
        <v>0</v>
      </c>
      <c r="W47" s="236">
        <v>0</v>
      </c>
      <c r="X47" s="236">
        <v>0</v>
      </c>
      <c r="Y47" s="101">
        <v>0</v>
      </c>
      <c r="Z47" s="236">
        <v>0</v>
      </c>
      <c r="AA47" s="236">
        <v>0</v>
      </c>
      <c r="AB47" s="101">
        <v>0</v>
      </c>
      <c r="AC47" s="411">
        <v>0</v>
      </c>
      <c r="AD47" s="293">
        <v>0</v>
      </c>
      <c r="AE47" s="236">
        <v>0</v>
      </c>
      <c r="AF47" s="236">
        <v>0</v>
      </c>
      <c r="AG47" s="236">
        <v>0</v>
      </c>
      <c r="AH47" s="236">
        <v>0</v>
      </c>
      <c r="AI47" s="236">
        <v>0</v>
      </c>
      <c r="AJ47" s="236">
        <v>0</v>
      </c>
      <c r="AK47" s="236">
        <v>0</v>
      </c>
      <c r="AL47" s="236">
        <v>0</v>
      </c>
      <c r="AM47" s="236">
        <v>0</v>
      </c>
      <c r="AN47" s="236">
        <v>0</v>
      </c>
      <c r="AO47" s="236">
        <v>0</v>
      </c>
      <c r="AP47" s="236">
        <v>0</v>
      </c>
      <c r="AQ47" s="236">
        <v>0</v>
      </c>
      <c r="AR47" s="236">
        <v>0</v>
      </c>
      <c r="AS47" s="236">
        <v>0</v>
      </c>
      <c r="AT47" s="236">
        <v>0</v>
      </c>
      <c r="AU47" s="236">
        <v>0</v>
      </c>
      <c r="AV47" s="236">
        <v>0</v>
      </c>
      <c r="AW47" s="236">
        <v>0</v>
      </c>
      <c r="AX47" s="236">
        <v>0</v>
      </c>
      <c r="AY47" s="236">
        <v>0</v>
      </c>
      <c r="AZ47" s="236">
        <v>0</v>
      </c>
      <c r="BA47" s="236">
        <v>0</v>
      </c>
      <c r="BB47" s="236">
        <v>0</v>
      </c>
      <c r="BC47" s="293">
        <v>0</v>
      </c>
      <c r="BD47" s="236">
        <v>0</v>
      </c>
      <c r="BE47" s="236">
        <v>0</v>
      </c>
      <c r="BF47" s="236">
        <v>0</v>
      </c>
      <c r="BG47" s="236">
        <v>0</v>
      </c>
      <c r="BH47" s="236">
        <v>0</v>
      </c>
      <c r="BI47" s="236">
        <v>0</v>
      </c>
      <c r="BJ47" s="236">
        <v>0</v>
      </c>
      <c r="BK47" s="236">
        <v>0</v>
      </c>
      <c r="BL47" s="236">
        <v>0</v>
      </c>
      <c r="BM47" s="236">
        <v>0</v>
      </c>
      <c r="BN47" s="236">
        <v>0</v>
      </c>
      <c r="BO47" s="236">
        <v>0</v>
      </c>
      <c r="BP47" s="236">
        <v>0</v>
      </c>
      <c r="BQ47" s="236">
        <v>0</v>
      </c>
      <c r="BR47" s="236">
        <v>0</v>
      </c>
      <c r="BS47" s="236">
        <v>0</v>
      </c>
      <c r="BT47" s="236">
        <v>0</v>
      </c>
      <c r="BU47" s="236">
        <v>0</v>
      </c>
      <c r="BV47" s="236">
        <v>0</v>
      </c>
      <c r="BW47" s="236">
        <v>0</v>
      </c>
      <c r="BX47" s="293">
        <v>0</v>
      </c>
      <c r="BY47" s="293">
        <v>0</v>
      </c>
      <c r="BZ47" s="293">
        <v>0</v>
      </c>
      <c r="CA47" s="236">
        <v>0</v>
      </c>
      <c r="CB47" s="236">
        <v>0</v>
      </c>
      <c r="CC47" s="236">
        <v>0</v>
      </c>
      <c r="CD47" s="236">
        <v>0</v>
      </c>
      <c r="CE47" s="236">
        <v>0</v>
      </c>
      <c r="CF47" s="236">
        <v>0</v>
      </c>
      <c r="CG47" s="236">
        <v>0</v>
      </c>
      <c r="CH47" s="236">
        <v>0</v>
      </c>
      <c r="CI47" s="236">
        <v>0</v>
      </c>
      <c r="CJ47" s="236">
        <v>0</v>
      </c>
      <c r="CK47" s="236">
        <v>0</v>
      </c>
      <c r="CL47" s="293">
        <v>0</v>
      </c>
      <c r="CM47" s="236">
        <v>0</v>
      </c>
      <c r="CN47" s="236">
        <v>0</v>
      </c>
      <c r="CO47" s="236">
        <v>0</v>
      </c>
      <c r="CP47" s="236">
        <v>0</v>
      </c>
      <c r="CQ47" s="236">
        <v>0</v>
      </c>
      <c r="CR47" s="236">
        <v>0</v>
      </c>
      <c r="CS47" s="236">
        <v>0</v>
      </c>
      <c r="CT47" s="236">
        <v>0</v>
      </c>
      <c r="CU47" s="236">
        <v>0</v>
      </c>
    </row>
    <row r="48" spans="1:120" s="257" customFormat="1" outlineLevel="1">
      <c r="A48" s="257" t="s">
        <v>765</v>
      </c>
      <c r="C48" s="412"/>
      <c r="D48" s="412"/>
      <c r="E48" s="380">
        <v>0</v>
      </c>
      <c r="F48" s="380">
        <v>-962738.8900000006</v>
      </c>
      <c r="G48" s="413">
        <v>-962738.8900000006</v>
      </c>
      <c r="H48" s="413">
        <v>-962738.8900000006</v>
      </c>
      <c r="I48" s="413">
        <v>-962738.8900000006</v>
      </c>
      <c r="J48" s="413">
        <v>-962738.8900000006</v>
      </c>
      <c r="K48" s="413">
        <v>-962738.8900000006</v>
      </c>
      <c r="L48" s="413">
        <v>-962738.8900000006</v>
      </c>
      <c r="M48" s="413">
        <v>-962738.8900000006</v>
      </c>
      <c r="N48" s="413">
        <v>-962738.8900000006</v>
      </c>
      <c r="O48" s="413">
        <v>-962738.8900000006</v>
      </c>
      <c r="P48" s="413">
        <v>-962738.8900000006</v>
      </c>
      <c r="Q48" s="413">
        <v>-962738.8900000006</v>
      </c>
      <c r="R48" s="380">
        <v>-1164519.1299999999</v>
      </c>
      <c r="S48" s="312">
        <v>-1164519.1299999999</v>
      </c>
      <c r="T48" s="312">
        <v>-1164519.1299999999</v>
      </c>
      <c r="U48" s="312">
        <v>-1164519.1299999999</v>
      </c>
      <c r="V48" s="312">
        <v>-1164519.1299999999</v>
      </c>
      <c r="W48" s="312">
        <v>-1164519.1299999999</v>
      </c>
      <c r="X48" s="312">
        <v>-1164519.1299999999</v>
      </c>
      <c r="Y48" s="311">
        <v>-1164519.1299999999</v>
      </c>
      <c r="Z48" s="312">
        <v>-1164519.1299999999</v>
      </c>
      <c r="AA48" s="312">
        <v>-1164519.1299999999</v>
      </c>
      <c r="AB48" s="311">
        <v>-1164519.1299999999</v>
      </c>
      <c r="AC48" s="414">
        <v>-1164519.1299999999</v>
      </c>
      <c r="AD48" s="380">
        <v>-2097972.89</v>
      </c>
      <c r="AE48" s="312">
        <v>-2097972.89</v>
      </c>
      <c r="AF48" s="312">
        <v>-2097972.89</v>
      </c>
      <c r="AG48" s="312">
        <v>-2097972.89</v>
      </c>
      <c r="AH48" s="312">
        <v>-2097972.89</v>
      </c>
      <c r="AI48" s="312">
        <v>-2097972.89</v>
      </c>
      <c r="AJ48" s="312">
        <v>-2097972.89</v>
      </c>
      <c r="AK48" s="312">
        <v>-2097972.89</v>
      </c>
      <c r="AL48" s="312">
        <v>-2097972.89</v>
      </c>
      <c r="AM48" s="312">
        <v>-2097972.89</v>
      </c>
      <c r="AN48" s="312">
        <v>-2097972.89</v>
      </c>
      <c r="AO48" s="312">
        <v>-2097972.89</v>
      </c>
      <c r="AP48" s="312">
        <v>-1219496.0250000001</v>
      </c>
      <c r="AQ48" s="312">
        <v>-1219496.0250000001</v>
      </c>
      <c r="AR48" s="312">
        <v>-1219496.0250000001</v>
      </c>
      <c r="AS48" s="312">
        <v>-1219496.0250000001</v>
      </c>
      <c r="AT48" s="312">
        <v>-1219496.0250000001</v>
      </c>
      <c r="AU48" s="312">
        <v>-1219496.0250000001</v>
      </c>
      <c r="AV48" s="312">
        <v>-1219496.0250000001</v>
      </c>
      <c r="AW48" s="312">
        <v>-1219496.0250000001</v>
      </c>
      <c r="AX48" s="312">
        <v>-1219496.0250000001</v>
      </c>
      <c r="AY48" s="312">
        <v>-1219496.0250000001</v>
      </c>
      <c r="AZ48" s="312">
        <v>-1219496.0250000001</v>
      </c>
      <c r="BA48" s="312">
        <v>-1219496.0250000001</v>
      </c>
      <c r="BB48" s="312">
        <v>-1147838.8599999999</v>
      </c>
      <c r="BC48" s="380">
        <v>-1147838.8599999999</v>
      </c>
      <c r="BD48" s="312">
        <v>-1147838.8599999999</v>
      </c>
      <c r="BE48" s="312">
        <v>-1147838.8599999999</v>
      </c>
      <c r="BF48" s="312">
        <v>-1147838.8599999999</v>
      </c>
      <c r="BG48" s="312">
        <v>-1147838.8599999999</v>
      </c>
      <c r="BH48" s="312">
        <v>-1147838.8599999999</v>
      </c>
      <c r="BI48" s="312">
        <v>-1147838.8599999999</v>
      </c>
      <c r="BJ48" s="312">
        <v>-1147838.8599999999</v>
      </c>
      <c r="BK48" s="312">
        <v>-1498538.89</v>
      </c>
      <c r="BL48" s="312">
        <v>-1498538.89</v>
      </c>
      <c r="BM48" s="312">
        <v>-1498538.89</v>
      </c>
      <c r="BN48" s="312">
        <v>-1230533.625</v>
      </c>
      <c r="BO48" s="312">
        <v>-1230533.625</v>
      </c>
      <c r="BP48" s="312">
        <v>-1230533.625</v>
      </c>
      <c r="BQ48" s="312">
        <v>-1230533.625</v>
      </c>
      <c r="BR48" s="312">
        <v>-1230533.625</v>
      </c>
      <c r="BS48" s="312">
        <v>-1230533.625</v>
      </c>
      <c r="BT48" s="312">
        <v>-1230533.625</v>
      </c>
      <c r="BU48" s="312">
        <v>-1230533.625</v>
      </c>
      <c r="BV48" s="312">
        <v>-1230533.625</v>
      </c>
      <c r="BW48" s="312">
        <v>-1230533.625</v>
      </c>
      <c r="BX48" s="380">
        <v>-1230533.625</v>
      </c>
      <c r="BY48" s="380">
        <v>-1230533.625</v>
      </c>
      <c r="BZ48" s="380">
        <v>-871649.20000000019</v>
      </c>
      <c r="CA48" s="380">
        <v>-871649.20000000019</v>
      </c>
      <c r="CB48" s="380">
        <v>-871649.20000000019</v>
      </c>
      <c r="CC48" s="380">
        <v>-871649.20000000019</v>
      </c>
      <c r="CD48" s="380">
        <v>-871649.20000000019</v>
      </c>
      <c r="CE48" s="380">
        <v>-871649.20000000019</v>
      </c>
      <c r="CF48" s="380">
        <v>-871649.20000000019</v>
      </c>
      <c r="CG48" s="380">
        <v>-871649.20000000019</v>
      </c>
      <c r="CH48" s="380">
        <v>-871649.20000000019</v>
      </c>
      <c r="CI48" s="380">
        <v>-871649.20000000019</v>
      </c>
      <c r="CJ48" s="380">
        <v>-871649.20000000019</v>
      </c>
      <c r="CK48" s="380">
        <v>-871649.20000000019</v>
      </c>
      <c r="CL48" s="380">
        <v>-689529</v>
      </c>
      <c r="CM48" s="380">
        <v>-689529</v>
      </c>
      <c r="CN48" s="380">
        <v>-689529</v>
      </c>
      <c r="CO48" s="380">
        <v>-689529</v>
      </c>
      <c r="CP48" s="380">
        <v>-689529</v>
      </c>
      <c r="CQ48" s="380">
        <v>-689529</v>
      </c>
      <c r="CR48" s="380">
        <v>-689529</v>
      </c>
      <c r="CS48" s="380">
        <v>-689529</v>
      </c>
      <c r="CT48" s="380">
        <v>-689529</v>
      </c>
      <c r="CU48" s="380">
        <v>-689529</v>
      </c>
      <c r="CV48" s="257">
        <f>SUBTOTAL(9,CV45:CV47)</f>
        <v>-689529</v>
      </c>
      <c r="CW48" s="257">
        <f t="shared" ref="CW48:DP48" si="8">SUBTOTAL(9,CW45:CW47)</f>
        <v>-689529</v>
      </c>
      <c r="CX48" s="257">
        <f t="shared" si="8"/>
        <v>-689529</v>
      </c>
      <c r="CY48" s="257">
        <f t="shared" si="8"/>
        <v>-689529</v>
      </c>
      <c r="CZ48" s="257">
        <f t="shared" si="8"/>
        <v>-689529</v>
      </c>
      <c r="DA48" s="257">
        <f t="shared" si="8"/>
        <v>-689529</v>
      </c>
      <c r="DB48" s="257">
        <f t="shared" si="8"/>
        <v>-689529</v>
      </c>
      <c r="DC48" s="257">
        <f t="shared" si="8"/>
        <v>-689529</v>
      </c>
      <c r="DD48" s="257">
        <f t="shared" si="8"/>
        <v>-689529</v>
      </c>
      <c r="DE48" s="257">
        <f t="shared" si="8"/>
        <v>-689529</v>
      </c>
      <c r="DF48" s="257">
        <f t="shared" si="8"/>
        <v>-689529</v>
      </c>
      <c r="DG48" s="257">
        <f t="shared" si="8"/>
        <v>-689529</v>
      </c>
      <c r="DH48" s="257">
        <f t="shared" si="8"/>
        <v>-689529</v>
      </c>
      <c r="DI48" s="257">
        <f t="shared" si="8"/>
        <v>-689529</v>
      </c>
      <c r="DJ48" s="257">
        <f t="shared" si="8"/>
        <v>-689529</v>
      </c>
      <c r="DK48" s="257">
        <f t="shared" si="8"/>
        <v>-689529</v>
      </c>
      <c r="DL48" s="257">
        <f t="shared" si="8"/>
        <v>-689529</v>
      </c>
      <c r="DM48" s="257">
        <f t="shared" si="8"/>
        <v>-689529</v>
      </c>
      <c r="DN48" s="257">
        <f t="shared" si="8"/>
        <v>-689529</v>
      </c>
      <c r="DO48" s="257">
        <f t="shared" si="8"/>
        <v>-689529</v>
      </c>
      <c r="DP48" s="257">
        <f t="shared" si="8"/>
        <v>-689529</v>
      </c>
    </row>
    <row r="49" spans="1:120" outlineLevel="2">
      <c r="A49" s="189" t="s">
        <v>245</v>
      </c>
      <c r="B49" s="603">
        <v>2830</v>
      </c>
      <c r="C49" s="294" t="s">
        <v>301</v>
      </c>
      <c r="D49" s="294" t="s">
        <v>356</v>
      </c>
      <c r="E49" s="293">
        <v>0</v>
      </c>
      <c r="F49" s="293">
        <v>0</v>
      </c>
      <c r="G49" s="410">
        <v>0</v>
      </c>
      <c r="H49" s="410">
        <v>0</v>
      </c>
      <c r="I49" s="410">
        <v>0</v>
      </c>
      <c r="J49" s="410">
        <v>0</v>
      </c>
      <c r="K49" s="410">
        <v>0</v>
      </c>
      <c r="L49" s="410">
        <v>0</v>
      </c>
      <c r="M49" s="410">
        <v>0</v>
      </c>
      <c r="N49" s="410">
        <v>0</v>
      </c>
      <c r="O49" s="410">
        <v>0</v>
      </c>
      <c r="P49" s="410">
        <v>0</v>
      </c>
      <c r="Q49" s="410">
        <v>0</v>
      </c>
      <c r="R49" s="293">
        <v>0</v>
      </c>
      <c r="S49" s="236">
        <v>0</v>
      </c>
      <c r="T49" s="236">
        <v>0</v>
      </c>
      <c r="U49" s="236">
        <v>0</v>
      </c>
      <c r="V49" s="236">
        <v>0</v>
      </c>
      <c r="W49" s="236">
        <v>0</v>
      </c>
      <c r="X49" s="236">
        <v>0</v>
      </c>
      <c r="Y49" s="101">
        <v>0</v>
      </c>
      <c r="Z49" s="236">
        <v>0</v>
      </c>
      <c r="AA49" s="236">
        <v>0</v>
      </c>
      <c r="AB49" s="101">
        <v>0</v>
      </c>
      <c r="AC49" s="411">
        <v>0</v>
      </c>
      <c r="AD49" s="293">
        <v>0</v>
      </c>
      <c r="AE49" s="236">
        <v>0</v>
      </c>
      <c r="AF49" s="236">
        <v>0</v>
      </c>
      <c r="AG49" s="236">
        <v>0</v>
      </c>
      <c r="AH49" s="236">
        <v>0</v>
      </c>
      <c r="AI49" s="236">
        <v>0</v>
      </c>
      <c r="AJ49" s="236">
        <v>0</v>
      </c>
      <c r="AK49" s="236">
        <v>0</v>
      </c>
      <c r="AL49" s="236">
        <v>0</v>
      </c>
      <c r="AM49" s="236">
        <v>0</v>
      </c>
      <c r="AN49" s="236">
        <v>0</v>
      </c>
      <c r="AO49" s="236">
        <v>0</v>
      </c>
      <c r="AP49" s="236">
        <v>0</v>
      </c>
      <c r="AQ49" s="236">
        <v>0</v>
      </c>
      <c r="AR49" s="236">
        <v>0</v>
      </c>
      <c r="AS49" s="236">
        <v>0</v>
      </c>
      <c r="AT49" s="236">
        <v>0</v>
      </c>
      <c r="AU49" s="236">
        <v>0</v>
      </c>
      <c r="AV49" s="236">
        <v>0</v>
      </c>
      <c r="AW49" s="236">
        <v>0</v>
      </c>
      <c r="AX49" s="236">
        <v>0</v>
      </c>
      <c r="AY49" s="236">
        <v>0</v>
      </c>
      <c r="AZ49" s="236">
        <v>0</v>
      </c>
      <c r="BA49" s="236">
        <v>0</v>
      </c>
      <c r="BB49" s="236">
        <v>0</v>
      </c>
      <c r="BC49" s="293">
        <v>0</v>
      </c>
      <c r="BD49" s="236">
        <v>0</v>
      </c>
      <c r="BE49" s="236">
        <v>0</v>
      </c>
      <c r="BF49" s="236">
        <v>0</v>
      </c>
      <c r="BG49" s="236">
        <v>0</v>
      </c>
      <c r="BH49" s="236">
        <v>0</v>
      </c>
      <c r="BI49" s="236">
        <v>0</v>
      </c>
      <c r="BJ49" s="236">
        <v>0</v>
      </c>
      <c r="BK49" s="236">
        <v>0</v>
      </c>
      <c r="BL49" s="236">
        <v>0</v>
      </c>
      <c r="BM49" s="236">
        <v>0</v>
      </c>
      <c r="BN49" s="236">
        <v>0</v>
      </c>
      <c r="BO49" s="236">
        <v>0</v>
      </c>
      <c r="BP49" s="236">
        <v>0</v>
      </c>
      <c r="BQ49" s="236">
        <v>0</v>
      </c>
      <c r="BR49" s="236">
        <v>0</v>
      </c>
      <c r="BS49" s="236">
        <v>0</v>
      </c>
      <c r="BT49" s="236">
        <v>0</v>
      </c>
      <c r="BU49" s="236">
        <v>0</v>
      </c>
      <c r="BV49" s="236">
        <v>0</v>
      </c>
      <c r="BW49" s="236">
        <v>0</v>
      </c>
      <c r="BX49" s="293">
        <v>0</v>
      </c>
      <c r="BY49" s="293">
        <v>0</v>
      </c>
      <c r="BZ49" s="293">
        <v>0</v>
      </c>
      <c r="CA49" s="236">
        <v>0</v>
      </c>
      <c r="CB49" s="236">
        <v>0</v>
      </c>
      <c r="CC49" s="236">
        <v>0</v>
      </c>
      <c r="CD49" s="236">
        <v>0</v>
      </c>
      <c r="CE49" s="236">
        <v>0</v>
      </c>
      <c r="CF49" s="236">
        <v>0</v>
      </c>
      <c r="CG49" s="236">
        <v>0</v>
      </c>
      <c r="CH49" s="236">
        <v>0</v>
      </c>
      <c r="CI49" s="236">
        <v>0</v>
      </c>
      <c r="CJ49" s="236">
        <v>0</v>
      </c>
      <c r="CK49" s="236">
        <v>0</v>
      </c>
      <c r="CL49" s="293">
        <v>0</v>
      </c>
      <c r="CM49" s="236">
        <v>0</v>
      </c>
      <c r="CN49" s="236">
        <v>0</v>
      </c>
      <c r="CO49" s="236">
        <v>0</v>
      </c>
      <c r="CP49" s="236">
        <v>0</v>
      </c>
      <c r="CQ49" s="236">
        <v>0</v>
      </c>
      <c r="CR49" s="236">
        <v>0</v>
      </c>
      <c r="CS49" s="236">
        <v>0</v>
      </c>
      <c r="CT49" s="236">
        <v>0</v>
      </c>
      <c r="CU49" s="236">
        <v>0</v>
      </c>
      <c r="CV49" s="574"/>
      <c r="CW49" s="574"/>
      <c r="CX49" s="574"/>
      <c r="CY49" s="574"/>
      <c r="CZ49" s="574"/>
      <c r="DA49" s="574"/>
      <c r="DB49" s="574"/>
      <c r="DC49" s="574"/>
      <c r="DD49" s="574"/>
      <c r="DE49" s="574"/>
      <c r="DF49" s="574"/>
      <c r="DG49" s="574"/>
      <c r="DH49" s="574"/>
      <c r="DI49" s="574"/>
      <c r="DJ49" s="574"/>
      <c r="DK49" s="574"/>
      <c r="DL49" s="574"/>
      <c r="DM49" s="574"/>
      <c r="DN49" s="574"/>
      <c r="DO49" s="574"/>
      <c r="DP49" s="574"/>
    </row>
    <row r="50" spans="1:120" outlineLevel="2">
      <c r="A50" s="189" t="s">
        <v>258</v>
      </c>
      <c r="B50" s="603">
        <v>2830</v>
      </c>
      <c r="C50" s="294" t="s">
        <v>301</v>
      </c>
      <c r="D50" s="294" t="s">
        <v>365</v>
      </c>
      <c r="E50" s="293">
        <v>0</v>
      </c>
      <c r="F50" s="293">
        <v>0</v>
      </c>
      <c r="G50" s="410">
        <v>0</v>
      </c>
      <c r="H50" s="410">
        <v>0</v>
      </c>
      <c r="I50" s="410">
        <v>0</v>
      </c>
      <c r="J50" s="410">
        <v>0</v>
      </c>
      <c r="K50" s="410">
        <v>0</v>
      </c>
      <c r="L50" s="410">
        <v>0</v>
      </c>
      <c r="M50" s="410">
        <v>0</v>
      </c>
      <c r="N50" s="410">
        <v>0</v>
      </c>
      <c r="O50" s="410">
        <v>0</v>
      </c>
      <c r="P50" s="410">
        <v>0</v>
      </c>
      <c r="Q50" s="410">
        <v>0</v>
      </c>
      <c r="R50" s="293">
        <v>0</v>
      </c>
      <c r="S50" s="236">
        <v>0</v>
      </c>
      <c r="T50" s="236">
        <v>0</v>
      </c>
      <c r="U50" s="236">
        <v>0</v>
      </c>
      <c r="V50" s="236">
        <v>0</v>
      </c>
      <c r="W50" s="236">
        <v>0</v>
      </c>
      <c r="X50" s="236">
        <v>0</v>
      </c>
      <c r="Y50" s="101">
        <v>0</v>
      </c>
      <c r="Z50" s="236">
        <v>0</v>
      </c>
      <c r="AA50" s="236">
        <v>0</v>
      </c>
      <c r="AB50" s="101">
        <v>0</v>
      </c>
      <c r="AC50" s="411">
        <v>0</v>
      </c>
      <c r="AD50" s="293">
        <v>0</v>
      </c>
      <c r="AE50" s="236">
        <v>0</v>
      </c>
      <c r="AF50" s="236">
        <v>0</v>
      </c>
      <c r="AG50" s="236">
        <v>0</v>
      </c>
      <c r="AH50" s="236">
        <v>0</v>
      </c>
      <c r="AI50" s="236">
        <v>0</v>
      </c>
      <c r="AJ50" s="236">
        <v>0</v>
      </c>
      <c r="AK50" s="236">
        <v>0</v>
      </c>
      <c r="AL50" s="236">
        <v>0</v>
      </c>
      <c r="AM50" s="236">
        <v>0</v>
      </c>
      <c r="AN50" s="236">
        <v>0</v>
      </c>
      <c r="AO50" s="236">
        <v>0</v>
      </c>
      <c r="AP50" s="236">
        <v>0</v>
      </c>
      <c r="AQ50" s="236">
        <v>0</v>
      </c>
      <c r="AR50" s="236">
        <v>0</v>
      </c>
      <c r="AS50" s="236">
        <v>0</v>
      </c>
      <c r="AT50" s="236">
        <v>0</v>
      </c>
      <c r="AU50" s="236">
        <v>0</v>
      </c>
      <c r="AV50" s="236">
        <v>0</v>
      </c>
      <c r="AW50" s="236">
        <v>0</v>
      </c>
      <c r="AX50" s="236">
        <v>0</v>
      </c>
      <c r="AY50" s="236">
        <v>0</v>
      </c>
      <c r="AZ50" s="236">
        <v>0</v>
      </c>
      <c r="BA50" s="236">
        <v>0</v>
      </c>
      <c r="BB50" s="236">
        <v>0</v>
      </c>
      <c r="BC50" s="293">
        <v>0</v>
      </c>
      <c r="BD50" s="236">
        <v>0</v>
      </c>
      <c r="BE50" s="236">
        <v>0</v>
      </c>
      <c r="BF50" s="236">
        <v>0</v>
      </c>
      <c r="BG50" s="236">
        <v>0</v>
      </c>
      <c r="BH50" s="236">
        <v>0</v>
      </c>
      <c r="BI50" s="236">
        <v>0</v>
      </c>
      <c r="BJ50" s="236">
        <v>0</v>
      </c>
      <c r="BK50" s="236">
        <v>0</v>
      </c>
      <c r="BL50" s="236">
        <v>0</v>
      </c>
      <c r="BM50" s="236">
        <v>0</v>
      </c>
      <c r="BN50" s="236">
        <v>0</v>
      </c>
      <c r="BO50" s="236">
        <v>0</v>
      </c>
      <c r="BP50" s="236">
        <v>0</v>
      </c>
      <c r="BQ50" s="236">
        <v>0</v>
      </c>
      <c r="BR50" s="236">
        <v>0</v>
      </c>
      <c r="BS50" s="236">
        <v>0</v>
      </c>
      <c r="BT50" s="236">
        <v>0</v>
      </c>
      <c r="BU50" s="236">
        <v>0</v>
      </c>
      <c r="BV50" s="236">
        <v>0</v>
      </c>
      <c r="BW50" s="236">
        <v>0</v>
      </c>
      <c r="BX50" s="293">
        <v>0</v>
      </c>
      <c r="BY50" s="293">
        <v>0</v>
      </c>
      <c r="BZ50" s="293">
        <v>0</v>
      </c>
      <c r="CA50" s="236">
        <v>0</v>
      </c>
      <c r="CB50" s="236">
        <v>0</v>
      </c>
      <c r="CC50" s="236">
        <v>0</v>
      </c>
      <c r="CD50" s="236">
        <v>0</v>
      </c>
      <c r="CE50" s="236">
        <v>0</v>
      </c>
      <c r="CF50" s="236">
        <v>0</v>
      </c>
      <c r="CG50" s="236">
        <v>0</v>
      </c>
      <c r="CH50" s="236">
        <v>0</v>
      </c>
      <c r="CI50" s="236">
        <v>0</v>
      </c>
      <c r="CJ50" s="236">
        <v>0</v>
      </c>
      <c r="CK50" s="236">
        <v>0</v>
      </c>
      <c r="CL50" s="293">
        <v>0</v>
      </c>
      <c r="CM50" s="236">
        <v>0</v>
      </c>
      <c r="CN50" s="236">
        <v>0</v>
      </c>
      <c r="CO50" s="236">
        <v>0</v>
      </c>
      <c r="CP50" s="236">
        <v>0</v>
      </c>
      <c r="CQ50" s="236">
        <v>0</v>
      </c>
      <c r="CR50" s="236">
        <v>0</v>
      </c>
      <c r="CS50" s="236">
        <v>0</v>
      </c>
      <c r="CT50" s="236">
        <v>0</v>
      </c>
      <c r="CU50" s="236">
        <v>0</v>
      </c>
    </row>
    <row r="51" spans="1:120" s="257" customFormat="1" outlineLevel="1">
      <c r="A51" s="257" t="s">
        <v>766</v>
      </c>
      <c r="C51" s="412"/>
      <c r="D51" s="412"/>
      <c r="E51" s="380">
        <v>0</v>
      </c>
      <c r="F51" s="380">
        <v>0</v>
      </c>
      <c r="G51" s="413">
        <v>0</v>
      </c>
      <c r="H51" s="413">
        <v>0</v>
      </c>
      <c r="I51" s="413">
        <v>0</v>
      </c>
      <c r="J51" s="413">
        <v>0</v>
      </c>
      <c r="K51" s="413">
        <v>0</v>
      </c>
      <c r="L51" s="413">
        <v>0</v>
      </c>
      <c r="M51" s="413">
        <v>0</v>
      </c>
      <c r="N51" s="413">
        <v>0</v>
      </c>
      <c r="O51" s="413">
        <v>0</v>
      </c>
      <c r="P51" s="413">
        <v>0</v>
      </c>
      <c r="Q51" s="413">
        <v>0</v>
      </c>
      <c r="R51" s="380">
        <v>0</v>
      </c>
      <c r="S51" s="312">
        <v>0</v>
      </c>
      <c r="T51" s="312">
        <v>0</v>
      </c>
      <c r="U51" s="312">
        <v>0</v>
      </c>
      <c r="V51" s="312">
        <v>0</v>
      </c>
      <c r="W51" s="312">
        <v>0</v>
      </c>
      <c r="X51" s="312">
        <v>0</v>
      </c>
      <c r="Y51" s="311">
        <v>0</v>
      </c>
      <c r="Z51" s="312">
        <v>0</v>
      </c>
      <c r="AA51" s="312">
        <v>0</v>
      </c>
      <c r="AB51" s="311">
        <v>0</v>
      </c>
      <c r="AC51" s="414">
        <v>0</v>
      </c>
      <c r="AD51" s="380">
        <v>0</v>
      </c>
      <c r="AE51" s="312">
        <v>0</v>
      </c>
      <c r="AF51" s="312">
        <v>0</v>
      </c>
      <c r="AG51" s="312">
        <v>0</v>
      </c>
      <c r="AH51" s="312">
        <v>0</v>
      </c>
      <c r="AI51" s="312">
        <v>0</v>
      </c>
      <c r="AJ51" s="312">
        <v>0</v>
      </c>
      <c r="AK51" s="312">
        <v>0</v>
      </c>
      <c r="AL51" s="312">
        <v>0</v>
      </c>
      <c r="AM51" s="312">
        <v>0</v>
      </c>
      <c r="AN51" s="312">
        <v>0</v>
      </c>
      <c r="AO51" s="312">
        <v>0</v>
      </c>
      <c r="AP51" s="312">
        <v>0</v>
      </c>
      <c r="AQ51" s="312">
        <v>0</v>
      </c>
      <c r="AR51" s="312">
        <v>0</v>
      </c>
      <c r="AS51" s="312">
        <v>0</v>
      </c>
      <c r="AT51" s="312">
        <v>0</v>
      </c>
      <c r="AU51" s="312">
        <v>0</v>
      </c>
      <c r="AV51" s="312">
        <v>0</v>
      </c>
      <c r="AW51" s="312">
        <v>0</v>
      </c>
      <c r="AX51" s="312">
        <v>0</v>
      </c>
      <c r="AY51" s="312">
        <v>0</v>
      </c>
      <c r="AZ51" s="312">
        <v>0</v>
      </c>
      <c r="BA51" s="312">
        <v>0</v>
      </c>
      <c r="BB51" s="312">
        <v>0</v>
      </c>
      <c r="BC51" s="380">
        <v>0</v>
      </c>
      <c r="BD51" s="312">
        <v>0</v>
      </c>
      <c r="BE51" s="312">
        <v>0</v>
      </c>
      <c r="BF51" s="312">
        <v>0</v>
      </c>
      <c r="BG51" s="312">
        <v>0</v>
      </c>
      <c r="BH51" s="312">
        <v>0</v>
      </c>
      <c r="BI51" s="312">
        <v>0</v>
      </c>
      <c r="BJ51" s="312">
        <v>0</v>
      </c>
      <c r="BK51" s="312">
        <v>0</v>
      </c>
      <c r="BL51" s="312">
        <v>0</v>
      </c>
      <c r="BM51" s="312">
        <v>0</v>
      </c>
      <c r="BN51" s="312">
        <v>0</v>
      </c>
      <c r="BO51" s="312">
        <v>0</v>
      </c>
      <c r="BP51" s="312">
        <v>0</v>
      </c>
      <c r="BQ51" s="312">
        <v>0</v>
      </c>
      <c r="BR51" s="312">
        <v>0</v>
      </c>
      <c r="BS51" s="312">
        <v>0</v>
      </c>
      <c r="BT51" s="312">
        <v>0</v>
      </c>
      <c r="BU51" s="312">
        <v>0</v>
      </c>
      <c r="BV51" s="312">
        <v>0</v>
      </c>
      <c r="BW51" s="312">
        <v>0</v>
      </c>
      <c r="BX51" s="380">
        <v>0</v>
      </c>
      <c r="BY51" s="380">
        <v>0</v>
      </c>
      <c r="BZ51" s="380">
        <v>0</v>
      </c>
      <c r="CA51" s="380">
        <v>0</v>
      </c>
      <c r="CB51" s="380">
        <v>0</v>
      </c>
      <c r="CC51" s="380">
        <v>0</v>
      </c>
      <c r="CD51" s="380">
        <v>0</v>
      </c>
      <c r="CE51" s="380">
        <v>0</v>
      </c>
      <c r="CF51" s="380">
        <v>0</v>
      </c>
      <c r="CG51" s="380">
        <v>0</v>
      </c>
      <c r="CH51" s="380">
        <v>0</v>
      </c>
      <c r="CI51" s="380">
        <v>0</v>
      </c>
      <c r="CJ51" s="380">
        <v>0</v>
      </c>
      <c r="CK51" s="380">
        <v>0</v>
      </c>
      <c r="CL51" s="380">
        <v>0</v>
      </c>
      <c r="CM51" s="380">
        <v>0</v>
      </c>
      <c r="CN51" s="380">
        <v>0</v>
      </c>
      <c r="CO51" s="380">
        <v>0</v>
      </c>
      <c r="CP51" s="380">
        <v>0</v>
      </c>
      <c r="CQ51" s="380">
        <v>0</v>
      </c>
      <c r="CR51" s="380">
        <v>0</v>
      </c>
      <c r="CS51" s="380">
        <v>0</v>
      </c>
      <c r="CT51" s="380">
        <v>0</v>
      </c>
      <c r="CU51" s="380">
        <v>0</v>
      </c>
      <c r="CV51" s="257">
        <f>SUBTOTAL(9,CV49:CV50)</f>
        <v>0</v>
      </c>
      <c r="CW51" s="257">
        <f t="shared" ref="CW51:DP51" si="9">SUBTOTAL(9,CW49:CW50)</f>
        <v>0</v>
      </c>
      <c r="CX51" s="257">
        <f t="shared" si="9"/>
        <v>0</v>
      </c>
      <c r="CY51" s="257">
        <f t="shared" si="9"/>
        <v>0</v>
      </c>
      <c r="CZ51" s="257">
        <f t="shared" si="9"/>
        <v>0</v>
      </c>
      <c r="DA51" s="257">
        <f t="shared" si="9"/>
        <v>0</v>
      </c>
      <c r="DB51" s="257">
        <f t="shared" si="9"/>
        <v>0</v>
      </c>
      <c r="DC51" s="257">
        <f t="shared" si="9"/>
        <v>0</v>
      </c>
      <c r="DD51" s="257">
        <f t="shared" si="9"/>
        <v>0</v>
      </c>
      <c r="DE51" s="257">
        <f t="shared" si="9"/>
        <v>0</v>
      </c>
      <c r="DF51" s="257">
        <f t="shared" si="9"/>
        <v>0</v>
      </c>
      <c r="DG51" s="257">
        <f t="shared" si="9"/>
        <v>0</v>
      </c>
      <c r="DH51" s="257">
        <f t="shared" si="9"/>
        <v>0</v>
      </c>
      <c r="DI51" s="257">
        <f t="shared" si="9"/>
        <v>0</v>
      </c>
      <c r="DJ51" s="257">
        <f t="shared" si="9"/>
        <v>0</v>
      </c>
      <c r="DK51" s="257">
        <f t="shared" si="9"/>
        <v>0</v>
      </c>
      <c r="DL51" s="257">
        <f t="shared" si="9"/>
        <v>0</v>
      </c>
      <c r="DM51" s="257">
        <f t="shared" si="9"/>
        <v>0</v>
      </c>
      <c r="DN51" s="257">
        <f t="shared" si="9"/>
        <v>0</v>
      </c>
      <c r="DO51" s="257">
        <f t="shared" si="9"/>
        <v>0</v>
      </c>
      <c r="DP51" s="257">
        <f t="shared" si="9"/>
        <v>0</v>
      </c>
    </row>
    <row r="52" spans="1:120" outlineLevel="2">
      <c r="A52" s="189" t="s">
        <v>202</v>
      </c>
      <c r="B52" s="604">
        <v>1900</v>
      </c>
      <c r="C52" s="294" t="s">
        <v>296</v>
      </c>
      <c r="D52" s="294" t="s">
        <v>312</v>
      </c>
      <c r="E52" s="293">
        <v>0</v>
      </c>
      <c r="F52" s="293">
        <v>1006579.45</v>
      </c>
      <c r="G52" s="410">
        <v>1006579.45</v>
      </c>
      <c r="H52" s="410">
        <v>1006579.45</v>
      </c>
      <c r="I52" s="410">
        <v>1006579.45</v>
      </c>
      <c r="J52" s="410">
        <v>1006579.45</v>
      </c>
      <c r="K52" s="410">
        <v>1006579.45</v>
      </c>
      <c r="L52" s="410">
        <v>1006579.45</v>
      </c>
      <c r="M52" s="410">
        <v>1006579.45</v>
      </c>
      <c r="N52" s="410">
        <v>1006579.45</v>
      </c>
      <c r="O52" s="410">
        <v>1006579.45</v>
      </c>
      <c r="P52" s="410">
        <v>1006579.45</v>
      </c>
      <c r="Q52" s="410">
        <v>1006579.45</v>
      </c>
      <c r="R52" s="293">
        <v>995825.03</v>
      </c>
      <c r="S52" s="236">
        <v>995825.03</v>
      </c>
      <c r="T52" s="236">
        <v>995825.03</v>
      </c>
      <c r="U52" s="236">
        <v>995825.03</v>
      </c>
      <c r="V52" s="236">
        <v>995825.03</v>
      </c>
      <c r="W52" s="236">
        <v>995825.03</v>
      </c>
      <c r="X52" s="236">
        <v>995825.03</v>
      </c>
      <c r="Y52" s="101">
        <v>995825.03</v>
      </c>
      <c r="Z52" s="236">
        <v>995825.03</v>
      </c>
      <c r="AA52" s="236">
        <v>995825.03</v>
      </c>
      <c r="AB52" s="101">
        <v>995825.03</v>
      </c>
      <c r="AC52" s="411">
        <v>995825.03</v>
      </c>
      <c r="AD52" s="293">
        <v>962004.80999999994</v>
      </c>
      <c r="AE52" s="236">
        <v>962004.80999999994</v>
      </c>
      <c r="AF52" s="236">
        <v>962004.80999999994</v>
      </c>
      <c r="AG52" s="236">
        <v>962004.80999999994</v>
      </c>
      <c r="AH52" s="236">
        <v>962004.80999999994</v>
      </c>
      <c r="AI52" s="236">
        <v>962004.80999999994</v>
      </c>
      <c r="AJ52" s="236">
        <v>962004.80999999994</v>
      </c>
      <c r="AK52" s="236">
        <v>962004.80999999994</v>
      </c>
      <c r="AL52" s="236">
        <v>962004.80999999994</v>
      </c>
      <c r="AM52" s="236">
        <v>962004.80999999994</v>
      </c>
      <c r="AN52" s="236">
        <v>962004.80999999994</v>
      </c>
      <c r="AO52" s="236">
        <v>962004.80999999994</v>
      </c>
      <c r="AP52" s="236">
        <v>1013353.88</v>
      </c>
      <c r="AQ52" s="236">
        <v>1013353.88</v>
      </c>
      <c r="AR52" s="236">
        <v>1013353.88</v>
      </c>
      <c r="AS52" s="236">
        <v>1013353.88</v>
      </c>
      <c r="AT52" s="236">
        <v>1013353.88</v>
      </c>
      <c r="AU52" s="236">
        <v>1013353.88</v>
      </c>
      <c r="AV52" s="236">
        <v>1013353.88</v>
      </c>
      <c r="AW52" s="236">
        <v>1013353.88</v>
      </c>
      <c r="AX52" s="236">
        <v>1013353.88</v>
      </c>
      <c r="AY52" s="236">
        <v>1013353.88</v>
      </c>
      <c r="AZ52" s="236">
        <v>1013353.88</v>
      </c>
      <c r="BA52" s="236">
        <v>1013353.88</v>
      </c>
      <c r="BB52" s="236">
        <v>944483.85499999998</v>
      </c>
      <c r="BC52" s="293">
        <v>944483.85499999998</v>
      </c>
      <c r="BD52" s="236">
        <v>944483.85499999998</v>
      </c>
      <c r="BE52" s="236">
        <v>944483.85499999998</v>
      </c>
      <c r="BF52" s="236">
        <v>944483.85499999998</v>
      </c>
      <c r="BG52" s="236">
        <v>944483.85499999998</v>
      </c>
      <c r="BH52" s="236">
        <v>944483.85499999998</v>
      </c>
      <c r="BI52" s="236">
        <v>944483.85499999998</v>
      </c>
      <c r="BJ52" s="236">
        <v>944483.85499999998</v>
      </c>
      <c r="BK52" s="236">
        <v>944483.85499999998</v>
      </c>
      <c r="BL52" s="236">
        <v>944483.85499999998</v>
      </c>
      <c r="BM52" s="236">
        <v>944483.85499999998</v>
      </c>
      <c r="BN52" s="236">
        <v>676689.55999999994</v>
      </c>
      <c r="BO52" s="236">
        <v>676689.55999999994</v>
      </c>
      <c r="BP52" s="236">
        <v>676689.55999999994</v>
      </c>
      <c r="BQ52" s="236">
        <v>676689.55999999994</v>
      </c>
      <c r="BR52" s="236">
        <v>676689.55999999994</v>
      </c>
      <c r="BS52" s="236">
        <v>676689.55999999994</v>
      </c>
      <c r="BT52" s="236">
        <v>676689.55999999994</v>
      </c>
      <c r="BU52" s="236">
        <v>676689.55999999994</v>
      </c>
      <c r="BV52" s="236">
        <v>676689.55999999994</v>
      </c>
      <c r="BW52" s="236">
        <v>676689.55999999994</v>
      </c>
      <c r="BX52" s="293">
        <v>676689.55999999994</v>
      </c>
      <c r="BY52" s="293">
        <v>676689.55999999994</v>
      </c>
      <c r="BZ52" s="293">
        <v>647007.03</v>
      </c>
      <c r="CA52" s="236">
        <v>647007.03</v>
      </c>
      <c r="CB52" s="236">
        <v>647007.03</v>
      </c>
      <c r="CC52" s="236">
        <v>647007.03</v>
      </c>
      <c r="CD52" s="236">
        <v>647007.03</v>
      </c>
      <c r="CE52" s="236">
        <v>647007.03</v>
      </c>
      <c r="CF52" s="236">
        <v>647007.03</v>
      </c>
      <c r="CG52" s="236">
        <v>647007.03</v>
      </c>
      <c r="CH52" s="236">
        <v>647007.03</v>
      </c>
      <c r="CI52" s="236">
        <v>647007.03</v>
      </c>
      <c r="CJ52" s="236">
        <v>647007.03</v>
      </c>
      <c r="CK52" s="236">
        <v>647007.03</v>
      </c>
      <c r="CL52" s="293">
        <v>608936</v>
      </c>
      <c r="CM52" s="236">
        <v>608936</v>
      </c>
      <c r="CN52" s="236">
        <v>608936</v>
      </c>
      <c r="CO52" s="236">
        <v>608936</v>
      </c>
      <c r="CP52" s="236">
        <v>608936</v>
      </c>
      <c r="CQ52" s="236">
        <v>608936</v>
      </c>
      <c r="CR52" s="236">
        <v>608936</v>
      </c>
      <c r="CS52" s="236">
        <v>608936</v>
      </c>
      <c r="CT52" s="236">
        <v>608936</v>
      </c>
      <c r="CU52" s="236">
        <v>608936</v>
      </c>
      <c r="CV52" s="236">
        <f>CU52</f>
        <v>608936</v>
      </c>
      <c r="CW52" s="236">
        <f t="shared" ref="CW52:DP52" si="10">CV52</f>
        <v>608936</v>
      </c>
      <c r="CX52" s="236">
        <f t="shared" si="10"/>
        <v>608936</v>
      </c>
      <c r="CY52" s="236">
        <f t="shared" si="10"/>
        <v>608936</v>
      </c>
      <c r="CZ52" s="236">
        <f t="shared" si="10"/>
        <v>608936</v>
      </c>
      <c r="DA52" s="236">
        <f t="shared" si="10"/>
        <v>608936</v>
      </c>
      <c r="DB52" s="236">
        <f t="shared" si="10"/>
        <v>608936</v>
      </c>
      <c r="DC52" s="236">
        <f t="shared" si="10"/>
        <v>608936</v>
      </c>
      <c r="DD52" s="236">
        <f t="shared" si="10"/>
        <v>608936</v>
      </c>
      <c r="DE52" s="236">
        <f t="shared" si="10"/>
        <v>608936</v>
      </c>
      <c r="DF52" s="236">
        <f t="shared" si="10"/>
        <v>608936</v>
      </c>
      <c r="DG52" s="236">
        <f t="shared" si="10"/>
        <v>608936</v>
      </c>
      <c r="DH52" s="236">
        <f t="shared" si="10"/>
        <v>608936</v>
      </c>
      <c r="DI52" s="236">
        <f t="shared" si="10"/>
        <v>608936</v>
      </c>
      <c r="DJ52" s="236">
        <f t="shared" si="10"/>
        <v>608936</v>
      </c>
      <c r="DK52" s="236">
        <f t="shared" si="10"/>
        <v>608936</v>
      </c>
      <c r="DL52" s="236">
        <f t="shared" si="10"/>
        <v>608936</v>
      </c>
      <c r="DM52" s="236">
        <f t="shared" si="10"/>
        <v>608936</v>
      </c>
      <c r="DN52" s="236">
        <f t="shared" si="10"/>
        <v>608936</v>
      </c>
      <c r="DO52" s="236">
        <f t="shared" si="10"/>
        <v>608936</v>
      </c>
      <c r="DP52" s="236">
        <f t="shared" si="10"/>
        <v>608936</v>
      </c>
    </row>
    <row r="53" spans="1:120" outlineLevel="2">
      <c r="A53" s="189" t="s">
        <v>203</v>
      </c>
      <c r="B53" s="604">
        <v>2830</v>
      </c>
      <c r="C53" s="294" t="s">
        <v>296</v>
      </c>
      <c r="D53" s="294" t="s">
        <v>313</v>
      </c>
      <c r="E53" s="293">
        <v>0</v>
      </c>
      <c r="F53" s="293">
        <v>0</v>
      </c>
      <c r="G53" s="410">
        <v>0</v>
      </c>
      <c r="H53" s="410">
        <v>0</v>
      </c>
      <c r="I53" s="410">
        <v>0</v>
      </c>
      <c r="J53" s="410">
        <v>0</v>
      </c>
      <c r="K53" s="410">
        <v>0</v>
      </c>
      <c r="L53" s="410">
        <v>0</v>
      </c>
      <c r="M53" s="410">
        <v>0</v>
      </c>
      <c r="N53" s="410">
        <v>0</v>
      </c>
      <c r="O53" s="410">
        <v>0</v>
      </c>
      <c r="P53" s="410">
        <v>0</v>
      </c>
      <c r="Q53" s="410">
        <v>0</v>
      </c>
      <c r="R53" s="293">
        <v>0</v>
      </c>
      <c r="S53" s="236">
        <v>0</v>
      </c>
      <c r="T53" s="236">
        <v>0</v>
      </c>
      <c r="U53" s="236">
        <v>0</v>
      </c>
      <c r="V53" s="236">
        <v>0</v>
      </c>
      <c r="W53" s="236">
        <v>0</v>
      </c>
      <c r="X53" s="236">
        <v>0</v>
      </c>
      <c r="Y53" s="101">
        <v>0</v>
      </c>
      <c r="Z53" s="236">
        <v>0</v>
      </c>
      <c r="AA53" s="236">
        <v>0</v>
      </c>
      <c r="AB53" s="101">
        <v>0</v>
      </c>
      <c r="AC53" s="411">
        <v>0</v>
      </c>
      <c r="AD53" s="293">
        <v>0</v>
      </c>
      <c r="AE53" s="236">
        <v>0</v>
      </c>
      <c r="AF53" s="236">
        <v>0</v>
      </c>
      <c r="AG53" s="236">
        <v>0</v>
      </c>
      <c r="AH53" s="236">
        <v>0</v>
      </c>
      <c r="AI53" s="236">
        <v>0</v>
      </c>
      <c r="AJ53" s="236">
        <v>0</v>
      </c>
      <c r="AK53" s="236">
        <v>0</v>
      </c>
      <c r="AL53" s="236">
        <v>0</v>
      </c>
      <c r="AM53" s="236">
        <v>0</v>
      </c>
      <c r="AN53" s="236">
        <v>0</v>
      </c>
      <c r="AO53" s="236">
        <v>0</v>
      </c>
      <c r="AP53" s="236">
        <v>0</v>
      </c>
      <c r="AQ53" s="236">
        <v>0</v>
      </c>
      <c r="AR53" s="236">
        <v>0</v>
      </c>
      <c r="AS53" s="236">
        <v>0</v>
      </c>
      <c r="AT53" s="236">
        <v>0</v>
      </c>
      <c r="AU53" s="236">
        <v>0</v>
      </c>
      <c r="AV53" s="236">
        <v>0</v>
      </c>
      <c r="AW53" s="236">
        <v>0</v>
      </c>
      <c r="AX53" s="236">
        <v>0</v>
      </c>
      <c r="AY53" s="236">
        <v>0</v>
      </c>
      <c r="AZ53" s="236">
        <v>0</v>
      </c>
      <c r="BA53" s="236">
        <v>0</v>
      </c>
      <c r="BB53" s="236">
        <v>0</v>
      </c>
      <c r="BC53" s="293">
        <v>0</v>
      </c>
      <c r="BD53" s="236">
        <v>0</v>
      </c>
      <c r="BE53" s="236">
        <v>0</v>
      </c>
      <c r="BF53" s="236">
        <v>0</v>
      </c>
      <c r="BG53" s="236">
        <v>0</v>
      </c>
      <c r="BH53" s="236">
        <v>0</v>
      </c>
      <c r="BI53" s="236">
        <v>0</v>
      </c>
      <c r="BJ53" s="236">
        <v>0</v>
      </c>
      <c r="BK53" s="236">
        <v>0</v>
      </c>
      <c r="BL53" s="236">
        <v>0</v>
      </c>
      <c r="BM53" s="236">
        <v>0</v>
      </c>
      <c r="BN53" s="236">
        <v>0</v>
      </c>
      <c r="BO53" s="236">
        <v>0</v>
      </c>
      <c r="BP53" s="236">
        <v>0</v>
      </c>
      <c r="BQ53" s="236">
        <v>0</v>
      </c>
      <c r="BR53" s="236">
        <v>0</v>
      </c>
      <c r="BS53" s="236">
        <v>0</v>
      </c>
      <c r="BT53" s="236">
        <v>0</v>
      </c>
      <c r="BU53" s="236">
        <v>0</v>
      </c>
      <c r="BV53" s="236">
        <v>0</v>
      </c>
      <c r="BW53" s="236">
        <v>0</v>
      </c>
      <c r="BX53" s="293">
        <v>0</v>
      </c>
      <c r="BY53" s="293">
        <v>0</v>
      </c>
      <c r="BZ53" s="293">
        <v>0</v>
      </c>
      <c r="CA53" s="236">
        <v>0</v>
      </c>
      <c r="CB53" s="236">
        <v>0</v>
      </c>
      <c r="CC53" s="236">
        <v>0</v>
      </c>
      <c r="CD53" s="236">
        <v>0</v>
      </c>
      <c r="CE53" s="236">
        <v>0</v>
      </c>
      <c r="CF53" s="236">
        <v>0</v>
      </c>
      <c r="CG53" s="236">
        <v>0</v>
      </c>
      <c r="CH53" s="236">
        <v>0</v>
      </c>
      <c r="CI53" s="236">
        <v>0</v>
      </c>
      <c r="CJ53" s="236">
        <v>0</v>
      </c>
      <c r="CK53" s="236">
        <v>0</v>
      </c>
      <c r="CL53" s="293">
        <v>0</v>
      </c>
      <c r="CM53" s="236">
        <v>0</v>
      </c>
      <c r="CN53" s="236">
        <v>0</v>
      </c>
      <c r="CO53" s="236">
        <v>0</v>
      </c>
      <c r="CP53" s="236">
        <v>0</v>
      </c>
      <c r="CQ53" s="236">
        <v>0</v>
      </c>
      <c r="CR53" s="236">
        <v>0</v>
      </c>
      <c r="CS53" s="236">
        <v>0</v>
      </c>
      <c r="CT53" s="236">
        <v>0</v>
      </c>
      <c r="CU53" s="236">
        <v>0</v>
      </c>
    </row>
    <row r="54" spans="1:120" outlineLevel="2">
      <c r="A54" s="189" t="s">
        <v>204</v>
      </c>
      <c r="B54" s="604">
        <v>2830</v>
      </c>
      <c r="C54" s="294" t="s">
        <v>296</v>
      </c>
      <c r="D54" s="294" t="s">
        <v>314</v>
      </c>
      <c r="E54" s="293">
        <v>0</v>
      </c>
      <c r="F54" s="293">
        <v>-203216.58</v>
      </c>
      <c r="G54" s="410">
        <v>-203216.58</v>
      </c>
      <c r="H54" s="410">
        <v>-203216.58</v>
      </c>
      <c r="I54" s="410">
        <v>-203216.58</v>
      </c>
      <c r="J54" s="410">
        <v>-203216.58</v>
      </c>
      <c r="K54" s="410">
        <v>-203216.58</v>
      </c>
      <c r="L54" s="410">
        <v>-203216.58</v>
      </c>
      <c r="M54" s="410">
        <v>-203216.58</v>
      </c>
      <c r="N54" s="410">
        <v>-203216.58</v>
      </c>
      <c r="O54" s="410">
        <v>-203216.58</v>
      </c>
      <c r="P54" s="410">
        <v>-203216.58</v>
      </c>
      <c r="Q54" s="410">
        <v>-203216.58</v>
      </c>
      <c r="R54" s="293">
        <v>-203216.58</v>
      </c>
      <c r="S54" s="236">
        <v>-203216.58</v>
      </c>
      <c r="T54" s="236">
        <v>-203216.58</v>
      </c>
      <c r="U54" s="236">
        <v>-203216.58</v>
      </c>
      <c r="V54" s="236">
        <v>-203216.58</v>
      </c>
      <c r="W54" s="236">
        <v>-203216.58</v>
      </c>
      <c r="X54" s="236">
        <v>-203216.58</v>
      </c>
      <c r="Y54" s="101">
        <v>-203216.58</v>
      </c>
      <c r="Z54" s="236">
        <v>-203216.58</v>
      </c>
      <c r="AA54" s="236">
        <v>-203216.58</v>
      </c>
      <c r="AB54" s="101">
        <v>-203216.58</v>
      </c>
      <c r="AC54" s="411">
        <v>-203216.58</v>
      </c>
      <c r="AD54" s="415">
        <v>0</v>
      </c>
      <c r="AE54" s="236">
        <v>0</v>
      </c>
      <c r="AF54" s="236">
        <v>0</v>
      </c>
      <c r="AG54" s="236">
        <v>0</v>
      </c>
      <c r="AH54" s="236">
        <v>0</v>
      </c>
      <c r="AI54" s="236">
        <v>0</v>
      </c>
      <c r="AJ54" s="236">
        <v>0</v>
      </c>
      <c r="AK54" s="236">
        <v>0</v>
      </c>
      <c r="AL54" s="236">
        <v>0</v>
      </c>
      <c r="AM54" s="236">
        <v>0</v>
      </c>
      <c r="AN54" s="236">
        <v>0</v>
      </c>
      <c r="AO54" s="236">
        <v>0</v>
      </c>
      <c r="AP54" s="236">
        <v>0</v>
      </c>
      <c r="AQ54" s="236">
        <v>0</v>
      </c>
      <c r="AR54" s="236">
        <v>0</v>
      </c>
      <c r="AS54" s="236">
        <v>0</v>
      </c>
      <c r="AT54" s="236">
        <v>0</v>
      </c>
      <c r="AU54" s="236">
        <v>0</v>
      </c>
      <c r="AV54" s="236">
        <v>0</v>
      </c>
      <c r="AW54" s="236">
        <v>0</v>
      </c>
      <c r="AX54" s="236">
        <v>0</v>
      </c>
      <c r="AY54" s="236">
        <v>0</v>
      </c>
      <c r="AZ54" s="236">
        <v>0</v>
      </c>
      <c r="BA54" s="236">
        <v>0</v>
      </c>
      <c r="BB54" s="236">
        <v>0</v>
      </c>
      <c r="BC54" s="293">
        <v>0</v>
      </c>
      <c r="BD54" s="236">
        <v>0</v>
      </c>
      <c r="BE54" s="236">
        <v>0</v>
      </c>
      <c r="BF54" s="236">
        <v>0</v>
      </c>
      <c r="BG54" s="236">
        <v>0</v>
      </c>
      <c r="BH54" s="236">
        <v>0</v>
      </c>
      <c r="BI54" s="236">
        <v>0</v>
      </c>
      <c r="BJ54" s="236">
        <v>0</v>
      </c>
      <c r="BK54" s="236">
        <v>0</v>
      </c>
      <c r="BL54" s="236">
        <v>0</v>
      </c>
      <c r="BM54" s="236">
        <v>0</v>
      </c>
      <c r="BN54" s="236">
        <v>-8958.1949999999997</v>
      </c>
      <c r="BO54" s="236">
        <v>-8958.1949999999997</v>
      </c>
      <c r="BP54" s="236">
        <v>-8958.1949999999997</v>
      </c>
      <c r="BQ54" s="236">
        <v>-8958.1949999999997</v>
      </c>
      <c r="BR54" s="236">
        <v>-8958.1949999999997</v>
      </c>
      <c r="BS54" s="236">
        <v>-8958.1949999999997</v>
      </c>
      <c r="BT54" s="236">
        <v>-8958.1949999999997</v>
      </c>
      <c r="BU54" s="236">
        <v>-8958.1949999999997</v>
      </c>
      <c r="BV54" s="236">
        <v>-8958.1949999999997</v>
      </c>
      <c r="BW54" s="236">
        <v>-8958.1949999999997</v>
      </c>
      <c r="BX54" s="293">
        <v>-8958.1949999999997</v>
      </c>
      <c r="BY54" s="293">
        <v>-8958.1949999999997</v>
      </c>
      <c r="BZ54" s="293">
        <v>-12057.045</v>
      </c>
      <c r="CA54" s="236">
        <v>-12057.045</v>
      </c>
      <c r="CB54" s="236">
        <v>-12057.045</v>
      </c>
      <c r="CC54" s="236">
        <v>-12057.045</v>
      </c>
      <c r="CD54" s="236">
        <v>-12057.045</v>
      </c>
      <c r="CE54" s="236">
        <v>-12057.045</v>
      </c>
      <c r="CF54" s="236">
        <v>-12057.045</v>
      </c>
      <c r="CG54" s="236">
        <v>-12057.045</v>
      </c>
      <c r="CH54" s="236">
        <v>-12057.045</v>
      </c>
      <c r="CI54" s="236">
        <v>-12057.045</v>
      </c>
      <c r="CJ54" s="236">
        <v>-12057.045</v>
      </c>
      <c r="CK54" s="236">
        <v>-12057.045</v>
      </c>
      <c r="CL54" s="293">
        <v>-12450</v>
      </c>
      <c r="CM54" s="236">
        <v>-12450</v>
      </c>
      <c r="CN54" s="236">
        <v>-12450</v>
      </c>
      <c r="CO54" s="236">
        <v>-12450</v>
      </c>
      <c r="CP54" s="236">
        <v>-12450</v>
      </c>
      <c r="CQ54" s="236">
        <v>-12450</v>
      </c>
      <c r="CR54" s="236">
        <v>-12450</v>
      </c>
      <c r="CS54" s="236">
        <v>-12450</v>
      </c>
      <c r="CT54" s="236">
        <v>-12450</v>
      </c>
      <c r="CU54" s="236">
        <v>-12450</v>
      </c>
      <c r="CV54" s="236">
        <f>CU54</f>
        <v>-12450</v>
      </c>
      <c r="CW54" s="236">
        <f t="shared" ref="CW54:DP54" si="11">CV54</f>
        <v>-12450</v>
      </c>
      <c r="CX54" s="236">
        <f t="shared" si="11"/>
        <v>-12450</v>
      </c>
      <c r="CY54" s="236">
        <f t="shared" si="11"/>
        <v>-12450</v>
      </c>
      <c r="CZ54" s="236">
        <f t="shared" si="11"/>
        <v>-12450</v>
      </c>
      <c r="DA54" s="236">
        <f t="shared" si="11"/>
        <v>-12450</v>
      </c>
      <c r="DB54" s="236">
        <f t="shared" si="11"/>
        <v>-12450</v>
      </c>
      <c r="DC54" s="236">
        <f t="shared" si="11"/>
        <v>-12450</v>
      </c>
      <c r="DD54" s="236">
        <f t="shared" si="11"/>
        <v>-12450</v>
      </c>
      <c r="DE54" s="236">
        <f t="shared" si="11"/>
        <v>-12450</v>
      </c>
      <c r="DF54" s="236">
        <f t="shared" si="11"/>
        <v>-12450</v>
      </c>
      <c r="DG54" s="236">
        <f t="shared" si="11"/>
        <v>-12450</v>
      </c>
      <c r="DH54" s="236">
        <f t="shared" si="11"/>
        <v>-12450</v>
      </c>
      <c r="DI54" s="236">
        <f t="shared" si="11"/>
        <v>-12450</v>
      </c>
      <c r="DJ54" s="236">
        <f t="shared" si="11"/>
        <v>-12450</v>
      </c>
      <c r="DK54" s="236">
        <f t="shared" si="11"/>
        <v>-12450</v>
      </c>
      <c r="DL54" s="236">
        <f t="shared" si="11"/>
        <v>-12450</v>
      </c>
      <c r="DM54" s="236">
        <f t="shared" si="11"/>
        <v>-12450</v>
      </c>
      <c r="DN54" s="236">
        <f t="shared" si="11"/>
        <v>-12450</v>
      </c>
      <c r="DO54" s="236">
        <f t="shared" si="11"/>
        <v>-12450</v>
      </c>
      <c r="DP54" s="236">
        <f t="shared" si="11"/>
        <v>-12450</v>
      </c>
    </row>
    <row r="55" spans="1:120" outlineLevel="2">
      <c r="A55" s="189" t="s">
        <v>205</v>
      </c>
      <c r="B55" s="604">
        <v>2830</v>
      </c>
      <c r="C55" s="294" t="s">
        <v>296</v>
      </c>
      <c r="D55" s="294" t="s">
        <v>315</v>
      </c>
      <c r="E55" s="293">
        <v>0</v>
      </c>
      <c r="F55" s="293">
        <v>0</v>
      </c>
      <c r="G55" s="410">
        <v>0</v>
      </c>
      <c r="H55" s="410">
        <v>0</v>
      </c>
      <c r="I55" s="410">
        <v>0</v>
      </c>
      <c r="J55" s="410">
        <v>0</v>
      </c>
      <c r="K55" s="410">
        <v>0</v>
      </c>
      <c r="L55" s="410">
        <v>0</v>
      </c>
      <c r="M55" s="410">
        <v>0</v>
      </c>
      <c r="N55" s="410">
        <v>0</v>
      </c>
      <c r="O55" s="410">
        <v>0</v>
      </c>
      <c r="P55" s="410">
        <v>0</v>
      </c>
      <c r="Q55" s="410">
        <v>0</v>
      </c>
      <c r="R55" s="293">
        <v>0</v>
      </c>
      <c r="S55" s="236">
        <v>0</v>
      </c>
      <c r="T55" s="236">
        <v>0</v>
      </c>
      <c r="U55" s="236">
        <v>0</v>
      </c>
      <c r="V55" s="236">
        <v>0</v>
      </c>
      <c r="W55" s="236">
        <v>0</v>
      </c>
      <c r="X55" s="236">
        <v>0</v>
      </c>
      <c r="Y55" s="101">
        <v>0</v>
      </c>
      <c r="Z55" s="236">
        <v>0</v>
      </c>
      <c r="AA55" s="236">
        <v>0</v>
      </c>
      <c r="AB55" s="101">
        <v>0</v>
      </c>
      <c r="AC55" s="411">
        <v>0</v>
      </c>
      <c r="AD55" s="293">
        <v>0</v>
      </c>
      <c r="AE55" s="236">
        <v>0</v>
      </c>
      <c r="AF55" s="236">
        <v>0</v>
      </c>
      <c r="AG55" s="236">
        <v>0</v>
      </c>
      <c r="AH55" s="236">
        <v>0</v>
      </c>
      <c r="AI55" s="236">
        <v>0</v>
      </c>
      <c r="AJ55" s="236">
        <v>0</v>
      </c>
      <c r="AK55" s="236">
        <v>0</v>
      </c>
      <c r="AL55" s="236">
        <v>0</v>
      </c>
      <c r="AM55" s="236">
        <v>0</v>
      </c>
      <c r="AN55" s="236">
        <v>0</v>
      </c>
      <c r="AO55" s="236">
        <v>0</v>
      </c>
      <c r="AP55" s="236">
        <v>0</v>
      </c>
      <c r="AQ55" s="236">
        <v>0</v>
      </c>
      <c r="AR55" s="236">
        <v>0</v>
      </c>
      <c r="AS55" s="236">
        <v>0</v>
      </c>
      <c r="AT55" s="236">
        <v>0</v>
      </c>
      <c r="AU55" s="236">
        <v>0</v>
      </c>
      <c r="AV55" s="236">
        <v>0</v>
      </c>
      <c r="AW55" s="236">
        <v>0</v>
      </c>
      <c r="AX55" s="236">
        <v>0</v>
      </c>
      <c r="AY55" s="236">
        <v>0</v>
      </c>
      <c r="AZ55" s="236">
        <v>0</v>
      </c>
      <c r="BA55" s="236">
        <v>0</v>
      </c>
      <c r="BB55" s="236">
        <v>0</v>
      </c>
      <c r="BC55" s="293">
        <v>0</v>
      </c>
      <c r="BD55" s="236">
        <v>0</v>
      </c>
      <c r="BE55" s="236">
        <v>0</v>
      </c>
      <c r="BF55" s="236">
        <v>0</v>
      </c>
      <c r="BG55" s="236">
        <v>0</v>
      </c>
      <c r="BH55" s="236">
        <v>0</v>
      </c>
      <c r="BI55" s="236">
        <v>0</v>
      </c>
      <c r="BJ55" s="236">
        <v>0</v>
      </c>
      <c r="BK55" s="236">
        <v>0</v>
      </c>
      <c r="BL55" s="236">
        <v>0</v>
      </c>
      <c r="BM55" s="236">
        <v>0</v>
      </c>
      <c r="BN55" s="236">
        <v>0</v>
      </c>
      <c r="BO55" s="236">
        <v>0</v>
      </c>
      <c r="BP55" s="236">
        <v>0</v>
      </c>
      <c r="BQ55" s="236">
        <v>0</v>
      </c>
      <c r="BR55" s="236">
        <v>0</v>
      </c>
      <c r="BS55" s="236">
        <v>0</v>
      </c>
      <c r="BT55" s="236">
        <v>0</v>
      </c>
      <c r="BU55" s="236">
        <v>0</v>
      </c>
      <c r="BV55" s="236">
        <v>0</v>
      </c>
      <c r="BW55" s="236">
        <v>0</v>
      </c>
      <c r="BX55" s="293">
        <v>0</v>
      </c>
      <c r="BY55" s="293">
        <v>0</v>
      </c>
      <c r="BZ55" s="293">
        <v>0</v>
      </c>
      <c r="CA55" s="236">
        <v>0</v>
      </c>
      <c r="CB55" s="236">
        <v>0</v>
      </c>
      <c r="CC55" s="236">
        <v>0</v>
      </c>
      <c r="CD55" s="236">
        <v>0</v>
      </c>
      <c r="CE55" s="236">
        <v>0</v>
      </c>
      <c r="CF55" s="236">
        <v>0</v>
      </c>
      <c r="CG55" s="236">
        <v>0</v>
      </c>
      <c r="CH55" s="236">
        <v>0</v>
      </c>
      <c r="CI55" s="236">
        <v>0</v>
      </c>
      <c r="CJ55" s="236">
        <v>0</v>
      </c>
      <c r="CK55" s="236">
        <v>0</v>
      </c>
      <c r="CL55" s="293">
        <v>0</v>
      </c>
      <c r="CM55" s="236">
        <v>0</v>
      </c>
      <c r="CN55" s="236">
        <v>0</v>
      </c>
      <c r="CO55" s="236">
        <v>0</v>
      </c>
      <c r="CP55" s="236">
        <v>0</v>
      </c>
      <c r="CQ55" s="236">
        <v>0</v>
      </c>
      <c r="CR55" s="236">
        <v>0</v>
      </c>
      <c r="CS55" s="236">
        <v>0</v>
      </c>
      <c r="CT55" s="236">
        <v>0</v>
      </c>
      <c r="CU55" s="236">
        <v>0</v>
      </c>
    </row>
    <row r="56" spans="1:120" outlineLevel="2">
      <c r="A56" s="189" t="s">
        <v>206</v>
      </c>
      <c r="B56" s="604">
        <v>1900</v>
      </c>
      <c r="C56" s="294" t="s">
        <v>296</v>
      </c>
      <c r="D56" s="294" t="s">
        <v>316</v>
      </c>
      <c r="E56" s="293">
        <v>0</v>
      </c>
      <c r="F56" s="293">
        <v>0</v>
      </c>
      <c r="G56" s="410">
        <v>0</v>
      </c>
      <c r="H56" s="410">
        <v>0</v>
      </c>
      <c r="I56" s="410">
        <v>0</v>
      </c>
      <c r="J56" s="410">
        <v>0</v>
      </c>
      <c r="K56" s="410">
        <v>0</v>
      </c>
      <c r="L56" s="410">
        <v>0</v>
      </c>
      <c r="M56" s="410">
        <v>0</v>
      </c>
      <c r="N56" s="410">
        <v>0</v>
      </c>
      <c r="O56" s="410">
        <v>0</v>
      </c>
      <c r="P56" s="410">
        <v>0</v>
      </c>
      <c r="Q56" s="410">
        <v>0</v>
      </c>
      <c r="R56" s="293">
        <v>0</v>
      </c>
      <c r="S56" s="236">
        <v>0</v>
      </c>
      <c r="T56" s="236">
        <v>0</v>
      </c>
      <c r="U56" s="236">
        <v>0</v>
      </c>
      <c r="V56" s="236">
        <v>0</v>
      </c>
      <c r="W56" s="236">
        <v>0</v>
      </c>
      <c r="X56" s="236">
        <v>0</v>
      </c>
      <c r="Y56" s="101">
        <v>0</v>
      </c>
      <c r="Z56" s="236">
        <v>0</v>
      </c>
      <c r="AA56" s="236">
        <v>0</v>
      </c>
      <c r="AB56" s="101">
        <v>0</v>
      </c>
      <c r="AC56" s="411">
        <v>0</v>
      </c>
      <c r="AD56" s="293">
        <v>0</v>
      </c>
      <c r="AE56" s="236">
        <v>0</v>
      </c>
      <c r="AF56" s="236">
        <v>0</v>
      </c>
      <c r="AG56" s="236">
        <v>0</v>
      </c>
      <c r="AH56" s="236">
        <v>0</v>
      </c>
      <c r="AI56" s="236">
        <v>0</v>
      </c>
      <c r="AJ56" s="236">
        <v>0</v>
      </c>
      <c r="AK56" s="236">
        <v>0</v>
      </c>
      <c r="AL56" s="236">
        <v>0</v>
      </c>
      <c r="AM56" s="236">
        <v>0</v>
      </c>
      <c r="AN56" s="236">
        <v>0</v>
      </c>
      <c r="AO56" s="236">
        <v>0</v>
      </c>
      <c r="AP56" s="236">
        <v>0</v>
      </c>
      <c r="AQ56" s="236">
        <v>0</v>
      </c>
      <c r="AR56" s="236">
        <v>0</v>
      </c>
      <c r="AS56" s="236">
        <v>0</v>
      </c>
      <c r="AT56" s="236">
        <v>0</v>
      </c>
      <c r="AU56" s="236">
        <v>0</v>
      </c>
      <c r="AV56" s="236">
        <v>0</v>
      </c>
      <c r="AW56" s="236">
        <v>0</v>
      </c>
      <c r="AX56" s="236">
        <v>0</v>
      </c>
      <c r="AY56" s="236">
        <v>0</v>
      </c>
      <c r="AZ56" s="236">
        <v>0</v>
      </c>
      <c r="BA56" s="236">
        <v>0</v>
      </c>
      <c r="BB56" s="236">
        <v>0</v>
      </c>
      <c r="BC56" s="293">
        <v>0</v>
      </c>
      <c r="BD56" s="236">
        <v>0</v>
      </c>
      <c r="BE56" s="236">
        <v>0</v>
      </c>
      <c r="BF56" s="236">
        <v>0</v>
      </c>
      <c r="BG56" s="236">
        <v>0</v>
      </c>
      <c r="BH56" s="236">
        <v>0</v>
      </c>
      <c r="BI56" s="236">
        <v>0</v>
      </c>
      <c r="BJ56" s="236">
        <v>0</v>
      </c>
      <c r="BK56" s="236">
        <v>0</v>
      </c>
      <c r="BL56" s="236">
        <v>0</v>
      </c>
      <c r="BM56" s="236">
        <v>0</v>
      </c>
      <c r="BN56" s="236">
        <v>0</v>
      </c>
      <c r="BO56" s="236">
        <v>0</v>
      </c>
      <c r="BP56" s="236">
        <v>0</v>
      </c>
      <c r="BQ56" s="236">
        <v>0</v>
      </c>
      <c r="BR56" s="236">
        <v>0</v>
      </c>
      <c r="BS56" s="236">
        <v>0</v>
      </c>
      <c r="BT56" s="236">
        <v>0</v>
      </c>
      <c r="BU56" s="236">
        <v>0</v>
      </c>
      <c r="BV56" s="236">
        <v>0</v>
      </c>
      <c r="BW56" s="236">
        <v>0</v>
      </c>
      <c r="BX56" s="293">
        <v>0</v>
      </c>
      <c r="BY56" s="293">
        <v>0</v>
      </c>
      <c r="BZ56" s="293">
        <v>0</v>
      </c>
      <c r="CA56" s="236">
        <v>0</v>
      </c>
      <c r="CB56" s="236">
        <v>0</v>
      </c>
      <c r="CC56" s="236">
        <v>0</v>
      </c>
      <c r="CD56" s="236">
        <v>0</v>
      </c>
      <c r="CE56" s="236">
        <v>0</v>
      </c>
      <c r="CF56" s="236">
        <v>0</v>
      </c>
      <c r="CG56" s="236">
        <v>0</v>
      </c>
      <c r="CH56" s="236">
        <v>0</v>
      </c>
      <c r="CI56" s="236">
        <v>0</v>
      </c>
      <c r="CJ56" s="236">
        <v>0</v>
      </c>
      <c r="CK56" s="236">
        <v>0</v>
      </c>
      <c r="CL56" s="293">
        <v>0</v>
      </c>
      <c r="CM56" s="236">
        <v>0</v>
      </c>
      <c r="CN56" s="236">
        <v>0</v>
      </c>
      <c r="CO56" s="236">
        <v>0</v>
      </c>
      <c r="CP56" s="236">
        <v>0</v>
      </c>
      <c r="CQ56" s="236">
        <v>0</v>
      </c>
      <c r="CR56" s="236">
        <v>0</v>
      </c>
      <c r="CS56" s="236">
        <v>0</v>
      </c>
      <c r="CT56" s="236">
        <v>0</v>
      </c>
      <c r="CU56" s="236">
        <v>0</v>
      </c>
    </row>
    <row r="57" spans="1:120" outlineLevel="2">
      <c r="A57" s="189" t="s">
        <v>207</v>
      </c>
      <c r="B57" s="604">
        <v>1900</v>
      </c>
      <c r="C57" s="294" t="s">
        <v>296</v>
      </c>
      <c r="D57" s="294" t="s">
        <v>317</v>
      </c>
      <c r="E57" s="293">
        <v>0</v>
      </c>
      <c r="F57" s="293">
        <v>0</v>
      </c>
      <c r="G57" s="410">
        <v>0</v>
      </c>
      <c r="H57" s="410">
        <v>0</v>
      </c>
      <c r="I57" s="410">
        <v>0</v>
      </c>
      <c r="J57" s="410">
        <v>0</v>
      </c>
      <c r="K57" s="410">
        <v>0</v>
      </c>
      <c r="L57" s="410">
        <v>0</v>
      </c>
      <c r="M57" s="410">
        <v>0</v>
      </c>
      <c r="N57" s="410">
        <v>0</v>
      </c>
      <c r="O57" s="410">
        <v>0</v>
      </c>
      <c r="P57" s="410">
        <v>0</v>
      </c>
      <c r="Q57" s="410">
        <v>0</v>
      </c>
      <c r="R57" s="293">
        <v>0</v>
      </c>
      <c r="S57" s="236">
        <v>0</v>
      </c>
      <c r="T57" s="236">
        <v>0</v>
      </c>
      <c r="U57" s="236">
        <v>0</v>
      </c>
      <c r="V57" s="236">
        <v>0</v>
      </c>
      <c r="W57" s="236">
        <v>0</v>
      </c>
      <c r="X57" s="236">
        <v>0</v>
      </c>
      <c r="Y57" s="101">
        <v>0</v>
      </c>
      <c r="Z57" s="236">
        <v>0</v>
      </c>
      <c r="AA57" s="236">
        <v>0</v>
      </c>
      <c r="AB57" s="101">
        <v>0</v>
      </c>
      <c r="AC57" s="411">
        <v>0</v>
      </c>
      <c r="AD57" s="293">
        <v>0</v>
      </c>
      <c r="AE57" s="236">
        <v>0</v>
      </c>
      <c r="AF57" s="236">
        <v>0</v>
      </c>
      <c r="AG57" s="236">
        <v>0</v>
      </c>
      <c r="AH57" s="236">
        <v>0</v>
      </c>
      <c r="AI57" s="236">
        <v>0</v>
      </c>
      <c r="AJ57" s="236">
        <v>0</v>
      </c>
      <c r="AK57" s="236">
        <v>0</v>
      </c>
      <c r="AL57" s="236">
        <v>0</v>
      </c>
      <c r="AM57" s="236">
        <v>0</v>
      </c>
      <c r="AN57" s="236">
        <v>0</v>
      </c>
      <c r="AO57" s="236">
        <v>0</v>
      </c>
      <c r="AP57" s="236">
        <v>0</v>
      </c>
      <c r="AQ57" s="236">
        <v>0</v>
      </c>
      <c r="AR57" s="236">
        <v>0</v>
      </c>
      <c r="AS57" s="236">
        <v>0</v>
      </c>
      <c r="AT57" s="236">
        <v>0</v>
      </c>
      <c r="AU57" s="236">
        <v>0</v>
      </c>
      <c r="AV57" s="236">
        <v>0</v>
      </c>
      <c r="AW57" s="236">
        <v>0</v>
      </c>
      <c r="AX57" s="236">
        <v>0</v>
      </c>
      <c r="AY57" s="236">
        <v>0</v>
      </c>
      <c r="AZ57" s="236">
        <v>0</v>
      </c>
      <c r="BA57" s="236">
        <v>0</v>
      </c>
      <c r="BB57" s="236">
        <v>0</v>
      </c>
      <c r="BC57" s="293">
        <v>0</v>
      </c>
      <c r="BD57" s="236">
        <v>0</v>
      </c>
      <c r="BE57" s="236">
        <v>0</v>
      </c>
      <c r="BF57" s="236">
        <v>0</v>
      </c>
      <c r="BG57" s="236">
        <v>0</v>
      </c>
      <c r="BH57" s="236">
        <v>0</v>
      </c>
      <c r="BI57" s="236">
        <v>0</v>
      </c>
      <c r="BJ57" s="236">
        <v>0</v>
      </c>
      <c r="BK57" s="236">
        <v>0</v>
      </c>
      <c r="BL57" s="236">
        <v>0</v>
      </c>
      <c r="BM57" s="236">
        <v>0</v>
      </c>
      <c r="BN57" s="236">
        <v>0</v>
      </c>
      <c r="BO57" s="236">
        <v>0</v>
      </c>
      <c r="BP57" s="236">
        <v>0</v>
      </c>
      <c r="BQ57" s="236">
        <v>0</v>
      </c>
      <c r="BR57" s="236">
        <v>0</v>
      </c>
      <c r="BS57" s="236">
        <v>0</v>
      </c>
      <c r="BT57" s="236">
        <v>0</v>
      </c>
      <c r="BU57" s="236">
        <v>0</v>
      </c>
      <c r="BV57" s="236">
        <v>0</v>
      </c>
      <c r="BW57" s="236">
        <v>0</v>
      </c>
      <c r="BX57" s="293">
        <v>0</v>
      </c>
      <c r="BY57" s="293">
        <v>0</v>
      </c>
      <c r="BZ57" s="293">
        <v>0</v>
      </c>
      <c r="CA57" s="236">
        <v>0</v>
      </c>
      <c r="CB57" s="236">
        <v>0</v>
      </c>
      <c r="CC57" s="236">
        <v>0</v>
      </c>
      <c r="CD57" s="236">
        <v>0</v>
      </c>
      <c r="CE57" s="236">
        <v>0</v>
      </c>
      <c r="CF57" s="236">
        <v>0</v>
      </c>
      <c r="CG57" s="236">
        <v>0</v>
      </c>
      <c r="CH57" s="236">
        <v>0</v>
      </c>
      <c r="CI57" s="236">
        <v>0</v>
      </c>
      <c r="CJ57" s="236">
        <v>0</v>
      </c>
      <c r="CK57" s="236">
        <v>0</v>
      </c>
      <c r="CL57" s="293">
        <v>0</v>
      </c>
      <c r="CM57" s="236">
        <v>0</v>
      </c>
      <c r="CN57" s="236">
        <v>0</v>
      </c>
      <c r="CO57" s="236">
        <v>0</v>
      </c>
      <c r="CP57" s="236">
        <v>0</v>
      </c>
      <c r="CQ57" s="236">
        <v>0</v>
      </c>
      <c r="CR57" s="236">
        <v>0</v>
      </c>
      <c r="CS57" s="236">
        <v>0</v>
      </c>
      <c r="CT57" s="236">
        <v>0</v>
      </c>
      <c r="CU57" s="236">
        <v>0</v>
      </c>
    </row>
    <row r="58" spans="1:120" outlineLevel="2">
      <c r="A58" s="189" t="s">
        <v>208</v>
      </c>
      <c r="B58" s="604">
        <v>2830</v>
      </c>
      <c r="C58" s="294" t="s">
        <v>296</v>
      </c>
      <c r="D58" s="294" t="s">
        <v>318</v>
      </c>
      <c r="E58" s="293">
        <v>0</v>
      </c>
      <c r="F58" s="293">
        <v>0</v>
      </c>
      <c r="G58" s="410">
        <v>0</v>
      </c>
      <c r="H58" s="410">
        <v>0</v>
      </c>
      <c r="I58" s="410">
        <v>0</v>
      </c>
      <c r="J58" s="410">
        <v>0</v>
      </c>
      <c r="K58" s="410">
        <v>0</v>
      </c>
      <c r="L58" s="410">
        <v>0</v>
      </c>
      <c r="M58" s="410">
        <v>0</v>
      </c>
      <c r="N58" s="410">
        <v>0</v>
      </c>
      <c r="O58" s="410">
        <v>0</v>
      </c>
      <c r="P58" s="410">
        <v>0</v>
      </c>
      <c r="Q58" s="410">
        <v>0</v>
      </c>
      <c r="R58" s="293">
        <v>0</v>
      </c>
      <c r="S58" s="236">
        <v>0</v>
      </c>
      <c r="T58" s="236">
        <v>0</v>
      </c>
      <c r="U58" s="236">
        <v>0</v>
      </c>
      <c r="V58" s="236">
        <v>0</v>
      </c>
      <c r="W58" s="236">
        <v>0</v>
      </c>
      <c r="X58" s="236">
        <v>0</v>
      </c>
      <c r="Y58" s="101">
        <v>0</v>
      </c>
      <c r="Z58" s="236">
        <v>0</v>
      </c>
      <c r="AA58" s="236">
        <v>0</v>
      </c>
      <c r="AB58" s="101">
        <v>0</v>
      </c>
      <c r="AC58" s="411">
        <v>0</v>
      </c>
      <c r="AD58" s="293">
        <v>0</v>
      </c>
      <c r="AE58" s="236">
        <v>0</v>
      </c>
      <c r="AF58" s="236">
        <v>0</v>
      </c>
      <c r="AG58" s="236">
        <v>0</v>
      </c>
      <c r="AH58" s="236">
        <v>0</v>
      </c>
      <c r="AI58" s="236">
        <v>0</v>
      </c>
      <c r="AJ58" s="236">
        <v>0</v>
      </c>
      <c r="AK58" s="236">
        <v>0</v>
      </c>
      <c r="AL58" s="236">
        <v>0</v>
      </c>
      <c r="AM58" s="236">
        <v>0</v>
      </c>
      <c r="AN58" s="236">
        <v>0</v>
      </c>
      <c r="AO58" s="236">
        <v>0</v>
      </c>
      <c r="AP58" s="236">
        <v>0</v>
      </c>
      <c r="AQ58" s="236">
        <v>0</v>
      </c>
      <c r="AR58" s="236">
        <v>0</v>
      </c>
      <c r="AS58" s="236">
        <v>0</v>
      </c>
      <c r="AT58" s="236">
        <v>0</v>
      </c>
      <c r="AU58" s="236">
        <v>0</v>
      </c>
      <c r="AV58" s="236">
        <v>0</v>
      </c>
      <c r="AW58" s="236">
        <v>0</v>
      </c>
      <c r="AX58" s="236">
        <v>0</v>
      </c>
      <c r="AY58" s="236">
        <v>0</v>
      </c>
      <c r="AZ58" s="236">
        <v>0</v>
      </c>
      <c r="BA58" s="236">
        <v>0</v>
      </c>
      <c r="BB58" s="236">
        <v>0</v>
      </c>
      <c r="BC58" s="293">
        <v>0</v>
      </c>
      <c r="BD58" s="236">
        <v>0</v>
      </c>
      <c r="BE58" s="236">
        <v>0</v>
      </c>
      <c r="BF58" s="236">
        <v>0</v>
      </c>
      <c r="BG58" s="236">
        <v>0</v>
      </c>
      <c r="BH58" s="236">
        <v>0</v>
      </c>
      <c r="BI58" s="236">
        <v>0</v>
      </c>
      <c r="BJ58" s="236">
        <v>0</v>
      </c>
      <c r="BK58" s="236">
        <v>0</v>
      </c>
      <c r="BL58" s="236">
        <v>0</v>
      </c>
      <c r="BM58" s="236">
        <v>0</v>
      </c>
      <c r="BN58" s="236">
        <v>0</v>
      </c>
      <c r="BO58" s="236">
        <v>0</v>
      </c>
      <c r="BP58" s="236">
        <v>0</v>
      </c>
      <c r="BQ58" s="236">
        <v>0</v>
      </c>
      <c r="BR58" s="236">
        <v>0</v>
      </c>
      <c r="BS58" s="236">
        <v>0</v>
      </c>
      <c r="BT58" s="236">
        <v>0</v>
      </c>
      <c r="BU58" s="236">
        <v>0</v>
      </c>
      <c r="BV58" s="236">
        <v>0</v>
      </c>
      <c r="BW58" s="236">
        <v>0</v>
      </c>
      <c r="BX58" s="293">
        <v>0</v>
      </c>
      <c r="BY58" s="293">
        <v>0</v>
      </c>
      <c r="BZ58" s="293">
        <v>0</v>
      </c>
      <c r="CA58" s="236">
        <v>0</v>
      </c>
      <c r="CB58" s="236">
        <v>0</v>
      </c>
      <c r="CC58" s="236">
        <v>0</v>
      </c>
      <c r="CD58" s="236">
        <v>0</v>
      </c>
      <c r="CE58" s="236">
        <v>0</v>
      </c>
      <c r="CF58" s="236">
        <v>0</v>
      </c>
      <c r="CG58" s="236">
        <v>0</v>
      </c>
      <c r="CH58" s="236">
        <v>0</v>
      </c>
      <c r="CI58" s="236">
        <v>0</v>
      </c>
      <c r="CJ58" s="236">
        <v>0</v>
      </c>
      <c r="CK58" s="236">
        <v>0</v>
      </c>
      <c r="CL58" s="293">
        <v>0</v>
      </c>
      <c r="CM58" s="236">
        <v>0</v>
      </c>
      <c r="CN58" s="236">
        <v>0</v>
      </c>
      <c r="CO58" s="236">
        <v>0</v>
      </c>
      <c r="CP58" s="236">
        <v>0</v>
      </c>
      <c r="CQ58" s="236">
        <v>0</v>
      </c>
      <c r="CR58" s="236">
        <v>0</v>
      </c>
      <c r="CS58" s="236">
        <v>0</v>
      </c>
      <c r="CT58" s="236">
        <v>0</v>
      </c>
      <c r="CU58" s="236">
        <v>0</v>
      </c>
    </row>
    <row r="59" spans="1:120" outlineLevel="2">
      <c r="A59" s="189" t="s">
        <v>209</v>
      </c>
      <c r="B59" s="604">
        <v>1900</v>
      </c>
      <c r="C59" s="294" t="s">
        <v>296</v>
      </c>
      <c r="D59" s="294" t="s">
        <v>319</v>
      </c>
      <c r="E59" s="293">
        <v>0</v>
      </c>
      <c r="F59" s="293">
        <v>0</v>
      </c>
      <c r="G59" s="410">
        <v>0</v>
      </c>
      <c r="H59" s="410">
        <v>0</v>
      </c>
      <c r="I59" s="410">
        <v>0</v>
      </c>
      <c r="J59" s="410">
        <v>0</v>
      </c>
      <c r="K59" s="410">
        <v>0</v>
      </c>
      <c r="L59" s="410">
        <v>0</v>
      </c>
      <c r="M59" s="410">
        <v>0</v>
      </c>
      <c r="N59" s="410">
        <v>0</v>
      </c>
      <c r="O59" s="410">
        <v>0</v>
      </c>
      <c r="P59" s="410">
        <v>0</v>
      </c>
      <c r="Q59" s="410">
        <v>0</v>
      </c>
      <c r="R59" s="293">
        <v>0</v>
      </c>
      <c r="S59" s="236">
        <v>0</v>
      </c>
      <c r="T59" s="236">
        <v>0</v>
      </c>
      <c r="U59" s="236">
        <v>0</v>
      </c>
      <c r="V59" s="236">
        <v>0</v>
      </c>
      <c r="W59" s="236">
        <v>0</v>
      </c>
      <c r="X59" s="236">
        <v>0</v>
      </c>
      <c r="Y59" s="101">
        <v>0</v>
      </c>
      <c r="Z59" s="236">
        <v>0</v>
      </c>
      <c r="AA59" s="236">
        <v>0</v>
      </c>
      <c r="AB59" s="101">
        <v>0</v>
      </c>
      <c r="AC59" s="411">
        <v>0</v>
      </c>
      <c r="AD59" s="293">
        <v>0</v>
      </c>
      <c r="AE59" s="236">
        <v>0</v>
      </c>
      <c r="AF59" s="236">
        <v>0</v>
      </c>
      <c r="AG59" s="236">
        <v>0</v>
      </c>
      <c r="AH59" s="236">
        <v>0</v>
      </c>
      <c r="AI59" s="236">
        <v>0</v>
      </c>
      <c r="AJ59" s="236">
        <v>0</v>
      </c>
      <c r="AK59" s="236">
        <v>0</v>
      </c>
      <c r="AL59" s="236">
        <v>0</v>
      </c>
      <c r="AM59" s="236">
        <v>0</v>
      </c>
      <c r="AN59" s="236">
        <v>0</v>
      </c>
      <c r="AO59" s="236">
        <v>0</v>
      </c>
      <c r="AP59" s="236">
        <v>0</v>
      </c>
      <c r="AQ59" s="236">
        <v>0</v>
      </c>
      <c r="AR59" s="236">
        <v>0</v>
      </c>
      <c r="AS59" s="236">
        <v>0</v>
      </c>
      <c r="AT59" s="236">
        <v>0</v>
      </c>
      <c r="AU59" s="236">
        <v>0</v>
      </c>
      <c r="AV59" s="236">
        <v>0</v>
      </c>
      <c r="AW59" s="236">
        <v>0</v>
      </c>
      <c r="AX59" s="236">
        <v>0</v>
      </c>
      <c r="AY59" s="236">
        <v>0</v>
      </c>
      <c r="AZ59" s="236">
        <v>0</v>
      </c>
      <c r="BA59" s="236">
        <v>0</v>
      </c>
      <c r="BB59" s="236">
        <v>0</v>
      </c>
      <c r="BC59" s="293">
        <v>0</v>
      </c>
      <c r="BD59" s="236">
        <v>0</v>
      </c>
      <c r="BE59" s="236">
        <v>0</v>
      </c>
      <c r="BF59" s="236">
        <v>0</v>
      </c>
      <c r="BG59" s="236">
        <v>0</v>
      </c>
      <c r="BH59" s="236">
        <v>0</v>
      </c>
      <c r="BI59" s="236">
        <v>0</v>
      </c>
      <c r="BJ59" s="236">
        <v>0</v>
      </c>
      <c r="BK59" s="236">
        <v>0</v>
      </c>
      <c r="BL59" s="236">
        <v>0</v>
      </c>
      <c r="BM59" s="236">
        <v>0</v>
      </c>
      <c r="BN59" s="236">
        <v>0</v>
      </c>
      <c r="BO59" s="236">
        <v>0</v>
      </c>
      <c r="BP59" s="236">
        <v>0</v>
      </c>
      <c r="BQ59" s="236">
        <v>0</v>
      </c>
      <c r="BR59" s="236">
        <v>0</v>
      </c>
      <c r="BS59" s="236">
        <v>0</v>
      </c>
      <c r="BT59" s="236">
        <v>0</v>
      </c>
      <c r="BU59" s="236">
        <v>0</v>
      </c>
      <c r="BV59" s="236">
        <v>0</v>
      </c>
      <c r="BW59" s="236">
        <v>0</v>
      </c>
      <c r="BX59" s="293">
        <v>0</v>
      </c>
      <c r="BY59" s="293">
        <v>0</v>
      </c>
      <c r="BZ59" s="293">
        <v>0</v>
      </c>
      <c r="CA59" s="236">
        <v>0</v>
      </c>
      <c r="CB59" s="236">
        <v>0</v>
      </c>
      <c r="CC59" s="236">
        <v>0</v>
      </c>
      <c r="CD59" s="236">
        <v>0</v>
      </c>
      <c r="CE59" s="236">
        <v>0</v>
      </c>
      <c r="CF59" s="236">
        <v>0</v>
      </c>
      <c r="CG59" s="236">
        <v>0</v>
      </c>
      <c r="CH59" s="236">
        <v>0</v>
      </c>
      <c r="CI59" s="236">
        <v>0</v>
      </c>
      <c r="CJ59" s="236">
        <v>0</v>
      </c>
      <c r="CK59" s="236">
        <v>0</v>
      </c>
      <c r="CL59" s="293">
        <v>0</v>
      </c>
      <c r="CM59" s="236">
        <v>0</v>
      </c>
      <c r="CN59" s="236">
        <v>0</v>
      </c>
      <c r="CO59" s="236">
        <v>0</v>
      </c>
      <c r="CP59" s="236">
        <v>0</v>
      </c>
      <c r="CQ59" s="236">
        <v>0</v>
      </c>
      <c r="CR59" s="236">
        <v>0</v>
      </c>
      <c r="CS59" s="236">
        <v>0</v>
      </c>
      <c r="CT59" s="236">
        <v>0</v>
      </c>
      <c r="CU59" s="236">
        <v>0</v>
      </c>
    </row>
    <row r="60" spans="1:120" outlineLevel="2">
      <c r="A60" s="189" t="s">
        <v>210</v>
      </c>
      <c r="B60" s="604">
        <v>2830</v>
      </c>
      <c r="C60" s="294" t="s">
        <v>296</v>
      </c>
      <c r="D60" s="294" t="s">
        <v>320</v>
      </c>
      <c r="E60" s="293">
        <v>0</v>
      </c>
      <c r="F60" s="293">
        <v>0</v>
      </c>
      <c r="G60" s="410">
        <v>0</v>
      </c>
      <c r="H60" s="410">
        <v>0</v>
      </c>
      <c r="I60" s="410">
        <v>0</v>
      </c>
      <c r="J60" s="410">
        <v>0</v>
      </c>
      <c r="K60" s="410">
        <v>0</v>
      </c>
      <c r="L60" s="410">
        <v>0</v>
      </c>
      <c r="M60" s="410">
        <v>0</v>
      </c>
      <c r="N60" s="410">
        <v>0</v>
      </c>
      <c r="O60" s="410">
        <v>0</v>
      </c>
      <c r="P60" s="410">
        <v>0</v>
      </c>
      <c r="Q60" s="410">
        <v>0</v>
      </c>
      <c r="R60" s="293">
        <v>0</v>
      </c>
      <c r="S60" s="236">
        <v>0</v>
      </c>
      <c r="T60" s="236">
        <v>0</v>
      </c>
      <c r="U60" s="236">
        <v>0</v>
      </c>
      <c r="V60" s="236">
        <v>0</v>
      </c>
      <c r="W60" s="236">
        <v>0</v>
      </c>
      <c r="X60" s="236">
        <v>0</v>
      </c>
      <c r="Y60" s="101">
        <v>0</v>
      </c>
      <c r="Z60" s="236">
        <v>0</v>
      </c>
      <c r="AA60" s="236">
        <v>0</v>
      </c>
      <c r="AB60" s="101">
        <v>0</v>
      </c>
      <c r="AC60" s="411">
        <v>0</v>
      </c>
      <c r="AD60" s="293">
        <v>0</v>
      </c>
      <c r="AE60" s="236">
        <v>0</v>
      </c>
      <c r="AF60" s="236">
        <v>0</v>
      </c>
      <c r="AG60" s="236">
        <v>0</v>
      </c>
      <c r="AH60" s="236">
        <v>0</v>
      </c>
      <c r="AI60" s="236">
        <v>0</v>
      </c>
      <c r="AJ60" s="236">
        <v>0</v>
      </c>
      <c r="AK60" s="236">
        <v>0</v>
      </c>
      <c r="AL60" s="236">
        <v>0</v>
      </c>
      <c r="AM60" s="236">
        <v>0</v>
      </c>
      <c r="AN60" s="236">
        <v>0</v>
      </c>
      <c r="AO60" s="236">
        <v>0</v>
      </c>
      <c r="AP60" s="236">
        <v>0</v>
      </c>
      <c r="AQ60" s="236">
        <v>0</v>
      </c>
      <c r="AR60" s="236">
        <v>0</v>
      </c>
      <c r="AS60" s="236">
        <v>0</v>
      </c>
      <c r="AT60" s="236">
        <v>0</v>
      </c>
      <c r="AU60" s="236">
        <v>0</v>
      </c>
      <c r="AV60" s="236">
        <v>0</v>
      </c>
      <c r="AW60" s="236">
        <v>0</v>
      </c>
      <c r="AX60" s="236">
        <v>0</v>
      </c>
      <c r="AY60" s="236">
        <v>0</v>
      </c>
      <c r="AZ60" s="236">
        <v>0</v>
      </c>
      <c r="BA60" s="236">
        <v>0</v>
      </c>
      <c r="BB60" s="236">
        <v>0</v>
      </c>
      <c r="BC60" s="293">
        <v>0</v>
      </c>
      <c r="BD60" s="236">
        <v>0</v>
      </c>
      <c r="BE60" s="236">
        <v>0</v>
      </c>
      <c r="BF60" s="236">
        <v>0</v>
      </c>
      <c r="BG60" s="236">
        <v>0</v>
      </c>
      <c r="BH60" s="236">
        <v>0</v>
      </c>
      <c r="BI60" s="236">
        <v>0</v>
      </c>
      <c r="BJ60" s="236">
        <v>0</v>
      </c>
      <c r="BK60" s="236">
        <v>0</v>
      </c>
      <c r="BL60" s="236">
        <v>0</v>
      </c>
      <c r="BM60" s="236">
        <v>0</v>
      </c>
      <c r="BN60" s="236">
        <v>0</v>
      </c>
      <c r="BO60" s="236">
        <v>0</v>
      </c>
      <c r="BP60" s="236">
        <v>0</v>
      </c>
      <c r="BQ60" s="236">
        <v>0</v>
      </c>
      <c r="BR60" s="236">
        <v>0</v>
      </c>
      <c r="BS60" s="236">
        <v>0</v>
      </c>
      <c r="BT60" s="236">
        <v>0</v>
      </c>
      <c r="BU60" s="236">
        <v>0</v>
      </c>
      <c r="BV60" s="236">
        <v>0</v>
      </c>
      <c r="BW60" s="236">
        <v>0</v>
      </c>
      <c r="BX60" s="293">
        <v>0</v>
      </c>
      <c r="BY60" s="293">
        <v>0</v>
      </c>
      <c r="BZ60" s="293">
        <v>0</v>
      </c>
      <c r="CA60" s="236">
        <v>0</v>
      </c>
      <c r="CB60" s="236">
        <v>0</v>
      </c>
      <c r="CC60" s="236">
        <v>0</v>
      </c>
      <c r="CD60" s="236">
        <v>0</v>
      </c>
      <c r="CE60" s="236">
        <v>0</v>
      </c>
      <c r="CF60" s="236">
        <v>0</v>
      </c>
      <c r="CG60" s="236">
        <v>0</v>
      </c>
      <c r="CH60" s="236">
        <v>0</v>
      </c>
      <c r="CI60" s="236">
        <v>0</v>
      </c>
      <c r="CJ60" s="236">
        <v>0</v>
      </c>
      <c r="CK60" s="236">
        <v>0</v>
      </c>
      <c r="CL60" s="293">
        <v>0</v>
      </c>
      <c r="CM60" s="236">
        <v>0</v>
      </c>
      <c r="CN60" s="236">
        <v>0</v>
      </c>
      <c r="CO60" s="236">
        <v>0</v>
      </c>
      <c r="CP60" s="236">
        <v>0</v>
      </c>
      <c r="CQ60" s="236">
        <v>0</v>
      </c>
      <c r="CR60" s="236">
        <v>0</v>
      </c>
      <c r="CS60" s="236">
        <v>0</v>
      </c>
      <c r="CT60" s="236">
        <v>0</v>
      </c>
      <c r="CU60" s="236">
        <v>0</v>
      </c>
    </row>
    <row r="61" spans="1:120" outlineLevel="2">
      <c r="A61" s="189" t="s">
        <v>211</v>
      </c>
      <c r="B61" s="604">
        <v>1900</v>
      </c>
      <c r="C61" s="294" t="s">
        <v>296</v>
      </c>
      <c r="D61" s="294" t="s">
        <v>321</v>
      </c>
      <c r="E61" s="293">
        <v>0</v>
      </c>
      <c r="F61" s="293">
        <v>183915.9</v>
      </c>
      <c r="G61" s="410">
        <v>183915.9</v>
      </c>
      <c r="H61" s="410">
        <v>183915.9</v>
      </c>
      <c r="I61" s="410">
        <v>183915.9</v>
      </c>
      <c r="J61" s="410">
        <v>183915.9</v>
      </c>
      <c r="K61" s="410">
        <v>183915.9</v>
      </c>
      <c r="L61" s="410">
        <v>183915.9</v>
      </c>
      <c r="M61" s="410">
        <v>183915.9</v>
      </c>
      <c r="N61" s="410">
        <v>183915.9</v>
      </c>
      <c r="O61" s="410">
        <v>183915.9</v>
      </c>
      <c r="P61" s="410">
        <v>183915.9</v>
      </c>
      <c r="Q61" s="410">
        <v>183915.9</v>
      </c>
      <c r="R61" s="293">
        <v>183915.9</v>
      </c>
      <c r="S61" s="236">
        <v>183915.9</v>
      </c>
      <c r="T61" s="236">
        <v>183915.9</v>
      </c>
      <c r="U61" s="236">
        <v>183915.9</v>
      </c>
      <c r="V61" s="236">
        <v>183915.9</v>
      </c>
      <c r="W61" s="236">
        <v>183915.9</v>
      </c>
      <c r="X61" s="236">
        <v>183915.9</v>
      </c>
      <c r="Y61" s="101">
        <v>183915.9</v>
      </c>
      <c r="Z61" s="236">
        <v>183915.9</v>
      </c>
      <c r="AA61" s="236">
        <v>183915.9</v>
      </c>
      <c r="AB61" s="101">
        <v>183915.9</v>
      </c>
      <c r="AC61" s="411">
        <v>183915.9</v>
      </c>
      <c r="AD61" s="293">
        <v>183915.9</v>
      </c>
      <c r="AE61" s="236">
        <v>183915.9</v>
      </c>
      <c r="AF61" s="236">
        <v>183915.9</v>
      </c>
      <c r="AG61" s="236">
        <v>183915.9</v>
      </c>
      <c r="AH61" s="236">
        <v>183915.9</v>
      </c>
      <c r="AI61" s="236">
        <v>183915.9</v>
      </c>
      <c r="AJ61" s="236">
        <v>183915.9</v>
      </c>
      <c r="AK61" s="236">
        <v>183915.9</v>
      </c>
      <c r="AL61" s="236">
        <v>183915.9</v>
      </c>
      <c r="AM61" s="236">
        <v>183915.9</v>
      </c>
      <c r="AN61" s="236">
        <v>183915.9</v>
      </c>
      <c r="AO61" s="236">
        <v>183915.9</v>
      </c>
      <c r="AP61" s="236">
        <v>0</v>
      </c>
      <c r="AQ61" s="236">
        <v>0</v>
      </c>
      <c r="AR61" s="236">
        <v>0</v>
      </c>
      <c r="AS61" s="236">
        <v>0</v>
      </c>
      <c r="AT61" s="236">
        <v>0</v>
      </c>
      <c r="AU61" s="236">
        <v>0</v>
      </c>
      <c r="AV61" s="236">
        <v>0</v>
      </c>
      <c r="AW61" s="236">
        <v>0</v>
      </c>
      <c r="AX61" s="236">
        <v>0</v>
      </c>
      <c r="AY61" s="236">
        <v>0</v>
      </c>
      <c r="AZ61" s="236">
        <v>0</v>
      </c>
      <c r="BA61" s="236">
        <v>0</v>
      </c>
      <c r="BB61" s="236">
        <v>0</v>
      </c>
      <c r="BC61" s="293">
        <v>0</v>
      </c>
      <c r="BD61" s="236">
        <v>0</v>
      </c>
      <c r="BE61" s="236">
        <v>0</v>
      </c>
      <c r="BF61" s="236">
        <v>0</v>
      </c>
      <c r="BG61" s="236">
        <v>0</v>
      </c>
      <c r="BH61" s="236">
        <v>0</v>
      </c>
      <c r="BI61" s="236">
        <v>0</v>
      </c>
      <c r="BJ61" s="236">
        <v>0</v>
      </c>
      <c r="BK61" s="236">
        <v>0</v>
      </c>
      <c r="BL61" s="236">
        <v>0</v>
      </c>
      <c r="BM61" s="236">
        <v>0</v>
      </c>
      <c r="BN61" s="236">
        <v>0</v>
      </c>
      <c r="BO61" s="236">
        <v>0</v>
      </c>
      <c r="BP61" s="236">
        <v>0</v>
      </c>
      <c r="BQ61" s="236">
        <v>0</v>
      </c>
      <c r="BR61" s="236">
        <v>0</v>
      </c>
      <c r="BS61" s="236">
        <v>0</v>
      </c>
      <c r="BT61" s="236">
        <v>0</v>
      </c>
      <c r="BU61" s="236">
        <v>0</v>
      </c>
      <c r="BV61" s="236">
        <v>0</v>
      </c>
      <c r="BW61" s="236">
        <v>0</v>
      </c>
      <c r="BX61" s="293">
        <v>0</v>
      </c>
      <c r="BY61" s="293">
        <v>0</v>
      </c>
      <c r="BZ61" s="293">
        <v>0</v>
      </c>
      <c r="CA61" s="236">
        <v>0</v>
      </c>
      <c r="CB61" s="236">
        <v>0</v>
      </c>
      <c r="CC61" s="236">
        <v>0</v>
      </c>
      <c r="CD61" s="236">
        <v>0</v>
      </c>
      <c r="CE61" s="236">
        <v>0</v>
      </c>
      <c r="CF61" s="236">
        <v>0</v>
      </c>
      <c r="CG61" s="236">
        <v>0</v>
      </c>
      <c r="CH61" s="236">
        <v>0</v>
      </c>
      <c r="CI61" s="236">
        <v>0</v>
      </c>
      <c r="CJ61" s="236">
        <v>0</v>
      </c>
      <c r="CK61" s="236">
        <v>0</v>
      </c>
      <c r="CL61" s="293">
        <v>0</v>
      </c>
      <c r="CM61" s="236">
        <v>0</v>
      </c>
      <c r="CN61" s="236">
        <v>0</v>
      </c>
      <c r="CO61" s="236">
        <v>0</v>
      </c>
      <c r="CP61" s="236">
        <v>0</v>
      </c>
      <c r="CQ61" s="236">
        <v>0</v>
      </c>
      <c r="CR61" s="236">
        <v>0</v>
      </c>
      <c r="CS61" s="236">
        <v>0</v>
      </c>
      <c r="CT61" s="236">
        <v>0</v>
      </c>
      <c r="CU61" s="236">
        <v>0</v>
      </c>
    </row>
    <row r="62" spans="1:120" outlineLevel="2">
      <c r="A62" s="189" t="s">
        <v>212</v>
      </c>
      <c r="B62" s="604">
        <v>2830</v>
      </c>
      <c r="C62" s="294" t="s">
        <v>296</v>
      </c>
      <c r="D62" s="294" t="s">
        <v>322</v>
      </c>
      <c r="E62" s="293">
        <v>0</v>
      </c>
      <c r="F62" s="293">
        <v>0</v>
      </c>
      <c r="G62" s="410">
        <v>0</v>
      </c>
      <c r="H62" s="410">
        <v>0</v>
      </c>
      <c r="I62" s="410">
        <v>0</v>
      </c>
      <c r="J62" s="410">
        <v>0</v>
      </c>
      <c r="K62" s="410">
        <v>0</v>
      </c>
      <c r="L62" s="410">
        <v>0</v>
      </c>
      <c r="M62" s="410">
        <v>0</v>
      </c>
      <c r="N62" s="410">
        <v>0</v>
      </c>
      <c r="O62" s="410">
        <v>0</v>
      </c>
      <c r="P62" s="410">
        <v>0</v>
      </c>
      <c r="Q62" s="410">
        <v>0</v>
      </c>
      <c r="R62" s="293">
        <v>0</v>
      </c>
      <c r="S62" s="236">
        <v>0</v>
      </c>
      <c r="T62" s="236">
        <v>0</v>
      </c>
      <c r="U62" s="236">
        <v>0</v>
      </c>
      <c r="V62" s="236">
        <v>0</v>
      </c>
      <c r="W62" s="236">
        <v>0</v>
      </c>
      <c r="X62" s="236">
        <v>0</v>
      </c>
      <c r="Y62" s="101">
        <v>0</v>
      </c>
      <c r="Z62" s="236">
        <v>0</v>
      </c>
      <c r="AA62" s="236">
        <v>0</v>
      </c>
      <c r="AB62" s="101">
        <v>0</v>
      </c>
      <c r="AC62" s="411">
        <v>0</v>
      </c>
      <c r="AD62" s="293">
        <v>0</v>
      </c>
      <c r="AE62" s="236">
        <v>0</v>
      </c>
      <c r="AF62" s="236">
        <v>0</v>
      </c>
      <c r="AG62" s="236">
        <v>0</v>
      </c>
      <c r="AH62" s="236">
        <v>0</v>
      </c>
      <c r="AI62" s="236">
        <v>0</v>
      </c>
      <c r="AJ62" s="236">
        <v>0</v>
      </c>
      <c r="AK62" s="236">
        <v>0</v>
      </c>
      <c r="AL62" s="236">
        <v>0</v>
      </c>
      <c r="AM62" s="236">
        <v>0</v>
      </c>
      <c r="AN62" s="236">
        <v>0</v>
      </c>
      <c r="AO62" s="236">
        <v>0</v>
      </c>
      <c r="AP62" s="236">
        <v>0</v>
      </c>
      <c r="AQ62" s="236">
        <v>0</v>
      </c>
      <c r="AR62" s="236">
        <v>0</v>
      </c>
      <c r="AS62" s="236">
        <v>0</v>
      </c>
      <c r="AT62" s="236">
        <v>0</v>
      </c>
      <c r="AU62" s="236">
        <v>0</v>
      </c>
      <c r="AV62" s="236">
        <v>0</v>
      </c>
      <c r="AW62" s="236">
        <v>0</v>
      </c>
      <c r="AX62" s="236">
        <v>0</v>
      </c>
      <c r="AY62" s="236">
        <v>0</v>
      </c>
      <c r="AZ62" s="236">
        <v>0</v>
      </c>
      <c r="BA62" s="236">
        <v>0</v>
      </c>
      <c r="BB62" s="236">
        <v>0</v>
      </c>
      <c r="BC62" s="293">
        <v>0</v>
      </c>
      <c r="BD62" s="236">
        <v>0</v>
      </c>
      <c r="BE62" s="236">
        <v>0</v>
      </c>
      <c r="BF62" s="236">
        <v>0</v>
      </c>
      <c r="BG62" s="236">
        <v>0</v>
      </c>
      <c r="BH62" s="236">
        <v>0</v>
      </c>
      <c r="BI62" s="236">
        <v>0</v>
      </c>
      <c r="BJ62" s="236">
        <v>0</v>
      </c>
      <c r="BK62" s="236">
        <v>0</v>
      </c>
      <c r="BL62" s="236">
        <v>0</v>
      </c>
      <c r="BM62" s="236">
        <v>0</v>
      </c>
      <c r="BN62" s="236">
        <v>0</v>
      </c>
      <c r="BO62" s="236">
        <v>0</v>
      </c>
      <c r="BP62" s="236">
        <v>0</v>
      </c>
      <c r="BQ62" s="236">
        <v>0</v>
      </c>
      <c r="BR62" s="236">
        <v>0</v>
      </c>
      <c r="BS62" s="236">
        <v>0</v>
      </c>
      <c r="BT62" s="236">
        <v>0</v>
      </c>
      <c r="BU62" s="236">
        <v>0</v>
      </c>
      <c r="BV62" s="236">
        <v>0</v>
      </c>
      <c r="BW62" s="236">
        <v>0</v>
      </c>
      <c r="BX62" s="293">
        <v>0</v>
      </c>
      <c r="BY62" s="293">
        <v>0</v>
      </c>
      <c r="BZ62" s="293">
        <v>0</v>
      </c>
      <c r="CA62" s="236">
        <v>0</v>
      </c>
      <c r="CB62" s="236">
        <v>0</v>
      </c>
      <c r="CC62" s="236">
        <v>0</v>
      </c>
      <c r="CD62" s="236">
        <v>0</v>
      </c>
      <c r="CE62" s="236">
        <v>0</v>
      </c>
      <c r="CF62" s="236">
        <v>0</v>
      </c>
      <c r="CG62" s="236">
        <v>0</v>
      </c>
      <c r="CH62" s="236">
        <v>0</v>
      </c>
      <c r="CI62" s="236">
        <v>0</v>
      </c>
      <c r="CJ62" s="236">
        <v>0</v>
      </c>
      <c r="CK62" s="236">
        <v>0</v>
      </c>
      <c r="CL62" s="293">
        <v>0</v>
      </c>
      <c r="CM62" s="236">
        <v>0</v>
      </c>
      <c r="CN62" s="236">
        <v>0</v>
      </c>
      <c r="CO62" s="236">
        <v>0</v>
      </c>
      <c r="CP62" s="236">
        <v>0</v>
      </c>
      <c r="CQ62" s="236">
        <v>0</v>
      </c>
      <c r="CR62" s="236">
        <v>0</v>
      </c>
      <c r="CS62" s="236">
        <v>0</v>
      </c>
      <c r="CT62" s="236">
        <v>0</v>
      </c>
      <c r="CU62" s="236">
        <v>0</v>
      </c>
    </row>
    <row r="63" spans="1:120" outlineLevel="2">
      <c r="A63" s="189" t="s">
        <v>213</v>
      </c>
      <c r="B63" s="604">
        <v>2830</v>
      </c>
      <c r="C63" s="294" t="s">
        <v>296</v>
      </c>
      <c r="D63" s="294" t="s">
        <v>323</v>
      </c>
      <c r="E63" s="293">
        <v>0</v>
      </c>
      <c r="F63" s="293">
        <v>0</v>
      </c>
      <c r="G63" s="410">
        <v>0</v>
      </c>
      <c r="H63" s="410">
        <v>0</v>
      </c>
      <c r="I63" s="410">
        <v>0</v>
      </c>
      <c r="J63" s="410">
        <v>0</v>
      </c>
      <c r="K63" s="410">
        <v>0</v>
      </c>
      <c r="L63" s="410">
        <v>0</v>
      </c>
      <c r="M63" s="410">
        <v>0</v>
      </c>
      <c r="N63" s="410">
        <v>0</v>
      </c>
      <c r="O63" s="410">
        <v>0</v>
      </c>
      <c r="P63" s="410">
        <v>0</v>
      </c>
      <c r="Q63" s="410">
        <v>0</v>
      </c>
      <c r="R63" s="293">
        <v>0</v>
      </c>
      <c r="S63" s="236">
        <v>0</v>
      </c>
      <c r="T63" s="236">
        <v>0</v>
      </c>
      <c r="U63" s="236">
        <v>0</v>
      </c>
      <c r="V63" s="236">
        <v>0</v>
      </c>
      <c r="W63" s="236">
        <v>0</v>
      </c>
      <c r="X63" s="236">
        <v>0</v>
      </c>
      <c r="Y63" s="101">
        <v>0</v>
      </c>
      <c r="Z63" s="236">
        <v>0</v>
      </c>
      <c r="AA63" s="236">
        <v>0</v>
      </c>
      <c r="AB63" s="101">
        <v>0</v>
      </c>
      <c r="AC63" s="411">
        <v>0</v>
      </c>
      <c r="AD63" s="293">
        <v>0</v>
      </c>
      <c r="AE63" s="236">
        <v>0</v>
      </c>
      <c r="AF63" s="236">
        <v>0</v>
      </c>
      <c r="AG63" s="236">
        <v>0</v>
      </c>
      <c r="AH63" s="236">
        <v>0</v>
      </c>
      <c r="AI63" s="236">
        <v>0</v>
      </c>
      <c r="AJ63" s="236">
        <v>0</v>
      </c>
      <c r="AK63" s="236">
        <v>0</v>
      </c>
      <c r="AL63" s="236">
        <v>0</v>
      </c>
      <c r="AM63" s="236">
        <v>0</v>
      </c>
      <c r="AN63" s="236">
        <v>0</v>
      </c>
      <c r="AO63" s="236">
        <v>0</v>
      </c>
      <c r="AP63" s="236">
        <v>0</v>
      </c>
      <c r="AQ63" s="236">
        <v>0</v>
      </c>
      <c r="AR63" s="236">
        <v>0</v>
      </c>
      <c r="AS63" s="236">
        <v>0</v>
      </c>
      <c r="AT63" s="236">
        <v>0</v>
      </c>
      <c r="AU63" s="236">
        <v>0</v>
      </c>
      <c r="AV63" s="236">
        <v>0</v>
      </c>
      <c r="AW63" s="236">
        <v>0</v>
      </c>
      <c r="AX63" s="236">
        <v>0</v>
      </c>
      <c r="AY63" s="236">
        <v>0</v>
      </c>
      <c r="AZ63" s="236">
        <v>0</v>
      </c>
      <c r="BA63" s="236">
        <v>0</v>
      </c>
      <c r="BB63" s="236">
        <v>0</v>
      </c>
      <c r="BC63" s="293">
        <v>0</v>
      </c>
      <c r="BD63" s="236">
        <v>0</v>
      </c>
      <c r="BE63" s="236">
        <v>0</v>
      </c>
      <c r="BF63" s="236">
        <v>0</v>
      </c>
      <c r="BG63" s="236">
        <v>0</v>
      </c>
      <c r="BH63" s="236">
        <v>0</v>
      </c>
      <c r="BI63" s="236">
        <v>0</v>
      </c>
      <c r="BJ63" s="236">
        <v>0</v>
      </c>
      <c r="BK63" s="236">
        <v>0</v>
      </c>
      <c r="BL63" s="236">
        <v>0</v>
      </c>
      <c r="BM63" s="236">
        <v>0</v>
      </c>
      <c r="BN63" s="236">
        <v>0</v>
      </c>
      <c r="BO63" s="236">
        <v>0</v>
      </c>
      <c r="BP63" s="236">
        <v>0</v>
      </c>
      <c r="BQ63" s="236">
        <v>0</v>
      </c>
      <c r="BR63" s="236">
        <v>0</v>
      </c>
      <c r="BS63" s="236">
        <v>0</v>
      </c>
      <c r="BT63" s="236">
        <v>0</v>
      </c>
      <c r="BU63" s="236">
        <v>0</v>
      </c>
      <c r="BV63" s="236">
        <v>0</v>
      </c>
      <c r="BW63" s="236">
        <v>0</v>
      </c>
      <c r="BX63" s="293">
        <v>0</v>
      </c>
      <c r="BY63" s="293">
        <v>0</v>
      </c>
      <c r="BZ63" s="293">
        <v>0</v>
      </c>
      <c r="CA63" s="236">
        <v>0</v>
      </c>
      <c r="CB63" s="236">
        <v>0</v>
      </c>
      <c r="CC63" s="236">
        <v>0</v>
      </c>
      <c r="CD63" s="236">
        <v>0</v>
      </c>
      <c r="CE63" s="236">
        <v>0</v>
      </c>
      <c r="CF63" s="236">
        <v>0</v>
      </c>
      <c r="CG63" s="236">
        <v>0</v>
      </c>
      <c r="CH63" s="236">
        <v>0</v>
      </c>
      <c r="CI63" s="236">
        <v>0</v>
      </c>
      <c r="CJ63" s="236">
        <v>0</v>
      </c>
      <c r="CK63" s="236">
        <v>0</v>
      </c>
      <c r="CL63" s="293">
        <v>0</v>
      </c>
      <c r="CM63" s="236">
        <v>0</v>
      </c>
      <c r="CN63" s="236">
        <v>0</v>
      </c>
      <c r="CO63" s="236">
        <v>0</v>
      </c>
      <c r="CP63" s="236">
        <v>0</v>
      </c>
      <c r="CQ63" s="236">
        <v>0</v>
      </c>
      <c r="CR63" s="236">
        <v>0</v>
      </c>
      <c r="CS63" s="236">
        <v>0</v>
      </c>
      <c r="CT63" s="236">
        <v>0</v>
      </c>
      <c r="CU63" s="236">
        <v>0</v>
      </c>
    </row>
    <row r="64" spans="1:120" outlineLevel="2">
      <c r="A64" s="189" t="s">
        <v>214</v>
      </c>
      <c r="B64" s="604">
        <v>2830</v>
      </c>
      <c r="C64" s="294" t="s">
        <v>296</v>
      </c>
      <c r="D64" s="294" t="s">
        <v>324</v>
      </c>
      <c r="E64" s="293">
        <v>0</v>
      </c>
      <c r="F64" s="293">
        <v>0</v>
      </c>
      <c r="G64" s="410">
        <v>0</v>
      </c>
      <c r="H64" s="410">
        <v>0</v>
      </c>
      <c r="I64" s="410">
        <v>0</v>
      </c>
      <c r="J64" s="410">
        <v>0</v>
      </c>
      <c r="K64" s="410">
        <v>0</v>
      </c>
      <c r="L64" s="410">
        <v>0</v>
      </c>
      <c r="M64" s="410">
        <v>0</v>
      </c>
      <c r="N64" s="410">
        <v>0</v>
      </c>
      <c r="O64" s="410">
        <v>0</v>
      </c>
      <c r="P64" s="410">
        <v>0</v>
      </c>
      <c r="Q64" s="410">
        <v>0</v>
      </c>
      <c r="R64" s="293">
        <v>0</v>
      </c>
      <c r="S64" s="236">
        <v>0</v>
      </c>
      <c r="T64" s="236">
        <v>0</v>
      </c>
      <c r="U64" s="236">
        <v>0</v>
      </c>
      <c r="V64" s="236">
        <v>0</v>
      </c>
      <c r="W64" s="236">
        <v>0</v>
      </c>
      <c r="X64" s="236">
        <v>0</v>
      </c>
      <c r="Y64" s="101">
        <v>0</v>
      </c>
      <c r="Z64" s="236">
        <v>0</v>
      </c>
      <c r="AA64" s="236">
        <v>0</v>
      </c>
      <c r="AB64" s="101">
        <v>0</v>
      </c>
      <c r="AC64" s="411">
        <v>0</v>
      </c>
      <c r="AD64" s="293">
        <v>0</v>
      </c>
      <c r="AE64" s="236">
        <v>0</v>
      </c>
      <c r="AF64" s="236">
        <v>0</v>
      </c>
      <c r="AG64" s="236">
        <v>0</v>
      </c>
      <c r="AH64" s="236">
        <v>0</v>
      </c>
      <c r="AI64" s="236">
        <v>0</v>
      </c>
      <c r="AJ64" s="236">
        <v>0</v>
      </c>
      <c r="AK64" s="236">
        <v>0</v>
      </c>
      <c r="AL64" s="236">
        <v>0</v>
      </c>
      <c r="AM64" s="236">
        <v>0</v>
      </c>
      <c r="AN64" s="236">
        <v>0</v>
      </c>
      <c r="AO64" s="236">
        <v>0</v>
      </c>
      <c r="AP64" s="236">
        <v>0</v>
      </c>
      <c r="AQ64" s="236">
        <v>0</v>
      </c>
      <c r="AR64" s="236">
        <v>0</v>
      </c>
      <c r="AS64" s="236">
        <v>0</v>
      </c>
      <c r="AT64" s="236">
        <v>0</v>
      </c>
      <c r="AU64" s="236">
        <v>0</v>
      </c>
      <c r="AV64" s="236">
        <v>0</v>
      </c>
      <c r="AW64" s="236">
        <v>0</v>
      </c>
      <c r="AX64" s="236">
        <v>0</v>
      </c>
      <c r="AY64" s="236">
        <v>0</v>
      </c>
      <c r="AZ64" s="236">
        <v>0</v>
      </c>
      <c r="BA64" s="236">
        <v>0</v>
      </c>
      <c r="BB64" s="236">
        <v>0</v>
      </c>
      <c r="BC64" s="293">
        <v>0</v>
      </c>
      <c r="BD64" s="236">
        <v>0</v>
      </c>
      <c r="BE64" s="236">
        <v>0</v>
      </c>
      <c r="BF64" s="236">
        <v>0</v>
      </c>
      <c r="BG64" s="236">
        <v>0</v>
      </c>
      <c r="BH64" s="236">
        <v>0</v>
      </c>
      <c r="BI64" s="236">
        <v>0</v>
      </c>
      <c r="BJ64" s="236">
        <v>0</v>
      </c>
      <c r="BK64" s="236">
        <v>0</v>
      </c>
      <c r="BL64" s="236">
        <v>0</v>
      </c>
      <c r="BM64" s="236">
        <v>0</v>
      </c>
      <c r="BN64" s="236">
        <v>0</v>
      </c>
      <c r="BO64" s="236">
        <v>0</v>
      </c>
      <c r="BP64" s="236">
        <v>0</v>
      </c>
      <c r="BQ64" s="236">
        <v>0</v>
      </c>
      <c r="BR64" s="236">
        <v>0</v>
      </c>
      <c r="BS64" s="236">
        <v>0</v>
      </c>
      <c r="BT64" s="236">
        <v>0</v>
      </c>
      <c r="BU64" s="236">
        <v>0</v>
      </c>
      <c r="BV64" s="236">
        <v>0</v>
      </c>
      <c r="BW64" s="236">
        <v>0</v>
      </c>
      <c r="BX64" s="293">
        <v>0</v>
      </c>
      <c r="BY64" s="293">
        <v>0</v>
      </c>
      <c r="BZ64" s="293">
        <v>0</v>
      </c>
      <c r="CA64" s="236">
        <v>0</v>
      </c>
      <c r="CB64" s="236">
        <v>0</v>
      </c>
      <c r="CC64" s="236">
        <v>0</v>
      </c>
      <c r="CD64" s="236">
        <v>0</v>
      </c>
      <c r="CE64" s="236">
        <v>0</v>
      </c>
      <c r="CF64" s="236">
        <v>0</v>
      </c>
      <c r="CG64" s="236">
        <v>0</v>
      </c>
      <c r="CH64" s="236">
        <v>0</v>
      </c>
      <c r="CI64" s="236">
        <v>0</v>
      </c>
      <c r="CJ64" s="236">
        <v>0</v>
      </c>
      <c r="CK64" s="236">
        <v>0</v>
      </c>
      <c r="CL64" s="293">
        <v>0</v>
      </c>
      <c r="CM64" s="236">
        <v>0</v>
      </c>
      <c r="CN64" s="236">
        <v>0</v>
      </c>
      <c r="CO64" s="236">
        <v>0</v>
      </c>
      <c r="CP64" s="236">
        <v>0</v>
      </c>
      <c r="CQ64" s="236">
        <v>0</v>
      </c>
      <c r="CR64" s="236">
        <v>0</v>
      </c>
      <c r="CS64" s="236">
        <v>0</v>
      </c>
      <c r="CT64" s="236">
        <v>0</v>
      </c>
      <c r="CU64" s="236">
        <v>0</v>
      </c>
    </row>
    <row r="65" spans="1:120" outlineLevel="2">
      <c r="A65" s="189" t="s">
        <v>274</v>
      </c>
      <c r="B65" s="605">
        <v>1900</v>
      </c>
      <c r="C65" s="294" t="s">
        <v>296</v>
      </c>
      <c r="D65" s="294" t="s">
        <v>381</v>
      </c>
      <c r="E65" s="293">
        <v>0</v>
      </c>
      <c r="F65" s="293">
        <v>0</v>
      </c>
      <c r="G65" s="410">
        <v>0</v>
      </c>
      <c r="H65" s="410">
        <v>0</v>
      </c>
      <c r="I65" s="410">
        <v>0</v>
      </c>
      <c r="J65" s="410">
        <v>0</v>
      </c>
      <c r="K65" s="410">
        <v>0</v>
      </c>
      <c r="L65" s="410">
        <v>0</v>
      </c>
      <c r="M65" s="410">
        <v>0</v>
      </c>
      <c r="N65" s="410">
        <v>0</v>
      </c>
      <c r="O65" s="410">
        <v>0</v>
      </c>
      <c r="P65" s="410">
        <v>0</v>
      </c>
      <c r="Q65" s="410">
        <v>0</v>
      </c>
      <c r="R65" s="293">
        <v>0</v>
      </c>
      <c r="S65" s="236">
        <v>0</v>
      </c>
      <c r="T65" s="236">
        <v>0</v>
      </c>
      <c r="U65" s="236">
        <v>0</v>
      </c>
      <c r="V65" s="236">
        <v>0</v>
      </c>
      <c r="W65" s="236">
        <v>0</v>
      </c>
      <c r="X65" s="236">
        <v>0</v>
      </c>
      <c r="Y65" s="101">
        <v>0</v>
      </c>
      <c r="Z65" s="236">
        <v>0</v>
      </c>
      <c r="AA65" s="236">
        <v>0</v>
      </c>
      <c r="AB65" s="101">
        <v>0</v>
      </c>
      <c r="AC65" s="411">
        <v>0</v>
      </c>
      <c r="AD65" s="293">
        <v>0</v>
      </c>
      <c r="AE65" s="236">
        <v>0</v>
      </c>
      <c r="AF65" s="236">
        <v>0</v>
      </c>
      <c r="AG65" s="236">
        <v>0</v>
      </c>
      <c r="AH65" s="236">
        <v>0</v>
      </c>
      <c r="AI65" s="236">
        <v>0</v>
      </c>
      <c r="AJ65" s="236">
        <v>0</v>
      </c>
      <c r="AK65" s="236">
        <v>0</v>
      </c>
      <c r="AL65" s="236">
        <v>0</v>
      </c>
      <c r="AM65" s="236">
        <v>0</v>
      </c>
      <c r="AN65" s="236">
        <v>0</v>
      </c>
      <c r="AO65" s="236">
        <v>0</v>
      </c>
      <c r="AP65" s="236">
        <v>0</v>
      </c>
      <c r="AQ65" s="236">
        <v>0</v>
      </c>
      <c r="AR65" s="236">
        <v>0</v>
      </c>
      <c r="AS65" s="236">
        <v>0</v>
      </c>
      <c r="AT65" s="236">
        <v>0</v>
      </c>
      <c r="AU65" s="236">
        <v>0</v>
      </c>
      <c r="AV65" s="236">
        <v>0</v>
      </c>
      <c r="AW65" s="236">
        <v>0</v>
      </c>
      <c r="AX65" s="236">
        <v>0</v>
      </c>
      <c r="AY65" s="236">
        <v>0</v>
      </c>
      <c r="AZ65" s="236">
        <v>0</v>
      </c>
      <c r="BA65" s="236">
        <v>0</v>
      </c>
      <c r="BB65" s="236">
        <v>0</v>
      </c>
      <c r="BC65" s="293">
        <v>0</v>
      </c>
      <c r="BD65" s="236">
        <v>0</v>
      </c>
      <c r="BE65" s="236">
        <v>0</v>
      </c>
      <c r="BF65" s="236">
        <v>0</v>
      </c>
      <c r="BG65" s="236">
        <v>0</v>
      </c>
      <c r="BH65" s="236">
        <v>0</v>
      </c>
      <c r="BI65" s="236">
        <v>0</v>
      </c>
      <c r="BJ65" s="236">
        <v>0</v>
      </c>
      <c r="BK65" s="236">
        <v>0</v>
      </c>
      <c r="BL65" s="236">
        <v>0</v>
      </c>
      <c r="BM65" s="236">
        <v>0</v>
      </c>
      <c r="BN65" s="236">
        <v>0</v>
      </c>
      <c r="BO65" s="236">
        <v>0</v>
      </c>
      <c r="BP65" s="236">
        <v>0</v>
      </c>
      <c r="BQ65" s="236">
        <v>0</v>
      </c>
      <c r="BR65" s="236">
        <v>0</v>
      </c>
      <c r="BS65" s="236">
        <v>0</v>
      </c>
      <c r="BT65" s="236">
        <v>0</v>
      </c>
      <c r="BU65" s="236">
        <v>0</v>
      </c>
      <c r="BV65" s="236">
        <v>0</v>
      </c>
      <c r="BW65" s="236">
        <v>0</v>
      </c>
      <c r="BX65" s="293">
        <v>0</v>
      </c>
      <c r="BY65" s="293">
        <v>0</v>
      </c>
      <c r="BZ65" s="293">
        <v>0</v>
      </c>
      <c r="CA65" s="236">
        <v>0</v>
      </c>
      <c r="CB65" s="236">
        <v>0</v>
      </c>
      <c r="CC65" s="236">
        <v>0</v>
      </c>
      <c r="CD65" s="236">
        <v>0</v>
      </c>
      <c r="CE65" s="236">
        <v>0</v>
      </c>
      <c r="CF65" s="236">
        <v>0</v>
      </c>
      <c r="CG65" s="236">
        <v>0</v>
      </c>
      <c r="CH65" s="236">
        <v>0</v>
      </c>
      <c r="CI65" s="236">
        <v>0</v>
      </c>
      <c r="CJ65" s="236">
        <v>0</v>
      </c>
      <c r="CK65" s="236">
        <v>0</v>
      </c>
      <c r="CL65" s="293">
        <v>0</v>
      </c>
      <c r="CM65" s="236">
        <v>0</v>
      </c>
      <c r="CN65" s="236">
        <v>0</v>
      </c>
      <c r="CO65" s="236">
        <v>0</v>
      </c>
      <c r="CP65" s="236">
        <v>0</v>
      </c>
      <c r="CQ65" s="236">
        <v>0</v>
      </c>
      <c r="CR65" s="236">
        <v>0</v>
      </c>
      <c r="CS65" s="236">
        <v>0</v>
      </c>
      <c r="CT65" s="236">
        <v>0</v>
      </c>
      <c r="CU65" s="236">
        <v>0</v>
      </c>
    </row>
    <row r="66" spans="1:120" outlineLevel="2">
      <c r="A66" s="189" t="s">
        <v>275</v>
      </c>
      <c r="B66" s="605">
        <v>1900</v>
      </c>
      <c r="C66" s="294" t="s">
        <v>296</v>
      </c>
      <c r="D66" s="294" t="s">
        <v>382</v>
      </c>
      <c r="E66" s="293">
        <v>0</v>
      </c>
      <c r="F66" s="293">
        <v>0</v>
      </c>
      <c r="G66" s="410">
        <v>0</v>
      </c>
      <c r="H66" s="410">
        <v>0</v>
      </c>
      <c r="I66" s="410">
        <v>0</v>
      </c>
      <c r="J66" s="410">
        <v>0</v>
      </c>
      <c r="K66" s="410">
        <v>0</v>
      </c>
      <c r="L66" s="410">
        <v>0</v>
      </c>
      <c r="M66" s="410">
        <v>0</v>
      </c>
      <c r="N66" s="410">
        <v>0</v>
      </c>
      <c r="O66" s="410">
        <v>0</v>
      </c>
      <c r="P66" s="410">
        <v>0</v>
      </c>
      <c r="Q66" s="410">
        <v>0</v>
      </c>
      <c r="R66" s="293">
        <v>0</v>
      </c>
      <c r="S66" s="236">
        <v>0</v>
      </c>
      <c r="T66" s="236">
        <v>0</v>
      </c>
      <c r="U66" s="236">
        <v>0</v>
      </c>
      <c r="V66" s="236">
        <v>0</v>
      </c>
      <c r="W66" s="236">
        <v>0</v>
      </c>
      <c r="X66" s="236">
        <v>0</v>
      </c>
      <c r="Y66" s="101">
        <v>0</v>
      </c>
      <c r="Z66" s="236">
        <v>0</v>
      </c>
      <c r="AA66" s="236">
        <v>0</v>
      </c>
      <c r="AB66" s="101">
        <v>0</v>
      </c>
      <c r="AC66" s="411">
        <v>0</v>
      </c>
      <c r="AD66" s="293">
        <v>0</v>
      </c>
      <c r="AE66" s="236">
        <v>0</v>
      </c>
      <c r="AF66" s="236">
        <v>0</v>
      </c>
      <c r="AG66" s="236">
        <v>0</v>
      </c>
      <c r="AH66" s="236">
        <v>0</v>
      </c>
      <c r="AI66" s="236">
        <v>0</v>
      </c>
      <c r="AJ66" s="236">
        <v>0</v>
      </c>
      <c r="AK66" s="236">
        <v>0</v>
      </c>
      <c r="AL66" s="236">
        <v>0</v>
      </c>
      <c r="AM66" s="236">
        <v>0</v>
      </c>
      <c r="AN66" s="236">
        <v>0</v>
      </c>
      <c r="AO66" s="236">
        <v>0</v>
      </c>
      <c r="AP66" s="236">
        <v>0</v>
      </c>
      <c r="AQ66" s="236">
        <v>0</v>
      </c>
      <c r="AR66" s="236">
        <v>0</v>
      </c>
      <c r="AS66" s="236">
        <v>0</v>
      </c>
      <c r="AT66" s="236">
        <v>0</v>
      </c>
      <c r="AU66" s="236">
        <v>0</v>
      </c>
      <c r="AV66" s="236">
        <v>0</v>
      </c>
      <c r="AW66" s="236">
        <v>0</v>
      </c>
      <c r="AX66" s="236">
        <v>0</v>
      </c>
      <c r="AY66" s="236">
        <v>0</v>
      </c>
      <c r="AZ66" s="236">
        <v>0</v>
      </c>
      <c r="BA66" s="236">
        <v>0</v>
      </c>
      <c r="BB66" s="236">
        <v>0</v>
      </c>
      <c r="BC66" s="293">
        <v>0</v>
      </c>
      <c r="BD66" s="236">
        <v>0</v>
      </c>
      <c r="BE66" s="236">
        <v>0</v>
      </c>
      <c r="BF66" s="236">
        <v>0</v>
      </c>
      <c r="BG66" s="236">
        <v>0</v>
      </c>
      <c r="BH66" s="236">
        <v>0</v>
      </c>
      <c r="BI66" s="236">
        <v>0</v>
      </c>
      <c r="BJ66" s="236">
        <v>0</v>
      </c>
      <c r="BK66" s="236">
        <v>0</v>
      </c>
      <c r="BL66" s="236">
        <v>0</v>
      </c>
      <c r="BM66" s="236">
        <v>0</v>
      </c>
      <c r="BN66" s="236">
        <v>0</v>
      </c>
      <c r="BO66" s="236">
        <v>0</v>
      </c>
      <c r="BP66" s="236">
        <v>0</v>
      </c>
      <c r="BQ66" s="236">
        <v>0</v>
      </c>
      <c r="BR66" s="236">
        <v>0</v>
      </c>
      <c r="BS66" s="236">
        <v>0</v>
      </c>
      <c r="BT66" s="236">
        <v>0</v>
      </c>
      <c r="BU66" s="236">
        <v>0</v>
      </c>
      <c r="BV66" s="236">
        <v>0</v>
      </c>
      <c r="BW66" s="236">
        <v>0</v>
      </c>
      <c r="BX66" s="293">
        <v>0</v>
      </c>
      <c r="BY66" s="293">
        <v>0</v>
      </c>
      <c r="BZ66" s="293">
        <v>0</v>
      </c>
      <c r="CA66" s="236">
        <v>0</v>
      </c>
      <c r="CB66" s="236">
        <v>0</v>
      </c>
      <c r="CC66" s="236">
        <v>0</v>
      </c>
      <c r="CD66" s="236">
        <v>0</v>
      </c>
      <c r="CE66" s="236">
        <v>0</v>
      </c>
      <c r="CF66" s="236">
        <v>0</v>
      </c>
      <c r="CG66" s="236">
        <v>0</v>
      </c>
      <c r="CH66" s="236">
        <v>0</v>
      </c>
      <c r="CI66" s="236">
        <v>0</v>
      </c>
      <c r="CJ66" s="236">
        <v>0</v>
      </c>
      <c r="CK66" s="236">
        <v>0</v>
      </c>
      <c r="CL66" s="293">
        <v>0</v>
      </c>
      <c r="CM66" s="236">
        <v>0</v>
      </c>
      <c r="CN66" s="236">
        <v>0</v>
      </c>
      <c r="CO66" s="236">
        <v>0</v>
      </c>
      <c r="CP66" s="236">
        <v>0</v>
      </c>
      <c r="CQ66" s="236">
        <v>0</v>
      </c>
      <c r="CR66" s="236">
        <v>0</v>
      </c>
      <c r="CS66" s="236">
        <v>0</v>
      </c>
      <c r="CT66" s="236">
        <v>0</v>
      </c>
      <c r="CU66" s="236">
        <v>0</v>
      </c>
    </row>
    <row r="67" spans="1:120" outlineLevel="2">
      <c r="A67" s="189" t="s">
        <v>276</v>
      </c>
      <c r="B67" s="605">
        <v>1900</v>
      </c>
      <c r="C67" s="294" t="s">
        <v>296</v>
      </c>
      <c r="D67" s="294" t="s">
        <v>383</v>
      </c>
      <c r="E67" s="293">
        <v>0</v>
      </c>
      <c r="F67" s="293">
        <v>0</v>
      </c>
      <c r="G67" s="410">
        <v>0</v>
      </c>
      <c r="H67" s="410">
        <v>0</v>
      </c>
      <c r="I67" s="410">
        <v>0</v>
      </c>
      <c r="J67" s="410">
        <v>0</v>
      </c>
      <c r="K67" s="410">
        <v>0</v>
      </c>
      <c r="L67" s="410">
        <v>0</v>
      </c>
      <c r="M67" s="410">
        <v>0</v>
      </c>
      <c r="N67" s="410">
        <v>0</v>
      </c>
      <c r="O67" s="410">
        <v>0</v>
      </c>
      <c r="P67" s="410">
        <v>0</v>
      </c>
      <c r="Q67" s="410">
        <v>0</v>
      </c>
      <c r="R67" s="293">
        <v>0</v>
      </c>
      <c r="S67" s="236">
        <v>0</v>
      </c>
      <c r="T67" s="236">
        <v>0</v>
      </c>
      <c r="U67" s="236">
        <v>0</v>
      </c>
      <c r="V67" s="236">
        <v>0</v>
      </c>
      <c r="W67" s="236">
        <v>0</v>
      </c>
      <c r="X67" s="236">
        <v>0</v>
      </c>
      <c r="Y67" s="101">
        <v>0</v>
      </c>
      <c r="Z67" s="236">
        <v>0</v>
      </c>
      <c r="AA67" s="236">
        <v>0</v>
      </c>
      <c r="AB67" s="101">
        <v>0</v>
      </c>
      <c r="AC67" s="411">
        <v>0</v>
      </c>
      <c r="AD67" s="293">
        <v>0</v>
      </c>
      <c r="AE67" s="236">
        <v>0</v>
      </c>
      <c r="AF67" s="236">
        <v>0</v>
      </c>
      <c r="AG67" s="236">
        <v>0</v>
      </c>
      <c r="AH67" s="236">
        <v>0</v>
      </c>
      <c r="AI67" s="236">
        <v>0</v>
      </c>
      <c r="AJ67" s="236">
        <v>0</v>
      </c>
      <c r="AK67" s="236">
        <v>0</v>
      </c>
      <c r="AL67" s="236">
        <v>0</v>
      </c>
      <c r="AM67" s="236">
        <v>0</v>
      </c>
      <c r="AN67" s="236">
        <v>0</v>
      </c>
      <c r="AO67" s="236">
        <v>0</v>
      </c>
      <c r="AP67" s="236">
        <v>0</v>
      </c>
      <c r="AQ67" s="236">
        <v>0</v>
      </c>
      <c r="AR67" s="236">
        <v>0</v>
      </c>
      <c r="AS67" s="236">
        <v>0</v>
      </c>
      <c r="AT67" s="236">
        <v>0</v>
      </c>
      <c r="AU67" s="236">
        <v>0</v>
      </c>
      <c r="AV67" s="236">
        <v>0</v>
      </c>
      <c r="AW67" s="236">
        <v>0</v>
      </c>
      <c r="AX67" s="236">
        <v>0</v>
      </c>
      <c r="AY67" s="236">
        <v>0</v>
      </c>
      <c r="AZ67" s="236">
        <v>0</v>
      </c>
      <c r="BA67" s="236">
        <v>0</v>
      </c>
      <c r="BB67" s="236">
        <v>0</v>
      </c>
      <c r="BC67" s="293">
        <v>0</v>
      </c>
      <c r="BD67" s="236">
        <v>0</v>
      </c>
      <c r="BE67" s="236">
        <v>0</v>
      </c>
      <c r="BF67" s="236">
        <v>0</v>
      </c>
      <c r="BG67" s="236">
        <v>0</v>
      </c>
      <c r="BH67" s="236">
        <v>0</v>
      </c>
      <c r="BI67" s="236">
        <v>0</v>
      </c>
      <c r="BJ67" s="236">
        <v>0</v>
      </c>
      <c r="BK67" s="236">
        <v>0</v>
      </c>
      <c r="BL67" s="236">
        <v>0</v>
      </c>
      <c r="BM67" s="236">
        <v>0</v>
      </c>
      <c r="BN67" s="236">
        <v>0</v>
      </c>
      <c r="BO67" s="236">
        <v>0</v>
      </c>
      <c r="BP67" s="236">
        <v>0</v>
      </c>
      <c r="BQ67" s="236">
        <v>0</v>
      </c>
      <c r="BR67" s="236">
        <v>0</v>
      </c>
      <c r="BS67" s="236">
        <v>0</v>
      </c>
      <c r="BT67" s="236">
        <v>0</v>
      </c>
      <c r="BU67" s="236">
        <v>0</v>
      </c>
      <c r="BV67" s="236">
        <v>0</v>
      </c>
      <c r="BW67" s="236">
        <v>0</v>
      </c>
      <c r="BX67" s="293">
        <v>0</v>
      </c>
      <c r="BY67" s="293">
        <v>0</v>
      </c>
      <c r="BZ67" s="293">
        <v>0</v>
      </c>
      <c r="CA67" s="236">
        <v>0</v>
      </c>
      <c r="CB67" s="236">
        <v>0</v>
      </c>
      <c r="CC67" s="236">
        <v>0</v>
      </c>
      <c r="CD67" s="236">
        <v>0</v>
      </c>
      <c r="CE67" s="236">
        <v>0</v>
      </c>
      <c r="CF67" s="236">
        <v>0</v>
      </c>
      <c r="CG67" s="236">
        <v>0</v>
      </c>
      <c r="CH67" s="236">
        <v>0</v>
      </c>
      <c r="CI67" s="236">
        <v>0</v>
      </c>
      <c r="CJ67" s="236">
        <v>0</v>
      </c>
      <c r="CK67" s="236">
        <v>0</v>
      </c>
      <c r="CL67" s="293">
        <v>0</v>
      </c>
      <c r="CM67" s="236">
        <v>0</v>
      </c>
      <c r="CN67" s="236">
        <v>0</v>
      </c>
      <c r="CO67" s="236">
        <v>0</v>
      </c>
      <c r="CP67" s="236">
        <v>0</v>
      </c>
      <c r="CQ67" s="236">
        <v>0</v>
      </c>
      <c r="CR67" s="236">
        <v>0</v>
      </c>
      <c r="CS67" s="236">
        <v>0</v>
      </c>
      <c r="CT67" s="236">
        <v>0</v>
      </c>
      <c r="CU67" s="236">
        <v>0</v>
      </c>
    </row>
    <row r="68" spans="1:120" outlineLevel="2">
      <c r="A68" s="189" t="s">
        <v>277</v>
      </c>
      <c r="B68" s="605">
        <v>1900</v>
      </c>
      <c r="C68" s="294" t="s">
        <v>296</v>
      </c>
      <c r="D68" s="294" t="s">
        <v>384</v>
      </c>
      <c r="E68" s="293">
        <v>0</v>
      </c>
      <c r="F68" s="293">
        <v>0</v>
      </c>
      <c r="G68" s="410">
        <v>0</v>
      </c>
      <c r="H68" s="410">
        <v>0</v>
      </c>
      <c r="I68" s="410">
        <v>0</v>
      </c>
      <c r="J68" s="410">
        <v>0</v>
      </c>
      <c r="K68" s="410">
        <v>0</v>
      </c>
      <c r="L68" s="410">
        <v>0</v>
      </c>
      <c r="M68" s="410">
        <v>0</v>
      </c>
      <c r="N68" s="410">
        <v>0</v>
      </c>
      <c r="O68" s="410">
        <v>0</v>
      </c>
      <c r="P68" s="410">
        <v>0</v>
      </c>
      <c r="Q68" s="410">
        <v>0</v>
      </c>
      <c r="R68" s="293">
        <v>0</v>
      </c>
      <c r="S68" s="236">
        <v>0</v>
      </c>
      <c r="T68" s="236">
        <v>0</v>
      </c>
      <c r="U68" s="236">
        <v>0</v>
      </c>
      <c r="V68" s="236">
        <v>0</v>
      </c>
      <c r="W68" s="236">
        <v>0</v>
      </c>
      <c r="X68" s="236">
        <v>0</v>
      </c>
      <c r="Y68" s="101">
        <v>0</v>
      </c>
      <c r="Z68" s="236">
        <v>0</v>
      </c>
      <c r="AA68" s="236">
        <v>0</v>
      </c>
      <c r="AB68" s="101">
        <v>0</v>
      </c>
      <c r="AC68" s="411">
        <v>0</v>
      </c>
      <c r="AD68" s="293">
        <v>0</v>
      </c>
      <c r="AE68" s="236">
        <v>0</v>
      </c>
      <c r="AF68" s="236">
        <v>0</v>
      </c>
      <c r="AG68" s="236">
        <v>0</v>
      </c>
      <c r="AH68" s="236">
        <v>0</v>
      </c>
      <c r="AI68" s="236">
        <v>0</v>
      </c>
      <c r="AJ68" s="236">
        <v>0</v>
      </c>
      <c r="AK68" s="236">
        <v>0</v>
      </c>
      <c r="AL68" s="236">
        <v>0</v>
      </c>
      <c r="AM68" s="236">
        <v>0</v>
      </c>
      <c r="AN68" s="236">
        <v>0</v>
      </c>
      <c r="AO68" s="236">
        <v>0</v>
      </c>
      <c r="AP68" s="236">
        <v>0</v>
      </c>
      <c r="AQ68" s="236">
        <v>0</v>
      </c>
      <c r="AR68" s="236">
        <v>0</v>
      </c>
      <c r="AS68" s="236">
        <v>0</v>
      </c>
      <c r="AT68" s="236">
        <v>0</v>
      </c>
      <c r="AU68" s="236">
        <v>0</v>
      </c>
      <c r="AV68" s="236">
        <v>0</v>
      </c>
      <c r="AW68" s="236">
        <v>0</v>
      </c>
      <c r="AX68" s="236">
        <v>0</v>
      </c>
      <c r="AY68" s="236">
        <v>0</v>
      </c>
      <c r="AZ68" s="236">
        <v>0</v>
      </c>
      <c r="BA68" s="236">
        <v>0</v>
      </c>
      <c r="BB68" s="236">
        <v>0</v>
      </c>
      <c r="BC68" s="293">
        <v>0</v>
      </c>
      <c r="BD68" s="236">
        <v>0</v>
      </c>
      <c r="BE68" s="236">
        <v>0</v>
      </c>
      <c r="BF68" s="236">
        <v>0</v>
      </c>
      <c r="BG68" s="236">
        <v>0</v>
      </c>
      <c r="BH68" s="236">
        <v>0</v>
      </c>
      <c r="BI68" s="236">
        <v>0</v>
      </c>
      <c r="BJ68" s="236">
        <v>0</v>
      </c>
      <c r="BK68" s="236">
        <v>0</v>
      </c>
      <c r="BL68" s="236">
        <v>0</v>
      </c>
      <c r="BM68" s="236">
        <v>0</v>
      </c>
      <c r="BN68" s="236">
        <v>0</v>
      </c>
      <c r="BO68" s="236">
        <v>0</v>
      </c>
      <c r="BP68" s="236">
        <v>0</v>
      </c>
      <c r="BQ68" s="236">
        <v>0</v>
      </c>
      <c r="BR68" s="236">
        <v>0</v>
      </c>
      <c r="BS68" s="236">
        <v>0</v>
      </c>
      <c r="BT68" s="236">
        <v>0</v>
      </c>
      <c r="BU68" s="236">
        <v>0</v>
      </c>
      <c r="BV68" s="236">
        <v>0</v>
      </c>
      <c r="BW68" s="236">
        <v>0</v>
      </c>
      <c r="BX68" s="293">
        <v>0</v>
      </c>
      <c r="BY68" s="293">
        <v>0</v>
      </c>
      <c r="BZ68" s="293">
        <v>0</v>
      </c>
      <c r="CA68" s="236">
        <v>0</v>
      </c>
      <c r="CB68" s="236">
        <v>0</v>
      </c>
      <c r="CC68" s="236">
        <v>0</v>
      </c>
      <c r="CD68" s="236">
        <v>0</v>
      </c>
      <c r="CE68" s="236">
        <v>0</v>
      </c>
      <c r="CF68" s="236">
        <v>0</v>
      </c>
      <c r="CG68" s="236">
        <v>0</v>
      </c>
      <c r="CH68" s="236">
        <v>0</v>
      </c>
      <c r="CI68" s="236">
        <v>0</v>
      </c>
      <c r="CJ68" s="236">
        <v>0</v>
      </c>
      <c r="CK68" s="236">
        <v>0</v>
      </c>
      <c r="CL68" s="293">
        <v>0</v>
      </c>
      <c r="CM68" s="236">
        <v>0</v>
      </c>
      <c r="CN68" s="236">
        <v>0</v>
      </c>
      <c r="CO68" s="236">
        <v>0</v>
      </c>
      <c r="CP68" s="236">
        <v>0</v>
      </c>
      <c r="CQ68" s="236">
        <v>0</v>
      </c>
      <c r="CR68" s="236">
        <v>0</v>
      </c>
      <c r="CS68" s="236">
        <v>0</v>
      </c>
      <c r="CT68" s="236">
        <v>0</v>
      </c>
      <c r="CU68" s="236">
        <v>0</v>
      </c>
    </row>
    <row r="69" spans="1:120" outlineLevel="2">
      <c r="A69" s="189" t="s">
        <v>278</v>
      </c>
      <c r="B69" s="605">
        <v>1900</v>
      </c>
      <c r="C69" s="294" t="s">
        <v>296</v>
      </c>
      <c r="D69" s="294" t="s">
        <v>385</v>
      </c>
      <c r="E69" s="293">
        <v>0</v>
      </c>
      <c r="F69" s="293">
        <v>0</v>
      </c>
      <c r="G69" s="410">
        <v>0</v>
      </c>
      <c r="H69" s="410">
        <v>0</v>
      </c>
      <c r="I69" s="410">
        <v>0</v>
      </c>
      <c r="J69" s="410">
        <v>0</v>
      </c>
      <c r="K69" s="410">
        <v>0</v>
      </c>
      <c r="L69" s="410">
        <v>0</v>
      </c>
      <c r="M69" s="410">
        <v>0</v>
      </c>
      <c r="N69" s="410">
        <v>0</v>
      </c>
      <c r="O69" s="410">
        <v>0</v>
      </c>
      <c r="P69" s="410">
        <v>0</v>
      </c>
      <c r="Q69" s="410">
        <v>0</v>
      </c>
      <c r="R69" s="293">
        <v>0</v>
      </c>
      <c r="S69" s="236">
        <v>0</v>
      </c>
      <c r="T69" s="236">
        <v>0</v>
      </c>
      <c r="U69" s="236">
        <v>0</v>
      </c>
      <c r="V69" s="236">
        <v>0</v>
      </c>
      <c r="W69" s="236">
        <v>0</v>
      </c>
      <c r="X69" s="236">
        <v>0</v>
      </c>
      <c r="Y69" s="101">
        <v>0</v>
      </c>
      <c r="Z69" s="236">
        <v>0</v>
      </c>
      <c r="AA69" s="236">
        <v>0</v>
      </c>
      <c r="AB69" s="101">
        <v>0</v>
      </c>
      <c r="AC69" s="411">
        <v>0</v>
      </c>
      <c r="AD69" s="293">
        <v>0</v>
      </c>
      <c r="AE69" s="236">
        <v>0</v>
      </c>
      <c r="AF69" s="236">
        <v>0</v>
      </c>
      <c r="AG69" s="236">
        <v>0</v>
      </c>
      <c r="AH69" s="236">
        <v>0</v>
      </c>
      <c r="AI69" s="236">
        <v>0</v>
      </c>
      <c r="AJ69" s="236">
        <v>0</v>
      </c>
      <c r="AK69" s="236">
        <v>0</v>
      </c>
      <c r="AL69" s="236">
        <v>0</v>
      </c>
      <c r="AM69" s="236">
        <v>0</v>
      </c>
      <c r="AN69" s="236">
        <v>0</v>
      </c>
      <c r="AO69" s="236">
        <v>0</v>
      </c>
      <c r="AP69" s="236">
        <v>0</v>
      </c>
      <c r="AQ69" s="236">
        <v>0</v>
      </c>
      <c r="AR69" s="236">
        <v>0</v>
      </c>
      <c r="AS69" s="236">
        <v>0</v>
      </c>
      <c r="AT69" s="236">
        <v>0</v>
      </c>
      <c r="AU69" s="236">
        <v>0</v>
      </c>
      <c r="AV69" s="236">
        <v>0</v>
      </c>
      <c r="AW69" s="236">
        <v>0</v>
      </c>
      <c r="AX69" s="236">
        <v>0</v>
      </c>
      <c r="AY69" s="236">
        <v>0</v>
      </c>
      <c r="AZ69" s="236">
        <v>0</v>
      </c>
      <c r="BA69" s="236">
        <v>0</v>
      </c>
      <c r="BB69" s="236">
        <v>0</v>
      </c>
      <c r="BC69" s="293">
        <v>0</v>
      </c>
      <c r="BD69" s="236">
        <v>0</v>
      </c>
      <c r="BE69" s="236">
        <v>0</v>
      </c>
      <c r="BF69" s="236">
        <v>0</v>
      </c>
      <c r="BG69" s="236">
        <v>0</v>
      </c>
      <c r="BH69" s="236">
        <v>0</v>
      </c>
      <c r="BI69" s="236">
        <v>0</v>
      </c>
      <c r="BJ69" s="236">
        <v>0</v>
      </c>
      <c r="BK69" s="236">
        <v>0</v>
      </c>
      <c r="BL69" s="236">
        <v>0</v>
      </c>
      <c r="BM69" s="236">
        <v>0</v>
      </c>
      <c r="BN69" s="236">
        <v>0</v>
      </c>
      <c r="BO69" s="236">
        <v>0</v>
      </c>
      <c r="BP69" s="236">
        <v>0</v>
      </c>
      <c r="BQ69" s="236">
        <v>0</v>
      </c>
      <c r="BR69" s="236">
        <v>0</v>
      </c>
      <c r="BS69" s="236">
        <v>0</v>
      </c>
      <c r="BT69" s="236">
        <v>0</v>
      </c>
      <c r="BU69" s="236">
        <v>0</v>
      </c>
      <c r="BV69" s="236">
        <v>0</v>
      </c>
      <c r="BW69" s="236">
        <v>0</v>
      </c>
      <c r="BX69" s="293">
        <v>0</v>
      </c>
      <c r="BY69" s="293">
        <v>0</v>
      </c>
      <c r="BZ69" s="293">
        <v>0</v>
      </c>
      <c r="CA69" s="236">
        <v>0</v>
      </c>
      <c r="CB69" s="236">
        <v>0</v>
      </c>
      <c r="CC69" s="236">
        <v>0</v>
      </c>
      <c r="CD69" s="236">
        <v>0</v>
      </c>
      <c r="CE69" s="236">
        <v>0</v>
      </c>
      <c r="CF69" s="236">
        <v>0</v>
      </c>
      <c r="CG69" s="236">
        <v>0</v>
      </c>
      <c r="CH69" s="236">
        <v>0</v>
      </c>
      <c r="CI69" s="236">
        <v>0</v>
      </c>
      <c r="CJ69" s="236">
        <v>0</v>
      </c>
      <c r="CK69" s="236">
        <v>0</v>
      </c>
      <c r="CL69" s="293">
        <v>0</v>
      </c>
      <c r="CM69" s="236">
        <v>0</v>
      </c>
      <c r="CN69" s="236">
        <v>0</v>
      </c>
      <c r="CO69" s="236">
        <v>0</v>
      </c>
      <c r="CP69" s="236">
        <v>0</v>
      </c>
      <c r="CQ69" s="236">
        <v>0</v>
      </c>
      <c r="CR69" s="236">
        <v>0</v>
      </c>
      <c r="CS69" s="236">
        <v>0</v>
      </c>
      <c r="CT69" s="236">
        <v>0</v>
      </c>
      <c r="CU69" s="236">
        <v>0</v>
      </c>
    </row>
    <row r="70" spans="1:120" outlineLevel="2">
      <c r="A70" s="189" t="s">
        <v>237</v>
      </c>
      <c r="B70" s="606">
        <v>1900</v>
      </c>
      <c r="C70" s="294" t="s">
        <v>296</v>
      </c>
      <c r="D70" s="294" t="s">
        <v>348</v>
      </c>
      <c r="E70" s="293">
        <v>0</v>
      </c>
      <c r="F70" s="293">
        <v>0</v>
      </c>
      <c r="G70" s="410">
        <v>0</v>
      </c>
      <c r="H70" s="410">
        <v>0</v>
      </c>
      <c r="I70" s="410">
        <v>0</v>
      </c>
      <c r="J70" s="410">
        <v>0</v>
      </c>
      <c r="K70" s="410">
        <v>0</v>
      </c>
      <c r="L70" s="410">
        <v>0</v>
      </c>
      <c r="M70" s="410">
        <v>0</v>
      </c>
      <c r="N70" s="410">
        <v>0</v>
      </c>
      <c r="O70" s="410">
        <v>18717.560000000001</v>
      </c>
      <c r="P70" s="410">
        <v>18717.560000000001</v>
      </c>
      <c r="Q70" s="410">
        <v>18717.560000000001</v>
      </c>
      <c r="R70" s="293">
        <v>37435.120000000003</v>
      </c>
      <c r="S70" s="236">
        <v>37435.120000000003</v>
      </c>
      <c r="T70" s="236">
        <v>37435.120000000003</v>
      </c>
      <c r="U70" s="236">
        <v>37435.120000000003</v>
      </c>
      <c r="V70" s="236">
        <v>37435.120000000003</v>
      </c>
      <c r="W70" s="236">
        <v>37435.120000000003</v>
      </c>
      <c r="X70" s="236">
        <v>37435.120000000003</v>
      </c>
      <c r="Y70" s="101">
        <v>37435.120000000003</v>
      </c>
      <c r="Z70" s="236">
        <v>37435.120000000003</v>
      </c>
      <c r="AA70" s="236">
        <v>37435.120000000003</v>
      </c>
      <c r="AB70" s="101">
        <v>37435.120000000003</v>
      </c>
      <c r="AC70" s="411">
        <v>37435.120000000003</v>
      </c>
      <c r="AD70" s="293">
        <v>10398.48</v>
      </c>
      <c r="AE70" s="236">
        <v>10398.48</v>
      </c>
      <c r="AF70" s="236">
        <v>10398.48</v>
      </c>
      <c r="AG70" s="236">
        <v>10398.48</v>
      </c>
      <c r="AH70" s="236">
        <v>10398.48</v>
      </c>
      <c r="AI70" s="236">
        <v>10398.48</v>
      </c>
      <c r="AJ70" s="236">
        <v>10398.48</v>
      </c>
      <c r="AK70" s="236">
        <v>10398.48</v>
      </c>
      <c r="AL70" s="236">
        <v>10398.48</v>
      </c>
      <c r="AM70" s="236">
        <v>10398.48</v>
      </c>
      <c r="AN70" s="236">
        <v>10398.48</v>
      </c>
      <c r="AO70" s="236">
        <v>10398.48</v>
      </c>
      <c r="AP70" s="236">
        <v>6154.63</v>
      </c>
      <c r="AQ70" s="236">
        <v>6154.63</v>
      </c>
      <c r="AR70" s="236">
        <v>6154.63</v>
      </c>
      <c r="AS70" s="236">
        <v>6154.63</v>
      </c>
      <c r="AT70" s="236">
        <v>6154.63</v>
      </c>
      <c r="AU70" s="236">
        <v>6154.63</v>
      </c>
      <c r="AV70" s="236">
        <v>6154.63</v>
      </c>
      <c r="AW70" s="236">
        <v>6154.63</v>
      </c>
      <c r="AX70" s="236">
        <v>6154.63</v>
      </c>
      <c r="AY70" s="236">
        <v>6154.63</v>
      </c>
      <c r="AZ70" s="236">
        <v>6154.63</v>
      </c>
      <c r="BA70" s="236">
        <v>6154.63</v>
      </c>
      <c r="BB70" s="236">
        <v>2051.2999999999997</v>
      </c>
      <c r="BC70" s="293">
        <v>2051.2999999999997</v>
      </c>
      <c r="BD70" s="236">
        <v>2051.2999999999997</v>
      </c>
      <c r="BE70" s="236">
        <v>2051.2999999999997</v>
      </c>
      <c r="BF70" s="236">
        <v>2051.2999999999997</v>
      </c>
      <c r="BG70" s="236">
        <v>2051.2999999999997</v>
      </c>
      <c r="BH70" s="236">
        <v>2051.2999999999997</v>
      </c>
      <c r="BI70" s="236">
        <v>2051.2999999999997</v>
      </c>
      <c r="BJ70" s="236">
        <v>2051.2999999999997</v>
      </c>
      <c r="BK70" s="236">
        <v>2051.2999999999997</v>
      </c>
      <c r="BL70" s="236">
        <v>2051.2999999999997</v>
      </c>
      <c r="BM70" s="236">
        <v>2051.2999999999997</v>
      </c>
      <c r="BN70" s="236">
        <v>-2052.0299999999997</v>
      </c>
      <c r="BO70" s="236">
        <v>-2052.0299999999997</v>
      </c>
      <c r="BP70" s="236">
        <v>-2052.0299999999997</v>
      </c>
      <c r="BQ70" s="236">
        <v>-2052.0299999999997</v>
      </c>
      <c r="BR70" s="236">
        <v>-2052.0299999999997</v>
      </c>
      <c r="BS70" s="236">
        <v>-2052.0299999999997</v>
      </c>
      <c r="BT70" s="236">
        <v>-2052.0299999999997</v>
      </c>
      <c r="BU70" s="236">
        <v>-2052.0299999999997</v>
      </c>
      <c r="BV70" s="236">
        <v>-2052.0299999999997</v>
      </c>
      <c r="BW70" s="236">
        <v>-2052.0299999999997</v>
      </c>
      <c r="BX70" s="293">
        <v>-2052.0299999999997</v>
      </c>
      <c r="BY70" s="293">
        <v>-2052.0299999999997</v>
      </c>
      <c r="BZ70" s="293">
        <v>-2052.0299999999997</v>
      </c>
      <c r="CA70" s="236">
        <v>-2052.0299999999997</v>
      </c>
      <c r="CB70" s="236">
        <v>-2052.0299999999997</v>
      </c>
      <c r="CC70" s="236">
        <v>-2052.0299999999997</v>
      </c>
      <c r="CD70" s="236">
        <v>-2052.0299999999997</v>
      </c>
      <c r="CE70" s="236">
        <v>-2052.0299999999997</v>
      </c>
      <c r="CF70" s="236">
        <v>-2052.0299999999997</v>
      </c>
      <c r="CG70" s="236">
        <v>-2052.0299999999997</v>
      </c>
      <c r="CH70" s="236">
        <v>-2052.0299999999997</v>
      </c>
      <c r="CI70" s="236">
        <v>-2052.0299999999997</v>
      </c>
      <c r="CJ70" s="236">
        <v>-2052.0299999999997</v>
      </c>
      <c r="CK70" s="236">
        <v>-2052.0299999999997</v>
      </c>
      <c r="CL70" s="293">
        <v>0</v>
      </c>
      <c r="CM70" s="236">
        <v>0</v>
      </c>
      <c r="CN70" s="236">
        <v>0</v>
      </c>
      <c r="CO70" s="236">
        <v>0</v>
      </c>
      <c r="CP70" s="236">
        <v>0</v>
      </c>
      <c r="CQ70" s="236">
        <v>0</v>
      </c>
      <c r="CR70" s="236">
        <v>0</v>
      </c>
      <c r="CS70" s="236">
        <v>0</v>
      </c>
      <c r="CT70" s="236">
        <v>0</v>
      </c>
      <c r="CU70" s="236">
        <v>0</v>
      </c>
    </row>
    <row r="71" spans="1:120" outlineLevel="2">
      <c r="A71" s="189" t="s">
        <v>238</v>
      </c>
      <c r="B71" s="607">
        <v>1900</v>
      </c>
      <c r="C71" s="294" t="s">
        <v>296</v>
      </c>
      <c r="D71" s="294" t="s">
        <v>349</v>
      </c>
      <c r="E71" s="293">
        <v>0</v>
      </c>
      <c r="F71" s="293">
        <v>0</v>
      </c>
      <c r="G71" s="410">
        <v>0</v>
      </c>
      <c r="H71" s="410">
        <v>0</v>
      </c>
      <c r="I71" s="410">
        <v>0</v>
      </c>
      <c r="J71" s="410">
        <v>0</v>
      </c>
      <c r="K71" s="410">
        <v>0</v>
      </c>
      <c r="L71" s="410">
        <v>0</v>
      </c>
      <c r="M71" s="410">
        <v>0</v>
      </c>
      <c r="N71" s="410">
        <v>0</v>
      </c>
      <c r="O71" s="410">
        <v>0</v>
      </c>
      <c r="P71" s="410">
        <v>0</v>
      </c>
      <c r="Q71" s="410">
        <v>0</v>
      </c>
      <c r="R71" s="293">
        <v>0</v>
      </c>
      <c r="S71" s="236">
        <v>0</v>
      </c>
      <c r="T71" s="236">
        <v>0</v>
      </c>
      <c r="U71" s="236">
        <v>0</v>
      </c>
      <c r="V71" s="236">
        <v>0</v>
      </c>
      <c r="W71" s="236">
        <v>0</v>
      </c>
      <c r="X71" s="236">
        <v>0</v>
      </c>
      <c r="Y71" s="101">
        <v>0</v>
      </c>
      <c r="Z71" s="236">
        <v>0</v>
      </c>
      <c r="AA71" s="236">
        <v>0</v>
      </c>
      <c r="AB71" s="101">
        <v>0</v>
      </c>
      <c r="AC71" s="411">
        <v>0</v>
      </c>
      <c r="AD71" s="293">
        <v>0</v>
      </c>
      <c r="AE71" s="236">
        <v>0</v>
      </c>
      <c r="AF71" s="236">
        <v>0</v>
      </c>
      <c r="AG71" s="236">
        <v>0</v>
      </c>
      <c r="AH71" s="236">
        <v>0</v>
      </c>
      <c r="AI71" s="236">
        <v>0</v>
      </c>
      <c r="AJ71" s="236">
        <v>0</v>
      </c>
      <c r="AK71" s="236">
        <v>0</v>
      </c>
      <c r="AL71" s="236">
        <v>0</v>
      </c>
      <c r="AM71" s="236">
        <v>0</v>
      </c>
      <c r="AN71" s="236">
        <v>0</v>
      </c>
      <c r="AO71" s="236">
        <v>0</v>
      </c>
      <c r="AP71" s="236">
        <v>0</v>
      </c>
      <c r="AQ71" s="236">
        <v>0</v>
      </c>
      <c r="AR71" s="236">
        <v>0</v>
      </c>
      <c r="AS71" s="236">
        <v>0</v>
      </c>
      <c r="AT71" s="236">
        <v>0</v>
      </c>
      <c r="AU71" s="236">
        <v>0</v>
      </c>
      <c r="AV71" s="236">
        <v>0</v>
      </c>
      <c r="AW71" s="236">
        <v>0</v>
      </c>
      <c r="AX71" s="236">
        <v>0</v>
      </c>
      <c r="AY71" s="236">
        <v>0</v>
      </c>
      <c r="AZ71" s="236">
        <v>0</v>
      </c>
      <c r="BA71" s="236">
        <v>0</v>
      </c>
      <c r="BB71" s="236">
        <v>0</v>
      </c>
      <c r="BC71" s="293">
        <v>0</v>
      </c>
      <c r="BD71" s="236">
        <v>0</v>
      </c>
      <c r="BE71" s="236">
        <v>0</v>
      </c>
      <c r="BF71" s="236">
        <v>0</v>
      </c>
      <c r="BG71" s="236">
        <v>0</v>
      </c>
      <c r="BH71" s="236">
        <v>0</v>
      </c>
      <c r="BI71" s="236">
        <v>0</v>
      </c>
      <c r="BJ71" s="236">
        <v>0</v>
      </c>
      <c r="BK71" s="236">
        <v>0</v>
      </c>
      <c r="BL71" s="236">
        <v>0</v>
      </c>
      <c r="BM71" s="236">
        <v>0</v>
      </c>
      <c r="BN71" s="236">
        <v>0</v>
      </c>
      <c r="BO71" s="236">
        <v>0</v>
      </c>
      <c r="BP71" s="236">
        <v>0</v>
      </c>
      <c r="BQ71" s="236">
        <v>0</v>
      </c>
      <c r="BR71" s="236">
        <v>0</v>
      </c>
      <c r="BS71" s="236">
        <v>0</v>
      </c>
      <c r="BT71" s="236">
        <v>0</v>
      </c>
      <c r="BU71" s="236">
        <v>0</v>
      </c>
      <c r="BV71" s="236">
        <v>0</v>
      </c>
      <c r="BW71" s="236">
        <v>0</v>
      </c>
      <c r="BX71" s="293">
        <v>0</v>
      </c>
      <c r="BY71" s="293">
        <v>0</v>
      </c>
      <c r="BZ71" s="293">
        <v>0</v>
      </c>
      <c r="CA71" s="236">
        <v>0</v>
      </c>
      <c r="CB71" s="236">
        <v>0</v>
      </c>
      <c r="CC71" s="236">
        <v>0</v>
      </c>
      <c r="CD71" s="236">
        <v>0</v>
      </c>
      <c r="CE71" s="236">
        <v>0</v>
      </c>
      <c r="CF71" s="236">
        <v>0</v>
      </c>
      <c r="CG71" s="236">
        <v>0</v>
      </c>
      <c r="CH71" s="236">
        <v>0</v>
      </c>
      <c r="CI71" s="236">
        <v>0</v>
      </c>
      <c r="CJ71" s="236">
        <v>0</v>
      </c>
      <c r="CK71" s="236">
        <v>0</v>
      </c>
      <c r="CL71" s="293">
        <v>0</v>
      </c>
      <c r="CM71" s="236">
        <v>0</v>
      </c>
      <c r="CN71" s="236">
        <v>0</v>
      </c>
      <c r="CO71" s="236">
        <v>0</v>
      </c>
      <c r="CP71" s="236">
        <v>0</v>
      </c>
      <c r="CQ71" s="236">
        <v>0</v>
      </c>
      <c r="CR71" s="236">
        <v>0</v>
      </c>
      <c r="CS71" s="236">
        <v>0</v>
      </c>
      <c r="CT71" s="236">
        <v>0</v>
      </c>
      <c r="CU71" s="236">
        <v>0</v>
      </c>
    </row>
    <row r="72" spans="1:120" outlineLevel="2">
      <c r="A72" s="189" t="s">
        <v>239</v>
      </c>
      <c r="B72" s="607">
        <v>1900</v>
      </c>
      <c r="C72" s="294" t="s">
        <v>296</v>
      </c>
      <c r="D72" s="294" t="s">
        <v>350</v>
      </c>
      <c r="E72" s="293">
        <v>0</v>
      </c>
      <c r="F72" s="293">
        <v>0</v>
      </c>
      <c r="G72" s="410">
        <v>0</v>
      </c>
      <c r="H72" s="410">
        <v>0</v>
      </c>
      <c r="I72" s="410">
        <v>0</v>
      </c>
      <c r="J72" s="410">
        <v>0</v>
      </c>
      <c r="K72" s="410">
        <v>0</v>
      </c>
      <c r="L72" s="410">
        <v>0</v>
      </c>
      <c r="M72" s="410">
        <v>0</v>
      </c>
      <c r="N72" s="410">
        <v>0</v>
      </c>
      <c r="O72" s="410">
        <v>0</v>
      </c>
      <c r="P72" s="410">
        <v>0</v>
      </c>
      <c r="Q72" s="410">
        <v>0</v>
      </c>
      <c r="R72" s="293">
        <v>0</v>
      </c>
      <c r="S72" s="236">
        <v>0</v>
      </c>
      <c r="T72" s="236">
        <v>0</v>
      </c>
      <c r="U72" s="236">
        <v>0</v>
      </c>
      <c r="V72" s="236">
        <v>0</v>
      </c>
      <c r="W72" s="236">
        <v>0</v>
      </c>
      <c r="X72" s="236">
        <v>0</v>
      </c>
      <c r="Y72" s="101">
        <v>0</v>
      </c>
      <c r="Z72" s="236">
        <v>0</v>
      </c>
      <c r="AA72" s="236">
        <v>0</v>
      </c>
      <c r="AB72" s="101">
        <v>0</v>
      </c>
      <c r="AC72" s="411">
        <v>0</v>
      </c>
      <c r="AD72" s="293">
        <v>0</v>
      </c>
      <c r="AE72" s="236">
        <v>0</v>
      </c>
      <c r="AF72" s="236">
        <v>0</v>
      </c>
      <c r="AG72" s="236">
        <v>0</v>
      </c>
      <c r="AH72" s="236">
        <v>0</v>
      </c>
      <c r="AI72" s="236">
        <v>0</v>
      </c>
      <c r="AJ72" s="236">
        <v>0</v>
      </c>
      <c r="AK72" s="236">
        <v>0</v>
      </c>
      <c r="AL72" s="236">
        <v>0</v>
      </c>
      <c r="AM72" s="236">
        <v>0</v>
      </c>
      <c r="AN72" s="236">
        <v>0</v>
      </c>
      <c r="AO72" s="236">
        <v>0</v>
      </c>
      <c r="AP72" s="236">
        <v>0</v>
      </c>
      <c r="AQ72" s="236">
        <v>0</v>
      </c>
      <c r="AR72" s="236">
        <v>0</v>
      </c>
      <c r="AS72" s="236">
        <v>0</v>
      </c>
      <c r="AT72" s="236">
        <v>0</v>
      </c>
      <c r="AU72" s="236">
        <v>0</v>
      </c>
      <c r="AV72" s="236">
        <v>0</v>
      </c>
      <c r="AW72" s="236">
        <v>0</v>
      </c>
      <c r="AX72" s="236">
        <v>0</v>
      </c>
      <c r="AY72" s="236">
        <v>0</v>
      </c>
      <c r="AZ72" s="236">
        <v>0</v>
      </c>
      <c r="BA72" s="236">
        <v>0</v>
      </c>
      <c r="BB72" s="236">
        <v>0</v>
      </c>
      <c r="BC72" s="293">
        <v>0</v>
      </c>
      <c r="BD72" s="236">
        <v>0</v>
      </c>
      <c r="BE72" s="236">
        <v>0</v>
      </c>
      <c r="BF72" s="236">
        <v>0</v>
      </c>
      <c r="BG72" s="236">
        <v>0</v>
      </c>
      <c r="BH72" s="236">
        <v>0</v>
      </c>
      <c r="BI72" s="236">
        <v>0</v>
      </c>
      <c r="BJ72" s="236">
        <v>0</v>
      </c>
      <c r="BK72" s="236">
        <v>0</v>
      </c>
      <c r="BL72" s="236">
        <v>0</v>
      </c>
      <c r="BM72" s="236">
        <v>0</v>
      </c>
      <c r="BN72" s="236">
        <v>0</v>
      </c>
      <c r="BO72" s="236">
        <v>0</v>
      </c>
      <c r="BP72" s="236">
        <v>0</v>
      </c>
      <c r="BQ72" s="236">
        <v>0</v>
      </c>
      <c r="BR72" s="236">
        <v>0</v>
      </c>
      <c r="BS72" s="236">
        <v>0</v>
      </c>
      <c r="BT72" s="236">
        <v>0</v>
      </c>
      <c r="BU72" s="236">
        <v>0</v>
      </c>
      <c r="BV72" s="236">
        <v>0</v>
      </c>
      <c r="BW72" s="236">
        <v>0</v>
      </c>
      <c r="BX72" s="293">
        <v>0</v>
      </c>
      <c r="BY72" s="293">
        <v>0</v>
      </c>
      <c r="BZ72" s="293">
        <v>0</v>
      </c>
      <c r="CA72" s="236">
        <v>0</v>
      </c>
      <c r="CB72" s="236">
        <v>0</v>
      </c>
      <c r="CC72" s="236">
        <v>0</v>
      </c>
      <c r="CD72" s="236">
        <v>0</v>
      </c>
      <c r="CE72" s="236">
        <v>0</v>
      </c>
      <c r="CF72" s="236">
        <v>0</v>
      </c>
      <c r="CG72" s="236">
        <v>0</v>
      </c>
      <c r="CH72" s="236">
        <v>0</v>
      </c>
      <c r="CI72" s="236">
        <v>0</v>
      </c>
      <c r="CJ72" s="236">
        <v>0</v>
      </c>
      <c r="CK72" s="236">
        <v>0</v>
      </c>
      <c r="CL72" s="293">
        <v>0</v>
      </c>
      <c r="CM72" s="236">
        <v>0</v>
      </c>
      <c r="CN72" s="236">
        <v>0</v>
      </c>
      <c r="CO72" s="236">
        <v>0</v>
      </c>
      <c r="CP72" s="236">
        <v>0</v>
      </c>
      <c r="CQ72" s="236">
        <v>0</v>
      </c>
      <c r="CR72" s="236">
        <v>0</v>
      </c>
      <c r="CS72" s="236">
        <v>0</v>
      </c>
      <c r="CT72" s="236">
        <v>0</v>
      </c>
      <c r="CU72" s="236">
        <v>0</v>
      </c>
    </row>
    <row r="73" spans="1:120" outlineLevel="2">
      <c r="A73" s="189" t="s">
        <v>240</v>
      </c>
      <c r="B73" s="607">
        <v>1900</v>
      </c>
      <c r="C73" s="294" t="s">
        <v>296</v>
      </c>
      <c r="D73" s="294" t="s">
        <v>351</v>
      </c>
      <c r="E73" s="293">
        <v>0</v>
      </c>
      <c r="F73" s="293">
        <v>0</v>
      </c>
      <c r="G73" s="410">
        <v>0</v>
      </c>
      <c r="H73" s="410">
        <v>0</v>
      </c>
      <c r="I73" s="410">
        <v>0</v>
      </c>
      <c r="J73" s="410">
        <v>0</v>
      </c>
      <c r="K73" s="410">
        <v>0</v>
      </c>
      <c r="L73" s="410">
        <v>0</v>
      </c>
      <c r="M73" s="410">
        <v>0</v>
      </c>
      <c r="N73" s="410">
        <v>0</v>
      </c>
      <c r="O73" s="410">
        <v>0</v>
      </c>
      <c r="P73" s="410">
        <v>0</v>
      </c>
      <c r="Q73" s="410">
        <v>0</v>
      </c>
      <c r="R73" s="293">
        <v>0</v>
      </c>
      <c r="S73" s="236">
        <v>0</v>
      </c>
      <c r="T73" s="236">
        <v>0</v>
      </c>
      <c r="U73" s="236">
        <v>0</v>
      </c>
      <c r="V73" s="236">
        <v>0</v>
      </c>
      <c r="W73" s="236">
        <v>0</v>
      </c>
      <c r="X73" s="236">
        <v>0</v>
      </c>
      <c r="Y73" s="101">
        <v>0</v>
      </c>
      <c r="Z73" s="236">
        <v>0</v>
      </c>
      <c r="AA73" s="236">
        <v>0</v>
      </c>
      <c r="AB73" s="101">
        <v>0</v>
      </c>
      <c r="AC73" s="411">
        <v>0</v>
      </c>
      <c r="AD73" s="293">
        <v>0</v>
      </c>
      <c r="AE73" s="236">
        <v>0</v>
      </c>
      <c r="AF73" s="236">
        <v>0</v>
      </c>
      <c r="AG73" s="236">
        <v>0</v>
      </c>
      <c r="AH73" s="236">
        <v>0</v>
      </c>
      <c r="AI73" s="236">
        <v>0</v>
      </c>
      <c r="AJ73" s="236">
        <v>0</v>
      </c>
      <c r="AK73" s="236">
        <v>0</v>
      </c>
      <c r="AL73" s="236">
        <v>0</v>
      </c>
      <c r="AM73" s="236">
        <v>0</v>
      </c>
      <c r="AN73" s="236">
        <v>0</v>
      </c>
      <c r="AO73" s="236">
        <v>0</v>
      </c>
      <c r="AP73" s="236">
        <v>0</v>
      </c>
      <c r="AQ73" s="236">
        <v>0</v>
      </c>
      <c r="AR73" s="236">
        <v>0</v>
      </c>
      <c r="AS73" s="236">
        <v>0</v>
      </c>
      <c r="AT73" s="236">
        <v>0</v>
      </c>
      <c r="AU73" s="236">
        <v>0</v>
      </c>
      <c r="AV73" s="236">
        <v>0</v>
      </c>
      <c r="AW73" s="236">
        <v>0</v>
      </c>
      <c r="AX73" s="236">
        <v>0</v>
      </c>
      <c r="AY73" s="236">
        <v>0</v>
      </c>
      <c r="AZ73" s="236">
        <v>0</v>
      </c>
      <c r="BA73" s="236">
        <v>0</v>
      </c>
      <c r="BB73" s="236">
        <v>0</v>
      </c>
      <c r="BC73" s="293">
        <v>0</v>
      </c>
      <c r="BD73" s="236">
        <v>0</v>
      </c>
      <c r="BE73" s="236">
        <v>0</v>
      </c>
      <c r="BF73" s="236">
        <v>0</v>
      </c>
      <c r="BG73" s="236">
        <v>0</v>
      </c>
      <c r="BH73" s="236">
        <v>0</v>
      </c>
      <c r="BI73" s="236">
        <v>0</v>
      </c>
      <c r="BJ73" s="236">
        <v>0</v>
      </c>
      <c r="BK73" s="236">
        <v>0</v>
      </c>
      <c r="BL73" s="236">
        <v>0</v>
      </c>
      <c r="BM73" s="236">
        <v>0</v>
      </c>
      <c r="BN73" s="236">
        <v>0</v>
      </c>
      <c r="BO73" s="236">
        <v>0</v>
      </c>
      <c r="BP73" s="236">
        <v>0</v>
      </c>
      <c r="BQ73" s="236">
        <v>0</v>
      </c>
      <c r="BR73" s="236">
        <v>0</v>
      </c>
      <c r="BS73" s="236">
        <v>0</v>
      </c>
      <c r="BT73" s="236">
        <v>0</v>
      </c>
      <c r="BU73" s="236">
        <v>0</v>
      </c>
      <c r="BV73" s="236">
        <v>0</v>
      </c>
      <c r="BW73" s="236">
        <v>0</v>
      </c>
      <c r="BX73" s="293">
        <v>0</v>
      </c>
      <c r="BY73" s="293">
        <v>0</v>
      </c>
      <c r="BZ73" s="293">
        <v>0</v>
      </c>
      <c r="CA73" s="236">
        <v>0</v>
      </c>
      <c r="CB73" s="236">
        <v>0</v>
      </c>
      <c r="CC73" s="236">
        <v>0</v>
      </c>
      <c r="CD73" s="236">
        <v>0</v>
      </c>
      <c r="CE73" s="236">
        <v>0</v>
      </c>
      <c r="CF73" s="236">
        <v>0</v>
      </c>
      <c r="CG73" s="236">
        <v>0</v>
      </c>
      <c r="CH73" s="236">
        <v>0</v>
      </c>
      <c r="CI73" s="236">
        <v>0</v>
      </c>
      <c r="CJ73" s="236">
        <v>0</v>
      </c>
      <c r="CK73" s="236">
        <v>0</v>
      </c>
      <c r="CL73" s="293">
        <v>0</v>
      </c>
      <c r="CM73" s="236">
        <v>0</v>
      </c>
      <c r="CN73" s="236">
        <v>0</v>
      </c>
      <c r="CO73" s="236">
        <v>0</v>
      </c>
      <c r="CP73" s="236">
        <v>0</v>
      </c>
      <c r="CQ73" s="236">
        <v>0</v>
      </c>
      <c r="CR73" s="236">
        <v>0</v>
      </c>
      <c r="CS73" s="236">
        <v>0</v>
      </c>
      <c r="CT73" s="236">
        <v>0</v>
      </c>
      <c r="CU73" s="236">
        <v>0</v>
      </c>
    </row>
    <row r="74" spans="1:120" outlineLevel="2">
      <c r="A74" s="189" t="s">
        <v>241</v>
      </c>
      <c r="B74" s="607">
        <v>1900</v>
      </c>
      <c r="C74" s="294" t="s">
        <v>296</v>
      </c>
      <c r="D74" s="294" t="s">
        <v>352</v>
      </c>
      <c r="E74" s="293">
        <v>0</v>
      </c>
      <c r="F74" s="293">
        <v>260095.57</v>
      </c>
      <c r="G74" s="410">
        <v>260095.57</v>
      </c>
      <c r="H74" s="410">
        <v>260095.57</v>
      </c>
      <c r="I74" s="410">
        <v>260095.57</v>
      </c>
      <c r="J74" s="410">
        <v>260095.57</v>
      </c>
      <c r="K74" s="410">
        <v>260095.57</v>
      </c>
      <c r="L74" s="410">
        <v>260095.57</v>
      </c>
      <c r="M74" s="410">
        <v>260095.57</v>
      </c>
      <c r="N74" s="410">
        <v>260095.57</v>
      </c>
      <c r="O74" s="410">
        <v>260095.57</v>
      </c>
      <c r="P74" s="410">
        <v>260095.57</v>
      </c>
      <c r="Q74" s="410">
        <v>260095.57</v>
      </c>
      <c r="R74" s="293">
        <v>173965.86</v>
      </c>
      <c r="S74" s="236">
        <v>173965.86</v>
      </c>
      <c r="T74" s="236">
        <v>173965.86</v>
      </c>
      <c r="U74" s="236">
        <v>173965.86</v>
      </c>
      <c r="V74" s="236">
        <v>173965.86</v>
      </c>
      <c r="W74" s="236">
        <v>173965.86</v>
      </c>
      <c r="X74" s="236">
        <v>173965.86</v>
      </c>
      <c r="Y74" s="101">
        <v>173965.86</v>
      </c>
      <c r="Z74" s="236">
        <v>173965.86</v>
      </c>
      <c r="AA74" s="236">
        <v>173965.86</v>
      </c>
      <c r="AB74" s="101">
        <v>173965.86</v>
      </c>
      <c r="AC74" s="411">
        <v>173965.86</v>
      </c>
      <c r="AD74" s="293">
        <v>47805.85</v>
      </c>
      <c r="AE74" s="236">
        <v>47805.85</v>
      </c>
      <c r="AF74" s="236">
        <v>47805.85</v>
      </c>
      <c r="AG74" s="236">
        <v>47805.85</v>
      </c>
      <c r="AH74" s="236">
        <v>47805.85</v>
      </c>
      <c r="AI74" s="236">
        <v>47805.85</v>
      </c>
      <c r="AJ74" s="236">
        <v>47805.85</v>
      </c>
      <c r="AK74" s="236">
        <v>47805.85</v>
      </c>
      <c r="AL74" s="236">
        <v>47805.85</v>
      </c>
      <c r="AM74" s="236">
        <v>47805.85</v>
      </c>
      <c r="AN74" s="236">
        <v>47805.85</v>
      </c>
      <c r="AO74" s="236">
        <v>47805.85</v>
      </c>
      <c r="AP74" s="236">
        <v>75974.384999999995</v>
      </c>
      <c r="AQ74" s="236">
        <v>75974.384999999995</v>
      </c>
      <c r="AR74" s="236">
        <v>75974.384999999995</v>
      </c>
      <c r="AS74" s="236">
        <v>75974.384999999995</v>
      </c>
      <c r="AT74" s="236">
        <v>75974.384999999995</v>
      </c>
      <c r="AU74" s="236">
        <v>75974.384999999995</v>
      </c>
      <c r="AV74" s="236">
        <v>75974.384999999995</v>
      </c>
      <c r="AW74" s="236">
        <v>75974.384999999995</v>
      </c>
      <c r="AX74" s="236">
        <v>75974.384999999995</v>
      </c>
      <c r="AY74" s="236">
        <v>75974.384999999995</v>
      </c>
      <c r="AZ74" s="236">
        <v>75974.384999999995</v>
      </c>
      <c r="BA74" s="236">
        <v>75974.384999999995</v>
      </c>
      <c r="BB74" s="236">
        <v>257317.69999999998</v>
      </c>
      <c r="BC74" s="293">
        <v>257317.69999999998</v>
      </c>
      <c r="BD74" s="236">
        <v>257317.69999999998</v>
      </c>
      <c r="BE74" s="236">
        <v>257317.69999999998</v>
      </c>
      <c r="BF74" s="236">
        <v>257317.69999999998</v>
      </c>
      <c r="BG74" s="236">
        <v>257317.69999999998</v>
      </c>
      <c r="BH74" s="236">
        <v>257317.69999999998</v>
      </c>
      <c r="BI74" s="236">
        <v>257317.69999999998</v>
      </c>
      <c r="BJ74" s="236">
        <v>257317.69999999998</v>
      </c>
      <c r="BK74" s="236">
        <v>257317.69999999998</v>
      </c>
      <c r="BL74" s="236">
        <v>257317.69999999998</v>
      </c>
      <c r="BM74" s="236">
        <v>257317.69999999998</v>
      </c>
      <c r="BN74" s="236">
        <v>355526.79</v>
      </c>
      <c r="BO74" s="236">
        <v>355526.79</v>
      </c>
      <c r="BP74" s="236">
        <v>355526.79</v>
      </c>
      <c r="BQ74" s="236">
        <v>355526.79</v>
      </c>
      <c r="BR74" s="236">
        <v>355526.79</v>
      </c>
      <c r="BS74" s="236">
        <v>355526.79</v>
      </c>
      <c r="BT74" s="236">
        <v>355526.79</v>
      </c>
      <c r="BU74" s="236">
        <v>355526.79</v>
      </c>
      <c r="BV74" s="236">
        <v>355526.79</v>
      </c>
      <c r="BW74" s="236">
        <v>355526.79</v>
      </c>
      <c r="BX74" s="293">
        <v>355526.79</v>
      </c>
      <c r="BY74" s="293">
        <v>355526.79</v>
      </c>
      <c r="BZ74" s="293">
        <v>264581.2</v>
      </c>
      <c r="CA74" s="236">
        <v>264581.2</v>
      </c>
      <c r="CB74" s="236">
        <v>264581.2</v>
      </c>
      <c r="CC74" s="236">
        <v>264581.2</v>
      </c>
      <c r="CD74" s="236">
        <v>264581.2</v>
      </c>
      <c r="CE74" s="236">
        <v>264581.2</v>
      </c>
      <c r="CF74" s="236">
        <v>264581.2</v>
      </c>
      <c r="CG74" s="236">
        <v>264581.2</v>
      </c>
      <c r="CH74" s="236">
        <v>264581.2</v>
      </c>
      <c r="CI74" s="236">
        <v>264581.2</v>
      </c>
      <c r="CJ74" s="236">
        <v>264581.2</v>
      </c>
      <c r="CK74" s="236">
        <v>264581.2</v>
      </c>
      <c r="CL74" s="293">
        <v>266710</v>
      </c>
      <c r="CM74" s="236">
        <v>266710</v>
      </c>
      <c r="CN74" s="236">
        <v>266710</v>
      </c>
      <c r="CO74" s="236">
        <v>266710</v>
      </c>
      <c r="CP74" s="236">
        <v>266710</v>
      </c>
      <c r="CQ74" s="236">
        <v>266710</v>
      </c>
      <c r="CR74" s="236">
        <v>266710</v>
      </c>
      <c r="CS74" s="236">
        <v>266710</v>
      </c>
      <c r="CT74" s="236">
        <v>266710</v>
      </c>
      <c r="CU74" s="236">
        <v>266710</v>
      </c>
      <c r="CV74" s="236">
        <f>CU74</f>
        <v>266710</v>
      </c>
      <c r="CW74" s="236">
        <f t="shared" ref="CW74:DP74" si="12">CV74</f>
        <v>266710</v>
      </c>
      <c r="CX74" s="236">
        <f t="shared" si="12"/>
        <v>266710</v>
      </c>
      <c r="CY74" s="236">
        <f t="shared" si="12"/>
        <v>266710</v>
      </c>
      <c r="CZ74" s="236">
        <f t="shared" si="12"/>
        <v>266710</v>
      </c>
      <c r="DA74" s="236">
        <f t="shared" si="12"/>
        <v>266710</v>
      </c>
      <c r="DB74" s="236">
        <f t="shared" si="12"/>
        <v>266710</v>
      </c>
      <c r="DC74" s="236">
        <f t="shared" si="12"/>
        <v>266710</v>
      </c>
      <c r="DD74" s="236">
        <f t="shared" si="12"/>
        <v>266710</v>
      </c>
      <c r="DE74" s="236">
        <f t="shared" si="12"/>
        <v>266710</v>
      </c>
      <c r="DF74" s="236">
        <f t="shared" si="12"/>
        <v>266710</v>
      </c>
      <c r="DG74" s="236">
        <f t="shared" si="12"/>
        <v>266710</v>
      </c>
      <c r="DH74" s="236">
        <f t="shared" si="12"/>
        <v>266710</v>
      </c>
      <c r="DI74" s="236">
        <f t="shared" si="12"/>
        <v>266710</v>
      </c>
      <c r="DJ74" s="236">
        <f t="shared" si="12"/>
        <v>266710</v>
      </c>
      <c r="DK74" s="236">
        <f t="shared" si="12"/>
        <v>266710</v>
      </c>
      <c r="DL74" s="236">
        <f t="shared" si="12"/>
        <v>266710</v>
      </c>
      <c r="DM74" s="236">
        <f t="shared" si="12"/>
        <v>266710</v>
      </c>
      <c r="DN74" s="236">
        <f t="shared" si="12"/>
        <v>266710</v>
      </c>
      <c r="DO74" s="236">
        <f t="shared" si="12"/>
        <v>266710</v>
      </c>
      <c r="DP74" s="236">
        <f t="shared" si="12"/>
        <v>266710</v>
      </c>
    </row>
    <row r="75" spans="1:120" outlineLevel="2">
      <c r="A75" s="189" t="s">
        <v>242</v>
      </c>
      <c r="B75" s="607">
        <v>1900</v>
      </c>
      <c r="C75" s="294" t="s">
        <v>296</v>
      </c>
      <c r="D75" s="294" t="s">
        <v>353</v>
      </c>
      <c r="E75" s="293">
        <v>0</v>
      </c>
      <c r="F75" s="293">
        <v>429.2</v>
      </c>
      <c r="G75" s="410">
        <v>429.2</v>
      </c>
      <c r="H75" s="410">
        <v>429.2</v>
      </c>
      <c r="I75" s="410">
        <v>429.2</v>
      </c>
      <c r="J75" s="410">
        <v>429.2</v>
      </c>
      <c r="K75" s="410">
        <v>429.2</v>
      </c>
      <c r="L75" s="410">
        <v>429.2</v>
      </c>
      <c r="M75" s="410">
        <v>429.2</v>
      </c>
      <c r="N75" s="410">
        <v>429.2</v>
      </c>
      <c r="O75" s="410">
        <v>429.2</v>
      </c>
      <c r="P75" s="410">
        <v>429.2</v>
      </c>
      <c r="Q75" s="410">
        <v>429.2</v>
      </c>
      <c r="R75" s="293">
        <v>429.2</v>
      </c>
      <c r="S75" s="236">
        <v>429.2</v>
      </c>
      <c r="T75" s="236">
        <v>429.2</v>
      </c>
      <c r="U75" s="236">
        <v>429.2</v>
      </c>
      <c r="V75" s="236">
        <v>429.2</v>
      </c>
      <c r="W75" s="236">
        <v>429.2</v>
      </c>
      <c r="X75" s="236">
        <v>429.2</v>
      </c>
      <c r="Y75" s="101">
        <v>429.2</v>
      </c>
      <c r="Z75" s="236">
        <v>429.2</v>
      </c>
      <c r="AA75" s="236">
        <v>429.2</v>
      </c>
      <c r="AB75" s="101">
        <v>429.2</v>
      </c>
      <c r="AC75" s="411">
        <v>429.2</v>
      </c>
      <c r="AD75" s="293">
        <v>429.2</v>
      </c>
      <c r="AE75" s="236">
        <v>429.2</v>
      </c>
      <c r="AF75" s="236">
        <v>429.2</v>
      </c>
      <c r="AG75" s="236">
        <v>429.2</v>
      </c>
      <c r="AH75" s="236">
        <v>429.2</v>
      </c>
      <c r="AI75" s="236">
        <v>429.2</v>
      </c>
      <c r="AJ75" s="236">
        <v>429.2</v>
      </c>
      <c r="AK75" s="236">
        <v>429.2</v>
      </c>
      <c r="AL75" s="236">
        <v>429.2</v>
      </c>
      <c r="AM75" s="236">
        <v>429.2</v>
      </c>
      <c r="AN75" s="236">
        <v>429.2</v>
      </c>
      <c r="AO75" s="236">
        <v>429.2</v>
      </c>
      <c r="AP75" s="236">
        <v>423.4</v>
      </c>
      <c r="AQ75" s="236">
        <v>423.4</v>
      </c>
      <c r="AR75" s="236">
        <v>423.4</v>
      </c>
      <c r="AS75" s="236">
        <v>423.4</v>
      </c>
      <c r="AT75" s="236">
        <v>423.4</v>
      </c>
      <c r="AU75" s="236">
        <v>423.4</v>
      </c>
      <c r="AV75" s="236">
        <v>423.4</v>
      </c>
      <c r="AW75" s="236">
        <v>423.4</v>
      </c>
      <c r="AX75" s="236">
        <v>423.4</v>
      </c>
      <c r="AY75" s="236">
        <v>423.4</v>
      </c>
      <c r="AZ75" s="236">
        <v>423.4</v>
      </c>
      <c r="BA75" s="236">
        <v>423.4</v>
      </c>
      <c r="BB75" s="236">
        <v>423.4</v>
      </c>
      <c r="BC75" s="293">
        <v>423.4</v>
      </c>
      <c r="BD75" s="236">
        <v>423.4</v>
      </c>
      <c r="BE75" s="236">
        <v>423.4</v>
      </c>
      <c r="BF75" s="236">
        <v>423.4</v>
      </c>
      <c r="BG75" s="236">
        <v>423.4</v>
      </c>
      <c r="BH75" s="236">
        <v>423.4</v>
      </c>
      <c r="BI75" s="236">
        <v>423.4</v>
      </c>
      <c r="BJ75" s="236">
        <v>423.4</v>
      </c>
      <c r="BK75" s="236">
        <v>423.4</v>
      </c>
      <c r="BL75" s="236">
        <v>423.4</v>
      </c>
      <c r="BM75" s="236">
        <v>423.4</v>
      </c>
      <c r="BN75" s="236">
        <v>0</v>
      </c>
      <c r="BO75" s="236">
        <v>0</v>
      </c>
      <c r="BP75" s="236">
        <v>0</v>
      </c>
      <c r="BQ75" s="236">
        <v>0</v>
      </c>
      <c r="BR75" s="236">
        <v>0</v>
      </c>
      <c r="BS75" s="236">
        <v>0</v>
      </c>
      <c r="BT75" s="236">
        <v>0</v>
      </c>
      <c r="BU75" s="236">
        <v>0</v>
      </c>
      <c r="BV75" s="236">
        <v>0</v>
      </c>
      <c r="BW75" s="236">
        <v>0</v>
      </c>
      <c r="BX75" s="293">
        <v>0</v>
      </c>
      <c r="BY75" s="293">
        <v>0</v>
      </c>
      <c r="BZ75" s="293">
        <v>0</v>
      </c>
      <c r="CA75" s="236">
        <v>0</v>
      </c>
      <c r="CB75" s="236">
        <v>0</v>
      </c>
      <c r="CC75" s="236">
        <v>0</v>
      </c>
      <c r="CD75" s="236">
        <v>0</v>
      </c>
      <c r="CE75" s="236">
        <v>0</v>
      </c>
      <c r="CF75" s="236">
        <v>0</v>
      </c>
      <c r="CG75" s="236">
        <v>0</v>
      </c>
      <c r="CH75" s="236">
        <v>0</v>
      </c>
      <c r="CI75" s="236">
        <v>0</v>
      </c>
      <c r="CJ75" s="236">
        <v>0</v>
      </c>
      <c r="CK75" s="236">
        <v>0</v>
      </c>
      <c r="CL75" s="293">
        <v>0</v>
      </c>
      <c r="CM75" s="236">
        <v>0</v>
      </c>
      <c r="CN75" s="236">
        <v>0</v>
      </c>
      <c r="CO75" s="236">
        <v>0</v>
      </c>
      <c r="CP75" s="236">
        <v>0</v>
      </c>
      <c r="CQ75" s="236">
        <v>0</v>
      </c>
      <c r="CR75" s="236">
        <v>0</v>
      </c>
      <c r="CS75" s="236">
        <v>0</v>
      </c>
      <c r="CT75" s="236">
        <v>0</v>
      </c>
      <c r="CU75" s="236">
        <v>0</v>
      </c>
    </row>
    <row r="76" spans="1:120" outlineLevel="2">
      <c r="A76" s="189" t="s">
        <v>243</v>
      </c>
      <c r="B76" s="607">
        <v>1900</v>
      </c>
      <c r="C76" s="294" t="s">
        <v>296</v>
      </c>
      <c r="D76" s="294" t="s">
        <v>354</v>
      </c>
      <c r="E76" s="293">
        <v>0</v>
      </c>
      <c r="F76" s="293">
        <v>168583.84</v>
      </c>
      <c r="G76" s="410">
        <v>168583.84</v>
      </c>
      <c r="H76" s="410">
        <v>168583.84</v>
      </c>
      <c r="I76" s="410">
        <v>168583.84</v>
      </c>
      <c r="J76" s="410">
        <v>168583.84</v>
      </c>
      <c r="K76" s="410">
        <v>168583.84</v>
      </c>
      <c r="L76" s="410">
        <v>168583.84</v>
      </c>
      <c r="M76" s="410">
        <v>168583.84</v>
      </c>
      <c r="N76" s="410">
        <v>168583.84</v>
      </c>
      <c r="O76" s="410">
        <v>168583.84</v>
      </c>
      <c r="P76" s="410">
        <v>168583.84</v>
      </c>
      <c r="Q76" s="410">
        <v>168583.84</v>
      </c>
      <c r="R76" s="293">
        <v>252417.33</v>
      </c>
      <c r="S76" s="236">
        <v>252417.33</v>
      </c>
      <c r="T76" s="236">
        <v>252417.33</v>
      </c>
      <c r="U76" s="236">
        <v>252417.33</v>
      </c>
      <c r="V76" s="236">
        <v>252417.33</v>
      </c>
      <c r="W76" s="236">
        <v>252417.33</v>
      </c>
      <c r="X76" s="236">
        <v>252417.33</v>
      </c>
      <c r="Y76" s="101">
        <v>252417.33</v>
      </c>
      <c r="Z76" s="236">
        <v>252417.33</v>
      </c>
      <c r="AA76" s="236">
        <v>252417.33</v>
      </c>
      <c r="AB76" s="101">
        <v>252417.33</v>
      </c>
      <c r="AC76" s="411">
        <v>252417.33</v>
      </c>
      <c r="AD76" s="293">
        <v>356610.81</v>
      </c>
      <c r="AE76" s="236">
        <v>356610.81</v>
      </c>
      <c r="AF76" s="236">
        <v>356610.81</v>
      </c>
      <c r="AG76" s="236">
        <v>356610.81</v>
      </c>
      <c r="AH76" s="236">
        <v>356610.81</v>
      </c>
      <c r="AI76" s="236">
        <v>356610.81</v>
      </c>
      <c r="AJ76" s="236">
        <v>356610.81</v>
      </c>
      <c r="AK76" s="236">
        <v>356610.81</v>
      </c>
      <c r="AL76" s="236">
        <v>356610.81</v>
      </c>
      <c r="AM76" s="236">
        <v>356610.81</v>
      </c>
      <c r="AN76" s="236">
        <v>356610.81</v>
      </c>
      <c r="AO76" s="236">
        <v>356610.81</v>
      </c>
      <c r="AP76" s="236">
        <v>433874.04</v>
      </c>
      <c r="AQ76" s="236">
        <v>433874.04</v>
      </c>
      <c r="AR76" s="236">
        <v>433874.04</v>
      </c>
      <c r="AS76" s="236">
        <v>433874.04</v>
      </c>
      <c r="AT76" s="236">
        <v>433874.04</v>
      </c>
      <c r="AU76" s="236">
        <v>433874.04</v>
      </c>
      <c r="AV76" s="236">
        <v>433874.04</v>
      </c>
      <c r="AW76" s="236">
        <v>433874.04</v>
      </c>
      <c r="AX76" s="236">
        <v>433874.04</v>
      </c>
      <c r="AY76" s="236">
        <v>0</v>
      </c>
      <c r="AZ76" s="236">
        <v>0</v>
      </c>
      <c r="BA76" s="236">
        <v>0</v>
      </c>
      <c r="BB76" s="236">
        <v>0</v>
      </c>
      <c r="BC76" s="293">
        <v>0</v>
      </c>
      <c r="BD76" s="236">
        <v>0</v>
      </c>
      <c r="BE76" s="236">
        <v>0</v>
      </c>
      <c r="BF76" s="236">
        <v>0</v>
      </c>
      <c r="BG76" s="236">
        <v>0</v>
      </c>
      <c r="BH76" s="236">
        <v>0</v>
      </c>
      <c r="BI76" s="236">
        <v>0</v>
      </c>
      <c r="BJ76" s="236">
        <v>0</v>
      </c>
      <c r="BK76" s="236">
        <v>0</v>
      </c>
      <c r="BL76" s="236">
        <v>0</v>
      </c>
      <c r="BM76" s="236">
        <v>0</v>
      </c>
      <c r="BN76" s="236">
        <v>0</v>
      </c>
      <c r="BO76" s="236">
        <v>0</v>
      </c>
      <c r="BP76" s="236">
        <v>0</v>
      </c>
      <c r="BQ76" s="236">
        <v>0</v>
      </c>
      <c r="BR76" s="236">
        <v>0</v>
      </c>
      <c r="BS76" s="236">
        <v>0</v>
      </c>
      <c r="BT76" s="236">
        <v>0</v>
      </c>
      <c r="BU76" s="236">
        <v>0</v>
      </c>
      <c r="BV76" s="236">
        <v>0</v>
      </c>
      <c r="BW76" s="236">
        <v>0</v>
      </c>
      <c r="BX76" s="293">
        <v>0</v>
      </c>
      <c r="BY76" s="293">
        <v>0</v>
      </c>
      <c r="BZ76" s="293">
        <v>0</v>
      </c>
      <c r="CA76" s="236">
        <v>0</v>
      </c>
      <c r="CB76" s="236">
        <v>0</v>
      </c>
      <c r="CC76" s="236">
        <v>0</v>
      </c>
      <c r="CD76" s="236">
        <v>0</v>
      </c>
      <c r="CE76" s="236">
        <v>0</v>
      </c>
      <c r="CF76" s="236">
        <v>0</v>
      </c>
      <c r="CG76" s="236">
        <v>0</v>
      </c>
      <c r="CH76" s="236">
        <v>0</v>
      </c>
      <c r="CI76" s="236">
        <v>0</v>
      </c>
      <c r="CJ76" s="236">
        <v>0</v>
      </c>
      <c r="CK76" s="236">
        <v>0</v>
      </c>
      <c r="CL76" s="293">
        <v>0</v>
      </c>
      <c r="CM76" s="236">
        <v>0</v>
      </c>
      <c r="CN76" s="236">
        <v>0</v>
      </c>
      <c r="CO76" s="236">
        <v>0</v>
      </c>
      <c r="CP76" s="236">
        <v>0</v>
      </c>
      <c r="CQ76" s="236">
        <v>0</v>
      </c>
      <c r="CR76" s="236">
        <v>0</v>
      </c>
      <c r="CS76" s="236">
        <v>0</v>
      </c>
      <c r="CT76" s="236">
        <v>0</v>
      </c>
      <c r="CU76" s="236">
        <v>0</v>
      </c>
    </row>
    <row r="77" spans="1:120" outlineLevel="2">
      <c r="A77" s="189" t="s">
        <v>244</v>
      </c>
      <c r="B77" s="607">
        <v>2830</v>
      </c>
      <c r="C77" s="294" t="s">
        <v>296</v>
      </c>
      <c r="D77" s="294" t="s">
        <v>355</v>
      </c>
      <c r="E77" s="293">
        <v>0</v>
      </c>
      <c r="F77" s="293">
        <v>0</v>
      </c>
      <c r="G77" s="410">
        <v>0</v>
      </c>
      <c r="H77" s="410">
        <v>0</v>
      </c>
      <c r="I77" s="410">
        <v>0</v>
      </c>
      <c r="J77" s="410">
        <v>0</v>
      </c>
      <c r="K77" s="410">
        <v>0</v>
      </c>
      <c r="L77" s="410">
        <v>0</v>
      </c>
      <c r="M77" s="410">
        <v>0</v>
      </c>
      <c r="N77" s="410">
        <v>0</v>
      </c>
      <c r="O77" s="410">
        <v>0</v>
      </c>
      <c r="P77" s="410">
        <v>0</v>
      </c>
      <c r="Q77" s="410">
        <v>0</v>
      </c>
      <c r="R77" s="293">
        <v>0</v>
      </c>
      <c r="S77" s="236">
        <v>0</v>
      </c>
      <c r="T77" s="236">
        <v>0</v>
      </c>
      <c r="U77" s="236">
        <v>0</v>
      </c>
      <c r="V77" s="236">
        <v>0</v>
      </c>
      <c r="W77" s="236">
        <v>0</v>
      </c>
      <c r="X77" s="236">
        <v>0</v>
      </c>
      <c r="Y77" s="101">
        <v>0</v>
      </c>
      <c r="Z77" s="236">
        <v>0</v>
      </c>
      <c r="AA77" s="236">
        <v>0</v>
      </c>
      <c r="AB77" s="101">
        <v>0</v>
      </c>
      <c r="AC77" s="411">
        <v>0</v>
      </c>
      <c r="AD77" s="293">
        <v>0</v>
      </c>
      <c r="AE77" s="236">
        <v>0</v>
      </c>
      <c r="AF77" s="236">
        <v>0</v>
      </c>
      <c r="AG77" s="236">
        <v>0</v>
      </c>
      <c r="AH77" s="236">
        <v>0</v>
      </c>
      <c r="AI77" s="236">
        <v>0</v>
      </c>
      <c r="AJ77" s="236">
        <v>0</v>
      </c>
      <c r="AK77" s="236">
        <v>0</v>
      </c>
      <c r="AL77" s="236">
        <v>0</v>
      </c>
      <c r="AM77" s="236">
        <v>0</v>
      </c>
      <c r="AN77" s="236">
        <v>0</v>
      </c>
      <c r="AO77" s="236">
        <v>0</v>
      </c>
      <c r="AP77" s="236">
        <v>0</v>
      </c>
      <c r="AQ77" s="236">
        <v>0</v>
      </c>
      <c r="AR77" s="236">
        <v>0</v>
      </c>
      <c r="AS77" s="236">
        <v>0</v>
      </c>
      <c r="AT77" s="236">
        <v>0</v>
      </c>
      <c r="AU77" s="236">
        <v>0</v>
      </c>
      <c r="AV77" s="236">
        <v>0</v>
      </c>
      <c r="AW77" s="236">
        <v>0</v>
      </c>
      <c r="AX77" s="236">
        <v>0</v>
      </c>
      <c r="AY77" s="236">
        <v>0</v>
      </c>
      <c r="AZ77" s="236">
        <v>0</v>
      </c>
      <c r="BA77" s="236">
        <v>0</v>
      </c>
      <c r="BB77" s="236">
        <v>0</v>
      </c>
      <c r="BC77" s="293">
        <v>0</v>
      </c>
      <c r="BD77" s="236">
        <v>0</v>
      </c>
      <c r="BE77" s="236">
        <v>0</v>
      </c>
      <c r="BF77" s="236">
        <v>0</v>
      </c>
      <c r="BG77" s="236">
        <v>0</v>
      </c>
      <c r="BH77" s="236">
        <v>0</v>
      </c>
      <c r="BI77" s="236">
        <v>0</v>
      </c>
      <c r="BJ77" s="236">
        <v>0</v>
      </c>
      <c r="BK77" s="236">
        <v>0</v>
      </c>
      <c r="BL77" s="236">
        <v>0</v>
      </c>
      <c r="BM77" s="236">
        <v>0</v>
      </c>
      <c r="BN77" s="236">
        <v>0</v>
      </c>
      <c r="BO77" s="236">
        <v>0</v>
      </c>
      <c r="BP77" s="236">
        <v>0</v>
      </c>
      <c r="BQ77" s="236">
        <v>0</v>
      </c>
      <c r="BR77" s="236">
        <v>0</v>
      </c>
      <c r="BS77" s="236">
        <v>0</v>
      </c>
      <c r="BT77" s="236">
        <v>0</v>
      </c>
      <c r="BU77" s="236">
        <v>0</v>
      </c>
      <c r="BV77" s="236">
        <v>0</v>
      </c>
      <c r="BW77" s="236">
        <v>0</v>
      </c>
      <c r="BX77" s="293">
        <v>0</v>
      </c>
      <c r="BY77" s="293">
        <v>0</v>
      </c>
      <c r="BZ77" s="293">
        <v>0</v>
      </c>
      <c r="CA77" s="236">
        <v>0</v>
      </c>
      <c r="CB77" s="236">
        <v>0</v>
      </c>
      <c r="CC77" s="236">
        <v>0</v>
      </c>
      <c r="CD77" s="236">
        <v>0</v>
      </c>
      <c r="CE77" s="236">
        <v>0</v>
      </c>
      <c r="CF77" s="236">
        <v>0</v>
      </c>
      <c r="CG77" s="236">
        <v>0</v>
      </c>
      <c r="CH77" s="236">
        <v>0</v>
      </c>
      <c r="CI77" s="236">
        <v>0</v>
      </c>
      <c r="CJ77" s="236">
        <v>0</v>
      </c>
      <c r="CK77" s="236">
        <v>0</v>
      </c>
      <c r="CL77" s="293">
        <v>0</v>
      </c>
      <c r="CM77" s="236">
        <v>0</v>
      </c>
      <c r="CN77" s="236">
        <v>0</v>
      </c>
      <c r="CO77" s="236">
        <v>0</v>
      </c>
      <c r="CP77" s="236">
        <v>0</v>
      </c>
      <c r="CQ77" s="236">
        <v>0</v>
      </c>
      <c r="CR77" s="236">
        <v>0</v>
      </c>
      <c r="CS77" s="236">
        <v>0</v>
      </c>
      <c r="CT77" s="236">
        <v>0</v>
      </c>
      <c r="CU77" s="236">
        <v>0</v>
      </c>
    </row>
    <row r="78" spans="1:120" outlineLevel="2">
      <c r="A78" s="189" t="s">
        <v>246</v>
      </c>
      <c r="B78" s="608">
        <v>1900</v>
      </c>
      <c r="C78" s="294" t="s">
        <v>296</v>
      </c>
      <c r="D78" s="294" t="s">
        <v>357</v>
      </c>
      <c r="E78" s="293">
        <v>0</v>
      </c>
      <c r="F78" s="293">
        <v>0</v>
      </c>
      <c r="G78" s="410">
        <v>0</v>
      </c>
      <c r="H78" s="410">
        <v>0</v>
      </c>
      <c r="I78" s="410">
        <v>0</v>
      </c>
      <c r="J78" s="410">
        <v>0</v>
      </c>
      <c r="K78" s="410">
        <v>0</v>
      </c>
      <c r="L78" s="410">
        <v>0</v>
      </c>
      <c r="M78" s="410">
        <v>0</v>
      </c>
      <c r="N78" s="410">
        <v>0</v>
      </c>
      <c r="O78" s="410">
        <v>0</v>
      </c>
      <c r="P78" s="410">
        <v>0</v>
      </c>
      <c r="Q78" s="410">
        <v>0</v>
      </c>
      <c r="R78" s="293">
        <v>0</v>
      </c>
      <c r="S78" s="236">
        <v>0</v>
      </c>
      <c r="T78" s="236">
        <v>0</v>
      </c>
      <c r="U78" s="236">
        <v>0</v>
      </c>
      <c r="V78" s="236">
        <v>0</v>
      </c>
      <c r="W78" s="236">
        <v>0</v>
      </c>
      <c r="X78" s="236">
        <v>0</v>
      </c>
      <c r="Y78" s="101">
        <v>0</v>
      </c>
      <c r="Z78" s="236">
        <v>0</v>
      </c>
      <c r="AA78" s="236">
        <v>0</v>
      </c>
      <c r="AB78" s="101">
        <v>0</v>
      </c>
      <c r="AC78" s="411">
        <v>0</v>
      </c>
      <c r="AD78" s="293">
        <v>0</v>
      </c>
      <c r="AE78" s="236">
        <v>0</v>
      </c>
      <c r="AF78" s="236">
        <v>0</v>
      </c>
      <c r="AG78" s="236">
        <v>0</v>
      </c>
      <c r="AH78" s="236">
        <v>0</v>
      </c>
      <c r="AI78" s="236">
        <v>0</v>
      </c>
      <c r="AJ78" s="236">
        <v>0</v>
      </c>
      <c r="AK78" s="236">
        <v>0</v>
      </c>
      <c r="AL78" s="236">
        <v>0</v>
      </c>
      <c r="AM78" s="236">
        <v>0</v>
      </c>
      <c r="AN78" s="236">
        <v>0</v>
      </c>
      <c r="AO78" s="236">
        <v>0</v>
      </c>
      <c r="AP78" s="236">
        <v>0</v>
      </c>
      <c r="AQ78" s="236">
        <v>0</v>
      </c>
      <c r="AR78" s="236">
        <v>0</v>
      </c>
      <c r="AS78" s="236">
        <v>0</v>
      </c>
      <c r="AT78" s="236">
        <v>0</v>
      </c>
      <c r="AU78" s="236">
        <v>0</v>
      </c>
      <c r="AV78" s="236">
        <v>0</v>
      </c>
      <c r="AW78" s="236">
        <v>0</v>
      </c>
      <c r="AX78" s="236">
        <v>0</v>
      </c>
      <c r="AY78" s="236">
        <v>0</v>
      </c>
      <c r="AZ78" s="236">
        <v>0</v>
      </c>
      <c r="BA78" s="236">
        <v>0</v>
      </c>
      <c r="BB78" s="236">
        <v>0</v>
      </c>
      <c r="BC78" s="293">
        <v>0</v>
      </c>
      <c r="BD78" s="236">
        <v>0</v>
      </c>
      <c r="BE78" s="236">
        <v>0</v>
      </c>
      <c r="BF78" s="236">
        <v>0</v>
      </c>
      <c r="BG78" s="236">
        <v>0</v>
      </c>
      <c r="BH78" s="236">
        <v>0</v>
      </c>
      <c r="BI78" s="236">
        <v>0</v>
      </c>
      <c r="BJ78" s="236">
        <v>0</v>
      </c>
      <c r="BK78" s="236">
        <v>0</v>
      </c>
      <c r="BL78" s="236">
        <v>0</v>
      </c>
      <c r="BM78" s="236">
        <v>0</v>
      </c>
      <c r="BN78" s="236">
        <v>0</v>
      </c>
      <c r="BO78" s="236">
        <v>0</v>
      </c>
      <c r="BP78" s="236">
        <v>0</v>
      </c>
      <c r="BQ78" s="236">
        <v>0</v>
      </c>
      <c r="BR78" s="236">
        <v>0</v>
      </c>
      <c r="BS78" s="236">
        <v>0</v>
      </c>
      <c r="BT78" s="236">
        <v>0</v>
      </c>
      <c r="BU78" s="236">
        <v>0</v>
      </c>
      <c r="BV78" s="236">
        <v>0</v>
      </c>
      <c r="BW78" s="236">
        <v>0</v>
      </c>
      <c r="BX78" s="293">
        <v>0</v>
      </c>
      <c r="BY78" s="293">
        <v>0</v>
      </c>
      <c r="BZ78" s="293">
        <v>0</v>
      </c>
      <c r="CA78" s="236">
        <v>0</v>
      </c>
      <c r="CB78" s="236">
        <v>0</v>
      </c>
      <c r="CC78" s="236">
        <v>0</v>
      </c>
      <c r="CD78" s="236">
        <v>0</v>
      </c>
      <c r="CE78" s="236">
        <v>0</v>
      </c>
      <c r="CF78" s="236">
        <v>0</v>
      </c>
      <c r="CG78" s="236">
        <v>0</v>
      </c>
      <c r="CH78" s="236">
        <v>0</v>
      </c>
      <c r="CI78" s="236">
        <v>0</v>
      </c>
      <c r="CJ78" s="236">
        <v>0</v>
      </c>
      <c r="CK78" s="236">
        <v>0</v>
      </c>
      <c r="CL78" s="293">
        <v>0</v>
      </c>
      <c r="CM78" s="236">
        <v>0</v>
      </c>
      <c r="CN78" s="236">
        <v>0</v>
      </c>
      <c r="CO78" s="236">
        <v>0</v>
      </c>
      <c r="CP78" s="236">
        <v>0</v>
      </c>
      <c r="CQ78" s="236">
        <v>0</v>
      </c>
      <c r="CR78" s="236">
        <v>0</v>
      </c>
      <c r="CS78" s="236">
        <v>0</v>
      </c>
      <c r="CT78" s="236">
        <v>0</v>
      </c>
      <c r="CU78" s="236">
        <v>0</v>
      </c>
    </row>
    <row r="79" spans="1:120" outlineLevel="2">
      <c r="A79" s="189" t="s">
        <v>247</v>
      </c>
      <c r="B79" s="608">
        <v>1900</v>
      </c>
      <c r="C79" s="294" t="s">
        <v>296</v>
      </c>
      <c r="D79" s="294" t="s">
        <v>358</v>
      </c>
      <c r="E79" s="293">
        <v>0</v>
      </c>
      <c r="F79" s="293">
        <v>0</v>
      </c>
      <c r="G79" s="410">
        <v>0</v>
      </c>
      <c r="H79" s="410">
        <v>0</v>
      </c>
      <c r="I79" s="410">
        <v>0</v>
      </c>
      <c r="J79" s="410">
        <v>0</v>
      </c>
      <c r="K79" s="410">
        <v>0</v>
      </c>
      <c r="L79" s="410">
        <v>0</v>
      </c>
      <c r="M79" s="410">
        <v>0</v>
      </c>
      <c r="N79" s="410">
        <v>0</v>
      </c>
      <c r="O79" s="410">
        <v>0</v>
      </c>
      <c r="P79" s="410">
        <v>0</v>
      </c>
      <c r="Q79" s="410">
        <v>0</v>
      </c>
      <c r="R79" s="293">
        <v>0</v>
      </c>
      <c r="S79" s="236">
        <v>0</v>
      </c>
      <c r="T79" s="236">
        <v>0</v>
      </c>
      <c r="U79" s="236">
        <v>0</v>
      </c>
      <c r="V79" s="236">
        <v>0</v>
      </c>
      <c r="W79" s="236">
        <v>0</v>
      </c>
      <c r="X79" s="236">
        <v>0</v>
      </c>
      <c r="Y79" s="101">
        <v>0</v>
      </c>
      <c r="Z79" s="236">
        <v>0</v>
      </c>
      <c r="AA79" s="236">
        <v>0</v>
      </c>
      <c r="AB79" s="101">
        <v>0</v>
      </c>
      <c r="AC79" s="411">
        <v>0</v>
      </c>
      <c r="AD79" s="293">
        <v>0</v>
      </c>
      <c r="AE79" s="236">
        <v>0</v>
      </c>
      <c r="AF79" s="236">
        <v>0</v>
      </c>
      <c r="AG79" s="236">
        <v>0</v>
      </c>
      <c r="AH79" s="236">
        <v>0</v>
      </c>
      <c r="AI79" s="236">
        <v>0</v>
      </c>
      <c r="AJ79" s="236">
        <v>0</v>
      </c>
      <c r="AK79" s="236">
        <v>0</v>
      </c>
      <c r="AL79" s="236">
        <v>0</v>
      </c>
      <c r="AM79" s="236">
        <v>0</v>
      </c>
      <c r="AN79" s="236">
        <v>0</v>
      </c>
      <c r="AO79" s="236">
        <v>0</v>
      </c>
      <c r="AP79" s="236">
        <v>0</v>
      </c>
      <c r="AQ79" s="236">
        <v>0</v>
      </c>
      <c r="AR79" s="236">
        <v>0</v>
      </c>
      <c r="AS79" s="236">
        <v>0</v>
      </c>
      <c r="AT79" s="236">
        <v>0</v>
      </c>
      <c r="AU79" s="236">
        <v>0</v>
      </c>
      <c r="AV79" s="236">
        <v>0</v>
      </c>
      <c r="AW79" s="236">
        <v>0</v>
      </c>
      <c r="AX79" s="236">
        <v>0</v>
      </c>
      <c r="AY79" s="236">
        <v>0</v>
      </c>
      <c r="AZ79" s="236">
        <v>0</v>
      </c>
      <c r="BA79" s="236">
        <v>0</v>
      </c>
      <c r="BB79" s="236">
        <v>0</v>
      </c>
      <c r="BC79" s="293">
        <v>0</v>
      </c>
      <c r="BD79" s="236">
        <v>0</v>
      </c>
      <c r="BE79" s="236">
        <v>0</v>
      </c>
      <c r="BF79" s="236">
        <v>0</v>
      </c>
      <c r="BG79" s="236">
        <v>0</v>
      </c>
      <c r="BH79" s="236">
        <v>0</v>
      </c>
      <c r="BI79" s="236">
        <v>0</v>
      </c>
      <c r="BJ79" s="236">
        <v>0</v>
      </c>
      <c r="BK79" s="236">
        <v>0</v>
      </c>
      <c r="BL79" s="236">
        <v>0</v>
      </c>
      <c r="BM79" s="236">
        <v>0</v>
      </c>
      <c r="BN79" s="236">
        <v>0</v>
      </c>
      <c r="BO79" s="236">
        <v>0</v>
      </c>
      <c r="BP79" s="236">
        <v>0</v>
      </c>
      <c r="BQ79" s="236">
        <v>0</v>
      </c>
      <c r="BR79" s="236">
        <v>0</v>
      </c>
      <c r="BS79" s="236">
        <v>0</v>
      </c>
      <c r="BT79" s="236">
        <v>0</v>
      </c>
      <c r="BU79" s="236">
        <v>0</v>
      </c>
      <c r="BV79" s="236">
        <v>0</v>
      </c>
      <c r="BW79" s="236">
        <v>0</v>
      </c>
      <c r="BX79" s="293">
        <v>0</v>
      </c>
      <c r="BY79" s="293">
        <v>0</v>
      </c>
      <c r="BZ79" s="293">
        <v>0</v>
      </c>
      <c r="CA79" s="236">
        <v>0</v>
      </c>
      <c r="CB79" s="236">
        <v>0</v>
      </c>
      <c r="CC79" s="236">
        <v>0</v>
      </c>
      <c r="CD79" s="236">
        <v>0</v>
      </c>
      <c r="CE79" s="236">
        <v>0</v>
      </c>
      <c r="CF79" s="236">
        <v>0</v>
      </c>
      <c r="CG79" s="236">
        <v>0</v>
      </c>
      <c r="CH79" s="236">
        <v>0</v>
      </c>
      <c r="CI79" s="236">
        <v>0</v>
      </c>
      <c r="CJ79" s="236">
        <v>0</v>
      </c>
      <c r="CK79" s="236">
        <v>0</v>
      </c>
      <c r="CL79" s="293">
        <v>0</v>
      </c>
      <c r="CM79" s="236">
        <v>0</v>
      </c>
      <c r="CN79" s="236">
        <v>0</v>
      </c>
      <c r="CO79" s="236">
        <v>0</v>
      </c>
      <c r="CP79" s="236">
        <v>0</v>
      </c>
      <c r="CQ79" s="236">
        <v>0</v>
      </c>
      <c r="CR79" s="236">
        <v>0</v>
      </c>
      <c r="CS79" s="236">
        <v>0</v>
      </c>
      <c r="CT79" s="236">
        <v>0</v>
      </c>
      <c r="CU79" s="236">
        <v>0</v>
      </c>
    </row>
    <row r="80" spans="1:120" outlineLevel="2">
      <c r="A80" s="189" t="s">
        <v>248</v>
      </c>
      <c r="B80" s="608">
        <v>1900</v>
      </c>
      <c r="C80" s="294" t="s">
        <v>296</v>
      </c>
      <c r="D80" s="294" t="s">
        <v>359</v>
      </c>
      <c r="E80" s="293">
        <v>0</v>
      </c>
      <c r="F80" s="293">
        <v>0</v>
      </c>
      <c r="G80" s="410">
        <v>0</v>
      </c>
      <c r="H80" s="410">
        <v>0</v>
      </c>
      <c r="I80" s="410">
        <v>0</v>
      </c>
      <c r="J80" s="410">
        <v>0</v>
      </c>
      <c r="K80" s="410">
        <v>0</v>
      </c>
      <c r="L80" s="410">
        <v>0</v>
      </c>
      <c r="M80" s="410">
        <v>0</v>
      </c>
      <c r="N80" s="410">
        <v>0</v>
      </c>
      <c r="O80" s="410">
        <v>0</v>
      </c>
      <c r="P80" s="410">
        <v>0</v>
      </c>
      <c r="Q80" s="410">
        <v>0</v>
      </c>
      <c r="R80" s="293">
        <v>0</v>
      </c>
      <c r="S80" s="236">
        <v>0</v>
      </c>
      <c r="T80" s="236">
        <v>0</v>
      </c>
      <c r="U80" s="236">
        <v>0</v>
      </c>
      <c r="V80" s="236">
        <v>0</v>
      </c>
      <c r="W80" s="236">
        <v>0</v>
      </c>
      <c r="X80" s="236">
        <v>0</v>
      </c>
      <c r="Y80" s="101">
        <v>0</v>
      </c>
      <c r="Z80" s="236">
        <v>0</v>
      </c>
      <c r="AA80" s="236">
        <v>0</v>
      </c>
      <c r="AB80" s="101">
        <v>0</v>
      </c>
      <c r="AC80" s="411">
        <v>0</v>
      </c>
      <c r="AD80" s="293">
        <v>0</v>
      </c>
      <c r="AE80" s="236">
        <v>0</v>
      </c>
      <c r="AF80" s="236">
        <v>0</v>
      </c>
      <c r="AG80" s="236">
        <v>0</v>
      </c>
      <c r="AH80" s="236">
        <v>0</v>
      </c>
      <c r="AI80" s="236">
        <v>0</v>
      </c>
      <c r="AJ80" s="236">
        <v>0</v>
      </c>
      <c r="AK80" s="236">
        <v>0</v>
      </c>
      <c r="AL80" s="236">
        <v>0</v>
      </c>
      <c r="AM80" s="236">
        <v>0</v>
      </c>
      <c r="AN80" s="236">
        <v>0</v>
      </c>
      <c r="AO80" s="236">
        <v>0</v>
      </c>
      <c r="AP80" s="236">
        <v>0</v>
      </c>
      <c r="AQ80" s="236">
        <v>0</v>
      </c>
      <c r="AR80" s="236">
        <v>0</v>
      </c>
      <c r="AS80" s="236">
        <v>0</v>
      </c>
      <c r="AT80" s="236">
        <v>0</v>
      </c>
      <c r="AU80" s="236">
        <v>0</v>
      </c>
      <c r="AV80" s="236">
        <v>0</v>
      </c>
      <c r="AW80" s="236">
        <v>0</v>
      </c>
      <c r="AX80" s="236">
        <v>0</v>
      </c>
      <c r="AY80" s="236">
        <v>0</v>
      </c>
      <c r="AZ80" s="236">
        <v>0</v>
      </c>
      <c r="BA80" s="236">
        <v>0</v>
      </c>
      <c r="BB80" s="236">
        <v>0</v>
      </c>
      <c r="BC80" s="293">
        <v>0</v>
      </c>
      <c r="BD80" s="236">
        <v>0</v>
      </c>
      <c r="BE80" s="236">
        <v>0</v>
      </c>
      <c r="BF80" s="236">
        <v>0</v>
      </c>
      <c r="BG80" s="236">
        <v>0</v>
      </c>
      <c r="BH80" s="236">
        <v>0</v>
      </c>
      <c r="BI80" s="236">
        <v>0</v>
      </c>
      <c r="BJ80" s="236">
        <v>0</v>
      </c>
      <c r="BK80" s="236">
        <v>0</v>
      </c>
      <c r="BL80" s="236">
        <v>0</v>
      </c>
      <c r="BM80" s="236">
        <v>0</v>
      </c>
      <c r="BN80" s="236">
        <v>0</v>
      </c>
      <c r="BO80" s="236">
        <v>0</v>
      </c>
      <c r="BP80" s="236">
        <v>0</v>
      </c>
      <c r="BQ80" s="236">
        <v>0</v>
      </c>
      <c r="BR80" s="236">
        <v>0</v>
      </c>
      <c r="BS80" s="236">
        <v>0</v>
      </c>
      <c r="BT80" s="236">
        <v>0</v>
      </c>
      <c r="BU80" s="236">
        <v>0</v>
      </c>
      <c r="BV80" s="236">
        <v>0</v>
      </c>
      <c r="BW80" s="236">
        <v>0</v>
      </c>
      <c r="BX80" s="293">
        <v>0</v>
      </c>
      <c r="BY80" s="293">
        <v>0</v>
      </c>
      <c r="BZ80" s="293">
        <v>0</v>
      </c>
      <c r="CA80" s="236">
        <v>0</v>
      </c>
      <c r="CB80" s="236">
        <v>0</v>
      </c>
      <c r="CC80" s="236">
        <v>0</v>
      </c>
      <c r="CD80" s="236">
        <v>0</v>
      </c>
      <c r="CE80" s="236">
        <v>0</v>
      </c>
      <c r="CF80" s="236">
        <v>0</v>
      </c>
      <c r="CG80" s="236">
        <v>0</v>
      </c>
      <c r="CH80" s="236">
        <v>0</v>
      </c>
      <c r="CI80" s="236">
        <v>0</v>
      </c>
      <c r="CJ80" s="236">
        <v>0</v>
      </c>
      <c r="CK80" s="236">
        <v>0</v>
      </c>
      <c r="CL80" s="293">
        <v>0</v>
      </c>
      <c r="CM80" s="236">
        <v>0</v>
      </c>
      <c r="CN80" s="236">
        <v>0</v>
      </c>
      <c r="CO80" s="236">
        <v>0</v>
      </c>
      <c r="CP80" s="236">
        <v>0</v>
      </c>
      <c r="CQ80" s="236">
        <v>0</v>
      </c>
      <c r="CR80" s="236">
        <v>0</v>
      </c>
      <c r="CS80" s="236">
        <v>0</v>
      </c>
      <c r="CT80" s="236">
        <v>0</v>
      </c>
      <c r="CU80" s="236">
        <v>0</v>
      </c>
    </row>
    <row r="81" spans="1:120" outlineLevel="2">
      <c r="A81" s="189" t="s">
        <v>249</v>
      </c>
      <c r="B81" s="608">
        <v>2830</v>
      </c>
      <c r="C81" s="294" t="s">
        <v>296</v>
      </c>
      <c r="D81" s="294" t="s">
        <v>360</v>
      </c>
      <c r="E81" s="293">
        <v>0</v>
      </c>
      <c r="F81" s="293">
        <v>-104269.7</v>
      </c>
      <c r="G81" s="410">
        <v>-104269.7</v>
      </c>
      <c r="H81" s="410">
        <v>-104269.7</v>
      </c>
      <c r="I81" s="410">
        <v>-104269.7</v>
      </c>
      <c r="J81" s="410">
        <v>-104269.7</v>
      </c>
      <c r="K81" s="410">
        <v>-104269.7</v>
      </c>
      <c r="L81" s="410">
        <v>-104269.7</v>
      </c>
      <c r="M81" s="410">
        <v>-104269.7</v>
      </c>
      <c r="N81" s="410">
        <v>-104269.7</v>
      </c>
      <c r="O81" s="410">
        <v>-104269.7</v>
      </c>
      <c r="P81" s="410">
        <v>-104269.7</v>
      </c>
      <c r="Q81" s="410">
        <v>-104269.7</v>
      </c>
      <c r="R81" s="293">
        <v>-83621.11</v>
      </c>
      <c r="S81" s="236">
        <v>-83621.11</v>
      </c>
      <c r="T81" s="236">
        <v>-83621.11</v>
      </c>
      <c r="U81" s="236">
        <v>-83621.11</v>
      </c>
      <c r="V81" s="236">
        <v>-83621.11</v>
      </c>
      <c r="W81" s="236">
        <v>-83621.11</v>
      </c>
      <c r="X81" s="236">
        <v>-83621.11</v>
      </c>
      <c r="Y81" s="101">
        <v>-83621.11</v>
      </c>
      <c r="Z81" s="236">
        <v>-83621.11</v>
      </c>
      <c r="AA81" s="236">
        <v>-83621.11</v>
      </c>
      <c r="AB81" s="101">
        <v>-83621.11</v>
      </c>
      <c r="AC81" s="411">
        <v>-83621.11</v>
      </c>
      <c r="AD81" s="293">
        <v>-66536.36</v>
      </c>
      <c r="AE81" s="236">
        <v>-66536.36</v>
      </c>
      <c r="AF81" s="236">
        <v>-66536.36</v>
      </c>
      <c r="AG81" s="236">
        <v>-66536.36</v>
      </c>
      <c r="AH81" s="236">
        <v>-66536.36</v>
      </c>
      <c r="AI81" s="236">
        <v>-66536.36</v>
      </c>
      <c r="AJ81" s="236">
        <v>-66536.36</v>
      </c>
      <c r="AK81" s="236">
        <v>-66536.36</v>
      </c>
      <c r="AL81" s="236">
        <v>-66536.36</v>
      </c>
      <c r="AM81" s="236">
        <v>-66536.36</v>
      </c>
      <c r="AN81" s="236">
        <v>-66536.36</v>
      </c>
      <c r="AO81" s="236">
        <v>-66536.36</v>
      </c>
      <c r="AP81" s="236">
        <v>-71861.2</v>
      </c>
      <c r="AQ81" s="236">
        <v>-71861.2</v>
      </c>
      <c r="AR81" s="236">
        <v>-71861.2</v>
      </c>
      <c r="AS81" s="236">
        <v>-71861.2</v>
      </c>
      <c r="AT81" s="236">
        <v>-71861.2</v>
      </c>
      <c r="AU81" s="236">
        <v>-71861.2</v>
      </c>
      <c r="AV81" s="236">
        <v>-71861.2</v>
      </c>
      <c r="AW81" s="236">
        <v>-71861.2</v>
      </c>
      <c r="AX81" s="236">
        <v>-71861.2</v>
      </c>
      <c r="AY81" s="236">
        <v>-71861.2</v>
      </c>
      <c r="AZ81" s="236">
        <v>-71861.2</v>
      </c>
      <c r="BA81" s="236">
        <v>-71861.2</v>
      </c>
      <c r="BB81" s="236">
        <v>-65858.41</v>
      </c>
      <c r="BC81" s="293">
        <v>-65858.41</v>
      </c>
      <c r="BD81" s="236">
        <v>-65858.41</v>
      </c>
      <c r="BE81" s="236">
        <v>-65858.41</v>
      </c>
      <c r="BF81" s="236">
        <v>-65858.41</v>
      </c>
      <c r="BG81" s="236">
        <v>-65858.41</v>
      </c>
      <c r="BH81" s="236">
        <v>-65858.41</v>
      </c>
      <c r="BI81" s="236">
        <v>-65858.41</v>
      </c>
      <c r="BJ81" s="236">
        <v>-65858.41</v>
      </c>
      <c r="BK81" s="236">
        <v>-65858.41</v>
      </c>
      <c r="BL81" s="236">
        <v>-65858.41</v>
      </c>
      <c r="BM81" s="236">
        <v>-65858.41</v>
      </c>
      <c r="BN81" s="236">
        <v>-87083.89</v>
      </c>
      <c r="BO81" s="236">
        <v>-87083.89</v>
      </c>
      <c r="BP81" s="236">
        <v>-87083.89</v>
      </c>
      <c r="BQ81" s="236">
        <v>-87083.89</v>
      </c>
      <c r="BR81" s="236">
        <v>-87083.89</v>
      </c>
      <c r="BS81" s="236">
        <v>-87083.89</v>
      </c>
      <c r="BT81" s="236">
        <v>-87083.89</v>
      </c>
      <c r="BU81" s="236">
        <v>-87083.89</v>
      </c>
      <c r="BV81" s="236">
        <v>-87083.89</v>
      </c>
      <c r="BW81" s="236">
        <v>-87083.89</v>
      </c>
      <c r="BX81" s="293">
        <v>-87083.89</v>
      </c>
      <c r="BY81" s="293">
        <v>-87083.89</v>
      </c>
      <c r="BZ81" s="293">
        <v>-102456.95999999999</v>
      </c>
      <c r="CA81" s="236">
        <v>-102456.95999999999</v>
      </c>
      <c r="CB81" s="236">
        <v>-102456.95999999999</v>
      </c>
      <c r="CC81" s="236">
        <v>-102456.95999999999</v>
      </c>
      <c r="CD81" s="236">
        <v>-102456.95999999999</v>
      </c>
      <c r="CE81" s="236">
        <v>-102456.95999999999</v>
      </c>
      <c r="CF81" s="236">
        <v>-102456.95999999999</v>
      </c>
      <c r="CG81" s="236">
        <v>-102456.95999999999</v>
      </c>
      <c r="CH81" s="236">
        <v>-102456.95999999999</v>
      </c>
      <c r="CI81" s="236">
        <v>-102456.95999999999</v>
      </c>
      <c r="CJ81" s="236">
        <v>-102456.95999999999</v>
      </c>
      <c r="CK81" s="236">
        <v>-102456.95999999999</v>
      </c>
      <c r="CL81" s="293">
        <v>-90565</v>
      </c>
      <c r="CM81" s="236">
        <v>-90565</v>
      </c>
      <c r="CN81" s="236">
        <v>-90565</v>
      </c>
      <c r="CO81" s="236">
        <v>-90565</v>
      </c>
      <c r="CP81" s="236">
        <v>-90565</v>
      </c>
      <c r="CQ81" s="236">
        <v>-90565</v>
      </c>
      <c r="CR81" s="236">
        <v>-90565</v>
      </c>
      <c r="CS81" s="236">
        <v>-90565</v>
      </c>
      <c r="CT81" s="236">
        <v>-90565</v>
      </c>
      <c r="CU81" s="236">
        <v>-90565</v>
      </c>
      <c r="CV81" s="236">
        <f>CU81</f>
        <v>-90565</v>
      </c>
      <c r="CW81" s="236">
        <f t="shared" ref="CW81:DP81" si="13">CV81</f>
        <v>-90565</v>
      </c>
      <c r="CX81" s="236">
        <f t="shared" si="13"/>
        <v>-90565</v>
      </c>
      <c r="CY81" s="236">
        <f t="shared" si="13"/>
        <v>-90565</v>
      </c>
      <c r="CZ81" s="236">
        <f t="shared" si="13"/>
        <v>-90565</v>
      </c>
      <c r="DA81" s="236">
        <f t="shared" si="13"/>
        <v>-90565</v>
      </c>
      <c r="DB81" s="236">
        <f t="shared" si="13"/>
        <v>-90565</v>
      </c>
      <c r="DC81" s="236">
        <f t="shared" si="13"/>
        <v>-90565</v>
      </c>
      <c r="DD81" s="236">
        <f t="shared" si="13"/>
        <v>-90565</v>
      </c>
      <c r="DE81" s="236">
        <f t="shared" si="13"/>
        <v>-90565</v>
      </c>
      <c r="DF81" s="236">
        <f t="shared" si="13"/>
        <v>-90565</v>
      </c>
      <c r="DG81" s="236">
        <f t="shared" si="13"/>
        <v>-90565</v>
      </c>
      <c r="DH81" s="236">
        <f t="shared" si="13"/>
        <v>-90565</v>
      </c>
      <c r="DI81" s="236">
        <f t="shared" si="13"/>
        <v>-90565</v>
      </c>
      <c r="DJ81" s="236">
        <f t="shared" si="13"/>
        <v>-90565</v>
      </c>
      <c r="DK81" s="236">
        <f t="shared" si="13"/>
        <v>-90565</v>
      </c>
      <c r="DL81" s="236">
        <f t="shared" si="13"/>
        <v>-90565</v>
      </c>
      <c r="DM81" s="236">
        <f t="shared" si="13"/>
        <v>-90565</v>
      </c>
      <c r="DN81" s="236">
        <f t="shared" si="13"/>
        <v>-90565</v>
      </c>
      <c r="DO81" s="236">
        <f t="shared" si="13"/>
        <v>-90565</v>
      </c>
      <c r="DP81" s="236">
        <f t="shared" si="13"/>
        <v>-90565</v>
      </c>
    </row>
    <row r="82" spans="1:120" outlineLevel="2">
      <c r="A82" s="189" t="s">
        <v>250</v>
      </c>
      <c r="B82" s="608">
        <v>2830</v>
      </c>
      <c r="C82" s="294" t="s">
        <v>296</v>
      </c>
      <c r="D82" s="294" t="s">
        <v>361</v>
      </c>
      <c r="E82" s="293">
        <v>0</v>
      </c>
      <c r="F82" s="293">
        <v>-33507.57</v>
      </c>
      <c r="G82" s="410">
        <v>-33507.57</v>
      </c>
      <c r="H82" s="410">
        <v>-33507.57</v>
      </c>
      <c r="I82" s="410">
        <v>-33507.57</v>
      </c>
      <c r="J82" s="410">
        <v>-33507.57</v>
      </c>
      <c r="K82" s="410">
        <v>-33507.57</v>
      </c>
      <c r="L82" s="410">
        <v>-33507.57</v>
      </c>
      <c r="M82" s="410">
        <v>-33507.57</v>
      </c>
      <c r="N82" s="410">
        <v>-33507.57</v>
      </c>
      <c r="O82" s="410">
        <v>-33507.57</v>
      </c>
      <c r="P82" s="410">
        <v>-33507.57</v>
      </c>
      <c r="Q82" s="410">
        <v>-33507.57</v>
      </c>
      <c r="R82" s="293">
        <v>-34755.58</v>
      </c>
      <c r="S82" s="236">
        <v>-34755.58</v>
      </c>
      <c r="T82" s="236">
        <v>-34755.58</v>
      </c>
      <c r="U82" s="236">
        <v>-34755.58</v>
      </c>
      <c r="V82" s="236">
        <v>-34755.58</v>
      </c>
      <c r="W82" s="236">
        <v>-34755.58</v>
      </c>
      <c r="X82" s="236">
        <v>-34755.58</v>
      </c>
      <c r="Y82" s="101">
        <v>-34755.58</v>
      </c>
      <c r="Z82" s="236">
        <v>-34755.58</v>
      </c>
      <c r="AA82" s="236">
        <v>-34755.58</v>
      </c>
      <c r="AB82" s="101">
        <v>-34755.58</v>
      </c>
      <c r="AC82" s="411">
        <v>-34755.58</v>
      </c>
      <c r="AD82" s="293">
        <v>-6758.79</v>
      </c>
      <c r="AE82" s="236">
        <v>-6758.79</v>
      </c>
      <c r="AF82" s="236">
        <v>-6758.79</v>
      </c>
      <c r="AG82" s="236">
        <v>-6758.79</v>
      </c>
      <c r="AH82" s="236">
        <v>-6758.79</v>
      </c>
      <c r="AI82" s="236">
        <v>-6758.79</v>
      </c>
      <c r="AJ82" s="236">
        <v>-6758.79</v>
      </c>
      <c r="AK82" s="236">
        <v>-6758.79</v>
      </c>
      <c r="AL82" s="236">
        <v>-6758.79</v>
      </c>
      <c r="AM82" s="236">
        <v>-6758.79</v>
      </c>
      <c r="AN82" s="236">
        <v>-6758.79</v>
      </c>
      <c r="AO82" s="236">
        <v>-6758.79</v>
      </c>
      <c r="AP82" s="236">
        <v>0</v>
      </c>
      <c r="AQ82" s="236">
        <v>0</v>
      </c>
      <c r="AR82" s="236">
        <v>0</v>
      </c>
      <c r="AS82" s="236">
        <v>0</v>
      </c>
      <c r="AT82" s="236">
        <v>0</v>
      </c>
      <c r="AU82" s="236">
        <v>0</v>
      </c>
      <c r="AV82" s="236">
        <v>0</v>
      </c>
      <c r="AW82" s="236">
        <v>0</v>
      </c>
      <c r="AX82" s="236">
        <v>0</v>
      </c>
      <c r="AY82" s="236">
        <v>0</v>
      </c>
      <c r="AZ82" s="236">
        <v>0</v>
      </c>
      <c r="BA82" s="236">
        <v>0</v>
      </c>
      <c r="BB82" s="236">
        <v>0</v>
      </c>
      <c r="BC82" s="293">
        <v>0</v>
      </c>
      <c r="BD82" s="236">
        <v>0</v>
      </c>
      <c r="BE82" s="236">
        <v>0</v>
      </c>
      <c r="BF82" s="236">
        <v>0</v>
      </c>
      <c r="BG82" s="236">
        <v>0</v>
      </c>
      <c r="BH82" s="236">
        <v>0</v>
      </c>
      <c r="BI82" s="236">
        <v>0</v>
      </c>
      <c r="BJ82" s="236">
        <v>0</v>
      </c>
      <c r="BK82" s="236">
        <v>0</v>
      </c>
      <c r="BL82" s="236">
        <v>0</v>
      </c>
      <c r="BM82" s="236">
        <v>0</v>
      </c>
      <c r="BN82" s="236">
        <v>6.9349999999999996</v>
      </c>
      <c r="BO82" s="236">
        <v>6.9349999999999996</v>
      </c>
      <c r="BP82" s="236">
        <v>6.9349999999999996</v>
      </c>
      <c r="BQ82" s="236">
        <v>6.9349999999999996</v>
      </c>
      <c r="BR82" s="236">
        <v>6.9349999999999996</v>
      </c>
      <c r="BS82" s="236">
        <v>6.9349999999999996</v>
      </c>
      <c r="BT82" s="236">
        <v>6.9349999999999996</v>
      </c>
      <c r="BU82" s="236">
        <v>6.9349999999999996</v>
      </c>
      <c r="BV82" s="236">
        <v>6.9349999999999996</v>
      </c>
      <c r="BW82" s="236">
        <v>6.9349999999999996</v>
      </c>
      <c r="BX82" s="293">
        <v>6.9349999999999996</v>
      </c>
      <c r="BY82" s="293">
        <v>6.9349999999999996</v>
      </c>
      <c r="BZ82" s="293">
        <v>0</v>
      </c>
      <c r="CA82" s="236">
        <v>0</v>
      </c>
      <c r="CB82" s="236">
        <v>0</v>
      </c>
      <c r="CC82" s="236">
        <v>0</v>
      </c>
      <c r="CD82" s="236">
        <v>0</v>
      </c>
      <c r="CE82" s="236">
        <v>0</v>
      </c>
      <c r="CF82" s="236">
        <v>0</v>
      </c>
      <c r="CG82" s="236">
        <v>0</v>
      </c>
      <c r="CH82" s="236">
        <v>0</v>
      </c>
      <c r="CI82" s="236">
        <v>0</v>
      </c>
      <c r="CJ82" s="236">
        <v>0</v>
      </c>
      <c r="CK82" s="236">
        <v>0</v>
      </c>
      <c r="CL82" s="293">
        <v>0</v>
      </c>
      <c r="CM82" s="236">
        <v>0</v>
      </c>
      <c r="CN82" s="236">
        <v>0</v>
      </c>
      <c r="CO82" s="236">
        <v>0</v>
      </c>
      <c r="CP82" s="236">
        <v>0</v>
      </c>
      <c r="CQ82" s="236">
        <v>0</v>
      </c>
      <c r="CR82" s="236">
        <v>0</v>
      </c>
      <c r="CS82" s="236">
        <v>0</v>
      </c>
      <c r="CT82" s="236">
        <v>0</v>
      </c>
      <c r="CU82" s="236">
        <v>0</v>
      </c>
    </row>
    <row r="83" spans="1:120" outlineLevel="2">
      <c r="A83" s="189" t="s">
        <v>255</v>
      </c>
      <c r="B83" s="608">
        <v>1900</v>
      </c>
      <c r="C83" s="294" t="s">
        <v>296</v>
      </c>
      <c r="D83" s="294" t="s">
        <v>362</v>
      </c>
      <c r="E83" s="293">
        <v>0</v>
      </c>
      <c r="F83" s="293">
        <v>0</v>
      </c>
      <c r="G83" s="410">
        <v>0</v>
      </c>
      <c r="H83" s="410">
        <v>0</v>
      </c>
      <c r="I83" s="410">
        <v>0</v>
      </c>
      <c r="J83" s="410">
        <v>0</v>
      </c>
      <c r="K83" s="410">
        <v>0</v>
      </c>
      <c r="L83" s="410">
        <v>0</v>
      </c>
      <c r="M83" s="410">
        <v>0</v>
      </c>
      <c r="N83" s="410">
        <v>0</v>
      </c>
      <c r="O83" s="410">
        <v>0</v>
      </c>
      <c r="P83" s="410">
        <v>0</v>
      </c>
      <c r="Q83" s="410">
        <v>0</v>
      </c>
      <c r="R83" s="293">
        <v>0</v>
      </c>
      <c r="S83" s="236">
        <v>0</v>
      </c>
      <c r="T83" s="236">
        <v>0</v>
      </c>
      <c r="U83" s="236">
        <v>0</v>
      </c>
      <c r="V83" s="236">
        <v>0</v>
      </c>
      <c r="W83" s="236">
        <v>0</v>
      </c>
      <c r="X83" s="236">
        <v>0</v>
      </c>
      <c r="Y83" s="101">
        <v>0</v>
      </c>
      <c r="Z83" s="236">
        <v>0</v>
      </c>
      <c r="AA83" s="236">
        <v>0</v>
      </c>
      <c r="AB83" s="101">
        <v>0</v>
      </c>
      <c r="AC83" s="411">
        <v>0</v>
      </c>
      <c r="AD83" s="293">
        <v>0</v>
      </c>
      <c r="AE83" s="236">
        <v>0</v>
      </c>
      <c r="AF83" s="236">
        <v>0</v>
      </c>
      <c r="AG83" s="236">
        <v>0</v>
      </c>
      <c r="AH83" s="236">
        <v>0</v>
      </c>
      <c r="AI83" s="236">
        <v>0</v>
      </c>
      <c r="AJ83" s="236">
        <v>0</v>
      </c>
      <c r="AK83" s="236">
        <v>0</v>
      </c>
      <c r="AL83" s="236">
        <v>0</v>
      </c>
      <c r="AM83" s="236">
        <v>0</v>
      </c>
      <c r="AN83" s="236">
        <v>0</v>
      </c>
      <c r="AO83" s="236">
        <v>0</v>
      </c>
      <c r="AP83" s="236">
        <v>0</v>
      </c>
      <c r="AQ83" s="236">
        <v>0</v>
      </c>
      <c r="AR83" s="236">
        <v>0</v>
      </c>
      <c r="AS83" s="236">
        <v>0</v>
      </c>
      <c r="AT83" s="236">
        <v>0</v>
      </c>
      <c r="AU83" s="236">
        <v>0</v>
      </c>
      <c r="AV83" s="236">
        <v>0</v>
      </c>
      <c r="AW83" s="236">
        <v>0</v>
      </c>
      <c r="AX83" s="236">
        <v>0</v>
      </c>
      <c r="AY83" s="236">
        <v>0</v>
      </c>
      <c r="AZ83" s="236">
        <v>0</v>
      </c>
      <c r="BA83" s="236">
        <v>0</v>
      </c>
      <c r="BB83" s="236">
        <v>0</v>
      </c>
      <c r="BC83" s="293">
        <v>0</v>
      </c>
      <c r="BD83" s="236">
        <v>0</v>
      </c>
      <c r="BE83" s="236">
        <v>0</v>
      </c>
      <c r="BF83" s="236">
        <v>0</v>
      </c>
      <c r="BG83" s="236">
        <v>0</v>
      </c>
      <c r="BH83" s="236">
        <v>0</v>
      </c>
      <c r="BI83" s="236">
        <v>0</v>
      </c>
      <c r="BJ83" s="236">
        <v>0</v>
      </c>
      <c r="BK83" s="236">
        <v>0</v>
      </c>
      <c r="BL83" s="236">
        <v>0</v>
      </c>
      <c r="BM83" s="236">
        <v>0</v>
      </c>
      <c r="BN83" s="236">
        <v>0</v>
      </c>
      <c r="BO83" s="236">
        <v>0</v>
      </c>
      <c r="BP83" s="236">
        <v>0</v>
      </c>
      <c r="BQ83" s="236">
        <v>0</v>
      </c>
      <c r="BR83" s="236">
        <v>0</v>
      </c>
      <c r="BS83" s="236">
        <v>0</v>
      </c>
      <c r="BT83" s="236">
        <v>0</v>
      </c>
      <c r="BU83" s="236">
        <v>0</v>
      </c>
      <c r="BV83" s="236">
        <v>0</v>
      </c>
      <c r="BW83" s="236">
        <v>0</v>
      </c>
      <c r="BX83" s="293">
        <v>0</v>
      </c>
      <c r="BY83" s="293">
        <v>0</v>
      </c>
      <c r="BZ83" s="293">
        <v>0</v>
      </c>
      <c r="CA83" s="236">
        <v>0</v>
      </c>
      <c r="CB83" s="236">
        <v>0</v>
      </c>
      <c r="CC83" s="236">
        <v>0</v>
      </c>
      <c r="CD83" s="236">
        <v>0</v>
      </c>
      <c r="CE83" s="236">
        <v>0</v>
      </c>
      <c r="CF83" s="236">
        <v>0</v>
      </c>
      <c r="CG83" s="236">
        <v>0</v>
      </c>
      <c r="CH83" s="236">
        <v>0</v>
      </c>
      <c r="CI83" s="236">
        <v>0</v>
      </c>
      <c r="CJ83" s="236">
        <v>0</v>
      </c>
      <c r="CK83" s="236">
        <v>0</v>
      </c>
      <c r="CL83" s="293">
        <v>0</v>
      </c>
      <c r="CM83" s="236">
        <v>0</v>
      </c>
      <c r="CN83" s="236">
        <v>0</v>
      </c>
      <c r="CO83" s="236">
        <v>0</v>
      </c>
      <c r="CP83" s="236">
        <v>0</v>
      </c>
      <c r="CQ83" s="236">
        <v>0</v>
      </c>
      <c r="CR83" s="236">
        <v>0</v>
      </c>
      <c r="CS83" s="236">
        <v>0</v>
      </c>
      <c r="CT83" s="236">
        <v>0</v>
      </c>
      <c r="CU83" s="236">
        <v>0</v>
      </c>
    </row>
    <row r="84" spans="1:120" ht="15" outlineLevel="2">
      <c r="A84" s="189" t="s">
        <v>256</v>
      </c>
      <c r="B84" s="105">
        <v>1900</v>
      </c>
      <c r="C84" s="294" t="s">
        <v>296</v>
      </c>
      <c r="D84" s="294" t="s">
        <v>363</v>
      </c>
      <c r="E84" s="293">
        <v>0</v>
      </c>
      <c r="F84" s="293">
        <v>0</v>
      </c>
      <c r="G84" s="410">
        <v>0</v>
      </c>
      <c r="H84" s="410">
        <v>0</v>
      </c>
      <c r="I84" s="410">
        <v>0</v>
      </c>
      <c r="J84" s="410">
        <v>0</v>
      </c>
      <c r="K84" s="410">
        <v>0</v>
      </c>
      <c r="L84" s="410">
        <v>0</v>
      </c>
      <c r="M84" s="410">
        <v>0</v>
      </c>
      <c r="N84" s="410">
        <v>0</v>
      </c>
      <c r="O84" s="410">
        <v>0</v>
      </c>
      <c r="P84" s="410">
        <v>0</v>
      </c>
      <c r="Q84" s="410">
        <v>0</v>
      </c>
      <c r="R84" s="293">
        <v>0</v>
      </c>
      <c r="S84" s="236">
        <v>0</v>
      </c>
      <c r="T84" s="236">
        <v>0</v>
      </c>
      <c r="U84" s="236">
        <v>0</v>
      </c>
      <c r="V84" s="236">
        <v>0</v>
      </c>
      <c r="W84" s="236">
        <v>0</v>
      </c>
      <c r="X84" s="236">
        <v>0</v>
      </c>
      <c r="Y84" s="101">
        <v>0</v>
      </c>
      <c r="Z84" s="236">
        <v>0</v>
      </c>
      <c r="AA84" s="236">
        <v>0</v>
      </c>
      <c r="AB84" s="101">
        <v>0</v>
      </c>
      <c r="AC84" s="411">
        <v>0</v>
      </c>
      <c r="AD84" s="293">
        <v>0</v>
      </c>
      <c r="AE84" s="236">
        <v>0</v>
      </c>
      <c r="AF84" s="236">
        <v>0</v>
      </c>
      <c r="AG84" s="236">
        <v>0</v>
      </c>
      <c r="AH84" s="236">
        <v>0</v>
      </c>
      <c r="AI84" s="236">
        <v>0</v>
      </c>
      <c r="AJ84" s="236">
        <v>0</v>
      </c>
      <c r="AK84" s="236">
        <v>0</v>
      </c>
      <c r="AL84" s="236">
        <v>0</v>
      </c>
      <c r="AM84" s="236">
        <v>0</v>
      </c>
      <c r="AN84" s="236">
        <v>0</v>
      </c>
      <c r="AO84" s="236">
        <v>0</v>
      </c>
      <c r="AP84" s="236">
        <v>0</v>
      </c>
      <c r="AQ84" s="236">
        <v>0</v>
      </c>
      <c r="AR84" s="236">
        <v>0</v>
      </c>
      <c r="AS84" s="236">
        <v>0</v>
      </c>
      <c r="AT84" s="236">
        <v>0</v>
      </c>
      <c r="AU84" s="236">
        <v>0</v>
      </c>
      <c r="AV84" s="236">
        <v>0</v>
      </c>
      <c r="AW84" s="236">
        <v>0</v>
      </c>
      <c r="AX84" s="236">
        <v>0</v>
      </c>
      <c r="AY84" s="236">
        <v>0</v>
      </c>
      <c r="AZ84" s="236">
        <v>0</v>
      </c>
      <c r="BA84" s="236">
        <v>0</v>
      </c>
      <c r="BB84" s="236">
        <v>0</v>
      </c>
      <c r="BC84" s="293">
        <v>0</v>
      </c>
      <c r="BD84" s="236">
        <v>0</v>
      </c>
      <c r="BE84" s="236">
        <v>0</v>
      </c>
      <c r="BF84" s="236">
        <v>0</v>
      </c>
      <c r="BG84" s="236">
        <v>0</v>
      </c>
      <c r="BH84" s="236">
        <v>0</v>
      </c>
      <c r="BI84" s="236">
        <v>0</v>
      </c>
      <c r="BJ84" s="236">
        <v>0</v>
      </c>
      <c r="BK84" s="236">
        <v>0</v>
      </c>
      <c r="BL84" s="236">
        <v>0</v>
      </c>
      <c r="BM84" s="236">
        <v>0</v>
      </c>
      <c r="BN84" s="236">
        <v>0</v>
      </c>
      <c r="BO84" s="236">
        <v>0</v>
      </c>
      <c r="BP84" s="236">
        <v>0</v>
      </c>
      <c r="BQ84" s="236">
        <v>0</v>
      </c>
      <c r="BR84" s="236">
        <v>0</v>
      </c>
      <c r="BS84" s="236">
        <v>0</v>
      </c>
      <c r="BT84" s="236">
        <v>0</v>
      </c>
      <c r="BU84" s="236">
        <v>0</v>
      </c>
      <c r="BV84" s="236">
        <v>0</v>
      </c>
      <c r="BW84" s="236">
        <v>0</v>
      </c>
      <c r="BX84" s="293">
        <v>0</v>
      </c>
      <c r="BY84" s="293">
        <v>0</v>
      </c>
      <c r="BZ84" s="293">
        <v>0</v>
      </c>
      <c r="CA84" s="236">
        <v>0</v>
      </c>
      <c r="CB84" s="236">
        <v>0</v>
      </c>
      <c r="CC84" s="236">
        <v>0</v>
      </c>
      <c r="CD84" s="236">
        <v>0</v>
      </c>
      <c r="CE84" s="236">
        <v>0</v>
      </c>
      <c r="CF84" s="236">
        <v>0</v>
      </c>
      <c r="CG84" s="236">
        <v>0</v>
      </c>
      <c r="CH84" s="236">
        <v>0</v>
      </c>
      <c r="CI84" s="236">
        <v>0</v>
      </c>
      <c r="CJ84" s="236">
        <v>0</v>
      </c>
      <c r="CK84" s="236">
        <v>0</v>
      </c>
      <c r="CL84" s="293">
        <v>0</v>
      </c>
      <c r="CM84" s="236">
        <v>0</v>
      </c>
      <c r="CN84" s="236">
        <v>0</v>
      </c>
      <c r="CO84" s="236">
        <v>0</v>
      </c>
      <c r="CP84" s="236">
        <v>0</v>
      </c>
      <c r="CQ84" s="236">
        <v>0</v>
      </c>
      <c r="CR84" s="236">
        <v>0</v>
      </c>
      <c r="CS84" s="236">
        <v>0</v>
      </c>
      <c r="CT84" s="236">
        <v>0</v>
      </c>
      <c r="CU84" s="236">
        <v>0</v>
      </c>
    </row>
    <row r="85" spans="1:120" outlineLevel="2">
      <c r="A85" s="189" t="s">
        <v>257</v>
      </c>
      <c r="B85" s="609">
        <v>1900</v>
      </c>
      <c r="C85" s="294" t="s">
        <v>296</v>
      </c>
      <c r="D85" s="294" t="s">
        <v>364</v>
      </c>
      <c r="E85" s="293">
        <v>0</v>
      </c>
      <c r="F85" s="293">
        <v>0</v>
      </c>
      <c r="G85" s="410">
        <v>0</v>
      </c>
      <c r="H85" s="410">
        <v>0</v>
      </c>
      <c r="I85" s="410">
        <v>0</v>
      </c>
      <c r="J85" s="410">
        <v>0</v>
      </c>
      <c r="K85" s="410">
        <v>0</v>
      </c>
      <c r="L85" s="410">
        <v>0</v>
      </c>
      <c r="M85" s="410">
        <v>0</v>
      </c>
      <c r="N85" s="410">
        <v>0</v>
      </c>
      <c r="O85" s="410">
        <v>0</v>
      </c>
      <c r="P85" s="410">
        <v>0</v>
      </c>
      <c r="Q85" s="410">
        <v>0</v>
      </c>
      <c r="R85" s="293">
        <v>0</v>
      </c>
      <c r="S85" s="236">
        <v>0</v>
      </c>
      <c r="T85" s="236">
        <v>0</v>
      </c>
      <c r="U85" s="236">
        <v>0</v>
      </c>
      <c r="V85" s="236">
        <v>0</v>
      </c>
      <c r="W85" s="236">
        <v>0</v>
      </c>
      <c r="X85" s="236">
        <v>0</v>
      </c>
      <c r="Y85" s="101">
        <v>0</v>
      </c>
      <c r="Z85" s="236">
        <v>0</v>
      </c>
      <c r="AA85" s="236">
        <v>0</v>
      </c>
      <c r="AB85" s="101">
        <v>0</v>
      </c>
      <c r="AC85" s="411">
        <v>0</v>
      </c>
      <c r="AD85" s="293">
        <v>0</v>
      </c>
      <c r="AE85" s="236">
        <v>0</v>
      </c>
      <c r="AF85" s="236">
        <v>0</v>
      </c>
      <c r="AG85" s="236">
        <v>0</v>
      </c>
      <c r="AH85" s="236">
        <v>0</v>
      </c>
      <c r="AI85" s="236">
        <v>0</v>
      </c>
      <c r="AJ85" s="236">
        <v>0</v>
      </c>
      <c r="AK85" s="236">
        <v>0</v>
      </c>
      <c r="AL85" s="236">
        <v>0</v>
      </c>
      <c r="AM85" s="236">
        <v>0</v>
      </c>
      <c r="AN85" s="236">
        <v>0</v>
      </c>
      <c r="AO85" s="236">
        <v>0</v>
      </c>
      <c r="AP85" s="236">
        <v>0</v>
      </c>
      <c r="AQ85" s="236">
        <v>0</v>
      </c>
      <c r="AR85" s="236">
        <v>0</v>
      </c>
      <c r="AS85" s="236">
        <v>0</v>
      </c>
      <c r="AT85" s="236">
        <v>0</v>
      </c>
      <c r="AU85" s="236">
        <v>0</v>
      </c>
      <c r="AV85" s="236">
        <v>0</v>
      </c>
      <c r="AW85" s="236">
        <v>0</v>
      </c>
      <c r="AX85" s="236">
        <v>0</v>
      </c>
      <c r="AY85" s="236">
        <v>0</v>
      </c>
      <c r="AZ85" s="236">
        <v>0</v>
      </c>
      <c r="BA85" s="236">
        <v>0</v>
      </c>
      <c r="BB85" s="236">
        <v>0</v>
      </c>
      <c r="BC85" s="293">
        <v>0</v>
      </c>
      <c r="BD85" s="236">
        <v>0</v>
      </c>
      <c r="BE85" s="236">
        <v>0</v>
      </c>
      <c r="BF85" s="236">
        <v>0</v>
      </c>
      <c r="BG85" s="236">
        <v>0</v>
      </c>
      <c r="BH85" s="236">
        <v>0</v>
      </c>
      <c r="BI85" s="236">
        <v>0</v>
      </c>
      <c r="BJ85" s="236">
        <v>0</v>
      </c>
      <c r="BK85" s="236">
        <v>0</v>
      </c>
      <c r="BL85" s="236">
        <v>0</v>
      </c>
      <c r="BM85" s="236">
        <v>0</v>
      </c>
      <c r="BN85" s="236">
        <v>0</v>
      </c>
      <c r="BO85" s="236">
        <v>0</v>
      </c>
      <c r="BP85" s="236">
        <v>0</v>
      </c>
      <c r="BQ85" s="236">
        <v>0</v>
      </c>
      <c r="BR85" s="236">
        <v>0</v>
      </c>
      <c r="BS85" s="236">
        <v>0</v>
      </c>
      <c r="BT85" s="236">
        <v>0</v>
      </c>
      <c r="BU85" s="236">
        <v>0</v>
      </c>
      <c r="BV85" s="236">
        <v>0</v>
      </c>
      <c r="BW85" s="236">
        <v>0</v>
      </c>
      <c r="BX85" s="293">
        <v>0</v>
      </c>
      <c r="BY85" s="293">
        <v>0</v>
      </c>
      <c r="BZ85" s="293">
        <v>0</v>
      </c>
      <c r="CA85" s="236">
        <v>0</v>
      </c>
      <c r="CB85" s="236">
        <v>0</v>
      </c>
      <c r="CC85" s="236">
        <v>0</v>
      </c>
      <c r="CD85" s="236">
        <v>0</v>
      </c>
      <c r="CE85" s="236">
        <v>0</v>
      </c>
      <c r="CF85" s="236">
        <v>0</v>
      </c>
      <c r="CG85" s="236">
        <v>0</v>
      </c>
      <c r="CH85" s="236">
        <v>0</v>
      </c>
      <c r="CI85" s="236">
        <v>0</v>
      </c>
      <c r="CJ85" s="236">
        <v>0</v>
      </c>
      <c r="CK85" s="236">
        <v>0</v>
      </c>
      <c r="CL85" s="293">
        <v>0</v>
      </c>
      <c r="CM85" s="236">
        <v>0</v>
      </c>
      <c r="CN85" s="236">
        <v>0</v>
      </c>
      <c r="CO85" s="236">
        <v>0</v>
      </c>
      <c r="CP85" s="236">
        <v>0</v>
      </c>
      <c r="CQ85" s="236">
        <v>0</v>
      </c>
      <c r="CR85" s="236">
        <v>0</v>
      </c>
      <c r="CS85" s="236">
        <v>0</v>
      </c>
      <c r="CT85" s="236">
        <v>0</v>
      </c>
      <c r="CU85" s="236">
        <v>0</v>
      </c>
    </row>
    <row r="86" spans="1:120" outlineLevel="2">
      <c r="A86" s="189" t="s">
        <v>259</v>
      </c>
      <c r="B86" s="609">
        <v>1900</v>
      </c>
      <c r="C86" s="294" t="s">
        <v>296</v>
      </c>
      <c r="D86" s="294" t="s">
        <v>366</v>
      </c>
      <c r="E86" s="293">
        <v>0</v>
      </c>
      <c r="F86" s="293">
        <v>2592.96</v>
      </c>
      <c r="G86" s="410">
        <v>2592.96</v>
      </c>
      <c r="H86" s="410">
        <v>2592.96</v>
      </c>
      <c r="I86" s="410">
        <v>2592.96</v>
      </c>
      <c r="J86" s="410">
        <v>2592.96</v>
      </c>
      <c r="K86" s="410">
        <v>2592.96</v>
      </c>
      <c r="L86" s="410">
        <v>2592.96</v>
      </c>
      <c r="M86" s="410">
        <v>2592.96</v>
      </c>
      <c r="N86" s="410">
        <v>2592.96</v>
      </c>
      <c r="O86" s="410">
        <v>0</v>
      </c>
      <c r="P86" s="410">
        <v>0</v>
      </c>
      <c r="Q86" s="410">
        <v>0</v>
      </c>
      <c r="R86" s="293">
        <v>0</v>
      </c>
      <c r="S86" s="236">
        <v>0</v>
      </c>
      <c r="T86" s="236">
        <v>0</v>
      </c>
      <c r="U86" s="236">
        <v>0</v>
      </c>
      <c r="V86" s="236">
        <v>0</v>
      </c>
      <c r="W86" s="236">
        <v>0</v>
      </c>
      <c r="X86" s="236">
        <v>0</v>
      </c>
      <c r="Y86" s="101">
        <v>0</v>
      </c>
      <c r="Z86" s="236">
        <v>0</v>
      </c>
      <c r="AA86" s="236">
        <v>0</v>
      </c>
      <c r="AB86" s="101">
        <v>0</v>
      </c>
      <c r="AC86" s="411">
        <v>0</v>
      </c>
      <c r="AD86" s="293">
        <v>0</v>
      </c>
      <c r="AE86" s="236">
        <v>0</v>
      </c>
      <c r="AF86" s="236">
        <v>0</v>
      </c>
      <c r="AG86" s="236">
        <v>0</v>
      </c>
      <c r="AH86" s="236">
        <v>0</v>
      </c>
      <c r="AI86" s="236">
        <v>0</v>
      </c>
      <c r="AJ86" s="236">
        <v>0</v>
      </c>
      <c r="AK86" s="236">
        <v>0</v>
      </c>
      <c r="AL86" s="236">
        <v>0</v>
      </c>
      <c r="AM86" s="236">
        <v>0</v>
      </c>
      <c r="AN86" s="236">
        <v>0</v>
      </c>
      <c r="AO86" s="236">
        <v>0</v>
      </c>
      <c r="AP86" s="236">
        <v>0</v>
      </c>
      <c r="AQ86" s="236">
        <v>0</v>
      </c>
      <c r="AR86" s="236">
        <v>0</v>
      </c>
      <c r="AS86" s="236">
        <v>0</v>
      </c>
      <c r="AT86" s="236">
        <v>0</v>
      </c>
      <c r="AU86" s="236">
        <v>0</v>
      </c>
      <c r="AV86" s="236">
        <v>0</v>
      </c>
      <c r="AW86" s="236">
        <v>0</v>
      </c>
      <c r="AX86" s="236">
        <v>0</v>
      </c>
      <c r="AY86" s="236">
        <v>0</v>
      </c>
      <c r="AZ86" s="236">
        <v>0</v>
      </c>
      <c r="BA86" s="236">
        <v>0</v>
      </c>
      <c r="BB86" s="236">
        <v>0</v>
      </c>
      <c r="BC86" s="293">
        <v>0</v>
      </c>
      <c r="BD86" s="236">
        <v>0</v>
      </c>
      <c r="BE86" s="236">
        <v>0</v>
      </c>
      <c r="BF86" s="236">
        <v>0</v>
      </c>
      <c r="BG86" s="236">
        <v>0</v>
      </c>
      <c r="BH86" s="236">
        <v>0</v>
      </c>
      <c r="BI86" s="236">
        <v>0</v>
      </c>
      <c r="BJ86" s="236">
        <v>0</v>
      </c>
      <c r="BK86" s="236">
        <v>0</v>
      </c>
      <c r="BL86" s="236">
        <v>0</v>
      </c>
      <c r="BM86" s="236">
        <v>0</v>
      </c>
      <c r="BN86" s="236">
        <v>0</v>
      </c>
      <c r="BO86" s="236">
        <v>0</v>
      </c>
      <c r="BP86" s="236">
        <v>0</v>
      </c>
      <c r="BQ86" s="236">
        <v>0</v>
      </c>
      <c r="BR86" s="236">
        <v>0</v>
      </c>
      <c r="BS86" s="236">
        <v>0</v>
      </c>
      <c r="BT86" s="236">
        <v>0</v>
      </c>
      <c r="BU86" s="236">
        <v>0</v>
      </c>
      <c r="BV86" s="236">
        <v>0</v>
      </c>
      <c r="BW86" s="236">
        <v>0</v>
      </c>
      <c r="BX86" s="293">
        <v>0</v>
      </c>
      <c r="BY86" s="293">
        <v>0</v>
      </c>
      <c r="BZ86" s="293">
        <v>0</v>
      </c>
      <c r="CA86" s="236">
        <v>0</v>
      </c>
      <c r="CB86" s="236">
        <v>0</v>
      </c>
      <c r="CC86" s="236">
        <v>0</v>
      </c>
      <c r="CD86" s="236">
        <v>0</v>
      </c>
      <c r="CE86" s="236">
        <v>0</v>
      </c>
      <c r="CF86" s="236">
        <v>0</v>
      </c>
      <c r="CG86" s="236">
        <v>0</v>
      </c>
      <c r="CH86" s="236">
        <v>0</v>
      </c>
      <c r="CI86" s="236">
        <v>0</v>
      </c>
      <c r="CJ86" s="236">
        <v>0</v>
      </c>
      <c r="CK86" s="236">
        <v>0</v>
      </c>
      <c r="CL86" s="293">
        <v>0</v>
      </c>
      <c r="CM86" s="236">
        <v>0</v>
      </c>
      <c r="CN86" s="236">
        <v>0</v>
      </c>
      <c r="CO86" s="236">
        <v>0</v>
      </c>
      <c r="CP86" s="236">
        <v>0</v>
      </c>
      <c r="CQ86" s="236">
        <v>0</v>
      </c>
      <c r="CR86" s="236">
        <v>0</v>
      </c>
      <c r="CS86" s="236">
        <v>0</v>
      </c>
      <c r="CT86" s="236">
        <v>0</v>
      </c>
      <c r="CU86" s="236">
        <v>0</v>
      </c>
    </row>
    <row r="87" spans="1:120" outlineLevel="2">
      <c r="A87" s="189" t="s">
        <v>260</v>
      </c>
      <c r="B87" s="609">
        <v>2830</v>
      </c>
      <c r="C87" s="294" t="s">
        <v>296</v>
      </c>
      <c r="D87" s="294" t="s">
        <v>367</v>
      </c>
      <c r="E87" s="293">
        <v>0</v>
      </c>
      <c r="F87" s="293">
        <v>0</v>
      </c>
      <c r="G87" s="410">
        <v>0</v>
      </c>
      <c r="H87" s="410">
        <v>0</v>
      </c>
      <c r="I87" s="410">
        <v>0</v>
      </c>
      <c r="J87" s="410">
        <v>0</v>
      </c>
      <c r="K87" s="410">
        <v>0</v>
      </c>
      <c r="L87" s="410">
        <v>0</v>
      </c>
      <c r="M87" s="410">
        <v>0</v>
      </c>
      <c r="N87" s="410">
        <v>0</v>
      </c>
      <c r="O87" s="410">
        <v>0</v>
      </c>
      <c r="P87" s="410">
        <v>0</v>
      </c>
      <c r="Q87" s="410">
        <v>0</v>
      </c>
      <c r="R87" s="293">
        <v>0</v>
      </c>
      <c r="S87" s="236">
        <v>0</v>
      </c>
      <c r="T87" s="236">
        <v>0</v>
      </c>
      <c r="U87" s="236">
        <v>0</v>
      </c>
      <c r="V87" s="236">
        <v>0</v>
      </c>
      <c r="W87" s="236">
        <v>0</v>
      </c>
      <c r="X87" s="236">
        <v>0</v>
      </c>
      <c r="Y87" s="101">
        <v>0</v>
      </c>
      <c r="Z87" s="236">
        <v>0</v>
      </c>
      <c r="AA87" s="236">
        <v>0</v>
      </c>
      <c r="AB87" s="101">
        <v>0</v>
      </c>
      <c r="AC87" s="411">
        <v>0</v>
      </c>
      <c r="AD87" s="293">
        <v>0</v>
      </c>
      <c r="AE87" s="236">
        <v>0</v>
      </c>
      <c r="AF87" s="236">
        <v>0</v>
      </c>
      <c r="AG87" s="236">
        <v>0</v>
      </c>
      <c r="AH87" s="236">
        <v>0</v>
      </c>
      <c r="AI87" s="236">
        <v>0</v>
      </c>
      <c r="AJ87" s="236">
        <v>0</v>
      </c>
      <c r="AK87" s="236">
        <v>0</v>
      </c>
      <c r="AL87" s="236">
        <v>0</v>
      </c>
      <c r="AM87" s="236">
        <v>0</v>
      </c>
      <c r="AN87" s="236">
        <v>0</v>
      </c>
      <c r="AO87" s="236">
        <v>0</v>
      </c>
      <c r="AP87" s="236">
        <v>0</v>
      </c>
      <c r="AQ87" s="236">
        <v>0</v>
      </c>
      <c r="AR87" s="236">
        <v>0</v>
      </c>
      <c r="AS87" s="236">
        <v>0</v>
      </c>
      <c r="AT87" s="236">
        <v>0</v>
      </c>
      <c r="AU87" s="236">
        <v>0</v>
      </c>
      <c r="AV87" s="236">
        <v>0</v>
      </c>
      <c r="AW87" s="236">
        <v>0</v>
      </c>
      <c r="AX87" s="236">
        <v>0</v>
      </c>
      <c r="AY87" s="236">
        <v>0</v>
      </c>
      <c r="AZ87" s="236">
        <v>0</v>
      </c>
      <c r="BA87" s="236">
        <v>0</v>
      </c>
      <c r="BB87" s="236">
        <v>0</v>
      </c>
      <c r="BC87" s="293">
        <v>0</v>
      </c>
      <c r="BD87" s="236">
        <v>0</v>
      </c>
      <c r="BE87" s="236">
        <v>0</v>
      </c>
      <c r="BF87" s="236">
        <v>0</v>
      </c>
      <c r="BG87" s="236">
        <v>0</v>
      </c>
      <c r="BH87" s="236">
        <v>0</v>
      </c>
      <c r="BI87" s="236">
        <v>0</v>
      </c>
      <c r="BJ87" s="236">
        <v>0</v>
      </c>
      <c r="BK87" s="236">
        <v>0</v>
      </c>
      <c r="BL87" s="236">
        <v>0</v>
      </c>
      <c r="BM87" s="236">
        <v>0</v>
      </c>
      <c r="BN87" s="236">
        <v>0</v>
      </c>
      <c r="BO87" s="236">
        <v>0</v>
      </c>
      <c r="BP87" s="236">
        <v>0</v>
      </c>
      <c r="BQ87" s="236">
        <v>0</v>
      </c>
      <c r="BR87" s="236">
        <v>0</v>
      </c>
      <c r="BS87" s="236">
        <v>0</v>
      </c>
      <c r="BT87" s="236">
        <v>0</v>
      </c>
      <c r="BU87" s="236">
        <v>0</v>
      </c>
      <c r="BV87" s="236">
        <v>0</v>
      </c>
      <c r="BW87" s="236">
        <v>0</v>
      </c>
      <c r="BX87" s="293">
        <v>0</v>
      </c>
      <c r="BY87" s="293">
        <v>0</v>
      </c>
      <c r="BZ87" s="293">
        <v>0</v>
      </c>
      <c r="CA87" s="236">
        <v>0</v>
      </c>
      <c r="CB87" s="236">
        <v>0</v>
      </c>
      <c r="CC87" s="236">
        <v>0</v>
      </c>
      <c r="CD87" s="236">
        <v>0</v>
      </c>
      <c r="CE87" s="236">
        <v>0</v>
      </c>
      <c r="CF87" s="236">
        <v>0</v>
      </c>
      <c r="CG87" s="236">
        <v>0</v>
      </c>
      <c r="CH87" s="236">
        <v>0</v>
      </c>
      <c r="CI87" s="236">
        <v>0</v>
      </c>
      <c r="CJ87" s="236">
        <v>0</v>
      </c>
      <c r="CK87" s="236">
        <v>0</v>
      </c>
      <c r="CL87" s="293">
        <v>0</v>
      </c>
      <c r="CM87" s="236">
        <v>0</v>
      </c>
      <c r="CN87" s="236">
        <v>0</v>
      </c>
      <c r="CO87" s="236">
        <v>0</v>
      </c>
      <c r="CP87" s="236">
        <v>0</v>
      </c>
      <c r="CQ87" s="236">
        <v>0</v>
      </c>
      <c r="CR87" s="236">
        <v>0</v>
      </c>
      <c r="CS87" s="236">
        <v>0</v>
      </c>
      <c r="CT87" s="236">
        <v>0</v>
      </c>
      <c r="CU87" s="236">
        <v>0</v>
      </c>
    </row>
    <row r="88" spans="1:120" outlineLevel="2">
      <c r="A88" s="189" t="s">
        <v>261</v>
      </c>
      <c r="B88" s="609">
        <v>2830</v>
      </c>
      <c r="C88" s="294" t="s">
        <v>296</v>
      </c>
      <c r="D88" s="294" t="s">
        <v>368</v>
      </c>
      <c r="E88" s="293">
        <v>0</v>
      </c>
      <c r="F88" s="293">
        <v>0</v>
      </c>
      <c r="G88" s="410">
        <v>0</v>
      </c>
      <c r="H88" s="410">
        <v>0</v>
      </c>
      <c r="I88" s="410">
        <v>0</v>
      </c>
      <c r="J88" s="410">
        <v>0</v>
      </c>
      <c r="K88" s="410">
        <v>0</v>
      </c>
      <c r="L88" s="410">
        <v>0</v>
      </c>
      <c r="M88" s="410">
        <v>0</v>
      </c>
      <c r="N88" s="410">
        <v>0</v>
      </c>
      <c r="O88" s="410">
        <v>0</v>
      </c>
      <c r="P88" s="410">
        <v>0</v>
      </c>
      <c r="Q88" s="410">
        <v>0</v>
      </c>
      <c r="R88" s="293">
        <v>0</v>
      </c>
      <c r="S88" s="236">
        <v>0</v>
      </c>
      <c r="T88" s="236">
        <v>0</v>
      </c>
      <c r="U88" s="236">
        <v>0</v>
      </c>
      <c r="V88" s="236">
        <v>0</v>
      </c>
      <c r="W88" s="236">
        <v>0</v>
      </c>
      <c r="X88" s="236">
        <v>0</v>
      </c>
      <c r="Y88" s="101">
        <v>0</v>
      </c>
      <c r="Z88" s="236">
        <v>0</v>
      </c>
      <c r="AA88" s="236">
        <v>0</v>
      </c>
      <c r="AB88" s="101">
        <v>0</v>
      </c>
      <c r="AC88" s="411">
        <v>0</v>
      </c>
      <c r="AD88" s="293">
        <v>0</v>
      </c>
      <c r="AE88" s="236">
        <v>0</v>
      </c>
      <c r="AF88" s="236">
        <v>0</v>
      </c>
      <c r="AG88" s="236">
        <v>0</v>
      </c>
      <c r="AH88" s="236">
        <v>0</v>
      </c>
      <c r="AI88" s="236">
        <v>0</v>
      </c>
      <c r="AJ88" s="236">
        <v>0</v>
      </c>
      <c r="AK88" s="236">
        <v>0</v>
      </c>
      <c r="AL88" s="236">
        <v>0</v>
      </c>
      <c r="AM88" s="236">
        <v>0</v>
      </c>
      <c r="AN88" s="236">
        <v>0</v>
      </c>
      <c r="AO88" s="236">
        <v>0</v>
      </c>
      <c r="AP88" s="236">
        <v>0</v>
      </c>
      <c r="AQ88" s="236">
        <v>0</v>
      </c>
      <c r="AR88" s="236">
        <v>0</v>
      </c>
      <c r="AS88" s="236">
        <v>0</v>
      </c>
      <c r="AT88" s="236">
        <v>0</v>
      </c>
      <c r="AU88" s="236">
        <v>0</v>
      </c>
      <c r="AV88" s="236">
        <v>0</v>
      </c>
      <c r="AW88" s="236">
        <v>0</v>
      </c>
      <c r="AX88" s="236">
        <v>0</v>
      </c>
      <c r="AY88" s="236">
        <v>0</v>
      </c>
      <c r="AZ88" s="236">
        <v>0</v>
      </c>
      <c r="BA88" s="236">
        <v>0</v>
      </c>
      <c r="BB88" s="236">
        <v>0</v>
      </c>
      <c r="BC88" s="293">
        <v>0</v>
      </c>
      <c r="BD88" s="236">
        <v>0</v>
      </c>
      <c r="BE88" s="236">
        <v>0</v>
      </c>
      <c r="BF88" s="236">
        <v>0</v>
      </c>
      <c r="BG88" s="236">
        <v>0</v>
      </c>
      <c r="BH88" s="236">
        <v>0</v>
      </c>
      <c r="BI88" s="236">
        <v>0</v>
      </c>
      <c r="BJ88" s="236">
        <v>0</v>
      </c>
      <c r="BK88" s="236">
        <v>0</v>
      </c>
      <c r="BL88" s="236">
        <v>0</v>
      </c>
      <c r="BM88" s="236">
        <v>0</v>
      </c>
      <c r="BN88" s="236">
        <v>0</v>
      </c>
      <c r="BO88" s="236">
        <v>0</v>
      </c>
      <c r="BP88" s="236">
        <v>0</v>
      </c>
      <c r="BQ88" s="236">
        <v>0</v>
      </c>
      <c r="BR88" s="236">
        <v>0</v>
      </c>
      <c r="BS88" s="236">
        <v>0</v>
      </c>
      <c r="BT88" s="236">
        <v>0</v>
      </c>
      <c r="BU88" s="236">
        <v>0</v>
      </c>
      <c r="BV88" s="236">
        <v>0</v>
      </c>
      <c r="BW88" s="236">
        <v>0</v>
      </c>
      <c r="BX88" s="293">
        <v>0</v>
      </c>
      <c r="BY88" s="293">
        <v>0</v>
      </c>
      <c r="BZ88" s="293">
        <v>0</v>
      </c>
      <c r="CA88" s="236">
        <v>0</v>
      </c>
      <c r="CB88" s="236">
        <v>0</v>
      </c>
      <c r="CC88" s="236">
        <v>0</v>
      </c>
      <c r="CD88" s="236">
        <v>0</v>
      </c>
      <c r="CE88" s="236">
        <v>0</v>
      </c>
      <c r="CF88" s="236">
        <v>0</v>
      </c>
      <c r="CG88" s="236">
        <v>0</v>
      </c>
      <c r="CH88" s="236">
        <v>0</v>
      </c>
      <c r="CI88" s="236">
        <v>0</v>
      </c>
      <c r="CJ88" s="236">
        <v>0</v>
      </c>
      <c r="CK88" s="236">
        <v>0</v>
      </c>
      <c r="CL88" s="293">
        <v>0</v>
      </c>
      <c r="CM88" s="236">
        <v>0</v>
      </c>
      <c r="CN88" s="236">
        <v>0</v>
      </c>
      <c r="CO88" s="236">
        <v>0</v>
      </c>
      <c r="CP88" s="236">
        <v>0</v>
      </c>
      <c r="CQ88" s="236">
        <v>0</v>
      </c>
      <c r="CR88" s="236">
        <v>0</v>
      </c>
      <c r="CS88" s="236">
        <v>0</v>
      </c>
      <c r="CT88" s="236">
        <v>0</v>
      </c>
      <c r="CU88" s="236">
        <v>0</v>
      </c>
    </row>
    <row r="89" spans="1:120" outlineLevel="2">
      <c r="A89" s="189" t="s">
        <v>262</v>
      </c>
      <c r="B89" s="609">
        <v>1900</v>
      </c>
      <c r="C89" s="294" t="s">
        <v>296</v>
      </c>
      <c r="D89" s="294" t="s">
        <v>369</v>
      </c>
      <c r="E89" s="293">
        <v>0</v>
      </c>
      <c r="F89" s="293">
        <v>0</v>
      </c>
      <c r="G89" s="410">
        <v>0</v>
      </c>
      <c r="H89" s="410">
        <v>0</v>
      </c>
      <c r="I89" s="410">
        <v>0</v>
      </c>
      <c r="J89" s="410">
        <v>0</v>
      </c>
      <c r="K89" s="410">
        <v>0</v>
      </c>
      <c r="L89" s="410">
        <v>0</v>
      </c>
      <c r="M89" s="410">
        <v>0</v>
      </c>
      <c r="N89" s="410">
        <v>0</v>
      </c>
      <c r="O89" s="410">
        <v>0</v>
      </c>
      <c r="P89" s="410">
        <v>0</v>
      </c>
      <c r="Q89" s="410">
        <v>0</v>
      </c>
      <c r="R89" s="293">
        <v>0</v>
      </c>
      <c r="S89" s="236">
        <v>0</v>
      </c>
      <c r="T89" s="236">
        <v>0</v>
      </c>
      <c r="U89" s="236">
        <v>0</v>
      </c>
      <c r="V89" s="236">
        <v>0</v>
      </c>
      <c r="W89" s="236">
        <v>0</v>
      </c>
      <c r="X89" s="236">
        <v>0</v>
      </c>
      <c r="Y89" s="101">
        <v>0</v>
      </c>
      <c r="Z89" s="236">
        <v>0</v>
      </c>
      <c r="AA89" s="236">
        <v>0</v>
      </c>
      <c r="AB89" s="101">
        <v>0</v>
      </c>
      <c r="AC89" s="411">
        <v>0</v>
      </c>
      <c r="AD89" s="293">
        <v>0</v>
      </c>
      <c r="AE89" s="236">
        <v>0</v>
      </c>
      <c r="AF89" s="236">
        <v>0</v>
      </c>
      <c r="AG89" s="236">
        <v>0</v>
      </c>
      <c r="AH89" s="236">
        <v>0</v>
      </c>
      <c r="AI89" s="236">
        <v>0</v>
      </c>
      <c r="AJ89" s="236">
        <v>0</v>
      </c>
      <c r="AK89" s="236">
        <v>0</v>
      </c>
      <c r="AL89" s="236">
        <v>0</v>
      </c>
      <c r="AM89" s="236">
        <v>0</v>
      </c>
      <c r="AN89" s="236">
        <v>0</v>
      </c>
      <c r="AO89" s="236">
        <v>0</v>
      </c>
      <c r="AP89" s="236">
        <v>0</v>
      </c>
      <c r="AQ89" s="236">
        <v>0</v>
      </c>
      <c r="AR89" s="236">
        <v>0</v>
      </c>
      <c r="AS89" s="236">
        <v>0</v>
      </c>
      <c r="AT89" s="236">
        <v>0</v>
      </c>
      <c r="AU89" s="236">
        <v>0</v>
      </c>
      <c r="AV89" s="236">
        <v>0</v>
      </c>
      <c r="AW89" s="236">
        <v>0</v>
      </c>
      <c r="AX89" s="236">
        <v>0</v>
      </c>
      <c r="AY89" s="236">
        <v>0</v>
      </c>
      <c r="AZ89" s="236">
        <v>0</v>
      </c>
      <c r="BA89" s="236">
        <v>0</v>
      </c>
      <c r="BB89" s="236">
        <v>0</v>
      </c>
      <c r="BC89" s="293">
        <v>0</v>
      </c>
      <c r="BD89" s="236">
        <v>0</v>
      </c>
      <c r="BE89" s="236">
        <v>0</v>
      </c>
      <c r="BF89" s="236">
        <v>0</v>
      </c>
      <c r="BG89" s="236">
        <v>0</v>
      </c>
      <c r="BH89" s="236">
        <v>0</v>
      </c>
      <c r="BI89" s="236">
        <v>0</v>
      </c>
      <c r="BJ89" s="236">
        <v>0</v>
      </c>
      <c r="BK89" s="236">
        <v>0</v>
      </c>
      <c r="BL89" s="236">
        <v>0</v>
      </c>
      <c r="BM89" s="236">
        <v>0</v>
      </c>
      <c r="BN89" s="236">
        <v>0</v>
      </c>
      <c r="BO89" s="236">
        <v>0</v>
      </c>
      <c r="BP89" s="236">
        <v>0</v>
      </c>
      <c r="BQ89" s="236">
        <v>0</v>
      </c>
      <c r="BR89" s="236">
        <v>0</v>
      </c>
      <c r="BS89" s="236">
        <v>0</v>
      </c>
      <c r="BT89" s="236">
        <v>0</v>
      </c>
      <c r="BU89" s="236">
        <v>0</v>
      </c>
      <c r="BV89" s="236">
        <v>0</v>
      </c>
      <c r="BW89" s="236">
        <v>0</v>
      </c>
      <c r="BX89" s="293">
        <v>0</v>
      </c>
      <c r="BY89" s="293">
        <v>0</v>
      </c>
      <c r="BZ89" s="293">
        <v>0</v>
      </c>
      <c r="CA89" s="236">
        <v>0</v>
      </c>
      <c r="CB89" s="236">
        <v>0</v>
      </c>
      <c r="CC89" s="236">
        <v>0</v>
      </c>
      <c r="CD89" s="236">
        <v>0</v>
      </c>
      <c r="CE89" s="236">
        <v>0</v>
      </c>
      <c r="CF89" s="236">
        <v>0</v>
      </c>
      <c r="CG89" s="236">
        <v>0</v>
      </c>
      <c r="CH89" s="236">
        <v>0</v>
      </c>
      <c r="CI89" s="236">
        <v>0</v>
      </c>
      <c r="CJ89" s="236">
        <v>0</v>
      </c>
      <c r="CK89" s="236">
        <v>0</v>
      </c>
      <c r="CL89" s="293">
        <v>0</v>
      </c>
      <c r="CM89" s="236">
        <v>0</v>
      </c>
      <c r="CN89" s="236">
        <v>0</v>
      </c>
      <c r="CO89" s="236">
        <v>0</v>
      </c>
      <c r="CP89" s="236">
        <v>0</v>
      </c>
      <c r="CQ89" s="236">
        <v>0</v>
      </c>
      <c r="CR89" s="236">
        <v>0</v>
      </c>
      <c r="CS89" s="236">
        <v>0</v>
      </c>
      <c r="CT89" s="236">
        <v>0</v>
      </c>
      <c r="CU89" s="236">
        <v>0</v>
      </c>
    </row>
    <row r="90" spans="1:120" outlineLevel="2">
      <c r="A90" s="189" t="s">
        <v>263</v>
      </c>
      <c r="B90" s="609">
        <v>2830</v>
      </c>
      <c r="C90" s="294" t="s">
        <v>296</v>
      </c>
      <c r="D90" s="294" t="s">
        <v>370</v>
      </c>
      <c r="E90" s="293">
        <v>0</v>
      </c>
      <c r="F90" s="293">
        <v>0</v>
      </c>
      <c r="G90" s="410">
        <v>0</v>
      </c>
      <c r="H90" s="410">
        <v>0</v>
      </c>
      <c r="I90" s="410">
        <v>0</v>
      </c>
      <c r="J90" s="410">
        <v>0</v>
      </c>
      <c r="K90" s="410">
        <v>0</v>
      </c>
      <c r="L90" s="410">
        <v>0</v>
      </c>
      <c r="M90" s="410">
        <v>0</v>
      </c>
      <c r="N90" s="410">
        <v>0</v>
      </c>
      <c r="O90" s="410">
        <v>0</v>
      </c>
      <c r="P90" s="410">
        <v>0</v>
      </c>
      <c r="Q90" s="410">
        <v>0</v>
      </c>
      <c r="R90" s="293">
        <v>0</v>
      </c>
      <c r="S90" s="236">
        <v>0</v>
      </c>
      <c r="T90" s="236">
        <v>0</v>
      </c>
      <c r="U90" s="236">
        <v>0</v>
      </c>
      <c r="V90" s="236">
        <v>0</v>
      </c>
      <c r="W90" s="236">
        <v>0</v>
      </c>
      <c r="X90" s="236">
        <v>0</v>
      </c>
      <c r="Y90" s="101">
        <v>0</v>
      </c>
      <c r="Z90" s="236">
        <v>0</v>
      </c>
      <c r="AA90" s="236">
        <v>0</v>
      </c>
      <c r="AB90" s="101">
        <v>0</v>
      </c>
      <c r="AC90" s="411">
        <v>0</v>
      </c>
      <c r="AD90" s="293">
        <v>0</v>
      </c>
      <c r="AE90" s="236">
        <v>0</v>
      </c>
      <c r="AF90" s="236">
        <v>0</v>
      </c>
      <c r="AG90" s="236">
        <v>0</v>
      </c>
      <c r="AH90" s="236">
        <v>0</v>
      </c>
      <c r="AI90" s="236">
        <v>0</v>
      </c>
      <c r="AJ90" s="236">
        <v>0</v>
      </c>
      <c r="AK90" s="236">
        <v>0</v>
      </c>
      <c r="AL90" s="236">
        <v>0</v>
      </c>
      <c r="AM90" s="236">
        <v>0</v>
      </c>
      <c r="AN90" s="236">
        <v>0</v>
      </c>
      <c r="AO90" s="236">
        <v>0</v>
      </c>
      <c r="AP90" s="236">
        <v>0</v>
      </c>
      <c r="AQ90" s="236">
        <v>0</v>
      </c>
      <c r="AR90" s="236">
        <v>0</v>
      </c>
      <c r="AS90" s="236">
        <v>0</v>
      </c>
      <c r="AT90" s="236">
        <v>0</v>
      </c>
      <c r="AU90" s="236">
        <v>0</v>
      </c>
      <c r="AV90" s="236">
        <v>0</v>
      </c>
      <c r="AW90" s="236">
        <v>0</v>
      </c>
      <c r="AX90" s="236">
        <v>0</v>
      </c>
      <c r="AY90" s="236">
        <v>0</v>
      </c>
      <c r="AZ90" s="236">
        <v>0</v>
      </c>
      <c r="BA90" s="236">
        <v>0</v>
      </c>
      <c r="BB90" s="236">
        <v>0</v>
      </c>
      <c r="BC90" s="293">
        <v>0</v>
      </c>
      <c r="BD90" s="236">
        <v>0</v>
      </c>
      <c r="BE90" s="236">
        <v>0</v>
      </c>
      <c r="BF90" s="236">
        <v>0</v>
      </c>
      <c r="BG90" s="236">
        <v>0</v>
      </c>
      <c r="BH90" s="236">
        <v>0</v>
      </c>
      <c r="BI90" s="236">
        <v>0</v>
      </c>
      <c r="BJ90" s="236">
        <v>0</v>
      </c>
      <c r="BK90" s="236">
        <v>0</v>
      </c>
      <c r="BL90" s="236">
        <v>0</v>
      </c>
      <c r="BM90" s="236">
        <v>0</v>
      </c>
      <c r="BN90" s="236">
        <v>0</v>
      </c>
      <c r="BO90" s="236">
        <v>0</v>
      </c>
      <c r="BP90" s="236">
        <v>0</v>
      </c>
      <c r="BQ90" s="236">
        <v>0</v>
      </c>
      <c r="BR90" s="236">
        <v>0</v>
      </c>
      <c r="BS90" s="236">
        <v>0</v>
      </c>
      <c r="BT90" s="236">
        <v>0</v>
      </c>
      <c r="BU90" s="236">
        <v>0</v>
      </c>
      <c r="BV90" s="236">
        <v>0</v>
      </c>
      <c r="BW90" s="236">
        <v>0</v>
      </c>
      <c r="BX90" s="293">
        <v>0</v>
      </c>
      <c r="BY90" s="293">
        <v>0</v>
      </c>
      <c r="BZ90" s="293">
        <v>0</v>
      </c>
      <c r="CA90" s="236">
        <v>0</v>
      </c>
      <c r="CB90" s="236">
        <v>0</v>
      </c>
      <c r="CC90" s="236">
        <v>0</v>
      </c>
      <c r="CD90" s="236">
        <v>0</v>
      </c>
      <c r="CE90" s="236">
        <v>0</v>
      </c>
      <c r="CF90" s="236">
        <v>0</v>
      </c>
      <c r="CG90" s="236">
        <v>0</v>
      </c>
      <c r="CH90" s="236">
        <v>0</v>
      </c>
      <c r="CI90" s="236">
        <v>0</v>
      </c>
      <c r="CJ90" s="236">
        <v>0</v>
      </c>
      <c r="CK90" s="236">
        <v>0</v>
      </c>
      <c r="CL90" s="293">
        <v>0</v>
      </c>
      <c r="CM90" s="236">
        <v>0</v>
      </c>
      <c r="CN90" s="236">
        <v>0</v>
      </c>
      <c r="CO90" s="236">
        <v>0</v>
      </c>
      <c r="CP90" s="236">
        <v>0</v>
      </c>
      <c r="CQ90" s="236">
        <v>0</v>
      </c>
      <c r="CR90" s="236">
        <v>0</v>
      </c>
      <c r="CS90" s="236">
        <v>0</v>
      </c>
      <c r="CT90" s="236">
        <v>0</v>
      </c>
      <c r="CU90" s="236">
        <v>0</v>
      </c>
    </row>
    <row r="91" spans="1:120" outlineLevel="2">
      <c r="A91" s="189" t="s">
        <v>264</v>
      </c>
      <c r="B91" s="609">
        <v>1900</v>
      </c>
      <c r="C91" s="294" t="s">
        <v>296</v>
      </c>
      <c r="D91" s="294" t="s">
        <v>371</v>
      </c>
      <c r="E91" s="293">
        <v>0</v>
      </c>
      <c r="F91" s="293">
        <v>0</v>
      </c>
      <c r="G91" s="410">
        <v>0</v>
      </c>
      <c r="H91" s="410">
        <v>0</v>
      </c>
      <c r="I91" s="410">
        <v>0</v>
      </c>
      <c r="J91" s="410">
        <v>0</v>
      </c>
      <c r="K91" s="410">
        <v>0</v>
      </c>
      <c r="L91" s="410">
        <v>0</v>
      </c>
      <c r="M91" s="410">
        <v>0</v>
      </c>
      <c r="N91" s="410">
        <v>0</v>
      </c>
      <c r="O91" s="410">
        <v>0</v>
      </c>
      <c r="P91" s="410">
        <v>0</v>
      </c>
      <c r="Q91" s="410">
        <v>0</v>
      </c>
      <c r="R91" s="293">
        <v>0</v>
      </c>
      <c r="S91" s="236">
        <v>0</v>
      </c>
      <c r="T91" s="236">
        <v>0</v>
      </c>
      <c r="U91" s="236">
        <v>0</v>
      </c>
      <c r="V91" s="236">
        <v>0</v>
      </c>
      <c r="W91" s="236">
        <v>0</v>
      </c>
      <c r="X91" s="236">
        <v>0</v>
      </c>
      <c r="Y91" s="101">
        <v>0</v>
      </c>
      <c r="Z91" s="236">
        <v>0</v>
      </c>
      <c r="AA91" s="236">
        <v>0</v>
      </c>
      <c r="AB91" s="101">
        <v>0</v>
      </c>
      <c r="AC91" s="411">
        <v>0</v>
      </c>
      <c r="AD91" s="293">
        <v>0</v>
      </c>
      <c r="AE91" s="236">
        <v>0</v>
      </c>
      <c r="AF91" s="236">
        <v>0</v>
      </c>
      <c r="AG91" s="236">
        <v>0</v>
      </c>
      <c r="AH91" s="236">
        <v>0</v>
      </c>
      <c r="AI91" s="236">
        <v>0</v>
      </c>
      <c r="AJ91" s="236">
        <v>0</v>
      </c>
      <c r="AK91" s="236">
        <v>0</v>
      </c>
      <c r="AL91" s="236">
        <v>0</v>
      </c>
      <c r="AM91" s="236">
        <v>0</v>
      </c>
      <c r="AN91" s="236">
        <v>0</v>
      </c>
      <c r="AO91" s="236">
        <v>0</v>
      </c>
      <c r="AP91" s="236">
        <v>0</v>
      </c>
      <c r="AQ91" s="236">
        <v>0</v>
      </c>
      <c r="AR91" s="236">
        <v>0</v>
      </c>
      <c r="AS91" s="236">
        <v>0</v>
      </c>
      <c r="AT91" s="236">
        <v>0</v>
      </c>
      <c r="AU91" s="236">
        <v>0</v>
      </c>
      <c r="AV91" s="236">
        <v>0</v>
      </c>
      <c r="AW91" s="236">
        <v>0</v>
      </c>
      <c r="AX91" s="236">
        <v>0</v>
      </c>
      <c r="AY91" s="236">
        <v>0</v>
      </c>
      <c r="AZ91" s="236">
        <v>0</v>
      </c>
      <c r="BA91" s="236">
        <v>0</v>
      </c>
      <c r="BB91" s="236">
        <v>0</v>
      </c>
      <c r="BC91" s="293">
        <v>0</v>
      </c>
      <c r="BD91" s="236">
        <v>0</v>
      </c>
      <c r="BE91" s="236">
        <v>0</v>
      </c>
      <c r="BF91" s="236">
        <v>0</v>
      </c>
      <c r="BG91" s="236">
        <v>0</v>
      </c>
      <c r="BH91" s="236">
        <v>0</v>
      </c>
      <c r="BI91" s="236">
        <v>0</v>
      </c>
      <c r="BJ91" s="236">
        <v>0</v>
      </c>
      <c r="BK91" s="236">
        <v>0</v>
      </c>
      <c r="BL91" s="236">
        <v>0</v>
      </c>
      <c r="BM91" s="236">
        <v>0</v>
      </c>
      <c r="BN91" s="236">
        <v>0</v>
      </c>
      <c r="BO91" s="236">
        <v>0</v>
      </c>
      <c r="BP91" s="236">
        <v>0</v>
      </c>
      <c r="BQ91" s="236">
        <v>0</v>
      </c>
      <c r="BR91" s="236">
        <v>0</v>
      </c>
      <c r="BS91" s="236">
        <v>0</v>
      </c>
      <c r="BT91" s="236">
        <v>0</v>
      </c>
      <c r="BU91" s="236">
        <v>0</v>
      </c>
      <c r="BV91" s="236">
        <v>0</v>
      </c>
      <c r="BW91" s="236">
        <v>0</v>
      </c>
      <c r="BX91" s="293">
        <v>0</v>
      </c>
      <c r="BY91" s="293">
        <v>0</v>
      </c>
      <c r="BZ91" s="293">
        <v>0</v>
      </c>
      <c r="CA91" s="236">
        <v>0</v>
      </c>
      <c r="CB91" s="236">
        <v>0</v>
      </c>
      <c r="CC91" s="236">
        <v>0</v>
      </c>
      <c r="CD91" s="236">
        <v>0</v>
      </c>
      <c r="CE91" s="236">
        <v>0</v>
      </c>
      <c r="CF91" s="236">
        <v>0</v>
      </c>
      <c r="CG91" s="236">
        <v>0</v>
      </c>
      <c r="CH91" s="236">
        <v>0</v>
      </c>
      <c r="CI91" s="236">
        <v>0</v>
      </c>
      <c r="CJ91" s="236">
        <v>0</v>
      </c>
      <c r="CK91" s="236">
        <v>0</v>
      </c>
      <c r="CL91" s="293">
        <v>0</v>
      </c>
      <c r="CM91" s="236">
        <v>0</v>
      </c>
      <c r="CN91" s="236">
        <v>0</v>
      </c>
      <c r="CO91" s="236">
        <v>0</v>
      </c>
      <c r="CP91" s="236">
        <v>0</v>
      </c>
      <c r="CQ91" s="236">
        <v>0</v>
      </c>
      <c r="CR91" s="236">
        <v>0</v>
      </c>
      <c r="CS91" s="236">
        <v>0</v>
      </c>
      <c r="CT91" s="236">
        <v>0</v>
      </c>
      <c r="CU91" s="236">
        <v>0</v>
      </c>
    </row>
    <row r="92" spans="1:120" outlineLevel="2">
      <c r="A92" s="189" t="s">
        <v>265</v>
      </c>
      <c r="B92" s="609">
        <v>1900</v>
      </c>
      <c r="C92" s="294" t="s">
        <v>296</v>
      </c>
      <c r="D92" s="294" t="s">
        <v>372</v>
      </c>
      <c r="E92" s="293">
        <v>0</v>
      </c>
      <c r="F92" s="293">
        <v>0</v>
      </c>
      <c r="G92" s="410">
        <v>0</v>
      </c>
      <c r="H92" s="410">
        <v>0</v>
      </c>
      <c r="I92" s="410">
        <v>0</v>
      </c>
      <c r="J92" s="410">
        <v>0</v>
      </c>
      <c r="K92" s="410">
        <v>0</v>
      </c>
      <c r="L92" s="410">
        <v>0</v>
      </c>
      <c r="M92" s="410">
        <v>0</v>
      </c>
      <c r="N92" s="410">
        <v>0</v>
      </c>
      <c r="O92" s="410">
        <v>0</v>
      </c>
      <c r="P92" s="410">
        <v>0</v>
      </c>
      <c r="Q92" s="410">
        <v>0</v>
      </c>
      <c r="R92" s="293">
        <v>0</v>
      </c>
      <c r="S92" s="236">
        <v>0</v>
      </c>
      <c r="T92" s="236">
        <v>0</v>
      </c>
      <c r="U92" s="236">
        <v>0</v>
      </c>
      <c r="V92" s="236">
        <v>0</v>
      </c>
      <c r="W92" s="236">
        <v>0</v>
      </c>
      <c r="X92" s="236">
        <v>0</v>
      </c>
      <c r="Y92" s="101">
        <v>0</v>
      </c>
      <c r="Z92" s="236">
        <v>0</v>
      </c>
      <c r="AA92" s="236">
        <v>0</v>
      </c>
      <c r="AB92" s="101">
        <v>0</v>
      </c>
      <c r="AC92" s="411">
        <v>0</v>
      </c>
      <c r="AD92" s="293">
        <v>0</v>
      </c>
      <c r="AE92" s="236">
        <v>0</v>
      </c>
      <c r="AF92" s="236">
        <v>0</v>
      </c>
      <c r="AG92" s="236">
        <v>0</v>
      </c>
      <c r="AH92" s="236">
        <v>0</v>
      </c>
      <c r="AI92" s="236">
        <v>0</v>
      </c>
      <c r="AJ92" s="236">
        <v>0</v>
      </c>
      <c r="AK92" s="236">
        <v>0</v>
      </c>
      <c r="AL92" s="236">
        <v>0</v>
      </c>
      <c r="AM92" s="236">
        <v>0</v>
      </c>
      <c r="AN92" s="236">
        <v>0</v>
      </c>
      <c r="AO92" s="236">
        <v>0</v>
      </c>
      <c r="AP92" s="236">
        <v>0</v>
      </c>
      <c r="AQ92" s="236">
        <v>0</v>
      </c>
      <c r="AR92" s="236">
        <v>0</v>
      </c>
      <c r="AS92" s="236">
        <v>0</v>
      </c>
      <c r="AT92" s="236">
        <v>0</v>
      </c>
      <c r="AU92" s="236">
        <v>0</v>
      </c>
      <c r="AV92" s="236">
        <v>0</v>
      </c>
      <c r="AW92" s="236">
        <v>0</v>
      </c>
      <c r="AX92" s="236">
        <v>0</v>
      </c>
      <c r="AY92" s="236">
        <v>0</v>
      </c>
      <c r="AZ92" s="236">
        <v>0</v>
      </c>
      <c r="BA92" s="236">
        <v>0</v>
      </c>
      <c r="BB92" s="236">
        <v>0</v>
      </c>
      <c r="BC92" s="293">
        <v>0</v>
      </c>
      <c r="BD92" s="236">
        <v>0</v>
      </c>
      <c r="BE92" s="236">
        <v>0</v>
      </c>
      <c r="BF92" s="236">
        <v>0</v>
      </c>
      <c r="BG92" s="236">
        <v>0</v>
      </c>
      <c r="BH92" s="236">
        <v>0</v>
      </c>
      <c r="BI92" s="236">
        <v>0</v>
      </c>
      <c r="BJ92" s="236">
        <v>0</v>
      </c>
      <c r="BK92" s="236">
        <v>0</v>
      </c>
      <c r="BL92" s="236">
        <v>0</v>
      </c>
      <c r="BM92" s="236">
        <v>0</v>
      </c>
      <c r="BN92" s="236">
        <v>0</v>
      </c>
      <c r="BO92" s="236">
        <v>0</v>
      </c>
      <c r="BP92" s="236">
        <v>0</v>
      </c>
      <c r="BQ92" s="236">
        <v>0</v>
      </c>
      <c r="BR92" s="236">
        <v>0</v>
      </c>
      <c r="BS92" s="236">
        <v>0</v>
      </c>
      <c r="BT92" s="236">
        <v>0</v>
      </c>
      <c r="BU92" s="236">
        <v>0</v>
      </c>
      <c r="BV92" s="236">
        <v>0</v>
      </c>
      <c r="BW92" s="236">
        <v>0</v>
      </c>
      <c r="BX92" s="293">
        <v>0</v>
      </c>
      <c r="BY92" s="293">
        <v>0</v>
      </c>
      <c r="BZ92" s="293">
        <v>0</v>
      </c>
      <c r="CA92" s="236">
        <v>0</v>
      </c>
      <c r="CB92" s="236">
        <v>0</v>
      </c>
      <c r="CC92" s="236">
        <v>0</v>
      </c>
      <c r="CD92" s="236">
        <v>0</v>
      </c>
      <c r="CE92" s="236">
        <v>0</v>
      </c>
      <c r="CF92" s="236">
        <v>0</v>
      </c>
      <c r="CG92" s="236">
        <v>0</v>
      </c>
      <c r="CH92" s="236">
        <v>0</v>
      </c>
      <c r="CI92" s="236">
        <v>0</v>
      </c>
      <c r="CJ92" s="236">
        <v>0</v>
      </c>
      <c r="CK92" s="236">
        <v>0</v>
      </c>
      <c r="CL92" s="293">
        <v>0</v>
      </c>
      <c r="CM92" s="236">
        <v>0</v>
      </c>
      <c r="CN92" s="236">
        <v>0</v>
      </c>
      <c r="CO92" s="236">
        <v>0</v>
      </c>
      <c r="CP92" s="236">
        <v>0</v>
      </c>
      <c r="CQ92" s="236">
        <v>0</v>
      </c>
      <c r="CR92" s="236">
        <v>0</v>
      </c>
      <c r="CS92" s="236">
        <v>0</v>
      </c>
      <c r="CT92" s="236">
        <v>0</v>
      </c>
      <c r="CU92" s="236">
        <v>0</v>
      </c>
    </row>
    <row r="93" spans="1:120" outlineLevel="2">
      <c r="A93" s="189" t="s">
        <v>251</v>
      </c>
      <c r="B93" s="609">
        <v>1900</v>
      </c>
      <c r="C93" s="294" t="s">
        <v>296</v>
      </c>
      <c r="D93" s="294" t="s">
        <v>252</v>
      </c>
      <c r="E93" s="293">
        <v>0</v>
      </c>
      <c r="F93" s="293">
        <v>0</v>
      </c>
      <c r="G93" s="410">
        <v>0</v>
      </c>
      <c r="H93" s="410">
        <v>0</v>
      </c>
      <c r="I93" s="410">
        <v>0</v>
      </c>
      <c r="J93" s="410">
        <v>0</v>
      </c>
      <c r="K93" s="410">
        <v>0</v>
      </c>
      <c r="L93" s="410">
        <v>0</v>
      </c>
      <c r="M93" s="410">
        <v>0</v>
      </c>
      <c r="N93" s="410">
        <v>0</v>
      </c>
      <c r="O93" s="410">
        <v>0</v>
      </c>
      <c r="P93" s="410">
        <v>0</v>
      </c>
      <c r="Q93" s="410">
        <v>0</v>
      </c>
      <c r="R93" s="293">
        <v>0</v>
      </c>
      <c r="S93" s="236">
        <v>0</v>
      </c>
      <c r="T93" s="236">
        <v>0</v>
      </c>
      <c r="U93" s="236">
        <v>0</v>
      </c>
      <c r="V93" s="236">
        <v>0</v>
      </c>
      <c r="W93" s="236">
        <v>0</v>
      </c>
      <c r="X93" s="236">
        <v>0</v>
      </c>
      <c r="Y93" s="101">
        <v>0</v>
      </c>
      <c r="Z93" s="236">
        <v>0</v>
      </c>
      <c r="AA93" s="236">
        <v>0</v>
      </c>
      <c r="AB93" s="101">
        <v>0</v>
      </c>
      <c r="AC93" s="411">
        <v>0</v>
      </c>
      <c r="AD93" s="293">
        <v>0</v>
      </c>
      <c r="AE93" s="236">
        <v>0</v>
      </c>
      <c r="AF93" s="236">
        <v>0</v>
      </c>
      <c r="AG93" s="236">
        <v>0</v>
      </c>
      <c r="AH93" s="236">
        <v>0</v>
      </c>
      <c r="AI93" s="236">
        <v>0</v>
      </c>
      <c r="AJ93" s="236">
        <v>0</v>
      </c>
      <c r="AK93" s="236">
        <v>0</v>
      </c>
      <c r="AL93" s="236">
        <v>0</v>
      </c>
      <c r="AM93" s="236">
        <v>0</v>
      </c>
      <c r="AN93" s="236">
        <v>0</v>
      </c>
      <c r="AO93" s="236">
        <v>0</v>
      </c>
      <c r="AP93" s="236">
        <v>0</v>
      </c>
      <c r="AQ93" s="236">
        <v>0</v>
      </c>
      <c r="AR93" s="236">
        <v>0</v>
      </c>
      <c r="AS93" s="236">
        <v>0</v>
      </c>
      <c r="AT93" s="236">
        <v>0</v>
      </c>
      <c r="AU93" s="236">
        <v>0</v>
      </c>
      <c r="AV93" s="236">
        <v>0</v>
      </c>
      <c r="AW93" s="236">
        <v>0</v>
      </c>
      <c r="AX93" s="236">
        <v>0</v>
      </c>
      <c r="AY93" s="236">
        <v>0</v>
      </c>
      <c r="AZ93" s="236">
        <v>0</v>
      </c>
      <c r="BA93" s="236">
        <v>0</v>
      </c>
      <c r="BB93" s="236">
        <v>0</v>
      </c>
      <c r="BC93" s="293">
        <v>0</v>
      </c>
      <c r="BD93" s="236">
        <v>0</v>
      </c>
      <c r="BE93" s="236">
        <v>0</v>
      </c>
      <c r="BF93" s="236">
        <v>0</v>
      </c>
      <c r="BG93" s="236">
        <v>0</v>
      </c>
      <c r="BH93" s="236">
        <v>0</v>
      </c>
      <c r="BI93" s="236">
        <v>0</v>
      </c>
      <c r="BJ93" s="236">
        <v>0</v>
      </c>
      <c r="BK93" s="236">
        <v>0</v>
      </c>
      <c r="BL93" s="236">
        <v>0</v>
      </c>
      <c r="BM93" s="236">
        <v>0</v>
      </c>
      <c r="BN93" s="236">
        <v>0</v>
      </c>
      <c r="BO93" s="236">
        <v>0</v>
      </c>
      <c r="BP93" s="236">
        <v>0</v>
      </c>
      <c r="BQ93" s="236">
        <v>0</v>
      </c>
      <c r="BR93" s="236">
        <v>0</v>
      </c>
      <c r="BS93" s="236">
        <v>0</v>
      </c>
      <c r="BT93" s="236">
        <v>0</v>
      </c>
      <c r="BU93" s="236">
        <v>0</v>
      </c>
      <c r="BV93" s="236">
        <v>0</v>
      </c>
      <c r="BW93" s="236">
        <v>0</v>
      </c>
      <c r="BX93" s="293">
        <v>0</v>
      </c>
      <c r="BY93" s="293">
        <v>0</v>
      </c>
      <c r="BZ93" s="293">
        <v>0</v>
      </c>
      <c r="CA93" s="236">
        <v>0</v>
      </c>
      <c r="CB93" s="236">
        <v>0</v>
      </c>
      <c r="CC93" s="236">
        <v>0</v>
      </c>
      <c r="CD93" s="236">
        <v>0</v>
      </c>
      <c r="CE93" s="236">
        <v>0</v>
      </c>
      <c r="CF93" s="236">
        <v>0</v>
      </c>
      <c r="CG93" s="236">
        <v>0</v>
      </c>
      <c r="CH93" s="236">
        <v>0</v>
      </c>
      <c r="CI93" s="236">
        <v>0</v>
      </c>
      <c r="CJ93" s="236">
        <v>0</v>
      </c>
      <c r="CK93" s="236">
        <v>0</v>
      </c>
      <c r="CL93" s="293">
        <v>0</v>
      </c>
      <c r="CM93" s="236">
        <v>0</v>
      </c>
      <c r="CN93" s="236">
        <v>0</v>
      </c>
      <c r="CO93" s="236">
        <v>0</v>
      </c>
      <c r="CP93" s="236">
        <v>0</v>
      </c>
      <c r="CQ93" s="236">
        <v>0</v>
      </c>
      <c r="CR93" s="236">
        <v>0</v>
      </c>
      <c r="CS93" s="236">
        <v>0</v>
      </c>
      <c r="CT93" s="236">
        <v>0</v>
      </c>
      <c r="CU93" s="236">
        <v>0</v>
      </c>
    </row>
    <row r="94" spans="1:120" outlineLevel="2">
      <c r="A94" s="189" t="s">
        <v>253</v>
      </c>
      <c r="B94" s="609">
        <v>1900</v>
      </c>
      <c r="C94" s="294" t="s">
        <v>296</v>
      </c>
      <c r="D94" s="294" t="s">
        <v>254</v>
      </c>
      <c r="E94" s="293">
        <v>0</v>
      </c>
      <c r="F94" s="293">
        <v>0</v>
      </c>
      <c r="G94" s="410">
        <v>0</v>
      </c>
      <c r="H94" s="410">
        <v>0</v>
      </c>
      <c r="I94" s="410">
        <v>0</v>
      </c>
      <c r="J94" s="410">
        <v>0</v>
      </c>
      <c r="K94" s="410">
        <v>0</v>
      </c>
      <c r="L94" s="410">
        <v>0</v>
      </c>
      <c r="M94" s="410">
        <v>0</v>
      </c>
      <c r="N94" s="410">
        <v>0</v>
      </c>
      <c r="O94" s="410">
        <v>0</v>
      </c>
      <c r="P94" s="410">
        <v>0</v>
      </c>
      <c r="Q94" s="410">
        <v>0</v>
      </c>
      <c r="R94" s="293">
        <v>0</v>
      </c>
      <c r="S94" s="236">
        <v>0</v>
      </c>
      <c r="T94" s="236">
        <v>0</v>
      </c>
      <c r="U94" s="236">
        <v>0</v>
      </c>
      <c r="V94" s="236">
        <v>0</v>
      </c>
      <c r="W94" s="236">
        <v>0</v>
      </c>
      <c r="X94" s="236">
        <v>0</v>
      </c>
      <c r="Y94" s="101">
        <v>0</v>
      </c>
      <c r="Z94" s="236">
        <v>0</v>
      </c>
      <c r="AA94" s="236">
        <v>0</v>
      </c>
      <c r="AB94" s="101">
        <v>0</v>
      </c>
      <c r="AC94" s="411">
        <v>0</v>
      </c>
      <c r="AD94" s="293">
        <v>0</v>
      </c>
      <c r="AE94" s="236">
        <v>0</v>
      </c>
      <c r="AF94" s="236">
        <v>0</v>
      </c>
      <c r="AG94" s="236">
        <v>0</v>
      </c>
      <c r="AH94" s="236">
        <v>0</v>
      </c>
      <c r="AI94" s="236">
        <v>0</v>
      </c>
      <c r="AJ94" s="236">
        <v>0</v>
      </c>
      <c r="AK94" s="236">
        <v>0</v>
      </c>
      <c r="AL94" s="236">
        <v>0</v>
      </c>
      <c r="AM94" s="236">
        <v>0</v>
      </c>
      <c r="AN94" s="236">
        <v>0</v>
      </c>
      <c r="AO94" s="236">
        <v>0</v>
      </c>
      <c r="AP94" s="236">
        <v>0</v>
      </c>
      <c r="AQ94" s="236">
        <v>0</v>
      </c>
      <c r="AR94" s="236">
        <v>0</v>
      </c>
      <c r="AS94" s="236">
        <v>0</v>
      </c>
      <c r="AT94" s="236">
        <v>0</v>
      </c>
      <c r="AU94" s="236">
        <v>0</v>
      </c>
      <c r="AV94" s="236">
        <v>0</v>
      </c>
      <c r="AW94" s="236">
        <v>0</v>
      </c>
      <c r="AX94" s="236">
        <v>0</v>
      </c>
      <c r="AY94" s="236">
        <v>0</v>
      </c>
      <c r="AZ94" s="236">
        <v>0</v>
      </c>
      <c r="BA94" s="236">
        <v>0</v>
      </c>
      <c r="BB94" s="236">
        <v>0</v>
      </c>
      <c r="BC94" s="293">
        <v>0</v>
      </c>
      <c r="BD94" s="236">
        <v>0</v>
      </c>
      <c r="BE94" s="236">
        <v>0</v>
      </c>
      <c r="BF94" s="236">
        <v>0</v>
      </c>
      <c r="BG94" s="236">
        <v>0</v>
      </c>
      <c r="BH94" s="236">
        <v>0</v>
      </c>
      <c r="BI94" s="236">
        <v>0</v>
      </c>
      <c r="BJ94" s="236">
        <v>0</v>
      </c>
      <c r="BK94" s="236">
        <v>0</v>
      </c>
      <c r="BL94" s="236">
        <v>0</v>
      </c>
      <c r="BM94" s="236">
        <v>0</v>
      </c>
      <c r="BN94" s="236">
        <v>0</v>
      </c>
      <c r="BO94" s="236">
        <v>0</v>
      </c>
      <c r="BP94" s="236">
        <v>0</v>
      </c>
      <c r="BQ94" s="236">
        <v>0</v>
      </c>
      <c r="BR94" s="236">
        <v>0</v>
      </c>
      <c r="BS94" s="236">
        <v>0</v>
      </c>
      <c r="BT94" s="236">
        <v>0</v>
      </c>
      <c r="BU94" s="236">
        <v>0</v>
      </c>
      <c r="BV94" s="236">
        <v>0</v>
      </c>
      <c r="BW94" s="236">
        <v>0</v>
      </c>
      <c r="BX94" s="293">
        <v>0</v>
      </c>
      <c r="BY94" s="293">
        <v>0</v>
      </c>
      <c r="BZ94" s="293">
        <v>0</v>
      </c>
      <c r="CA94" s="236">
        <v>0</v>
      </c>
      <c r="CB94" s="236">
        <v>0</v>
      </c>
      <c r="CC94" s="236">
        <v>0</v>
      </c>
      <c r="CD94" s="236">
        <v>0</v>
      </c>
      <c r="CE94" s="236">
        <v>0</v>
      </c>
      <c r="CF94" s="236">
        <v>0</v>
      </c>
      <c r="CG94" s="236">
        <v>0</v>
      </c>
      <c r="CH94" s="236">
        <v>0</v>
      </c>
      <c r="CI94" s="236">
        <v>0</v>
      </c>
      <c r="CJ94" s="236">
        <v>0</v>
      </c>
      <c r="CK94" s="236">
        <v>0</v>
      </c>
      <c r="CL94" s="293">
        <v>0</v>
      </c>
      <c r="CM94" s="236">
        <v>0</v>
      </c>
      <c r="CN94" s="236">
        <v>0</v>
      </c>
      <c r="CO94" s="236">
        <v>0</v>
      </c>
      <c r="CP94" s="236">
        <v>0</v>
      </c>
      <c r="CQ94" s="236">
        <v>0</v>
      </c>
      <c r="CR94" s="236">
        <v>0</v>
      </c>
      <c r="CS94" s="236">
        <v>0</v>
      </c>
      <c r="CT94" s="236">
        <v>0</v>
      </c>
      <c r="CU94" s="236">
        <v>0</v>
      </c>
    </row>
    <row r="95" spans="1:120" outlineLevel="2">
      <c r="A95" s="189" t="s">
        <v>773</v>
      </c>
      <c r="B95" s="609">
        <v>1900</v>
      </c>
      <c r="C95" s="294" t="s">
        <v>296</v>
      </c>
      <c r="D95" s="294" t="s">
        <v>772</v>
      </c>
      <c r="E95" s="293">
        <v>0</v>
      </c>
      <c r="F95" s="293"/>
      <c r="G95" s="410"/>
      <c r="H95" s="410"/>
      <c r="I95" s="410"/>
      <c r="J95" s="410"/>
      <c r="K95" s="410"/>
      <c r="L95" s="410"/>
      <c r="M95" s="410"/>
      <c r="N95" s="410"/>
      <c r="O95" s="410"/>
      <c r="P95" s="410"/>
      <c r="Q95" s="410"/>
      <c r="R95" s="293"/>
      <c r="S95" s="236"/>
      <c r="T95" s="236"/>
      <c r="U95" s="236"/>
      <c r="V95" s="236"/>
      <c r="W95" s="236"/>
      <c r="X95" s="236"/>
      <c r="Y95" s="101"/>
      <c r="Z95" s="236"/>
      <c r="AA95" s="236"/>
      <c r="AB95" s="101"/>
      <c r="AC95" s="411"/>
      <c r="AD95" s="293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236"/>
      <c r="AQ95" s="236"/>
      <c r="AR95" s="236"/>
      <c r="AS95" s="236"/>
      <c r="AT95" s="236"/>
      <c r="AU95" s="236"/>
      <c r="AV95" s="236"/>
      <c r="AW95" s="236"/>
      <c r="AX95" s="236"/>
      <c r="AY95" s="236"/>
      <c r="AZ95" s="236"/>
      <c r="BA95" s="236"/>
      <c r="BB95" s="236"/>
      <c r="BC95" s="293"/>
      <c r="BD95" s="236"/>
      <c r="BE95" s="236"/>
      <c r="BF95" s="236"/>
      <c r="BG95" s="236"/>
      <c r="BH95" s="236"/>
      <c r="BI95" s="236"/>
      <c r="BJ95" s="236"/>
      <c r="BK95" s="236"/>
      <c r="BL95" s="236"/>
      <c r="BM95" s="236"/>
      <c r="BN95" s="236">
        <v>0</v>
      </c>
      <c r="BO95" s="236">
        <v>0</v>
      </c>
      <c r="BP95" s="236">
        <v>0</v>
      </c>
      <c r="BQ95" s="236">
        <v>0</v>
      </c>
      <c r="BR95" s="236">
        <v>0</v>
      </c>
      <c r="BS95" s="236">
        <v>0</v>
      </c>
      <c r="BT95" s="236">
        <v>0</v>
      </c>
      <c r="BU95" s="236">
        <v>0</v>
      </c>
      <c r="BV95" s="236">
        <v>0</v>
      </c>
      <c r="BW95" s="236">
        <v>0</v>
      </c>
      <c r="BX95" s="293">
        <v>0</v>
      </c>
      <c r="BY95" s="293">
        <v>0</v>
      </c>
      <c r="BZ95" s="293">
        <v>0</v>
      </c>
      <c r="CA95" s="236">
        <v>0</v>
      </c>
      <c r="CB95" s="236">
        <v>0</v>
      </c>
      <c r="CC95" s="236">
        <v>0</v>
      </c>
      <c r="CD95" s="236">
        <v>0</v>
      </c>
      <c r="CE95" s="236">
        <v>0</v>
      </c>
      <c r="CF95" s="236">
        <v>0</v>
      </c>
      <c r="CG95" s="236">
        <v>0</v>
      </c>
      <c r="CH95" s="236">
        <v>0</v>
      </c>
      <c r="CI95" s="236">
        <v>0</v>
      </c>
      <c r="CJ95" s="236">
        <v>0</v>
      </c>
      <c r="CK95" s="236">
        <v>0</v>
      </c>
      <c r="CL95" s="293">
        <v>0</v>
      </c>
      <c r="CM95" s="236">
        <v>0</v>
      </c>
      <c r="CN95" s="236">
        <v>0</v>
      </c>
      <c r="CO95" s="236">
        <v>0</v>
      </c>
      <c r="CP95" s="236">
        <v>0</v>
      </c>
      <c r="CQ95" s="236">
        <v>0</v>
      </c>
      <c r="CR95" s="236">
        <v>0</v>
      </c>
      <c r="CS95" s="236">
        <v>0</v>
      </c>
      <c r="CT95" s="236">
        <v>0</v>
      </c>
      <c r="CU95" s="236">
        <v>0</v>
      </c>
    </row>
    <row r="96" spans="1:120" outlineLevel="2">
      <c r="A96" s="189" t="s">
        <v>279</v>
      </c>
      <c r="B96" s="610">
        <v>1900</v>
      </c>
      <c r="C96" s="294" t="s">
        <v>296</v>
      </c>
      <c r="D96" s="294" t="s">
        <v>386</v>
      </c>
      <c r="E96" s="293">
        <v>0</v>
      </c>
      <c r="F96" s="293">
        <v>0</v>
      </c>
      <c r="G96" s="410">
        <v>0</v>
      </c>
      <c r="H96" s="410">
        <v>0</v>
      </c>
      <c r="I96" s="410">
        <v>0</v>
      </c>
      <c r="J96" s="410">
        <v>0</v>
      </c>
      <c r="K96" s="410">
        <v>0</v>
      </c>
      <c r="L96" s="410">
        <v>0</v>
      </c>
      <c r="M96" s="410">
        <v>0</v>
      </c>
      <c r="N96" s="410">
        <v>0</v>
      </c>
      <c r="O96" s="410">
        <v>0</v>
      </c>
      <c r="P96" s="410">
        <v>0</v>
      </c>
      <c r="Q96" s="410">
        <v>0</v>
      </c>
      <c r="R96" s="293">
        <v>0</v>
      </c>
      <c r="S96" s="236">
        <v>0</v>
      </c>
      <c r="T96" s="236">
        <v>0</v>
      </c>
      <c r="U96" s="236">
        <v>0</v>
      </c>
      <c r="V96" s="236">
        <v>0</v>
      </c>
      <c r="W96" s="236">
        <v>0</v>
      </c>
      <c r="X96" s="236">
        <v>361656.06</v>
      </c>
      <c r="Y96" s="101">
        <v>0</v>
      </c>
      <c r="Z96" s="236">
        <v>0</v>
      </c>
      <c r="AA96" s="236">
        <v>0</v>
      </c>
      <c r="AB96" s="101">
        <v>0</v>
      </c>
      <c r="AC96" s="411">
        <v>0</v>
      </c>
      <c r="AD96" s="293">
        <v>0</v>
      </c>
      <c r="AE96" s="236">
        <v>0</v>
      </c>
      <c r="AF96" s="236">
        <v>0</v>
      </c>
      <c r="AG96" s="236">
        <v>0</v>
      </c>
      <c r="AH96" s="236">
        <v>0</v>
      </c>
      <c r="AI96" s="236">
        <v>0</v>
      </c>
      <c r="AJ96" s="236">
        <v>0</v>
      </c>
      <c r="AK96" s="236">
        <v>0</v>
      </c>
      <c r="AL96" s="236">
        <v>0</v>
      </c>
      <c r="AM96" s="236">
        <v>0</v>
      </c>
      <c r="AN96" s="236">
        <v>0</v>
      </c>
      <c r="AO96" s="236">
        <v>0</v>
      </c>
      <c r="AP96" s="236">
        <v>0</v>
      </c>
      <c r="AQ96" s="236">
        <v>0</v>
      </c>
      <c r="AR96" s="236">
        <v>0</v>
      </c>
      <c r="AS96" s="236">
        <v>0</v>
      </c>
      <c r="AT96" s="236">
        <v>0</v>
      </c>
      <c r="AU96" s="236">
        <v>0</v>
      </c>
      <c r="AV96" s="236">
        <v>0</v>
      </c>
      <c r="AW96" s="236">
        <v>0</v>
      </c>
      <c r="AX96" s="236">
        <v>0</v>
      </c>
      <c r="AY96" s="236">
        <v>0</v>
      </c>
      <c r="AZ96" s="236">
        <v>0</v>
      </c>
      <c r="BA96" s="236">
        <v>0</v>
      </c>
      <c r="BB96" s="236">
        <v>0</v>
      </c>
      <c r="BC96" s="293">
        <v>0</v>
      </c>
      <c r="BD96" s="236">
        <v>0</v>
      </c>
      <c r="BE96" s="236">
        <v>0</v>
      </c>
      <c r="BF96" s="236">
        <v>0</v>
      </c>
      <c r="BG96" s="236">
        <v>0</v>
      </c>
      <c r="BH96" s="236">
        <v>0</v>
      </c>
      <c r="BI96" s="236">
        <v>0</v>
      </c>
      <c r="BJ96" s="236">
        <v>0</v>
      </c>
      <c r="BK96" s="236">
        <v>0</v>
      </c>
      <c r="BL96" s="236">
        <v>0</v>
      </c>
      <c r="BM96" s="236">
        <v>0</v>
      </c>
      <c r="BN96" s="236">
        <v>0</v>
      </c>
      <c r="BO96" s="236">
        <v>0</v>
      </c>
      <c r="BP96" s="236">
        <v>0</v>
      </c>
      <c r="BQ96" s="236">
        <v>0</v>
      </c>
      <c r="BR96" s="236">
        <v>0</v>
      </c>
      <c r="BS96" s="236">
        <v>0</v>
      </c>
      <c r="BT96" s="236">
        <v>0</v>
      </c>
      <c r="BU96" s="236">
        <v>0</v>
      </c>
      <c r="BV96" s="236">
        <v>0</v>
      </c>
      <c r="BW96" s="236">
        <v>0</v>
      </c>
      <c r="BX96" s="293">
        <v>0</v>
      </c>
      <c r="BY96" s="293">
        <v>0</v>
      </c>
      <c r="BZ96" s="293">
        <v>0</v>
      </c>
      <c r="CA96" s="236">
        <v>0</v>
      </c>
      <c r="CB96" s="236">
        <v>0</v>
      </c>
      <c r="CC96" s="236">
        <v>0</v>
      </c>
      <c r="CD96" s="236">
        <v>0</v>
      </c>
      <c r="CE96" s="236">
        <v>0</v>
      </c>
      <c r="CF96" s="236">
        <v>0</v>
      </c>
      <c r="CG96" s="236">
        <v>0</v>
      </c>
      <c r="CH96" s="236">
        <v>0</v>
      </c>
      <c r="CI96" s="236">
        <v>0</v>
      </c>
      <c r="CJ96" s="236">
        <v>0</v>
      </c>
      <c r="CK96" s="236">
        <v>0</v>
      </c>
      <c r="CL96" s="293">
        <v>0</v>
      </c>
      <c r="CM96" s="236">
        <v>0</v>
      </c>
      <c r="CN96" s="236">
        <v>0</v>
      </c>
      <c r="CO96" s="236">
        <v>0</v>
      </c>
      <c r="CP96" s="236">
        <v>0</v>
      </c>
      <c r="CQ96" s="236">
        <v>0</v>
      </c>
      <c r="CR96" s="236">
        <v>0</v>
      </c>
      <c r="CS96" s="236">
        <v>0</v>
      </c>
      <c r="CT96" s="236">
        <v>0</v>
      </c>
      <c r="CU96" s="236">
        <v>0</v>
      </c>
    </row>
    <row r="97" spans="1:120" ht="15" outlineLevel="2">
      <c r="A97" s="189" t="s">
        <v>268</v>
      </c>
      <c r="B97" s="105">
        <v>2830</v>
      </c>
      <c r="C97" s="294" t="s">
        <v>296</v>
      </c>
      <c r="D97" s="294" t="s">
        <v>375</v>
      </c>
      <c r="E97" s="293">
        <v>0</v>
      </c>
      <c r="F97" s="293">
        <v>0</v>
      </c>
      <c r="G97" s="410">
        <v>0</v>
      </c>
      <c r="H97" s="410">
        <v>0</v>
      </c>
      <c r="I97" s="410">
        <v>0</v>
      </c>
      <c r="J97" s="410">
        <v>0</v>
      </c>
      <c r="K97" s="410">
        <v>0</v>
      </c>
      <c r="L97" s="410">
        <v>0</v>
      </c>
      <c r="M97" s="410">
        <v>0</v>
      </c>
      <c r="N97" s="410">
        <v>0</v>
      </c>
      <c r="O97" s="410">
        <v>0</v>
      </c>
      <c r="P97" s="410">
        <v>0</v>
      </c>
      <c r="Q97" s="410">
        <v>0</v>
      </c>
      <c r="R97" s="293">
        <v>0</v>
      </c>
      <c r="S97" s="236">
        <v>0</v>
      </c>
      <c r="T97" s="236">
        <v>0</v>
      </c>
      <c r="U97" s="236">
        <v>0</v>
      </c>
      <c r="V97" s="236">
        <v>0</v>
      </c>
      <c r="W97" s="236">
        <v>0</v>
      </c>
      <c r="X97" s="236">
        <v>0</v>
      </c>
      <c r="Y97" s="101">
        <v>0</v>
      </c>
      <c r="Z97" s="236">
        <v>0</v>
      </c>
      <c r="AA97" s="236">
        <v>0</v>
      </c>
      <c r="AB97" s="101">
        <v>0</v>
      </c>
      <c r="AC97" s="411">
        <v>0</v>
      </c>
      <c r="AD97" s="293">
        <v>0</v>
      </c>
      <c r="AE97" s="236">
        <v>0</v>
      </c>
      <c r="AF97" s="236">
        <v>0</v>
      </c>
      <c r="AG97" s="236">
        <v>0</v>
      </c>
      <c r="AH97" s="236">
        <v>0</v>
      </c>
      <c r="AI97" s="236">
        <v>0</v>
      </c>
      <c r="AJ97" s="236">
        <v>0</v>
      </c>
      <c r="AK97" s="236">
        <v>0</v>
      </c>
      <c r="AL97" s="236">
        <v>0</v>
      </c>
      <c r="AM97" s="236">
        <v>0</v>
      </c>
      <c r="AN97" s="236">
        <v>0</v>
      </c>
      <c r="AO97" s="236">
        <v>0</v>
      </c>
      <c r="AP97" s="236">
        <v>0</v>
      </c>
      <c r="AQ97" s="236">
        <v>0</v>
      </c>
      <c r="AR97" s="236">
        <v>0</v>
      </c>
      <c r="AS97" s="236">
        <v>0</v>
      </c>
      <c r="AT97" s="236">
        <v>0</v>
      </c>
      <c r="AU97" s="236">
        <v>0</v>
      </c>
      <c r="AV97" s="236">
        <v>0</v>
      </c>
      <c r="AW97" s="236">
        <v>0</v>
      </c>
      <c r="AX97" s="236">
        <v>0</v>
      </c>
      <c r="AY97" s="236">
        <v>0</v>
      </c>
      <c r="AZ97" s="236">
        <v>0</v>
      </c>
      <c r="BA97" s="236">
        <v>0</v>
      </c>
      <c r="BB97" s="236">
        <v>0</v>
      </c>
      <c r="BC97" s="293">
        <v>0</v>
      </c>
      <c r="BD97" s="236">
        <v>0</v>
      </c>
      <c r="BE97" s="236">
        <v>0</v>
      </c>
      <c r="BF97" s="236">
        <v>0</v>
      </c>
      <c r="BG97" s="236">
        <v>0</v>
      </c>
      <c r="BH97" s="236">
        <v>0</v>
      </c>
      <c r="BI97" s="236">
        <v>0</v>
      </c>
      <c r="BJ97" s="236">
        <v>0</v>
      </c>
      <c r="BK97" s="236">
        <v>0</v>
      </c>
      <c r="BL97" s="236">
        <v>0</v>
      </c>
      <c r="BM97" s="236">
        <v>0</v>
      </c>
      <c r="BN97" s="236">
        <v>0</v>
      </c>
      <c r="BO97" s="236">
        <v>0</v>
      </c>
      <c r="BP97" s="236">
        <v>0</v>
      </c>
      <c r="BQ97" s="236">
        <v>0</v>
      </c>
      <c r="BR97" s="236">
        <v>0</v>
      </c>
      <c r="BS97" s="236">
        <v>0</v>
      </c>
      <c r="BT97" s="236">
        <v>0</v>
      </c>
      <c r="BU97" s="236">
        <v>0</v>
      </c>
      <c r="BV97" s="236">
        <v>0</v>
      </c>
      <c r="BW97" s="236">
        <v>0</v>
      </c>
      <c r="BX97" s="293">
        <v>0</v>
      </c>
      <c r="BY97" s="293">
        <v>0</v>
      </c>
      <c r="BZ97" s="293">
        <v>0</v>
      </c>
      <c r="CA97" s="236">
        <v>0</v>
      </c>
      <c r="CB97" s="236">
        <v>0</v>
      </c>
      <c r="CC97" s="236">
        <v>0</v>
      </c>
      <c r="CD97" s="236">
        <v>0</v>
      </c>
      <c r="CE97" s="236">
        <v>0</v>
      </c>
      <c r="CF97" s="236">
        <v>0</v>
      </c>
      <c r="CG97" s="236">
        <v>0</v>
      </c>
      <c r="CH97" s="236">
        <v>0</v>
      </c>
      <c r="CI97" s="236">
        <v>0</v>
      </c>
      <c r="CJ97" s="236">
        <v>0</v>
      </c>
      <c r="CK97" s="236">
        <v>0</v>
      </c>
      <c r="CL97" s="293">
        <v>0</v>
      </c>
      <c r="CM97" s="236">
        <v>0</v>
      </c>
      <c r="CN97" s="236">
        <v>0</v>
      </c>
      <c r="CO97" s="236">
        <v>0</v>
      </c>
      <c r="CP97" s="236">
        <v>0</v>
      </c>
      <c r="CQ97" s="236">
        <v>0</v>
      </c>
      <c r="CR97" s="236">
        <v>0</v>
      </c>
      <c r="CS97" s="236">
        <v>0</v>
      </c>
      <c r="CT97" s="236">
        <v>0</v>
      </c>
      <c r="CU97" s="236">
        <v>0</v>
      </c>
    </row>
    <row r="98" spans="1:120" ht="15" outlineLevel="2">
      <c r="A98" s="189" t="s">
        <v>807</v>
      </c>
      <c r="B98" s="105">
        <v>2830</v>
      </c>
      <c r="C98" s="294" t="s">
        <v>296</v>
      </c>
      <c r="D98" s="294" t="s">
        <v>749</v>
      </c>
      <c r="E98" s="293">
        <v>0</v>
      </c>
      <c r="F98" s="293"/>
      <c r="G98" s="410"/>
      <c r="H98" s="410"/>
      <c r="I98" s="410"/>
      <c r="J98" s="410"/>
      <c r="K98" s="410"/>
      <c r="L98" s="410"/>
      <c r="M98" s="410"/>
      <c r="N98" s="410"/>
      <c r="O98" s="410"/>
      <c r="P98" s="410"/>
      <c r="Q98" s="410"/>
      <c r="R98" s="293"/>
      <c r="S98" s="236"/>
      <c r="T98" s="236"/>
      <c r="U98" s="236"/>
      <c r="V98" s="236"/>
      <c r="W98" s="236"/>
      <c r="X98" s="236"/>
      <c r="Y98" s="101"/>
      <c r="Z98" s="236"/>
      <c r="AA98" s="236"/>
      <c r="AB98" s="101"/>
      <c r="AC98" s="411"/>
      <c r="AD98" s="293"/>
      <c r="AE98" s="236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  <c r="AR98" s="236"/>
      <c r="AS98" s="236"/>
      <c r="AT98" s="236"/>
      <c r="AU98" s="236"/>
      <c r="AV98" s="236"/>
      <c r="AW98" s="236"/>
      <c r="AX98" s="236"/>
      <c r="AY98" s="236"/>
      <c r="AZ98" s="236"/>
      <c r="BA98" s="236"/>
      <c r="BB98" s="236"/>
      <c r="BC98" s="293"/>
      <c r="BD98" s="236"/>
      <c r="BE98" s="236"/>
      <c r="BF98" s="236"/>
      <c r="BG98" s="236"/>
      <c r="BH98" s="236"/>
      <c r="BI98" s="236"/>
      <c r="BJ98" s="236"/>
      <c r="BK98" s="236"/>
      <c r="BL98" s="236"/>
      <c r="BM98" s="236"/>
      <c r="BN98" s="236"/>
      <c r="BO98" s="236">
        <v>0</v>
      </c>
      <c r="BP98" s="236">
        <v>0</v>
      </c>
      <c r="BQ98" s="236">
        <v>0</v>
      </c>
      <c r="BR98" s="236">
        <v>0</v>
      </c>
      <c r="BS98" s="236">
        <v>0</v>
      </c>
      <c r="BT98" s="236">
        <v>0</v>
      </c>
      <c r="BU98" s="236">
        <v>0</v>
      </c>
      <c r="BV98" s="236">
        <v>0</v>
      </c>
      <c r="BW98" s="236">
        <v>0</v>
      </c>
      <c r="BX98" s="293">
        <v>0</v>
      </c>
      <c r="BY98" s="293">
        <v>0</v>
      </c>
      <c r="BZ98" s="293">
        <v>0</v>
      </c>
      <c r="CA98" s="236">
        <v>0</v>
      </c>
      <c r="CB98" s="236">
        <v>0</v>
      </c>
      <c r="CC98" s="236">
        <v>0</v>
      </c>
      <c r="CD98" s="236">
        <v>0</v>
      </c>
      <c r="CE98" s="236">
        <v>0</v>
      </c>
      <c r="CF98" s="236">
        <v>0</v>
      </c>
      <c r="CG98" s="236">
        <v>0</v>
      </c>
      <c r="CH98" s="236">
        <v>0</v>
      </c>
      <c r="CI98" s="236">
        <v>0</v>
      </c>
      <c r="CJ98" s="236">
        <v>0</v>
      </c>
      <c r="CK98" s="236">
        <v>0</v>
      </c>
      <c r="CL98" s="293">
        <v>0</v>
      </c>
      <c r="CM98" s="236">
        <v>0</v>
      </c>
      <c r="CN98" s="236">
        <v>0</v>
      </c>
      <c r="CO98" s="236">
        <v>0</v>
      </c>
      <c r="CP98" s="236">
        <v>0</v>
      </c>
      <c r="CQ98" s="236">
        <v>0</v>
      </c>
      <c r="CR98" s="236">
        <v>0</v>
      </c>
      <c r="CS98" s="236">
        <v>0</v>
      </c>
      <c r="CT98" s="236">
        <v>0</v>
      </c>
      <c r="CU98" s="236">
        <v>0</v>
      </c>
    </row>
    <row r="99" spans="1:120" outlineLevel="2">
      <c r="A99" s="189" t="s">
        <v>269</v>
      </c>
      <c r="B99" s="611">
        <v>1900</v>
      </c>
      <c r="C99" s="294" t="s">
        <v>296</v>
      </c>
      <c r="D99" s="294" t="s">
        <v>376</v>
      </c>
      <c r="E99" s="293">
        <v>0</v>
      </c>
      <c r="F99" s="293">
        <v>0</v>
      </c>
      <c r="G99" s="410">
        <v>0</v>
      </c>
      <c r="H99" s="410">
        <v>0</v>
      </c>
      <c r="I99" s="410">
        <v>0</v>
      </c>
      <c r="J99" s="410">
        <v>0</v>
      </c>
      <c r="K99" s="410">
        <v>0</v>
      </c>
      <c r="L99" s="410">
        <v>0</v>
      </c>
      <c r="M99" s="410">
        <v>0</v>
      </c>
      <c r="N99" s="410">
        <v>0</v>
      </c>
      <c r="O99" s="410">
        <v>0</v>
      </c>
      <c r="P99" s="410">
        <v>0</v>
      </c>
      <c r="Q99" s="410">
        <v>0</v>
      </c>
      <c r="R99" s="293">
        <v>0</v>
      </c>
      <c r="S99" s="236">
        <v>0</v>
      </c>
      <c r="T99" s="236">
        <v>0</v>
      </c>
      <c r="U99" s="236">
        <v>0</v>
      </c>
      <c r="V99" s="236">
        <v>0</v>
      </c>
      <c r="W99" s="236">
        <v>0</v>
      </c>
      <c r="X99" s="236">
        <v>0</v>
      </c>
      <c r="Y99" s="101">
        <v>0</v>
      </c>
      <c r="Z99" s="236">
        <v>0</v>
      </c>
      <c r="AA99" s="236">
        <v>0</v>
      </c>
      <c r="AB99" s="101">
        <v>0</v>
      </c>
      <c r="AC99" s="411">
        <v>0</v>
      </c>
      <c r="AD99" s="293">
        <v>0</v>
      </c>
      <c r="AE99" s="236">
        <v>0</v>
      </c>
      <c r="AF99" s="236">
        <v>0</v>
      </c>
      <c r="AG99" s="236">
        <v>0</v>
      </c>
      <c r="AH99" s="236">
        <v>0</v>
      </c>
      <c r="AI99" s="236">
        <v>0</v>
      </c>
      <c r="AJ99" s="236">
        <v>0</v>
      </c>
      <c r="AK99" s="236">
        <v>0</v>
      </c>
      <c r="AL99" s="236">
        <v>0</v>
      </c>
      <c r="AM99" s="236">
        <v>0</v>
      </c>
      <c r="AN99" s="236">
        <v>0</v>
      </c>
      <c r="AO99" s="236">
        <v>0</v>
      </c>
      <c r="AP99" s="236">
        <v>0</v>
      </c>
      <c r="AQ99" s="236">
        <v>0</v>
      </c>
      <c r="AR99" s="236">
        <v>0</v>
      </c>
      <c r="AS99" s="236">
        <v>0</v>
      </c>
      <c r="AT99" s="236">
        <v>0</v>
      </c>
      <c r="AU99" s="236">
        <v>0</v>
      </c>
      <c r="AV99" s="236">
        <v>0</v>
      </c>
      <c r="AW99" s="236">
        <v>0</v>
      </c>
      <c r="AX99" s="236">
        <v>0</v>
      </c>
      <c r="AY99" s="236">
        <v>0</v>
      </c>
      <c r="AZ99" s="236">
        <v>0</v>
      </c>
      <c r="BA99" s="236">
        <v>0</v>
      </c>
      <c r="BB99" s="236">
        <v>0</v>
      </c>
      <c r="BC99" s="293">
        <v>0</v>
      </c>
      <c r="BD99" s="236">
        <v>0</v>
      </c>
      <c r="BE99" s="236">
        <v>0</v>
      </c>
      <c r="BF99" s="236">
        <v>0</v>
      </c>
      <c r="BG99" s="236">
        <v>0</v>
      </c>
      <c r="BH99" s="236">
        <v>0</v>
      </c>
      <c r="BI99" s="236">
        <v>0</v>
      </c>
      <c r="BJ99" s="236">
        <v>0</v>
      </c>
      <c r="BK99" s="236">
        <v>0</v>
      </c>
      <c r="BL99" s="236">
        <v>0</v>
      </c>
      <c r="BM99" s="236">
        <v>0</v>
      </c>
      <c r="BN99" s="236">
        <v>0</v>
      </c>
      <c r="BO99" s="236">
        <v>0</v>
      </c>
      <c r="BP99" s="236">
        <v>0</v>
      </c>
      <c r="BQ99" s="236">
        <v>0</v>
      </c>
      <c r="BR99" s="236">
        <v>0</v>
      </c>
      <c r="BS99" s="236">
        <v>0</v>
      </c>
      <c r="BT99" s="236">
        <v>0</v>
      </c>
      <c r="BU99" s="236">
        <v>0</v>
      </c>
      <c r="BV99" s="236">
        <v>0</v>
      </c>
      <c r="BW99" s="236">
        <v>0</v>
      </c>
      <c r="BX99" s="293">
        <v>0</v>
      </c>
      <c r="BY99" s="293">
        <v>0</v>
      </c>
      <c r="BZ99" s="293">
        <v>0</v>
      </c>
      <c r="CA99" s="236">
        <v>0</v>
      </c>
      <c r="CB99" s="236">
        <v>0</v>
      </c>
      <c r="CC99" s="236">
        <v>0</v>
      </c>
      <c r="CD99" s="236">
        <v>0</v>
      </c>
      <c r="CE99" s="236">
        <v>0</v>
      </c>
      <c r="CF99" s="236">
        <v>0</v>
      </c>
      <c r="CG99" s="236">
        <v>0</v>
      </c>
      <c r="CH99" s="236">
        <v>0</v>
      </c>
      <c r="CI99" s="236">
        <v>0</v>
      </c>
      <c r="CJ99" s="236">
        <v>0</v>
      </c>
      <c r="CK99" s="236">
        <v>0</v>
      </c>
      <c r="CL99" s="293">
        <v>0</v>
      </c>
      <c r="CM99" s="236">
        <v>0</v>
      </c>
      <c r="CN99" s="236">
        <v>0</v>
      </c>
      <c r="CO99" s="236">
        <v>0</v>
      </c>
      <c r="CP99" s="236">
        <v>0</v>
      </c>
      <c r="CQ99" s="236">
        <v>0</v>
      </c>
      <c r="CR99" s="236">
        <v>0</v>
      </c>
      <c r="CS99" s="236">
        <v>0</v>
      </c>
      <c r="CT99" s="236">
        <v>0</v>
      </c>
      <c r="CU99" s="236">
        <v>0</v>
      </c>
    </row>
    <row r="100" spans="1:120" outlineLevel="2">
      <c r="A100" s="189" t="s">
        <v>270</v>
      </c>
      <c r="B100" s="611" t="s">
        <v>1170</v>
      </c>
      <c r="C100" s="294" t="s">
        <v>296</v>
      </c>
      <c r="D100" s="294" t="s">
        <v>377</v>
      </c>
      <c r="E100" s="293">
        <v>0</v>
      </c>
      <c r="F100" s="293">
        <v>0</v>
      </c>
      <c r="G100" s="410">
        <v>0</v>
      </c>
      <c r="H100" s="410">
        <v>0</v>
      </c>
      <c r="I100" s="410">
        <v>0</v>
      </c>
      <c r="J100" s="410">
        <v>0</v>
      </c>
      <c r="K100" s="410">
        <v>0</v>
      </c>
      <c r="L100" s="410">
        <v>0</v>
      </c>
      <c r="M100" s="410">
        <v>0</v>
      </c>
      <c r="N100" s="410">
        <v>0</v>
      </c>
      <c r="O100" s="410">
        <v>0</v>
      </c>
      <c r="P100" s="410">
        <v>0</v>
      </c>
      <c r="Q100" s="410">
        <v>0</v>
      </c>
      <c r="R100" s="293">
        <v>0</v>
      </c>
      <c r="S100" s="236">
        <v>0</v>
      </c>
      <c r="T100" s="236">
        <v>0</v>
      </c>
      <c r="U100" s="236">
        <v>0</v>
      </c>
      <c r="V100" s="236">
        <v>0</v>
      </c>
      <c r="W100" s="236">
        <v>0</v>
      </c>
      <c r="X100" s="236">
        <v>0</v>
      </c>
      <c r="Y100" s="101">
        <v>0</v>
      </c>
      <c r="Z100" s="236">
        <v>0</v>
      </c>
      <c r="AA100" s="236">
        <v>0</v>
      </c>
      <c r="AB100" s="101">
        <v>0</v>
      </c>
      <c r="AC100" s="411">
        <v>0</v>
      </c>
      <c r="AD100" s="293">
        <v>0</v>
      </c>
      <c r="AE100" s="236">
        <v>0</v>
      </c>
      <c r="AF100" s="236">
        <v>0</v>
      </c>
      <c r="AG100" s="236">
        <v>0</v>
      </c>
      <c r="AH100" s="236">
        <v>0</v>
      </c>
      <c r="AI100" s="236">
        <v>0</v>
      </c>
      <c r="AJ100" s="236">
        <v>0</v>
      </c>
      <c r="AK100" s="236">
        <v>0</v>
      </c>
      <c r="AL100" s="236">
        <v>0</v>
      </c>
      <c r="AM100" s="236">
        <v>0</v>
      </c>
      <c r="AN100" s="236">
        <v>0</v>
      </c>
      <c r="AO100" s="236">
        <v>0</v>
      </c>
      <c r="AP100" s="236">
        <v>0</v>
      </c>
      <c r="AQ100" s="236">
        <v>0</v>
      </c>
      <c r="AR100" s="236">
        <v>0</v>
      </c>
      <c r="AS100" s="236">
        <v>0</v>
      </c>
      <c r="AT100" s="236">
        <v>0</v>
      </c>
      <c r="AU100" s="236">
        <v>0</v>
      </c>
      <c r="AV100" s="236">
        <v>0</v>
      </c>
      <c r="AW100" s="236">
        <v>0</v>
      </c>
      <c r="AX100" s="236">
        <v>0</v>
      </c>
      <c r="AY100" s="236">
        <v>0</v>
      </c>
      <c r="AZ100" s="236">
        <v>0</v>
      </c>
      <c r="BA100" s="236">
        <v>0</v>
      </c>
      <c r="BB100" s="236">
        <v>0</v>
      </c>
      <c r="BC100" s="293">
        <v>0</v>
      </c>
      <c r="BD100" s="236">
        <v>0</v>
      </c>
      <c r="BE100" s="236">
        <v>0</v>
      </c>
      <c r="BF100" s="236">
        <v>0</v>
      </c>
      <c r="BG100" s="236">
        <v>0</v>
      </c>
      <c r="BH100" s="236">
        <v>0</v>
      </c>
      <c r="BI100" s="236">
        <v>0</v>
      </c>
      <c r="BJ100" s="236">
        <v>0</v>
      </c>
      <c r="BK100" s="236">
        <v>0</v>
      </c>
      <c r="BL100" s="236">
        <v>0</v>
      </c>
      <c r="BM100" s="236">
        <v>0</v>
      </c>
      <c r="BN100" s="236">
        <v>0</v>
      </c>
      <c r="BO100" s="236">
        <v>0</v>
      </c>
      <c r="BP100" s="236">
        <v>0</v>
      </c>
      <c r="BQ100" s="236">
        <v>0</v>
      </c>
      <c r="BR100" s="236">
        <v>0</v>
      </c>
      <c r="BS100" s="236">
        <v>0</v>
      </c>
      <c r="BT100" s="236">
        <v>0</v>
      </c>
      <c r="BU100" s="236">
        <v>0</v>
      </c>
      <c r="BV100" s="236">
        <v>0</v>
      </c>
      <c r="BW100" s="236">
        <v>0</v>
      </c>
      <c r="BX100" s="293">
        <v>0</v>
      </c>
      <c r="BY100" s="293">
        <v>0</v>
      </c>
      <c r="BZ100" s="293">
        <v>0</v>
      </c>
      <c r="CA100" s="236">
        <v>0</v>
      </c>
      <c r="CB100" s="236">
        <v>0</v>
      </c>
      <c r="CC100" s="236">
        <v>0</v>
      </c>
      <c r="CD100" s="236">
        <v>0</v>
      </c>
      <c r="CE100" s="236">
        <v>0</v>
      </c>
      <c r="CF100" s="236">
        <v>0</v>
      </c>
      <c r="CG100" s="236">
        <v>0</v>
      </c>
      <c r="CH100" s="236">
        <v>0</v>
      </c>
      <c r="CI100" s="236">
        <v>0</v>
      </c>
      <c r="CJ100" s="236">
        <v>0</v>
      </c>
      <c r="CK100" s="236">
        <v>0</v>
      </c>
      <c r="CL100" s="293">
        <v>0</v>
      </c>
      <c r="CM100" s="236">
        <v>0</v>
      </c>
      <c r="CN100" s="236">
        <v>0</v>
      </c>
      <c r="CO100" s="236">
        <v>0</v>
      </c>
      <c r="CP100" s="236">
        <v>0</v>
      </c>
      <c r="CQ100" s="236">
        <v>0</v>
      </c>
      <c r="CR100" s="236">
        <v>0</v>
      </c>
      <c r="CS100" s="236">
        <v>0</v>
      </c>
      <c r="CT100" s="236">
        <v>0</v>
      </c>
      <c r="CU100" s="236">
        <v>0</v>
      </c>
    </row>
    <row r="101" spans="1:120" outlineLevel="2">
      <c r="A101" s="189" t="s">
        <v>271</v>
      </c>
      <c r="B101" s="611">
        <v>1900</v>
      </c>
      <c r="C101" s="294" t="s">
        <v>296</v>
      </c>
      <c r="D101" s="294" t="s">
        <v>378</v>
      </c>
      <c r="E101" s="293">
        <v>0</v>
      </c>
      <c r="F101" s="293">
        <v>0</v>
      </c>
      <c r="G101" s="410">
        <v>0</v>
      </c>
      <c r="H101" s="410">
        <v>0</v>
      </c>
      <c r="I101" s="410">
        <v>0</v>
      </c>
      <c r="J101" s="410">
        <v>0</v>
      </c>
      <c r="K101" s="410">
        <v>0</v>
      </c>
      <c r="L101" s="410">
        <v>0</v>
      </c>
      <c r="M101" s="410">
        <v>0</v>
      </c>
      <c r="N101" s="410">
        <v>0</v>
      </c>
      <c r="O101" s="410">
        <v>0</v>
      </c>
      <c r="P101" s="410">
        <v>0</v>
      </c>
      <c r="Q101" s="410">
        <v>0</v>
      </c>
      <c r="R101" s="293">
        <v>0</v>
      </c>
      <c r="S101" s="236">
        <v>0</v>
      </c>
      <c r="T101" s="236">
        <v>0</v>
      </c>
      <c r="U101" s="236">
        <v>0</v>
      </c>
      <c r="V101" s="236">
        <v>0</v>
      </c>
      <c r="W101" s="236">
        <v>0</v>
      </c>
      <c r="X101" s="236">
        <v>0</v>
      </c>
      <c r="Y101" s="101">
        <v>0</v>
      </c>
      <c r="Z101" s="236">
        <v>0</v>
      </c>
      <c r="AA101" s="236">
        <v>0</v>
      </c>
      <c r="AB101" s="101">
        <v>0</v>
      </c>
      <c r="AC101" s="411">
        <v>0</v>
      </c>
      <c r="AD101" s="293">
        <v>0</v>
      </c>
      <c r="AE101" s="236">
        <v>0</v>
      </c>
      <c r="AF101" s="236">
        <v>0</v>
      </c>
      <c r="AG101" s="236">
        <v>0</v>
      </c>
      <c r="AH101" s="236">
        <v>0</v>
      </c>
      <c r="AI101" s="236">
        <v>0</v>
      </c>
      <c r="AJ101" s="236">
        <v>0</v>
      </c>
      <c r="AK101" s="236">
        <v>0</v>
      </c>
      <c r="AL101" s="236">
        <v>0</v>
      </c>
      <c r="AM101" s="236">
        <v>0</v>
      </c>
      <c r="AN101" s="236">
        <v>0</v>
      </c>
      <c r="AO101" s="236">
        <v>0</v>
      </c>
      <c r="AP101" s="236">
        <v>0</v>
      </c>
      <c r="AQ101" s="236">
        <v>0</v>
      </c>
      <c r="AR101" s="236">
        <v>0</v>
      </c>
      <c r="AS101" s="236">
        <v>0</v>
      </c>
      <c r="AT101" s="236">
        <v>0</v>
      </c>
      <c r="AU101" s="236">
        <v>0</v>
      </c>
      <c r="AV101" s="236">
        <v>0</v>
      </c>
      <c r="AW101" s="236">
        <v>0</v>
      </c>
      <c r="AX101" s="236">
        <v>0</v>
      </c>
      <c r="AY101" s="236">
        <v>0</v>
      </c>
      <c r="AZ101" s="236">
        <v>0</v>
      </c>
      <c r="BA101" s="236">
        <v>0</v>
      </c>
      <c r="BB101" s="236">
        <v>0</v>
      </c>
      <c r="BC101" s="293">
        <v>0</v>
      </c>
      <c r="BD101" s="236">
        <v>0</v>
      </c>
      <c r="BE101" s="236">
        <v>0</v>
      </c>
      <c r="BF101" s="236">
        <v>0</v>
      </c>
      <c r="BG101" s="236">
        <v>0</v>
      </c>
      <c r="BH101" s="236">
        <v>0</v>
      </c>
      <c r="BI101" s="236">
        <v>0</v>
      </c>
      <c r="BJ101" s="236">
        <v>0</v>
      </c>
      <c r="BK101" s="236">
        <v>0</v>
      </c>
      <c r="BL101" s="236">
        <v>0</v>
      </c>
      <c r="BM101" s="236">
        <v>0</v>
      </c>
      <c r="BN101" s="236">
        <v>0</v>
      </c>
      <c r="BO101" s="236">
        <v>0</v>
      </c>
      <c r="BP101" s="236">
        <v>0</v>
      </c>
      <c r="BQ101" s="236">
        <v>0</v>
      </c>
      <c r="BR101" s="236">
        <v>0</v>
      </c>
      <c r="BS101" s="236">
        <v>0</v>
      </c>
      <c r="BT101" s="236">
        <v>0</v>
      </c>
      <c r="BU101" s="236">
        <v>0</v>
      </c>
      <c r="BV101" s="236">
        <v>0</v>
      </c>
      <c r="BW101" s="236">
        <v>0</v>
      </c>
      <c r="BX101" s="293">
        <v>0</v>
      </c>
      <c r="BY101" s="293">
        <v>0</v>
      </c>
      <c r="BZ101" s="293">
        <v>0</v>
      </c>
      <c r="CA101" s="236">
        <v>0</v>
      </c>
      <c r="CB101" s="236">
        <v>0</v>
      </c>
      <c r="CC101" s="236">
        <v>0</v>
      </c>
      <c r="CD101" s="236">
        <v>0</v>
      </c>
      <c r="CE101" s="236">
        <v>0</v>
      </c>
      <c r="CF101" s="236">
        <v>0</v>
      </c>
      <c r="CG101" s="236">
        <v>0</v>
      </c>
      <c r="CH101" s="236">
        <v>0</v>
      </c>
      <c r="CI101" s="236">
        <v>0</v>
      </c>
      <c r="CJ101" s="236">
        <v>0</v>
      </c>
      <c r="CK101" s="236">
        <v>0</v>
      </c>
      <c r="CL101" s="293">
        <v>0</v>
      </c>
      <c r="CM101" s="236">
        <v>0</v>
      </c>
      <c r="CN101" s="236">
        <v>0</v>
      </c>
      <c r="CO101" s="236">
        <v>0</v>
      </c>
      <c r="CP101" s="236">
        <v>0</v>
      </c>
      <c r="CQ101" s="236">
        <v>0</v>
      </c>
      <c r="CR101" s="236">
        <v>0</v>
      </c>
      <c r="CS101" s="236">
        <v>0</v>
      </c>
      <c r="CT101" s="236">
        <v>0</v>
      </c>
      <c r="CU101" s="236">
        <v>0</v>
      </c>
    </row>
    <row r="102" spans="1:120" outlineLevel="2">
      <c r="A102" s="189" t="s">
        <v>272</v>
      </c>
      <c r="B102" s="611" t="s">
        <v>1170</v>
      </c>
      <c r="C102" s="294" t="s">
        <v>296</v>
      </c>
      <c r="D102" s="294" t="s">
        <v>379</v>
      </c>
      <c r="E102" s="293">
        <v>0</v>
      </c>
      <c r="F102" s="293">
        <v>0</v>
      </c>
      <c r="G102" s="410">
        <v>0</v>
      </c>
      <c r="H102" s="410">
        <v>0</v>
      </c>
      <c r="I102" s="410">
        <v>0</v>
      </c>
      <c r="J102" s="410">
        <v>0</v>
      </c>
      <c r="K102" s="410">
        <v>0</v>
      </c>
      <c r="L102" s="410">
        <v>0</v>
      </c>
      <c r="M102" s="410">
        <v>0</v>
      </c>
      <c r="N102" s="410">
        <v>0</v>
      </c>
      <c r="O102" s="410">
        <v>0</v>
      </c>
      <c r="P102" s="410">
        <v>0</v>
      </c>
      <c r="Q102" s="410">
        <v>0</v>
      </c>
      <c r="R102" s="293">
        <v>0</v>
      </c>
      <c r="S102" s="236">
        <v>0</v>
      </c>
      <c r="T102" s="236">
        <v>0</v>
      </c>
      <c r="U102" s="236">
        <v>0</v>
      </c>
      <c r="V102" s="236">
        <v>0</v>
      </c>
      <c r="W102" s="236">
        <v>0</v>
      </c>
      <c r="X102" s="236">
        <v>0</v>
      </c>
      <c r="Y102" s="101">
        <v>0</v>
      </c>
      <c r="Z102" s="236">
        <v>0</v>
      </c>
      <c r="AA102" s="236">
        <v>0</v>
      </c>
      <c r="AB102" s="101">
        <v>0</v>
      </c>
      <c r="AC102" s="411">
        <v>0</v>
      </c>
      <c r="AD102" s="293">
        <v>0</v>
      </c>
      <c r="AE102" s="236">
        <v>0</v>
      </c>
      <c r="AF102" s="236">
        <v>0</v>
      </c>
      <c r="AG102" s="236">
        <v>0</v>
      </c>
      <c r="AH102" s="236">
        <v>0</v>
      </c>
      <c r="AI102" s="236">
        <v>0</v>
      </c>
      <c r="AJ102" s="236">
        <v>0</v>
      </c>
      <c r="AK102" s="236">
        <v>0</v>
      </c>
      <c r="AL102" s="236">
        <v>0</v>
      </c>
      <c r="AM102" s="236">
        <v>0</v>
      </c>
      <c r="AN102" s="236">
        <v>0</v>
      </c>
      <c r="AO102" s="236">
        <v>0</v>
      </c>
      <c r="AP102" s="236">
        <v>0</v>
      </c>
      <c r="AQ102" s="236">
        <v>0</v>
      </c>
      <c r="AR102" s="236">
        <v>0</v>
      </c>
      <c r="AS102" s="236">
        <v>0</v>
      </c>
      <c r="AT102" s="236">
        <v>0</v>
      </c>
      <c r="AU102" s="236">
        <v>0</v>
      </c>
      <c r="AV102" s="236">
        <v>0</v>
      </c>
      <c r="AW102" s="236">
        <v>0</v>
      </c>
      <c r="AX102" s="236">
        <v>0</v>
      </c>
      <c r="AY102" s="236">
        <v>0</v>
      </c>
      <c r="AZ102" s="236">
        <v>0</v>
      </c>
      <c r="BA102" s="236">
        <v>0</v>
      </c>
      <c r="BB102" s="236">
        <v>0</v>
      </c>
      <c r="BC102" s="293">
        <v>0</v>
      </c>
      <c r="BD102" s="236">
        <v>0</v>
      </c>
      <c r="BE102" s="236">
        <v>0</v>
      </c>
      <c r="BF102" s="236">
        <v>0</v>
      </c>
      <c r="BG102" s="236">
        <v>0</v>
      </c>
      <c r="BH102" s="236">
        <v>0</v>
      </c>
      <c r="BI102" s="236">
        <v>0</v>
      </c>
      <c r="BJ102" s="236">
        <v>0</v>
      </c>
      <c r="BK102" s="236">
        <v>0</v>
      </c>
      <c r="BL102" s="236">
        <v>0</v>
      </c>
      <c r="BM102" s="236">
        <v>0</v>
      </c>
      <c r="BN102" s="236">
        <v>0</v>
      </c>
      <c r="BO102" s="236">
        <v>0</v>
      </c>
      <c r="BP102" s="236">
        <v>0</v>
      </c>
      <c r="BQ102" s="236">
        <v>0</v>
      </c>
      <c r="BR102" s="236">
        <v>0</v>
      </c>
      <c r="BS102" s="236">
        <v>0</v>
      </c>
      <c r="BT102" s="236">
        <v>0</v>
      </c>
      <c r="BU102" s="236">
        <v>0</v>
      </c>
      <c r="BV102" s="236">
        <v>0</v>
      </c>
      <c r="BW102" s="236">
        <v>0</v>
      </c>
      <c r="BX102" s="293">
        <v>0</v>
      </c>
      <c r="BY102" s="293">
        <v>0</v>
      </c>
      <c r="BZ102" s="293">
        <v>0</v>
      </c>
      <c r="CA102" s="236">
        <v>0</v>
      </c>
      <c r="CB102" s="236">
        <v>0</v>
      </c>
      <c r="CC102" s="236">
        <v>0</v>
      </c>
      <c r="CD102" s="236">
        <v>0</v>
      </c>
      <c r="CE102" s="236">
        <v>0</v>
      </c>
      <c r="CF102" s="236">
        <v>0</v>
      </c>
      <c r="CG102" s="236">
        <v>0</v>
      </c>
      <c r="CH102" s="236">
        <v>0</v>
      </c>
      <c r="CI102" s="236">
        <v>0</v>
      </c>
      <c r="CJ102" s="236">
        <v>0</v>
      </c>
      <c r="CK102" s="236">
        <v>0</v>
      </c>
      <c r="CL102" s="293">
        <v>0</v>
      </c>
      <c r="CM102" s="236">
        <v>0</v>
      </c>
      <c r="CN102" s="236">
        <v>0</v>
      </c>
      <c r="CO102" s="236">
        <v>0</v>
      </c>
      <c r="CP102" s="236">
        <v>0</v>
      </c>
      <c r="CQ102" s="236">
        <v>0</v>
      </c>
      <c r="CR102" s="236">
        <v>0</v>
      </c>
      <c r="CS102" s="236">
        <v>0</v>
      </c>
      <c r="CT102" s="236">
        <v>0</v>
      </c>
      <c r="CU102" s="236">
        <v>0</v>
      </c>
    </row>
    <row r="103" spans="1:120" outlineLevel="2">
      <c r="A103" s="189" t="s">
        <v>273</v>
      </c>
      <c r="B103" s="611">
        <v>1900</v>
      </c>
      <c r="C103" s="294" t="s">
        <v>296</v>
      </c>
      <c r="D103" s="294" t="s">
        <v>380</v>
      </c>
      <c r="E103" s="293">
        <v>0</v>
      </c>
      <c r="F103" s="293">
        <v>0</v>
      </c>
      <c r="G103" s="410">
        <v>0</v>
      </c>
      <c r="H103" s="410">
        <v>0</v>
      </c>
      <c r="I103" s="410">
        <v>0</v>
      </c>
      <c r="J103" s="410">
        <v>0</v>
      </c>
      <c r="K103" s="410">
        <v>0</v>
      </c>
      <c r="L103" s="410">
        <v>0</v>
      </c>
      <c r="M103" s="410">
        <v>0</v>
      </c>
      <c r="N103" s="410">
        <v>0</v>
      </c>
      <c r="O103" s="410">
        <v>0</v>
      </c>
      <c r="P103" s="410">
        <v>0</v>
      </c>
      <c r="Q103" s="410">
        <v>0</v>
      </c>
      <c r="R103" s="293">
        <v>0</v>
      </c>
      <c r="S103" s="236">
        <v>0</v>
      </c>
      <c r="T103" s="236">
        <v>0</v>
      </c>
      <c r="U103" s="236">
        <v>0</v>
      </c>
      <c r="V103" s="236">
        <v>0</v>
      </c>
      <c r="W103" s="236">
        <v>0</v>
      </c>
      <c r="X103" s="236">
        <v>0</v>
      </c>
      <c r="Y103" s="101">
        <v>0</v>
      </c>
      <c r="Z103" s="236">
        <v>0</v>
      </c>
      <c r="AA103" s="236">
        <v>0</v>
      </c>
      <c r="AB103" s="101">
        <v>0</v>
      </c>
      <c r="AC103" s="411">
        <v>0</v>
      </c>
      <c r="AD103" s="293">
        <v>0</v>
      </c>
      <c r="AE103" s="236">
        <v>0</v>
      </c>
      <c r="AF103" s="236">
        <v>0</v>
      </c>
      <c r="AG103" s="236">
        <v>0</v>
      </c>
      <c r="AH103" s="236">
        <v>0</v>
      </c>
      <c r="AI103" s="236">
        <v>0</v>
      </c>
      <c r="AJ103" s="236">
        <v>0</v>
      </c>
      <c r="AK103" s="236">
        <v>0</v>
      </c>
      <c r="AL103" s="236">
        <v>0</v>
      </c>
      <c r="AM103" s="236">
        <v>0</v>
      </c>
      <c r="AN103" s="236">
        <v>0</v>
      </c>
      <c r="AO103" s="236">
        <v>0</v>
      </c>
      <c r="AP103" s="236">
        <v>0</v>
      </c>
      <c r="AQ103" s="236">
        <v>0</v>
      </c>
      <c r="AR103" s="236">
        <v>0</v>
      </c>
      <c r="AS103" s="236">
        <v>0</v>
      </c>
      <c r="AT103" s="236">
        <v>0</v>
      </c>
      <c r="AU103" s="236">
        <v>0</v>
      </c>
      <c r="AV103" s="236">
        <v>0</v>
      </c>
      <c r="AW103" s="236">
        <v>0</v>
      </c>
      <c r="AX103" s="236">
        <v>0</v>
      </c>
      <c r="AY103" s="236">
        <v>0</v>
      </c>
      <c r="AZ103" s="236">
        <v>0</v>
      </c>
      <c r="BA103" s="236">
        <v>0</v>
      </c>
      <c r="BB103" s="236">
        <v>0</v>
      </c>
      <c r="BC103" s="293">
        <v>0</v>
      </c>
      <c r="BD103" s="236">
        <v>0</v>
      </c>
      <c r="BE103" s="236">
        <v>0</v>
      </c>
      <c r="BF103" s="236">
        <v>0</v>
      </c>
      <c r="BG103" s="236">
        <v>0</v>
      </c>
      <c r="BH103" s="236">
        <v>0</v>
      </c>
      <c r="BI103" s="236">
        <v>0</v>
      </c>
      <c r="BJ103" s="236">
        <v>0</v>
      </c>
      <c r="BK103" s="236">
        <v>0</v>
      </c>
      <c r="BL103" s="236">
        <v>0</v>
      </c>
      <c r="BM103" s="236">
        <v>0</v>
      </c>
      <c r="BN103" s="236">
        <v>0</v>
      </c>
      <c r="BO103" s="236">
        <v>0</v>
      </c>
      <c r="BP103" s="236">
        <v>0</v>
      </c>
      <c r="BQ103" s="236">
        <v>0</v>
      </c>
      <c r="BR103" s="236">
        <v>0</v>
      </c>
      <c r="BS103" s="236">
        <v>0</v>
      </c>
      <c r="BT103" s="236">
        <v>0</v>
      </c>
      <c r="BU103" s="236">
        <v>0</v>
      </c>
      <c r="BV103" s="236">
        <v>0</v>
      </c>
      <c r="BW103" s="236">
        <v>0</v>
      </c>
      <c r="BX103" s="293">
        <v>0</v>
      </c>
      <c r="BY103" s="293">
        <v>0</v>
      </c>
      <c r="BZ103" s="293">
        <v>0</v>
      </c>
      <c r="CA103" s="236">
        <v>0</v>
      </c>
      <c r="CB103" s="236">
        <v>0</v>
      </c>
      <c r="CC103" s="236">
        <v>0</v>
      </c>
      <c r="CD103" s="236">
        <v>0</v>
      </c>
      <c r="CE103" s="236">
        <v>0</v>
      </c>
      <c r="CF103" s="236">
        <v>0</v>
      </c>
      <c r="CG103" s="236">
        <v>0</v>
      </c>
      <c r="CH103" s="236">
        <v>0</v>
      </c>
      <c r="CI103" s="236">
        <v>0</v>
      </c>
      <c r="CJ103" s="236">
        <v>0</v>
      </c>
      <c r="CK103" s="236">
        <v>0</v>
      </c>
      <c r="CL103" s="293">
        <v>0</v>
      </c>
      <c r="CM103" s="236">
        <v>0</v>
      </c>
      <c r="CN103" s="236">
        <v>0</v>
      </c>
      <c r="CO103" s="236">
        <v>0</v>
      </c>
      <c r="CP103" s="236">
        <v>0</v>
      </c>
      <c r="CQ103" s="236">
        <v>0</v>
      </c>
      <c r="CR103" s="236">
        <v>0</v>
      </c>
      <c r="CS103" s="236">
        <v>0</v>
      </c>
      <c r="CT103" s="236">
        <v>0</v>
      </c>
      <c r="CU103" s="236">
        <v>0</v>
      </c>
    </row>
    <row r="104" spans="1:120" s="257" customFormat="1" outlineLevel="1">
      <c r="A104" s="257" t="s">
        <v>767</v>
      </c>
      <c r="C104" s="412"/>
      <c r="D104" s="412"/>
      <c r="E104" s="380">
        <v>0</v>
      </c>
      <c r="F104" s="380">
        <v>1281203.07</v>
      </c>
      <c r="G104" s="413">
        <v>1281203.07</v>
      </c>
      <c r="H104" s="413">
        <v>1281203.07</v>
      </c>
      <c r="I104" s="413">
        <v>1281203.07</v>
      </c>
      <c r="J104" s="413">
        <v>1281203.07</v>
      </c>
      <c r="K104" s="413">
        <v>1281203.07</v>
      </c>
      <c r="L104" s="413">
        <v>1281203.07</v>
      </c>
      <c r="M104" s="413">
        <v>1281203.07</v>
      </c>
      <c r="N104" s="413">
        <v>1281203.07</v>
      </c>
      <c r="O104" s="413">
        <v>1297327.6700000002</v>
      </c>
      <c r="P104" s="413">
        <v>1297327.6700000002</v>
      </c>
      <c r="Q104" s="413">
        <v>1297327.6700000002</v>
      </c>
      <c r="R104" s="380">
        <v>1322395.17</v>
      </c>
      <c r="S104" s="312">
        <v>1322395.17</v>
      </c>
      <c r="T104" s="312">
        <v>1322395.17</v>
      </c>
      <c r="U104" s="312">
        <v>1322395.17</v>
      </c>
      <c r="V104" s="312">
        <v>1322395.17</v>
      </c>
      <c r="W104" s="312">
        <v>1322395.17</v>
      </c>
      <c r="X104" s="312">
        <v>1684051.23</v>
      </c>
      <c r="Y104" s="311">
        <v>1322395.17</v>
      </c>
      <c r="Z104" s="312">
        <v>1322395.17</v>
      </c>
      <c r="AA104" s="312">
        <v>1322395.17</v>
      </c>
      <c r="AB104" s="311">
        <v>1322395.17</v>
      </c>
      <c r="AC104" s="414">
        <v>1322395.17</v>
      </c>
      <c r="AD104" s="380">
        <v>1487869.9</v>
      </c>
      <c r="AE104" s="312">
        <v>1487869.9</v>
      </c>
      <c r="AF104" s="312">
        <v>1487869.9</v>
      </c>
      <c r="AG104" s="312">
        <v>1487869.9</v>
      </c>
      <c r="AH104" s="312">
        <v>1487869.9</v>
      </c>
      <c r="AI104" s="312">
        <v>1487869.9</v>
      </c>
      <c r="AJ104" s="312">
        <v>1487869.9</v>
      </c>
      <c r="AK104" s="312">
        <v>1487869.9</v>
      </c>
      <c r="AL104" s="312">
        <v>1487869.9</v>
      </c>
      <c r="AM104" s="312">
        <v>1487869.9</v>
      </c>
      <c r="AN104" s="312">
        <v>1487869.9</v>
      </c>
      <c r="AO104" s="312">
        <v>1487869.9</v>
      </c>
      <c r="AP104" s="312">
        <v>1457919.135</v>
      </c>
      <c r="AQ104" s="312">
        <v>1457919.135</v>
      </c>
      <c r="AR104" s="312">
        <v>1457919.135</v>
      </c>
      <c r="AS104" s="312">
        <v>1457919.135</v>
      </c>
      <c r="AT104" s="312">
        <v>1457919.135</v>
      </c>
      <c r="AU104" s="312">
        <v>1457919.135</v>
      </c>
      <c r="AV104" s="312">
        <v>1457919.135</v>
      </c>
      <c r="AW104" s="312">
        <v>1457919.135</v>
      </c>
      <c r="AX104" s="312">
        <v>1457919.135</v>
      </c>
      <c r="AY104" s="312">
        <v>1024045.095</v>
      </c>
      <c r="AZ104" s="312">
        <v>1024045.095</v>
      </c>
      <c r="BA104" s="312">
        <v>1024045.095</v>
      </c>
      <c r="BB104" s="312">
        <v>1138417.845</v>
      </c>
      <c r="BC104" s="380">
        <v>1138417.845</v>
      </c>
      <c r="BD104" s="312">
        <v>1138417.845</v>
      </c>
      <c r="BE104" s="312">
        <v>1138417.845</v>
      </c>
      <c r="BF104" s="312">
        <v>1138417.845</v>
      </c>
      <c r="BG104" s="312">
        <v>1138417.845</v>
      </c>
      <c r="BH104" s="312">
        <v>1138417.845</v>
      </c>
      <c r="BI104" s="312">
        <v>1138417.845</v>
      </c>
      <c r="BJ104" s="312">
        <v>1138417.845</v>
      </c>
      <c r="BK104" s="312">
        <v>1138417.845</v>
      </c>
      <c r="BL104" s="312">
        <v>1138417.845</v>
      </c>
      <c r="BM104" s="312">
        <v>1138417.845</v>
      </c>
      <c r="BN104" s="312">
        <v>934129.17</v>
      </c>
      <c r="BO104" s="312">
        <v>934129.17</v>
      </c>
      <c r="BP104" s="312">
        <v>934129.17</v>
      </c>
      <c r="BQ104" s="312">
        <v>934129.17</v>
      </c>
      <c r="BR104" s="312">
        <v>934129.17</v>
      </c>
      <c r="BS104" s="312">
        <v>934129.17</v>
      </c>
      <c r="BT104" s="312">
        <v>934129.17</v>
      </c>
      <c r="BU104" s="312">
        <v>934129.17</v>
      </c>
      <c r="BV104" s="312">
        <v>934129.17</v>
      </c>
      <c r="BW104" s="312">
        <v>934129.17</v>
      </c>
      <c r="BX104" s="380">
        <v>934129.17</v>
      </c>
      <c r="BY104" s="380">
        <v>934129.17</v>
      </c>
      <c r="BZ104" s="380">
        <v>795022.19500000007</v>
      </c>
      <c r="CA104" s="380">
        <v>795022.19500000007</v>
      </c>
      <c r="CB104" s="380">
        <v>795022.19500000007</v>
      </c>
      <c r="CC104" s="380">
        <v>795022.19500000007</v>
      </c>
      <c r="CD104" s="380">
        <v>795022.19500000007</v>
      </c>
      <c r="CE104" s="380">
        <v>795022.19500000007</v>
      </c>
      <c r="CF104" s="380">
        <v>795022.19500000007</v>
      </c>
      <c r="CG104" s="380">
        <v>795022.19500000007</v>
      </c>
      <c r="CH104" s="380">
        <v>795022.19500000007</v>
      </c>
      <c r="CI104" s="380">
        <v>795022.19500000007</v>
      </c>
      <c r="CJ104" s="380">
        <v>795022.19500000007</v>
      </c>
      <c r="CK104" s="380">
        <v>795022.19500000007</v>
      </c>
      <c r="CL104" s="380">
        <v>772631</v>
      </c>
      <c r="CM104" s="380">
        <v>772631</v>
      </c>
      <c r="CN104" s="380">
        <v>772631</v>
      </c>
      <c r="CO104" s="380">
        <v>772631</v>
      </c>
      <c r="CP104" s="380">
        <v>772631</v>
      </c>
      <c r="CQ104" s="380">
        <v>772631</v>
      </c>
      <c r="CR104" s="380">
        <v>772631</v>
      </c>
      <c r="CS104" s="380">
        <v>772631</v>
      </c>
      <c r="CT104" s="380">
        <v>772631</v>
      </c>
      <c r="CU104" s="380">
        <v>772631</v>
      </c>
      <c r="CV104" s="257">
        <f>SUBTOTAL(9,CV52:CV103)</f>
        <v>772631</v>
      </c>
      <c r="CW104" s="257">
        <f t="shared" ref="CW104:DP104" si="14">SUBTOTAL(9,CW52:CW103)</f>
        <v>772631</v>
      </c>
      <c r="CX104" s="257">
        <f t="shared" si="14"/>
        <v>772631</v>
      </c>
      <c r="CY104" s="257">
        <f t="shared" si="14"/>
        <v>772631</v>
      </c>
      <c r="CZ104" s="257">
        <f t="shared" si="14"/>
        <v>772631</v>
      </c>
      <c r="DA104" s="257">
        <f t="shared" si="14"/>
        <v>772631</v>
      </c>
      <c r="DB104" s="257">
        <f t="shared" si="14"/>
        <v>772631</v>
      </c>
      <c r="DC104" s="257">
        <f t="shared" si="14"/>
        <v>772631</v>
      </c>
      <c r="DD104" s="257">
        <f t="shared" si="14"/>
        <v>772631</v>
      </c>
      <c r="DE104" s="257">
        <f t="shared" si="14"/>
        <v>772631</v>
      </c>
      <c r="DF104" s="257">
        <f t="shared" si="14"/>
        <v>772631</v>
      </c>
      <c r="DG104" s="257">
        <f t="shared" si="14"/>
        <v>772631</v>
      </c>
      <c r="DH104" s="257">
        <f t="shared" si="14"/>
        <v>772631</v>
      </c>
      <c r="DI104" s="257">
        <f t="shared" si="14"/>
        <v>772631</v>
      </c>
      <c r="DJ104" s="257">
        <f t="shared" si="14"/>
        <v>772631</v>
      </c>
      <c r="DK104" s="257">
        <f t="shared" si="14"/>
        <v>772631</v>
      </c>
      <c r="DL104" s="257">
        <f t="shared" si="14"/>
        <v>772631</v>
      </c>
      <c r="DM104" s="257">
        <f t="shared" si="14"/>
        <v>772631</v>
      </c>
      <c r="DN104" s="257">
        <f t="shared" si="14"/>
        <v>772631</v>
      </c>
      <c r="DO104" s="257">
        <f t="shared" si="14"/>
        <v>772631</v>
      </c>
      <c r="DP104" s="257">
        <f t="shared" si="14"/>
        <v>772631</v>
      </c>
    </row>
    <row r="105" spans="1:120" outlineLevel="2">
      <c r="A105" s="189" t="s">
        <v>281</v>
      </c>
      <c r="C105" s="294" t="s">
        <v>302</v>
      </c>
      <c r="D105" s="294" t="s">
        <v>388</v>
      </c>
      <c r="E105" s="293">
        <v>0</v>
      </c>
      <c r="F105" s="293">
        <v>0</v>
      </c>
      <c r="G105" s="410">
        <v>0</v>
      </c>
      <c r="H105" s="410">
        <v>0</v>
      </c>
      <c r="I105" s="410">
        <v>0</v>
      </c>
      <c r="J105" s="410">
        <v>0</v>
      </c>
      <c r="K105" s="410">
        <v>0</v>
      </c>
      <c r="L105" s="410">
        <v>0</v>
      </c>
      <c r="M105" s="410">
        <v>0</v>
      </c>
      <c r="N105" s="410">
        <v>0</v>
      </c>
      <c r="O105" s="410">
        <v>0</v>
      </c>
      <c r="P105" s="410">
        <v>0</v>
      </c>
      <c r="Q105" s="410">
        <v>0</v>
      </c>
      <c r="R105" s="293">
        <v>0</v>
      </c>
      <c r="S105" s="236">
        <v>0</v>
      </c>
      <c r="T105" s="236">
        <v>0</v>
      </c>
      <c r="U105" s="236">
        <v>0</v>
      </c>
      <c r="V105" s="236">
        <v>0</v>
      </c>
      <c r="W105" s="236">
        <v>0</v>
      </c>
      <c r="X105" s="236">
        <v>0</v>
      </c>
      <c r="Y105" s="101">
        <v>0</v>
      </c>
      <c r="Z105" s="236">
        <v>0</v>
      </c>
      <c r="AA105" s="236">
        <v>0</v>
      </c>
      <c r="AB105" s="101">
        <v>0</v>
      </c>
      <c r="AC105" s="411">
        <v>0</v>
      </c>
      <c r="AD105" s="293">
        <v>0</v>
      </c>
      <c r="AE105" s="236">
        <v>0</v>
      </c>
      <c r="AF105" s="236">
        <v>0</v>
      </c>
      <c r="AG105" s="236">
        <v>0</v>
      </c>
      <c r="AH105" s="236">
        <v>0</v>
      </c>
      <c r="AI105" s="236">
        <v>0</v>
      </c>
      <c r="AJ105" s="236">
        <v>0</v>
      </c>
      <c r="AK105" s="236">
        <v>0</v>
      </c>
      <c r="AL105" s="236">
        <v>0</v>
      </c>
      <c r="AM105" s="236">
        <v>0</v>
      </c>
      <c r="AN105" s="236">
        <v>0</v>
      </c>
      <c r="AO105" s="236">
        <v>0</v>
      </c>
      <c r="AP105" s="236">
        <v>0</v>
      </c>
      <c r="AQ105" s="236">
        <v>0</v>
      </c>
      <c r="AR105" s="236">
        <v>0</v>
      </c>
      <c r="AS105" s="236">
        <v>0</v>
      </c>
      <c r="AT105" s="236">
        <v>0</v>
      </c>
      <c r="AU105" s="236">
        <v>0</v>
      </c>
      <c r="AV105" s="236">
        <v>0</v>
      </c>
      <c r="AW105" s="236">
        <v>0</v>
      </c>
      <c r="AX105" s="236">
        <v>0</v>
      </c>
      <c r="AY105" s="236">
        <v>0</v>
      </c>
      <c r="AZ105" s="236">
        <v>0</v>
      </c>
      <c r="BA105" s="236">
        <v>0</v>
      </c>
      <c r="BB105" s="236">
        <v>0</v>
      </c>
      <c r="BC105" s="293">
        <v>0</v>
      </c>
      <c r="BD105" s="236">
        <v>0</v>
      </c>
      <c r="BE105" s="236">
        <v>0</v>
      </c>
      <c r="BF105" s="236">
        <v>0</v>
      </c>
      <c r="BG105" s="236">
        <v>0</v>
      </c>
      <c r="BH105" s="236">
        <v>0</v>
      </c>
      <c r="BI105" s="236">
        <v>0</v>
      </c>
      <c r="BJ105" s="236">
        <v>0</v>
      </c>
      <c r="BK105" s="236">
        <v>0</v>
      </c>
      <c r="BL105" s="236">
        <v>0</v>
      </c>
      <c r="BM105" s="236">
        <v>0</v>
      </c>
      <c r="BN105" s="236">
        <v>0</v>
      </c>
      <c r="BO105" s="236">
        <v>0</v>
      </c>
      <c r="BP105" s="236">
        <v>0</v>
      </c>
      <c r="BQ105" s="236">
        <v>0</v>
      </c>
      <c r="BR105" s="236">
        <v>0</v>
      </c>
      <c r="BS105" s="236">
        <v>0</v>
      </c>
      <c r="BT105" s="236">
        <v>0</v>
      </c>
      <c r="BU105" s="236">
        <v>0</v>
      </c>
      <c r="BV105" s="236">
        <v>0</v>
      </c>
      <c r="BW105" s="236">
        <v>0</v>
      </c>
      <c r="BX105" s="293">
        <v>0</v>
      </c>
      <c r="BY105" s="293">
        <v>0</v>
      </c>
      <c r="BZ105" s="293">
        <v>0</v>
      </c>
      <c r="CA105" s="236">
        <v>0</v>
      </c>
      <c r="CB105" s="236">
        <v>0</v>
      </c>
      <c r="CC105" s="236">
        <v>0</v>
      </c>
      <c r="CD105" s="236">
        <v>0</v>
      </c>
      <c r="CE105" s="236">
        <v>0</v>
      </c>
      <c r="CF105" s="236">
        <v>0</v>
      </c>
      <c r="CG105" s="236">
        <v>0</v>
      </c>
      <c r="CH105" s="236">
        <v>0</v>
      </c>
      <c r="CI105" s="236">
        <v>0</v>
      </c>
      <c r="CJ105" s="236">
        <v>0</v>
      </c>
      <c r="CK105" s="236">
        <v>0</v>
      </c>
      <c r="CL105" s="293">
        <v>0</v>
      </c>
      <c r="CM105" s="236">
        <v>0</v>
      </c>
      <c r="CN105" s="236">
        <v>0</v>
      </c>
      <c r="CO105" s="236">
        <v>0</v>
      </c>
      <c r="CP105" s="236">
        <v>0</v>
      </c>
      <c r="CQ105" s="236">
        <v>0</v>
      </c>
      <c r="CR105" s="236">
        <v>0</v>
      </c>
      <c r="CS105" s="236">
        <v>0</v>
      </c>
      <c r="CT105" s="236">
        <v>0</v>
      </c>
      <c r="CU105" s="236">
        <v>0</v>
      </c>
      <c r="CV105" s="236"/>
      <c r="CW105" s="236"/>
      <c r="CX105" s="236"/>
      <c r="CY105" s="236"/>
      <c r="CZ105" s="236"/>
      <c r="DA105" s="236"/>
      <c r="DB105" s="236"/>
      <c r="DC105" s="236"/>
      <c r="DD105" s="236"/>
      <c r="DE105" s="236"/>
      <c r="DF105" s="236"/>
      <c r="DG105" s="236"/>
      <c r="DH105" s="236"/>
      <c r="DI105" s="236"/>
      <c r="DJ105" s="236"/>
      <c r="DK105" s="236"/>
      <c r="DL105" s="236"/>
      <c r="DM105" s="236"/>
      <c r="DN105" s="236"/>
      <c r="DO105" s="236"/>
      <c r="DP105" s="236"/>
    </row>
    <row r="106" spans="1:120" outlineLevel="2">
      <c r="A106" s="189" t="s">
        <v>280</v>
      </c>
      <c r="B106" s="611">
        <v>1900</v>
      </c>
      <c r="C106" s="294" t="s">
        <v>302</v>
      </c>
      <c r="D106" s="294" t="s">
        <v>387</v>
      </c>
      <c r="E106" s="293">
        <v>0</v>
      </c>
      <c r="F106" s="293">
        <v>0</v>
      </c>
      <c r="G106" s="410">
        <v>0</v>
      </c>
      <c r="H106" s="410">
        <v>0</v>
      </c>
      <c r="I106" s="410">
        <v>0</v>
      </c>
      <c r="J106" s="410">
        <v>0</v>
      </c>
      <c r="K106" s="410">
        <v>0</v>
      </c>
      <c r="L106" s="410">
        <v>0</v>
      </c>
      <c r="M106" s="410">
        <v>0</v>
      </c>
      <c r="N106" s="410">
        <v>0</v>
      </c>
      <c r="O106" s="410">
        <v>0</v>
      </c>
      <c r="P106" s="410">
        <v>0</v>
      </c>
      <c r="Q106" s="410">
        <v>0</v>
      </c>
      <c r="R106" s="293">
        <v>0</v>
      </c>
      <c r="S106" s="236">
        <v>0</v>
      </c>
      <c r="T106" s="236">
        <v>0</v>
      </c>
      <c r="U106" s="236">
        <v>0</v>
      </c>
      <c r="V106" s="236">
        <v>0</v>
      </c>
      <c r="W106" s="236">
        <v>0</v>
      </c>
      <c r="X106" s="236">
        <v>0</v>
      </c>
      <c r="Y106" s="101">
        <v>0</v>
      </c>
      <c r="Z106" s="236">
        <v>0</v>
      </c>
      <c r="AA106" s="236">
        <v>0</v>
      </c>
      <c r="AB106" s="101">
        <v>0</v>
      </c>
      <c r="AC106" s="411">
        <v>0</v>
      </c>
      <c r="AD106" s="293">
        <v>0</v>
      </c>
      <c r="AE106" s="236">
        <v>0</v>
      </c>
      <c r="AF106" s="236">
        <v>0</v>
      </c>
      <c r="AG106" s="236">
        <v>0</v>
      </c>
      <c r="AH106" s="236">
        <v>0</v>
      </c>
      <c r="AI106" s="236">
        <v>0</v>
      </c>
      <c r="AJ106" s="236">
        <v>0</v>
      </c>
      <c r="AK106" s="236">
        <v>0</v>
      </c>
      <c r="AL106" s="236">
        <v>0</v>
      </c>
      <c r="AM106" s="236">
        <v>0</v>
      </c>
      <c r="AN106" s="236">
        <v>0</v>
      </c>
      <c r="AO106" s="236">
        <v>0</v>
      </c>
      <c r="AP106" s="236">
        <v>0</v>
      </c>
      <c r="AQ106" s="236">
        <v>0</v>
      </c>
      <c r="AR106" s="236">
        <v>0</v>
      </c>
      <c r="AS106" s="236">
        <v>0</v>
      </c>
      <c r="AT106" s="236">
        <v>0</v>
      </c>
      <c r="AU106" s="236">
        <v>0</v>
      </c>
      <c r="AV106" s="236">
        <v>0</v>
      </c>
      <c r="AW106" s="236">
        <v>0</v>
      </c>
      <c r="AX106" s="236">
        <v>0</v>
      </c>
      <c r="AY106" s="236">
        <v>0</v>
      </c>
      <c r="AZ106" s="236">
        <v>0</v>
      </c>
      <c r="BA106" s="236">
        <v>0</v>
      </c>
      <c r="BB106" s="236">
        <v>0</v>
      </c>
      <c r="BC106" s="293">
        <v>0</v>
      </c>
      <c r="BD106" s="236">
        <v>0</v>
      </c>
      <c r="BE106" s="236">
        <v>0</v>
      </c>
      <c r="BF106" s="236">
        <v>0</v>
      </c>
      <c r="BG106" s="236">
        <v>0</v>
      </c>
      <c r="BH106" s="236">
        <v>0</v>
      </c>
      <c r="BI106" s="236">
        <v>0</v>
      </c>
      <c r="BJ106" s="236">
        <v>0</v>
      </c>
      <c r="BK106" s="236">
        <v>0</v>
      </c>
      <c r="BL106" s="236">
        <v>0</v>
      </c>
      <c r="BM106" s="236">
        <v>0</v>
      </c>
      <c r="BN106" s="236">
        <v>0</v>
      </c>
      <c r="BO106" s="236">
        <v>0</v>
      </c>
      <c r="BP106" s="236">
        <v>0</v>
      </c>
      <c r="BQ106" s="236">
        <v>0</v>
      </c>
      <c r="BR106" s="236">
        <v>0</v>
      </c>
      <c r="BS106" s="236">
        <v>0</v>
      </c>
      <c r="BT106" s="236">
        <v>0</v>
      </c>
      <c r="BU106" s="236">
        <v>0</v>
      </c>
      <c r="BV106" s="236">
        <v>0</v>
      </c>
      <c r="BW106" s="236">
        <v>0</v>
      </c>
      <c r="BX106" s="293">
        <v>0</v>
      </c>
      <c r="BY106" s="293">
        <v>0</v>
      </c>
      <c r="BZ106" s="293">
        <v>0</v>
      </c>
      <c r="CA106" s="236">
        <v>0</v>
      </c>
      <c r="CB106" s="236">
        <v>0</v>
      </c>
      <c r="CC106" s="236">
        <v>0</v>
      </c>
      <c r="CD106" s="236">
        <v>0</v>
      </c>
      <c r="CE106" s="236">
        <v>0</v>
      </c>
      <c r="CF106" s="236">
        <v>0</v>
      </c>
      <c r="CG106" s="236">
        <v>0</v>
      </c>
      <c r="CH106" s="236">
        <v>0</v>
      </c>
      <c r="CI106" s="236">
        <v>0</v>
      </c>
      <c r="CJ106" s="236">
        <v>0</v>
      </c>
      <c r="CK106" s="236">
        <v>0</v>
      </c>
      <c r="CL106" s="293">
        <v>0</v>
      </c>
      <c r="CM106" s="236">
        <v>0</v>
      </c>
      <c r="CN106" s="236">
        <v>0</v>
      </c>
      <c r="CO106" s="236">
        <v>0</v>
      </c>
      <c r="CP106" s="236">
        <v>0</v>
      </c>
      <c r="CQ106" s="236">
        <v>0</v>
      </c>
      <c r="CR106" s="236">
        <v>0</v>
      </c>
      <c r="CS106" s="236">
        <v>0</v>
      </c>
      <c r="CT106" s="236">
        <v>0</v>
      </c>
      <c r="CU106" s="236">
        <v>0</v>
      </c>
      <c r="CV106" s="236"/>
      <c r="CW106" s="236"/>
      <c r="CX106" s="236"/>
      <c r="CY106" s="236"/>
      <c r="CZ106" s="236"/>
      <c r="DA106" s="236"/>
      <c r="DB106" s="236"/>
      <c r="DC106" s="236"/>
      <c r="DD106" s="236"/>
      <c r="DE106" s="236"/>
      <c r="DF106" s="236"/>
      <c r="DG106" s="236"/>
      <c r="DH106" s="236"/>
      <c r="DI106" s="236"/>
      <c r="DJ106" s="236"/>
      <c r="DK106" s="236"/>
      <c r="DL106" s="236"/>
      <c r="DM106" s="236"/>
      <c r="DN106" s="236"/>
      <c r="DO106" s="236"/>
      <c r="DP106" s="236"/>
    </row>
    <row r="107" spans="1:120" outlineLevel="2">
      <c r="A107" s="189" t="s">
        <v>777</v>
      </c>
      <c r="C107" s="294" t="s">
        <v>302</v>
      </c>
      <c r="D107" s="294" t="s">
        <v>778</v>
      </c>
      <c r="E107" s="293">
        <v>0</v>
      </c>
      <c r="F107" s="293">
        <v>0</v>
      </c>
      <c r="G107" s="410">
        <v>0</v>
      </c>
      <c r="H107" s="410">
        <v>0</v>
      </c>
      <c r="I107" s="410">
        <v>0</v>
      </c>
      <c r="J107" s="410">
        <v>0</v>
      </c>
      <c r="K107" s="410">
        <v>0</v>
      </c>
      <c r="L107" s="410">
        <v>0</v>
      </c>
      <c r="M107" s="410">
        <v>0</v>
      </c>
      <c r="N107" s="410">
        <v>0</v>
      </c>
      <c r="O107" s="410">
        <v>0</v>
      </c>
      <c r="P107" s="410">
        <v>0</v>
      </c>
      <c r="Q107" s="410">
        <v>0</v>
      </c>
      <c r="R107" s="293">
        <v>0</v>
      </c>
      <c r="S107" s="236">
        <v>0</v>
      </c>
      <c r="T107" s="236">
        <v>0</v>
      </c>
      <c r="U107" s="236">
        <v>0</v>
      </c>
      <c r="V107" s="236">
        <v>0</v>
      </c>
      <c r="W107" s="236">
        <v>0</v>
      </c>
      <c r="X107" s="236">
        <v>0</v>
      </c>
      <c r="Y107" s="101">
        <v>0</v>
      </c>
      <c r="Z107" s="236">
        <v>0</v>
      </c>
      <c r="AA107" s="236">
        <v>0</v>
      </c>
      <c r="AB107" s="101">
        <v>0</v>
      </c>
      <c r="AC107" s="411">
        <v>0</v>
      </c>
      <c r="AD107" s="293">
        <v>0</v>
      </c>
      <c r="AE107" s="236">
        <v>0</v>
      </c>
      <c r="AF107" s="236">
        <v>0</v>
      </c>
      <c r="AG107" s="236">
        <v>0</v>
      </c>
      <c r="AH107" s="236">
        <v>0</v>
      </c>
      <c r="AI107" s="236">
        <v>0</v>
      </c>
      <c r="AJ107" s="236">
        <v>0</v>
      </c>
      <c r="AK107" s="236">
        <v>0</v>
      </c>
      <c r="AL107" s="236">
        <v>0</v>
      </c>
      <c r="AM107" s="236">
        <v>0</v>
      </c>
      <c r="AN107" s="236">
        <v>0</v>
      </c>
      <c r="AO107" s="236">
        <v>0</v>
      </c>
      <c r="AP107" s="236">
        <v>0</v>
      </c>
      <c r="AQ107" s="236">
        <v>0</v>
      </c>
      <c r="AR107" s="236">
        <v>0</v>
      </c>
      <c r="AS107" s="236">
        <v>0</v>
      </c>
      <c r="AT107" s="236">
        <v>0</v>
      </c>
      <c r="AU107" s="236">
        <v>0</v>
      </c>
      <c r="AV107" s="236">
        <v>0</v>
      </c>
      <c r="AW107" s="236">
        <v>0</v>
      </c>
      <c r="AX107" s="236">
        <v>0</v>
      </c>
      <c r="AY107" s="236">
        <v>0</v>
      </c>
      <c r="AZ107" s="236">
        <v>0</v>
      </c>
      <c r="BA107" s="236">
        <v>0</v>
      </c>
      <c r="BB107" s="236">
        <v>0</v>
      </c>
      <c r="BC107" s="293">
        <v>0</v>
      </c>
      <c r="BD107" s="236">
        <v>0</v>
      </c>
      <c r="BE107" s="236">
        <v>0</v>
      </c>
      <c r="BF107" s="236">
        <v>0</v>
      </c>
      <c r="BG107" s="236">
        <v>0</v>
      </c>
      <c r="BH107" s="236">
        <v>0</v>
      </c>
      <c r="BI107" s="236">
        <v>0</v>
      </c>
      <c r="BJ107" s="236">
        <v>0</v>
      </c>
      <c r="BK107" s="236">
        <v>0</v>
      </c>
      <c r="BL107" s="236">
        <v>0</v>
      </c>
      <c r="BM107" s="236">
        <v>0</v>
      </c>
      <c r="BN107" s="236">
        <v>0</v>
      </c>
      <c r="BO107" s="236">
        <v>0</v>
      </c>
      <c r="BP107" s="236">
        <v>0</v>
      </c>
      <c r="BQ107" s="236">
        <v>0</v>
      </c>
      <c r="BR107" s="236">
        <v>0</v>
      </c>
      <c r="BS107" s="236">
        <v>0</v>
      </c>
      <c r="BT107" s="236">
        <v>0</v>
      </c>
      <c r="BU107" s="236">
        <v>0</v>
      </c>
      <c r="BV107" s="236">
        <v>0</v>
      </c>
      <c r="BW107" s="236">
        <v>0</v>
      </c>
      <c r="BX107" s="293">
        <v>0</v>
      </c>
      <c r="BY107" s="293">
        <v>0</v>
      </c>
      <c r="BZ107" s="293">
        <v>0</v>
      </c>
      <c r="CA107" s="236">
        <v>0</v>
      </c>
      <c r="CB107" s="236">
        <v>0</v>
      </c>
      <c r="CC107" s="236">
        <v>0</v>
      </c>
      <c r="CD107" s="236">
        <v>0</v>
      </c>
      <c r="CE107" s="236">
        <v>0</v>
      </c>
      <c r="CF107" s="236">
        <v>0</v>
      </c>
      <c r="CG107" s="236">
        <v>0</v>
      </c>
      <c r="CH107" s="236">
        <v>0</v>
      </c>
      <c r="CI107" s="236">
        <v>0</v>
      </c>
      <c r="CJ107" s="236">
        <v>0</v>
      </c>
      <c r="CK107" s="236">
        <v>0</v>
      </c>
      <c r="CL107" s="293">
        <v>0</v>
      </c>
      <c r="CM107" s="236">
        <v>0</v>
      </c>
      <c r="CN107" s="236">
        <v>0</v>
      </c>
      <c r="CO107" s="236">
        <v>0</v>
      </c>
      <c r="CP107" s="236">
        <v>0</v>
      </c>
      <c r="CQ107" s="236">
        <v>0</v>
      </c>
      <c r="CR107" s="236">
        <v>0</v>
      </c>
      <c r="CS107" s="236">
        <v>0</v>
      </c>
      <c r="CT107" s="236">
        <v>0</v>
      </c>
      <c r="CU107" s="236">
        <v>0</v>
      </c>
    </row>
    <row r="108" spans="1:120" outlineLevel="2">
      <c r="A108" s="189" t="s">
        <v>282</v>
      </c>
      <c r="B108" s="612">
        <v>1900</v>
      </c>
      <c r="C108" s="294" t="s">
        <v>302</v>
      </c>
      <c r="D108" s="294" t="s">
        <v>389</v>
      </c>
      <c r="E108" s="293">
        <v>0</v>
      </c>
      <c r="F108" s="293">
        <v>0</v>
      </c>
      <c r="G108" s="410">
        <v>0</v>
      </c>
      <c r="H108" s="410">
        <v>0</v>
      </c>
      <c r="I108" s="410">
        <v>0</v>
      </c>
      <c r="J108" s="410">
        <v>0</v>
      </c>
      <c r="K108" s="410">
        <v>0</v>
      </c>
      <c r="L108" s="410">
        <v>0</v>
      </c>
      <c r="M108" s="410">
        <v>0</v>
      </c>
      <c r="N108" s="410">
        <v>0</v>
      </c>
      <c r="O108" s="410">
        <v>0</v>
      </c>
      <c r="P108" s="410">
        <v>0</v>
      </c>
      <c r="Q108" s="410">
        <v>0</v>
      </c>
      <c r="R108" s="293">
        <v>0</v>
      </c>
      <c r="S108" s="236">
        <v>0</v>
      </c>
      <c r="T108" s="236">
        <v>0</v>
      </c>
      <c r="U108" s="236">
        <v>0</v>
      </c>
      <c r="V108" s="236">
        <v>0</v>
      </c>
      <c r="W108" s="236">
        <v>0</v>
      </c>
      <c r="X108" s="236">
        <v>0</v>
      </c>
      <c r="Y108" s="101">
        <v>0</v>
      </c>
      <c r="Z108" s="236">
        <v>0</v>
      </c>
      <c r="AA108" s="236">
        <v>0</v>
      </c>
      <c r="AB108" s="101">
        <v>0</v>
      </c>
      <c r="AC108" s="411">
        <v>0</v>
      </c>
      <c r="AD108" s="293">
        <v>0</v>
      </c>
      <c r="AE108" s="236">
        <v>0</v>
      </c>
      <c r="AF108" s="236">
        <v>0</v>
      </c>
      <c r="AG108" s="236">
        <v>0</v>
      </c>
      <c r="AH108" s="236">
        <v>0</v>
      </c>
      <c r="AI108" s="236">
        <v>0</v>
      </c>
      <c r="AJ108" s="236">
        <v>0</v>
      </c>
      <c r="AK108" s="236">
        <v>0</v>
      </c>
      <c r="AL108" s="236">
        <v>0</v>
      </c>
      <c r="AM108" s="236">
        <v>0</v>
      </c>
      <c r="AN108" s="236">
        <v>0</v>
      </c>
      <c r="AO108" s="236">
        <v>0</v>
      </c>
      <c r="AP108" s="236">
        <v>0</v>
      </c>
      <c r="AQ108" s="236">
        <v>0</v>
      </c>
      <c r="AR108" s="236">
        <v>0</v>
      </c>
      <c r="AS108" s="236">
        <v>0</v>
      </c>
      <c r="AT108" s="236">
        <v>0</v>
      </c>
      <c r="AU108" s="236">
        <v>0</v>
      </c>
      <c r="AV108" s="236">
        <v>0</v>
      </c>
      <c r="AW108" s="236">
        <v>0</v>
      </c>
      <c r="AX108" s="236">
        <v>0</v>
      </c>
      <c r="AY108" s="236">
        <v>0</v>
      </c>
      <c r="AZ108" s="236">
        <v>0</v>
      </c>
      <c r="BA108" s="236">
        <v>0</v>
      </c>
      <c r="BB108" s="236">
        <v>0</v>
      </c>
      <c r="BC108" s="293">
        <v>0</v>
      </c>
      <c r="BD108" s="236">
        <v>0</v>
      </c>
      <c r="BE108" s="236">
        <v>0</v>
      </c>
      <c r="BF108" s="236">
        <v>0</v>
      </c>
      <c r="BG108" s="236">
        <v>0</v>
      </c>
      <c r="BH108" s="236">
        <v>0</v>
      </c>
      <c r="BI108" s="236">
        <v>0</v>
      </c>
      <c r="BJ108" s="236">
        <v>0</v>
      </c>
      <c r="BK108" s="236">
        <v>1119352</v>
      </c>
      <c r="BL108" s="236">
        <v>1119352</v>
      </c>
      <c r="BM108" s="236">
        <v>1119352</v>
      </c>
      <c r="BN108" s="236">
        <v>1368432</v>
      </c>
      <c r="BO108" s="236">
        <v>1368432</v>
      </c>
      <c r="BP108" s="236">
        <v>1368432</v>
      </c>
      <c r="BQ108" s="236">
        <v>1368432</v>
      </c>
      <c r="BR108" s="236">
        <v>1368432</v>
      </c>
      <c r="BS108" s="236">
        <v>1368432</v>
      </c>
      <c r="BT108" s="236">
        <v>1368432</v>
      </c>
      <c r="BU108" s="236">
        <v>1368432</v>
      </c>
      <c r="BV108" s="236">
        <v>1368432</v>
      </c>
      <c r="BW108" s="236">
        <v>1368432</v>
      </c>
      <c r="BX108" s="293">
        <v>1368432</v>
      </c>
      <c r="BY108" s="293">
        <v>1368432</v>
      </c>
      <c r="BZ108" s="293">
        <v>1790298</v>
      </c>
      <c r="CA108" s="236">
        <v>1790298</v>
      </c>
      <c r="CB108" s="236">
        <v>1790298</v>
      </c>
      <c r="CC108" s="236">
        <v>1790298</v>
      </c>
      <c r="CD108" s="236">
        <v>1790298</v>
      </c>
      <c r="CE108" s="236">
        <v>1790298</v>
      </c>
      <c r="CF108" s="236">
        <v>1850041</v>
      </c>
      <c r="CG108" s="236">
        <v>1850041</v>
      </c>
      <c r="CH108" s="236">
        <v>1850041</v>
      </c>
      <c r="CI108" s="236">
        <v>1850041</v>
      </c>
      <c r="CJ108" s="236">
        <v>1850041</v>
      </c>
      <c r="CK108" s="236">
        <v>1850041</v>
      </c>
      <c r="CL108" s="293">
        <v>2496830</v>
      </c>
      <c r="CM108" s="236">
        <v>2496830</v>
      </c>
      <c r="CN108" s="236">
        <v>2496830</v>
      </c>
      <c r="CO108" s="236">
        <v>2496830</v>
      </c>
      <c r="CP108" s="236">
        <v>2496830</v>
      </c>
      <c r="CQ108" s="236">
        <v>2496830</v>
      </c>
      <c r="CR108" s="236">
        <v>2496830</v>
      </c>
      <c r="CS108" s="236">
        <v>2496830</v>
      </c>
      <c r="CT108" s="236">
        <v>2496830</v>
      </c>
      <c r="CU108" s="236">
        <v>2496830</v>
      </c>
      <c r="CV108" s="236">
        <f>CU108</f>
        <v>2496830</v>
      </c>
      <c r="CW108" s="236">
        <f t="shared" ref="CW108:DP108" si="15">CV108</f>
        <v>2496830</v>
      </c>
      <c r="CX108" s="236">
        <f t="shared" si="15"/>
        <v>2496830</v>
      </c>
      <c r="CY108" s="236">
        <f t="shared" si="15"/>
        <v>2496830</v>
      </c>
      <c r="CZ108" s="236">
        <f t="shared" si="15"/>
        <v>2496830</v>
      </c>
      <c r="DA108" s="236">
        <f t="shared" si="15"/>
        <v>2496830</v>
      </c>
      <c r="DB108" s="236">
        <f t="shared" si="15"/>
        <v>2496830</v>
      </c>
      <c r="DC108" s="236">
        <f t="shared" si="15"/>
        <v>2496830</v>
      </c>
      <c r="DD108" s="236">
        <f t="shared" si="15"/>
        <v>2496830</v>
      </c>
      <c r="DE108" s="236">
        <f t="shared" si="15"/>
        <v>2496830</v>
      </c>
      <c r="DF108" s="236">
        <f t="shared" si="15"/>
        <v>2496830</v>
      </c>
      <c r="DG108" s="236">
        <f t="shared" si="15"/>
        <v>2496830</v>
      </c>
      <c r="DH108" s="236">
        <f t="shared" si="15"/>
        <v>2496830</v>
      </c>
      <c r="DI108" s="236">
        <f t="shared" si="15"/>
        <v>2496830</v>
      </c>
      <c r="DJ108" s="236">
        <f t="shared" si="15"/>
        <v>2496830</v>
      </c>
      <c r="DK108" s="236">
        <f t="shared" si="15"/>
        <v>2496830</v>
      </c>
      <c r="DL108" s="236">
        <f t="shared" si="15"/>
        <v>2496830</v>
      </c>
      <c r="DM108" s="236">
        <f t="shared" si="15"/>
        <v>2496830</v>
      </c>
      <c r="DN108" s="236">
        <f t="shared" si="15"/>
        <v>2496830</v>
      </c>
      <c r="DO108" s="236">
        <f t="shared" si="15"/>
        <v>2496830</v>
      </c>
      <c r="DP108" s="236">
        <f t="shared" si="15"/>
        <v>2496830</v>
      </c>
    </row>
    <row r="109" spans="1:120" outlineLevel="2">
      <c r="A109" s="189" t="s">
        <v>283</v>
      </c>
      <c r="B109" s="612">
        <v>2820</v>
      </c>
      <c r="C109" s="294" t="s">
        <v>302</v>
      </c>
      <c r="D109" s="294" t="s">
        <v>390</v>
      </c>
      <c r="E109" s="293">
        <v>0</v>
      </c>
      <c r="F109" s="293">
        <v>0</v>
      </c>
      <c r="G109" s="410">
        <v>0</v>
      </c>
      <c r="H109" s="410">
        <v>0</v>
      </c>
      <c r="I109" s="410">
        <v>0</v>
      </c>
      <c r="J109" s="410">
        <v>0</v>
      </c>
      <c r="K109" s="410">
        <v>0</v>
      </c>
      <c r="L109" s="410">
        <v>0</v>
      </c>
      <c r="M109" s="410">
        <v>0</v>
      </c>
      <c r="N109" s="410">
        <v>0</v>
      </c>
      <c r="O109" s="410">
        <v>0</v>
      </c>
      <c r="P109" s="410">
        <v>0</v>
      </c>
      <c r="Q109" s="410">
        <v>0</v>
      </c>
      <c r="R109" s="293">
        <v>0</v>
      </c>
      <c r="S109" s="236">
        <v>0</v>
      </c>
      <c r="T109" s="236">
        <v>0</v>
      </c>
      <c r="U109" s="236">
        <v>0</v>
      </c>
      <c r="V109" s="236">
        <v>0</v>
      </c>
      <c r="W109" s="236">
        <v>0</v>
      </c>
      <c r="X109" s="236">
        <v>0</v>
      </c>
      <c r="Y109" s="101">
        <v>0</v>
      </c>
      <c r="Z109" s="236">
        <v>0</v>
      </c>
      <c r="AA109" s="236">
        <v>0</v>
      </c>
      <c r="AB109" s="101">
        <v>0</v>
      </c>
      <c r="AC109" s="411">
        <v>0</v>
      </c>
      <c r="AD109" s="293">
        <v>0</v>
      </c>
      <c r="AE109" s="236">
        <v>0</v>
      </c>
      <c r="AF109" s="236">
        <v>0</v>
      </c>
      <c r="AG109" s="236">
        <v>0</v>
      </c>
      <c r="AH109" s="236">
        <v>0</v>
      </c>
      <c r="AI109" s="236">
        <v>0</v>
      </c>
      <c r="AJ109" s="236">
        <v>0</v>
      </c>
      <c r="AK109" s="236">
        <v>0</v>
      </c>
      <c r="AL109" s="236">
        <v>0</v>
      </c>
      <c r="AM109" s="236">
        <v>0</v>
      </c>
      <c r="AN109" s="236">
        <v>0</v>
      </c>
      <c r="AO109" s="236">
        <v>0</v>
      </c>
      <c r="AP109" s="236">
        <v>594432</v>
      </c>
      <c r="AQ109" s="236">
        <v>594432</v>
      </c>
      <c r="AR109" s="236">
        <v>594432</v>
      </c>
      <c r="AS109" s="236">
        <v>594432</v>
      </c>
      <c r="AT109" s="236">
        <v>594432</v>
      </c>
      <c r="AU109" s="236">
        <v>594432</v>
      </c>
      <c r="AV109" s="236">
        <v>594432</v>
      </c>
      <c r="AW109" s="236">
        <v>594432</v>
      </c>
      <c r="AX109" s="236">
        <v>594432</v>
      </c>
      <c r="AY109" s="236">
        <v>0</v>
      </c>
      <c r="AZ109" s="236">
        <v>0</v>
      </c>
      <c r="BA109" s="236">
        <v>0</v>
      </c>
      <c r="BB109" s="236">
        <v>0</v>
      </c>
      <c r="BC109" s="293">
        <v>0</v>
      </c>
      <c r="BD109" s="236">
        <v>0</v>
      </c>
      <c r="BE109" s="236">
        <v>0</v>
      </c>
      <c r="BF109" s="236">
        <v>0</v>
      </c>
      <c r="BG109" s="236">
        <v>0</v>
      </c>
      <c r="BH109" s="236">
        <v>0</v>
      </c>
      <c r="BI109" s="236">
        <v>0</v>
      </c>
      <c r="BJ109" s="236">
        <v>0</v>
      </c>
      <c r="BK109" s="236">
        <v>0</v>
      </c>
      <c r="BL109" s="236">
        <v>0</v>
      </c>
      <c r="BM109" s="236">
        <v>0</v>
      </c>
      <c r="BN109" s="236">
        <v>0</v>
      </c>
      <c r="BO109" s="236">
        <v>0</v>
      </c>
      <c r="BP109" s="236">
        <v>0</v>
      </c>
      <c r="BQ109" s="236">
        <v>0</v>
      </c>
      <c r="BR109" s="236">
        <v>0</v>
      </c>
      <c r="BS109" s="236">
        <v>0</v>
      </c>
      <c r="BT109" s="236">
        <v>0</v>
      </c>
      <c r="BU109" s="236">
        <v>0</v>
      </c>
      <c r="BV109" s="236">
        <v>0</v>
      </c>
      <c r="BW109" s="236">
        <v>0</v>
      </c>
      <c r="BX109" s="293">
        <v>0</v>
      </c>
      <c r="BY109" s="293">
        <v>0</v>
      </c>
      <c r="BZ109" s="293">
        <v>0</v>
      </c>
      <c r="CA109" s="236">
        <v>0</v>
      </c>
      <c r="CB109" s="236">
        <v>0</v>
      </c>
      <c r="CC109" s="236">
        <v>0</v>
      </c>
      <c r="CD109" s="236">
        <v>0</v>
      </c>
      <c r="CE109" s="236">
        <v>0</v>
      </c>
      <c r="CF109" s="236">
        <v>0</v>
      </c>
      <c r="CG109" s="236">
        <v>0</v>
      </c>
      <c r="CH109" s="236">
        <v>0</v>
      </c>
      <c r="CI109" s="236">
        <v>0</v>
      </c>
      <c r="CJ109" s="236">
        <v>0</v>
      </c>
      <c r="CK109" s="236">
        <v>0</v>
      </c>
      <c r="CL109" s="293">
        <v>0</v>
      </c>
      <c r="CM109" s="236">
        <v>0</v>
      </c>
      <c r="CN109" s="236">
        <v>0</v>
      </c>
      <c r="CO109" s="236">
        <v>0</v>
      </c>
      <c r="CP109" s="236">
        <v>0</v>
      </c>
      <c r="CQ109" s="236">
        <v>0</v>
      </c>
      <c r="CR109" s="236">
        <v>0</v>
      </c>
      <c r="CS109" s="236">
        <v>0</v>
      </c>
      <c r="CT109" s="236">
        <v>0</v>
      </c>
      <c r="CU109" s="236">
        <v>0</v>
      </c>
    </row>
    <row r="110" spans="1:120" outlineLevel="2">
      <c r="A110" s="189" t="s">
        <v>284</v>
      </c>
      <c r="B110" s="612">
        <v>2830</v>
      </c>
      <c r="C110" s="294" t="s">
        <v>302</v>
      </c>
      <c r="D110" s="294" t="s">
        <v>391</v>
      </c>
      <c r="E110" s="293">
        <v>0</v>
      </c>
      <c r="F110" s="293">
        <v>0</v>
      </c>
      <c r="G110" s="236">
        <v>0</v>
      </c>
      <c r="H110" s="236">
        <v>0</v>
      </c>
      <c r="I110" s="236">
        <v>0</v>
      </c>
      <c r="J110" s="236">
        <v>0</v>
      </c>
      <c r="K110" s="236">
        <v>0</v>
      </c>
      <c r="L110" s="236">
        <v>0</v>
      </c>
      <c r="M110" s="236">
        <v>0</v>
      </c>
      <c r="N110" s="236">
        <v>0</v>
      </c>
      <c r="O110" s="236">
        <v>0</v>
      </c>
      <c r="P110" s="236">
        <v>0</v>
      </c>
      <c r="Q110" s="236">
        <v>0</v>
      </c>
      <c r="R110" s="293">
        <v>0</v>
      </c>
      <c r="S110" s="236">
        <v>0</v>
      </c>
      <c r="T110" s="236">
        <v>0</v>
      </c>
      <c r="U110" s="236">
        <v>0</v>
      </c>
      <c r="V110" s="236">
        <v>0</v>
      </c>
      <c r="W110" s="236">
        <v>0</v>
      </c>
      <c r="X110" s="236">
        <v>0</v>
      </c>
      <c r="Y110" s="236">
        <v>0</v>
      </c>
      <c r="Z110" s="236">
        <v>0</v>
      </c>
      <c r="AA110" s="236">
        <v>0</v>
      </c>
      <c r="AB110" s="236">
        <v>0</v>
      </c>
      <c r="AC110" s="236">
        <v>0</v>
      </c>
      <c r="AD110" s="236">
        <v>0</v>
      </c>
      <c r="AE110" s="236">
        <v>0</v>
      </c>
      <c r="AF110" s="236">
        <v>0</v>
      </c>
      <c r="AG110" s="236">
        <v>0</v>
      </c>
      <c r="AH110" s="236">
        <v>0</v>
      </c>
      <c r="AI110" s="236">
        <v>0</v>
      </c>
      <c r="AJ110" s="236">
        <v>0</v>
      </c>
      <c r="AK110" s="236">
        <v>0</v>
      </c>
      <c r="AL110" s="236">
        <v>0</v>
      </c>
      <c r="AM110" s="236">
        <v>0</v>
      </c>
      <c r="AN110" s="236">
        <v>0</v>
      </c>
      <c r="AO110" s="236">
        <v>0</v>
      </c>
      <c r="AP110" s="236">
        <v>0</v>
      </c>
      <c r="AQ110" s="236">
        <v>0</v>
      </c>
      <c r="AR110" s="236">
        <v>0</v>
      </c>
      <c r="AS110" s="236">
        <v>0</v>
      </c>
      <c r="AT110" s="236">
        <v>0</v>
      </c>
      <c r="AU110" s="236">
        <v>0</v>
      </c>
      <c r="AV110" s="236">
        <v>0</v>
      </c>
      <c r="AW110" s="236">
        <v>0</v>
      </c>
      <c r="AX110" s="236">
        <v>0</v>
      </c>
      <c r="AY110" s="236">
        <v>0</v>
      </c>
      <c r="AZ110" s="236">
        <v>0</v>
      </c>
      <c r="BA110" s="236">
        <v>0</v>
      </c>
      <c r="BB110" s="236">
        <v>0</v>
      </c>
      <c r="BC110" s="236">
        <v>0</v>
      </c>
      <c r="BD110" s="236">
        <v>0</v>
      </c>
      <c r="BE110" s="236">
        <v>0</v>
      </c>
      <c r="BF110" s="236">
        <v>0</v>
      </c>
      <c r="BG110" s="236">
        <v>0</v>
      </c>
      <c r="BH110" s="236">
        <v>0</v>
      </c>
      <c r="BI110" s="236">
        <v>0</v>
      </c>
      <c r="BJ110" s="236">
        <v>0</v>
      </c>
      <c r="BK110" s="236">
        <v>0</v>
      </c>
      <c r="BL110" s="236">
        <v>0</v>
      </c>
      <c r="BM110" s="236">
        <v>0</v>
      </c>
      <c r="BN110" s="236">
        <v>0</v>
      </c>
      <c r="BO110" s="236">
        <v>0</v>
      </c>
      <c r="BP110" s="236">
        <v>0</v>
      </c>
      <c r="BQ110" s="236">
        <v>0</v>
      </c>
      <c r="BR110" s="236">
        <v>0</v>
      </c>
      <c r="BS110" s="236">
        <v>0</v>
      </c>
      <c r="BT110" s="236">
        <v>0</v>
      </c>
      <c r="BU110" s="236">
        <v>0</v>
      </c>
      <c r="BV110" s="236">
        <v>0</v>
      </c>
      <c r="BW110" s="236">
        <v>0</v>
      </c>
      <c r="BX110" s="293">
        <v>0</v>
      </c>
      <c r="BY110" s="293">
        <v>0</v>
      </c>
      <c r="BZ110" s="293">
        <v>0</v>
      </c>
      <c r="CA110" s="293">
        <v>0</v>
      </c>
      <c r="CB110" s="293">
        <v>0</v>
      </c>
      <c r="CC110" s="293">
        <v>0</v>
      </c>
      <c r="CD110" s="293">
        <v>0</v>
      </c>
      <c r="CE110" s="293">
        <v>0</v>
      </c>
      <c r="CF110" s="293">
        <v>0</v>
      </c>
      <c r="CG110" s="293">
        <v>0</v>
      </c>
      <c r="CH110" s="293">
        <v>0</v>
      </c>
      <c r="CI110" s="293">
        <v>0</v>
      </c>
      <c r="CJ110" s="293">
        <v>0</v>
      </c>
      <c r="CK110" s="293">
        <v>0</v>
      </c>
      <c r="CL110" s="293">
        <v>0</v>
      </c>
      <c r="CM110" s="293">
        <v>0</v>
      </c>
      <c r="CN110" s="293">
        <v>0</v>
      </c>
      <c r="CO110" s="293">
        <v>0</v>
      </c>
      <c r="CP110" s="293">
        <v>0</v>
      </c>
      <c r="CQ110" s="293">
        <v>0</v>
      </c>
      <c r="CR110" s="293">
        <v>0</v>
      </c>
      <c r="CS110" s="293">
        <v>0</v>
      </c>
      <c r="CT110" s="293">
        <v>0</v>
      </c>
      <c r="CU110" s="293">
        <v>0</v>
      </c>
    </row>
    <row r="111" spans="1:120" outlineLevel="2">
      <c r="A111" s="189" t="s">
        <v>285</v>
      </c>
      <c r="B111" s="612">
        <v>2830</v>
      </c>
      <c r="C111" s="294" t="s">
        <v>302</v>
      </c>
      <c r="D111" s="294" t="s">
        <v>392</v>
      </c>
      <c r="E111" s="293">
        <v>0</v>
      </c>
      <c r="F111" s="293">
        <v>0</v>
      </c>
      <c r="G111" s="236">
        <v>0</v>
      </c>
      <c r="H111" s="236">
        <v>0</v>
      </c>
      <c r="I111" s="236">
        <v>0</v>
      </c>
      <c r="J111" s="236">
        <v>0</v>
      </c>
      <c r="K111" s="236">
        <v>0</v>
      </c>
      <c r="L111" s="236">
        <v>0</v>
      </c>
      <c r="M111" s="236">
        <v>0</v>
      </c>
      <c r="N111" s="236">
        <v>0</v>
      </c>
      <c r="O111" s="236">
        <v>0</v>
      </c>
      <c r="P111" s="236">
        <v>0</v>
      </c>
      <c r="Q111" s="236">
        <v>0</v>
      </c>
      <c r="R111" s="293">
        <v>0</v>
      </c>
      <c r="S111" s="236">
        <v>0</v>
      </c>
      <c r="T111" s="236">
        <v>0</v>
      </c>
      <c r="U111" s="236">
        <v>0</v>
      </c>
      <c r="V111" s="236">
        <v>0</v>
      </c>
      <c r="W111" s="236">
        <v>0</v>
      </c>
      <c r="X111" s="236">
        <v>0</v>
      </c>
      <c r="Y111" s="236">
        <v>0</v>
      </c>
      <c r="Z111" s="236">
        <v>0</v>
      </c>
      <c r="AA111" s="236">
        <v>0</v>
      </c>
      <c r="AB111" s="236">
        <v>0</v>
      </c>
      <c r="AC111" s="236">
        <v>0</v>
      </c>
      <c r="AD111" s="293">
        <v>0</v>
      </c>
      <c r="AE111" s="236">
        <v>0</v>
      </c>
      <c r="AF111" s="236">
        <v>0</v>
      </c>
      <c r="AG111" s="236">
        <v>0</v>
      </c>
      <c r="AH111" s="236">
        <v>0</v>
      </c>
      <c r="AI111" s="236">
        <v>0</v>
      </c>
      <c r="AJ111" s="236">
        <v>0</v>
      </c>
      <c r="AK111" s="236">
        <v>0</v>
      </c>
      <c r="AL111" s="236">
        <v>0</v>
      </c>
      <c r="AM111" s="236">
        <v>0</v>
      </c>
      <c r="AN111" s="236">
        <v>0</v>
      </c>
      <c r="AO111" s="236">
        <v>0</v>
      </c>
      <c r="AP111" s="236">
        <v>0</v>
      </c>
      <c r="AQ111" s="236">
        <v>0</v>
      </c>
      <c r="AR111" s="236">
        <v>0</v>
      </c>
      <c r="AS111" s="236">
        <v>0</v>
      </c>
      <c r="AT111" s="236">
        <v>0</v>
      </c>
      <c r="AU111" s="236">
        <v>0</v>
      </c>
      <c r="AV111" s="236">
        <v>0</v>
      </c>
      <c r="AW111" s="236">
        <v>0</v>
      </c>
      <c r="AX111" s="236">
        <v>0</v>
      </c>
      <c r="AY111" s="236">
        <v>0</v>
      </c>
      <c r="AZ111" s="236">
        <v>0</v>
      </c>
      <c r="BA111" s="236">
        <v>0</v>
      </c>
      <c r="BB111" s="236">
        <v>0</v>
      </c>
      <c r="BC111" s="293">
        <v>0</v>
      </c>
      <c r="BD111" s="236">
        <v>0</v>
      </c>
      <c r="BE111" s="236">
        <v>0</v>
      </c>
      <c r="BF111" s="236">
        <v>0</v>
      </c>
      <c r="BG111" s="236">
        <v>0</v>
      </c>
      <c r="BH111" s="236">
        <v>0</v>
      </c>
      <c r="BI111" s="236">
        <v>0</v>
      </c>
      <c r="BJ111" s="236">
        <v>0</v>
      </c>
      <c r="BK111" s="236">
        <v>0</v>
      </c>
      <c r="BL111" s="236">
        <v>0</v>
      </c>
      <c r="BM111" s="236">
        <v>0</v>
      </c>
      <c r="BN111" s="236">
        <v>0</v>
      </c>
      <c r="BO111" s="236">
        <v>0</v>
      </c>
      <c r="BP111" s="236">
        <v>0</v>
      </c>
      <c r="BQ111" s="236">
        <v>0</v>
      </c>
      <c r="BR111" s="236">
        <v>0</v>
      </c>
      <c r="BS111" s="236">
        <v>0</v>
      </c>
      <c r="BT111" s="236">
        <v>0</v>
      </c>
      <c r="BU111" s="236">
        <v>0</v>
      </c>
      <c r="BV111" s="236">
        <v>0</v>
      </c>
      <c r="BW111" s="236">
        <v>0</v>
      </c>
      <c r="BX111" s="293">
        <v>0</v>
      </c>
      <c r="BY111" s="293">
        <v>0</v>
      </c>
      <c r="BZ111" s="293">
        <v>0</v>
      </c>
      <c r="CA111" s="236">
        <v>0</v>
      </c>
      <c r="CB111" s="236">
        <v>0</v>
      </c>
      <c r="CC111" s="293">
        <v>0</v>
      </c>
      <c r="CD111" s="236">
        <v>0</v>
      </c>
      <c r="CE111" s="236">
        <v>0</v>
      </c>
      <c r="CF111" s="236">
        <v>0</v>
      </c>
      <c r="CG111" s="236">
        <v>0</v>
      </c>
      <c r="CH111" s="236">
        <v>0</v>
      </c>
      <c r="CI111" s="236">
        <v>0</v>
      </c>
      <c r="CJ111" s="236">
        <v>0</v>
      </c>
      <c r="CK111" s="236">
        <v>0</v>
      </c>
      <c r="CL111" s="293">
        <v>0</v>
      </c>
      <c r="CM111" s="236">
        <v>0</v>
      </c>
      <c r="CN111" s="236">
        <v>0</v>
      </c>
      <c r="CO111" s="293">
        <v>0</v>
      </c>
      <c r="CP111" s="236">
        <v>0</v>
      </c>
      <c r="CQ111" s="236">
        <v>0</v>
      </c>
      <c r="CR111" s="236">
        <v>0</v>
      </c>
      <c r="CS111" s="236">
        <v>0</v>
      </c>
      <c r="CT111" s="236">
        <v>0</v>
      </c>
      <c r="CU111" s="236">
        <v>0</v>
      </c>
    </row>
    <row r="112" spans="1:120" outlineLevel="2">
      <c r="A112" s="189" t="s">
        <v>286</v>
      </c>
      <c r="B112" s="612">
        <v>2830</v>
      </c>
      <c r="C112" s="294" t="s">
        <v>302</v>
      </c>
      <c r="D112" s="294" t="s">
        <v>393</v>
      </c>
      <c r="E112" s="293">
        <v>0</v>
      </c>
      <c r="F112" s="293">
        <v>0</v>
      </c>
      <c r="G112" s="410">
        <v>0</v>
      </c>
      <c r="H112" s="410">
        <v>0</v>
      </c>
      <c r="I112" s="410">
        <v>0</v>
      </c>
      <c r="J112" s="410">
        <v>0</v>
      </c>
      <c r="K112" s="410">
        <v>0</v>
      </c>
      <c r="L112" s="410">
        <v>0</v>
      </c>
      <c r="M112" s="410">
        <v>0</v>
      </c>
      <c r="N112" s="410">
        <v>0</v>
      </c>
      <c r="O112" s="410">
        <v>0</v>
      </c>
      <c r="P112" s="410">
        <v>0</v>
      </c>
      <c r="Q112" s="410">
        <v>0</v>
      </c>
      <c r="R112" s="293">
        <v>0</v>
      </c>
      <c r="S112" s="236">
        <v>0</v>
      </c>
      <c r="T112" s="236">
        <v>0</v>
      </c>
      <c r="U112" s="236">
        <v>0</v>
      </c>
      <c r="V112" s="236">
        <v>0</v>
      </c>
      <c r="W112" s="236">
        <v>0</v>
      </c>
      <c r="X112" s="236">
        <v>0</v>
      </c>
      <c r="Y112" s="101">
        <v>0</v>
      </c>
      <c r="Z112" s="236">
        <v>0</v>
      </c>
      <c r="AA112" s="236">
        <v>0</v>
      </c>
      <c r="AB112" s="101">
        <v>0</v>
      </c>
      <c r="AC112" s="411">
        <v>0</v>
      </c>
      <c r="AD112" s="293">
        <v>0</v>
      </c>
      <c r="AE112" s="236">
        <v>0</v>
      </c>
      <c r="AF112" s="236">
        <v>0</v>
      </c>
      <c r="AG112" s="236">
        <v>0</v>
      </c>
      <c r="AH112" s="236">
        <v>0</v>
      </c>
      <c r="AI112" s="236">
        <v>0</v>
      </c>
      <c r="AJ112" s="236">
        <v>0</v>
      </c>
      <c r="AK112" s="236">
        <v>0</v>
      </c>
      <c r="AL112" s="236">
        <v>0</v>
      </c>
      <c r="AM112" s="236">
        <v>0</v>
      </c>
      <c r="AN112" s="236">
        <v>0</v>
      </c>
      <c r="AO112" s="236">
        <v>0</v>
      </c>
      <c r="AP112" s="236">
        <v>0</v>
      </c>
      <c r="AQ112" s="236">
        <v>0</v>
      </c>
      <c r="AR112" s="236">
        <v>0</v>
      </c>
      <c r="AS112" s="236">
        <v>0</v>
      </c>
      <c r="AT112" s="236">
        <v>0</v>
      </c>
      <c r="AU112" s="236">
        <v>0</v>
      </c>
      <c r="AV112" s="236">
        <v>0</v>
      </c>
      <c r="AW112" s="236">
        <v>0</v>
      </c>
      <c r="AX112" s="236">
        <v>0</v>
      </c>
      <c r="AY112" s="236">
        <v>0</v>
      </c>
      <c r="AZ112" s="236">
        <v>0</v>
      </c>
      <c r="BA112" s="236">
        <v>0</v>
      </c>
      <c r="BB112" s="236">
        <v>0</v>
      </c>
      <c r="BC112" s="293">
        <v>0</v>
      </c>
      <c r="BD112" s="236">
        <v>0</v>
      </c>
      <c r="BE112" s="236">
        <v>0</v>
      </c>
      <c r="BF112" s="236">
        <v>0</v>
      </c>
      <c r="BG112" s="236">
        <v>0</v>
      </c>
      <c r="BH112" s="236">
        <v>0</v>
      </c>
      <c r="BI112" s="236">
        <v>0</v>
      </c>
      <c r="BJ112" s="236">
        <v>0</v>
      </c>
      <c r="BK112" s="236">
        <v>0</v>
      </c>
      <c r="BL112" s="236">
        <v>0</v>
      </c>
      <c r="BM112" s="236">
        <v>0</v>
      </c>
      <c r="BN112" s="236">
        <v>0</v>
      </c>
      <c r="BO112" s="236">
        <v>0</v>
      </c>
      <c r="BP112" s="236">
        <v>0</v>
      </c>
      <c r="BQ112" s="236">
        <v>0</v>
      </c>
      <c r="BR112" s="236">
        <v>0</v>
      </c>
      <c r="BS112" s="236">
        <v>0</v>
      </c>
      <c r="BT112" s="236">
        <v>0</v>
      </c>
      <c r="BU112" s="236">
        <v>0</v>
      </c>
      <c r="BV112" s="236">
        <v>0</v>
      </c>
      <c r="BW112" s="236">
        <v>0</v>
      </c>
      <c r="BX112" s="293">
        <v>0</v>
      </c>
      <c r="BY112" s="293">
        <v>0</v>
      </c>
      <c r="BZ112" s="293">
        <v>0</v>
      </c>
      <c r="CA112" s="236">
        <v>0</v>
      </c>
      <c r="CB112" s="236">
        <v>0</v>
      </c>
      <c r="CC112" s="293">
        <v>0</v>
      </c>
      <c r="CD112" s="236">
        <v>0</v>
      </c>
      <c r="CE112" s="236">
        <v>0</v>
      </c>
      <c r="CF112" s="236">
        <v>0</v>
      </c>
      <c r="CG112" s="236">
        <v>0</v>
      </c>
      <c r="CH112" s="236">
        <v>0</v>
      </c>
      <c r="CI112" s="236">
        <v>0</v>
      </c>
      <c r="CJ112" s="236">
        <v>0</v>
      </c>
      <c r="CK112" s="236">
        <v>0</v>
      </c>
      <c r="CL112" s="293">
        <v>0</v>
      </c>
      <c r="CM112" s="236">
        <v>0</v>
      </c>
      <c r="CN112" s="236">
        <v>0</v>
      </c>
      <c r="CO112" s="293">
        <v>0</v>
      </c>
      <c r="CP112" s="236">
        <v>0</v>
      </c>
      <c r="CQ112" s="236">
        <v>0</v>
      </c>
      <c r="CR112" s="236">
        <v>0</v>
      </c>
      <c r="CS112" s="236">
        <v>0</v>
      </c>
      <c r="CT112" s="236">
        <v>0</v>
      </c>
      <c r="CU112" s="236">
        <v>0</v>
      </c>
    </row>
    <row r="113" spans="1:120" outlineLevel="2">
      <c r="A113" s="189" t="s">
        <v>287</v>
      </c>
      <c r="B113" s="612">
        <v>2820</v>
      </c>
      <c r="C113" s="294" t="s">
        <v>302</v>
      </c>
      <c r="D113" s="294" t="s">
        <v>394</v>
      </c>
      <c r="E113" s="293">
        <v>0</v>
      </c>
      <c r="F113" s="293">
        <v>0</v>
      </c>
      <c r="G113" s="410">
        <v>0</v>
      </c>
      <c r="H113" s="410">
        <v>0</v>
      </c>
      <c r="I113" s="410">
        <v>0</v>
      </c>
      <c r="J113" s="410">
        <v>0</v>
      </c>
      <c r="K113" s="410">
        <v>0</v>
      </c>
      <c r="L113" s="410">
        <v>0</v>
      </c>
      <c r="M113" s="410">
        <v>0</v>
      </c>
      <c r="N113" s="410">
        <v>0</v>
      </c>
      <c r="O113" s="410">
        <v>0</v>
      </c>
      <c r="P113" s="410">
        <v>0</v>
      </c>
      <c r="Q113" s="410">
        <v>0</v>
      </c>
      <c r="R113" s="293">
        <v>0</v>
      </c>
      <c r="S113" s="236">
        <v>0</v>
      </c>
      <c r="T113" s="236">
        <v>0</v>
      </c>
      <c r="U113" s="236">
        <v>0</v>
      </c>
      <c r="V113" s="236">
        <v>0</v>
      </c>
      <c r="W113" s="236">
        <v>0</v>
      </c>
      <c r="X113" s="236">
        <v>0</v>
      </c>
      <c r="Y113" s="101">
        <v>0</v>
      </c>
      <c r="Z113" s="236">
        <v>0</v>
      </c>
      <c r="AA113" s="236">
        <v>0</v>
      </c>
      <c r="AB113" s="101">
        <v>0</v>
      </c>
      <c r="AC113" s="411">
        <v>0</v>
      </c>
      <c r="AD113" s="293">
        <v>0</v>
      </c>
      <c r="AE113" s="236">
        <v>0</v>
      </c>
      <c r="AF113" s="236">
        <v>0</v>
      </c>
      <c r="AG113" s="236">
        <v>0</v>
      </c>
      <c r="AH113" s="236">
        <v>0</v>
      </c>
      <c r="AI113" s="236">
        <v>0</v>
      </c>
      <c r="AJ113" s="236">
        <v>0</v>
      </c>
      <c r="AK113" s="236">
        <v>0</v>
      </c>
      <c r="AL113" s="236">
        <v>0</v>
      </c>
      <c r="AM113" s="236">
        <v>0</v>
      </c>
      <c r="AN113" s="236">
        <v>0</v>
      </c>
      <c r="AO113" s="236">
        <v>0</v>
      </c>
      <c r="AP113" s="236">
        <v>-208051</v>
      </c>
      <c r="AQ113" s="236">
        <v>-208051</v>
      </c>
      <c r="AR113" s="236">
        <v>-208051</v>
      </c>
      <c r="AS113" s="236">
        <v>-208051</v>
      </c>
      <c r="AT113" s="236">
        <v>-208051</v>
      </c>
      <c r="AU113" s="236">
        <v>-208051</v>
      </c>
      <c r="AV113" s="236">
        <v>-208051</v>
      </c>
      <c r="AW113" s="236">
        <v>-208051</v>
      </c>
      <c r="AX113" s="236">
        <v>-208051</v>
      </c>
      <c r="AY113" s="236">
        <v>0</v>
      </c>
      <c r="AZ113" s="236">
        <v>0</v>
      </c>
      <c r="BA113" s="236">
        <v>0</v>
      </c>
      <c r="BB113" s="236">
        <v>0</v>
      </c>
      <c r="BC113" s="293">
        <v>0</v>
      </c>
      <c r="BD113" s="236">
        <v>0</v>
      </c>
      <c r="BE113" s="236">
        <v>0</v>
      </c>
      <c r="BF113" s="236">
        <v>0</v>
      </c>
      <c r="BG113" s="236">
        <v>0</v>
      </c>
      <c r="BH113" s="236">
        <v>0</v>
      </c>
      <c r="BI113" s="236">
        <v>0</v>
      </c>
      <c r="BJ113" s="236">
        <v>0</v>
      </c>
      <c r="BK113" s="236">
        <v>0</v>
      </c>
      <c r="BL113" s="236">
        <v>0</v>
      </c>
      <c r="BM113" s="236">
        <v>0</v>
      </c>
      <c r="BN113" s="236">
        <v>0</v>
      </c>
      <c r="BO113" s="236">
        <v>0</v>
      </c>
      <c r="BP113" s="236">
        <v>0</v>
      </c>
      <c r="BQ113" s="236">
        <v>0</v>
      </c>
      <c r="BR113" s="236">
        <v>0</v>
      </c>
      <c r="BS113" s="236">
        <v>0</v>
      </c>
      <c r="BT113" s="236">
        <v>0</v>
      </c>
      <c r="BU113" s="236">
        <v>0</v>
      </c>
      <c r="BV113" s="236">
        <v>0</v>
      </c>
      <c r="BW113" s="236">
        <v>0</v>
      </c>
      <c r="BX113" s="293">
        <v>0</v>
      </c>
      <c r="BY113" s="293">
        <v>0</v>
      </c>
      <c r="BZ113" s="293">
        <v>0</v>
      </c>
      <c r="CA113" s="236">
        <v>0</v>
      </c>
      <c r="CB113" s="236">
        <v>0</v>
      </c>
      <c r="CC113" s="293">
        <v>0</v>
      </c>
      <c r="CD113" s="236">
        <v>0</v>
      </c>
      <c r="CE113" s="236">
        <v>0</v>
      </c>
      <c r="CF113" s="236">
        <v>0</v>
      </c>
      <c r="CG113" s="236">
        <v>0</v>
      </c>
      <c r="CH113" s="236">
        <v>0</v>
      </c>
      <c r="CI113" s="236">
        <v>0</v>
      </c>
      <c r="CJ113" s="236">
        <v>0</v>
      </c>
      <c r="CK113" s="236">
        <v>0</v>
      </c>
      <c r="CL113" s="293">
        <v>0</v>
      </c>
      <c r="CM113" s="236">
        <v>0</v>
      </c>
      <c r="CN113" s="236">
        <v>0</v>
      </c>
      <c r="CO113" s="293">
        <v>0</v>
      </c>
      <c r="CP113" s="236">
        <v>0</v>
      </c>
      <c r="CQ113" s="236">
        <v>0</v>
      </c>
      <c r="CR113" s="236">
        <v>0</v>
      </c>
      <c r="CS113" s="236">
        <v>0</v>
      </c>
      <c r="CT113" s="236">
        <v>0</v>
      </c>
      <c r="CU113" s="236">
        <v>0</v>
      </c>
    </row>
    <row r="114" spans="1:120" outlineLevel="2">
      <c r="A114" s="189" t="s">
        <v>288</v>
      </c>
      <c r="B114" s="612">
        <v>1900</v>
      </c>
      <c r="C114" s="294" t="s">
        <v>302</v>
      </c>
      <c r="D114" s="294" t="s">
        <v>395</v>
      </c>
      <c r="E114" s="293">
        <v>0</v>
      </c>
      <c r="F114" s="293">
        <v>0</v>
      </c>
      <c r="G114" s="410">
        <v>0</v>
      </c>
      <c r="H114" s="410">
        <v>0</v>
      </c>
      <c r="I114" s="410">
        <v>0</v>
      </c>
      <c r="J114" s="410">
        <v>0</v>
      </c>
      <c r="K114" s="410">
        <v>0</v>
      </c>
      <c r="L114" s="410">
        <v>0</v>
      </c>
      <c r="M114" s="410">
        <v>0</v>
      </c>
      <c r="N114" s="410">
        <v>0</v>
      </c>
      <c r="O114" s="410">
        <v>0</v>
      </c>
      <c r="P114" s="410">
        <v>0</v>
      </c>
      <c r="Q114" s="410">
        <v>0</v>
      </c>
      <c r="R114" s="293">
        <v>0</v>
      </c>
      <c r="S114" s="236">
        <v>0</v>
      </c>
      <c r="T114" s="236">
        <v>0</v>
      </c>
      <c r="U114" s="236">
        <v>0</v>
      </c>
      <c r="V114" s="236">
        <v>0</v>
      </c>
      <c r="W114" s="236">
        <v>0</v>
      </c>
      <c r="X114" s="236">
        <v>0</v>
      </c>
      <c r="Y114" s="101">
        <v>0</v>
      </c>
      <c r="Z114" s="236">
        <v>0</v>
      </c>
      <c r="AA114" s="236">
        <v>0</v>
      </c>
      <c r="AB114" s="101">
        <v>0</v>
      </c>
      <c r="AC114" s="411">
        <v>0</v>
      </c>
      <c r="AD114" s="293">
        <v>0</v>
      </c>
      <c r="AE114" s="236">
        <v>0</v>
      </c>
      <c r="AF114" s="236">
        <v>0</v>
      </c>
      <c r="AG114" s="236">
        <v>0</v>
      </c>
      <c r="AH114" s="236">
        <v>0</v>
      </c>
      <c r="AI114" s="236">
        <v>0</v>
      </c>
      <c r="AJ114" s="236">
        <v>0</v>
      </c>
      <c r="AK114" s="236">
        <v>0</v>
      </c>
      <c r="AL114" s="236">
        <v>0</v>
      </c>
      <c r="AM114" s="236">
        <v>0</v>
      </c>
      <c r="AN114" s="236">
        <v>0</v>
      </c>
      <c r="AO114" s="236">
        <v>0</v>
      </c>
      <c r="AP114" s="236">
        <v>0</v>
      </c>
      <c r="AQ114" s="236">
        <v>0</v>
      </c>
      <c r="AR114" s="236">
        <v>0</v>
      </c>
      <c r="AS114" s="236">
        <v>0</v>
      </c>
      <c r="AT114" s="236">
        <v>0</v>
      </c>
      <c r="AU114" s="236">
        <v>0</v>
      </c>
      <c r="AV114" s="236">
        <v>0</v>
      </c>
      <c r="AW114" s="236">
        <v>0</v>
      </c>
      <c r="AX114" s="236">
        <v>0</v>
      </c>
      <c r="AY114" s="236">
        <v>0</v>
      </c>
      <c r="AZ114" s="236">
        <v>0</v>
      </c>
      <c r="BA114" s="236">
        <v>0</v>
      </c>
      <c r="BB114" s="236">
        <v>0</v>
      </c>
      <c r="BC114" s="293">
        <v>0</v>
      </c>
      <c r="BD114" s="236">
        <v>0</v>
      </c>
      <c r="BE114" s="236">
        <v>0</v>
      </c>
      <c r="BF114" s="236">
        <v>0</v>
      </c>
      <c r="BG114" s="236">
        <v>0</v>
      </c>
      <c r="BH114" s="236">
        <v>0</v>
      </c>
      <c r="BI114" s="236">
        <v>0</v>
      </c>
      <c r="BJ114" s="236">
        <v>0</v>
      </c>
      <c r="BK114" s="236">
        <v>-391773</v>
      </c>
      <c r="BL114" s="236">
        <v>-391773</v>
      </c>
      <c r="BM114" s="236">
        <v>-391773</v>
      </c>
      <c r="BN114" s="236">
        <v>-486350</v>
      </c>
      <c r="BO114" s="236">
        <v>-486350</v>
      </c>
      <c r="BP114" s="236">
        <v>-486350</v>
      </c>
      <c r="BQ114" s="236">
        <v>-486350</v>
      </c>
      <c r="BR114" s="236">
        <v>-486350</v>
      </c>
      <c r="BS114" s="236">
        <v>-486350</v>
      </c>
      <c r="BT114" s="236">
        <v>-486350</v>
      </c>
      <c r="BU114" s="236">
        <v>-486350</v>
      </c>
      <c r="BV114" s="236">
        <v>-486350</v>
      </c>
      <c r="BW114" s="236">
        <v>-486350</v>
      </c>
      <c r="BX114" s="293">
        <v>-486350</v>
      </c>
      <c r="BY114" s="293">
        <v>-486350</v>
      </c>
      <c r="BZ114" s="293">
        <v>-626604</v>
      </c>
      <c r="CA114" s="236">
        <v>-626604</v>
      </c>
      <c r="CB114" s="236">
        <v>-626604</v>
      </c>
      <c r="CC114" s="293">
        <v>-626604</v>
      </c>
      <c r="CD114" s="236">
        <v>-626604</v>
      </c>
      <c r="CE114" s="236">
        <v>-626604</v>
      </c>
      <c r="CF114" s="236">
        <v>-647514</v>
      </c>
      <c r="CG114" s="236">
        <v>-647514</v>
      </c>
      <c r="CH114" s="236">
        <v>-647514</v>
      </c>
      <c r="CI114" s="236">
        <v>-647514</v>
      </c>
      <c r="CJ114" s="236">
        <v>-647514</v>
      </c>
      <c r="CK114" s="236">
        <v>-647514</v>
      </c>
      <c r="CL114" s="293">
        <v>-873890</v>
      </c>
      <c r="CM114" s="236">
        <v>-873890</v>
      </c>
      <c r="CN114" s="236">
        <v>-873890</v>
      </c>
      <c r="CO114" s="293">
        <v>-873890</v>
      </c>
      <c r="CP114" s="236">
        <v>-873890</v>
      </c>
      <c r="CQ114" s="236">
        <v>-873890</v>
      </c>
      <c r="CR114" s="236">
        <v>-873890</v>
      </c>
      <c r="CS114" s="236">
        <v>-873890</v>
      </c>
      <c r="CT114" s="236">
        <v>-873890</v>
      </c>
      <c r="CU114" s="236">
        <v>-873890</v>
      </c>
      <c r="CV114" s="236">
        <f>CU114</f>
        <v>-873890</v>
      </c>
      <c r="CW114" s="236">
        <f t="shared" ref="CW114:DP114" si="16">CV114</f>
        <v>-873890</v>
      </c>
      <c r="CX114" s="236">
        <f t="shared" si="16"/>
        <v>-873890</v>
      </c>
      <c r="CY114" s="236">
        <f t="shared" si="16"/>
        <v>-873890</v>
      </c>
      <c r="CZ114" s="236">
        <f t="shared" si="16"/>
        <v>-873890</v>
      </c>
      <c r="DA114" s="236">
        <f t="shared" si="16"/>
        <v>-873890</v>
      </c>
      <c r="DB114" s="236">
        <f t="shared" si="16"/>
        <v>-873890</v>
      </c>
      <c r="DC114" s="236">
        <f t="shared" si="16"/>
        <v>-873890</v>
      </c>
      <c r="DD114" s="236">
        <f t="shared" si="16"/>
        <v>-873890</v>
      </c>
      <c r="DE114" s="236">
        <f t="shared" si="16"/>
        <v>-873890</v>
      </c>
      <c r="DF114" s="236">
        <f t="shared" si="16"/>
        <v>-873890</v>
      </c>
      <c r="DG114" s="236">
        <f t="shared" si="16"/>
        <v>-873890</v>
      </c>
      <c r="DH114" s="236">
        <f t="shared" si="16"/>
        <v>-873890</v>
      </c>
      <c r="DI114" s="236">
        <f t="shared" si="16"/>
        <v>-873890</v>
      </c>
      <c r="DJ114" s="236">
        <f t="shared" si="16"/>
        <v>-873890</v>
      </c>
      <c r="DK114" s="236">
        <f t="shared" si="16"/>
        <v>-873890</v>
      </c>
      <c r="DL114" s="236">
        <f t="shared" si="16"/>
        <v>-873890</v>
      </c>
      <c r="DM114" s="236">
        <f t="shared" si="16"/>
        <v>-873890</v>
      </c>
      <c r="DN114" s="236">
        <f t="shared" si="16"/>
        <v>-873890</v>
      </c>
      <c r="DO114" s="236">
        <f t="shared" si="16"/>
        <v>-873890</v>
      </c>
      <c r="DP114" s="236">
        <f t="shared" si="16"/>
        <v>-873890</v>
      </c>
    </row>
    <row r="115" spans="1:120" outlineLevel="2">
      <c r="A115" s="189" t="s">
        <v>857</v>
      </c>
      <c r="B115" s="612">
        <v>1900</v>
      </c>
      <c r="C115" s="294" t="s">
        <v>302</v>
      </c>
      <c r="D115" s="294" t="s">
        <v>1044</v>
      </c>
      <c r="E115" s="293"/>
      <c r="F115" s="293"/>
      <c r="G115" s="410"/>
      <c r="H115" s="410"/>
      <c r="I115" s="410"/>
      <c r="J115" s="410"/>
      <c r="K115" s="410"/>
      <c r="L115" s="410"/>
      <c r="M115" s="410"/>
      <c r="N115" s="410"/>
      <c r="O115" s="410"/>
      <c r="P115" s="410"/>
      <c r="Q115" s="410"/>
      <c r="R115" s="293"/>
      <c r="S115" s="236"/>
      <c r="T115" s="236"/>
      <c r="U115" s="236"/>
      <c r="V115" s="236"/>
      <c r="W115" s="236"/>
      <c r="X115" s="236"/>
      <c r="Y115" s="101"/>
      <c r="Z115" s="236"/>
      <c r="AA115" s="236"/>
      <c r="AB115" s="101"/>
      <c r="AC115" s="411"/>
      <c r="AD115" s="293"/>
      <c r="AE115" s="236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  <c r="AR115" s="236"/>
      <c r="AS115" s="236"/>
      <c r="AT115" s="236"/>
      <c r="AU115" s="236"/>
      <c r="AV115" s="236"/>
      <c r="AW115" s="236"/>
      <c r="AX115" s="236"/>
      <c r="AY115" s="236"/>
      <c r="AZ115" s="236"/>
      <c r="BA115" s="236"/>
      <c r="BB115" s="236"/>
      <c r="BC115" s="293"/>
      <c r="BD115" s="236"/>
      <c r="BE115" s="236"/>
      <c r="BF115" s="236"/>
      <c r="BG115" s="236"/>
      <c r="BH115" s="236"/>
      <c r="BI115" s="236"/>
      <c r="BJ115" s="236"/>
      <c r="BK115" s="236"/>
      <c r="BL115" s="236"/>
      <c r="BM115" s="236"/>
      <c r="BN115" s="236"/>
      <c r="BO115" s="236"/>
      <c r="BP115" s="236"/>
      <c r="BQ115" s="236"/>
      <c r="BR115" s="236"/>
      <c r="BS115" s="236"/>
      <c r="BT115" s="236"/>
      <c r="BU115" s="236"/>
      <c r="BV115" s="236"/>
      <c r="BW115" s="236">
        <v>0</v>
      </c>
      <c r="BX115" s="293">
        <v>0</v>
      </c>
      <c r="BY115" s="293">
        <v>0</v>
      </c>
      <c r="BZ115" s="293">
        <v>0</v>
      </c>
      <c r="CA115" s="236">
        <v>0</v>
      </c>
      <c r="CB115" s="236">
        <v>0</v>
      </c>
      <c r="CC115" s="293">
        <v>0</v>
      </c>
      <c r="CD115" s="236">
        <v>0</v>
      </c>
      <c r="CE115" s="236">
        <v>0</v>
      </c>
      <c r="CF115" s="236">
        <v>0</v>
      </c>
      <c r="CG115" s="236">
        <v>0</v>
      </c>
      <c r="CH115" s="236">
        <v>0</v>
      </c>
      <c r="CI115" s="236">
        <v>0</v>
      </c>
      <c r="CJ115" s="236">
        <v>0</v>
      </c>
      <c r="CK115" s="236">
        <v>0</v>
      </c>
      <c r="CL115" s="293">
        <v>0</v>
      </c>
      <c r="CM115" s="236">
        <v>0</v>
      </c>
      <c r="CN115" s="236">
        <v>0</v>
      </c>
      <c r="CO115" s="293">
        <v>0</v>
      </c>
      <c r="CP115" s="236">
        <v>0</v>
      </c>
      <c r="CQ115" s="236">
        <v>0</v>
      </c>
      <c r="CR115" s="236">
        <v>0</v>
      </c>
      <c r="CS115" s="236">
        <v>0</v>
      </c>
      <c r="CT115" s="236">
        <v>0</v>
      </c>
      <c r="CU115" s="236">
        <v>0</v>
      </c>
    </row>
    <row r="116" spans="1:120" outlineLevel="2">
      <c r="A116" s="189" t="s">
        <v>858</v>
      </c>
      <c r="B116" s="612">
        <v>1900</v>
      </c>
      <c r="C116" s="294" t="s">
        <v>302</v>
      </c>
      <c r="D116" s="294" t="s">
        <v>1013</v>
      </c>
      <c r="E116" s="293"/>
      <c r="F116" s="293"/>
      <c r="G116" s="410"/>
      <c r="H116" s="410"/>
      <c r="I116" s="410"/>
      <c r="J116" s="410"/>
      <c r="K116" s="410"/>
      <c r="L116" s="410"/>
      <c r="M116" s="410"/>
      <c r="N116" s="410"/>
      <c r="O116" s="410"/>
      <c r="P116" s="410"/>
      <c r="Q116" s="410"/>
      <c r="R116" s="293"/>
      <c r="S116" s="236"/>
      <c r="T116" s="236"/>
      <c r="U116" s="236"/>
      <c r="V116" s="236"/>
      <c r="W116" s="236"/>
      <c r="X116" s="236"/>
      <c r="Y116" s="101"/>
      <c r="Z116" s="236"/>
      <c r="AA116" s="236"/>
      <c r="AB116" s="101"/>
      <c r="AC116" s="411"/>
      <c r="AD116" s="293"/>
      <c r="AE116" s="236"/>
      <c r="AF116" s="236"/>
      <c r="AG116" s="236"/>
      <c r="AH116" s="236"/>
      <c r="AI116" s="236"/>
      <c r="AJ116" s="236"/>
      <c r="AK116" s="236"/>
      <c r="AL116" s="236"/>
      <c r="AM116" s="236"/>
      <c r="AN116" s="236"/>
      <c r="AO116" s="236"/>
      <c r="AP116" s="236"/>
      <c r="AQ116" s="236"/>
      <c r="AR116" s="236"/>
      <c r="AS116" s="236"/>
      <c r="AT116" s="236"/>
      <c r="AU116" s="236"/>
      <c r="AV116" s="236"/>
      <c r="AW116" s="236"/>
      <c r="AX116" s="236"/>
      <c r="AY116" s="236"/>
      <c r="AZ116" s="236"/>
      <c r="BA116" s="236"/>
      <c r="BB116" s="236"/>
      <c r="BC116" s="293"/>
      <c r="BD116" s="236"/>
      <c r="BE116" s="236"/>
      <c r="BF116" s="236"/>
      <c r="BG116" s="236"/>
      <c r="BH116" s="236"/>
      <c r="BI116" s="236"/>
      <c r="BJ116" s="236"/>
      <c r="BK116" s="236"/>
      <c r="BL116" s="236"/>
      <c r="BM116" s="236"/>
      <c r="BN116" s="236"/>
      <c r="BO116" s="236"/>
      <c r="BP116" s="236"/>
      <c r="BQ116" s="236"/>
      <c r="BR116" s="236"/>
      <c r="BS116" s="236"/>
      <c r="BT116" s="236"/>
      <c r="BU116" s="236"/>
      <c r="BV116" s="236"/>
      <c r="BW116" s="236">
        <v>0</v>
      </c>
      <c r="BX116" s="293">
        <v>0</v>
      </c>
      <c r="BY116" s="293">
        <v>0</v>
      </c>
      <c r="BZ116" s="293">
        <v>0</v>
      </c>
      <c r="CA116" s="236">
        <v>0</v>
      </c>
      <c r="CB116" s="236">
        <v>0</v>
      </c>
      <c r="CC116" s="293">
        <v>0</v>
      </c>
      <c r="CD116" s="236">
        <v>0</v>
      </c>
      <c r="CE116" s="236">
        <v>0</v>
      </c>
      <c r="CF116" s="236">
        <v>0</v>
      </c>
      <c r="CG116" s="236">
        <v>0</v>
      </c>
      <c r="CH116" s="236">
        <v>0</v>
      </c>
      <c r="CI116" s="236">
        <v>0</v>
      </c>
      <c r="CJ116" s="236">
        <v>0</v>
      </c>
      <c r="CK116" s="236">
        <v>0</v>
      </c>
      <c r="CL116" s="293">
        <v>0</v>
      </c>
      <c r="CM116" s="236">
        <v>0</v>
      </c>
      <c r="CN116" s="236">
        <v>0</v>
      </c>
      <c r="CO116" s="293">
        <v>0</v>
      </c>
      <c r="CP116" s="236">
        <v>0</v>
      </c>
      <c r="CQ116" s="236">
        <v>0</v>
      </c>
      <c r="CR116" s="236">
        <v>0</v>
      </c>
      <c r="CS116" s="236">
        <v>0</v>
      </c>
      <c r="CT116" s="236">
        <v>0</v>
      </c>
      <c r="CU116" s="236">
        <v>0</v>
      </c>
    </row>
    <row r="117" spans="1:120" outlineLevel="2">
      <c r="A117" s="189" t="s">
        <v>289</v>
      </c>
      <c r="B117" s="612">
        <v>1900</v>
      </c>
      <c r="C117" s="294" t="s">
        <v>302</v>
      </c>
      <c r="D117" s="294" t="s">
        <v>396</v>
      </c>
      <c r="E117" s="293">
        <v>0</v>
      </c>
      <c r="F117" s="293">
        <v>0</v>
      </c>
      <c r="G117" s="410">
        <v>0</v>
      </c>
      <c r="H117" s="410">
        <v>0</v>
      </c>
      <c r="I117" s="410">
        <v>0</v>
      </c>
      <c r="J117" s="410">
        <v>0</v>
      </c>
      <c r="K117" s="410">
        <v>0</v>
      </c>
      <c r="L117" s="410">
        <v>0</v>
      </c>
      <c r="M117" s="410">
        <v>0</v>
      </c>
      <c r="N117" s="410">
        <v>0</v>
      </c>
      <c r="O117" s="410">
        <v>0</v>
      </c>
      <c r="P117" s="410">
        <v>0</v>
      </c>
      <c r="Q117" s="410">
        <v>0</v>
      </c>
      <c r="R117" s="293">
        <v>0</v>
      </c>
      <c r="S117" s="236">
        <v>0</v>
      </c>
      <c r="T117" s="236">
        <v>0</v>
      </c>
      <c r="U117" s="236">
        <v>0</v>
      </c>
      <c r="V117" s="236">
        <v>0</v>
      </c>
      <c r="W117" s="236">
        <v>0</v>
      </c>
      <c r="X117" s="236">
        <v>0</v>
      </c>
      <c r="Y117" s="236">
        <v>0</v>
      </c>
      <c r="Z117" s="236">
        <v>0</v>
      </c>
      <c r="AA117" s="236">
        <v>0</v>
      </c>
      <c r="AB117" s="101">
        <v>0</v>
      </c>
      <c r="AC117" s="411">
        <v>0</v>
      </c>
      <c r="AD117" s="293">
        <v>0</v>
      </c>
      <c r="AE117" s="236">
        <v>0</v>
      </c>
      <c r="AF117" s="236">
        <v>0</v>
      </c>
      <c r="AG117" s="236">
        <v>0</v>
      </c>
      <c r="AH117" s="236">
        <v>0</v>
      </c>
      <c r="AI117" s="236">
        <v>0</v>
      </c>
      <c r="AJ117" s="236">
        <v>0</v>
      </c>
      <c r="AK117" s="236">
        <v>0</v>
      </c>
      <c r="AL117" s="236">
        <v>0</v>
      </c>
      <c r="AM117" s="236">
        <v>0</v>
      </c>
      <c r="AN117" s="236">
        <v>0</v>
      </c>
      <c r="AO117" s="236">
        <v>0</v>
      </c>
      <c r="AP117" s="236">
        <v>0</v>
      </c>
      <c r="AQ117" s="236">
        <v>0</v>
      </c>
      <c r="AR117" s="236">
        <v>0</v>
      </c>
      <c r="AS117" s="236">
        <v>0</v>
      </c>
      <c r="AT117" s="236">
        <v>0</v>
      </c>
      <c r="AU117" s="236">
        <v>0</v>
      </c>
      <c r="AV117" s="236">
        <v>0</v>
      </c>
      <c r="AW117" s="236">
        <v>0</v>
      </c>
      <c r="AX117" s="236">
        <v>0</v>
      </c>
      <c r="AY117" s="236">
        <v>0</v>
      </c>
      <c r="AZ117" s="236">
        <v>0</v>
      </c>
      <c r="BA117" s="236">
        <v>0</v>
      </c>
      <c r="BB117" s="236">
        <v>0</v>
      </c>
      <c r="BC117" s="293">
        <v>0</v>
      </c>
      <c r="BD117" s="236">
        <v>0</v>
      </c>
      <c r="BE117" s="236">
        <v>0</v>
      </c>
      <c r="BF117" s="236">
        <v>0</v>
      </c>
      <c r="BG117" s="236">
        <v>0</v>
      </c>
      <c r="BH117" s="236">
        <v>0</v>
      </c>
      <c r="BI117" s="236">
        <v>0</v>
      </c>
      <c r="BJ117" s="236">
        <v>0</v>
      </c>
      <c r="BK117" s="236">
        <v>0</v>
      </c>
      <c r="BL117" s="236">
        <v>0</v>
      </c>
      <c r="BM117" s="236">
        <v>0</v>
      </c>
      <c r="BN117" s="236">
        <v>0</v>
      </c>
      <c r="BO117" s="236">
        <v>0</v>
      </c>
      <c r="BP117" s="236">
        <v>0</v>
      </c>
      <c r="BQ117" s="236">
        <v>0</v>
      </c>
      <c r="BR117" s="236">
        <v>0</v>
      </c>
      <c r="BS117" s="236">
        <v>0</v>
      </c>
      <c r="BT117" s="236">
        <v>0</v>
      </c>
      <c r="BU117" s="236">
        <v>0</v>
      </c>
      <c r="BV117" s="236">
        <v>0</v>
      </c>
      <c r="BW117" s="236">
        <v>0</v>
      </c>
      <c r="BX117" s="293">
        <v>0</v>
      </c>
      <c r="BY117" s="293">
        <v>0</v>
      </c>
      <c r="BZ117" s="293">
        <v>0</v>
      </c>
      <c r="CA117" s="236">
        <v>0</v>
      </c>
      <c r="CB117" s="236">
        <v>0</v>
      </c>
      <c r="CC117" s="293">
        <v>0</v>
      </c>
      <c r="CD117" s="236">
        <v>0</v>
      </c>
      <c r="CE117" s="236">
        <v>0</v>
      </c>
      <c r="CF117" s="236">
        <v>0</v>
      </c>
      <c r="CG117" s="236">
        <v>0</v>
      </c>
      <c r="CH117" s="236">
        <v>0</v>
      </c>
      <c r="CI117" s="236">
        <v>0</v>
      </c>
      <c r="CJ117" s="236">
        <v>0</v>
      </c>
      <c r="CK117" s="236">
        <v>0</v>
      </c>
      <c r="CL117" s="293">
        <v>0</v>
      </c>
      <c r="CM117" s="236">
        <v>0</v>
      </c>
      <c r="CN117" s="236">
        <v>0</v>
      </c>
      <c r="CO117" s="293">
        <v>0</v>
      </c>
      <c r="CP117" s="236">
        <v>0</v>
      </c>
      <c r="CQ117" s="236">
        <v>0</v>
      </c>
      <c r="CR117" s="236">
        <v>0</v>
      </c>
      <c r="CS117" s="236">
        <v>0</v>
      </c>
      <c r="CT117" s="236">
        <v>0</v>
      </c>
      <c r="CU117" s="236">
        <v>0</v>
      </c>
    </row>
    <row r="118" spans="1:120" outlineLevel="2">
      <c r="A118" s="189" t="s">
        <v>290</v>
      </c>
      <c r="B118" s="612">
        <v>1900</v>
      </c>
      <c r="C118" s="294" t="s">
        <v>302</v>
      </c>
      <c r="D118" s="294" t="s">
        <v>397</v>
      </c>
      <c r="E118" s="293">
        <v>0</v>
      </c>
      <c r="F118" s="293">
        <v>0</v>
      </c>
      <c r="G118" s="410">
        <v>0</v>
      </c>
      <c r="H118" s="410">
        <v>0</v>
      </c>
      <c r="I118" s="410">
        <v>0</v>
      </c>
      <c r="J118" s="410">
        <v>0</v>
      </c>
      <c r="K118" s="410">
        <v>0</v>
      </c>
      <c r="L118" s="410">
        <v>0</v>
      </c>
      <c r="M118" s="410">
        <v>0</v>
      </c>
      <c r="N118" s="410">
        <v>0</v>
      </c>
      <c r="O118" s="410">
        <v>0</v>
      </c>
      <c r="P118" s="410">
        <v>0</v>
      </c>
      <c r="Q118" s="410">
        <v>0</v>
      </c>
      <c r="R118" s="293">
        <v>0</v>
      </c>
      <c r="S118" s="236">
        <v>0</v>
      </c>
      <c r="T118" s="236">
        <v>0</v>
      </c>
      <c r="U118" s="236">
        <v>0</v>
      </c>
      <c r="V118" s="236">
        <v>0</v>
      </c>
      <c r="W118" s="236">
        <v>0</v>
      </c>
      <c r="X118" s="236">
        <v>0</v>
      </c>
      <c r="Y118" s="236">
        <v>0</v>
      </c>
      <c r="Z118" s="236">
        <v>0</v>
      </c>
      <c r="AA118" s="236">
        <v>0</v>
      </c>
      <c r="AB118" s="101">
        <v>0</v>
      </c>
      <c r="AC118" s="411">
        <v>0</v>
      </c>
      <c r="AD118" s="293">
        <v>0</v>
      </c>
      <c r="AE118" s="236">
        <v>0</v>
      </c>
      <c r="AF118" s="236">
        <v>0</v>
      </c>
      <c r="AG118" s="236">
        <v>0</v>
      </c>
      <c r="AH118" s="236">
        <v>0</v>
      </c>
      <c r="AI118" s="236">
        <v>0</v>
      </c>
      <c r="AJ118" s="236">
        <v>0</v>
      </c>
      <c r="AK118" s="236">
        <v>0</v>
      </c>
      <c r="AL118" s="236">
        <v>0</v>
      </c>
      <c r="AM118" s="236">
        <v>0</v>
      </c>
      <c r="AN118" s="236">
        <v>0</v>
      </c>
      <c r="AO118" s="236">
        <v>0</v>
      </c>
      <c r="AP118" s="236">
        <v>0</v>
      </c>
      <c r="AQ118" s="236">
        <v>0</v>
      </c>
      <c r="AR118" s="236">
        <v>0</v>
      </c>
      <c r="AS118" s="236">
        <v>0</v>
      </c>
      <c r="AT118" s="236">
        <v>0</v>
      </c>
      <c r="AU118" s="236">
        <v>0</v>
      </c>
      <c r="AV118" s="236">
        <v>0</v>
      </c>
      <c r="AW118" s="236">
        <v>0</v>
      </c>
      <c r="AX118" s="236">
        <v>0</v>
      </c>
      <c r="AY118" s="236">
        <v>0</v>
      </c>
      <c r="AZ118" s="236">
        <v>0</v>
      </c>
      <c r="BA118" s="236">
        <v>0</v>
      </c>
      <c r="BB118" s="236">
        <v>0</v>
      </c>
      <c r="BC118" s="293">
        <v>0</v>
      </c>
      <c r="BD118" s="236">
        <v>0</v>
      </c>
      <c r="BE118" s="236">
        <v>0</v>
      </c>
      <c r="BF118" s="236">
        <v>0</v>
      </c>
      <c r="BG118" s="236">
        <v>0</v>
      </c>
      <c r="BH118" s="236">
        <v>0</v>
      </c>
      <c r="BI118" s="236">
        <v>0</v>
      </c>
      <c r="BJ118" s="236">
        <v>0</v>
      </c>
      <c r="BK118" s="236">
        <v>0</v>
      </c>
      <c r="BL118" s="236">
        <v>0</v>
      </c>
      <c r="BM118" s="236">
        <v>0</v>
      </c>
      <c r="BN118" s="236">
        <v>0</v>
      </c>
      <c r="BO118" s="236">
        <v>0</v>
      </c>
      <c r="BP118" s="236">
        <v>0</v>
      </c>
      <c r="BQ118" s="236">
        <v>0</v>
      </c>
      <c r="BR118" s="236">
        <v>0</v>
      </c>
      <c r="BS118" s="236">
        <v>0</v>
      </c>
      <c r="BT118" s="236">
        <v>0</v>
      </c>
      <c r="BU118" s="236">
        <v>0</v>
      </c>
      <c r="BV118" s="236">
        <v>0</v>
      </c>
      <c r="BW118" s="236">
        <v>0</v>
      </c>
      <c r="BX118" s="293">
        <v>0</v>
      </c>
      <c r="BY118" s="293">
        <v>0</v>
      </c>
      <c r="BZ118" s="293">
        <v>0</v>
      </c>
      <c r="CA118" s="236">
        <v>0</v>
      </c>
      <c r="CB118" s="236">
        <v>0</v>
      </c>
      <c r="CC118" s="293">
        <v>0</v>
      </c>
      <c r="CD118" s="236">
        <v>0</v>
      </c>
      <c r="CE118" s="236">
        <v>0</v>
      </c>
      <c r="CF118" s="236">
        <v>0</v>
      </c>
      <c r="CG118" s="236">
        <v>0</v>
      </c>
      <c r="CH118" s="236">
        <v>0</v>
      </c>
      <c r="CI118" s="236">
        <v>0</v>
      </c>
      <c r="CJ118" s="236">
        <v>0</v>
      </c>
      <c r="CK118" s="236">
        <v>0</v>
      </c>
      <c r="CL118" s="293">
        <v>0</v>
      </c>
      <c r="CM118" s="236">
        <v>0</v>
      </c>
      <c r="CN118" s="236">
        <v>0</v>
      </c>
      <c r="CO118" s="293">
        <v>0</v>
      </c>
      <c r="CP118" s="236">
        <v>0</v>
      </c>
      <c r="CQ118" s="236">
        <v>0</v>
      </c>
      <c r="CR118" s="236">
        <v>0</v>
      </c>
      <c r="CS118" s="236">
        <v>0</v>
      </c>
      <c r="CT118" s="236">
        <v>0</v>
      </c>
      <c r="CU118" s="236">
        <v>0</v>
      </c>
    </row>
    <row r="119" spans="1:120" outlineLevel="2">
      <c r="A119" s="189" t="s">
        <v>1038</v>
      </c>
      <c r="B119" s="612">
        <v>1900</v>
      </c>
      <c r="C119" s="294" t="s">
        <v>302</v>
      </c>
      <c r="D119" s="294" t="s">
        <v>1036</v>
      </c>
      <c r="E119" s="293"/>
      <c r="F119" s="293"/>
      <c r="G119" s="410"/>
      <c r="H119" s="410"/>
      <c r="I119" s="410"/>
      <c r="J119" s="410"/>
      <c r="K119" s="410"/>
      <c r="L119" s="410"/>
      <c r="M119" s="410"/>
      <c r="N119" s="410"/>
      <c r="O119" s="410"/>
      <c r="P119" s="410"/>
      <c r="Q119" s="410"/>
      <c r="R119" s="293"/>
      <c r="S119" s="236"/>
      <c r="T119" s="236"/>
      <c r="U119" s="236"/>
      <c r="V119" s="236"/>
      <c r="W119" s="236"/>
      <c r="X119" s="236"/>
      <c r="Y119" s="236"/>
      <c r="Z119" s="236"/>
      <c r="AA119" s="236"/>
      <c r="AB119" s="101"/>
      <c r="AC119" s="411"/>
      <c r="AD119" s="293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  <c r="AS119" s="236"/>
      <c r="AT119" s="236"/>
      <c r="AU119" s="236"/>
      <c r="AV119" s="236"/>
      <c r="AW119" s="236"/>
      <c r="AX119" s="236"/>
      <c r="AY119" s="236"/>
      <c r="AZ119" s="236"/>
      <c r="BA119" s="236"/>
      <c r="BB119" s="236"/>
      <c r="BC119" s="293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CA119" s="236"/>
      <c r="CB119" s="236"/>
      <c r="CC119" s="293"/>
      <c r="CD119" s="236"/>
      <c r="CE119" s="236"/>
      <c r="CF119" s="236"/>
      <c r="CG119" s="236"/>
      <c r="CH119" s="236"/>
      <c r="CI119" s="236"/>
      <c r="CJ119" s="236"/>
      <c r="CK119" s="236"/>
      <c r="CL119" s="293">
        <v>0</v>
      </c>
      <c r="CM119" s="236">
        <v>0</v>
      </c>
      <c r="CN119" s="236">
        <v>0</v>
      </c>
      <c r="CO119" s="293">
        <v>0</v>
      </c>
      <c r="CP119" s="236">
        <v>0</v>
      </c>
      <c r="CQ119" s="236">
        <v>0</v>
      </c>
      <c r="CR119" s="236">
        <v>0</v>
      </c>
      <c r="CS119" s="236">
        <v>0</v>
      </c>
      <c r="CT119" s="236">
        <v>0</v>
      </c>
      <c r="CU119" s="236">
        <v>0</v>
      </c>
    </row>
    <row r="120" spans="1:120" outlineLevel="2">
      <c r="A120" s="189" t="s">
        <v>1039</v>
      </c>
      <c r="B120" s="612">
        <v>1900</v>
      </c>
      <c r="C120" s="294" t="s">
        <v>302</v>
      </c>
      <c r="D120" s="294" t="s">
        <v>1037</v>
      </c>
      <c r="E120" s="293"/>
      <c r="F120" s="293"/>
      <c r="G120" s="410"/>
      <c r="H120" s="410"/>
      <c r="I120" s="410"/>
      <c r="J120" s="410"/>
      <c r="K120" s="410"/>
      <c r="L120" s="410"/>
      <c r="M120" s="410"/>
      <c r="N120" s="410"/>
      <c r="O120" s="410"/>
      <c r="P120" s="410"/>
      <c r="Q120" s="410"/>
      <c r="R120" s="293"/>
      <c r="S120" s="236"/>
      <c r="T120" s="236"/>
      <c r="U120" s="236"/>
      <c r="V120" s="236"/>
      <c r="W120" s="236"/>
      <c r="X120" s="236"/>
      <c r="Y120" s="236"/>
      <c r="Z120" s="236"/>
      <c r="AA120" s="236"/>
      <c r="AB120" s="101"/>
      <c r="AC120" s="411"/>
      <c r="AD120" s="293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93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CA120" s="236"/>
      <c r="CB120" s="236"/>
      <c r="CC120" s="293"/>
      <c r="CD120" s="236"/>
      <c r="CE120" s="236"/>
      <c r="CF120" s="236"/>
      <c r="CG120" s="236"/>
      <c r="CH120" s="236"/>
      <c r="CI120" s="236"/>
      <c r="CJ120" s="236"/>
      <c r="CK120" s="236"/>
      <c r="CL120" s="293">
        <v>0</v>
      </c>
      <c r="CM120" s="236">
        <v>0</v>
      </c>
      <c r="CN120" s="236">
        <v>0</v>
      </c>
      <c r="CO120" s="293">
        <v>0</v>
      </c>
      <c r="CP120" s="236">
        <v>0</v>
      </c>
      <c r="CQ120" s="236">
        <v>0</v>
      </c>
      <c r="CR120" s="236">
        <v>0</v>
      </c>
      <c r="CS120" s="236">
        <v>0</v>
      </c>
      <c r="CT120" s="236">
        <v>0</v>
      </c>
      <c r="CU120" s="236">
        <v>0</v>
      </c>
    </row>
    <row r="121" spans="1:120" outlineLevel="2">
      <c r="A121" s="189" t="s">
        <v>291</v>
      </c>
      <c r="B121" s="612">
        <v>1900</v>
      </c>
      <c r="C121" s="294" t="s">
        <v>302</v>
      </c>
      <c r="D121" s="294" t="s">
        <v>398</v>
      </c>
      <c r="E121" s="293">
        <v>0</v>
      </c>
      <c r="F121" s="293">
        <v>0</v>
      </c>
      <c r="G121" s="410">
        <v>0</v>
      </c>
      <c r="H121" s="410">
        <v>0</v>
      </c>
      <c r="I121" s="410">
        <v>0</v>
      </c>
      <c r="J121" s="410">
        <v>0</v>
      </c>
      <c r="K121" s="410">
        <v>0</v>
      </c>
      <c r="L121" s="410">
        <v>0</v>
      </c>
      <c r="M121" s="410">
        <v>0</v>
      </c>
      <c r="N121" s="410">
        <v>0</v>
      </c>
      <c r="O121" s="410">
        <v>0</v>
      </c>
      <c r="P121" s="410">
        <v>0</v>
      </c>
      <c r="Q121" s="410">
        <v>0</v>
      </c>
      <c r="R121" s="293">
        <v>0</v>
      </c>
      <c r="S121" s="236">
        <v>0</v>
      </c>
      <c r="T121" s="236">
        <v>0</v>
      </c>
      <c r="U121" s="236">
        <v>0</v>
      </c>
      <c r="V121" s="236">
        <v>0</v>
      </c>
      <c r="W121" s="236">
        <v>0</v>
      </c>
      <c r="X121" s="236">
        <v>0</v>
      </c>
      <c r="Y121" s="101">
        <v>0</v>
      </c>
      <c r="Z121" s="236">
        <v>0</v>
      </c>
      <c r="AA121" s="236">
        <v>0</v>
      </c>
      <c r="AB121" s="101">
        <v>0</v>
      </c>
      <c r="AC121" s="411">
        <v>0</v>
      </c>
      <c r="AD121" s="293">
        <v>0</v>
      </c>
      <c r="AE121" s="236">
        <v>0</v>
      </c>
      <c r="AF121" s="236">
        <v>0</v>
      </c>
      <c r="AG121" s="236">
        <v>0</v>
      </c>
      <c r="AH121" s="236">
        <v>0</v>
      </c>
      <c r="AI121" s="236">
        <v>0</v>
      </c>
      <c r="AJ121" s="236">
        <v>0</v>
      </c>
      <c r="AK121" s="236">
        <v>0</v>
      </c>
      <c r="AL121" s="236">
        <v>0</v>
      </c>
      <c r="AM121" s="236">
        <v>0</v>
      </c>
      <c r="AN121" s="236">
        <v>0</v>
      </c>
      <c r="AO121" s="236">
        <v>0</v>
      </c>
      <c r="AP121" s="236">
        <v>0</v>
      </c>
      <c r="AQ121" s="236">
        <v>0</v>
      </c>
      <c r="AR121" s="236">
        <v>0</v>
      </c>
      <c r="AS121" s="236">
        <v>0</v>
      </c>
      <c r="AT121" s="236">
        <v>0</v>
      </c>
      <c r="AU121" s="236">
        <v>0</v>
      </c>
      <c r="AV121" s="236">
        <v>0</v>
      </c>
      <c r="AW121" s="236">
        <v>0</v>
      </c>
      <c r="AX121" s="236">
        <v>0</v>
      </c>
      <c r="AY121" s="236">
        <v>0</v>
      </c>
      <c r="AZ121" s="236">
        <v>0</v>
      </c>
      <c r="BA121" s="236">
        <v>0</v>
      </c>
      <c r="BB121" s="236">
        <v>0</v>
      </c>
      <c r="BC121" s="293">
        <v>0</v>
      </c>
      <c r="BD121" s="236">
        <v>0</v>
      </c>
      <c r="BE121" s="236">
        <v>0</v>
      </c>
      <c r="BF121" s="236">
        <v>0</v>
      </c>
      <c r="BG121" s="236">
        <v>0</v>
      </c>
      <c r="BH121" s="236">
        <v>0</v>
      </c>
      <c r="BI121" s="236">
        <v>0</v>
      </c>
      <c r="BJ121" s="236">
        <v>0</v>
      </c>
      <c r="BK121" s="236">
        <v>0</v>
      </c>
      <c r="BL121" s="236">
        <v>0</v>
      </c>
      <c r="BM121" s="236">
        <v>0</v>
      </c>
      <c r="BN121" s="236">
        <v>0</v>
      </c>
      <c r="BO121" s="236">
        <v>0</v>
      </c>
      <c r="BP121" s="236">
        <v>0</v>
      </c>
      <c r="BQ121" s="236">
        <v>0</v>
      </c>
      <c r="BR121" s="236">
        <v>0</v>
      </c>
      <c r="BS121" s="236">
        <v>0</v>
      </c>
      <c r="BT121" s="236">
        <v>0</v>
      </c>
      <c r="BU121" s="236">
        <v>0</v>
      </c>
      <c r="BV121" s="236">
        <v>0</v>
      </c>
      <c r="BW121" s="236">
        <v>0</v>
      </c>
      <c r="BX121" s="293">
        <v>0</v>
      </c>
      <c r="BY121" s="293">
        <v>0</v>
      </c>
      <c r="BZ121" s="293">
        <v>0</v>
      </c>
      <c r="CA121" s="236">
        <v>0</v>
      </c>
      <c r="CB121" s="236">
        <v>0</v>
      </c>
      <c r="CC121" s="293">
        <v>0</v>
      </c>
      <c r="CD121" s="236">
        <v>0</v>
      </c>
      <c r="CE121" s="236">
        <v>0</v>
      </c>
      <c r="CF121" s="236">
        <v>0</v>
      </c>
      <c r="CG121" s="236">
        <v>0</v>
      </c>
      <c r="CH121" s="236">
        <v>0</v>
      </c>
      <c r="CI121" s="236">
        <v>0</v>
      </c>
      <c r="CJ121" s="236">
        <v>0</v>
      </c>
      <c r="CK121" s="236">
        <v>0</v>
      </c>
      <c r="CL121" s="293">
        <v>0</v>
      </c>
      <c r="CM121" s="236">
        <v>0</v>
      </c>
      <c r="CN121" s="236">
        <v>0</v>
      </c>
      <c r="CO121" s="293">
        <v>0</v>
      </c>
      <c r="CP121" s="236">
        <v>0</v>
      </c>
      <c r="CQ121" s="236">
        <v>0</v>
      </c>
      <c r="CR121" s="236">
        <v>0</v>
      </c>
      <c r="CS121" s="236">
        <v>0</v>
      </c>
      <c r="CT121" s="236">
        <v>0</v>
      </c>
      <c r="CU121" s="236">
        <v>0</v>
      </c>
    </row>
    <row r="122" spans="1:120" outlineLevel="2">
      <c r="A122" s="189" t="s">
        <v>292</v>
      </c>
      <c r="B122" s="612">
        <v>2830</v>
      </c>
      <c r="C122" s="294" t="s">
        <v>302</v>
      </c>
      <c r="D122" s="294" t="s">
        <v>399</v>
      </c>
      <c r="E122" s="293">
        <v>0</v>
      </c>
      <c r="F122" s="293">
        <v>0</v>
      </c>
      <c r="G122" s="410">
        <v>0</v>
      </c>
      <c r="H122" s="410">
        <v>0</v>
      </c>
      <c r="I122" s="410">
        <v>0</v>
      </c>
      <c r="J122" s="410">
        <v>0</v>
      </c>
      <c r="K122" s="410">
        <v>0</v>
      </c>
      <c r="L122" s="410">
        <v>0</v>
      </c>
      <c r="M122" s="410">
        <v>0</v>
      </c>
      <c r="N122" s="410">
        <v>0</v>
      </c>
      <c r="O122" s="410">
        <v>0</v>
      </c>
      <c r="P122" s="410">
        <v>0</v>
      </c>
      <c r="Q122" s="410">
        <v>0</v>
      </c>
      <c r="R122" s="293">
        <v>0</v>
      </c>
      <c r="S122" s="236">
        <v>0</v>
      </c>
      <c r="T122" s="236">
        <v>0</v>
      </c>
      <c r="U122" s="236">
        <v>0</v>
      </c>
      <c r="V122" s="236">
        <v>0</v>
      </c>
      <c r="W122" s="236">
        <v>0</v>
      </c>
      <c r="X122" s="236">
        <v>0</v>
      </c>
      <c r="Y122" s="101">
        <v>0</v>
      </c>
      <c r="Z122" s="236">
        <v>0</v>
      </c>
      <c r="AA122" s="236">
        <v>0</v>
      </c>
      <c r="AB122" s="101">
        <v>0</v>
      </c>
      <c r="AC122" s="411">
        <v>0</v>
      </c>
      <c r="AD122" s="293">
        <v>0</v>
      </c>
      <c r="AE122" s="236">
        <v>0</v>
      </c>
      <c r="AF122" s="236">
        <v>0</v>
      </c>
      <c r="AG122" s="236">
        <v>0</v>
      </c>
      <c r="AH122" s="236">
        <v>0</v>
      </c>
      <c r="AI122" s="236">
        <v>0</v>
      </c>
      <c r="AJ122" s="236">
        <v>0</v>
      </c>
      <c r="AK122" s="236">
        <v>0</v>
      </c>
      <c r="AL122" s="236">
        <v>0</v>
      </c>
      <c r="AM122" s="236">
        <v>0</v>
      </c>
      <c r="AN122" s="236">
        <v>0</v>
      </c>
      <c r="AO122" s="236">
        <v>0</v>
      </c>
      <c r="AP122" s="236">
        <v>0</v>
      </c>
      <c r="AQ122" s="236">
        <v>0</v>
      </c>
      <c r="AR122" s="236">
        <v>0</v>
      </c>
      <c r="AS122" s="236">
        <v>0</v>
      </c>
      <c r="AT122" s="236">
        <v>0</v>
      </c>
      <c r="AU122" s="236">
        <v>0</v>
      </c>
      <c r="AV122" s="236">
        <v>0</v>
      </c>
      <c r="AW122" s="236">
        <v>0</v>
      </c>
      <c r="AX122" s="236">
        <v>0</v>
      </c>
      <c r="AY122" s="236">
        <v>0</v>
      </c>
      <c r="AZ122" s="236">
        <v>0</v>
      </c>
      <c r="BA122" s="236">
        <v>0</v>
      </c>
      <c r="BB122" s="236">
        <v>0</v>
      </c>
      <c r="BC122" s="236">
        <v>0</v>
      </c>
      <c r="BD122" s="236">
        <v>0</v>
      </c>
      <c r="BE122" s="236">
        <v>0</v>
      </c>
      <c r="BF122" s="236">
        <v>0</v>
      </c>
      <c r="BG122" s="236">
        <v>0</v>
      </c>
      <c r="BH122" s="236">
        <v>0</v>
      </c>
      <c r="BI122" s="236">
        <v>0</v>
      </c>
      <c r="BJ122" s="236">
        <v>0</v>
      </c>
      <c r="BK122" s="236">
        <v>0</v>
      </c>
      <c r="BL122" s="236">
        <v>0</v>
      </c>
      <c r="BM122" s="236">
        <v>0</v>
      </c>
      <c r="BN122" s="236">
        <v>0</v>
      </c>
      <c r="BO122" s="236">
        <v>0</v>
      </c>
      <c r="BP122" s="236">
        <v>0</v>
      </c>
      <c r="BQ122" s="236">
        <v>0</v>
      </c>
      <c r="BR122" s="236">
        <v>0</v>
      </c>
      <c r="BS122" s="236">
        <v>0</v>
      </c>
      <c r="BT122" s="236">
        <v>0</v>
      </c>
      <c r="BU122" s="236">
        <v>0</v>
      </c>
      <c r="BV122" s="236">
        <v>0</v>
      </c>
      <c r="BW122" s="236">
        <v>0</v>
      </c>
      <c r="BX122" s="293">
        <v>0</v>
      </c>
      <c r="BY122" s="293">
        <v>0</v>
      </c>
      <c r="BZ122" s="293">
        <v>0</v>
      </c>
      <c r="CA122" s="293">
        <v>0</v>
      </c>
      <c r="CB122" s="293">
        <v>0</v>
      </c>
      <c r="CC122" s="293">
        <v>0</v>
      </c>
      <c r="CD122" s="293">
        <v>0</v>
      </c>
      <c r="CE122" s="293">
        <v>0</v>
      </c>
      <c r="CF122" s="293">
        <v>0</v>
      </c>
      <c r="CG122" s="293">
        <v>0</v>
      </c>
      <c r="CH122" s="293">
        <v>0</v>
      </c>
      <c r="CI122" s="293">
        <v>0</v>
      </c>
      <c r="CJ122" s="293">
        <v>0</v>
      </c>
      <c r="CK122" s="293">
        <v>0</v>
      </c>
      <c r="CL122" s="293">
        <v>0</v>
      </c>
      <c r="CM122" s="293">
        <v>0</v>
      </c>
      <c r="CN122" s="293">
        <v>0</v>
      </c>
      <c r="CO122" s="293">
        <v>0</v>
      </c>
      <c r="CP122" s="293">
        <v>0</v>
      </c>
      <c r="CQ122" s="293">
        <v>0</v>
      </c>
      <c r="CR122" s="293">
        <v>0</v>
      </c>
      <c r="CS122" s="293">
        <v>0</v>
      </c>
      <c r="CT122" s="293">
        <v>0</v>
      </c>
      <c r="CU122" s="293">
        <v>0</v>
      </c>
    </row>
    <row r="123" spans="1:120" outlineLevel="2">
      <c r="A123" s="189" t="s">
        <v>293</v>
      </c>
      <c r="B123" s="612">
        <v>2830</v>
      </c>
      <c r="C123" s="294" t="s">
        <v>302</v>
      </c>
      <c r="D123" s="294" t="s">
        <v>400</v>
      </c>
      <c r="E123" s="293">
        <v>0</v>
      </c>
      <c r="F123" s="293">
        <v>0</v>
      </c>
      <c r="G123" s="410">
        <v>0</v>
      </c>
      <c r="H123" s="410">
        <v>0</v>
      </c>
      <c r="I123" s="410">
        <v>0</v>
      </c>
      <c r="J123" s="410">
        <v>0</v>
      </c>
      <c r="K123" s="410">
        <v>0</v>
      </c>
      <c r="L123" s="410">
        <v>0</v>
      </c>
      <c r="M123" s="410">
        <v>0</v>
      </c>
      <c r="N123" s="410">
        <v>0</v>
      </c>
      <c r="O123" s="410">
        <v>0</v>
      </c>
      <c r="P123" s="410">
        <v>0</v>
      </c>
      <c r="Q123" s="410">
        <v>0</v>
      </c>
      <c r="R123" s="293">
        <v>0</v>
      </c>
      <c r="S123" s="236">
        <v>0</v>
      </c>
      <c r="T123" s="236">
        <v>0</v>
      </c>
      <c r="U123" s="236">
        <v>0</v>
      </c>
      <c r="V123" s="236">
        <v>0</v>
      </c>
      <c r="W123" s="236">
        <v>0</v>
      </c>
      <c r="X123" s="236">
        <v>0</v>
      </c>
      <c r="Y123" s="101">
        <v>0</v>
      </c>
      <c r="Z123" s="236">
        <v>0</v>
      </c>
      <c r="AA123" s="236">
        <v>0</v>
      </c>
      <c r="AB123" s="101">
        <v>0</v>
      </c>
      <c r="AC123" s="411">
        <v>0</v>
      </c>
      <c r="AD123" s="293">
        <v>0</v>
      </c>
      <c r="AE123" s="236">
        <v>0</v>
      </c>
      <c r="AF123" s="236">
        <v>0</v>
      </c>
      <c r="AG123" s="236">
        <v>0</v>
      </c>
      <c r="AH123" s="236">
        <v>0</v>
      </c>
      <c r="AI123" s="236">
        <v>0</v>
      </c>
      <c r="AJ123" s="236">
        <v>0</v>
      </c>
      <c r="AK123" s="236">
        <v>0</v>
      </c>
      <c r="AL123" s="236">
        <v>0</v>
      </c>
      <c r="AM123" s="236">
        <v>0</v>
      </c>
      <c r="AN123" s="236">
        <v>0</v>
      </c>
      <c r="AO123" s="236">
        <v>0</v>
      </c>
      <c r="AP123" s="236">
        <v>0</v>
      </c>
      <c r="AQ123" s="236">
        <v>0</v>
      </c>
      <c r="AR123" s="236">
        <v>0</v>
      </c>
      <c r="AS123" s="236">
        <v>0</v>
      </c>
      <c r="AT123" s="236">
        <v>0</v>
      </c>
      <c r="AU123" s="236">
        <v>0</v>
      </c>
      <c r="AV123" s="236">
        <v>0</v>
      </c>
      <c r="AW123" s="236">
        <v>0</v>
      </c>
      <c r="AX123" s="236">
        <v>0</v>
      </c>
      <c r="AY123" s="236">
        <v>0</v>
      </c>
      <c r="AZ123" s="236">
        <v>0</v>
      </c>
      <c r="BA123" s="236">
        <v>0</v>
      </c>
      <c r="BB123" s="236">
        <v>0</v>
      </c>
      <c r="BC123" s="236">
        <v>0</v>
      </c>
      <c r="BD123" s="236">
        <v>0</v>
      </c>
      <c r="BE123" s="236">
        <v>0</v>
      </c>
      <c r="BF123" s="236">
        <v>0</v>
      </c>
      <c r="BG123" s="236">
        <v>0</v>
      </c>
      <c r="BH123" s="236">
        <v>0</v>
      </c>
      <c r="BI123" s="236">
        <v>0</v>
      </c>
      <c r="BJ123" s="236">
        <v>0</v>
      </c>
      <c r="BK123" s="236">
        <v>0</v>
      </c>
      <c r="BL123" s="236">
        <v>0</v>
      </c>
      <c r="BM123" s="236">
        <v>0</v>
      </c>
      <c r="BN123" s="236">
        <v>0</v>
      </c>
      <c r="BO123" s="236">
        <v>0</v>
      </c>
      <c r="BP123" s="236">
        <v>0</v>
      </c>
      <c r="BQ123" s="236">
        <v>0</v>
      </c>
      <c r="BR123" s="236">
        <v>0</v>
      </c>
      <c r="BS123" s="236">
        <v>0</v>
      </c>
      <c r="BT123" s="236">
        <v>0</v>
      </c>
      <c r="BU123" s="236">
        <v>0</v>
      </c>
      <c r="BV123" s="236">
        <v>0</v>
      </c>
      <c r="BW123" s="236">
        <v>0</v>
      </c>
      <c r="BX123" s="293">
        <v>0</v>
      </c>
      <c r="BY123" s="293">
        <v>0</v>
      </c>
      <c r="BZ123" s="293">
        <v>0</v>
      </c>
      <c r="CA123" s="293">
        <v>0</v>
      </c>
      <c r="CB123" s="293">
        <v>0</v>
      </c>
      <c r="CC123" s="293">
        <v>0</v>
      </c>
      <c r="CD123" s="293">
        <v>0</v>
      </c>
      <c r="CE123" s="293">
        <v>0</v>
      </c>
      <c r="CF123" s="293">
        <v>0</v>
      </c>
      <c r="CG123" s="293">
        <v>0</v>
      </c>
      <c r="CH123" s="293">
        <v>0</v>
      </c>
      <c r="CI123" s="293">
        <v>0</v>
      </c>
      <c r="CJ123" s="293">
        <v>0</v>
      </c>
      <c r="CK123" s="293">
        <v>0</v>
      </c>
      <c r="CL123" s="293">
        <v>0</v>
      </c>
      <c r="CM123" s="293">
        <v>0</v>
      </c>
      <c r="CN123" s="293">
        <v>0</v>
      </c>
      <c r="CO123" s="293">
        <v>0</v>
      </c>
      <c r="CP123" s="293">
        <v>0</v>
      </c>
      <c r="CQ123" s="293">
        <v>0</v>
      </c>
      <c r="CR123" s="293">
        <v>0</v>
      </c>
      <c r="CS123" s="293">
        <v>0</v>
      </c>
      <c r="CT123" s="293">
        <v>0</v>
      </c>
      <c r="CU123" s="293">
        <v>0</v>
      </c>
    </row>
    <row r="124" spans="1:120" outlineLevel="2">
      <c r="A124" s="189" t="s">
        <v>859</v>
      </c>
      <c r="B124" s="612">
        <v>1900</v>
      </c>
      <c r="C124" s="294" t="s">
        <v>302</v>
      </c>
      <c r="D124" s="294" t="s">
        <v>1045</v>
      </c>
      <c r="E124" s="293"/>
      <c r="F124" s="293"/>
      <c r="G124" s="410"/>
      <c r="H124" s="410"/>
      <c r="I124" s="410"/>
      <c r="J124" s="410"/>
      <c r="K124" s="410"/>
      <c r="L124" s="410"/>
      <c r="M124" s="410"/>
      <c r="N124" s="410"/>
      <c r="O124" s="410"/>
      <c r="P124" s="410"/>
      <c r="Q124" s="410"/>
      <c r="R124" s="293"/>
      <c r="S124" s="236"/>
      <c r="T124" s="236"/>
      <c r="U124" s="236"/>
      <c r="V124" s="236"/>
      <c r="W124" s="236"/>
      <c r="X124" s="236"/>
      <c r="Y124" s="101"/>
      <c r="Z124" s="236"/>
      <c r="AA124" s="236"/>
      <c r="AB124" s="101"/>
      <c r="AC124" s="411"/>
      <c r="AD124" s="293"/>
      <c r="AE124" s="236"/>
      <c r="AF124" s="236"/>
      <c r="AG124" s="236"/>
      <c r="AH124" s="236"/>
      <c r="AI124" s="236"/>
      <c r="AJ124" s="236"/>
      <c r="AK124" s="236"/>
      <c r="AL124" s="236"/>
      <c r="AM124" s="236"/>
      <c r="AN124" s="236"/>
      <c r="AO124" s="236"/>
      <c r="AP124" s="236"/>
      <c r="AQ124" s="236"/>
      <c r="AR124" s="236"/>
      <c r="AS124" s="236"/>
      <c r="AT124" s="236"/>
      <c r="AU124" s="236"/>
      <c r="AV124" s="236"/>
      <c r="AW124" s="236"/>
      <c r="AX124" s="236"/>
      <c r="AY124" s="236"/>
      <c r="AZ124" s="236"/>
      <c r="BA124" s="236"/>
      <c r="BB124" s="236"/>
      <c r="BC124" s="236"/>
      <c r="BD124" s="236"/>
      <c r="BE124" s="236"/>
      <c r="BF124" s="236"/>
      <c r="BG124" s="236"/>
      <c r="BH124" s="236"/>
      <c r="BI124" s="236"/>
      <c r="BJ124" s="236"/>
      <c r="BK124" s="236"/>
      <c r="BL124" s="236"/>
      <c r="BM124" s="236"/>
      <c r="BN124" s="236"/>
      <c r="BO124" s="236"/>
      <c r="BP124" s="236"/>
      <c r="BQ124" s="236"/>
      <c r="BR124" s="236"/>
      <c r="BS124" s="236"/>
      <c r="BT124" s="236"/>
      <c r="BU124" s="236"/>
      <c r="BV124" s="236"/>
      <c r="BW124" s="236">
        <v>0</v>
      </c>
      <c r="BX124" s="293">
        <v>0</v>
      </c>
      <c r="BY124" s="293">
        <v>0</v>
      </c>
      <c r="BZ124" s="293">
        <v>0</v>
      </c>
      <c r="CA124" s="236">
        <v>0</v>
      </c>
      <c r="CB124" s="236">
        <v>0</v>
      </c>
      <c r="CC124" s="293">
        <v>0</v>
      </c>
      <c r="CD124" s="236">
        <v>0</v>
      </c>
      <c r="CE124" s="236">
        <v>0</v>
      </c>
      <c r="CF124" s="236">
        <v>0</v>
      </c>
      <c r="CG124" s="236">
        <v>0</v>
      </c>
      <c r="CH124" s="236">
        <v>0</v>
      </c>
      <c r="CI124" s="236">
        <v>0</v>
      </c>
      <c r="CJ124" s="236">
        <v>0</v>
      </c>
      <c r="CK124" s="236">
        <v>0</v>
      </c>
      <c r="CL124" s="293">
        <v>0</v>
      </c>
      <c r="CM124" s="236">
        <v>0</v>
      </c>
      <c r="CN124" s="236">
        <v>0</v>
      </c>
      <c r="CO124" s="293">
        <v>0</v>
      </c>
      <c r="CP124" s="236">
        <v>0</v>
      </c>
      <c r="CQ124" s="236">
        <v>0</v>
      </c>
      <c r="CR124" s="236">
        <v>0</v>
      </c>
      <c r="CS124" s="236">
        <v>0</v>
      </c>
      <c r="CT124" s="236">
        <v>0</v>
      </c>
      <c r="CU124" s="236">
        <v>0</v>
      </c>
    </row>
    <row r="125" spans="1:120" s="257" customFormat="1" outlineLevel="1">
      <c r="A125" s="257" t="s">
        <v>768</v>
      </c>
      <c r="C125" s="412"/>
      <c r="D125" s="412"/>
      <c r="E125" s="380">
        <v>0</v>
      </c>
      <c r="F125" s="380">
        <v>0</v>
      </c>
      <c r="G125" s="413">
        <v>0</v>
      </c>
      <c r="H125" s="413">
        <v>0</v>
      </c>
      <c r="I125" s="413">
        <v>0</v>
      </c>
      <c r="J125" s="413">
        <v>0</v>
      </c>
      <c r="K125" s="413">
        <v>0</v>
      </c>
      <c r="L125" s="413">
        <v>0</v>
      </c>
      <c r="M125" s="413">
        <v>0</v>
      </c>
      <c r="N125" s="413">
        <v>0</v>
      </c>
      <c r="O125" s="413">
        <v>0</v>
      </c>
      <c r="P125" s="413">
        <v>0</v>
      </c>
      <c r="Q125" s="413">
        <v>0</v>
      </c>
      <c r="R125" s="380">
        <v>0</v>
      </c>
      <c r="S125" s="312">
        <v>0</v>
      </c>
      <c r="T125" s="312">
        <v>0</v>
      </c>
      <c r="U125" s="312">
        <v>0</v>
      </c>
      <c r="V125" s="312">
        <v>0</v>
      </c>
      <c r="W125" s="312">
        <v>0</v>
      </c>
      <c r="X125" s="312">
        <v>0</v>
      </c>
      <c r="Y125" s="311">
        <v>0</v>
      </c>
      <c r="Z125" s="312">
        <v>0</v>
      </c>
      <c r="AA125" s="312">
        <v>0</v>
      </c>
      <c r="AB125" s="311">
        <v>0</v>
      </c>
      <c r="AC125" s="414">
        <v>0</v>
      </c>
      <c r="AD125" s="380">
        <v>0</v>
      </c>
      <c r="AE125" s="312">
        <v>0</v>
      </c>
      <c r="AF125" s="312">
        <v>0</v>
      </c>
      <c r="AG125" s="312">
        <v>0</v>
      </c>
      <c r="AH125" s="312">
        <v>0</v>
      </c>
      <c r="AI125" s="312">
        <v>0</v>
      </c>
      <c r="AJ125" s="312">
        <v>0</v>
      </c>
      <c r="AK125" s="312">
        <v>0</v>
      </c>
      <c r="AL125" s="312">
        <v>0</v>
      </c>
      <c r="AM125" s="312">
        <v>0</v>
      </c>
      <c r="AN125" s="312">
        <v>0</v>
      </c>
      <c r="AO125" s="312">
        <v>0</v>
      </c>
      <c r="AP125" s="312">
        <v>386381</v>
      </c>
      <c r="AQ125" s="312">
        <v>386381</v>
      </c>
      <c r="AR125" s="312">
        <v>386381</v>
      </c>
      <c r="AS125" s="312">
        <v>386381</v>
      </c>
      <c r="AT125" s="312">
        <v>386381</v>
      </c>
      <c r="AU125" s="312">
        <v>386381</v>
      </c>
      <c r="AV125" s="312">
        <v>386381</v>
      </c>
      <c r="AW125" s="312">
        <v>386381</v>
      </c>
      <c r="AX125" s="312">
        <v>386381</v>
      </c>
      <c r="AY125" s="312">
        <v>0</v>
      </c>
      <c r="AZ125" s="312">
        <v>0</v>
      </c>
      <c r="BA125" s="312">
        <v>0</v>
      </c>
      <c r="BB125" s="312">
        <v>0</v>
      </c>
      <c r="BC125" s="312">
        <v>0</v>
      </c>
      <c r="BD125" s="312">
        <v>0</v>
      </c>
      <c r="BE125" s="312">
        <v>0</v>
      </c>
      <c r="BF125" s="312">
        <v>0</v>
      </c>
      <c r="BG125" s="312">
        <v>0</v>
      </c>
      <c r="BH125" s="312">
        <v>0</v>
      </c>
      <c r="BI125" s="312">
        <v>0</v>
      </c>
      <c r="BJ125" s="312">
        <v>0</v>
      </c>
      <c r="BK125" s="312">
        <v>727579</v>
      </c>
      <c r="BL125" s="312">
        <v>727579</v>
      </c>
      <c r="BM125" s="312">
        <v>727579</v>
      </c>
      <c r="BN125" s="312">
        <v>882082</v>
      </c>
      <c r="BO125" s="312">
        <v>882082</v>
      </c>
      <c r="BP125" s="312">
        <v>882082</v>
      </c>
      <c r="BQ125" s="312">
        <v>882082</v>
      </c>
      <c r="BR125" s="312">
        <v>882082</v>
      </c>
      <c r="BS125" s="312">
        <v>882082</v>
      </c>
      <c r="BT125" s="312">
        <v>882082</v>
      </c>
      <c r="BU125" s="312">
        <v>882082</v>
      </c>
      <c r="BV125" s="312">
        <v>882082</v>
      </c>
      <c r="BW125" s="312">
        <v>882082</v>
      </c>
      <c r="BX125" s="380">
        <v>882082</v>
      </c>
      <c r="BY125" s="380">
        <v>882082</v>
      </c>
      <c r="BZ125" s="380">
        <v>1163694</v>
      </c>
      <c r="CA125" s="380">
        <v>1163694</v>
      </c>
      <c r="CB125" s="380">
        <v>1163694</v>
      </c>
      <c r="CC125" s="380">
        <v>1163694</v>
      </c>
      <c r="CD125" s="380">
        <v>1163694</v>
      </c>
      <c r="CE125" s="380">
        <v>1163694</v>
      </c>
      <c r="CF125" s="380">
        <v>1202527</v>
      </c>
      <c r="CG125" s="380">
        <v>1202527</v>
      </c>
      <c r="CH125" s="380">
        <v>1202527</v>
      </c>
      <c r="CI125" s="380">
        <v>1202527</v>
      </c>
      <c r="CJ125" s="380">
        <v>1202527</v>
      </c>
      <c r="CK125" s="380">
        <v>1202527</v>
      </c>
      <c r="CL125" s="380">
        <v>1622940</v>
      </c>
      <c r="CM125" s="380">
        <v>1622940</v>
      </c>
      <c r="CN125" s="380">
        <v>1622940</v>
      </c>
      <c r="CO125" s="380">
        <v>1622940</v>
      </c>
      <c r="CP125" s="380">
        <v>1622940</v>
      </c>
      <c r="CQ125" s="380">
        <v>1622940</v>
      </c>
      <c r="CR125" s="380">
        <v>1622940</v>
      </c>
      <c r="CS125" s="380">
        <v>1622940</v>
      </c>
      <c r="CT125" s="380">
        <v>1622940</v>
      </c>
      <c r="CU125" s="380">
        <v>1622940</v>
      </c>
      <c r="CV125" s="257">
        <f>SUBTOTAL(9,CV105:CV124)</f>
        <v>1622940</v>
      </c>
      <c r="CW125" s="257">
        <f t="shared" ref="CW125:DP125" si="17">SUBTOTAL(9,CW105:CW124)</f>
        <v>1622940</v>
      </c>
      <c r="CX125" s="257">
        <f t="shared" si="17"/>
        <v>1622940</v>
      </c>
      <c r="CY125" s="257">
        <f t="shared" si="17"/>
        <v>1622940</v>
      </c>
      <c r="CZ125" s="257">
        <f t="shared" si="17"/>
        <v>1622940</v>
      </c>
      <c r="DA125" s="257">
        <f t="shared" si="17"/>
        <v>1622940</v>
      </c>
      <c r="DB125" s="257">
        <f t="shared" si="17"/>
        <v>1622940</v>
      </c>
      <c r="DC125" s="257">
        <f t="shared" si="17"/>
        <v>1622940</v>
      </c>
      <c r="DD125" s="257">
        <f t="shared" si="17"/>
        <v>1622940</v>
      </c>
      <c r="DE125" s="257">
        <f t="shared" si="17"/>
        <v>1622940</v>
      </c>
      <c r="DF125" s="257">
        <f t="shared" si="17"/>
        <v>1622940</v>
      </c>
      <c r="DG125" s="257">
        <f t="shared" si="17"/>
        <v>1622940</v>
      </c>
      <c r="DH125" s="257">
        <f t="shared" si="17"/>
        <v>1622940</v>
      </c>
      <c r="DI125" s="257">
        <f t="shared" si="17"/>
        <v>1622940</v>
      </c>
      <c r="DJ125" s="257">
        <f t="shared" si="17"/>
        <v>1622940</v>
      </c>
      <c r="DK125" s="257">
        <f t="shared" si="17"/>
        <v>1622940</v>
      </c>
      <c r="DL125" s="257">
        <f t="shared" si="17"/>
        <v>1622940</v>
      </c>
      <c r="DM125" s="257">
        <f t="shared" si="17"/>
        <v>1622940</v>
      </c>
      <c r="DN125" s="257">
        <f t="shared" si="17"/>
        <v>1622940</v>
      </c>
      <c r="DO125" s="257">
        <f t="shared" si="17"/>
        <v>1622940</v>
      </c>
      <c r="DP125" s="257">
        <f t="shared" si="17"/>
        <v>1622940</v>
      </c>
    </row>
    <row r="126" spans="1:120" ht="13.5" thickBot="1">
      <c r="A126" s="257" t="s">
        <v>294</v>
      </c>
      <c r="B126" s="257"/>
      <c r="C126" s="294"/>
      <c r="D126" s="294"/>
      <c r="E126" s="376">
        <v>-349433.18</v>
      </c>
      <c r="F126" s="376">
        <v>-36001002.589999996</v>
      </c>
      <c r="G126" s="376">
        <v>-36001002.589999996</v>
      </c>
      <c r="H126" s="376">
        <v>-36001002.589999996</v>
      </c>
      <c r="I126" s="376">
        <v>-36001002.589999996</v>
      </c>
      <c r="J126" s="376">
        <v>-36001002.589999996</v>
      </c>
      <c r="K126" s="376">
        <v>-36001002.589999996</v>
      </c>
      <c r="L126" s="376">
        <v>-36001002.589999996</v>
      </c>
      <c r="M126" s="376">
        <v>-36001002.589999996</v>
      </c>
      <c r="N126" s="376">
        <v>-36001002.589999996</v>
      </c>
      <c r="O126" s="376">
        <v>-43809705.69384101</v>
      </c>
      <c r="P126" s="376">
        <v>-43809705.69384101</v>
      </c>
      <c r="Q126" s="376">
        <v>-43809705.69384101</v>
      </c>
      <c r="R126" s="376">
        <v>-49589480.140000001</v>
      </c>
      <c r="S126" s="376">
        <v>-49589480.140000001</v>
      </c>
      <c r="T126" s="376">
        <v>-49589480.140000001</v>
      </c>
      <c r="U126" s="376">
        <v>-49589480.140000001</v>
      </c>
      <c r="V126" s="376">
        <v>-49589480.140000001</v>
      </c>
      <c r="W126" s="376">
        <v>-49589480.140000001</v>
      </c>
      <c r="X126" s="376">
        <v>-49227824.079999998</v>
      </c>
      <c r="Y126" s="376">
        <v>-49589480.140000001</v>
      </c>
      <c r="Z126" s="376">
        <v>-49589480.140000001</v>
      </c>
      <c r="AA126" s="376">
        <v>-49589480.140000001</v>
      </c>
      <c r="AB126" s="376">
        <v>-49589480.140000001</v>
      </c>
      <c r="AC126" s="376">
        <v>-49589480.140000001</v>
      </c>
      <c r="AD126" s="376">
        <v>-57096789.759999998</v>
      </c>
      <c r="AE126" s="376">
        <v>-57096789.759999998</v>
      </c>
      <c r="AF126" s="376">
        <v>-57096789.759999998</v>
      </c>
      <c r="AG126" s="376">
        <v>-57096789.759999998</v>
      </c>
      <c r="AH126" s="376">
        <v>-57096789.759999998</v>
      </c>
      <c r="AI126" s="376">
        <v>-57096789.759999998</v>
      </c>
      <c r="AJ126" s="376">
        <v>-57096789.759999998</v>
      </c>
      <c r="AK126" s="376">
        <v>-57096789.759999998</v>
      </c>
      <c r="AL126" s="376">
        <v>-57096789.759999998</v>
      </c>
      <c r="AM126" s="376">
        <v>-57096789.759999998</v>
      </c>
      <c r="AN126" s="376">
        <v>-57096789.759999998</v>
      </c>
      <c r="AO126" s="376">
        <v>-57096789.759999998</v>
      </c>
      <c r="AP126" s="376">
        <v>-61678924.18</v>
      </c>
      <c r="AQ126" s="376">
        <v>-61678924.18</v>
      </c>
      <c r="AR126" s="376">
        <v>-61678924.18</v>
      </c>
      <c r="AS126" s="376">
        <v>-61678924.18</v>
      </c>
      <c r="AT126" s="376">
        <v>-61678924.18</v>
      </c>
      <c r="AU126" s="376">
        <v>-61678924.18</v>
      </c>
      <c r="AV126" s="376">
        <v>-61825516.574999996</v>
      </c>
      <c r="AW126" s="376">
        <v>-61825516.574999996</v>
      </c>
      <c r="AX126" s="376">
        <v>-61825516.574999996</v>
      </c>
      <c r="AY126" s="376">
        <v>-62921631.68</v>
      </c>
      <c r="AZ126" s="376">
        <v>-62921631.68</v>
      </c>
      <c r="BA126" s="376">
        <v>-62730511.839999996</v>
      </c>
      <c r="BB126" s="376">
        <v>-67037360.364999987</v>
      </c>
      <c r="BC126" s="376">
        <v>-67037360.364999987</v>
      </c>
      <c r="BD126" s="376">
        <v>-67037360.364999987</v>
      </c>
      <c r="BE126" s="376">
        <v>-67037360.364999987</v>
      </c>
      <c r="BF126" s="376">
        <v>-67037360.364999987</v>
      </c>
      <c r="BG126" s="376">
        <v>-67037360.364999987</v>
      </c>
      <c r="BH126" s="376">
        <v>-67037360.364999987</v>
      </c>
      <c r="BI126" s="376">
        <v>-67037360.364999987</v>
      </c>
      <c r="BJ126" s="376">
        <v>-67037360.364999987</v>
      </c>
      <c r="BK126" s="376">
        <v>-66446166.900000006</v>
      </c>
      <c r="BL126" s="376">
        <v>-66446166.900000006</v>
      </c>
      <c r="BM126" s="376">
        <v>-66446166.900000006</v>
      </c>
      <c r="BN126" s="376">
        <v>-68905727.104999989</v>
      </c>
      <c r="BO126" s="376">
        <v>-68905727.104999989</v>
      </c>
      <c r="BP126" s="376">
        <v>-68905727.104999989</v>
      </c>
      <c r="BQ126" s="376">
        <v>-68905727.104999989</v>
      </c>
      <c r="BR126" s="376">
        <v>-68905727.104999989</v>
      </c>
      <c r="BS126" s="376">
        <v>-68905727.104999989</v>
      </c>
      <c r="BT126" s="376">
        <v>-68905727.104999989</v>
      </c>
      <c r="BU126" s="376">
        <v>-68905727.104999989</v>
      </c>
      <c r="BV126" s="376">
        <v>-68905727.104999989</v>
      </c>
      <c r="BW126" s="376">
        <v>-68905727.104999989</v>
      </c>
      <c r="BX126" s="402">
        <v>-68905727.104999989</v>
      </c>
      <c r="BY126" s="402">
        <v>-68905727.104999989</v>
      </c>
      <c r="BZ126" s="402">
        <v>-77988859.149999991</v>
      </c>
      <c r="CA126" s="402">
        <v>-77988859.149999991</v>
      </c>
      <c r="CB126" s="402">
        <v>-77988859.149999991</v>
      </c>
      <c r="CC126" s="402">
        <v>-77988859.149999991</v>
      </c>
      <c r="CD126" s="402">
        <v>-77988859.149999991</v>
      </c>
      <c r="CE126" s="402">
        <v>-77988859.149999991</v>
      </c>
      <c r="CF126" s="402">
        <v>-77950026.149999991</v>
      </c>
      <c r="CG126" s="402">
        <v>-77950026.149999991</v>
      </c>
      <c r="CH126" s="402">
        <v>-77950026.149999991</v>
      </c>
      <c r="CI126" s="402">
        <v>-77950026.149999991</v>
      </c>
      <c r="CJ126" s="402">
        <v>-77950026.149999991</v>
      </c>
      <c r="CK126" s="402">
        <v>-77950026.149999991</v>
      </c>
      <c r="CL126" s="402">
        <v>-96915267</v>
      </c>
      <c r="CM126" s="402">
        <v>-96915267</v>
      </c>
      <c r="CN126" s="402">
        <v>-96915267</v>
      </c>
      <c r="CO126" s="402">
        <v>-96915267</v>
      </c>
      <c r="CP126" s="402">
        <v>-96915267</v>
      </c>
      <c r="CQ126" s="402">
        <v>-96915267</v>
      </c>
      <c r="CR126" s="402">
        <v>-96915267</v>
      </c>
      <c r="CS126" s="402">
        <v>-96915267</v>
      </c>
      <c r="CT126" s="402">
        <v>-96915267</v>
      </c>
      <c r="CU126" s="402">
        <v>-96915267</v>
      </c>
      <c r="CV126" s="402">
        <f>SUBTOTAL(9,CV9:CV125)</f>
        <v>-101360247.65953778</v>
      </c>
      <c r="CW126" s="402">
        <f t="shared" ref="CW126:DP126" si="18">SUBTOTAL(9,CW9:CW125)</f>
        <v>-105760817.98892581</v>
      </c>
      <c r="CX126" s="402">
        <f t="shared" si="18"/>
        <v>-109534439.75443169</v>
      </c>
      <c r="CY126" s="402">
        <f t="shared" si="18"/>
        <v>-110639915.15381345</v>
      </c>
      <c r="CZ126" s="402">
        <f t="shared" si="18"/>
        <v>-111922559.94007586</v>
      </c>
      <c r="DA126" s="402">
        <f t="shared" si="18"/>
        <v>-112779477.55327797</v>
      </c>
      <c r="DB126" s="402">
        <f t="shared" si="18"/>
        <v>-113661783.52957132</v>
      </c>
      <c r="DC126" s="402">
        <f t="shared" si="18"/>
        <v>-114400558.75806883</v>
      </c>
      <c r="DD126" s="402">
        <f t="shared" si="18"/>
        <v>-115526813.87543592</v>
      </c>
      <c r="DE126" s="402">
        <f t="shared" si="18"/>
        <v>-116777948.40631916</v>
      </c>
      <c r="DF126" s="402">
        <f t="shared" si="18"/>
        <v>-118319554.18225914</v>
      </c>
      <c r="DG126" s="402">
        <f t="shared" si="18"/>
        <v>-119648206.77718185</v>
      </c>
      <c r="DH126" s="402">
        <f t="shared" si="18"/>
        <v>-121299968.744644</v>
      </c>
      <c r="DI126" s="402">
        <f t="shared" si="18"/>
        <v>-122757481.98999813</v>
      </c>
      <c r="DJ126" s="402">
        <f t="shared" si="18"/>
        <v>-123795844.59202884</v>
      </c>
      <c r="DK126" s="402">
        <f t="shared" si="18"/>
        <v>-124324443.63436782</v>
      </c>
      <c r="DL126" s="402">
        <f t="shared" si="18"/>
        <v>-125009562.53612228</v>
      </c>
      <c r="DM126" s="402">
        <f t="shared" si="18"/>
        <v>-125334851.8902026</v>
      </c>
      <c r="DN126" s="402">
        <f t="shared" si="18"/>
        <v>-125592274.433551</v>
      </c>
      <c r="DO126" s="402">
        <f t="shared" si="18"/>
        <v>-125651979.19322272</v>
      </c>
      <c r="DP126" s="402">
        <f t="shared" si="18"/>
        <v>-125840445.31705078</v>
      </c>
    </row>
    <row r="127" spans="1:120" ht="13.5" thickTop="1">
      <c r="BT127" s="236"/>
    </row>
    <row r="128" spans="1:120">
      <c r="A128" s="189" t="s">
        <v>637</v>
      </c>
    </row>
    <row r="129" spans="1:120">
      <c r="A129" s="189" t="s">
        <v>18</v>
      </c>
      <c r="D129" s="189">
        <v>1900</v>
      </c>
      <c r="E129" s="293">
        <v>-709595.71</v>
      </c>
      <c r="F129" s="293">
        <v>8334340.7400000002</v>
      </c>
      <c r="G129" s="293">
        <v>8334340.7400000002</v>
      </c>
      <c r="H129" s="293">
        <v>8334340.7400000002</v>
      </c>
      <c r="I129" s="293">
        <v>8334340.7400000002</v>
      </c>
      <c r="J129" s="293">
        <v>8334340.7400000002</v>
      </c>
      <c r="K129" s="293">
        <v>8334340.7400000002</v>
      </c>
      <c r="L129" s="293">
        <v>8334340.7400000002</v>
      </c>
      <c r="M129" s="293">
        <v>8334340.7400000002</v>
      </c>
      <c r="N129" s="293">
        <v>8334340.7400000002</v>
      </c>
      <c r="O129" s="293">
        <v>8349123.0700000003</v>
      </c>
      <c r="P129" s="293">
        <v>8349123.0700000003</v>
      </c>
      <c r="Q129" s="293">
        <v>8349123.0700000003</v>
      </c>
      <c r="R129" s="293">
        <v>8986383.8800000008</v>
      </c>
      <c r="S129" s="293">
        <v>8986383.8800000008</v>
      </c>
      <c r="T129" s="293">
        <v>8986383.8800000008</v>
      </c>
      <c r="U129" s="293">
        <v>8986383.8800000008</v>
      </c>
      <c r="V129" s="293">
        <v>8986383.8800000008</v>
      </c>
      <c r="W129" s="293">
        <v>8986383.8800000008</v>
      </c>
      <c r="X129" s="293">
        <v>9317934.5099999998</v>
      </c>
      <c r="Y129" s="293">
        <v>8986383.8800000008</v>
      </c>
      <c r="Z129" s="293">
        <v>8986383.8800000008</v>
      </c>
      <c r="AA129" s="293">
        <v>8986383.8800000008</v>
      </c>
      <c r="AB129" s="293">
        <v>8986383.8800000008</v>
      </c>
      <c r="AC129" s="293">
        <v>8986383.8800000008</v>
      </c>
      <c r="AD129" s="293">
        <v>2911599.18</v>
      </c>
      <c r="AE129" s="293">
        <v>2911599.18</v>
      </c>
      <c r="AF129" s="293">
        <v>2911599.18</v>
      </c>
      <c r="AG129" s="293">
        <v>2911599.18</v>
      </c>
      <c r="AH129" s="293">
        <v>2911599.18</v>
      </c>
      <c r="AI129" s="293">
        <v>2911599.18</v>
      </c>
      <c r="AJ129" s="293">
        <v>2911599.18</v>
      </c>
      <c r="AK129" s="293">
        <v>2911599.18</v>
      </c>
      <c r="AL129" s="293">
        <v>2911599.18</v>
      </c>
      <c r="AM129" s="293">
        <v>2911599.18</v>
      </c>
      <c r="AN129" s="293">
        <v>2911599.18</v>
      </c>
      <c r="AO129" s="293">
        <v>2911599.18</v>
      </c>
      <c r="AP129" s="293">
        <v>336405.56</v>
      </c>
      <c r="AQ129" s="293">
        <v>336405.56</v>
      </c>
      <c r="AR129" s="293">
        <v>336405.56</v>
      </c>
      <c r="AS129" s="293">
        <v>336405.56</v>
      </c>
      <c r="AT129" s="293">
        <v>336405.56</v>
      </c>
      <c r="AU129" s="293">
        <v>336405.56</v>
      </c>
      <c r="AV129" s="293">
        <v>336405.56</v>
      </c>
      <c r="AW129" s="293">
        <v>336405.56</v>
      </c>
      <c r="AX129" s="293">
        <v>336405.56</v>
      </c>
      <c r="AY129" s="293">
        <v>-71437.64</v>
      </c>
      <c r="AZ129" s="293">
        <v>-71437.64</v>
      </c>
      <c r="BA129" s="293">
        <v>-71437.64</v>
      </c>
      <c r="BB129" s="293">
        <v>1445959.24</v>
      </c>
      <c r="BC129" s="293">
        <v>1445959.24</v>
      </c>
      <c r="BD129" s="293">
        <v>1445959.24</v>
      </c>
      <c r="BE129" s="293">
        <v>1445959.24</v>
      </c>
      <c r="BF129" s="293">
        <v>1445959.24</v>
      </c>
      <c r="BG129" s="293">
        <v>1445959.24</v>
      </c>
      <c r="BH129" s="293">
        <v>1445959.24</v>
      </c>
      <c r="BI129" s="293">
        <v>1445959.24</v>
      </c>
      <c r="BJ129" s="293">
        <v>1445959.24</v>
      </c>
      <c r="BK129" s="293">
        <v>1042803.8</v>
      </c>
      <c r="BL129" s="293">
        <v>1042803.8</v>
      </c>
      <c r="BM129" s="293">
        <v>1042803.8</v>
      </c>
      <c r="BN129" s="293">
        <v>471426.47</v>
      </c>
      <c r="BO129" s="293">
        <v>471426.47</v>
      </c>
      <c r="BP129" s="293">
        <v>471426.47</v>
      </c>
      <c r="BQ129" s="293">
        <v>471426.47</v>
      </c>
      <c r="BR129" s="293">
        <v>471426.47</v>
      </c>
      <c r="BS129" s="293">
        <v>471426.47</v>
      </c>
      <c r="BT129" s="293">
        <v>471426.47</v>
      </c>
      <c r="BU129" s="293">
        <v>471426.47</v>
      </c>
      <c r="BV129" s="293">
        <v>471426.47</v>
      </c>
      <c r="BW129" s="293">
        <v>471426.47</v>
      </c>
      <c r="BX129" s="293">
        <v>471426.47</v>
      </c>
      <c r="BY129" s="293">
        <v>471426.47</v>
      </c>
      <c r="BZ129" s="293">
        <v>-193982.55</v>
      </c>
      <c r="CA129" s="293">
        <v>-193982.55</v>
      </c>
      <c r="CB129" s="293">
        <v>-193982.55</v>
      </c>
      <c r="CC129" s="293">
        <v>-193982.55</v>
      </c>
      <c r="CD129" s="293">
        <v>-193982.55</v>
      </c>
      <c r="CE129" s="293">
        <v>-193982.55</v>
      </c>
      <c r="CF129" s="293">
        <v>-214892.6</v>
      </c>
      <c r="CG129" s="293">
        <v>-214892.6</v>
      </c>
      <c r="CH129" s="293">
        <v>-214892.6</v>
      </c>
      <c r="CI129" s="293">
        <v>-214892.6</v>
      </c>
      <c r="CJ129" s="293">
        <v>-214892.6</v>
      </c>
      <c r="CK129" s="293">
        <v>-214892.6</v>
      </c>
      <c r="CL129" s="293">
        <v>-32517.599999999999</v>
      </c>
      <c r="CM129" s="293">
        <v>-32517.599999999999</v>
      </c>
      <c r="CN129" s="293">
        <v>-32517.599999999999</v>
      </c>
      <c r="CO129" s="293">
        <v>-32517.599999999999</v>
      </c>
      <c r="CP129" s="293">
        <v>-32517.599999999999</v>
      </c>
      <c r="CQ129" s="293">
        <v>-32517.599999999999</v>
      </c>
      <c r="CR129" s="293">
        <v>-32517.599999999999</v>
      </c>
      <c r="CS129" s="293">
        <v>-32517.599999999999</v>
      </c>
      <c r="CT129" s="293">
        <v>-32517.599999999999</v>
      </c>
      <c r="CU129" s="293">
        <v>-32517.599999999999</v>
      </c>
      <c r="CV129" s="293">
        <f>SUMIF($B$9:$B$124,$D129,CV$9:CV$124)</f>
        <v>2480404</v>
      </c>
      <c r="CW129" s="293">
        <f t="shared" ref="CW129:DP129" si="19">SUMIF($B$9:$B$124,$B124,CW$9:CW$124)</f>
        <v>2480404</v>
      </c>
      <c r="CX129" s="293">
        <f t="shared" si="19"/>
        <v>2480404</v>
      </c>
      <c r="CY129" s="293">
        <f t="shared" si="19"/>
        <v>2480404</v>
      </c>
      <c r="CZ129" s="293">
        <f t="shared" si="19"/>
        <v>2480404</v>
      </c>
      <c r="DA129" s="293">
        <f t="shared" si="19"/>
        <v>2480404</v>
      </c>
      <c r="DB129" s="293">
        <f t="shared" si="19"/>
        <v>2480404</v>
      </c>
      <c r="DC129" s="293">
        <f t="shared" si="19"/>
        <v>2480404</v>
      </c>
      <c r="DD129" s="293">
        <f t="shared" si="19"/>
        <v>2480404</v>
      </c>
      <c r="DE129" s="293">
        <f t="shared" si="19"/>
        <v>2480404</v>
      </c>
      <c r="DF129" s="293">
        <f t="shared" si="19"/>
        <v>2480404</v>
      </c>
      <c r="DG129" s="293">
        <f t="shared" si="19"/>
        <v>2480404</v>
      </c>
      <c r="DH129" s="293">
        <f t="shared" si="19"/>
        <v>2480404</v>
      </c>
      <c r="DI129" s="293">
        <f t="shared" si="19"/>
        <v>2480404</v>
      </c>
      <c r="DJ129" s="293">
        <f t="shared" si="19"/>
        <v>2480404</v>
      </c>
      <c r="DK129" s="293">
        <f t="shared" si="19"/>
        <v>2480404</v>
      </c>
      <c r="DL129" s="293">
        <f t="shared" si="19"/>
        <v>2480404</v>
      </c>
      <c r="DM129" s="293">
        <f t="shared" si="19"/>
        <v>2480404</v>
      </c>
      <c r="DN129" s="293">
        <f t="shared" si="19"/>
        <v>2480404</v>
      </c>
      <c r="DO129" s="293">
        <f t="shared" si="19"/>
        <v>2480404</v>
      </c>
      <c r="DP129" s="293">
        <f t="shared" si="19"/>
        <v>2480404</v>
      </c>
    </row>
    <row r="130" spans="1:120">
      <c r="A130" s="189" t="s">
        <v>19</v>
      </c>
      <c r="E130" s="293">
        <v>-98212.47</v>
      </c>
      <c r="F130" s="293">
        <v>756773.86</v>
      </c>
      <c r="G130" s="293">
        <v>756773.86</v>
      </c>
      <c r="H130" s="293">
        <v>756773.86</v>
      </c>
      <c r="I130" s="293">
        <v>756773.86</v>
      </c>
      <c r="J130" s="293">
        <v>756773.86</v>
      </c>
      <c r="K130" s="293">
        <v>756773.86</v>
      </c>
      <c r="L130" s="293">
        <v>756773.86</v>
      </c>
      <c r="M130" s="293">
        <v>756773.86</v>
      </c>
      <c r="N130" s="293">
        <v>756773.86</v>
      </c>
      <c r="O130" s="293">
        <v>758116.13</v>
      </c>
      <c r="P130" s="293">
        <v>758116.13</v>
      </c>
      <c r="Q130" s="293">
        <v>758116.13</v>
      </c>
      <c r="R130" s="293">
        <v>815980.61</v>
      </c>
      <c r="S130" s="293">
        <v>815980.61</v>
      </c>
      <c r="T130" s="293">
        <v>815980.61</v>
      </c>
      <c r="U130" s="293">
        <v>815980.61</v>
      </c>
      <c r="V130" s="293">
        <v>815980.61</v>
      </c>
      <c r="W130" s="293">
        <v>815980.61</v>
      </c>
      <c r="X130" s="293">
        <v>846086.03</v>
      </c>
      <c r="Y130" s="293">
        <v>815980.61</v>
      </c>
      <c r="Z130" s="293">
        <v>815980.61</v>
      </c>
      <c r="AA130" s="293">
        <v>815980.61</v>
      </c>
      <c r="AB130" s="293">
        <v>815980.61</v>
      </c>
      <c r="AC130" s="293">
        <v>815980.61</v>
      </c>
      <c r="AD130" s="293">
        <v>264378.7</v>
      </c>
      <c r="AE130" s="293">
        <v>264378.7</v>
      </c>
      <c r="AF130" s="293">
        <v>264378.7</v>
      </c>
      <c r="AG130" s="293">
        <v>264378.7</v>
      </c>
      <c r="AH130" s="293">
        <v>264378.7</v>
      </c>
      <c r="AI130" s="293">
        <v>264378.7</v>
      </c>
      <c r="AJ130" s="293">
        <v>264378.7</v>
      </c>
      <c r="AK130" s="293">
        <v>264378.7</v>
      </c>
      <c r="AL130" s="293">
        <v>264378.7</v>
      </c>
      <c r="AM130" s="293">
        <v>264378.7</v>
      </c>
      <c r="AN130" s="293">
        <v>264378.7</v>
      </c>
      <c r="AO130" s="293">
        <v>264378.7</v>
      </c>
      <c r="AP130" s="293">
        <v>22623.759999999998</v>
      </c>
      <c r="AQ130" s="293">
        <v>22623.759999999998</v>
      </c>
      <c r="AR130" s="293">
        <v>22623.759999999998</v>
      </c>
      <c r="AS130" s="293">
        <v>22623.759999999998</v>
      </c>
      <c r="AT130" s="293">
        <v>22623.759999999998</v>
      </c>
      <c r="AU130" s="293">
        <v>22623.759999999998</v>
      </c>
      <c r="AV130" s="293">
        <v>22623.759999999998</v>
      </c>
      <c r="AW130" s="293">
        <v>22623.759999999998</v>
      </c>
      <c r="AX130" s="293">
        <v>22623.759999999998</v>
      </c>
      <c r="AY130" s="293">
        <v>-4804.29</v>
      </c>
      <c r="AZ130" s="293">
        <v>-4804.29</v>
      </c>
      <c r="BA130" s="293">
        <v>-4804.29</v>
      </c>
      <c r="BB130" s="293">
        <v>97242.87</v>
      </c>
      <c r="BC130" s="293">
        <v>97242.87</v>
      </c>
      <c r="BD130" s="293">
        <v>97242.87</v>
      </c>
      <c r="BE130" s="293">
        <v>97242.87</v>
      </c>
      <c r="BF130" s="293">
        <v>97242.87</v>
      </c>
      <c r="BG130" s="293">
        <v>97242.87</v>
      </c>
      <c r="BH130" s="293">
        <v>97242.87</v>
      </c>
      <c r="BI130" s="293">
        <v>97242.87</v>
      </c>
      <c r="BJ130" s="293">
        <v>97242.87</v>
      </c>
      <c r="BK130" s="293">
        <v>1215829.3899999999</v>
      </c>
      <c r="BL130" s="293">
        <v>1215829.3899999999</v>
      </c>
      <c r="BM130" s="293">
        <v>1215829.3899999999</v>
      </c>
      <c r="BN130" s="293">
        <v>1432843.87</v>
      </c>
      <c r="BO130" s="293">
        <v>1432843.87</v>
      </c>
      <c r="BP130" s="293">
        <v>1432843.87</v>
      </c>
      <c r="BQ130" s="293">
        <v>1432843.87</v>
      </c>
      <c r="BR130" s="293">
        <v>1432843.87</v>
      </c>
      <c r="BS130" s="293">
        <v>1432843.87</v>
      </c>
      <c r="BT130" s="293">
        <v>1432843.87</v>
      </c>
      <c r="BU130" s="293">
        <v>1432843.87</v>
      </c>
      <c r="BV130" s="293">
        <v>1432843.87</v>
      </c>
      <c r="BW130" s="293">
        <v>1432843.87</v>
      </c>
      <c r="BX130" s="293">
        <v>1432843.87</v>
      </c>
      <c r="BY130" s="293">
        <v>1432843.87</v>
      </c>
      <c r="BZ130" s="293">
        <v>1819392.42</v>
      </c>
      <c r="CA130" s="293">
        <v>1819392.42</v>
      </c>
      <c r="CB130" s="293">
        <v>1819392.42</v>
      </c>
      <c r="CC130" s="293">
        <v>1819392.42</v>
      </c>
      <c r="CD130" s="293">
        <v>1819392.42</v>
      </c>
      <c r="CE130" s="293">
        <v>1819392.42</v>
      </c>
      <c r="CF130" s="293">
        <v>1879135.42</v>
      </c>
      <c r="CG130" s="293">
        <v>1879135.42</v>
      </c>
      <c r="CH130" s="293">
        <v>1879135.42</v>
      </c>
      <c r="CI130" s="293">
        <v>1879135.42</v>
      </c>
      <c r="CJ130" s="293">
        <v>1879135.42</v>
      </c>
      <c r="CK130" s="293">
        <v>1879135.42</v>
      </c>
      <c r="CL130" s="293">
        <v>2552015.42</v>
      </c>
      <c r="CM130" s="293">
        <v>2552015.42</v>
      </c>
      <c r="CN130" s="293">
        <v>2552015.42</v>
      </c>
      <c r="CO130" s="293">
        <v>2552015.42</v>
      </c>
      <c r="CP130" s="293">
        <v>2552015.42</v>
      </c>
      <c r="CQ130" s="293">
        <v>2552015.42</v>
      </c>
      <c r="CR130" s="293">
        <v>2552015.42</v>
      </c>
      <c r="CS130" s="293">
        <v>2552015.42</v>
      </c>
      <c r="CT130" s="293">
        <v>2552015.42</v>
      </c>
      <c r="CU130" s="293">
        <v>2552015.42</v>
      </c>
      <c r="CV130" s="293"/>
      <c r="CW130" s="293"/>
      <c r="CX130" s="293"/>
      <c r="CY130" s="293"/>
      <c r="CZ130" s="293"/>
      <c r="DA130" s="293"/>
      <c r="DB130" s="293"/>
      <c r="DC130" s="293"/>
      <c r="DD130" s="293"/>
      <c r="DE130" s="293"/>
      <c r="DF130" s="293"/>
      <c r="DG130" s="293"/>
      <c r="DH130" s="293"/>
      <c r="DI130" s="293"/>
      <c r="DJ130" s="293"/>
      <c r="DK130" s="293"/>
      <c r="DL130" s="293"/>
      <c r="DM130" s="293"/>
      <c r="DN130" s="293"/>
      <c r="DO130" s="293"/>
      <c r="DP130" s="293"/>
    </row>
    <row r="131" spans="1:120">
      <c r="A131" s="189" t="s">
        <v>20</v>
      </c>
      <c r="D131" s="189">
        <v>2820</v>
      </c>
      <c r="E131" s="293">
        <v>-31429987.129999999</v>
      </c>
      <c r="F131" s="293">
        <v>-34820040.399999999</v>
      </c>
      <c r="G131" s="293">
        <v>-34820040.399999999</v>
      </c>
      <c r="H131" s="293">
        <v>-34820040.399999999</v>
      </c>
      <c r="I131" s="293">
        <v>-34820040.399999999</v>
      </c>
      <c r="J131" s="293">
        <v>-34820040.399999999</v>
      </c>
      <c r="K131" s="293">
        <v>-34820040.399999999</v>
      </c>
      <c r="L131" s="293">
        <v>-34820040.399999999</v>
      </c>
      <c r="M131" s="293">
        <v>-34820040.399999999</v>
      </c>
      <c r="N131" s="293">
        <v>-34820040.399999999</v>
      </c>
      <c r="O131" s="293">
        <v>-41993504.07</v>
      </c>
      <c r="P131" s="293">
        <v>-41993504.07</v>
      </c>
      <c r="Q131" s="293">
        <v>-41993504.07</v>
      </c>
      <c r="R131" s="293">
        <v>-47095780.329999998</v>
      </c>
      <c r="S131" s="293">
        <v>-47095780.329999998</v>
      </c>
      <c r="T131" s="293">
        <v>-47095780.329999998</v>
      </c>
      <c r="U131" s="293">
        <v>-47095780.329999998</v>
      </c>
      <c r="V131" s="293">
        <v>-47095780.329999998</v>
      </c>
      <c r="W131" s="293">
        <v>-47095780.329999998</v>
      </c>
      <c r="X131" s="293">
        <v>-47095780.329999998</v>
      </c>
      <c r="Y131" s="293">
        <v>-47095780.329999998</v>
      </c>
      <c r="Z131" s="293">
        <v>-47095780.329999998</v>
      </c>
      <c r="AA131" s="293">
        <v>-47095780.329999998</v>
      </c>
      <c r="AB131" s="293">
        <v>-47095780.329999998</v>
      </c>
      <c r="AC131" s="293">
        <v>-47095780.329999998</v>
      </c>
      <c r="AD131" s="293">
        <v>-53264942.340000004</v>
      </c>
      <c r="AE131" s="293">
        <v>-53264942.340000004</v>
      </c>
      <c r="AF131" s="293">
        <v>-53264942.340000004</v>
      </c>
      <c r="AG131" s="293">
        <v>-53264942.340000004</v>
      </c>
      <c r="AH131" s="293">
        <v>-53264942.340000004</v>
      </c>
      <c r="AI131" s="293">
        <v>-53264942.340000004</v>
      </c>
      <c r="AJ131" s="293">
        <v>-53264942.340000004</v>
      </c>
      <c r="AK131" s="293">
        <v>-53264942.340000004</v>
      </c>
      <c r="AL131" s="293">
        <v>-53264942.340000004</v>
      </c>
      <c r="AM131" s="293">
        <v>-53264942.340000004</v>
      </c>
      <c r="AN131" s="293">
        <v>-53264942.340000004</v>
      </c>
      <c r="AO131" s="293">
        <v>-53264942.340000004</v>
      </c>
      <c r="AP131" s="293">
        <v>-57432672.270000003</v>
      </c>
      <c r="AQ131" s="293">
        <v>-57432672.270000003</v>
      </c>
      <c r="AR131" s="293">
        <v>-57432672.270000003</v>
      </c>
      <c r="AS131" s="293">
        <v>-57432672.270000003</v>
      </c>
      <c r="AT131" s="293">
        <v>-57432672.270000003</v>
      </c>
      <c r="AU131" s="293">
        <v>-57432672.270000003</v>
      </c>
      <c r="AV131" s="293">
        <v>-57570027.270000003</v>
      </c>
      <c r="AW131" s="293">
        <v>-57570027.270000003</v>
      </c>
      <c r="AX131" s="293">
        <v>-57570027.270000003</v>
      </c>
      <c r="AY131" s="293">
        <v>-57675285.270000003</v>
      </c>
      <c r="AZ131" s="293">
        <v>-57675285.270000003</v>
      </c>
      <c r="BA131" s="293">
        <v>-57496208.600000001</v>
      </c>
      <c r="BB131" s="293">
        <v>-63121829.869999997</v>
      </c>
      <c r="BC131" s="293">
        <v>-63121829.869999997</v>
      </c>
      <c r="BD131" s="293">
        <v>-63121829.869999997</v>
      </c>
      <c r="BE131" s="293">
        <v>-63121829.869999997</v>
      </c>
      <c r="BF131" s="293">
        <v>-63121829.869999997</v>
      </c>
      <c r="BG131" s="293">
        <v>-63121829.869999997</v>
      </c>
      <c r="BH131" s="293">
        <v>-63121829.869999997</v>
      </c>
      <c r="BI131" s="293">
        <v>-63121829.869999997</v>
      </c>
      <c r="BJ131" s="293">
        <v>-63121829.869999997</v>
      </c>
      <c r="BK131" s="293">
        <v>-62909637.68</v>
      </c>
      <c r="BL131" s="293">
        <v>-62909637.68</v>
      </c>
      <c r="BM131" s="293">
        <v>-62909637.68</v>
      </c>
      <c r="BN131" s="293">
        <v>-65105020.840000004</v>
      </c>
      <c r="BO131" s="293">
        <v>-65105020.840000004</v>
      </c>
      <c r="BP131" s="293">
        <v>-65105020.840000004</v>
      </c>
      <c r="BQ131" s="293">
        <v>-65105020.840000004</v>
      </c>
      <c r="BR131" s="293">
        <v>-65105020.840000004</v>
      </c>
      <c r="BS131" s="293">
        <v>-65105020.840000004</v>
      </c>
      <c r="BT131" s="293">
        <v>-65105020.840000004</v>
      </c>
      <c r="BU131" s="293">
        <v>-65105020.840000004</v>
      </c>
      <c r="BV131" s="293">
        <v>-65105020.840000004</v>
      </c>
      <c r="BW131" s="293">
        <v>-65105020.840000004</v>
      </c>
      <c r="BX131" s="293">
        <v>-65105020.840000004</v>
      </c>
      <c r="BY131" s="293">
        <v>-65105020.840000004</v>
      </c>
      <c r="BZ131" s="293">
        <v>-73673458.060000002</v>
      </c>
      <c r="CA131" s="293">
        <v>-73673458.060000002</v>
      </c>
      <c r="CB131" s="293">
        <v>-73673458.060000002</v>
      </c>
      <c r="CC131" s="293">
        <v>-73673458.060000002</v>
      </c>
      <c r="CD131" s="293">
        <v>-73673458.060000002</v>
      </c>
      <c r="CE131" s="293">
        <v>-73673458.060000002</v>
      </c>
      <c r="CF131" s="293">
        <v>-73673458.060000002</v>
      </c>
      <c r="CG131" s="293">
        <v>-73673458.060000002</v>
      </c>
      <c r="CH131" s="293">
        <v>-73673458.060000002</v>
      </c>
      <c r="CI131" s="293">
        <v>-73673458.060000002</v>
      </c>
      <c r="CJ131" s="293">
        <v>-73673458.060000002</v>
      </c>
      <c r="CK131" s="293">
        <v>-73673458.060000002</v>
      </c>
      <c r="CL131" s="293">
        <v>-92388928.060000002</v>
      </c>
      <c r="CM131" s="293">
        <v>-92388928.060000002</v>
      </c>
      <c r="CN131" s="293">
        <v>-92388928.060000002</v>
      </c>
      <c r="CO131" s="293">
        <v>-92388928.060000002</v>
      </c>
      <c r="CP131" s="293">
        <v>-92388928.060000002</v>
      </c>
      <c r="CQ131" s="293">
        <v>-92388928.060000002</v>
      </c>
      <c r="CR131" s="293">
        <v>-92388928.060000002</v>
      </c>
      <c r="CS131" s="293">
        <v>-92388928.060000002</v>
      </c>
      <c r="CT131" s="293">
        <v>-92388928.060000002</v>
      </c>
      <c r="CU131" s="293">
        <v>-92388928.060000002</v>
      </c>
      <c r="CV131" s="293">
        <f>SUMIF($B$9:$B$124,$D131,CV$9:CV$124)</f>
        <v>-103048107.65953778</v>
      </c>
      <c r="CW131" s="293">
        <f t="shared" ref="CW131:DP131" si="20">SUMIF($B$9:$B$124,$D131,CW$9:CW$124)</f>
        <v>-107448677.98892581</v>
      </c>
      <c r="CX131" s="293">
        <f t="shared" si="20"/>
        <v>-111222299.75443169</v>
      </c>
      <c r="CY131" s="293">
        <f t="shared" si="20"/>
        <v>-112327775.15381345</v>
      </c>
      <c r="CZ131" s="293">
        <f t="shared" si="20"/>
        <v>-113610419.94007586</v>
      </c>
      <c r="DA131" s="293">
        <f t="shared" si="20"/>
        <v>-114467337.55327797</v>
      </c>
      <c r="DB131" s="293">
        <f t="shared" si="20"/>
        <v>-115349643.52957132</v>
      </c>
      <c r="DC131" s="293">
        <f t="shared" si="20"/>
        <v>-116088418.75806883</v>
      </c>
      <c r="DD131" s="293">
        <f t="shared" si="20"/>
        <v>-117214673.87543592</v>
      </c>
      <c r="DE131" s="293">
        <f t="shared" si="20"/>
        <v>-118465808.40631916</v>
      </c>
      <c r="DF131" s="293">
        <f t="shared" si="20"/>
        <v>-120007414.18225914</v>
      </c>
      <c r="DG131" s="293">
        <f t="shared" si="20"/>
        <v>-121336066.77718185</v>
      </c>
      <c r="DH131" s="293">
        <f t="shared" si="20"/>
        <v>-122987828.744644</v>
      </c>
      <c r="DI131" s="293">
        <f t="shared" si="20"/>
        <v>-124445341.98999813</v>
      </c>
      <c r="DJ131" s="293">
        <f t="shared" si="20"/>
        <v>-125483704.59202884</v>
      </c>
      <c r="DK131" s="293">
        <f t="shared" si="20"/>
        <v>-126012303.63436782</v>
      </c>
      <c r="DL131" s="293">
        <f t="shared" si="20"/>
        <v>-126697422.53612228</v>
      </c>
      <c r="DM131" s="293">
        <f t="shared" si="20"/>
        <v>-127022711.8902026</v>
      </c>
      <c r="DN131" s="293">
        <f t="shared" si="20"/>
        <v>-127280134.433551</v>
      </c>
      <c r="DO131" s="293">
        <f t="shared" si="20"/>
        <v>-127339839.19322272</v>
      </c>
      <c r="DP131" s="293">
        <f t="shared" si="20"/>
        <v>-127528305.31705078</v>
      </c>
    </row>
    <row r="132" spans="1:120">
      <c r="A132" s="189" t="s">
        <v>21</v>
      </c>
      <c r="E132" s="293">
        <v>-4350106.07</v>
      </c>
      <c r="F132" s="293">
        <v>-3161725.37</v>
      </c>
      <c r="G132" s="293">
        <v>-3161725.37</v>
      </c>
      <c r="H132" s="293">
        <v>-3161725.37</v>
      </c>
      <c r="I132" s="293">
        <v>-3161725.37</v>
      </c>
      <c r="J132" s="293">
        <v>-3161725.37</v>
      </c>
      <c r="K132" s="293">
        <v>-3161725.37</v>
      </c>
      <c r="L132" s="293">
        <v>-3161725.37</v>
      </c>
      <c r="M132" s="293">
        <v>-3161725.37</v>
      </c>
      <c r="N132" s="293">
        <v>-3161725.37</v>
      </c>
      <c r="O132" s="293">
        <v>-3813089.4</v>
      </c>
      <c r="P132" s="293">
        <v>-3813089.4</v>
      </c>
      <c r="Q132" s="293">
        <v>-3813089.4</v>
      </c>
      <c r="R132" s="293">
        <v>-4276385.71</v>
      </c>
      <c r="S132" s="293">
        <v>-4276385.71</v>
      </c>
      <c r="T132" s="293">
        <v>-4276385.71</v>
      </c>
      <c r="U132" s="293">
        <v>-4276385.71</v>
      </c>
      <c r="V132" s="293">
        <v>-4276385.71</v>
      </c>
      <c r="W132" s="293">
        <v>-4276385.71</v>
      </c>
      <c r="X132" s="293">
        <v>-4276385.71</v>
      </c>
      <c r="Y132" s="293">
        <v>-4276385.71</v>
      </c>
      <c r="Z132" s="293">
        <v>-4276385.71</v>
      </c>
      <c r="AA132" s="293">
        <v>-4276385.71</v>
      </c>
      <c r="AB132" s="293">
        <v>-4276385.71</v>
      </c>
      <c r="AC132" s="293">
        <v>-4276385.71</v>
      </c>
      <c r="AD132" s="293">
        <v>-4836557.26</v>
      </c>
      <c r="AE132" s="293">
        <v>-4836557.26</v>
      </c>
      <c r="AF132" s="293">
        <v>-4836557.26</v>
      </c>
      <c r="AG132" s="293">
        <v>-4836557.26</v>
      </c>
      <c r="AH132" s="293">
        <v>-4836557.26</v>
      </c>
      <c r="AI132" s="293">
        <v>-4836557.26</v>
      </c>
      <c r="AJ132" s="293">
        <v>-4836557.26</v>
      </c>
      <c r="AK132" s="293">
        <v>-4836557.26</v>
      </c>
      <c r="AL132" s="293">
        <v>-4836557.26</v>
      </c>
      <c r="AM132" s="293">
        <v>-4836557.26</v>
      </c>
      <c r="AN132" s="293">
        <v>-4836557.26</v>
      </c>
      <c r="AO132" s="293">
        <v>-4836557.26</v>
      </c>
      <c r="AP132" s="293">
        <v>-3254007.44</v>
      </c>
      <c r="AQ132" s="293">
        <v>-3254007.44</v>
      </c>
      <c r="AR132" s="293">
        <v>-3254007.44</v>
      </c>
      <c r="AS132" s="293">
        <v>-3254007.44</v>
      </c>
      <c r="AT132" s="293">
        <v>-3254007.44</v>
      </c>
      <c r="AU132" s="293">
        <v>-3254007.44</v>
      </c>
      <c r="AV132" s="293">
        <v>-3263244.44</v>
      </c>
      <c r="AW132" s="293">
        <v>-3263244.44</v>
      </c>
      <c r="AX132" s="293">
        <v>-3263244.44</v>
      </c>
      <c r="AY132" s="293">
        <v>-3878747.26</v>
      </c>
      <c r="AZ132" s="293">
        <v>-3878747.26</v>
      </c>
      <c r="BA132" s="293">
        <v>-3866704.09</v>
      </c>
      <c r="BB132" s="293">
        <v>-4245035.34</v>
      </c>
      <c r="BC132" s="293">
        <v>-4245035.34</v>
      </c>
      <c r="BD132" s="293">
        <v>-4245035.34</v>
      </c>
      <c r="BE132" s="293">
        <v>-4245035.34</v>
      </c>
      <c r="BF132" s="293">
        <v>-4245035.34</v>
      </c>
      <c r="BG132" s="293">
        <v>-4245035.34</v>
      </c>
      <c r="BH132" s="293">
        <v>-4245035.34</v>
      </c>
      <c r="BI132" s="293">
        <v>-4245035.34</v>
      </c>
      <c r="BJ132" s="293">
        <v>-4245035.34</v>
      </c>
      <c r="BK132" s="293">
        <v>-4230765.1100000003</v>
      </c>
      <c r="BL132" s="293">
        <v>-4230765.1100000003</v>
      </c>
      <c r="BM132" s="293">
        <v>-4230765.1100000003</v>
      </c>
      <c r="BN132" s="293">
        <v>-4378407.83</v>
      </c>
      <c r="BO132" s="293">
        <v>-4378407.83</v>
      </c>
      <c r="BP132" s="293">
        <v>-4378407.83</v>
      </c>
      <c r="BQ132" s="293">
        <v>-4378407.83</v>
      </c>
      <c r="BR132" s="293">
        <v>-4378407.83</v>
      </c>
      <c r="BS132" s="293">
        <v>-4378407.83</v>
      </c>
      <c r="BT132" s="293">
        <v>-4378407.83</v>
      </c>
      <c r="BU132" s="293">
        <v>-4378407.83</v>
      </c>
      <c r="BV132" s="293">
        <v>-4378407.83</v>
      </c>
      <c r="BW132" s="293">
        <v>-4378407.83</v>
      </c>
      <c r="BX132" s="293">
        <v>-4378407.83</v>
      </c>
      <c r="BY132" s="293">
        <v>-4378407.83</v>
      </c>
      <c r="BZ132" s="293">
        <v>-4954647.76</v>
      </c>
      <c r="CA132" s="293">
        <v>-4954647.76</v>
      </c>
      <c r="CB132" s="293">
        <v>-4954647.76</v>
      </c>
      <c r="CC132" s="293">
        <v>-4954647.76</v>
      </c>
      <c r="CD132" s="293">
        <v>-4954647.76</v>
      </c>
      <c r="CE132" s="293">
        <v>-4954647.76</v>
      </c>
      <c r="CF132" s="293">
        <v>-4954647.76</v>
      </c>
      <c r="CG132" s="293">
        <v>-4954647.76</v>
      </c>
      <c r="CH132" s="293">
        <v>-4954647.76</v>
      </c>
      <c r="CI132" s="293">
        <v>-4954647.76</v>
      </c>
      <c r="CJ132" s="293">
        <v>-4954647.76</v>
      </c>
      <c r="CK132" s="293">
        <v>-4954647.76</v>
      </c>
      <c r="CL132" s="293">
        <v>-6214197.7599999998</v>
      </c>
      <c r="CM132" s="293">
        <v>-6214197.7599999998</v>
      </c>
      <c r="CN132" s="293">
        <v>-6214197.7599999998</v>
      </c>
      <c r="CO132" s="293">
        <v>-6214197.7599999998</v>
      </c>
      <c r="CP132" s="293">
        <v>-6214197.7599999998</v>
      </c>
      <c r="CQ132" s="293">
        <v>-6214197.7599999998</v>
      </c>
      <c r="CR132" s="293">
        <v>-6214197.7599999998</v>
      </c>
      <c r="CS132" s="293">
        <v>-6214197.7599999998</v>
      </c>
      <c r="CT132" s="293">
        <v>-6214197.7599999998</v>
      </c>
      <c r="CU132" s="293">
        <v>-6214197.7599999998</v>
      </c>
      <c r="CV132" s="293"/>
      <c r="CW132" s="293"/>
      <c r="CX132" s="293"/>
      <c r="CY132" s="293"/>
      <c r="CZ132" s="293"/>
      <c r="DA132" s="293"/>
      <c r="DB132" s="293"/>
      <c r="DC132" s="293"/>
      <c r="DD132" s="293"/>
      <c r="DE132" s="293"/>
      <c r="DF132" s="293"/>
      <c r="DG132" s="293"/>
      <c r="DH132" s="293"/>
      <c r="DI132" s="293"/>
      <c r="DJ132" s="293"/>
      <c r="DK132" s="293"/>
      <c r="DL132" s="293"/>
      <c r="DM132" s="293"/>
      <c r="DN132" s="293"/>
      <c r="DO132" s="293"/>
      <c r="DP132" s="293"/>
    </row>
    <row r="133" spans="1:120">
      <c r="A133" s="189" t="s">
        <v>22</v>
      </c>
      <c r="D133" s="189">
        <v>2830</v>
      </c>
      <c r="E133" s="293">
        <v>-148084.70000000001</v>
      </c>
      <c r="F133" s="293">
        <v>-6518462.71</v>
      </c>
      <c r="G133" s="293">
        <v>-6518462.71</v>
      </c>
      <c r="H133" s="293">
        <v>-6518462.71</v>
      </c>
      <c r="I133" s="293">
        <v>-6518462.71</v>
      </c>
      <c r="J133" s="293">
        <v>-6518462.71</v>
      </c>
      <c r="K133" s="293">
        <v>-6518462.71</v>
      </c>
      <c r="L133" s="293">
        <v>-6518462.71</v>
      </c>
      <c r="M133" s="293">
        <v>-6518462.71</v>
      </c>
      <c r="N133" s="293">
        <v>-6518462.71</v>
      </c>
      <c r="O133" s="293">
        <v>-6518462.71</v>
      </c>
      <c r="P133" s="293">
        <v>-6518462.71</v>
      </c>
      <c r="Q133" s="293">
        <v>-6518462.71</v>
      </c>
      <c r="R133" s="293">
        <v>-7352094.5300000003</v>
      </c>
      <c r="S133" s="293">
        <v>-7352094.5300000003</v>
      </c>
      <c r="T133" s="293">
        <v>-7352094.5300000003</v>
      </c>
      <c r="U133" s="293">
        <v>-7352094.5300000003</v>
      </c>
      <c r="V133" s="293">
        <v>-7352094.5300000003</v>
      </c>
      <c r="W133" s="293">
        <v>-7352094.5300000003</v>
      </c>
      <c r="X133" s="293">
        <v>-7352094.5300000003</v>
      </c>
      <c r="Y133" s="293">
        <v>-7352094.5300000003</v>
      </c>
      <c r="Z133" s="293">
        <v>-7352094.5300000003</v>
      </c>
      <c r="AA133" s="293">
        <v>-7352094.5300000003</v>
      </c>
      <c r="AB133" s="293">
        <v>-7352094.5300000003</v>
      </c>
      <c r="AC133" s="293">
        <v>-7352094.5300000003</v>
      </c>
      <c r="AD133" s="293">
        <v>-1990524.65</v>
      </c>
      <c r="AE133" s="293">
        <v>-1990524.65</v>
      </c>
      <c r="AF133" s="293">
        <v>-1990524.65</v>
      </c>
      <c r="AG133" s="293">
        <v>-1990524.65</v>
      </c>
      <c r="AH133" s="293">
        <v>-1990524.65</v>
      </c>
      <c r="AI133" s="293">
        <v>-1990524.65</v>
      </c>
      <c r="AJ133" s="293">
        <v>-1990524.65</v>
      </c>
      <c r="AK133" s="293">
        <v>-1990524.65</v>
      </c>
      <c r="AL133" s="293">
        <v>-1990524.65</v>
      </c>
      <c r="AM133" s="293">
        <v>-1990524.65</v>
      </c>
      <c r="AN133" s="293">
        <v>-1990524.65</v>
      </c>
      <c r="AO133" s="293">
        <v>-1990524.65</v>
      </c>
      <c r="AP133" s="293">
        <v>-1266125.3899999999</v>
      </c>
      <c r="AQ133" s="293">
        <v>-1266125.3899999999</v>
      </c>
      <c r="AR133" s="293">
        <v>-1266125.3899999999</v>
      </c>
      <c r="AS133" s="293">
        <v>-1266125.3899999999</v>
      </c>
      <c r="AT133" s="293">
        <v>-1266125.3899999999</v>
      </c>
      <c r="AU133" s="293">
        <v>-1266125.3899999999</v>
      </c>
      <c r="AV133" s="293">
        <v>-1266125.3899999999</v>
      </c>
      <c r="AW133" s="293">
        <v>-1266125.3899999999</v>
      </c>
      <c r="AX133" s="293">
        <v>-1266125.3899999999</v>
      </c>
      <c r="AY133" s="293">
        <v>-1209984.03</v>
      </c>
      <c r="AZ133" s="293">
        <v>-1209984.03</v>
      </c>
      <c r="BA133" s="293">
        <v>-1209984.03</v>
      </c>
      <c r="BB133" s="293">
        <v>-1137217.72</v>
      </c>
      <c r="BC133" s="293">
        <v>-1137217.72</v>
      </c>
      <c r="BD133" s="293">
        <v>-1137217.72</v>
      </c>
      <c r="BE133" s="293">
        <v>-1137217.72</v>
      </c>
      <c r="BF133" s="293">
        <v>-1137217.72</v>
      </c>
      <c r="BG133" s="293">
        <v>-1137217.72</v>
      </c>
      <c r="BH133" s="293">
        <v>-1137217.72</v>
      </c>
      <c r="BI133" s="293">
        <v>-1137217.72</v>
      </c>
      <c r="BJ133" s="293">
        <v>-1137217.72</v>
      </c>
      <c r="BK133" s="293">
        <v>-1465818.84</v>
      </c>
      <c r="BL133" s="293">
        <v>-1465818.84</v>
      </c>
      <c r="BM133" s="293">
        <v>-1465818.84</v>
      </c>
      <c r="BN133" s="293">
        <v>-1242976.77</v>
      </c>
      <c r="BO133" s="293">
        <v>-1242976.77</v>
      </c>
      <c r="BP133" s="293">
        <v>-1242976.77</v>
      </c>
      <c r="BQ133" s="293">
        <v>-1242976.77</v>
      </c>
      <c r="BR133" s="293">
        <v>-1242976.77</v>
      </c>
      <c r="BS133" s="293">
        <v>-1242976.77</v>
      </c>
      <c r="BT133" s="293">
        <v>-1242976.77</v>
      </c>
      <c r="BU133" s="293">
        <v>-1242976.77</v>
      </c>
      <c r="BV133" s="293">
        <v>-1242976.77</v>
      </c>
      <c r="BW133" s="293">
        <v>-1242976.77</v>
      </c>
      <c r="BX133" s="293">
        <v>-1242976.77</v>
      </c>
      <c r="BY133" s="293">
        <v>-1242976.77</v>
      </c>
      <c r="BZ133" s="293">
        <v>-924021.41</v>
      </c>
      <c r="CA133" s="293">
        <v>-924021.41</v>
      </c>
      <c r="CB133" s="293">
        <v>-924021.41</v>
      </c>
      <c r="CC133" s="293">
        <v>-924021.41</v>
      </c>
      <c r="CD133" s="293">
        <v>-924021.41</v>
      </c>
      <c r="CE133" s="293">
        <v>-924021.41</v>
      </c>
      <c r="CF133" s="293">
        <v>-924021.41</v>
      </c>
      <c r="CG133" s="293">
        <v>-924021.41</v>
      </c>
      <c r="CH133" s="293">
        <v>-924021.41</v>
      </c>
      <c r="CI133" s="293">
        <v>-924021.41</v>
      </c>
      <c r="CJ133" s="293">
        <v>-924021.41</v>
      </c>
      <c r="CK133" s="293">
        <v>-924021.41</v>
      </c>
      <c r="CL133" s="293">
        <v>-780542.41</v>
      </c>
      <c r="CM133" s="293">
        <v>-780542.41</v>
      </c>
      <c r="CN133" s="293">
        <v>-780542.41</v>
      </c>
      <c r="CO133" s="293">
        <v>-780542.41</v>
      </c>
      <c r="CP133" s="293">
        <v>-780542.41</v>
      </c>
      <c r="CQ133" s="293">
        <v>-780542.41</v>
      </c>
      <c r="CR133" s="293">
        <v>-780542.41</v>
      </c>
      <c r="CS133" s="293">
        <v>-780542.41</v>
      </c>
      <c r="CT133" s="293">
        <v>-780542.41</v>
      </c>
      <c r="CU133" s="293">
        <v>-780542.41</v>
      </c>
      <c r="CV133" s="293">
        <f>SUMIF($B$9:$B$124,$D133,CV$9:CV$124)</f>
        <v>-103015</v>
      </c>
      <c r="CW133" s="293">
        <f t="shared" ref="CW133:DP133" si="21">SUMIF($B$9:$B$124,$D133,CW$9:CW$124)</f>
        <v>-103015</v>
      </c>
      <c r="CX133" s="293">
        <f t="shared" si="21"/>
        <v>-103015</v>
      </c>
      <c r="CY133" s="293">
        <f t="shared" si="21"/>
        <v>-103015</v>
      </c>
      <c r="CZ133" s="293">
        <f t="shared" si="21"/>
        <v>-103015</v>
      </c>
      <c r="DA133" s="293">
        <f t="shared" si="21"/>
        <v>-103015</v>
      </c>
      <c r="DB133" s="293">
        <f t="shared" si="21"/>
        <v>-103015</v>
      </c>
      <c r="DC133" s="293">
        <f t="shared" si="21"/>
        <v>-103015</v>
      </c>
      <c r="DD133" s="293">
        <f t="shared" si="21"/>
        <v>-103015</v>
      </c>
      <c r="DE133" s="293">
        <f t="shared" si="21"/>
        <v>-103015</v>
      </c>
      <c r="DF133" s="293">
        <f t="shared" si="21"/>
        <v>-103015</v>
      </c>
      <c r="DG133" s="293">
        <f t="shared" si="21"/>
        <v>-103015</v>
      </c>
      <c r="DH133" s="293">
        <f t="shared" si="21"/>
        <v>-103015</v>
      </c>
      <c r="DI133" s="293">
        <f t="shared" si="21"/>
        <v>-103015</v>
      </c>
      <c r="DJ133" s="293">
        <f t="shared" si="21"/>
        <v>-103015</v>
      </c>
      <c r="DK133" s="293">
        <f t="shared" si="21"/>
        <v>-103015</v>
      </c>
      <c r="DL133" s="293">
        <f t="shared" si="21"/>
        <v>-103015</v>
      </c>
      <c r="DM133" s="293">
        <f t="shared" si="21"/>
        <v>-103015</v>
      </c>
      <c r="DN133" s="293">
        <f t="shared" si="21"/>
        <v>-103015</v>
      </c>
      <c r="DO133" s="293">
        <f t="shared" si="21"/>
        <v>-103015</v>
      </c>
      <c r="DP133" s="293">
        <f t="shared" si="21"/>
        <v>-103015</v>
      </c>
    </row>
    <row r="134" spans="1:120" ht="17.25" customHeight="1">
      <c r="A134" s="189" t="s">
        <v>23</v>
      </c>
      <c r="E134" s="293">
        <v>0</v>
      </c>
      <c r="F134" s="293">
        <v>0</v>
      </c>
      <c r="G134" s="293">
        <v>0</v>
      </c>
      <c r="H134" s="293">
        <v>0</v>
      </c>
      <c r="I134" s="293">
        <v>0</v>
      </c>
      <c r="J134" s="293">
        <v>0</v>
      </c>
      <c r="K134" s="293">
        <v>0</v>
      </c>
      <c r="L134" s="293">
        <v>0</v>
      </c>
      <c r="M134" s="293">
        <v>0</v>
      </c>
      <c r="N134" s="293">
        <v>0</v>
      </c>
      <c r="O134" s="293">
        <v>0</v>
      </c>
      <c r="P134" s="293">
        <v>0</v>
      </c>
      <c r="Q134" s="293">
        <v>0</v>
      </c>
      <c r="R134" s="293">
        <v>0</v>
      </c>
      <c r="S134" s="293">
        <v>0</v>
      </c>
      <c r="T134" s="293">
        <v>0</v>
      </c>
      <c r="U134" s="293">
        <v>0</v>
      </c>
      <c r="V134" s="293">
        <v>0</v>
      </c>
      <c r="W134" s="293">
        <v>0</v>
      </c>
      <c r="X134" s="293">
        <v>0</v>
      </c>
      <c r="Y134" s="293">
        <v>0</v>
      </c>
      <c r="Z134" s="293">
        <v>0</v>
      </c>
      <c r="AA134" s="293">
        <v>0</v>
      </c>
      <c r="AB134" s="293">
        <v>0</v>
      </c>
      <c r="AC134" s="293">
        <v>0</v>
      </c>
      <c r="AD134" s="293">
        <v>0</v>
      </c>
      <c r="AE134" s="293">
        <v>0</v>
      </c>
      <c r="AF134" s="293">
        <v>0</v>
      </c>
      <c r="AG134" s="293">
        <v>0</v>
      </c>
      <c r="AH134" s="293">
        <v>0</v>
      </c>
      <c r="AI134" s="293">
        <v>0</v>
      </c>
      <c r="AJ134" s="293">
        <v>0</v>
      </c>
      <c r="AK134" s="293">
        <v>0</v>
      </c>
      <c r="AL134" s="293">
        <v>0</v>
      </c>
      <c r="AM134" s="293">
        <v>0</v>
      </c>
      <c r="AN134" s="293">
        <v>0</v>
      </c>
      <c r="AO134" s="293">
        <v>0</v>
      </c>
      <c r="AP134" s="293">
        <v>0</v>
      </c>
      <c r="AQ134" s="293">
        <v>0</v>
      </c>
      <c r="AR134" s="293">
        <v>0</v>
      </c>
      <c r="AS134" s="293">
        <v>0</v>
      </c>
      <c r="AT134" s="293">
        <v>0</v>
      </c>
      <c r="AU134" s="293">
        <v>0</v>
      </c>
      <c r="AV134" s="293">
        <v>0</v>
      </c>
      <c r="AW134" s="293">
        <v>0</v>
      </c>
      <c r="AX134" s="293">
        <v>0</v>
      </c>
      <c r="AY134" s="293">
        <v>0</v>
      </c>
      <c r="AZ134" s="293">
        <v>0</v>
      </c>
      <c r="BA134" s="293">
        <v>0</v>
      </c>
      <c r="BB134" s="293">
        <v>0</v>
      </c>
      <c r="BC134" s="293">
        <v>0</v>
      </c>
      <c r="BD134" s="293">
        <v>0</v>
      </c>
      <c r="BE134" s="293">
        <v>0</v>
      </c>
      <c r="BF134" s="293">
        <v>0</v>
      </c>
      <c r="BG134" s="293">
        <v>0</v>
      </c>
      <c r="BH134" s="293">
        <v>0</v>
      </c>
      <c r="BI134" s="293">
        <v>0</v>
      </c>
      <c r="BJ134" s="293">
        <v>0</v>
      </c>
      <c r="BK134" s="293">
        <v>0</v>
      </c>
      <c r="BL134" s="293">
        <v>0</v>
      </c>
      <c r="BM134" s="293">
        <v>0</v>
      </c>
      <c r="BN134" s="293">
        <v>0</v>
      </c>
      <c r="BO134" s="293">
        <v>0</v>
      </c>
      <c r="BP134" s="293">
        <v>0</v>
      </c>
      <c r="BQ134" s="293">
        <v>0</v>
      </c>
      <c r="BR134" s="293">
        <v>0</v>
      </c>
      <c r="BS134" s="293">
        <v>0</v>
      </c>
      <c r="BT134" s="293">
        <v>0</v>
      </c>
      <c r="BU134" s="293" t="s">
        <v>681</v>
      </c>
      <c r="BV134" s="293" t="s">
        <v>681</v>
      </c>
      <c r="BW134" s="293" t="s">
        <v>681</v>
      </c>
      <c r="BX134" s="293">
        <v>0</v>
      </c>
      <c r="BY134" s="293">
        <v>0</v>
      </c>
      <c r="BZ134" s="293">
        <v>0</v>
      </c>
      <c r="CA134" s="293">
        <v>0</v>
      </c>
      <c r="CB134" s="293">
        <v>0</v>
      </c>
      <c r="CC134" s="293">
        <v>0</v>
      </c>
      <c r="CD134" s="293">
        <v>0</v>
      </c>
      <c r="CE134" s="293">
        <v>0</v>
      </c>
      <c r="CF134" s="293">
        <v>0</v>
      </c>
      <c r="CG134" s="293">
        <v>0</v>
      </c>
      <c r="CH134" s="293">
        <v>0</v>
      </c>
      <c r="CI134" s="293">
        <v>0</v>
      </c>
      <c r="CJ134" s="293">
        <v>0</v>
      </c>
      <c r="CK134" s="293">
        <v>0</v>
      </c>
      <c r="CL134" s="293">
        <v>0</v>
      </c>
      <c r="CM134" s="293">
        <v>0</v>
      </c>
      <c r="CN134" s="293">
        <v>0</v>
      </c>
      <c r="CO134" s="293">
        <v>0</v>
      </c>
      <c r="CP134" s="293">
        <v>0</v>
      </c>
      <c r="CQ134" s="293">
        <v>0</v>
      </c>
      <c r="CR134" s="293">
        <v>0</v>
      </c>
      <c r="CS134" s="293">
        <v>0</v>
      </c>
      <c r="CT134" s="293">
        <v>0</v>
      </c>
      <c r="CU134" s="293">
        <v>0</v>
      </c>
    </row>
    <row r="135" spans="1:120">
      <c r="A135" s="189" t="s">
        <v>24</v>
      </c>
      <c r="E135" s="293">
        <v>-20495.84</v>
      </c>
      <c r="F135" s="293">
        <v>-591888.71</v>
      </c>
      <c r="G135" s="293">
        <v>-591888.71</v>
      </c>
      <c r="H135" s="293">
        <v>-591888.71</v>
      </c>
      <c r="I135" s="293">
        <v>-591888.71</v>
      </c>
      <c r="J135" s="293">
        <v>-591888.71</v>
      </c>
      <c r="K135" s="293">
        <v>-591888.71</v>
      </c>
      <c r="L135" s="293">
        <v>-591888.71</v>
      </c>
      <c r="M135" s="293">
        <v>-591888.71</v>
      </c>
      <c r="N135" s="293">
        <v>-591888.71</v>
      </c>
      <c r="O135" s="293">
        <v>-591888.71</v>
      </c>
      <c r="P135" s="293">
        <v>-591888.71</v>
      </c>
      <c r="Q135" s="293">
        <v>-591888.71</v>
      </c>
      <c r="R135" s="293">
        <v>-667584.06000000006</v>
      </c>
      <c r="S135" s="293">
        <v>-667584.06000000006</v>
      </c>
      <c r="T135" s="293">
        <v>-667584.06000000006</v>
      </c>
      <c r="U135" s="293">
        <v>-667584.06000000006</v>
      </c>
      <c r="V135" s="293">
        <v>-667584.06000000006</v>
      </c>
      <c r="W135" s="293">
        <v>-667584.06000000006</v>
      </c>
      <c r="X135" s="293">
        <v>-667584.06000000006</v>
      </c>
      <c r="Y135" s="293">
        <v>-667584.06000000006</v>
      </c>
      <c r="Z135" s="293">
        <v>-667584.06000000006</v>
      </c>
      <c r="AA135" s="293">
        <v>-667584.06000000006</v>
      </c>
      <c r="AB135" s="293">
        <v>-667584.06000000006</v>
      </c>
      <c r="AC135" s="293">
        <v>-667584.06000000006</v>
      </c>
      <c r="AD135" s="293">
        <v>-180743.39</v>
      </c>
      <c r="AE135" s="293">
        <v>-180743.39</v>
      </c>
      <c r="AF135" s="293">
        <v>-180743.39</v>
      </c>
      <c r="AG135" s="293">
        <v>-180743.39</v>
      </c>
      <c r="AH135" s="293">
        <v>-180743.39</v>
      </c>
      <c r="AI135" s="293">
        <v>-180743.39</v>
      </c>
      <c r="AJ135" s="293">
        <v>-180743.39</v>
      </c>
      <c r="AK135" s="293">
        <v>-180743.39</v>
      </c>
      <c r="AL135" s="293">
        <v>-180743.39</v>
      </c>
      <c r="AM135" s="293">
        <v>-180743.39</v>
      </c>
      <c r="AN135" s="293">
        <v>-180743.39</v>
      </c>
      <c r="AO135" s="293">
        <v>-180743.39</v>
      </c>
      <c r="AP135" s="293">
        <v>-85148.77</v>
      </c>
      <c r="AQ135" s="293">
        <v>-85148.77</v>
      </c>
      <c r="AR135" s="293">
        <v>-85148.77</v>
      </c>
      <c r="AS135" s="293">
        <v>-85148.77</v>
      </c>
      <c r="AT135" s="293">
        <v>-85148.77</v>
      </c>
      <c r="AU135" s="293">
        <v>-85148.77</v>
      </c>
      <c r="AV135" s="293">
        <v>-85148.77</v>
      </c>
      <c r="AW135" s="293">
        <v>-85148.77</v>
      </c>
      <c r="AX135" s="293">
        <v>-85148.77</v>
      </c>
      <c r="AY135" s="293">
        <v>-81373.19</v>
      </c>
      <c r="AZ135" s="293">
        <v>-81373.19</v>
      </c>
      <c r="BA135" s="293">
        <v>-81373.19</v>
      </c>
      <c r="BB135" s="293">
        <v>-76479.55</v>
      </c>
      <c r="BC135" s="293">
        <v>-76479.55</v>
      </c>
      <c r="BD135" s="293">
        <v>-76479.55</v>
      </c>
      <c r="BE135" s="293">
        <v>-76479.55</v>
      </c>
      <c r="BF135" s="293">
        <v>-76479.55</v>
      </c>
      <c r="BG135" s="293">
        <v>-76479.55</v>
      </c>
      <c r="BH135" s="293">
        <v>-76479.55</v>
      </c>
      <c r="BI135" s="293">
        <v>-76479.55</v>
      </c>
      <c r="BJ135" s="293">
        <v>-76479.55</v>
      </c>
      <c r="BK135" s="293">
        <v>-98578.46</v>
      </c>
      <c r="BL135" s="293">
        <v>-98578.46</v>
      </c>
      <c r="BM135" s="293">
        <v>-98578.46</v>
      </c>
      <c r="BN135" s="293">
        <v>-83592</v>
      </c>
      <c r="BO135" s="293">
        <v>-83592</v>
      </c>
      <c r="BP135" s="293">
        <v>-83592</v>
      </c>
      <c r="BQ135" s="293">
        <v>-83592</v>
      </c>
      <c r="BR135" s="293">
        <v>-83592</v>
      </c>
      <c r="BS135" s="293">
        <v>-83592</v>
      </c>
      <c r="BT135" s="293">
        <v>-83592</v>
      </c>
      <c r="BU135" s="293">
        <v>-83592</v>
      </c>
      <c r="BV135" s="293">
        <v>-83592</v>
      </c>
      <c r="BW135" s="293">
        <v>-83592</v>
      </c>
      <c r="BX135" s="293">
        <v>-83592</v>
      </c>
      <c r="BY135" s="293">
        <v>-83592</v>
      </c>
      <c r="BZ135" s="293">
        <v>-62141.79</v>
      </c>
      <c r="CA135" s="293">
        <v>-62141.79</v>
      </c>
      <c r="CB135" s="293">
        <v>-62141.79</v>
      </c>
      <c r="CC135" s="293">
        <v>-62141.79</v>
      </c>
      <c r="CD135" s="293">
        <v>-62141.79</v>
      </c>
      <c r="CE135" s="293">
        <v>-62141.79</v>
      </c>
      <c r="CF135" s="293">
        <v>-62141.79</v>
      </c>
      <c r="CG135" s="293">
        <v>-62141.79</v>
      </c>
      <c r="CH135" s="293">
        <v>-62141.79</v>
      </c>
      <c r="CI135" s="293">
        <v>-62141.79</v>
      </c>
      <c r="CJ135" s="293">
        <v>-62141.79</v>
      </c>
      <c r="CK135" s="293">
        <v>-62141.79</v>
      </c>
      <c r="CL135" s="293">
        <v>-51093.79</v>
      </c>
      <c r="CM135" s="293">
        <v>-51093.79</v>
      </c>
      <c r="CN135" s="293">
        <v>-51093.79</v>
      </c>
      <c r="CO135" s="293">
        <v>-51093.79</v>
      </c>
      <c r="CP135" s="293">
        <v>-51093.79</v>
      </c>
      <c r="CQ135" s="293">
        <v>-51093.79</v>
      </c>
      <c r="CR135" s="293">
        <v>-51093.79</v>
      </c>
      <c r="CS135" s="293">
        <v>-51093.79</v>
      </c>
      <c r="CT135" s="293">
        <v>-51093.79</v>
      </c>
      <c r="CU135" s="293">
        <v>-51093.79</v>
      </c>
    </row>
    <row r="136" spans="1:120">
      <c r="A136" s="189" t="s">
        <v>638</v>
      </c>
      <c r="E136" s="377">
        <v>-36756481.920000002</v>
      </c>
      <c r="F136" s="377">
        <v>-36001002.589999996</v>
      </c>
      <c r="G136" s="377">
        <v>-36001002.589999996</v>
      </c>
      <c r="H136" s="377">
        <v>-36001002.589999996</v>
      </c>
      <c r="I136" s="377">
        <v>-36001002.589999996</v>
      </c>
      <c r="J136" s="377">
        <v>-36001002.589999996</v>
      </c>
      <c r="K136" s="377">
        <v>-36001002.589999996</v>
      </c>
      <c r="L136" s="377">
        <v>-36001002.589999996</v>
      </c>
      <c r="M136" s="377">
        <v>-36001002.589999996</v>
      </c>
      <c r="N136" s="377">
        <v>-36001002.589999996</v>
      </c>
      <c r="O136" s="377">
        <v>-43809705.689999998</v>
      </c>
      <c r="P136" s="377">
        <v>-43809705.689999998</v>
      </c>
      <c r="Q136" s="377">
        <v>-43809705.689999998</v>
      </c>
      <c r="R136" s="377">
        <v>-49589480.140000001</v>
      </c>
      <c r="S136" s="377">
        <v>-49589480.140000001</v>
      </c>
      <c r="T136" s="377">
        <v>-49589480.140000001</v>
      </c>
      <c r="U136" s="377">
        <v>-49589480.140000001</v>
      </c>
      <c r="V136" s="377">
        <v>-49589480.140000001</v>
      </c>
      <c r="W136" s="377">
        <v>-49589480.140000001</v>
      </c>
      <c r="X136" s="377">
        <v>-49227824.090000004</v>
      </c>
      <c r="Y136" s="377">
        <v>-49589480.140000001</v>
      </c>
      <c r="Z136" s="377">
        <v>-49589480.140000001</v>
      </c>
      <c r="AA136" s="377">
        <v>-49589480.140000001</v>
      </c>
      <c r="AB136" s="377">
        <v>-49589480.140000001</v>
      </c>
      <c r="AC136" s="377">
        <v>-49589480.140000001</v>
      </c>
      <c r="AD136" s="377">
        <v>-57096789.759999998</v>
      </c>
      <c r="AE136" s="377">
        <v>-57096789.759999998</v>
      </c>
      <c r="AF136" s="377">
        <v>-57096789.759999998</v>
      </c>
      <c r="AG136" s="377">
        <v>-57096789.759999998</v>
      </c>
      <c r="AH136" s="377">
        <v>-57096789.759999998</v>
      </c>
      <c r="AI136" s="377">
        <v>-57096789.759999998</v>
      </c>
      <c r="AJ136" s="377">
        <v>-57096789.759999998</v>
      </c>
      <c r="AK136" s="377">
        <v>-57096789.759999998</v>
      </c>
      <c r="AL136" s="377">
        <v>-57096789.759999998</v>
      </c>
      <c r="AM136" s="377">
        <v>-57096789.759999998</v>
      </c>
      <c r="AN136" s="377">
        <v>-57096789.759999998</v>
      </c>
      <c r="AO136" s="377">
        <v>-57096789.759999998</v>
      </c>
      <c r="AP136" s="377">
        <v>-61678924.550000004</v>
      </c>
      <c r="AQ136" s="377">
        <v>-61678924.550000004</v>
      </c>
      <c r="AR136" s="377">
        <v>-61678924.550000004</v>
      </c>
      <c r="AS136" s="377">
        <v>-61678924.550000004</v>
      </c>
      <c r="AT136" s="377">
        <v>-61678924.550000004</v>
      </c>
      <c r="AU136" s="377">
        <v>-61678924.550000004</v>
      </c>
      <c r="AV136" s="377">
        <v>-61825516.550000004</v>
      </c>
      <c r="AW136" s="377">
        <v>-61825516.550000004</v>
      </c>
      <c r="AX136" s="377">
        <v>-61825516.550000004</v>
      </c>
      <c r="AY136" s="377">
        <v>-62921631.68</v>
      </c>
      <c r="AZ136" s="377">
        <v>-62921631.68</v>
      </c>
      <c r="BA136" s="377">
        <v>-62730511.840000004</v>
      </c>
      <c r="BB136" s="377">
        <v>-67037360.36999999</v>
      </c>
      <c r="BC136" s="377">
        <v>-67037360.36999999</v>
      </c>
      <c r="BD136" s="377">
        <v>-67037360.36999999</v>
      </c>
      <c r="BE136" s="377">
        <v>-67037360.36999999</v>
      </c>
      <c r="BF136" s="377">
        <v>-67037360.36999999</v>
      </c>
      <c r="BG136" s="377">
        <v>-67037360.36999999</v>
      </c>
      <c r="BH136" s="377">
        <v>-67037360.36999999</v>
      </c>
      <c r="BI136" s="377">
        <v>-67037360.36999999</v>
      </c>
      <c r="BJ136" s="377">
        <v>-67037360.36999999</v>
      </c>
      <c r="BK136" s="377">
        <v>-66446166.900000006</v>
      </c>
      <c r="BL136" s="377">
        <v>-66446166.900000006</v>
      </c>
      <c r="BM136" s="377">
        <v>-66446166.900000006</v>
      </c>
      <c r="BN136" s="377">
        <v>-68905727.099999994</v>
      </c>
      <c r="BO136" s="377">
        <v>-68905727.099999994</v>
      </c>
      <c r="BP136" s="377">
        <v>-68905727.099999994</v>
      </c>
      <c r="BQ136" s="377">
        <v>-68905727.099999994</v>
      </c>
      <c r="BR136" s="377">
        <v>-68905727.099999994</v>
      </c>
      <c r="BS136" s="377">
        <v>-68905727.099999994</v>
      </c>
      <c r="BT136" s="377">
        <v>-68905727.099999994</v>
      </c>
      <c r="BU136" s="377">
        <v>-68905727.099999994</v>
      </c>
      <c r="BV136" s="377">
        <v>-68905727.099999994</v>
      </c>
      <c r="BW136" s="377">
        <v>-68905727.099999994</v>
      </c>
      <c r="BX136" s="403">
        <v>-68905727.099999994</v>
      </c>
      <c r="BY136" s="403">
        <v>-68905727.099999994</v>
      </c>
      <c r="BZ136" s="403">
        <v>-77988859.150000006</v>
      </c>
      <c r="CA136" s="403">
        <v>-77988859.150000006</v>
      </c>
      <c r="CB136" s="403">
        <v>-77988859.150000006</v>
      </c>
      <c r="CC136" s="403">
        <v>-77988859.150000006</v>
      </c>
      <c r="CD136" s="403">
        <v>-77988859.150000006</v>
      </c>
      <c r="CE136" s="403">
        <v>-77988859.150000006</v>
      </c>
      <c r="CF136" s="403">
        <v>-77950026.200000018</v>
      </c>
      <c r="CG136" s="403">
        <v>-77950026.200000018</v>
      </c>
      <c r="CH136" s="403">
        <v>-77950026.200000018</v>
      </c>
      <c r="CI136" s="403">
        <v>-77950026.200000018</v>
      </c>
      <c r="CJ136" s="403">
        <v>-77950026.200000018</v>
      </c>
      <c r="CK136" s="403">
        <v>-77950026.200000018</v>
      </c>
      <c r="CL136" s="403">
        <v>-96915264.200000018</v>
      </c>
      <c r="CM136" s="403">
        <v>-96915264.200000018</v>
      </c>
      <c r="CN136" s="403">
        <v>-96915264.200000018</v>
      </c>
      <c r="CO136" s="403">
        <v>-96915264.200000018</v>
      </c>
      <c r="CP136" s="403">
        <v>-96915264.200000018</v>
      </c>
      <c r="CQ136" s="403">
        <v>-96915264.200000018</v>
      </c>
      <c r="CR136" s="403">
        <v>-96915264.200000018</v>
      </c>
      <c r="CS136" s="403">
        <v>-96915264.200000018</v>
      </c>
      <c r="CT136" s="403">
        <v>-96915264.200000018</v>
      </c>
      <c r="CU136" s="403">
        <v>-96915264.200000018</v>
      </c>
      <c r="CV136" s="403">
        <f>SUM(CV129:CV135)</f>
        <v>-100670718.65953778</v>
      </c>
      <c r="CW136" s="403">
        <f t="shared" ref="CW136:DP136" si="22">SUM(CW129:CW135)</f>
        <v>-105071288.98892581</v>
      </c>
      <c r="CX136" s="403">
        <f t="shared" si="22"/>
        <v>-108844910.75443169</v>
      </c>
      <c r="CY136" s="403">
        <f t="shared" si="22"/>
        <v>-109950386.15381345</v>
      </c>
      <c r="CZ136" s="403">
        <f t="shared" si="22"/>
        <v>-111233030.94007586</v>
      </c>
      <c r="DA136" s="403">
        <f t="shared" si="22"/>
        <v>-112089948.55327797</v>
      </c>
      <c r="DB136" s="403">
        <f t="shared" si="22"/>
        <v>-112972254.52957132</v>
      </c>
      <c r="DC136" s="403">
        <f t="shared" si="22"/>
        <v>-113711029.75806883</v>
      </c>
      <c r="DD136" s="403">
        <f t="shared" si="22"/>
        <v>-114837284.87543592</v>
      </c>
      <c r="DE136" s="403">
        <f t="shared" si="22"/>
        <v>-116088419.40631916</v>
      </c>
      <c r="DF136" s="403">
        <f t="shared" si="22"/>
        <v>-117630025.18225914</v>
      </c>
      <c r="DG136" s="403">
        <f t="shared" si="22"/>
        <v>-118958677.77718185</v>
      </c>
      <c r="DH136" s="403">
        <f t="shared" si="22"/>
        <v>-120610439.744644</v>
      </c>
      <c r="DI136" s="403">
        <f t="shared" si="22"/>
        <v>-122067952.98999813</v>
      </c>
      <c r="DJ136" s="403">
        <f t="shared" si="22"/>
        <v>-123106315.59202884</v>
      </c>
      <c r="DK136" s="403">
        <f t="shared" si="22"/>
        <v>-123634914.63436782</v>
      </c>
      <c r="DL136" s="403">
        <f t="shared" si="22"/>
        <v>-124320033.53612228</v>
      </c>
      <c r="DM136" s="403">
        <f t="shared" si="22"/>
        <v>-124645322.8902026</v>
      </c>
      <c r="DN136" s="403">
        <f t="shared" si="22"/>
        <v>-124902745.433551</v>
      </c>
      <c r="DO136" s="403">
        <f t="shared" si="22"/>
        <v>-124962450.19322272</v>
      </c>
      <c r="DP136" s="403">
        <f t="shared" si="22"/>
        <v>-125150916.31705078</v>
      </c>
    </row>
    <row r="138" spans="1:120" s="229" customFormat="1">
      <c r="A138" s="229" t="s">
        <v>639</v>
      </c>
      <c r="D138" s="101"/>
      <c r="E138" s="101">
        <v>36407048.740000002</v>
      </c>
      <c r="F138" s="101">
        <v>0</v>
      </c>
      <c r="G138" s="101">
        <v>0</v>
      </c>
      <c r="H138" s="101">
        <v>0</v>
      </c>
      <c r="I138" s="101">
        <v>0</v>
      </c>
      <c r="J138" s="101">
        <v>0</v>
      </c>
      <c r="K138" s="101">
        <v>0</v>
      </c>
      <c r="L138" s="101">
        <v>0</v>
      </c>
      <c r="M138" s="101">
        <v>0</v>
      </c>
      <c r="N138" s="101">
        <v>0</v>
      </c>
      <c r="O138" s="101">
        <v>-3.841012716293335E-3</v>
      </c>
      <c r="P138" s="101">
        <v>-3.841012716293335E-3</v>
      </c>
      <c r="Q138" s="101">
        <v>-3.841012716293335E-3</v>
      </c>
      <c r="R138" s="101">
        <v>0</v>
      </c>
      <c r="S138" s="101">
        <v>0</v>
      </c>
      <c r="T138" s="101">
        <v>0</v>
      </c>
      <c r="U138" s="101">
        <v>0</v>
      </c>
      <c r="V138" s="101">
        <v>0</v>
      </c>
      <c r="W138" s="101">
        <v>0</v>
      </c>
      <c r="X138" s="101">
        <v>1.000000536441803E-2</v>
      </c>
      <c r="Y138" s="101">
        <v>0</v>
      </c>
      <c r="Z138" s="101">
        <v>0</v>
      </c>
      <c r="AA138" s="101">
        <v>0</v>
      </c>
      <c r="AB138" s="101">
        <v>0</v>
      </c>
      <c r="AC138" s="101">
        <v>0</v>
      </c>
      <c r="AD138" s="101">
        <v>0</v>
      </c>
      <c r="AE138" s="101">
        <v>0</v>
      </c>
      <c r="AF138" s="101">
        <v>0</v>
      </c>
      <c r="AG138" s="101">
        <v>0</v>
      </c>
      <c r="AH138" s="101">
        <v>0</v>
      </c>
      <c r="AI138" s="101">
        <v>0</v>
      </c>
      <c r="AJ138" s="101">
        <v>0</v>
      </c>
      <c r="AK138" s="101">
        <v>0</v>
      </c>
      <c r="AL138" s="101">
        <v>0</v>
      </c>
      <c r="AM138" s="101">
        <v>0</v>
      </c>
      <c r="AN138" s="101">
        <v>0</v>
      </c>
      <c r="AO138" s="101">
        <v>0</v>
      </c>
      <c r="AP138" s="101">
        <v>0.37000000476837158</v>
      </c>
      <c r="AQ138" s="101">
        <v>0.37000000476837158</v>
      </c>
      <c r="AR138" s="101">
        <v>0.37000000476837158</v>
      </c>
      <c r="AS138" s="101">
        <v>0.37000000476837158</v>
      </c>
      <c r="AT138" s="101">
        <v>0.37000000476837158</v>
      </c>
      <c r="AU138" s="101">
        <v>0.37000000476837158</v>
      </c>
      <c r="AV138" s="101">
        <v>-2.4999991059303284E-2</v>
      </c>
      <c r="AW138" s="101">
        <v>-2.4999991059303284E-2</v>
      </c>
      <c r="AX138" s="101">
        <v>-2.4999991059303284E-2</v>
      </c>
      <c r="AY138" s="101">
        <v>0</v>
      </c>
      <c r="AZ138" s="101">
        <v>0</v>
      </c>
      <c r="BA138" s="101">
        <v>0</v>
      </c>
      <c r="BB138" s="101">
        <v>5.0000026822090149E-3</v>
      </c>
      <c r="BC138" s="101">
        <v>5.0000026822090149E-3</v>
      </c>
      <c r="BD138" s="101">
        <v>5.0000026822090149E-3</v>
      </c>
      <c r="BE138" s="101">
        <v>5.0000026822090149E-3</v>
      </c>
      <c r="BF138" s="101">
        <v>5.0000026822090149E-3</v>
      </c>
      <c r="BG138" s="101">
        <v>5.0000026822090149E-3</v>
      </c>
      <c r="BH138" s="101">
        <v>5.0000026822090149E-3</v>
      </c>
      <c r="BI138" s="101">
        <v>5.0000026822090149E-3</v>
      </c>
      <c r="BJ138" s="101">
        <v>5.0000026822090149E-3</v>
      </c>
      <c r="BK138" s="101">
        <v>0</v>
      </c>
      <c r="BL138" s="101">
        <v>0</v>
      </c>
      <c r="BM138" s="101">
        <v>0</v>
      </c>
      <c r="BN138" s="101">
        <v>-4.999995231628418E-3</v>
      </c>
      <c r="BO138" s="101">
        <v>-4.999995231628418E-3</v>
      </c>
      <c r="BP138" s="101">
        <v>-4.999995231628418E-3</v>
      </c>
      <c r="BQ138" s="101">
        <v>-4.999995231628418E-3</v>
      </c>
      <c r="BR138" s="101">
        <v>-4.999995231628418E-3</v>
      </c>
      <c r="BS138" s="101">
        <v>-4.999995231628418E-3</v>
      </c>
      <c r="BT138" s="101">
        <v>-4.999995231628418E-3</v>
      </c>
      <c r="BU138" s="101">
        <v>-4.999995231628418E-3</v>
      </c>
      <c r="BV138" s="101">
        <v>-4.999995231628418E-3</v>
      </c>
      <c r="BW138" s="101">
        <v>-4.999995231628418E-3</v>
      </c>
      <c r="BX138" s="404">
        <v>-4.999995231628418E-3</v>
      </c>
      <c r="BY138" s="404">
        <v>-4.999995231628418E-3</v>
      </c>
      <c r="BZ138" s="404">
        <v>0</v>
      </c>
      <c r="CA138" s="404">
        <v>0</v>
      </c>
      <c r="CB138" s="404">
        <v>0</v>
      </c>
      <c r="CC138" s="404">
        <v>0</v>
      </c>
      <c r="CD138" s="404">
        <v>0</v>
      </c>
      <c r="CE138" s="404">
        <v>0</v>
      </c>
      <c r="CF138" s="404">
        <v>5.0000026822090149E-2</v>
      </c>
      <c r="CG138" s="404">
        <v>5.0000026822090149E-2</v>
      </c>
      <c r="CH138" s="404">
        <v>5.0000026822090149E-2</v>
      </c>
      <c r="CI138" s="404">
        <v>5.0000026822090149E-2</v>
      </c>
      <c r="CJ138" s="404">
        <v>5.0000026822090149E-2</v>
      </c>
      <c r="CK138" s="404">
        <v>5.0000026822090149E-2</v>
      </c>
      <c r="CL138" s="404">
        <v>-2.7999999821186066</v>
      </c>
      <c r="CM138" s="404">
        <v>-2.7999999821186066</v>
      </c>
      <c r="CN138" s="404">
        <v>-2.7999999821186066</v>
      </c>
      <c r="CO138" s="404">
        <v>-2.7999999821186066</v>
      </c>
      <c r="CP138" s="404">
        <v>-2.7999999821186066</v>
      </c>
      <c r="CQ138" s="404">
        <v>-2.7999999821186066</v>
      </c>
      <c r="CR138" s="404">
        <v>-2.7999999821186066</v>
      </c>
      <c r="CS138" s="404">
        <v>-2.7999999821186066</v>
      </c>
      <c r="CT138" s="404">
        <v>-2.7999999821186066</v>
      </c>
      <c r="CU138" s="404">
        <v>-2.7999999821186066</v>
      </c>
    </row>
    <row r="139" spans="1:120">
      <c r="A139" s="313"/>
      <c r="B139" s="313"/>
      <c r="C139" s="313"/>
      <c r="D139" s="313"/>
      <c r="E139" s="313"/>
      <c r="F139" s="313"/>
      <c r="G139" s="313"/>
      <c r="H139" s="313"/>
      <c r="I139" s="313"/>
      <c r="J139" s="313"/>
      <c r="K139" s="313"/>
      <c r="L139" s="313"/>
      <c r="M139" s="313"/>
      <c r="N139" s="313"/>
      <c r="O139" s="313"/>
      <c r="P139" s="313"/>
      <c r="Q139" s="313"/>
      <c r="R139" s="313"/>
      <c r="S139" s="313"/>
      <c r="T139" s="313"/>
      <c r="U139" s="313"/>
      <c r="V139" s="313"/>
      <c r="W139" s="313"/>
      <c r="X139" s="313"/>
      <c r="Y139" s="313"/>
      <c r="Z139" s="313"/>
      <c r="AA139" s="313"/>
      <c r="AB139" s="313"/>
      <c r="AC139" s="313"/>
      <c r="AD139" s="433"/>
      <c r="AE139" s="313"/>
      <c r="AF139" s="313"/>
      <c r="AG139" s="313"/>
      <c r="AH139" s="313"/>
      <c r="AI139" s="313"/>
      <c r="AJ139" s="313"/>
      <c r="AK139" s="313"/>
      <c r="AL139" s="313"/>
      <c r="AM139" s="313"/>
      <c r="AN139" s="313"/>
      <c r="AO139" s="313"/>
      <c r="AP139" s="313"/>
      <c r="AQ139" s="313"/>
      <c r="AR139" s="313"/>
      <c r="AS139" s="313"/>
      <c r="AT139" s="313"/>
      <c r="AU139" s="313"/>
      <c r="AV139" s="313"/>
      <c r="AW139" s="313"/>
      <c r="AX139" s="313"/>
      <c r="AY139" s="313"/>
      <c r="AZ139" s="313"/>
      <c r="BA139" s="313"/>
      <c r="BB139" s="313"/>
      <c r="BC139" s="313"/>
      <c r="BD139" s="313"/>
      <c r="BE139" s="313"/>
      <c r="BF139" s="313"/>
      <c r="BG139" s="313"/>
      <c r="BH139" s="313"/>
      <c r="BI139" s="313"/>
      <c r="BJ139" s="313"/>
      <c r="BK139" s="313"/>
      <c r="BL139" s="313"/>
      <c r="BM139" s="313"/>
      <c r="BN139" s="313"/>
    </row>
    <row r="140" spans="1:120" hidden="1">
      <c r="A140" s="189" t="s">
        <v>688</v>
      </c>
      <c r="O140" s="293"/>
    </row>
    <row r="141" spans="1:120" hidden="1">
      <c r="A141" s="189" t="s">
        <v>4</v>
      </c>
      <c r="E141" s="236">
        <v>-36756481.920000002</v>
      </c>
      <c r="F141" s="236">
        <v>-36001002.589999996</v>
      </c>
      <c r="G141" s="236">
        <v>-36001002.589999996</v>
      </c>
      <c r="H141" s="236">
        <v>-36001002.589999996</v>
      </c>
      <c r="I141" s="236">
        <v>-36001002.589999996</v>
      </c>
      <c r="J141" s="236">
        <v>-36001002.589999996</v>
      </c>
      <c r="K141" s="236">
        <v>-36001002.589999996</v>
      </c>
      <c r="L141" s="236">
        <v>-36001002.589999996</v>
      </c>
      <c r="M141" s="236">
        <v>-36001002.589999996</v>
      </c>
      <c r="N141" s="236">
        <v>-36001002.589999996</v>
      </c>
      <c r="O141" s="236">
        <v>-43809705.689999998</v>
      </c>
      <c r="P141" s="236">
        <v>-43809705.689999998</v>
      </c>
      <c r="Q141" s="236">
        <v>-43809705.689999998</v>
      </c>
      <c r="R141" s="236">
        <v>-49589480.140000001</v>
      </c>
      <c r="S141" s="236">
        <v>-49589480.140000001</v>
      </c>
      <c r="T141" s="236">
        <v>-49589480.140000001</v>
      </c>
      <c r="U141" s="236">
        <v>-49589480.140000001</v>
      </c>
      <c r="V141" s="236">
        <v>-49589480.140000001</v>
      </c>
      <c r="W141" s="236">
        <v>-49589480.140000001</v>
      </c>
      <c r="X141" s="236">
        <v>-49227824.090000004</v>
      </c>
      <c r="Y141" s="236">
        <v>-49589480.140000001</v>
      </c>
      <c r="Z141" s="236">
        <v>-49589480.140000001</v>
      </c>
      <c r="AA141" s="236">
        <v>-49589480.140000001</v>
      </c>
      <c r="AB141" s="236">
        <v>-49589480.140000001</v>
      </c>
      <c r="AC141" s="236">
        <v>-49589480.140000001</v>
      </c>
      <c r="AD141" s="236">
        <v>-57096789.759999998</v>
      </c>
      <c r="AE141" s="236">
        <v>-57096789.759999998</v>
      </c>
      <c r="AF141" s="236">
        <v>-57096789.759999998</v>
      </c>
      <c r="AG141" s="236">
        <v>-57096789.759999998</v>
      </c>
      <c r="AH141" s="236">
        <v>-57096789.759999998</v>
      </c>
      <c r="AI141" s="236">
        <v>-57096789.759999998</v>
      </c>
      <c r="AJ141" s="236">
        <v>-57096789.759999998</v>
      </c>
      <c r="AK141" s="236">
        <v>-57096789.759999998</v>
      </c>
      <c r="AL141" s="236">
        <v>-57096789.759999998</v>
      </c>
      <c r="AM141" s="236">
        <v>-57096789.759999998</v>
      </c>
      <c r="AN141" s="236">
        <v>-57096789.759999998</v>
      </c>
      <c r="AO141" s="236">
        <v>-57096789.759999998</v>
      </c>
      <c r="AP141" s="236">
        <v>-61678924.550000004</v>
      </c>
      <c r="AQ141" s="236">
        <v>-61678924.550000004</v>
      </c>
      <c r="AR141" s="236">
        <v>-61678924.550000004</v>
      </c>
      <c r="AS141" s="236">
        <v>-61678924.550000004</v>
      </c>
      <c r="AT141" s="236">
        <v>-61678924.550000004</v>
      </c>
      <c r="AU141" s="236">
        <v>-61678924.550000004</v>
      </c>
      <c r="AV141" s="236">
        <v>-61825516.550000004</v>
      </c>
      <c r="AW141" s="236">
        <v>-61825516.550000004</v>
      </c>
      <c r="AX141" s="236">
        <v>-61825516.550000004</v>
      </c>
      <c r="AY141" s="236">
        <v>-62921631.68</v>
      </c>
      <c r="AZ141" s="236">
        <v>-62921631.68</v>
      </c>
      <c r="BA141" s="236">
        <v>-62730511.840000004</v>
      </c>
      <c r="BB141" s="236">
        <v>-67037360.36999999</v>
      </c>
      <c r="BC141" s="236">
        <v>-67037360.36999999</v>
      </c>
      <c r="BD141" s="236">
        <v>-67037360.36999999</v>
      </c>
      <c r="BE141" s="236">
        <v>-67037360.36999999</v>
      </c>
      <c r="BF141" s="236">
        <v>-67037360.36999999</v>
      </c>
      <c r="BG141" s="236">
        <v>-67037360.36999999</v>
      </c>
      <c r="BH141" s="236">
        <v>-67037360.36999999</v>
      </c>
      <c r="BI141" s="236">
        <v>-67037360.36999999</v>
      </c>
      <c r="BJ141" s="236">
        <v>-67037360.36999999</v>
      </c>
      <c r="BK141" s="236">
        <v>-66446166.900000006</v>
      </c>
      <c r="BL141" s="236">
        <v>-66446166.900000006</v>
      </c>
      <c r="BM141" s="236">
        <v>-66446166.900000006</v>
      </c>
      <c r="BN141" s="236">
        <v>-68905727.099999994</v>
      </c>
    </row>
    <row r="142" spans="1:120" hidden="1">
      <c r="A142" s="189" t="s">
        <v>689</v>
      </c>
      <c r="E142" s="236"/>
      <c r="F142" s="236"/>
      <c r="G142" s="236">
        <v>-36001002.589999996</v>
      </c>
      <c r="H142" s="236">
        <v>-36001002.589999996</v>
      </c>
      <c r="I142" s="236">
        <v>-36001002.589999996</v>
      </c>
      <c r="J142" s="236">
        <v>-36001002.589999996</v>
      </c>
      <c r="K142" s="236">
        <v>-36001002.589999996</v>
      </c>
      <c r="L142" s="236">
        <v>-36001002.589999996</v>
      </c>
      <c r="M142" s="236">
        <v>-36001002.589999996</v>
      </c>
      <c r="N142" s="236">
        <v>-36001002.589999996</v>
      </c>
      <c r="O142" s="236">
        <v>-36001002.589999996</v>
      </c>
      <c r="P142" s="236">
        <v>-36001002.589999996</v>
      </c>
      <c r="Q142" s="236">
        <v>-36001002.589999996</v>
      </c>
      <c r="R142" s="236">
        <v>-36001002.589999996</v>
      </c>
      <c r="S142" s="236">
        <v>-49589480.140000001</v>
      </c>
      <c r="T142" s="236">
        <v>-49589480.140000001</v>
      </c>
      <c r="U142" s="236">
        <v>-49589480.140000001</v>
      </c>
      <c r="V142" s="236">
        <v>-49589480.140000001</v>
      </c>
      <c r="W142" s="236">
        <v>-49589480.140000001</v>
      </c>
      <c r="X142" s="236">
        <v>-49589480.140000001</v>
      </c>
      <c r="Y142" s="236">
        <v>-49589480.140000001</v>
      </c>
      <c r="Z142" s="236">
        <v>-49589480.140000001</v>
      </c>
      <c r="AA142" s="236">
        <v>-49589480.140000001</v>
      </c>
      <c r="AB142" s="236">
        <v>-49589480.140000001</v>
      </c>
      <c r="AC142" s="236">
        <v>-49589480.140000001</v>
      </c>
      <c r="AD142" s="236">
        <v>-49589480.140000001</v>
      </c>
      <c r="AE142" s="236">
        <v>-57096789.759999998</v>
      </c>
      <c r="AF142" s="236">
        <v>-57096789.759999998</v>
      </c>
      <c r="AG142" s="236">
        <v>-57096789.759999998</v>
      </c>
      <c r="AH142" s="236">
        <v>-57096789.759999998</v>
      </c>
      <c r="AI142" s="236">
        <v>-57096789.759999998</v>
      </c>
      <c r="AJ142" s="236">
        <v>-57096789.759999998</v>
      </c>
      <c r="AK142" s="236">
        <v>-57096789.759999998</v>
      </c>
      <c r="AL142" s="236">
        <v>-57096789.759999998</v>
      </c>
      <c r="AM142" s="236">
        <v>-57096789.759999998</v>
      </c>
      <c r="AN142" s="236">
        <v>-57096789.759999998</v>
      </c>
      <c r="AO142" s="236">
        <v>-57096789.759999998</v>
      </c>
      <c r="AP142" s="236">
        <v>-57096789.759999998</v>
      </c>
      <c r="AQ142" s="236">
        <v>-61678924.550000004</v>
      </c>
      <c r="AR142" s="236">
        <v>-61678924.550000004</v>
      </c>
      <c r="AS142" s="236">
        <v>-61678924.550000004</v>
      </c>
      <c r="AT142" s="236">
        <v>-61678924.550000004</v>
      </c>
      <c r="AU142" s="236">
        <v>-61678924.550000004</v>
      </c>
      <c r="AV142" s="236">
        <v>-61678924.550000004</v>
      </c>
      <c r="AW142" s="236">
        <v>-61678924.550000004</v>
      </c>
      <c r="AX142" s="236">
        <v>-61678924.550000004</v>
      </c>
      <c r="AY142" s="236">
        <v>-61678924.550000004</v>
      </c>
      <c r="AZ142" s="236">
        <v>-61678924.550000004</v>
      </c>
      <c r="BA142" s="236">
        <v>-61678924.550000004</v>
      </c>
      <c r="BB142" s="236">
        <v>-61678924.550000004</v>
      </c>
      <c r="BC142" s="236">
        <v>-67037360.36999999</v>
      </c>
      <c r="BD142" s="236">
        <v>-67037360.36999999</v>
      </c>
      <c r="BE142" s="434">
        <v>-67037360.36999999</v>
      </c>
      <c r="BF142" s="434">
        <v>-67037360.36999999</v>
      </c>
      <c r="BG142" s="434">
        <v>-67037360.36999999</v>
      </c>
      <c r="BH142" s="434">
        <v>-67037360.36999999</v>
      </c>
      <c r="BI142" s="434">
        <v>-67037360.36999999</v>
      </c>
      <c r="BJ142" s="434">
        <v>-67037360.36999999</v>
      </c>
      <c r="BK142" s="434">
        <v>-67037360.36999999</v>
      </c>
      <c r="BL142" s="434">
        <v>-67037360.36999999</v>
      </c>
      <c r="BM142" s="434">
        <v>-67037360.36999999</v>
      </c>
      <c r="BN142" s="434">
        <v>-67037360.36999999</v>
      </c>
    </row>
    <row r="143" spans="1:120" s="257" customFormat="1" hidden="1">
      <c r="A143" s="257" t="s">
        <v>703</v>
      </c>
      <c r="E143" s="435">
        <v>-36756481.920000002</v>
      </c>
      <c r="F143" s="435">
        <v>-36001002.589999996</v>
      </c>
      <c r="G143" s="435">
        <v>0</v>
      </c>
      <c r="H143" s="435">
        <v>0</v>
      </c>
      <c r="I143" s="435">
        <v>0</v>
      </c>
      <c r="J143" s="435">
        <v>0</v>
      </c>
      <c r="K143" s="435">
        <v>0</v>
      </c>
      <c r="L143" s="435">
        <v>0</v>
      </c>
      <c r="M143" s="435">
        <v>0</v>
      </c>
      <c r="N143" s="435">
        <v>0</v>
      </c>
      <c r="O143" s="435">
        <v>-7808703.1000000015</v>
      </c>
      <c r="P143" s="435">
        <v>-7808703.1000000015</v>
      </c>
      <c r="Q143" s="435">
        <v>-7808703.1000000015</v>
      </c>
      <c r="R143" s="435">
        <v>-13588477.550000004</v>
      </c>
      <c r="S143" s="435">
        <v>0</v>
      </c>
      <c r="T143" s="435">
        <v>0</v>
      </c>
      <c r="U143" s="435">
        <v>0</v>
      </c>
      <c r="V143" s="435">
        <v>0</v>
      </c>
      <c r="W143" s="435">
        <v>0</v>
      </c>
      <c r="X143" s="435">
        <v>361656.04999999702</v>
      </c>
      <c r="Y143" s="435">
        <v>0</v>
      </c>
      <c r="Z143" s="435">
        <v>0</v>
      </c>
      <c r="AA143" s="435">
        <v>0</v>
      </c>
      <c r="AB143" s="435">
        <v>0</v>
      </c>
      <c r="AC143" s="435">
        <v>0</v>
      </c>
      <c r="AD143" s="435">
        <v>-7507309.6199999973</v>
      </c>
      <c r="AE143" s="435">
        <v>0</v>
      </c>
      <c r="AF143" s="435">
        <v>0</v>
      </c>
      <c r="AG143" s="435">
        <v>0</v>
      </c>
      <c r="AH143" s="435">
        <v>0</v>
      </c>
      <c r="AI143" s="435">
        <v>0</v>
      </c>
      <c r="AJ143" s="435">
        <v>0</v>
      </c>
      <c r="AK143" s="435">
        <v>0</v>
      </c>
      <c r="AL143" s="435">
        <v>0</v>
      </c>
      <c r="AM143" s="435">
        <v>0</v>
      </c>
      <c r="AN143" s="435">
        <v>0</v>
      </c>
      <c r="AO143" s="435">
        <v>0</v>
      </c>
      <c r="AP143" s="435">
        <v>-4582134.7900000066</v>
      </c>
      <c r="AQ143" s="435">
        <v>0</v>
      </c>
      <c r="AR143" s="435">
        <v>0</v>
      </c>
      <c r="AS143" s="435">
        <v>0</v>
      </c>
      <c r="AT143" s="435">
        <v>0</v>
      </c>
      <c r="AU143" s="435">
        <v>0</v>
      </c>
      <c r="AV143" s="435">
        <v>-146592</v>
      </c>
      <c r="AW143" s="435">
        <v>-146592</v>
      </c>
      <c r="AX143" s="435">
        <v>-146592</v>
      </c>
      <c r="AY143" s="435">
        <v>-1242707.1299999952</v>
      </c>
      <c r="AZ143" s="435">
        <v>-1242707.1299999952</v>
      </c>
      <c r="BA143" s="435">
        <v>-1051587.2899999991</v>
      </c>
      <c r="BB143" s="435">
        <v>-5358435.8199999854</v>
      </c>
      <c r="BC143" s="435">
        <v>0</v>
      </c>
      <c r="BD143" s="435">
        <v>0</v>
      </c>
      <c r="BE143" s="435">
        <v>0</v>
      </c>
      <c r="BF143" s="435">
        <v>0</v>
      </c>
      <c r="BG143" s="435">
        <v>0</v>
      </c>
      <c r="BH143" s="435">
        <v>0</v>
      </c>
      <c r="BI143" s="435">
        <v>0</v>
      </c>
      <c r="BJ143" s="435">
        <v>0</v>
      </c>
      <c r="BK143" s="435">
        <v>591193.46999998391</v>
      </c>
      <c r="BL143" s="435">
        <v>591193.46999998391</v>
      </c>
      <c r="BM143" s="435">
        <v>591193.46999998391</v>
      </c>
      <c r="BN143" s="435">
        <v>-1868366.7300000042</v>
      </c>
      <c r="BX143" s="380"/>
      <c r="BY143" s="380"/>
      <c r="BZ143" s="380"/>
    </row>
    <row r="144" spans="1:120" hidden="1"/>
    <row r="145" spans="1:99" hidden="1">
      <c r="A145" s="189" t="s">
        <v>690</v>
      </c>
      <c r="E145" s="293">
        <v>0</v>
      </c>
      <c r="F145" s="293">
        <v>0</v>
      </c>
      <c r="G145" s="293">
        <v>0</v>
      </c>
      <c r="H145" s="293">
        <v>0</v>
      </c>
      <c r="I145" s="293">
        <v>0</v>
      </c>
      <c r="J145" s="293">
        <v>0</v>
      </c>
      <c r="K145" s="293">
        <v>0</v>
      </c>
      <c r="L145" s="293">
        <v>0</v>
      </c>
      <c r="M145" s="293">
        <v>0</v>
      </c>
      <c r="N145" s="293">
        <v>0</v>
      </c>
      <c r="O145" s="293">
        <v>0</v>
      </c>
      <c r="P145" s="293">
        <v>0</v>
      </c>
      <c r="Q145" s="293">
        <v>0</v>
      </c>
      <c r="R145" s="293">
        <v>0</v>
      </c>
      <c r="S145" s="293">
        <v>0</v>
      </c>
      <c r="T145" s="293">
        <v>0</v>
      </c>
      <c r="U145" s="293">
        <v>0</v>
      </c>
      <c r="V145" s="293">
        <v>0</v>
      </c>
      <c r="W145" s="293">
        <v>0</v>
      </c>
      <c r="X145" s="293">
        <v>0</v>
      </c>
      <c r="Y145" s="293">
        <v>0</v>
      </c>
      <c r="Z145" s="293">
        <v>0</v>
      </c>
      <c r="AA145" s="293">
        <v>0</v>
      </c>
      <c r="AB145" s="293">
        <v>0</v>
      </c>
      <c r="AC145" s="293">
        <v>0</v>
      </c>
      <c r="AD145" s="293">
        <v>0</v>
      </c>
      <c r="AE145" s="293">
        <v>0</v>
      </c>
      <c r="AF145" s="293">
        <v>0</v>
      </c>
      <c r="AG145" s="293">
        <v>0</v>
      </c>
      <c r="AH145" s="293">
        <v>0</v>
      </c>
      <c r="AI145" s="293">
        <v>0</v>
      </c>
      <c r="AJ145" s="293">
        <v>0</v>
      </c>
      <c r="AK145" s="293">
        <v>0</v>
      </c>
      <c r="AL145" s="293">
        <v>0</v>
      </c>
      <c r="AM145" s="293">
        <v>0</v>
      </c>
      <c r="AN145" s="293">
        <v>0</v>
      </c>
      <c r="AO145" s="293">
        <v>0</v>
      </c>
      <c r="AP145" s="293">
        <v>0</v>
      </c>
      <c r="AQ145" s="293">
        <v>0</v>
      </c>
      <c r="AR145" s="293">
        <v>0</v>
      </c>
      <c r="AS145" s="293">
        <v>0</v>
      </c>
      <c r="AT145" s="293">
        <v>0</v>
      </c>
      <c r="AU145" s="293">
        <v>0</v>
      </c>
      <c r="AV145" s="293">
        <v>0</v>
      </c>
      <c r="AW145" s="293">
        <v>0</v>
      </c>
      <c r="AX145" s="293">
        <v>0</v>
      </c>
      <c r="AY145" s="293">
        <v>0</v>
      </c>
      <c r="AZ145" s="293">
        <v>0</v>
      </c>
      <c r="BA145" s="293">
        <v>0</v>
      </c>
      <c r="BB145" s="293">
        <v>0</v>
      </c>
      <c r="BC145" s="293">
        <v>0</v>
      </c>
      <c r="BD145" s="293">
        <v>0</v>
      </c>
      <c r="BE145" s="293">
        <v>0</v>
      </c>
      <c r="BF145" s="293">
        <v>0</v>
      </c>
      <c r="BG145" s="293">
        <v>0</v>
      </c>
      <c r="BH145" s="293">
        <v>0</v>
      </c>
      <c r="BI145" s="293">
        <v>0</v>
      </c>
      <c r="BJ145" s="293">
        <v>0</v>
      </c>
      <c r="BK145" s="293">
        <v>0</v>
      </c>
      <c r="BL145" s="293">
        <v>0</v>
      </c>
      <c r="BM145" s="293">
        <v>0</v>
      </c>
      <c r="BN145" s="293">
        <v>0</v>
      </c>
    </row>
    <row r="146" spans="1:99" hidden="1">
      <c r="A146" s="189" t="s">
        <v>702</v>
      </c>
      <c r="E146" s="293">
        <v>0</v>
      </c>
      <c r="F146" s="293">
        <v>-36001002.589999996</v>
      </c>
      <c r="G146" s="293">
        <v>0</v>
      </c>
      <c r="H146" s="293">
        <v>0</v>
      </c>
      <c r="I146" s="293">
        <v>0</v>
      </c>
      <c r="J146" s="236">
        <v>0</v>
      </c>
      <c r="K146" s="236">
        <v>0</v>
      </c>
      <c r="L146" s="236">
        <v>0</v>
      </c>
      <c r="M146" s="236">
        <v>0</v>
      </c>
      <c r="N146" s="236">
        <v>0</v>
      </c>
      <c r="O146" s="236">
        <v>0</v>
      </c>
      <c r="P146" s="236">
        <v>0</v>
      </c>
      <c r="Q146" s="236">
        <v>0</v>
      </c>
      <c r="R146" s="236">
        <v>-5779774.4461589903</v>
      </c>
      <c r="S146" s="436">
        <v>0</v>
      </c>
      <c r="T146" s="436">
        <v>0</v>
      </c>
      <c r="U146" s="436">
        <v>0</v>
      </c>
      <c r="V146" s="236">
        <v>0</v>
      </c>
      <c r="W146" s="236">
        <v>0</v>
      </c>
      <c r="X146" s="436">
        <v>0</v>
      </c>
      <c r="Y146" s="236">
        <v>0</v>
      </c>
      <c r="Z146" s="236">
        <v>0</v>
      </c>
      <c r="AA146" s="436">
        <v>0</v>
      </c>
      <c r="AB146" s="236">
        <v>0</v>
      </c>
      <c r="AC146" s="236">
        <v>0</v>
      </c>
      <c r="AD146" s="436">
        <v>-7507309.6199999973</v>
      </c>
      <c r="AE146" s="293">
        <v>0</v>
      </c>
      <c r="AF146" s="293">
        <v>0</v>
      </c>
      <c r="AG146" s="436">
        <v>0</v>
      </c>
      <c r="AH146" s="236">
        <v>0</v>
      </c>
      <c r="AI146" s="236">
        <v>0</v>
      </c>
      <c r="AJ146" s="436">
        <v>0</v>
      </c>
      <c r="AK146" s="236">
        <v>0</v>
      </c>
      <c r="AL146" s="236">
        <v>0</v>
      </c>
      <c r="AM146" s="436">
        <v>0</v>
      </c>
      <c r="AN146" s="236">
        <v>0</v>
      </c>
      <c r="AO146" s="236">
        <v>0</v>
      </c>
      <c r="AP146" s="436">
        <v>-4582134.4200000018</v>
      </c>
      <c r="AQ146" s="236">
        <v>0</v>
      </c>
      <c r="AR146" s="436">
        <v>0</v>
      </c>
      <c r="AS146" s="436">
        <v>0</v>
      </c>
      <c r="AT146" s="236">
        <v>0</v>
      </c>
      <c r="AU146" s="236">
        <v>0</v>
      </c>
      <c r="AV146" s="436">
        <v>0</v>
      </c>
      <c r="AW146" s="236">
        <v>0</v>
      </c>
      <c r="AX146" s="236">
        <v>0</v>
      </c>
      <c r="AY146" s="436">
        <v>0</v>
      </c>
      <c r="AZ146" s="236">
        <v>0</v>
      </c>
      <c r="BA146" s="236">
        <v>0</v>
      </c>
      <c r="BB146" s="236">
        <v>-4306848.5250000022</v>
      </c>
      <c r="BC146" s="436">
        <v>0</v>
      </c>
      <c r="BD146" s="436">
        <v>0</v>
      </c>
      <c r="BE146" s="436">
        <v>0</v>
      </c>
      <c r="BF146" s="434">
        <v>0</v>
      </c>
      <c r="BG146" s="434">
        <v>0</v>
      </c>
      <c r="BH146" s="436">
        <v>0</v>
      </c>
      <c r="BI146" s="434">
        <v>0</v>
      </c>
      <c r="BJ146" s="434">
        <v>0</v>
      </c>
      <c r="BK146" s="436">
        <v>0</v>
      </c>
      <c r="BL146" s="236">
        <v>0</v>
      </c>
      <c r="BM146" s="236">
        <v>0</v>
      </c>
      <c r="BN146" s="236">
        <v>0</v>
      </c>
    </row>
    <row r="147" spans="1:99" s="260" customFormat="1" hidden="1">
      <c r="A147" s="260" t="s">
        <v>696</v>
      </c>
      <c r="E147" s="293"/>
      <c r="F147" s="293"/>
      <c r="G147" s="293"/>
      <c r="H147" s="293"/>
      <c r="O147" s="236">
        <v>-7808703.1038410142</v>
      </c>
      <c r="P147" s="434">
        <v>-7808703.1038410142</v>
      </c>
      <c r="Q147" s="434">
        <v>-7808703.1038410142</v>
      </c>
      <c r="R147" s="436">
        <v>-7808703.1038410142</v>
      </c>
      <c r="S147" s="436">
        <v>0</v>
      </c>
      <c r="T147" s="436">
        <v>0</v>
      </c>
      <c r="U147" s="436">
        <v>0</v>
      </c>
      <c r="V147" s="436">
        <v>0</v>
      </c>
      <c r="W147" s="436">
        <v>0</v>
      </c>
      <c r="X147" s="436">
        <v>0</v>
      </c>
      <c r="Y147" s="436">
        <v>0</v>
      </c>
      <c r="Z147" s="436">
        <v>0</v>
      </c>
      <c r="AA147" s="436">
        <v>0</v>
      </c>
      <c r="AB147" s="436">
        <v>0</v>
      </c>
      <c r="AC147" s="436">
        <v>0</v>
      </c>
      <c r="AD147" s="434">
        <v>0</v>
      </c>
      <c r="AE147" s="436">
        <v>0</v>
      </c>
      <c r="AF147" s="436">
        <v>0</v>
      </c>
      <c r="AG147" s="436">
        <v>0</v>
      </c>
      <c r="AH147" s="436">
        <v>0</v>
      </c>
      <c r="AI147" s="436">
        <v>0</v>
      </c>
      <c r="AJ147" s="436">
        <v>0</v>
      </c>
      <c r="AK147" s="436">
        <v>0</v>
      </c>
      <c r="AL147" s="436">
        <v>0</v>
      </c>
      <c r="AM147" s="436"/>
      <c r="AN147" s="436">
        <v>0</v>
      </c>
      <c r="AO147" s="436">
        <v>0</v>
      </c>
      <c r="AP147" s="436"/>
      <c r="AQ147" s="436">
        <v>0</v>
      </c>
      <c r="AR147" s="436">
        <v>0</v>
      </c>
      <c r="AS147" s="436">
        <v>0</v>
      </c>
      <c r="AT147" s="436">
        <v>0</v>
      </c>
      <c r="AU147" s="436">
        <v>0</v>
      </c>
      <c r="AV147" s="436">
        <v>0</v>
      </c>
      <c r="AW147" s="436">
        <v>0</v>
      </c>
      <c r="AX147" s="436">
        <v>0</v>
      </c>
      <c r="AY147" s="436">
        <v>-1096115.1050000007</v>
      </c>
      <c r="AZ147" s="436">
        <v>-1096115.1050000007</v>
      </c>
      <c r="BA147" s="436">
        <v>-1096115.1050000007</v>
      </c>
      <c r="BB147" s="436">
        <v>-1096115.1050000007</v>
      </c>
      <c r="BC147" s="436">
        <v>0</v>
      </c>
      <c r="BD147" s="436">
        <v>0</v>
      </c>
      <c r="BE147" s="436">
        <v>0</v>
      </c>
      <c r="BF147" s="436">
        <v>0</v>
      </c>
      <c r="BG147" s="436">
        <v>0</v>
      </c>
      <c r="BH147" s="436">
        <v>0</v>
      </c>
      <c r="BI147" s="436">
        <v>0</v>
      </c>
      <c r="BJ147" s="436">
        <v>0</v>
      </c>
      <c r="BK147" s="436">
        <v>591193.46500001103</v>
      </c>
      <c r="BL147" s="436">
        <v>591193.46500001103</v>
      </c>
      <c r="BM147" s="436">
        <v>591193.46500001103</v>
      </c>
      <c r="BN147" s="436">
        <v>591193.46500001103</v>
      </c>
      <c r="BX147" s="436"/>
      <c r="BY147" s="436"/>
      <c r="BZ147" s="436"/>
    </row>
    <row r="148" spans="1:99" s="260" customFormat="1" hidden="1">
      <c r="A148" s="260" t="s">
        <v>697</v>
      </c>
      <c r="E148" s="293">
        <v>0</v>
      </c>
      <c r="F148" s="293">
        <v>0</v>
      </c>
      <c r="G148" s="293">
        <v>0</v>
      </c>
      <c r="H148" s="293">
        <v>0</v>
      </c>
      <c r="I148" s="293">
        <v>0</v>
      </c>
      <c r="J148" s="293">
        <v>0</v>
      </c>
      <c r="K148" s="293">
        <v>0</v>
      </c>
      <c r="L148" s="293">
        <v>0</v>
      </c>
      <c r="M148" s="293">
        <v>0</v>
      </c>
      <c r="N148" s="293">
        <v>0</v>
      </c>
      <c r="O148" s="293">
        <v>0</v>
      </c>
      <c r="P148" s="293">
        <v>0</v>
      </c>
      <c r="Q148" s="293">
        <v>0</v>
      </c>
      <c r="R148" s="436">
        <v>0</v>
      </c>
      <c r="S148" s="436">
        <v>0</v>
      </c>
      <c r="T148" s="436">
        <v>0</v>
      </c>
      <c r="U148" s="436">
        <v>0</v>
      </c>
      <c r="V148" s="436">
        <v>0</v>
      </c>
      <c r="W148" s="436">
        <v>0</v>
      </c>
      <c r="X148" s="436">
        <v>361656.06</v>
      </c>
      <c r="Y148" s="436">
        <v>0</v>
      </c>
      <c r="Z148" s="436">
        <v>0</v>
      </c>
      <c r="AA148" s="436">
        <v>0</v>
      </c>
      <c r="AB148" s="436">
        <v>0</v>
      </c>
      <c r="AC148" s="436">
        <v>0</v>
      </c>
      <c r="AD148" s="436">
        <v>0</v>
      </c>
      <c r="AE148" s="436"/>
      <c r="AF148" s="436"/>
      <c r="AG148" s="436"/>
      <c r="AH148" s="436"/>
      <c r="AI148" s="436"/>
      <c r="AJ148" s="436"/>
      <c r="AK148" s="436"/>
      <c r="AL148" s="436"/>
      <c r="AM148" s="436"/>
      <c r="AN148" s="436"/>
      <c r="AO148" s="436"/>
      <c r="AP148" s="436"/>
      <c r="AQ148" s="436">
        <v>0</v>
      </c>
      <c r="AR148" s="436">
        <v>0</v>
      </c>
      <c r="AS148" s="436">
        <v>0</v>
      </c>
      <c r="AT148" s="436">
        <v>0</v>
      </c>
      <c r="AU148" s="436">
        <v>0</v>
      </c>
      <c r="AV148" s="436">
        <v>-146592.39499999996</v>
      </c>
      <c r="AW148" s="436">
        <v>-146592.39499999996</v>
      </c>
      <c r="AX148" s="436">
        <v>-146592.39499999996</v>
      </c>
      <c r="AY148" s="436">
        <v>-146592.39499999996</v>
      </c>
      <c r="AZ148" s="436">
        <v>-146592.39499999996</v>
      </c>
      <c r="BA148" s="436">
        <v>44527.445000000036</v>
      </c>
      <c r="BB148" s="436">
        <v>44527.445000000036</v>
      </c>
      <c r="BC148" s="293">
        <v>0</v>
      </c>
      <c r="BD148" s="436">
        <v>0</v>
      </c>
      <c r="BE148" s="436">
        <v>0</v>
      </c>
      <c r="BF148" s="436">
        <v>0</v>
      </c>
      <c r="BG148" s="436">
        <v>0</v>
      </c>
      <c r="BH148" s="436">
        <v>0</v>
      </c>
      <c r="BI148" s="436">
        <v>0</v>
      </c>
      <c r="BJ148" s="436">
        <v>0</v>
      </c>
      <c r="BK148" s="436">
        <v>0</v>
      </c>
      <c r="BL148" s="436">
        <v>0</v>
      </c>
      <c r="BM148" s="436">
        <v>0</v>
      </c>
      <c r="BN148" s="436">
        <v>0</v>
      </c>
      <c r="BX148" s="436"/>
      <c r="BY148" s="436"/>
      <c r="BZ148" s="436"/>
    </row>
    <row r="149" spans="1:99" s="257" customFormat="1" hidden="1">
      <c r="A149" s="257" t="s">
        <v>691</v>
      </c>
      <c r="E149" s="435">
        <v>0</v>
      </c>
      <c r="F149" s="435">
        <v>-36001002.589999996</v>
      </c>
      <c r="G149" s="435">
        <v>0</v>
      </c>
      <c r="H149" s="435">
        <v>0</v>
      </c>
      <c r="I149" s="435">
        <v>0</v>
      </c>
      <c r="J149" s="435">
        <v>0</v>
      </c>
      <c r="K149" s="435">
        <v>0</v>
      </c>
      <c r="L149" s="435">
        <v>0</v>
      </c>
      <c r="M149" s="435">
        <v>0</v>
      </c>
      <c r="N149" s="435">
        <v>0</v>
      </c>
      <c r="O149" s="435">
        <v>-7808703.1038410142</v>
      </c>
      <c r="P149" s="435">
        <v>-7808703.1038410142</v>
      </c>
      <c r="Q149" s="435">
        <v>-7808703.1038410142</v>
      </c>
      <c r="R149" s="435">
        <v>-13588477.550000004</v>
      </c>
      <c r="S149" s="435">
        <v>0</v>
      </c>
      <c r="T149" s="435">
        <v>0</v>
      </c>
      <c r="U149" s="435">
        <v>0</v>
      </c>
      <c r="V149" s="435">
        <v>0</v>
      </c>
      <c r="W149" s="435">
        <v>0</v>
      </c>
      <c r="X149" s="435">
        <v>361656.06</v>
      </c>
      <c r="Y149" s="435">
        <v>0</v>
      </c>
      <c r="Z149" s="435">
        <v>0</v>
      </c>
      <c r="AA149" s="435">
        <v>0</v>
      </c>
      <c r="AB149" s="435">
        <v>0</v>
      </c>
      <c r="AC149" s="435">
        <v>0</v>
      </c>
      <c r="AD149" s="435">
        <v>-7507309.6199999973</v>
      </c>
      <c r="AE149" s="435">
        <v>0</v>
      </c>
      <c r="AF149" s="435">
        <v>0</v>
      </c>
      <c r="AG149" s="435">
        <v>0</v>
      </c>
      <c r="AH149" s="435">
        <v>0</v>
      </c>
      <c r="AI149" s="435">
        <v>0</v>
      </c>
      <c r="AJ149" s="435">
        <v>0</v>
      </c>
      <c r="AK149" s="435">
        <v>0</v>
      </c>
      <c r="AL149" s="435">
        <v>0</v>
      </c>
      <c r="AM149" s="435">
        <v>0</v>
      </c>
      <c r="AN149" s="435">
        <v>0</v>
      </c>
      <c r="AO149" s="435">
        <v>0</v>
      </c>
      <c r="AP149" s="435">
        <v>-4582134.4200000018</v>
      </c>
      <c r="AQ149" s="435">
        <v>0</v>
      </c>
      <c r="AR149" s="435">
        <v>0</v>
      </c>
      <c r="AS149" s="435">
        <v>0</v>
      </c>
      <c r="AT149" s="435">
        <v>0</v>
      </c>
      <c r="AU149" s="435">
        <v>0</v>
      </c>
      <c r="AV149" s="435">
        <v>-146592.39499999996</v>
      </c>
      <c r="AW149" s="435">
        <v>-146592.39499999996</v>
      </c>
      <c r="AX149" s="435">
        <v>-146592.39499999996</v>
      </c>
      <c r="AY149" s="435">
        <v>-1242707.5000000007</v>
      </c>
      <c r="AZ149" s="435">
        <v>-1242707.5000000007</v>
      </c>
      <c r="BA149" s="435">
        <v>-1051587.6600000006</v>
      </c>
      <c r="BB149" s="435">
        <v>-5358436.1850000024</v>
      </c>
      <c r="BC149" s="435">
        <v>0</v>
      </c>
      <c r="BD149" s="435">
        <v>0</v>
      </c>
      <c r="BE149" s="435">
        <v>0</v>
      </c>
      <c r="BF149" s="435">
        <v>0</v>
      </c>
      <c r="BG149" s="435">
        <v>0</v>
      </c>
      <c r="BH149" s="435">
        <v>0</v>
      </c>
      <c r="BI149" s="435">
        <v>0</v>
      </c>
      <c r="BJ149" s="435">
        <v>0</v>
      </c>
      <c r="BK149" s="435">
        <v>591193.46500001103</v>
      </c>
      <c r="BL149" s="435">
        <v>591193.46500001103</v>
      </c>
      <c r="BM149" s="435">
        <v>591193.46500001103</v>
      </c>
      <c r="BN149" s="435">
        <v>591193.46500001103</v>
      </c>
      <c r="BX149" s="380"/>
      <c r="BY149" s="380"/>
      <c r="BZ149" s="380"/>
    </row>
    <row r="150" spans="1:99" hidden="1"/>
    <row r="151" spans="1:99" s="378" customFormat="1" hidden="1">
      <c r="A151" s="194" t="s">
        <v>639</v>
      </c>
      <c r="E151" s="101">
        <v>-36756481.920000002</v>
      </c>
      <c r="F151" s="101">
        <v>0</v>
      </c>
      <c r="G151" s="101">
        <v>0</v>
      </c>
      <c r="H151" s="101">
        <v>0</v>
      </c>
      <c r="I151" s="101">
        <v>0</v>
      </c>
      <c r="J151" s="101">
        <v>0</v>
      </c>
      <c r="K151" s="101">
        <v>0</v>
      </c>
      <c r="L151" s="101">
        <v>0</v>
      </c>
      <c r="M151" s="101">
        <v>0</v>
      </c>
      <c r="N151" s="101">
        <v>0</v>
      </c>
      <c r="O151" s="101">
        <v>3.841012716293335E-3</v>
      </c>
      <c r="P151" s="101">
        <v>3.841012716293335E-3</v>
      </c>
      <c r="Q151" s="101">
        <v>3.841012716293335E-3</v>
      </c>
      <c r="R151" s="101">
        <v>0</v>
      </c>
      <c r="S151" s="101">
        <v>0</v>
      </c>
      <c r="T151" s="101">
        <v>0</v>
      </c>
      <c r="U151" s="101">
        <v>0</v>
      </c>
      <c r="V151" s="101">
        <v>0</v>
      </c>
      <c r="W151" s="101">
        <v>0</v>
      </c>
      <c r="X151" s="101">
        <v>-1.0000002977903932E-2</v>
      </c>
      <c r="Y151" s="101">
        <v>0</v>
      </c>
      <c r="Z151" s="101">
        <v>0</v>
      </c>
      <c r="AA151" s="101">
        <v>0</v>
      </c>
      <c r="AB151" s="101">
        <v>0</v>
      </c>
      <c r="AC151" s="101">
        <v>0</v>
      </c>
      <c r="AD151" s="101">
        <v>0</v>
      </c>
      <c r="AE151" s="101">
        <v>0</v>
      </c>
      <c r="AF151" s="101">
        <v>0</v>
      </c>
      <c r="AG151" s="101">
        <v>0</v>
      </c>
      <c r="AH151" s="101">
        <v>0</v>
      </c>
      <c r="AI151" s="101">
        <v>0</v>
      </c>
      <c r="AJ151" s="101">
        <v>0</v>
      </c>
      <c r="AK151" s="101">
        <v>0</v>
      </c>
      <c r="AL151" s="101">
        <v>0</v>
      </c>
      <c r="AM151" s="101">
        <v>0</v>
      </c>
      <c r="AN151" s="101">
        <v>0</v>
      </c>
      <c r="AO151" s="101">
        <v>0</v>
      </c>
      <c r="AP151" s="101">
        <v>-0.37000000476837158</v>
      </c>
      <c r="AQ151" s="101">
        <v>0</v>
      </c>
      <c r="AR151" s="101">
        <v>0</v>
      </c>
      <c r="AS151" s="101">
        <v>0</v>
      </c>
      <c r="AT151" s="101">
        <v>0</v>
      </c>
      <c r="AU151" s="101">
        <v>0</v>
      </c>
      <c r="AV151" s="101">
        <v>0.39499999996041879</v>
      </c>
      <c r="AW151" s="101">
        <v>0.39499999996041879</v>
      </c>
      <c r="AX151" s="101">
        <v>0.39499999996041879</v>
      </c>
      <c r="AY151" s="101">
        <v>0.37000000546686351</v>
      </c>
      <c r="AZ151" s="101">
        <v>0.37000000546686351</v>
      </c>
      <c r="BA151" s="101">
        <v>0.37000000150874257</v>
      </c>
      <c r="BB151" s="101">
        <v>0.36500001698732376</v>
      </c>
      <c r="BC151" s="101">
        <v>0</v>
      </c>
      <c r="BD151" s="101">
        <v>0</v>
      </c>
      <c r="BE151" s="101">
        <v>0</v>
      </c>
      <c r="BF151" s="101">
        <v>0</v>
      </c>
      <c r="BG151" s="101">
        <v>0</v>
      </c>
      <c r="BH151" s="101">
        <v>0</v>
      </c>
      <c r="BI151" s="101">
        <v>0</v>
      </c>
      <c r="BJ151" s="101">
        <v>0</v>
      </c>
      <c r="BK151" s="101">
        <v>4.9999728798866272E-3</v>
      </c>
      <c r="BL151" s="101">
        <v>4.9999728798866272E-3</v>
      </c>
      <c r="BM151" s="101">
        <v>4.9999728798866272E-3</v>
      </c>
      <c r="BN151" s="101">
        <v>-2459560.1950000152</v>
      </c>
      <c r="BX151" s="437"/>
      <c r="BY151" s="437"/>
      <c r="BZ151" s="437"/>
    </row>
    <row r="152" spans="1:99">
      <c r="Y152" s="411"/>
      <c r="BL152" s="438" t="s">
        <v>779</v>
      </c>
      <c r="BM152" s="439" t="s">
        <v>785</v>
      </c>
      <c r="BN152" s="440" t="s">
        <v>786</v>
      </c>
      <c r="BQ152" s="441"/>
      <c r="BT152" s="236"/>
      <c r="CK152" s="438"/>
    </row>
    <row r="153" spans="1:99"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  <c r="AB153" s="236"/>
      <c r="AC153" s="236"/>
      <c r="AD153" s="236"/>
      <c r="AE153" s="236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  <c r="AS153" s="236"/>
      <c r="AT153" s="236"/>
      <c r="AU153" s="236"/>
      <c r="AV153" s="236"/>
      <c r="AW153" s="236"/>
      <c r="AX153" s="236"/>
      <c r="AY153" s="236"/>
      <c r="AZ153" s="236"/>
      <c r="BA153" s="236"/>
      <c r="BB153" s="236"/>
      <c r="BC153" s="236"/>
      <c r="BD153" s="236"/>
      <c r="BE153" s="236"/>
      <c r="BF153" s="236"/>
      <c r="BG153" s="236"/>
      <c r="BH153" s="236"/>
      <c r="BI153" s="236"/>
      <c r="BJ153" s="442" t="s">
        <v>784</v>
      </c>
      <c r="BK153" s="236"/>
      <c r="BL153" s="443" t="s">
        <v>780</v>
      </c>
      <c r="BM153" s="236">
        <v>0</v>
      </c>
      <c r="BN153" s="444">
        <v>0</v>
      </c>
      <c r="BO153" s="236">
        <v>0</v>
      </c>
      <c r="BP153" s="236">
        <v>0</v>
      </c>
      <c r="BQ153" s="441"/>
    </row>
    <row r="154" spans="1:99"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  <c r="AB154" s="236"/>
      <c r="AC154" s="236"/>
      <c r="AD154" s="236"/>
      <c r="AE154" s="236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  <c r="AR154" s="236"/>
      <c r="AS154" s="236"/>
      <c r="AT154" s="236"/>
      <c r="AU154" s="236"/>
      <c r="AV154" s="236"/>
      <c r="AW154" s="236"/>
      <c r="AX154" s="236"/>
      <c r="AY154" s="236"/>
      <c r="AZ154" s="236"/>
      <c r="BA154" s="236"/>
      <c r="BB154" s="236"/>
      <c r="BC154" s="236"/>
      <c r="BD154" s="236"/>
      <c r="BE154" s="236"/>
      <c r="BF154" s="236"/>
      <c r="BG154" s="236"/>
      <c r="BH154" s="236"/>
      <c r="BI154" s="236"/>
      <c r="BL154" s="438" t="s">
        <v>789</v>
      </c>
      <c r="BN154" s="101">
        <v>-4.999995231628418E-3</v>
      </c>
      <c r="BO154" s="101">
        <v>-4.999995231628418E-3</v>
      </c>
      <c r="BP154" s="101">
        <v>-4.999995231628418E-3</v>
      </c>
      <c r="BQ154" s="441"/>
      <c r="CK154" s="438"/>
      <c r="CL154" s="236"/>
      <c r="CO154" s="236"/>
    </row>
    <row r="155" spans="1:99"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  <c r="AA155" s="236"/>
      <c r="AB155" s="236"/>
      <c r="AC155" s="236"/>
      <c r="AD155" s="236"/>
      <c r="AE155" s="236"/>
      <c r="AF155" s="236"/>
      <c r="AG155" s="236"/>
      <c r="AH155" s="236"/>
      <c r="AI155" s="236"/>
      <c r="AJ155" s="236"/>
      <c r="AK155" s="236"/>
      <c r="AL155" s="236"/>
      <c r="AM155" s="236"/>
      <c r="AN155" s="236"/>
      <c r="AO155" s="236"/>
      <c r="AP155" s="236"/>
      <c r="AQ155" s="236"/>
      <c r="AR155" s="236"/>
      <c r="AS155" s="236"/>
      <c r="AT155" s="236"/>
      <c r="AU155" s="236"/>
      <c r="AV155" s="236"/>
      <c r="AW155" s="236"/>
      <c r="AX155" s="236"/>
      <c r="AY155" s="236"/>
      <c r="AZ155" s="236"/>
      <c r="BA155" s="236"/>
      <c r="BB155" s="236"/>
      <c r="BC155" s="236"/>
      <c r="BD155" s="236"/>
      <c r="BE155" s="236"/>
      <c r="BF155" s="236"/>
      <c r="BG155" s="236"/>
      <c r="BH155" s="236"/>
      <c r="BI155" s="236"/>
      <c r="BJ155" s="236"/>
      <c r="BK155" s="236"/>
      <c r="BL155" s="236"/>
      <c r="BM155" s="236"/>
      <c r="CK155" s="466"/>
      <c r="CL155" s="434"/>
      <c r="CO155" s="236"/>
      <c r="CR155" s="236"/>
      <c r="CU155" s="236"/>
    </row>
    <row r="156" spans="1:99">
      <c r="BJ156" s="442" t="s">
        <v>783</v>
      </c>
      <c r="BK156" s="236"/>
      <c r="BL156" s="443" t="s">
        <v>788</v>
      </c>
      <c r="BM156" s="236">
        <v>0</v>
      </c>
      <c r="BN156" s="236">
        <v>-1162679.76</v>
      </c>
      <c r="BO156" s="236">
        <v>-1162679.76</v>
      </c>
      <c r="BP156" s="236">
        <v>-1162679.76</v>
      </c>
      <c r="CK156" s="466"/>
      <c r="CL156" s="434"/>
      <c r="CO156" s="236"/>
    </row>
    <row r="157" spans="1:99">
      <c r="O157" s="236"/>
      <c r="BC157" s="260"/>
      <c r="BJ157" s="434"/>
      <c r="BK157" s="260"/>
      <c r="BL157" s="260"/>
      <c r="BM157" s="260"/>
      <c r="CO157" s="236"/>
    </row>
    <row r="158" spans="1:99">
      <c r="BC158" s="260"/>
      <c r="BK158" s="260"/>
      <c r="BL158" s="260"/>
      <c r="BM158" s="260"/>
      <c r="BN158" s="260"/>
      <c r="CO158" s="236"/>
    </row>
    <row r="159" spans="1:99">
      <c r="BC159" s="260"/>
      <c r="BK159" s="434"/>
      <c r="BL159" s="260"/>
      <c r="BM159" s="260"/>
      <c r="BN159" s="260"/>
      <c r="CO159" s="236"/>
    </row>
    <row r="160" spans="1:99">
      <c r="BC160" s="260"/>
      <c r="BK160" s="445"/>
      <c r="BL160" s="260"/>
      <c r="BM160" s="260"/>
      <c r="BN160" s="260"/>
      <c r="CO160" s="236"/>
    </row>
    <row r="161" spans="55:93">
      <c r="BC161" s="260"/>
      <c r="BK161" s="260"/>
      <c r="BL161" s="260"/>
      <c r="BM161" s="260"/>
      <c r="BN161" s="260"/>
      <c r="CO161" s="236"/>
    </row>
    <row r="162" spans="55:93">
      <c r="BC162" s="260"/>
      <c r="BK162" s="446"/>
      <c r="BL162" s="260"/>
      <c r="BM162" s="260"/>
      <c r="BN162" s="260"/>
    </row>
    <row r="163" spans="55:93">
      <c r="BC163" s="260"/>
      <c r="BK163" s="260"/>
      <c r="BL163" s="260"/>
      <c r="BM163" s="260"/>
      <c r="BN163" s="260"/>
    </row>
    <row r="164" spans="55:93">
      <c r="BC164" s="260"/>
      <c r="BK164" s="434"/>
      <c r="BL164" s="260"/>
      <c r="BM164" s="260"/>
      <c r="BN164" s="260"/>
    </row>
    <row r="165" spans="55:93">
      <c r="BC165" s="260"/>
      <c r="BK165" s="260"/>
      <c r="BL165" s="260"/>
      <c r="BM165" s="260"/>
      <c r="BN165" s="260"/>
    </row>
    <row r="166" spans="55:93">
      <c r="BC166" s="260"/>
      <c r="BK166" s="260"/>
      <c r="BL166" s="260"/>
      <c r="BM166" s="260"/>
      <c r="BN166" s="260"/>
    </row>
    <row r="167" spans="55:93">
      <c r="BC167" s="260"/>
      <c r="BK167" s="260"/>
      <c r="BL167" s="260"/>
      <c r="BM167" s="260"/>
      <c r="BN167" s="260"/>
    </row>
    <row r="168" spans="55:93">
      <c r="BC168" s="260"/>
      <c r="BK168" s="260"/>
      <c r="BL168" s="260"/>
      <c r="BM168" s="260"/>
      <c r="BN168" s="260"/>
    </row>
    <row r="169" spans="55:93">
      <c r="BC169" s="260"/>
    </row>
    <row r="170" spans="55:93">
      <c r="BC170" s="260"/>
    </row>
    <row r="171" spans="55:93">
      <c r="BC171" s="260"/>
    </row>
    <row r="172" spans="55:93">
      <c r="BC172" s="260"/>
    </row>
    <row r="173" spans="55:93">
      <c r="BC173" s="260"/>
    </row>
    <row r="174" spans="55:93">
      <c r="BC174" s="260"/>
    </row>
    <row r="175" spans="55:93">
      <c r="BC175" s="260"/>
    </row>
    <row r="176" spans="55:93">
      <c r="BC176" s="260"/>
    </row>
    <row r="177" spans="54:55">
      <c r="BC177" s="260"/>
    </row>
    <row r="178" spans="54:55">
      <c r="BC178" s="260"/>
    </row>
    <row r="179" spans="54:55">
      <c r="BC179" s="260"/>
    </row>
    <row r="180" spans="54:55">
      <c r="BB180" s="189">
        <v>0</v>
      </c>
      <c r="BC180" s="189" t="s">
        <v>714</v>
      </c>
    </row>
    <row r="181" spans="54:55">
      <c r="BB181" s="189">
        <v>0</v>
      </c>
      <c r="BC181" s="189" t="s">
        <v>709</v>
      </c>
    </row>
  </sheetData>
  <conditionalFormatting sqref="D138">
    <cfRule type="cellIs" priority="121" stopIfTrue="1" operator="between">
      <formula>-0.01</formula>
      <formula>-15</formula>
    </cfRule>
    <cfRule type="cellIs" priority="122" stopIfTrue="1" operator="between">
      <formula>0</formula>
      <formula>15</formula>
    </cfRule>
    <cfRule type="cellIs" dxfId="139" priority="123" operator="notBetween">
      <formula>0</formula>
      <formula>-15</formula>
    </cfRule>
    <cfRule type="cellIs" dxfId="138" priority="124" operator="notBetween">
      <formula>0</formula>
      <formula>15</formula>
    </cfRule>
  </conditionalFormatting>
  <conditionalFormatting sqref="S151:BA151 BC151:BL151 CP138:CR138">
    <cfRule type="cellIs" priority="117" stopIfTrue="1" operator="between">
      <formula>0</formula>
      <formula>20</formula>
    </cfRule>
    <cfRule type="cellIs" priority="118" stopIfTrue="1" operator="between">
      <formula>0</formula>
      <formula>-20</formula>
    </cfRule>
    <cfRule type="cellIs" dxfId="137" priority="119" stopIfTrue="1" operator="notBetween">
      <formula>0</formula>
      <formula>-20</formula>
    </cfRule>
    <cfRule type="cellIs" dxfId="136" priority="120" operator="notBetween">
      <formula>0</formula>
      <formula>20</formula>
    </cfRule>
  </conditionalFormatting>
  <conditionalFormatting sqref="F138:BA138 BC138:BL138">
    <cfRule type="cellIs" priority="113" stopIfTrue="1" operator="between">
      <formula>0</formula>
      <formula>20</formula>
    </cfRule>
    <cfRule type="cellIs" priority="114" stopIfTrue="1" operator="between">
      <formula>0</formula>
      <formula>-20</formula>
    </cfRule>
    <cfRule type="cellIs" dxfId="135" priority="115" stopIfTrue="1" operator="notBetween">
      <formula>0</formula>
      <formula>-20</formula>
    </cfRule>
    <cfRule type="cellIs" dxfId="134" priority="116" operator="notBetween">
      <formula>0</formula>
      <formula>20</formula>
    </cfRule>
  </conditionalFormatting>
  <conditionalFormatting sqref="F138:BA138 BC138:BL138 CP138:CR138">
    <cfRule type="cellIs" priority="109" stopIfTrue="1" operator="between">
      <formula>0</formula>
      <formula>610</formula>
    </cfRule>
    <cfRule type="cellIs" priority="110" stopIfTrue="1" operator="between">
      <formula>0</formula>
      <formula>-610</formula>
    </cfRule>
    <cfRule type="cellIs" dxfId="133" priority="111" stopIfTrue="1" operator="notBetween">
      <formula>0</formula>
      <formula>-610</formula>
    </cfRule>
    <cfRule type="cellIs" dxfId="132" priority="112" operator="notBetween">
      <formula>0</formula>
      <formula>610</formula>
    </cfRule>
  </conditionalFormatting>
  <conditionalFormatting sqref="F151:R151">
    <cfRule type="cellIs" priority="105" stopIfTrue="1" operator="between">
      <formula>0</formula>
      <formula>20</formula>
    </cfRule>
    <cfRule type="cellIs" priority="106" stopIfTrue="1" operator="between">
      <formula>0</formula>
      <formula>-20</formula>
    </cfRule>
    <cfRule type="cellIs" dxfId="131" priority="107" stopIfTrue="1" operator="notBetween">
      <formula>0</formula>
      <formula>-20</formula>
    </cfRule>
    <cfRule type="cellIs" dxfId="130" priority="108" operator="notBetween">
      <formula>0</formula>
      <formula>20</formula>
    </cfRule>
  </conditionalFormatting>
  <conditionalFormatting sqref="BM151">
    <cfRule type="cellIs" priority="101" stopIfTrue="1" operator="between">
      <formula>0</formula>
      <formula>20</formula>
    </cfRule>
    <cfRule type="cellIs" priority="102" stopIfTrue="1" operator="between">
      <formula>0</formula>
      <formula>-20</formula>
    </cfRule>
    <cfRule type="cellIs" dxfId="129" priority="103" stopIfTrue="1" operator="notBetween">
      <formula>0</formula>
      <formula>-20</formula>
    </cfRule>
    <cfRule type="cellIs" dxfId="128" priority="104" operator="notBetween">
      <formula>0</formula>
      <formula>20</formula>
    </cfRule>
  </conditionalFormatting>
  <conditionalFormatting sqref="BM138">
    <cfRule type="cellIs" priority="97" stopIfTrue="1" operator="between">
      <formula>0</formula>
      <formula>20</formula>
    </cfRule>
    <cfRule type="cellIs" priority="98" stopIfTrue="1" operator="between">
      <formula>0</formula>
      <formula>-20</formula>
    </cfRule>
    <cfRule type="cellIs" dxfId="127" priority="99" stopIfTrue="1" operator="notBetween">
      <formula>0</formula>
      <formula>-20</formula>
    </cfRule>
    <cfRule type="cellIs" dxfId="126" priority="100" operator="notBetween">
      <formula>0</formula>
      <formula>20</formula>
    </cfRule>
  </conditionalFormatting>
  <conditionalFormatting sqref="BM138">
    <cfRule type="cellIs" priority="93" stopIfTrue="1" operator="between">
      <formula>0</formula>
      <formula>610</formula>
    </cfRule>
    <cfRule type="cellIs" priority="94" stopIfTrue="1" operator="between">
      <formula>0</formula>
      <formula>-610</formula>
    </cfRule>
    <cfRule type="cellIs" dxfId="125" priority="95" stopIfTrue="1" operator="notBetween">
      <formula>0</formula>
      <formula>-610</formula>
    </cfRule>
    <cfRule type="cellIs" dxfId="124" priority="96" operator="notBetween">
      <formula>0</formula>
      <formula>610</formula>
    </cfRule>
  </conditionalFormatting>
  <conditionalFormatting sqref="BN151">
    <cfRule type="cellIs" priority="89" stopIfTrue="1" operator="between">
      <formula>0</formula>
      <formula>20</formula>
    </cfRule>
    <cfRule type="cellIs" priority="90" stopIfTrue="1" operator="between">
      <formula>0</formula>
      <formula>-20</formula>
    </cfRule>
    <cfRule type="cellIs" dxfId="123" priority="91" stopIfTrue="1" operator="notBetween">
      <formula>0</formula>
      <formula>-20</formula>
    </cfRule>
    <cfRule type="cellIs" dxfId="122" priority="92" operator="notBetween">
      <formula>0</formula>
      <formula>20</formula>
    </cfRule>
  </conditionalFormatting>
  <conditionalFormatting sqref="BN138">
    <cfRule type="cellIs" priority="85" stopIfTrue="1" operator="between">
      <formula>0</formula>
      <formula>20</formula>
    </cfRule>
    <cfRule type="cellIs" priority="86" stopIfTrue="1" operator="between">
      <formula>0</formula>
      <formula>-20</formula>
    </cfRule>
    <cfRule type="cellIs" dxfId="121" priority="87" stopIfTrue="1" operator="notBetween">
      <formula>0</formula>
      <formula>-20</formula>
    </cfRule>
    <cfRule type="cellIs" dxfId="120" priority="88" operator="notBetween">
      <formula>0</formula>
      <formula>20</formula>
    </cfRule>
  </conditionalFormatting>
  <conditionalFormatting sqref="BN138">
    <cfRule type="cellIs" priority="81" stopIfTrue="1" operator="between">
      <formula>0</formula>
      <formula>610</formula>
    </cfRule>
    <cfRule type="cellIs" priority="82" stopIfTrue="1" operator="between">
      <formula>0</formula>
      <formula>-610</formula>
    </cfRule>
    <cfRule type="cellIs" dxfId="119" priority="83" stopIfTrue="1" operator="notBetween">
      <formula>0</formula>
      <formula>-610</formula>
    </cfRule>
    <cfRule type="cellIs" dxfId="118" priority="84" operator="notBetween">
      <formula>0</formula>
      <formula>610</formula>
    </cfRule>
  </conditionalFormatting>
  <conditionalFormatting sqref="BB151">
    <cfRule type="cellIs" priority="77" stopIfTrue="1" operator="between">
      <formula>0</formula>
      <formula>20</formula>
    </cfRule>
    <cfRule type="cellIs" priority="78" stopIfTrue="1" operator="between">
      <formula>0</formula>
      <formula>-20</formula>
    </cfRule>
    <cfRule type="cellIs" dxfId="117" priority="79" stopIfTrue="1" operator="notBetween">
      <formula>0</formula>
      <formula>-20</formula>
    </cfRule>
    <cfRule type="cellIs" dxfId="116" priority="80" operator="notBetween">
      <formula>0</formula>
      <formula>20</formula>
    </cfRule>
  </conditionalFormatting>
  <conditionalFormatting sqref="BB138">
    <cfRule type="cellIs" priority="73" stopIfTrue="1" operator="between">
      <formula>0</formula>
      <formula>20</formula>
    </cfRule>
    <cfRule type="cellIs" priority="74" stopIfTrue="1" operator="between">
      <formula>0</formula>
      <formula>-20</formula>
    </cfRule>
    <cfRule type="cellIs" dxfId="115" priority="75" stopIfTrue="1" operator="notBetween">
      <formula>0</formula>
      <formula>-20</formula>
    </cfRule>
    <cfRule type="cellIs" dxfId="114" priority="76" operator="notBetween">
      <formula>0</formula>
      <formula>20</formula>
    </cfRule>
  </conditionalFormatting>
  <conditionalFormatting sqref="BB138">
    <cfRule type="cellIs" priority="69" stopIfTrue="1" operator="between">
      <formula>0</formula>
      <formula>610</formula>
    </cfRule>
    <cfRule type="cellIs" priority="70" stopIfTrue="1" operator="between">
      <formula>0</formula>
      <formula>-610</formula>
    </cfRule>
    <cfRule type="cellIs" dxfId="113" priority="71" stopIfTrue="1" operator="notBetween">
      <formula>0</formula>
      <formula>-610</formula>
    </cfRule>
    <cfRule type="cellIs" dxfId="112" priority="72" operator="notBetween">
      <formula>0</formula>
      <formula>610</formula>
    </cfRule>
  </conditionalFormatting>
  <conditionalFormatting sqref="BN154">
    <cfRule type="cellIs" priority="65" stopIfTrue="1" operator="between">
      <formula>0</formula>
      <formula>20</formula>
    </cfRule>
    <cfRule type="cellIs" priority="66" stopIfTrue="1" operator="between">
      <formula>0</formula>
      <formula>-20</formula>
    </cfRule>
    <cfRule type="cellIs" dxfId="111" priority="67" stopIfTrue="1" operator="notBetween">
      <formula>0</formula>
      <formula>-20</formula>
    </cfRule>
    <cfRule type="cellIs" dxfId="110" priority="68" operator="notBetween">
      <formula>0</formula>
      <formula>20</formula>
    </cfRule>
  </conditionalFormatting>
  <conditionalFormatting sqref="BN154">
    <cfRule type="cellIs" priority="61" stopIfTrue="1" operator="between">
      <formula>0</formula>
      <formula>610</formula>
    </cfRule>
    <cfRule type="cellIs" priority="62" stopIfTrue="1" operator="between">
      <formula>0</formula>
      <formula>-610</formula>
    </cfRule>
    <cfRule type="cellIs" dxfId="109" priority="63" stopIfTrue="1" operator="notBetween">
      <formula>0</formula>
      <formula>-610</formula>
    </cfRule>
    <cfRule type="cellIs" dxfId="108" priority="64" operator="notBetween">
      <formula>0</formula>
      <formula>610</formula>
    </cfRule>
  </conditionalFormatting>
  <conditionalFormatting sqref="E138">
    <cfRule type="cellIs" priority="57" stopIfTrue="1" operator="between">
      <formula>0</formula>
      <formula>20</formula>
    </cfRule>
    <cfRule type="cellIs" priority="58" stopIfTrue="1" operator="between">
      <formula>0</formula>
      <formula>-20</formula>
    </cfRule>
    <cfRule type="cellIs" dxfId="107" priority="59" stopIfTrue="1" operator="notBetween">
      <formula>0</formula>
      <formula>-20</formula>
    </cfRule>
    <cfRule type="cellIs" dxfId="106" priority="60" operator="notBetween">
      <formula>0</formula>
      <formula>20</formula>
    </cfRule>
  </conditionalFormatting>
  <conditionalFormatting sqref="E138">
    <cfRule type="cellIs" priority="53" stopIfTrue="1" operator="between">
      <formula>0</formula>
      <formula>610</formula>
    </cfRule>
    <cfRule type="cellIs" priority="54" stopIfTrue="1" operator="between">
      <formula>0</formula>
      <formula>-610</formula>
    </cfRule>
    <cfRule type="cellIs" dxfId="105" priority="55" stopIfTrue="1" operator="notBetween">
      <formula>0</formula>
      <formula>-610</formula>
    </cfRule>
    <cfRule type="cellIs" dxfId="104" priority="56" operator="notBetween">
      <formula>0</formula>
      <formula>610</formula>
    </cfRule>
  </conditionalFormatting>
  <conditionalFormatting sqref="E151">
    <cfRule type="cellIs" priority="49" stopIfTrue="1" operator="between">
      <formula>0</formula>
      <formula>20</formula>
    </cfRule>
    <cfRule type="cellIs" priority="50" stopIfTrue="1" operator="between">
      <formula>0</formula>
      <formula>-20</formula>
    </cfRule>
    <cfRule type="cellIs" dxfId="103" priority="51" stopIfTrue="1" operator="notBetween">
      <formula>0</formula>
      <formula>-20</formula>
    </cfRule>
    <cfRule type="cellIs" dxfId="102" priority="52" operator="notBetween">
      <formula>0</formula>
      <formula>20</formula>
    </cfRule>
  </conditionalFormatting>
  <conditionalFormatting sqref="BO138:CI138">
    <cfRule type="cellIs" priority="45" stopIfTrue="1" operator="between">
      <formula>0</formula>
      <formula>20</formula>
    </cfRule>
    <cfRule type="cellIs" priority="46" stopIfTrue="1" operator="between">
      <formula>0</formula>
      <formula>-20</formula>
    </cfRule>
    <cfRule type="cellIs" dxfId="101" priority="47" stopIfTrue="1" operator="notBetween">
      <formula>0</formula>
      <formula>-20</formula>
    </cfRule>
    <cfRule type="cellIs" dxfId="100" priority="48" operator="notBetween">
      <formula>0</formula>
      <formula>20</formula>
    </cfRule>
  </conditionalFormatting>
  <conditionalFormatting sqref="BO138:CI138">
    <cfRule type="cellIs" priority="41" stopIfTrue="1" operator="between">
      <formula>0</formula>
      <formula>610</formula>
    </cfRule>
    <cfRule type="cellIs" priority="42" stopIfTrue="1" operator="between">
      <formula>0</formula>
      <formula>-610</formula>
    </cfRule>
    <cfRule type="cellIs" dxfId="99" priority="43" stopIfTrue="1" operator="notBetween">
      <formula>0</formula>
      <formula>-610</formula>
    </cfRule>
    <cfRule type="cellIs" dxfId="98" priority="44" operator="notBetween">
      <formula>0</formula>
      <formula>610</formula>
    </cfRule>
  </conditionalFormatting>
  <conditionalFormatting sqref="BO154">
    <cfRule type="cellIs" priority="37" stopIfTrue="1" operator="between">
      <formula>0</formula>
      <formula>20</formula>
    </cfRule>
    <cfRule type="cellIs" priority="38" stopIfTrue="1" operator="between">
      <formula>0</formula>
      <formula>-20</formula>
    </cfRule>
    <cfRule type="cellIs" dxfId="97" priority="39" stopIfTrue="1" operator="notBetween">
      <formula>0</formula>
      <formula>-20</formula>
    </cfRule>
    <cfRule type="cellIs" dxfId="96" priority="40" operator="notBetween">
      <formula>0</formula>
      <formula>20</formula>
    </cfRule>
  </conditionalFormatting>
  <conditionalFormatting sqref="BO154">
    <cfRule type="cellIs" priority="33" stopIfTrue="1" operator="between">
      <formula>0</formula>
      <formula>610</formula>
    </cfRule>
    <cfRule type="cellIs" priority="34" stopIfTrue="1" operator="between">
      <formula>0</formula>
      <formula>-610</formula>
    </cfRule>
    <cfRule type="cellIs" dxfId="95" priority="35" stopIfTrue="1" operator="notBetween">
      <formula>0</formula>
      <formula>-610</formula>
    </cfRule>
    <cfRule type="cellIs" dxfId="94" priority="36" operator="notBetween">
      <formula>0</formula>
      <formula>610</formula>
    </cfRule>
  </conditionalFormatting>
  <conditionalFormatting sqref="BP154">
    <cfRule type="cellIs" priority="29" stopIfTrue="1" operator="between">
      <formula>0</formula>
      <formula>20</formula>
    </cfRule>
    <cfRule type="cellIs" priority="30" stopIfTrue="1" operator="between">
      <formula>0</formula>
      <formula>-20</formula>
    </cfRule>
    <cfRule type="cellIs" dxfId="93" priority="31" stopIfTrue="1" operator="notBetween">
      <formula>0</formula>
      <formula>-20</formula>
    </cfRule>
    <cfRule type="cellIs" dxfId="92" priority="32" operator="notBetween">
      <formula>0</formula>
      <formula>20</formula>
    </cfRule>
  </conditionalFormatting>
  <conditionalFormatting sqref="BP154">
    <cfRule type="cellIs" priority="25" stopIfTrue="1" operator="between">
      <formula>0</formula>
      <formula>610</formula>
    </cfRule>
    <cfRule type="cellIs" priority="26" stopIfTrue="1" operator="between">
      <formula>0</formula>
      <formula>-610</formula>
    </cfRule>
    <cfRule type="cellIs" dxfId="91" priority="27" stopIfTrue="1" operator="notBetween">
      <formula>0</formula>
      <formula>-610</formula>
    </cfRule>
    <cfRule type="cellIs" dxfId="90" priority="28" operator="notBetween">
      <formula>0</formula>
      <formula>610</formula>
    </cfRule>
  </conditionalFormatting>
  <conditionalFormatting sqref="CJ138:CL138">
    <cfRule type="cellIs" priority="21" stopIfTrue="1" operator="between">
      <formula>0</formula>
      <formula>20</formula>
    </cfRule>
    <cfRule type="cellIs" priority="22" stopIfTrue="1" operator="between">
      <formula>0</formula>
      <formula>-20</formula>
    </cfRule>
    <cfRule type="cellIs" dxfId="89" priority="23" stopIfTrue="1" operator="notBetween">
      <formula>0</formula>
      <formula>-20</formula>
    </cfRule>
    <cfRule type="cellIs" dxfId="88" priority="24" operator="notBetween">
      <formula>0</formula>
      <formula>20</formula>
    </cfRule>
  </conditionalFormatting>
  <conditionalFormatting sqref="CJ138:CL138">
    <cfRule type="cellIs" priority="17" stopIfTrue="1" operator="between">
      <formula>0</formula>
      <formula>610</formula>
    </cfRule>
    <cfRule type="cellIs" priority="18" stopIfTrue="1" operator="between">
      <formula>0</formula>
      <formula>-610</formula>
    </cfRule>
    <cfRule type="cellIs" dxfId="87" priority="19" stopIfTrue="1" operator="notBetween">
      <formula>0</formula>
      <formula>-610</formula>
    </cfRule>
    <cfRule type="cellIs" dxfId="86" priority="20" operator="notBetween">
      <formula>0</formula>
      <formula>610</formula>
    </cfRule>
  </conditionalFormatting>
  <conditionalFormatting sqref="CM138:CO138">
    <cfRule type="cellIs" priority="13" stopIfTrue="1" operator="between">
      <formula>0</formula>
      <formula>20</formula>
    </cfRule>
    <cfRule type="cellIs" priority="14" stopIfTrue="1" operator="between">
      <formula>0</formula>
      <formula>-20</formula>
    </cfRule>
    <cfRule type="cellIs" dxfId="85" priority="15" stopIfTrue="1" operator="notBetween">
      <formula>0</formula>
      <formula>-20</formula>
    </cfRule>
    <cfRule type="cellIs" dxfId="84" priority="16" operator="notBetween">
      <formula>0</formula>
      <formula>20</formula>
    </cfRule>
  </conditionalFormatting>
  <conditionalFormatting sqref="CM138:CO138">
    <cfRule type="cellIs" priority="9" stopIfTrue="1" operator="between">
      <formula>0</formula>
      <formula>610</formula>
    </cfRule>
    <cfRule type="cellIs" priority="10" stopIfTrue="1" operator="between">
      <formula>0</formula>
      <formula>-610</formula>
    </cfRule>
    <cfRule type="cellIs" dxfId="83" priority="11" stopIfTrue="1" operator="notBetween">
      <formula>0</formula>
      <formula>-610</formula>
    </cfRule>
    <cfRule type="cellIs" dxfId="82" priority="12" operator="notBetween">
      <formula>0</formula>
      <formula>610</formula>
    </cfRule>
  </conditionalFormatting>
  <conditionalFormatting sqref="CS138:CU138">
    <cfRule type="cellIs" priority="5" stopIfTrue="1" operator="between">
      <formula>0</formula>
      <formula>20</formula>
    </cfRule>
    <cfRule type="cellIs" priority="6" stopIfTrue="1" operator="between">
      <formula>0</formula>
      <formula>-20</formula>
    </cfRule>
    <cfRule type="cellIs" dxfId="81" priority="7" stopIfTrue="1" operator="notBetween">
      <formula>0</formula>
      <formula>-20</formula>
    </cfRule>
    <cfRule type="cellIs" dxfId="80" priority="8" operator="notBetween">
      <formula>0</formula>
      <formula>20</formula>
    </cfRule>
  </conditionalFormatting>
  <conditionalFormatting sqref="CS138:CU138">
    <cfRule type="cellIs" priority="1" stopIfTrue="1" operator="between">
      <formula>0</formula>
      <formula>610</formula>
    </cfRule>
    <cfRule type="cellIs" priority="2" stopIfTrue="1" operator="between">
      <formula>0</formula>
      <formula>-610</formula>
    </cfRule>
    <cfRule type="cellIs" dxfId="79" priority="3" stopIfTrue="1" operator="notBetween">
      <formula>0</formula>
      <formula>-610</formula>
    </cfRule>
    <cfRule type="cellIs" dxfId="78" priority="4" operator="notBetween">
      <formula>0</formula>
      <formula>610</formula>
    </cfRule>
  </conditionalFormatting>
  <pageMargins left="0.7" right="0.7" top="0.75" bottom="0.75" header="0.3" footer="0.3"/>
  <pageSetup scale="32" orientation="portrait" r:id="rId1"/>
  <colBreaks count="1" manualBreakCount="1">
    <brk id="10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No Direct Input" error="Do not manually enter data in this cell" promptTitle="Rate Division" prompt="Select rate division from drop down list">
          <x14:formula1>
            <xm:f>Map!$D$6:$D$55</xm:f>
          </x14:formula1>
          <xm:sqref>A5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I64"/>
  <sheetViews>
    <sheetView workbookViewId="0">
      <selection activeCell="E39" sqref="E39"/>
    </sheetView>
  </sheetViews>
  <sheetFormatPr defaultRowHeight="12.75"/>
  <cols>
    <col min="1" max="1" width="9.140625" style="2"/>
    <col min="2" max="2" width="2.5703125" style="18" customWidth="1"/>
    <col min="3" max="3" width="9.140625" style="2"/>
    <col min="4" max="4" width="44.42578125" style="2" bestFit="1" customWidth="1"/>
    <col min="5" max="5" width="1.42578125" style="2" customWidth="1"/>
    <col min="6" max="6" width="14.5703125" style="2" bestFit="1" customWidth="1"/>
    <col min="7" max="7" width="13.5703125" style="2" bestFit="1" customWidth="1"/>
    <col min="8" max="8" width="16" style="2" bestFit="1" customWidth="1"/>
    <col min="9" max="9" width="13.5703125" style="2" bestFit="1" customWidth="1"/>
    <col min="10" max="10" width="14.5703125" style="2" bestFit="1" customWidth="1"/>
    <col min="11" max="11" width="9.5703125" style="2" bestFit="1" customWidth="1"/>
    <col min="12" max="12" width="13.5703125" style="2" bestFit="1" customWidth="1"/>
    <col min="13" max="13" width="15.42578125" style="2" bestFit="1" customWidth="1"/>
    <col min="14" max="14" width="1.42578125" style="2" customWidth="1"/>
    <col min="15" max="15" width="14.85546875" style="2" bestFit="1" customWidth="1"/>
    <col min="16" max="16" width="13.85546875" style="2" bestFit="1" customWidth="1"/>
    <col min="17" max="17" width="16.28515625" style="2" bestFit="1" customWidth="1"/>
    <col min="18" max="18" width="13.85546875" style="2" bestFit="1" customWidth="1"/>
    <col min="19" max="19" width="14.85546875" style="2" bestFit="1" customWidth="1"/>
    <col min="20" max="20" width="9.5703125" style="2" bestFit="1" customWidth="1"/>
    <col min="21" max="21" width="13.5703125" style="2" bestFit="1" customWidth="1"/>
    <col min="22" max="22" width="15.42578125" style="2" bestFit="1" customWidth="1"/>
    <col min="23" max="23" width="1.42578125" style="2" customWidth="1"/>
    <col min="24" max="24" width="14.85546875" style="2" bestFit="1" customWidth="1"/>
    <col min="25" max="25" width="13.85546875" style="2" bestFit="1" customWidth="1"/>
    <col min="26" max="26" width="16.28515625" style="2" bestFit="1" customWidth="1"/>
    <col min="27" max="27" width="13.85546875" style="2" bestFit="1" customWidth="1"/>
    <col min="28" max="28" width="14.85546875" style="2" bestFit="1" customWidth="1"/>
    <col min="29" max="29" width="9.5703125" style="2" bestFit="1" customWidth="1"/>
    <col min="30" max="30" width="13.5703125" style="2" bestFit="1" customWidth="1"/>
    <col min="31" max="31" width="16.28515625" style="2" bestFit="1" customWidth="1"/>
    <col min="32" max="32" width="1.42578125" style="2" customWidth="1"/>
    <col min="33" max="33" width="14.85546875" style="2" bestFit="1" customWidth="1"/>
    <col min="34" max="34" width="13.85546875" style="2" bestFit="1" customWidth="1"/>
    <col min="35" max="35" width="16.28515625" style="2" bestFit="1" customWidth="1"/>
    <col min="36" max="36" width="13.85546875" style="2" bestFit="1" customWidth="1"/>
    <col min="37" max="37" width="14.85546875" style="2" bestFit="1" customWidth="1"/>
    <col min="38" max="38" width="9.5703125" style="2" bestFit="1" customWidth="1"/>
    <col min="39" max="39" width="13.85546875" style="2" bestFit="1" customWidth="1"/>
    <col min="40" max="40" width="16.28515625" style="2" bestFit="1" customWidth="1"/>
    <col min="41" max="41" width="1.42578125" style="2" customWidth="1"/>
    <col min="42" max="42" width="14.85546875" style="2" bestFit="1" customWidth="1"/>
    <col min="43" max="43" width="13.85546875" style="2" bestFit="1" customWidth="1"/>
    <col min="44" max="44" width="16.28515625" style="2" bestFit="1" customWidth="1"/>
    <col min="45" max="45" width="13.85546875" style="2" bestFit="1" customWidth="1"/>
    <col min="46" max="46" width="14.85546875" style="2" bestFit="1" customWidth="1"/>
    <col min="47" max="47" width="11.85546875" style="2" bestFit="1" customWidth="1"/>
    <col min="48" max="48" width="13.85546875" style="2" bestFit="1" customWidth="1"/>
    <col min="49" max="49" width="16.28515625" style="2" bestFit="1" customWidth="1"/>
    <col min="50" max="50" width="1.42578125" style="2" customWidth="1"/>
    <col min="51" max="51" width="14.85546875" style="2" bestFit="1" customWidth="1"/>
    <col min="52" max="52" width="13.85546875" style="2" bestFit="1" customWidth="1"/>
    <col min="53" max="53" width="16.28515625" style="2" bestFit="1" customWidth="1"/>
    <col min="54" max="54" width="13.85546875" style="2" bestFit="1" customWidth="1"/>
    <col min="55" max="55" width="14.85546875" style="2" bestFit="1" customWidth="1"/>
    <col min="56" max="56" width="11.85546875" style="2" bestFit="1" customWidth="1"/>
    <col min="57" max="57" width="13.85546875" style="2" bestFit="1" customWidth="1"/>
    <col min="58" max="58" width="16.28515625" style="2" bestFit="1" customWidth="1"/>
    <col min="59" max="59" width="1.42578125" style="2" customWidth="1"/>
    <col min="60" max="60" width="14.85546875" style="2" bestFit="1" customWidth="1"/>
    <col min="61" max="61" width="13.85546875" style="2" bestFit="1" customWidth="1"/>
    <col min="62" max="62" width="16.28515625" style="2" bestFit="1" customWidth="1"/>
    <col min="63" max="63" width="13.85546875" style="2" bestFit="1" customWidth="1"/>
    <col min="64" max="64" width="14.85546875" style="2" bestFit="1" customWidth="1"/>
    <col min="65" max="65" width="11.85546875" style="2" bestFit="1" customWidth="1"/>
    <col min="66" max="66" width="13.85546875" style="2" bestFit="1" customWidth="1"/>
    <col min="67" max="67" width="16.28515625" style="2" bestFit="1" customWidth="1"/>
    <col min="68" max="68" width="1.42578125" style="2" customWidth="1"/>
    <col min="69" max="69" width="14.85546875" style="2" bestFit="1" customWidth="1"/>
    <col min="70" max="70" width="13.85546875" style="2" bestFit="1" customWidth="1"/>
    <col min="71" max="71" width="16.28515625" style="2" bestFit="1" customWidth="1"/>
    <col min="72" max="72" width="13.85546875" style="2" bestFit="1" customWidth="1"/>
    <col min="73" max="73" width="14.85546875" style="2" bestFit="1" customWidth="1"/>
    <col min="74" max="74" width="11.85546875" style="2" bestFit="1" customWidth="1"/>
    <col min="75" max="75" width="13.85546875" style="2" bestFit="1" customWidth="1"/>
    <col min="76" max="76" width="16.28515625" style="2" bestFit="1" customWidth="1"/>
    <col min="77" max="77" width="1.42578125" style="2" customWidth="1"/>
    <col min="78" max="78" width="14.85546875" style="2" bestFit="1" customWidth="1"/>
    <col min="79" max="79" width="13.85546875" style="2" bestFit="1" customWidth="1"/>
    <col min="80" max="80" width="16.28515625" style="2" bestFit="1" customWidth="1"/>
    <col min="81" max="81" width="13.85546875" style="2" bestFit="1" customWidth="1"/>
    <col min="82" max="82" width="14.85546875" style="2" bestFit="1" customWidth="1"/>
    <col min="83" max="83" width="11.85546875" style="2" bestFit="1" customWidth="1"/>
    <col min="84" max="84" width="13.85546875" style="2" bestFit="1" customWidth="1"/>
    <col min="85" max="85" width="16.28515625" style="2" bestFit="1" customWidth="1"/>
    <col min="86" max="86" width="1.42578125" style="2" customWidth="1"/>
    <col min="87" max="87" width="14.85546875" style="2" bestFit="1" customWidth="1"/>
    <col min="88" max="88" width="13.85546875" style="2" bestFit="1" customWidth="1"/>
    <col min="89" max="89" width="16.28515625" style="2" bestFit="1" customWidth="1"/>
    <col min="90" max="90" width="13.85546875" style="2" bestFit="1" customWidth="1"/>
    <col min="91" max="91" width="14.85546875" style="2" bestFit="1" customWidth="1"/>
    <col min="92" max="92" width="11.85546875" style="2" bestFit="1" customWidth="1"/>
    <col min="93" max="93" width="13.85546875" style="2" bestFit="1" customWidth="1"/>
    <col min="94" max="94" width="16.28515625" style="2" bestFit="1" customWidth="1"/>
    <col min="95" max="95" width="1.42578125" style="2" customWidth="1"/>
    <col min="96" max="96" width="14.85546875" style="2" bestFit="1" customWidth="1"/>
    <col min="97" max="97" width="13.85546875" style="2" bestFit="1" customWidth="1"/>
    <col min="98" max="98" width="16.28515625" style="2" bestFit="1" customWidth="1"/>
    <col min="99" max="99" width="13.85546875" style="2" bestFit="1" customWidth="1"/>
    <col min="100" max="100" width="14.85546875" style="2" bestFit="1" customWidth="1"/>
    <col min="101" max="101" width="9.5703125" style="2" bestFit="1" customWidth="1"/>
    <col min="102" max="102" width="13.85546875" style="2" bestFit="1" customWidth="1"/>
    <col min="103" max="103" width="16.28515625" style="2" bestFit="1" customWidth="1"/>
    <col min="104" max="104" width="1.42578125" style="2" customWidth="1"/>
    <col min="105" max="105" width="14.85546875" style="2" bestFit="1" customWidth="1"/>
    <col min="106" max="106" width="13.85546875" style="2" bestFit="1" customWidth="1"/>
    <col min="107" max="107" width="16.28515625" style="2" bestFit="1" customWidth="1"/>
    <col min="108" max="108" width="13.85546875" style="2" bestFit="1" customWidth="1"/>
    <col min="109" max="109" width="14.85546875" style="2" bestFit="1" customWidth="1"/>
    <col min="110" max="110" width="9.5703125" style="2" bestFit="1" customWidth="1"/>
    <col min="111" max="111" width="13.140625" style="2" bestFit="1" customWidth="1"/>
    <col min="112" max="112" width="16.28515625" style="2" bestFit="1" customWidth="1"/>
    <col min="113" max="113" width="1.42578125" style="2" customWidth="1"/>
    <col min="114" max="16384" width="9.140625" style="2"/>
  </cols>
  <sheetData>
    <row r="1" spans="1:113">
      <c r="B1" s="17" t="s">
        <v>130</v>
      </c>
      <c r="D1" s="3" t="s">
        <v>4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5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6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121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B7" s="17"/>
      <c r="E7" s="21"/>
      <c r="F7" s="22" t="s">
        <v>7</v>
      </c>
      <c r="G7" s="22" t="s">
        <v>7</v>
      </c>
      <c r="H7" s="22" t="s">
        <v>7</v>
      </c>
      <c r="I7" s="22" t="s">
        <v>7</v>
      </c>
      <c r="J7" s="22" t="s">
        <v>7</v>
      </c>
      <c r="K7" s="22" t="s">
        <v>7</v>
      </c>
      <c r="L7" s="22" t="s">
        <v>7</v>
      </c>
      <c r="M7" s="22" t="s">
        <v>7</v>
      </c>
      <c r="N7" s="21"/>
      <c r="O7" s="22" t="s">
        <v>8</v>
      </c>
      <c r="P7" s="22" t="s">
        <v>8</v>
      </c>
      <c r="Q7" s="22" t="s">
        <v>8</v>
      </c>
      <c r="R7" s="22" t="s">
        <v>8</v>
      </c>
      <c r="S7" s="22" t="s">
        <v>8</v>
      </c>
      <c r="T7" s="22" t="s">
        <v>8</v>
      </c>
      <c r="U7" s="22" t="s">
        <v>8</v>
      </c>
      <c r="V7" s="22" t="s">
        <v>8</v>
      </c>
      <c r="W7" s="21"/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1"/>
      <c r="AG7" s="22" t="s">
        <v>10</v>
      </c>
      <c r="AH7" s="22" t="s">
        <v>10</v>
      </c>
      <c r="AI7" s="22" t="s">
        <v>10</v>
      </c>
      <c r="AJ7" s="22" t="s">
        <v>10</v>
      </c>
      <c r="AK7" s="22" t="s">
        <v>10</v>
      </c>
      <c r="AL7" s="22" t="s">
        <v>10</v>
      </c>
      <c r="AM7" s="22" t="s">
        <v>10</v>
      </c>
      <c r="AN7" s="22" t="s">
        <v>10</v>
      </c>
      <c r="AO7" s="21"/>
      <c r="AP7" s="22" t="s">
        <v>11</v>
      </c>
      <c r="AQ7" s="22" t="s">
        <v>11</v>
      </c>
      <c r="AR7" s="22" t="s">
        <v>11</v>
      </c>
      <c r="AS7" s="22" t="s">
        <v>11</v>
      </c>
      <c r="AT7" s="22" t="s">
        <v>11</v>
      </c>
      <c r="AU7" s="22" t="s">
        <v>11</v>
      </c>
      <c r="AV7" s="22" t="s">
        <v>11</v>
      </c>
      <c r="AW7" s="22" t="s">
        <v>11</v>
      </c>
      <c r="AX7" s="21"/>
      <c r="AY7" s="22" t="s">
        <v>12</v>
      </c>
      <c r="AZ7" s="22" t="s">
        <v>12</v>
      </c>
      <c r="BA7" s="22" t="s">
        <v>12</v>
      </c>
      <c r="BB7" s="22" t="s">
        <v>12</v>
      </c>
      <c r="BC7" s="22" t="s">
        <v>12</v>
      </c>
      <c r="BD7" s="22" t="s">
        <v>12</v>
      </c>
      <c r="BE7" s="22" t="s">
        <v>12</v>
      </c>
      <c r="BF7" s="22" t="s">
        <v>12</v>
      </c>
      <c r="BG7" s="21"/>
      <c r="BH7" s="22" t="s">
        <v>13</v>
      </c>
      <c r="BI7" s="22" t="s">
        <v>13</v>
      </c>
      <c r="BJ7" s="22" t="s">
        <v>13</v>
      </c>
      <c r="BK7" s="22" t="s">
        <v>13</v>
      </c>
      <c r="BL7" s="22" t="s">
        <v>13</v>
      </c>
      <c r="BM7" s="22" t="s">
        <v>13</v>
      </c>
      <c r="BN7" s="22" t="s">
        <v>13</v>
      </c>
      <c r="BO7" s="22" t="s">
        <v>13</v>
      </c>
      <c r="BP7" s="21"/>
      <c r="BQ7" s="22" t="s">
        <v>1</v>
      </c>
      <c r="BR7" s="22" t="s">
        <v>1</v>
      </c>
      <c r="BS7" s="22" t="s">
        <v>1</v>
      </c>
      <c r="BT7" s="22" t="s">
        <v>1</v>
      </c>
      <c r="BU7" s="22" t="s">
        <v>1</v>
      </c>
      <c r="BV7" s="22" t="s">
        <v>1</v>
      </c>
      <c r="BW7" s="22" t="s">
        <v>1</v>
      </c>
      <c r="BX7" s="22" t="s">
        <v>1</v>
      </c>
      <c r="BY7" s="21"/>
      <c r="BZ7" s="22" t="s">
        <v>14</v>
      </c>
      <c r="CA7" s="22" t="s">
        <v>14</v>
      </c>
      <c r="CB7" s="22" t="s">
        <v>14</v>
      </c>
      <c r="CC7" s="22" t="s">
        <v>14</v>
      </c>
      <c r="CD7" s="22" t="s">
        <v>14</v>
      </c>
      <c r="CE7" s="22" t="s">
        <v>14</v>
      </c>
      <c r="CF7" s="22" t="s">
        <v>14</v>
      </c>
      <c r="CG7" s="22" t="s">
        <v>14</v>
      </c>
      <c r="CH7" s="21"/>
      <c r="CI7" s="22" t="s">
        <v>15</v>
      </c>
      <c r="CJ7" s="22" t="s">
        <v>15</v>
      </c>
      <c r="CK7" s="22" t="s">
        <v>15</v>
      </c>
      <c r="CL7" s="22" t="s">
        <v>15</v>
      </c>
      <c r="CM7" s="22" t="s">
        <v>15</v>
      </c>
      <c r="CN7" s="22" t="s">
        <v>15</v>
      </c>
      <c r="CO7" s="22" t="s">
        <v>15</v>
      </c>
      <c r="CP7" s="22" t="s">
        <v>15</v>
      </c>
      <c r="CQ7" s="21"/>
      <c r="CR7" s="22" t="s">
        <v>16</v>
      </c>
      <c r="CS7" s="22" t="s">
        <v>16</v>
      </c>
      <c r="CT7" s="22" t="s">
        <v>16</v>
      </c>
      <c r="CU7" s="22" t="s">
        <v>16</v>
      </c>
      <c r="CV7" s="22" t="s">
        <v>16</v>
      </c>
      <c r="CW7" s="22" t="s">
        <v>16</v>
      </c>
      <c r="CX7" s="22" t="s">
        <v>16</v>
      </c>
      <c r="CY7" s="22" t="s">
        <v>16</v>
      </c>
      <c r="CZ7" s="21"/>
      <c r="DA7" s="22" t="s">
        <v>17</v>
      </c>
      <c r="DB7" s="22" t="s">
        <v>17</v>
      </c>
      <c r="DC7" s="22" t="s">
        <v>17</v>
      </c>
      <c r="DD7" s="22" t="s">
        <v>17</v>
      </c>
      <c r="DE7" s="22" t="s">
        <v>17</v>
      </c>
      <c r="DF7" s="22" t="s">
        <v>17</v>
      </c>
      <c r="DG7" s="22" t="s">
        <v>17</v>
      </c>
      <c r="DH7" s="22" t="s">
        <v>17</v>
      </c>
      <c r="DI7" s="21"/>
    </row>
    <row r="8" spans="1:113" ht="38.25">
      <c r="A8" s="16" t="s">
        <v>129</v>
      </c>
      <c r="B8" s="17" t="s">
        <v>134</v>
      </c>
      <c r="E8" s="9"/>
      <c r="F8" s="1" t="s">
        <v>18</v>
      </c>
      <c r="G8" s="1" t="s">
        <v>19</v>
      </c>
      <c r="H8" s="1" t="s">
        <v>20</v>
      </c>
      <c r="I8" s="1" t="s">
        <v>21</v>
      </c>
      <c r="J8" s="1" t="s">
        <v>22</v>
      </c>
      <c r="K8" s="1" t="s">
        <v>23</v>
      </c>
      <c r="L8" s="1" t="s">
        <v>24</v>
      </c>
      <c r="M8" s="1" t="s">
        <v>2</v>
      </c>
      <c r="N8" s="9"/>
      <c r="O8" s="1" t="s">
        <v>18</v>
      </c>
      <c r="P8" s="1" t="s">
        <v>19</v>
      </c>
      <c r="Q8" s="1" t="s">
        <v>20</v>
      </c>
      <c r="R8" s="1" t="s">
        <v>21</v>
      </c>
      <c r="S8" s="1" t="s">
        <v>22</v>
      </c>
      <c r="T8" s="1" t="s">
        <v>23</v>
      </c>
      <c r="U8" s="1" t="s">
        <v>24</v>
      </c>
      <c r="V8" s="1" t="s">
        <v>2</v>
      </c>
      <c r="W8" s="9"/>
      <c r="X8" s="1" t="s">
        <v>18</v>
      </c>
      <c r="Y8" s="1" t="s">
        <v>19</v>
      </c>
      <c r="Z8" s="1" t="s">
        <v>20</v>
      </c>
      <c r="AA8" s="1" t="s">
        <v>21</v>
      </c>
      <c r="AB8" s="1" t="s">
        <v>22</v>
      </c>
      <c r="AC8" s="1" t="s">
        <v>23</v>
      </c>
      <c r="AD8" s="1" t="s">
        <v>24</v>
      </c>
      <c r="AE8" s="1" t="s">
        <v>2</v>
      </c>
      <c r="AF8" s="9"/>
      <c r="AG8" s="1" t="s">
        <v>18</v>
      </c>
      <c r="AH8" s="1" t="s">
        <v>19</v>
      </c>
      <c r="AI8" s="1" t="s">
        <v>20</v>
      </c>
      <c r="AJ8" s="1" t="s">
        <v>21</v>
      </c>
      <c r="AK8" s="1" t="s">
        <v>22</v>
      </c>
      <c r="AL8" s="1" t="s">
        <v>23</v>
      </c>
      <c r="AM8" s="1" t="s">
        <v>24</v>
      </c>
      <c r="AN8" s="1" t="s">
        <v>2</v>
      </c>
      <c r="AO8" s="9"/>
      <c r="AP8" s="1" t="s">
        <v>18</v>
      </c>
      <c r="AQ8" s="1" t="s">
        <v>19</v>
      </c>
      <c r="AR8" s="1" t="s">
        <v>20</v>
      </c>
      <c r="AS8" s="1" t="s">
        <v>21</v>
      </c>
      <c r="AT8" s="1" t="s">
        <v>22</v>
      </c>
      <c r="AU8" s="1" t="s">
        <v>23</v>
      </c>
      <c r="AV8" s="1" t="s">
        <v>24</v>
      </c>
      <c r="AW8" s="1" t="s">
        <v>2</v>
      </c>
      <c r="AX8" s="9"/>
      <c r="AY8" s="1" t="s">
        <v>18</v>
      </c>
      <c r="AZ8" s="1" t="s">
        <v>19</v>
      </c>
      <c r="BA8" s="1" t="s">
        <v>20</v>
      </c>
      <c r="BB8" s="1" t="s">
        <v>21</v>
      </c>
      <c r="BC8" s="1" t="s">
        <v>22</v>
      </c>
      <c r="BD8" s="1" t="s">
        <v>23</v>
      </c>
      <c r="BE8" s="1" t="s">
        <v>24</v>
      </c>
      <c r="BF8" s="1" t="s">
        <v>2</v>
      </c>
      <c r="BG8" s="9"/>
      <c r="BH8" s="1" t="s">
        <v>18</v>
      </c>
      <c r="BI8" s="1" t="s">
        <v>19</v>
      </c>
      <c r="BJ8" s="1" t="s">
        <v>20</v>
      </c>
      <c r="BK8" s="1" t="s">
        <v>21</v>
      </c>
      <c r="BL8" s="1" t="s">
        <v>22</v>
      </c>
      <c r="BM8" s="1" t="s">
        <v>23</v>
      </c>
      <c r="BN8" s="1" t="s">
        <v>24</v>
      </c>
      <c r="BO8" s="1" t="s">
        <v>2</v>
      </c>
      <c r="BP8" s="9"/>
      <c r="BQ8" s="1" t="s">
        <v>18</v>
      </c>
      <c r="BR8" s="1" t="s">
        <v>19</v>
      </c>
      <c r="BS8" s="1" t="s">
        <v>20</v>
      </c>
      <c r="BT8" s="1" t="s">
        <v>21</v>
      </c>
      <c r="BU8" s="1" t="s">
        <v>22</v>
      </c>
      <c r="BV8" s="1" t="s">
        <v>23</v>
      </c>
      <c r="BW8" s="1" t="s">
        <v>24</v>
      </c>
      <c r="BX8" s="1" t="s">
        <v>2</v>
      </c>
      <c r="BY8" s="9"/>
      <c r="BZ8" s="1" t="s">
        <v>18</v>
      </c>
      <c r="CA8" s="1" t="s">
        <v>19</v>
      </c>
      <c r="CB8" s="1" t="s">
        <v>20</v>
      </c>
      <c r="CC8" s="1" t="s">
        <v>21</v>
      </c>
      <c r="CD8" s="1" t="s">
        <v>22</v>
      </c>
      <c r="CE8" s="1" t="s">
        <v>23</v>
      </c>
      <c r="CF8" s="1" t="s">
        <v>24</v>
      </c>
      <c r="CG8" s="1" t="s">
        <v>2</v>
      </c>
      <c r="CH8" s="9"/>
      <c r="CI8" s="1" t="s">
        <v>18</v>
      </c>
      <c r="CJ8" s="1" t="s">
        <v>19</v>
      </c>
      <c r="CK8" s="1" t="s">
        <v>20</v>
      </c>
      <c r="CL8" s="1" t="s">
        <v>21</v>
      </c>
      <c r="CM8" s="1" t="s">
        <v>22</v>
      </c>
      <c r="CN8" s="1" t="s">
        <v>23</v>
      </c>
      <c r="CO8" s="1" t="s">
        <v>24</v>
      </c>
      <c r="CP8" s="1" t="s">
        <v>2</v>
      </c>
      <c r="CQ8" s="9"/>
      <c r="CR8" s="1" t="s">
        <v>18</v>
      </c>
      <c r="CS8" s="1" t="s">
        <v>19</v>
      </c>
      <c r="CT8" s="1" t="s">
        <v>20</v>
      </c>
      <c r="CU8" s="1" t="s">
        <v>21</v>
      </c>
      <c r="CV8" s="1" t="s">
        <v>22</v>
      </c>
      <c r="CW8" s="1" t="s">
        <v>23</v>
      </c>
      <c r="CX8" s="1" t="s">
        <v>24</v>
      </c>
      <c r="CY8" s="1" t="s">
        <v>2</v>
      </c>
      <c r="CZ8" s="9"/>
      <c r="DA8" s="1" t="s">
        <v>18</v>
      </c>
      <c r="DB8" s="1" t="s">
        <v>19</v>
      </c>
      <c r="DC8" s="1" t="s">
        <v>20</v>
      </c>
      <c r="DD8" s="1" t="s">
        <v>21</v>
      </c>
      <c r="DE8" s="1" t="s">
        <v>22</v>
      </c>
      <c r="DF8" s="1" t="s">
        <v>23</v>
      </c>
      <c r="DG8" s="1" t="s">
        <v>24</v>
      </c>
      <c r="DH8" s="1" t="s">
        <v>2</v>
      </c>
      <c r="DI8" s="9"/>
    </row>
    <row r="9" spans="1:113">
      <c r="A9" s="2" t="str">
        <f>INDEX(Map!$A$6:$B$70,MATCH('FY12 Essbase'!C9,Map!$A$6:$A$70,0),2)</f>
        <v>001DIV</v>
      </c>
      <c r="B9" s="17" t="s">
        <v>135</v>
      </c>
      <c r="C9" s="3" t="s">
        <v>79</v>
      </c>
      <c r="D9" s="3" t="s">
        <v>37</v>
      </c>
      <c r="E9" s="10"/>
      <c r="F9" s="4">
        <v>1383.26</v>
      </c>
      <c r="G9" s="4">
        <v>125.6</v>
      </c>
      <c r="H9" s="4">
        <v>121285.37</v>
      </c>
      <c r="I9" s="4">
        <v>11012.94</v>
      </c>
      <c r="J9" s="4">
        <v>-3669.47</v>
      </c>
      <c r="K9" s="5" t="s">
        <v>681</v>
      </c>
      <c r="L9" s="4">
        <v>-333.19</v>
      </c>
      <c r="M9" s="4">
        <v>126786.79</v>
      </c>
      <c r="N9" s="10"/>
      <c r="O9" s="4">
        <v>1383.26</v>
      </c>
      <c r="P9" s="4">
        <v>125.6</v>
      </c>
      <c r="Q9" s="4">
        <v>121285.37</v>
      </c>
      <c r="R9" s="4">
        <v>11012.94</v>
      </c>
      <c r="S9" s="4">
        <v>-3669.47</v>
      </c>
      <c r="T9" s="5" t="s">
        <v>681</v>
      </c>
      <c r="U9" s="4">
        <v>-333.19</v>
      </c>
      <c r="V9" s="4">
        <v>126786.79</v>
      </c>
      <c r="W9" s="10"/>
      <c r="X9" s="4">
        <v>1383.26</v>
      </c>
      <c r="Y9" s="4">
        <v>125.6</v>
      </c>
      <c r="Z9" s="4">
        <v>121285.37</v>
      </c>
      <c r="AA9" s="4">
        <v>11012.94</v>
      </c>
      <c r="AB9" s="4">
        <v>-3669.47</v>
      </c>
      <c r="AC9" s="5" t="s">
        <v>681</v>
      </c>
      <c r="AD9" s="4">
        <v>-333.19</v>
      </c>
      <c r="AE9" s="4">
        <v>126786.79</v>
      </c>
      <c r="AF9" s="10"/>
      <c r="AG9" s="4">
        <v>1383.26</v>
      </c>
      <c r="AH9" s="4">
        <v>125.6</v>
      </c>
      <c r="AI9" s="4">
        <v>121285.37</v>
      </c>
      <c r="AJ9" s="4">
        <v>11012.94</v>
      </c>
      <c r="AK9" s="4">
        <v>-3669.47</v>
      </c>
      <c r="AL9" s="5" t="s">
        <v>681</v>
      </c>
      <c r="AM9" s="4">
        <v>-333.19</v>
      </c>
      <c r="AN9" s="4">
        <v>126786.79</v>
      </c>
      <c r="AO9" s="10"/>
      <c r="AP9" s="4">
        <v>1383.26</v>
      </c>
      <c r="AQ9" s="4">
        <v>125.6</v>
      </c>
      <c r="AR9" s="4">
        <v>121285.37</v>
      </c>
      <c r="AS9" s="4">
        <v>11012.94</v>
      </c>
      <c r="AT9" s="4">
        <v>-3669.47</v>
      </c>
      <c r="AU9" s="5" t="s">
        <v>681</v>
      </c>
      <c r="AV9" s="4">
        <v>-333.19</v>
      </c>
      <c r="AW9" s="4">
        <v>126786.79</v>
      </c>
      <c r="AX9" s="10"/>
      <c r="AY9" s="4">
        <v>1383.26</v>
      </c>
      <c r="AZ9" s="4">
        <v>125.6</v>
      </c>
      <c r="BA9" s="4">
        <v>121285.37</v>
      </c>
      <c r="BB9" s="4">
        <v>11012.94</v>
      </c>
      <c r="BC9" s="4">
        <v>-3669.47</v>
      </c>
      <c r="BD9" s="5" t="s">
        <v>681</v>
      </c>
      <c r="BE9" s="4">
        <v>-333.19</v>
      </c>
      <c r="BF9" s="4">
        <v>126786.79</v>
      </c>
      <c r="BG9" s="10"/>
      <c r="BH9" s="4">
        <v>1383.26</v>
      </c>
      <c r="BI9" s="4">
        <v>125.6</v>
      </c>
      <c r="BJ9" s="4">
        <v>121285.37</v>
      </c>
      <c r="BK9" s="4">
        <v>11012.94</v>
      </c>
      <c r="BL9" s="4">
        <v>-3669.47</v>
      </c>
      <c r="BM9" s="5" t="s">
        <v>681</v>
      </c>
      <c r="BN9" s="4">
        <v>-333.19</v>
      </c>
      <c r="BO9" s="4">
        <v>126786.79</v>
      </c>
      <c r="BP9" s="10"/>
      <c r="BQ9" s="4">
        <v>1383.26</v>
      </c>
      <c r="BR9" s="4">
        <v>125.6</v>
      </c>
      <c r="BS9" s="4">
        <v>121285.37</v>
      </c>
      <c r="BT9" s="4">
        <v>11012.94</v>
      </c>
      <c r="BU9" s="4">
        <v>-3669.47</v>
      </c>
      <c r="BV9" s="5" t="s">
        <v>681</v>
      </c>
      <c r="BW9" s="4">
        <v>-333.19</v>
      </c>
      <c r="BX9" s="4">
        <v>126786.79</v>
      </c>
      <c r="BY9" s="10"/>
      <c r="BZ9" s="4">
        <v>1383.26</v>
      </c>
      <c r="CA9" s="4">
        <v>125.6</v>
      </c>
      <c r="CB9" s="4">
        <v>121285.37</v>
      </c>
      <c r="CC9" s="4">
        <v>11012.94</v>
      </c>
      <c r="CD9" s="4">
        <v>-3669.47</v>
      </c>
      <c r="CE9" s="5" t="s">
        <v>681</v>
      </c>
      <c r="CF9" s="4">
        <v>-333.19</v>
      </c>
      <c r="CG9" s="4">
        <v>126786.79</v>
      </c>
      <c r="CH9" s="10"/>
      <c r="CI9" s="4">
        <v>1383.26</v>
      </c>
      <c r="CJ9" s="4">
        <v>125.6</v>
      </c>
      <c r="CK9" s="4">
        <v>121285.37</v>
      </c>
      <c r="CL9" s="4">
        <v>11012.94</v>
      </c>
      <c r="CM9" s="4">
        <v>-3669.47</v>
      </c>
      <c r="CN9" s="5" t="s">
        <v>681</v>
      </c>
      <c r="CO9" s="4">
        <v>-333.19</v>
      </c>
      <c r="CP9" s="4">
        <v>126786.79</v>
      </c>
      <c r="CQ9" s="10"/>
      <c r="CR9" s="4">
        <v>1383.26</v>
      </c>
      <c r="CS9" s="4">
        <v>125.6</v>
      </c>
      <c r="CT9" s="4">
        <v>121285.37</v>
      </c>
      <c r="CU9" s="4">
        <v>11012.94</v>
      </c>
      <c r="CV9" s="4">
        <v>-3669.47</v>
      </c>
      <c r="CW9" s="5" t="s">
        <v>681</v>
      </c>
      <c r="CX9" s="4">
        <v>-333.19</v>
      </c>
      <c r="CY9" s="4">
        <v>126786.79</v>
      </c>
      <c r="CZ9" s="10"/>
      <c r="DA9" s="4">
        <v>-477.42</v>
      </c>
      <c r="DB9" s="4">
        <v>-32.11</v>
      </c>
      <c r="DC9" s="4">
        <v>117694.86</v>
      </c>
      <c r="DD9" s="4">
        <v>7915.16</v>
      </c>
      <c r="DE9" s="4">
        <v>-3699.76</v>
      </c>
      <c r="DF9" s="5" t="s">
        <v>681</v>
      </c>
      <c r="DG9" s="4">
        <v>-248.81</v>
      </c>
      <c r="DH9" s="4">
        <v>122170.98000000001</v>
      </c>
      <c r="DI9" s="10"/>
    </row>
    <row r="10" spans="1:113">
      <c r="A10" s="2" t="str">
        <f>INDEX(Map!$A$6:$B$70,MATCH('FY12 Essbase'!C10,Map!$A$6:$A$70,0),2)</f>
        <v>002DIV</v>
      </c>
      <c r="B10" s="17" t="s">
        <v>136</v>
      </c>
      <c r="C10" s="3" t="s">
        <v>105</v>
      </c>
      <c r="D10" s="3" t="s">
        <v>63</v>
      </c>
      <c r="E10" s="10"/>
      <c r="F10" s="4">
        <v>127632776.48999999</v>
      </c>
      <c r="G10" s="4">
        <v>4525643.9000000004</v>
      </c>
      <c r="H10" s="4">
        <v>15795320.17</v>
      </c>
      <c r="I10" s="4">
        <v>1434244.87</v>
      </c>
      <c r="J10" s="4">
        <v>6969052.8899999997</v>
      </c>
      <c r="K10" s="5" t="s">
        <v>681</v>
      </c>
      <c r="L10" s="4">
        <v>632977.49</v>
      </c>
      <c r="M10" s="4">
        <v>-107326824.97</v>
      </c>
      <c r="N10" s="10"/>
      <c r="O10" s="4">
        <v>127632776.48999999</v>
      </c>
      <c r="P10" s="4">
        <v>4525643.9000000004</v>
      </c>
      <c r="Q10" s="4">
        <v>15795320.17</v>
      </c>
      <c r="R10" s="4">
        <v>1434244.87</v>
      </c>
      <c r="S10" s="4">
        <v>2306311.06</v>
      </c>
      <c r="T10" s="5" t="s">
        <v>681</v>
      </c>
      <c r="U10" s="4">
        <v>215611.48</v>
      </c>
      <c r="V10" s="4">
        <v>-112406932.80999999</v>
      </c>
      <c r="W10" s="10"/>
      <c r="X10" s="4">
        <v>127632776.48999999</v>
      </c>
      <c r="Y10" s="4">
        <v>4525643.9000000004</v>
      </c>
      <c r="Z10" s="4">
        <v>3769336.04</v>
      </c>
      <c r="AA10" s="4">
        <v>1451910</v>
      </c>
      <c r="AB10" s="4">
        <v>-2115378.58</v>
      </c>
      <c r="AC10" s="5" t="s">
        <v>681</v>
      </c>
      <c r="AD10" s="4">
        <v>-177871.69</v>
      </c>
      <c r="AE10" s="4">
        <v>-129230424.61999999</v>
      </c>
      <c r="AF10" s="10"/>
      <c r="AG10" s="4">
        <v>127632776.48999999</v>
      </c>
      <c r="AH10" s="4">
        <v>4525643.9000000004</v>
      </c>
      <c r="AI10" s="4">
        <v>3769336.04</v>
      </c>
      <c r="AJ10" s="4">
        <v>1451910</v>
      </c>
      <c r="AK10" s="4">
        <v>-1219230.01</v>
      </c>
      <c r="AL10" s="5" t="s">
        <v>681</v>
      </c>
      <c r="AM10" s="4">
        <v>-131222.92000000001</v>
      </c>
      <c r="AN10" s="4">
        <v>-128287627.28</v>
      </c>
      <c r="AO10" s="10"/>
      <c r="AP10" s="4">
        <v>127632776.48999999</v>
      </c>
      <c r="AQ10" s="4">
        <v>4525643.9000000004</v>
      </c>
      <c r="AR10" s="4">
        <v>3769336.04</v>
      </c>
      <c r="AS10" s="4">
        <v>1451910</v>
      </c>
      <c r="AT10" s="4">
        <v>492166.01</v>
      </c>
      <c r="AU10" s="5" t="s">
        <v>681</v>
      </c>
      <c r="AV10" s="4">
        <v>16033.11</v>
      </c>
      <c r="AW10" s="4">
        <v>-126428975.22999999</v>
      </c>
      <c r="AX10" s="10"/>
      <c r="AY10" s="4">
        <v>127632776.48999999</v>
      </c>
      <c r="AZ10" s="4">
        <v>4525643.9000000004</v>
      </c>
      <c r="BA10" s="4">
        <v>33603182.07</v>
      </c>
      <c r="BB10" s="4">
        <v>1472677.26</v>
      </c>
      <c r="BC10" s="4">
        <v>7288191.6500000004</v>
      </c>
      <c r="BD10" s="5" t="s">
        <v>681</v>
      </c>
      <c r="BE10" s="4">
        <v>629385.09</v>
      </c>
      <c r="BF10" s="4">
        <v>-89164984.320000008</v>
      </c>
      <c r="BG10" s="10"/>
      <c r="BH10" s="4">
        <v>127632776.48999999</v>
      </c>
      <c r="BI10" s="4">
        <v>4525643.9000000004</v>
      </c>
      <c r="BJ10" s="4">
        <v>33603182.07</v>
      </c>
      <c r="BK10" s="4">
        <v>1472677.26</v>
      </c>
      <c r="BL10" s="4">
        <v>1305731.83</v>
      </c>
      <c r="BM10" s="5" t="s">
        <v>681</v>
      </c>
      <c r="BN10" s="4">
        <v>87501.55</v>
      </c>
      <c r="BO10" s="4">
        <v>-95689327.679999992</v>
      </c>
      <c r="BP10" s="10"/>
      <c r="BQ10" s="4">
        <v>127632776.48999999</v>
      </c>
      <c r="BR10" s="4">
        <v>4525643.9000000004</v>
      </c>
      <c r="BS10" s="4">
        <v>33603182.07</v>
      </c>
      <c r="BT10" s="4">
        <v>1472677.26</v>
      </c>
      <c r="BU10" s="4">
        <v>-12241282.92</v>
      </c>
      <c r="BV10" s="5" t="s">
        <v>681</v>
      </c>
      <c r="BW10" s="4">
        <v>-1117309.32</v>
      </c>
      <c r="BX10" s="4">
        <v>-110441153.3</v>
      </c>
      <c r="BY10" s="10"/>
      <c r="BZ10" s="4">
        <v>127632776.48999999</v>
      </c>
      <c r="CA10" s="4">
        <v>5010455.9000000004</v>
      </c>
      <c r="CB10" s="4">
        <v>26967052.07</v>
      </c>
      <c r="CC10" s="4">
        <v>1951473.15</v>
      </c>
      <c r="CD10" s="4">
        <v>-10081995.050000001</v>
      </c>
      <c r="CE10" s="5" t="s">
        <v>681</v>
      </c>
      <c r="CF10" s="4">
        <v>-930939.63</v>
      </c>
      <c r="CG10" s="4">
        <v>-114737641.84999999</v>
      </c>
      <c r="CH10" s="10"/>
      <c r="CI10" s="4">
        <v>127632776.48999999</v>
      </c>
      <c r="CJ10" s="4">
        <v>5010455.9000000004</v>
      </c>
      <c r="CK10" s="4">
        <v>26967052.07</v>
      </c>
      <c r="CL10" s="4">
        <v>1951473.15</v>
      </c>
      <c r="CM10" s="4">
        <v>-13356587.42</v>
      </c>
      <c r="CN10" s="5" t="s">
        <v>681</v>
      </c>
      <c r="CO10" s="4">
        <v>-1231210.47</v>
      </c>
      <c r="CP10" s="4">
        <v>-118312505.06</v>
      </c>
      <c r="CQ10" s="10"/>
      <c r="CR10" s="4">
        <v>127632776.48999999</v>
      </c>
      <c r="CS10" s="4">
        <v>5010455.9000000004</v>
      </c>
      <c r="CT10" s="4">
        <v>26967052.07</v>
      </c>
      <c r="CU10" s="4">
        <v>1951473.15</v>
      </c>
      <c r="CV10" s="4">
        <v>-10300166.640000001</v>
      </c>
      <c r="CW10" s="5" t="s">
        <v>681</v>
      </c>
      <c r="CX10" s="4">
        <v>-961993.37</v>
      </c>
      <c r="CY10" s="4">
        <v>-114986867.18000001</v>
      </c>
      <c r="CZ10" s="10"/>
      <c r="DA10" s="4">
        <v>209040250.97999999</v>
      </c>
      <c r="DB10" s="4">
        <v>4641253.4000000004</v>
      </c>
      <c r="DC10" s="4">
        <v>22061730.280000001</v>
      </c>
      <c r="DD10" s="4">
        <v>1471226.6</v>
      </c>
      <c r="DE10" s="4">
        <v>11198373.5</v>
      </c>
      <c r="DF10" s="5" t="s">
        <v>681</v>
      </c>
      <c r="DG10" s="4">
        <v>807519.51</v>
      </c>
      <c r="DH10" s="4">
        <v>-178142654.49000001</v>
      </c>
      <c r="DI10" s="10"/>
    </row>
    <row r="11" spans="1:113">
      <c r="A11" s="2" t="str">
        <f>INDEX(Map!$A$6:$B$70,MATCH('FY12 Essbase'!C11,Map!$A$6:$A$70,0),2)</f>
        <v>003DIV</v>
      </c>
      <c r="B11" s="17" t="s">
        <v>134</v>
      </c>
      <c r="C11" s="3" t="s">
        <v>77</v>
      </c>
      <c r="D11" s="3" t="s">
        <v>35</v>
      </c>
      <c r="E11" s="10"/>
      <c r="F11" s="4">
        <v>159683.49</v>
      </c>
      <c r="G11" s="4">
        <v>14499.56</v>
      </c>
      <c r="H11" s="4">
        <v>18589174.210000001</v>
      </c>
      <c r="I11" s="4">
        <v>1687932.09</v>
      </c>
      <c r="J11" s="4">
        <v>-21892.31</v>
      </c>
      <c r="K11" s="5" t="s">
        <v>681</v>
      </c>
      <c r="L11" s="4">
        <v>-1987.86</v>
      </c>
      <c r="M11" s="4">
        <v>20079043.080000002</v>
      </c>
      <c r="N11" s="10"/>
      <c r="O11" s="4">
        <v>159683.49</v>
      </c>
      <c r="P11" s="4">
        <v>14499.56</v>
      </c>
      <c r="Q11" s="4">
        <v>18589174.210000001</v>
      </c>
      <c r="R11" s="4">
        <v>1687932.09</v>
      </c>
      <c r="S11" s="4">
        <v>-21892.31</v>
      </c>
      <c r="T11" s="5" t="s">
        <v>681</v>
      </c>
      <c r="U11" s="4">
        <v>-1987.86</v>
      </c>
      <c r="V11" s="4">
        <v>20079043.080000002</v>
      </c>
      <c r="W11" s="10"/>
      <c r="X11" s="4">
        <v>159683.49</v>
      </c>
      <c r="Y11" s="4">
        <v>14499.56</v>
      </c>
      <c r="Z11" s="4">
        <v>18589174.210000001</v>
      </c>
      <c r="AA11" s="4">
        <v>1687932.09</v>
      </c>
      <c r="AB11" s="4">
        <v>-21892.31</v>
      </c>
      <c r="AC11" s="5" t="s">
        <v>681</v>
      </c>
      <c r="AD11" s="4">
        <v>-1987.86</v>
      </c>
      <c r="AE11" s="4">
        <v>20079043.080000002</v>
      </c>
      <c r="AF11" s="10"/>
      <c r="AG11" s="4">
        <v>159683.49</v>
      </c>
      <c r="AH11" s="4">
        <v>14499.56</v>
      </c>
      <c r="AI11" s="4">
        <v>18589174.210000001</v>
      </c>
      <c r="AJ11" s="4">
        <v>1687932.09</v>
      </c>
      <c r="AK11" s="4">
        <v>-21892.31</v>
      </c>
      <c r="AL11" s="5" t="s">
        <v>681</v>
      </c>
      <c r="AM11" s="4">
        <v>-1987.86</v>
      </c>
      <c r="AN11" s="4">
        <v>20079043.080000002</v>
      </c>
      <c r="AO11" s="10"/>
      <c r="AP11" s="4">
        <v>159683.49</v>
      </c>
      <c r="AQ11" s="4">
        <v>14499.56</v>
      </c>
      <c r="AR11" s="4">
        <v>18589174.210000001</v>
      </c>
      <c r="AS11" s="4">
        <v>1687932.09</v>
      </c>
      <c r="AT11" s="4">
        <v>-21892.31</v>
      </c>
      <c r="AU11" s="5" t="s">
        <v>681</v>
      </c>
      <c r="AV11" s="4">
        <v>-1987.86</v>
      </c>
      <c r="AW11" s="4">
        <v>20079043.080000002</v>
      </c>
      <c r="AX11" s="10"/>
      <c r="AY11" s="4">
        <v>159683.49</v>
      </c>
      <c r="AZ11" s="4">
        <v>14499.56</v>
      </c>
      <c r="BA11" s="4">
        <v>18589174.210000001</v>
      </c>
      <c r="BB11" s="4">
        <v>1687932.09</v>
      </c>
      <c r="BC11" s="4">
        <v>-21892.31</v>
      </c>
      <c r="BD11" s="5" t="s">
        <v>681</v>
      </c>
      <c r="BE11" s="4">
        <v>-1987.86</v>
      </c>
      <c r="BF11" s="4">
        <v>20079043.080000002</v>
      </c>
      <c r="BG11" s="10"/>
      <c r="BH11" s="4">
        <v>159683.49</v>
      </c>
      <c r="BI11" s="4">
        <v>14499.56</v>
      </c>
      <c r="BJ11" s="4">
        <v>18589174.210000001</v>
      </c>
      <c r="BK11" s="4">
        <v>1687932.09</v>
      </c>
      <c r="BL11" s="4">
        <v>-21892.31</v>
      </c>
      <c r="BM11" s="5" t="s">
        <v>681</v>
      </c>
      <c r="BN11" s="4">
        <v>-1987.86</v>
      </c>
      <c r="BO11" s="4">
        <v>20079043.080000002</v>
      </c>
      <c r="BP11" s="10"/>
      <c r="BQ11" s="4">
        <v>159683.49</v>
      </c>
      <c r="BR11" s="4">
        <v>14499.56</v>
      </c>
      <c r="BS11" s="4">
        <v>18589174.210000001</v>
      </c>
      <c r="BT11" s="4">
        <v>1687932.09</v>
      </c>
      <c r="BU11" s="4">
        <v>-21892.31</v>
      </c>
      <c r="BV11" s="5" t="s">
        <v>681</v>
      </c>
      <c r="BW11" s="4">
        <v>-1987.86</v>
      </c>
      <c r="BX11" s="4">
        <v>20079043.080000002</v>
      </c>
      <c r="BY11" s="10"/>
      <c r="BZ11" s="4">
        <v>159683.49</v>
      </c>
      <c r="CA11" s="4">
        <v>14499.56</v>
      </c>
      <c r="CB11" s="4">
        <v>18589174.210000001</v>
      </c>
      <c r="CC11" s="4">
        <v>1687932.09</v>
      </c>
      <c r="CD11" s="4">
        <v>-21892.31</v>
      </c>
      <c r="CE11" s="5" t="s">
        <v>681</v>
      </c>
      <c r="CF11" s="4">
        <v>-1987.86</v>
      </c>
      <c r="CG11" s="4">
        <v>20079043.080000002</v>
      </c>
      <c r="CH11" s="10"/>
      <c r="CI11" s="4">
        <v>159683.49</v>
      </c>
      <c r="CJ11" s="4">
        <v>14499.56</v>
      </c>
      <c r="CK11" s="4">
        <v>18589174.210000001</v>
      </c>
      <c r="CL11" s="4">
        <v>1687932.09</v>
      </c>
      <c r="CM11" s="4">
        <v>-21892.31</v>
      </c>
      <c r="CN11" s="5" t="s">
        <v>681</v>
      </c>
      <c r="CO11" s="4">
        <v>-1987.86</v>
      </c>
      <c r="CP11" s="4">
        <v>20079043.080000002</v>
      </c>
      <c r="CQ11" s="10"/>
      <c r="CR11" s="4">
        <v>159683.49</v>
      </c>
      <c r="CS11" s="4">
        <v>14499.56</v>
      </c>
      <c r="CT11" s="4">
        <v>18589174.210000001</v>
      </c>
      <c r="CU11" s="4">
        <v>1687932.09</v>
      </c>
      <c r="CV11" s="4">
        <v>-21892.31</v>
      </c>
      <c r="CW11" s="5" t="s">
        <v>681</v>
      </c>
      <c r="CX11" s="4">
        <v>-1987.86</v>
      </c>
      <c r="CY11" s="4">
        <v>20079043.080000002</v>
      </c>
      <c r="CZ11" s="10"/>
      <c r="DA11" s="4">
        <v>162111.76</v>
      </c>
      <c r="DB11" s="4">
        <v>10902.25</v>
      </c>
      <c r="DC11" s="4">
        <v>20128598.100000001</v>
      </c>
      <c r="DD11" s="4">
        <v>1353677.65</v>
      </c>
      <c r="DE11" s="4">
        <v>73300.86</v>
      </c>
      <c r="DF11" s="5" t="s">
        <v>681</v>
      </c>
      <c r="DG11" s="4">
        <v>4929.59</v>
      </c>
      <c r="DH11" s="4">
        <v>21387492.190000001</v>
      </c>
      <c r="DI11" s="10"/>
    </row>
    <row r="12" spans="1:113">
      <c r="A12" s="2" t="str">
        <f>INDEX(Map!$A$6:$B$70,MATCH('FY12 Essbase'!C12,Map!$A$6:$A$70,0),2)</f>
        <v>004DIV</v>
      </c>
      <c r="B12" s="17" t="s">
        <v>135</v>
      </c>
      <c r="C12" s="3" t="s">
        <v>74</v>
      </c>
      <c r="D12" s="3" t="s">
        <v>32</v>
      </c>
      <c r="E12" s="10"/>
      <c r="F12" s="4">
        <v>-1507.4</v>
      </c>
      <c r="G12" s="4">
        <v>-136.88</v>
      </c>
      <c r="H12" s="4">
        <v>177331.39</v>
      </c>
      <c r="I12" s="4">
        <v>16102.02</v>
      </c>
      <c r="J12" s="4">
        <v>38843.83</v>
      </c>
      <c r="K12" s="5" t="s">
        <v>681</v>
      </c>
      <c r="L12" s="4">
        <v>3527.09</v>
      </c>
      <c r="M12" s="4">
        <v>237448.61000000002</v>
      </c>
      <c r="N12" s="10"/>
      <c r="O12" s="4">
        <v>-1507.4</v>
      </c>
      <c r="P12" s="4">
        <v>-136.88</v>
      </c>
      <c r="Q12" s="4">
        <v>177331.39</v>
      </c>
      <c r="R12" s="4">
        <v>16102.02</v>
      </c>
      <c r="S12" s="4">
        <v>38843.83</v>
      </c>
      <c r="T12" s="5" t="s">
        <v>681</v>
      </c>
      <c r="U12" s="4">
        <v>3527.09</v>
      </c>
      <c r="V12" s="4">
        <v>237448.61000000002</v>
      </c>
      <c r="W12" s="10"/>
      <c r="X12" s="4">
        <v>-1507.4</v>
      </c>
      <c r="Y12" s="4">
        <v>-136.88</v>
      </c>
      <c r="Z12" s="4">
        <v>177331.39</v>
      </c>
      <c r="AA12" s="4">
        <v>16102.02</v>
      </c>
      <c r="AB12" s="4">
        <v>38843.83</v>
      </c>
      <c r="AC12" s="5" t="s">
        <v>681</v>
      </c>
      <c r="AD12" s="4">
        <v>3527.09</v>
      </c>
      <c r="AE12" s="4">
        <v>237448.61000000002</v>
      </c>
      <c r="AF12" s="10"/>
      <c r="AG12" s="4">
        <v>-1507.4</v>
      </c>
      <c r="AH12" s="4">
        <v>-136.88</v>
      </c>
      <c r="AI12" s="4">
        <v>177331.39</v>
      </c>
      <c r="AJ12" s="4">
        <v>16102.02</v>
      </c>
      <c r="AK12" s="4">
        <v>38843.83</v>
      </c>
      <c r="AL12" s="5" t="s">
        <v>681</v>
      </c>
      <c r="AM12" s="4">
        <v>3527.09</v>
      </c>
      <c r="AN12" s="4">
        <v>237448.61000000002</v>
      </c>
      <c r="AO12" s="10"/>
      <c r="AP12" s="4">
        <v>-1507.4</v>
      </c>
      <c r="AQ12" s="4">
        <v>-136.88</v>
      </c>
      <c r="AR12" s="4">
        <v>177331.39</v>
      </c>
      <c r="AS12" s="4">
        <v>16102.02</v>
      </c>
      <c r="AT12" s="4">
        <v>38843.83</v>
      </c>
      <c r="AU12" s="5" t="s">
        <v>681</v>
      </c>
      <c r="AV12" s="4">
        <v>3527.09</v>
      </c>
      <c r="AW12" s="4">
        <v>237448.61000000002</v>
      </c>
      <c r="AX12" s="10"/>
      <c r="AY12" s="4">
        <v>-1507.4</v>
      </c>
      <c r="AZ12" s="4">
        <v>-136.88</v>
      </c>
      <c r="BA12" s="4">
        <v>177331.39</v>
      </c>
      <c r="BB12" s="4">
        <v>16102.02</v>
      </c>
      <c r="BC12" s="4">
        <v>38843.83</v>
      </c>
      <c r="BD12" s="5" t="s">
        <v>681</v>
      </c>
      <c r="BE12" s="4">
        <v>3527.09</v>
      </c>
      <c r="BF12" s="4">
        <v>237448.61000000002</v>
      </c>
      <c r="BG12" s="10"/>
      <c r="BH12" s="4">
        <v>-1507.4</v>
      </c>
      <c r="BI12" s="4">
        <v>-136.88</v>
      </c>
      <c r="BJ12" s="4">
        <v>177331.39</v>
      </c>
      <c r="BK12" s="4">
        <v>16102.02</v>
      </c>
      <c r="BL12" s="4">
        <v>38843.83</v>
      </c>
      <c r="BM12" s="5" t="s">
        <v>681</v>
      </c>
      <c r="BN12" s="4">
        <v>3527.09</v>
      </c>
      <c r="BO12" s="4">
        <v>237448.61000000002</v>
      </c>
      <c r="BP12" s="10"/>
      <c r="BQ12" s="4">
        <v>-1507.4</v>
      </c>
      <c r="BR12" s="4">
        <v>-136.88</v>
      </c>
      <c r="BS12" s="4">
        <v>177331.39</v>
      </c>
      <c r="BT12" s="4">
        <v>16102.02</v>
      </c>
      <c r="BU12" s="4">
        <v>38843.83</v>
      </c>
      <c r="BV12" s="5" t="s">
        <v>681</v>
      </c>
      <c r="BW12" s="4">
        <v>3527.09</v>
      </c>
      <c r="BX12" s="4">
        <v>237448.61000000002</v>
      </c>
      <c r="BY12" s="10"/>
      <c r="BZ12" s="4">
        <v>-1507.4</v>
      </c>
      <c r="CA12" s="4">
        <v>-136.88</v>
      </c>
      <c r="CB12" s="4">
        <v>177331.39</v>
      </c>
      <c r="CC12" s="4">
        <v>16102.02</v>
      </c>
      <c r="CD12" s="4">
        <v>38843.83</v>
      </c>
      <c r="CE12" s="5" t="s">
        <v>681</v>
      </c>
      <c r="CF12" s="4">
        <v>3527.09</v>
      </c>
      <c r="CG12" s="4">
        <v>237448.61000000002</v>
      </c>
      <c r="CH12" s="10"/>
      <c r="CI12" s="4">
        <v>-1507.4</v>
      </c>
      <c r="CJ12" s="4">
        <v>-136.88</v>
      </c>
      <c r="CK12" s="4">
        <v>177331.39</v>
      </c>
      <c r="CL12" s="4">
        <v>16102.02</v>
      </c>
      <c r="CM12" s="4">
        <v>38843.83</v>
      </c>
      <c r="CN12" s="5" t="s">
        <v>681</v>
      </c>
      <c r="CO12" s="4">
        <v>3527.09</v>
      </c>
      <c r="CP12" s="4">
        <v>237448.61000000002</v>
      </c>
      <c r="CQ12" s="10"/>
      <c r="CR12" s="4">
        <v>-1507.4</v>
      </c>
      <c r="CS12" s="4">
        <v>-136.88</v>
      </c>
      <c r="CT12" s="4">
        <v>177331.39</v>
      </c>
      <c r="CU12" s="4">
        <v>16102.02</v>
      </c>
      <c r="CV12" s="4">
        <v>38843.83</v>
      </c>
      <c r="CW12" s="5" t="s">
        <v>681</v>
      </c>
      <c r="CX12" s="4">
        <v>3527.09</v>
      </c>
      <c r="CY12" s="4">
        <v>237448.61000000002</v>
      </c>
      <c r="CZ12" s="10"/>
      <c r="DA12" s="4">
        <v>-3993.18</v>
      </c>
      <c r="DB12" s="4">
        <v>-268.56</v>
      </c>
      <c r="DC12" s="4">
        <v>164162.74</v>
      </c>
      <c r="DD12" s="4">
        <v>11040.18</v>
      </c>
      <c r="DE12" s="4">
        <v>401.17</v>
      </c>
      <c r="DF12" s="5" t="s">
        <v>681</v>
      </c>
      <c r="DG12" s="4">
        <v>26.98</v>
      </c>
      <c r="DH12" s="4">
        <v>179892.81</v>
      </c>
      <c r="DI12" s="10"/>
    </row>
    <row r="13" spans="1:113">
      <c r="A13" s="2" t="str">
        <f>INDEX(Map!$A$6:$B$70,MATCH('FY12 Essbase'!C13,Map!$A$6:$A$70,0),2)</f>
        <v>005DIV</v>
      </c>
      <c r="B13" s="17" t="s">
        <v>138</v>
      </c>
      <c r="C13" s="3" t="s">
        <v>88</v>
      </c>
      <c r="D13" s="3" t="s">
        <v>46</v>
      </c>
      <c r="E13" s="10"/>
      <c r="F13" s="4">
        <v>351019.42</v>
      </c>
      <c r="G13" s="4">
        <v>31873.23</v>
      </c>
      <c r="H13" s="4">
        <v>45570847.710000001</v>
      </c>
      <c r="I13" s="4">
        <v>4137918.95</v>
      </c>
      <c r="J13" s="4">
        <v>2891137.28</v>
      </c>
      <c r="K13" s="5" t="s">
        <v>681</v>
      </c>
      <c r="L13" s="4">
        <v>262520.71999999997</v>
      </c>
      <c r="M13" s="4">
        <v>52479532.010000005</v>
      </c>
      <c r="N13" s="10"/>
      <c r="O13" s="4">
        <v>351019.42</v>
      </c>
      <c r="P13" s="4">
        <v>31873.23</v>
      </c>
      <c r="Q13" s="4">
        <v>45570847.710000001</v>
      </c>
      <c r="R13" s="4">
        <v>4137918.95</v>
      </c>
      <c r="S13" s="4">
        <v>2891137.28</v>
      </c>
      <c r="T13" s="5" t="s">
        <v>681</v>
      </c>
      <c r="U13" s="4">
        <v>262520.71999999997</v>
      </c>
      <c r="V13" s="4">
        <v>52479532.010000005</v>
      </c>
      <c r="W13" s="10"/>
      <c r="X13" s="4">
        <v>351019.42</v>
      </c>
      <c r="Y13" s="4">
        <v>31873.23</v>
      </c>
      <c r="Z13" s="4">
        <v>45570847.710000001</v>
      </c>
      <c r="AA13" s="4">
        <v>4137918.95</v>
      </c>
      <c r="AB13" s="4">
        <v>2891137.28</v>
      </c>
      <c r="AC13" s="5" t="s">
        <v>681</v>
      </c>
      <c r="AD13" s="4">
        <v>262520.71999999997</v>
      </c>
      <c r="AE13" s="4">
        <v>52479532.010000005</v>
      </c>
      <c r="AF13" s="10"/>
      <c r="AG13" s="4">
        <v>351019.42</v>
      </c>
      <c r="AH13" s="4">
        <v>31873.23</v>
      </c>
      <c r="AI13" s="4">
        <v>45570847.710000001</v>
      </c>
      <c r="AJ13" s="4">
        <v>4137918.95</v>
      </c>
      <c r="AK13" s="4">
        <v>2891137.28</v>
      </c>
      <c r="AL13" s="5" t="s">
        <v>681</v>
      </c>
      <c r="AM13" s="4">
        <v>262520.71999999997</v>
      </c>
      <c r="AN13" s="4">
        <v>52479532.010000005</v>
      </c>
      <c r="AO13" s="10"/>
      <c r="AP13" s="4">
        <v>351019.42</v>
      </c>
      <c r="AQ13" s="4">
        <v>31873.23</v>
      </c>
      <c r="AR13" s="4">
        <v>45570847.710000001</v>
      </c>
      <c r="AS13" s="4">
        <v>4137918.95</v>
      </c>
      <c r="AT13" s="4">
        <v>2891137.28</v>
      </c>
      <c r="AU13" s="5" t="s">
        <v>681</v>
      </c>
      <c r="AV13" s="4">
        <v>262520.71999999997</v>
      </c>
      <c r="AW13" s="4">
        <v>52479532.010000005</v>
      </c>
      <c r="AX13" s="10"/>
      <c r="AY13" s="4">
        <v>351019.42</v>
      </c>
      <c r="AZ13" s="4">
        <v>31873.23</v>
      </c>
      <c r="BA13" s="4">
        <v>45570847.710000001</v>
      </c>
      <c r="BB13" s="4">
        <v>4137918.95</v>
      </c>
      <c r="BC13" s="4">
        <v>2891137.28</v>
      </c>
      <c r="BD13" s="5" t="s">
        <v>681</v>
      </c>
      <c r="BE13" s="4">
        <v>262520.71999999997</v>
      </c>
      <c r="BF13" s="4">
        <v>52479532.010000005</v>
      </c>
      <c r="BG13" s="10"/>
      <c r="BH13" s="4">
        <v>351019.42</v>
      </c>
      <c r="BI13" s="4">
        <v>31873.23</v>
      </c>
      <c r="BJ13" s="4">
        <v>45570847.710000001</v>
      </c>
      <c r="BK13" s="4">
        <v>4137918.95</v>
      </c>
      <c r="BL13" s="4">
        <v>2891137.28</v>
      </c>
      <c r="BM13" s="5" t="s">
        <v>681</v>
      </c>
      <c r="BN13" s="4">
        <v>262520.71999999997</v>
      </c>
      <c r="BO13" s="4">
        <v>52479532.010000005</v>
      </c>
      <c r="BP13" s="10"/>
      <c r="BQ13" s="4">
        <v>351019.42</v>
      </c>
      <c r="BR13" s="4">
        <v>31873.23</v>
      </c>
      <c r="BS13" s="4">
        <v>45570847.710000001</v>
      </c>
      <c r="BT13" s="4">
        <v>4137918.95</v>
      </c>
      <c r="BU13" s="4">
        <v>2891137.28</v>
      </c>
      <c r="BV13" s="5" t="s">
        <v>681</v>
      </c>
      <c r="BW13" s="4">
        <v>262520.71999999997</v>
      </c>
      <c r="BX13" s="4">
        <v>52479532.010000005</v>
      </c>
      <c r="BY13" s="10"/>
      <c r="BZ13" s="4">
        <v>351019.42</v>
      </c>
      <c r="CA13" s="4">
        <v>31873.23</v>
      </c>
      <c r="CB13" s="4">
        <v>45570847.710000001</v>
      </c>
      <c r="CC13" s="4">
        <v>4137918.95</v>
      </c>
      <c r="CD13" s="4">
        <v>2891137.28</v>
      </c>
      <c r="CE13" s="5" t="s">
        <v>681</v>
      </c>
      <c r="CF13" s="4">
        <v>262520.71999999997</v>
      </c>
      <c r="CG13" s="4">
        <v>52479532.010000005</v>
      </c>
      <c r="CH13" s="10"/>
      <c r="CI13" s="4">
        <v>351019.42</v>
      </c>
      <c r="CJ13" s="4">
        <v>31873.23</v>
      </c>
      <c r="CK13" s="4">
        <v>45570847.710000001</v>
      </c>
      <c r="CL13" s="4">
        <v>4137918.95</v>
      </c>
      <c r="CM13" s="4">
        <v>2891137.28</v>
      </c>
      <c r="CN13" s="5" t="s">
        <v>681</v>
      </c>
      <c r="CO13" s="4">
        <v>262520.71999999997</v>
      </c>
      <c r="CP13" s="4">
        <v>52479532.010000005</v>
      </c>
      <c r="CQ13" s="10"/>
      <c r="CR13" s="4">
        <v>351019.42</v>
      </c>
      <c r="CS13" s="4">
        <v>31873.23</v>
      </c>
      <c r="CT13" s="4">
        <v>45570847.710000001</v>
      </c>
      <c r="CU13" s="4">
        <v>4137918.95</v>
      </c>
      <c r="CV13" s="4">
        <v>2891137.28</v>
      </c>
      <c r="CW13" s="5" t="s">
        <v>681</v>
      </c>
      <c r="CX13" s="4">
        <v>262520.71999999997</v>
      </c>
      <c r="CY13" s="4">
        <v>52479532.010000005</v>
      </c>
      <c r="CZ13" s="10"/>
      <c r="DA13" s="4">
        <v>321679.38</v>
      </c>
      <c r="DB13" s="4">
        <v>21633.41</v>
      </c>
      <c r="DC13" s="4">
        <v>47786952.409999996</v>
      </c>
      <c r="DD13" s="4">
        <v>3213742.41</v>
      </c>
      <c r="DE13" s="4">
        <v>119731.13</v>
      </c>
      <c r="DF13" s="5" t="s">
        <v>681</v>
      </c>
      <c r="DG13" s="4">
        <v>8052.09</v>
      </c>
      <c r="DH13" s="4">
        <v>50785165.25</v>
      </c>
      <c r="DI13" s="10"/>
    </row>
    <row r="14" spans="1:113">
      <c r="A14" s="2" t="str">
        <f>INDEX(Map!$A$6:$B$70,MATCH('FY12 Essbase'!C14,Map!$A$6:$A$70,0),2)</f>
        <v>006DIV</v>
      </c>
      <c r="B14" s="17" t="s">
        <v>139</v>
      </c>
      <c r="C14" s="3" t="s">
        <v>81</v>
      </c>
      <c r="D14" s="3" t="s">
        <v>39</v>
      </c>
      <c r="E14" s="10"/>
      <c r="F14" s="4">
        <v>8202.2000000000007</v>
      </c>
      <c r="G14" s="4">
        <v>744.77</v>
      </c>
      <c r="H14" s="4">
        <v>844057.48</v>
      </c>
      <c r="I14" s="4">
        <v>76642.009999999995</v>
      </c>
      <c r="J14" s="4">
        <v>-12540.9</v>
      </c>
      <c r="K14" s="5" t="s">
        <v>681</v>
      </c>
      <c r="L14" s="4">
        <v>-1138.74</v>
      </c>
      <c r="M14" s="4">
        <v>898072.88</v>
      </c>
      <c r="N14" s="10"/>
      <c r="O14" s="4">
        <v>8202.2000000000007</v>
      </c>
      <c r="P14" s="4">
        <v>744.77</v>
      </c>
      <c r="Q14" s="4">
        <v>844057.48</v>
      </c>
      <c r="R14" s="4">
        <v>76642.009999999995</v>
      </c>
      <c r="S14" s="4">
        <v>-12540.9</v>
      </c>
      <c r="T14" s="5" t="s">
        <v>681</v>
      </c>
      <c r="U14" s="4">
        <v>-1138.74</v>
      </c>
      <c r="V14" s="4">
        <v>898072.88</v>
      </c>
      <c r="W14" s="10"/>
      <c r="X14" s="4">
        <v>8202.2000000000007</v>
      </c>
      <c r="Y14" s="4">
        <v>744.77</v>
      </c>
      <c r="Z14" s="4">
        <v>844057.48</v>
      </c>
      <c r="AA14" s="4">
        <v>76642.009999999995</v>
      </c>
      <c r="AB14" s="4">
        <v>-12540.9</v>
      </c>
      <c r="AC14" s="5" t="s">
        <v>681</v>
      </c>
      <c r="AD14" s="4">
        <v>-1138.74</v>
      </c>
      <c r="AE14" s="4">
        <v>898072.88</v>
      </c>
      <c r="AF14" s="10"/>
      <c r="AG14" s="4">
        <v>8202.2000000000007</v>
      </c>
      <c r="AH14" s="4">
        <v>744.77</v>
      </c>
      <c r="AI14" s="4">
        <v>844057.48</v>
      </c>
      <c r="AJ14" s="4">
        <v>76642.009999999995</v>
      </c>
      <c r="AK14" s="4">
        <v>-12540.9</v>
      </c>
      <c r="AL14" s="5" t="s">
        <v>681</v>
      </c>
      <c r="AM14" s="4">
        <v>-1138.74</v>
      </c>
      <c r="AN14" s="4">
        <v>898072.88</v>
      </c>
      <c r="AO14" s="10"/>
      <c r="AP14" s="4">
        <v>8202.2000000000007</v>
      </c>
      <c r="AQ14" s="4">
        <v>744.77</v>
      </c>
      <c r="AR14" s="4">
        <v>844057.48</v>
      </c>
      <c r="AS14" s="4">
        <v>76642.009999999995</v>
      </c>
      <c r="AT14" s="4">
        <v>-12540.9</v>
      </c>
      <c r="AU14" s="5" t="s">
        <v>681</v>
      </c>
      <c r="AV14" s="4">
        <v>-1138.74</v>
      </c>
      <c r="AW14" s="4">
        <v>898072.88</v>
      </c>
      <c r="AX14" s="10"/>
      <c r="AY14" s="4">
        <v>8202.2000000000007</v>
      </c>
      <c r="AZ14" s="4">
        <v>744.77</v>
      </c>
      <c r="BA14" s="4">
        <v>844057.48</v>
      </c>
      <c r="BB14" s="4">
        <v>76642.009999999995</v>
      </c>
      <c r="BC14" s="4">
        <v>-12540.9</v>
      </c>
      <c r="BD14" s="5" t="s">
        <v>681</v>
      </c>
      <c r="BE14" s="4">
        <v>-1138.74</v>
      </c>
      <c r="BF14" s="4">
        <v>898072.88</v>
      </c>
      <c r="BG14" s="10"/>
      <c r="BH14" s="4">
        <v>8202.2000000000007</v>
      </c>
      <c r="BI14" s="4">
        <v>744.77</v>
      </c>
      <c r="BJ14" s="4">
        <v>844057.48</v>
      </c>
      <c r="BK14" s="4">
        <v>76642.009999999995</v>
      </c>
      <c r="BL14" s="4">
        <v>-12540.9</v>
      </c>
      <c r="BM14" s="5" t="s">
        <v>681</v>
      </c>
      <c r="BN14" s="4">
        <v>-1138.74</v>
      </c>
      <c r="BO14" s="4">
        <v>898072.88</v>
      </c>
      <c r="BP14" s="10"/>
      <c r="BQ14" s="4">
        <v>8202.2000000000007</v>
      </c>
      <c r="BR14" s="4">
        <v>744.77</v>
      </c>
      <c r="BS14" s="4">
        <v>844057.48</v>
      </c>
      <c r="BT14" s="4">
        <v>76642.009999999995</v>
      </c>
      <c r="BU14" s="4">
        <v>-12540.9</v>
      </c>
      <c r="BV14" s="5" t="s">
        <v>681</v>
      </c>
      <c r="BW14" s="4">
        <v>-1138.74</v>
      </c>
      <c r="BX14" s="4">
        <v>898072.88</v>
      </c>
      <c r="BY14" s="10"/>
      <c r="BZ14" s="4">
        <v>8202.2000000000007</v>
      </c>
      <c r="CA14" s="4">
        <v>744.77</v>
      </c>
      <c r="CB14" s="4">
        <v>844057.48</v>
      </c>
      <c r="CC14" s="4">
        <v>76642.009999999995</v>
      </c>
      <c r="CD14" s="4">
        <v>-12540.9</v>
      </c>
      <c r="CE14" s="5" t="s">
        <v>681</v>
      </c>
      <c r="CF14" s="4">
        <v>-1138.74</v>
      </c>
      <c r="CG14" s="4">
        <v>898072.88</v>
      </c>
      <c r="CH14" s="10"/>
      <c r="CI14" s="4">
        <v>8202.2000000000007</v>
      </c>
      <c r="CJ14" s="4">
        <v>744.77</v>
      </c>
      <c r="CK14" s="4">
        <v>844057.48</v>
      </c>
      <c r="CL14" s="4">
        <v>76642.009999999995</v>
      </c>
      <c r="CM14" s="4">
        <v>-12540.9</v>
      </c>
      <c r="CN14" s="5" t="s">
        <v>681</v>
      </c>
      <c r="CO14" s="4">
        <v>-1138.74</v>
      </c>
      <c r="CP14" s="4">
        <v>898072.88</v>
      </c>
      <c r="CQ14" s="10"/>
      <c r="CR14" s="4">
        <v>8202.2000000000007</v>
      </c>
      <c r="CS14" s="4">
        <v>744.77</v>
      </c>
      <c r="CT14" s="4">
        <v>844057.48</v>
      </c>
      <c r="CU14" s="4">
        <v>76642.009999999995</v>
      </c>
      <c r="CV14" s="4">
        <v>-12540.9</v>
      </c>
      <c r="CW14" s="5" t="s">
        <v>681</v>
      </c>
      <c r="CX14" s="4">
        <v>-1138.74</v>
      </c>
      <c r="CY14" s="4">
        <v>898072.88</v>
      </c>
      <c r="CZ14" s="10"/>
      <c r="DA14" s="4">
        <v>6552.04</v>
      </c>
      <c r="DB14" s="4">
        <v>440.63</v>
      </c>
      <c r="DC14" s="4">
        <v>807090.93</v>
      </c>
      <c r="DD14" s="4">
        <v>54278.04</v>
      </c>
      <c r="DE14" s="4">
        <v>2002.42</v>
      </c>
      <c r="DF14" s="5" t="s">
        <v>681</v>
      </c>
      <c r="DG14" s="4">
        <v>134.66</v>
      </c>
      <c r="DH14" s="4">
        <v>856513.38000000012</v>
      </c>
      <c r="DI14" s="10"/>
    </row>
    <row r="15" spans="1:113">
      <c r="A15" s="2" t="str">
        <f>INDEX(Map!$A$6:$B$70,MATCH('FY12 Essbase'!C15,Map!$A$6:$A$70,0),2)</f>
        <v>007DIV</v>
      </c>
      <c r="B15" s="17"/>
      <c r="C15" s="3" t="s">
        <v>71</v>
      </c>
      <c r="D15" s="3" t="s">
        <v>29</v>
      </c>
      <c r="E15" s="10"/>
      <c r="F15" s="4">
        <v>902364.94</v>
      </c>
      <c r="G15" s="4">
        <v>81936.44</v>
      </c>
      <c r="H15" s="4">
        <v>30942994.579999998</v>
      </c>
      <c r="I15" s="4">
        <v>2809682.29</v>
      </c>
      <c r="J15" s="4">
        <v>1273645.46</v>
      </c>
      <c r="K15" s="5" t="s">
        <v>681</v>
      </c>
      <c r="L15" s="4">
        <v>115649.41</v>
      </c>
      <c r="M15" s="4">
        <v>34157670.359999999</v>
      </c>
      <c r="N15" s="10"/>
      <c r="O15" s="4">
        <v>902364.94</v>
      </c>
      <c r="P15" s="4">
        <v>81936.44</v>
      </c>
      <c r="Q15" s="4">
        <v>30942994.579999998</v>
      </c>
      <c r="R15" s="4">
        <v>2809682.29</v>
      </c>
      <c r="S15" s="4">
        <v>1273645.46</v>
      </c>
      <c r="T15" s="5" t="s">
        <v>681</v>
      </c>
      <c r="U15" s="4">
        <v>115649.41</v>
      </c>
      <c r="V15" s="4">
        <v>34157670.359999999</v>
      </c>
      <c r="W15" s="10"/>
      <c r="X15" s="4">
        <v>902364.94</v>
      </c>
      <c r="Y15" s="4">
        <v>81936.44</v>
      </c>
      <c r="Z15" s="4">
        <v>30942994.579999998</v>
      </c>
      <c r="AA15" s="4">
        <v>2809682.29</v>
      </c>
      <c r="AB15" s="4">
        <v>1273645.46</v>
      </c>
      <c r="AC15" s="5" t="s">
        <v>681</v>
      </c>
      <c r="AD15" s="4">
        <v>115649.41</v>
      </c>
      <c r="AE15" s="4">
        <v>34157670.359999999</v>
      </c>
      <c r="AF15" s="10"/>
      <c r="AG15" s="4">
        <v>902364.94</v>
      </c>
      <c r="AH15" s="4">
        <v>81936.44</v>
      </c>
      <c r="AI15" s="4">
        <v>30942994.579999998</v>
      </c>
      <c r="AJ15" s="4">
        <v>2809682.29</v>
      </c>
      <c r="AK15" s="4">
        <v>1273645.46</v>
      </c>
      <c r="AL15" s="5" t="s">
        <v>681</v>
      </c>
      <c r="AM15" s="4">
        <v>115649.41</v>
      </c>
      <c r="AN15" s="4">
        <v>34157670.359999999</v>
      </c>
      <c r="AO15" s="10"/>
      <c r="AP15" s="4">
        <v>902364.94</v>
      </c>
      <c r="AQ15" s="4">
        <v>81936.44</v>
      </c>
      <c r="AR15" s="4">
        <v>30942994.579999998</v>
      </c>
      <c r="AS15" s="4">
        <v>2809682.29</v>
      </c>
      <c r="AT15" s="4">
        <v>1273645.46</v>
      </c>
      <c r="AU15" s="5" t="s">
        <v>681</v>
      </c>
      <c r="AV15" s="4">
        <v>115649.41</v>
      </c>
      <c r="AW15" s="4">
        <v>34157670.359999999</v>
      </c>
      <c r="AX15" s="10"/>
      <c r="AY15" s="4">
        <v>902364.94</v>
      </c>
      <c r="AZ15" s="4">
        <v>81936.44</v>
      </c>
      <c r="BA15" s="4">
        <v>30942994.579999998</v>
      </c>
      <c r="BB15" s="4">
        <v>2809682.29</v>
      </c>
      <c r="BC15" s="4">
        <v>1273645.46</v>
      </c>
      <c r="BD15" s="5" t="s">
        <v>681</v>
      </c>
      <c r="BE15" s="4">
        <v>115649.41</v>
      </c>
      <c r="BF15" s="4">
        <v>34157670.359999999</v>
      </c>
      <c r="BG15" s="10"/>
      <c r="BH15" s="4">
        <v>902364.94</v>
      </c>
      <c r="BI15" s="4">
        <v>81936.44</v>
      </c>
      <c r="BJ15" s="4">
        <v>30942994.579999998</v>
      </c>
      <c r="BK15" s="4">
        <v>2809682.29</v>
      </c>
      <c r="BL15" s="4">
        <v>1273645.46</v>
      </c>
      <c r="BM15" s="5" t="s">
        <v>681</v>
      </c>
      <c r="BN15" s="4">
        <v>115649.41</v>
      </c>
      <c r="BO15" s="4">
        <v>34157670.359999999</v>
      </c>
      <c r="BP15" s="10"/>
      <c r="BQ15" s="4">
        <v>902364.94</v>
      </c>
      <c r="BR15" s="4">
        <v>81936.44</v>
      </c>
      <c r="BS15" s="4">
        <v>30942994.579999998</v>
      </c>
      <c r="BT15" s="4">
        <v>2809682.29</v>
      </c>
      <c r="BU15" s="4">
        <v>1273645.46</v>
      </c>
      <c r="BV15" s="5" t="s">
        <v>681</v>
      </c>
      <c r="BW15" s="4">
        <v>115649.41</v>
      </c>
      <c r="BX15" s="4">
        <v>34157670.359999999</v>
      </c>
      <c r="BY15" s="10"/>
      <c r="BZ15" s="4">
        <v>902364.94</v>
      </c>
      <c r="CA15" s="4">
        <v>81936.44</v>
      </c>
      <c r="CB15" s="4">
        <v>30942994.579999998</v>
      </c>
      <c r="CC15" s="4">
        <v>2809682.29</v>
      </c>
      <c r="CD15" s="4">
        <v>1273645.46</v>
      </c>
      <c r="CE15" s="5" t="s">
        <v>681</v>
      </c>
      <c r="CF15" s="4">
        <v>115649.41</v>
      </c>
      <c r="CG15" s="4">
        <v>34157670.359999999</v>
      </c>
      <c r="CH15" s="10"/>
      <c r="CI15" s="4">
        <v>902364.94</v>
      </c>
      <c r="CJ15" s="4">
        <v>81936.44</v>
      </c>
      <c r="CK15" s="4">
        <v>30942994.579999998</v>
      </c>
      <c r="CL15" s="4">
        <v>2809682.29</v>
      </c>
      <c r="CM15" s="4">
        <v>1273645.46</v>
      </c>
      <c r="CN15" s="5" t="s">
        <v>681</v>
      </c>
      <c r="CO15" s="4">
        <v>115649.41</v>
      </c>
      <c r="CP15" s="4">
        <v>34157670.359999999</v>
      </c>
      <c r="CQ15" s="10"/>
      <c r="CR15" s="4">
        <v>902364.94</v>
      </c>
      <c r="CS15" s="4">
        <v>81936.44</v>
      </c>
      <c r="CT15" s="4">
        <v>30942994.579999998</v>
      </c>
      <c r="CU15" s="4">
        <v>2809682.29</v>
      </c>
      <c r="CV15" s="4">
        <v>1273645.46</v>
      </c>
      <c r="CW15" s="5" t="s">
        <v>681</v>
      </c>
      <c r="CX15" s="4">
        <v>115649.41</v>
      </c>
      <c r="CY15" s="4">
        <v>34157670.359999999</v>
      </c>
      <c r="CZ15" s="10"/>
      <c r="DA15" s="4">
        <v>567942.65</v>
      </c>
      <c r="DB15" s="4">
        <v>38194.97</v>
      </c>
      <c r="DC15" s="4">
        <v>32792866.989999998</v>
      </c>
      <c r="DD15" s="4">
        <v>2205368.2400000002</v>
      </c>
      <c r="DE15" s="4">
        <v>34119.620000000003</v>
      </c>
      <c r="DF15" s="5" t="s">
        <v>681</v>
      </c>
      <c r="DG15" s="4">
        <v>2294.6</v>
      </c>
      <c r="DH15" s="4">
        <v>34428511.829999998</v>
      </c>
      <c r="DI15" s="10"/>
    </row>
    <row r="16" spans="1:113">
      <c r="A16" s="2" t="str">
        <f>INDEX(Map!$A$6:$B$70,MATCH('FY12 Essbase'!C16,Map!$A$6:$A$70,0),2)</f>
        <v>008DIV</v>
      </c>
      <c r="B16" s="17" t="s">
        <v>140</v>
      </c>
      <c r="C16" s="3" t="s">
        <v>75</v>
      </c>
      <c r="D16" s="3" t="s">
        <v>33</v>
      </c>
      <c r="E16" s="10"/>
      <c r="F16" s="4">
        <v>23699.9</v>
      </c>
      <c r="G16" s="4">
        <v>2152</v>
      </c>
      <c r="H16" s="4">
        <v>-437200.65</v>
      </c>
      <c r="I16" s="4">
        <v>-39698.639999999999</v>
      </c>
      <c r="J16" s="6" t="s">
        <v>681</v>
      </c>
      <c r="K16" s="5" t="s">
        <v>681</v>
      </c>
      <c r="L16" s="5" t="s">
        <v>681</v>
      </c>
      <c r="M16" s="4">
        <v>-502751.19000000006</v>
      </c>
      <c r="N16" s="10"/>
      <c r="O16" s="4">
        <v>23699.9</v>
      </c>
      <c r="P16" s="4">
        <v>2152</v>
      </c>
      <c r="Q16" s="4">
        <v>-437200.65</v>
      </c>
      <c r="R16" s="4">
        <v>-39698.639999999999</v>
      </c>
      <c r="S16" s="5" t="s">
        <v>681</v>
      </c>
      <c r="T16" s="5" t="s">
        <v>681</v>
      </c>
      <c r="U16" s="5" t="s">
        <v>681</v>
      </c>
      <c r="V16" s="4">
        <v>-502751.19000000006</v>
      </c>
      <c r="W16" s="10"/>
      <c r="X16" s="4">
        <v>23699.9</v>
      </c>
      <c r="Y16" s="4">
        <v>2152</v>
      </c>
      <c r="Z16" s="4">
        <v>-437200.65</v>
      </c>
      <c r="AA16" s="4">
        <v>-39698.639999999999</v>
      </c>
      <c r="AB16" s="5" t="s">
        <v>681</v>
      </c>
      <c r="AC16" s="5" t="s">
        <v>681</v>
      </c>
      <c r="AD16" s="5" t="s">
        <v>681</v>
      </c>
      <c r="AE16" s="4">
        <v>-502751.19000000006</v>
      </c>
      <c r="AF16" s="10"/>
      <c r="AG16" s="4">
        <v>23699.9</v>
      </c>
      <c r="AH16" s="4">
        <v>2152</v>
      </c>
      <c r="AI16" s="4">
        <v>-437200.65</v>
      </c>
      <c r="AJ16" s="4">
        <v>-39698.639999999999</v>
      </c>
      <c r="AK16" s="5" t="s">
        <v>681</v>
      </c>
      <c r="AL16" s="5" t="s">
        <v>681</v>
      </c>
      <c r="AM16" s="5" t="s">
        <v>681</v>
      </c>
      <c r="AN16" s="4">
        <v>-502751.19000000006</v>
      </c>
      <c r="AO16" s="10"/>
      <c r="AP16" s="4">
        <v>23699.9</v>
      </c>
      <c r="AQ16" s="4">
        <v>2152</v>
      </c>
      <c r="AR16" s="4">
        <v>-437200.65</v>
      </c>
      <c r="AS16" s="4">
        <v>-39698.639999999999</v>
      </c>
      <c r="AT16" s="5" t="s">
        <v>681</v>
      </c>
      <c r="AU16" s="5" t="s">
        <v>681</v>
      </c>
      <c r="AV16" s="5" t="s">
        <v>681</v>
      </c>
      <c r="AW16" s="4">
        <v>-502751.19000000006</v>
      </c>
      <c r="AX16" s="10"/>
      <c r="AY16" s="4">
        <v>23699.9</v>
      </c>
      <c r="AZ16" s="4">
        <v>2152</v>
      </c>
      <c r="BA16" s="4">
        <v>-437200.65</v>
      </c>
      <c r="BB16" s="4">
        <v>-39698.639999999999</v>
      </c>
      <c r="BC16" s="5" t="s">
        <v>681</v>
      </c>
      <c r="BD16" s="5" t="s">
        <v>681</v>
      </c>
      <c r="BE16" s="5" t="s">
        <v>681</v>
      </c>
      <c r="BF16" s="4">
        <v>-502751.19000000006</v>
      </c>
      <c r="BG16" s="10"/>
      <c r="BH16" s="4">
        <v>23699.9</v>
      </c>
      <c r="BI16" s="4">
        <v>2152</v>
      </c>
      <c r="BJ16" s="4">
        <v>-437200.65</v>
      </c>
      <c r="BK16" s="4">
        <v>-39698.639999999999</v>
      </c>
      <c r="BL16" s="5" t="s">
        <v>681</v>
      </c>
      <c r="BM16" s="5" t="s">
        <v>681</v>
      </c>
      <c r="BN16" s="5" t="s">
        <v>681</v>
      </c>
      <c r="BO16" s="4">
        <v>-502751.19000000006</v>
      </c>
      <c r="BP16" s="10"/>
      <c r="BQ16" s="4">
        <v>23699.9</v>
      </c>
      <c r="BR16" s="4">
        <v>2152</v>
      </c>
      <c r="BS16" s="4">
        <v>-437200.65</v>
      </c>
      <c r="BT16" s="4">
        <v>-39698.639999999999</v>
      </c>
      <c r="BU16" s="5" t="s">
        <v>681</v>
      </c>
      <c r="BV16" s="5" t="s">
        <v>681</v>
      </c>
      <c r="BW16" s="5" t="s">
        <v>681</v>
      </c>
      <c r="BX16" s="4">
        <v>-502751.19000000006</v>
      </c>
      <c r="BY16" s="10"/>
      <c r="BZ16" s="4">
        <v>23699.9</v>
      </c>
      <c r="CA16" s="4">
        <v>2152</v>
      </c>
      <c r="CB16" s="4">
        <v>-437200.65</v>
      </c>
      <c r="CC16" s="4">
        <v>-39698.639999999999</v>
      </c>
      <c r="CD16" s="5" t="s">
        <v>681</v>
      </c>
      <c r="CE16" s="5" t="s">
        <v>681</v>
      </c>
      <c r="CF16" s="5" t="s">
        <v>681</v>
      </c>
      <c r="CG16" s="4">
        <v>-502751.19000000006</v>
      </c>
      <c r="CH16" s="10"/>
      <c r="CI16" s="4">
        <v>23699.9</v>
      </c>
      <c r="CJ16" s="4">
        <v>2152</v>
      </c>
      <c r="CK16" s="4">
        <v>-437200.65</v>
      </c>
      <c r="CL16" s="4">
        <v>-39698.639999999999</v>
      </c>
      <c r="CM16" s="5" t="s">
        <v>681</v>
      </c>
      <c r="CN16" s="5" t="s">
        <v>681</v>
      </c>
      <c r="CO16" s="5" t="s">
        <v>681</v>
      </c>
      <c r="CP16" s="4">
        <v>-502751.19000000006</v>
      </c>
      <c r="CQ16" s="10"/>
      <c r="CR16" s="4">
        <v>23699.9</v>
      </c>
      <c r="CS16" s="4">
        <v>2152</v>
      </c>
      <c r="CT16" s="4">
        <v>-437200.65</v>
      </c>
      <c r="CU16" s="4">
        <v>-39698.639999999999</v>
      </c>
      <c r="CV16" s="5" t="s">
        <v>681</v>
      </c>
      <c r="CW16" s="5" t="s">
        <v>681</v>
      </c>
      <c r="CX16" s="5" t="s">
        <v>681</v>
      </c>
      <c r="CY16" s="4">
        <v>-502751.19000000006</v>
      </c>
      <c r="CZ16" s="10"/>
      <c r="DA16" s="4">
        <v>20473.14</v>
      </c>
      <c r="DB16" s="4">
        <v>1376.85</v>
      </c>
      <c r="DC16" s="4">
        <v>-804410.68</v>
      </c>
      <c r="DD16" s="4">
        <v>-54097.79</v>
      </c>
      <c r="DE16" s="5" t="s">
        <v>681</v>
      </c>
      <c r="DF16" s="5" t="s">
        <v>681</v>
      </c>
      <c r="DG16" s="5" t="s">
        <v>681</v>
      </c>
      <c r="DH16" s="4">
        <v>-880358.46000000008</v>
      </c>
      <c r="DI16" s="10"/>
    </row>
    <row r="17" spans="1:113">
      <c r="A17" s="2" t="str">
        <f>INDEX(Map!$A$6:$B$70,MATCH('FY12 Essbase'!C17,Map!$A$6:$A$70,0),2)</f>
        <v>009DIV</v>
      </c>
      <c r="B17" s="17" t="s">
        <v>131</v>
      </c>
      <c r="C17" s="3" t="s">
        <v>90</v>
      </c>
      <c r="D17" s="3" t="s">
        <v>48</v>
      </c>
      <c r="E17" s="10"/>
      <c r="F17" s="4">
        <v>2911599.18</v>
      </c>
      <c r="G17" s="4">
        <v>264378.7</v>
      </c>
      <c r="H17" s="4">
        <v>53264942.340000004</v>
      </c>
      <c r="I17" s="4">
        <v>4836557.26</v>
      </c>
      <c r="J17" s="4">
        <v>1990524.65</v>
      </c>
      <c r="K17" s="5" t="s">
        <v>681</v>
      </c>
      <c r="L17" s="4">
        <v>180743.39</v>
      </c>
      <c r="M17" s="4">
        <v>57096789.759999998</v>
      </c>
      <c r="N17" s="10"/>
      <c r="O17" s="4">
        <v>2911599.18</v>
      </c>
      <c r="P17" s="4">
        <v>264378.7</v>
      </c>
      <c r="Q17" s="4">
        <v>53264942.340000004</v>
      </c>
      <c r="R17" s="4">
        <v>4836557.26</v>
      </c>
      <c r="S17" s="4">
        <v>1990524.65</v>
      </c>
      <c r="T17" s="5" t="s">
        <v>681</v>
      </c>
      <c r="U17" s="4">
        <v>180743.39</v>
      </c>
      <c r="V17" s="4">
        <v>57096789.759999998</v>
      </c>
      <c r="W17" s="10"/>
      <c r="X17" s="4">
        <v>2911599.18</v>
      </c>
      <c r="Y17" s="4">
        <v>264378.7</v>
      </c>
      <c r="Z17" s="4">
        <v>53264942.340000004</v>
      </c>
      <c r="AA17" s="4">
        <v>4836557.26</v>
      </c>
      <c r="AB17" s="4">
        <v>1990524.65</v>
      </c>
      <c r="AC17" s="5" t="s">
        <v>681</v>
      </c>
      <c r="AD17" s="4">
        <v>180743.39</v>
      </c>
      <c r="AE17" s="4">
        <v>57096789.759999998</v>
      </c>
      <c r="AF17" s="10"/>
      <c r="AG17" s="4">
        <v>2911599.18</v>
      </c>
      <c r="AH17" s="4">
        <v>264378.7</v>
      </c>
      <c r="AI17" s="4">
        <v>53264942.340000004</v>
      </c>
      <c r="AJ17" s="4">
        <v>4836557.26</v>
      </c>
      <c r="AK17" s="4">
        <v>1990524.65</v>
      </c>
      <c r="AL17" s="5" t="s">
        <v>681</v>
      </c>
      <c r="AM17" s="4">
        <v>180743.39</v>
      </c>
      <c r="AN17" s="4">
        <v>57096789.759999998</v>
      </c>
      <c r="AO17" s="10"/>
      <c r="AP17" s="4">
        <v>2911599.18</v>
      </c>
      <c r="AQ17" s="4">
        <v>264378.7</v>
      </c>
      <c r="AR17" s="4">
        <v>53264942.340000004</v>
      </c>
      <c r="AS17" s="4">
        <v>4836557.26</v>
      </c>
      <c r="AT17" s="4">
        <v>1990524.65</v>
      </c>
      <c r="AU17" s="5" t="s">
        <v>681</v>
      </c>
      <c r="AV17" s="4">
        <v>180743.39</v>
      </c>
      <c r="AW17" s="4">
        <v>57096789.759999998</v>
      </c>
      <c r="AX17" s="10"/>
      <c r="AY17" s="4">
        <v>2911599.18</v>
      </c>
      <c r="AZ17" s="4">
        <v>264378.7</v>
      </c>
      <c r="BA17" s="4">
        <v>53264942.340000004</v>
      </c>
      <c r="BB17" s="4">
        <v>4836557.26</v>
      </c>
      <c r="BC17" s="4">
        <v>1990524.65</v>
      </c>
      <c r="BD17" s="5" t="s">
        <v>681</v>
      </c>
      <c r="BE17" s="4">
        <v>180743.39</v>
      </c>
      <c r="BF17" s="4">
        <v>57096789.759999998</v>
      </c>
      <c r="BG17" s="10"/>
      <c r="BH17" s="4">
        <v>2911599.18</v>
      </c>
      <c r="BI17" s="4">
        <v>264378.7</v>
      </c>
      <c r="BJ17" s="4">
        <v>53264942.340000004</v>
      </c>
      <c r="BK17" s="4">
        <v>4836557.26</v>
      </c>
      <c r="BL17" s="4">
        <v>1990524.65</v>
      </c>
      <c r="BM17" s="5" t="s">
        <v>681</v>
      </c>
      <c r="BN17" s="4">
        <v>180743.39</v>
      </c>
      <c r="BO17" s="4">
        <v>57096789.759999998</v>
      </c>
      <c r="BP17" s="10"/>
      <c r="BQ17" s="4">
        <v>2911599.18</v>
      </c>
      <c r="BR17" s="4">
        <v>264378.7</v>
      </c>
      <c r="BS17" s="4">
        <v>53264942.340000004</v>
      </c>
      <c r="BT17" s="4">
        <v>4836557.26</v>
      </c>
      <c r="BU17" s="4">
        <v>1990524.65</v>
      </c>
      <c r="BV17" s="5" t="s">
        <v>681</v>
      </c>
      <c r="BW17" s="4">
        <v>180743.39</v>
      </c>
      <c r="BX17" s="4">
        <v>57096789.759999998</v>
      </c>
      <c r="BY17" s="10"/>
      <c r="BZ17" s="4">
        <v>2911599.18</v>
      </c>
      <c r="CA17" s="4">
        <v>264378.7</v>
      </c>
      <c r="CB17" s="4">
        <v>53264942.340000004</v>
      </c>
      <c r="CC17" s="4">
        <v>4836557.26</v>
      </c>
      <c r="CD17" s="4">
        <v>1990524.65</v>
      </c>
      <c r="CE17" s="5" t="s">
        <v>681</v>
      </c>
      <c r="CF17" s="4">
        <v>180743.39</v>
      </c>
      <c r="CG17" s="4">
        <v>57096789.759999998</v>
      </c>
      <c r="CH17" s="10"/>
      <c r="CI17" s="4">
        <v>2911599.18</v>
      </c>
      <c r="CJ17" s="4">
        <v>264378.7</v>
      </c>
      <c r="CK17" s="4">
        <v>53264942.340000004</v>
      </c>
      <c r="CL17" s="4">
        <v>4836557.26</v>
      </c>
      <c r="CM17" s="4">
        <v>1990524.65</v>
      </c>
      <c r="CN17" s="5" t="s">
        <v>681</v>
      </c>
      <c r="CO17" s="4">
        <v>180743.39</v>
      </c>
      <c r="CP17" s="4">
        <v>57096789.759999998</v>
      </c>
      <c r="CQ17" s="10"/>
      <c r="CR17" s="4">
        <v>2911599.18</v>
      </c>
      <c r="CS17" s="4">
        <v>264378.7</v>
      </c>
      <c r="CT17" s="4">
        <v>53264942.340000004</v>
      </c>
      <c r="CU17" s="4">
        <v>4836557.26</v>
      </c>
      <c r="CV17" s="4">
        <v>1990524.65</v>
      </c>
      <c r="CW17" s="5" t="s">
        <v>681</v>
      </c>
      <c r="CX17" s="4">
        <v>180743.39</v>
      </c>
      <c r="CY17" s="4">
        <v>57096789.759999998</v>
      </c>
      <c r="CZ17" s="10"/>
      <c r="DA17" s="4">
        <v>336405.56</v>
      </c>
      <c r="DB17" s="4">
        <v>22623.759999999998</v>
      </c>
      <c r="DC17" s="4">
        <v>57432672.270000003</v>
      </c>
      <c r="DD17" s="4">
        <v>3254007.44</v>
      </c>
      <c r="DE17" s="4">
        <v>1266125.3899999999</v>
      </c>
      <c r="DF17" s="5" t="s">
        <v>681</v>
      </c>
      <c r="DG17" s="4">
        <v>85148.77</v>
      </c>
      <c r="DH17" s="4">
        <v>61678924.549999997</v>
      </c>
      <c r="DI17" s="10"/>
    </row>
    <row r="18" spans="1:113">
      <c r="A18" s="2" t="str">
        <f>INDEX(Map!$A$6:$B$70,MATCH('FY12 Essbase'!C18,Map!$A$6:$A$70,0),2)</f>
        <v>010DIV</v>
      </c>
      <c r="B18" s="17" t="s">
        <v>141</v>
      </c>
      <c r="C18" s="3" t="s">
        <v>80</v>
      </c>
      <c r="D18" s="3" t="s">
        <v>38</v>
      </c>
      <c r="E18" s="10"/>
      <c r="F18" s="4">
        <v>11252251.75</v>
      </c>
      <c r="G18" s="4">
        <v>1021725.69</v>
      </c>
      <c r="H18" s="4">
        <v>579981.46</v>
      </c>
      <c r="I18" s="4">
        <v>52663.41</v>
      </c>
      <c r="J18" s="4">
        <v>279162.62</v>
      </c>
      <c r="K18" s="5" t="s">
        <v>681</v>
      </c>
      <c r="L18" s="4">
        <v>25348.49</v>
      </c>
      <c r="M18" s="4">
        <v>-11336821.460000001</v>
      </c>
      <c r="N18" s="10"/>
      <c r="O18" s="4">
        <v>11252251.75</v>
      </c>
      <c r="P18" s="4">
        <v>1021725.69</v>
      </c>
      <c r="Q18" s="4">
        <v>579981.46</v>
      </c>
      <c r="R18" s="4">
        <v>52663.41</v>
      </c>
      <c r="S18" s="4">
        <v>279162.62</v>
      </c>
      <c r="T18" s="5" t="s">
        <v>681</v>
      </c>
      <c r="U18" s="4">
        <v>25348.49</v>
      </c>
      <c r="V18" s="4">
        <v>-11336821.460000001</v>
      </c>
      <c r="W18" s="10"/>
      <c r="X18" s="4">
        <v>11252251.75</v>
      </c>
      <c r="Y18" s="4">
        <v>1021725.69</v>
      </c>
      <c r="Z18" s="4">
        <v>3446511.12</v>
      </c>
      <c r="AA18" s="4">
        <v>216465.1</v>
      </c>
      <c r="AB18" s="4">
        <v>279162.62</v>
      </c>
      <c r="AC18" s="5" t="s">
        <v>681</v>
      </c>
      <c r="AD18" s="4">
        <v>25348.49</v>
      </c>
      <c r="AE18" s="4">
        <v>-8306490.1100000013</v>
      </c>
      <c r="AF18" s="10"/>
      <c r="AG18" s="4">
        <v>11252251.75</v>
      </c>
      <c r="AH18" s="4">
        <v>1021725.69</v>
      </c>
      <c r="AI18" s="4">
        <v>3446511.12</v>
      </c>
      <c r="AJ18" s="4">
        <v>216465.1</v>
      </c>
      <c r="AK18" s="4">
        <v>279162.62</v>
      </c>
      <c r="AL18" s="5" t="s">
        <v>681</v>
      </c>
      <c r="AM18" s="4">
        <v>25348.49</v>
      </c>
      <c r="AN18" s="4">
        <v>-8306490.1100000013</v>
      </c>
      <c r="AO18" s="10"/>
      <c r="AP18" s="4">
        <v>11252251.75</v>
      </c>
      <c r="AQ18" s="4">
        <v>1021725.69</v>
      </c>
      <c r="AR18" s="4">
        <v>3446511.12</v>
      </c>
      <c r="AS18" s="4">
        <v>216465.1</v>
      </c>
      <c r="AT18" s="4">
        <v>279162.62</v>
      </c>
      <c r="AU18" s="5" t="s">
        <v>681</v>
      </c>
      <c r="AV18" s="4">
        <v>25348.49</v>
      </c>
      <c r="AW18" s="4">
        <v>-8306490.1100000013</v>
      </c>
      <c r="AX18" s="10"/>
      <c r="AY18" s="4">
        <v>11252251.75</v>
      </c>
      <c r="AZ18" s="4">
        <v>1021725.69</v>
      </c>
      <c r="BA18" s="4">
        <v>6685444.0099999998</v>
      </c>
      <c r="BB18" s="4">
        <v>401546.98</v>
      </c>
      <c r="BC18" s="4">
        <v>279162.62</v>
      </c>
      <c r="BD18" s="5" t="s">
        <v>681</v>
      </c>
      <c r="BE18" s="4">
        <v>25348.49</v>
      </c>
      <c r="BF18" s="4">
        <v>-4882475.34</v>
      </c>
      <c r="BG18" s="10"/>
      <c r="BH18" s="4">
        <v>11252251.75</v>
      </c>
      <c r="BI18" s="4">
        <v>1021725.69</v>
      </c>
      <c r="BJ18" s="4">
        <v>6685444.0099999998</v>
      </c>
      <c r="BK18" s="4">
        <v>401546.98</v>
      </c>
      <c r="BL18" s="4">
        <v>279162.62</v>
      </c>
      <c r="BM18" s="5" t="s">
        <v>681</v>
      </c>
      <c r="BN18" s="4">
        <v>25348.49</v>
      </c>
      <c r="BO18" s="4">
        <v>-4882475.34</v>
      </c>
      <c r="BP18" s="10"/>
      <c r="BQ18" s="4">
        <v>11252251.75</v>
      </c>
      <c r="BR18" s="4">
        <v>1021725.69</v>
      </c>
      <c r="BS18" s="4">
        <v>6685444.0099999998</v>
      </c>
      <c r="BT18" s="4">
        <v>401546.98</v>
      </c>
      <c r="BU18" s="4">
        <v>279162.62</v>
      </c>
      <c r="BV18" s="5" t="s">
        <v>681</v>
      </c>
      <c r="BW18" s="4">
        <v>25348.49</v>
      </c>
      <c r="BX18" s="4">
        <v>-4882475.34</v>
      </c>
      <c r="BY18" s="10"/>
      <c r="BZ18" s="4">
        <v>11252251.75</v>
      </c>
      <c r="CA18" s="4">
        <v>1021725.69</v>
      </c>
      <c r="CB18" s="4">
        <v>7646957.5499999998</v>
      </c>
      <c r="CC18" s="4">
        <v>456490.61</v>
      </c>
      <c r="CD18" s="4">
        <v>279162.62</v>
      </c>
      <c r="CE18" s="5" t="s">
        <v>681</v>
      </c>
      <c r="CF18" s="4">
        <v>25348.49</v>
      </c>
      <c r="CG18" s="4">
        <v>-3866018.1700000004</v>
      </c>
      <c r="CH18" s="10"/>
      <c r="CI18" s="4">
        <v>11252251.75</v>
      </c>
      <c r="CJ18" s="4">
        <v>1021725.69</v>
      </c>
      <c r="CK18" s="4">
        <v>7646957.5499999998</v>
      </c>
      <c r="CL18" s="4">
        <v>456490.61</v>
      </c>
      <c r="CM18" s="4">
        <v>279162.62</v>
      </c>
      <c r="CN18" s="5" t="s">
        <v>681</v>
      </c>
      <c r="CO18" s="4">
        <v>25348.49</v>
      </c>
      <c r="CP18" s="4">
        <v>-3866018.1700000004</v>
      </c>
      <c r="CQ18" s="10"/>
      <c r="CR18" s="4">
        <v>11252251.75</v>
      </c>
      <c r="CS18" s="4">
        <v>1021725.69</v>
      </c>
      <c r="CT18" s="4">
        <v>7646957.5499999998</v>
      </c>
      <c r="CU18" s="4">
        <v>456490.61</v>
      </c>
      <c r="CV18" s="4">
        <v>279162.62</v>
      </c>
      <c r="CW18" s="5" t="s">
        <v>681</v>
      </c>
      <c r="CX18" s="4">
        <v>25348.49</v>
      </c>
      <c r="CY18" s="4">
        <v>-3866018.1700000004</v>
      </c>
      <c r="CZ18" s="10"/>
      <c r="DA18" s="4">
        <v>11863521.720000001</v>
      </c>
      <c r="DB18" s="4">
        <v>797839.19</v>
      </c>
      <c r="DC18" s="4">
        <v>790794.29</v>
      </c>
      <c r="DD18" s="4">
        <v>53182.07</v>
      </c>
      <c r="DE18" s="4">
        <v>455291.27</v>
      </c>
      <c r="DF18" s="5" t="s">
        <v>681</v>
      </c>
      <c r="DG18" s="4">
        <v>30619.01</v>
      </c>
      <c r="DH18" s="4">
        <v>-11331474.27</v>
      </c>
      <c r="DI18" s="10"/>
    </row>
    <row r="19" spans="1:113">
      <c r="A19" s="2" t="str">
        <f>INDEX(Map!$A$6:$B$70,MATCH('FY12 Essbase'!C19,Map!$A$6:$A$70,0),2)</f>
        <v>012DIV</v>
      </c>
      <c r="B19" s="17" t="s">
        <v>142</v>
      </c>
      <c r="C19" s="3" t="s">
        <v>106</v>
      </c>
      <c r="D19" s="3" t="s">
        <v>64</v>
      </c>
      <c r="E19" s="10"/>
      <c r="F19" s="4">
        <v>-1261931.19</v>
      </c>
      <c r="G19" s="4">
        <v>-114585.73</v>
      </c>
      <c r="H19" s="4">
        <v>12475673.220000001</v>
      </c>
      <c r="I19" s="4">
        <v>1132814.67</v>
      </c>
      <c r="J19" s="4">
        <v>865439.29</v>
      </c>
      <c r="K19" s="5" t="s">
        <v>681</v>
      </c>
      <c r="L19" s="4">
        <v>78583.520000000004</v>
      </c>
      <c r="M19" s="4">
        <v>15929027.620000001</v>
      </c>
      <c r="N19" s="10"/>
      <c r="O19" s="4">
        <v>-1261931.19</v>
      </c>
      <c r="P19" s="4">
        <v>-114585.73</v>
      </c>
      <c r="Q19" s="4">
        <v>12475673.220000001</v>
      </c>
      <c r="R19" s="4">
        <v>1132814.67</v>
      </c>
      <c r="S19" s="4">
        <v>865439.29</v>
      </c>
      <c r="T19" s="5" t="s">
        <v>681</v>
      </c>
      <c r="U19" s="4">
        <v>78583.520000000004</v>
      </c>
      <c r="V19" s="4">
        <v>15929027.620000001</v>
      </c>
      <c r="W19" s="10"/>
      <c r="X19" s="4">
        <v>-1261931.19</v>
      </c>
      <c r="Y19" s="4">
        <v>-114585.73</v>
      </c>
      <c r="Z19" s="4">
        <v>12475673.220000001</v>
      </c>
      <c r="AA19" s="4">
        <v>1132814.67</v>
      </c>
      <c r="AB19" s="4">
        <v>865439.29</v>
      </c>
      <c r="AC19" s="5" t="s">
        <v>681</v>
      </c>
      <c r="AD19" s="4">
        <v>78583.520000000004</v>
      </c>
      <c r="AE19" s="4">
        <v>15929027.620000001</v>
      </c>
      <c r="AF19" s="10"/>
      <c r="AG19" s="4">
        <v>-1261931.19</v>
      </c>
      <c r="AH19" s="4">
        <v>-114585.73</v>
      </c>
      <c r="AI19" s="4">
        <v>12475673.220000001</v>
      </c>
      <c r="AJ19" s="4">
        <v>1132814.67</v>
      </c>
      <c r="AK19" s="4">
        <v>865439.29</v>
      </c>
      <c r="AL19" s="5" t="s">
        <v>681</v>
      </c>
      <c r="AM19" s="4">
        <v>78583.520000000004</v>
      </c>
      <c r="AN19" s="4">
        <v>15929027.620000001</v>
      </c>
      <c r="AO19" s="10"/>
      <c r="AP19" s="4">
        <v>-1261931.19</v>
      </c>
      <c r="AQ19" s="4">
        <v>-114585.73</v>
      </c>
      <c r="AR19" s="4">
        <v>12475673.220000001</v>
      </c>
      <c r="AS19" s="4">
        <v>1132814.67</v>
      </c>
      <c r="AT19" s="4">
        <v>865439.29</v>
      </c>
      <c r="AU19" s="5" t="s">
        <v>681</v>
      </c>
      <c r="AV19" s="4">
        <v>78583.520000000004</v>
      </c>
      <c r="AW19" s="4">
        <v>15929027.620000001</v>
      </c>
      <c r="AX19" s="10"/>
      <c r="AY19" s="4">
        <v>-1261931.19</v>
      </c>
      <c r="AZ19" s="4">
        <v>-114585.73</v>
      </c>
      <c r="BA19" s="4">
        <v>12475673.220000001</v>
      </c>
      <c r="BB19" s="4">
        <v>1132814.67</v>
      </c>
      <c r="BC19" s="4">
        <v>865439.29</v>
      </c>
      <c r="BD19" s="5" t="s">
        <v>681</v>
      </c>
      <c r="BE19" s="4">
        <v>78583.520000000004</v>
      </c>
      <c r="BF19" s="4">
        <v>15929027.620000001</v>
      </c>
      <c r="BG19" s="10"/>
      <c r="BH19" s="4">
        <v>-1261931.19</v>
      </c>
      <c r="BI19" s="4">
        <v>-114585.73</v>
      </c>
      <c r="BJ19" s="4">
        <v>12475673.220000001</v>
      </c>
      <c r="BK19" s="4">
        <v>1132814.67</v>
      </c>
      <c r="BL19" s="4">
        <v>865439.29</v>
      </c>
      <c r="BM19" s="5" t="s">
        <v>681</v>
      </c>
      <c r="BN19" s="4">
        <v>78583.520000000004</v>
      </c>
      <c r="BO19" s="4">
        <v>15929027.620000001</v>
      </c>
      <c r="BP19" s="10"/>
      <c r="BQ19" s="4">
        <v>-1261931.19</v>
      </c>
      <c r="BR19" s="4">
        <v>-114585.73</v>
      </c>
      <c r="BS19" s="4">
        <v>12475673.220000001</v>
      </c>
      <c r="BT19" s="4">
        <v>1132814.67</v>
      </c>
      <c r="BU19" s="4">
        <v>865439.29</v>
      </c>
      <c r="BV19" s="5" t="s">
        <v>681</v>
      </c>
      <c r="BW19" s="4">
        <v>78583.520000000004</v>
      </c>
      <c r="BX19" s="4">
        <v>15929027.620000001</v>
      </c>
      <c r="BY19" s="10"/>
      <c r="BZ19" s="4">
        <v>-1261931.19</v>
      </c>
      <c r="CA19" s="4">
        <v>-114585.73</v>
      </c>
      <c r="CB19" s="4">
        <v>12475673.220000001</v>
      </c>
      <c r="CC19" s="4">
        <v>1132814.67</v>
      </c>
      <c r="CD19" s="4">
        <v>865439.29</v>
      </c>
      <c r="CE19" s="5" t="s">
        <v>681</v>
      </c>
      <c r="CF19" s="4">
        <v>78583.520000000004</v>
      </c>
      <c r="CG19" s="4">
        <v>15929027.620000001</v>
      </c>
      <c r="CH19" s="10"/>
      <c r="CI19" s="4">
        <v>-1261931.19</v>
      </c>
      <c r="CJ19" s="4">
        <v>-114585.73</v>
      </c>
      <c r="CK19" s="4">
        <v>12475673.220000001</v>
      </c>
      <c r="CL19" s="4">
        <v>1132814.67</v>
      </c>
      <c r="CM19" s="4">
        <v>865439.29</v>
      </c>
      <c r="CN19" s="5" t="s">
        <v>681</v>
      </c>
      <c r="CO19" s="4">
        <v>78583.520000000004</v>
      </c>
      <c r="CP19" s="4">
        <v>15929027.620000001</v>
      </c>
      <c r="CQ19" s="10"/>
      <c r="CR19" s="4">
        <v>-1261931.19</v>
      </c>
      <c r="CS19" s="4">
        <v>-114585.73</v>
      </c>
      <c r="CT19" s="4">
        <v>12475673.220000001</v>
      </c>
      <c r="CU19" s="4">
        <v>1132814.67</v>
      </c>
      <c r="CV19" s="4">
        <v>865439.29</v>
      </c>
      <c r="CW19" s="5" t="s">
        <v>681</v>
      </c>
      <c r="CX19" s="4">
        <v>78583.520000000004</v>
      </c>
      <c r="CY19" s="4">
        <v>15929027.620000001</v>
      </c>
      <c r="CZ19" s="10"/>
      <c r="DA19" s="4">
        <v>-145907.10999999999</v>
      </c>
      <c r="DB19" s="4">
        <v>-9812.4699999999993</v>
      </c>
      <c r="DC19" s="4">
        <v>24623925.440000001</v>
      </c>
      <c r="DD19" s="4">
        <v>1655994.99</v>
      </c>
      <c r="DE19" s="4">
        <v>1373367.69</v>
      </c>
      <c r="DF19" s="5" t="s">
        <v>681</v>
      </c>
      <c r="DG19" s="4">
        <v>92360.99</v>
      </c>
      <c r="DH19" s="4">
        <v>27901368.690000001</v>
      </c>
      <c r="DI19" s="10"/>
    </row>
    <row r="20" spans="1:113">
      <c r="A20" s="2" t="str">
        <f>INDEX(Map!$A$6:$B$70,MATCH('FY12 Essbase'!C20,Map!$A$6:$A$70,0),2)</f>
        <v>013DIV</v>
      </c>
      <c r="B20" s="17" t="s">
        <v>143</v>
      </c>
      <c r="C20" s="3" t="s">
        <v>78</v>
      </c>
      <c r="D20" s="3" t="s">
        <v>36</v>
      </c>
      <c r="E20" s="10"/>
      <c r="F20" s="4">
        <v>14345.79</v>
      </c>
      <c r="G20" s="4">
        <v>1302.6199999999999</v>
      </c>
      <c r="H20" s="4">
        <v>330819.05</v>
      </c>
      <c r="I20" s="4">
        <v>30038.99</v>
      </c>
      <c r="J20" s="4">
        <v>-8076.01</v>
      </c>
      <c r="K20" s="5" t="s">
        <v>681</v>
      </c>
      <c r="L20" s="4">
        <v>-733.32</v>
      </c>
      <c r="M20" s="4">
        <v>336400.3</v>
      </c>
      <c r="N20" s="10"/>
      <c r="O20" s="4">
        <v>14345.79</v>
      </c>
      <c r="P20" s="4">
        <v>1302.6199999999999</v>
      </c>
      <c r="Q20" s="4">
        <v>330819.05</v>
      </c>
      <c r="R20" s="4">
        <v>30038.99</v>
      </c>
      <c r="S20" s="4">
        <v>-8076.01</v>
      </c>
      <c r="T20" s="5" t="s">
        <v>681</v>
      </c>
      <c r="U20" s="4">
        <v>-733.32</v>
      </c>
      <c r="V20" s="4">
        <v>336400.3</v>
      </c>
      <c r="W20" s="10"/>
      <c r="X20" s="4">
        <v>14345.79</v>
      </c>
      <c r="Y20" s="4">
        <v>1302.6199999999999</v>
      </c>
      <c r="Z20" s="4">
        <v>330819.05</v>
      </c>
      <c r="AA20" s="4">
        <v>30038.99</v>
      </c>
      <c r="AB20" s="4">
        <v>-8076.01</v>
      </c>
      <c r="AC20" s="5" t="s">
        <v>681</v>
      </c>
      <c r="AD20" s="4">
        <v>-733.32</v>
      </c>
      <c r="AE20" s="4">
        <v>336400.3</v>
      </c>
      <c r="AF20" s="10"/>
      <c r="AG20" s="4">
        <v>14345.79</v>
      </c>
      <c r="AH20" s="4">
        <v>1302.6199999999999</v>
      </c>
      <c r="AI20" s="4">
        <v>330819.05</v>
      </c>
      <c r="AJ20" s="4">
        <v>30038.99</v>
      </c>
      <c r="AK20" s="4">
        <v>-8076.01</v>
      </c>
      <c r="AL20" s="5" t="s">
        <v>681</v>
      </c>
      <c r="AM20" s="4">
        <v>-733.32</v>
      </c>
      <c r="AN20" s="4">
        <v>336400.3</v>
      </c>
      <c r="AO20" s="10"/>
      <c r="AP20" s="4">
        <v>14345.79</v>
      </c>
      <c r="AQ20" s="4">
        <v>1302.6199999999999</v>
      </c>
      <c r="AR20" s="4">
        <v>330819.05</v>
      </c>
      <c r="AS20" s="4">
        <v>30038.99</v>
      </c>
      <c r="AT20" s="4">
        <v>-8076.01</v>
      </c>
      <c r="AU20" s="5" t="s">
        <v>681</v>
      </c>
      <c r="AV20" s="4">
        <v>-733.32</v>
      </c>
      <c r="AW20" s="4">
        <v>336400.3</v>
      </c>
      <c r="AX20" s="10"/>
      <c r="AY20" s="4">
        <v>14345.79</v>
      </c>
      <c r="AZ20" s="4">
        <v>1302.6199999999999</v>
      </c>
      <c r="BA20" s="4">
        <v>330819.05</v>
      </c>
      <c r="BB20" s="4">
        <v>30038.99</v>
      </c>
      <c r="BC20" s="4">
        <v>-8076.01</v>
      </c>
      <c r="BD20" s="5" t="s">
        <v>681</v>
      </c>
      <c r="BE20" s="4">
        <v>-733.32</v>
      </c>
      <c r="BF20" s="4">
        <v>336400.3</v>
      </c>
      <c r="BG20" s="10"/>
      <c r="BH20" s="4">
        <v>14345.79</v>
      </c>
      <c r="BI20" s="4">
        <v>1302.6199999999999</v>
      </c>
      <c r="BJ20" s="4">
        <v>330819.05</v>
      </c>
      <c r="BK20" s="4">
        <v>30038.99</v>
      </c>
      <c r="BL20" s="4">
        <v>-8076.01</v>
      </c>
      <c r="BM20" s="5" t="s">
        <v>681</v>
      </c>
      <c r="BN20" s="4">
        <v>-733.32</v>
      </c>
      <c r="BO20" s="4">
        <v>336400.3</v>
      </c>
      <c r="BP20" s="10"/>
      <c r="BQ20" s="4">
        <v>14345.79</v>
      </c>
      <c r="BR20" s="4">
        <v>1302.6199999999999</v>
      </c>
      <c r="BS20" s="4">
        <v>330819.05</v>
      </c>
      <c r="BT20" s="4">
        <v>30038.99</v>
      </c>
      <c r="BU20" s="4">
        <v>-8076.01</v>
      </c>
      <c r="BV20" s="5" t="s">
        <v>681</v>
      </c>
      <c r="BW20" s="4">
        <v>-733.32</v>
      </c>
      <c r="BX20" s="4">
        <v>336400.3</v>
      </c>
      <c r="BY20" s="10"/>
      <c r="BZ20" s="4">
        <v>14345.79</v>
      </c>
      <c r="CA20" s="4">
        <v>1302.6199999999999</v>
      </c>
      <c r="CB20" s="4">
        <v>330819.05</v>
      </c>
      <c r="CC20" s="4">
        <v>30038.99</v>
      </c>
      <c r="CD20" s="4">
        <v>-8076.01</v>
      </c>
      <c r="CE20" s="5" t="s">
        <v>681</v>
      </c>
      <c r="CF20" s="4">
        <v>-733.32</v>
      </c>
      <c r="CG20" s="4">
        <v>336400.3</v>
      </c>
      <c r="CH20" s="10"/>
      <c r="CI20" s="4">
        <v>14345.79</v>
      </c>
      <c r="CJ20" s="4">
        <v>1302.6199999999999</v>
      </c>
      <c r="CK20" s="4">
        <v>330819.05</v>
      </c>
      <c r="CL20" s="4">
        <v>30038.99</v>
      </c>
      <c r="CM20" s="4">
        <v>-8076.01</v>
      </c>
      <c r="CN20" s="5" t="s">
        <v>681</v>
      </c>
      <c r="CO20" s="4">
        <v>-733.32</v>
      </c>
      <c r="CP20" s="4">
        <v>336400.3</v>
      </c>
      <c r="CQ20" s="10"/>
      <c r="CR20" s="4">
        <v>14345.79</v>
      </c>
      <c r="CS20" s="4">
        <v>1302.6199999999999</v>
      </c>
      <c r="CT20" s="4">
        <v>330819.05</v>
      </c>
      <c r="CU20" s="4">
        <v>30038.99</v>
      </c>
      <c r="CV20" s="4">
        <v>-8076.01</v>
      </c>
      <c r="CW20" s="5" t="s">
        <v>681</v>
      </c>
      <c r="CX20" s="4">
        <v>-733.32</v>
      </c>
      <c r="CY20" s="4">
        <v>336400.3</v>
      </c>
      <c r="CZ20" s="10"/>
      <c r="DA20" s="4">
        <v>5811.95</v>
      </c>
      <c r="DB20" s="4">
        <v>390.85</v>
      </c>
      <c r="DC20" s="4">
        <v>444183.79</v>
      </c>
      <c r="DD20" s="4">
        <v>29872</v>
      </c>
      <c r="DE20" s="4">
        <v>-9075.31</v>
      </c>
      <c r="DF20" s="5" t="s">
        <v>681</v>
      </c>
      <c r="DG20" s="4">
        <v>-610.33000000000004</v>
      </c>
      <c r="DH20" s="4">
        <v>458167.35</v>
      </c>
      <c r="DI20" s="10"/>
    </row>
    <row r="21" spans="1:113">
      <c r="A21" s="2" t="str">
        <f>INDEX(Map!$A$6:$B$70,MATCH('FY12 Essbase'!C21,Map!$A$6:$A$70,0),2)</f>
        <v>014DIV</v>
      </c>
      <c r="B21" s="17" t="s">
        <v>132</v>
      </c>
      <c r="C21" s="3" t="s">
        <v>86</v>
      </c>
      <c r="D21" s="3" t="s">
        <v>44</v>
      </c>
      <c r="E21" s="10"/>
      <c r="F21" s="4">
        <v>3878.75</v>
      </c>
      <c r="G21" s="4">
        <v>352.2</v>
      </c>
      <c r="H21" s="4">
        <v>-9.16</v>
      </c>
      <c r="I21" s="4">
        <v>-0.83</v>
      </c>
      <c r="J21" s="6" t="s">
        <v>681</v>
      </c>
      <c r="K21" s="5" t="s">
        <v>681</v>
      </c>
      <c r="L21" s="5" t="s">
        <v>681</v>
      </c>
      <c r="M21" s="4">
        <v>-4240.9399999999996</v>
      </c>
      <c r="N21" s="10"/>
      <c r="O21" s="4">
        <v>3878.75</v>
      </c>
      <c r="P21" s="4">
        <v>352.2</v>
      </c>
      <c r="Q21" s="4">
        <v>-9.16</v>
      </c>
      <c r="R21" s="4">
        <v>-0.83</v>
      </c>
      <c r="S21" s="5" t="s">
        <v>681</v>
      </c>
      <c r="T21" s="5" t="s">
        <v>681</v>
      </c>
      <c r="U21" s="5" t="s">
        <v>681</v>
      </c>
      <c r="V21" s="4">
        <v>-4240.9399999999996</v>
      </c>
      <c r="W21" s="10"/>
      <c r="X21" s="4">
        <v>3878.75</v>
      </c>
      <c r="Y21" s="4">
        <v>352.2</v>
      </c>
      <c r="Z21" s="4">
        <v>-9.16</v>
      </c>
      <c r="AA21" s="4">
        <v>-0.83</v>
      </c>
      <c r="AB21" s="5" t="s">
        <v>681</v>
      </c>
      <c r="AC21" s="5" t="s">
        <v>681</v>
      </c>
      <c r="AD21" s="5" t="s">
        <v>681</v>
      </c>
      <c r="AE21" s="4">
        <v>-4240.9399999999996</v>
      </c>
      <c r="AF21" s="10"/>
      <c r="AG21" s="4">
        <v>3878.75</v>
      </c>
      <c r="AH21" s="4">
        <v>352.2</v>
      </c>
      <c r="AI21" s="4">
        <v>-9.16</v>
      </c>
      <c r="AJ21" s="4">
        <v>-0.83</v>
      </c>
      <c r="AK21" s="5" t="s">
        <v>681</v>
      </c>
      <c r="AL21" s="5" t="s">
        <v>681</v>
      </c>
      <c r="AM21" s="5" t="s">
        <v>681</v>
      </c>
      <c r="AN21" s="4">
        <v>-4240.9399999999996</v>
      </c>
      <c r="AO21" s="10"/>
      <c r="AP21" s="4">
        <v>3878.75</v>
      </c>
      <c r="AQ21" s="4">
        <v>352.2</v>
      </c>
      <c r="AR21" s="4">
        <v>-9.16</v>
      </c>
      <c r="AS21" s="4">
        <v>-0.83</v>
      </c>
      <c r="AT21" s="5" t="s">
        <v>681</v>
      </c>
      <c r="AU21" s="5" t="s">
        <v>681</v>
      </c>
      <c r="AV21" s="5" t="s">
        <v>681</v>
      </c>
      <c r="AW21" s="4">
        <v>-4240.9399999999996</v>
      </c>
      <c r="AX21" s="10"/>
      <c r="AY21" s="4">
        <v>3878.75</v>
      </c>
      <c r="AZ21" s="4">
        <v>352.2</v>
      </c>
      <c r="BA21" s="4">
        <v>-9.16</v>
      </c>
      <c r="BB21" s="4">
        <v>-0.83</v>
      </c>
      <c r="BC21" s="5" t="s">
        <v>681</v>
      </c>
      <c r="BD21" s="5" t="s">
        <v>681</v>
      </c>
      <c r="BE21" s="5" t="s">
        <v>681</v>
      </c>
      <c r="BF21" s="4">
        <v>-4240.9399999999996</v>
      </c>
      <c r="BG21" s="10"/>
      <c r="BH21" s="4">
        <v>3878.75</v>
      </c>
      <c r="BI21" s="4">
        <v>352.2</v>
      </c>
      <c r="BJ21" s="4">
        <v>-9.16</v>
      </c>
      <c r="BK21" s="4">
        <v>-0.83</v>
      </c>
      <c r="BL21" s="5" t="s">
        <v>681</v>
      </c>
      <c r="BM21" s="5" t="s">
        <v>681</v>
      </c>
      <c r="BN21" s="5" t="s">
        <v>681</v>
      </c>
      <c r="BO21" s="4">
        <v>-4240.9399999999996</v>
      </c>
      <c r="BP21" s="10"/>
      <c r="BQ21" s="4">
        <v>3878.75</v>
      </c>
      <c r="BR21" s="4">
        <v>352.2</v>
      </c>
      <c r="BS21" s="4">
        <v>-9.16</v>
      </c>
      <c r="BT21" s="4">
        <v>-0.83</v>
      </c>
      <c r="BU21" s="5" t="s">
        <v>681</v>
      </c>
      <c r="BV21" s="5" t="s">
        <v>681</v>
      </c>
      <c r="BW21" s="5" t="s">
        <v>681</v>
      </c>
      <c r="BX21" s="4">
        <v>-4240.9399999999996</v>
      </c>
      <c r="BY21" s="10"/>
      <c r="BZ21" s="4">
        <v>3878.75</v>
      </c>
      <c r="CA21" s="4">
        <v>352.2</v>
      </c>
      <c r="CB21" s="4">
        <v>-9.16</v>
      </c>
      <c r="CC21" s="4">
        <v>-0.83</v>
      </c>
      <c r="CD21" s="5" t="s">
        <v>681</v>
      </c>
      <c r="CE21" s="5" t="s">
        <v>681</v>
      </c>
      <c r="CF21" s="5" t="s">
        <v>681</v>
      </c>
      <c r="CG21" s="4">
        <v>-4240.9399999999996</v>
      </c>
      <c r="CH21" s="10"/>
      <c r="CI21" s="4">
        <v>3878.75</v>
      </c>
      <c r="CJ21" s="4">
        <v>352.2</v>
      </c>
      <c r="CK21" s="4">
        <v>-9.16</v>
      </c>
      <c r="CL21" s="4">
        <v>-0.83</v>
      </c>
      <c r="CM21" s="5" t="s">
        <v>681</v>
      </c>
      <c r="CN21" s="5" t="s">
        <v>681</v>
      </c>
      <c r="CO21" s="5" t="s">
        <v>681</v>
      </c>
      <c r="CP21" s="4">
        <v>-4240.9399999999996</v>
      </c>
      <c r="CQ21" s="10"/>
      <c r="CR21" s="4">
        <v>3878.75</v>
      </c>
      <c r="CS21" s="4">
        <v>352.2</v>
      </c>
      <c r="CT21" s="4">
        <v>-9.16</v>
      </c>
      <c r="CU21" s="4">
        <v>-0.83</v>
      </c>
      <c r="CV21" s="5" t="s">
        <v>681</v>
      </c>
      <c r="CW21" s="5" t="s">
        <v>681</v>
      </c>
      <c r="CX21" s="5" t="s">
        <v>681</v>
      </c>
      <c r="CY21" s="4">
        <v>-4240.9399999999996</v>
      </c>
      <c r="CZ21" s="10"/>
      <c r="DA21" s="4">
        <v>579.01</v>
      </c>
      <c r="DB21" s="4">
        <v>38.94</v>
      </c>
      <c r="DC21" s="4">
        <v>-452.13</v>
      </c>
      <c r="DD21" s="4">
        <v>-30.41</v>
      </c>
      <c r="DE21" s="5" t="s">
        <v>681</v>
      </c>
      <c r="DF21" s="5" t="s">
        <v>681</v>
      </c>
      <c r="DG21" s="5" t="s">
        <v>681</v>
      </c>
      <c r="DH21" s="4">
        <v>-1100.49</v>
      </c>
      <c r="DI21" s="10"/>
    </row>
    <row r="22" spans="1:113">
      <c r="A22" s="2" t="str">
        <f>INDEX(Map!$A$6:$B$70,MATCH('FY12 Essbase'!C22,Map!$A$6:$A$70,0),2)</f>
        <v>015DIV</v>
      </c>
      <c r="B22" s="17"/>
      <c r="C22" s="3" t="s">
        <v>87</v>
      </c>
      <c r="D22" s="3" t="s">
        <v>45</v>
      </c>
      <c r="E22" s="10"/>
      <c r="F22" s="4">
        <v>7865.71</v>
      </c>
      <c r="G22" s="4">
        <v>714.22</v>
      </c>
      <c r="H22" s="6" t="s">
        <v>681</v>
      </c>
      <c r="I22" s="6" t="s">
        <v>681</v>
      </c>
      <c r="J22" s="6" t="s">
        <v>681</v>
      </c>
      <c r="K22" s="5" t="s">
        <v>681</v>
      </c>
      <c r="L22" s="5" t="s">
        <v>681</v>
      </c>
      <c r="M22" s="4">
        <v>-8579.93</v>
      </c>
      <c r="N22" s="10"/>
      <c r="O22" s="4">
        <v>7865.71</v>
      </c>
      <c r="P22" s="4">
        <v>714.22</v>
      </c>
      <c r="Q22" s="5" t="s">
        <v>681</v>
      </c>
      <c r="R22" s="5" t="s">
        <v>681</v>
      </c>
      <c r="S22" s="5" t="s">
        <v>681</v>
      </c>
      <c r="T22" s="5" t="s">
        <v>681</v>
      </c>
      <c r="U22" s="5" t="s">
        <v>681</v>
      </c>
      <c r="V22" s="4">
        <v>-8579.93</v>
      </c>
      <c r="W22" s="10"/>
      <c r="X22" s="4">
        <v>7865.71</v>
      </c>
      <c r="Y22" s="4">
        <v>714.22</v>
      </c>
      <c r="Z22" s="5" t="s">
        <v>681</v>
      </c>
      <c r="AA22" s="5" t="s">
        <v>681</v>
      </c>
      <c r="AB22" s="5" t="s">
        <v>681</v>
      </c>
      <c r="AC22" s="5" t="s">
        <v>681</v>
      </c>
      <c r="AD22" s="5" t="s">
        <v>681</v>
      </c>
      <c r="AE22" s="4">
        <v>-8579.93</v>
      </c>
      <c r="AF22" s="10"/>
      <c r="AG22" s="4">
        <v>7865.71</v>
      </c>
      <c r="AH22" s="4">
        <v>714.22</v>
      </c>
      <c r="AI22" s="5" t="s">
        <v>681</v>
      </c>
      <c r="AJ22" s="5" t="s">
        <v>681</v>
      </c>
      <c r="AK22" s="5" t="s">
        <v>681</v>
      </c>
      <c r="AL22" s="5" t="s">
        <v>681</v>
      </c>
      <c r="AM22" s="5" t="s">
        <v>681</v>
      </c>
      <c r="AN22" s="4">
        <v>-8579.93</v>
      </c>
      <c r="AO22" s="10"/>
      <c r="AP22" s="4">
        <v>7865.71</v>
      </c>
      <c r="AQ22" s="4">
        <v>714.22</v>
      </c>
      <c r="AR22" s="5" t="s">
        <v>681</v>
      </c>
      <c r="AS22" s="5" t="s">
        <v>681</v>
      </c>
      <c r="AT22" s="5" t="s">
        <v>681</v>
      </c>
      <c r="AU22" s="5" t="s">
        <v>681</v>
      </c>
      <c r="AV22" s="5" t="s">
        <v>681</v>
      </c>
      <c r="AW22" s="4">
        <v>-8579.93</v>
      </c>
      <c r="AX22" s="10"/>
      <c r="AY22" s="4">
        <v>7865.71</v>
      </c>
      <c r="AZ22" s="4">
        <v>714.22</v>
      </c>
      <c r="BA22" s="5" t="s">
        <v>681</v>
      </c>
      <c r="BB22" s="5" t="s">
        <v>681</v>
      </c>
      <c r="BC22" s="5" t="s">
        <v>681</v>
      </c>
      <c r="BD22" s="5" t="s">
        <v>681</v>
      </c>
      <c r="BE22" s="5" t="s">
        <v>681</v>
      </c>
      <c r="BF22" s="4">
        <v>-8579.93</v>
      </c>
      <c r="BG22" s="10"/>
      <c r="BH22" s="4">
        <v>7865.71</v>
      </c>
      <c r="BI22" s="4">
        <v>714.22</v>
      </c>
      <c r="BJ22" s="5" t="s">
        <v>681</v>
      </c>
      <c r="BK22" s="5" t="s">
        <v>681</v>
      </c>
      <c r="BL22" s="5" t="s">
        <v>681</v>
      </c>
      <c r="BM22" s="5" t="s">
        <v>681</v>
      </c>
      <c r="BN22" s="5" t="s">
        <v>681</v>
      </c>
      <c r="BO22" s="4">
        <v>-8579.93</v>
      </c>
      <c r="BP22" s="10"/>
      <c r="BQ22" s="4">
        <v>7865.71</v>
      </c>
      <c r="BR22" s="4">
        <v>714.22</v>
      </c>
      <c r="BS22" s="5" t="s">
        <v>681</v>
      </c>
      <c r="BT22" s="5" t="s">
        <v>681</v>
      </c>
      <c r="BU22" s="5" t="s">
        <v>681</v>
      </c>
      <c r="BV22" s="5" t="s">
        <v>681</v>
      </c>
      <c r="BW22" s="5" t="s">
        <v>681</v>
      </c>
      <c r="BX22" s="4">
        <v>-8579.93</v>
      </c>
      <c r="BY22" s="10"/>
      <c r="BZ22" s="4">
        <v>7865.71</v>
      </c>
      <c r="CA22" s="4">
        <v>714.22</v>
      </c>
      <c r="CB22" s="5" t="s">
        <v>681</v>
      </c>
      <c r="CC22" s="5" t="s">
        <v>681</v>
      </c>
      <c r="CD22" s="5" t="s">
        <v>681</v>
      </c>
      <c r="CE22" s="5" t="s">
        <v>681</v>
      </c>
      <c r="CF22" s="5" t="s">
        <v>681</v>
      </c>
      <c r="CG22" s="4">
        <v>-8579.93</v>
      </c>
      <c r="CH22" s="10"/>
      <c r="CI22" s="4">
        <v>7865.71</v>
      </c>
      <c r="CJ22" s="4">
        <v>714.22</v>
      </c>
      <c r="CK22" s="5" t="s">
        <v>681</v>
      </c>
      <c r="CL22" s="5" t="s">
        <v>681</v>
      </c>
      <c r="CM22" s="5" t="s">
        <v>681</v>
      </c>
      <c r="CN22" s="5" t="s">
        <v>681</v>
      </c>
      <c r="CO22" s="5" t="s">
        <v>681</v>
      </c>
      <c r="CP22" s="4">
        <v>-8579.93</v>
      </c>
      <c r="CQ22" s="10"/>
      <c r="CR22" s="4">
        <v>7865.71</v>
      </c>
      <c r="CS22" s="4">
        <v>714.22</v>
      </c>
      <c r="CT22" s="5" t="s">
        <v>681</v>
      </c>
      <c r="CU22" s="5" t="s">
        <v>681</v>
      </c>
      <c r="CV22" s="5" t="s">
        <v>681</v>
      </c>
      <c r="CW22" s="5" t="s">
        <v>681</v>
      </c>
      <c r="CX22" s="5" t="s">
        <v>681</v>
      </c>
      <c r="CY22" s="4">
        <v>-8579.93</v>
      </c>
      <c r="CZ22" s="10"/>
      <c r="DA22" s="4">
        <v>3086.21</v>
      </c>
      <c r="DB22" s="4">
        <v>207.56</v>
      </c>
      <c r="DC22" s="4">
        <v>2444.96</v>
      </c>
      <c r="DD22" s="5">
        <v>164.43</v>
      </c>
      <c r="DE22" s="5" t="s">
        <v>681</v>
      </c>
      <c r="DF22" s="5" t="s">
        <v>681</v>
      </c>
      <c r="DG22" s="5" t="s">
        <v>681</v>
      </c>
      <c r="DH22" s="4">
        <v>-684.37999999999988</v>
      </c>
      <c r="DI22" s="10"/>
    </row>
    <row r="23" spans="1:113">
      <c r="A23" s="2" t="str">
        <f>INDEX(Map!$A$6:$B$70,MATCH('FY12 Essbase'!C23,Map!$A$6:$A$70,0),2)</f>
        <v>016DIV</v>
      </c>
      <c r="B23" s="17" t="s">
        <v>137</v>
      </c>
      <c r="C23" s="3" t="s">
        <v>84</v>
      </c>
      <c r="D23" s="3" t="s">
        <v>42</v>
      </c>
      <c r="E23" s="10"/>
      <c r="F23" s="4">
        <v>89260.82</v>
      </c>
      <c r="G23" s="4">
        <v>8105.05</v>
      </c>
      <c r="H23" s="4">
        <v>21029680.559999999</v>
      </c>
      <c r="I23" s="4">
        <v>1909534.67</v>
      </c>
      <c r="J23" s="4">
        <v>67231.48</v>
      </c>
      <c r="K23" s="5" t="s">
        <v>681</v>
      </c>
      <c r="L23" s="4">
        <v>6104.74</v>
      </c>
      <c r="M23" s="4">
        <v>22915185.579999998</v>
      </c>
      <c r="N23" s="10"/>
      <c r="O23" s="4">
        <v>89260.82</v>
      </c>
      <c r="P23" s="4">
        <v>8105.05</v>
      </c>
      <c r="Q23" s="4">
        <v>21029680.559999999</v>
      </c>
      <c r="R23" s="4">
        <v>1909534.67</v>
      </c>
      <c r="S23" s="4">
        <v>67231.48</v>
      </c>
      <c r="T23" s="5" t="s">
        <v>681</v>
      </c>
      <c r="U23" s="4">
        <v>6104.74</v>
      </c>
      <c r="V23" s="4">
        <v>22915185.579999998</v>
      </c>
      <c r="W23" s="10"/>
      <c r="X23" s="4">
        <v>89260.82</v>
      </c>
      <c r="Y23" s="4">
        <v>8105.05</v>
      </c>
      <c r="Z23" s="4">
        <v>21029680.559999999</v>
      </c>
      <c r="AA23" s="4">
        <v>1909534.67</v>
      </c>
      <c r="AB23" s="4">
        <v>67231.48</v>
      </c>
      <c r="AC23" s="5" t="s">
        <v>681</v>
      </c>
      <c r="AD23" s="4">
        <v>6104.74</v>
      </c>
      <c r="AE23" s="4">
        <v>22915185.579999998</v>
      </c>
      <c r="AF23" s="10"/>
      <c r="AG23" s="4">
        <v>89260.82</v>
      </c>
      <c r="AH23" s="4">
        <v>8105.05</v>
      </c>
      <c r="AI23" s="4">
        <v>21029680.559999999</v>
      </c>
      <c r="AJ23" s="4">
        <v>1909534.67</v>
      </c>
      <c r="AK23" s="4">
        <v>67231.48</v>
      </c>
      <c r="AL23" s="5" t="s">
        <v>681</v>
      </c>
      <c r="AM23" s="4">
        <v>6104.74</v>
      </c>
      <c r="AN23" s="4">
        <v>22915185.579999998</v>
      </c>
      <c r="AO23" s="10"/>
      <c r="AP23" s="4">
        <v>89260.82</v>
      </c>
      <c r="AQ23" s="4">
        <v>8105.05</v>
      </c>
      <c r="AR23" s="4">
        <v>21029680.559999999</v>
      </c>
      <c r="AS23" s="4">
        <v>1909534.67</v>
      </c>
      <c r="AT23" s="4">
        <v>67231.48</v>
      </c>
      <c r="AU23" s="5" t="s">
        <v>681</v>
      </c>
      <c r="AV23" s="4">
        <v>6104.74</v>
      </c>
      <c r="AW23" s="4">
        <v>22915185.579999998</v>
      </c>
      <c r="AX23" s="10"/>
      <c r="AY23" s="4">
        <v>89260.82</v>
      </c>
      <c r="AZ23" s="4">
        <v>8105.05</v>
      </c>
      <c r="BA23" s="4">
        <v>21029680.559999999</v>
      </c>
      <c r="BB23" s="4">
        <v>1909534.67</v>
      </c>
      <c r="BC23" s="4">
        <v>67231.48</v>
      </c>
      <c r="BD23" s="5" t="s">
        <v>681</v>
      </c>
      <c r="BE23" s="4">
        <v>6104.74</v>
      </c>
      <c r="BF23" s="4">
        <v>22915185.579999998</v>
      </c>
      <c r="BG23" s="10"/>
      <c r="BH23" s="4">
        <v>89260.82</v>
      </c>
      <c r="BI23" s="4">
        <v>8105.05</v>
      </c>
      <c r="BJ23" s="4">
        <v>21029680.559999999</v>
      </c>
      <c r="BK23" s="4">
        <v>1909534.67</v>
      </c>
      <c r="BL23" s="4">
        <v>67231.48</v>
      </c>
      <c r="BM23" s="5" t="s">
        <v>681</v>
      </c>
      <c r="BN23" s="4">
        <v>6104.74</v>
      </c>
      <c r="BO23" s="4">
        <v>22915185.579999998</v>
      </c>
      <c r="BP23" s="10"/>
      <c r="BQ23" s="4">
        <v>89260.82</v>
      </c>
      <c r="BR23" s="4">
        <v>8105.05</v>
      </c>
      <c r="BS23" s="4">
        <v>21029680.559999999</v>
      </c>
      <c r="BT23" s="4">
        <v>1909534.67</v>
      </c>
      <c r="BU23" s="4">
        <v>67231.48</v>
      </c>
      <c r="BV23" s="5" t="s">
        <v>681</v>
      </c>
      <c r="BW23" s="4">
        <v>6104.74</v>
      </c>
      <c r="BX23" s="4">
        <v>22915185.579999998</v>
      </c>
      <c r="BY23" s="10"/>
      <c r="BZ23" s="4">
        <v>89260.82</v>
      </c>
      <c r="CA23" s="4">
        <v>8105.05</v>
      </c>
      <c r="CB23" s="4">
        <v>21029680.559999999</v>
      </c>
      <c r="CC23" s="4">
        <v>1909534.67</v>
      </c>
      <c r="CD23" s="4">
        <v>67231.48</v>
      </c>
      <c r="CE23" s="5" t="s">
        <v>681</v>
      </c>
      <c r="CF23" s="4">
        <v>6104.74</v>
      </c>
      <c r="CG23" s="4">
        <v>22915185.579999998</v>
      </c>
      <c r="CH23" s="10"/>
      <c r="CI23" s="4">
        <v>89260.82</v>
      </c>
      <c r="CJ23" s="4">
        <v>8105.05</v>
      </c>
      <c r="CK23" s="4">
        <v>21029680.559999999</v>
      </c>
      <c r="CL23" s="4">
        <v>1909534.67</v>
      </c>
      <c r="CM23" s="4">
        <v>67231.48</v>
      </c>
      <c r="CN23" s="5" t="s">
        <v>681</v>
      </c>
      <c r="CO23" s="4">
        <v>6104.74</v>
      </c>
      <c r="CP23" s="4">
        <v>22915185.579999998</v>
      </c>
      <c r="CQ23" s="10"/>
      <c r="CR23" s="4">
        <v>89260.82</v>
      </c>
      <c r="CS23" s="4">
        <v>8105.05</v>
      </c>
      <c r="CT23" s="4">
        <v>21029680.559999999</v>
      </c>
      <c r="CU23" s="4">
        <v>1909534.67</v>
      </c>
      <c r="CV23" s="4">
        <v>67231.48</v>
      </c>
      <c r="CW23" s="5" t="s">
        <v>681</v>
      </c>
      <c r="CX23" s="4">
        <v>6104.74</v>
      </c>
      <c r="CY23" s="4">
        <v>22915185.579999998</v>
      </c>
      <c r="CZ23" s="10"/>
      <c r="DA23" s="4">
        <v>92113.25</v>
      </c>
      <c r="DB23" s="4">
        <v>6194.75</v>
      </c>
      <c r="DC23" s="4">
        <v>22031137.260000002</v>
      </c>
      <c r="DD23" s="4">
        <v>1481626.18</v>
      </c>
      <c r="DE23" s="4">
        <v>109524.48</v>
      </c>
      <c r="DF23" s="5" t="s">
        <v>681</v>
      </c>
      <c r="DG23" s="4">
        <v>7365.67</v>
      </c>
      <c r="DH23" s="4">
        <v>23531345.59</v>
      </c>
      <c r="DI23" s="10"/>
    </row>
    <row r="24" spans="1:113">
      <c r="A24" s="2" t="str">
        <f>INDEX(Map!$A$6:$B$70,MATCH('FY12 Essbase'!C24,Map!$A$6:$A$70,0),2)</f>
        <v>017DIV</v>
      </c>
      <c r="B24" s="17"/>
      <c r="C24" s="3" t="s">
        <v>82</v>
      </c>
      <c r="D24" s="3" t="s">
        <v>40</v>
      </c>
      <c r="E24" s="10"/>
      <c r="F24" s="4">
        <v>20.69</v>
      </c>
      <c r="G24" s="4">
        <v>1.88</v>
      </c>
      <c r="H24" s="4">
        <v>-2401.54</v>
      </c>
      <c r="I24" s="4">
        <v>-218.06</v>
      </c>
      <c r="J24" s="6" t="s">
        <v>681</v>
      </c>
      <c r="K24" s="5" t="s">
        <v>681</v>
      </c>
      <c r="L24" s="5" t="s">
        <v>681</v>
      </c>
      <c r="M24" s="4">
        <v>-2642.17</v>
      </c>
      <c r="N24" s="10"/>
      <c r="O24" s="4">
        <v>20.69</v>
      </c>
      <c r="P24" s="4">
        <v>1.88</v>
      </c>
      <c r="Q24" s="4">
        <v>-2401.54</v>
      </c>
      <c r="R24" s="4">
        <v>-218.06</v>
      </c>
      <c r="S24" s="5" t="s">
        <v>681</v>
      </c>
      <c r="T24" s="5" t="s">
        <v>681</v>
      </c>
      <c r="U24" s="5" t="s">
        <v>681</v>
      </c>
      <c r="V24" s="4">
        <v>-2642.17</v>
      </c>
      <c r="W24" s="10"/>
      <c r="X24" s="4">
        <v>20.69</v>
      </c>
      <c r="Y24" s="4">
        <v>1.88</v>
      </c>
      <c r="Z24" s="4">
        <v>-2401.54</v>
      </c>
      <c r="AA24" s="4">
        <v>-218.06</v>
      </c>
      <c r="AB24" s="5" t="s">
        <v>681</v>
      </c>
      <c r="AC24" s="5" t="s">
        <v>681</v>
      </c>
      <c r="AD24" s="5" t="s">
        <v>681</v>
      </c>
      <c r="AE24" s="4">
        <v>-2642.17</v>
      </c>
      <c r="AF24" s="10"/>
      <c r="AG24" s="4">
        <v>20.69</v>
      </c>
      <c r="AH24" s="4">
        <v>1.88</v>
      </c>
      <c r="AI24" s="4">
        <v>-2401.54</v>
      </c>
      <c r="AJ24" s="4">
        <v>-218.06</v>
      </c>
      <c r="AK24" s="5" t="s">
        <v>681</v>
      </c>
      <c r="AL24" s="5" t="s">
        <v>681</v>
      </c>
      <c r="AM24" s="5" t="s">
        <v>681</v>
      </c>
      <c r="AN24" s="4">
        <v>-2642.17</v>
      </c>
      <c r="AO24" s="10"/>
      <c r="AP24" s="4">
        <v>20.69</v>
      </c>
      <c r="AQ24" s="4">
        <v>1.88</v>
      </c>
      <c r="AR24" s="4">
        <v>-2401.54</v>
      </c>
      <c r="AS24" s="4">
        <v>-218.06</v>
      </c>
      <c r="AT24" s="5" t="s">
        <v>681</v>
      </c>
      <c r="AU24" s="5" t="s">
        <v>681</v>
      </c>
      <c r="AV24" s="5" t="s">
        <v>681</v>
      </c>
      <c r="AW24" s="4">
        <v>-2642.17</v>
      </c>
      <c r="AX24" s="10"/>
      <c r="AY24" s="4">
        <v>20.69</v>
      </c>
      <c r="AZ24" s="4">
        <v>1.88</v>
      </c>
      <c r="BA24" s="4">
        <v>-2401.54</v>
      </c>
      <c r="BB24" s="4">
        <v>-218.06</v>
      </c>
      <c r="BC24" s="5" t="s">
        <v>681</v>
      </c>
      <c r="BD24" s="5" t="s">
        <v>681</v>
      </c>
      <c r="BE24" s="5" t="s">
        <v>681</v>
      </c>
      <c r="BF24" s="4">
        <v>-2642.17</v>
      </c>
      <c r="BG24" s="10"/>
      <c r="BH24" s="4">
        <v>20.69</v>
      </c>
      <c r="BI24" s="4">
        <v>1.88</v>
      </c>
      <c r="BJ24" s="4">
        <v>-2401.54</v>
      </c>
      <c r="BK24" s="4">
        <v>-218.06</v>
      </c>
      <c r="BL24" s="5" t="s">
        <v>681</v>
      </c>
      <c r="BM24" s="5" t="s">
        <v>681</v>
      </c>
      <c r="BN24" s="5" t="s">
        <v>681</v>
      </c>
      <c r="BO24" s="4">
        <v>-2642.17</v>
      </c>
      <c r="BP24" s="10"/>
      <c r="BQ24" s="4">
        <v>20.69</v>
      </c>
      <c r="BR24" s="4">
        <v>1.88</v>
      </c>
      <c r="BS24" s="4">
        <v>-2401.54</v>
      </c>
      <c r="BT24" s="4">
        <v>-218.06</v>
      </c>
      <c r="BU24" s="5" t="s">
        <v>681</v>
      </c>
      <c r="BV24" s="5" t="s">
        <v>681</v>
      </c>
      <c r="BW24" s="5" t="s">
        <v>681</v>
      </c>
      <c r="BX24" s="4">
        <v>-2642.17</v>
      </c>
      <c r="BY24" s="10"/>
      <c r="BZ24" s="4">
        <v>20.69</v>
      </c>
      <c r="CA24" s="4">
        <v>1.88</v>
      </c>
      <c r="CB24" s="4">
        <v>-2401.54</v>
      </c>
      <c r="CC24" s="4">
        <v>-218.06</v>
      </c>
      <c r="CD24" s="5" t="s">
        <v>681</v>
      </c>
      <c r="CE24" s="5" t="s">
        <v>681</v>
      </c>
      <c r="CF24" s="5" t="s">
        <v>681</v>
      </c>
      <c r="CG24" s="4">
        <v>-2642.17</v>
      </c>
      <c r="CH24" s="10"/>
      <c r="CI24" s="4">
        <v>20.69</v>
      </c>
      <c r="CJ24" s="4">
        <v>1.88</v>
      </c>
      <c r="CK24" s="4">
        <v>-2401.54</v>
      </c>
      <c r="CL24" s="4">
        <v>-218.06</v>
      </c>
      <c r="CM24" s="5" t="s">
        <v>681</v>
      </c>
      <c r="CN24" s="5" t="s">
        <v>681</v>
      </c>
      <c r="CO24" s="5" t="s">
        <v>681</v>
      </c>
      <c r="CP24" s="4">
        <v>-2642.17</v>
      </c>
      <c r="CQ24" s="10"/>
      <c r="CR24" s="4">
        <v>20.69</v>
      </c>
      <c r="CS24" s="4">
        <v>1.88</v>
      </c>
      <c r="CT24" s="4">
        <v>-2401.54</v>
      </c>
      <c r="CU24" s="4">
        <v>-218.06</v>
      </c>
      <c r="CV24" s="5" t="s">
        <v>681</v>
      </c>
      <c r="CW24" s="5" t="s">
        <v>681</v>
      </c>
      <c r="CX24" s="5" t="s">
        <v>681</v>
      </c>
      <c r="CY24" s="4">
        <v>-2642.17</v>
      </c>
      <c r="CZ24" s="10"/>
      <c r="DA24" s="4">
        <v>23.25</v>
      </c>
      <c r="DB24" s="4">
        <v>1.56</v>
      </c>
      <c r="DC24" s="4">
        <v>-2255.83</v>
      </c>
      <c r="DD24" s="4">
        <v>-151.71</v>
      </c>
      <c r="DE24" s="5" t="s">
        <v>681</v>
      </c>
      <c r="DF24" s="5" t="s">
        <v>681</v>
      </c>
      <c r="DG24" s="5" t="s">
        <v>681</v>
      </c>
      <c r="DH24" s="4">
        <v>-2432.35</v>
      </c>
      <c r="DI24" s="10"/>
    </row>
    <row r="25" spans="1:113">
      <c r="A25" s="2" t="str">
        <f>INDEX(Map!$A$6:$B$70,MATCH('FY12 Essbase'!C25,Map!$A$6:$A$70,0),2)</f>
        <v>018DIV</v>
      </c>
      <c r="B25" s="17"/>
      <c r="C25" s="3" t="s">
        <v>83</v>
      </c>
      <c r="D25" s="3" t="s">
        <v>41</v>
      </c>
      <c r="E25" s="10"/>
      <c r="F25" s="4">
        <v>-24379.66</v>
      </c>
      <c r="G25" s="4">
        <v>-2213.7199999999998</v>
      </c>
      <c r="H25" s="4">
        <v>-229376.88</v>
      </c>
      <c r="I25" s="4">
        <v>-20827.849999999999</v>
      </c>
      <c r="J25" s="4">
        <v>0.68</v>
      </c>
      <c r="K25" s="5" t="s">
        <v>681</v>
      </c>
      <c r="L25" s="4">
        <v>0.06</v>
      </c>
      <c r="M25" s="4">
        <v>-223610.61000000002</v>
      </c>
      <c r="N25" s="10"/>
      <c r="O25" s="4">
        <v>-24379.66</v>
      </c>
      <c r="P25" s="4">
        <v>-2213.7199999999998</v>
      </c>
      <c r="Q25" s="4">
        <v>-229376.88</v>
      </c>
      <c r="R25" s="4">
        <v>-20827.849999999999</v>
      </c>
      <c r="S25" s="4">
        <v>0.68</v>
      </c>
      <c r="T25" s="5" t="s">
        <v>681</v>
      </c>
      <c r="U25" s="4">
        <v>0.06</v>
      </c>
      <c r="V25" s="4">
        <v>-223610.61000000002</v>
      </c>
      <c r="W25" s="10"/>
      <c r="X25" s="4">
        <v>-24379.66</v>
      </c>
      <c r="Y25" s="4">
        <v>-2213.7199999999998</v>
      </c>
      <c r="Z25" s="4">
        <v>-229376.88</v>
      </c>
      <c r="AA25" s="4">
        <v>-20827.849999999999</v>
      </c>
      <c r="AB25" s="4">
        <v>0.68</v>
      </c>
      <c r="AC25" s="5" t="s">
        <v>681</v>
      </c>
      <c r="AD25" s="4">
        <v>0.06</v>
      </c>
      <c r="AE25" s="4">
        <v>-223610.61000000002</v>
      </c>
      <c r="AF25" s="10"/>
      <c r="AG25" s="4">
        <v>-24379.66</v>
      </c>
      <c r="AH25" s="4">
        <v>-2213.7199999999998</v>
      </c>
      <c r="AI25" s="4">
        <v>-229376.88</v>
      </c>
      <c r="AJ25" s="4">
        <v>-20827.849999999999</v>
      </c>
      <c r="AK25" s="4">
        <v>0.68</v>
      </c>
      <c r="AL25" s="5" t="s">
        <v>681</v>
      </c>
      <c r="AM25" s="4">
        <v>0.06</v>
      </c>
      <c r="AN25" s="4">
        <v>-223610.61000000002</v>
      </c>
      <c r="AO25" s="10"/>
      <c r="AP25" s="4">
        <v>-24379.66</v>
      </c>
      <c r="AQ25" s="4">
        <v>-2213.7199999999998</v>
      </c>
      <c r="AR25" s="4">
        <v>-229376.88</v>
      </c>
      <c r="AS25" s="4">
        <v>-20827.849999999999</v>
      </c>
      <c r="AT25" s="4">
        <v>0.68</v>
      </c>
      <c r="AU25" s="5" t="s">
        <v>681</v>
      </c>
      <c r="AV25" s="4">
        <v>0.06</v>
      </c>
      <c r="AW25" s="4">
        <v>-223610.61000000002</v>
      </c>
      <c r="AX25" s="10"/>
      <c r="AY25" s="4">
        <v>-24379.66</v>
      </c>
      <c r="AZ25" s="4">
        <v>-2213.7199999999998</v>
      </c>
      <c r="BA25" s="4">
        <v>-229376.88</v>
      </c>
      <c r="BB25" s="4">
        <v>-20827.849999999999</v>
      </c>
      <c r="BC25" s="4">
        <v>0.68</v>
      </c>
      <c r="BD25" s="5" t="s">
        <v>681</v>
      </c>
      <c r="BE25" s="4">
        <v>0.06</v>
      </c>
      <c r="BF25" s="4">
        <v>-223610.61000000002</v>
      </c>
      <c r="BG25" s="10"/>
      <c r="BH25" s="4">
        <v>-24379.66</v>
      </c>
      <c r="BI25" s="4">
        <v>-2213.7199999999998</v>
      </c>
      <c r="BJ25" s="4">
        <v>-229376.88</v>
      </c>
      <c r="BK25" s="4">
        <v>-20827.849999999999</v>
      </c>
      <c r="BL25" s="4">
        <v>0.68</v>
      </c>
      <c r="BM25" s="5" t="s">
        <v>681</v>
      </c>
      <c r="BN25" s="4">
        <v>0.06</v>
      </c>
      <c r="BO25" s="4">
        <v>-223610.61000000002</v>
      </c>
      <c r="BP25" s="10"/>
      <c r="BQ25" s="4">
        <v>-24379.66</v>
      </c>
      <c r="BR25" s="4">
        <v>-2213.7199999999998</v>
      </c>
      <c r="BS25" s="4">
        <v>-229376.88</v>
      </c>
      <c r="BT25" s="4">
        <v>-20827.849999999999</v>
      </c>
      <c r="BU25" s="4">
        <v>0.68</v>
      </c>
      <c r="BV25" s="5" t="s">
        <v>681</v>
      </c>
      <c r="BW25" s="4">
        <v>0.06</v>
      </c>
      <c r="BX25" s="4">
        <v>-223610.61000000002</v>
      </c>
      <c r="BY25" s="10"/>
      <c r="BZ25" s="4">
        <v>-24379.66</v>
      </c>
      <c r="CA25" s="4">
        <v>-2213.7199999999998</v>
      </c>
      <c r="CB25" s="4">
        <v>-229376.88</v>
      </c>
      <c r="CC25" s="4">
        <v>-20827.849999999999</v>
      </c>
      <c r="CD25" s="4">
        <v>0.68</v>
      </c>
      <c r="CE25" s="5" t="s">
        <v>681</v>
      </c>
      <c r="CF25" s="4">
        <v>0.06</v>
      </c>
      <c r="CG25" s="4">
        <v>-223610.61000000002</v>
      </c>
      <c r="CH25" s="10"/>
      <c r="CI25" s="4">
        <v>-24379.66</v>
      </c>
      <c r="CJ25" s="4">
        <v>-2213.7199999999998</v>
      </c>
      <c r="CK25" s="4">
        <v>-229376.88</v>
      </c>
      <c r="CL25" s="4">
        <v>-20827.849999999999</v>
      </c>
      <c r="CM25" s="4">
        <v>0.68</v>
      </c>
      <c r="CN25" s="5" t="s">
        <v>681</v>
      </c>
      <c r="CO25" s="4">
        <v>0.06</v>
      </c>
      <c r="CP25" s="4">
        <v>-223610.61000000002</v>
      </c>
      <c r="CQ25" s="10"/>
      <c r="CR25" s="4">
        <v>-24379.66</v>
      </c>
      <c r="CS25" s="4">
        <v>-2213.7199999999998</v>
      </c>
      <c r="CT25" s="4">
        <v>-229376.88</v>
      </c>
      <c r="CU25" s="4">
        <v>-20827.849999999999</v>
      </c>
      <c r="CV25" s="4">
        <v>0.68</v>
      </c>
      <c r="CW25" s="5" t="s">
        <v>681</v>
      </c>
      <c r="CX25" s="4">
        <v>0.06</v>
      </c>
      <c r="CY25" s="4">
        <v>-223610.61000000002</v>
      </c>
      <c r="CZ25" s="10"/>
      <c r="DA25" s="4">
        <v>-49185.07</v>
      </c>
      <c r="DB25" s="4">
        <v>-3307.77</v>
      </c>
      <c r="DC25" s="4">
        <v>-175161.12</v>
      </c>
      <c r="DD25" s="4">
        <v>-11779.84</v>
      </c>
      <c r="DE25" s="4">
        <v>289.68</v>
      </c>
      <c r="DF25" s="5" t="s">
        <v>681</v>
      </c>
      <c r="DG25" s="4">
        <v>19.48</v>
      </c>
      <c r="DH25" s="4">
        <v>-134138.96</v>
      </c>
      <c r="DI25" s="10"/>
    </row>
    <row r="26" spans="1:113">
      <c r="A26" s="2" t="str">
        <f>INDEX(Map!$A$6:$B$70,MATCH('FY12 Essbase'!C26,Map!$A$6:$A$70,0),2)</f>
        <v>019DIV</v>
      </c>
      <c r="B26" s="17"/>
      <c r="C26" s="3" t="s">
        <v>76</v>
      </c>
      <c r="D26" s="3" t="s">
        <v>34</v>
      </c>
      <c r="E26" s="10"/>
      <c r="F26" s="4">
        <v>12966.6</v>
      </c>
      <c r="G26" s="4">
        <v>1177.3900000000001</v>
      </c>
      <c r="H26" s="4">
        <v>4774316.32</v>
      </c>
      <c r="I26" s="4">
        <v>433516.93</v>
      </c>
      <c r="J26" s="6" t="s">
        <v>681</v>
      </c>
      <c r="K26" s="5" t="s">
        <v>681</v>
      </c>
      <c r="L26" s="5" t="s">
        <v>681</v>
      </c>
      <c r="M26" s="4">
        <v>5193689.26</v>
      </c>
      <c r="N26" s="10"/>
      <c r="O26" s="4">
        <v>12966.6</v>
      </c>
      <c r="P26" s="4">
        <v>1177.3900000000001</v>
      </c>
      <c r="Q26" s="4">
        <v>4774316.32</v>
      </c>
      <c r="R26" s="4">
        <v>433516.93</v>
      </c>
      <c r="S26" s="5" t="s">
        <v>681</v>
      </c>
      <c r="T26" s="5" t="s">
        <v>681</v>
      </c>
      <c r="U26" s="5" t="s">
        <v>681</v>
      </c>
      <c r="V26" s="4">
        <v>5193689.26</v>
      </c>
      <c r="W26" s="10"/>
      <c r="X26" s="4">
        <v>12966.6</v>
      </c>
      <c r="Y26" s="4">
        <v>1177.3900000000001</v>
      </c>
      <c r="Z26" s="4">
        <v>4774316.32</v>
      </c>
      <c r="AA26" s="4">
        <v>433516.93</v>
      </c>
      <c r="AB26" s="5" t="s">
        <v>681</v>
      </c>
      <c r="AC26" s="5" t="s">
        <v>681</v>
      </c>
      <c r="AD26" s="5" t="s">
        <v>681</v>
      </c>
      <c r="AE26" s="4">
        <v>5193689.26</v>
      </c>
      <c r="AF26" s="10"/>
      <c r="AG26" s="4">
        <v>12966.6</v>
      </c>
      <c r="AH26" s="4">
        <v>1177.3900000000001</v>
      </c>
      <c r="AI26" s="4">
        <v>4774316.32</v>
      </c>
      <c r="AJ26" s="4">
        <v>433516.93</v>
      </c>
      <c r="AK26" s="5" t="s">
        <v>681</v>
      </c>
      <c r="AL26" s="5" t="s">
        <v>681</v>
      </c>
      <c r="AM26" s="5" t="s">
        <v>681</v>
      </c>
      <c r="AN26" s="4">
        <v>5193689.26</v>
      </c>
      <c r="AO26" s="10"/>
      <c r="AP26" s="4">
        <v>12966.6</v>
      </c>
      <c r="AQ26" s="4">
        <v>1177.3900000000001</v>
      </c>
      <c r="AR26" s="4">
        <v>4774316.32</v>
      </c>
      <c r="AS26" s="4">
        <v>433516.93</v>
      </c>
      <c r="AT26" s="5" t="s">
        <v>681</v>
      </c>
      <c r="AU26" s="5" t="s">
        <v>681</v>
      </c>
      <c r="AV26" s="5" t="s">
        <v>681</v>
      </c>
      <c r="AW26" s="4">
        <v>5193689.26</v>
      </c>
      <c r="AX26" s="10"/>
      <c r="AY26" s="4">
        <v>12966.6</v>
      </c>
      <c r="AZ26" s="4">
        <v>1177.3900000000001</v>
      </c>
      <c r="BA26" s="4">
        <v>4774316.32</v>
      </c>
      <c r="BB26" s="4">
        <v>433516.93</v>
      </c>
      <c r="BC26" s="5" t="s">
        <v>681</v>
      </c>
      <c r="BD26" s="5" t="s">
        <v>681</v>
      </c>
      <c r="BE26" s="5" t="s">
        <v>681</v>
      </c>
      <c r="BF26" s="4">
        <v>5193689.26</v>
      </c>
      <c r="BG26" s="10"/>
      <c r="BH26" s="4">
        <v>12966.6</v>
      </c>
      <c r="BI26" s="4">
        <v>1177.3900000000001</v>
      </c>
      <c r="BJ26" s="4">
        <v>4774316.32</v>
      </c>
      <c r="BK26" s="4">
        <v>433516.93</v>
      </c>
      <c r="BL26" s="5" t="s">
        <v>681</v>
      </c>
      <c r="BM26" s="5" t="s">
        <v>681</v>
      </c>
      <c r="BN26" s="5" t="s">
        <v>681</v>
      </c>
      <c r="BO26" s="4">
        <v>5193689.26</v>
      </c>
      <c r="BP26" s="10"/>
      <c r="BQ26" s="4">
        <v>12966.6</v>
      </c>
      <c r="BR26" s="4">
        <v>1177.3900000000001</v>
      </c>
      <c r="BS26" s="4">
        <v>4774316.32</v>
      </c>
      <c r="BT26" s="4">
        <v>433516.93</v>
      </c>
      <c r="BU26" s="5" t="s">
        <v>681</v>
      </c>
      <c r="BV26" s="5" t="s">
        <v>681</v>
      </c>
      <c r="BW26" s="5" t="s">
        <v>681</v>
      </c>
      <c r="BX26" s="4">
        <v>5193689.26</v>
      </c>
      <c r="BY26" s="10"/>
      <c r="BZ26" s="4">
        <v>12966.6</v>
      </c>
      <c r="CA26" s="4">
        <v>1177.3900000000001</v>
      </c>
      <c r="CB26" s="4">
        <v>4774316.32</v>
      </c>
      <c r="CC26" s="4">
        <v>433516.93</v>
      </c>
      <c r="CD26" s="5" t="s">
        <v>681</v>
      </c>
      <c r="CE26" s="5" t="s">
        <v>681</v>
      </c>
      <c r="CF26" s="5" t="s">
        <v>681</v>
      </c>
      <c r="CG26" s="4">
        <v>5193689.26</v>
      </c>
      <c r="CH26" s="10"/>
      <c r="CI26" s="4">
        <v>12966.6</v>
      </c>
      <c r="CJ26" s="4">
        <v>1177.3900000000001</v>
      </c>
      <c r="CK26" s="4">
        <v>4774316.32</v>
      </c>
      <c r="CL26" s="4">
        <v>433516.93</v>
      </c>
      <c r="CM26" s="5" t="s">
        <v>681</v>
      </c>
      <c r="CN26" s="5" t="s">
        <v>681</v>
      </c>
      <c r="CO26" s="5" t="s">
        <v>681</v>
      </c>
      <c r="CP26" s="4">
        <v>5193689.26</v>
      </c>
      <c r="CQ26" s="10"/>
      <c r="CR26" s="4">
        <v>12966.6</v>
      </c>
      <c r="CS26" s="4">
        <v>1177.3900000000001</v>
      </c>
      <c r="CT26" s="4">
        <v>4774316.32</v>
      </c>
      <c r="CU26" s="4">
        <v>433516.93</v>
      </c>
      <c r="CV26" s="5" t="s">
        <v>681</v>
      </c>
      <c r="CW26" s="5" t="s">
        <v>681</v>
      </c>
      <c r="CX26" s="5" t="s">
        <v>681</v>
      </c>
      <c r="CY26" s="4">
        <v>5193689.26</v>
      </c>
      <c r="CZ26" s="10"/>
      <c r="DA26" s="4">
        <v>-7688.15</v>
      </c>
      <c r="DB26" s="4">
        <v>-517.04</v>
      </c>
      <c r="DC26" s="4">
        <v>5130068.0599999996</v>
      </c>
      <c r="DD26" s="4">
        <v>345004.56</v>
      </c>
      <c r="DE26" s="5" t="s">
        <v>681</v>
      </c>
      <c r="DF26" s="5" t="s">
        <v>681</v>
      </c>
      <c r="DG26" s="5" t="s">
        <v>681</v>
      </c>
      <c r="DH26" s="4">
        <v>5483277.8099999996</v>
      </c>
      <c r="DI26" s="10"/>
    </row>
    <row r="27" spans="1:113">
      <c r="A27" s="2" t="str">
        <f>INDEX(Map!$A$6:$B$70,MATCH('FY12 Essbase'!C27,Map!$A$6:$A$70,0),2)</f>
        <v>020DIV</v>
      </c>
      <c r="B27" s="17"/>
      <c r="C27" s="3" t="s">
        <v>85</v>
      </c>
      <c r="D27" s="3" t="s">
        <v>43</v>
      </c>
      <c r="E27" s="10"/>
      <c r="F27" s="4">
        <v>12443.55</v>
      </c>
      <c r="G27" s="4">
        <v>1129.9000000000001</v>
      </c>
      <c r="H27" s="4">
        <v>1247483.3</v>
      </c>
      <c r="I27" s="4">
        <v>113273.84</v>
      </c>
      <c r="J27" s="4">
        <v>989938.58</v>
      </c>
      <c r="K27" s="5" t="s">
        <v>681</v>
      </c>
      <c r="L27" s="4">
        <v>89888.29</v>
      </c>
      <c r="M27" s="4">
        <v>2427010.5599999996</v>
      </c>
      <c r="N27" s="10"/>
      <c r="O27" s="4">
        <v>12443.55</v>
      </c>
      <c r="P27" s="4">
        <v>1129.9000000000001</v>
      </c>
      <c r="Q27" s="4">
        <v>1247483.3</v>
      </c>
      <c r="R27" s="4">
        <v>113273.84</v>
      </c>
      <c r="S27" s="4">
        <v>989938.58</v>
      </c>
      <c r="T27" s="5" t="s">
        <v>681</v>
      </c>
      <c r="U27" s="4">
        <v>89888.29</v>
      </c>
      <c r="V27" s="4">
        <v>2427010.5599999996</v>
      </c>
      <c r="W27" s="10"/>
      <c r="X27" s="4">
        <v>12443.55</v>
      </c>
      <c r="Y27" s="4">
        <v>1129.9000000000001</v>
      </c>
      <c r="Z27" s="4">
        <v>1247483.3</v>
      </c>
      <c r="AA27" s="4">
        <v>113273.84</v>
      </c>
      <c r="AB27" s="4">
        <v>989938.58</v>
      </c>
      <c r="AC27" s="5" t="s">
        <v>681</v>
      </c>
      <c r="AD27" s="4">
        <v>89888.29</v>
      </c>
      <c r="AE27" s="4">
        <v>2427010.5599999996</v>
      </c>
      <c r="AF27" s="10"/>
      <c r="AG27" s="4">
        <v>12443.55</v>
      </c>
      <c r="AH27" s="4">
        <v>1129.9000000000001</v>
      </c>
      <c r="AI27" s="4">
        <v>1247483.3</v>
      </c>
      <c r="AJ27" s="4">
        <v>113273.84</v>
      </c>
      <c r="AK27" s="4">
        <v>989938.58</v>
      </c>
      <c r="AL27" s="5" t="s">
        <v>681</v>
      </c>
      <c r="AM27" s="4">
        <v>89888.29</v>
      </c>
      <c r="AN27" s="4">
        <v>2427010.5599999996</v>
      </c>
      <c r="AO27" s="10"/>
      <c r="AP27" s="4">
        <v>12443.55</v>
      </c>
      <c r="AQ27" s="4">
        <v>1129.9000000000001</v>
      </c>
      <c r="AR27" s="4">
        <v>1247483.3</v>
      </c>
      <c r="AS27" s="4">
        <v>113273.84</v>
      </c>
      <c r="AT27" s="4">
        <v>989938.58</v>
      </c>
      <c r="AU27" s="5" t="s">
        <v>681</v>
      </c>
      <c r="AV27" s="4">
        <v>89888.29</v>
      </c>
      <c r="AW27" s="4">
        <v>2427010.5599999996</v>
      </c>
      <c r="AX27" s="10"/>
      <c r="AY27" s="4">
        <v>12443.55</v>
      </c>
      <c r="AZ27" s="4">
        <v>1129.9000000000001</v>
      </c>
      <c r="BA27" s="4">
        <v>1247483.3</v>
      </c>
      <c r="BB27" s="4">
        <v>113273.84</v>
      </c>
      <c r="BC27" s="4">
        <v>989938.58</v>
      </c>
      <c r="BD27" s="5" t="s">
        <v>681</v>
      </c>
      <c r="BE27" s="4">
        <v>89888.29</v>
      </c>
      <c r="BF27" s="4">
        <v>2427010.5599999996</v>
      </c>
      <c r="BG27" s="10"/>
      <c r="BH27" s="4">
        <v>12443.55</v>
      </c>
      <c r="BI27" s="4">
        <v>1129.9000000000001</v>
      </c>
      <c r="BJ27" s="4">
        <v>1247483.3</v>
      </c>
      <c r="BK27" s="4">
        <v>113273.84</v>
      </c>
      <c r="BL27" s="4">
        <v>989938.58</v>
      </c>
      <c r="BM27" s="5" t="s">
        <v>681</v>
      </c>
      <c r="BN27" s="4">
        <v>89888.29</v>
      </c>
      <c r="BO27" s="4">
        <v>2427010.5599999996</v>
      </c>
      <c r="BP27" s="10"/>
      <c r="BQ27" s="4">
        <v>12443.55</v>
      </c>
      <c r="BR27" s="4">
        <v>1129.9000000000001</v>
      </c>
      <c r="BS27" s="4">
        <v>1247483.3</v>
      </c>
      <c r="BT27" s="4">
        <v>113273.84</v>
      </c>
      <c r="BU27" s="4">
        <v>989938.58</v>
      </c>
      <c r="BV27" s="5" t="s">
        <v>681</v>
      </c>
      <c r="BW27" s="4">
        <v>89888.29</v>
      </c>
      <c r="BX27" s="4">
        <v>2427010.5599999996</v>
      </c>
      <c r="BY27" s="10"/>
      <c r="BZ27" s="4">
        <v>12443.55</v>
      </c>
      <c r="CA27" s="4">
        <v>1129.9000000000001</v>
      </c>
      <c r="CB27" s="4">
        <v>1247483.3</v>
      </c>
      <c r="CC27" s="4">
        <v>113273.84</v>
      </c>
      <c r="CD27" s="4">
        <v>989938.58</v>
      </c>
      <c r="CE27" s="5" t="s">
        <v>681</v>
      </c>
      <c r="CF27" s="4">
        <v>89888.29</v>
      </c>
      <c r="CG27" s="4">
        <v>2427010.5599999996</v>
      </c>
      <c r="CH27" s="10"/>
      <c r="CI27" s="4">
        <v>12443.55</v>
      </c>
      <c r="CJ27" s="4">
        <v>1129.9000000000001</v>
      </c>
      <c r="CK27" s="4">
        <v>1247483.3</v>
      </c>
      <c r="CL27" s="4">
        <v>113273.84</v>
      </c>
      <c r="CM27" s="4">
        <v>989938.58</v>
      </c>
      <c r="CN27" s="5" t="s">
        <v>681</v>
      </c>
      <c r="CO27" s="4">
        <v>89888.29</v>
      </c>
      <c r="CP27" s="4">
        <v>2427010.5599999996</v>
      </c>
      <c r="CQ27" s="10"/>
      <c r="CR27" s="4">
        <v>12443.55</v>
      </c>
      <c r="CS27" s="4">
        <v>1129.9000000000001</v>
      </c>
      <c r="CT27" s="4">
        <v>1247483.3</v>
      </c>
      <c r="CU27" s="4">
        <v>113273.84</v>
      </c>
      <c r="CV27" s="4">
        <v>989938.58</v>
      </c>
      <c r="CW27" s="5" t="s">
        <v>681</v>
      </c>
      <c r="CX27" s="4">
        <v>89888.29</v>
      </c>
      <c r="CY27" s="4">
        <v>2427010.5599999996</v>
      </c>
      <c r="CZ27" s="10"/>
      <c r="DA27" s="4">
        <v>9916.9699999999993</v>
      </c>
      <c r="DB27" s="4">
        <v>666.94</v>
      </c>
      <c r="DC27" s="4">
        <v>1359572.09</v>
      </c>
      <c r="DD27" s="4">
        <v>91433.22</v>
      </c>
      <c r="DE27" s="4">
        <v>4435.0600000000004</v>
      </c>
      <c r="DF27" s="5" t="s">
        <v>681</v>
      </c>
      <c r="DG27" s="4">
        <v>298.25</v>
      </c>
      <c r="DH27" s="4">
        <v>1445154.71</v>
      </c>
      <c r="DI27" s="10"/>
    </row>
    <row r="28" spans="1:113">
      <c r="A28" s="2" t="str">
        <f>INDEX(Map!$A$6:$B$70,MATCH('FY12 Essbase'!C28,Map!$A$6:$A$70,0),2)</f>
        <v>021DIV</v>
      </c>
      <c r="B28" s="17"/>
      <c r="C28" s="3" t="s">
        <v>89</v>
      </c>
      <c r="D28" s="3" t="s">
        <v>47</v>
      </c>
      <c r="E28" s="10"/>
      <c r="F28" s="4">
        <v>129009.29</v>
      </c>
      <c r="G28" s="4">
        <v>11714.29</v>
      </c>
      <c r="H28" s="4">
        <v>4852875.72</v>
      </c>
      <c r="I28" s="4">
        <v>440650.27</v>
      </c>
      <c r="J28" s="4">
        <v>1.7</v>
      </c>
      <c r="K28" s="5" t="s">
        <v>681</v>
      </c>
      <c r="L28" s="4">
        <v>0.15</v>
      </c>
      <c r="M28" s="4">
        <v>5152804.26</v>
      </c>
      <c r="N28" s="10"/>
      <c r="O28" s="4">
        <v>129009.29</v>
      </c>
      <c r="P28" s="4">
        <v>11714.29</v>
      </c>
      <c r="Q28" s="4">
        <v>4852875.72</v>
      </c>
      <c r="R28" s="4">
        <v>440650.27</v>
      </c>
      <c r="S28" s="4">
        <v>1.7</v>
      </c>
      <c r="T28" s="5" t="s">
        <v>681</v>
      </c>
      <c r="U28" s="4">
        <v>0.15</v>
      </c>
      <c r="V28" s="4">
        <v>5152804.26</v>
      </c>
      <c r="W28" s="10"/>
      <c r="X28" s="4">
        <v>129009.29</v>
      </c>
      <c r="Y28" s="4">
        <v>11714.29</v>
      </c>
      <c r="Z28" s="4">
        <v>4852875.72</v>
      </c>
      <c r="AA28" s="4">
        <v>440650.27</v>
      </c>
      <c r="AB28" s="4">
        <v>1.7</v>
      </c>
      <c r="AC28" s="5" t="s">
        <v>681</v>
      </c>
      <c r="AD28" s="4">
        <v>0.15</v>
      </c>
      <c r="AE28" s="4">
        <v>5152804.26</v>
      </c>
      <c r="AF28" s="10"/>
      <c r="AG28" s="4">
        <v>129009.29</v>
      </c>
      <c r="AH28" s="4">
        <v>11714.29</v>
      </c>
      <c r="AI28" s="4">
        <v>4852875.72</v>
      </c>
      <c r="AJ28" s="4">
        <v>440650.27</v>
      </c>
      <c r="AK28" s="4">
        <v>1.7</v>
      </c>
      <c r="AL28" s="5" t="s">
        <v>681</v>
      </c>
      <c r="AM28" s="4">
        <v>0.15</v>
      </c>
      <c r="AN28" s="4">
        <v>5152804.26</v>
      </c>
      <c r="AO28" s="10"/>
      <c r="AP28" s="4">
        <v>129009.29</v>
      </c>
      <c r="AQ28" s="4">
        <v>11714.29</v>
      </c>
      <c r="AR28" s="4">
        <v>4852875.72</v>
      </c>
      <c r="AS28" s="4">
        <v>440650.27</v>
      </c>
      <c r="AT28" s="4">
        <v>1.7</v>
      </c>
      <c r="AU28" s="5" t="s">
        <v>681</v>
      </c>
      <c r="AV28" s="4">
        <v>0.15</v>
      </c>
      <c r="AW28" s="4">
        <v>5152804.26</v>
      </c>
      <c r="AX28" s="10"/>
      <c r="AY28" s="4">
        <v>129009.29</v>
      </c>
      <c r="AZ28" s="4">
        <v>11714.29</v>
      </c>
      <c r="BA28" s="4">
        <v>4852875.72</v>
      </c>
      <c r="BB28" s="4">
        <v>440650.27</v>
      </c>
      <c r="BC28" s="4">
        <v>1.7</v>
      </c>
      <c r="BD28" s="5" t="s">
        <v>681</v>
      </c>
      <c r="BE28" s="4">
        <v>0.15</v>
      </c>
      <c r="BF28" s="4">
        <v>5152804.26</v>
      </c>
      <c r="BG28" s="10"/>
      <c r="BH28" s="4">
        <v>129009.29</v>
      </c>
      <c r="BI28" s="4">
        <v>11714.29</v>
      </c>
      <c r="BJ28" s="4">
        <v>4852875.72</v>
      </c>
      <c r="BK28" s="4">
        <v>440650.27</v>
      </c>
      <c r="BL28" s="4">
        <v>1.7</v>
      </c>
      <c r="BM28" s="5" t="s">
        <v>681</v>
      </c>
      <c r="BN28" s="4">
        <v>0.15</v>
      </c>
      <c r="BO28" s="4">
        <v>5152804.26</v>
      </c>
      <c r="BP28" s="10"/>
      <c r="BQ28" s="4">
        <v>129009.29</v>
      </c>
      <c r="BR28" s="4">
        <v>11714.29</v>
      </c>
      <c r="BS28" s="4">
        <v>4852875.72</v>
      </c>
      <c r="BT28" s="4">
        <v>440650.27</v>
      </c>
      <c r="BU28" s="4">
        <v>1.7</v>
      </c>
      <c r="BV28" s="5" t="s">
        <v>681</v>
      </c>
      <c r="BW28" s="4">
        <v>0.15</v>
      </c>
      <c r="BX28" s="4">
        <v>5152804.26</v>
      </c>
      <c r="BY28" s="10"/>
      <c r="BZ28" s="4">
        <v>129009.29</v>
      </c>
      <c r="CA28" s="4">
        <v>11714.29</v>
      </c>
      <c r="CB28" s="4">
        <v>4852875.72</v>
      </c>
      <c r="CC28" s="4">
        <v>440650.27</v>
      </c>
      <c r="CD28" s="4">
        <v>1.7</v>
      </c>
      <c r="CE28" s="5" t="s">
        <v>681</v>
      </c>
      <c r="CF28" s="4">
        <v>0.15</v>
      </c>
      <c r="CG28" s="4">
        <v>5152804.26</v>
      </c>
      <c r="CH28" s="10"/>
      <c r="CI28" s="4">
        <v>129009.29</v>
      </c>
      <c r="CJ28" s="4">
        <v>11714.29</v>
      </c>
      <c r="CK28" s="4">
        <v>4852875.72</v>
      </c>
      <c r="CL28" s="4">
        <v>440650.27</v>
      </c>
      <c r="CM28" s="4">
        <v>1.7</v>
      </c>
      <c r="CN28" s="5" t="s">
        <v>681</v>
      </c>
      <c r="CO28" s="4">
        <v>0.15</v>
      </c>
      <c r="CP28" s="4">
        <v>5152804.26</v>
      </c>
      <c r="CQ28" s="10"/>
      <c r="CR28" s="4">
        <v>129009.29</v>
      </c>
      <c r="CS28" s="4">
        <v>11714.29</v>
      </c>
      <c r="CT28" s="4">
        <v>4852875.72</v>
      </c>
      <c r="CU28" s="4">
        <v>440650.27</v>
      </c>
      <c r="CV28" s="4">
        <v>1.7</v>
      </c>
      <c r="CW28" s="5" t="s">
        <v>681</v>
      </c>
      <c r="CX28" s="4">
        <v>0.15</v>
      </c>
      <c r="CY28" s="4">
        <v>5152804.26</v>
      </c>
      <c r="CZ28" s="10"/>
      <c r="DA28" s="4">
        <v>106146.54</v>
      </c>
      <c r="DB28" s="4">
        <v>7138.5</v>
      </c>
      <c r="DC28" s="4">
        <v>5728579.6900000004</v>
      </c>
      <c r="DD28" s="4">
        <v>385255.36</v>
      </c>
      <c r="DE28" s="4">
        <v>16434.47</v>
      </c>
      <c r="DF28" s="5" t="s">
        <v>681</v>
      </c>
      <c r="DG28" s="4">
        <v>1105.24</v>
      </c>
      <c r="DH28" s="4">
        <v>6018089.7200000007</v>
      </c>
      <c r="DI28" s="10"/>
    </row>
    <row r="29" spans="1:113">
      <c r="A29" s="2" t="str">
        <f>INDEX(Map!$A$6:$B$70,MATCH('FY12 Essbase'!C29,Map!$A$6:$A$70,0),2)</f>
        <v>030DIV</v>
      </c>
      <c r="B29" s="17"/>
      <c r="C29" s="3" t="s">
        <v>69</v>
      </c>
      <c r="D29" s="3" t="s">
        <v>27</v>
      </c>
      <c r="E29" s="10"/>
      <c r="F29" s="4">
        <v>5061780.6100000003</v>
      </c>
      <c r="G29" s="4">
        <v>3432325.7</v>
      </c>
      <c r="H29" s="4">
        <v>290526.84000000003</v>
      </c>
      <c r="I29" s="4">
        <v>26380.38</v>
      </c>
      <c r="J29" s="4">
        <v>38762.76</v>
      </c>
      <c r="K29" s="5" t="s">
        <v>681</v>
      </c>
      <c r="L29" s="4">
        <v>3519.73</v>
      </c>
      <c r="M29" s="4">
        <v>-8134916.6000000006</v>
      </c>
      <c r="N29" s="10"/>
      <c r="O29" s="4">
        <v>5061780.6100000003</v>
      </c>
      <c r="P29" s="4">
        <v>3432325.7</v>
      </c>
      <c r="Q29" s="4">
        <v>290526.84000000003</v>
      </c>
      <c r="R29" s="4">
        <v>26380.38</v>
      </c>
      <c r="S29" s="4">
        <v>38762.76</v>
      </c>
      <c r="T29" s="5" t="s">
        <v>681</v>
      </c>
      <c r="U29" s="4">
        <v>3519.73</v>
      </c>
      <c r="V29" s="4">
        <v>-8134916.6000000006</v>
      </c>
      <c r="W29" s="10"/>
      <c r="X29" s="4">
        <v>5061780.6100000003</v>
      </c>
      <c r="Y29" s="4">
        <v>3432325.7</v>
      </c>
      <c r="Z29" s="4">
        <v>3024223.51</v>
      </c>
      <c r="AA29" s="4">
        <v>182591.62</v>
      </c>
      <c r="AB29" s="4">
        <v>38762.76</v>
      </c>
      <c r="AC29" s="5" t="s">
        <v>681</v>
      </c>
      <c r="AD29" s="4">
        <v>3519.73</v>
      </c>
      <c r="AE29" s="4">
        <v>-5245008.6900000004</v>
      </c>
      <c r="AF29" s="10"/>
      <c r="AG29" s="4">
        <v>5061780.6100000003</v>
      </c>
      <c r="AH29" s="4">
        <v>3432325.7</v>
      </c>
      <c r="AI29" s="4">
        <v>3024223.51</v>
      </c>
      <c r="AJ29" s="4">
        <v>182591.62</v>
      </c>
      <c r="AK29" s="4">
        <v>38762.76</v>
      </c>
      <c r="AL29" s="5" t="s">
        <v>681</v>
      </c>
      <c r="AM29" s="4">
        <v>3519.73</v>
      </c>
      <c r="AN29" s="4">
        <v>-5245008.6900000004</v>
      </c>
      <c r="AO29" s="10"/>
      <c r="AP29" s="4">
        <v>5061780.6100000003</v>
      </c>
      <c r="AQ29" s="4">
        <v>3432325.7</v>
      </c>
      <c r="AR29" s="4">
        <v>3024223.51</v>
      </c>
      <c r="AS29" s="4">
        <v>182591.62</v>
      </c>
      <c r="AT29" s="4">
        <v>38762.76</v>
      </c>
      <c r="AU29" s="5" t="s">
        <v>681</v>
      </c>
      <c r="AV29" s="4">
        <v>3519.73</v>
      </c>
      <c r="AW29" s="4">
        <v>-5245008.6900000004</v>
      </c>
      <c r="AX29" s="10"/>
      <c r="AY29" s="4">
        <v>5061780.6100000003</v>
      </c>
      <c r="AZ29" s="4">
        <v>3432325.7</v>
      </c>
      <c r="BA29" s="4">
        <v>5361888.24</v>
      </c>
      <c r="BB29" s="4">
        <v>316172.46000000002</v>
      </c>
      <c r="BC29" s="4">
        <v>38762.76</v>
      </c>
      <c r="BD29" s="5" t="s">
        <v>681</v>
      </c>
      <c r="BE29" s="4">
        <v>3519.73</v>
      </c>
      <c r="BF29" s="4">
        <v>-2773763.12</v>
      </c>
      <c r="BG29" s="10"/>
      <c r="BH29" s="4">
        <v>5061780.6100000003</v>
      </c>
      <c r="BI29" s="4">
        <v>3432325.7</v>
      </c>
      <c r="BJ29" s="4">
        <v>5361888.24</v>
      </c>
      <c r="BK29" s="4">
        <v>316172.46000000002</v>
      </c>
      <c r="BL29" s="4">
        <v>38762.76</v>
      </c>
      <c r="BM29" s="5" t="s">
        <v>681</v>
      </c>
      <c r="BN29" s="4">
        <v>3519.73</v>
      </c>
      <c r="BO29" s="4">
        <v>-2773763.12</v>
      </c>
      <c r="BP29" s="10"/>
      <c r="BQ29" s="4">
        <v>5061780.6100000003</v>
      </c>
      <c r="BR29" s="4">
        <v>3432325.7</v>
      </c>
      <c r="BS29" s="4">
        <v>5361888.24</v>
      </c>
      <c r="BT29" s="4">
        <v>316172.46000000002</v>
      </c>
      <c r="BU29" s="4">
        <v>38762.76</v>
      </c>
      <c r="BV29" s="5" t="s">
        <v>681</v>
      </c>
      <c r="BW29" s="4">
        <v>3519.73</v>
      </c>
      <c r="BX29" s="4">
        <v>-2773763.12</v>
      </c>
      <c r="BY29" s="10"/>
      <c r="BZ29" s="4">
        <v>5061780.6100000003</v>
      </c>
      <c r="CA29" s="4">
        <v>3432325.7</v>
      </c>
      <c r="CB29" s="4">
        <v>6301146.6799999997</v>
      </c>
      <c r="CC29" s="4">
        <v>369844.37</v>
      </c>
      <c r="CD29" s="4">
        <v>38762.76</v>
      </c>
      <c r="CE29" s="5" t="s">
        <v>681</v>
      </c>
      <c r="CF29" s="4">
        <v>3519.73</v>
      </c>
      <c r="CG29" s="4">
        <v>-1780832.7700000005</v>
      </c>
      <c r="CH29" s="10"/>
      <c r="CI29" s="4">
        <v>5061780.6100000003</v>
      </c>
      <c r="CJ29" s="4">
        <v>3432325.7</v>
      </c>
      <c r="CK29" s="4">
        <v>6301146.6799999997</v>
      </c>
      <c r="CL29" s="4">
        <v>369844.37</v>
      </c>
      <c r="CM29" s="4">
        <v>38762.76</v>
      </c>
      <c r="CN29" s="5" t="s">
        <v>681</v>
      </c>
      <c r="CO29" s="4">
        <v>3519.73</v>
      </c>
      <c r="CP29" s="4">
        <v>-1780832.7700000005</v>
      </c>
      <c r="CQ29" s="10"/>
      <c r="CR29" s="4">
        <v>5061780.6100000003</v>
      </c>
      <c r="CS29" s="4">
        <v>3432325.7</v>
      </c>
      <c r="CT29" s="4">
        <v>6301146.6799999997</v>
      </c>
      <c r="CU29" s="4">
        <v>369844.37</v>
      </c>
      <c r="CV29" s="4">
        <v>38762.76</v>
      </c>
      <c r="CW29" s="5" t="s">
        <v>681</v>
      </c>
      <c r="CX29" s="4">
        <v>3519.73</v>
      </c>
      <c r="CY29" s="4">
        <v>-1780832.7700000005</v>
      </c>
      <c r="CZ29" s="10"/>
      <c r="DA29" s="4">
        <v>1695194.3</v>
      </c>
      <c r="DB29" s="4">
        <v>3063776.24</v>
      </c>
      <c r="DC29" s="4">
        <v>1330150.0900000001</v>
      </c>
      <c r="DD29" s="4">
        <v>89454.53</v>
      </c>
      <c r="DE29" s="4">
        <v>473915.14</v>
      </c>
      <c r="DF29" s="5" t="s">
        <v>681</v>
      </c>
      <c r="DG29" s="4">
        <v>-1014787.22</v>
      </c>
      <c r="DH29" s="4">
        <v>-3880238.0000000005</v>
      </c>
      <c r="DI29" s="10"/>
    </row>
    <row r="30" spans="1:113">
      <c r="A30" s="2" t="str">
        <f>INDEX(Map!$A$6:$B$70,MATCH('FY12 Essbase'!C30,Map!$A$6:$A$70,0),2)</f>
        <v>031DIV</v>
      </c>
      <c r="B30" s="17"/>
      <c r="C30" s="3" t="s">
        <v>67</v>
      </c>
      <c r="D30" s="3" t="s">
        <v>25</v>
      </c>
      <c r="E30" s="10"/>
      <c r="F30" s="4">
        <v>516230.85</v>
      </c>
      <c r="G30" s="4">
        <v>46874.74</v>
      </c>
      <c r="H30" s="4">
        <v>23914433.75</v>
      </c>
      <c r="I30" s="4">
        <v>2171475.71</v>
      </c>
      <c r="J30" s="4">
        <v>-3475577.18</v>
      </c>
      <c r="K30" s="5" t="s">
        <v>681</v>
      </c>
      <c r="L30" s="4">
        <v>-315588.96999999997</v>
      </c>
      <c r="M30" s="4">
        <v>21731637.719999999</v>
      </c>
      <c r="N30" s="10"/>
      <c r="O30" s="4">
        <v>516230.85</v>
      </c>
      <c r="P30" s="4">
        <v>46874.74</v>
      </c>
      <c r="Q30" s="4">
        <v>23914433.75</v>
      </c>
      <c r="R30" s="4">
        <v>2171475.71</v>
      </c>
      <c r="S30" s="4">
        <v>-3475577.18</v>
      </c>
      <c r="T30" s="5" t="s">
        <v>681</v>
      </c>
      <c r="U30" s="4">
        <v>-315588.96999999997</v>
      </c>
      <c r="V30" s="4">
        <v>21731637.719999999</v>
      </c>
      <c r="W30" s="10"/>
      <c r="X30" s="4">
        <v>516230.85</v>
      </c>
      <c r="Y30" s="4">
        <v>46874.74</v>
      </c>
      <c r="Z30" s="4">
        <v>23914433.75</v>
      </c>
      <c r="AA30" s="4">
        <v>2171475.71</v>
      </c>
      <c r="AB30" s="4">
        <v>-3475577.18</v>
      </c>
      <c r="AC30" s="5" t="s">
        <v>681</v>
      </c>
      <c r="AD30" s="4">
        <v>-315588.96999999997</v>
      </c>
      <c r="AE30" s="4">
        <v>21731637.719999999</v>
      </c>
      <c r="AF30" s="10"/>
      <c r="AG30" s="4">
        <v>516230.85</v>
      </c>
      <c r="AH30" s="4">
        <v>46874.74</v>
      </c>
      <c r="AI30" s="4">
        <v>23914433.75</v>
      </c>
      <c r="AJ30" s="4">
        <v>2171475.71</v>
      </c>
      <c r="AK30" s="4">
        <v>-3475577.18</v>
      </c>
      <c r="AL30" s="5" t="s">
        <v>681</v>
      </c>
      <c r="AM30" s="4">
        <v>-315588.96999999997</v>
      </c>
      <c r="AN30" s="4">
        <v>21731637.719999999</v>
      </c>
      <c r="AO30" s="10"/>
      <c r="AP30" s="4">
        <v>516230.85</v>
      </c>
      <c r="AQ30" s="4">
        <v>46874.74</v>
      </c>
      <c r="AR30" s="4">
        <v>23914433.75</v>
      </c>
      <c r="AS30" s="4">
        <v>2171475.71</v>
      </c>
      <c r="AT30" s="4">
        <v>-3475577.18</v>
      </c>
      <c r="AU30" s="5" t="s">
        <v>681</v>
      </c>
      <c r="AV30" s="4">
        <v>-315588.96999999997</v>
      </c>
      <c r="AW30" s="4">
        <v>21731637.719999999</v>
      </c>
      <c r="AX30" s="10"/>
      <c r="AY30" s="4">
        <v>516230.85</v>
      </c>
      <c r="AZ30" s="4">
        <v>46874.74</v>
      </c>
      <c r="BA30" s="4">
        <v>23914433.75</v>
      </c>
      <c r="BB30" s="4">
        <v>2171475.71</v>
      </c>
      <c r="BC30" s="4">
        <v>-3475577.18</v>
      </c>
      <c r="BD30" s="5" t="s">
        <v>681</v>
      </c>
      <c r="BE30" s="4">
        <v>-315588.96999999997</v>
      </c>
      <c r="BF30" s="4">
        <v>21731637.719999999</v>
      </c>
      <c r="BG30" s="10"/>
      <c r="BH30" s="4">
        <v>516230.85</v>
      </c>
      <c r="BI30" s="4">
        <v>46874.74</v>
      </c>
      <c r="BJ30" s="4">
        <v>23914433.75</v>
      </c>
      <c r="BK30" s="4">
        <v>2171475.71</v>
      </c>
      <c r="BL30" s="4">
        <v>-3475577.18</v>
      </c>
      <c r="BM30" s="5" t="s">
        <v>681</v>
      </c>
      <c r="BN30" s="4">
        <v>-315588.96999999997</v>
      </c>
      <c r="BO30" s="4">
        <v>21731637.719999999</v>
      </c>
      <c r="BP30" s="10"/>
      <c r="BQ30" s="4">
        <v>516230.85</v>
      </c>
      <c r="BR30" s="4">
        <v>46874.74</v>
      </c>
      <c r="BS30" s="4">
        <v>23914433.75</v>
      </c>
      <c r="BT30" s="4">
        <v>2171475.71</v>
      </c>
      <c r="BU30" s="4">
        <v>-3475577.18</v>
      </c>
      <c r="BV30" s="5" t="s">
        <v>681</v>
      </c>
      <c r="BW30" s="4">
        <v>-315588.96999999997</v>
      </c>
      <c r="BX30" s="4">
        <v>21731637.719999999</v>
      </c>
      <c r="BY30" s="10"/>
      <c r="BZ30" s="4">
        <v>516230.85</v>
      </c>
      <c r="CA30" s="4">
        <v>46874.74</v>
      </c>
      <c r="CB30" s="4">
        <v>23914433.75</v>
      </c>
      <c r="CC30" s="4">
        <v>2171475.71</v>
      </c>
      <c r="CD30" s="4">
        <v>-3475577.18</v>
      </c>
      <c r="CE30" s="5" t="s">
        <v>681</v>
      </c>
      <c r="CF30" s="4">
        <v>-315588.96999999997</v>
      </c>
      <c r="CG30" s="4">
        <v>21731637.719999999</v>
      </c>
      <c r="CH30" s="10"/>
      <c r="CI30" s="4">
        <v>516230.85</v>
      </c>
      <c r="CJ30" s="4">
        <v>46874.74</v>
      </c>
      <c r="CK30" s="4">
        <v>23914433.75</v>
      </c>
      <c r="CL30" s="4">
        <v>2171475.71</v>
      </c>
      <c r="CM30" s="4">
        <v>-3475577.18</v>
      </c>
      <c r="CN30" s="5" t="s">
        <v>681</v>
      </c>
      <c r="CO30" s="4">
        <v>-315588.96999999997</v>
      </c>
      <c r="CP30" s="4">
        <v>21731637.719999999</v>
      </c>
      <c r="CQ30" s="10"/>
      <c r="CR30" s="4">
        <v>516230.85</v>
      </c>
      <c r="CS30" s="4">
        <v>46874.74</v>
      </c>
      <c r="CT30" s="4">
        <v>23914433.75</v>
      </c>
      <c r="CU30" s="4">
        <v>2171475.71</v>
      </c>
      <c r="CV30" s="4">
        <v>-3475577.18</v>
      </c>
      <c r="CW30" s="5" t="s">
        <v>681</v>
      </c>
      <c r="CX30" s="4">
        <v>-315588.96999999997</v>
      </c>
      <c r="CY30" s="4">
        <v>21731637.719999999</v>
      </c>
      <c r="CZ30" s="10"/>
      <c r="DA30" s="4">
        <v>796134.28</v>
      </c>
      <c r="DB30" s="4">
        <v>53541.2</v>
      </c>
      <c r="DC30" s="4">
        <v>24829642.539999999</v>
      </c>
      <c r="DD30" s="4">
        <v>1669829.77</v>
      </c>
      <c r="DE30" s="4">
        <v>253819.74</v>
      </c>
      <c r="DF30" s="5" t="s">
        <v>681</v>
      </c>
      <c r="DG30" s="4">
        <v>17069.75</v>
      </c>
      <c r="DH30" s="4">
        <v>25920686.32</v>
      </c>
      <c r="DI30" s="10"/>
    </row>
    <row r="31" spans="1:113" s="235" customFormat="1">
      <c r="A31" s="235" t="s">
        <v>510</v>
      </c>
      <c r="B31" s="17"/>
      <c r="C31" s="3"/>
      <c r="D31" s="3"/>
      <c r="E31" s="10"/>
      <c r="F31" s="4"/>
      <c r="G31" s="4"/>
      <c r="H31" s="4"/>
      <c r="I31" s="4"/>
      <c r="J31" s="4"/>
      <c r="K31" s="5"/>
      <c r="L31" s="4"/>
      <c r="M31" s="4"/>
      <c r="N31" s="10"/>
      <c r="O31" s="4"/>
      <c r="P31" s="4"/>
      <c r="Q31" s="4"/>
      <c r="R31" s="4"/>
      <c r="S31" s="4"/>
      <c r="T31" s="5"/>
      <c r="U31" s="4"/>
      <c r="V31" s="4"/>
      <c r="W31" s="10"/>
      <c r="X31" s="4"/>
      <c r="Y31" s="4"/>
      <c r="Z31" s="4"/>
      <c r="AA31" s="4"/>
      <c r="AB31" s="4"/>
      <c r="AC31" s="5"/>
      <c r="AD31" s="4"/>
      <c r="AE31" s="4"/>
      <c r="AF31" s="10"/>
      <c r="AG31" s="4"/>
      <c r="AH31" s="4"/>
      <c r="AI31" s="4"/>
      <c r="AJ31" s="4"/>
      <c r="AK31" s="4"/>
      <c r="AL31" s="5"/>
      <c r="AM31" s="4"/>
      <c r="AN31" s="4"/>
      <c r="AO31" s="10"/>
      <c r="AP31" s="4"/>
      <c r="AQ31" s="4"/>
      <c r="AR31" s="4"/>
      <c r="AS31" s="4"/>
      <c r="AT31" s="4"/>
      <c r="AU31" s="5"/>
      <c r="AV31" s="4"/>
      <c r="AW31" s="4"/>
      <c r="AX31" s="10"/>
      <c r="AY31" s="4"/>
      <c r="AZ31" s="4"/>
      <c r="BA31" s="4"/>
      <c r="BB31" s="4"/>
      <c r="BC31" s="4"/>
      <c r="BD31" s="5"/>
      <c r="BE31" s="4"/>
      <c r="BF31" s="4"/>
      <c r="BG31" s="10"/>
      <c r="BH31" s="4"/>
      <c r="BI31" s="4"/>
      <c r="BJ31" s="4"/>
      <c r="BK31" s="4"/>
      <c r="BL31" s="4"/>
      <c r="BM31" s="5"/>
      <c r="BN31" s="4"/>
      <c r="BO31" s="4"/>
      <c r="BP31" s="10"/>
      <c r="BQ31" s="4"/>
      <c r="BR31" s="4"/>
      <c r="BS31" s="4"/>
      <c r="BT31" s="4"/>
      <c r="BU31" s="4"/>
      <c r="BV31" s="5"/>
      <c r="BW31" s="4"/>
      <c r="BX31" s="4"/>
      <c r="BY31" s="10"/>
      <c r="BZ31" s="4"/>
      <c r="CA31" s="4"/>
      <c r="CB31" s="4"/>
      <c r="CC31" s="4"/>
      <c r="CD31" s="4"/>
      <c r="CE31" s="5"/>
      <c r="CF31" s="4"/>
      <c r="CG31" s="4"/>
      <c r="CH31" s="10"/>
      <c r="CI31" s="4"/>
      <c r="CJ31" s="4"/>
      <c r="CK31" s="4"/>
      <c r="CL31" s="4"/>
      <c r="CM31" s="4"/>
      <c r="CN31" s="5"/>
      <c r="CO31" s="4"/>
      <c r="CP31" s="4"/>
      <c r="CQ31" s="10"/>
      <c r="CR31" s="4"/>
      <c r="CS31" s="4"/>
      <c r="CT31" s="4"/>
      <c r="CU31" s="4"/>
      <c r="CV31" s="4"/>
      <c r="CW31" s="5"/>
      <c r="CX31" s="4"/>
      <c r="CY31" s="4"/>
      <c r="CZ31" s="10"/>
      <c r="DA31" s="4"/>
      <c r="DB31" s="4"/>
      <c r="DC31" s="4"/>
      <c r="DD31" s="4"/>
      <c r="DE31" s="4"/>
      <c r="DF31" s="5"/>
      <c r="DG31" s="4"/>
      <c r="DH31" s="4"/>
      <c r="DI31" s="10"/>
    </row>
    <row r="32" spans="1:113">
      <c r="A32" s="2" t="str">
        <f>INDEX(Map!$A$6:$B$70,MATCH('FY12 Essbase'!C32,Map!$A$6:$A$70,0),2)</f>
        <v>070DIV</v>
      </c>
      <c r="B32" s="17"/>
      <c r="C32" s="3" t="s">
        <v>96</v>
      </c>
      <c r="D32" s="3" t="s">
        <v>54</v>
      </c>
      <c r="E32" s="10"/>
      <c r="F32" s="4">
        <v>-16767.669999999998</v>
      </c>
      <c r="G32" s="4">
        <v>-1522.54</v>
      </c>
      <c r="H32" s="4">
        <v>790953</v>
      </c>
      <c r="I32" s="4">
        <v>71820.03</v>
      </c>
      <c r="J32" s="5">
        <v>-111394.98</v>
      </c>
      <c r="K32" s="5">
        <v>0</v>
      </c>
      <c r="L32" s="5">
        <v>-10114.870000000001</v>
      </c>
      <c r="M32" s="4">
        <v>759553.39</v>
      </c>
      <c r="N32" s="10"/>
      <c r="O32" s="4">
        <v>-16767.669999999998</v>
      </c>
      <c r="P32" s="4">
        <v>-1522.54</v>
      </c>
      <c r="Q32" s="4">
        <v>790953</v>
      </c>
      <c r="R32" s="4">
        <v>71820.03</v>
      </c>
      <c r="S32" s="5">
        <v>-111394.98</v>
      </c>
      <c r="T32" s="5">
        <v>0</v>
      </c>
      <c r="U32" s="5">
        <v>-10114.870000000001</v>
      </c>
      <c r="V32" s="4">
        <v>759553.39</v>
      </c>
      <c r="W32" s="10"/>
      <c r="X32" s="4">
        <v>-16767.669999999998</v>
      </c>
      <c r="Y32" s="4">
        <v>-1522.54</v>
      </c>
      <c r="Z32" s="4">
        <v>790953</v>
      </c>
      <c r="AA32" s="4">
        <v>71820.03</v>
      </c>
      <c r="AB32" s="5">
        <v>-111394.98</v>
      </c>
      <c r="AC32" s="5">
        <v>0</v>
      </c>
      <c r="AD32" s="5">
        <v>-10114.870000000001</v>
      </c>
      <c r="AE32" s="4">
        <v>759553.39</v>
      </c>
      <c r="AF32" s="10"/>
      <c r="AG32" s="4">
        <v>-16767.669999999998</v>
      </c>
      <c r="AH32" s="4">
        <v>-1522.54</v>
      </c>
      <c r="AI32" s="4">
        <v>790953</v>
      </c>
      <c r="AJ32" s="4">
        <v>71820.03</v>
      </c>
      <c r="AK32" s="5">
        <v>-111394.98</v>
      </c>
      <c r="AL32" s="5">
        <v>0</v>
      </c>
      <c r="AM32" s="5">
        <v>-10114.870000000001</v>
      </c>
      <c r="AN32" s="4">
        <v>759553.39</v>
      </c>
      <c r="AO32" s="10"/>
      <c r="AP32" s="4">
        <v>-16767.669999999998</v>
      </c>
      <c r="AQ32" s="4">
        <v>-1522.54</v>
      </c>
      <c r="AR32" s="4">
        <v>790953</v>
      </c>
      <c r="AS32" s="4">
        <v>71820.03</v>
      </c>
      <c r="AT32" s="5">
        <v>-111394.98</v>
      </c>
      <c r="AU32" s="5">
        <v>0</v>
      </c>
      <c r="AV32" s="5">
        <v>-10114.870000000001</v>
      </c>
      <c r="AW32" s="4">
        <v>759553.39</v>
      </c>
      <c r="AX32" s="10"/>
      <c r="AY32" s="4">
        <v>-16767.669999999998</v>
      </c>
      <c r="AZ32" s="4">
        <v>-1522.54</v>
      </c>
      <c r="BA32" s="4">
        <v>790953</v>
      </c>
      <c r="BB32" s="4">
        <v>71820.03</v>
      </c>
      <c r="BC32" s="5">
        <v>-111394.98</v>
      </c>
      <c r="BD32" s="5">
        <v>0</v>
      </c>
      <c r="BE32" s="5">
        <v>-10114.870000000001</v>
      </c>
      <c r="BF32" s="4">
        <v>759553.39</v>
      </c>
      <c r="BG32" s="10"/>
      <c r="BH32" s="4">
        <v>-16767.669999999998</v>
      </c>
      <c r="BI32" s="4">
        <v>-1522.54</v>
      </c>
      <c r="BJ32" s="4">
        <v>790953</v>
      </c>
      <c r="BK32" s="4">
        <v>71820.03</v>
      </c>
      <c r="BL32" s="5">
        <v>-111394.98</v>
      </c>
      <c r="BM32" s="5">
        <v>0</v>
      </c>
      <c r="BN32" s="5">
        <v>-10114.870000000001</v>
      </c>
      <c r="BO32" s="4">
        <v>759553.39</v>
      </c>
      <c r="BP32" s="10"/>
      <c r="BQ32" s="4">
        <v>-16767.669999999998</v>
      </c>
      <c r="BR32" s="4">
        <v>-1522.54</v>
      </c>
      <c r="BS32" s="4">
        <v>790953</v>
      </c>
      <c r="BT32" s="4">
        <v>71820.03</v>
      </c>
      <c r="BU32" s="5">
        <v>-111394.98</v>
      </c>
      <c r="BV32" s="5">
        <v>0</v>
      </c>
      <c r="BW32" s="5">
        <v>-10114.870000000001</v>
      </c>
      <c r="BX32" s="4">
        <v>759553.39</v>
      </c>
      <c r="BY32" s="10"/>
      <c r="BZ32" s="4">
        <v>-16767.669999999998</v>
      </c>
      <c r="CA32" s="4">
        <v>-1522.54</v>
      </c>
      <c r="CB32" s="4">
        <v>790953</v>
      </c>
      <c r="CC32" s="4">
        <v>71820.03</v>
      </c>
      <c r="CD32" s="5">
        <v>-111394.98</v>
      </c>
      <c r="CE32" s="5">
        <v>0</v>
      </c>
      <c r="CF32" s="5">
        <v>-10114.870000000001</v>
      </c>
      <c r="CG32" s="4">
        <v>759553.39</v>
      </c>
      <c r="CH32" s="10"/>
      <c r="CI32" s="4">
        <v>-16767.669999999998</v>
      </c>
      <c r="CJ32" s="4">
        <v>-1522.54</v>
      </c>
      <c r="CK32" s="4">
        <v>790953</v>
      </c>
      <c r="CL32" s="4">
        <v>71820.03</v>
      </c>
      <c r="CM32" s="5">
        <v>-111394.98</v>
      </c>
      <c r="CN32" s="5">
        <v>0</v>
      </c>
      <c r="CO32" s="5">
        <v>-10114.870000000001</v>
      </c>
      <c r="CP32" s="4">
        <v>759553.39</v>
      </c>
      <c r="CQ32" s="10"/>
      <c r="CR32" s="4">
        <v>-16767.669999999998</v>
      </c>
      <c r="CS32" s="4">
        <v>-1522.54</v>
      </c>
      <c r="CT32" s="4">
        <v>790953</v>
      </c>
      <c r="CU32" s="4">
        <v>71820.03</v>
      </c>
      <c r="CV32" s="5">
        <v>-111394.98</v>
      </c>
      <c r="CW32" s="5">
        <v>0</v>
      </c>
      <c r="CX32" s="5">
        <v>-10114.870000000001</v>
      </c>
      <c r="CY32" s="4">
        <v>759553.39</v>
      </c>
      <c r="CZ32" s="10"/>
      <c r="DA32" s="4">
        <v>-1264.3699999999999</v>
      </c>
      <c r="DB32" s="4">
        <v>-85.03</v>
      </c>
      <c r="DC32" s="4">
        <v>-2082.11</v>
      </c>
      <c r="DD32" s="4">
        <v>-140.02000000000001</v>
      </c>
      <c r="DE32" s="5">
        <v>0</v>
      </c>
      <c r="DF32" s="5">
        <v>0</v>
      </c>
      <c r="DG32" s="5">
        <v>0</v>
      </c>
      <c r="DH32" s="4">
        <v>-872.73000000000025</v>
      </c>
      <c r="DI32" s="10"/>
    </row>
    <row r="33" spans="1:113">
      <c r="A33" s="2" t="str">
        <f>INDEX(Map!$A$6:$B$70,MATCH('FY12 Essbase'!C33,Map!$A$6:$A$70,0),2)</f>
        <v>071DIV</v>
      </c>
      <c r="B33" s="17"/>
      <c r="C33" s="3" t="s">
        <v>68</v>
      </c>
      <c r="D33" s="3" t="s">
        <v>26</v>
      </c>
      <c r="E33" s="10"/>
      <c r="F33" s="4">
        <v>-3527.34</v>
      </c>
      <c r="G33" s="4">
        <v>-320.29000000000002</v>
      </c>
      <c r="H33" s="4">
        <v>1189494.69</v>
      </c>
      <c r="I33" s="4">
        <v>108008.36</v>
      </c>
      <c r="J33" s="4">
        <v>-192060.13</v>
      </c>
      <c r="K33" s="5">
        <v>0</v>
      </c>
      <c r="L33" s="4">
        <v>-17439.419999999998</v>
      </c>
      <c r="M33" s="4">
        <v>1091851.1300000001</v>
      </c>
      <c r="N33" s="10"/>
      <c r="O33" s="4">
        <v>-3527.34</v>
      </c>
      <c r="P33" s="4">
        <v>-320.29000000000002</v>
      </c>
      <c r="Q33" s="4">
        <v>1189494.69</v>
      </c>
      <c r="R33" s="4">
        <v>108008.36</v>
      </c>
      <c r="S33" s="4">
        <v>-192060.13</v>
      </c>
      <c r="T33" s="5">
        <v>0</v>
      </c>
      <c r="U33" s="4">
        <v>-17439.419999999998</v>
      </c>
      <c r="V33" s="4">
        <v>1091851.1300000001</v>
      </c>
      <c r="W33" s="10"/>
      <c r="X33" s="4">
        <v>-3527.34</v>
      </c>
      <c r="Y33" s="4">
        <v>-320.29000000000002</v>
      </c>
      <c r="Z33" s="4">
        <v>1189494.69</v>
      </c>
      <c r="AA33" s="4">
        <v>108008.36</v>
      </c>
      <c r="AB33" s="4">
        <v>-192060.13</v>
      </c>
      <c r="AC33" s="5">
        <v>0</v>
      </c>
      <c r="AD33" s="4">
        <v>-17439.419999999998</v>
      </c>
      <c r="AE33" s="4">
        <v>1091851.1300000001</v>
      </c>
      <c r="AF33" s="10"/>
      <c r="AG33" s="4">
        <v>-3527.34</v>
      </c>
      <c r="AH33" s="4">
        <v>-320.29000000000002</v>
      </c>
      <c r="AI33" s="4">
        <v>1189494.69</v>
      </c>
      <c r="AJ33" s="4">
        <v>108008.36</v>
      </c>
      <c r="AK33" s="4">
        <v>-192060.13</v>
      </c>
      <c r="AL33" s="5">
        <v>0</v>
      </c>
      <c r="AM33" s="4">
        <v>-17439.419999999998</v>
      </c>
      <c r="AN33" s="4">
        <v>1091851.1300000001</v>
      </c>
      <c r="AO33" s="10"/>
      <c r="AP33" s="4">
        <v>-3527.34</v>
      </c>
      <c r="AQ33" s="4">
        <v>-320.29000000000002</v>
      </c>
      <c r="AR33" s="4">
        <v>1189494.69</v>
      </c>
      <c r="AS33" s="4">
        <v>108008.36</v>
      </c>
      <c r="AT33" s="4">
        <v>-192060.13</v>
      </c>
      <c r="AU33" s="5">
        <v>0</v>
      </c>
      <c r="AV33" s="4">
        <v>-17439.419999999998</v>
      </c>
      <c r="AW33" s="4">
        <v>1091851.1300000001</v>
      </c>
      <c r="AX33" s="10"/>
      <c r="AY33" s="4">
        <v>-3527.34</v>
      </c>
      <c r="AZ33" s="4">
        <v>-320.29000000000002</v>
      </c>
      <c r="BA33" s="4">
        <v>1189494.69</v>
      </c>
      <c r="BB33" s="4">
        <v>108008.36</v>
      </c>
      <c r="BC33" s="4">
        <v>-192060.13</v>
      </c>
      <c r="BD33" s="5">
        <v>0</v>
      </c>
      <c r="BE33" s="4">
        <v>-17439.419999999998</v>
      </c>
      <c r="BF33" s="4">
        <v>1091851.1300000001</v>
      </c>
      <c r="BG33" s="10"/>
      <c r="BH33" s="4">
        <v>-3527.34</v>
      </c>
      <c r="BI33" s="4">
        <v>-320.29000000000002</v>
      </c>
      <c r="BJ33" s="4">
        <v>1189494.69</v>
      </c>
      <c r="BK33" s="4">
        <v>108008.36</v>
      </c>
      <c r="BL33" s="4">
        <v>-192060.13</v>
      </c>
      <c r="BM33" s="5">
        <v>0</v>
      </c>
      <c r="BN33" s="4">
        <v>-17439.419999999998</v>
      </c>
      <c r="BO33" s="4">
        <v>1091851.1300000001</v>
      </c>
      <c r="BP33" s="10"/>
      <c r="BQ33" s="4">
        <v>-3527.34</v>
      </c>
      <c r="BR33" s="4">
        <v>-320.29000000000002</v>
      </c>
      <c r="BS33" s="4">
        <v>1189494.69</v>
      </c>
      <c r="BT33" s="4">
        <v>108008.36</v>
      </c>
      <c r="BU33" s="4">
        <v>-192060.13</v>
      </c>
      <c r="BV33" s="5">
        <v>0</v>
      </c>
      <c r="BW33" s="4">
        <v>-17439.419999999998</v>
      </c>
      <c r="BX33" s="4">
        <v>1091851.1300000001</v>
      </c>
      <c r="BY33" s="10"/>
      <c r="BZ33" s="4">
        <v>-3527.34</v>
      </c>
      <c r="CA33" s="4">
        <v>-320.29000000000002</v>
      </c>
      <c r="CB33" s="4">
        <v>1189494.69</v>
      </c>
      <c r="CC33" s="4">
        <v>108008.36</v>
      </c>
      <c r="CD33" s="4">
        <v>-192060.13</v>
      </c>
      <c r="CE33" s="5">
        <v>0</v>
      </c>
      <c r="CF33" s="4">
        <v>-17439.419999999998</v>
      </c>
      <c r="CG33" s="4">
        <v>1091851.1300000001</v>
      </c>
      <c r="CH33" s="10"/>
      <c r="CI33" s="4">
        <v>-3527.34</v>
      </c>
      <c r="CJ33" s="4">
        <v>-320.29000000000002</v>
      </c>
      <c r="CK33" s="5">
        <v>1189494.69</v>
      </c>
      <c r="CL33" s="5">
        <v>108008.36</v>
      </c>
      <c r="CM33" s="4">
        <v>-192060.13</v>
      </c>
      <c r="CN33" s="5">
        <v>0</v>
      </c>
      <c r="CO33" s="4">
        <v>-17439.419999999998</v>
      </c>
      <c r="CP33" s="4">
        <v>1091851.1300000001</v>
      </c>
      <c r="CQ33" s="10"/>
      <c r="CR33" s="4">
        <v>-3527.34</v>
      </c>
      <c r="CS33" s="4">
        <v>-320.29000000000002</v>
      </c>
      <c r="CT33" s="5">
        <v>1189494.69</v>
      </c>
      <c r="CU33" s="5">
        <v>108008.36</v>
      </c>
      <c r="CV33" s="4">
        <v>-192060.13</v>
      </c>
      <c r="CW33" s="5">
        <v>0</v>
      </c>
      <c r="CX33" s="4">
        <v>-17439.419999999998</v>
      </c>
      <c r="CY33" s="4">
        <v>1091851.1300000001</v>
      </c>
      <c r="CZ33" s="10"/>
      <c r="DA33" s="4">
        <v>1844.75</v>
      </c>
      <c r="DB33" s="4">
        <v>124.05</v>
      </c>
      <c r="DC33" s="5">
        <v>-14275.42</v>
      </c>
      <c r="DD33" s="5">
        <v>-960.05</v>
      </c>
      <c r="DE33" s="4">
        <v>0.34</v>
      </c>
      <c r="DF33" s="5">
        <v>0</v>
      </c>
      <c r="DG33" s="4">
        <v>0.03</v>
      </c>
      <c r="DH33" s="4">
        <v>-17203.900000000001</v>
      </c>
      <c r="DI33" s="10"/>
    </row>
    <row r="34" spans="1:113">
      <c r="A34" s="2" t="str">
        <f>INDEX(Map!$A$6:$B$70,MATCH('FY12 Essbase'!C34,Map!$A$6:$A$70,0),2)</f>
        <v>072DIV</v>
      </c>
      <c r="B34" s="17"/>
      <c r="C34" s="3" t="s">
        <v>97</v>
      </c>
      <c r="D34" s="3" t="s">
        <v>55</v>
      </c>
      <c r="E34" s="10"/>
      <c r="F34" s="4">
        <v>-59438.36</v>
      </c>
      <c r="G34" s="4">
        <v>-5397.11</v>
      </c>
      <c r="H34" s="4">
        <v>9498557.2200000007</v>
      </c>
      <c r="I34" s="4">
        <v>862486.92</v>
      </c>
      <c r="J34" s="4">
        <v>-1015038.36</v>
      </c>
      <c r="K34" s="5">
        <v>0</v>
      </c>
      <c r="L34" s="4">
        <v>-92167.4</v>
      </c>
      <c r="M34" s="4">
        <v>9318673.8499999996</v>
      </c>
      <c r="N34" s="10"/>
      <c r="O34" s="4">
        <v>-59438.36</v>
      </c>
      <c r="P34" s="4">
        <v>-5397.11</v>
      </c>
      <c r="Q34" s="4">
        <v>9498557.2200000007</v>
      </c>
      <c r="R34" s="4">
        <v>862486.92</v>
      </c>
      <c r="S34" s="4">
        <v>-1015038.36</v>
      </c>
      <c r="T34" s="5">
        <v>0</v>
      </c>
      <c r="U34" s="4">
        <v>-92167.4</v>
      </c>
      <c r="V34" s="4">
        <v>9318673.8499999996</v>
      </c>
      <c r="W34" s="10"/>
      <c r="X34" s="4">
        <v>-59438.36</v>
      </c>
      <c r="Y34" s="4">
        <v>-5397.11</v>
      </c>
      <c r="Z34" s="4">
        <v>9498557.2200000007</v>
      </c>
      <c r="AA34" s="4">
        <v>862486.92</v>
      </c>
      <c r="AB34" s="4">
        <v>-1015038.36</v>
      </c>
      <c r="AC34" s="5">
        <v>0</v>
      </c>
      <c r="AD34" s="4">
        <v>-92167.4</v>
      </c>
      <c r="AE34" s="4">
        <v>9318673.8499999996</v>
      </c>
      <c r="AF34" s="10"/>
      <c r="AG34" s="4">
        <v>-59438.36</v>
      </c>
      <c r="AH34" s="4">
        <v>-5397.11</v>
      </c>
      <c r="AI34" s="4">
        <v>9498557.2200000007</v>
      </c>
      <c r="AJ34" s="4">
        <v>862486.92</v>
      </c>
      <c r="AK34" s="4">
        <v>-1015038.36</v>
      </c>
      <c r="AL34" s="5">
        <v>0</v>
      </c>
      <c r="AM34" s="4">
        <v>-92167.4</v>
      </c>
      <c r="AN34" s="4">
        <v>9318673.8499999996</v>
      </c>
      <c r="AO34" s="10"/>
      <c r="AP34" s="4">
        <v>-59438.36</v>
      </c>
      <c r="AQ34" s="4">
        <v>-5397.11</v>
      </c>
      <c r="AR34" s="4">
        <v>9498557.2200000007</v>
      </c>
      <c r="AS34" s="4">
        <v>862486.92</v>
      </c>
      <c r="AT34" s="4">
        <v>-1015038.36</v>
      </c>
      <c r="AU34" s="5">
        <v>0</v>
      </c>
      <c r="AV34" s="4">
        <v>-92167.4</v>
      </c>
      <c r="AW34" s="4">
        <v>9318673.8499999996</v>
      </c>
      <c r="AX34" s="10"/>
      <c r="AY34" s="4">
        <v>-59438.36</v>
      </c>
      <c r="AZ34" s="4">
        <v>-5397.11</v>
      </c>
      <c r="BA34" s="4">
        <v>9498557.2200000007</v>
      </c>
      <c r="BB34" s="4">
        <v>862486.92</v>
      </c>
      <c r="BC34" s="4">
        <v>-1015038.36</v>
      </c>
      <c r="BD34" s="5">
        <v>0</v>
      </c>
      <c r="BE34" s="4">
        <v>-92167.4</v>
      </c>
      <c r="BF34" s="4">
        <v>9318673.8499999996</v>
      </c>
      <c r="BG34" s="10"/>
      <c r="BH34" s="4">
        <v>-59438.36</v>
      </c>
      <c r="BI34" s="4">
        <v>-5397.11</v>
      </c>
      <c r="BJ34" s="4">
        <v>9498557.2200000007</v>
      </c>
      <c r="BK34" s="4">
        <v>862486.92</v>
      </c>
      <c r="BL34" s="4">
        <v>-1015038.36</v>
      </c>
      <c r="BM34" s="5">
        <v>0</v>
      </c>
      <c r="BN34" s="4">
        <v>-92167.4</v>
      </c>
      <c r="BO34" s="4">
        <v>9318673.8499999996</v>
      </c>
      <c r="BP34" s="10"/>
      <c r="BQ34" s="4">
        <v>-59438.36</v>
      </c>
      <c r="BR34" s="4">
        <v>-5397.11</v>
      </c>
      <c r="BS34" s="4">
        <v>9498557.2200000007</v>
      </c>
      <c r="BT34" s="4">
        <v>862486.92</v>
      </c>
      <c r="BU34" s="4">
        <v>-1015038.36</v>
      </c>
      <c r="BV34" s="5">
        <v>0</v>
      </c>
      <c r="BW34" s="4">
        <v>-92167.4</v>
      </c>
      <c r="BX34" s="4">
        <v>9318673.8499999996</v>
      </c>
      <c r="BY34" s="10"/>
      <c r="BZ34" s="4">
        <v>-59438.36</v>
      </c>
      <c r="CA34" s="4">
        <v>-5397.11</v>
      </c>
      <c r="CB34" s="4">
        <v>9498557.2200000007</v>
      </c>
      <c r="CC34" s="4">
        <v>862486.92</v>
      </c>
      <c r="CD34" s="4">
        <v>-1015038.36</v>
      </c>
      <c r="CE34" s="5">
        <v>0</v>
      </c>
      <c r="CF34" s="4">
        <v>-92167.4</v>
      </c>
      <c r="CG34" s="4">
        <v>9318673.8499999996</v>
      </c>
      <c r="CH34" s="10"/>
      <c r="CI34" s="4">
        <v>-59438.36</v>
      </c>
      <c r="CJ34" s="4">
        <v>-5397.11</v>
      </c>
      <c r="CK34" s="5">
        <v>9498557.2200000007</v>
      </c>
      <c r="CL34" s="5">
        <v>862486.92</v>
      </c>
      <c r="CM34" s="4">
        <v>-1015038.36</v>
      </c>
      <c r="CN34" s="5">
        <v>0</v>
      </c>
      <c r="CO34" s="4">
        <v>-92167.4</v>
      </c>
      <c r="CP34" s="4">
        <v>9318673.8499999996</v>
      </c>
      <c r="CQ34" s="10"/>
      <c r="CR34" s="4">
        <v>-59438.36</v>
      </c>
      <c r="CS34" s="4">
        <v>-5397.11</v>
      </c>
      <c r="CT34" s="5">
        <v>9498557.2200000007</v>
      </c>
      <c r="CU34" s="5">
        <v>862486.92</v>
      </c>
      <c r="CV34" s="4">
        <v>-1015038.36</v>
      </c>
      <c r="CW34" s="5">
        <v>0</v>
      </c>
      <c r="CX34" s="4">
        <v>-92167.4</v>
      </c>
      <c r="CY34" s="4">
        <v>9318673.8499999996</v>
      </c>
      <c r="CZ34" s="10"/>
      <c r="DA34" s="4">
        <v>18615.39</v>
      </c>
      <c r="DB34" s="4">
        <v>1251.92</v>
      </c>
      <c r="DC34" s="4">
        <v>-235017.28</v>
      </c>
      <c r="DD34" s="4">
        <v>-15805.25</v>
      </c>
      <c r="DE34" s="4">
        <v>335.51</v>
      </c>
      <c r="DF34" s="5">
        <v>0</v>
      </c>
      <c r="DG34" s="4">
        <v>22.56</v>
      </c>
      <c r="DH34" s="4">
        <v>-270331.77</v>
      </c>
      <c r="DI34" s="10"/>
    </row>
    <row r="35" spans="1:113">
      <c r="A35" s="2" t="str">
        <f>INDEX(Map!$A$6:$B$70,MATCH('FY12 Essbase'!C35,Map!$A$6:$A$70,0),2)</f>
        <v>077DIV</v>
      </c>
      <c r="B35" s="17"/>
      <c r="C35" s="3" t="s">
        <v>72</v>
      </c>
      <c r="D35" s="3" t="s">
        <v>30</v>
      </c>
      <c r="E35" s="10"/>
      <c r="F35" s="4">
        <v>6372514.7800000003</v>
      </c>
      <c r="G35" s="4">
        <v>578636.37</v>
      </c>
      <c r="H35" s="4">
        <v>53084984.859999999</v>
      </c>
      <c r="I35" s="4">
        <v>4820216.79</v>
      </c>
      <c r="J35" s="4">
        <v>13971552.35</v>
      </c>
      <c r="K35" s="5">
        <v>0</v>
      </c>
      <c r="L35" s="4">
        <v>1268643.31</v>
      </c>
      <c r="M35" s="4">
        <v>66194246.159999996</v>
      </c>
      <c r="N35" s="10"/>
      <c r="O35" s="4">
        <v>6372514.7800000003</v>
      </c>
      <c r="P35" s="4">
        <v>578636.37</v>
      </c>
      <c r="Q35" s="4">
        <v>53084984.859999999</v>
      </c>
      <c r="R35" s="4">
        <v>4820216.79</v>
      </c>
      <c r="S35" s="4">
        <v>13971552.35</v>
      </c>
      <c r="T35" s="5">
        <v>0</v>
      </c>
      <c r="U35" s="4">
        <v>1268643.31</v>
      </c>
      <c r="V35" s="4">
        <v>66194246.159999996</v>
      </c>
      <c r="W35" s="10"/>
      <c r="X35" s="4">
        <v>6372514.7800000003</v>
      </c>
      <c r="Y35" s="4">
        <v>578636.37</v>
      </c>
      <c r="Z35" s="4">
        <v>53084984.859999999</v>
      </c>
      <c r="AA35" s="4">
        <v>4820216.79</v>
      </c>
      <c r="AB35" s="4">
        <v>13971552.35</v>
      </c>
      <c r="AC35" s="5">
        <v>0</v>
      </c>
      <c r="AD35" s="4">
        <v>1268643.31</v>
      </c>
      <c r="AE35" s="4">
        <v>66194246.159999996</v>
      </c>
      <c r="AF35" s="10"/>
      <c r="AG35" s="4">
        <v>6372514.7800000003</v>
      </c>
      <c r="AH35" s="4">
        <v>578636.37</v>
      </c>
      <c r="AI35" s="4">
        <v>53084984.859999999</v>
      </c>
      <c r="AJ35" s="4">
        <v>4820216.79</v>
      </c>
      <c r="AK35" s="4">
        <v>13971552.35</v>
      </c>
      <c r="AL35" s="5">
        <v>0</v>
      </c>
      <c r="AM35" s="4">
        <v>1268643.31</v>
      </c>
      <c r="AN35" s="4">
        <v>66194246.159999996</v>
      </c>
      <c r="AO35" s="10"/>
      <c r="AP35" s="4">
        <v>6372514.7800000003</v>
      </c>
      <c r="AQ35" s="4">
        <v>578636.37</v>
      </c>
      <c r="AR35" s="4">
        <v>53084984.859999999</v>
      </c>
      <c r="AS35" s="4">
        <v>4820216.79</v>
      </c>
      <c r="AT35" s="4">
        <v>13971552.35</v>
      </c>
      <c r="AU35" s="5">
        <v>0</v>
      </c>
      <c r="AV35" s="4">
        <v>1268643.31</v>
      </c>
      <c r="AW35" s="4">
        <v>66194246.159999996</v>
      </c>
      <c r="AX35" s="10"/>
      <c r="AY35" s="4">
        <v>6372514.7800000003</v>
      </c>
      <c r="AZ35" s="4">
        <v>578636.37</v>
      </c>
      <c r="BA35" s="4">
        <v>53084984.859999999</v>
      </c>
      <c r="BB35" s="4">
        <v>4820216.79</v>
      </c>
      <c r="BC35" s="4">
        <v>13971552.35</v>
      </c>
      <c r="BD35" s="5">
        <v>0</v>
      </c>
      <c r="BE35" s="4">
        <v>1268643.31</v>
      </c>
      <c r="BF35" s="4">
        <v>66194246.159999996</v>
      </c>
      <c r="BG35" s="10"/>
      <c r="BH35" s="4">
        <v>6372514.7800000003</v>
      </c>
      <c r="BI35" s="4">
        <v>578636.37</v>
      </c>
      <c r="BJ35" s="4">
        <v>53084984.859999999</v>
      </c>
      <c r="BK35" s="4">
        <v>4820216.79</v>
      </c>
      <c r="BL35" s="4">
        <v>13971552.35</v>
      </c>
      <c r="BM35" s="5">
        <v>0</v>
      </c>
      <c r="BN35" s="4">
        <v>1268643.31</v>
      </c>
      <c r="BO35" s="4">
        <v>66194246.159999996</v>
      </c>
      <c r="BP35" s="10"/>
      <c r="BQ35" s="4">
        <v>6372514.7800000003</v>
      </c>
      <c r="BR35" s="4">
        <v>578636.37</v>
      </c>
      <c r="BS35" s="4">
        <v>53084984.859999999</v>
      </c>
      <c r="BT35" s="4">
        <v>4820216.79</v>
      </c>
      <c r="BU35" s="4">
        <v>13971552.35</v>
      </c>
      <c r="BV35" s="5">
        <v>0</v>
      </c>
      <c r="BW35" s="4">
        <v>1268643.31</v>
      </c>
      <c r="BX35" s="4">
        <v>66194246.159999996</v>
      </c>
      <c r="BY35" s="10"/>
      <c r="BZ35" s="4">
        <v>6372514.7800000003</v>
      </c>
      <c r="CA35" s="4">
        <v>578636.37</v>
      </c>
      <c r="CB35" s="4">
        <v>53084984.859999999</v>
      </c>
      <c r="CC35" s="4">
        <v>4820216.79</v>
      </c>
      <c r="CD35" s="4">
        <v>13971552.35</v>
      </c>
      <c r="CE35" s="5">
        <v>0</v>
      </c>
      <c r="CF35" s="4">
        <v>1268643.31</v>
      </c>
      <c r="CG35" s="4">
        <v>66194246.159999996</v>
      </c>
      <c r="CH35" s="10"/>
      <c r="CI35" s="4">
        <v>6372514.7800000003</v>
      </c>
      <c r="CJ35" s="4">
        <v>578636.37</v>
      </c>
      <c r="CK35" s="4">
        <v>53084984.859999999</v>
      </c>
      <c r="CL35" s="4">
        <v>4820216.79</v>
      </c>
      <c r="CM35" s="4">
        <v>13971552.35</v>
      </c>
      <c r="CN35" s="5">
        <v>0</v>
      </c>
      <c r="CO35" s="4">
        <v>1268643.31</v>
      </c>
      <c r="CP35" s="4">
        <v>66194246.159999996</v>
      </c>
      <c r="CQ35" s="10"/>
      <c r="CR35" s="4">
        <v>6372514.7800000003</v>
      </c>
      <c r="CS35" s="4">
        <v>578636.37</v>
      </c>
      <c r="CT35" s="4">
        <v>53084984.859999999</v>
      </c>
      <c r="CU35" s="4">
        <v>4820216.79</v>
      </c>
      <c r="CV35" s="4">
        <v>13971552.35</v>
      </c>
      <c r="CW35" s="5">
        <v>0</v>
      </c>
      <c r="CX35" s="4">
        <v>1268643.31</v>
      </c>
      <c r="CY35" s="4">
        <v>66194246.159999996</v>
      </c>
      <c r="CZ35" s="10"/>
      <c r="DA35" s="4">
        <v>2013361.4</v>
      </c>
      <c r="DB35" s="4">
        <v>135401.5</v>
      </c>
      <c r="DC35" s="4">
        <v>59015282.310000002</v>
      </c>
      <c r="DD35" s="4">
        <v>3968864.02</v>
      </c>
      <c r="DE35" s="4">
        <v>12335798.41</v>
      </c>
      <c r="DF35" s="5">
        <v>0</v>
      </c>
      <c r="DG35" s="4">
        <v>829600.47</v>
      </c>
      <c r="DH35" s="4">
        <v>74000782.310000002</v>
      </c>
      <c r="DI35" s="10"/>
    </row>
    <row r="36" spans="1:113">
      <c r="A36" s="2" t="str">
        <f>INDEX(Map!$A$6:$B$70,MATCH('FY12 Essbase'!C36,Map!$A$6:$A$70,0),2)</f>
        <v>081DIV</v>
      </c>
      <c r="B36" s="17"/>
      <c r="C36" s="3" t="s">
        <v>70</v>
      </c>
      <c r="D36" s="3" t="s">
        <v>28</v>
      </c>
      <c r="E36" s="10"/>
      <c r="F36" s="4">
        <v>-1933687.96</v>
      </c>
      <c r="G36" s="4">
        <v>-175582.51</v>
      </c>
      <c r="H36" s="4">
        <v>41264028.359999999</v>
      </c>
      <c r="I36" s="4">
        <v>3746851.63</v>
      </c>
      <c r="J36" s="4">
        <v>445535.47</v>
      </c>
      <c r="K36" s="5">
        <v>0</v>
      </c>
      <c r="L36" s="4">
        <v>40455.46</v>
      </c>
      <c r="M36" s="4">
        <v>47606141.390000001</v>
      </c>
      <c r="N36" s="10"/>
      <c r="O36" s="4">
        <v>-1933687.96</v>
      </c>
      <c r="P36" s="4">
        <v>-175582.51</v>
      </c>
      <c r="Q36" s="4">
        <v>41264028.359999999</v>
      </c>
      <c r="R36" s="4">
        <v>3746851.63</v>
      </c>
      <c r="S36" s="4">
        <v>445535.47</v>
      </c>
      <c r="T36" s="5">
        <v>0</v>
      </c>
      <c r="U36" s="4">
        <v>40455.46</v>
      </c>
      <c r="V36" s="4">
        <v>47606141.390000001</v>
      </c>
      <c r="W36" s="10"/>
      <c r="X36" s="4">
        <v>-1933687.96</v>
      </c>
      <c r="Y36" s="4">
        <v>-175582.51</v>
      </c>
      <c r="Z36" s="4">
        <v>41264028.359999999</v>
      </c>
      <c r="AA36" s="4">
        <v>3746851.63</v>
      </c>
      <c r="AB36" s="4">
        <v>445535.47</v>
      </c>
      <c r="AC36" s="5">
        <v>0</v>
      </c>
      <c r="AD36" s="4">
        <v>40455.46</v>
      </c>
      <c r="AE36" s="4">
        <v>47606141.390000001</v>
      </c>
      <c r="AF36" s="10"/>
      <c r="AG36" s="4">
        <v>-1933687.96</v>
      </c>
      <c r="AH36" s="4">
        <v>-175582.51</v>
      </c>
      <c r="AI36" s="4">
        <v>41264028.359999999</v>
      </c>
      <c r="AJ36" s="4">
        <v>3746851.63</v>
      </c>
      <c r="AK36" s="4">
        <v>445535.47</v>
      </c>
      <c r="AL36" s="5">
        <v>0</v>
      </c>
      <c r="AM36" s="4">
        <v>40455.46</v>
      </c>
      <c r="AN36" s="4">
        <v>47606141.390000001</v>
      </c>
      <c r="AO36" s="10"/>
      <c r="AP36" s="4">
        <v>-1933687.96</v>
      </c>
      <c r="AQ36" s="4">
        <v>-175582.51</v>
      </c>
      <c r="AR36" s="4">
        <v>41264028.359999999</v>
      </c>
      <c r="AS36" s="4">
        <v>3746851.63</v>
      </c>
      <c r="AT36" s="4">
        <v>445535.47</v>
      </c>
      <c r="AU36" s="5">
        <v>0</v>
      </c>
      <c r="AV36" s="4">
        <v>40455.46</v>
      </c>
      <c r="AW36" s="4">
        <v>47606141.390000001</v>
      </c>
      <c r="AX36" s="10"/>
      <c r="AY36" s="4">
        <v>-1933687.96</v>
      </c>
      <c r="AZ36" s="4">
        <v>-175582.51</v>
      </c>
      <c r="BA36" s="4">
        <v>41264028.359999999</v>
      </c>
      <c r="BB36" s="4">
        <v>3746851.63</v>
      </c>
      <c r="BC36" s="4">
        <v>445535.47</v>
      </c>
      <c r="BD36" s="5">
        <v>0</v>
      </c>
      <c r="BE36" s="4">
        <v>40455.46</v>
      </c>
      <c r="BF36" s="4">
        <v>47606141.390000001</v>
      </c>
      <c r="BG36" s="10"/>
      <c r="BH36" s="4">
        <v>-1933687.96</v>
      </c>
      <c r="BI36" s="4">
        <v>-175582.51</v>
      </c>
      <c r="BJ36" s="4">
        <v>41264028.359999999</v>
      </c>
      <c r="BK36" s="4">
        <v>3746851.63</v>
      </c>
      <c r="BL36" s="4">
        <v>445535.47</v>
      </c>
      <c r="BM36" s="5">
        <v>0</v>
      </c>
      <c r="BN36" s="4">
        <v>40455.46</v>
      </c>
      <c r="BO36" s="4">
        <v>47606141.390000001</v>
      </c>
      <c r="BP36" s="10"/>
      <c r="BQ36" s="4">
        <v>-1933687.96</v>
      </c>
      <c r="BR36" s="4">
        <v>-175582.51</v>
      </c>
      <c r="BS36" s="4">
        <v>41264028.359999999</v>
      </c>
      <c r="BT36" s="4">
        <v>3746851.63</v>
      </c>
      <c r="BU36" s="4">
        <v>445535.47</v>
      </c>
      <c r="BV36" s="5">
        <v>0</v>
      </c>
      <c r="BW36" s="4">
        <v>40455.46</v>
      </c>
      <c r="BX36" s="4">
        <v>47606141.390000001</v>
      </c>
      <c r="BY36" s="10"/>
      <c r="BZ36" s="4">
        <v>-1933687.96</v>
      </c>
      <c r="CA36" s="4">
        <v>-175582.51</v>
      </c>
      <c r="CB36" s="4">
        <v>41264028.359999999</v>
      </c>
      <c r="CC36" s="4">
        <v>3746851.63</v>
      </c>
      <c r="CD36" s="4">
        <v>445535.47</v>
      </c>
      <c r="CE36" s="5">
        <v>0</v>
      </c>
      <c r="CF36" s="4">
        <v>40455.46</v>
      </c>
      <c r="CG36" s="4">
        <v>47606141.390000001</v>
      </c>
      <c r="CH36" s="10"/>
      <c r="CI36" s="4">
        <v>-1933687.96</v>
      </c>
      <c r="CJ36" s="4">
        <v>-175582.51</v>
      </c>
      <c r="CK36" s="4">
        <v>41264028.359999999</v>
      </c>
      <c r="CL36" s="4">
        <v>3746851.63</v>
      </c>
      <c r="CM36" s="4">
        <v>445535.47</v>
      </c>
      <c r="CN36" s="5">
        <v>0</v>
      </c>
      <c r="CO36" s="4">
        <v>40455.46</v>
      </c>
      <c r="CP36" s="4">
        <v>47606141.390000001</v>
      </c>
      <c r="CQ36" s="10"/>
      <c r="CR36" s="4">
        <v>-1933687.96</v>
      </c>
      <c r="CS36" s="4">
        <v>-175582.51</v>
      </c>
      <c r="CT36" s="4">
        <v>41264028.359999999</v>
      </c>
      <c r="CU36" s="4">
        <v>3746851.63</v>
      </c>
      <c r="CV36" s="4">
        <v>445535.47</v>
      </c>
      <c r="CW36" s="5">
        <v>0</v>
      </c>
      <c r="CX36" s="4">
        <v>40455.46</v>
      </c>
      <c r="CY36" s="4">
        <v>47606141.390000001</v>
      </c>
      <c r="CZ36" s="10"/>
      <c r="DA36" s="4">
        <v>679880.26</v>
      </c>
      <c r="DB36" s="4">
        <v>45722.94</v>
      </c>
      <c r="DC36" s="4">
        <v>46010158.780000001</v>
      </c>
      <c r="DD36" s="4">
        <v>3094250.45</v>
      </c>
      <c r="DE36" s="4">
        <v>1524633.61</v>
      </c>
      <c r="DF36" s="5">
        <v>0</v>
      </c>
      <c r="DG36" s="4">
        <v>102533.84</v>
      </c>
      <c r="DH36" s="4">
        <v>50005973.480000004</v>
      </c>
      <c r="DI36" s="10"/>
    </row>
    <row r="37" spans="1:113">
      <c r="A37" s="2" t="str">
        <f>INDEX(Map!$A$6:$B$70,MATCH('FY12 Essbase'!C37,Map!$A$6:$A$70,0),2)</f>
        <v>091DIV</v>
      </c>
      <c r="B37" s="17"/>
      <c r="C37" s="3" t="s">
        <v>93</v>
      </c>
      <c r="D37" s="3" t="s">
        <v>51</v>
      </c>
      <c r="E37" s="10"/>
      <c r="F37" s="4">
        <v>11039952.15</v>
      </c>
      <c r="G37" s="4">
        <v>4241195.5599999996</v>
      </c>
      <c r="H37" s="4">
        <v>3789890.79</v>
      </c>
      <c r="I37" s="4">
        <v>-5623988.3700000001</v>
      </c>
      <c r="J37" s="4">
        <v>2048000.73</v>
      </c>
      <c r="K37" s="5">
        <v>0</v>
      </c>
      <c r="L37" s="4">
        <v>185962.33</v>
      </c>
      <c r="M37" s="4">
        <v>-14881282.23</v>
      </c>
      <c r="N37" s="10"/>
      <c r="O37" s="4">
        <v>11039952.15</v>
      </c>
      <c r="P37" s="4">
        <v>4241195.5599999996</v>
      </c>
      <c r="Q37" s="4">
        <v>3789890.79</v>
      </c>
      <c r="R37" s="4">
        <v>-5623988.3700000001</v>
      </c>
      <c r="S37" s="4">
        <v>2048000.73</v>
      </c>
      <c r="T37" s="5">
        <v>0</v>
      </c>
      <c r="U37" s="4">
        <v>185962.33</v>
      </c>
      <c r="V37" s="4">
        <v>-14881282.23</v>
      </c>
      <c r="W37" s="10"/>
      <c r="X37" s="4">
        <v>11039952.15</v>
      </c>
      <c r="Y37" s="4">
        <v>4241195.5599999996</v>
      </c>
      <c r="Z37" s="4">
        <v>11801441.140000001</v>
      </c>
      <c r="AA37" s="4">
        <v>-5166185.49</v>
      </c>
      <c r="AB37" s="4">
        <v>2048000.73</v>
      </c>
      <c r="AC37" s="5">
        <v>0</v>
      </c>
      <c r="AD37" s="4">
        <v>185962.33</v>
      </c>
      <c r="AE37" s="4">
        <v>-6411929</v>
      </c>
      <c r="AF37" s="10"/>
      <c r="AG37" s="4">
        <v>11039952.15</v>
      </c>
      <c r="AH37" s="4">
        <v>4241195.5599999996</v>
      </c>
      <c r="AI37" s="4">
        <v>11801441.140000001</v>
      </c>
      <c r="AJ37" s="4">
        <v>-5166185.49</v>
      </c>
      <c r="AK37" s="4">
        <v>2048000.73</v>
      </c>
      <c r="AL37" s="5">
        <v>0</v>
      </c>
      <c r="AM37" s="4">
        <v>185962.33</v>
      </c>
      <c r="AN37" s="4">
        <v>-6411929</v>
      </c>
      <c r="AO37" s="10"/>
      <c r="AP37" s="4">
        <v>11039952.15</v>
      </c>
      <c r="AQ37" s="4">
        <v>4241195.5599999996</v>
      </c>
      <c r="AR37" s="4">
        <v>11801441.140000001</v>
      </c>
      <c r="AS37" s="4">
        <v>-5166185.49</v>
      </c>
      <c r="AT37" s="4">
        <v>2048000.73</v>
      </c>
      <c r="AU37" s="5">
        <v>0</v>
      </c>
      <c r="AV37" s="4">
        <v>185962.33</v>
      </c>
      <c r="AW37" s="4">
        <v>-6411929</v>
      </c>
      <c r="AX37" s="10"/>
      <c r="AY37" s="4">
        <v>11039952.15</v>
      </c>
      <c r="AZ37" s="4">
        <v>4241195.5599999996</v>
      </c>
      <c r="BA37" s="4">
        <v>12681736.810000001</v>
      </c>
      <c r="BB37" s="4">
        <v>-5115882.88</v>
      </c>
      <c r="BC37" s="4">
        <v>2048000.73</v>
      </c>
      <c r="BD37" s="5">
        <v>0</v>
      </c>
      <c r="BE37" s="4">
        <v>185962.33</v>
      </c>
      <c r="BF37" s="4">
        <v>-5481330.7199999997</v>
      </c>
      <c r="BG37" s="10"/>
      <c r="BH37" s="4">
        <v>11039952.15</v>
      </c>
      <c r="BI37" s="4">
        <v>4241195.5599999996</v>
      </c>
      <c r="BJ37" s="4">
        <v>12681736.810000001</v>
      </c>
      <c r="BK37" s="4">
        <v>-5115882.88</v>
      </c>
      <c r="BL37" s="4">
        <v>2048000.73</v>
      </c>
      <c r="BM37" s="5">
        <v>0</v>
      </c>
      <c r="BN37" s="4">
        <v>185962.33</v>
      </c>
      <c r="BO37" s="4">
        <v>-5481330.7199999997</v>
      </c>
      <c r="BP37" s="10"/>
      <c r="BQ37" s="4">
        <v>11039952.15</v>
      </c>
      <c r="BR37" s="4">
        <v>4241195.5599999996</v>
      </c>
      <c r="BS37" s="4">
        <v>12681736.810000001</v>
      </c>
      <c r="BT37" s="4">
        <v>-5115882.88</v>
      </c>
      <c r="BU37" s="4">
        <v>2048000.73</v>
      </c>
      <c r="BV37" s="5">
        <v>0</v>
      </c>
      <c r="BW37" s="4">
        <v>185962.33</v>
      </c>
      <c r="BX37" s="4">
        <v>-5481330.7199999997</v>
      </c>
      <c r="BY37" s="10"/>
      <c r="BZ37" s="4">
        <v>11039952.15</v>
      </c>
      <c r="CA37" s="4">
        <v>4241195.5599999996</v>
      </c>
      <c r="CB37" s="4">
        <v>12901957.630000001</v>
      </c>
      <c r="CC37" s="4">
        <v>-5103298.84</v>
      </c>
      <c r="CD37" s="4">
        <v>2048000.73</v>
      </c>
      <c r="CE37" s="5">
        <v>0</v>
      </c>
      <c r="CF37" s="4">
        <v>185962.33</v>
      </c>
      <c r="CG37" s="4">
        <v>-5248525.8599999994</v>
      </c>
      <c r="CH37" s="10"/>
      <c r="CI37" s="4">
        <v>11039952.15</v>
      </c>
      <c r="CJ37" s="4">
        <v>4241195.5599999996</v>
      </c>
      <c r="CK37" s="4">
        <v>12901957.630000001</v>
      </c>
      <c r="CL37" s="4">
        <v>-5103298.84</v>
      </c>
      <c r="CM37" s="4">
        <v>2048000.73</v>
      </c>
      <c r="CN37" s="5">
        <v>0</v>
      </c>
      <c r="CO37" s="4">
        <v>185962.33</v>
      </c>
      <c r="CP37" s="4">
        <v>-5248525.8599999994</v>
      </c>
      <c r="CQ37" s="10"/>
      <c r="CR37" s="4">
        <v>11039952.15</v>
      </c>
      <c r="CS37" s="4">
        <v>4241195.5599999996</v>
      </c>
      <c r="CT37" s="4">
        <v>12901957.630000001</v>
      </c>
      <c r="CU37" s="4">
        <v>-5103298.84</v>
      </c>
      <c r="CV37" s="4">
        <v>2048000.73</v>
      </c>
      <c r="CW37" s="5">
        <v>0</v>
      </c>
      <c r="CX37" s="4">
        <v>185962.33</v>
      </c>
      <c r="CY37" s="4">
        <v>-5248525.8599999994</v>
      </c>
      <c r="CZ37" s="10"/>
      <c r="DA37" s="4">
        <v>8337174.5199999996</v>
      </c>
      <c r="DB37" s="4">
        <v>3776898.35</v>
      </c>
      <c r="DC37" s="4">
        <v>2784132.7</v>
      </c>
      <c r="DD37" s="4">
        <v>-6370055.3399999999</v>
      </c>
      <c r="DE37" s="4">
        <v>1771593.26</v>
      </c>
      <c r="DF37" s="5">
        <v>0</v>
      </c>
      <c r="DG37" s="4">
        <v>1112407.25</v>
      </c>
      <c r="DH37" s="4">
        <v>-12815995</v>
      </c>
      <c r="DI37" s="10"/>
    </row>
    <row r="38" spans="1:113">
      <c r="A38" s="2" t="str">
        <f>INDEX(Map!$A$6:$B$70,MATCH('FY12 Essbase'!C38,Map!$A$6:$A$70,0),2)</f>
        <v>092DIV</v>
      </c>
      <c r="B38" s="17"/>
      <c r="C38" s="3" t="s">
        <v>94</v>
      </c>
      <c r="D38" s="3" t="s">
        <v>52</v>
      </c>
      <c r="E38" s="10"/>
      <c r="F38" s="4">
        <v>111524.89</v>
      </c>
      <c r="G38" s="4">
        <v>10126.67</v>
      </c>
      <c r="H38" s="4">
        <v>7254587.0800000001</v>
      </c>
      <c r="I38" s="4">
        <v>658730.19999999995</v>
      </c>
      <c r="J38" s="5">
        <v>-887163.01</v>
      </c>
      <c r="K38" s="5">
        <v>0</v>
      </c>
      <c r="L38" s="5">
        <v>-80556.08</v>
      </c>
      <c r="M38" s="4">
        <v>6823946.6299999999</v>
      </c>
      <c r="N38" s="10"/>
      <c r="O38" s="4">
        <v>111524.89</v>
      </c>
      <c r="P38" s="4">
        <v>10126.67</v>
      </c>
      <c r="Q38" s="4">
        <v>7254587.0800000001</v>
      </c>
      <c r="R38" s="4">
        <v>658730.19999999995</v>
      </c>
      <c r="S38" s="5">
        <v>-887163.01</v>
      </c>
      <c r="T38" s="5">
        <v>0</v>
      </c>
      <c r="U38" s="5">
        <v>-80556.08</v>
      </c>
      <c r="V38" s="4">
        <v>6823946.6299999999</v>
      </c>
      <c r="W38" s="10"/>
      <c r="X38" s="4">
        <v>111524.89</v>
      </c>
      <c r="Y38" s="4">
        <v>10126.67</v>
      </c>
      <c r="Z38" s="4">
        <v>7254587.0800000001</v>
      </c>
      <c r="AA38" s="4">
        <v>658730.19999999995</v>
      </c>
      <c r="AB38" s="5">
        <v>-887163.01</v>
      </c>
      <c r="AC38" s="5">
        <v>0</v>
      </c>
      <c r="AD38" s="5">
        <v>-80556.08</v>
      </c>
      <c r="AE38" s="4">
        <v>6823946.6299999999</v>
      </c>
      <c r="AF38" s="10"/>
      <c r="AG38" s="4">
        <v>111524.89</v>
      </c>
      <c r="AH38" s="4">
        <v>10126.67</v>
      </c>
      <c r="AI38" s="4">
        <v>7254587.0800000001</v>
      </c>
      <c r="AJ38" s="4">
        <v>658730.19999999995</v>
      </c>
      <c r="AK38" s="5">
        <v>-887163.01</v>
      </c>
      <c r="AL38" s="5">
        <v>0</v>
      </c>
      <c r="AM38" s="5">
        <v>-80556.08</v>
      </c>
      <c r="AN38" s="4">
        <v>6823946.6299999999</v>
      </c>
      <c r="AO38" s="10"/>
      <c r="AP38" s="4">
        <v>111524.89</v>
      </c>
      <c r="AQ38" s="4">
        <v>10126.67</v>
      </c>
      <c r="AR38" s="4">
        <v>7254587.0800000001</v>
      </c>
      <c r="AS38" s="4">
        <v>658730.19999999995</v>
      </c>
      <c r="AT38" s="5">
        <v>-887163.01</v>
      </c>
      <c r="AU38" s="5">
        <v>0</v>
      </c>
      <c r="AV38" s="5">
        <v>-80556.08</v>
      </c>
      <c r="AW38" s="4">
        <v>6823946.6299999999</v>
      </c>
      <c r="AX38" s="10"/>
      <c r="AY38" s="4">
        <v>111524.89</v>
      </c>
      <c r="AZ38" s="4">
        <v>10126.67</v>
      </c>
      <c r="BA38" s="4">
        <v>7254587.0800000001</v>
      </c>
      <c r="BB38" s="4">
        <v>658730.19999999995</v>
      </c>
      <c r="BC38" s="5">
        <v>-887163.01</v>
      </c>
      <c r="BD38" s="5">
        <v>0</v>
      </c>
      <c r="BE38" s="5">
        <v>-80556.08</v>
      </c>
      <c r="BF38" s="4">
        <v>6823946.6299999999</v>
      </c>
      <c r="BG38" s="10"/>
      <c r="BH38" s="4">
        <v>111524.89</v>
      </c>
      <c r="BI38" s="4">
        <v>10126.67</v>
      </c>
      <c r="BJ38" s="4">
        <v>7254587.0800000001</v>
      </c>
      <c r="BK38" s="4">
        <v>658730.19999999995</v>
      </c>
      <c r="BL38" s="5">
        <v>-887163.01</v>
      </c>
      <c r="BM38" s="5">
        <v>0</v>
      </c>
      <c r="BN38" s="5">
        <v>-80556.08</v>
      </c>
      <c r="BO38" s="4">
        <v>6823946.6299999999</v>
      </c>
      <c r="BP38" s="10"/>
      <c r="BQ38" s="4">
        <v>111524.89</v>
      </c>
      <c r="BR38" s="4">
        <v>10126.67</v>
      </c>
      <c r="BS38" s="4">
        <v>7254587.0800000001</v>
      </c>
      <c r="BT38" s="4">
        <v>658730.19999999995</v>
      </c>
      <c r="BU38" s="5">
        <v>-887163.01</v>
      </c>
      <c r="BV38" s="5">
        <v>0</v>
      </c>
      <c r="BW38" s="5">
        <v>-80556.08</v>
      </c>
      <c r="BX38" s="4">
        <v>6823946.6299999999</v>
      </c>
      <c r="BY38" s="10"/>
      <c r="BZ38" s="4">
        <v>111524.89</v>
      </c>
      <c r="CA38" s="4">
        <v>10126.67</v>
      </c>
      <c r="CB38" s="4">
        <v>7254587.0800000001</v>
      </c>
      <c r="CC38" s="4">
        <v>658730.19999999995</v>
      </c>
      <c r="CD38" s="5">
        <v>-887163.01</v>
      </c>
      <c r="CE38" s="5">
        <v>0</v>
      </c>
      <c r="CF38" s="5">
        <v>-80556.08</v>
      </c>
      <c r="CG38" s="4">
        <v>6823946.6299999999</v>
      </c>
      <c r="CH38" s="10"/>
      <c r="CI38" s="4">
        <v>111524.89</v>
      </c>
      <c r="CJ38" s="4">
        <v>10126.67</v>
      </c>
      <c r="CK38" s="5">
        <v>7254587.0800000001</v>
      </c>
      <c r="CL38" s="5">
        <v>658730.19999999995</v>
      </c>
      <c r="CM38" s="5">
        <v>-887163.01</v>
      </c>
      <c r="CN38" s="5">
        <v>0</v>
      </c>
      <c r="CO38" s="5">
        <v>-80556.08</v>
      </c>
      <c r="CP38" s="4">
        <v>6823946.6299999999</v>
      </c>
      <c r="CQ38" s="10"/>
      <c r="CR38" s="4">
        <v>111524.89</v>
      </c>
      <c r="CS38" s="4">
        <v>10126.67</v>
      </c>
      <c r="CT38" s="5">
        <v>7254587.0800000001</v>
      </c>
      <c r="CU38" s="5">
        <v>658730.19999999995</v>
      </c>
      <c r="CV38" s="5">
        <v>-887163.01</v>
      </c>
      <c r="CW38" s="5">
        <v>0</v>
      </c>
      <c r="CX38" s="5">
        <v>-80556.08</v>
      </c>
      <c r="CY38" s="4">
        <v>6823946.6299999999</v>
      </c>
      <c r="CZ38" s="10"/>
      <c r="DA38" s="4">
        <v>22872.959999999999</v>
      </c>
      <c r="DB38" s="4">
        <v>1538.23</v>
      </c>
      <c r="DC38" s="4">
        <v>-7494.26</v>
      </c>
      <c r="DD38" s="4">
        <v>-503.98</v>
      </c>
      <c r="DE38" s="5">
        <v>0</v>
      </c>
      <c r="DF38" s="5">
        <v>0</v>
      </c>
      <c r="DG38" s="5">
        <v>-0.01</v>
      </c>
      <c r="DH38" s="4">
        <v>-32409.439999999999</v>
      </c>
      <c r="DI38" s="10"/>
    </row>
    <row r="39" spans="1:113">
      <c r="A39" s="2" t="str">
        <f>INDEX(Map!$A$6:$B$70,MATCH('FY12 Essbase'!C39,Map!$A$6:$A$70,0),2)</f>
        <v>093DIV</v>
      </c>
      <c r="B39" s="17"/>
      <c r="C39" s="3" t="s">
        <v>91</v>
      </c>
      <c r="D39" s="3" t="s">
        <v>49</v>
      </c>
      <c r="E39" s="10"/>
      <c r="F39" s="4">
        <v>-1930188.09</v>
      </c>
      <c r="G39" s="4">
        <v>-175264.72</v>
      </c>
      <c r="H39" s="4">
        <v>50188435.310000002</v>
      </c>
      <c r="I39" s="4">
        <v>4557204.62</v>
      </c>
      <c r="J39" s="4">
        <v>1008002</v>
      </c>
      <c r="K39" s="5">
        <v>0</v>
      </c>
      <c r="L39" s="4">
        <v>91528.48</v>
      </c>
      <c r="M39" s="4">
        <v>57950623.219999999</v>
      </c>
      <c r="N39" s="10"/>
      <c r="O39" s="4">
        <v>-1930188.09</v>
      </c>
      <c r="P39" s="4">
        <v>-175264.72</v>
      </c>
      <c r="Q39" s="4">
        <v>50188435.310000002</v>
      </c>
      <c r="R39" s="4">
        <v>4557204.62</v>
      </c>
      <c r="S39" s="4">
        <v>1008002</v>
      </c>
      <c r="T39" s="5">
        <v>0</v>
      </c>
      <c r="U39" s="4">
        <v>91528.48</v>
      </c>
      <c r="V39" s="4">
        <v>57950623.219999999</v>
      </c>
      <c r="W39" s="10"/>
      <c r="X39" s="4">
        <v>-1930188.09</v>
      </c>
      <c r="Y39" s="4">
        <v>-175264.72</v>
      </c>
      <c r="Z39" s="4">
        <v>50188435.310000002</v>
      </c>
      <c r="AA39" s="4">
        <v>4557204.62</v>
      </c>
      <c r="AB39" s="4">
        <v>1008002</v>
      </c>
      <c r="AC39" s="5">
        <v>0</v>
      </c>
      <c r="AD39" s="4">
        <v>91528.48</v>
      </c>
      <c r="AE39" s="4">
        <v>57950623.219999999</v>
      </c>
      <c r="AF39" s="10"/>
      <c r="AG39" s="4">
        <v>-1930188.09</v>
      </c>
      <c r="AH39" s="4">
        <v>-175264.72</v>
      </c>
      <c r="AI39" s="4">
        <v>50188435.310000002</v>
      </c>
      <c r="AJ39" s="4">
        <v>4557204.62</v>
      </c>
      <c r="AK39" s="4">
        <v>1008002</v>
      </c>
      <c r="AL39" s="5">
        <v>0</v>
      </c>
      <c r="AM39" s="4">
        <v>91528.48</v>
      </c>
      <c r="AN39" s="4">
        <v>57950623.219999999</v>
      </c>
      <c r="AO39" s="10"/>
      <c r="AP39" s="4">
        <v>-1930188.09</v>
      </c>
      <c r="AQ39" s="4">
        <v>-175264.72</v>
      </c>
      <c r="AR39" s="4">
        <v>50188435.310000002</v>
      </c>
      <c r="AS39" s="4">
        <v>4557204.62</v>
      </c>
      <c r="AT39" s="4">
        <v>1008002</v>
      </c>
      <c r="AU39" s="5">
        <v>0</v>
      </c>
      <c r="AV39" s="4">
        <v>91528.48</v>
      </c>
      <c r="AW39" s="4">
        <v>57950623.219999999</v>
      </c>
      <c r="AX39" s="10"/>
      <c r="AY39" s="4">
        <v>-1930188.09</v>
      </c>
      <c r="AZ39" s="4">
        <v>-175264.72</v>
      </c>
      <c r="BA39" s="4">
        <v>50188435.310000002</v>
      </c>
      <c r="BB39" s="4">
        <v>4557204.62</v>
      </c>
      <c r="BC39" s="4">
        <v>1008002</v>
      </c>
      <c r="BD39" s="5">
        <v>0</v>
      </c>
      <c r="BE39" s="4">
        <v>91528.48</v>
      </c>
      <c r="BF39" s="4">
        <v>57950623.219999999</v>
      </c>
      <c r="BG39" s="10"/>
      <c r="BH39" s="4">
        <v>-1930188.09</v>
      </c>
      <c r="BI39" s="4">
        <v>-175264.72</v>
      </c>
      <c r="BJ39" s="4">
        <v>50188435.310000002</v>
      </c>
      <c r="BK39" s="4">
        <v>4557204.62</v>
      </c>
      <c r="BL39" s="4">
        <v>1008002</v>
      </c>
      <c r="BM39" s="5">
        <v>0</v>
      </c>
      <c r="BN39" s="4">
        <v>91528.48</v>
      </c>
      <c r="BO39" s="4">
        <v>57950623.219999999</v>
      </c>
      <c r="BP39" s="10"/>
      <c r="BQ39" s="4">
        <v>-1930188.09</v>
      </c>
      <c r="BR39" s="4">
        <v>-175264.72</v>
      </c>
      <c r="BS39" s="4">
        <v>50188435.310000002</v>
      </c>
      <c r="BT39" s="4">
        <v>4557204.62</v>
      </c>
      <c r="BU39" s="4">
        <v>1008002</v>
      </c>
      <c r="BV39" s="5">
        <v>0</v>
      </c>
      <c r="BW39" s="4">
        <v>91528.48</v>
      </c>
      <c r="BX39" s="4">
        <v>57950623.219999999</v>
      </c>
      <c r="BY39" s="10"/>
      <c r="BZ39" s="4">
        <v>-1930188.09</v>
      </c>
      <c r="CA39" s="4">
        <v>-175264.72</v>
      </c>
      <c r="CB39" s="4">
        <v>50188435.310000002</v>
      </c>
      <c r="CC39" s="4">
        <v>4557204.62</v>
      </c>
      <c r="CD39" s="4">
        <v>1008002</v>
      </c>
      <c r="CE39" s="5">
        <v>0</v>
      </c>
      <c r="CF39" s="4">
        <v>91528.48</v>
      </c>
      <c r="CG39" s="4">
        <v>57950623.219999999</v>
      </c>
      <c r="CH39" s="10"/>
      <c r="CI39" s="4">
        <v>-1930188.09</v>
      </c>
      <c r="CJ39" s="4">
        <v>-175264.72</v>
      </c>
      <c r="CK39" s="4">
        <v>50188435.310000002</v>
      </c>
      <c r="CL39" s="4">
        <v>4557204.62</v>
      </c>
      <c r="CM39" s="4">
        <v>1008002</v>
      </c>
      <c r="CN39" s="5">
        <v>0</v>
      </c>
      <c r="CO39" s="4">
        <v>91528.48</v>
      </c>
      <c r="CP39" s="4">
        <v>57950623.219999999</v>
      </c>
      <c r="CQ39" s="10"/>
      <c r="CR39" s="4">
        <v>-1930188.09</v>
      </c>
      <c r="CS39" s="4">
        <v>-175264.72</v>
      </c>
      <c r="CT39" s="4">
        <v>50188435.310000002</v>
      </c>
      <c r="CU39" s="4">
        <v>4557204.62</v>
      </c>
      <c r="CV39" s="4">
        <v>1008002</v>
      </c>
      <c r="CW39" s="5">
        <v>0</v>
      </c>
      <c r="CX39" s="4">
        <v>91528.48</v>
      </c>
      <c r="CY39" s="4">
        <v>57950623.219999999</v>
      </c>
      <c r="CZ39" s="10"/>
      <c r="DA39" s="4">
        <v>349894.39</v>
      </c>
      <c r="DB39" s="4">
        <v>23530.9</v>
      </c>
      <c r="DC39" s="4">
        <v>53914383.770000003</v>
      </c>
      <c r="DD39" s="4">
        <v>3625821.14</v>
      </c>
      <c r="DE39" s="4">
        <v>822576.35</v>
      </c>
      <c r="DF39" s="5">
        <v>0</v>
      </c>
      <c r="DG39" s="4">
        <v>55319.47</v>
      </c>
      <c r="DH39" s="4">
        <v>58044675.440000005</v>
      </c>
      <c r="DI39" s="10"/>
    </row>
    <row r="40" spans="1:113">
      <c r="A40" s="2" t="str">
        <f>INDEX(Map!$A$6:$B$70,MATCH('FY12 Essbase'!C40,Map!$A$6:$A$70,0),2)</f>
        <v>095DIV</v>
      </c>
      <c r="B40" s="17"/>
      <c r="C40" s="3" t="s">
        <v>99</v>
      </c>
      <c r="D40" s="3" t="s">
        <v>57</v>
      </c>
      <c r="E40" s="10"/>
      <c r="F40" s="4">
        <v>132335.15</v>
      </c>
      <c r="G40" s="4">
        <v>12016.28</v>
      </c>
      <c r="H40" s="4">
        <v>27695822.120000001</v>
      </c>
      <c r="I40" s="4">
        <v>2514832.91</v>
      </c>
      <c r="J40" s="4">
        <v>125201.77</v>
      </c>
      <c r="K40" s="5">
        <v>0</v>
      </c>
      <c r="L40" s="4">
        <v>11368.56</v>
      </c>
      <c r="M40" s="4">
        <v>30202873.93</v>
      </c>
      <c r="N40" s="10"/>
      <c r="O40" s="4">
        <v>132335.15</v>
      </c>
      <c r="P40" s="4">
        <v>12016.28</v>
      </c>
      <c r="Q40" s="4">
        <v>27695822.120000001</v>
      </c>
      <c r="R40" s="4">
        <v>2514832.91</v>
      </c>
      <c r="S40" s="4">
        <v>125201.77</v>
      </c>
      <c r="T40" s="5">
        <v>0</v>
      </c>
      <c r="U40" s="4">
        <v>11368.56</v>
      </c>
      <c r="V40" s="4">
        <v>30202873.93</v>
      </c>
      <c r="W40" s="10"/>
      <c r="X40" s="4">
        <v>132335.15</v>
      </c>
      <c r="Y40" s="4">
        <v>12016.28</v>
      </c>
      <c r="Z40" s="4">
        <v>27695822.120000001</v>
      </c>
      <c r="AA40" s="4">
        <v>2514832.91</v>
      </c>
      <c r="AB40" s="4">
        <v>125201.77</v>
      </c>
      <c r="AC40" s="5">
        <v>0</v>
      </c>
      <c r="AD40" s="4">
        <v>11368.56</v>
      </c>
      <c r="AE40" s="4">
        <v>30202873.93</v>
      </c>
      <c r="AF40" s="10"/>
      <c r="AG40" s="4">
        <v>132335.15</v>
      </c>
      <c r="AH40" s="4">
        <v>12016.28</v>
      </c>
      <c r="AI40" s="4">
        <v>27695822.120000001</v>
      </c>
      <c r="AJ40" s="4">
        <v>2514832.91</v>
      </c>
      <c r="AK40" s="4">
        <v>125201.77</v>
      </c>
      <c r="AL40" s="5">
        <v>0</v>
      </c>
      <c r="AM40" s="4">
        <v>11368.56</v>
      </c>
      <c r="AN40" s="4">
        <v>30202873.93</v>
      </c>
      <c r="AO40" s="10"/>
      <c r="AP40" s="4">
        <v>132335.15</v>
      </c>
      <c r="AQ40" s="4">
        <v>12016.28</v>
      </c>
      <c r="AR40" s="4">
        <v>27695822.120000001</v>
      </c>
      <c r="AS40" s="4">
        <v>2514832.91</v>
      </c>
      <c r="AT40" s="4">
        <v>125201.77</v>
      </c>
      <c r="AU40" s="5">
        <v>0</v>
      </c>
      <c r="AV40" s="4">
        <v>11368.56</v>
      </c>
      <c r="AW40" s="4">
        <v>30202873.93</v>
      </c>
      <c r="AX40" s="10"/>
      <c r="AY40" s="4">
        <v>132335.15</v>
      </c>
      <c r="AZ40" s="4">
        <v>12016.28</v>
      </c>
      <c r="BA40" s="4">
        <v>27695822.120000001</v>
      </c>
      <c r="BB40" s="4">
        <v>2514832.91</v>
      </c>
      <c r="BC40" s="4">
        <v>125201.77</v>
      </c>
      <c r="BD40" s="5">
        <v>0</v>
      </c>
      <c r="BE40" s="4">
        <v>11368.56</v>
      </c>
      <c r="BF40" s="4">
        <v>30202873.93</v>
      </c>
      <c r="BG40" s="10"/>
      <c r="BH40" s="4">
        <v>132335.15</v>
      </c>
      <c r="BI40" s="4">
        <v>12016.28</v>
      </c>
      <c r="BJ40" s="4">
        <v>27695822.120000001</v>
      </c>
      <c r="BK40" s="4">
        <v>2514832.91</v>
      </c>
      <c r="BL40" s="4">
        <v>125201.77</v>
      </c>
      <c r="BM40" s="5">
        <v>0</v>
      </c>
      <c r="BN40" s="4">
        <v>11368.56</v>
      </c>
      <c r="BO40" s="4">
        <v>30202873.93</v>
      </c>
      <c r="BP40" s="10"/>
      <c r="BQ40" s="4">
        <v>132335.15</v>
      </c>
      <c r="BR40" s="4">
        <v>12016.28</v>
      </c>
      <c r="BS40" s="4">
        <v>27695822.120000001</v>
      </c>
      <c r="BT40" s="4">
        <v>2514832.91</v>
      </c>
      <c r="BU40" s="4">
        <v>125201.77</v>
      </c>
      <c r="BV40" s="5">
        <v>0</v>
      </c>
      <c r="BW40" s="4">
        <v>11368.56</v>
      </c>
      <c r="BX40" s="4">
        <v>30202873.93</v>
      </c>
      <c r="BY40" s="10"/>
      <c r="BZ40" s="4">
        <v>132335.15</v>
      </c>
      <c r="CA40" s="4">
        <v>12016.28</v>
      </c>
      <c r="CB40" s="4">
        <v>27695822.120000001</v>
      </c>
      <c r="CC40" s="4">
        <v>2514832.91</v>
      </c>
      <c r="CD40" s="4">
        <v>125201.77</v>
      </c>
      <c r="CE40" s="5">
        <v>0</v>
      </c>
      <c r="CF40" s="4">
        <v>11368.56</v>
      </c>
      <c r="CG40" s="4">
        <v>30202873.93</v>
      </c>
      <c r="CH40" s="10"/>
      <c r="CI40" s="4">
        <v>132335.15</v>
      </c>
      <c r="CJ40" s="4">
        <v>12016.28</v>
      </c>
      <c r="CK40" s="4">
        <v>27695822.120000001</v>
      </c>
      <c r="CL40" s="4">
        <v>2514832.91</v>
      </c>
      <c r="CM40" s="4">
        <v>125201.77</v>
      </c>
      <c r="CN40" s="5">
        <v>0</v>
      </c>
      <c r="CO40" s="4">
        <v>11368.56</v>
      </c>
      <c r="CP40" s="4">
        <v>30202873.93</v>
      </c>
      <c r="CQ40" s="10"/>
      <c r="CR40" s="4">
        <v>132335.15</v>
      </c>
      <c r="CS40" s="4">
        <v>12016.28</v>
      </c>
      <c r="CT40" s="4">
        <v>27695822.120000001</v>
      </c>
      <c r="CU40" s="4">
        <v>2514832.91</v>
      </c>
      <c r="CV40" s="4">
        <v>125201.77</v>
      </c>
      <c r="CW40" s="5">
        <v>0</v>
      </c>
      <c r="CX40" s="4">
        <v>11368.56</v>
      </c>
      <c r="CY40" s="4">
        <v>30202873.93</v>
      </c>
      <c r="CZ40" s="10"/>
      <c r="DA40" s="4">
        <v>215750.02</v>
      </c>
      <c r="DB40" s="4">
        <v>14509.51</v>
      </c>
      <c r="DC40" s="4">
        <v>31600120.440000001</v>
      </c>
      <c r="DD40" s="4">
        <v>2125154.31</v>
      </c>
      <c r="DE40" s="4">
        <v>1016565.59</v>
      </c>
      <c r="DF40" s="5">
        <v>0</v>
      </c>
      <c r="DG40" s="4">
        <v>68365.53</v>
      </c>
      <c r="DH40" s="4">
        <v>34579946.340000004</v>
      </c>
      <c r="DI40" s="10"/>
    </row>
    <row r="41" spans="1:113">
      <c r="A41" s="2" t="str">
        <f>INDEX(Map!$A$6:$B$70,MATCH('FY12 Essbase'!C41,Map!$A$6:$A$70,0),2)</f>
        <v>096DIV</v>
      </c>
      <c r="B41" s="17"/>
      <c r="C41" s="3" t="s">
        <v>92</v>
      </c>
      <c r="D41" s="3" t="s">
        <v>50</v>
      </c>
      <c r="E41" s="10"/>
      <c r="F41" s="4">
        <v>-955950.4</v>
      </c>
      <c r="G41" s="4">
        <v>-86802.1</v>
      </c>
      <c r="H41" s="4">
        <v>9246557.0600000005</v>
      </c>
      <c r="I41" s="4">
        <v>839604.83</v>
      </c>
      <c r="J41" s="4">
        <v>228488.17</v>
      </c>
      <c r="K41" s="5">
        <v>0</v>
      </c>
      <c r="L41" s="4">
        <v>20747.16</v>
      </c>
      <c r="M41" s="4">
        <v>11378149.720000001</v>
      </c>
      <c r="N41" s="10"/>
      <c r="O41" s="4">
        <v>-955950.4</v>
      </c>
      <c r="P41" s="4">
        <v>-86802.1</v>
      </c>
      <c r="Q41" s="4">
        <v>9246557.0600000005</v>
      </c>
      <c r="R41" s="4">
        <v>839604.83</v>
      </c>
      <c r="S41" s="4">
        <v>228488.17</v>
      </c>
      <c r="T41" s="5">
        <v>0</v>
      </c>
      <c r="U41" s="4">
        <v>20747.16</v>
      </c>
      <c r="V41" s="4">
        <v>11378149.720000001</v>
      </c>
      <c r="W41" s="10"/>
      <c r="X41" s="4">
        <v>-955950.4</v>
      </c>
      <c r="Y41" s="4">
        <v>-86802.1</v>
      </c>
      <c r="Z41" s="4">
        <v>9246557.0600000005</v>
      </c>
      <c r="AA41" s="4">
        <v>839604.83</v>
      </c>
      <c r="AB41" s="4">
        <v>228488.17</v>
      </c>
      <c r="AC41" s="5">
        <v>0</v>
      </c>
      <c r="AD41" s="4">
        <v>20747.16</v>
      </c>
      <c r="AE41" s="4">
        <v>11378149.720000001</v>
      </c>
      <c r="AF41" s="10"/>
      <c r="AG41" s="4">
        <v>-955950.4</v>
      </c>
      <c r="AH41" s="4">
        <v>-86802.1</v>
      </c>
      <c r="AI41" s="4">
        <v>9246557.0600000005</v>
      </c>
      <c r="AJ41" s="4">
        <v>839604.83</v>
      </c>
      <c r="AK41" s="4">
        <v>228488.17</v>
      </c>
      <c r="AL41" s="5">
        <v>0</v>
      </c>
      <c r="AM41" s="4">
        <v>20747.16</v>
      </c>
      <c r="AN41" s="4">
        <v>11378149.720000001</v>
      </c>
      <c r="AO41" s="10"/>
      <c r="AP41" s="4">
        <v>-955950.4</v>
      </c>
      <c r="AQ41" s="4">
        <v>-86802.1</v>
      </c>
      <c r="AR41" s="4">
        <v>9246557.0600000005</v>
      </c>
      <c r="AS41" s="4">
        <v>839604.83</v>
      </c>
      <c r="AT41" s="4">
        <v>228488.17</v>
      </c>
      <c r="AU41" s="5">
        <v>0</v>
      </c>
      <c r="AV41" s="4">
        <v>20747.16</v>
      </c>
      <c r="AW41" s="4">
        <v>11378149.720000001</v>
      </c>
      <c r="AX41" s="10"/>
      <c r="AY41" s="4">
        <v>-955950.4</v>
      </c>
      <c r="AZ41" s="4">
        <v>-86802.1</v>
      </c>
      <c r="BA41" s="4">
        <v>9246557.0600000005</v>
      </c>
      <c r="BB41" s="4">
        <v>839604.83</v>
      </c>
      <c r="BC41" s="4">
        <v>228488.17</v>
      </c>
      <c r="BD41" s="5">
        <v>0</v>
      </c>
      <c r="BE41" s="4">
        <v>20747.16</v>
      </c>
      <c r="BF41" s="4">
        <v>11378149.720000001</v>
      </c>
      <c r="BG41" s="10"/>
      <c r="BH41" s="4">
        <v>-955950.4</v>
      </c>
      <c r="BI41" s="4">
        <v>-86802.1</v>
      </c>
      <c r="BJ41" s="4">
        <v>9246557.0600000005</v>
      </c>
      <c r="BK41" s="4">
        <v>839604.83</v>
      </c>
      <c r="BL41" s="4">
        <v>228488.17</v>
      </c>
      <c r="BM41" s="5">
        <v>0</v>
      </c>
      <c r="BN41" s="4">
        <v>20747.16</v>
      </c>
      <c r="BO41" s="4">
        <v>11378149.720000001</v>
      </c>
      <c r="BP41" s="10"/>
      <c r="BQ41" s="4">
        <v>-955950.4</v>
      </c>
      <c r="BR41" s="4">
        <v>-86802.1</v>
      </c>
      <c r="BS41" s="4">
        <v>9246557.0600000005</v>
      </c>
      <c r="BT41" s="4">
        <v>839604.83</v>
      </c>
      <c r="BU41" s="4">
        <v>228488.17</v>
      </c>
      <c r="BV41" s="5">
        <v>0</v>
      </c>
      <c r="BW41" s="4">
        <v>20747.16</v>
      </c>
      <c r="BX41" s="4">
        <v>11378149.720000001</v>
      </c>
      <c r="BY41" s="10"/>
      <c r="BZ41" s="4">
        <v>-955950.4</v>
      </c>
      <c r="CA41" s="4">
        <v>-86802.1</v>
      </c>
      <c r="CB41" s="4">
        <v>9246557.0600000005</v>
      </c>
      <c r="CC41" s="4">
        <v>839604.83</v>
      </c>
      <c r="CD41" s="4">
        <v>228488.17</v>
      </c>
      <c r="CE41" s="5">
        <v>0</v>
      </c>
      <c r="CF41" s="4">
        <v>20747.16</v>
      </c>
      <c r="CG41" s="4">
        <v>11378149.720000001</v>
      </c>
      <c r="CH41" s="10"/>
      <c r="CI41" s="4">
        <v>-955950.4</v>
      </c>
      <c r="CJ41" s="4">
        <v>-86802.1</v>
      </c>
      <c r="CK41" s="4">
        <v>9246557.0600000005</v>
      </c>
      <c r="CL41" s="4">
        <v>839604.83</v>
      </c>
      <c r="CM41" s="4">
        <v>228488.17</v>
      </c>
      <c r="CN41" s="5">
        <v>0</v>
      </c>
      <c r="CO41" s="4">
        <v>20747.16</v>
      </c>
      <c r="CP41" s="4">
        <v>11378149.720000001</v>
      </c>
      <c r="CQ41" s="10"/>
      <c r="CR41" s="4">
        <v>-955950.4</v>
      </c>
      <c r="CS41" s="4">
        <v>-86802.1</v>
      </c>
      <c r="CT41" s="4">
        <v>9246557.0600000005</v>
      </c>
      <c r="CU41" s="4">
        <v>839604.83</v>
      </c>
      <c r="CV41" s="4">
        <v>228488.17</v>
      </c>
      <c r="CW41" s="5">
        <v>0</v>
      </c>
      <c r="CX41" s="4">
        <v>20747.16</v>
      </c>
      <c r="CY41" s="4">
        <v>11378149.720000001</v>
      </c>
      <c r="CZ41" s="10"/>
      <c r="DA41" s="4">
        <v>52777.78</v>
      </c>
      <c r="DB41" s="4">
        <v>3549.38</v>
      </c>
      <c r="DC41" s="4">
        <v>10543659.58</v>
      </c>
      <c r="DD41" s="4">
        <v>709076.52</v>
      </c>
      <c r="DE41" s="4">
        <v>532813.77</v>
      </c>
      <c r="DF41" s="5">
        <v>0</v>
      </c>
      <c r="DG41" s="4">
        <v>35832.51</v>
      </c>
      <c r="DH41" s="4">
        <v>11765055.219999999</v>
      </c>
      <c r="DI41" s="10"/>
    </row>
    <row r="42" spans="1:113">
      <c r="A42" s="2" t="str">
        <f>INDEX(Map!$A$6:$B$70,MATCH('FY12 Essbase'!C42,Map!$A$6:$A$70,0),2)</f>
        <v>097DIV</v>
      </c>
      <c r="B42" s="17"/>
      <c r="C42" s="3" t="s">
        <v>98</v>
      </c>
      <c r="D42" s="3" t="s">
        <v>56</v>
      </c>
      <c r="E42" s="10"/>
      <c r="F42" s="4">
        <v>40738.6</v>
      </c>
      <c r="G42" s="4">
        <v>3699.14</v>
      </c>
      <c r="H42" s="4">
        <v>8327007.2300000004</v>
      </c>
      <c r="I42" s="4">
        <v>756107.97</v>
      </c>
      <c r="J42" s="5">
        <v>-744507.37</v>
      </c>
      <c r="K42" s="5">
        <v>0</v>
      </c>
      <c r="L42" s="5">
        <v>-67602.67</v>
      </c>
      <c r="M42" s="4">
        <v>8226567.4199999999</v>
      </c>
      <c r="N42" s="10"/>
      <c r="O42" s="4">
        <v>40738.6</v>
      </c>
      <c r="P42" s="4">
        <v>3699.14</v>
      </c>
      <c r="Q42" s="4">
        <v>8327007.2300000004</v>
      </c>
      <c r="R42" s="4">
        <v>756107.97</v>
      </c>
      <c r="S42" s="5">
        <v>-744507.37</v>
      </c>
      <c r="T42" s="5">
        <v>0</v>
      </c>
      <c r="U42" s="5">
        <v>-67602.67</v>
      </c>
      <c r="V42" s="4">
        <v>8226567.4199999999</v>
      </c>
      <c r="W42" s="10"/>
      <c r="X42" s="4">
        <v>40738.6</v>
      </c>
      <c r="Y42" s="4">
        <v>3699.14</v>
      </c>
      <c r="Z42" s="4">
        <v>8327007.2300000004</v>
      </c>
      <c r="AA42" s="4">
        <v>756107.97</v>
      </c>
      <c r="AB42" s="5">
        <v>-744507.37</v>
      </c>
      <c r="AC42" s="5">
        <v>0</v>
      </c>
      <c r="AD42" s="5">
        <v>-67602.67</v>
      </c>
      <c r="AE42" s="4">
        <v>8226567.4199999999</v>
      </c>
      <c r="AF42" s="10"/>
      <c r="AG42" s="4">
        <v>40738.6</v>
      </c>
      <c r="AH42" s="4">
        <v>3699.14</v>
      </c>
      <c r="AI42" s="4">
        <v>8327007.2300000004</v>
      </c>
      <c r="AJ42" s="4">
        <v>756107.97</v>
      </c>
      <c r="AK42" s="5">
        <v>-744507.37</v>
      </c>
      <c r="AL42" s="5">
        <v>0</v>
      </c>
      <c r="AM42" s="5">
        <v>-67602.67</v>
      </c>
      <c r="AN42" s="4">
        <v>8226567.4199999999</v>
      </c>
      <c r="AO42" s="10"/>
      <c r="AP42" s="4">
        <v>40738.6</v>
      </c>
      <c r="AQ42" s="4">
        <v>3699.14</v>
      </c>
      <c r="AR42" s="4">
        <v>8327007.2300000004</v>
      </c>
      <c r="AS42" s="4">
        <v>756107.97</v>
      </c>
      <c r="AT42" s="5">
        <v>-744507.37</v>
      </c>
      <c r="AU42" s="5">
        <v>0</v>
      </c>
      <c r="AV42" s="5">
        <v>-67602.67</v>
      </c>
      <c r="AW42" s="4">
        <v>8226567.4199999999</v>
      </c>
      <c r="AX42" s="10"/>
      <c r="AY42" s="4">
        <v>40738.6</v>
      </c>
      <c r="AZ42" s="4">
        <v>3699.14</v>
      </c>
      <c r="BA42" s="4">
        <v>8327007.2300000004</v>
      </c>
      <c r="BB42" s="4">
        <v>756107.97</v>
      </c>
      <c r="BC42" s="5">
        <v>-744507.37</v>
      </c>
      <c r="BD42" s="5">
        <v>0</v>
      </c>
      <c r="BE42" s="5">
        <v>-67602.67</v>
      </c>
      <c r="BF42" s="4">
        <v>8226567.4199999999</v>
      </c>
      <c r="BG42" s="10"/>
      <c r="BH42" s="4">
        <v>40738.6</v>
      </c>
      <c r="BI42" s="4">
        <v>3699.14</v>
      </c>
      <c r="BJ42" s="4">
        <v>8327007.2300000004</v>
      </c>
      <c r="BK42" s="4">
        <v>756107.97</v>
      </c>
      <c r="BL42" s="5">
        <v>-744507.37</v>
      </c>
      <c r="BM42" s="5">
        <v>0</v>
      </c>
      <c r="BN42" s="5">
        <v>-67602.67</v>
      </c>
      <c r="BO42" s="4">
        <v>8226567.4199999999</v>
      </c>
      <c r="BP42" s="10"/>
      <c r="BQ42" s="4">
        <v>40738.6</v>
      </c>
      <c r="BR42" s="4">
        <v>3699.14</v>
      </c>
      <c r="BS42" s="4">
        <v>8327007.2300000004</v>
      </c>
      <c r="BT42" s="4">
        <v>756107.97</v>
      </c>
      <c r="BU42" s="5">
        <v>-744507.37</v>
      </c>
      <c r="BV42" s="5">
        <v>0</v>
      </c>
      <c r="BW42" s="5">
        <v>-67602.67</v>
      </c>
      <c r="BX42" s="4">
        <v>8226567.4199999999</v>
      </c>
      <c r="BY42" s="10"/>
      <c r="BZ42" s="4">
        <v>40738.6</v>
      </c>
      <c r="CA42" s="4">
        <v>3699.14</v>
      </c>
      <c r="CB42" s="4">
        <v>8327007.2300000004</v>
      </c>
      <c r="CC42" s="4">
        <v>756107.97</v>
      </c>
      <c r="CD42" s="5">
        <v>-744507.37</v>
      </c>
      <c r="CE42" s="5">
        <v>0</v>
      </c>
      <c r="CF42" s="5">
        <v>-67602.67</v>
      </c>
      <c r="CG42" s="4">
        <v>8226567.4199999999</v>
      </c>
      <c r="CH42" s="10"/>
      <c r="CI42" s="4">
        <v>40738.6</v>
      </c>
      <c r="CJ42" s="4">
        <v>3699.14</v>
      </c>
      <c r="CK42" s="5">
        <v>8327007.2300000004</v>
      </c>
      <c r="CL42" s="5">
        <v>756107.97</v>
      </c>
      <c r="CM42" s="5">
        <v>-744507.37</v>
      </c>
      <c r="CN42" s="5">
        <v>0</v>
      </c>
      <c r="CO42" s="5">
        <v>-67602.67</v>
      </c>
      <c r="CP42" s="4">
        <v>8226567.4199999999</v>
      </c>
      <c r="CQ42" s="10"/>
      <c r="CR42" s="4">
        <v>40738.6</v>
      </c>
      <c r="CS42" s="4">
        <v>3699.14</v>
      </c>
      <c r="CT42" s="5">
        <v>8327007.2300000004</v>
      </c>
      <c r="CU42" s="5">
        <v>756107.97</v>
      </c>
      <c r="CV42" s="5">
        <v>-744507.37</v>
      </c>
      <c r="CW42" s="5">
        <v>0</v>
      </c>
      <c r="CX42" s="5">
        <v>-67602.67</v>
      </c>
      <c r="CY42" s="4">
        <v>8226567.4199999999</v>
      </c>
      <c r="CZ42" s="10"/>
      <c r="DA42" s="4">
        <v>32460.25</v>
      </c>
      <c r="DB42" s="4">
        <v>2183</v>
      </c>
      <c r="DC42" s="4">
        <v>-174024.3</v>
      </c>
      <c r="DD42" s="4">
        <v>-11703.39</v>
      </c>
      <c r="DE42" s="5">
        <v>0</v>
      </c>
      <c r="DF42" s="5">
        <v>0</v>
      </c>
      <c r="DG42" s="5">
        <v>0</v>
      </c>
      <c r="DH42" s="4">
        <v>-220370.94</v>
      </c>
      <c r="DI42" s="10"/>
    </row>
    <row r="43" spans="1:113">
      <c r="A43" s="2" t="str">
        <f>INDEX(Map!$A$6:$B$70,MATCH('FY12 Essbase'!C43,Map!$A$6:$A$70,0),2)</f>
        <v>098DIV</v>
      </c>
      <c r="B43" s="17"/>
      <c r="C43" s="3" t="s">
        <v>95</v>
      </c>
      <c r="D43" s="3" t="s">
        <v>53</v>
      </c>
      <c r="E43" s="10"/>
      <c r="F43" s="4">
        <v>-441504.42</v>
      </c>
      <c r="G43" s="4">
        <v>-40089.43</v>
      </c>
      <c r="H43" s="4">
        <v>1298846.6599999999</v>
      </c>
      <c r="I43" s="4">
        <v>117937.73</v>
      </c>
      <c r="J43" s="4">
        <v>104758.19</v>
      </c>
      <c r="K43" s="5">
        <v>0</v>
      </c>
      <c r="L43" s="4">
        <v>9512.24</v>
      </c>
      <c r="M43" s="4">
        <v>2012648.67</v>
      </c>
      <c r="N43" s="10"/>
      <c r="O43" s="4">
        <v>-441504.42</v>
      </c>
      <c r="P43" s="4">
        <v>-40089.43</v>
      </c>
      <c r="Q43" s="4">
        <v>1298846.6599999999</v>
      </c>
      <c r="R43" s="4">
        <v>117937.73</v>
      </c>
      <c r="S43" s="4">
        <v>104758.19</v>
      </c>
      <c r="T43" s="5">
        <v>0</v>
      </c>
      <c r="U43" s="4">
        <v>9512.24</v>
      </c>
      <c r="V43" s="4">
        <v>2012648.67</v>
      </c>
      <c r="W43" s="10"/>
      <c r="X43" s="4">
        <v>-441504.42</v>
      </c>
      <c r="Y43" s="4">
        <v>-40089.43</v>
      </c>
      <c r="Z43" s="4">
        <v>1298846.6599999999</v>
      </c>
      <c r="AA43" s="4">
        <v>117937.73</v>
      </c>
      <c r="AB43" s="4">
        <v>104758.19</v>
      </c>
      <c r="AC43" s="5">
        <v>0</v>
      </c>
      <c r="AD43" s="4">
        <v>9512.24</v>
      </c>
      <c r="AE43" s="4">
        <v>2012648.67</v>
      </c>
      <c r="AF43" s="10"/>
      <c r="AG43" s="4">
        <v>-441504.42</v>
      </c>
      <c r="AH43" s="4">
        <v>-40089.43</v>
      </c>
      <c r="AI43" s="4">
        <v>1298846.6599999999</v>
      </c>
      <c r="AJ43" s="4">
        <v>117937.73</v>
      </c>
      <c r="AK43" s="4">
        <v>104758.19</v>
      </c>
      <c r="AL43" s="5">
        <v>0</v>
      </c>
      <c r="AM43" s="4">
        <v>9512.24</v>
      </c>
      <c r="AN43" s="4">
        <v>2012648.67</v>
      </c>
      <c r="AO43" s="10"/>
      <c r="AP43" s="4">
        <v>-441504.42</v>
      </c>
      <c r="AQ43" s="4">
        <v>-40089.43</v>
      </c>
      <c r="AR43" s="4">
        <v>1298846.6599999999</v>
      </c>
      <c r="AS43" s="4">
        <v>117937.73</v>
      </c>
      <c r="AT43" s="4">
        <v>104758.19</v>
      </c>
      <c r="AU43" s="5">
        <v>0</v>
      </c>
      <c r="AV43" s="4">
        <v>9512.24</v>
      </c>
      <c r="AW43" s="4">
        <v>2012648.67</v>
      </c>
      <c r="AX43" s="10"/>
      <c r="AY43" s="4">
        <v>-441504.42</v>
      </c>
      <c r="AZ43" s="4">
        <v>-40089.43</v>
      </c>
      <c r="BA43" s="4">
        <v>1298846.6599999999</v>
      </c>
      <c r="BB43" s="4">
        <v>117937.73</v>
      </c>
      <c r="BC43" s="4">
        <v>104758.19</v>
      </c>
      <c r="BD43" s="5">
        <v>0</v>
      </c>
      <c r="BE43" s="4">
        <v>9512.24</v>
      </c>
      <c r="BF43" s="4">
        <v>2012648.67</v>
      </c>
      <c r="BG43" s="10"/>
      <c r="BH43" s="4">
        <v>-441504.42</v>
      </c>
      <c r="BI43" s="4">
        <v>-40089.43</v>
      </c>
      <c r="BJ43" s="4">
        <v>1298846.6599999999</v>
      </c>
      <c r="BK43" s="4">
        <v>117937.73</v>
      </c>
      <c r="BL43" s="4">
        <v>104758.19</v>
      </c>
      <c r="BM43" s="5">
        <v>0</v>
      </c>
      <c r="BN43" s="4">
        <v>9512.24</v>
      </c>
      <c r="BO43" s="4">
        <v>2012648.67</v>
      </c>
      <c r="BP43" s="10"/>
      <c r="BQ43" s="4">
        <v>-441504.42</v>
      </c>
      <c r="BR43" s="4">
        <v>-40089.43</v>
      </c>
      <c r="BS43" s="4">
        <v>1298846.6599999999</v>
      </c>
      <c r="BT43" s="4">
        <v>117937.73</v>
      </c>
      <c r="BU43" s="4">
        <v>104758.19</v>
      </c>
      <c r="BV43" s="5">
        <v>0</v>
      </c>
      <c r="BW43" s="4">
        <v>9512.24</v>
      </c>
      <c r="BX43" s="4">
        <v>2012648.67</v>
      </c>
      <c r="BY43" s="10"/>
      <c r="BZ43" s="4">
        <v>-441504.42</v>
      </c>
      <c r="CA43" s="4">
        <v>-40089.43</v>
      </c>
      <c r="CB43" s="4">
        <v>1298846.6599999999</v>
      </c>
      <c r="CC43" s="4">
        <v>117937.73</v>
      </c>
      <c r="CD43" s="4">
        <v>104758.19</v>
      </c>
      <c r="CE43" s="5">
        <v>0</v>
      </c>
      <c r="CF43" s="4">
        <v>9512.24</v>
      </c>
      <c r="CG43" s="4">
        <v>2012648.67</v>
      </c>
      <c r="CH43" s="10"/>
      <c r="CI43" s="4">
        <v>-441504.42</v>
      </c>
      <c r="CJ43" s="4">
        <v>-40089.43</v>
      </c>
      <c r="CK43" s="5">
        <v>1298846.6599999999</v>
      </c>
      <c r="CL43" s="5">
        <v>117937.73</v>
      </c>
      <c r="CM43" s="4">
        <v>104758.19</v>
      </c>
      <c r="CN43" s="5">
        <v>0</v>
      </c>
      <c r="CO43" s="4">
        <v>9512.24</v>
      </c>
      <c r="CP43" s="4">
        <v>2012648.67</v>
      </c>
      <c r="CQ43" s="10"/>
      <c r="CR43" s="4">
        <v>-441504.42</v>
      </c>
      <c r="CS43" s="4">
        <v>-40089.43</v>
      </c>
      <c r="CT43" s="5">
        <v>1298846.6599999999</v>
      </c>
      <c r="CU43" s="5">
        <v>117937.73</v>
      </c>
      <c r="CV43" s="4">
        <v>104758.19</v>
      </c>
      <c r="CW43" s="5">
        <v>0</v>
      </c>
      <c r="CX43" s="4">
        <v>9512.24</v>
      </c>
      <c r="CY43" s="4">
        <v>2012648.67</v>
      </c>
      <c r="CZ43" s="10"/>
      <c r="DA43" s="4">
        <v>9125.93</v>
      </c>
      <c r="DB43" s="4">
        <v>613.74</v>
      </c>
      <c r="DC43" s="4">
        <v>-2568.42</v>
      </c>
      <c r="DD43" s="4">
        <v>-172.73</v>
      </c>
      <c r="DE43" s="4">
        <v>-82157.149999999994</v>
      </c>
      <c r="DF43" s="5">
        <v>0</v>
      </c>
      <c r="DG43" s="4">
        <v>235717.58</v>
      </c>
      <c r="DH43" s="4">
        <v>141079.60999999999</v>
      </c>
      <c r="DI43" s="10"/>
    </row>
    <row r="44" spans="1:113">
      <c r="A44" s="2" t="str">
        <f>INDEX(Map!$A$6:$B$70,MATCH('FY12 Essbase'!C44,Map!$A$6:$A$70,0),2)</f>
        <v>099DIV</v>
      </c>
      <c r="B44" s="17"/>
      <c r="C44" s="3" t="s">
        <v>100</v>
      </c>
      <c r="D44" s="3" t="s">
        <v>58</v>
      </c>
      <c r="E44" s="10"/>
      <c r="F44" s="6">
        <v>0</v>
      </c>
      <c r="G44" s="6">
        <v>0</v>
      </c>
      <c r="H44" s="4">
        <v>1201126.2</v>
      </c>
      <c r="I44" s="4">
        <v>109064.52</v>
      </c>
      <c r="J44" s="6">
        <v>0</v>
      </c>
      <c r="K44" s="5">
        <v>0</v>
      </c>
      <c r="L44" s="5">
        <v>0</v>
      </c>
      <c r="M44" s="4">
        <v>1310190.72</v>
      </c>
      <c r="N44" s="10"/>
      <c r="O44" s="5">
        <v>0</v>
      </c>
      <c r="P44" s="5">
        <v>0</v>
      </c>
      <c r="Q44" s="4">
        <v>1201126.2</v>
      </c>
      <c r="R44" s="4">
        <v>109064.52</v>
      </c>
      <c r="S44" s="5">
        <v>0</v>
      </c>
      <c r="T44" s="5">
        <v>0</v>
      </c>
      <c r="U44" s="5">
        <v>0</v>
      </c>
      <c r="V44" s="4">
        <v>1310190.72</v>
      </c>
      <c r="W44" s="10"/>
      <c r="X44" s="5">
        <v>0</v>
      </c>
      <c r="Y44" s="5">
        <v>0</v>
      </c>
      <c r="Z44" s="4">
        <v>1201126.2</v>
      </c>
      <c r="AA44" s="4">
        <v>109064.52</v>
      </c>
      <c r="AB44" s="5">
        <v>0</v>
      </c>
      <c r="AC44" s="5">
        <v>0</v>
      </c>
      <c r="AD44" s="5">
        <v>0</v>
      </c>
      <c r="AE44" s="4">
        <v>1310190.72</v>
      </c>
      <c r="AF44" s="10"/>
      <c r="AG44" s="5">
        <v>0</v>
      </c>
      <c r="AH44" s="5">
        <v>0</v>
      </c>
      <c r="AI44" s="4">
        <v>1201126.2</v>
      </c>
      <c r="AJ44" s="4">
        <v>109064.52</v>
      </c>
      <c r="AK44" s="5">
        <v>0</v>
      </c>
      <c r="AL44" s="5">
        <v>0</v>
      </c>
      <c r="AM44" s="5">
        <v>0</v>
      </c>
      <c r="AN44" s="4">
        <v>1310190.72</v>
      </c>
      <c r="AO44" s="10"/>
      <c r="AP44" s="5">
        <v>0</v>
      </c>
      <c r="AQ44" s="5">
        <v>0</v>
      </c>
      <c r="AR44" s="4">
        <v>1201126.2</v>
      </c>
      <c r="AS44" s="4">
        <v>109064.52</v>
      </c>
      <c r="AT44" s="5">
        <v>0</v>
      </c>
      <c r="AU44" s="5">
        <v>0</v>
      </c>
      <c r="AV44" s="5">
        <v>0</v>
      </c>
      <c r="AW44" s="4">
        <v>1310190.72</v>
      </c>
      <c r="AX44" s="10"/>
      <c r="AY44" s="5">
        <v>0</v>
      </c>
      <c r="AZ44" s="5">
        <v>0</v>
      </c>
      <c r="BA44" s="4">
        <v>1201126.2</v>
      </c>
      <c r="BB44" s="4">
        <v>109064.52</v>
      </c>
      <c r="BC44" s="5">
        <v>0</v>
      </c>
      <c r="BD44" s="5">
        <v>0</v>
      </c>
      <c r="BE44" s="5">
        <v>0</v>
      </c>
      <c r="BF44" s="4">
        <v>1310190.72</v>
      </c>
      <c r="BG44" s="10"/>
      <c r="BH44" s="5">
        <v>0</v>
      </c>
      <c r="BI44" s="5">
        <v>0</v>
      </c>
      <c r="BJ44" s="4">
        <v>1201126.2</v>
      </c>
      <c r="BK44" s="4">
        <v>109064.52</v>
      </c>
      <c r="BL44" s="5">
        <v>0</v>
      </c>
      <c r="BM44" s="5">
        <v>0</v>
      </c>
      <c r="BN44" s="5">
        <v>0</v>
      </c>
      <c r="BO44" s="4">
        <v>1310190.72</v>
      </c>
      <c r="BP44" s="10"/>
      <c r="BQ44" s="5">
        <v>0</v>
      </c>
      <c r="BR44" s="5">
        <v>0</v>
      </c>
      <c r="BS44" s="4">
        <v>1201126.2</v>
      </c>
      <c r="BT44" s="4">
        <v>109064.52</v>
      </c>
      <c r="BU44" s="5">
        <v>0</v>
      </c>
      <c r="BV44" s="5">
        <v>0</v>
      </c>
      <c r="BW44" s="5">
        <v>0</v>
      </c>
      <c r="BX44" s="4">
        <v>1310190.72</v>
      </c>
      <c r="BY44" s="10"/>
      <c r="BZ44" s="5">
        <v>0</v>
      </c>
      <c r="CA44" s="5">
        <v>0</v>
      </c>
      <c r="CB44" s="4">
        <v>1201126.2</v>
      </c>
      <c r="CC44" s="4">
        <v>109064.52</v>
      </c>
      <c r="CD44" s="5">
        <v>0</v>
      </c>
      <c r="CE44" s="5">
        <v>0</v>
      </c>
      <c r="CF44" s="5">
        <v>0</v>
      </c>
      <c r="CG44" s="4">
        <v>1310190.72</v>
      </c>
      <c r="CH44" s="10"/>
      <c r="CI44" s="5">
        <v>0</v>
      </c>
      <c r="CJ44" s="5">
        <v>0</v>
      </c>
      <c r="CK44" s="4">
        <v>1201126.2</v>
      </c>
      <c r="CL44" s="4">
        <v>109064.52</v>
      </c>
      <c r="CM44" s="5">
        <v>0</v>
      </c>
      <c r="CN44" s="5">
        <v>0</v>
      </c>
      <c r="CO44" s="5">
        <v>0</v>
      </c>
      <c r="CP44" s="4">
        <v>1310190.72</v>
      </c>
      <c r="CQ44" s="10"/>
      <c r="CR44" s="5">
        <v>0</v>
      </c>
      <c r="CS44" s="5">
        <v>0</v>
      </c>
      <c r="CT44" s="4">
        <v>1201126.2</v>
      </c>
      <c r="CU44" s="4">
        <v>109064.52</v>
      </c>
      <c r="CV44" s="5">
        <v>0</v>
      </c>
      <c r="CW44" s="5">
        <v>0</v>
      </c>
      <c r="CX44" s="5">
        <v>0</v>
      </c>
      <c r="CY44" s="4">
        <v>1310190.72</v>
      </c>
      <c r="CZ44" s="10"/>
      <c r="DA44" s="4">
        <v>721058.09</v>
      </c>
      <c r="DB44" s="4">
        <v>48492.21</v>
      </c>
      <c r="DC44" s="4">
        <v>1993557</v>
      </c>
      <c r="DD44" s="4">
        <v>134069.60999999999</v>
      </c>
      <c r="DE44" s="5">
        <v>0</v>
      </c>
      <c r="DF44" s="5">
        <v>0</v>
      </c>
      <c r="DG44" s="5">
        <v>0</v>
      </c>
      <c r="DH44" s="4">
        <v>1358076.31</v>
      </c>
      <c r="DI44" s="10"/>
    </row>
    <row r="45" spans="1:113">
      <c r="A45" s="2" t="str">
        <f>INDEX(Map!$A$6:$B$70,MATCH('FY12 Essbase'!C45,Map!$A$6:$A$70,0),2)</f>
        <v>107DIV</v>
      </c>
      <c r="B45" s="17"/>
      <c r="C45" s="3" t="s">
        <v>73</v>
      </c>
      <c r="D45" s="3" t="s">
        <v>31</v>
      </c>
      <c r="E45" s="10"/>
      <c r="F45" s="4">
        <v>3442997.95</v>
      </c>
      <c r="G45" s="4">
        <v>6264606.9900000002</v>
      </c>
      <c r="H45" s="4">
        <v>169370.7</v>
      </c>
      <c r="I45" s="4">
        <v>15379.18</v>
      </c>
      <c r="J45" s="4">
        <v>542142</v>
      </c>
      <c r="K45" s="5">
        <v>0</v>
      </c>
      <c r="L45" s="4">
        <v>49227.519999999997</v>
      </c>
      <c r="M45" s="4">
        <v>-8931485.5400000028</v>
      </c>
      <c r="N45" s="10"/>
      <c r="O45" s="4">
        <v>3442997.95</v>
      </c>
      <c r="P45" s="4">
        <v>6264606.9900000002</v>
      </c>
      <c r="Q45" s="4">
        <v>169370.7</v>
      </c>
      <c r="R45" s="4">
        <v>15379.18</v>
      </c>
      <c r="S45" s="4">
        <v>542142</v>
      </c>
      <c r="T45" s="5">
        <v>0</v>
      </c>
      <c r="U45" s="4">
        <v>49227.519999999997</v>
      </c>
      <c r="V45" s="4">
        <v>-8931485.5400000028</v>
      </c>
      <c r="W45" s="10"/>
      <c r="X45" s="4">
        <v>3442997.95</v>
      </c>
      <c r="Y45" s="4">
        <v>6264606.9900000002</v>
      </c>
      <c r="Z45" s="4">
        <v>2931721.97</v>
      </c>
      <c r="AA45" s="4">
        <v>173227.82</v>
      </c>
      <c r="AB45" s="4">
        <v>542142</v>
      </c>
      <c r="AC45" s="5">
        <v>0</v>
      </c>
      <c r="AD45" s="4">
        <v>49227.519999999997</v>
      </c>
      <c r="AE45" s="4">
        <v>-6011285.6300000008</v>
      </c>
      <c r="AF45" s="10"/>
      <c r="AG45" s="4">
        <v>3442997.95</v>
      </c>
      <c r="AH45" s="4">
        <v>6264606.9900000002</v>
      </c>
      <c r="AI45" s="4">
        <v>2931721.97</v>
      </c>
      <c r="AJ45" s="4">
        <v>173227.82</v>
      </c>
      <c r="AK45" s="4">
        <v>542142</v>
      </c>
      <c r="AL45" s="5">
        <v>0</v>
      </c>
      <c r="AM45" s="4">
        <v>49227.519999999997</v>
      </c>
      <c r="AN45" s="4">
        <v>-6011285.6300000008</v>
      </c>
      <c r="AO45" s="10"/>
      <c r="AP45" s="4">
        <v>3442997.95</v>
      </c>
      <c r="AQ45" s="4">
        <v>6264606.9900000002</v>
      </c>
      <c r="AR45" s="4">
        <v>2931721.97</v>
      </c>
      <c r="AS45" s="4">
        <v>173227.82</v>
      </c>
      <c r="AT45" s="4">
        <v>542142</v>
      </c>
      <c r="AU45" s="5">
        <v>0</v>
      </c>
      <c r="AV45" s="4">
        <v>49227.519999999997</v>
      </c>
      <c r="AW45" s="4">
        <v>-6011285.6300000008</v>
      </c>
      <c r="AX45" s="10"/>
      <c r="AY45" s="4">
        <v>3442997.95</v>
      </c>
      <c r="AZ45" s="4">
        <v>6264606.9900000002</v>
      </c>
      <c r="BA45" s="4">
        <v>6520145.9199999999</v>
      </c>
      <c r="BB45" s="4">
        <v>378280.62</v>
      </c>
      <c r="BC45" s="4">
        <v>542142</v>
      </c>
      <c r="BD45" s="5">
        <v>0</v>
      </c>
      <c r="BE45" s="4">
        <v>49227.519999999997</v>
      </c>
      <c r="BF45" s="4">
        <v>-2217808.8800000018</v>
      </c>
      <c r="BG45" s="10"/>
      <c r="BH45" s="4">
        <v>3442997.95</v>
      </c>
      <c r="BI45" s="4">
        <v>6264606.9900000002</v>
      </c>
      <c r="BJ45" s="4">
        <v>6520145.9199999999</v>
      </c>
      <c r="BK45" s="4">
        <v>378280.62</v>
      </c>
      <c r="BL45" s="4">
        <v>542142</v>
      </c>
      <c r="BM45" s="5">
        <v>0</v>
      </c>
      <c r="BN45" s="4">
        <v>49227.519999999997</v>
      </c>
      <c r="BO45" s="4">
        <v>-2217808.8800000018</v>
      </c>
      <c r="BP45" s="10"/>
      <c r="BQ45" s="4">
        <v>3442997.95</v>
      </c>
      <c r="BR45" s="4">
        <v>6264606.9900000002</v>
      </c>
      <c r="BS45" s="4">
        <v>6520145.9199999999</v>
      </c>
      <c r="BT45" s="4">
        <v>378280.62</v>
      </c>
      <c r="BU45" s="4">
        <v>542142</v>
      </c>
      <c r="BV45" s="5">
        <v>0</v>
      </c>
      <c r="BW45" s="4">
        <v>49227.519999999997</v>
      </c>
      <c r="BX45" s="4">
        <v>-2217808.8800000018</v>
      </c>
      <c r="BY45" s="10"/>
      <c r="BZ45" s="4">
        <v>3442997.95</v>
      </c>
      <c r="CA45" s="4">
        <v>6264606.9900000002</v>
      </c>
      <c r="CB45" s="4">
        <v>5543971.5300000003</v>
      </c>
      <c r="CC45" s="4">
        <v>322499.23</v>
      </c>
      <c r="CD45" s="4">
        <v>542142</v>
      </c>
      <c r="CE45" s="5">
        <v>0</v>
      </c>
      <c r="CF45" s="4">
        <v>49227.519999999997</v>
      </c>
      <c r="CG45" s="4">
        <v>-3249764.6600000015</v>
      </c>
      <c r="CH45" s="10"/>
      <c r="CI45" s="4">
        <v>3442997.95</v>
      </c>
      <c r="CJ45" s="4">
        <v>6264606.9900000002</v>
      </c>
      <c r="CK45" s="4">
        <v>5543971.5300000003</v>
      </c>
      <c r="CL45" s="4">
        <v>322499.23</v>
      </c>
      <c r="CM45" s="4">
        <v>542142</v>
      </c>
      <c r="CN45" s="5">
        <v>0</v>
      </c>
      <c r="CO45" s="4">
        <v>49227.519999999997</v>
      </c>
      <c r="CP45" s="4">
        <v>-3249764.6600000015</v>
      </c>
      <c r="CQ45" s="10"/>
      <c r="CR45" s="4">
        <v>3442997.95</v>
      </c>
      <c r="CS45" s="4">
        <v>6264606.9900000002</v>
      </c>
      <c r="CT45" s="4">
        <v>5543971.5300000003</v>
      </c>
      <c r="CU45" s="4">
        <v>322499.23</v>
      </c>
      <c r="CV45" s="4">
        <v>542142</v>
      </c>
      <c r="CW45" s="5">
        <v>0</v>
      </c>
      <c r="CX45" s="4">
        <v>49227.519999999997</v>
      </c>
      <c r="CY45" s="4">
        <v>-3249764.6600000015</v>
      </c>
      <c r="CZ45" s="10"/>
      <c r="DA45" s="4">
        <v>9100200.0700000003</v>
      </c>
      <c r="DB45" s="4">
        <v>6516429.1399999997</v>
      </c>
      <c r="DC45" s="4">
        <v>155651.73000000001</v>
      </c>
      <c r="DD45" s="4">
        <v>10467.81</v>
      </c>
      <c r="DE45" s="4">
        <v>945923.92</v>
      </c>
      <c r="DF45" s="5">
        <v>0</v>
      </c>
      <c r="DG45" s="4">
        <v>-1260173.02</v>
      </c>
      <c r="DH45" s="4">
        <v>-15764758.77</v>
      </c>
      <c r="DI45" s="10"/>
    </row>
    <row r="46" spans="1:113">
      <c r="A46" s="2" t="str">
        <f>INDEX(Map!$A$6:$B$70,MATCH('FY12 Essbase'!C46,Map!$A$6:$A$70,0),2)</f>
        <v>170DIV</v>
      </c>
      <c r="B46" s="17"/>
      <c r="C46" s="3" t="s">
        <v>103</v>
      </c>
      <c r="D46" s="3" t="s">
        <v>61</v>
      </c>
      <c r="E46" s="10"/>
      <c r="F46" s="4">
        <v>6217541.21</v>
      </c>
      <c r="G46" s="4">
        <v>2393024</v>
      </c>
      <c r="H46" s="4">
        <v>53881330.75</v>
      </c>
      <c r="I46" s="4">
        <v>2101144.91</v>
      </c>
      <c r="J46" s="4">
        <v>4295232.6100000003</v>
      </c>
      <c r="K46" s="5">
        <v>0</v>
      </c>
      <c r="L46" s="4">
        <v>390015.23</v>
      </c>
      <c r="M46" s="4">
        <v>52057158.290000007</v>
      </c>
      <c r="N46" s="10"/>
      <c r="O46" s="4">
        <v>6217541.21</v>
      </c>
      <c r="P46" s="4">
        <v>2393024</v>
      </c>
      <c r="Q46" s="4">
        <v>53881330.75</v>
      </c>
      <c r="R46" s="4">
        <v>2101144.91</v>
      </c>
      <c r="S46" s="4">
        <v>4295232.6100000003</v>
      </c>
      <c r="T46" s="5">
        <v>0</v>
      </c>
      <c r="U46" s="4">
        <v>390015.23</v>
      </c>
      <c r="V46" s="4">
        <v>52057158.290000007</v>
      </c>
      <c r="W46" s="10"/>
      <c r="X46" s="4">
        <v>6217541.21</v>
      </c>
      <c r="Y46" s="4">
        <v>2393024</v>
      </c>
      <c r="Z46" s="4">
        <v>57498564.270000003</v>
      </c>
      <c r="AA46" s="4">
        <v>2307843.9700000002</v>
      </c>
      <c r="AB46" s="4">
        <v>4295232.6100000003</v>
      </c>
      <c r="AC46" s="5">
        <v>0</v>
      </c>
      <c r="AD46" s="4">
        <v>390015.23</v>
      </c>
      <c r="AE46" s="4">
        <v>55881090.870000005</v>
      </c>
      <c r="AF46" s="10"/>
      <c r="AG46" s="4">
        <v>6217541.21</v>
      </c>
      <c r="AH46" s="4">
        <v>2393024</v>
      </c>
      <c r="AI46" s="4">
        <v>57498564.270000003</v>
      </c>
      <c r="AJ46" s="4">
        <v>2307843.9700000002</v>
      </c>
      <c r="AK46" s="4">
        <v>4295232.6100000003</v>
      </c>
      <c r="AL46" s="5">
        <v>0</v>
      </c>
      <c r="AM46" s="4">
        <v>390015.23</v>
      </c>
      <c r="AN46" s="4">
        <v>55881090.870000005</v>
      </c>
      <c r="AO46" s="10"/>
      <c r="AP46" s="4">
        <v>6217541.21</v>
      </c>
      <c r="AQ46" s="4">
        <v>2393024</v>
      </c>
      <c r="AR46" s="4">
        <v>57498564.270000003</v>
      </c>
      <c r="AS46" s="4">
        <v>2307843.9700000002</v>
      </c>
      <c r="AT46" s="4">
        <v>4295232.6100000003</v>
      </c>
      <c r="AU46" s="5">
        <v>0</v>
      </c>
      <c r="AV46" s="4">
        <v>390015.23</v>
      </c>
      <c r="AW46" s="4">
        <v>55881090.870000005</v>
      </c>
      <c r="AX46" s="10"/>
      <c r="AY46" s="4">
        <v>6217541.21</v>
      </c>
      <c r="AZ46" s="4">
        <v>2393024</v>
      </c>
      <c r="BA46" s="4">
        <v>59590334.229999997</v>
      </c>
      <c r="BB46" s="4">
        <v>2427373.6800000002</v>
      </c>
      <c r="BC46" s="4">
        <v>4295232.6100000003</v>
      </c>
      <c r="BD46" s="5">
        <v>0</v>
      </c>
      <c r="BE46" s="4">
        <v>390015.23</v>
      </c>
      <c r="BF46" s="4">
        <v>58092390.539999999</v>
      </c>
      <c r="BG46" s="10"/>
      <c r="BH46" s="4">
        <v>6217541.21</v>
      </c>
      <c r="BI46" s="4">
        <v>2393024</v>
      </c>
      <c r="BJ46" s="4">
        <v>59590334.229999997</v>
      </c>
      <c r="BK46" s="4">
        <v>2427373.6800000002</v>
      </c>
      <c r="BL46" s="4">
        <v>4295232.6100000003</v>
      </c>
      <c r="BM46" s="5">
        <v>0</v>
      </c>
      <c r="BN46" s="4">
        <v>390015.23</v>
      </c>
      <c r="BO46" s="4">
        <v>58092390.539999999</v>
      </c>
      <c r="BP46" s="10"/>
      <c r="BQ46" s="4">
        <v>6217541.21</v>
      </c>
      <c r="BR46" s="4">
        <v>2393024</v>
      </c>
      <c r="BS46" s="4">
        <v>59590334.229999997</v>
      </c>
      <c r="BT46" s="4">
        <v>2427373.6800000002</v>
      </c>
      <c r="BU46" s="4">
        <v>4295232.6100000003</v>
      </c>
      <c r="BV46" s="5">
        <v>0</v>
      </c>
      <c r="BW46" s="4">
        <v>390015.23</v>
      </c>
      <c r="BX46" s="4">
        <v>58092390.539999999</v>
      </c>
      <c r="BY46" s="10"/>
      <c r="BZ46" s="4">
        <v>6217541.21</v>
      </c>
      <c r="CA46" s="4">
        <v>2393024</v>
      </c>
      <c r="CB46" s="4">
        <v>60453848.960000001</v>
      </c>
      <c r="CC46" s="4">
        <v>2476717.38</v>
      </c>
      <c r="CD46" s="4">
        <v>4295232.6100000003</v>
      </c>
      <c r="CE46" s="5">
        <v>0</v>
      </c>
      <c r="CF46" s="4">
        <v>390015.23</v>
      </c>
      <c r="CG46" s="4">
        <v>59005248.970000006</v>
      </c>
      <c r="CH46" s="10"/>
      <c r="CI46" s="4">
        <v>6217541.21</v>
      </c>
      <c r="CJ46" s="4">
        <v>2393024</v>
      </c>
      <c r="CK46" s="4">
        <v>60453848.960000001</v>
      </c>
      <c r="CL46" s="4">
        <v>2476717.38</v>
      </c>
      <c r="CM46" s="4">
        <v>4295232.6100000003</v>
      </c>
      <c r="CN46" s="5">
        <v>0</v>
      </c>
      <c r="CO46" s="4">
        <v>390015.23</v>
      </c>
      <c r="CP46" s="4">
        <v>59005248.970000006</v>
      </c>
      <c r="CQ46" s="10"/>
      <c r="CR46" s="4">
        <v>6217541.21</v>
      </c>
      <c r="CS46" s="4">
        <v>2393024</v>
      </c>
      <c r="CT46" s="4">
        <v>60453848.960000001</v>
      </c>
      <c r="CU46" s="4">
        <v>2476717.38</v>
      </c>
      <c r="CV46" s="4">
        <v>4295232.6100000003</v>
      </c>
      <c r="CW46" s="5">
        <v>0</v>
      </c>
      <c r="CX46" s="4">
        <v>390015.23</v>
      </c>
      <c r="CY46" s="4">
        <v>59005248.970000006</v>
      </c>
      <c r="CZ46" s="10"/>
      <c r="DA46" s="4">
        <v>6766069.5800000001</v>
      </c>
      <c r="DB46" s="4">
        <v>2274713.67</v>
      </c>
      <c r="DC46" s="4">
        <v>63825878.859999999</v>
      </c>
      <c r="DD46" s="4">
        <v>876427.83</v>
      </c>
      <c r="DE46" s="4">
        <v>4872401.3499999996</v>
      </c>
      <c r="DF46" s="5">
        <v>0</v>
      </c>
      <c r="DG46" s="4">
        <v>68217.210000000006</v>
      </c>
      <c r="DH46" s="4">
        <v>60602142</v>
      </c>
      <c r="DI46" s="10"/>
    </row>
    <row r="47" spans="1:113">
      <c r="A47" s="2" t="str">
        <f>INDEX(Map!$A$6:$B$70,MATCH('FY12 Essbase'!C47,Map!$A$6:$A$70,0),2)</f>
        <v>190DIV</v>
      </c>
      <c r="B47" s="17"/>
      <c r="C47" s="3" t="s">
        <v>101</v>
      </c>
      <c r="D47" s="3" t="s">
        <v>59</v>
      </c>
      <c r="E47" s="10"/>
      <c r="F47" s="5">
        <v>23846880.760000002</v>
      </c>
      <c r="G47" s="5">
        <v>3243128.48</v>
      </c>
      <c r="H47" s="5">
        <v>280159428.70999998</v>
      </c>
      <c r="I47" s="5">
        <v>25439004.73</v>
      </c>
      <c r="J47" s="5">
        <v>63742519.289999999</v>
      </c>
      <c r="K47" s="5">
        <v>0</v>
      </c>
      <c r="L47" s="5">
        <v>5787941.0199999996</v>
      </c>
      <c r="M47" s="5">
        <v>348038884.50999999</v>
      </c>
      <c r="N47" s="10"/>
      <c r="O47" s="5">
        <v>23846880.760000002</v>
      </c>
      <c r="P47" s="5">
        <v>3243128.48</v>
      </c>
      <c r="Q47" s="5">
        <v>280159428.70999998</v>
      </c>
      <c r="R47" s="5">
        <v>25439004.73</v>
      </c>
      <c r="S47" s="5">
        <v>63742519.289999999</v>
      </c>
      <c r="T47" s="5">
        <v>0</v>
      </c>
      <c r="U47" s="5">
        <v>5787941.0199999996</v>
      </c>
      <c r="V47" s="5">
        <v>348038884.50999999</v>
      </c>
      <c r="W47" s="10"/>
      <c r="X47" s="5">
        <v>23846880.760000002</v>
      </c>
      <c r="Y47" s="5">
        <v>3243128.48</v>
      </c>
      <c r="Z47" s="5">
        <v>302083555.85000002</v>
      </c>
      <c r="AA47" s="5">
        <v>26691812</v>
      </c>
      <c r="AB47" s="5">
        <v>63742519.289999999</v>
      </c>
      <c r="AC47" s="5">
        <v>0</v>
      </c>
      <c r="AD47" s="5">
        <v>5787941.0199999996</v>
      </c>
      <c r="AE47" s="5">
        <v>371215818.92000002</v>
      </c>
      <c r="AF47" s="10"/>
      <c r="AG47" s="5">
        <v>23846880.760000002</v>
      </c>
      <c r="AH47" s="5">
        <v>3243128.48</v>
      </c>
      <c r="AI47" s="5">
        <v>302083555.85000002</v>
      </c>
      <c r="AJ47" s="5">
        <v>26691812</v>
      </c>
      <c r="AK47" s="5">
        <v>63742519.289999999</v>
      </c>
      <c r="AL47" s="5">
        <v>0</v>
      </c>
      <c r="AM47" s="5">
        <v>5787941.0199999996</v>
      </c>
      <c r="AN47" s="5">
        <v>371215818.92000002</v>
      </c>
      <c r="AO47" s="10"/>
      <c r="AP47" s="5">
        <v>23846880.760000002</v>
      </c>
      <c r="AQ47" s="5">
        <v>3243128.48</v>
      </c>
      <c r="AR47" s="5">
        <v>302083555.85000002</v>
      </c>
      <c r="AS47" s="5">
        <v>26691812</v>
      </c>
      <c r="AT47" s="5">
        <v>63742519.289999999</v>
      </c>
      <c r="AU47" s="5">
        <v>0</v>
      </c>
      <c r="AV47" s="5">
        <v>5787941.0199999996</v>
      </c>
      <c r="AW47" s="5">
        <v>371215818.92000002</v>
      </c>
      <c r="AX47" s="10"/>
      <c r="AY47" s="5">
        <v>23846880.760000002</v>
      </c>
      <c r="AZ47" s="5">
        <v>3243128.48</v>
      </c>
      <c r="BA47" s="5">
        <v>314067411.13</v>
      </c>
      <c r="BB47" s="5">
        <v>27376603.73</v>
      </c>
      <c r="BC47" s="5">
        <v>63742519.289999999</v>
      </c>
      <c r="BD47" s="5">
        <v>0</v>
      </c>
      <c r="BE47" s="5">
        <v>5787941.0199999996</v>
      </c>
      <c r="BF47" s="5">
        <v>383884465.93000001</v>
      </c>
      <c r="BG47" s="10"/>
      <c r="BH47" s="5">
        <v>23846880.760000002</v>
      </c>
      <c r="BI47" s="5">
        <v>3243128.48</v>
      </c>
      <c r="BJ47" s="5">
        <v>314067411.13</v>
      </c>
      <c r="BK47" s="5">
        <v>27376603.73</v>
      </c>
      <c r="BL47" s="5">
        <v>63742519.289999999</v>
      </c>
      <c r="BM47" s="5">
        <v>0</v>
      </c>
      <c r="BN47" s="5">
        <v>5787941.0199999996</v>
      </c>
      <c r="BO47" s="5">
        <v>383884465.93000001</v>
      </c>
      <c r="BP47" s="10"/>
      <c r="BQ47" s="5">
        <v>23846880.760000002</v>
      </c>
      <c r="BR47" s="5">
        <v>3243128.48</v>
      </c>
      <c r="BS47" s="5">
        <v>314067411.13</v>
      </c>
      <c r="BT47" s="5">
        <v>27376603.73</v>
      </c>
      <c r="BU47" s="5">
        <v>63742519.289999999</v>
      </c>
      <c r="BV47" s="5">
        <v>0</v>
      </c>
      <c r="BW47" s="5">
        <v>5787941.0199999996</v>
      </c>
      <c r="BX47" s="5">
        <v>383884465.93000001</v>
      </c>
      <c r="BY47" s="10"/>
      <c r="BZ47" s="5">
        <v>23846880.760000002</v>
      </c>
      <c r="CA47" s="5">
        <v>3243128.48</v>
      </c>
      <c r="CB47" s="5">
        <v>332427641.48000002</v>
      </c>
      <c r="CC47" s="5">
        <v>28425759.75</v>
      </c>
      <c r="CD47" s="5">
        <v>63742519.289999999</v>
      </c>
      <c r="CE47" s="5">
        <v>0</v>
      </c>
      <c r="CF47" s="5">
        <v>5787941.0199999996</v>
      </c>
      <c r="CG47" s="5">
        <v>403293852.30000001</v>
      </c>
      <c r="CH47" s="10"/>
      <c r="CI47" s="5">
        <v>23846880.760000002</v>
      </c>
      <c r="CJ47" s="5">
        <v>3243128.48</v>
      </c>
      <c r="CK47" s="5">
        <v>332427641.48000002</v>
      </c>
      <c r="CL47" s="5">
        <v>28425759.75</v>
      </c>
      <c r="CM47" s="5">
        <v>63742519.289999999</v>
      </c>
      <c r="CN47" s="5">
        <v>0</v>
      </c>
      <c r="CO47" s="5">
        <v>5787941.0199999996</v>
      </c>
      <c r="CP47" s="5">
        <v>403293852.30000001</v>
      </c>
      <c r="CQ47" s="10"/>
      <c r="CR47" s="5">
        <v>23846880.760000002</v>
      </c>
      <c r="CS47" s="5">
        <v>3243128.48</v>
      </c>
      <c r="CT47" s="5">
        <v>332427641.48000002</v>
      </c>
      <c r="CU47" s="5">
        <v>28425759.75</v>
      </c>
      <c r="CV47" s="5">
        <v>63742519.289999999</v>
      </c>
      <c r="CW47" s="5">
        <v>0</v>
      </c>
      <c r="CX47" s="5">
        <v>5787941.0199999996</v>
      </c>
      <c r="CY47" s="5">
        <v>403293852.30000001</v>
      </c>
      <c r="CZ47" s="10"/>
      <c r="DA47" s="5">
        <v>27553594.34</v>
      </c>
      <c r="DB47" s="5">
        <v>2922196.03</v>
      </c>
      <c r="DC47" s="4">
        <v>347957056.12</v>
      </c>
      <c r="DD47" s="4">
        <v>23400620.75</v>
      </c>
      <c r="DE47" s="5">
        <v>89866761.730000004</v>
      </c>
      <c r="DF47" s="5">
        <v>0</v>
      </c>
      <c r="DG47" s="5">
        <v>6183773</v>
      </c>
      <c r="DH47" s="4">
        <v>436932421.23000002</v>
      </c>
      <c r="DI47" s="10"/>
    </row>
    <row r="48" spans="1:113">
      <c r="A48" s="2" t="str">
        <f>INDEX(Map!$A$6:$B$70,MATCH('FY12 Essbase'!C48,Map!$A$6:$A$70,0),2)</f>
        <v>700DIV</v>
      </c>
      <c r="B48" s="17"/>
      <c r="C48" s="3" t="s">
        <v>108</v>
      </c>
      <c r="D48" s="3" t="s">
        <v>66</v>
      </c>
      <c r="E48" s="10"/>
      <c r="F48" s="4">
        <v>4968206.7699999996</v>
      </c>
      <c r="G48" s="4">
        <v>451122.55</v>
      </c>
      <c r="H48" s="4">
        <v>138577443.69</v>
      </c>
      <c r="I48" s="4">
        <v>12583093.35</v>
      </c>
      <c r="J48" s="4">
        <v>23774070.079999998</v>
      </c>
      <c r="K48" s="5">
        <v>0</v>
      </c>
      <c r="L48" s="4">
        <v>2158730.42</v>
      </c>
      <c r="M48" s="4">
        <v>171674008.22</v>
      </c>
      <c r="N48" s="10"/>
      <c r="O48" s="4">
        <v>4968206.7699999996</v>
      </c>
      <c r="P48" s="4">
        <v>451122.55</v>
      </c>
      <c r="Q48" s="4">
        <v>138577443.69</v>
      </c>
      <c r="R48" s="4">
        <v>12583093.35</v>
      </c>
      <c r="S48" s="4">
        <v>23774070.079999998</v>
      </c>
      <c r="T48" s="5">
        <v>0</v>
      </c>
      <c r="U48" s="4">
        <v>2158730.42</v>
      </c>
      <c r="V48" s="4">
        <v>171674008.22</v>
      </c>
      <c r="W48" s="10"/>
      <c r="X48" s="4">
        <v>4968206.7699999996</v>
      </c>
      <c r="Y48" s="4">
        <v>451122.55</v>
      </c>
      <c r="Z48" s="4">
        <v>145898554</v>
      </c>
      <c r="AA48" s="4">
        <v>13001442.51</v>
      </c>
      <c r="AB48" s="4">
        <v>23774070.079999998</v>
      </c>
      <c r="AC48" s="5">
        <v>0</v>
      </c>
      <c r="AD48" s="4">
        <v>2158730.42</v>
      </c>
      <c r="AE48" s="4">
        <v>179413467.69</v>
      </c>
      <c r="AF48" s="10"/>
      <c r="AG48" s="4">
        <v>4968206.7699999996</v>
      </c>
      <c r="AH48" s="4">
        <v>451122.55</v>
      </c>
      <c r="AI48" s="4">
        <v>145898554</v>
      </c>
      <c r="AJ48" s="4">
        <v>13001442.51</v>
      </c>
      <c r="AK48" s="4">
        <v>23774070.079999998</v>
      </c>
      <c r="AL48" s="5">
        <v>0</v>
      </c>
      <c r="AM48" s="4">
        <v>2158730.42</v>
      </c>
      <c r="AN48" s="4">
        <v>179413467.69</v>
      </c>
      <c r="AO48" s="10"/>
      <c r="AP48" s="4">
        <v>4968206.7699999996</v>
      </c>
      <c r="AQ48" s="4">
        <v>451122.55</v>
      </c>
      <c r="AR48" s="4">
        <v>145898554</v>
      </c>
      <c r="AS48" s="4">
        <v>13001442.51</v>
      </c>
      <c r="AT48" s="4">
        <v>23774070.079999998</v>
      </c>
      <c r="AU48" s="5">
        <v>0</v>
      </c>
      <c r="AV48" s="4">
        <v>2158730.42</v>
      </c>
      <c r="AW48" s="4">
        <v>179413467.69</v>
      </c>
      <c r="AX48" s="10"/>
      <c r="AY48" s="4">
        <v>4968206.7699999996</v>
      </c>
      <c r="AZ48" s="4">
        <v>451122.55</v>
      </c>
      <c r="BA48" s="4">
        <v>152195236.06999999</v>
      </c>
      <c r="BB48" s="4">
        <v>13361252.91</v>
      </c>
      <c r="BC48" s="4">
        <v>23774070.079999998</v>
      </c>
      <c r="BD48" s="5">
        <v>0</v>
      </c>
      <c r="BE48" s="4">
        <v>2158730.42</v>
      </c>
      <c r="BF48" s="4">
        <v>186069960.16</v>
      </c>
      <c r="BG48" s="10"/>
      <c r="BH48" s="4">
        <v>4968206.7699999996</v>
      </c>
      <c r="BI48" s="4">
        <v>451122.55</v>
      </c>
      <c r="BJ48" s="4">
        <v>152195236.06999999</v>
      </c>
      <c r="BK48" s="4">
        <v>13361252.91</v>
      </c>
      <c r="BL48" s="4">
        <v>23774070.079999998</v>
      </c>
      <c r="BM48" s="5">
        <v>0</v>
      </c>
      <c r="BN48" s="4">
        <v>2158730.42</v>
      </c>
      <c r="BO48" s="4">
        <v>186069960.16</v>
      </c>
      <c r="BP48" s="10"/>
      <c r="BQ48" s="4">
        <v>4968206.7699999996</v>
      </c>
      <c r="BR48" s="4">
        <v>451122.55</v>
      </c>
      <c r="BS48" s="4">
        <v>152195236.06999999</v>
      </c>
      <c r="BT48" s="4">
        <v>13361252.91</v>
      </c>
      <c r="BU48" s="4">
        <v>23774070.079999998</v>
      </c>
      <c r="BV48" s="5">
        <v>0</v>
      </c>
      <c r="BW48" s="4">
        <v>2158730.42</v>
      </c>
      <c r="BX48" s="4">
        <v>186069960.16</v>
      </c>
      <c r="BY48" s="10"/>
      <c r="BZ48" s="4">
        <v>4968206.7699999996</v>
      </c>
      <c r="CA48" s="4">
        <v>451122.55</v>
      </c>
      <c r="CB48" s="4">
        <v>155761558.28</v>
      </c>
      <c r="CC48" s="4">
        <v>13565042.76</v>
      </c>
      <c r="CD48" s="4">
        <v>23774070.079999998</v>
      </c>
      <c r="CE48" s="5">
        <v>0</v>
      </c>
      <c r="CF48" s="4">
        <v>2158730.42</v>
      </c>
      <c r="CG48" s="4">
        <v>189840072.22</v>
      </c>
      <c r="CH48" s="10"/>
      <c r="CI48" s="4">
        <v>4968206.7699999996</v>
      </c>
      <c r="CJ48" s="4">
        <v>451122.55</v>
      </c>
      <c r="CK48" s="4">
        <v>155761558.28</v>
      </c>
      <c r="CL48" s="4">
        <v>13565042.76</v>
      </c>
      <c r="CM48" s="4">
        <v>23774070.079999998</v>
      </c>
      <c r="CN48" s="5">
        <v>0</v>
      </c>
      <c r="CO48" s="4">
        <v>2158730.42</v>
      </c>
      <c r="CP48" s="4">
        <v>189840072.22</v>
      </c>
      <c r="CQ48" s="10"/>
      <c r="CR48" s="4">
        <v>4968206.7699999996</v>
      </c>
      <c r="CS48" s="4">
        <v>451122.55</v>
      </c>
      <c r="CT48" s="4">
        <v>155761558.28</v>
      </c>
      <c r="CU48" s="4">
        <v>13565042.76</v>
      </c>
      <c r="CV48" s="4">
        <v>23774070.079999998</v>
      </c>
      <c r="CW48" s="5">
        <v>0</v>
      </c>
      <c r="CX48" s="4">
        <v>2158730.42</v>
      </c>
      <c r="CY48" s="4">
        <v>189840072.22</v>
      </c>
      <c r="CZ48" s="10"/>
      <c r="DA48" s="4">
        <v>2163521.66</v>
      </c>
      <c r="DB48" s="4">
        <v>145500</v>
      </c>
      <c r="DC48" s="4">
        <v>182606332.94</v>
      </c>
      <c r="DD48" s="4">
        <v>12280542.85</v>
      </c>
      <c r="DE48" s="4">
        <v>27257660.949999999</v>
      </c>
      <c r="DF48" s="5">
        <v>0</v>
      </c>
      <c r="DG48" s="4">
        <v>1833117.55</v>
      </c>
      <c r="DH48" s="4">
        <v>221668632.63</v>
      </c>
      <c r="DI48" s="10"/>
    </row>
    <row r="49" spans="1:113">
      <c r="A49" s="2" t="str">
        <f>INDEX(Map!$A$6:$B$70,MATCH('FY12 Essbase'!C49,Map!$A$6:$A$70,0),2)</f>
        <v>830DIV</v>
      </c>
      <c r="B49" s="17"/>
      <c r="C49" s="3" t="s">
        <v>107</v>
      </c>
      <c r="D49" s="3" t="s">
        <v>65</v>
      </c>
      <c r="E49" s="10"/>
      <c r="F49" s="6">
        <v>0</v>
      </c>
      <c r="G49" s="6">
        <v>0</v>
      </c>
      <c r="H49" s="6">
        <v>0</v>
      </c>
      <c r="I49" s="6">
        <v>0</v>
      </c>
      <c r="J49" s="4">
        <v>160233.32999999999</v>
      </c>
      <c r="K49" s="5">
        <v>0</v>
      </c>
      <c r="L49" s="4">
        <v>14549.49</v>
      </c>
      <c r="M49" s="4">
        <v>174782.81999999998</v>
      </c>
      <c r="N49" s="10"/>
      <c r="O49" s="5">
        <v>0</v>
      </c>
      <c r="P49" s="5">
        <v>0</v>
      </c>
      <c r="Q49" s="5">
        <v>0</v>
      </c>
      <c r="R49" s="5">
        <v>0</v>
      </c>
      <c r="S49" s="4">
        <v>160233.32999999999</v>
      </c>
      <c r="T49" s="5">
        <v>0</v>
      </c>
      <c r="U49" s="4">
        <v>14549.49</v>
      </c>
      <c r="V49" s="4">
        <v>174782.81999999998</v>
      </c>
      <c r="W49" s="10"/>
      <c r="X49" s="5">
        <v>0</v>
      </c>
      <c r="Y49" s="5">
        <v>0</v>
      </c>
      <c r="Z49" s="5">
        <v>0</v>
      </c>
      <c r="AA49" s="5">
        <v>0</v>
      </c>
      <c r="AB49" s="4">
        <v>168047.23</v>
      </c>
      <c r="AC49" s="5">
        <v>0</v>
      </c>
      <c r="AD49" s="4">
        <v>15259.01</v>
      </c>
      <c r="AE49" s="4">
        <v>183306.24000000002</v>
      </c>
      <c r="AF49" s="10"/>
      <c r="AG49" s="5">
        <v>0</v>
      </c>
      <c r="AH49" s="5">
        <v>0</v>
      </c>
      <c r="AI49" s="5">
        <v>0</v>
      </c>
      <c r="AJ49" s="5">
        <v>0</v>
      </c>
      <c r="AK49" s="4">
        <v>168047.23</v>
      </c>
      <c r="AL49" s="5">
        <v>0</v>
      </c>
      <c r="AM49" s="4">
        <v>15259.01</v>
      </c>
      <c r="AN49" s="4">
        <v>183306.24000000002</v>
      </c>
      <c r="AO49" s="10"/>
      <c r="AP49" s="5">
        <v>0</v>
      </c>
      <c r="AQ49" s="5">
        <v>0</v>
      </c>
      <c r="AR49" s="5">
        <v>0</v>
      </c>
      <c r="AS49" s="5">
        <v>0</v>
      </c>
      <c r="AT49" s="4">
        <v>168047.23</v>
      </c>
      <c r="AU49" s="5">
        <v>0</v>
      </c>
      <c r="AV49" s="4">
        <v>15259.01</v>
      </c>
      <c r="AW49" s="4">
        <v>183306.24000000002</v>
      </c>
      <c r="AX49" s="10"/>
      <c r="AY49" s="5">
        <v>0</v>
      </c>
      <c r="AZ49" s="5">
        <v>0</v>
      </c>
      <c r="BA49" s="5">
        <v>0</v>
      </c>
      <c r="BB49" s="5">
        <v>0</v>
      </c>
      <c r="BC49" s="4">
        <v>198232.27</v>
      </c>
      <c r="BD49" s="5">
        <v>0</v>
      </c>
      <c r="BE49" s="4">
        <v>17999.87</v>
      </c>
      <c r="BF49" s="4">
        <v>216232.13999999998</v>
      </c>
      <c r="BG49" s="10"/>
      <c r="BH49" s="5">
        <v>0</v>
      </c>
      <c r="BI49" s="5">
        <v>0</v>
      </c>
      <c r="BJ49" s="5">
        <v>0</v>
      </c>
      <c r="BK49" s="5">
        <v>0</v>
      </c>
      <c r="BL49" s="4">
        <v>198232.27</v>
      </c>
      <c r="BM49" s="5">
        <v>0</v>
      </c>
      <c r="BN49" s="4">
        <v>17999.87</v>
      </c>
      <c r="BO49" s="4">
        <v>216232.13999999998</v>
      </c>
      <c r="BP49" s="10"/>
      <c r="BQ49" s="5">
        <v>0</v>
      </c>
      <c r="BR49" s="5">
        <v>0</v>
      </c>
      <c r="BS49" s="5">
        <v>0</v>
      </c>
      <c r="BT49" s="5">
        <v>0</v>
      </c>
      <c r="BU49" s="4">
        <v>198232.27</v>
      </c>
      <c r="BV49" s="5">
        <v>0</v>
      </c>
      <c r="BW49" s="4">
        <v>17999.87</v>
      </c>
      <c r="BX49" s="4">
        <v>216232.13999999998</v>
      </c>
      <c r="BY49" s="10"/>
      <c r="BZ49" s="5">
        <v>0</v>
      </c>
      <c r="CA49" s="5">
        <v>0</v>
      </c>
      <c r="CB49" s="5">
        <v>0</v>
      </c>
      <c r="CC49" s="5">
        <v>0</v>
      </c>
      <c r="CD49" s="4">
        <v>207314.27</v>
      </c>
      <c r="CE49" s="5">
        <v>0</v>
      </c>
      <c r="CF49" s="4">
        <v>18824.53</v>
      </c>
      <c r="CG49" s="4">
        <v>226138.8</v>
      </c>
      <c r="CH49" s="10"/>
      <c r="CI49" s="5">
        <v>0</v>
      </c>
      <c r="CJ49" s="5">
        <v>0</v>
      </c>
      <c r="CK49" s="5">
        <v>0</v>
      </c>
      <c r="CL49" s="5">
        <v>0</v>
      </c>
      <c r="CM49" s="4">
        <v>207314.27</v>
      </c>
      <c r="CN49" s="5">
        <v>0</v>
      </c>
      <c r="CO49" s="4">
        <v>18824.53</v>
      </c>
      <c r="CP49" s="4">
        <v>226138.8</v>
      </c>
      <c r="CQ49" s="10"/>
      <c r="CR49" s="5">
        <v>0</v>
      </c>
      <c r="CS49" s="5">
        <v>0</v>
      </c>
      <c r="CT49" s="5">
        <v>0</v>
      </c>
      <c r="CU49" s="5">
        <v>0</v>
      </c>
      <c r="CV49" s="4">
        <v>207314.27</v>
      </c>
      <c r="CW49" s="5">
        <v>0</v>
      </c>
      <c r="CX49" s="4">
        <v>18824.53</v>
      </c>
      <c r="CY49" s="4">
        <v>226138.8</v>
      </c>
      <c r="CZ49" s="10"/>
      <c r="DA49" s="5">
        <v>0</v>
      </c>
      <c r="DB49" s="5">
        <v>0</v>
      </c>
      <c r="DC49" s="5">
        <v>0</v>
      </c>
      <c r="DD49" s="5">
        <v>0</v>
      </c>
      <c r="DE49" s="4">
        <v>253813.86</v>
      </c>
      <c r="DF49" s="5">
        <v>0</v>
      </c>
      <c r="DG49" s="4">
        <v>20158.28</v>
      </c>
      <c r="DH49" s="4">
        <v>273972.14</v>
      </c>
      <c r="DI49" s="10"/>
    </row>
    <row r="50" spans="1:113">
      <c r="A50" s="2" t="str">
        <f>INDEX(Map!$A$6:$B$70,MATCH('FY12 Essbase'!C50,Map!$A$6:$A$70,0),2)</f>
        <v>982DIV</v>
      </c>
      <c r="B50" s="17"/>
      <c r="C50" s="3" t="s">
        <v>102</v>
      </c>
      <c r="D50" s="3" t="s">
        <v>60</v>
      </c>
      <c r="E50" s="10"/>
      <c r="F50" s="6">
        <v>0</v>
      </c>
      <c r="G50" s="6">
        <v>0</v>
      </c>
      <c r="H50" s="5">
        <v>-9.5</v>
      </c>
      <c r="I50" s="5">
        <v>-0.86</v>
      </c>
      <c r="J50" s="6">
        <v>0</v>
      </c>
      <c r="K50" s="5">
        <v>0</v>
      </c>
      <c r="L50" s="5">
        <v>0</v>
      </c>
      <c r="M50" s="4">
        <v>-10.36</v>
      </c>
      <c r="N50" s="10"/>
      <c r="O50" s="5">
        <v>0</v>
      </c>
      <c r="P50" s="5">
        <v>0</v>
      </c>
      <c r="Q50" s="5">
        <v>-9.5</v>
      </c>
      <c r="R50" s="5">
        <v>-0.86</v>
      </c>
      <c r="S50" s="5">
        <v>0</v>
      </c>
      <c r="T50" s="5">
        <v>0</v>
      </c>
      <c r="U50" s="5">
        <v>0</v>
      </c>
      <c r="V50" s="4">
        <v>-10.36</v>
      </c>
      <c r="W50" s="10"/>
      <c r="X50" s="5">
        <v>0</v>
      </c>
      <c r="Y50" s="5">
        <v>0</v>
      </c>
      <c r="Z50" s="5">
        <v>-9.5</v>
      </c>
      <c r="AA50" s="5">
        <v>-0.86</v>
      </c>
      <c r="AB50" s="5">
        <v>0</v>
      </c>
      <c r="AC50" s="5">
        <v>0</v>
      </c>
      <c r="AD50" s="5">
        <v>0</v>
      </c>
      <c r="AE50" s="4">
        <v>-10.36</v>
      </c>
      <c r="AF50" s="10"/>
      <c r="AG50" s="5">
        <v>0</v>
      </c>
      <c r="AH50" s="5">
        <v>0</v>
      </c>
      <c r="AI50" s="5">
        <v>-9.5</v>
      </c>
      <c r="AJ50" s="5">
        <v>-0.86</v>
      </c>
      <c r="AK50" s="5">
        <v>0</v>
      </c>
      <c r="AL50" s="5">
        <v>0</v>
      </c>
      <c r="AM50" s="5">
        <v>0</v>
      </c>
      <c r="AN50" s="4">
        <v>-10.36</v>
      </c>
      <c r="AO50" s="10"/>
      <c r="AP50" s="5">
        <v>0</v>
      </c>
      <c r="AQ50" s="5">
        <v>0</v>
      </c>
      <c r="AR50" s="5">
        <v>-9.5</v>
      </c>
      <c r="AS50" s="5">
        <v>-0.86</v>
      </c>
      <c r="AT50" s="5">
        <v>0</v>
      </c>
      <c r="AU50" s="5">
        <v>0</v>
      </c>
      <c r="AV50" s="5">
        <v>0</v>
      </c>
      <c r="AW50" s="4">
        <v>-10.36</v>
      </c>
      <c r="AX50" s="10"/>
      <c r="AY50" s="5">
        <v>0</v>
      </c>
      <c r="AZ50" s="5">
        <v>0</v>
      </c>
      <c r="BA50" s="5">
        <v>-9.5</v>
      </c>
      <c r="BB50" s="5">
        <v>-0.86</v>
      </c>
      <c r="BC50" s="5">
        <v>0</v>
      </c>
      <c r="BD50" s="5">
        <v>0</v>
      </c>
      <c r="BE50" s="5">
        <v>0</v>
      </c>
      <c r="BF50" s="4">
        <v>-10.36</v>
      </c>
      <c r="BG50" s="10"/>
      <c r="BH50" s="5">
        <v>0</v>
      </c>
      <c r="BI50" s="5">
        <v>0</v>
      </c>
      <c r="BJ50" s="5">
        <v>-9.5</v>
      </c>
      <c r="BK50" s="5">
        <v>-0.86</v>
      </c>
      <c r="BL50" s="5">
        <v>0</v>
      </c>
      <c r="BM50" s="5">
        <v>0</v>
      </c>
      <c r="BN50" s="5">
        <v>0</v>
      </c>
      <c r="BO50" s="4">
        <v>-10.36</v>
      </c>
      <c r="BP50" s="10"/>
      <c r="BQ50" s="5">
        <v>0</v>
      </c>
      <c r="BR50" s="5">
        <v>0</v>
      </c>
      <c r="BS50" s="5">
        <v>-9.5</v>
      </c>
      <c r="BT50" s="5">
        <v>-0.86</v>
      </c>
      <c r="BU50" s="5">
        <v>0</v>
      </c>
      <c r="BV50" s="5">
        <v>0</v>
      </c>
      <c r="BW50" s="5">
        <v>0</v>
      </c>
      <c r="BX50" s="4">
        <v>-10.36</v>
      </c>
      <c r="BY50" s="10"/>
      <c r="BZ50" s="5">
        <v>0</v>
      </c>
      <c r="CA50" s="5">
        <v>0</v>
      </c>
      <c r="CB50" s="5">
        <v>-9.5</v>
      </c>
      <c r="CC50" s="5">
        <v>-0.86</v>
      </c>
      <c r="CD50" s="5">
        <v>0</v>
      </c>
      <c r="CE50" s="5">
        <v>0</v>
      </c>
      <c r="CF50" s="5">
        <v>0</v>
      </c>
      <c r="CG50" s="4">
        <v>-10.36</v>
      </c>
      <c r="CH50" s="10"/>
      <c r="CI50" s="5">
        <v>0</v>
      </c>
      <c r="CJ50" s="5">
        <v>0</v>
      </c>
      <c r="CK50" s="5">
        <v>-9.5</v>
      </c>
      <c r="CL50" s="5">
        <v>-0.86</v>
      </c>
      <c r="CM50" s="5">
        <v>0</v>
      </c>
      <c r="CN50" s="5">
        <v>0</v>
      </c>
      <c r="CO50" s="5">
        <v>0</v>
      </c>
      <c r="CP50" s="4">
        <v>-10.36</v>
      </c>
      <c r="CQ50" s="10"/>
      <c r="CR50" s="5">
        <v>0</v>
      </c>
      <c r="CS50" s="5">
        <v>0</v>
      </c>
      <c r="CT50" s="5">
        <v>-9.5</v>
      </c>
      <c r="CU50" s="5">
        <v>-0.86</v>
      </c>
      <c r="CV50" s="5">
        <v>0</v>
      </c>
      <c r="CW50" s="5">
        <v>0</v>
      </c>
      <c r="CX50" s="5">
        <v>0</v>
      </c>
      <c r="CY50" s="4">
        <v>-10.36</v>
      </c>
      <c r="CZ50" s="10"/>
      <c r="DA50" s="5">
        <v>0</v>
      </c>
      <c r="DB50" s="5">
        <v>0</v>
      </c>
      <c r="DC50" s="5">
        <v>-9.57</v>
      </c>
      <c r="DD50" s="5">
        <v>-0.64</v>
      </c>
      <c r="DE50" s="5">
        <v>0</v>
      </c>
      <c r="DF50" s="5">
        <v>0</v>
      </c>
      <c r="DG50" s="5">
        <v>0</v>
      </c>
      <c r="DH50" s="4">
        <v>-10.210000000000001</v>
      </c>
      <c r="DI50" s="10"/>
    </row>
    <row r="51" spans="1:113">
      <c r="A51" s="2" t="str">
        <f>INDEX(Map!$A$6:$B$70,MATCH('FY12 Essbase'!C51,Map!$A$6:$A$70,0),2)</f>
        <v>Total Utility</v>
      </c>
      <c r="B51" s="17"/>
      <c r="C51" s="3" t="s">
        <v>3</v>
      </c>
      <c r="D51" s="3" t="s">
        <v>3</v>
      </c>
      <c r="E51" s="10"/>
      <c r="F51" s="5">
        <v>198634593.06</v>
      </c>
      <c r="G51" s="5">
        <v>26042418.890000004</v>
      </c>
      <c r="H51" s="4">
        <v>921750610.16999984</v>
      </c>
      <c r="I51" s="4">
        <v>74937195.370000005</v>
      </c>
      <c r="J51" s="5">
        <v>119377557.48999998</v>
      </c>
      <c r="K51" s="5">
        <v>0</v>
      </c>
      <c r="L51" s="5">
        <v>10839881.779999999</v>
      </c>
      <c r="M51" s="4">
        <v>902228232.85999978</v>
      </c>
      <c r="N51" s="10"/>
      <c r="O51" s="5">
        <v>198634593.06</v>
      </c>
      <c r="P51" s="5">
        <v>26042418.890000004</v>
      </c>
      <c r="Q51" s="4">
        <v>921750610.16999984</v>
      </c>
      <c r="R51" s="4">
        <v>74937195.370000005</v>
      </c>
      <c r="S51" s="5">
        <v>114714815.66</v>
      </c>
      <c r="T51" s="5">
        <v>0</v>
      </c>
      <c r="U51" s="5">
        <v>10422515.77</v>
      </c>
      <c r="V51" s="4">
        <v>897148125.01999986</v>
      </c>
      <c r="W51" s="10"/>
      <c r="X51" s="5">
        <v>198634593.06</v>
      </c>
      <c r="Y51" s="5">
        <v>26042418.890000004</v>
      </c>
      <c r="Z51" s="4">
        <v>958961224.96000004</v>
      </c>
      <c r="AA51" s="4">
        <v>77768380.439999998</v>
      </c>
      <c r="AB51" s="5">
        <v>110300939.91999999</v>
      </c>
      <c r="AC51" s="5">
        <v>0</v>
      </c>
      <c r="AD51" s="5">
        <v>10029742.119999999</v>
      </c>
      <c r="AE51" s="4">
        <v>932383275.49000001</v>
      </c>
      <c r="AF51" s="10"/>
      <c r="AG51" s="5">
        <v>198634593.06</v>
      </c>
      <c r="AH51" s="5">
        <v>26042418.890000004</v>
      </c>
      <c r="AI51" s="4">
        <v>958961224.96000004</v>
      </c>
      <c r="AJ51" s="4">
        <v>77768380.439999998</v>
      </c>
      <c r="AK51" s="5">
        <v>111197088.48999999</v>
      </c>
      <c r="AL51" s="5">
        <v>0</v>
      </c>
      <c r="AM51" s="5">
        <v>10076390.889999999</v>
      </c>
      <c r="AN51" s="4">
        <v>933326072.82999992</v>
      </c>
      <c r="AO51" s="10"/>
      <c r="AP51" s="5">
        <v>198634593.06</v>
      </c>
      <c r="AQ51" s="5">
        <v>26042418.890000004</v>
      </c>
      <c r="AR51" s="4">
        <v>958961224.96000004</v>
      </c>
      <c r="AS51" s="4">
        <v>77768380.439999998</v>
      </c>
      <c r="AT51" s="5">
        <v>112908484.50999999</v>
      </c>
      <c r="AU51" s="5">
        <v>0</v>
      </c>
      <c r="AV51" s="5">
        <v>10223646.919999998</v>
      </c>
      <c r="AW51" s="4">
        <v>935184724.88000011</v>
      </c>
      <c r="AX51" s="10"/>
      <c r="AY51" s="5">
        <v>198634593.06</v>
      </c>
      <c r="AZ51" s="5">
        <v>26042418.890000004</v>
      </c>
      <c r="BA51" s="4">
        <v>1019212695.54</v>
      </c>
      <c r="BB51" s="4">
        <v>79527297.670000002</v>
      </c>
      <c r="BC51" s="5">
        <v>119734695.18999998</v>
      </c>
      <c r="BD51" s="5">
        <v>0</v>
      </c>
      <c r="BE51" s="5">
        <v>10839739.759999998</v>
      </c>
      <c r="BF51" s="4">
        <v>1004637416.2099999</v>
      </c>
      <c r="BG51" s="10"/>
      <c r="BH51" s="5">
        <v>198634593.06</v>
      </c>
      <c r="BI51" s="5">
        <v>26042418.890000004</v>
      </c>
      <c r="BJ51" s="4">
        <v>1019212695.54</v>
      </c>
      <c r="BK51" s="4">
        <v>79527297.670000002</v>
      </c>
      <c r="BL51" s="5">
        <v>113752235.36999999</v>
      </c>
      <c r="BM51" s="5">
        <v>0</v>
      </c>
      <c r="BN51" s="5">
        <v>10297856.219999999</v>
      </c>
      <c r="BO51" s="4">
        <v>998113072.8499999</v>
      </c>
      <c r="BP51" s="10"/>
      <c r="BQ51" s="5">
        <v>198634593.06</v>
      </c>
      <c r="BR51" s="5">
        <v>26042418.890000004</v>
      </c>
      <c r="BS51" s="4">
        <v>1019212695.54</v>
      </c>
      <c r="BT51" s="4">
        <v>79527297.670000002</v>
      </c>
      <c r="BU51" s="5">
        <v>100205220.61999999</v>
      </c>
      <c r="BV51" s="5">
        <v>0</v>
      </c>
      <c r="BW51" s="5">
        <v>9093045.3499999996</v>
      </c>
      <c r="BX51" s="4">
        <v>983361247.2299999</v>
      </c>
      <c r="BY51" s="10"/>
      <c r="BZ51" s="5">
        <v>198634593.06</v>
      </c>
      <c r="CA51" s="5">
        <v>26527230.890000004</v>
      </c>
      <c r="CB51" s="4">
        <v>1036511451.24</v>
      </c>
      <c r="CC51" s="4">
        <v>81373801.320000008</v>
      </c>
      <c r="CD51" s="5">
        <v>102373590.48999998</v>
      </c>
      <c r="CE51" s="5">
        <v>0</v>
      </c>
      <c r="CF51" s="5">
        <v>9280239.6999999993</v>
      </c>
      <c r="CG51" s="4">
        <v>1004377258.8000001</v>
      </c>
      <c r="CH51" s="10"/>
      <c r="CI51" s="5">
        <v>198634593.06</v>
      </c>
      <c r="CJ51" s="5">
        <v>26527230.890000004</v>
      </c>
      <c r="CK51" s="4">
        <v>1036511451.24</v>
      </c>
      <c r="CL51" s="4">
        <v>81373801.320000008</v>
      </c>
      <c r="CM51" s="5">
        <v>99098998.11999999</v>
      </c>
      <c r="CN51" s="5">
        <v>0</v>
      </c>
      <c r="CO51" s="5">
        <v>8979968.8599999994</v>
      </c>
      <c r="CP51" s="4">
        <v>1000802395.59</v>
      </c>
      <c r="CQ51" s="10"/>
      <c r="CR51" s="5">
        <v>198634593.06</v>
      </c>
      <c r="CS51" s="5">
        <v>26527230.890000004</v>
      </c>
      <c r="CT51" s="4">
        <v>1036511451.24</v>
      </c>
      <c r="CU51" s="4">
        <v>81373801.320000008</v>
      </c>
      <c r="CV51" s="5">
        <v>102155418.89999998</v>
      </c>
      <c r="CW51" s="5">
        <v>0</v>
      </c>
      <c r="CX51" s="5">
        <v>9249185.9600000009</v>
      </c>
      <c r="CY51" s="4">
        <v>1004128033.47</v>
      </c>
      <c r="CZ51" s="10"/>
      <c r="DA51" s="5">
        <v>282857629.07999998</v>
      </c>
      <c r="DB51" s="5">
        <v>24564852.590000004</v>
      </c>
      <c r="DC51" s="4">
        <v>1066550729.9000001</v>
      </c>
      <c r="DD51" s="4">
        <v>61132966.969999991</v>
      </c>
      <c r="DE51" s="5">
        <v>156487078.04999998</v>
      </c>
      <c r="DF51" s="5">
        <v>0</v>
      </c>
      <c r="DG51" s="5">
        <v>9326190.4800000004</v>
      </c>
      <c r="DH51" s="4">
        <v>986074483.73000014</v>
      </c>
      <c r="DI51" s="10"/>
    </row>
    <row r="52" spans="1:113">
      <c r="B52" s="17"/>
      <c r="C52" s="3"/>
      <c r="D52" s="3"/>
      <c r="E52" s="10"/>
      <c r="F52" s="4"/>
      <c r="G52" s="4"/>
      <c r="H52" s="4"/>
      <c r="I52" s="4"/>
      <c r="J52" s="4"/>
      <c r="K52" s="5"/>
      <c r="L52" s="4"/>
      <c r="M52" s="4"/>
      <c r="N52" s="10"/>
      <c r="O52" s="4"/>
      <c r="P52" s="4"/>
      <c r="Q52" s="4"/>
      <c r="R52" s="4"/>
      <c r="S52" s="4"/>
      <c r="T52" s="5"/>
      <c r="U52" s="4"/>
      <c r="V52" s="4"/>
      <c r="W52" s="10"/>
      <c r="X52" s="4"/>
      <c r="Y52" s="4"/>
      <c r="Z52" s="4"/>
      <c r="AA52" s="4"/>
      <c r="AB52" s="4"/>
      <c r="AC52" s="5"/>
      <c r="AD52" s="4"/>
      <c r="AE52" s="4"/>
      <c r="AF52" s="10"/>
      <c r="AG52" s="4"/>
      <c r="AH52" s="4"/>
      <c r="AI52" s="4"/>
      <c r="AJ52" s="4"/>
      <c r="AK52" s="4"/>
      <c r="AL52" s="5"/>
      <c r="AM52" s="4"/>
      <c r="AN52" s="4"/>
      <c r="AO52" s="10"/>
      <c r="AP52" s="4"/>
      <c r="AQ52" s="4"/>
      <c r="AR52" s="4"/>
      <c r="AS52" s="4"/>
      <c r="AT52" s="4"/>
      <c r="AU52" s="4"/>
      <c r="AV52" s="4"/>
      <c r="AW52" s="4"/>
      <c r="AX52" s="10"/>
      <c r="AY52" s="4"/>
      <c r="AZ52" s="4"/>
      <c r="BA52" s="4"/>
      <c r="BB52" s="4"/>
      <c r="BC52" s="4"/>
      <c r="BD52" s="4"/>
      <c r="BE52" s="4"/>
      <c r="BF52" s="4"/>
      <c r="BG52" s="10"/>
      <c r="BH52" s="4"/>
      <c r="BI52" s="4"/>
      <c r="BJ52" s="4"/>
      <c r="BK52" s="4"/>
      <c r="BL52" s="4"/>
      <c r="BM52" s="4"/>
      <c r="BN52" s="4"/>
      <c r="BO52" s="4"/>
      <c r="BP52" s="10"/>
      <c r="BQ52" s="4"/>
      <c r="BR52" s="4"/>
      <c r="BS52" s="4"/>
      <c r="BT52" s="4"/>
      <c r="BU52" s="4"/>
      <c r="BV52" s="4"/>
      <c r="BW52" s="4"/>
      <c r="BX52" s="4"/>
      <c r="BY52" s="10"/>
      <c r="BZ52" s="4"/>
      <c r="CA52" s="4"/>
      <c r="CB52" s="4"/>
      <c r="CC52" s="4"/>
      <c r="CD52" s="4"/>
      <c r="CE52" s="4"/>
      <c r="CF52" s="4"/>
      <c r="CG52" s="4"/>
      <c r="CH52" s="10"/>
      <c r="CI52" s="4"/>
      <c r="CJ52" s="4"/>
      <c r="CK52" s="4"/>
      <c r="CL52" s="4"/>
      <c r="CM52" s="4"/>
      <c r="CN52" s="4"/>
      <c r="CO52" s="4"/>
      <c r="CP52" s="4"/>
      <c r="CQ52" s="10"/>
      <c r="CR52" s="4"/>
      <c r="CS52" s="4"/>
      <c r="CT52" s="4"/>
      <c r="CU52" s="4"/>
      <c r="CV52" s="4"/>
      <c r="CW52" s="4"/>
      <c r="CX52" s="4"/>
      <c r="CY52" s="4"/>
      <c r="CZ52" s="10"/>
      <c r="DA52" s="4"/>
      <c r="DB52" s="4"/>
      <c r="DC52" s="4"/>
      <c r="DD52" s="4"/>
      <c r="DE52" s="4"/>
      <c r="DF52" s="5"/>
      <c r="DG52" s="4"/>
      <c r="DH52" s="4"/>
      <c r="DI52" s="10"/>
    </row>
    <row r="53" spans="1:113">
      <c r="B53" s="17"/>
      <c r="E53" s="10"/>
      <c r="F53" s="4"/>
      <c r="G53" s="4"/>
      <c r="H53" s="4"/>
      <c r="I53" s="4"/>
      <c r="J53" s="4"/>
      <c r="K53" s="4"/>
      <c r="L53" s="4"/>
      <c r="M53" s="4"/>
      <c r="N53" s="10"/>
      <c r="O53" s="4"/>
      <c r="P53" s="4"/>
      <c r="Q53" s="4"/>
      <c r="R53" s="4"/>
      <c r="S53" s="4"/>
      <c r="T53" s="4"/>
      <c r="U53" s="4"/>
      <c r="V53" s="4"/>
      <c r="W53" s="10"/>
      <c r="X53" s="4"/>
      <c r="Y53" s="4"/>
      <c r="Z53" s="4"/>
      <c r="AA53" s="4"/>
      <c r="AB53" s="4"/>
      <c r="AC53" s="4"/>
      <c r="AD53" s="4"/>
      <c r="AE53" s="4"/>
      <c r="AF53" s="10"/>
      <c r="AG53" s="4"/>
      <c r="AH53" s="4"/>
      <c r="AI53" s="4"/>
      <c r="AJ53" s="4"/>
      <c r="AK53" s="4"/>
      <c r="AL53" s="4"/>
      <c r="AM53" s="4"/>
      <c r="AN53" s="4"/>
      <c r="AO53" s="10"/>
      <c r="AP53" s="4"/>
      <c r="AQ53" s="4"/>
      <c r="AR53" s="4"/>
      <c r="AS53" s="4"/>
      <c r="AT53" s="4"/>
      <c r="AU53" s="4"/>
      <c r="AV53" s="4"/>
      <c r="AW53" s="4"/>
      <c r="AX53" s="10"/>
      <c r="AY53" s="4"/>
      <c r="AZ53" s="4"/>
      <c r="BA53" s="4"/>
      <c r="BB53" s="4"/>
      <c r="BC53" s="4"/>
      <c r="BD53" s="4"/>
      <c r="BE53" s="4"/>
      <c r="BF53" s="4"/>
      <c r="BG53" s="10"/>
      <c r="BH53" s="4"/>
      <c r="BI53" s="4"/>
      <c r="BJ53" s="4"/>
      <c r="BK53" s="4"/>
      <c r="BL53" s="4"/>
      <c r="BM53" s="4"/>
      <c r="BN53" s="4"/>
      <c r="BO53" s="4"/>
      <c r="BP53" s="10"/>
      <c r="BQ53" s="4"/>
      <c r="BR53" s="4"/>
      <c r="BS53" s="4"/>
      <c r="BT53" s="4"/>
      <c r="BU53" s="4"/>
      <c r="BV53" s="4"/>
      <c r="BW53" s="4"/>
      <c r="BX53" s="4"/>
      <c r="BY53" s="10"/>
      <c r="BZ53" s="4"/>
      <c r="CA53" s="4"/>
      <c r="CB53" s="4"/>
      <c r="CC53" s="4"/>
      <c r="CD53" s="4"/>
      <c r="CE53" s="4"/>
      <c r="CF53" s="4"/>
      <c r="CG53" s="4"/>
      <c r="CH53" s="10"/>
      <c r="CI53" s="4"/>
      <c r="CJ53" s="4"/>
      <c r="CK53" s="4"/>
      <c r="CL53" s="4"/>
      <c r="CM53" s="4"/>
      <c r="CN53" s="4"/>
      <c r="CO53" s="4"/>
      <c r="CP53" s="4"/>
      <c r="CQ53" s="10"/>
      <c r="CR53" s="4"/>
      <c r="CS53" s="4"/>
      <c r="CT53" s="4"/>
      <c r="CU53" s="4"/>
      <c r="CV53" s="4"/>
      <c r="CW53" s="4"/>
      <c r="CX53" s="4"/>
      <c r="CY53" s="4"/>
      <c r="CZ53" s="10"/>
      <c r="DA53" s="4"/>
      <c r="DB53" s="4"/>
      <c r="DC53" s="4"/>
      <c r="DD53" s="4"/>
      <c r="DE53" s="4"/>
      <c r="DF53" s="4"/>
      <c r="DG53" s="4"/>
      <c r="DH53" s="4"/>
      <c r="DI53" s="10"/>
    </row>
    <row r="54" spans="1:113">
      <c r="A54" s="2" t="str">
        <f>INDEX(Map!$A$6:$B$70,MATCH('FY12 Essbase'!C54,Map!$A$6:$A$70,0),2)</f>
        <v>COLODV</v>
      </c>
      <c r="B54" s="17"/>
      <c r="C54" s="3" t="s">
        <v>109</v>
      </c>
      <c r="D54" s="3" t="s">
        <v>111</v>
      </c>
      <c r="E54" s="10"/>
      <c r="F54" s="4">
        <v>516230.85</v>
      </c>
      <c r="G54" s="4">
        <v>46874.74</v>
      </c>
      <c r="H54" s="4">
        <v>23914433.75</v>
      </c>
      <c r="I54" s="4">
        <v>2171475.71</v>
      </c>
      <c r="J54" s="4">
        <v>-3475577.18</v>
      </c>
      <c r="K54" s="5">
        <v>0</v>
      </c>
      <c r="L54" s="4">
        <v>-315588.96999999997</v>
      </c>
      <c r="M54" s="4">
        <v>21731637.719999999</v>
      </c>
      <c r="N54" s="10"/>
      <c r="O54" s="4">
        <v>516230.85</v>
      </c>
      <c r="P54" s="4">
        <v>46874.74</v>
      </c>
      <c r="Q54" s="4">
        <v>23914433.75</v>
      </c>
      <c r="R54" s="4">
        <v>2171475.71</v>
      </c>
      <c r="S54" s="4">
        <v>-3475577.18</v>
      </c>
      <c r="T54" s="5">
        <v>0</v>
      </c>
      <c r="U54" s="4">
        <v>-315588.96999999997</v>
      </c>
      <c r="V54" s="4">
        <v>21731637.719999999</v>
      </c>
      <c r="W54" s="10"/>
      <c r="X54" s="4">
        <v>516230.85</v>
      </c>
      <c r="Y54" s="4">
        <v>46874.74</v>
      </c>
      <c r="Z54" s="4">
        <v>23914433.75</v>
      </c>
      <c r="AA54" s="4">
        <v>2171475.71</v>
      </c>
      <c r="AB54" s="4">
        <v>-3475577.18</v>
      </c>
      <c r="AC54" s="5">
        <v>0</v>
      </c>
      <c r="AD54" s="4">
        <v>-315588.96999999997</v>
      </c>
      <c r="AE54" s="4">
        <v>21731637.719999999</v>
      </c>
      <c r="AF54" s="10"/>
      <c r="AG54" s="4">
        <v>516230.85</v>
      </c>
      <c r="AH54" s="4">
        <v>46874.74</v>
      </c>
      <c r="AI54" s="4">
        <v>23914433.75</v>
      </c>
      <c r="AJ54" s="4">
        <v>2171475.71</v>
      </c>
      <c r="AK54" s="4">
        <v>-3475577.18</v>
      </c>
      <c r="AL54" s="5">
        <v>0</v>
      </c>
      <c r="AM54" s="4">
        <v>-315588.96999999997</v>
      </c>
      <c r="AN54" s="4">
        <v>21731637.719999999</v>
      </c>
      <c r="AO54" s="10"/>
      <c r="AP54" s="4">
        <v>516230.85</v>
      </c>
      <c r="AQ54" s="4">
        <v>46874.74</v>
      </c>
      <c r="AR54" s="4">
        <v>23914433.75</v>
      </c>
      <c r="AS54" s="4">
        <v>2171475.71</v>
      </c>
      <c r="AT54" s="4">
        <v>-3475577.18</v>
      </c>
      <c r="AU54" s="5">
        <v>0</v>
      </c>
      <c r="AV54" s="4">
        <v>-315588.96999999997</v>
      </c>
      <c r="AW54" s="4">
        <v>21731637.719999999</v>
      </c>
      <c r="AX54" s="10"/>
      <c r="AY54" s="4">
        <v>516230.85</v>
      </c>
      <c r="AZ54" s="4">
        <v>46874.74</v>
      </c>
      <c r="BA54" s="4">
        <v>23914433.75</v>
      </c>
      <c r="BB54" s="4">
        <v>2171475.71</v>
      </c>
      <c r="BC54" s="4">
        <v>-3475577.18</v>
      </c>
      <c r="BD54" s="5">
        <v>0</v>
      </c>
      <c r="BE54" s="4">
        <v>-315588.96999999997</v>
      </c>
      <c r="BF54" s="4">
        <v>21731637.719999999</v>
      </c>
      <c r="BG54" s="10"/>
      <c r="BH54" s="4">
        <v>516230.85</v>
      </c>
      <c r="BI54" s="4">
        <v>46874.74</v>
      </c>
      <c r="BJ54" s="4">
        <v>23914433.75</v>
      </c>
      <c r="BK54" s="4">
        <v>2171475.71</v>
      </c>
      <c r="BL54" s="4">
        <v>-3475577.18</v>
      </c>
      <c r="BM54" s="5">
        <v>0</v>
      </c>
      <c r="BN54" s="4">
        <v>-315588.96999999997</v>
      </c>
      <c r="BO54" s="4">
        <v>21731637.719999999</v>
      </c>
      <c r="BP54" s="10"/>
      <c r="BQ54" s="4">
        <v>516230.85</v>
      </c>
      <c r="BR54" s="4">
        <v>46874.74</v>
      </c>
      <c r="BS54" s="4">
        <v>23914433.75</v>
      </c>
      <c r="BT54" s="4">
        <v>2171475.71</v>
      </c>
      <c r="BU54" s="4">
        <v>-3475577.18</v>
      </c>
      <c r="BV54" s="5">
        <v>0</v>
      </c>
      <c r="BW54" s="4">
        <v>-315588.96999999997</v>
      </c>
      <c r="BX54" s="4">
        <v>21731637.719999999</v>
      </c>
      <c r="BY54" s="10"/>
      <c r="BZ54" s="4">
        <v>516230.85</v>
      </c>
      <c r="CA54" s="4">
        <v>46874.74</v>
      </c>
      <c r="CB54" s="4">
        <v>23914433.75</v>
      </c>
      <c r="CC54" s="4">
        <v>2171475.71</v>
      </c>
      <c r="CD54" s="4">
        <v>-3475577.18</v>
      </c>
      <c r="CE54" s="5">
        <v>0</v>
      </c>
      <c r="CF54" s="4">
        <v>-315588.96999999997</v>
      </c>
      <c r="CG54" s="4">
        <v>21731637.719999999</v>
      </c>
      <c r="CH54" s="10"/>
      <c r="CI54" s="4">
        <v>516230.85</v>
      </c>
      <c r="CJ54" s="4">
        <v>46874.74</v>
      </c>
      <c r="CK54" s="4">
        <v>23914433.75</v>
      </c>
      <c r="CL54" s="4">
        <v>2171475.71</v>
      </c>
      <c r="CM54" s="4">
        <v>-3475577.18</v>
      </c>
      <c r="CN54" s="5">
        <v>0</v>
      </c>
      <c r="CO54" s="4">
        <v>-315588.96999999997</v>
      </c>
      <c r="CP54" s="4">
        <v>21731637.719999999</v>
      </c>
      <c r="CQ54" s="10"/>
      <c r="CR54" s="4">
        <v>516230.85</v>
      </c>
      <c r="CS54" s="4">
        <v>46874.74</v>
      </c>
      <c r="CT54" s="4">
        <v>23914433.75</v>
      </c>
      <c r="CU54" s="4">
        <v>2171475.71</v>
      </c>
      <c r="CV54" s="4">
        <v>-3475577.18</v>
      </c>
      <c r="CW54" s="5">
        <v>0</v>
      </c>
      <c r="CX54" s="4">
        <v>-315588.96999999997</v>
      </c>
      <c r="CY54" s="4">
        <v>21731637.719999999</v>
      </c>
      <c r="CZ54" s="10"/>
      <c r="DA54" s="4">
        <v>796134.28</v>
      </c>
      <c r="DB54" s="4">
        <v>53541.2</v>
      </c>
      <c r="DC54" s="4">
        <v>24829642.539999999</v>
      </c>
      <c r="DD54" s="4">
        <v>1669829.77</v>
      </c>
      <c r="DE54" s="4">
        <v>253819.74</v>
      </c>
      <c r="DF54" s="5">
        <v>0</v>
      </c>
      <c r="DG54" s="4">
        <v>17069.75</v>
      </c>
      <c r="DH54" s="4">
        <v>25920686.32</v>
      </c>
      <c r="DI54" s="10"/>
    </row>
    <row r="55" spans="1:113">
      <c r="A55" s="2" t="str">
        <f>INDEX(Map!$A$6:$B$70,MATCH('FY12 Essbase'!C55,Map!$A$6:$A$70,0),2)</f>
        <v>KANSDV</v>
      </c>
      <c r="B55" s="17"/>
      <c r="C55" s="3" t="s">
        <v>110</v>
      </c>
      <c r="D55" s="3" t="s">
        <v>112</v>
      </c>
      <c r="E55" s="10"/>
      <c r="F55" s="4">
        <v>-1933687.96</v>
      </c>
      <c r="G55" s="4">
        <v>-175582.51</v>
      </c>
      <c r="H55" s="4">
        <v>41264028.359999999</v>
      </c>
      <c r="I55" s="4">
        <v>3746851.63</v>
      </c>
      <c r="J55" s="4">
        <v>445535.47</v>
      </c>
      <c r="K55" s="5">
        <v>0</v>
      </c>
      <c r="L55" s="4">
        <v>40455.46</v>
      </c>
      <c r="M55" s="4">
        <v>47606141.390000001</v>
      </c>
      <c r="N55" s="10"/>
      <c r="O55" s="4">
        <v>-1933687.96</v>
      </c>
      <c r="P55" s="4">
        <v>-175582.51</v>
      </c>
      <c r="Q55" s="4">
        <v>41264028.359999999</v>
      </c>
      <c r="R55" s="4">
        <v>3746851.63</v>
      </c>
      <c r="S55" s="4">
        <v>445535.47</v>
      </c>
      <c r="T55" s="5">
        <v>0</v>
      </c>
      <c r="U55" s="4">
        <v>40455.46</v>
      </c>
      <c r="V55" s="4">
        <v>47606141.390000001</v>
      </c>
      <c r="W55" s="10"/>
      <c r="X55" s="4">
        <v>-1933687.96</v>
      </c>
      <c r="Y55" s="4">
        <v>-175582.51</v>
      </c>
      <c r="Z55" s="4">
        <v>41264028.359999999</v>
      </c>
      <c r="AA55" s="4">
        <v>3746851.63</v>
      </c>
      <c r="AB55" s="4">
        <v>445535.47</v>
      </c>
      <c r="AC55" s="5">
        <v>0</v>
      </c>
      <c r="AD55" s="4">
        <v>40455.46</v>
      </c>
      <c r="AE55" s="4">
        <v>47606141.390000001</v>
      </c>
      <c r="AF55" s="10"/>
      <c r="AG55" s="4">
        <v>-1933687.96</v>
      </c>
      <c r="AH55" s="4">
        <v>-175582.51</v>
      </c>
      <c r="AI55" s="4">
        <v>41264028.359999999</v>
      </c>
      <c r="AJ55" s="4">
        <v>3746851.63</v>
      </c>
      <c r="AK55" s="4">
        <v>445535.47</v>
      </c>
      <c r="AL55" s="5">
        <v>0</v>
      </c>
      <c r="AM55" s="4">
        <v>40455.46</v>
      </c>
      <c r="AN55" s="4">
        <v>47606141.390000001</v>
      </c>
      <c r="AO55" s="10"/>
      <c r="AP55" s="4">
        <v>-1933687.96</v>
      </c>
      <c r="AQ55" s="4">
        <v>-175582.51</v>
      </c>
      <c r="AR55" s="4">
        <v>41264028.359999999</v>
      </c>
      <c r="AS55" s="4">
        <v>3746851.63</v>
      </c>
      <c r="AT55" s="4">
        <v>445535.47</v>
      </c>
      <c r="AU55" s="5">
        <v>0</v>
      </c>
      <c r="AV55" s="4">
        <v>40455.46</v>
      </c>
      <c r="AW55" s="4">
        <v>47606141.390000001</v>
      </c>
      <c r="AX55" s="10"/>
      <c r="AY55" s="4">
        <v>-1933687.96</v>
      </c>
      <c r="AZ55" s="4">
        <v>-175582.51</v>
      </c>
      <c r="BA55" s="4">
        <v>41264028.359999999</v>
      </c>
      <c r="BB55" s="4">
        <v>3746851.63</v>
      </c>
      <c r="BC55" s="4">
        <v>445535.47</v>
      </c>
      <c r="BD55" s="5">
        <v>0</v>
      </c>
      <c r="BE55" s="4">
        <v>40455.46</v>
      </c>
      <c r="BF55" s="4">
        <v>47606141.390000001</v>
      </c>
      <c r="BG55" s="10"/>
      <c r="BH55" s="4">
        <v>-1933687.96</v>
      </c>
      <c r="BI55" s="4">
        <v>-175582.51</v>
      </c>
      <c r="BJ55" s="4">
        <v>41264028.359999999</v>
      </c>
      <c r="BK55" s="4">
        <v>3746851.63</v>
      </c>
      <c r="BL55" s="4">
        <v>445535.47</v>
      </c>
      <c r="BM55" s="5">
        <v>0</v>
      </c>
      <c r="BN55" s="4">
        <v>40455.46</v>
      </c>
      <c r="BO55" s="4">
        <v>47606141.390000001</v>
      </c>
      <c r="BP55" s="10"/>
      <c r="BQ55" s="4">
        <v>-1933687.96</v>
      </c>
      <c r="BR55" s="4">
        <v>-175582.51</v>
      </c>
      <c r="BS55" s="4">
        <v>41264028.359999999</v>
      </c>
      <c r="BT55" s="4">
        <v>3746851.63</v>
      </c>
      <c r="BU55" s="4">
        <v>445535.47</v>
      </c>
      <c r="BV55" s="5">
        <v>0</v>
      </c>
      <c r="BW55" s="4">
        <v>40455.46</v>
      </c>
      <c r="BX55" s="4">
        <v>47606141.390000001</v>
      </c>
      <c r="BY55" s="10"/>
      <c r="BZ55" s="4">
        <v>-1933687.96</v>
      </c>
      <c r="CA55" s="4">
        <v>-175582.51</v>
      </c>
      <c r="CB55" s="4">
        <v>41264028.359999999</v>
      </c>
      <c r="CC55" s="4">
        <v>3746851.63</v>
      </c>
      <c r="CD55" s="4">
        <v>445535.47</v>
      </c>
      <c r="CE55" s="5">
        <v>0</v>
      </c>
      <c r="CF55" s="4">
        <v>40455.46</v>
      </c>
      <c r="CG55" s="4">
        <v>47606141.390000001</v>
      </c>
      <c r="CH55" s="10"/>
      <c r="CI55" s="4">
        <v>-1933687.96</v>
      </c>
      <c r="CJ55" s="4">
        <v>-175582.51</v>
      </c>
      <c r="CK55" s="4">
        <v>41264028.359999999</v>
      </c>
      <c r="CL55" s="4">
        <v>3746851.63</v>
      </c>
      <c r="CM55" s="4">
        <v>445535.47</v>
      </c>
      <c r="CN55" s="5">
        <v>0</v>
      </c>
      <c r="CO55" s="4">
        <v>40455.46</v>
      </c>
      <c r="CP55" s="4">
        <v>47606141.390000001</v>
      </c>
      <c r="CQ55" s="10"/>
      <c r="CR55" s="4">
        <v>-1933687.96</v>
      </c>
      <c r="CS55" s="4">
        <v>-175582.51</v>
      </c>
      <c r="CT55" s="4">
        <v>41264028.359999999</v>
      </c>
      <c r="CU55" s="4">
        <v>3746851.63</v>
      </c>
      <c r="CV55" s="4">
        <v>445535.47</v>
      </c>
      <c r="CW55" s="5">
        <v>0</v>
      </c>
      <c r="CX55" s="4">
        <v>40455.46</v>
      </c>
      <c r="CY55" s="4">
        <v>47606141.390000001</v>
      </c>
      <c r="CZ55" s="10"/>
      <c r="DA55" s="4">
        <v>679880.26</v>
      </c>
      <c r="DB55" s="4">
        <v>45722.94</v>
      </c>
      <c r="DC55" s="4">
        <v>46010158.780000001</v>
      </c>
      <c r="DD55" s="4">
        <v>3094250.45</v>
      </c>
      <c r="DE55" s="4">
        <v>1524633.61</v>
      </c>
      <c r="DF55" s="5">
        <v>0</v>
      </c>
      <c r="DG55" s="4">
        <v>102533.84</v>
      </c>
      <c r="DH55" s="4">
        <v>50005973.480000004</v>
      </c>
      <c r="DI55" s="10"/>
    </row>
    <row r="56" spans="1:113">
      <c r="B56" s="17"/>
      <c r="C56" s="3"/>
      <c r="D56" s="3"/>
      <c r="E56" s="10"/>
      <c r="F56" s="4"/>
      <c r="G56" s="4"/>
      <c r="H56" s="4"/>
      <c r="I56" s="4"/>
      <c r="J56" s="4"/>
      <c r="K56" s="5"/>
      <c r="L56" s="4"/>
      <c r="M56" s="4"/>
      <c r="N56" s="10"/>
      <c r="O56" s="4"/>
      <c r="P56" s="4"/>
      <c r="Q56" s="4"/>
      <c r="R56" s="4"/>
      <c r="S56" s="4"/>
      <c r="T56" s="5"/>
      <c r="U56" s="4"/>
      <c r="V56" s="4"/>
      <c r="W56" s="10"/>
      <c r="X56" s="4"/>
      <c r="Y56" s="4"/>
      <c r="Z56" s="4"/>
      <c r="AA56" s="4"/>
      <c r="AB56" s="4"/>
      <c r="AC56" s="5"/>
      <c r="AD56" s="4"/>
      <c r="AE56" s="4"/>
      <c r="AF56" s="10"/>
      <c r="AG56" s="4"/>
      <c r="AH56" s="4"/>
      <c r="AI56" s="4"/>
      <c r="AJ56" s="4"/>
      <c r="AK56" s="4"/>
      <c r="AL56" s="5"/>
      <c r="AM56" s="4"/>
      <c r="AN56" s="4"/>
      <c r="AO56" s="10"/>
      <c r="AP56" s="4"/>
      <c r="AQ56" s="4"/>
      <c r="AR56" s="4"/>
      <c r="AS56" s="4"/>
      <c r="AT56" s="4"/>
      <c r="AU56" s="5"/>
      <c r="AV56" s="4"/>
      <c r="AW56" s="4"/>
      <c r="AX56" s="10"/>
      <c r="AY56" s="4"/>
      <c r="AZ56" s="4"/>
      <c r="BA56" s="4"/>
      <c r="BB56" s="4"/>
      <c r="BC56" s="4"/>
      <c r="BD56" s="5"/>
      <c r="BE56" s="4"/>
      <c r="BF56" s="4"/>
      <c r="BG56" s="10"/>
      <c r="BH56" s="4"/>
      <c r="BI56" s="4"/>
      <c r="BJ56" s="4"/>
      <c r="BK56" s="4"/>
      <c r="BL56" s="4"/>
      <c r="BM56" s="5"/>
      <c r="BN56" s="4"/>
      <c r="BO56" s="4"/>
      <c r="BP56" s="10"/>
      <c r="BQ56" s="4"/>
      <c r="BR56" s="4"/>
      <c r="BS56" s="4"/>
      <c r="BT56" s="4"/>
      <c r="BU56" s="4"/>
      <c r="BV56" s="5"/>
      <c r="BW56" s="4"/>
      <c r="BX56" s="4"/>
      <c r="BY56" s="10"/>
      <c r="BZ56" s="4"/>
      <c r="CA56" s="4"/>
      <c r="CB56" s="4"/>
      <c r="CC56" s="4"/>
      <c r="CD56" s="4"/>
      <c r="CE56" s="5"/>
      <c r="CF56" s="4"/>
      <c r="CG56" s="4"/>
      <c r="CH56" s="10"/>
      <c r="CI56" s="4"/>
      <c r="CJ56" s="4"/>
      <c r="CK56" s="4"/>
      <c r="CL56" s="4"/>
      <c r="CM56" s="4"/>
      <c r="CN56" s="5"/>
      <c r="CO56" s="4"/>
      <c r="CP56" s="4"/>
      <c r="CQ56" s="10"/>
      <c r="CR56" s="4"/>
      <c r="CS56" s="4"/>
      <c r="CT56" s="4"/>
      <c r="CU56" s="4"/>
      <c r="CV56" s="4"/>
      <c r="CW56" s="5"/>
      <c r="CX56" s="4"/>
      <c r="CY56" s="4"/>
      <c r="CZ56" s="10"/>
      <c r="DA56" s="4"/>
      <c r="DB56" s="4"/>
      <c r="DC56" s="4"/>
      <c r="DD56" s="4"/>
      <c r="DE56" s="4"/>
      <c r="DF56" s="5"/>
      <c r="DG56" s="4"/>
      <c r="DH56" s="4"/>
      <c r="DI56" s="10"/>
    </row>
    <row r="57" spans="1:113">
      <c r="B57" s="17"/>
      <c r="E57" s="11"/>
      <c r="F57" s="4"/>
      <c r="G57" s="4"/>
      <c r="H57" s="4"/>
      <c r="I57" s="4"/>
      <c r="J57" s="4"/>
      <c r="K57" s="4"/>
      <c r="L57" s="4"/>
      <c r="M57" s="4"/>
      <c r="N57" s="10"/>
      <c r="O57" s="4"/>
      <c r="P57" s="4"/>
      <c r="Q57" s="4"/>
      <c r="R57" s="4"/>
      <c r="S57" s="4"/>
      <c r="T57" s="4"/>
      <c r="U57" s="4"/>
      <c r="V57" s="4"/>
      <c r="W57" s="10"/>
      <c r="X57" s="4"/>
      <c r="Y57" s="4"/>
      <c r="Z57" s="4"/>
      <c r="AA57" s="4"/>
      <c r="AB57" s="4"/>
      <c r="AC57" s="4"/>
      <c r="AD57" s="4"/>
      <c r="AE57" s="4"/>
      <c r="AF57" s="10"/>
      <c r="AG57" s="4"/>
      <c r="AH57" s="4"/>
      <c r="AI57" s="4"/>
      <c r="AJ57" s="4"/>
      <c r="AK57" s="4"/>
      <c r="AL57" s="4"/>
      <c r="AM57" s="4"/>
      <c r="AN57" s="4"/>
      <c r="AO57" s="10"/>
      <c r="AP57" s="4"/>
      <c r="AQ57" s="4"/>
      <c r="AR57" s="4"/>
      <c r="AS57" s="4"/>
      <c r="AT57" s="4"/>
      <c r="AU57" s="4"/>
      <c r="AV57" s="4"/>
      <c r="AW57" s="4"/>
      <c r="AX57" s="10"/>
      <c r="AY57" s="4"/>
      <c r="AZ57" s="4"/>
      <c r="BA57" s="4"/>
      <c r="BB57" s="4"/>
      <c r="BC57" s="4"/>
      <c r="BD57" s="4"/>
      <c r="BE57" s="4"/>
      <c r="BF57" s="4"/>
      <c r="BG57" s="10"/>
      <c r="BH57" s="4"/>
      <c r="BI57" s="4"/>
      <c r="BJ57" s="4"/>
      <c r="BK57" s="4"/>
      <c r="BL57" s="4"/>
      <c r="BM57" s="4"/>
      <c r="BN57" s="4"/>
      <c r="BO57" s="4"/>
      <c r="BP57" s="10"/>
      <c r="BQ57" s="4"/>
      <c r="BR57" s="4"/>
      <c r="BS57" s="4"/>
      <c r="BT57" s="4"/>
      <c r="BU57" s="4"/>
      <c r="BV57" s="4"/>
      <c r="BW57" s="4"/>
      <c r="BX57" s="4"/>
      <c r="BY57" s="10"/>
      <c r="BZ57" s="4"/>
      <c r="CA57" s="4"/>
      <c r="CB57" s="4"/>
      <c r="CC57" s="4"/>
      <c r="CD57" s="4"/>
      <c r="CE57" s="4"/>
      <c r="CF57" s="4"/>
      <c r="CG57" s="4"/>
      <c r="CH57" s="10"/>
      <c r="CI57" s="4"/>
      <c r="CJ57" s="4"/>
      <c r="CK57" s="4"/>
      <c r="CL57" s="4"/>
      <c r="CM57" s="4"/>
      <c r="CN57" s="4"/>
      <c r="CO57" s="4"/>
      <c r="CP57" s="4"/>
      <c r="CQ57" s="10"/>
      <c r="CR57" s="4"/>
      <c r="CS57" s="4"/>
      <c r="CT57" s="4"/>
      <c r="CU57" s="4"/>
      <c r="CV57" s="4"/>
      <c r="CW57" s="4"/>
      <c r="CX57" s="4"/>
      <c r="CY57" s="4"/>
      <c r="CZ57" s="10"/>
      <c r="DA57" s="4"/>
      <c r="DB57" s="4"/>
      <c r="DC57" s="4"/>
      <c r="DD57" s="4"/>
      <c r="DE57" s="4"/>
      <c r="DF57" s="4"/>
      <c r="DG57" s="4"/>
      <c r="DH57" s="4"/>
      <c r="DI57" s="10"/>
    </row>
    <row r="58" spans="1:113">
      <c r="A58" s="17"/>
      <c r="B58" s="17"/>
      <c r="C58" s="14" t="s">
        <v>115</v>
      </c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</row>
    <row r="59" spans="1:113">
      <c r="A59" s="2" t="str">
        <f>INDEX(Map!$A$6:$B$70,MATCH('FY12 Essbase'!C59,Map!$A$6:$A$70,0),2)</f>
        <v>011DIV</v>
      </c>
      <c r="C59" s="2" t="s">
        <v>113</v>
      </c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</row>
    <row r="60" spans="1:113">
      <c r="A60" s="2" t="str">
        <f>INDEX(Map!$A$6:$B$70,MATCH('FY12 Essbase'!C60,Map!$A$6:$A$70,0),2)</f>
        <v>047DIV</v>
      </c>
      <c r="C60" s="2" t="s">
        <v>114</v>
      </c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</row>
    <row r="61" spans="1:113">
      <c r="A61" s="2" t="str">
        <f>INDEX(Map!$A$6:$B$70,MATCH('FY12 Essbase'!C61,Map!$A$6:$A$70,0),2)</f>
        <v>171DIV</v>
      </c>
      <c r="C61" s="2" t="s">
        <v>120</v>
      </c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</row>
    <row r="62" spans="1:113">
      <c r="A62" s="2" t="str">
        <f>INDEX(Map!$A$6:$B$70,MATCH('FY12 Essbase'!C62,Map!$A$6:$A$70,0),2)</f>
        <v>979DIV</v>
      </c>
      <c r="C62" s="2" t="s">
        <v>116</v>
      </c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</row>
    <row r="63" spans="1:113">
      <c r="A63" s="2" t="str">
        <f>INDEX(Map!$A$6:$B$70,MATCH('FY12 Essbase'!C63,Map!$A$6:$A$70,0),2)</f>
        <v>989DIV</v>
      </c>
      <c r="C63" s="2" t="s">
        <v>117</v>
      </c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</row>
    <row r="64" spans="1:113">
      <c r="A64" s="2" t="str">
        <f>INDEX(Map!$A$6:$B$70,MATCH('FY12 Essbase'!C64,Map!$A$6:$A$70,0),2)</f>
        <v>990DIV</v>
      </c>
      <c r="C64" s="2" t="s">
        <v>118</v>
      </c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</row>
  </sheetData>
  <sortState ref="C9:DL50">
    <sortCondition ref="C9"/>
  </sortState>
  <pageMargins left="0.7" right="0.7" top="0.75" bottom="0.75" header="0.3" footer="0.3"/>
  <customProperties>
    <customPr name="_pios_id" r:id="rId1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I66"/>
  <sheetViews>
    <sheetView workbookViewId="0">
      <selection activeCell="E39" sqref="E39"/>
    </sheetView>
  </sheetViews>
  <sheetFormatPr defaultRowHeight="12.75"/>
  <cols>
    <col min="1" max="1" width="9.140625" style="2"/>
    <col min="2" max="2" width="2.5703125" style="18" customWidth="1"/>
    <col min="3" max="3" width="9.140625" style="2"/>
    <col min="4" max="4" width="44.42578125" style="2" bestFit="1" customWidth="1"/>
    <col min="5" max="5" width="1.42578125" style="2" customWidth="1"/>
    <col min="6" max="6" width="14.7109375" style="2" bestFit="1" customWidth="1"/>
    <col min="7" max="7" width="13.5703125" style="2" bestFit="1" customWidth="1"/>
    <col min="8" max="8" width="16" style="2" bestFit="1" customWidth="1"/>
    <col min="9" max="9" width="13.7109375" style="2" bestFit="1" customWidth="1"/>
    <col min="10" max="10" width="14.5703125" style="2" bestFit="1" customWidth="1"/>
    <col min="11" max="11" width="9.42578125" style="2" bestFit="1" customWidth="1"/>
    <col min="12" max="12" width="13.28515625" style="2" bestFit="1" customWidth="1"/>
    <col min="13" max="13" width="15.28515625" style="2" bestFit="1" customWidth="1"/>
    <col min="14" max="14" width="1.42578125" style="2" customWidth="1"/>
    <col min="15" max="15" width="14.7109375" style="2" bestFit="1" customWidth="1"/>
    <col min="16" max="16" width="13.7109375" style="2" bestFit="1" customWidth="1"/>
    <col min="17" max="17" width="16.140625" style="2" bestFit="1" customWidth="1"/>
    <col min="18" max="18" width="13.7109375" style="2" bestFit="1" customWidth="1"/>
    <col min="19" max="19" width="14.7109375" style="2" bestFit="1" customWidth="1"/>
    <col min="20" max="20" width="9.42578125" style="2" bestFit="1" customWidth="1"/>
    <col min="21" max="21" width="13.28515625" style="2" bestFit="1" customWidth="1"/>
    <col min="22" max="22" width="15.28515625" style="2" bestFit="1" customWidth="1"/>
    <col min="23" max="23" width="1.42578125" style="2" customWidth="1"/>
    <col min="24" max="24" width="14.7109375" style="2" bestFit="1" customWidth="1"/>
    <col min="25" max="25" width="13.7109375" style="2" bestFit="1" customWidth="1"/>
    <col min="26" max="26" width="16.140625" style="2" bestFit="1" customWidth="1"/>
    <col min="27" max="27" width="13.7109375" style="2" bestFit="1" customWidth="1"/>
    <col min="28" max="28" width="14.7109375" style="2" bestFit="1" customWidth="1"/>
    <col min="29" max="29" width="9.42578125" style="2" bestFit="1" customWidth="1"/>
    <col min="30" max="30" width="13.28515625" style="2" bestFit="1" customWidth="1"/>
    <col min="31" max="31" width="16.140625" style="2" bestFit="1" customWidth="1"/>
    <col min="32" max="32" width="1.42578125" style="2" customWidth="1"/>
    <col min="33" max="33" width="14.7109375" style="2" bestFit="1" customWidth="1"/>
    <col min="34" max="34" width="13.7109375" style="2" bestFit="1" customWidth="1"/>
    <col min="35" max="35" width="16.140625" style="2" bestFit="1" customWidth="1"/>
    <col min="36" max="36" width="13.7109375" style="2" bestFit="1" customWidth="1"/>
    <col min="37" max="37" width="14.7109375" style="2" bestFit="1" customWidth="1"/>
    <col min="38" max="38" width="9.42578125" style="2" bestFit="1" customWidth="1"/>
    <col min="39" max="39" width="13.7109375" style="2" bestFit="1" customWidth="1"/>
    <col min="40" max="40" width="16.140625" style="2" bestFit="1" customWidth="1"/>
    <col min="41" max="41" width="1.42578125" style="2" customWidth="1"/>
    <col min="42" max="42" width="14.7109375" style="2" bestFit="1" customWidth="1"/>
    <col min="43" max="43" width="13.7109375" style="2" bestFit="1" customWidth="1"/>
    <col min="44" max="44" width="16.140625" style="2" bestFit="1" customWidth="1"/>
    <col min="45" max="45" width="13.7109375" style="2" bestFit="1" customWidth="1"/>
    <col min="46" max="46" width="14.7109375" style="2" bestFit="1" customWidth="1"/>
    <col min="47" max="47" width="11.7109375" style="2" bestFit="1" customWidth="1"/>
    <col min="48" max="48" width="13.7109375" style="2" bestFit="1" customWidth="1"/>
    <col min="49" max="49" width="16.140625" style="2" bestFit="1" customWidth="1"/>
    <col min="50" max="50" width="1.42578125" style="2" customWidth="1"/>
    <col min="51" max="51" width="14.7109375" style="2" bestFit="1" customWidth="1"/>
    <col min="52" max="52" width="13.7109375" style="2" bestFit="1" customWidth="1"/>
    <col min="53" max="53" width="16.140625" style="2" bestFit="1" customWidth="1"/>
    <col min="54" max="54" width="13.7109375" style="2" bestFit="1" customWidth="1"/>
    <col min="55" max="55" width="14.7109375" style="2" bestFit="1" customWidth="1"/>
    <col min="56" max="56" width="11.7109375" style="2" bestFit="1" customWidth="1"/>
    <col min="57" max="57" width="13.7109375" style="2" bestFit="1" customWidth="1"/>
    <col min="58" max="58" width="16.140625" style="2" bestFit="1" customWidth="1"/>
    <col min="59" max="59" width="1.42578125" style="2" customWidth="1"/>
    <col min="60" max="60" width="14.7109375" style="2" bestFit="1" customWidth="1"/>
    <col min="61" max="61" width="13.7109375" style="2" bestFit="1" customWidth="1"/>
    <col min="62" max="62" width="16.140625" style="2" bestFit="1" customWidth="1"/>
    <col min="63" max="63" width="13.7109375" style="2" bestFit="1" customWidth="1"/>
    <col min="64" max="64" width="14.7109375" style="2" bestFit="1" customWidth="1"/>
    <col min="65" max="65" width="11.7109375" style="2" bestFit="1" customWidth="1"/>
    <col min="66" max="66" width="13.7109375" style="2" bestFit="1" customWidth="1"/>
    <col min="67" max="67" width="16.140625" style="2" bestFit="1" customWidth="1"/>
    <col min="68" max="68" width="1.42578125" style="2" customWidth="1"/>
    <col min="69" max="69" width="14.7109375" style="2" bestFit="1" customWidth="1"/>
    <col min="70" max="70" width="13.7109375" style="2" bestFit="1" customWidth="1"/>
    <col min="71" max="71" width="16.140625" style="2" bestFit="1" customWidth="1"/>
    <col min="72" max="72" width="13.7109375" style="2" bestFit="1" customWidth="1"/>
    <col min="73" max="73" width="14.7109375" style="2" bestFit="1" customWidth="1"/>
    <col min="74" max="74" width="11.7109375" style="2" bestFit="1" customWidth="1"/>
    <col min="75" max="75" width="13.7109375" style="2" bestFit="1" customWidth="1"/>
    <col min="76" max="76" width="16.140625" style="2" bestFit="1" customWidth="1"/>
    <col min="77" max="77" width="1.42578125" style="2" customWidth="1"/>
    <col min="78" max="78" width="14.7109375" style="2" bestFit="1" customWidth="1"/>
    <col min="79" max="79" width="13.7109375" style="2" bestFit="1" customWidth="1"/>
    <col min="80" max="80" width="16.140625" style="2" bestFit="1" customWidth="1"/>
    <col min="81" max="81" width="13.7109375" style="2" bestFit="1" customWidth="1"/>
    <col min="82" max="82" width="14.7109375" style="2" bestFit="1" customWidth="1"/>
    <col min="83" max="83" width="11.7109375" style="2" bestFit="1" customWidth="1"/>
    <col min="84" max="84" width="13.7109375" style="2" bestFit="1" customWidth="1"/>
    <col min="85" max="85" width="16.140625" style="2" bestFit="1" customWidth="1"/>
    <col min="86" max="86" width="1.42578125" style="2" customWidth="1"/>
    <col min="87" max="87" width="14.7109375" style="2" bestFit="1" customWidth="1"/>
    <col min="88" max="88" width="13.7109375" style="2" bestFit="1" customWidth="1"/>
    <col min="89" max="89" width="16.140625" style="2" bestFit="1" customWidth="1"/>
    <col min="90" max="90" width="13.7109375" style="2" bestFit="1" customWidth="1"/>
    <col min="91" max="91" width="14.7109375" style="2" bestFit="1" customWidth="1"/>
    <col min="92" max="92" width="11.7109375" style="2" bestFit="1" customWidth="1"/>
    <col min="93" max="93" width="13.7109375" style="2" bestFit="1" customWidth="1"/>
    <col min="94" max="94" width="16.140625" style="2" bestFit="1" customWidth="1"/>
    <col min="95" max="95" width="1.42578125" style="2" customWidth="1"/>
    <col min="96" max="96" width="14.7109375" style="2" bestFit="1" customWidth="1"/>
    <col min="97" max="97" width="13.7109375" style="2" bestFit="1" customWidth="1"/>
    <col min="98" max="98" width="16.140625" style="2" bestFit="1" customWidth="1"/>
    <col min="99" max="99" width="13.7109375" style="2" bestFit="1" customWidth="1"/>
    <col min="100" max="100" width="14.7109375" style="2" bestFit="1" customWidth="1"/>
    <col min="101" max="101" width="9.42578125" style="2" bestFit="1" customWidth="1"/>
    <col min="102" max="102" width="13.7109375" style="2" bestFit="1" customWidth="1"/>
    <col min="103" max="103" width="16.140625" style="2" bestFit="1" customWidth="1"/>
    <col min="104" max="104" width="1.42578125" style="2" customWidth="1"/>
    <col min="105" max="105" width="14.7109375" style="2" bestFit="1" customWidth="1"/>
    <col min="106" max="106" width="13.7109375" style="2" bestFit="1" customWidth="1"/>
    <col min="107" max="107" width="16.140625" style="2" bestFit="1" customWidth="1"/>
    <col min="108" max="108" width="13.7109375" style="2" bestFit="1" customWidth="1"/>
    <col min="109" max="109" width="14.7109375" style="2" bestFit="1" customWidth="1"/>
    <col min="110" max="110" width="9.42578125" style="2" bestFit="1" customWidth="1"/>
    <col min="111" max="111" width="13.5703125" style="2" bestFit="1" customWidth="1"/>
    <col min="112" max="112" width="16.140625" style="2" bestFit="1" customWidth="1"/>
    <col min="113" max="113" width="1.42578125" style="2" customWidth="1"/>
    <col min="114" max="16384" width="9.140625" style="2"/>
  </cols>
  <sheetData>
    <row r="1" spans="1:113">
      <c r="B1" s="17" t="s">
        <v>130</v>
      </c>
      <c r="D1" s="3" t="s">
        <v>4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5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6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122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B7" s="17"/>
      <c r="E7" s="21"/>
      <c r="F7" s="22" t="s">
        <v>7</v>
      </c>
      <c r="G7" s="22" t="s">
        <v>7</v>
      </c>
      <c r="H7" s="22" t="s">
        <v>7</v>
      </c>
      <c r="I7" s="22" t="s">
        <v>7</v>
      </c>
      <c r="J7" s="22" t="s">
        <v>7</v>
      </c>
      <c r="K7" s="22" t="s">
        <v>7</v>
      </c>
      <c r="L7" s="22" t="s">
        <v>7</v>
      </c>
      <c r="M7" s="22" t="s">
        <v>7</v>
      </c>
      <c r="N7" s="21"/>
      <c r="O7" s="22" t="s">
        <v>8</v>
      </c>
      <c r="P7" s="22" t="s">
        <v>8</v>
      </c>
      <c r="Q7" s="22" t="s">
        <v>8</v>
      </c>
      <c r="R7" s="22" t="s">
        <v>8</v>
      </c>
      <c r="S7" s="22" t="s">
        <v>8</v>
      </c>
      <c r="T7" s="22" t="s">
        <v>8</v>
      </c>
      <c r="U7" s="22" t="s">
        <v>8</v>
      </c>
      <c r="V7" s="22" t="s">
        <v>8</v>
      </c>
      <c r="W7" s="21"/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1"/>
      <c r="AG7" s="22" t="s">
        <v>10</v>
      </c>
      <c r="AH7" s="22" t="s">
        <v>10</v>
      </c>
      <c r="AI7" s="22" t="s">
        <v>10</v>
      </c>
      <c r="AJ7" s="22" t="s">
        <v>10</v>
      </c>
      <c r="AK7" s="22" t="s">
        <v>10</v>
      </c>
      <c r="AL7" s="22" t="s">
        <v>10</v>
      </c>
      <c r="AM7" s="22" t="s">
        <v>10</v>
      </c>
      <c r="AN7" s="22" t="s">
        <v>10</v>
      </c>
      <c r="AO7" s="21"/>
      <c r="AP7" s="22" t="s">
        <v>11</v>
      </c>
      <c r="AQ7" s="22" t="s">
        <v>11</v>
      </c>
      <c r="AR7" s="22" t="s">
        <v>11</v>
      </c>
      <c r="AS7" s="22" t="s">
        <v>11</v>
      </c>
      <c r="AT7" s="22" t="s">
        <v>11</v>
      </c>
      <c r="AU7" s="22" t="s">
        <v>11</v>
      </c>
      <c r="AV7" s="22" t="s">
        <v>11</v>
      </c>
      <c r="AW7" s="22" t="s">
        <v>11</v>
      </c>
      <c r="AX7" s="21"/>
      <c r="AY7" s="22" t="s">
        <v>12</v>
      </c>
      <c r="AZ7" s="22" t="s">
        <v>12</v>
      </c>
      <c r="BA7" s="22" t="s">
        <v>12</v>
      </c>
      <c r="BB7" s="22" t="s">
        <v>12</v>
      </c>
      <c r="BC7" s="22" t="s">
        <v>12</v>
      </c>
      <c r="BD7" s="22" t="s">
        <v>12</v>
      </c>
      <c r="BE7" s="22" t="s">
        <v>12</v>
      </c>
      <c r="BF7" s="22" t="s">
        <v>12</v>
      </c>
      <c r="BG7" s="21"/>
      <c r="BH7" s="22" t="s">
        <v>13</v>
      </c>
      <c r="BI7" s="22" t="s">
        <v>13</v>
      </c>
      <c r="BJ7" s="22" t="s">
        <v>13</v>
      </c>
      <c r="BK7" s="22" t="s">
        <v>13</v>
      </c>
      <c r="BL7" s="22" t="s">
        <v>13</v>
      </c>
      <c r="BM7" s="22" t="s">
        <v>13</v>
      </c>
      <c r="BN7" s="22" t="s">
        <v>13</v>
      </c>
      <c r="BO7" s="22" t="s">
        <v>13</v>
      </c>
      <c r="BP7" s="21"/>
      <c r="BQ7" s="22" t="s">
        <v>1</v>
      </c>
      <c r="BR7" s="22" t="s">
        <v>1</v>
      </c>
      <c r="BS7" s="22" t="s">
        <v>1</v>
      </c>
      <c r="BT7" s="22" t="s">
        <v>1</v>
      </c>
      <c r="BU7" s="22" t="s">
        <v>1</v>
      </c>
      <c r="BV7" s="22" t="s">
        <v>1</v>
      </c>
      <c r="BW7" s="22" t="s">
        <v>1</v>
      </c>
      <c r="BX7" s="22" t="s">
        <v>1</v>
      </c>
      <c r="BY7" s="21"/>
      <c r="BZ7" s="22" t="s">
        <v>14</v>
      </c>
      <c r="CA7" s="22" t="s">
        <v>14</v>
      </c>
      <c r="CB7" s="22" t="s">
        <v>14</v>
      </c>
      <c r="CC7" s="22" t="s">
        <v>14</v>
      </c>
      <c r="CD7" s="22" t="s">
        <v>14</v>
      </c>
      <c r="CE7" s="22" t="s">
        <v>14</v>
      </c>
      <c r="CF7" s="22" t="s">
        <v>14</v>
      </c>
      <c r="CG7" s="22" t="s">
        <v>14</v>
      </c>
      <c r="CH7" s="21"/>
      <c r="CI7" s="22" t="s">
        <v>15</v>
      </c>
      <c r="CJ7" s="22" t="s">
        <v>15</v>
      </c>
      <c r="CK7" s="22" t="s">
        <v>15</v>
      </c>
      <c r="CL7" s="22" t="s">
        <v>15</v>
      </c>
      <c r="CM7" s="22" t="s">
        <v>15</v>
      </c>
      <c r="CN7" s="22" t="s">
        <v>15</v>
      </c>
      <c r="CO7" s="22" t="s">
        <v>15</v>
      </c>
      <c r="CP7" s="22" t="s">
        <v>15</v>
      </c>
      <c r="CQ7" s="21"/>
      <c r="CR7" s="22" t="s">
        <v>16</v>
      </c>
      <c r="CS7" s="22" t="s">
        <v>16</v>
      </c>
      <c r="CT7" s="22" t="s">
        <v>16</v>
      </c>
      <c r="CU7" s="22" t="s">
        <v>16</v>
      </c>
      <c r="CV7" s="22" t="s">
        <v>16</v>
      </c>
      <c r="CW7" s="22" t="s">
        <v>16</v>
      </c>
      <c r="CX7" s="22" t="s">
        <v>16</v>
      </c>
      <c r="CY7" s="22" t="s">
        <v>16</v>
      </c>
      <c r="CZ7" s="21"/>
      <c r="DA7" s="22" t="s">
        <v>17</v>
      </c>
      <c r="DB7" s="22" t="s">
        <v>17</v>
      </c>
      <c r="DC7" s="22" t="s">
        <v>17</v>
      </c>
      <c r="DD7" s="22" t="s">
        <v>17</v>
      </c>
      <c r="DE7" s="22" t="s">
        <v>17</v>
      </c>
      <c r="DF7" s="22" t="s">
        <v>17</v>
      </c>
      <c r="DG7" s="22" t="s">
        <v>17</v>
      </c>
      <c r="DH7" s="22" t="s">
        <v>17</v>
      </c>
      <c r="DI7" s="21"/>
    </row>
    <row r="8" spans="1:113" ht="38.25">
      <c r="A8" s="16" t="s">
        <v>129</v>
      </c>
      <c r="B8" s="17" t="s">
        <v>134</v>
      </c>
      <c r="E8" s="9"/>
      <c r="F8" s="1" t="s">
        <v>18</v>
      </c>
      <c r="G8" s="1" t="s">
        <v>19</v>
      </c>
      <c r="H8" s="1" t="s">
        <v>20</v>
      </c>
      <c r="I8" s="1" t="s">
        <v>21</v>
      </c>
      <c r="J8" s="1" t="s">
        <v>22</v>
      </c>
      <c r="K8" s="1" t="s">
        <v>23</v>
      </c>
      <c r="L8" s="1" t="s">
        <v>24</v>
      </c>
      <c r="M8" s="1" t="s">
        <v>2</v>
      </c>
      <c r="N8" s="9"/>
      <c r="O8" s="1" t="s">
        <v>18</v>
      </c>
      <c r="P8" s="1" t="s">
        <v>19</v>
      </c>
      <c r="Q8" s="1" t="s">
        <v>20</v>
      </c>
      <c r="R8" s="1" t="s">
        <v>21</v>
      </c>
      <c r="S8" s="1" t="s">
        <v>22</v>
      </c>
      <c r="T8" s="1" t="s">
        <v>23</v>
      </c>
      <c r="U8" s="1" t="s">
        <v>24</v>
      </c>
      <c r="V8" s="1" t="s">
        <v>2</v>
      </c>
      <c r="W8" s="9"/>
      <c r="X8" s="1" t="s">
        <v>18</v>
      </c>
      <c r="Y8" s="1" t="s">
        <v>19</v>
      </c>
      <c r="Z8" s="1" t="s">
        <v>20</v>
      </c>
      <c r="AA8" s="1" t="s">
        <v>21</v>
      </c>
      <c r="AB8" s="1" t="s">
        <v>22</v>
      </c>
      <c r="AC8" s="1" t="s">
        <v>23</v>
      </c>
      <c r="AD8" s="1" t="s">
        <v>24</v>
      </c>
      <c r="AE8" s="1" t="s">
        <v>2</v>
      </c>
      <c r="AF8" s="9"/>
      <c r="AG8" s="1" t="s">
        <v>18</v>
      </c>
      <c r="AH8" s="1" t="s">
        <v>19</v>
      </c>
      <c r="AI8" s="1" t="s">
        <v>20</v>
      </c>
      <c r="AJ8" s="1" t="s">
        <v>21</v>
      </c>
      <c r="AK8" s="1" t="s">
        <v>22</v>
      </c>
      <c r="AL8" s="1" t="s">
        <v>23</v>
      </c>
      <c r="AM8" s="1" t="s">
        <v>24</v>
      </c>
      <c r="AN8" s="1" t="s">
        <v>2</v>
      </c>
      <c r="AO8" s="9"/>
      <c r="AP8" s="1" t="s">
        <v>18</v>
      </c>
      <c r="AQ8" s="1" t="s">
        <v>19</v>
      </c>
      <c r="AR8" s="1" t="s">
        <v>20</v>
      </c>
      <c r="AS8" s="1" t="s">
        <v>21</v>
      </c>
      <c r="AT8" s="1" t="s">
        <v>22</v>
      </c>
      <c r="AU8" s="1" t="s">
        <v>23</v>
      </c>
      <c r="AV8" s="1" t="s">
        <v>24</v>
      </c>
      <c r="AW8" s="1" t="s">
        <v>2</v>
      </c>
      <c r="AX8" s="9"/>
      <c r="AY8" s="1" t="s">
        <v>18</v>
      </c>
      <c r="AZ8" s="1" t="s">
        <v>19</v>
      </c>
      <c r="BA8" s="1" t="s">
        <v>20</v>
      </c>
      <c r="BB8" s="1" t="s">
        <v>21</v>
      </c>
      <c r="BC8" s="1" t="s">
        <v>22</v>
      </c>
      <c r="BD8" s="1" t="s">
        <v>23</v>
      </c>
      <c r="BE8" s="1" t="s">
        <v>24</v>
      </c>
      <c r="BF8" s="1" t="s">
        <v>2</v>
      </c>
      <c r="BG8" s="9"/>
      <c r="BH8" s="1" t="s">
        <v>18</v>
      </c>
      <c r="BI8" s="1" t="s">
        <v>19</v>
      </c>
      <c r="BJ8" s="1" t="s">
        <v>20</v>
      </c>
      <c r="BK8" s="1" t="s">
        <v>21</v>
      </c>
      <c r="BL8" s="1" t="s">
        <v>22</v>
      </c>
      <c r="BM8" s="1" t="s">
        <v>23</v>
      </c>
      <c r="BN8" s="1" t="s">
        <v>24</v>
      </c>
      <c r="BO8" s="1" t="s">
        <v>2</v>
      </c>
      <c r="BP8" s="9"/>
      <c r="BQ8" s="1" t="s">
        <v>18</v>
      </c>
      <c r="BR8" s="1" t="s">
        <v>19</v>
      </c>
      <c r="BS8" s="1" t="s">
        <v>20</v>
      </c>
      <c r="BT8" s="1" t="s">
        <v>21</v>
      </c>
      <c r="BU8" s="1" t="s">
        <v>22</v>
      </c>
      <c r="BV8" s="1" t="s">
        <v>23</v>
      </c>
      <c r="BW8" s="1" t="s">
        <v>24</v>
      </c>
      <c r="BX8" s="1" t="s">
        <v>2</v>
      </c>
      <c r="BY8" s="9"/>
      <c r="BZ8" s="1" t="s">
        <v>18</v>
      </c>
      <c r="CA8" s="1" t="s">
        <v>19</v>
      </c>
      <c r="CB8" s="1" t="s">
        <v>20</v>
      </c>
      <c r="CC8" s="1" t="s">
        <v>21</v>
      </c>
      <c r="CD8" s="1" t="s">
        <v>22</v>
      </c>
      <c r="CE8" s="1" t="s">
        <v>23</v>
      </c>
      <c r="CF8" s="1" t="s">
        <v>24</v>
      </c>
      <c r="CG8" s="1" t="s">
        <v>2</v>
      </c>
      <c r="CH8" s="9"/>
      <c r="CI8" s="1" t="s">
        <v>18</v>
      </c>
      <c r="CJ8" s="1" t="s">
        <v>19</v>
      </c>
      <c r="CK8" s="1" t="s">
        <v>20</v>
      </c>
      <c r="CL8" s="1" t="s">
        <v>21</v>
      </c>
      <c r="CM8" s="1" t="s">
        <v>22</v>
      </c>
      <c r="CN8" s="1" t="s">
        <v>23</v>
      </c>
      <c r="CO8" s="1" t="s">
        <v>24</v>
      </c>
      <c r="CP8" s="1" t="s">
        <v>2</v>
      </c>
      <c r="CQ8" s="9"/>
      <c r="CR8" s="1" t="s">
        <v>18</v>
      </c>
      <c r="CS8" s="1" t="s">
        <v>19</v>
      </c>
      <c r="CT8" s="1" t="s">
        <v>20</v>
      </c>
      <c r="CU8" s="1" t="s">
        <v>21</v>
      </c>
      <c r="CV8" s="1" t="s">
        <v>22</v>
      </c>
      <c r="CW8" s="1" t="s">
        <v>23</v>
      </c>
      <c r="CX8" s="1" t="s">
        <v>24</v>
      </c>
      <c r="CY8" s="1" t="s">
        <v>2</v>
      </c>
      <c r="CZ8" s="9"/>
      <c r="DA8" s="1" t="s">
        <v>18</v>
      </c>
      <c r="DB8" s="1" t="s">
        <v>19</v>
      </c>
      <c r="DC8" s="1" t="s">
        <v>20</v>
      </c>
      <c r="DD8" s="1" t="s">
        <v>21</v>
      </c>
      <c r="DE8" s="1" t="s">
        <v>22</v>
      </c>
      <c r="DF8" s="1" t="s">
        <v>23</v>
      </c>
      <c r="DG8" s="1" t="s">
        <v>24</v>
      </c>
      <c r="DH8" s="1" t="s">
        <v>2</v>
      </c>
      <c r="DI8" s="9"/>
    </row>
    <row r="9" spans="1:113">
      <c r="A9" s="2" t="str">
        <f>INDEX(Map!$A$6:$B$70,MATCH('FY11 Essbase'!C9,Map!$A$6:$A$70,0),2)</f>
        <v>001DIV</v>
      </c>
      <c r="B9" s="17" t="s">
        <v>135</v>
      </c>
      <c r="C9" s="3" t="s">
        <v>79</v>
      </c>
      <c r="D9" s="3" t="s">
        <v>37</v>
      </c>
      <c r="E9" s="10"/>
      <c r="F9" s="4">
        <v>422.98</v>
      </c>
      <c r="G9" s="4">
        <v>38.409999999999997</v>
      </c>
      <c r="H9" s="4">
        <v>41982.78</v>
      </c>
      <c r="I9" s="4">
        <v>3812.12</v>
      </c>
      <c r="J9" s="4">
        <v>-3669.47</v>
      </c>
      <c r="K9" s="5">
        <v>0</v>
      </c>
      <c r="L9" s="4">
        <v>-333.19</v>
      </c>
      <c r="M9" s="4">
        <v>41330.85</v>
      </c>
      <c r="N9" s="10"/>
      <c r="O9" s="4">
        <v>422.98</v>
      </c>
      <c r="P9" s="4">
        <v>38.409999999999997</v>
      </c>
      <c r="Q9" s="4">
        <v>41982.78</v>
      </c>
      <c r="R9" s="4">
        <v>3812.12</v>
      </c>
      <c r="S9" s="4">
        <v>-3669.47</v>
      </c>
      <c r="T9" s="5">
        <v>0</v>
      </c>
      <c r="U9" s="4">
        <v>-333.19</v>
      </c>
      <c r="V9" s="4">
        <v>41330.85</v>
      </c>
      <c r="W9" s="10"/>
      <c r="X9" s="4">
        <v>422.98</v>
      </c>
      <c r="Y9" s="4">
        <v>38.409999999999997</v>
      </c>
      <c r="Z9" s="4">
        <v>41982.78</v>
      </c>
      <c r="AA9" s="4">
        <v>3812.12</v>
      </c>
      <c r="AB9" s="4">
        <v>-3669.47</v>
      </c>
      <c r="AC9" s="5">
        <v>0</v>
      </c>
      <c r="AD9" s="4">
        <v>-333.19</v>
      </c>
      <c r="AE9" s="4">
        <v>41330.85</v>
      </c>
      <c r="AF9" s="10"/>
      <c r="AG9" s="4">
        <v>422.98</v>
      </c>
      <c r="AH9" s="4">
        <v>38.409999999999997</v>
      </c>
      <c r="AI9" s="4">
        <v>41982.78</v>
      </c>
      <c r="AJ9" s="4">
        <v>3812.12</v>
      </c>
      <c r="AK9" s="4">
        <v>-3669.47</v>
      </c>
      <c r="AL9" s="5">
        <v>0</v>
      </c>
      <c r="AM9" s="4">
        <v>-333.19</v>
      </c>
      <c r="AN9" s="4">
        <v>41330.85</v>
      </c>
      <c r="AO9" s="10"/>
      <c r="AP9" s="4">
        <v>422.98</v>
      </c>
      <c r="AQ9" s="4">
        <v>38.409999999999997</v>
      </c>
      <c r="AR9" s="4">
        <v>41982.78</v>
      </c>
      <c r="AS9" s="4">
        <v>3812.12</v>
      </c>
      <c r="AT9" s="4">
        <v>-3669.47</v>
      </c>
      <c r="AU9" s="5">
        <v>0</v>
      </c>
      <c r="AV9" s="4">
        <v>-333.19</v>
      </c>
      <c r="AW9" s="4">
        <v>41330.85</v>
      </c>
      <c r="AX9" s="10"/>
      <c r="AY9" s="4">
        <v>422.98</v>
      </c>
      <c r="AZ9" s="4">
        <v>38.409999999999997</v>
      </c>
      <c r="BA9" s="4">
        <v>41982.78</v>
      </c>
      <c r="BB9" s="4">
        <v>3812.12</v>
      </c>
      <c r="BC9" s="4">
        <v>-3669.47</v>
      </c>
      <c r="BD9" s="5">
        <v>0</v>
      </c>
      <c r="BE9" s="4">
        <v>-333.19</v>
      </c>
      <c r="BF9" s="4">
        <v>41330.85</v>
      </c>
      <c r="BG9" s="10"/>
      <c r="BH9" s="4">
        <v>422.98</v>
      </c>
      <c r="BI9" s="4">
        <v>38.409999999999997</v>
      </c>
      <c r="BJ9" s="4">
        <v>41982.78</v>
      </c>
      <c r="BK9" s="4">
        <v>3812.12</v>
      </c>
      <c r="BL9" s="4">
        <v>-3669.47</v>
      </c>
      <c r="BM9" s="5">
        <v>0</v>
      </c>
      <c r="BN9" s="4">
        <v>-333.19</v>
      </c>
      <c r="BO9" s="4">
        <v>41330.85</v>
      </c>
      <c r="BP9" s="10"/>
      <c r="BQ9" s="4">
        <v>422.98</v>
      </c>
      <c r="BR9" s="4">
        <v>38.409999999999997</v>
      </c>
      <c r="BS9" s="4">
        <v>41982.78</v>
      </c>
      <c r="BT9" s="4">
        <v>3812.12</v>
      </c>
      <c r="BU9" s="4">
        <v>-3669.47</v>
      </c>
      <c r="BV9" s="5">
        <v>0</v>
      </c>
      <c r="BW9" s="4">
        <v>-333.19</v>
      </c>
      <c r="BX9" s="4">
        <v>41330.85</v>
      </c>
      <c r="BY9" s="10"/>
      <c r="BZ9" s="4">
        <v>422.98</v>
      </c>
      <c r="CA9" s="4">
        <v>38.409999999999997</v>
      </c>
      <c r="CB9" s="4">
        <v>41982.78</v>
      </c>
      <c r="CC9" s="4">
        <v>3812.12</v>
      </c>
      <c r="CD9" s="4">
        <v>-3669.47</v>
      </c>
      <c r="CE9" s="5">
        <v>0</v>
      </c>
      <c r="CF9" s="4">
        <v>-333.19</v>
      </c>
      <c r="CG9" s="4">
        <v>41330.85</v>
      </c>
      <c r="CH9" s="10"/>
      <c r="CI9" s="4">
        <v>422.98</v>
      </c>
      <c r="CJ9" s="4">
        <v>38.409999999999997</v>
      </c>
      <c r="CK9" s="4">
        <v>41982.78</v>
      </c>
      <c r="CL9" s="4">
        <v>3812.12</v>
      </c>
      <c r="CM9" s="4">
        <v>-3669.47</v>
      </c>
      <c r="CN9" s="5">
        <v>0</v>
      </c>
      <c r="CO9" s="4">
        <v>-333.19</v>
      </c>
      <c r="CP9" s="4">
        <v>41330.85</v>
      </c>
      <c r="CQ9" s="10"/>
      <c r="CR9" s="4">
        <v>422.98</v>
      </c>
      <c r="CS9" s="4">
        <v>38.409999999999997</v>
      </c>
      <c r="CT9" s="4">
        <v>41982.78</v>
      </c>
      <c r="CU9" s="4">
        <v>3812.12</v>
      </c>
      <c r="CV9" s="4">
        <v>-3669.47</v>
      </c>
      <c r="CW9" s="5">
        <v>0</v>
      </c>
      <c r="CX9" s="4">
        <v>-333.19</v>
      </c>
      <c r="CY9" s="4">
        <v>41330.85</v>
      </c>
      <c r="CZ9" s="10"/>
      <c r="DA9" s="4">
        <v>1383.26</v>
      </c>
      <c r="DB9" s="4">
        <v>125.6</v>
      </c>
      <c r="DC9" s="4">
        <v>121285.37</v>
      </c>
      <c r="DD9" s="4">
        <v>11012.94</v>
      </c>
      <c r="DE9" s="4">
        <v>-3669.47</v>
      </c>
      <c r="DF9" s="5">
        <v>0</v>
      </c>
      <c r="DG9" s="4">
        <v>-333.19</v>
      </c>
      <c r="DH9" s="4">
        <v>126786.79</v>
      </c>
      <c r="DI9" s="10"/>
    </row>
    <row r="10" spans="1:113">
      <c r="A10" s="2" t="str">
        <f>INDEX(Map!$A$6:$B$70,MATCH('FY11 Essbase'!C10,Map!$A$6:$A$70,0),2)</f>
        <v>002DIV</v>
      </c>
      <c r="B10" s="17" t="s">
        <v>136</v>
      </c>
      <c r="C10" s="3" t="s">
        <v>105</v>
      </c>
      <c r="D10" s="3" t="s">
        <v>63</v>
      </c>
      <c r="E10" s="10"/>
      <c r="F10" s="5">
        <v>119027644.56999999</v>
      </c>
      <c r="G10" s="5">
        <v>5754227.7999999998</v>
      </c>
      <c r="H10" s="5">
        <v>20075181.690000001</v>
      </c>
      <c r="I10" s="5">
        <v>1822864.39</v>
      </c>
      <c r="J10" s="5">
        <v>28886849.07</v>
      </c>
      <c r="K10" s="5">
        <v>0</v>
      </c>
      <c r="L10" s="5">
        <v>2611701.38</v>
      </c>
      <c r="M10" s="5">
        <v>-71385275.839999989</v>
      </c>
      <c r="N10" s="10"/>
      <c r="O10" s="5">
        <v>119027644.56999999</v>
      </c>
      <c r="P10" s="5">
        <v>5754227.7999999998</v>
      </c>
      <c r="Q10" s="5">
        <v>20075181.690000001</v>
      </c>
      <c r="R10" s="5">
        <v>1822864.39</v>
      </c>
      <c r="S10" s="5">
        <v>31472967.079999998</v>
      </c>
      <c r="T10" s="5">
        <v>0</v>
      </c>
      <c r="U10" s="5">
        <v>2847369.29</v>
      </c>
      <c r="V10" s="5">
        <v>-68563489.919999987</v>
      </c>
      <c r="W10" s="10"/>
      <c r="X10" s="5">
        <v>119027644.56999999</v>
      </c>
      <c r="Y10" s="5">
        <v>5754227.7999999998</v>
      </c>
      <c r="Z10" s="5">
        <v>10512901.51</v>
      </c>
      <c r="AA10" s="5">
        <v>1761724.26</v>
      </c>
      <c r="AB10" s="5">
        <v>38716462.560000002</v>
      </c>
      <c r="AC10" s="5">
        <v>0</v>
      </c>
      <c r="AD10" s="5">
        <v>3501015.12</v>
      </c>
      <c r="AE10" s="5">
        <v>-70289768.919999972</v>
      </c>
      <c r="AF10" s="10"/>
      <c r="AG10" s="5">
        <v>119027644.56999999</v>
      </c>
      <c r="AH10" s="5">
        <v>5754227.7999999998</v>
      </c>
      <c r="AI10" s="5">
        <v>10512901.51</v>
      </c>
      <c r="AJ10" s="5">
        <v>1761724.26</v>
      </c>
      <c r="AK10" s="5">
        <v>45324601.840000004</v>
      </c>
      <c r="AL10" s="5">
        <v>0</v>
      </c>
      <c r="AM10" s="5">
        <v>4098521.39</v>
      </c>
      <c r="AN10" s="5">
        <v>-63084123.36999999</v>
      </c>
      <c r="AO10" s="10"/>
      <c r="AP10" s="5">
        <v>119027644.56999999</v>
      </c>
      <c r="AQ10" s="5">
        <v>5754227.7999999998</v>
      </c>
      <c r="AR10" s="5">
        <v>10512901.51</v>
      </c>
      <c r="AS10" s="5">
        <v>1761724.26</v>
      </c>
      <c r="AT10" s="5">
        <v>42309937.359999999</v>
      </c>
      <c r="AU10" s="5">
        <v>0</v>
      </c>
      <c r="AV10" s="5">
        <v>3814745.92</v>
      </c>
      <c r="AW10" s="5">
        <v>-66382563.319999985</v>
      </c>
      <c r="AX10" s="10"/>
      <c r="AY10" s="5">
        <v>100689141.67</v>
      </c>
      <c r="AZ10" s="5">
        <v>3510536.18</v>
      </c>
      <c r="BA10" s="5">
        <v>12843878.630000001</v>
      </c>
      <c r="BB10" s="5">
        <v>1319230.18</v>
      </c>
      <c r="BC10" s="5">
        <v>29946999.670000002</v>
      </c>
      <c r="BD10" s="5">
        <v>0</v>
      </c>
      <c r="BE10" s="5">
        <v>2689581.02</v>
      </c>
      <c r="BF10" s="5">
        <v>-57399988.350000009</v>
      </c>
      <c r="BG10" s="10"/>
      <c r="BH10" s="5">
        <v>112328919.27</v>
      </c>
      <c r="BI10" s="5">
        <v>4567450.58</v>
      </c>
      <c r="BJ10" s="5">
        <v>12843878.630000001</v>
      </c>
      <c r="BK10" s="5">
        <v>1319230.18</v>
      </c>
      <c r="BL10" s="5">
        <v>32765249.149999999</v>
      </c>
      <c r="BM10" s="5">
        <v>0</v>
      </c>
      <c r="BN10" s="5">
        <v>2930051.72</v>
      </c>
      <c r="BO10" s="5">
        <v>-67037960.170000009</v>
      </c>
      <c r="BP10" s="10"/>
      <c r="BQ10" s="5">
        <v>112328919.27</v>
      </c>
      <c r="BR10" s="5">
        <v>4567450.58</v>
      </c>
      <c r="BS10" s="5">
        <v>12843878.630000001</v>
      </c>
      <c r="BT10" s="5">
        <v>1319230.18</v>
      </c>
      <c r="BU10" s="5">
        <v>29488189.09</v>
      </c>
      <c r="BV10" s="5">
        <v>0</v>
      </c>
      <c r="BW10" s="5">
        <v>2643048.2200000002</v>
      </c>
      <c r="BX10" s="5">
        <v>-70602023.729999989</v>
      </c>
      <c r="BY10" s="10"/>
      <c r="BZ10" s="5">
        <v>112328919.27</v>
      </c>
      <c r="CA10" s="5">
        <v>4567450.58</v>
      </c>
      <c r="CB10" s="5">
        <v>12558950.470000001</v>
      </c>
      <c r="CC10" s="5">
        <v>1225084.92</v>
      </c>
      <c r="CD10" s="5">
        <v>29915187.609999999</v>
      </c>
      <c r="CE10" s="5">
        <v>0</v>
      </c>
      <c r="CF10" s="5">
        <v>2688449.33</v>
      </c>
      <c r="CG10" s="5">
        <v>-70508697.519999996</v>
      </c>
      <c r="CH10" s="10"/>
      <c r="CI10" s="5">
        <v>112328919.27</v>
      </c>
      <c r="CJ10" s="5">
        <v>4567450.58</v>
      </c>
      <c r="CK10" s="5">
        <v>12558950.470000001</v>
      </c>
      <c r="CL10" s="5">
        <v>1225084.92</v>
      </c>
      <c r="CM10" s="5">
        <v>29878583.379999999</v>
      </c>
      <c r="CN10" s="5">
        <v>0</v>
      </c>
      <c r="CO10" s="5">
        <v>2688268.09</v>
      </c>
      <c r="CP10" s="5">
        <v>-70545482.989999995</v>
      </c>
      <c r="CQ10" s="10"/>
      <c r="CR10" s="5">
        <v>112328919.27</v>
      </c>
      <c r="CS10" s="5">
        <v>4567450.58</v>
      </c>
      <c r="CT10" s="5">
        <v>12558950.470000001</v>
      </c>
      <c r="CU10" s="5">
        <v>1225084.92</v>
      </c>
      <c r="CV10" s="5">
        <v>22996575.629999999</v>
      </c>
      <c r="CW10" s="5">
        <v>0</v>
      </c>
      <c r="CX10" s="5">
        <v>2087650.53</v>
      </c>
      <c r="CY10" s="5">
        <v>-78028108.299999997</v>
      </c>
      <c r="CZ10" s="10"/>
      <c r="DA10" s="5">
        <v>127632776.48999999</v>
      </c>
      <c r="DB10" s="5">
        <v>4525643.9000000004</v>
      </c>
      <c r="DC10" s="4">
        <v>15795320.17</v>
      </c>
      <c r="DD10" s="4">
        <v>1434244.87</v>
      </c>
      <c r="DE10" s="5">
        <v>-2008999</v>
      </c>
      <c r="DF10" s="5">
        <v>0</v>
      </c>
      <c r="DG10" s="5">
        <v>-152091.47</v>
      </c>
      <c r="DH10" s="4">
        <v>-117089945.81999998</v>
      </c>
      <c r="DI10" s="10"/>
    </row>
    <row r="11" spans="1:113">
      <c r="A11" s="2" t="str">
        <f>INDEX(Map!$A$6:$B$70,MATCH('FY11 Essbase'!C11,Map!$A$6:$A$70,0),2)</f>
        <v>003DIV</v>
      </c>
      <c r="B11" s="17" t="s">
        <v>134</v>
      </c>
      <c r="C11" s="3" t="s">
        <v>77</v>
      </c>
      <c r="D11" s="3" t="s">
        <v>35</v>
      </c>
      <c r="E11" s="10"/>
      <c r="F11" s="4">
        <v>1316287.6499999999</v>
      </c>
      <c r="G11" s="4">
        <v>119521.4</v>
      </c>
      <c r="H11" s="4">
        <v>16170205.699999999</v>
      </c>
      <c r="I11" s="4">
        <v>1468285.19</v>
      </c>
      <c r="J11" s="4">
        <v>1311850.23</v>
      </c>
      <c r="K11" s="5">
        <v>0</v>
      </c>
      <c r="L11" s="4">
        <v>119118.48</v>
      </c>
      <c r="M11" s="4">
        <v>17633650.550000001</v>
      </c>
      <c r="N11" s="10"/>
      <c r="O11" s="4">
        <v>1316287.6499999999</v>
      </c>
      <c r="P11" s="4">
        <v>119521.4</v>
      </c>
      <c r="Q11" s="4">
        <v>16170205.699999999</v>
      </c>
      <c r="R11" s="4">
        <v>1468285.19</v>
      </c>
      <c r="S11" s="4">
        <v>1311850.23</v>
      </c>
      <c r="T11" s="5">
        <v>0</v>
      </c>
      <c r="U11" s="4">
        <v>119118.48</v>
      </c>
      <c r="V11" s="4">
        <v>17633650.550000001</v>
      </c>
      <c r="W11" s="10"/>
      <c r="X11" s="4">
        <v>1316287.6499999999</v>
      </c>
      <c r="Y11" s="4">
        <v>119521.4</v>
      </c>
      <c r="Z11" s="4">
        <v>16170205.699999999</v>
      </c>
      <c r="AA11" s="4">
        <v>1468285.19</v>
      </c>
      <c r="AB11" s="4">
        <v>1311850.23</v>
      </c>
      <c r="AC11" s="5">
        <v>0</v>
      </c>
      <c r="AD11" s="4">
        <v>119118.48</v>
      </c>
      <c r="AE11" s="4">
        <v>17633650.550000001</v>
      </c>
      <c r="AF11" s="10"/>
      <c r="AG11" s="4">
        <v>1316287.6499999999</v>
      </c>
      <c r="AH11" s="4">
        <v>119521.4</v>
      </c>
      <c r="AI11" s="4">
        <v>16170205.699999999</v>
      </c>
      <c r="AJ11" s="4">
        <v>1468285.19</v>
      </c>
      <c r="AK11" s="4">
        <v>1311850.23</v>
      </c>
      <c r="AL11" s="5">
        <v>0</v>
      </c>
      <c r="AM11" s="4">
        <v>119118.48</v>
      </c>
      <c r="AN11" s="4">
        <v>17633650.550000001</v>
      </c>
      <c r="AO11" s="10"/>
      <c r="AP11" s="4">
        <v>1316287.6499999999</v>
      </c>
      <c r="AQ11" s="4">
        <v>119521.4</v>
      </c>
      <c r="AR11" s="4">
        <v>16170205.699999999</v>
      </c>
      <c r="AS11" s="4">
        <v>1468285.19</v>
      </c>
      <c r="AT11" s="4">
        <v>1311850.23</v>
      </c>
      <c r="AU11" s="5">
        <v>0</v>
      </c>
      <c r="AV11" s="4">
        <v>119118.48</v>
      </c>
      <c r="AW11" s="4">
        <v>17633650.550000001</v>
      </c>
      <c r="AX11" s="10"/>
      <c r="AY11" s="4">
        <v>1314845.1200000001</v>
      </c>
      <c r="AZ11" s="4">
        <v>119390.42</v>
      </c>
      <c r="BA11" s="4">
        <v>16170205.699999999</v>
      </c>
      <c r="BB11" s="4">
        <v>1468285.19</v>
      </c>
      <c r="BC11" s="4">
        <v>1311850.23</v>
      </c>
      <c r="BD11" s="5">
        <v>0</v>
      </c>
      <c r="BE11" s="4">
        <v>119118.48</v>
      </c>
      <c r="BF11" s="4">
        <v>17635224.059999999</v>
      </c>
      <c r="BG11" s="10"/>
      <c r="BH11" s="4">
        <v>1316287.6499999999</v>
      </c>
      <c r="BI11" s="4">
        <v>119521.4</v>
      </c>
      <c r="BJ11" s="4">
        <v>16170205.699999999</v>
      </c>
      <c r="BK11" s="4">
        <v>1468285.19</v>
      </c>
      <c r="BL11" s="4">
        <v>1311850.23</v>
      </c>
      <c r="BM11" s="5">
        <v>0</v>
      </c>
      <c r="BN11" s="4">
        <v>119118.48</v>
      </c>
      <c r="BO11" s="4">
        <v>17633650.550000001</v>
      </c>
      <c r="BP11" s="10"/>
      <c r="BQ11" s="4">
        <v>1316287.6499999999</v>
      </c>
      <c r="BR11" s="4">
        <v>119521.4</v>
      </c>
      <c r="BS11" s="4">
        <v>16170205.699999999</v>
      </c>
      <c r="BT11" s="4">
        <v>1468285.19</v>
      </c>
      <c r="BU11" s="4">
        <v>1311850.23</v>
      </c>
      <c r="BV11" s="5">
        <v>0</v>
      </c>
      <c r="BW11" s="4">
        <v>119118.48</v>
      </c>
      <c r="BX11" s="4">
        <v>17633650.550000001</v>
      </c>
      <c r="BY11" s="10"/>
      <c r="BZ11" s="4">
        <v>1316287.6499999999</v>
      </c>
      <c r="CA11" s="4">
        <v>119521.4</v>
      </c>
      <c r="CB11" s="4">
        <v>16170205.699999999</v>
      </c>
      <c r="CC11" s="4">
        <v>1468285.19</v>
      </c>
      <c r="CD11" s="4">
        <v>1311850.23</v>
      </c>
      <c r="CE11" s="5">
        <v>0</v>
      </c>
      <c r="CF11" s="4">
        <v>119118.48</v>
      </c>
      <c r="CG11" s="4">
        <v>17633650.550000001</v>
      </c>
      <c r="CH11" s="10"/>
      <c r="CI11" s="4">
        <v>1316287.6499999999</v>
      </c>
      <c r="CJ11" s="4">
        <v>119521.4</v>
      </c>
      <c r="CK11" s="4">
        <v>16170205.699999999</v>
      </c>
      <c r="CL11" s="4">
        <v>1468285.19</v>
      </c>
      <c r="CM11" s="4">
        <v>1311850.23</v>
      </c>
      <c r="CN11" s="5">
        <v>0</v>
      </c>
      <c r="CO11" s="4">
        <v>119118.48</v>
      </c>
      <c r="CP11" s="4">
        <v>17633650.550000001</v>
      </c>
      <c r="CQ11" s="10"/>
      <c r="CR11" s="4">
        <v>1316287.6499999999</v>
      </c>
      <c r="CS11" s="4">
        <v>119521.4</v>
      </c>
      <c r="CT11" s="4">
        <v>16170205.699999999</v>
      </c>
      <c r="CU11" s="4">
        <v>1468285.19</v>
      </c>
      <c r="CV11" s="4">
        <v>1311850.23</v>
      </c>
      <c r="CW11" s="5">
        <v>0</v>
      </c>
      <c r="CX11" s="4">
        <v>119118.48</v>
      </c>
      <c r="CY11" s="4">
        <v>17633650.550000001</v>
      </c>
      <c r="CZ11" s="10"/>
      <c r="DA11" s="4">
        <v>159683.49</v>
      </c>
      <c r="DB11" s="4">
        <v>14499.56</v>
      </c>
      <c r="DC11" s="4">
        <v>18589174.210000001</v>
      </c>
      <c r="DD11" s="4">
        <v>1687932.09</v>
      </c>
      <c r="DE11" s="4">
        <v>-21892.31</v>
      </c>
      <c r="DF11" s="5">
        <v>0</v>
      </c>
      <c r="DG11" s="4">
        <v>-1987.86</v>
      </c>
      <c r="DH11" s="4">
        <v>20079043.080000002</v>
      </c>
      <c r="DI11" s="10"/>
    </row>
    <row r="12" spans="1:113">
      <c r="A12" s="2" t="str">
        <f>INDEX(Map!$A$6:$B$70,MATCH('FY11 Essbase'!C12,Map!$A$6:$A$70,0),2)</f>
        <v>004DIV</v>
      </c>
      <c r="B12" s="17" t="s">
        <v>135</v>
      </c>
      <c r="C12" s="3" t="s">
        <v>74</v>
      </c>
      <c r="D12" s="3" t="s">
        <v>32</v>
      </c>
      <c r="E12" s="10"/>
      <c r="F12" s="4">
        <v>477280.52</v>
      </c>
      <c r="G12" s="4">
        <v>43337.97</v>
      </c>
      <c r="H12" s="4">
        <v>171436.09</v>
      </c>
      <c r="I12" s="4">
        <v>15566.72</v>
      </c>
      <c r="J12" s="4">
        <v>477072.93</v>
      </c>
      <c r="K12" s="5">
        <v>0</v>
      </c>
      <c r="L12" s="4">
        <v>43319.12</v>
      </c>
      <c r="M12" s="4">
        <v>186776.36999999997</v>
      </c>
      <c r="N12" s="10"/>
      <c r="O12" s="4">
        <v>477280.52</v>
      </c>
      <c r="P12" s="4">
        <v>43337.97</v>
      </c>
      <c r="Q12" s="4">
        <v>171436.09</v>
      </c>
      <c r="R12" s="4">
        <v>15566.72</v>
      </c>
      <c r="S12" s="4">
        <v>477072.93</v>
      </c>
      <c r="T12" s="5">
        <v>0</v>
      </c>
      <c r="U12" s="4">
        <v>43319.12</v>
      </c>
      <c r="V12" s="4">
        <v>186776.36999999997</v>
      </c>
      <c r="W12" s="10"/>
      <c r="X12" s="4">
        <v>477280.52</v>
      </c>
      <c r="Y12" s="4">
        <v>43337.97</v>
      </c>
      <c r="Z12" s="4">
        <v>171436.09</v>
      </c>
      <c r="AA12" s="4">
        <v>15566.72</v>
      </c>
      <c r="AB12" s="4">
        <v>477072.93</v>
      </c>
      <c r="AC12" s="5">
        <v>0</v>
      </c>
      <c r="AD12" s="4">
        <v>43319.12</v>
      </c>
      <c r="AE12" s="4">
        <v>186776.36999999997</v>
      </c>
      <c r="AF12" s="10"/>
      <c r="AG12" s="4">
        <v>477280.52</v>
      </c>
      <c r="AH12" s="4">
        <v>43337.97</v>
      </c>
      <c r="AI12" s="4">
        <v>171436.09</v>
      </c>
      <c r="AJ12" s="4">
        <v>15566.72</v>
      </c>
      <c r="AK12" s="4">
        <v>477072.93</v>
      </c>
      <c r="AL12" s="5">
        <v>0</v>
      </c>
      <c r="AM12" s="4">
        <v>43319.12</v>
      </c>
      <c r="AN12" s="4">
        <v>186776.36999999997</v>
      </c>
      <c r="AO12" s="10"/>
      <c r="AP12" s="4">
        <v>477280.52</v>
      </c>
      <c r="AQ12" s="4">
        <v>43337.97</v>
      </c>
      <c r="AR12" s="4">
        <v>171436.09</v>
      </c>
      <c r="AS12" s="4">
        <v>15566.72</v>
      </c>
      <c r="AT12" s="4">
        <v>477072.93</v>
      </c>
      <c r="AU12" s="5">
        <v>0</v>
      </c>
      <c r="AV12" s="4">
        <v>43319.12</v>
      </c>
      <c r="AW12" s="4">
        <v>186776.36999999997</v>
      </c>
      <c r="AX12" s="10"/>
      <c r="AY12" s="4">
        <v>495308.1</v>
      </c>
      <c r="AZ12" s="4">
        <v>44974.91</v>
      </c>
      <c r="BA12" s="4">
        <v>171436.09</v>
      </c>
      <c r="BB12" s="4">
        <v>15566.72</v>
      </c>
      <c r="BC12" s="4">
        <v>477072.93</v>
      </c>
      <c r="BD12" s="5">
        <v>0</v>
      </c>
      <c r="BE12" s="4">
        <v>43319.12</v>
      </c>
      <c r="BF12" s="4">
        <v>167111.85</v>
      </c>
      <c r="BG12" s="10"/>
      <c r="BH12" s="4">
        <v>477280.52</v>
      </c>
      <c r="BI12" s="4">
        <v>43337.97</v>
      </c>
      <c r="BJ12" s="4">
        <v>171436.09</v>
      </c>
      <c r="BK12" s="4">
        <v>15566.72</v>
      </c>
      <c r="BL12" s="4">
        <v>477072.93</v>
      </c>
      <c r="BM12" s="5">
        <v>0</v>
      </c>
      <c r="BN12" s="4">
        <v>43319.12</v>
      </c>
      <c r="BO12" s="4">
        <v>186776.36999999997</v>
      </c>
      <c r="BP12" s="10"/>
      <c r="BQ12" s="4">
        <v>477280.52</v>
      </c>
      <c r="BR12" s="4">
        <v>43337.97</v>
      </c>
      <c r="BS12" s="4">
        <v>171436.09</v>
      </c>
      <c r="BT12" s="4">
        <v>15566.72</v>
      </c>
      <c r="BU12" s="4">
        <v>477072.93</v>
      </c>
      <c r="BV12" s="5">
        <v>0</v>
      </c>
      <c r="BW12" s="4">
        <v>43319.12</v>
      </c>
      <c r="BX12" s="4">
        <v>186776.36999999997</v>
      </c>
      <c r="BY12" s="10"/>
      <c r="BZ12" s="4">
        <v>477280.52</v>
      </c>
      <c r="CA12" s="4">
        <v>43337.97</v>
      </c>
      <c r="CB12" s="4">
        <v>171436.09</v>
      </c>
      <c r="CC12" s="4">
        <v>15566.72</v>
      </c>
      <c r="CD12" s="4">
        <v>477072.93</v>
      </c>
      <c r="CE12" s="5">
        <v>0</v>
      </c>
      <c r="CF12" s="4">
        <v>43319.12</v>
      </c>
      <c r="CG12" s="4">
        <v>186776.36999999997</v>
      </c>
      <c r="CH12" s="10"/>
      <c r="CI12" s="4">
        <v>477280.52</v>
      </c>
      <c r="CJ12" s="4">
        <v>43337.97</v>
      </c>
      <c r="CK12" s="4">
        <v>171436.09</v>
      </c>
      <c r="CL12" s="4">
        <v>15566.72</v>
      </c>
      <c r="CM12" s="4">
        <v>477072.93</v>
      </c>
      <c r="CN12" s="5">
        <v>0</v>
      </c>
      <c r="CO12" s="4">
        <v>43319.12</v>
      </c>
      <c r="CP12" s="4">
        <v>186776.36999999997</v>
      </c>
      <c r="CQ12" s="10"/>
      <c r="CR12" s="4">
        <v>477280.52</v>
      </c>
      <c r="CS12" s="4">
        <v>43337.97</v>
      </c>
      <c r="CT12" s="4">
        <v>171436.09</v>
      </c>
      <c r="CU12" s="4">
        <v>15566.72</v>
      </c>
      <c r="CV12" s="4">
        <v>477072.93</v>
      </c>
      <c r="CW12" s="5">
        <v>0</v>
      </c>
      <c r="CX12" s="4">
        <v>43319.12</v>
      </c>
      <c r="CY12" s="4">
        <v>186776.36999999997</v>
      </c>
      <c r="CZ12" s="10"/>
      <c r="DA12" s="4">
        <v>-1507.4</v>
      </c>
      <c r="DB12" s="4">
        <v>-136.88</v>
      </c>
      <c r="DC12" s="4">
        <v>177331.39</v>
      </c>
      <c r="DD12" s="4">
        <v>16102.02</v>
      </c>
      <c r="DE12" s="4">
        <v>38843.83</v>
      </c>
      <c r="DF12" s="5">
        <v>0</v>
      </c>
      <c r="DG12" s="4">
        <v>3527.09</v>
      </c>
      <c r="DH12" s="4">
        <v>237448.61000000002</v>
      </c>
      <c r="DI12" s="10"/>
    </row>
    <row r="13" spans="1:113">
      <c r="A13" s="2" t="str">
        <f>INDEX(Map!$A$6:$B$70,MATCH('FY11 Essbase'!C13,Map!$A$6:$A$70,0),2)</f>
        <v>005DIV</v>
      </c>
      <c r="B13" s="17" t="s">
        <v>138</v>
      </c>
      <c r="C13" s="3" t="s">
        <v>88</v>
      </c>
      <c r="D13" s="3" t="s">
        <v>46</v>
      </c>
      <c r="E13" s="10"/>
      <c r="F13" s="4">
        <v>9154824.4900000002</v>
      </c>
      <c r="G13" s="4">
        <v>831275.34</v>
      </c>
      <c r="H13" s="4">
        <v>41121877.780000001</v>
      </c>
      <c r="I13" s="4">
        <v>3733944.09</v>
      </c>
      <c r="J13" s="4">
        <v>9071638.0700000003</v>
      </c>
      <c r="K13" s="5">
        <v>0</v>
      </c>
      <c r="L13" s="4">
        <v>823721.85</v>
      </c>
      <c r="M13" s="4">
        <v>44765081.959999993</v>
      </c>
      <c r="N13" s="10"/>
      <c r="O13" s="4">
        <v>9154824.4900000002</v>
      </c>
      <c r="P13" s="4">
        <v>831275.34</v>
      </c>
      <c r="Q13" s="4">
        <v>41121877.780000001</v>
      </c>
      <c r="R13" s="4">
        <v>3733944.09</v>
      </c>
      <c r="S13" s="4">
        <v>9071638.0700000003</v>
      </c>
      <c r="T13" s="5">
        <v>0</v>
      </c>
      <c r="U13" s="4">
        <v>823721.85</v>
      </c>
      <c r="V13" s="4">
        <v>44765081.959999993</v>
      </c>
      <c r="W13" s="10"/>
      <c r="X13" s="4">
        <v>9154824.4900000002</v>
      </c>
      <c r="Y13" s="4">
        <v>831275.34</v>
      </c>
      <c r="Z13" s="4">
        <v>41121877.780000001</v>
      </c>
      <c r="AA13" s="4">
        <v>3733944.09</v>
      </c>
      <c r="AB13" s="4">
        <v>9071638.0700000003</v>
      </c>
      <c r="AC13" s="5">
        <v>0</v>
      </c>
      <c r="AD13" s="4">
        <v>823721.85</v>
      </c>
      <c r="AE13" s="4">
        <v>44765081.959999993</v>
      </c>
      <c r="AF13" s="10"/>
      <c r="AG13" s="4">
        <v>9154824.4900000002</v>
      </c>
      <c r="AH13" s="4">
        <v>831275.34</v>
      </c>
      <c r="AI13" s="4">
        <v>41121877.780000001</v>
      </c>
      <c r="AJ13" s="4">
        <v>3733944.09</v>
      </c>
      <c r="AK13" s="4">
        <v>9071638.0700000003</v>
      </c>
      <c r="AL13" s="5">
        <v>0</v>
      </c>
      <c r="AM13" s="4">
        <v>823721.85</v>
      </c>
      <c r="AN13" s="4">
        <v>44765081.959999993</v>
      </c>
      <c r="AO13" s="10"/>
      <c r="AP13" s="4">
        <v>9154824.4900000002</v>
      </c>
      <c r="AQ13" s="4">
        <v>831275.34</v>
      </c>
      <c r="AR13" s="4">
        <v>41121877.780000001</v>
      </c>
      <c r="AS13" s="4">
        <v>3733944.09</v>
      </c>
      <c r="AT13" s="4">
        <v>9071638.0700000003</v>
      </c>
      <c r="AU13" s="5">
        <v>0</v>
      </c>
      <c r="AV13" s="4">
        <v>823721.85</v>
      </c>
      <c r="AW13" s="4">
        <v>44765081.959999993</v>
      </c>
      <c r="AX13" s="10"/>
      <c r="AY13" s="4">
        <v>10884396.32</v>
      </c>
      <c r="AZ13" s="4">
        <v>988323.73</v>
      </c>
      <c r="BA13" s="4">
        <v>41121877.780000001</v>
      </c>
      <c r="BB13" s="4">
        <v>3733944.09</v>
      </c>
      <c r="BC13" s="4">
        <v>9071638.0700000003</v>
      </c>
      <c r="BD13" s="5">
        <v>0</v>
      </c>
      <c r="BE13" s="4">
        <v>823721.85</v>
      </c>
      <c r="BF13" s="4">
        <v>42878461.739999995</v>
      </c>
      <c r="BG13" s="10"/>
      <c r="BH13" s="4">
        <v>9154824.4900000002</v>
      </c>
      <c r="BI13" s="4">
        <v>831275.34</v>
      </c>
      <c r="BJ13" s="4">
        <v>41121877.780000001</v>
      </c>
      <c r="BK13" s="4">
        <v>3733944.09</v>
      </c>
      <c r="BL13" s="4">
        <v>9071638.0700000003</v>
      </c>
      <c r="BM13" s="5">
        <v>0</v>
      </c>
      <c r="BN13" s="4">
        <v>823721.85</v>
      </c>
      <c r="BO13" s="4">
        <v>44765081.959999993</v>
      </c>
      <c r="BP13" s="10"/>
      <c r="BQ13" s="4">
        <v>9154824.4900000002</v>
      </c>
      <c r="BR13" s="4">
        <v>831275.34</v>
      </c>
      <c r="BS13" s="4">
        <v>41121877.780000001</v>
      </c>
      <c r="BT13" s="4">
        <v>3733944.09</v>
      </c>
      <c r="BU13" s="4">
        <v>9071638.0700000003</v>
      </c>
      <c r="BV13" s="5">
        <v>0</v>
      </c>
      <c r="BW13" s="4">
        <v>823721.85</v>
      </c>
      <c r="BX13" s="4">
        <v>44765081.959999993</v>
      </c>
      <c r="BY13" s="10"/>
      <c r="BZ13" s="4">
        <v>9154824.4900000002</v>
      </c>
      <c r="CA13" s="4">
        <v>831275.34</v>
      </c>
      <c r="CB13" s="4">
        <v>41121877.780000001</v>
      </c>
      <c r="CC13" s="4">
        <v>3733944.09</v>
      </c>
      <c r="CD13" s="4">
        <v>9071638.0700000003</v>
      </c>
      <c r="CE13" s="5">
        <v>0</v>
      </c>
      <c r="CF13" s="4">
        <v>823721.85</v>
      </c>
      <c r="CG13" s="4">
        <v>44765081.959999993</v>
      </c>
      <c r="CH13" s="10"/>
      <c r="CI13" s="4">
        <v>9154824.4900000002</v>
      </c>
      <c r="CJ13" s="4">
        <v>831275.34</v>
      </c>
      <c r="CK13" s="4">
        <v>41121877.780000001</v>
      </c>
      <c r="CL13" s="4">
        <v>3733944.09</v>
      </c>
      <c r="CM13" s="4">
        <v>9071638.0700000003</v>
      </c>
      <c r="CN13" s="5">
        <v>0</v>
      </c>
      <c r="CO13" s="4">
        <v>823721.85</v>
      </c>
      <c r="CP13" s="4">
        <v>44765081.959999993</v>
      </c>
      <c r="CQ13" s="10"/>
      <c r="CR13" s="4">
        <v>9154824.4900000002</v>
      </c>
      <c r="CS13" s="4">
        <v>831275.34</v>
      </c>
      <c r="CT13" s="4">
        <v>41121877.780000001</v>
      </c>
      <c r="CU13" s="4">
        <v>3733944.09</v>
      </c>
      <c r="CV13" s="4">
        <v>9071638.0700000003</v>
      </c>
      <c r="CW13" s="5">
        <v>0</v>
      </c>
      <c r="CX13" s="4">
        <v>823721.85</v>
      </c>
      <c r="CY13" s="4">
        <v>44765081.959999993</v>
      </c>
      <c r="CZ13" s="10"/>
      <c r="DA13" s="4">
        <v>351019.42</v>
      </c>
      <c r="DB13" s="4">
        <v>31873.23</v>
      </c>
      <c r="DC13" s="4">
        <v>45570847.710000001</v>
      </c>
      <c r="DD13" s="4">
        <v>4137918.95</v>
      </c>
      <c r="DE13" s="4">
        <v>2891137.28</v>
      </c>
      <c r="DF13" s="5">
        <v>0</v>
      </c>
      <c r="DG13" s="4">
        <v>262520.71999999997</v>
      </c>
      <c r="DH13" s="4">
        <v>52479532.010000005</v>
      </c>
      <c r="DI13" s="10"/>
    </row>
    <row r="14" spans="1:113">
      <c r="A14" s="2" t="str">
        <f>INDEX(Map!$A$6:$B$70,MATCH('FY11 Essbase'!C14,Map!$A$6:$A$70,0),2)</f>
        <v>006DIV</v>
      </c>
      <c r="B14" s="17" t="s">
        <v>139</v>
      </c>
      <c r="C14" s="3" t="s">
        <v>81</v>
      </c>
      <c r="D14" s="3" t="s">
        <v>39</v>
      </c>
      <c r="E14" s="10"/>
      <c r="F14" s="4">
        <v>447270.48</v>
      </c>
      <c r="G14" s="4">
        <v>40613</v>
      </c>
      <c r="H14" s="4">
        <v>733165.2</v>
      </c>
      <c r="I14" s="4">
        <v>66572.78</v>
      </c>
      <c r="J14" s="4">
        <v>447357.65</v>
      </c>
      <c r="K14" s="5">
        <v>0</v>
      </c>
      <c r="L14" s="4">
        <v>40620.92</v>
      </c>
      <c r="M14" s="4">
        <v>799833.07000000007</v>
      </c>
      <c r="N14" s="10"/>
      <c r="O14" s="4">
        <v>447270.48</v>
      </c>
      <c r="P14" s="4">
        <v>40613</v>
      </c>
      <c r="Q14" s="4">
        <v>733165.2</v>
      </c>
      <c r="R14" s="4">
        <v>66572.78</v>
      </c>
      <c r="S14" s="4">
        <v>447357.65</v>
      </c>
      <c r="T14" s="5">
        <v>0</v>
      </c>
      <c r="U14" s="4">
        <v>40620.92</v>
      </c>
      <c r="V14" s="4">
        <v>799833.07000000007</v>
      </c>
      <c r="W14" s="10"/>
      <c r="X14" s="4">
        <v>447270.48</v>
      </c>
      <c r="Y14" s="4">
        <v>40613</v>
      </c>
      <c r="Z14" s="4">
        <v>733165.2</v>
      </c>
      <c r="AA14" s="4">
        <v>66572.78</v>
      </c>
      <c r="AB14" s="4">
        <v>447357.65</v>
      </c>
      <c r="AC14" s="5">
        <v>0</v>
      </c>
      <c r="AD14" s="4">
        <v>40620.92</v>
      </c>
      <c r="AE14" s="4">
        <v>799833.07000000007</v>
      </c>
      <c r="AF14" s="10"/>
      <c r="AG14" s="4">
        <v>447270.48</v>
      </c>
      <c r="AH14" s="4">
        <v>40613</v>
      </c>
      <c r="AI14" s="4">
        <v>733165.2</v>
      </c>
      <c r="AJ14" s="4">
        <v>66572.78</v>
      </c>
      <c r="AK14" s="4">
        <v>447357.65</v>
      </c>
      <c r="AL14" s="5">
        <v>0</v>
      </c>
      <c r="AM14" s="4">
        <v>40620.92</v>
      </c>
      <c r="AN14" s="4">
        <v>799833.07000000007</v>
      </c>
      <c r="AO14" s="10"/>
      <c r="AP14" s="4">
        <v>447270.48</v>
      </c>
      <c r="AQ14" s="4">
        <v>40613</v>
      </c>
      <c r="AR14" s="4">
        <v>733165.2</v>
      </c>
      <c r="AS14" s="4">
        <v>66572.78</v>
      </c>
      <c r="AT14" s="4">
        <v>447357.65</v>
      </c>
      <c r="AU14" s="5">
        <v>0</v>
      </c>
      <c r="AV14" s="4">
        <v>40620.92</v>
      </c>
      <c r="AW14" s="4">
        <v>799833.07000000007</v>
      </c>
      <c r="AX14" s="10"/>
      <c r="AY14" s="4">
        <v>447270.48</v>
      </c>
      <c r="AZ14" s="4">
        <v>40613</v>
      </c>
      <c r="BA14" s="4">
        <v>733165.2</v>
      </c>
      <c r="BB14" s="4">
        <v>66572.78</v>
      </c>
      <c r="BC14" s="4">
        <v>447357.65</v>
      </c>
      <c r="BD14" s="5">
        <v>0</v>
      </c>
      <c r="BE14" s="4">
        <v>40620.92</v>
      </c>
      <c r="BF14" s="4">
        <v>799833.07000000007</v>
      </c>
      <c r="BG14" s="10"/>
      <c r="BH14" s="4">
        <v>447270.48</v>
      </c>
      <c r="BI14" s="4">
        <v>40613</v>
      </c>
      <c r="BJ14" s="4">
        <v>733165.2</v>
      </c>
      <c r="BK14" s="4">
        <v>66572.78</v>
      </c>
      <c r="BL14" s="4">
        <v>447357.65</v>
      </c>
      <c r="BM14" s="5">
        <v>0</v>
      </c>
      <c r="BN14" s="4">
        <v>40620.92</v>
      </c>
      <c r="BO14" s="4">
        <v>799833.07000000007</v>
      </c>
      <c r="BP14" s="10"/>
      <c r="BQ14" s="4">
        <v>447270.48</v>
      </c>
      <c r="BR14" s="4">
        <v>40613</v>
      </c>
      <c r="BS14" s="4">
        <v>733165.2</v>
      </c>
      <c r="BT14" s="4">
        <v>66572.78</v>
      </c>
      <c r="BU14" s="4">
        <v>447357.65</v>
      </c>
      <c r="BV14" s="5">
        <v>0</v>
      </c>
      <c r="BW14" s="4">
        <v>40620.92</v>
      </c>
      <c r="BX14" s="4">
        <v>799833.07000000007</v>
      </c>
      <c r="BY14" s="10"/>
      <c r="BZ14" s="4">
        <v>447270.48</v>
      </c>
      <c r="CA14" s="4">
        <v>40613</v>
      </c>
      <c r="CB14" s="4">
        <v>733165.2</v>
      </c>
      <c r="CC14" s="4">
        <v>66572.78</v>
      </c>
      <c r="CD14" s="4">
        <v>447357.65</v>
      </c>
      <c r="CE14" s="5">
        <v>0</v>
      </c>
      <c r="CF14" s="4">
        <v>40620.92</v>
      </c>
      <c r="CG14" s="4">
        <v>799833.07000000007</v>
      </c>
      <c r="CH14" s="10"/>
      <c r="CI14" s="4">
        <v>447270.48</v>
      </c>
      <c r="CJ14" s="4">
        <v>40613</v>
      </c>
      <c r="CK14" s="4">
        <v>733165.2</v>
      </c>
      <c r="CL14" s="4">
        <v>66572.78</v>
      </c>
      <c r="CM14" s="4">
        <v>447357.65</v>
      </c>
      <c r="CN14" s="5">
        <v>0</v>
      </c>
      <c r="CO14" s="4">
        <v>40620.92</v>
      </c>
      <c r="CP14" s="4">
        <v>799833.07000000007</v>
      </c>
      <c r="CQ14" s="10"/>
      <c r="CR14" s="4">
        <v>447270.48</v>
      </c>
      <c r="CS14" s="4">
        <v>40613</v>
      </c>
      <c r="CT14" s="4">
        <v>733165.2</v>
      </c>
      <c r="CU14" s="4">
        <v>66572.78</v>
      </c>
      <c r="CV14" s="4">
        <v>447357.65</v>
      </c>
      <c r="CW14" s="5">
        <v>0</v>
      </c>
      <c r="CX14" s="4">
        <v>40620.92</v>
      </c>
      <c r="CY14" s="4">
        <v>799833.07000000007</v>
      </c>
      <c r="CZ14" s="10"/>
      <c r="DA14" s="4">
        <v>8202.2000000000007</v>
      </c>
      <c r="DB14" s="4">
        <v>744.77</v>
      </c>
      <c r="DC14" s="4">
        <v>844057.48</v>
      </c>
      <c r="DD14" s="4">
        <v>76642.009999999995</v>
      </c>
      <c r="DE14" s="4">
        <v>-12540.9</v>
      </c>
      <c r="DF14" s="5">
        <v>0</v>
      </c>
      <c r="DG14" s="4">
        <v>-1138.74</v>
      </c>
      <c r="DH14" s="4">
        <v>898072.88</v>
      </c>
      <c r="DI14" s="10"/>
    </row>
    <row r="15" spans="1:113">
      <c r="A15" s="2" t="str">
        <f>INDEX(Map!$A$6:$B$70,MATCH('FY11 Essbase'!C15,Map!$A$6:$A$70,0),2)</f>
        <v>007DIV</v>
      </c>
      <c r="B15" s="17"/>
      <c r="C15" s="3" t="s">
        <v>71</v>
      </c>
      <c r="D15" s="3" t="s">
        <v>29</v>
      </c>
      <c r="E15" s="10"/>
      <c r="F15" s="4">
        <v>1668408.79</v>
      </c>
      <c r="G15" s="4">
        <v>151494.67000000001</v>
      </c>
      <c r="H15" s="4">
        <v>27574470.609999999</v>
      </c>
      <c r="I15" s="4">
        <v>2503813.96</v>
      </c>
      <c r="J15" s="4">
        <v>756226.73</v>
      </c>
      <c r="K15" s="5">
        <v>0</v>
      </c>
      <c r="L15" s="4">
        <v>68666.81</v>
      </c>
      <c r="M15" s="4">
        <v>29083274.649999999</v>
      </c>
      <c r="N15" s="10"/>
      <c r="O15" s="4">
        <v>1668408.79</v>
      </c>
      <c r="P15" s="4">
        <v>151494.67000000001</v>
      </c>
      <c r="Q15" s="4">
        <v>27574470.609999999</v>
      </c>
      <c r="R15" s="4">
        <v>2503813.96</v>
      </c>
      <c r="S15" s="4">
        <v>756226.73</v>
      </c>
      <c r="T15" s="5">
        <v>0</v>
      </c>
      <c r="U15" s="4">
        <v>68666.81</v>
      </c>
      <c r="V15" s="4">
        <v>29083274.649999999</v>
      </c>
      <c r="W15" s="10"/>
      <c r="X15" s="4">
        <v>1668408.79</v>
      </c>
      <c r="Y15" s="4">
        <v>151494.67000000001</v>
      </c>
      <c r="Z15" s="4">
        <v>27574470.609999999</v>
      </c>
      <c r="AA15" s="4">
        <v>2503813.96</v>
      </c>
      <c r="AB15" s="4">
        <v>756226.73</v>
      </c>
      <c r="AC15" s="5">
        <v>0</v>
      </c>
      <c r="AD15" s="4">
        <v>68666.81</v>
      </c>
      <c r="AE15" s="4">
        <v>29083274.649999999</v>
      </c>
      <c r="AF15" s="10"/>
      <c r="AG15" s="4">
        <v>1668408.79</v>
      </c>
      <c r="AH15" s="4">
        <v>151494.67000000001</v>
      </c>
      <c r="AI15" s="4">
        <v>27574470.609999999</v>
      </c>
      <c r="AJ15" s="4">
        <v>2503813.96</v>
      </c>
      <c r="AK15" s="4">
        <v>756226.73</v>
      </c>
      <c r="AL15" s="5">
        <v>0</v>
      </c>
      <c r="AM15" s="4">
        <v>68666.81</v>
      </c>
      <c r="AN15" s="4">
        <v>29083274.649999999</v>
      </c>
      <c r="AO15" s="10"/>
      <c r="AP15" s="4">
        <v>1668408.79</v>
      </c>
      <c r="AQ15" s="4">
        <v>151494.67000000001</v>
      </c>
      <c r="AR15" s="4">
        <v>27574470.609999999</v>
      </c>
      <c r="AS15" s="4">
        <v>2503813.96</v>
      </c>
      <c r="AT15" s="4">
        <v>756226.73</v>
      </c>
      <c r="AU15" s="5">
        <v>0</v>
      </c>
      <c r="AV15" s="4">
        <v>68666.81</v>
      </c>
      <c r="AW15" s="4">
        <v>29083274.649999999</v>
      </c>
      <c r="AX15" s="10"/>
      <c r="AY15" s="4">
        <v>1715219.98</v>
      </c>
      <c r="AZ15" s="4">
        <v>155745.21</v>
      </c>
      <c r="BA15" s="4">
        <v>27574470.609999999</v>
      </c>
      <c r="BB15" s="4">
        <v>2503813.96</v>
      </c>
      <c r="BC15" s="4">
        <v>756226.73</v>
      </c>
      <c r="BD15" s="5">
        <v>0</v>
      </c>
      <c r="BE15" s="4">
        <v>68666.81</v>
      </c>
      <c r="BF15" s="4">
        <v>29032212.920000002</v>
      </c>
      <c r="BG15" s="10"/>
      <c r="BH15" s="4">
        <v>1668408.79</v>
      </c>
      <c r="BI15" s="4">
        <v>151494.67000000001</v>
      </c>
      <c r="BJ15" s="4">
        <v>27574470.609999999</v>
      </c>
      <c r="BK15" s="4">
        <v>2503813.96</v>
      </c>
      <c r="BL15" s="4">
        <v>756226.73</v>
      </c>
      <c r="BM15" s="5">
        <v>0</v>
      </c>
      <c r="BN15" s="4">
        <v>68666.81</v>
      </c>
      <c r="BO15" s="4">
        <v>29083274.649999999</v>
      </c>
      <c r="BP15" s="10"/>
      <c r="BQ15" s="4">
        <v>1668408.79</v>
      </c>
      <c r="BR15" s="4">
        <v>151494.67000000001</v>
      </c>
      <c r="BS15" s="4">
        <v>27574470.609999999</v>
      </c>
      <c r="BT15" s="4">
        <v>2503813.96</v>
      </c>
      <c r="BU15" s="4">
        <v>756226.73</v>
      </c>
      <c r="BV15" s="5">
        <v>0</v>
      </c>
      <c r="BW15" s="4">
        <v>68666.81</v>
      </c>
      <c r="BX15" s="4">
        <v>29083274.649999999</v>
      </c>
      <c r="BY15" s="10"/>
      <c r="BZ15" s="4">
        <v>1668408.79</v>
      </c>
      <c r="CA15" s="4">
        <v>151494.67000000001</v>
      </c>
      <c r="CB15" s="4">
        <v>27574470.609999999</v>
      </c>
      <c r="CC15" s="4">
        <v>2503813.96</v>
      </c>
      <c r="CD15" s="4">
        <v>756226.73</v>
      </c>
      <c r="CE15" s="5">
        <v>0</v>
      </c>
      <c r="CF15" s="4">
        <v>68666.81</v>
      </c>
      <c r="CG15" s="4">
        <v>29083274.649999999</v>
      </c>
      <c r="CH15" s="10"/>
      <c r="CI15" s="4">
        <v>1668408.79</v>
      </c>
      <c r="CJ15" s="4">
        <v>151494.67000000001</v>
      </c>
      <c r="CK15" s="4">
        <v>27574470.609999999</v>
      </c>
      <c r="CL15" s="4">
        <v>2503813.96</v>
      </c>
      <c r="CM15" s="4">
        <v>756226.73</v>
      </c>
      <c r="CN15" s="5">
        <v>0</v>
      </c>
      <c r="CO15" s="4">
        <v>68666.81</v>
      </c>
      <c r="CP15" s="4">
        <v>29083274.649999999</v>
      </c>
      <c r="CQ15" s="10"/>
      <c r="CR15" s="4">
        <v>1668408.79</v>
      </c>
      <c r="CS15" s="4">
        <v>151494.67000000001</v>
      </c>
      <c r="CT15" s="4">
        <v>27574470.609999999</v>
      </c>
      <c r="CU15" s="4">
        <v>2503813.96</v>
      </c>
      <c r="CV15" s="4">
        <v>756226.73</v>
      </c>
      <c r="CW15" s="5">
        <v>0</v>
      </c>
      <c r="CX15" s="4">
        <v>68666.81</v>
      </c>
      <c r="CY15" s="4">
        <v>29083274.649999999</v>
      </c>
      <c r="CZ15" s="10"/>
      <c r="DA15" s="4">
        <v>902364.94</v>
      </c>
      <c r="DB15" s="4">
        <v>81936.44</v>
      </c>
      <c r="DC15" s="4">
        <v>30942994.579999998</v>
      </c>
      <c r="DD15" s="4">
        <v>2809682.29</v>
      </c>
      <c r="DE15" s="4">
        <v>1273645.46</v>
      </c>
      <c r="DF15" s="5">
        <v>0</v>
      </c>
      <c r="DG15" s="4">
        <v>115649.41</v>
      </c>
      <c r="DH15" s="4">
        <v>34157670.359999999</v>
      </c>
      <c r="DI15" s="10"/>
    </row>
    <row r="16" spans="1:113">
      <c r="A16" s="2" t="str">
        <f>INDEX(Map!$A$6:$B$70,MATCH('FY11 Essbase'!C16,Map!$A$6:$A$70,0),2)</f>
        <v>008DIV</v>
      </c>
      <c r="B16" s="17" t="s">
        <v>140</v>
      </c>
      <c r="C16" s="3" t="s">
        <v>75</v>
      </c>
      <c r="D16" s="3" t="s">
        <v>33</v>
      </c>
      <c r="E16" s="10"/>
      <c r="F16" s="4">
        <v>33453.94</v>
      </c>
      <c r="G16" s="4">
        <v>3037.68</v>
      </c>
      <c r="H16" s="4">
        <v>-116823.19</v>
      </c>
      <c r="I16" s="4">
        <v>-10607.77</v>
      </c>
      <c r="J16" s="5">
        <v>0</v>
      </c>
      <c r="K16" s="5">
        <v>0</v>
      </c>
      <c r="L16" s="5">
        <v>0</v>
      </c>
      <c r="M16" s="4">
        <v>-163922.57999999999</v>
      </c>
      <c r="N16" s="10"/>
      <c r="O16" s="4">
        <v>33453.94</v>
      </c>
      <c r="P16" s="4">
        <v>3037.68</v>
      </c>
      <c r="Q16" s="4">
        <v>-116823.19</v>
      </c>
      <c r="R16" s="4">
        <v>-10607.77</v>
      </c>
      <c r="S16" s="5">
        <v>0</v>
      </c>
      <c r="T16" s="5">
        <v>0</v>
      </c>
      <c r="U16" s="5">
        <v>0</v>
      </c>
      <c r="V16" s="4">
        <v>-163922.57999999999</v>
      </c>
      <c r="W16" s="10"/>
      <c r="X16" s="4">
        <v>33453.94</v>
      </c>
      <c r="Y16" s="4">
        <v>3037.68</v>
      </c>
      <c r="Z16" s="4">
        <v>-116823.19</v>
      </c>
      <c r="AA16" s="4">
        <v>-10607.77</v>
      </c>
      <c r="AB16" s="5">
        <v>0</v>
      </c>
      <c r="AC16" s="5">
        <v>0</v>
      </c>
      <c r="AD16" s="5">
        <v>0</v>
      </c>
      <c r="AE16" s="4">
        <v>-163922.57999999999</v>
      </c>
      <c r="AF16" s="10"/>
      <c r="AG16" s="4">
        <v>33453.94</v>
      </c>
      <c r="AH16" s="4">
        <v>3037.68</v>
      </c>
      <c r="AI16" s="4">
        <v>-116823.19</v>
      </c>
      <c r="AJ16" s="4">
        <v>-10607.77</v>
      </c>
      <c r="AK16" s="5">
        <v>0</v>
      </c>
      <c r="AL16" s="5">
        <v>0</v>
      </c>
      <c r="AM16" s="5">
        <v>0</v>
      </c>
      <c r="AN16" s="4">
        <v>-163922.57999999999</v>
      </c>
      <c r="AO16" s="10"/>
      <c r="AP16" s="4">
        <v>33453.94</v>
      </c>
      <c r="AQ16" s="4">
        <v>3037.68</v>
      </c>
      <c r="AR16" s="4">
        <v>-116823.19</v>
      </c>
      <c r="AS16" s="4">
        <v>-10607.77</v>
      </c>
      <c r="AT16" s="5">
        <v>0</v>
      </c>
      <c r="AU16" s="5">
        <v>0</v>
      </c>
      <c r="AV16" s="5">
        <v>0</v>
      </c>
      <c r="AW16" s="4">
        <v>-163922.57999999999</v>
      </c>
      <c r="AX16" s="10"/>
      <c r="AY16" s="4">
        <v>33453.94</v>
      </c>
      <c r="AZ16" s="4">
        <v>3037.68</v>
      </c>
      <c r="BA16" s="4">
        <v>-116823.19</v>
      </c>
      <c r="BB16" s="4">
        <v>-10607.77</v>
      </c>
      <c r="BC16" s="5">
        <v>0</v>
      </c>
      <c r="BD16" s="5">
        <v>0</v>
      </c>
      <c r="BE16" s="5">
        <v>0</v>
      </c>
      <c r="BF16" s="4">
        <v>-163922.57999999999</v>
      </c>
      <c r="BG16" s="10"/>
      <c r="BH16" s="4">
        <v>33453.94</v>
      </c>
      <c r="BI16" s="4">
        <v>3037.68</v>
      </c>
      <c r="BJ16" s="4">
        <v>-116823.19</v>
      </c>
      <c r="BK16" s="4">
        <v>-10607.77</v>
      </c>
      <c r="BL16" s="5">
        <v>0</v>
      </c>
      <c r="BM16" s="5">
        <v>0</v>
      </c>
      <c r="BN16" s="5">
        <v>0</v>
      </c>
      <c r="BO16" s="4">
        <v>-163922.57999999999</v>
      </c>
      <c r="BP16" s="10"/>
      <c r="BQ16" s="4">
        <v>33453.94</v>
      </c>
      <c r="BR16" s="4">
        <v>3037.68</v>
      </c>
      <c r="BS16" s="4">
        <v>-116823.19</v>
      </c>
      <c r="BT16" s="4">
        <v>-10607.77</v>
      </c>
      <c r="BU16" s="5">
        <v>0</v>
      </c>
      <c r="BV16" s="5">
        <v>0</v>
      </c>
      <c r="BW16" s="5">
        <v>0</v>
      </c>
      <c r="BX16" s="4">
        <v>-163922.57999999999</v>
      </c>
      <c r="BY16" s="10"/>
      <c r="BZ16" s="4">
        <v>33453.94</v>
      </c>
      <c r="CA16" s="4">
        <v>3037.68</v>
      </c>
      <c r="CB16" s="4">
        <v>-116823.19</v>
      </c>
      <c r="CC16" s="4">
        <v>-10607.77</v>
      </c>
      <c r="CD16" s="5">
        <v>0</v>
      </c>
      <c r="CE16" s="5">
        <v>0</v>
      </c>
      <c r="CF16" s="5">
        <v>0</v>
      </c>
      <c r="CG16" s="4">
        <v>-163922.57999999999</v>
      </c>
      <c r="CH16" s="10"/>
      <c r="CI16" s="4">
        <v>33453.94</v>
      </c>
      <c r="CJ16" s="4">
        <v>3037.68</v>
      </c>
      <c r="CK16" s="4">
        <v>-116823.19</v>
      </c>
      <c r="CL16" s="4">
        <v>-10607.77</v>
      </c>
      <c r="CM16" s="5">
        <v>0</v>
      </c>
      <c r="CN16" s="5">
        <v>0</v>
      </c>
      <c r="CO16" s="5">
        <v>0</v>
      </c>
      <c r="CP16" s="4">
        <v>-163922.57999999999</v>
      </c>
      <c r="CQ16" s="10"/>
      <c r="CR16" s="4">
        <v>33453.94</v>
      </c>
      <c r="CS16" s="4">
        <v>3037.68</v>
      </c>
      <c r="CT16" s="4">
        <v>-116823.19</v>
      </c>
      <c r="CU16" s="4">
        <v>-10607.77</v>
      </c>
      <c r="CV16" s="5">
        <v>0</v>
      </c>
      <c r="CW16" s="5">
        <v>0</v>
      </c>
      <c r="CX16" s="5">
        <v>0</v>
      </c>
      <c r="CY16" s="4">
        <v>-163922.57999999999</v>
      </c>
      <c r="CZ16" s="10"/>
      <c r="DA16" s="4">
        <v>23699.9</v>
      </c>
      <c r="DB16" s="4">
        <v>2152</v>
      </c>
      <c r="DC16" s="4">
        <v>-437200.65</v>
      </c>
      <c r="DD16" s="4">
        <v>-39698.639999999999</v>
      </c>
      <c r="DE16" s="5">
        <v>0</v>
      </c>
      <c r="DF16" s="5">
        <v>0</v>
      </c>
      <c r="DG16" s="5">
        <v>0</v>
      </c>
      <c r="DH16" s="4">
        <v>-502751.19000000006</v>
      </c>
      <c r="DI16" s="10"/>
    </row>
    <row r="17" spans="1:113">
      <c r="A17" s="2" t="str">
        <f>INDEX(Map!$A$6:$B$70,MATCH('FY11 Essbase'!C17,Map!$A$6:$A$70,0),2)</f>
        <v>009DIV</v>
      </c>
      <c r="B17" s="17" t="s">
        <v>131</v>
      </c>
      <c r="C17" s="3" t="s">
        <v>90</v>
      </c>
      <c r="D17" s="3" t="s">
        <v>48</v>
      </c>
      <c r="E17" s="10"/>
      <c r="F17" s="4">
        <v>8986383.8800000008</v>
      </c>
      <c r="G17" s="4">
        <v>815980.61</v>
      </c>
      <c r="H17" s="4">
        <v>47095780.329999998</v>
      </c>
      <c r="I17" s="4">
        <v>4276385.71</v>
      </c>
      <c r="J17" s="4">
        <v>7352094.5300000003</v>
      </c>
      <c r="K17" s="5">
        <v>0</v>
      </c>
      <c r="L17" s="4">
        <v>667584.06000000006</v>
      </c>
      <c r="M17" s="4">
        <v>49589480.140000001</v>
      </c>
      <c r="N17" s="10"/>
      <c r="O17" s="4">
        <v>8986383.8800000008</v>
      </c>
      <c r="P17" s="4">
        <v>815980.61</v>
      </c>
      <c r="Q17" s="4">
        <v>47095780.329999998</v>
      </c>
      <c r="R17" s="4">
        <v>4276385.71</v>
      </c>
      <c r="S17" s="4">
        <v>7352094.5300000003</v>
      </c>
      <c r="T17" s="5">
        <v>0</v>
      </c>
      <c r="U17" s="4">
        <v>667584.06000000006</v>
      </c>
      <c r="V17" s="4">
        <v>49589480.140000001</v>
      </c>
      <c r="W17" s="10"/>
      <c r="X17" s="4">
        <v>8986383.8800000008</v>
      </c>
      <c r="Y17" s="4">
        <v>815980.61</v>
      </c>
      <c r="Z17" s="4">
        <v>47095780.329999998</v>
      </c>
      <c r="AA17" s="4">
        <v>4276385.71</v>
      </c>
      <c r="AB17" s="4">
        <v>7352094.5300000003</v>
      </c>
      <c r="AC17" s="5">
        <v>0</v>
      </c>
      <c r="AD17" s="4">
        <v>667584.06000000006</v>
      </c>
      <c r="AE17" s="4">
        <v>49589480.140000001</v>
      </c>
      <c r="AF17" s="10"/>
      <c r="AG17" s="4">
        <v>8986383.8800000008</v>
      </c>
      <c r="AH17" s="4">
        <v>815980.61</v>
      </c>
      <c r="AI17" s="4">
        <v>47095780.329999998</v>
      </c>
      <c r="AJ17" s="4">
        <v>4276385.71</v>
      </c>
      <c r="AK17" s="4">
        <v>7352094.5300000003</v>
      </c>
      <c r="AL17" s="5">
        <v>0</v>
      </c>
      <c r="AM17" s="4">
        <v>667584.06000000006</v>
      </c>
      <c r="AN17" s="4">
        <v>49589480.140000001</v>
      </c>
      <c r="AO17" s="10"/>
      <c r="AP17" s="4">
        <v>8986383.8800000008</v>
      </c>
      <c r="AQ17" s="4">
        <v>815980.61</v>
      </c>
      <c r="AR17" s="4">
        <v>47095780.329999998</v>
      </c>
      <c r="AS17" s="4">
        <v>4276385.71</v>
      </c>
      <c r="AT17" s="4">
        <v>7352094.5300000003</v>
      </c>
      <c r="AU17" s="5">
        <v>0</v>
      </c>
      <c r="AV17" s="4">
        <v>667584.06000000006</v>
      </c>
      <c r="AW17" s="4">
        <v>49589480.140000001</v>
      </c>
      <c r="AX17" s="10"/>
      <c r="AY17" s="4">
        <v>9317934.5099999998</v>
      </c>
      <c r="AZ17" s="4">
        <v>846086.03</v>
      </c>
      <c r="BA17" s="4">
        <v>47095780.329999998</v>
      </c>
      <c r="BB17" s="4">
        <v>4276385.71</v>
      </c>
      <c r="BC17" s="4">
        <v>7352094.5300000003</v>
      </c>
      <c r="BD17" s="5">
        <v>0</v>
      </c>
      <c r="BE17" s="4">
        <v>667584.06000000006</v>
      </c>
      <c r="BF17" s="4">
        <v>49227824.089999996</v>
      </c>
      <c r="BG17" s="10"/>
      <c r="BH17" s="4">
        <v>8986383.8800000008</v>
      </c>
      <c r="BI17" s="4">
        <v>815980.61</v>
      </c>
      <c r="BJ17" s="4">
        <v>47095780.329999998</v>
      </c>
      <c r="BK17" s="4">
        <v>4276385.71</v>
      </c>
      <c r="BL17" s="4">
        <v>7352094.5300000003</v>
      </c>
      <c r="BM17" s="5">
        <v>0</v>
      </c>
      <c r="BN17" s="4">
        <v>667584.06000000006</v>
      </c>
      <c r="BO17" s="4">
        <v>49589480.140000001</v>
      </c>
      <c r="BP17" s="10"/>
      <c r="BQ17" s="4">
        <v>8986383.8800000008</v>
      </c>
      <c r="BR17" s="4">
        <v>815980.61</v>
      </c>
      <c r="BS17" s="4">
        <v>47095780.329999998</v>
      </c>
      <c r="BT17" s="4">
        <v>4276385.71</v>
      </c>
      <c r="BU17" s="4">
        <v>7352094.5300000003</v>
      </c>
      <c r="BV17" s="5">
        <v>0</v>
      </c>
      <c r="BW17" s="4">
        <v>667584.06000000006</v>
      </c>
      <c r="BX17" s="4">
        <v>49589480.140000001</v>
      </c>
      <c r="BY17" s="10"/>
      <c r="BZ17" s="4">
        <v>8986383.8800000008</v>
      </c>
      <c r="CA17" s="4">
        <v>815980.61</v>
      </c>
      <c r="CB17" s="4">
        <v>47095780.329999998</v>
      </c>
      <c r="CC17" s="4">
        <v>4276385.71</v>
      </c>
      <c r="CD17" s="4">
        <v>7352094.5300000003</v>
      </c>
      <c r="CE17" s="5">
        <v>0</v>
      </c>
      <c r="CF17" s="4">
        <v>667584.06000000006</v>
      </c>
      <c r="CG17" s="4">
        <v>49589480.140000001</v>
      </c>
      <c r="CH17" s="10"/>
      <c r="CI17" s="4">
        <v>8986383.8800000008</v>
      </c>
      <c r="CJ17" s="4">
        <v>815980.61</v>
      </c>
      <c r="CK17" s="4">
        <v>47095780.329999998</v>
      </c>
      <c r="CL17" s="4">
        <v>4276385.71</v>
      </c>
      <c r="CM17" s="4">
        <v>7352094.5300000003</v>
      </c>
      <c r="CN17" s="5">
        <v>0</v>
      </c>
      <c r="CO17" s="4">
        <v>667584.06000000006</v>
      </c>
      <c r="CP17" s="4">
        <v>49589480.140000001</v>
      </c>
      <c r="CQ17" s="10"/>
      <c r="CR17" s="4">
        <v>8986383.8800000008</v>
      </c>
      <c r="CS17" s="4">
        <v>815980.61</v>
      </c>
      <c r="CT17" s="4">
        <v>47095780.329999998</v>
      </c>
      <c r="CU17" s="4">
        <v>4276385.71</v>
      </c>
      <c r="CV17" s="4">
        <v>7352094.5300000003</v>
      </c>
      <c r="CW17" s="5">
        <v>0</v>
      </c>
      <c r="CX17" s="4">
        <v>667584.06000000006</v>
      </c>
      <c r="CY17" s="4">
        <v>49589480.140000001</v>
      </c>
      <c r="CZ17" s="10"/>
      <c r="DA17" s="4">
        <v>2911599.18</v>
      </c>
      <c r="DB17" s="4">
        <v>264378.7</v>
      </c>
      <c r="DC17" s="4">
        <v>53264942.340000004</v>
      </c>
      <c r="DD17" s="4">
        <v>4836557.26</v>
      </c>
      <c r="DE17" s="4">
        <v>1990524.65</v>
      </c>
      <c r="DF17" s="5">
        <v>0</v>
      </c>
      <c r="DG17" s="4">
        <v>180743.39</v>
      </c>
      <c r="DH17" s="4">
        <v>57096789.759999998</v>
      </c>
      <c r="DI17" s="10"/>
    </row>
    <row r="18" spans="1:113">
      <c r="A18" s="2" t="str">
        <f>INDEX(Map!$A$6:$B$70,MATCH('FY11 Essbase'!C18,Map!$A$6:$A$70,0),2)</f>
        <v>010DIV</v>
      </c>
      <c r="B18" s="17" t="s">
        <v>141</v>
      </c>
      <c r="C18" s="3" t="s">
        <v>80</v>
      </c>
      <c r="D18" s="3" t="s">
        <v>38</v>
      </c>
      <c r="E18" s="10"/>
      <c r="F18" s="4">
        <v>10682991.390000001</v>
      </c>
      <c r="G18" s="4">
        <v>970035.77</v>
      </c>
      <c r="H18" s="4">
        <v>513912.76</v>
      </c>
      <c r="I18" s="4">
        <v>46664.25</v>
      </c>
      <c r="J18" s="4">
        <v>191362.39</v>
      </c>
      <c r="K18" s="5">
        <v>0</v>
      </c>
      <c r="L18" s="4">
        <v>17376.07</v>
      </c>
      <c r="M18" s="4">
        <v>-10883711.689999999</v>
      </c>
      <c r="N18" s="10"/>
      <c r="O18" s="4">
        <v>10682991.390000001</v>
      </c>
      <c r="P18" s="4">
        <v>970035.77</v>
      </c>
      <c r="Q18" s="4">
        <v>513912.76</v>
      </c>
      <c r="R18" s="4">
        <v>46664.25</v>
      </c>
      <c r="S18" s="4">
        <v>191362.39</v>
      </c>
      <c r="T18" s="5">
        <v>0</v>
      </c>
      <c r="U18" s="4">
        <v>17376.07</v>
      </c>
      <c r="V18" s="4">
        <v>-10883711.689999999</v>
      </c>
      <c r="W18" s="10"/>
      <c r="X18" s="4">
        <v>10682991.390000001</v>
      </c>
      <c r="Y18" s="4">
        <v>970035.77</v>
      </c>
      <c r="Z18" s="4">
        <v>5598925.4199999999</v>
      </c>
      <c r="AA18" s="4">
        <v>337236.4</v>
      </c>
      <c r="AB18" s="4">
        <v>191362.39</v>
      </c>
      <c r="AC18" s="5">
        <v>0</v>
      </c>
      <c r="AD18" s="4">
        <v>17376.07</v>
      </c>
      <c r="AE18" s="4">
        <v>-5508126.879999999</v>
      </c>
      <c r="AF18" s="10"/>
      <c r="AG18" s="4">
        <v>10682991.390000001</v>
      </c>
      <c r="AH18" s="4">
        <v>970035.77</v>
      </c>
      <c r="AI18" s="4">
        <v>5598925.4199999999</v>
      </c>
      <c r="AJ18" s="4">
        <v>337236.4</v>
      </c>
      <c r="AK18" s="4">
        <v>191362.39</v>
      </c>
      <c r="AL18" s="5">
        <v>0</v>
      </c>
      <c r="AM18" s="4">
        <v>17376.07</v>
      </c>
      <c r="AN18" s="4">
        <v>-5508126.879999999</v>
      </c>
      <c r="AO18" s="10"/>
      <c r="AP18" s="4">
        <v>10682991.390000001</v>
      </c>
      <c r="AQ18" s="4">
        <v>970035.77</v>
      </c>
      <c r="AR18" s="4">
        <v>5598925.4199999999</v>
      </c>
      <c r="AS18" s="4">
        <v>337236.4</v>
      </c>
      <c r="AT18" s="4">
        <v>191362.39</v>
      </c>
      <c r="AU18" s="5">
        <v>0</v>
      </c>
      <c r="AV18" s="4">
        <v>17376.07</v>
      </c>
      <c r="AW18" s="4">
        <v>-5508126.879999999</v>
      </c>
      <c r="AX18" s="10"/>
      <c r="AY18" s="4">
        <v>10709498.18</v>
      </c>
      <c r="AZ18" s="4">
        <v>972442.64</v>
      </c>
      <c r="BA18" s="4">
        <v>9104486.5700000003</v>
      </c>
      <c r="BB18" s="4">
        <v>537554.18000000005</v>
      </c>
      <c r="BC18" s="4">
        <v>211172.35</v>
      </c>
      <c r="BD18" s="5">
        <v>0</v>
      </c>
      <c r="BE18" s="4">
        <v>19174.849999999999</v>
      </c>
      <c r="BF18" s="4">
        <v>-1809552.8700000006</v>
      </c>
      <c r="BG18" s="10"/>
      <c r="BH18" s="4">
        <v>10682991.390000001</v>
      </c>
      <c r="BI18" s="4">
        <v>970035.77</v>
      </c>
      <c r="BJ18" s="4">
        <v>9104486.5700000003</v>
      </c>
      <c r="BK18" s="4">
        <v>537554.18000000005</v>
      </c>
      <c r="BL18" s="4">
        <v>191362.39</v>
      </c>
      <c r="BM18" s="5">
        <v>0</v>
      </c>
      <c r="BN18" s="4">
        <v>17376.07</v>
      </c>
      <c r="BO18" s="4">
        <v>-1802247.9499999988</v>
      </c>
      <c r="BP18" s="10"/>
      <c r="BQ18" s="4">
        <v>10682991.390000001</v>
      </c>
      <c r="BR18" s="4">
        <v>970035.77</v>
      </c>
      <c r="BS18" s="4">
        <v>9104486.5700000003</v>
      </c>
      <c r="BT18" s="4">
        <v>537554.18000000005</v>
      </c>
      <c r="BU18" s="4">
        <v>191362.39</v>
      </c>
      <c r="BV18" s="5">
        <v>0</v>
      </c>
      <c r="BW18" s="4">
        <v>17376.07</v>
      </c>
      <c r="BX18" s="4">
        <v>-1802247.9499999988</v>
      </c>
      <c r="BY18" s="10"/>
      <c r="BZ18" s="4">
        <v>10682991.390000001</v>
      </c>
      <c r="CA18" s="4">
        <v>970035.77</v>
      </c>
      <c r="CB18" s="4">
        <v>7643913.1399999997</v>
      </c>
      <c r="CC18" s="4">
        <v>454092.84</v>
      </c>
      <c r="CD18" s="4">
        <v>191362.39</v>
      </c>
      <c r="CE18" s="5">
        <v>0</v>
      </c>
      <c r="CF18" s="4">
        <v>17376.07</v>
      </c>
      <c r="CG18" s="4">
        <v>-3346282.7199999997</v>
      </c>
      <c r="CH18" s="10"/>
      <c r="CI18" s="4">
        <v>10682991.390000001</v>
      </c>
      <c r="CJ18" s="4">
        <v>970035.77</v>
      </c>
      <c r="CK18" s="4">
        <v>7643913.1399999997</v>
      </c>
      <c r="CL18" s="4">
        <v>454092.84</v>
      </c>
      <c r="CM18" s="4">
        <v>191362.39</v>
      </c>
      <c r="CN18" s="5">
        <v>0</v>
      </c>
      <c r="CO18" s="4">
        <v>17376.07</v>
      </c>
      <c r="CP18" s="4">
        <v>-3346282.7199999997</v>
      </c>
      <c r="CQ18" s="10"/>
      <c r="CR18" s="4">
        <v>10682991.390000001</v>
      </c>
      <c r="CS18" s="4">
        <v>970035.77</v>
      </c>
      <c r="CT18" s="4">
        <v>7643913.1399999997</v>
      </c>
      <c r="CU18" s="4">
        <v>454092.84</v>
      </c>
      <c r="CV18" s="4">
        <v>191362.39</v>
      </c>
      <c r="CW18" s="5">
        <v>0</v>
      </c>
      <c r="CX18" s="4">
        <v>17376.07</v>
      </c>
      <c r="CY18" s="4">
        <v>-3346282.7199999997</v>
      </c>
      <c r="CZ18" s="10"/>
      <c r="DA18" s="4">
        <v>11252251.75</v>
      </c>
      <c r="DB18" s="4">
        <v>1021725.69</v>
      </c>
      <c r="DC18" s="4">
        <v>579981.46</v>
      </c>
      <c r="DD18" s="4">
        <v>52663.41</v>
      </c>
      <c r="DE18" s="4">
        <v>279162.62</v>
      </c>
      <c r="DF18" s="5">
        <v>0</v>
      </c>
      <c r="DG18" s="4">
        <v>25348.49</v>
      </c>
      <c r="DH18" s="4">
        <v>-11336821.460000001</v>
      </c>
      <c r="DI18" s="10"/>
    </row>
    <row r="19" spans="1:113">
      <c r="A19" s="2" t="str">
        <f>INDEX(Map!$A$6:$B$70,MATCH('FY11 Essbase'!C19,Map!$A$6:$A$70,0),2)</f>
        <v>012DIV</v>
      </c>
      <c r="B19" s="17" t="s">
        <v>142</v>
      </c>
      <c r="C19" s="3" t="s">
        <v>106</v>
      </c>
      <c r="D19" s="3" t="s">
        <v>64</v>
      </c>
      <c r="E19" s="10"/>
      <c r="F19" s="4">
        <v>-1022322.68</v>
      </c>
      <c r="G19" s="4">
        <v>-92828.83</v>
      </c>
      <c r="H19" s="4">
        <v>16875233.239999998</v>
      </c>
      <c r="I19" s="4">
        <v>1532303.02</v>
      </c>
      <c r="J19" s="4">
        <v>383557.79</v>
      </c>
      <c r="K19" s="5">
        <v>0</v>
      </c>
      <c r="L19" s="4">
        <v>34827.69</v>
      </c>
      <c r="M19" s="4">
        <v>19941073.249999996</v>
      </c>
      <c r="N19" s="10"/>
      <c r="O19" s="4">
        <v>-1022322.68</v>
      </c>
      <c r="P19" s="4">
        <v>-92828.83</v>
      </c>
      <c r="Q19" s="4">
        <v>16875233.239999998</v>
      </c>
      <c r="R19" s="4">
        <v>1532303.02</v>
      </c>
      <c r="S19" s="4">
        <v>383557.79</v>
      </c>
      <c r="T19" s="5">
        <v>0</v>
      </c>
      <c r="U19" s="4">
        <v>34827.69</v>
      </c>
      <c r="V19" s="4">
        <v>19941073.249999996</v>
      </c>
      <c r="W19" s="10"/>
      <c r="X19" s="4">
        <v>-1022322.68</v>
      </c>
      <c r="Y19" s="4">
        <v>-92828.83</v>
      </c>
      <c r="Z19" s="4">
        <v>16875233.239999998</v>
      </c>
      <c r="AA19" s="4">
        <v>1532303.02</v>
      </c>
      <c r="AB19" s="4">
        <v>383557.79</v>
      </c>
      <c r="AC19" s="5">
        <v>0</v>
      </c>
      <c r="AD19" s="4">
        <v>34827.69</v>
      </c>
      <c r="AE19" s="4">
        <v>19941073.249999996</v>
      </c>
      <c r="AF19" s="10"/>
      <c r="AG19" s="4">
        <v>-1022322.68</v>
      </c>
      <c r="AH19" s="4">
        <v>-92828.83</v>
      </c>
      <c r="AI19" s="4">
        <v>16875233.239999998</v>
      </c>
      <c r="AJ19" s="4">
        <v>1532303.02</v>
      </c>
      <c r="AK19" s="4">
        <v>383557.79</v>
      </c>
      <c r="AL19" s="5">
        <v>0</v>
      </c>
      <c r="AM19" s="4">
        <v>34827.69</v>
      </c>
      <c r="AN19" s="4">
        <v>19941073.249999996</v>
      </c>
      <c r="AO19" s="10"/>
      <c r="AP19" s="4">
        <v>-1022322.68</v>
      </c>
      <c r="AQ19" s="4">
        <v>-92828.83</v>
      </c>
      <c r="AR19" s="4">
        <v>16875233.239999998</v>
      </c>
      <c r="AS19" s="4">
        <v>1532303.02</v>
      </c>
      <c r="AT19" s="4">
        <v>383557.79</v>
      </c>
      <c r="AU19" s="5">
        <v>0</v>
      </c>
      <c r="AV19" s="4">
        <v>34827.69</v>
      </c>
      <c r="AW19" s="4">
        <v>19941073.249999996</v>
      </c>
      <c r="AX19" s="10"/>
      <c r="AY19" s="4">
        <v>-1022322.68</v>
      </c>
      <c r="AZ19" s="4">
        <v>-92828.83</v>
      </c>
      <c r="BA19" s="4">
        <v>16875233.239999998</v>
      </c>
      <c r="BB19" s="4">
        <v>1532303.02</v>
      </c>
      <c r="BC19" s="4">
        <v>383557.79</v>
      </c>
      <c r="BD19" s="5">
        <v>0</v>
      </c>
      <c r="BE19" s="4">
        <v>34827.69</v>
      </c>
      <c r="BF19" s="4">
        <v>19941073.249999996</v>
      </c>
      <c r="BG19" s="10"/>
      <c r="BH19" s="4">
        <v>-1022322.68</v>
      </c>
      <c r="BI19" s="4">
        <v>-92828.83</v>
      </c>
      <c r="BJ19" s="4">
        <v>16875233.239999998</v>
      </c>
      <c r="BK19" s="4">
        <v>1532303.02</v>
      </c>
      <c r="BL19" s="4">
        <v>383557.79</v>
      </c>
      <c r="BM19" s="5">
        <v>0</v>
      </c>
      <c r="BN19" s="4">
        <v>34827.69</v>
      </c>
      <c r="BO19" s="4">
        <v>19941073.249999996</v>
      </c>
      <c r="BP19" s="10"/>
      <c r="BQ19" s="4">
        <v>-1022322.68</v>
      </c>
      <c r="BR19" s="4">
        <v>-92828.83</v>
      </c>
      <c r="BS19" s="4">
        <v>16875233.239999998</v>
      </c>
      <c r="BT19" s="4">
        <v>1532303.02</v>
      </c>
      <c r="BU19" s="4">
        <v>383557.79</v>
      </c>
      <c r="BV19" s="5">
        <v>0</v>
      </c>
      <c r="BW19" s="4">
        <v>34827.69</v>
      </c>
      <c r="BX19" s="4">
        <v>19941073.249999996</v>
      </c>
      <c r="BY19" s="10"/>
      <c r="BZ19" s="4">
        <v>-1022322.68</v>
      </c>
      <c r="CA19" s="4">
        <v>-92828.83</v>
      </c>
      <c r="CB19" s="4">
        <v>16875233.239999998</v>
      </c>
      <c r="CC19" s="4">
        <v>1532303.02</v>
      </c>
      <c r="CD19" s="4">
        <v>383557.79</v>
      </c>
      <c r="CE19" s="5">
        <v>0</v>
      </c>
      <c r="CF19" s="4">
        <v>34827.69</v>
      </c>
      <c r="CG19" s="4">
        <v>19941073.249999996</v>
      </c>
      <c r="CH19" s="10"/>
      <c r="CI19" s="4">
        <v>-1022322.68</v>
      </c>
      <c r="CJ19" s="4">
        <v>-92828.83</v>
      </c>
      <c r="CK19" s="4">
        <v>16875233.239999998</v>
      </c>
      <c r="CL19" s="4">
        <v>1532303.02</v>
      </c>
      <c r="CM19" s="4">
        <v>383557.79</v>
      </c>
      <c r="CN19" s="5">
        <v>0</v>
      </c>
      <c r="CO19" s="4">
        <v>34827.69</v>
      </c>
      <c r="CP19" s="4">
        <v>19941073.249999996</v>
      </c>
      <c r="CQ19" s="10"/>
      <c r="CR19" s="4">
        <v>-1022322.68</v>
      </c>
      <c r="CS19" s="4">
        <v>-92828.83</v>
      </c>
      <c r="CT19" s="4">
        <v>16875233.239999998</v>
      </c>
      <c r="CU19" s="4">
        <v>1532303.02</v>
      </c>
      <c r="CV19" s="4">
        <v>383557.79</v>
      </c>
      <c r="CW19" s="5">
        <v>0</v>
      </c>
      <c r="CX19" s="4">
        <v>34827.69</v>
      </c>
      <c r="CY19" s="4">
        <v>19941073.249999996</v>
      </c>
      <c r="CZ19" s="10"/>
      <c r="DA19" s="4">
        <v>-1261931.19</v>
      </c>
      <c r="DB19" s="4">
        <v>-114585.73</v>
      </c>
      <c r="DC19" s="4">
        <v>12475673.220000001</v>
      </c>
      <c r="DD19" s="4">
        <v>1132814.67</v>
      </c>
      <c r="DE19" s="4">
        <v>865439.29</v>
      </c>
      <c r="DF19" s="5">
        <v>0</v>
      </c>
      <c r="DG19" s="4">
        <v>78583.520000000004</v>
      </c>
      <c r="DH19" s="4">
        <v>15929027.620000001</v>
      </c>
      <c r="DI19" s="10"/>
    </row>
    <row r="20" spans="1:113">
      <c r="A20" s="2" t="str">
        <f>INDEX(Map!$A$6:$B$70,MATCH('FY11 Essbase'!C20,Map!$A$6:$A$70,0),2)</f>
        <v>013DIV</v>
      </c>
      <c r="B20" s="17" t="s">
        <v>143</v>
      </c>
      <c r="C20" s="3" t="s">
        <v>78</v>
      </c>
      <c r="D20" s="3" t="s">
        <v>36</v>
      </c>
      <c r="E20" s="10"/>
      <c r="F20" s="4">
        <v>27297.8</v>
      </c>
      <c r="G20" s="4">
        <v>2478.69</v>
      </c>
      <c r="H20" s="4">
        <v>213687.52</v>
      </c>
      <c r="I20" s="4">
        <v>19403.23</v>
      </c>
      <c r="J20" s="5">
        <v>0</v>
      </c>
      <c r="K20" s="5">
        <v>0</v>
      </c>
      <c r="L20" s="5">
        <v>0</v>
      </c>
      <c r="M20" s="4">
        <v>203314.26</v>
      </c>
      <c r="N20" s="10"/>
      <c r="O20" s="4">
        <v>27297.8</v>
      </c>
      <c r="P20" s="4">
        <v>2478.69</v>
      </c>
      <c r="Q20" s="4">
        <v>213687.52</v>
      </c>
      <c r="R20" s="4">
        <v>19403.23</v>
      </c>
      <c r="S20" s="5">
        <v>0</v>
      </c>
      <c r="T20" s="5">
        <v>0</v>
      </c>
      <c r="U20" s="5">
        <v>0</v>
      </c>
      <c r="V20" s="4">
        <v>203314.26</v>
      </c>
      <c r="W20" s="10"/>
      <c r="X20" s="4">
        <v>27297.8</v>
      </c>
      <c r="Y20" s="4">
        <v>2478.69</v>
      </c>
      <c r="Z20" s="4">
        <v>213687.52</v>
      </c>
      <c r="AA20" s="4">
        <v>19403.23</v>
      </c>
      <c r="AB20" s="5">
        <v>0</v>
      </c>
      <c r="AC20" s="5">
        <v>0</v>
      </c>
      <c r="AD20" s="5">
        <v>0</v>
      </c>
      <c r="AE20" s="4">
        <v>203314.26</v>
      </c>
      <c r="AF20" s="10"/>
      <c r="AG20" s="4">
        <v>27297.8</v>
      </c>
      <c r="AH20" s="4">
        <v>2478.69</v>
      </c>
      <c r="AI20" s="4">
        <v>213687.52</v>
      </c>
      <c r="AJ20" s="4">
        <v>19403.23</v>
      </c>
      <c r="AK20" s="5">
        <v>0</v>
      </c>
      <c r="AL20" s="5">
        <v>0</v>
      </c>
      <c r="AM20" s="5">
        <v>0</v>
      </c>
      <c r="AN20" s="4">
        <v>203314.26</v>
      </c>
      <c r="AO20" s="10"/>
      <c r="AP20" s="4">
        <v>27297.8</v>
      </c>
      <c r="AQ20" s="4">
        <v>2478.69</v>
      </c>
      <c r="AR20" s="4">
        <v>213687.52</v>
      </c>
      <c r="AS20" s="4">
        <v>19403.23</v>
      </c>
      <c r="AT20" s="5">
        <v>0</v>
      </c>
      <c r="AU20" s="5">
        <v>0</v>
      </c>
      <c r="AV20" s="5">
        <v>0</v>
      </c>
      <c r="AW20" s="4">
        <v>203314.26</v>
      </c>
      <c r="AX20" s="10"/>
      <c r="AY20" s="4">
        <v>27297.8</v>
      </c>
      <c r="AZ20" s="4">
        <v>2478.69</v>
      </c>
      <c r="BA20" s="4">
        <v>213687.52</v>
      </c>
      <c r="BB20" s="4">
        <v>19403.23</v>
      </c>
      <c r="BC20" s="5">
        <v>0</v>
      </c>
      <c r="BD20" s="5">
        <v>0</v>
      </c>
      <c r="BE20" s="5">
        <v>0</v>
      </c>
      <c r="BF20" s="4">
        <v>203314.26</v>
      </c>
      <c r="BG20" s="10"/>
      <c r="BH20" s="4">
        <v>27297.8</v>
      </c>
      <c r="BI20" s="4">
        <v>2478.69</v>
      </c>
      <c r="BJ20" s="4">
        <v>213687.52</v>
      </c>
      <c r="BK20" s="4">
        <v>19403.23</v>
      </c>
      <c r="BL20" s="5">
        <v>0</v>
      </c>
      <c r="BM20" s="5">
        <v>0</v>
      </c>
      <c r="BN20" s="5">
        <v>0</v>
      </c>
      <c r="BO20" s="4">
        <v>203314.26</v>
      </c>
      <c r="BP20" s="10"/>
      <c r="BQ20" s="4">
        <v>27297.8</v>
      </c>
      <c r="BR20" s="4">
        <v>2478.69</v>
      </c>
      <c r="BS20" s="4">
        <v>213687.52</v>
      </c>
      <c r="BT20" s="4">
        <v>19403.23</v>
      </c>
      <c r="BU20" s="5">
        <v>0</v>
      </c>
      <c r="BV20" s="5">
        <v>0</v>
      </c>
      <c r="BW20" s="5">
        <v>0</v>
      </c>
      <c r="BX20" s="4">
        <v>203314.26</v>
      </c>
      <c r="BY20" s="10"/>
      <c r="BZ20" s="4">
        <v>27297.8</v>
      </c>
      <c r="CA20" s="4">
        <v>2478.69</v>
      </c>
      <c r="CB20" s="4">
        <v>213687.52</v>
      </c>
      <c r="CC20" s="4">
        <v>19403.23</v>
      </c>
      <c r="CD20" s="5">
        <v>0</v>
      </c>
      <c r="CE20" s="5">
        <v>0</v>
      </c>
      <c r="CF20" s="5">
        <v>0</v>
      </c>
      <c r="CG20" s="4">
        <v>203314.26</v>
      </c>
      <c r="CH20" s="10"/>
      <c r="CI20" s="4">
        <v>27297.8</v>
      </c>
      <c r="CJ20" s="4">
        <v>2478.69</v>
      </c>
      <c r="CK20" s="4">
        <v>213687.52</v>
      </c>
      <c r="CL20" s="4">
        <v>19403.23</v>
      </c>
      <c r="CM20" s="5">
        <v>0</v>
      </c>
      <c r="CN20" s="5">
        <v>0</v>
      </c>
      <c r="CO20" s="5">
        <v>0</v>
      </c>
      <c r="CP20" s="4">
        <v>203314.26</v>
      </c>
      <c r="CQ20" s="10"/>
      <c r="CR20" s="4">
        <v>27297.8</v>
      </c>
      <c r="CS20" s="4">
        <v>2478.69</v>
      </c>
      <c r="CT20" s="4">
        <v>213687.52</v>
      </c>
      <c r="CU20" s="4">
        <v>19403.23</v>
      </c>
      <c r="CV20" s="5">
        <v>0</v>
      </c>
      <c r="CW20" s="5">
        <v>0</v>
      </c>
      <c r="CX20" s="5">
        <v>0</v>
      </c>
      <c r="CY20" s="4">
        <v>203314.26</v>
      </c>
      <c r="CZ20" s="10"/>
      <c r="DA20" s="4">
        <v>14345.79</v>
      </c>
      <c r="DB20" s="4">
        <v>1302.6199999999999</v>
      </c>
      <c r="DC20" s="4">
        <v>330819.05</v>
      </c>
      <c r="DD20" s="4">
        <v>30038.99</v>
      </c>
      <c r="DE20" s="4">
        <v>-8076.01</v>
      </c>
      <c r="DF20" s="5">
        <v>0</v>
      </c>
      <c r="DG20" s="4">
        <v>-733.32</v>
      </c>
      <c r="DH20" s="4">
        <v>336400.3</v>
      </c>
      <c r="DI20" s="10"/>
    </row>
    <row r="21" spans="1:113">
      <c r="A21" s="2" t="str">
        <f>INDEX(Map!$A$6:$B$70,MATCH('FY11 Essbase'!C21,Map!$A$6:$A$70,0),2)</f>
        <v>014DIV</v>
      </c>
      <c r="B21" s="17" t="s">
        <v>132</v>
      </c>
      <c r="C21" s="3" t="s">
        <v>86</v>
      </c>
      <c r="D21" s="3" t="s">
        <v>44</v>
      </c>
      <c r="E21" s="10"/>
      <c r="F21" s="4">
        <v>22456.400000000001</v>
      </c>
      <c r="G21" s="4">
        <v>2039.08</v>
      </c>
      <c r="H21" s="4">
        <v>-954.85</v>
      </c>
      <c r="I21" s="4">
        <v>-86.7</v>
      </c>
      <c r="J21" s="5">
        <v>0</v>
      </c>
      <c r="K21" s="5">
        <v>0</v>
      </c>
      <c r="L21" s="5">
        <v>0</v>
      </c>
      <c r="M21" s="4">
        <v>-25537.030000000002</v>
      </c>
      <c r="N21" s="10"/>
      <c r="O21" s="4">
        <v>22456.400000000001</v>
      </c>
      <c r="P21" s="4">
        <v>2039.08</v>
      </c>
      <c r="Q21" s="4">
        <v>-954.85</v>
      </c>
      <c r="R21" s="4">
        <v>-86.7</v>
      </c>
      <c r="S21" s="5">
        <v>0</v>
      </c>
      <c r="T21" s="5">
        <v>0</v>
      </c>
      <c r="U21" s="5">
        <v>0</v>
      </c>
      <c r="V21" s="4">
        <v>-25537.030000000002</v>
      </c>
      <c r="W21" s="10"/>
      <c r="X21" s="4">
        <v>22456.400000000001</v>
      </c>
      <c r="Y21" s="4">
        <v>2039.08</v>
      </c>
      <c r="Z21" s="4">
        <v>-954.85</v>
      </c>
      <c r="AA21" s="4">
        <v>-86.7</v>
      </c>
      <c r="AB21" s="5">
        <v>0</v>
      </c>
      <c r="AC21" s="5">
        <v>0</v>
      </c>
      <c r="AD21" s="5">
        <v>0</v>
      </c>
      <c r="AE21" s="4">
        <v>-25537.030000000002</v>
      </c>
      <c r="AF21" s="10"/>
      <c r="AG21" s="4">
        <v>22456.400000000001</v>
      </c>
      <c r="AH21" s="4">
        <v>2039.08</v>
      </c>
      <c r="AI21" s="4">
        <v>-954.85</v>
      </c>
      <c r="AJ21" s="4">
        <v>-86.7</v>
      </c>
      <c r="AK21" s="5">
        <v>0</v>
      </c>
      <c r="AL21" s="5">
        <v>0</v>
      </c>
      <c r="AM21" s="5">
        <v>0</v>
      </c>
      <c r="AN21" s="4">
        <v>-25537.030000000002</v>
      </c>
      <c r="AO21" s="10"/>
      <c r="AP21" s="4">
        <v>22456.400000000001</v>
      </c>
      <c r="AQ21" s="4">
        <v>2039.08</v>
      </c>
      <c r="AR21" s="4">
        <v>-954.85</v>
      </c>
      <c r="AS21" s="4">
        <v>-86.7</v>
      </c>
      <c r="AT21" s="5">
        <v>0</v>
      </c>
      <c r="AU21" s="5">
        <v>0</v>
      </c>
      <c r="AV21" s="5">
        <v>0</v>
      </c>
      <c r="AW21" s="4">
        <v>-25537.030000000002</v>
      </c>
      <c r="AX21" s="10"/>
      <c r="AY21" s="4">
        <v>22456.400000000001</v>
      </c>
      <c r="AZ21" s="4">
        <v>2039.08</v>
      </c>
      <c r="BA21" s="4">
        <v>-954.85</v>
      </c>
      <c r="BB21" s="4">
        <v>-86.7</v>
      </c>
      <c r="BC21" s="5">
        <v>0</v>
      </c>
      <c r="BD21" s="5">
        <v>0</v>
      </c>
      <c r="BE21" s="5">
        <v>0</v>
      </c>
      <c r="BF21" s="4">
        <v>-25537.030000000002</v>
      </c>
      <c r="BG21" s="10"/>
      <c r="BH21" s="4">
        <v>22456.400000000001</v>
      </c>
      <c r="BI21" s="4">
        <v>2039.08</v>
      </c>
      <c r="BJ21" s="4">
        <v>-954.85</v>
      </c>
      <c r="BK21" s="4">
        <v>-86.7</v>
      </c>
      <c r="BL21" s="5">
        <v>0</v>
      </c>
      <c r="BM21" s="5">
        <v>0</v>
      </c>
      <c r="BN21" s="5">
        <v>0</v>
      </c>
      <c r="BO21" s="4">
        <v>-25537.030000000002</v>
      </c>
      <c r="BP21" s="10"/>
      <c r="BQ21" s="4">
        <v>22456.400000000001</v>
      </c>
      <c r="BR21" s="4">
        <v>2039.08</v>
      </c>
      <c r="BS21" s="4">
        <v>-954.85</v>
      </c>
      <c r="BT21" s="4">
        <v>-86.7</v>
      </c>
      <c r="BU21" s="5">
        <v>0</v>
      </c>
      <c r="BV21" s="5">
        <v>0</v>
      </c>
      <c r="BW21" s="5">
        <v>0</v>
      </c>
      <c r="BX21" s="4">
        <v>-25537.030000000002</v>
      </c>
      <c r="BY21" s="10"/>
      <c r="BZ21" s="4">
        <v>22456.400000000001</v>
      </c>
      <c r="CA21" s="4">
        <v>2039.08</v>
      </c>
      <c r="CB21" s="4">
        <v>-954.85</v>
      </c>
      <c r="CC21" s="4">
        <v>-86.7</v>
      </c>
      <c r="CD21" s="5">
        <v>0</v>
      </c>
      <c r="CE21" s="5">
        <v>0</v>
      </c>
      <c r="CF21" s="5">
        <v>0</v>
      </c>
      <c r="CG21" s="4">
        <v>-25537.030000000002</v>
      </c>
      <c r="CH21" s="10"/>
      <c r="CI21" s="4">
        <v>22456.400000000001</v>
      </c>
      <c r="CJ21" s="4">
        <v>2039.08</v>
      </c>
      <c r="CK21" s="4">
        <v>-954.85</v>
      </c>
      <c r="CL21" s="4">
        <v>-86.7</v>
      </c>
      <c r="CM21" s="5">
        <v>0</v>
      </c>
      <c r="CN21" s="5">
        <v>0</v>
      </c>
      <c r="CO21" s="5">
        <v>0</v>
      </c>
      <c r="CP21" s="4">
        <v>-25537.030000000002</v>
      </c>
      <c r="CQ21" s="10"/>
      <c r="CR21" s="4">
        <v>22456.400000000001</v>
      </c>
      <c r="CS21" s="4">
        <v>2039.08</v>
      </c>
      <c r="CT21" s="4">
        <v>-954.85</v>
      </c>
      <c r="CU21" s="4">
        <v>-86.7</v>
      </c>
      <c r="CV21" s="5">
        <v>0</v>
      </c>
      <c r="CW21" s="5">
        <v>0</v>
      </c>
      <c r="CX21" s="5">
        <v>0</v>
      </c>
      <c r="CY21" s="4">
        <v>-25537.030000000002</v>
      </c>
      <c r="CZ21" s="10"/>
      <c r="DA21" s="4">
        <v>3878.75</v>
      </c>
      <c r="DB21" s="4">
        <v>352.2</v>
      </c>
      <c r="DC21" s="4">
        <v>-9.16</v>
      </c>
      <c r="DD21" s="4">
        <v>-0.83</v>
      </c>
      <c r="DE21" s="5">
        <v>0</v>
      </c>
      <c r="DF21" s="5">
        <v>0</v>
      </c>
      <c r="DG21" s="5">
        <v>0</v>
      </c>
      <c r="DH21" s="4">
        <v>-4240.9399999999996</v>
      </c>
      <c r="DI21" s="10"/>
    </row>
    <row r="22" spans="1:113">
      <c r="A22" s="2" t="str">
        <f>INDEX(Map!$A$6:$B$70,MATCH('FY11 Essbase'!C22,Map!$A$6:$A$70,0),2)</f>
        <v>015DIV</v>
      </c>
      <c r="B22" s="17"/>
      <c r="C22" s="3" t="s">
        <v>87</v>
      </c>
      <c r="D22" s="3" t="s">
        <v>45</v>
      </c>
      <c r="E22" s="10"/>
      <c r="F22" s="4">
        <v>47475.45</v>
      </c>
      <c r="G22" s="4">
        <v>4310.8599999999997</v>
      </c>
      <c r="H22" s="4">
        <v>-5572.38</v>
      </c>
      <c r="I22" s="4">
        <v>-505.98</v>
      </c>
      <c r="J22" s="5">
        <v>0</v>
      </c>
      <c r="K22" s="5">
        <v>0</v>
      </c>
      <c r="L22" s="5">
        <v>0</v>
      </c>
      <c r="M22" s="4">
        <v>-57864.67</v>
      </c>
      <c r="N22" s="10"/>
      <c r="O22" s="4">
        <v>47475.45</v>
      </c>
      <c r="P22" s="4">
        <v>4310.8599999999997</v>
      </c>
      <c r="Q22" s="4">
        <v>-5572.38</v>
      </c>
      <c r="R22" s="4">
        <v>-505.98</v>
      </c>
      <c r="S22" s="5">
        <v>0</v>
      </c>
      <c r="T22" s="5">
        <v>0</v>
      </c>
      <c r="U22" s="5">
        <v>0</v>
      </c>
      <c r="V22" s="4">
        <v>-57864.67</v>
      </c>
      <c r="W22" s="10"/>
      <c r="X22" s="4">
        <v>47475.45</v>
      </c>
      <c r="Y22" s="4">
        <v>4310.8599999999997</v>
      </c>
      <c r="Z22" s="4">
        <v>-5572.38</v>
      </c>
      <c r="AA22" s="4">
        <v>-505.98</v>
      </c>
      <c r="AB22" s="5">
        <v>0</v>
      </c>
      <c r="AC22" s="5">
        <v>0</v>
      </c>
      <c r="AD22" s="5">
        <v>0</v>
      </c>
      <c r="AE22" s="4">
        <v>-57864.67</v>
      </c>
      <c r="AF22" s="10"/>
      <c r="AG22" s="4">
        <v>47475.45</v>
      </c>
      <c r="AH22" s="4">
        <v>4310.8599999999997</v>
      </c>
      <c r="AI22" s="4">
        <v>-5572.38</v>
      </c>
      <c r="AJ22" s="4">
        <v>-505.98</v>
      </c>
      <c r="AK22" s="5">
        <v>0</v>
      </c>
      <c r="AL22" s="5">
        <v>0</v>
      </c>
      <c r="AM22" s="5">
        <v>0</v>
      </c>
      <c r="AN22" s="4">
        <v>-57864.67</v>
      </c>
      <c r="AO22" s="10"/>
      <c r="AP22" s="4">
        <v>47475.45</v>
      </c>
      <c r="AQ22" s="4">
        <v>4310.8599999999997</v>
      </c>
      <c r="AR22" s="4">
        <v>-5572.38</v>
      </c>
      <c r="AS22" s="4">
        <v>-505.98</v>
      </c>
      <c r="AT22" s="5">
        <v>0</v>
      </c>
      <c r="AU22" s="5">
        <v>0</v>
      </c>
      <c r="AV22" s="5">
        <v>0</v>
      </c>
      <c r="AW22" s="4">
        <v>-57864.67</v>
      </c>
      <c r="AX22" s="10"/>
      <c r="AY22" s="4">
        <v>47475.45</v>
      </c>
      <c r="AZ22" s="4">
        <v>4310.8599999999997</v>
      </c>
      <c r="BA22" s="4">
        <v>-5572.38</v>
      </c>
      <c r="BB22" s="4">
        <v>-505.98</v>
      </c>
      <c r="BC22" s="5">
        <v>0</v>
      </c>
      <c r="BD22" s="5">
        <v>0</v>
      </c>
      <c r="BE22" s="5">
        <v>0</v>
      </c>
      <c r="BF22" s="4">
        <v>-57864.67</v>
      </c>
      <c r="BG22" s="10"/>
      <c r="BH22" s="4">
        <v>47475.45</v>
      </c>
      <c r="BI22" s="4">
        <v>4310.8599999999997</v>
      </c>
      <c r="BJ22" s="4">
        <v>-5572.38</v>
      </c>
      <c r="BK22" s="4">
        <v>-505.98</v>
      </c>
      <c r="BL22" s="5">
        <v>0</v>
      </c>
      <c r="BM22" s="5">
        <v>0</v>
      </c>
      <c r="BN22" s="5">
        <v>0</v>
      </c>
      <c r="BO22" s="4">
        <v>-57864.67</v>
      </c>
      <c r="BP22" s="10"/>
      <c r="BQ22" s="4">
        <v>47475.45</v>
      </c>
      <c r="BR22" s="4">
        <v>4310.8599999999997</v>
      </c>
      <c r="BS22" s="4">
        <v>-5572.38</v>
      </c>
      <c r="BT22" s="4">
        <v>-505.98</v>
      </c>
      <c r="BU22" s="5">
        <v>0</v>
      </c>
      <c r="BV22" s="5">
        <v>0</v>
      </c>
      <c r="BW22" s="5">
        <v>0</v>
      </c>
      <c r="BX22" s="4">
        <v>-57864.67</v>
      </c>
      <c r="BY22" s="10"/>
      <c r="BZ22" s="4">
        <v>47475.45</v>
      </c>
      <c r="CA22" s="4">
        <v>4310.8599999999997</v>
      </c>
      <c r="CB22" s="4">
        <v>-5572.38</v>
      </c>
      <c r="CC22" s="4">
        <v>-505.98</v>
      </c>
      <c r="CD22" s="5">
        <v>0</v>
      </c>
      <c r="CE22" s="5">
        <v>0</v>
      </c>
      <c r="CF22" s="5">
        <v>0</v>
      </c>
      <c r="CG22" s="4">
        <v>-57864.67</v>
      </c>
      <c r="CH22" s="10"/>
      <c r="CI22" s="4">
        <v>47475.45</v>
      </c>
      <c r="CJ22" s="4">
        <v>4310.8599999999997</v>
      </c>
      <c r="CK22" s="5">
        <v>-5572.38</v>
      </c>
      <c r="CL22" s="5">
        <v>-505.98</v>
      </c>
      <c r="CM22" s="5">
        <v>0</v>
      </c>
      <c r="CN22" s="5">
        <v>0</v>
      </c>
      <c r="CO22" s="5">
        <v>0</v>
      </c>
      <c r="CP22" s="4">
        <v>-57864.67</v>
      </c>
      <c r="CQ22" s="10"/>
      <c r="CR22" s="4">
        <v>47475.45</v>
      </c>
      <c r="CS22" s="4">
        <v>4310.8599999999997</v>
      </c>
      <c r="CT22" s="5">
        <v>-5572.38</v>
      </c>
      <c r="CU22" s="5">
        <v>-505.98</v>
      </c>
      <c r="CV22" s="5">
        <v>0</v>
      </c>
      <c r="CW22" s="5">
        <v>0</v>
      </c>
      <c r="CX22" s="5">
        <v>0</v>
      </c>
      <c r="CY22" s="4">
        <v>-57864.67</v>
      </c>
      <c r="CZ22" s="10"/>
      <c r="DA22" s="4">
        <v>7865.71</v>
      </c>
      <c r="DB22" s="4">
        <v>714.22</v>
      </c>
      <c r="DC22" s="4">
        <v>0</v>
      </c>
      <c r="DD22" s="5">
        <v>0</v>
      </c>
      <c r="DE22" s="5">
        <v>0</v>
      </c>
      <c r="DF22" s="5">
        <v>0</v>
      </c>
      <c r="DG22" s="5">
        <v>0</v>
      </c>
      <c r="DH22" s="4">
        <v>-8579.93</v>
      </c>
      <c r="DI22" s="10"/>
    </row>
    <row r="23" spans="1:113">
      <c r="A23" s="2" t="str">
        <f>INDEX(Map!$A$6:$B$70,MATCH('FY11 Essbase'!C23,Map!$A$6:$A$70,0),2)</f>
        <v>016DIV</v>
      </c>
      <c r="B23" s="17" t="s">
        <v>137</v>
      </c>
      <c r="C23" s="3" t="s">
        <v>84</v>
      </c>
      <c r="D23" s="3" t="s">
        <v>42</v>
      </c>
      <c r="E23" s="10"/>
      <c r="F23" s="4">
        <v>-55584.7</v>
      </c>
      <c r="G23" s="4">
        <v>-5047.2</v>
      </c>
      <c r="H23" s="4">
        <v>18777219.899999999</v>
      </c>
      <c r="I23" s="4">
        <v>1705007</v>
      </c>
      <c r="J23" s="4">
        <v>28266.55</v>
      </c>
      <c r="K23" s="5">
        <v>0</v>
      </c>
      <c r="L23" s="4">
        <v>2566.66</v>
      </c>
      <c r="M23" s="4">
        <v>20573692.009999998</v>
      </c>
      <c r="N23" s="10"/>
      <c r="O23" s="4">
        <v>-55584.7</v>
      </c>
      <c r="P23" s="4">
        <v>-5047.2</v>
      </c>
      <c r="Q23" s="4">
        <v>18777219.899999999</v>
      </c>
      <c r="R23" s="4">
        <v>1705007</v>
      </c>
      <c r="S23" s="4">
        <v>28266.55</v>
      </c>
      <c r="T23" s="5">
        <v>0</v>
      </c>
      <c r="U23" s="4">
        <v>2566.66</v>
      </c>
      <c r="V23" s="4">
        <v>20573692.009999998</v>
      </c>
      <c r="W23" s="10"/>
      <c r="X23" s="4">
        <v>-55584.7</v>
      </c>
      <c r="Y23" s="4">
        <v>-5047.2</v>
      </c>
      <c r="Z23" s="4">
        <v>18777219.899999999</v>
      </c>
      <c r="AA23" s="4">
        <v>1705007</v>
      </c>
      <c r="AB23" s="4">
        <v>28266.55</v>
      </c>
      <c r="AC23" s="5">
        <v>0</v>
      </c>
      <c r="AD23" s="4">
        <v>2566.66</v>
      </c>
      <c r="AE23" s="4">
        <v>20573692.009999998</v>
      </c>
      <c r="AF23" s="10"/>
      <c r="AG23" s="4">
        <v>-55584.7</v>
      </c>
      <c r="AH23" s="4">
        <v>-5047.2</v>
      </c>
      <c r="AI23" s="4">
        <v>18777219.899999999</v>
      </c>
      <c r="AJ23" s="4">
        <v>1705007</v>
      </c>
      <c r="AK23" s="4">
        <v>28266.55</v>
      </c>
      <c r="AL23" s="5">
        <v>0</v>
      </c>
      <c r="AM23" s="4">
        <v>2566.66</v>
      </c>
      <c r="AN23" s="4">
        <v>20573692.009999998</v>
      </c>
      <c r="AO23" s="10"/>
      <c r="AP23" s="4">
        <v>-55584.7</v>
      </c>
      <c r="AQ23" s="4">
        <v>-5047.2</v>
      </c>
      <c r="AR23" s="4">
        <v>18777219.899999999</v>
      </c>
      <c r="AS23" s="4">
        <v>1705007</v>
      </c>
      <c r="AT23" s="4">
        <v>28266.55</v>
      </c>
      <c r="AU23" s="5">
        <v>0</v>
      </c>
      <c r="AV23" s="4">
        <v>2566.66</v>
      </c>
      <c r="AW23" s="4">
        <v>20573692.009999998</v>
      </c>
      <c r="AX23" s="10"/>
      <c r="AY23" s="4">
        <v>-55584.7</v>
      </c>
      <c r="AZ23" s="4">
        <v>-5047.2</v>
      </c>
      <c r="BA23" s="4">
        <v>18777219.899999999</v>
      </c>
      <c r="BB23" s="4">
        <v>1705007</v>
      </c>
      <c r="BC23" s="4">
        <v>28266.55</v>
      </c>
      <c r="BD23" s="5">
        <v>0</v>
      </c>
      <c r="BE23" s="4">
        <v>2566.66</v>
      </c>
      <c r="BF23" s="4">
        <v>20573692.009999998</v>
      </c>
      <c r="BG23" s="10"/>
      <c r="BH23" s="4">
        <v>-55584.7</v>
      </c>
      <c r="BI23" s="4">
        <v>-5047.2</v>
      </c>
      <c r="BJ23" s="4">
        <v>18777219.899999999</v>
      </c>
      <c r="BK23" s="4">
        <v>1705007</v>
      </c>
      <c r="BL23" s="4">
        <v>28266.55</v>
      </c>
      <c r="BM23" s="5">
        <v>0</v>
      </c>
      <c r="BN23" s="4">
        <v>2566.66</v>
      </c>
      <c r="BO23" s="4">
        <v>20573692.009999998</v>
      </c>
      <c r="BP23" s="10"/>
      <c r="BQ23" s="4">
        <v>-55584.7</v>
      </c>
      <c r="BR23" s="4">
        <v>-5047.2</v>
      </c>
      <c r="BS23" s="4">
        <v>18777219.899999999</v>
      </c>
      <c r="BT23" s="4">
        <v>1705007</v>
      </c>
      <c r="BU23" s="4">
        <v>28266.55</v>
      </c>
      <c r="BV23" s="5">
        <v>0</v>
      </c>
      <c r="BW23" s="4">
        <v>2566.66</v>
      </c>
      <c r="BX23" s="4">
        <v>20573692.009999998</v>
      </c>
      <c r="BY23" s="10"/>
      <c r="BZ23" s="4">
        <v>-55584.7</v>
      </c>
      <c r="CA23" s="4">
        <v>-5047.2</v>
      </c>
      <c r="CB23" s="4">
        <v>18777219.899999999</v>
      </c>
      <c r="CC23" s="4">
        <v>1705007</v>
      </c>
      <c r="CD23" s="4">
        <v>28266.55</v>
      </c>
      <c r="CE23" s="5">
        <v>0</v>
      </c>
      <c r="CF23" s="4">
        <v>2566.66</v>
      </c>
      <c r="CG23" s="4">
        <v>20573692.009999998</v>
      </c>
      <c r="CH23" s="10"/>
      <c r="CI23" s="4">
        <v>-55584.7</v>
      </c>
      <c r="CJ23" s="4">
        <v>-5047.2</v>
      </c>
      <c r="CK23" s="4">
        <v>18777219.899999999</v>
      </c>
      <c r="CL23" s="4">
        <v>1705007</v>
      </c>
      <c r="CM23" s="4">
        <v>28266.55</v>
      </c>
      <c r="CN23" s="5">
        <v>0</v>
      </c>
      <c r="CO23" s="4">
        <v>2566.66</v>
      </c>
      <c r="CP23" s="4">
        <v>20573692.009999998</v>
      </c>
      <c r="CQ23" s="10"/>
      <c r="CR23" s="4">
        <v>-55584.7</v>
      </c>
      <c r="CS23" s="4">
        <v>-5047.2</v>
      </c>
      <c r="CT23" s="4">
        <v>18777219.899999999</v>
      </c>
      <c r="CU23" s="4">
        <v>1705007</v>
      </c>
      <c r="CV23" s="4">
        <v>28266.55</v>
      </c>
      <c r="CW23" s="5">
        <v>0</v>
      </c>
      <c r="CX23" s="4">
        <v>2566.66</v>
      </c>
      <c r="CY23" s="4">
        <v>20573692.009999998</v>
      </c>
      <c r="CZ23" s="10"/>
      <c r="DA23" s="4">
        <v>89260.82</v>
      </c>
      <c r="DB23" s="4">
        <v>8105.05</v>
      </c>
      <c r="DC23" s="4">
        <v>21029680.559999999</v>
      </c>
      <c r="DD23" s="4">
        <v>1909534.67</v>
      </c>
      <c r="DE23" s="4">
        <v>67231.48</v>
      </c>
      <c r="DF23" s="5">
        <v>0</v>
      </c>
      <c r="DG23" s="4">
        <v>6104.74</v>
      </c>
      <c r="DH23" s="4">
        <v>22915185.579999998</v>
      </c>
      <c r="DI23" s="10"/>
    </row>
    <row r="24" spans="1:113">
      <c r="A24" s="2" t="str">
        <f>INDEX(Map!$A$6:$B$70,MATCH('FY11 Essbase'!C24,Map!$A$6:$A$70,0),2)</f>
        <v>017DIV</v>
      </c>
      <c r="B24" s="17"/>
      <c r="C24" s="3" t="s">
        <v>82</v>
      </c>
      <c r="D24" s="3" t="s">
        <v>40</v>
      </c>
      <c r="E24" s="10"/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10"/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10"/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10"/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10"/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10"/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10"/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10"/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10"/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10"/>
      <c r="CI24" s="5">
        <v>0</v>
      </c>
      <c r="CJ24" s="5">
        <v>0</v>
      </c>
      <c r="CK24" s="5">
        <v>0</v>
      </c>
      <c r="CL24" s="5">
        <v>0</v>
      </c>
      <c r="CM24" s="5">
        <v>0</v>
      </c>
      <c r="CN24" s="5">
        <v>0</v>
      </c>
      <c r="CO24" s="5">
        <v>0</v>
      </c>
      <c r="CP24" s="5">
        <v>0</v>
      </c>
      <c r="CQ24" s="10"/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5">
        <v>0</v>
      </c>
      <c r="CY24" s="5">
        <v>0</v>
      </c>
      <c r="CZ24" s="10"/>
      <c r="DA24" s="4">
        <v>20.69</v>
      </c>
      <c r="DB24" s="4">
        <v>1.88</v>
      </c>
      <c r="DC24" s="4">
        <v>-2401.54</v>
      </c>
      <c r="DD24" s="4">
        <v>-218.06</v>
      </c>
      <c r="DE24" s="5">
        <v>0</v>
      </c>
      <c r="DF24" s="5">
        <v>0</v>
      </c>
      <c r="DG24" s="5">
        <v>0</v>
      </c>
      <c r="DH24" s="4">
        <v>-2642.17</v>
      </c>
      <c r="DI24" s="10"/>
    </row>
    <row r="25" spans="1:113">
      <c r="A25" s="2" t="str">
        <f>INDEX(Map!$A$6:$B$70,MATCH('FY11 Essbase'!C25,Map!$A$6:$A$70,0),2)</f>
        <v>018DIV</v>
      </c>
      <c r="B25" s="17"/>
      <c r="C25" s="3" t="s">
        <v>83</v>
      </c>
      <c r="D25" s="3" t="s">
        <v>41</v>
      </c>
      <c r="E25" s="10"/>
      <c r="F25" s="4">
        <v>372.1</v>
      </c>
      <c r="G25" s="4">
        <v>33.79</v>
      </c>
      <c r="H25" s="4">
        <v>-283462.65999999997</v>
      </c>
      <c r="I25" s="4">
        <v>-25738.94</v>
      </c>
      <c r="J25" s="5">
        <v>0</v>
      </c>
      <c r="K25" s="5">
        <v>0</v>
      </c>
      <c r="L25" s="5">
        <v>0</v>
      </c>
      <c r="M25" s="4">
        <v>-309607.49</v>
      </c>
      <c r="N25" s="10"/>
      <c r="O25" s="4">
        <v>372.1</v>
      </c>
      <c r="P25" s="4">
        <v>33.79</v>
      </c>
      <c r="Q25" s="4">
        <v>-283462.65999999997</v>
      </c>
      <c r="R25" s="4">
        <v>-25738.94</v>
      </c>
      <c r="S25" s="5">
        <v>0</v>
      </c>
      <c r="T25" s="5">
        <v>0</v>
      </c>
      <c r="U25" s="5">
        <v>0</v>
      </c>
      <c r="V25" s="4">
        <v>-309607.49</v>
      </c>
      <c r="W25" s="10"/>
      <c r="X25" s="4">
        <v>372.1</v>
      </c>
      <c r="Y25" s="4">
        <v>33.79</v>
      </c>
      <c r="Z25" s="4">
        <v>-283462.65999999997</v>
      </c>
      <c r="AA25" s="4">
        <v>-25738.94</v>
      </c>
      <c r="AB25" s="5">
        <v>0</v>
      </c>
      <c r="AC25" s="5">
        <v>0</v>
      </c>
      <c r="AD25" s="5">
        <v>0</v>
      </c>
      <c r="AE25" s="4">
        <v>-309607.49</v>
      </c>
      <c r="AF25" s="10"/>
      <c r="AG25" s="4">
        <v>372.1</v>
      </c>
      <c r="AH25" s="4">
        <v>33.79</v>
      </c>
      <c r="AI25" s="4">
        <v>-283462.65999999997</v>
      </c>
      <c r="AJ25" s="4">
        <v>-25738.94</v>
      </c>
      <c r="AK25" s="5">
        <v>0</v>
      </c>
      <c r="AL25" s="5">
        <v>0</v>
      </c>
      <c r="AM25" s="5">
        <v>0</v>
      </c>
      <c r="AN25" s="4">
        <v>-309607.49</v>
      </c>
      <c r="AO25" s="10"/>
      <c r="AP25" s="4">
        <v>372.1</v>
      </c>
      <c r="AQ25" s="4">
        <v>33.79</v>
      </c>
      <c r="AR25" s="4">
        <v>-283462.65999999997</v>
      </c>
      <c r="AS25" s="4">
        <v>-25738.94</v>
      </c>
      <c r="AT25" s="5">
        <v>0</v>
      </c>
      <c r="AU25" s="5">
        <v>0</v>
      </c>
      <c r="AV25" s="5">
        <v>0</v>
      </c>
      <c r="AW25" s="4">
        <v>-309607.49</v>
      </c>
      <c r="AX25" s="10"/>
      <c r="AY25" s="4">
        <v>372.1</v>
      </c>
      <c r="AZ25" s="4">
        <v>33.79</v>
      </c>
      <c r="BA25" s="4">
        <v>-283462.65999999997</v>
      </c>
      <c r="BB25" s="4">
        <v>-25738.94</v>
      </c>
      <c r="BC25" s="5">
        <v>0</v>
      </c>
      <c r="BD25" s="5">
        <v>0</v>
      </c>
      <c r="BE25" s="5">
        <v>0</v>
      </c>
      <c r="BF25" s="4">
        <v>-309607.49</v>
      </c>
      <c r="BG25" s="10"/>
      <c r="BH25" s="4">
        <v>372.1</v>
      </c>
      <c r="BI25" s="4">
        <v>33.79</v>
      </c>
      <c r="BJ25" s="4">
        <v>-283462.65999999997</v>
      </c>
      <c r="BK25" s="4">
        <v>-25738.94</v>
      </c>
      <c r="BL25" s="5">
        <v>0</v>
      </c>
      <c r="BM25" s="5">
        <v>0</v>
      </c>
      <c r="BN25" s="5">
        <v>0</v>
      </c>
      <c r="BO25" s="4">
        <v>-309607.49</v>
      </c>
      <c r="BP25" s="10"/>
      <c r="BQ25" s="4">
        <v>372.1</v>
      </c>
      <c r="BR25" s="4">
        <v>33.79</v>
      </c>
      <c r="BS25" s="4">
        <v>-283462.65999999997</v>
      </c>
      <c r="BT25" s="4">
        <v>-25738.94</v>
      </c>
      <c r="BU25" s="5">
        <v>0</v>
      </c>
      <c r="BV25" s="5">
        <v>0</v>
      </c>
      <c r="BW25" s="5">
        <v>0</v>
      </c>
      <c r="BX25" s="4">
        <v>-309607.49</v>
      </c>
      <c r="BY25" s="10"/>
      <c r="BZ25" s="4">
        <v>372.1</v>
      </c>
      <c r="CA25" s="4">
        <v>33.79</v>
      </c>
      <c r="CB25" s="4">
        <v>-283462.65999999997</v>
      </c>
      <c r="CC25" s="4">
        <v>-25738.94</v>
      </c>
      <c r="CD25" s="5">
        <v>0</v>
      </c>
      <c r="CE25" s="5">
        <v>0</v>
      </c>
      <c r="CF25" s="5">
        <v>0</v>
      </c>
      <c r="CG25" s="4">
        <v>-309607.49</v>
      </c>
      <c r="CH25" s="10"/>
      <c r="CI25" s="4">
        <v>372.1</v>
      </c>
      <c r="CJ25" s="4">
        <v>33.79</v>
      </c>
      <c r="CK25" s="4">
        <v>-283462.65999999997</v>
      </c>
      <c r="CL25" s="4">
        <v>-25738.94</v>
      </c>
      <c r="CM25" s="5">
        <v>0</v>
      </c>
      <c r="CN25" s="5">
        <v>0</v>
      </c>
      <c r="CO25" s="5">
        <v>0</v>
      </c>
      <c r="CP25" s="4">
        <v>-309607.49</v>
      </c>
      <c r="CQ25" s="10"/>
      <c r="CR25" s="4">
        <v>372.1</v>
      </c>
      <c r="CS25" s="4">
        <v>33.79</v>
      </c>
      <c r="CT25" s="4">
        <v>-283462.65999999997</v>
      </c>
      <c r="CU25" s="4">
        <v>-25738.94</v>
      </c>
      <c r="CV25" s="5">
        <v>0</v>
      </c>
      <c r="CW25" s="5">
        <v>0</v>
      </c>
      <c r="CX25" s="5">
        <v>0</v>
      </c>
      <c r="CY25" s="4">
        <v>-309607.49</v>
      </c>
      <c r="CZ25" s="10"/>
      <c r="DA25" s="4">
        <v>-24379.66</v>
      </c>
      <c r="DB25" s="4">
        <v>-2213.7199999999998</v>
      </c>
      <c r="DC25" s="4">
        <v>-229376.88</v>
      </c>
      <c r="DD25" s="4">
        <v>-20827.849999999999</v>
      </c>
      <c r="DE25" s="4">
        <v>0.68</v>
      </c>
      <c r="DF25" s="5">
        <v>0</v>
      </c>
      <c r="DG25" s="4">
        <v>0.06</v>
      </c>
      <c r="DH25" s="4">
        <v>-223610.61000000002</v>
      </c>
      <c r="DI25" s="10"/>
    </row>
    <row r="26" spans="1:113">
      <c r="A26" s="2" t="str">
        <f>INDEX(Map!$A$6:$B$70,MATCH('FY11 Essbase'!C26,Map!$A$6:$A$70,0),2)</f>
        <v>019DIV</v>
      </c>
      <c r="B26" s="17"/>
      <c r="C26" s="3" t="s">
        <v>76</v>
      </c>
      <c r="D26" s="3" t="s">
        <v>34</v>
      </c>
      <c r="E26" s="10"/>
      <c r="F26" s="4">
        <v>8220.85</v>
      </c>
      <c r="G26" s="4">
        <v>746.47</v>
      </c>
      <c r="H26" s="4">
        <v>3862120.68</v>
      </c>
      <c r="I26" s="4">
        <v>350687.85</v>
      </c>
      <c r="J26" s="5">
        <v>0</v>
      </c>
      <c r="K26" s="5">
        <v>0</v>
      </c>
      <c r="L26" s="5">
        <v>0</v>
      </c>
      <c r="M26" s="4">
        <v>4203841.21</v>
      </c>
      <c r="N26" s="10"/>
      <c r="O26" s="4">
        <v>8220.85</v>
      </c>
      <c r="P26" s="4">
        <v>746.47</v>
      </c>
      <c r="Q26" s="4">
        <v>3862120.68</v>
      </c>
      <c r="R26" s="4">
        <v>350687.85</v>
      </c>
      <c r="S26" s="5">
        <v>0</v>
      </c>
      <c r="T26" s="5">
        <v>0</v>
      </c>
      <c r="U26" s="5">
        <v>0</v>
      </c>
      <c r="V26" s="4">
        <v>4203841.21</v>
      </c>
      <c r="W26" s="10"/>
      <c r="X26" s="4">
        <v>8220.85</v>
      </c>
      <c r="Y26" s="4">
        <v>746.47</v>
      </c>
      <c r="Z26" s="4">
        <v>3862120.68</v>
      </c>
      <c r="AA26" s="4">
        <v>350687.85</v>
      </c>
      <c r="AB26" s="5">
        <v>0</v>
      </c>
      <c r="AC26" s="5">
        <v>0</v>
      </c>
      <c r="AD26" s="5">
        <v>0</v>
      </c>
      <c r="AE26" s="4">
        <v>4203841.21</v>
      </c>
      <c r="AF26" s="10"/>
      <c r="AG26" s="4">
        <v>8220.85</v>
      </c>
      <c r="AH26" s="4">
        <v>746.47</v>
      </c>
      <c r="AI26" s="4">
        <v>3862120.68</v>
      </c>
      <c r="AJ26" s="4">
        <v>350687.85</v>
      </c>
      <c r="AK26" s="5">
        <v>0</v>
      </c>
      <c r="AL26" s="5">
        <v>0</v>
      </c>
      <c r="AM26" s="5">
        <v>0</v>
      </c>
      <c r="AN26" s="4">
        <v>4203841.21</v>
      </c>
      <c r="AO26" s="10"/>
      <c r="AP26" s="4">
        <v>8220.85</v>
      </c>
      <c r="AQ26" s="4">
        <v>746.47</v>
      </c>
      <c r="AR26" s="4">
        <v>3862120.68</v>
      </c>
      <c r="AS26" s="4">
        <v>350687.85</v>
      </c>
      <c r="AT26" s="5">
        <v>0</v>
      </c>
      <c r="AU26" s="5">
        <v>0</v>
      </c>
      <c r="AV26" s="5">
        <v>0</v>
      </c>
      <c r="AW26" s="4">
        <v>4203841.21</v>
      </c>
      <c r="AX26" s="10"/>
      <c r="AY26" s="4">
        <v>8220.85</v>
      </c>
      <c r="AZ26" s="4">
        <v>746.47</v>
      </c>
      <c r="BA26" s="4">
        <v>3862120.68</v>
      </c>
      <c r="BB26" s="4">
        <v>350687.85</v>
      </c>
      <c r="BC26" s="5">
        <v>0</v>
      </c>
      <c r="BD26" s="5">
        <v>0</v>
      </c>
      <c r="BE26" s="5">
        <v>0</v>
      </c>
      <c r="BF26" s="4">
        <v>4203841.21</v>
      </c>
      <c r="BG26" s="10"/>
      <c r="BH26" s="4">
        <v>8220.85</v>
      </c>
      <c r="BI26" s="4">
        <v>746.47</v>
      </c>
      <c r="BJ26" s="4">
        <v>3862120.68</v>
      </c>
      <c r="BK26" s="4">
        <v>350687.85</v>
      </c>
      <c r="BL26" s="5">
        <v>0</v>
      </c>
      <c r="BM26" s="5">
        <v>0</v>
      </c>
      <c r="BN26" s="5">
        <v>0</v>
      </c>
      <c r="BO26" s="4">
        <v>4203841.21</v>
      </c>
      <c r="BP26" s="10"/>
      <c r="BQ26" s="4">
        <v>8220.85</v>
      </c>
      <c r="BR26" s="4">
        <v>746.47</v>
      </c>
      <c r="BS26" s="4">
        <v>3862120.68</v>
      </c>
      <c r="BT26" s="4">
        <v>350687.85</v>
      </c>
      <c r="BU26" s="5">
        <v>0</v>
      </c>
      <c r="BV26" s="5">
        <v>0</v>
      </c>
      <c r="BW26" s="5">
        <v>0</v>
      </c>
      <c r="BX26" s="4">
        <v>4203841.21</v>
      </c>
      <c r="BY26" s="10"/>
      <c r="BZ26" s="4">
        <v>8220.85</v>
      </c>
      <c r="CA26" s="4">
        <v>746.47</v>
      </c>
      <c r="CB26" s="4">
        <v>3862120.68</v>
      </c>
      <c r="CC26" s="4">
        <v>350687.85</v>
      </c>
      <c r="CD26" s="5">
        <v>0</v>
      </c>
      <c r="CE26" s="5">
        <v>0</v>
      </c>
      <c r="CF26" s="5">
        <v>0</v>
      </c>
      <c r="CG26" s="4">
        <v>4203841.21</v>
      </c>
      <c r="CH26" s="10"/>
      <c r="CI26" s="4">
        <v>8220.85</v>
      </c>
      <c r="CJ26" s="4">
        <v>746.47</v>
      </c>
      <c r="CK26" s="4">
        <v>3862120.68</v>
      </c>
      <c r="CL26" s="4">
        <v>350687.85</v>
      </c>
      <c r="CM26" s="5">
        <v>0</v>
      </c>
      <c r="CN26" s="5">
        <v>0</v>
      </c>
      <c r="CO26" s="5">
        <v>0</v>
      </c>
      <c r="CP26" s="4">
        <v>4203841.21</v>
      </c>
      <c r="CQ26" s="10"/>
      <c r="CR26" s="4">
        <v>8220.85</v>
      </c>
      <c r="CS26" s="4">
        <v>746.47</v>
      </c>
      <c r="CT26" s="4">
        <v>3862120.68</v>
      </c>
      <c r="CU26" s="4">
        <v>350687.85</v>
      </c>
      <c r="CV26" s="5">
        <v>0</v>
      </c>
      <c r="CW26" s="5">
        <v>0</v>
      </c>
      <c r="CX26" s="5">
        <v>0</v>
      </c>
      <c r="CY26" s="4">
        <v>4203841.21</v>
      </c>
      <c r="CZ26" s="10"/>
      <c r="DA26" s="4">
        <v>12966.6</v>
      </c>
      <c r="DB26" s="4">
        <v>1177.3900000000001</v>
      </c>
      <c r="DC26" s="4">
        <v>4774316.32</v>
      </c>
      <c r="DD26" s="4">
        <v>433516.93</v>
      </c>
      <c r="DE26" s="5">
        <v>0</v>
      </c>
      <c r="DF26" s="5">
        <v>0</v>
      </c>
      <c r="DG26" s="5">
        <v>0</v>
      </c>
      <c r="DH26" s="4">
        <v>5193689.26</v>
      </c>
      <c r="DI26" s="10"/>
    </row>
    <row r="27" spans="1:113">
      <c r="A27" s="2" t="str">
        <f>INDEX(Map!$A$6:$B$70,MATCH('FY11 Essbase'!C27,Map!$A$6:$A$70,0),2)</f>
        <v>020DIV</v>
      </c>
      <c r="B27" s="17"/>
      <c r="C27" s="3" t="s">
        <v>85</v>
      </c>
      <c r="D27" s="3" t="s">
        <v>43</v>
      </c>
      <c r="E27" s="10"/>
      <c r="F27" s="4">
        <v>6036551.0899999999</v>
      </c>
      <c r="G27" s="4">
        <v>548130.23</v>
      </c>
      <c r="H27" s="4">
        <v>990583.4</v>
      </c>
      <c r="I27" s="4">
        <v>89946.84</v>
      </c>
      <c r="J27" s="4">
        <v>6010886.54</v>
      </c>
      <c r="K27" s="5">
        <v>0</v>
      </c>
      <c r="L27" s="4">
        <v>545799.84</v>
      </c>
      <c r="M27" s="4">
        <v>1052535.3</v>
      </c>
      <c r="N27" s="10"/>
      <c r="O27" s="4">
        <v>6036551.0899999999</v>
      </c>
      <c r="P27" s="4">
        <v>548130.23</v>
      </c>
      <c r="Q27" s="4">
        <v>990583.4</v>
      </c>
      <c r="R27" s="4">
        <v>89946.84</v>
      </c>
      <c r="S27" s="4">
        <v>6010886.54</v>
      </c>
      <c r="T27" s="5">
        <v>0</v>
      </c>
      <c r="U27" s="4">
        <v>545799.84</v>
      </c>
      <c r="V27" s="4">
        <v>1052535.3</v>
      </c>
      <c r="W27" s="10"/>
      <c r="X27" s="4">
        <v>6036551.0899999999</v>
      </c>
      <c r="Y27" s="4">
        <v>548130.23</v>
      </c>
      <c r="Z27" s="4">
        <v>990583.4</v>
      </c>
      <c r="AA27" s="4">
        <v>89946.84</v>
      </c>
      <c r="AB27" s="4">
        <v>6010886.54</v>
      </c>
      <c r="AC27" s="5">
        <v>0</v>
      </c>
      <c r="AD27" s="4">
        <v>545799.84</v>
      </c>
      <c r="AE27" s="4">
        <v>1052535.3</v>
      </c>
      <c r="AF27" s="10"/>
      <c r="AG27" s="4">
        <v>6036551.0899999999</v>
      </c>
      <c r="AH27" s="4">
        <v>548130.23</v>
      </c>
      <c r="AI27" s="4">
        <v>990583.4</v>
      </c>
      <c r="AJ27" s="4">
        <v>89946.84</v>
      </c>
      <c r="AK27" s="4">
        <v>6010886.54</v>
      </c>
      <c r="AL27" s="5">
        <v>0</v>
      </c>
      <c r="AM27" s="4">
        <v>545799.84</v>
      </c>
      <c r="AN27" s="4">
        <v>1052535.3</v>
      </c>
      <c r="AO27" s="10"/>
      <c r="AP27" s="4">
        <v>6036551.0899999999</v>
      </c>
      <c r="AQ27" s="4">
        <v>548130.23</v>
      </c>
      <c r="AR27" s="4">
        <v>990583.4</v>
      </c>
      <c r="AS27" s="4">
        <v>89946.84</v>
      </c>
      <c r="AT27" s="4">
        <v>6010886.54</v>
      </c>
      <c r="AU27" s="5">
        <v>0</v>
      </c>
      <c r="AV27" s="4">
        <v>545799.84</v>
      </c>
      <c r="AW27" s="4">
        <v>1052535.3</v>
      </c>
      <c r="AX27" s="10"/>
      <c r="AY27" s="4">
        <v>6036551.0899999999</v>
      </c>
      <c r="AZ27" s="4">
        <v>548130.23</v>
      </c>
      <c r="BA27" s="4">
        <v>990583.4</v>
      </c>
      <c r="BB27" s="4">
        <v>89946.84</v>
      </c>
      <c r="BC27" s="4">
        <v>6010886.54</v>
      </c>
      <c r="BD27" s="5">
        <v>0</v>
      </c>
      <c r="BE27" s="4">
        <v>545799.84</v>
      </c>
      <c r="BF27" s="4">
        <v>1052535.3</v>
      </c>
      <c r="BG27" s="10"/>
      <c r="BH27" s="4">
        <v>6036551.0899999999</v>
      </c>
      <c r="BI27" s="4">
        <v>548130.23</v>
      </c>
      <c r="BJ27" s="4">
        <v>990583.4</v>
      </c>
      <c r="BK27" s="4">
        <v>89946.84</v>
      </c>
      <c r="BL27" s="4">
        <v>6010886.54</v>
      </c>
      <c r="BM27" s="5">
        <v>0</v>
      </c>
      <c r="BN27" s="4">
        <v>545799.84</v>
      </c>
      <c r="BO27" s="4">
        <v>1052535.3</v>
      </c>
      <c r="BP27" s="10"/>
      <c r="BQ27" s="4">
        <v>6036551.0899999999</v>
      </c>
      <c r="BR27" s="4">
        <v>548130.23</v>
      </c>
      <c r="BS27" s="4">
        <v>990583.4</v>
      </c>
      <c r="BT27" s="4">
        <v>89946.84</v>
      </c>
      <c r="BU27" s="4">
        <v>6010886.54</v>
      </c>
      <c r="BV27" s="5">
        <v>0</v>
      </c>
      <c r="BW27" s="4">
        <v>545799.84</v>
      </c>
      <c r="BX27" s="4">
        <v>1052535.3</v>
      </c>
      <c r="BY27" s="10"/>
      <c r="BZ27" s="4">
        <v>6036551.0899999999</v>
      </c>
      <c r="CA27" s="4">
        <v>548130.23</v>
      </c>
      <c r="CB27" s="4">
        <v>990583.4</v>
      </c>
      <c r="CC27" s="4">
        <v>89946.84</v>
      </c>
      <c r="CD27" s="4">
        <v>6010886.54</v>
      </c>
      <c r="CE27" s="5">
        <v>0</v>
      </c>
      <c r="CF27" s="4">
        <v>545799.84</v>
      </c>
      <c r="CG27" s="4">
        <v>1052535.3</v>
      </c>
      <c r="CH27" s="10"/>
      <c r="CI27" s="4">
        <v>6036551.0899999999</v>
      </c>
      <c r="CJ27" s="4">
        <v>548130.23</v>
      </c>
      <c r="CK27" s="4">
        <v>990583.4</v>
      </c>
      <c r="CL27" s="4">
        <v>89946.84</v>
      </c>
      <c r="CM27" s="4">
        <v>6010886.54</v>
      </c>
      <c r="CN27" s="5">
        <v>0</v>
      </c>
      <c r="CO27" s="4">
        <v>545799.84</v>
      </c>
      <c r="CP27" s="4">
        <v>1052535.3</v>
      </c>
      <c r="CQ27" s="10"/>
      <c r="CR27" s="4">
        <v>6036551.0899999999</v>
      </c>
      <c r="CS27" s="4">
        <v>548130.23</v>
      </c>
      <c r="CT27" s="4">
        <v>990583.4</v>
      </c>
      <c r="CU27" s="4">
        <v>89946.84</v>
      </c>
      <c r="CV27" s="4">
        <v>6010886.54</v>
      </c>
      <c r="CW27" s="5">
        <v>0</v>
      </c>
      <c r="CX27" s="4">
        <v>545799.84</v>
      </c>
      <c r="CY27" s="4">
        <v>1052535.3</v>
      </c>
      <c r="CZ27" s="10"/>
      <c r="DA27" s="4">
        <v>12443.55</v>
      </c>
      <c r="DB27" s="4">
        <v>1129.9000000000001</v>
      </c>
      <c r="DC27" s="4">
        <v>1247483.3</v>
      </c>
      <c r="DD27" s="4">
        <v>113273.84</v>
      </c>
      <c r="DE27" s="4">
        <v>989938.58</v>
      </c>
      <c r="DF27" s="5">
        <v>0</v>
      </c>
      <c r="DG27" s="4">
        <v>89888.29</v>
      </c>
      <c r="DH27" s="4">
        <v>2427010.5599999996</v>
      </c>
      <c r="DI27" s="10"/>
    </row>
    <row r="28" spans="1:113">
      <c r="A28" s="2" t="str">
        <f>INDEX(Map!$A$6:$B$70,MATCH('FY11 Essbase'!C28,Map!$A$6:$A$70,0),2)</f>
        <v>021DIV</v>
      </c>
      <c r="B28" s="17"/>
      <c r="C28" s="3" t="s">
        <v>89</v>
      </c>
      <c r="D28" s="3" t="s">
        <v>47</v>
      </c>
      <c r="E28" s="10"/>
      <c r="F28" s="4">
        <v>-12367521.68</v>
      </c>
      <c r="G28" s="4">
        <v>-1122994.3</v>
      </c>
      <c r="H28" s="4">
        <v>3506444.38</v>
      </c>
      <c r="I28" s="4">
        <v>318391.77</v>
      </c>
      <c r="J28" s="5">
        <v>0</v>
      </c>
      <c r="K28" s="5">
        <v>0</v>
      </c>
      <c r="L28" s="5">
        <v>0</v>
      </c>
      <c r="M28" s="4">
        <v>17315352.129999999</v>
      </c>
      <c r="N28" s="10"/>
      <c r="O28" s="4">
        <v>-12367521.68</v>
      </c>
      <c r="P28" s="4">
        <v>-1122994.3</v>
      </c>
      <c r="Q28" s="4">
        <v>3506444.38</v>
      </c>
      <c r="R28" s="4">
        <v>318391.77</v>
      </c>
      <c r="S28" s="5">
        <v>0</v>
      </c>
      <c r="T28" s="5">
        <v>0</v>
      </c>
      <c r="U28" s="5">
        <v>0</v>
      </c>
      <c r="V28" s="4">
        <v>17315352.129999999</v>
      </c>
      <c r="W28" s="10"/>
      <c r="X28" s="4">
        <v>-12367521.68</v>
      </c>
      <c r="Y28" s="4">
        <v>-1122994.3</v>
      </c>
      <c r="Z28" s="4">
        <v>3506444.38</v>
      </c>
      <c r="AA28" s="4">
        <v>318391.77</v>
      </c>
      <c r="AB28" s="5">
        <v>0</v>
      </c>
      <c r="AC28" s="5">
        <v>0</v>
      </c>
      <c r="AD28" s="5">
        <v>0</v>
      </c>
      <c r="AE28" s="4">
        <v>17315352.129999999</v>
      </c>
      <c r="AF28" s="10"/>
      <c r="AG28" s="4">
        <v>-12367521.68</v>
      </c>
      <c r="AH28" s="4">
        <v>-1122994.3</v>
      </c>
      <c r="AI28" s="4">
        <v>3506444.38</v>
      </c>
      <c r="AJ28" s="4">
        <v>318391.77</v>
      </c>
      <c r="AK28" s="5">
        <v>0</v>
      </c>
      <c r="AL28" s="5">
        <v>0</v>
      </c>
      <c r="AM28" s="5">
        <v>0</v>
      </c>
      <c r="AN28" s="4">
        <v>17315352.129999999</v>
      </c>
      <c r="AO28" s="10"/>
      <c r="AP28" s="4">
        <v>-12367521.68</v>
      </c>
      <c r="AQ28" s="4">
        <v>-1122994.3</v>
      </c>
      <c r="AR28" s="4">
        <v>3506444.38</v>
      </c>
      <c r="AS28" s="4">
        <v>318391.77</v>
      </c>
      <c r="AT28" s="5">
        <v>0</v>
      </c>
      <c r="AU28" s="5">
        <v>0</v>
      </c>
      <c r="AV28" s="5">
        <v>0</v>
      </c>
      <c r="AW28" s="4">
        <v>17315352.129999999</v>
      </c>
      <c r="AX28" s="10"/>
      <c r="AY28" s="4">
        <v>-12367521.68</v>
      </c>
      <c r="AZ28" s="4">
        <v>-1122994.3</v>
      </c>
      <c r="BA28" s="4">
        <v>3506444.38</v>
      </c>
      <c r="BB28" s="4">
        <v>318391.77</v>
      </c>
      <c r="BC28" s="5">
        <v>0</v>
      </c>
      <c r="BD28" s="5">
        <v>0</v>
      </c>
      <c r="BE28" s="5">
        <v>0</v>
      </c>
      <c r="BF28" s="4">
        <v>17315352.129999999</v>
      </c>
      <c r="BG28" s="10"/>
      <c r="BH28" s="4">
        <v>-12367521.68</v>
      </c>
      <c r="BI28" s="4">
        <v>-1122994.3</v>
      </c>
      <c r="BJ28" s="4">
        <v>3506444.38</v>
      </c>
      <c r="BK28" s="4">
        <v>318391.77</v>
      </c>
      <c r="BL28" s="5">
        <v>0</v>
      </c>
      <c r="BM28" s="5">
        <v>0</v>
      </c>
      <c r="BN28" s="5">
        <v>0</v>
      </c>
      <c r="BO28" s="4">
        <v>17315352.129999999</v>
      </c>
      <c r="BP28" s="10"/>
      <c r="BQ28" s="4">
        <v>-12367521.68</v>
      </c>
      <c r="BR28" s="4">
        <v>-1122994.3</v>
      </c>
      <c r="BS28" s="4">
        <v>3506444.38</v>
      </c>
      <c r="BT28" s="4">
        <v>318391.77</v>
      </c>
      <c r="BU28" s="5">
        <v>0</v>
      </c>
      <c r="BV28" s="5">
        <v>0</v>
      </c>
      <c r="BW28" s="5">
        <v>0</v>
      </c>
      <c r="BX28" s="4">
        <v>17315352.129999999</v>
      </c>
      <c r="BY28" s="10"/>
      <c r="BZ28" s="4">
        <v>-12367521.68</v>
      </c>
      <c r="CA28" s="4">
        <v>-1122994.3</v>
      </c>
      <c r="CB28" s="4">
        <v>3506444.38</v>
      </c>
      <c r="CC28" s="4">
        <v>318391.77</v>
      </c>
      <c r="CD28" s="5">
        <v>0</v>
      </c>
      <c r="CE28" s="5">
        <v>0</v>
      </c>
      <c r="CF28" s="5">
        <v>0</v>
      </c>
      <c r="CG28" s="4">
        <v>17315352.129999999</v>
      </c>
      <c r="CH28" s="10"/>
      <c r="CI28" s="4">
        <v>-12367521.68</v>
      </c>
      <c r="CJ28" s="4">
        <v>-1122994.3</v>
      </c>
      <c r="CK28" s="4">
        <v>3506444.38</v>
      </c>
      <c r="CL28" s="4">
        <v>318391.77</v>
      </c>
      <c r="CM28" s="5">
        <v>0</v>
      </c>
      <c r="CN28" s="5">
        <v>0</v>
      </c>
      <c r="CO28" s="5">
        <v>0</v>
      </c>
      <c r="CP28" s="4">
        <v>17315352.129999999</v>
      </c>
      <c r="CQ28" s="10"/>
      <c r="CR28" s="4">
        <v>-12367521.68</v>
      </c>
      <c r="CS28" s="4">
        <v>-1122994.3</v>
      </c>
      <c r="CT28" s="4">
        <v>3506444.38</v>
      </c>
      <c r="CU28" s="4">
        <v>318391.77</v>
      </c>
      <c r="CV28" s="5">
        <v>0</v>
      </c>
      <c r="CW28" s="5">
        <v>0</v>
      </c>
      <c r="CX28" s="5">
        <v>0</v>
      </c>
      <c r="CY28" s="4">
        <v>17315352.129999999</v>
      </c>
      <c r="CZ28" s="10"/>
      <c r="DA28" s="4">
        <v>129009.29</v>
      </c>
      <c r="DB28" s="4">
        <v>11714.29</v>
      </c>
      <c r="DC28" s="4">
        <v>4852875.72</v>
      </c>
      <c r="DD28" s="4">
        <v>440650.27</v>
      </c>
      <c r="DE28" s="4">
        <v>1.7</v>
      </c>
      <c r="DF28" s="5">
        <v>0</v>
      </c>
      <c r="DG28" s="4">
        <v>0.15</v>
      </c>
      <c r="DH28" s="4">
        <v>5152804.26</v>
      </c>
      <c r="DI28" s="10"/>
    </row>
    <row r="29" spans="1:113">
      <c r="A29" s="2" t="str">
        <f>INDEX(Map!$A$6:$B$70,MATCH('FY11 Essbase'!C29,Map!$A$6:$A$70,0),2)</f>
        <v>030DIV</v>
      </c>
      <c r="B29" s="17"/>
      <c r="C29" s="3" t="s">
        <v>69</v>
      </c>
      <c r="D29" s="3" t="s">
        <v>27</v>
      </c>
      <c r="E29" s="10"/>
      <c r="F29" s="4">
        <v>6040884.3700000001</v>
      </c>
      <c r="G29" s="4">
        <v>547703.68000000005</v>
      </c>
      <c r="H29" s="4">
        <v>1144495.3999999999</v>
      </c>
      <c r="I29" s="4">
        <v>103922.34</v>
      </c>
      <c r="J29" s="4">
        <v>1073550.6399999999</v>
      </c>
      <c r="K29" s="5">
        <v>0</v>
      </c>
      <c r="L29" s="4">
        <v>-1491358.61</v>
      </c>
      <c r="M29" s="4">
        <v>-5757978.2799999993</v>
      </c>
      <c r="N29" s="10"/>
      <c r="O29" s="4">
        <v>6040884.3700000001</v>
      </c>
      <c r="P29" s="4">
        <v>547703.68000000005</v>
      </c>
      <c r="Q29" s="4">
        <v>1144495.3999999999</v>
      </c>
      <c r="R29" s="4">
        <v>103922.34</v>
      </c>
      <c r="S29" s="4">
        <v>1073550.6399999999</v>
      </c>
      <c r="T29" s="5">
        <v>0</v>
      </c>
      <c r="U29" s="4">
        <v>-1491358.61</v>
      </c>
      <c r="V29" s="4">
        <v>-5757978.2799999993</v>
      </c>
      <c r="W29" s="10"/>
      <c r="X29" s="4">
        <v>6040884.3700000001</v>
      </c>
      <c r="Y29" s="4">
        <v>547703.68000000005</v>
      </c>
      <c r="Z29" s="4">
        <v>3790613.24</v>
      </c>
      <c r="AA29" s="4">
        <v>255129.07</v>
      </c>
      <c r="AB29" s="4">
        <v>1073550.6399999999</v>
      </c>
      <c r="AC29" s="5">
        <v>0</v>
      </c>
      <c r="AD29" s="4">
        <v>-1491358.61</v>
      </c>
      <c r="AE29" s="4">
        <v>-2960653.7099999995</v>
      </c>
      <c r="AF29" s="10"/>
      <c r="AG29" s="4">
        <v>6040884.3700000001</v>
      </c>
      <c r="AH29" s="4">
        <v>547703.68000000005</v>
      </c>
      <c r="AI29" s="4">
        <v>3790613.24</v>
      </c>
      <c r="AJ29" s="4">
        <v>255129.07</v>
      </c>
      <c r="AK29" s="4">
        <v>1073550.6399999999</v>
      </c>
      <c r="AL29" s="5">
        <v>0</v>
      </c>
      <c r="AM29" s="4">
        <v>-1491358.61</v>
      </c>
      <c r="AN29" s="4">
        <v>-2960653.7099999995</v>
      </c>
      <c r="AO29" s="10"/>
      <c r="AP29" s="4">
        <v>6040884.3700000001</v>
      </c>
      <c r="AQ29" s="4">
        <v>547703.68000000005</v>
      </c>
      <c r="AR29" s="4">
        <v>3790613.24</v>
      </c>
      <c r="AS29" s="4">
        <v>255129.07</v>
      </c>
      <c r="AT29" s="4">
        <v>1073550.6399999999</v>
      </c>
      <c r="AU29" s="5">
        <v>0</v>
      </c>
      <c r="AV29" s="4">
        <v>-1491358.61</v>
      </c>
      <c r="AW29" s="4">
        <v>-2960653.7099999995</v>
      </c>
      <c r="AX29" s="10"/>
      <c r="AY29" s="4">
        <v>6441633.3399999999</v>
      </c>
      <c r="AZ29" s="4">
        <v>584092.43999999994</v>
      </c>
      <c r="BA29" s="4">
        <v>7135462.7999999998</v>
      </c>
      <c r="BB29" s="4">
        <v>446263.33</v>
      </c>
      <c r="BC29" s="4">
        <v>1244689.93</v>
      </c>
      <c r="BD29" s="5">
        <v>0</v>
      </c>
      <c r="BE29" s="4">
        <v>-1475818.84</v>
      </c>
      <c r="BF29" s="4">
        <v>324871.44000000035</v>
      </c>
      <c r="BG29" s="10"/>
      <c r="BH29" s="4">
        <v>6040884.3700000001</v>
      </c>
      <c r="BI29" s="4">
        <v>547703.68000000005</v>
      </c>
      <c r="BJ29" s="4">
        <v>7135462.7999999998</v>
      </c>
      <c r="BK29" s="4">
        <v>446263.33</v>
      </c>
      <c r="BL29" s="4">
        <v>1073550.6399999999</v>
      </c>
      <c r="BM29" s="5">
        <v>0</v>
      </c>
      <c r="BN29" s="4">
        <v>-1491358.61</v>
      </c>
      <c r="BO29" s="4">
        <v>575330.11000000034</v>
      </c>
      <c r="BP29" s="10"/>
      <c r="BQ29" s="4">
        <v>6040884.3700000001</v>
      </c>
      <c r="BR29" s="4">
        <v>547703.68000000005</v>
      </c>
      <c r="BS29" s="4">
        <v>7135462.7999999998</v>
      </c>
      <c r="BT29" s="4">
        <v>446263.33</v>
      </c>
      <c r="BU29" s="4">
        <v>1073550.6399999999</v>
      </c>
      <c r="BV29" s="5">
        <v>0</v>
      </c>
      <c r="BW29" s="4">
        <v>-1491358.61</v>
      </c>
      <c r="BX29" s="4">
        <v>575330.11000000034</v>
      </c>
      <c r="BY29" s="10"/>
      <c r="BZ29" s="4">
        <v>6040884.3700000001</v>
      </c>
      <c r="CA29" s="4">
        <v>547703.68000000005</v>
      </c>
      <c r="CB29" s="4">
        <v>7356029.0199999996</v>
      </c>
      <c r="CC29" s="4">
        <v>458867.12</v>
      </c>
      <c r="CD29" s="4">
        <v>1073550.6399999999</v>
      </c>
      <c r="CE29" s="5">
        <v>0</v>
      </c>
      <c r="CF29" s="4">
        <v>-1491358.61</v>
      </c>
      <c r="CG29" s="4">
        <v>808500.12</v>
      </c>
      <c r="CH29" s="10"/>
      <c r="CI29" s="4">
        <v>6040884.3700000001</v>
      </c>
      <c r="CJ29" s="4">
        <v>547703.68000000005</v>
      </c>
      <c r="CK29" s="4">
        <v>7356029.0199999996</v>
      </c>
      <c r="CL29" s="4">
        <v>458867.12</v>
      </c>
      <c r="CM29" s="4">
        <v>1073550.6399999999</v>
      </c>
      <c r="CN29" s="5">
        <v>0</v>
      </c>
      <c r="CO29" s="4">
        <v>-1491358.61</v>
      </c>
      <c r="CP29" s="4">
        <v>808500.12</v>
      </c>
      <c r="CQ29" s="10"/>
      <c r="CR29" s="4">
        <v>6040884.3700000001</v>
      </c>
      <c r="CS29" s="4">
        <v>547703.68000000005</v>
      </c>
      <c r="CT29" s="4">
        <v>7356029.0199999996</v>
      </c>
      <c r="CU29" s="4">
        <v>458867.12</v>
      </c>
      <c r="CV29" s="4">
        <v>1073550.6399999999</v>
      </c>
      <c r="CW29" s="5">
        <v>0</v>
      </c>
      <c r="CX29" s="4">
        <v>-1491358.61</v>
      </c>
      <c r="CY29" s="4">
        <v>808500.12</v>
      </c>
      <c r="CZ29" s="10"/>
      <c r="DA29" s="4">
        <v>5061780.6100000003</v>
      </c>
      <c r="DB29" s="4">
        <v>3432325.7</v>
      </c>
      <c r="DC29" s="4">
        <v>290526.84000000003</v>
      </c>
      <c r="DD29" s="4">
        <v>26380.38</v>
      </c>
      <c r="DE29" s="4">
        <v>38762.76</v>
      </c>
      <c r="DF29" s="5">
        <v>0</v>
      </c>
      <c r="DG29" s="4">
        <v>3519.73</v>
      </c>
      <c r="DH29" s="4">
        <v>-8134916.6000000006</v>
      </c>
      <c r="DI29" s="10"/>
    </row>
    <row r="30" spans="1:113">
      <c r="A30" s="2" t="str">
        <f>INDEX(Map!$A$6:$B$70,MATCH('FY11 Essbase'!C30,Map!$A$6:$A$70,0),2)</f>
        <v>031DIV</v>
      </c>
      <c r="B30" s="17"/>
      <c r="C30" s="3" t="s">
        <v>67</v>
      </c>
      <c r="D30" s="3" t="s">
        <v>25</v>
      </c>
      <c r="E30" s="10"/>
      <c r="F30" s="4">
        <v>1865540.98</v>
      </c>
      <c r="G30" s="4">
        <v>169394.64</v>
      </c>
      <c r="H30" s="4">
        <v>20271928.109999999</v>
      </c>
      <c r="I30" s="4">
        <v>1840729.32</v>
      </c>
      <c r="J30" s="4">
        <v>1306361.98</v>
      </c>
      <c r="K30" s="5">
        <v>0</v>
      </c>
      <c r="L30" s="4">
        <v>118620.13</v>
      </c>
      <c r="M30" s="4">
        <v>21502703.919999998</v>
      </c>
      <c r="N30" s="10"/>
      <c r="O30" s="4">
        <v>1865540.98</v>
      </c>
      <c r="P30" s="4">
        <v>169394.64</v>
      </c>
      <c r="Q30" s="4">
        <v>20271928.109999999</v>
      </c>
      <c r="R30" s="4">
        <v>1840729.32</v>
      </c>
      <c r="S30" s="4">
        <v>1306361.98</v>
      </c>
      <c r="T30" s="5">
        <v>0</v>
      </c>
      <c r="U30" s="4">
        <v>118620.13</v>
      </c>
      <c r="V30" s="4">
        <v>21502703.919999998</v>
      </c>
      <c r="W30" s="10"/>
      <c r="X30" s="4">
        <v>1865540.98</v>
      </c>
      <c r="Y30" s="4">
        <v>169394.64</v>
      </c>
      <c r="Z30" s="4">
        <v>20271928.109999999</v>
      </c>
      <c r="AA30" s="4">
        <v>1840729.32</v>
      </c>
      <c r="AB30" s="4">
        <v>1306361.98</v>
      </c>
      <c r="AC30" s="5">
        <v>0</v>
      </c>
      <c r="AD30" s="4">
        <v>118620.13</v>
      </c>
      <c r="AE30" s="4">
        <v>21502703.919999998</v>
      </c>
      <c r="AF30" s="10"/>
      <c r="AG30" s="4">
        <v>1865540.98</v>
      </c>
      <c r="AH30" s="4">
        <v>169394.64</v>
      </c>
      <c r="AI30" s="4">
        <v>20271928.109999999</v>
      </c>
      <c r="AJ30" s="4">
        <v>1840729.32</v>
      </c>
      <c r="AK30" s="4">
        <v>1306361.98</v>
      </c>
      <c r="AL30" s="5">
        <v>0</v>
      </c>
      <c r="AM30" s="4">
        <v>118620.13</v>
      </c>
      <c r="AN30" s="4">
        <v>21502703.919999998</v>
      </c>
      <c r="AO30" s="10"/>
      <c r="AP30" s="4">
        <v>1865540.98</v>
      </c>
      <c r="AQ30" s="4">
        <v>169394.64</v>
      </c>
      <c r="AR30" s="4">
        <v>20271928.109999999</v>
      </c>
      <c r="AS30" s="4">
        <v>1840729.32</v>
      </c>
      <c r="AT30" s="4">
        <v>1306361.98</v>
      </c>
      <c r="AU30" s="5">
        <v>0</v>
      </c>
      <c r="AV30" s="4">
        <v>118620.13</v>
      </c>
      <c r="AW30" s="4">
        <v>21502703.919999998</v>
      </c>
      <c r="AX30" s="10"/>
      <c r="AY30" s="4">
        <v>3136457.81</v>
      </c>
      <c r="AZ30" s="4">
        <v>284796.28999999998</v>
      </c>
      <c r="BA30" s="4">
        <v>20271928.109999999</v>
      </c>
      <c r="BB30" s="4">
        <v>1840729.32</v>
      </c>
      <c r="BC30" s="4">
        <v>1306361.98</v>
      </c>
      <c r="BD30" s="5">
        <v>0</v>
      </c>
      <c r="BE30" s="4">
        <v>118620.13</v>
      </c>
      <c r="BF30" s="4">
        <v>20116385.439999998</v>
      </c>
      <c r="BG30" s="10"/>
      <c r="BH30" s="4">
        <v>3166113.74</v>
      </c>
      <c r="BI30" s="4">
        <v>287489.09999999998</v>
      </c>
      <c r="BJ30" s="4">
        <v>20271928.109999999</v>
      </c>
      <c r="BK30" s="4">
        <v>1840729.32</v>
      </c>
      <c r="BL30" s="4">
        <v>1306361.98</v>
      </c>
      <c r="BM30" s="5">
        <v>0</v>
      </c>
      <c r="BN30" s="4">
        <v>118620.13</v>
      </c>
      <c r="BO30" s="4">
        <v>20084036.699999999</v>
      </c>
      <c r="BP30" s="10"/>
      <c r="BQ30" s="4">
        <v>3166113.74</v>
      </c>
      <c r="BR30" s="4">
        <v>287489.09999999998</v>
      </c>
      <c r="BS30" s="4">
        <v>20271928.109999999</v>
      </c>
      <c r="BT30" s="4">
        <v>1840729.32</v>
      </c>
      <c r="BU30" s="4">
        <v>1306361.98</v>
      </c>
      <c r="BV30" s="5">
        <v>0</v>
      </c>
      <c r="BW30" s="4">
        <v>118620.13</v>
      </c>
      <c r="BX30" s="4">
        <v>20084036.699999999</v>
      </c>
      <c r="BY30" s="10"/>
      <c r="BZ30" s="4">
        <v>3166113.74</v>
      </c>
      <c r="CA30" s="4">
        <v>287489.09999999998</v>
      </c>
      <c r="CB30" s="4">
        <v>20271928.109999999</v>
      </c>
      <c r="CC30" s="4">
        <v>1840729.32</v>
      </c>
      <c r="CD30" s="4">
        <v>1306361.98</v>
      </c>
      <c r="CE30" s="5">
        <v>0</v>
      </c>
      <c r="CF30" s="4">
        <v>118620.13</v>
      </c>
      <c r="CG30" s="4">
        <v>20084036.699999999</v>
      </c>
      <c r="CH30" s="10"/>
      <c r="CI30" s="4">
        <v>3166113.74</v>
      </c>
      <c r="CJ30" s="4">
        <v>287489.09999999998</v>
      </c>
      <c r="CK30" s="4">
        <v>20271928.109999999</v>
      </c>
      <c r="CL30" s="4">
        <v>1840729.32</v>
      </c>
      <c r="CM30" s="4">
        <v>1306361.98</v>
      </c>
      <c r="CN30" s="5">
        <v>0</v>
      </c>
      <c r="CO30" s="4">
        <v>118620.13</v>
      </c>
      <c r="CP30" s="4">
        <v>20084036.699999999</v>
      </c>
      <c r="CQ30" s="10"/>
      <c r="CR30" s="4">
        <v>3166113.74</v>
      </c>
      <c r="CS30" s="4">
        <v>287489.09999999998</v>
      </c>
      <c r="CT30" s="4">
        <v>20271928.109999999</v>
      </c>
      <c r="CU30" s="4">
        <v>1840729.32</v>
      </c>
      <c r="CV30" s="4">
        <v>1306361.98</v>
      </c>
      <c r="CW30" s="5">
        <v>0</v>
      </c>
      <c r="CX30" s="4">
        <v>118620.13</v>
      </c>
      <c r="CY30" s="4">
        <v>20084036.699999999</v>
      </c>
      <c r="CZ30" s="10"/>
      <c r="DA30" s="4">
        <v>516230.85</v>
      </c>
      <c r="DB30" s="4">
        <v>46874.74</v>
      </c>
      <c r="DC30" s="4">
        <v>23914433.75</v>
      </c>
      <c r="DD30" s="4">
        <v>2171475.71</v>
      </c>
      <c r="DE30" s="4">
        <v>-3475577.18</v>
      </c>
      <c r="DF30" s="5">
        <v>0</v>
      </c>
      <c r="DG30" s="4">
        <v>-315588.96999999997</v>
      </c>
      <c r="DH30" s="4">
        <v>21731637.719999999</v>
      </c>
      <c r="DI30" s="10"/>
    </row>
    <row r="31" spans="1:113" s="235" customFormat="1">
      <c r="A31" s="235" t="s">
        <v>510</v>
      </c>
      <c r="B31" s="17"/>
      <c r="C31" s="3"/>
      <c r="D31" s="3"/>
      <c r="E31" s="10"/>
      <c r="F31" s="4"/>
      <c r="G31" s="4"/>
      <c r="H31" s="4"/>
      <c r="I31" s="4"/>
      <c r="J31" s="4"/>
      <c r="K31" s="5"/>
      <c r="L31" s="4"/>
      <c r="M31" s="4"/>
      <c r="N31" s="10"/>
      <c r="O31" s="4"/>
      <c r="P31" s="4"/>
      <c r="Q31" s="4"/>
      <c r="R31" s="4"/>
      <c r="S31" s="4"/>
      <c r="T31" s="5"/>
      <c r="U31" s="4"/>
      <c r="V31" s="4"/>
      <c r="W31" s="10"/>
      <c r="X31" s="4"/>
      <c r="Y31" s="4"/>
      <c r="Z31" s="4"/>
      <c r="AA31" s="4"/>
      <c r="AB31" s="4"/>
      <c r="AC31" s="5"/>
      <c r="AD31" s="4"/>
      <c r="AE31" s="4"/>
      <c r="AF31" s="10"/>
      <c r="AG31" s="4"/>
      <c r="AH31" s="4"/>
      <c r="AI31" s="4"/>
      <c r="AJ31" s="4"/>
      <c r="AK31" s="4"/>
      <c r="AL31" s="5"/>
      <c r="AM31" s="4"/>
      <c r="AN31" s="4"/>
      <c r="AO31" s="10"/>
      <c r="AP31" s="4"/>
      <c r="AQ31" s="4"/>
      <c r="AR31" s="4"/>
      <c r="AS31" s="4"/>
      <c r="AT31" s="4"/>
      <c r="AU31" s="5"/>
      <c r="AV31" s="4"/>
      <c r="AW31" s="4"/>
      <c r="AX31" s="10"/>
      <c r="AY31" s="4"/>
      <c r="AZ31" s="4"/>
      <c r="BA31" s="4"/>
      <c r="BB31" s="4"/>
      <c r="BC31" s="4"/>
      <c r="BD31" s="5"/>
      <c r="BE31" s="4"/>
      <c r="BF31" s="4"/>
      <c r="BG31" s="10"/>
      <c r="BH31" s="4"/>
      <c r="BI31" s="4"/>
      <c r="BJ31" s="4"/>
      <c r="BK31" s="4"/>
      <c r="BL31" s="4"/>
      <c r="BM31" s="5"/>
      <c r="BN31" s="4"/>
      <c r="BO31" s="4"/>
      <c r="BP31" s="10"/>
      <c r="BQ31" s="4"/>
      <c r="BR31" s="4"/>
      <c r="BS31" s="4"/>
      <c r="BT31" s="4"/>
      <c r="BU31" s="4"/>
      <c r="BV31" s="5"/>
      <c r="BW31" s="4"/>
      <c r="BX31" s="4"/>
      <c r="BY31" s="10"/>
      <c r="BZ31" s="4"/>
      <c r="CA31" s="4"/>
      <c r="CB31" s="4"/>
      <c r="CC31" s="4"/>
      <c r="CD31" s="4"/>
      <c r="CE31" s="5"/>
      <c r="CF31" s="4"/>
      <c r="CG31" s="4"/>
      <c r="CH31" s="10"/>
      <c r="CI31" s="4"/>
      <c r="CJ31" s="4"/>
      <c r="CK31" s="4"/>
      <c r="CL31" s="4"/>
      <c r="CM31" s="4"/>
      <c r="CN31" s="5"/>
      <c r="CO31" s="4"/>
      <c r="CP31" s="4"/>
      <c r="CQ31" s="10"/>
      <c r="CR31" s="4"/>
      <c r="CS31" s="4"/>
      <c r="CT31" s="4"/>
      <c r="CU31" s="4"/>
      <c r="CV31" s="4"/>
      <c r="CW31" s="5"/>
      <c r="CX31" s="4"/>
      <c r="CY31" s="4"/>
      <c r="CZ31" s="10"/>
      <c r="DA31" s="4"/>
      <c r="DB31" s="4"/>
      <c r="DC31" s="4"/>
      <c r="DD31" s="4"/>
      <c r="DE31" s="4"/>
      <c r="DF31" s="5"/>
      <c r="DG31" s="4"/>
      <c r="DH31" s="4"/>
      <c r="DI31" s="10"/>
    </row>
    <row r="32" spans="1:113" s="235" customFormat="1">
      <c r="A32" s="235" t="str">
        <f>INDEX(Map!$A$6:$B$70,MATCH('FY11 Essbase'!C32,Map!$A$6:$A$70,0),2)</f>
        <v>047DIV</v>
      </c>
      <c r="B32" s="17"/>
      <c r="C32" s="3" t="s">
        <v>680</v>
      </c>
      <c r="D32" s="3" t="s">
        <v>682</v>
      </c>
      <c r="E32" s="10"/>
      <c r="F32" s="5">
        <v>0</v>
      </c>
      <c r="G32" s="5">
        <v>0</v>
      </c>
      <c r="H32" s="4">
        <v>7744.3</v>
      </c>
      <c r="I32" s="4">
        <v>703.19</v>
      </c>
      <c r="J32" s="5">
        <v>0</v>
      </c>
      <c r="K32" s="5">
        <v>0</v>
      </c>
      <c r="L32" s="5">
        <v>0</v>
      </c>
      <c r="M32" s="4">
        <v>8447.49</v>
      </c>
      <c r="N32" s="10"/>
      <c r="O32" s="5">
        <v>0</v>
      </c>
      <c r="P32" s="5">
        <v>0</v>
      </c>
      <c r="Q32" s="4">
        <v>7744.3</v>
      </c>
      <c r="R32" s="4">
        <v>703.19</v>
      </c>
      <c r="S32" s="5">
        <v>0</v>
      </c>
      <c r="T32" s="5">
        <v>0</v>
      </c>
      <c r="U32" s="5">
        <v>0</v>
      </c>
      <c r="V32" s="4">
        <v>8447.49</v>
      </c>
      <c r="W32" s="10"/>
      <c r="X32" s="5">
        <v>0</v>
      </c>
      <c r="Y32" s="5">
        <v>0</v>
      </c>
      <c r="Z32" s="4">
        <v>7744.3</v>
      </c>
      <c r="AA32" s="4">
        <v>703.19</v>
      </c>
      <c r="AB32" s="5">
        <v>0</v>
      </c>
      <c r="AC32" s="5">
        <v>0</v>
      </c>
      <c r="AD32" s="5">
        <v>0</v>
      </c>
      <c r="AE32" s="4">
        <v>8447.49</v>
      </c>
      <c r="AF32" s="10"/>
      <c r="AG32" s="5">
        <v>0</v>
      </c>
      <c r="AH32" s="5">
        <v>0</v>
      </c>
      <c r="AI32" s="4">
        <v>7744.3</v>
      </c>
      <c r="AJ32" s="4">
        <v>703.19</v>
      </c>
      <c r="AK32" s="5">
        <v>0</v>
      </c>
      <c r="AL32" s="5">
        <v>0</v>
      </c>
      <c r="AM32" s="5">
        <v>0</v>
      </c>
      <c r="AN32" s="4">
        <v>8447.49</v>
      </c>
      <c r="AO32" s="10"/>
      <c r="AP32" s="5">
        <v>0</v>
      </c>
      <c r="AQ32" s="5">
        <v>0</v>
      </c>
      <c r="AR32" s="4">
        <v>7744.3</v>
      </c>
      <c r="AS32" s="4">
        <v>703.19</v>
      </c>
      <c r="AT32" s="5">
        <v>0</v>
      </c>
      <c r="AU32" s="5">
        <v>0</v>
      </c>
      <c r="AV32" s="5">
        <v>0</v>
      </c>
      <c r="AW32" s="4">
        <v>8447.49</v>
      </c>
      <c r="AX32" s="10"/>
      <c r="AY32" s="5">
        <v>0</v>
      </c>
      <c r="AZ32" s="5">
        <v>0</v>
      </c>
      <c r="BA32" s="4">
        <v>7744.3</v>
      </c>
      <c r="BB32" s="4">
        <v>703.19</v>
      </c>
      <c r="BC32" s="5">
        <v>0</v>
      </c>
      <c r="BD32" s="5">
        <v>0</v>
      </c>
      <c r="BE32" s="5">
        <v>0</v>
      </c>
      <c r="BF32" s="4">
        <v>8447.49</v>
      </c>
      <c r="BG32" s="10"/>
      <c r="BH32" s="5">
        <v>0</v>
      </c>
      <c r="BI32" s="5">
        <v>0</v>
      </c>
      <c r="BJ32" s="4">
        <v>0</v>
      </c>
      <c r="BK32" s="4">
        <v>0</v>
      </c>
      <c r="BL32" s="5">
        <v>0</v>
      </c>
      <c r="BM32" s="5">
        <v>0</v>
      </c>
      <c r="BN32" s="5">
        <v>0</v>
      </c>
      <c r="BO32" s="4">
        <v>0</v>
      </c>
      <c r="BP32" s="10"/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10"/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10"/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0</v>
      </c>
      <c r="CO32" s="5">
        <v>0</v>
      </c>
      <c r="CP32" s="5">
        <v>0</v>
      </c>
      <c r="CQ32" s="10"/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10"/>
      <c r="DA32" s="5">
        <v>0</v>
      </c>
      <c r="DB32" s="5">
        <v>0</v>
      </c>
      <c r="DC32" s="5">
        <v>0</v>
      </c>
      <c r="DD32" s="5">
        <v>0</v>
      </c>
      <c r="DE32" s="5">
        <v>0</v>
      </c>
      <c r="DF32" s="5">
        <v>0</v>
      </c>
      <c r="DG32" s="5">
        <v>0</v>
      </c>
      <c r="DH32" s="5">
        <v>0</v>
      </c>
      <c r="DI32" s="10"/>
    </row>
    <row r="33" spans="1:113">
      <c r="A33" s="2" t="str">
        <f>INDEX(Map!$A$6:$B$70,MATCH('FY11 Essbase'!C33,Map!$A$6:$A$70,0),2)</f>
        <v>070DIV</v>
      </c>
      <c r="B33" s="17"/>
      <c r="C33" s="3" t="s">
        <v>96</v>
      </c>
      <c r="D33" s="3" t="s">
        <v>54</v>
      </c>
      <c r="E33" s="10"/>
      <c r="F33" s="4">
        <v>147730.76</v>
      </c>
      <c r="G33" s="4">
        <v>13414.23</v>
      </c>
      <c r="H33" s="4">
        <v>799930.61</v>
      </c>
      <c r="I33" s="4">
        <v>72635.210000000006</v>
      </c>
      <c r="J33" s="5">
        <v>184735.78</v>
      </c>
      <c r="K33" s="5">
        <v>0</v>
      </c>
      <c r="L33" s="5">
        <v>16774.36</v>
      </c>
      <c r="M33" s="4">
        <v>912930.97</v>
      </c>
      <c r="N33" s="10"/>
      <c r="O33" s="4">
        <v>147730.76</v>
      </c>
      <c r="P33" s="4">
        <v>13414.23</v>
      </c>
      <c r="Q33" s="4">
        <v>799930.61</v>
      </c>
      <c r="R33" s="4">
        <v>72635.210000000006</v>
      </c>
      <c r="S33" s="5">
        <v>184735.78</v>
      </c>
      <c r="T33" s="5">
        <v>0</v>
      </c>
      <c r="U33" s="5">
        <v>16774.36</v>
      </c>
      <c r="V33" s="4">
        <v>912930.97</v>
      </c>
      <c r="W33" s="10"/>
      <c r="X33" s="4">
        <v>147730.76</v>
      </c>
      <c r="Y33" s="4">
        <v>13414.23</v>
      </c>
      <c r="Z33" s="4">
        <v>799930.61</v>
      </c>
      <c r="AA33" s="4">
        <v>72635.210000000006</v>
      </c>
      <c r="AB33" s="5">
        <v>184735.78</v>
      </c>
      <c r="AC33" s="5">
        <v>0</v>
      </c>
      <c r="AD33" s="5">
        <v>16774.36</v>
      </c>
      <c r="AE33" s="4">
        <v>912930.97</v>
      </c>
      <c r="AF33" s="10"/>
      <c r="AG33" s="4">
        <v>147730.76</v>
      </c>
      <c r="AH33" s="4">
        <v>13414.23</v>
      </c>
      <c r="AI33" s="4">
        <v>799930.61</v>
      </c>
      <c r="AJ33" s="4">
        <v>72635.210000000006</v>
      </c>
      <c r="AK33" s="5">
        <v>184735.78</v>
      </c>
      <c r="AL33" s="5">
        <v>0</v>
      </c>
      <c r="AM33" s="5">
        <v>16774.36</v>
      </c>
      <c r="AN33" s="4">
        <v>912930.97</v>
      </c>
      <c r="AO33" s="10"/>
      <c r="AP33" s="4">
        <v>147730.76</v>
      </c>
      <c r="AQ33" s="4">
        <v>13414.23</v>
      </c>
      <c r="AR33" s="4">
        <v>799930.61</v>
      </c>
      <c r="AS33" s="4">
        <v>72635.210000000006</v>
      </c>
      <c r="AT33" s="5">
        <v>184735.78</v>
      </c>
      <c r="AU33" s="5">
        <v>0</v>
      </c>
      <c r="AV33" s="5">
        <v>16774.36</v>
      </c>
      <c r="AW33" s="4">
        <v>912930.97</v>
      </c>
      <c r="AX33" s="10"/>
      <c r="AY33" s="4">
        <v>417651.63</v>
      </c>
      <c r="AZ33" s="4">
        <v>37923.550000000003</v>
      </c>
      <c r="BA33" s="4">
        <v>799930.61</v>
      </c>
      <c r="BB33" s="4">
        <v>72635.210000000006</v>
      </c>
      <c r="BC33" s="5">
        <v>184735.78</v>
      </c>
      <c r="BD33" s="5">
        <v>0</v>
      </c>
      <c r="BE33" s="5">
        <v>16774.36</v>
      </c>
      <c r="BF33" s="4">
        <v>618500.78</v>
      </c>
      <c r="BG33" s="10"/>
      <c r="BH33" s="4">
        <v>147730.76</v>
      </c>
      <c r="BI33" s="4">
        <v>13414.23</v>
      </c>
      <c r="BJ33" s="4">
        <v>799930.61</v>
      </c>
      <c r="BK33" s="4">
        <v>72635.210000000006</v>
      </c>
      <c r="BL33" s="5">
        <v>184735.78</v>
      </c>
      <c r="BM33" s="5">
        <v>0</v>
      </c>
      <c r="BN33" s="5">
        <v>16774.36</v>
      </c>
      <c r="BO33" s="4">
        <v>912930.97</v>
      </c>
      <c r="BP33" s="10"/>
      <c r="BQ33" s="4">
        <v>147730.76</v>
      </c>
      <c r="BR33" s="4">
        <v>13414.23</v>
      </c>
      <c r="BS33" s="4">
        <v>799930.61</v>
      </c>
      <c r="BT33" s="4">
        <v>72635.210000000006</v>
      </c>
      <c r="BU33" s="5">
        <v>184735.78</v>
      </c>
      <c r="BV33" s="5">
        <v>0</v>
      </c>
      <c r="BW33" s="5">
        <v>16774.36</v>
      </c>
      <c r="BX33" s="4">
        <v>912930.97</v>
      </c>
      <c r="BY33" s="10"/>
      <c r="BZ33" s="4">
        <v>147730.76</v>
      </c>
      <c r="CA33" s="4">
        <v>13414.23</v>
      </c>
      <c r="CB33" s="4">
        <v>799930.61</v>
      </c>
      <c r="CC33" s="4">
        <v>72635.210000000006</v>
      </c>
      <c r="CD33" s="5">
        <v>184735.78</v>
      </c>
      <c r="CE33" s="5">
        <v>0</v>
      </c>
      <c r="CF33" s="5">
        <v>16774.36</v>
      </c>
      <c r="CG33" s="4">
        <v>912930.97</v>
      </c>
      <c r="CH33" s="10"/>
      <c r="CI33" s="4">
        <v>147730.76</v>
      </c>
      <c r="CJ33" s="4">
        <v>13414.23</v>
      </c>
      <c r="CK33" s="4">
        <v>799930.61</v>
      </c>
      <c r="CL33" s="4">
        <v>72635.210000000006</v>
      </c>
      <c r="CM33" s="5">
        <v>184735.78</v>
      </c>
      <c r="CN33" s="5">
        <v>0</v>
      </c>
      <c r="CO33" s="5">
        <v>16774.36</v>
      </c>
      <c r="CP33" s="4">
        <v>912930.97</v>
      </c>
      <c r="CQ33" s="10"/>
      <c r="CR33" s="4">
        <v>147730.76</v>
      </c>
      <c r="CS33" s="4">
        <v>13414.23</v>
      </c>
      <c r="CT33" s="4">
        <v>799930.61</v>
      </c>
      <c r="CU33" s="4">
        <v>72635.210000000006</v>
      </c>
      <c r="CV33" s="5">
        <v>184735.78</v>
      </c>
      <c r="CW33" s="5">
        <v>0</v>
      </c>
      <c r="CX33" s="5">
        <v>16774.36</v>
      </c>
      <c r="CY33" s="4">
        <v>912930.97</v>
      </c>
      <c r="CZ33" s="10"/>
      <c r="DA33" s="4">
        <v>-16767.669999999998</v>
      </c>
      <c r="DB33" s="4">
        <v>-1522.54</v>
      </c>
      <c r="DC33" s="4">
        <v>790953</v>
      </c>
      <c r="DD33" s="4">
        <v>71820.03</v>
      </c>
      <c r="DE33" s="5">
        <v>-111394.98</v>
      </c>
      <c r="DF33" s="5">
        <v>0</v>
      </c>
      <c r="DG33" s="5">
        <v>-10114.870000000001</v>
      </c>
      <c r="DH33" s="4">
        <v>759553.39</v>
      </c>
      <c r="DI33" s="10"/>
    </row>
    <row r="34" spans="1:113">
      <c r="A34" s="2" t="str">
        <f>INDEX(Map!$A$6:$B$70,MATCH('FY11 Essbase'!C34,Map!$A$6:$A$70,0),2)</f>
        <v>071DIV</v>
      </c>
      <c r="B34" s="17"/>
      <c r="C34" s="3" t="s">
        <v>68</v>
      </c>
      <c r="D34" s="3" t="s">
        <v>26</v>
      </c>
      <c r="E34" s="10"/>
      <c r="F34" s="4">
        <v>35903.300000000003</v>
      </c>
      <c r="G34" s="4">
        <v>3260.09</v>
      </c>
      <c r="H34" s="4">
        <v>1034762.84</v>
      </c>
      <c r="I34" s="4">
        <v>93958.42</v>
      </c>
      <c r="J34" s="4">
        <v>28345.59</v>
      </c>
      <c r="K34" s="5">
        <v>0</v>
      </c>
      <c r="L34" s="4">
        <v>2573.83</v>
      </c>
      <c r="M34" s="4">
        <v>1120477.29</v>
      </c>
      <c r="N34" s="10"/>
      <c r="O34" s="4">
        <v>35903.300000000003</v>
      </c>
      <c r="P34" s="4">
        <v>3260.09</v>
      </c>
      <c r="Q34" s="4">
        <v>1034762.84</v>
      </c>
      <c r="R34" s="4">
        <v>93958.42</v>
      </c>
      <c r="S34" s="4">
        <v>28345.59</v>
      </c>
      <c r="T34" s="5">
        <v>0</v>
      </c>
      <c r="U34" s="4">
        <v>2573.83</v>
      </c>
      <c r="V34" s="4">
        <v>1120477.29</v>
      </c>
      <c r="W34" s="10"/>
      <c r="X34" s="4">
        <v>35903.300000000003</v>
      </c>
      <c r="Y34" s="4">
        <v>3260.09</v>
      </c>
      <c r="Z34" s="4">
        <v>1034762.84</v>
      </c>
      <c r="AA34" s="4">
        <v>93958.42</v>
      </c>
      <c r="AB34" s="4">
        <v>28345.59</v>
      </c>
      <c r="AC34" s="5">
        <v>0</v>
      </c>
      <c r="AD34" s="4">
        <v>2573.83</v>
      </c>
      <c r="AE34" s="4">
        <v>1120477.29</v>
      </c>
      <c r="AF34" s="10"/>
      <c r="AG34" s="4">
        <v>35903.300000000003</v>
      </c>
      <c r="AH34" s="4">
        <v>3260.09</v>
      </c>
      <c r="AI34" s="4">
        <v>1034762.84</v>
      </c>
      <c r="AJ34" s="4">
        <v>93958.42</v>
      </c>
      <c r="AK34" s="4">
        <v>28345.59</v>
      </c>
      <c r="AL34" s="5">
        <v>0</v>
      </c>
      <c r="AM34" s="4">
        <v>2573.83</v>
      </c>
      <c r="AN34" s="4">
        <v>1120477.29</v>
      </c>
      <c r="AO34" s="10"/>
      <c r="AP34" s="4">
        <v>35903.300000000003</v>
      </c>
      <c r="AQ34" s="4">
        <v>3260.09</v>
      </c>
      <c r="AR34" s="4">
        <v>1034762.84</v>
      </c>
      <c r="AS34" s="4">
        <v>93958.42</v>
      </c>
      <c r="AT34" s="4">
        <v>28345.59</v>
      </c>
      <c r="AU34" s="5">
        <v>0</v>
      </c>
      <c r="AV34" s="4">
        <v>2573.83</v>
      </c>
      <c r="AW34" s="4">
        <v>1120477.29</v>
      </c>
      <c r="AX34" s="10"/>
      <c r="AY34" s="4">
        <v>154778.99</v>
      </c>
      <c r="AZ34" s="4">
        <v>14054.23</v>
      </c>
      <c r="BA34" s="4">
        <v>1034762.84</v>
      </c>
      <c r="BB34" s="4">
        <v>93958.42</v>
      </c>
      <c r="BC34" s="4">
        <v>28345.59</v>
      </c>
      <c r="BD34" s="5">
        <v>0</v>
      </c>
      <c r="BE34" s="4">
        <v>2573.83</v>
      </c>
      <c r="BF34" s="4">
        <v>990807.46000000008</v>
      </c>
      <c r="BG34" s="10"/>
      <c r="BH34" s="4">
        <v>35903.300000000003</v>
      </c>
      <c r="BI34" s="4">
        <v>3260.09</v>
      </c>
      <c r="BJ34" s="4">
        <v>1034762.84</v>
      </c>
      <c r="BK34" s="4">
        <v>93958.42</v>
      </c>
      <c r="BL34" s="4">
        <v>28345.59</v>
      </c>
      <c r="BM34" s="5">
        <v>0</v>
      </c>
      <c r="BN34" s="4">
        <v>2573.83</v>
      </c>
      <c r="BO34" s="4">
        <v>1120477.29</v>
      </c>
      <c r="BP34" s="10"/>
      <c r="BQ34" s="4">
        <v>35903.300000000003</v>
      </c>
      <c r="BR34" s="4">
        <v>3260.09</v>
      </c>
      <c r="BS34" s="4">
        <v>1034762.84</v>
      </c>
      <c r="BT34" s="4">
        <v>93958.42</v>
      </c>
      <c r="BU34" s="4">
        <v>28345.59</v>
      </c>
      <c r="BV34" s="5">
        <v>0</v>
      </c>
      <c r="BW34" s="4">
        <v>2573.83</v>
      </c>
      <c r="BX34" s="4">
        <v>1120477.29</v>
      </c>
      <c r="BY34" s="10"/>
      <c r="BZ34" s="4">
        <v>35903.300000000003</v>
      </c>
      <c r="CA34" s="4">
        <v>3260.09</v>
      </c>
      <c r="CB34" s="4">
        <v>1034762.84</v>
      </c>
      <c r="CC34" s="4">
        <v>93958.42</v>
      </c>
      <c r="CD34" s="4">
        <v>28345.59</v>
      </c>
      <c r="CE34" s="5">
        <v>0</v>
      </c>
      <c r="CF34" s="4">
        <v>2573.83</v>
      </c>
      <c r="CG34" s="4">
        <v>1120477.29</v>
      </c>
      <c r="CH34" s="10"/>
      <c r="CI34" s="4">
        <v>35903.300000000003</v>
      </c>
      <c r="CJ34" s="4">
        <v>3260.09</v>
      </c>
      <c r="CK34" s="5">
        <v>1034762.84</v>
      </c>
      <c r="CL34" s="5">
        <v>93958.42</v>
      </c>
      <c r="CM34" s="4">
        <v>28345.59</v>
      </c>
      <c r="CN34" s="5">
        <v>0</v>
      </c>
      <c r="CO34" s="4">
        <v>2573.83</v>
      </c>
      <c r="CP34" s="4">
        <v>1120477.29</v>
      </c>
      <c r="CQ34" s="10"/>
      <c r="CR34" s="4">
        <v>35903.300000000003</v>
      </c>
      <c r="CS34" s="4">
        <v>3260.09</v>
      </c>
      <c r="CT34" s="5">
        <v>1034762.84</v>
      </c>
      <c r="CU34" s="5">
        <v>93958.42</v>
      </c>
      <c r="CV34" s="4">
        <v>28345.59</v>
      </c>
      <c r="CW34" s="5">
        <v>0</v>
      </c>
      <c r="CX34" s="4">
        <v>2573.83</v>
      </c>
      <c r="CY34" s="4">
        <v>1120477.29</v>
      </c>
      <c r="CZ34" s="10"/>
      <c r="DA34" s="4">
        <v>-3527.34</v>
      </c>
      <c r="DB34" s="4">
        <v>-320.29000000000002</v>
      </c>
      <c r="DC34" s="5">
        <v>1189494.69</v>
      </c>
      <c r="DD34" s="5">
        <v>108008.36</v>
      </c>
      <c r="DE34" s="4">
        <v>-192060.13</v>
      </c>
      <c r="DF34" s="5">
        <v>0</v>
      </c>
      <c r="DG34" s="4">
        <v>-17439.419999999998</v>
      </c>
      <c r="DH34" s="4">
        <v>1091851.1300000001</v>
      </c>
      <c r="DI34" s="10"/>
    </row>
    <row r="35" spans="1:113">
      <c r="A35" s="2" t="str">
        <f>INDEX(Map!$A$6:$B$70,MATCH('FY11 Essbase'!C35,Map!$A$6:$A$70,0),2)</f>
        <v>072DIV</v>
      </c>
      <c r="B35" s="17"/>
      <c r="C35" s="3" t="s">
        <v>97</v>
      </c>
      <c r="D35" s="3" t="s">
        <v>55</v>
      </c>
      <c r="E35" s="10"/>
      <c r="F35" s="4">
        <v>400490.73</v>
      </c>
      <c r="G35" s="4">
        <v>36365.31</v>
      </c>
      <c r="H35" s="4">
        <v>8669962.1799999997</v>
      </c>
      <c r="I35" s="4">
        <v>787248.92</v>
      </c>
      <c r="J35" s="4">
        <v>450703.18</v>
      </c>
      <c r="K35" s="5">
        <v>0</v>
      </c>
      <c r="L35" s="4">
        <v>40924.699999999997</v>
      </c>
      <c r="M35" s="4">
        <v>9511982.9399999995</v>
      </c>
      <c r="N35" s="10"/>
      <c r="O35" s="4">
        <v>400490.73</v>
      </c>
      <c r="P35" s="4">
        <v>36365.31</v>
      </c>
      <c r="Q35" s="4">
        <v>8669962.1799999997</v>
      </c>
      <c r="R35" s="4">
        <v>787248.92</v>
      </c>
      <c r="S35" s="4">
        <v>450703.18</v>
      </c>
      <c r="T35" s="5">
        <v>0</v>
      </c>
      <c r="U35" s="4">
        <v>40924.699999999997</v>
      </c>
      <c r="V35" s="4">
        <v>9511982.9399999995</v>
      </c>
      <c r="W35" s="10"/>
      <c r="X35" s="4">
        <v>400490.73</v>
      </c>
      <c r="Y35" s="4">
        <v>36365.31</v>
      </c>
      <c r="Z35" s="4">
        <v>8669962.1799999997</v>
      </c>
      <c r="AA35" s="4">
        <v>787248.92</v>
      </c>
      <c r="AB35" s="4">
        <v>450703.18</v>
      </c>
      <c r="AC35" s="5">
        <v>0</v>
      </c>
      <c r="AD35" s="4">
        <v>40924.699999999997</v>
      </c>
      <c r="AE35" s="4">
        <v>9511982.9399999995</v>
      </c>
      <c r="AF35" s="10"/>
      <c r="AG35" s="4">
        <v>400490.73</v>
      </c>
      <c r="AH35" s="4">
        <v>36365.31</v>
      </c>
      <c r="AI35" s="4">
        <v>8669962.1799999997</v>
      </c>
      <c r="AJ35" s="4">
        <v>787248.92</v>
      </c>
      <c r="AK35" s="4">
        <v>450703.18</v>
      </c>
      <c r="AL35" s="5">
        <v>0</v>
      </c>
      <c r="AM35" s="4">
        <v>40924.699999999997</v>
      </c>
      <c r="AN35" s="4">
        <v>9511982.9399999995</v>
      </c>
      <c r="AO35" s="10"/>
      <c r="AP35" s="4">
        <v>400490.73</v>
      </c>
      <c r="AQ35" s="4">
        <v>36365.31</v>
      </c>
      <c r="AR35" s="4">
        <v>8669962.1799999997</v>
      </c>
      <c r="AS35" s="4">
        <v>787248.92</v>
      </c>
      <c r="AT35" s="4">
        <v>450703.18</v>
      </c>
      <c r="AU35" s="5">
        <v>0</v>
      </c>
      <c r="AV35" s="4">
        <v>40924.699999999997</v>
      </c>
      <c r="AW35" s="4">
        <v>9511982.9399999995</v>
      </c>
      <c r="AX35" s="10"/>
      <c r="AY35" s="4">
        <v>960045.21</v>
      </c>
      <c r="AZ35" s="4">
        <v>87173.91</v>
      </c>
      <c r="BA35" s="4">
        <v>8669962.1799999997</v>
      </c>
      <c r="BB35" s="4">
        <v>787248.92</v>
      </c>
      <c r="BC35" s="4">
        <v>450703.18</v>
      </c>
      <c r="BD35" s="5">
        <v>0</v>
      </c>
      <c r="BE35" s="4">
        <v>40924.699999999997</v>
      </c>
      <c r="BF35" s="4">
        <v>8901619.8599999994</v>
      </c>
      <c r="BG35" s="10"/>
      <c r="BH35" s="4">
        <v>400490.73</v>
      </c>
      <c r="BI35" s="4">
        <v>36365.31</v>
      </c>
      <c r="BJ35" s="4">
        <v>8669962.1799999997</v>
      </c>
      <c r="BK35" s="4">
        <v>787248.92</v>
      </c>
      <c r="BL35" s="4">
        <v>450703.18</v>
      </c>
      <c r="BM35" s="5">
        <v>0</v>
      </c>
      <c r="BN35" s="4">
        <v>40924.699999999997</v>
      </c>
      <c r="BO35" s="4">
        <v>9511982.9399999995</v>
      </c>
      <c r="BP35" s="10"/>
      <c r="BQ35" s="4">
        <v>400490.73</v>
      </c>
      <c r="BR35" s="4">
        <v>36365.31</v>
      </c>
      <c r="BS35" s="4">
        <v>8669962.1799999997</v>
      </c>
      <c r="BT35" s="4">
        <v>787248.92</v>
      </c>
      <c r="BU35" s="4">
        <v>450703.18</v>
      </c>
      <c r="BV35" s="5">
        <v>0</v>
      </c>
      <c r="BW35" s="4">
        <v>40924.699999999997</v>
      </c>
      <c r="BX35" s="4">
        <v>9511982.9399999995</v>
      </c>
      <c r="BY35" s="10"/>
      <c r="BZ35" s="4">
        <v>400490.73</v>
      </c>
      <c r="CA35" s="4">
        <v>36365.31</v>
      </c>
      <c r="CB35" s="4">
        <v>8669962.1799999997</v>
      </c>
      <c r="CC35" s="4">
        <v>787248.92</v>
      </c>
      <c r="CD35" s="4">
        <v>450703.18</v>
      </c>
      <c r="CE35" s="5">
        <v>0</v>
      </c>
      <c r="CF35" s="4">
        <v>40924.699999999997</v>
      </c>
      <c r="CG35" s="4">
        <v>9511982.9399999995</v>
      </c>
      <c r="CH35" s="10"/>
      <c r="CI35" s="4">
        <v>400490.73</v>
      </c>
      <c r="CJ35" s="4">
        <v>36365.31</v>
      </c>
      <c r="CK35" s="5">
        <v>8669962.1799999997</v>
      </c>
      <c r="CL35" s="5">
        <v>787248.92</v>
      </c>
      <c r="CM35" s="4">
        <v>450703.18</v>
      </c>
      <c r="CN35" s="5">
        <v>0</v>
      </c>
      <c r="CO35" s="4">
        <v>40924.699999999997</v>
      </c>
      <c r="CP35" s="4">
        <v>9511982.9399999995</v>
      </c>
      <c r="CQ35" s="10"/>
      <c r="CR35" s="4">
        <v>400490.73</v>
      </c>
      <c r="CS35" s="4">
        <v>36365.31</v>
      </c>
      <c r="CT35" s="5">
        <v>8669962.1799999997</v>
      </c>
      <c r="CU35" s="5">
        <v>787248.92</v>
      </c>
      <c r="CV35" s="4">
        <v>450703.18</v>
      </c>
      <c r="CW35" s="5">
        <v>0</v>
      </c>
      <c r="CX35" s="4">
        <v>40924.699999999997</v>
      </c>
      <c r="CY35" s="4">
        <v>9511982.9399999995</v>
      </c>
      <c r="CZ35" s="10"/>
      <c r="DA35" s="4">
        <v>-59438.36</v>
      </c>
      <c r="DB35" s="4">
        <v>-5397.11</v>
      </c>
      <c r="DC35" s="4">
        <v>9498557.2200000007</v>
      </c>
      <c r="DD35" s="4">
        <v>862486.92</v>
      </c>
      <c r="DE35" s="4">
        <v>-1015038.36</v>
      </c>
      <c r="DF35" s="5">
        <v>0</v>
      </c>
      <c r="DG35" s="4">
        <v>-92167.4</v>
      </c>
      <c r="DH35" s="4">
        <v>9318673.8499999996</v>
      </c>
      <c r="DI35" s="10"/>
    </row>
    <row r="36" spans="1:113">
      <c r="A36" s="2" t="str">
        <f>INDEX(Map!$A$6:$B$70,MATCH('FY11 Essbase'!C36,Map!$A$6:$A$70,0),2)</f>
        <v>077DIV</v>
      </c>
      <c r="B36" s="17"/>
      <c r="C36" s="3" t="s">
        <v>72</v>
      </c>
      <c r="D36" s="3" t="s">
        <v>30</v>
      </c>
      <c r="E36" s="10"/>
      <c r="F36" s="4">
        <v>8093276.7199999997</v>
      </c>
      <c r="G36" s="4">
        <v>734884.8</v>
      </c>
      <c r="H36" s="4">
        <v>42618280.969999999</v>
      </c>
      <c r="I36" s="4">
        <v>3869820.32</v>
      </c>
      <c r="J36" s="4">
        <v>11527994.890000001</v>
      </c>
      <c r="K36" s="5">
        <v>0</v>
      </c>
      <c r="L36" s="4">
        <v>1046763.69</v>
      </c>
      <c r="M36" s="4">
        <v>50234698.350000001</v>
      </c>
      <c r="N36" s="10"/>
      <c r="O36" s="4">
        <v>8093276.7199999997</v>
      </c>
      <c r="P36" s="4">
        <v>734884.8</v>
      </c>
      <c r="Q36" s="4">
        <v>42618280.969999999</v>
      </c>
      <c r="R36" s="4">
        <v>3869820.32</v>
      </c>
      <c r="S36" s="4">
        <v>11527994.890000001</v>
      </c>
      <c r="T36" s="5">
        <v>0</v>
      </c>
      <c r="U36" s="4">
        <v>1046763.69</v>
      </c>
      <c r="V36" s="4">
        <v>50234698.350000001</v>
      </c>
      <c r="W36" s="10"/>
      <c r="X36" s="4">
        <v>8093276.7199999997</v>
      </c>
      <c r="Y36" s="4">
        <v>734884.8</v>
      </c>
      <c r="Z36" s="4">
        <v>42618280.969999999</v>
      </c>
      <c r="AA36" s="4">
        <v>3869820.32</v>
      </c>
      <c r="AB36" s="4">
        <v>11527994.890000001</v>
      </c>
      <c r="AC36" s="5">
        <v>0</v>
      </c>
      <c r="AD36" s="4">
        <v>1046763.69</v>
      </c>
      <c r="AE36" s="4">
        <v>50234698.350000001</v>
      </c>
      <c r="AF36" s="10"/>
      <c r="AG36" s="4">
        <v>8093276.7199999997</v>
      </c>
      <c r="AH36" s="4">
        <v>734884.8</v>
      </c>
      <c r="AI36" s="4">
        <v>42618280.969999999</v>
      </c>
      <c r="AJ36" s="4">
        <v>3869820.32</v>
      </c>
      <c r="AK36" s="4">
        <v>11527994.890000001</v>
      </c>
      <c r="AL36" s="5">
        <v>0</v>
      </c>
      <c r="AM36" s="4">
        <v>1046763.69</v>
      </c>
      <c r="AN36" s="4">
        <v>50234698.350000001</v>
      </c>
      <c r="AO36" s="10"/>
      <c r="AP36" s="4">
        <v>8093276.7199999997</v>
      </c>
      <c r="AQ36" s="4">
        <v>734884.8</v>
      </c>
      <c r="AR36" s="4">
        <v>42618280.969999999</v>
      </c>
      <c r="AS36" s="4">
        <v>3869820.32</v>
      </c>
      <c r="AT36" s="4">
        <v>11527994.890000001</v>
      </c>
      <c r="AU36" s="5">
        <v>0</v>
      </c>
      <c r="AV36" s="4">
        <v>1046763.69</v>
      </c>
      <c r="AW36" s="4">
        <v>50234698.350000001</v>
      </c>
      <c r="AX36" s="10"/>
      <c r="AY36" s="4">
        <v>8825004.4199999999</v>
      </c>
      <c r="AZ36" s="4">
        <v>801327.06</v>
      </c>
      <c r="BA36" s="4">
        <v>42618280.969999999</v>
      </c>
      <c r="BB36" s="4">
        <v>3869820.32</v>
      </c>
      <c r="BC36" s="4">
        <v>11564405.300000001</v>
      </c>
      <c r="BD36" s="5">
        <v>0</v>
      </c>
      <c r="BE36" s="4">
        <v>1050069.82</v>
      </c>
      <c r="BF36" s="4">
        <v>49476244.93</v>
      </c>
      <c r="BG36" s="10"/>
      <c r="BH36" s="4">
        <v>8093276.7199999997</v>
      </c>
      <c r="BI36" s="4">
        <v>734884.8</v>
      </c>
      <c r="BJ36" s="4">
        <v>42626025.270000003</v>
      </c>
      <c r="BK36" s="4">
        <v>3870523.51</v>
      </c>
      <c r="BL36" s="4">
        <v>11564405.300000001</v>
      </c>
      <c r="BM36" s="5">
        <v>0</v>
      </c>
      <c r="BN36" s="4">
        <v>1050069.82</v>
      </c>
      <c r="BO36" s="4">
        <v>50282862.380000003</v>
      </c>
      <c r="BP36" s="10"/>
      <c r="BQ36" s="4">
        <v>8093276.7199999997</v>
      </c>
      <c r="BR36" s="4">
        <v>734884.8</v>
      </c>
      <c r="BS36" s="4">
        <v>42626025.270000003</v>
      </c>
      <c r="BT36" s="4">
        <v>3870523.51</v>
      </c>
      <c r="BU36" s="4">
        <v>11564405.300000001</v>
      </c>
      <c r="BV36" s="5">
        <v>0</v>
      </c>
      <c r="BW36" s="4">
        <v>1050069.82</v>
      </c>
      <c r="BX36" s="4">
        <v>50282862.380000003</v>
      </c>
      <c r="BY36" s="10"/>
      <c r="BZ36" s="4">
        <v>8093276.7199999997</v>
      </c>
      <c r="CA36" s="4">
        <v>734884.8</v>
      </c>
      <c r="CB36" s="4">
        <v>42626025.270000003</v>
      </c>
      <c r="CC36" s="4">
        <v>3870523.51</v>
      </c>
      <c r="CD36" s="4">
        <v>11564405.300000001</v>
      </c>
      <c r="CE36" s="5">
        <v>0</v>
      </c>
      <c r="CF36" s="4">
        <v>1050069.82</v>
      </c>
      <c r="CG36" s="4">
        <v>50282862.380000003</v>
      </c>
      <c r="CH36" s="10"/>
      <c r="CI36" s="4">
        <v>8093276.7199999997</v>
      </c>
      <c r="CJ36" s="4">
        <v>734884.8</v>
      </c>
      <c r="CK36" s="4">
        <v>42626025.270000003</v>
      </c>
      <c r="CL36" s="4">
        <v>3870523.51</v>
      </c>
      <c r="CM36" s="4">
        <v>11564405.300000001</v>
      </c>
      <c r="CN36" s="5">
        <v>0</v>
      </c>
      <c r="CO36" s="4">
        <v>1050069.82</v>
      </c>
      <c r="CP36" s="4">
        <v>50282862.380000003</v>
      </c>
      <c r="CQ36" s="10"/>
      <c r="CR36" s="4">
        <v>8093276.7199999997</v>
      </c>
      <c r="CS36" s="4">
        <v>734884.8</v>
      </c>
      <c r="CT36" s="4">
        <v>42626025.270000003</v>
      </c>
      <c r="CU36" s="4">
        <v>3870523.51</v>
      </c>
      <c r="CV36" s="4">
        <v>11564405.300000001</v>
      </c>
      <c r="CW36" s="5">
        <v>0</v>
      </c>
      <c r="CX36" s="4">
        <v>1050069.82</v>
      </c>
      <c r="CY36" s="4">
        <v>50282862.380000003</v>
      </c>
      <c r="CZ36" s="10"/>
      <c r="DA36" s="4">
        <v>6372514.7800000003</v>
      </c>
      <c r="DB36" s="4">
        <v>578636.37</v>
      </c>
      <c r="DC36" s="4">
        <v>53084984.859999999</v>
      </c>
      <c r="DD36" s="4">
        <v>4820216.79</v>
      </c>
      <c r="DE36" s="4">
        <v>13971552.35</v>
      </c>
      <c r="DF36" s="5">
        <v>0</v>
      </c>
      <c r="DG36" s="4">
        <v>1268643.31</v>
      </c>
      <c r="DH36" s="4">
        <v>66194246.159999996</v>
      </c>
      <c r="DI36" s="10"/>
    </row>
    <row r="37" spans="1:113">
      <c r="A37" s="2" t="str">
        <f>INDEX(Map!$A$6:$B$70,MATCH('FY11 Essbase'!C37,Map!$A$6:$A$70,0),2)</f>
        <v>081DIV</v>
      </c>
      <c r="B37" s="17"/>
      <c r="C37" s="3" t="s">
        <v>70</v>
      </c>
      <c r="D37" s="3" t="s">
        <v>28</v>
      </c>
      <c r="E37" s="10"/>
      <c r="F37" s="4">
        <v>-39810.21</v>
      </c>
      <c r="G37" s="4">
        <v>-3614.84</v>
      </c>
      <c r="H37" s="4">
        <v>36796733.149999999</v>
      </c>
      <c r="I37" s="4">
        <v>3341212.8</v>
      </c>
      <c r="J37" s="4">
        <v>2363400.42</v>
      </c>
      <c r="K37" s="5">
        <v>0</v>
      </c>
      <c r="L37" s="4">
        <v>214601.22</v>
      </c>
      <c r="M37" s="4">
        <v>42759372.639999993</v>
      </c>
      <c r="N37" s="10"/>
      <c r="O37" s="4">
        <v>-39810.21</v>
      </c>
      <c r="P37" s="4">
        <v>-3614.84</v>
      </c>
      <c r="Q37" s="4">
        <v>36796733.149999999</v>
      </c>
      <c r="R37" s="4">
        <v>3341212.8</v>
      </c>
      <c r="S37" s="4">
        <v>2363400.42</v>
      </c>
      <c r="T37" s="5">
        <v>0</v>
      </c>
      <c r="U37" s="4">
        <v>214601.22</v>
      </c>
      <c r="V37" s="4">
        <v>42759372.639999993</v>
      </c>
      <c r="W37" s="10"/>
      <c r="X37" s="4">
        <v>-39810.21</v>
      </c>
      <c r="Y37" s="4">
        <v>-3614.84</v>
      </c>
      <c r="Z37" s="4">
        <v>36796733.149999999</v>
      </c>
      <c r="AA37" s="4">
        <v>3341212.8</v>
      </c>
      <c r="AB37" s="4">
        <v>2363400.42</v>
      </c>
      <c r="AC37" s="5">
        <v>0</v>
      </c>
      <c r="AD37" s="4">
        <v>214601.22</v>
      </c>
      <c r="AE37" s="4">
        <v>42759372.639999993</v>
      </c>
      <c r="AF37" s="10"/>
      <c r="AG37" s="4">
        <v>-39810.21</v>
      </c>
      <c r="AH37" s="4">
        <v>-3614.84</v>
      </c>
      <c r="AI37" s="4">
        <v>36796733.149999999</v>
      </c>
      <c r="AJ37" s="4">
        <v>3341212.8</v>
      </c>
      <c r="AK37" s="4">
        <v>2363400.42</v>
      </c>
      <c r="AL37" s="5">
        <v>0</v>
      </c>
      <c r="AM37" s="4">
        <v>214601.22</v>
      </c>
      <c r="AN37" s="4">
        <v>42759372.639999993</v>
      </c>
      <c r="AO37" s="10"/>
      <c r="AP37" s="4">
        <v>-39810.21</v>
      </c>
      <c r="AQ37" s="4">
        <v>-3614.84</v>
      </c>
      <c r="AR37" s="4">
        <v>36796733.149999999</v>
      </c>
      <c r="AS37" s="4">
        <v>3341212.8</v>
      </c>
      <c r="AT37" s="4">
        <v>2363400.42</v>
      </c>
      <c r="AU37" s="5">
        <v>0</v>
      </c>
      <c r="AV37" s="4">
        <v>214601.22</v>
      </c>
      <c r="AW37" s="4">
        <v>42759372.639999993</v>
      </c>
      <c r="AX37" s="10"/>
      <c r="AY37" s="4">
        <v>-161689.04999999999</v>
      </c>
      <c r="AZ37" s="4">
        <v>-14681.67</v>
      </c>
      <c r="BA37" s="4">
        <v>36796733.149999999</v>
      </c>
      <c r="BB37" s="4">
        <v>3341212.8</v>
      </c>
      <c r="BC37" s="4">
        <v>2363400.42</v>
      </c>
      <c r="BD37" s="5">
        <v>0</v>
      </c>
      <c r="BE37" s="4">
        <v>214601.22</v>
      </c>
      <c r="BF37" s="4">
        <v>42892318.309999995</v>
      </c>
      <c r="BG37" s="10"/>
      <c r="BH37" s="4">
        <v>-39810.21</v>
      </c>
      <c r="BI37" s="4">
        <v>-3614.84</v>
      </c>
      <c r="BJ37" s="4">
        <v>36796733.149999999</v>
      </c>
      <c r="BK37" s="4">
        <v>3341212.8</v>
      </c>
      <c r="BL37" s="4">
        <v>2363400.42</v>
      </c>
      <c r="BM37" s="5">
        <v>0</v>
      </c>
      <c r="BN37" s="4">
        <v>214601.22</v>
      </c>
      <c r="BO37" s="4">
        <v>42759372.639999993</v>
      </c>
      <c r="BP37" s="10"/>
      <c r="BQ37" s="4">
        <v>-39810.21</v>
      </c>
      <c r="BR37" s="4">
        <v>-3614.84</v>
      </c>
      <c r="BS37" s="4">
        <v>36796733.149999999</v>
      </c>
      <c r="BT37" s="4">
        <v>3341212.8</v>
      </c>
      <c r="BU37" s="4">
        <v>2363400.42</v>
      </c>
      <c r="BV37" s="5">
        <v>0</v>
      </c>
      <c r="BW37" s="4">
        <v>214601.22</v>
      </c>
      <c r="BX37" s="4">
        <v>42759372.639999993</v>
      </c>
      <c r="BY37" s="10"/>
      <c r="BZ37" s="4">
        <v>-39810.21</v>
      </c>
      <c r="CA37" s="4">
        <v>-3614.84</v>
      </c>
      <c r="CB37" s="4">
        <v>36796733.149999999</v>
      </c>
      <c r="CC37" s="4">
        <v>3341212.8</v>
      </c>
      <c r="CD37" s="4">
        <v>2363400.42</v>
      </c>
      <c r="CE37" s="5">
        <v>0</v>
      </c>
      <c r="CF37" s="4">
        <v>214601.22</v>
      </c>
      <c r="CG37" s="4">
        <v>42759372.639999993</v>
      </c>
      <c r="CH37" s="10"/>
      <c r="CI37" s="4">
        <v>-39810.21</v>
      </c>
      <c r="CJ37" s="4">
        <v>-3614.84</v>
      </c>
      <c r="CK37" s="4">
        <v>36796733.149999999</v>
      </c>
      <c r="CL37" s="4">
        <v>3341212.8</v>
      </c>
      <c r="CM37" s="4">
        <v>2363400.42</v>
      </c>
      <c r="CN37" s="5">
        <v>0</v>
      </c>
      <c r="CO37" s="4">
        <v>214601.22</v>
      </c>
      <c r="CP37" s="4">
        <v>42759372.639999993</v>
      </c>
      <c r="CQ37" s="10"/>
      <c r="CR37" s="4">
        <v>-39810.21</v>
      </c>
      <c r="CS37" s="4">
        <v>-3614.84</v>
      </c>
      <c r="CT37" s="4">
        <v>36796733.149999999</v>
      </c>
      <c r="CU37" s="4">
        <v>3341212.8</v>
      </c>
      <c r="CV37" s="4">
        <v>2363400.42</v>
      </c>
      <c r="CW37" s="5">
        <v>0</v>
      </c>
      <c r="CX37" s="4">
        <v>214601.22</v>
      </c>
      <c r="CY37" s="4">
        <v>42759372.639999993</v>
      </c>
      <c r="CZ37" s="10"/>
      <c r="DA37" s="4">
        <v>-1933687.96</v>
      </c>
      <c r="DB37" s="4">
        <v>-175582.51</v>
      </c>
      <c r="DC37" s="4">
        <v>41264028.359999999</v>
      </c>
      <c r="DD37" s="4">
        <v>3746851.63</v>
      </c>
      <c r="DE37" s="4">
        <v>445535.47</v>
      </c>
      <c r="DF37" s="5">
        <v>0</v>
      </c>
      <c r="DG37" s="4">
        <v>40455.46</v>
      </c>
      <c r="DH37" s="4">
        <v>47606141.390000001</v>
      </c>
      <c r="DI37" s="10"/>
    </row>
    <row r="38" spans="1:113">
      <c r="A38" s="2" t="str">
        <f>INDEX(Map!$A$6:$B$70,MATCH('FY11 Essbase'!C38,Map!$A$6:$A$70,0),2)</f>
        <v>091DIV</v>
      </c>
      <c r="B38" s="17"/>
      <c r="C38" s="3" t="s">
        <v>93</v>
      </c>
      <c r="D38" s="3" t="s">
        <v>51</v>
      </c>
      <c r="E38" s="10"/>
      <c r="F38" s="4">
        <v>12517320.199999999</v>
      </c>
      <c r="G38" s="4">
        <v>1133231.67</v>
      </c>
      <c r="H38" s="4">
        <v>3524087.04</v>
      </c>
      <c r="I38" s="4">
        <v>-3868825.28</v>
      </c>
      <c r="J38" s="4">
        <v>3849754.59</v>
      </c>
      <c r="K38" s="5">
        <v>0</v>
      </c>
      <c r="L38" s="4">
        <v>-3500934.18</v>
      </c>
      <c r="M38" s="4">
        <v>-13646469.699999997</v>
      </c>
      <c r="N38" s="10"/>
      <c r="O38" s="4">
        <v>12517320.199999999</v>
      </c>
      <c r="P38" s="4">
        <v>1133231.67</v>
      </c>
      <c r="Q38" s="4">
        <v>3524087.04</v>
      </c>
      <c r="R38" s="4">
        <v>-3868825.28</v>
      </c>
      <c r="S38" s="4">
        <v>3849754.59</v>
      </c>
      <c r="T38" s="5">
        <v>0</v>
      </c>
      <c r="U38" s="4">
        <v>-3500934.18</v>
      </c>
      <c r="V38" s="4">
        <v>-13646469.699999997</v>
      </c>
      <c r="W38" s="10"/>
      <c r="X38" s="4">
        <v>12517320.199999999</v>
      </c>
      <c r="Y38" s="4">
        <v>1133231.67</v>
      </c>
      <c r="Z38" s="4">
        <v>10510748.76</v>
      </c>
      <c r="AA38" s="4">
        <v>-3469587.47</v>
      </c>
      <c r="AB38" s="4">
        <v>3849754.59</v>
      </c>
      <c r="AC38" s="5">
        <v>0</v>
      </c>
      <c r="AD38" s="4">
        <v>-3500934.18</v>
      </c>
      <c r="AE38" s="4">
        <v>-6260570.1699999999</v>
      </c>
      <c r="AF38" s="10"/>
      <c r="AG38" s="4">
        <v>12517320.199999999</v>
      </c>
      <c r="AH38" s="4">
        <v>1133231.67</v>
      </c>
      <c r="AI38" s="4">
        <v>10510748.76</v>
      </c>
      <c r="AJ38" s="4">
        <v>-3469587.47</v>
      </c>
      <c r="AK38" s="4">
        <v>3849754.59</v>
      </c>
      <c r="AL38" s="5">
        <v>0</v>
      </c>
      <c r="AM38" s="4">
        <v>-3500934.18</v>
      </c>
      <c r="AN38" s="4">
        <v>-6260570.1699999999</v>
      </c>
      <c r="AO38" s="10"/>
      <c r="AP38" s="4">
        <v>12517320.199999999</v>
      </c>
      <c r="AQ38" s="4">
        <v>1133231.67</v>
      </c>
      <c r="AR38" s="4">
        <v>10510748.76</v>
      </c>
      <c r="AS38" s="4">
        <v>-3469587.47</v>
      </c>
      <c r="AT38" s="4">
        <v>3849754.59</v>
      </c>
      <c r="AU38" s="5">
        <v>0</v>
      </c>
      <c r="AV38" s="4">
        <v>-3500934.18</v>
      </c>
      <c r="AW38" s="4">
        <v>-6260570.1699999999</v>
      </c>
      <c r="AX38" s="10"/>
      <c r="AY38" s="4">
        <v>13387609.27</v>
      </c>
      <c r="AZ38" s="4">
        <v>1212255.56</v>
      </c>
      <c r="BA38" s="4">
        <v>20732066.510000002</v>
      </c>
      <c r="BB38" s="4">
        <v>-2885512.17</v>
      </c>
      <c r="BC38" s="4">
        <v>6112738.5800000001</v>
      </c>
      <c r="BD38" s="5">
        <v>0</v>
      </c>
      <c r="BE38" s="4">
        <v>-3295450.96</v>
      </c>
      <c r="BF38" s="4">
        <v>6063977.1300000027</v>
      </c>
      <c r="BG38" s="10"/>
      <c r="BH38" s="4">
        <v>12517320.199999999</v>
      </c>
      <c r="BI38" s="4">
        <v>1133231.67</v>
      </c>
      <c r="BJ38" s="4">
        <v>20732066.510000002</v>
      </c>
      <c r="BK38" s="4">
        <v>-2885512.17</v>
      </c>
      <c r="BL38" s="4">
        <v>3849754.59</v>
      </c>
      <c r="BM38" s="5">
        <v>0</v>
      </c>
      <c r="BN38" s="4">
        <v>-3500934.18</v>
      </c>
      <c r="BO38" s="4">
        <v>4544822.8800000027</v>
      </c>
      <c r="BP38" s="10"/>
      <c r="BQ38" s="4">
        <v>12517320.199999999</v>
      </c>
      <c r="BR38" s="4">
        <v>1133231.67</v>
      </c>
      <c r="BS38" s="4">
        <v>20732066.510000002</v>
      </c>
      <c r="BT38" s="4">
        <v>-2885512.17</v>
      </c>
      <c r="BU38" s="4">
        <v>3849754.59</v>
      </c>
      <c r="BV38" s="5">
        <v>0</v>
      </c>
      <c r="BW38" s="4">
        <v>-3500934.18</v>
      </c>
      <c r="BX38" s="4">
        <v>4544822.8800000027</v>
      </c>
      <c r="BY38" s="10"/>
      <c r="BZ38" s="4">
        <v>12517320.199999999</v>
      </c>
      <c r="CA38" s="4">
        <v>1133231.67</v>
      </c>
      <c r="CB38" s="4">
        <v>16802125.91</v>
      </c>
      <c r="CC38" s="4">
        <v>-3110080.2</v>
      </c>
      <c r="CD38" s="4">
        <v>3849754.59</v>
      </c>
      <c r="CE38" s="5">
        <v>0</v>
      </c>
      <c r="CF38" s="4">
        <v>-3500934.18</v>
      </c>
      <c r="CG38" s="4">
        <v>390314.25000000093</v>
      </c>
      <c r="CH38" s="10"/>
      <c r="CI38" s="4">
        <v>12517320.199999999</v>
      </c>
      <c r="CJ38" s="4">
        <v>1133231.67</v>
      </c>
      <c r="CK38" s="4">
        <v>16802125.91</v>
      </c>
      <c r="CL38" s="4">
        <v>-3110080.2</v>
      </c>
      <c r="CM38" s="4">
        <v>3849754.59</v>
      </c>
      <c r="CN38" s="5">
        <v>0</v>
      </c>
      <c r="CO38" s="4">
        <v>-3500934.18</v>
      </c>
      <c r="CP38" s="4">
        <v>390314.25000000093</v>
      </c>
      <c r="CQ38" s="10"/>
      <c r="CR38" s="4">
        <v>12517320.199999999</v>
      </c>
      <c r="CS38" s="4">
        <v>1133231.67</v>
      </c>
      <c r="CT38" s="4">
        <v>16802125.91</v>
      </c>
      <c r="CU38" s="4">
        <v>-3110080.2</v>
      </c>
      <c r="CV38" s="4">
        <v>3849754.59</v>
      </c>
      <c r="CW38" s="5">
        <v>0</v>
      </c>
      <c r="CX38" s="4">
        <v>-3500934.18</v>
      </c>
      <c r="CY38" s="4">
        <v>390314.25000000093</v>
      </c>
      <c r="CZ38" s="10"/>
      <c r="DA38" s="4">
        <v>11039952.15</v>
      </c>
      <c r="DB38" s="4">
        <v>4241195.5599999996</v>
      </c>
      <c r="DC38" s="4">
        <v>3789890.79</v>
      </c>
      <c r="DD38" s="4">
        <v>-5623988.3700000001</v>
      </c>
      <c r="DE38" s="4">
        <v>2048000.73</v>
      </c>
      <c r="DF38" s="5">
        <v>0</v>
      </c>
      <c r="DG38" s="4">
        <v>185962.33</v>
      </c>
      <c r="DH38" s="4">
        <v>-14881282.23</v>
      </c>
      <c r="DI38" s="10"/>
    </row>
    <row r="39" spans="1:113">
      <c r="A39" s="2" t="str">
        <f>INDEX(Map!$A$6:$B$70,MATCH('FY11 Essbase'!C39,Map!$A$6:$A$70,0),2)</f>
        <v>092DIV</v>
      </c>
      <c r="B39" s="17"/>
      <c r="C39" s="3" t="s">
        <v>94</v>
      </c>
      <c r="D39" s="3" t="s">
        <v>52</v>
      </c>
      <c r="E39" s="10"/>
      <c r="F39" s="4">
        <v>3677.27</v>
      </c>
      <c r="G39" s="4">
        <v>333.9</v>
      </c>
      <c r="H39" s="4">
        <v>6789754.5300000003</v>
      </c>
      <c r="I39" s="4">
        <v>616522.52</v>
      </c>
      <c r="J39" s="5">
        <v>0</v>
      </c>
      <c r="K39" s="5">
        <v>0</v>
      </c>
      <c r="L39" s="5">
        <v>0</v>
      </c>
      <c r="M39" s="4">
        <v>7402265.8800000008</v>
      </c>
      <c r="N39" s="10"/>
      <c r="O39" s="4">
        <v>3677.27</v>
      </c>
      <c r="P39" s="4">
        <v>333.9</v>
      </c>
      <c r="Q39" s="4">
        <v>6789754.5300000003</v>
      </c>
      <c r="R39" s="4">
        <v>616522.52</v>
      </c>
      <c r="S39" s="5">
        <v>0</v>
      </c>
      <c r="T39" s="5">
        <v>0</v>
      </c>
      <c r="U39" s="5">
        <v>0</v>
      </c>
      <c r="V39" s="4">
        <v>7402265.8800000008</v>
      </c>
      <c r="W39" s="10"/>
      <c r="X39" s="4">
        <v>3677.27</v>
      </c>
      <c r="Y39" s="4">
        <v>333.9</v>
      </c>
      <c r="Z39" s="4">
        <v>6789754.5300000003</v>
      </c>
      <c r="AA39" s="4">
        <v>616522.52</v>
      </c>
      <c r="AB39" s="5">
        <v>0</v>
      </c>
      <c r="AC39" s="5">
        <v>0</v>
      </c>
      <c r="AD39" s="5">
        <v>0</v>
      </c>
      <c r="AE39" s="4">
        <v>7402265.8800000008</v>
      </c>
      <c r="AF39" s="10"/>
      <c r="AG39" s="4">
        <v>3677.27</v>
      </c>
      <c r="AH39" s="4">
        <v>333.9</v>
      </c>
      <c r="AI39" s="4">
        <v>6789754.5300000003</v>
      </c>
      <c r="AJ39" s="4">
        <v>616522.52</v>
      </c>
      <c r="AK39" s="5">
        <v>0</v>
      </c>
      <c r="AL39" s="5">
        <v>0</v>
      </c>
      <c r="AM39" s="5">
        <v>0</v>
      </c>
      <c r="AN39" s="4">
        <v>7402265.8800000008</v>
      </c>
      <c r="AO39" s="10"/>
      <c r="AP39" s="4">
        <v>3677.27</v>
      </c>
      <c r="AQ39" s="4">
        <v>333.9</v>
      </c>
      <c r="AR39" s="4">
        <v>6789754.5300000003</v>
      </c>
      <c r="AS39" s="4">
        <v>616522.52</v>
      </c>
      <c r="AT39" s="5">
        <v>0</v>
      </c>
      <c r="AU39" s="5">
        <v>0</v>
      </c>
      <c r="AV39" s="5">
        <v>0</v>
      </c>
      <c r="AW39" s="4">
        <v>7402265.8800000008</v>
      </c>
      <c r="AX39" s="10"/>
      <c r="AY39" s="4">
        <v>-32571.86</v>
      </c>
      <c r="AZ39" s="4">
        <v>-2957.59</v>
      </c>
      <c r="BA39" s="4">
        <v>6789754.5300000003</v>
      </c>
      <c r="BB39" s="4">
        <v>616522.52</v>
      </c>
      <c r="BC39" s="5">
        <v>0</v>
      </c>
      <c r="BD39" s="5">
        <v>0</v>
      </c>
      <c r="BE39" s="5">
        <v>0</v>
      </c>
      <c r="BF39" s="4">
        <v>7441806.5</v>
      </c>
      <c r="BG39" s="10"/>
      <c r="BH39" s="4">
        <v>3677.27</v>
      </c>
      <c r="BI39" s="4">
        <v>333.9</v>
      </c>
      <c r="BJ39" s="4">
        <v>6789754.5300000003</v>
      </c>
      <c r="BK39" s="4">
        <v>616522.52</v>
      </c>
      <c r="BL39" s="5">
        <v>0</v>
      </c>
      <c r="BM39" s="5">
        <v>0</v>
      </c>
      <c r="BN39" s="5">
        <v>0</v>
      </c>
      <c r="BO39" s="4">
        <v>7402265.8800000008</v>
      </c>
      <c r="BP39" s="10"/>
      <c r="BQ39" s="4">
        <v>3677.27</v>
      </c>
      <c r="BR39" s="4">
        <v>333.9</v>
      </c>
      <c r="BS39" s="4">
        <v>6789754.5300000003</v>
      </c>
      <c r="BT39" s="4">
        <v>616522.52</v>
      </c>
      <c r="BU39" s="5">
        <v>0</v>
      </c>
      <c r="BV39" s="5">
        <v>0</v>
      </c>
      <c r="BW39" s="5">
        <v>0</v>
      </c>
      <c r="BX39" s="4">
        <v>7402265.8800000008</v>
      </c>
      <c r="BY39" s="10"/>
      <c r="BZ39" s="4">
        <v>3677.27</v>
      </c>
      <c r="CA39" s="4">
        <v>333.9</v>
      </c>
      <c r="CB39" s="4">
        <v>6789754.5300000003</v>
      </c>
      <c r="CC39" s="4">
        <v>616522.52</v>
      </c>
      <c r="CD39" s="5">
        <v>0</v>
      </c>
      <c r="CE39" s="5">
        <v>0</v>
      </c>
      <c r="CF39" s="5">
        <v>0</v>
      </c>
      <c r="CG39" s="4">
        <v>7402265.8800000008</v>
      </c>
      <c r="CH39" s="10"/>
      <c r="CI39" s="4">
        <v>3677.27</v>
      </c>
      <c r="CJ39" s="4">
        <v>333.9</v>
      </c>
      <c r="CK39" s="5">
        <v>6789754.5300000003</v>
      </c>
      <c r="CL39" s="5">
        <v>616522.52</v>
      </c>
      <c r="CM39" s="5">
        <v>0</v>
      </c>
      <c r="CN39" s="5">
        <v>0</v>
      </c>
      <c r="CO39" s="5">
        <v>0</v>
      </c>
      <c r="CP39" s="4">
        <v>7402265.8800000008</v>
      </c>
      <c r="CQ39" s="10"/>
      <c r="CR39" s="4">
        <v>3677.27</v>
      </c>
      <c r="CS39" s="4">
        <v>333.9</v>
      </c>
      <c r="CT39" s="5">
        <v>6789754.5300000003</v>
      </c>
      <c r="CU39" s="5">
        <v>616522.52</v>
      </c>
      <c r="CV39" s="5">
        <v>0</v>
      </c>
      <c r="CW39" s="5">
        <v>0</v>
      </c>
      <c r="CX39" s="5">
        <v>0</v>
      </c>
      <c r="CY39" s="4">
        <v>7402265.8800000008</v>
      </c>
      <c r="CZ39" s="10"/>
      <c r="DA39" s="4">
        <v>111524.89</v>
      </c>
      <c r="DB39" s="4">
        <v>10126.67</v>
      </c>
      <c r="DC39" s="4">
        <v>7254587.0800000001</v>
      </c>
      <c r="DD39" s="4">
        <v>658730.19999999995</v>
      </c>
      <c r="DE39" s="5">
        <v>-887163.01</v>
      </c>
      <c r="DF39" s="5">
        <v>0</v>
      </c>
      <c r="DG39" s="5">
        <v>-80556.08</v>
      </c>
      <c r="DH39" s="4">
        <v>6823946.6299999999</v>
      </c>
      <c r="DI39" s="10"/>
    </row>
    <row r="40" spans="1:113">
      <c r="A40" s="2" t="str">
        <f>INDEX(Map!$A$6:$B$70,MATCH('FY11 Essbase'!C40,Map!$A$6:$A$70,0),2)</f>
        <v>093DIV</v>
      </c>
      <c r="B40" s="17"/>
      <c r="C40" s="3" t="s">
        <v>91</v>
      </c>
      <c r="D40" s="3" t="s">
        <v>49</v>
      </c>
      <c r="E40" s="10"/>
      <c r="F40" s="4">
        <v>-1659870.45</v>
      </c>
      <c r="G40" s="4">
        <v>-150719.37</v>
      </c>
      <c r="H40" s="4">
        <v>43516164.740000002</v>
      </c>
      <c r="I40" s="4">
        <v>3951349.86</v>
      </c>
      <c r="J40" s="4">
        <v>1152860.07</v>
      </c>
      <c r="K40" s="5">
        <v>0</v>
      </c>
      <c r="L40" s="4">
        <v>104681.87</v>
      </c>
      <c r="M40" s="4">
        <v>50535646.359999999</v>
      </c>
      <c r="N40" s="10"/>
      <c r="O40" s="4">
        <v>-1659870.45</v>
      </c>
      <c r="P40" s="4">
        <v>-150719.37</v>
      </c>
      <c r="Q40" s="4">
        <v>43516164.740000002</v>
      </c>
      <c r="R40" s="4">
        <v>3951349.86</v>
      </c>
      <c r="S40" s="4">
        <v>1152860.07</v>
      </c>
      <c r="T40" s="5">
        <v>0</v>
      </c>
      <c r="U40" s="4">
        <v>104681.87</v>
      </c>
      <c r="V40" s="4">
        <v>50535646.359999999</v>
      </c>
      <c r="W40" s="10"/>
      <c r="X40" s="4">
        <v>-1659870.45</v>
      </c>
      <c r="Y40" s="4">
        <v>-150719.37</v>
      </c>
      <c r="Z40" s="4">
        <v>43516164.740000002</v>
      </c>
      <c r="AA40" s="4">
        <v>3951349.86</v>
      </c>
      <c r="AB40" s="4">
        <v>1152860.07</v>
      </c>
      <c r="AC40" s="5">
        <v>0</v>
      </c>
      <c r="AD40" s="4">
        <v>104681.87</v>
      </c>
      <c r="AE40" s="4">
        <v>50535646.359999999</v>
      </c>
      <c r="AF40" s="10"/>
      <c r="AG40" s="4">
        <v>-1659870.45</v>
      </c>
      <c r="AH40" s="4">
        <v>-150719.37</v>
      </c>
      <c r="AI40" s="4">
        <v>43516164.740000002</v>
      </c>
      <c r="AJ40" s="4">
        <v>3951349.86</v>
      </c>
      <c r="AK40" s="4">
        <v>1152860.07</v>
      </c>
      <c r="AL40" s="5">
        <v>0</v>
      </c>
      <c r="AM40" s="4">
        <v>104681.87</v>
      </c>
      <c r="AN40" s="4">
        <v>50535646.359999999</v>
      </c>
      <c r="AO40" s="10"/>
      <c r="AP40" s="4">
        <v>-1659870.45</v>
      </c>
      <c r="AQ40" s="4">
        <v>-150719.37</v>
      </c>
      <c r="AR40" s="4">
        <v>43516164.740000002</v>
      </c>
      <c r="AS40" s="4">
        <v>3951349.86</v>
      </c>
      <c r="AT40" s="4">
        <v>1152860.07</v>
      </c>
      <c r="AU40" s="5">
        <v>0</v>
      </c>
      <c r="AV40" s="4">
        <v>104681.87</v>
      </c>
      <c r="AW40" s="4">
        <v>50535646.359999999</v>
      </c>
      <c r="AX40" s="10"/>
      <c r="AY40" s="4">
        <v>-190095</v>
      </c>
      <c r="AZ40" s="4">
        <v>-17260.990000000002</v>
      </c>
      <c r="BA40" s="4">
        <v>43516164.740000002</v>
      </c>
      <c r="BB40" s="4">
        <v>3951349.86</v>
      </c>
      <c r="BC40" s="4">
        <v>1152860.07</v>
      </c>
      <c r="BD40" s="5">
        <v>0</v>
      </c>
      <c r="BE40" s="4">
        <v>104681.87</v>
      </c>
      <c r="BF40" s="4">
        <v>48932412.530000001</v>
      </c>
      <c r="BG40" s="10"/>
      <c r="BH40" s="4">
        <v>-1659870.45</v>
      </c>
      <c r="BI40" s="4">
        <v>-150719.37</v>
      </c>
      <c r="BJ40" s="4">
        <v>43516164.740000002</v>
      </c>
      <c r="BK40" s="4">
        <v>3951349.86</v>
      </c>
      <c r="BL40" s="4">
        <v>1152860.07</v>
      </c>
      <c r="BM40" s="5">
        <v>0</v>
      </c>
      <c r="BN40" s="4">
        <v>104681.87</v>
      </c>
      <c r="BO40" s="4">
        <v>50535646.359999999</v>
      </c>
      <c r="BP40" s="10"/>
      <c r="BQ40" s="4">
        <v>-1659870.45</v>
      </c>
      <c r="BR40" s="4">
        <v>-150719.37</v>
      </c>
      <c r="BS40" s="4">
        <v>43516164.740000002</v>
      </c>
      <c r="BT40" s="4">
        <v>3951349.86</v>
      </c>
      <c r="BU40" s="4">
        <v>1152860.07</v>
      </c>
      <c r="BV40" s="5">
        <v>0</v>
      </c>
      <c r="BW40" s="4">
        <v>104681.87</v>
      </c>
      <c r="BX40" s="4">
        <v>50535646.359999999</v>
      </c>
      <c r="BY40" s="10"/>
      <c r="BZ40" s="4">
        <v>-1659870.45</v>
      </c>
      <c r="CA40" s="4">
        <v>-150719.37</v>
      </c>
      <c r="CB40" s="4">
        <v>43516164.740000002</v>
      </c>
      <c r="CC40" s="4">
        <v>3951349.86</v>
      </c>
      <c r="CD40" s="4">
        <v>1152860.07</v>
      </c>
      <c r="CE40" s="5">
        <v>0</v>
      </c>
      <c r="CF40" s="4">
        <v>104681.87</v>
      </c>
      <c r="CG40" s="4">
        <v>50535646.359999999</v>
      </c>
      <c r="CH40" s="10"/>
      <c r="CI40" s="4">
        <v>-1659870.45</v>
      </c>
      <c r="CJ40" s="4">
        <v>-150719.37</v>
      </c>
      <c r="CK40" s="4">
        <v>43516164.740000002</v>
      </c>
      <c r="CL40" s="4">
        <v>3951349.86</v>
      </c>
      <c r="CM40" s="4">
        <v>1152860.07</v>
      </c>
      <c r="CN40" s="5">
        <v>0</v>
      </c>
      <c r="CO40" s="4">
        <v>104681.87</v>
      </c>
      <c r="CP40" s="4">
        <v>50535646.359999999</v>
      </c>
      <c r="CQ40" s="10"/>
      <c r="CR40" s="4">
        <v>-1659870.45</v>
      </c>
      <c r="CS40" s="4">
        <v>-150719.37</v>
      </c>
      <c r="CT40" s="4">
        <v>43516164.740000002</v>
      </c>
      <c r="CU40" s="4">
        <v>3951349.86</v>
      </c>
      <c r="CV40" s="4">
        <v>1152860.07</v>
      </c>
      <c r="CW40" s="5">
        <v>0</v>
      </c>
      <c r="CX40" s="4">
        <v>104681.87</v>
      </c>
      <c r="CY40" s="4">
        <v>50535646.359999999</v>
      </c>
      <c r="CZ40" s="10"/>
      <c r="DA40" s="4">
        <v>-1930188.09</v>
      </c>
      <c r="DB40" s="4">
        <v>-175264.72</v>
      </c>
      <c r="DC40" s="4">
        <v>50188435.310000002</v>
      </c>
      <c r="DD40" s="4">
        <v>4557204.62</v>
      </c>
      <c r="DE40" s="4">
        <v>1008002</v>
      </c>
      <c r="DF40" s="5">
        <v>0</v>
      </c>
      <c r="DG40" s="4">
        <v>91528.48</v>
      </c>
      <c r="DH40" s="4">
        <v>57950623.219999999</v>
      </c>
      <c r="DI40" s="10"/>
    </row>
    <row r="41" spans="1:113">
      <c r="A41" s="2" t="str">
        <f>INDEX(Map!$A$6:$B$70,MATCH('FY11 Essbase'!C41,Map!$A$6:$A$70,0),2)</f>
        <v>095DIV</v>
      </c>
      <c r="B41" s="17"/>
      <c r="C41" s="3" t="s">
        <v>99</v>
      </c>
      <c r="D41" s="3" t="s">
        <v>57</v>
      </c>
      <c r="E41" s="10"/>
      <c r="F41" s="4">
        <v>163602.26999999999</v>
      </c>
      <c r="G41" s="4">
        <v>14855.39</v>
      </c>
      <c r="H41" s="4">
        <v>23192497.77</v>
      </c>
      <c r="I41" s="4">
        <v>2105922.5600000001</v>
      </c>
      <c r="J41" s="4">
        <v>258945.96</v>
      </c>
      <c r="K41" s="5">
        <v>0</v>
      </c>
      <c r="L41" s="4">
        <v>23512.78</v>
      </c>
      <c r="M41" s="4">
        <v>25402421.409999996</v>
      </c>
      <c r="N41" s="10"/>
      <c r="O41" s="4">
        <v>163602.26999999999</v>
      </c>
      <c r="P41" s="4">
        <v>14855.39</v>
      </c>
      <c r="Q41" s="4">
        <v>23192497.77</v>
      </c>
      <c r="R41" s="4">
        <v>2105922.5600000001</v>
      </c>
      <c r="S41" s="4">
        <v>258945.96</v>
      </c>
      <c r="T41" s="5">
        <v>0</v>
      </c>
      <c r="U41" s="4">
        <v>23512.78</v>
      </c>
      <c r="V41" s="4">
        <v>25402421.409999996</v>
      </c>
      <c r="W41" s="10"/>
      <c r="X41" s="4">
        <v>163602.26999999999</v>
      </c>
      <c r="Y41" s="4">
        <v>14855.39</v>
      </c>
      <c r="Z41" s="4">
        <v>23192497.77</v>
      </c>
      <c r="AA41" s="4">
        <v>2105922.5600000001</v>
      </c>
      <c r="AB41" s="4">
        <v>258945.96</v>
      </c>
      <c r="AC41" s="5">
        <v>0</v>
      </c>
      <c r="AD41" s="4">
        <v>23512.78</v>
      </c>
      <c r="AE41" s="4">
        <v>25402421.409999996</v>
      </c>
      <c r="AF41" s="10"/>
      <c r="AG41" s="4">
        <v>163602.26999999999</v>
      </c>
      <c r="AH41" s="4">
        <v>14855.39</v>
      </c>
      <c r="AI41" s="4">
        <v>23192497.77</v>
      </c>
      <c r="AJ41" s="4">
        <v>2105922.5600000001</v>
      </c>
      <c r="AK41" s="4">
        <v>258945.96</v>
      </c>
      <c r="AL41" s="5">
        <v>0</v>
      </c>
      <c r="AM41" s="4">
        <v>23512.78</v>
      </c>
      <c r="AN41" s="4">
        <v>25402421.409999996</v>
      </c>
      <c r="AO41" s="10"/>
      <c r="AP41" s="4">
        <v>163602.26999999999</v>
      </c>
      <c r="AQ41" s="4">
        <v>14855.39</v>
      </c>
      <c r="AR41" s="4">
        <v>23192497.77</v>
      </c>
      <c r="AS41" s="4">
        <v>2105922.5600000001</v>
      </c>
      <c r="AT41" s="4">
        <v>258945.96</v>
      </c>
      <c r="AU41" s="5">
        <v>0</v>
      </c>
      <c r="AV41" s="4">
        <v>23512.78</v>
      </c>
      <c r="AW41" s="4">
        <v>25402421.409999996</v>
      </c>
      <c r="AX41" s="10"/>
      <c r="AY41" s="4">
        <v>866446.86</v>
      </c>
      <c r="AZ41" s="4">
        <v>78675</v>
      </c>
      <c r="BA41" s="4">
        <v>23192497.77</v>
      </c>
      <c r="BB41" s="4">
        <v>2105922.5600000001</v>
      </c>
      <c r="BC41" s="4">
        <v>258945.96</v>
      </c>
      <c r="BD41" s="5">
        <v>0</v>
      </c>
      <c r="BE41" s="4">
        <v>23512.78</v>
      </c>
      <c r="BF41" s="4">
        <v>24635757.209999997</v>
      </c>
      <c r="BG41" s="10"/>
      <c r="BH41" s="4">
        <v>163602.26999999999</v>
      </c>
      <c r="BI41" s="4">
        <v>14855.39</v>
      </c>
      <c r="BJ41" s="4">
        <v>23192497.77</v>
      </c>
      <c r="BK41" s="4">
        <v>2105922.5600000001</v>
      </c>
      <c r="BL41" s="4">
        <v>258945.96</v>
      </c>
      <c r="BM41" s="5">
        <v>0</v>
      </c>
      <c r="BN41" s="4">
        <v>23512.78</v>
      </c>
      <c r="BO41" s="4">
        <v>25402421.409999996</v>
      </c>
      <c r="BP41" s="10"/>
      <c r="BQ41" s="4">
        <v>163602.26999999999</v>
      </c>
      <c r="BR41" s="4">
        <v>14855.39</v>
      </c>
      <c r="BS41" s="4">
        <v>23192497.77</v>
      </c>
      <c r="BT41" s="4">
        <v>2105922.5600000001</v>
      </c>
      <c r="BU41" s="4">
        <v>258945.96</v>
      </c>
      <c r="BV41" s="5">
        <v>0</v>
      </c>
      <c r="BW41" s="4">
        <v>23512.78</v>
      </c>
      <c r="BX41" s="4">
        <v>25402421.409999996</v>
      </c>
      <c r="BY41" s="10"/>
      <c r="BZ41" s="4">
        <v>163602.26999999999</v>
      </c>
      <c r="CA41" s="4">
        <v>14855.39</v>
      </c>
      <c r="CB41" s="4">
        <v>23192497.77</v>
      </c>
      <c r="CC41" s="4">
        <v>2105922.5600000001</v>
      </c>
      <c r="CD41" s="4">
        <v>258945.96</v>
      </c>
      <c r="CE41" s="5">
        <v>0</v>
      </c>
      <c r="CF41" s="4">
        <v>23512.78</v>
      </c>
      <c r="CG41" s="4">
        <v>25402421.409999996</v>
      </c>
      <c r="CH41" s="10"/>
      <c r="CI41" s="4">
        <v>163602.26999999999</v>
      </c>
      <c r="CJ41" s="4">
        <v>14855.39</v>
      </c>
      <c r="CK41" s="4">
        <v>23192497.77</v>
      </c>
      <c r="CL41" s="4">
        <v>2105922.5600000001</v>
      </c>
      <c r="CM41" s="4">
        <v>258945.96</v>
      </c>
      <c r="CN41" s="5">
        <v>0</v>
      </c>
      <c r="CO41" s="4">
        <v>23512.78</v>
      </c>
      <c r="CP41" s="4">
        <v>25402421.409999996</v>
      </c>
      <c r="CQ41" s="10"/>
      <c r="CR41" s="4">
        <v>163602.26999999999</v>
      </c>
      <c r="CS41" s="4">
        <v>14855.39</v>
      </c>
      <c r="CT41" s="4">
        <v>23192497.77</v>
      </c>
      <c r="CU41" s="4">
        <v>2105922.5600000001</v>
      </c>
      <c r="CV41" s="4">
        <v>258945.96</v>
      </c>
      <c r="CW41" s="5">
        <v>0</v>
      </c>
      <c r="CX41" s="4">
        <v>23512.78</v>
      </c>
      <c r="CY41" s="4">
        <v>25402421.409999996</v>
      </c>
      <c r="CZ41" s="10"/>
      <c r="DA41" s="4">
        <v>132335.15</v>
      </c>
      <c r="DB41" s="4">
        <v>12016.28</v>
      </c>
      <c r="DC41" s="4">
        <v>27695822.120000001</v>
      </c>
      <c r="DD41" s="4">
        <v>2514832.91</v>
      </c>
      <c r="DE41" s="4">
        <v>125201.77</v>
      </c>
      <c r="DF41" s="5">
        <v>0</v>
      </c>
      <c r="DG41" s="4">
        <v>11368.56</v>
      </c>
      <c r="DH41" s="4">
        <v>30202873.93</v>
      </c>
      <c r="DI41" s="10"/>
    </row>
    <row r="42" spans="1:113">
      <c r="A42" s="2" t="str">
        <f>INDEX(Map!$A$6:$B$70,MATCH('FY11 Essbase'!C42,Map!$A$6:$A$70,0),2)</f>
        <v>096DIV</v>
      </c>
      <c r="B42" s="17"/>
      <c r="C42" s="3" t="s">
        <v>92</v>
      </c>
      <c r="D42" s="3" t="s">
        <v>50</v>
      </c>
      <c r="E42" s="10"/>
      <c r="F42" s="4">
        <v>-663123.44999999995</v>
      </c>
      <c r="G42" s="4">
        <v>-60212.86</v>
      </c>
      <c r="H42" s="4">
        <v>8085855.0300000003</v>
      </c>
      <c r="I42" s="4">
        <v>734210.89</v>
      </c>
      <c r="J42" s="4">
        <v>231013.52</v>
      </c>
      <c r="K42" s="5">
        <v>0</v>
      </c>
      <c r="L42" s="4">
        <v>20976.46</v>
      </c>
      <c r="M42" s="4">
        <v>9795392.2100000009</v>
      </c>
      <c r="N42" s="10"/>
      <c r="O42" s="4">
        <v>-663123.44999999995</v>
      </c>
      <c r="P42" s="4">
        <v>-60212.86</v>
      </c>
      <c r="Q42" s="4">
        <v>8085855.0300000003</v>
      </c>
      <c r="R42" s="4">
        <v>734210.89</v>
      </c>
      <c r="S42" s="4">
        <v>231013.52</v>
      </c>
      <c r="T42" s="5">
        <v>0</v>
      </c>
      <c r="U42" s="4">
        <v>20976.46</v>
      </c>
      <c r="V42" s="4">
        <v>9795392.2100000009</v>
      </c>
      <c r="W42" s="10"/>
      <c r="X42" s="4">
        <v>-663123.44999999995</v>
      </c>
      <c r="Y42" s="4">
        <v>-60212.86</v>
      </c>
      <c r="Z42" s="4">
        <v>8085855.0300000003</v>
      </c>
      <c r="AA42" s="4">
        <v>734210.89</v>
      </c>
      <c r="AB42" s="4">
        <v>231013.52</v>
      </c>
      <c r="AC42" s="5">
        <v>0</v>
      </c>
      <c r="AD42" s="4">
        <v>20976.46</v>
      </c>
      <c r="AE42" s="4">
        <v>9795392.2100000009</v>
      </c>
      <c r="AF42" s="10"/>
      <c r="AG42" s="4">
        <v>-663123.44999999995</v>
      </c>
      <c r="AH42" s="4">
        <v>-60212.86</v>
      </c>
      <c r="AI42" s="4">
        <v>8085855.0300000003</v>
      </c>
      <c r="AJ42" s="4">
        <v>734210.89</v>
      </c>
      <c r="AK42" s="4">
        <v>231013.52</v>
      </c>
      <c r="AL42" s="5">
        <v>0</v>
      </c>
      <c r="AM42" s="4">
        <v>20976.46</v>
      </c>
      <c r="AN42" s="4">
        <v>9795392.2100000009</v>
      </c>
      <c r="AO42" s="10"/>
      <c r="AP42" s="4">
        <v>-663123.44999999995</v>
      </c>
      <c r="AQ42" s="4">
        <v>-60212.86</v>
      </c>
      <c r="AR42" s="4">
        <v>8085855.0300000003</v>
      </c>
      <c r="AS42" s="4">
        <v>734210.89</v>
      </c>
      <c r="AT42" s="4">
        <v>231013.52</v>
      </c>
      <c r="AU42" s="5">
        <v>0</v>
      </c>
      <c r="AV42" s="4">
        <v>20976.46</v>
      </c>
      <c r="AW42" s="4">
        <v>9795392.2100000009</v>
      </c>
      <c r="AX42" s="10"/>
      <c r="AY42" s="4">
        <v>685867.63</v>
      </c>
      <c r="AZ42" s="4">
        <v>62278.080000000002</v>
      </c>
      <c r="BA42" s="4">
        <v>8085855.0300000003</v>
      </c>
      <c r="BB42" s="4">
        <v>734210.89</v>
      </c>
      <c r="BC42" s="4">
        <v>231013.52</v>
      </c>
      <c r="BD42" s="5">
        <v>0</v>
      </c>
      <c r="BE42" s="4">
        <v>20976.46</v>
      </c>
      <c r="BF42" s="4">
        <v>8323910.1899999995</v>
      </c>
      <c r="BG42" s="10"/>
      <c r="BH42" s="4">
        <v>-663123.44999999995</v>
      </c>
      <c r="BI42" s="4">
        <v>-60212.86</v>
      </c>
      <c r="BJ42" s="4">
        <v>8085855.0300000003</v>
      </c>
      <c r="BK42" s="4">
        <v>734210.89</v>
      </c>
      <c r="BL42" s="4">
        <v>231013.52</v>
      </c>
      <c r="BM42" s="5">
        <v>0</v>
      </c>
      <c r="BN42" s="4">
        <v>20976.46</v>
      </c>
      <c r="BO42" s="4">
        <v>9795392.2100000009</v>
      </c>
      <c r="BP42" s="10"/>
      <c r="BQ42" s="4">
        <v>-663123.44999999995</v>
      </c>
      <c r="BR42" s="4">
        <v>-60212.86</v>
      </c>
      <c r="BS42" s="4">
        <v>8085855.0300000003</v>
      </c>
      <c r="BT42" s="4">
        <v>734210.89</v>
      </c>
      <c r="BU42" s="4">
        <v>231013.52</v>
      </c>
      <c r="BV42" s="5">
        <v>0</v>
      </c>
      <c r="BW42" s="4">
        <v>20976.46</v>
      </c>
      <c r="BX42" s="4">
        <v>9795392.2100000009</v>
      </c>
      <c r="BY42" s="10"/>
      <c r="BZ42" s="4">
        <v>-663123.44999999995</v>
      </c>
      <c r="CA42" s="4">
        <v>-60212.86</v>
      </c>
      <c r="CB42" s="4">
        <v>8085855.0300000003</v>
      </c>
      <c r="CC42" s="4">
        <v>734210.89</v>
      </c>
      <c r="CD42" s="4">
        <v>231013.52</v>
      </c>
      <c r="CE42" s="5">
        <v>0</v>
      </c>
      <c r="CF42" s="4">
        <v>20976.46</v>
      </c>
      <c r="CG42" s="4">
        <v>9795392.2100000009</v>
      </c>
      <c r="CH42" s="10"/>
      <c r="CI42" s="4">
        <v>-663123.44999999995</v>
      </c>
      <c r="CJ42" s="4">
        <v>-60212.86</v>
      </c>
      <c r="CK42" s="4">
        <v>8085855.0300000003</v>
      </c>
      <c r="CL42" s="4">
        <v>734210.89</v>
      </c>
      <c r="CM42" s="4">
        <v>231013.52</v>
      </c>
      <c r="CN42" s="5">
        <v>0</v>
      </c>
      <c r="CO42" s="4">
        <v>20976.46</v>
      </c>
      <c r="CP42" s="4">
        <v>9795392.2100000009</v>
      </c>
      <c r="CQ42" s="10"/>
      <c r="CR42" s="4">
        <v>-663123.44999999995</v>
      </c>
      <c r="CS42" s="4">
        <v>-60212.86</v>
      </c>
      <c r="CT42" s="4">
        <v>8085855.0300000003</v>
      </c>
      <c r="CU42" s="4">
        <v>734210.89</v>
      </c>
      <c r="CV42" s="4">
        <v>231013.52</v>
      </c>
      <c r="CW42" s="5">
        <v>0</v>
      </c>
      <c r="CX42" s="4">
        <v>20976.46</v>
      </c>
      <c r="CY42" s="4">
        <v>9795392.2100000009</v>
      </c>
      <c r="CZ42" s="10"/>
      <c r="DA42" s="4">
        <v>-955950.4</v>
      </c>
      <c r="DB42" s="4">
        <v>-86802.1</v>
      </c>
      <c r="DC42" s="4">
        <v>9246557.0600000005</v>
      </c>
      <c r="DD42" s="4">
        <v>839604.83</v>
      </c>
      <c r="DE42" s="4">
        <v>228488.17</v>
      </c>
      <c r="DF42" s="5">
        <v>0</v>
      </c>
      <c r="DG42" s="4">
        <v>20747.16</v>
      </c>
      <c r="DH42" s="4">
        <v>11378149.720000001</v>
      </c>
      <c r="DI42" s="10"/>
    </row>
    <row r="43" spans="1:113">
      <c r="A43" s="2" t="str">
        <f>INDEX(Map!$A$6:$B$70,MATCH('FY11 Essbase'!C43,Map!$A$6:$A$70,0),2)</f>
        <v>097DIV</v>
      </c>
      <c r="B43" s="17"/>
      <c r="C43" s="3" t="s">
        <v>98</v>
      </c>
      <c r="D43" s="3" t="s">
        <v>56</v>
      </c>
      <c r="E43" s="10"/>
      <c r="F43" s="4">
        <v>164611.04999999999</v>
      </c>
      <c r="G43" s="4">
        <v>14946.99</v>
      </c>
      <c r="H43" s="4">
        <v>7964885.1100000003</v>
      </c>
      <c r="I43" s="4">
        <v>723226.6</v>
      </c>
      <c r="J43" s="5">
        <v>132077.01999999999</v>
      </c>
      <c r="K43" s="5">
        <v>0</v>
      </c>
      <c r="L43" s="5">
        <v>11992.84</v>
      </c>
      <c r="M43" s="4">
        <v>8652623.5300000012</v>
      </c>
      <c r="N43" s="10"/>
      <c r="O43" s="4">
        <v>164611.04999999999</v>
      </c>
      <c r="P43" s="4">
        <v>14946.99</v>
      </c>
      <c r="Q43" s="4">
        <v>7964885.1100000003</v>
      </c>
      <c r="R43" s="4">
        <v>723226.6</v>
      </c>
      <c r="S43" s="5">
        <v>132077.01999999999</v>
      </c>
      <c r="T43" s="5">
        <v>0</v>
      </c>
      <c r="U43" s="5">
        <v>11992.84</v>
      </c>
      <c r="V43" s="4">
        <v>8652623.5300000012</v>
      </c>
      <c r="W43" s="10"/>
      <c r="X43" s="4">
        <v>164611.04999999999</v>
      </c>
      <c r="Y43" s="4">
        <v>14946.99</v>
      </c>
      <c r="Z43" s="4">
        <v>7964885.1100000003</v>
      </c>
      <c r="AA43" s="4">
        <v>723226.6</v>
      </c>
      <c r="AB43" s="5">
        <v>132077.01999999999</v>
      </c>
      <c r="AC43" s="5">
        <v>0</v>
      </c>
      <c r="AD43" s="5">
        <v>11992.84</v>
      </c>
      <c r="AE43" s="4">
        <v>8652623.5300000012</v>
      </c>
      <c r="AF43" s="10"/>
      <c r="AG43" s="4">
        <v>164611.04999999999</v>
      </c>
      <c r="AH43" s="4">
        <v>14946.99</v>
      </c>
      <c r="AI43" s="4">
        <v>7964885.1100000003</v>
      </c>
      <c r="AJ43" s="4">
        <v>723226.6</v>
      </c>
      <c r="AK43" s="5">
        <v>132077.01999999999</v>
      </c>
      <c r="AL43" s="5">
        <v>0</v>
      </c>
      <c r="AM43" s="5">
        <v>11992.84</v>
      </c>
      <c r="AN43" s="4">
        <v>8652623.5300000012</v>
      </c>
      <c r="AO43" s="10"/>
      <c r="AP43" s="4">
        <v>164611.04999999999</v>
      </c>
      <c r="AQ43" s="4">
        <v>14946.99</v>
      </c>
      <c r="AR43" s="4">
        <v>7964885.1100000003</v>
      </c>
      <c r="AS43" s="4">
        <v>723226.6</v>
      </c>
      <c r="AT43" s="5">
        <v>132077.01999999999</v>
      </c>
      <c r="AU43" s="5">
        <v>0</v>
      </c>
      <c r="AV43" s="5">
        <v>11992.84</v>
      </c>
      <c r="AW43" s="4">
        <v>8652623.5300000012</v>
      </c>
      <c r="AX43" s="10"/>
      <c r="AY43" s="4">
        <v>1340718.46</v>
      </c>
      <c r="AZ43" s="4">
        <v>121739.76</v>
      </c>
      <c r="BA43" s="4">
        <v>7964885.1100000003</v>
      </c>
      <c r="BB43" s="4">
        <v>723226.6</v>
      </c>
      <c r="BC43" s="5">
        <v>132077.01999999999</v>
      </c>
      <c r="BD43" s="5">
        <v>0</v>
      </c>
      <c r="BE43" s="5">
        <v>11992.84</v>
      </c>
      <c r="BF43" s="4">
        <v>7369723.3499999996</v>
      </c>
      <c r="BG43" s="10"/>
      <c r="BH43" s="4">
        <v>164611.04999999999</v>
      </c>
      <c r="BI43" s="4">
        <v>14946.99</v>
      </c>
      <c r="BJ43" s="4">
        <v>7964885.1100000003</v>
      </c>
      <c r="BK43" s="4">
        <v>723226.6</v>
      </c>
      <c r="BL43" s="5">
        <v>132077.01999999999</v>
      </c>
      <c r="BM43" s="5">
        <v>0</v>
      </c>
      <c r="BN43" s="5">
        <v>11992.84</v>
      </c>
      <c r="BO43" s="4">
        <v>8652623.5300000012</v>
      </c>
      <c r="BP43" s="10"/>
      <c r="BQ43" s="4">
        <v>164611.04999999999</v>
      </c>
      <c r="BR43" s="4">
        <v>14946.99</v>
      </c>
      <c r="BS43" s="4">
        <v>7964885.1100000003</v>
      </c>
      <c r="BT43" s="4">
        <v>723226.6</v>
      </c>
      <c r="BU43" s="5">
        <v>132077.01999999999</v>
      </c>
      <c r="BV43" s="5">
        <v>0</v>
      </c>
      <c r="BW43" s="5">
        <v>11992.84</v>
      </c>
      <c r="BX43" s="4">
        <v>8652623.5300000012</v>
      </c>
      <c r="BY43" s="10"/>
      <c r="BZ43" s="4">
        <v>164611.04999999999</v>
      </c>
      <c r="CA43" s="4">
        <v>14946.99</v>
      </c>
      <c r="CB43" s="4">
        <v>7964885.1100000003</v>
      </c>
      <c r="CC43" s="4">
        <v>723226.6</v>
      </c>
      <c r="CD43" s="5">
        <v>132077.01999999999</v>
      </c>
      <c r="CE43" s="5">
        <v>0</v>
      </c>
      <c r="CF43" s="5">
        <v>11992.84</v>
      </c>
      <c r="CG43" s="4">
        <v>8652623.5300000012</v>
      </c>
      <c r="CH43" s="10"/>
      <c r="CI43" s="4">
        <v>164611.04999999999</v>
      </c>
      <c r="CJ43" s="4">
        <v>14946.99</v>
      </c>
      <c r="CK43" s="5">
        <v>7964885.1100000003</v>
      </c>
      <c r="CL43" s="5">
        <v>723226.6</v>
      </c>
      <c r="CM43" s="5">
        <v>132077.01999999999</v>
      </c>
      <c r="CN43" s="5">
        <v>0</v>
      </c>
      <c r="CO43" s="5">
        <v>11992.84</v>
      </c>
      <c r="CP43" s="4">
        <v>8652623.5300000012</v>
      </c>
      <c r="CQ43" s="10"/>
      <c r="CR43" s="4">
        <v>164611.04999999999</v>
      </c>
      <c r="CS43" s="4">
        <v>14946.99</v>
      </c>
      <c r="CT43" s="5">
        <v>7964885.1100000003</v>
      </c>
      <c r="CU43" s="5">
        <v>723226.6</v>
      </c>
      <c r="CV43" s="5">
        <v>132077.01999999999</v>
      </c>
      <c r="CW43" s="5">
        <v>0</v>
      </c>
      <c r="CX43" s="5">
        <v>11992.84</v>
      </c>
      <c r="CY43" s="4">
        <v>8652623.5300000012</v>
      </c>
      <c r="CZ43" s="10"/>
      <c r="DA43" s="4">
        <v>40738.6</v>
      </c>
      <c r="DB43" s="4">
        <v>3699.14</v>
      </c>
      <c r="DC43" s="4">
        <v>8327007.2300000004</v>
      </c>
      <c r="DD43" s="4">
        <v>756107.97</v>
      </c>
      <c r="DE43" s="5">
        <v>-744507.37</v>
      </c>
      <c r="DF43" s="5">
        <v>0</v>
      </c>
      <c r="DG43" s="5">
        <v>-67602.67</v>
      </c>
      <c r="DH43" s="4">
        <v>8226567.4199999999</v>
      </c>
      <c r="DI43" s="10"/>
    </row>
    <row r="44" spans="1:113">
      <c r="A44" s="2" t="str">
        <f>INDEX(Map!$A$6:$B$70,MATCH('FY11 Essbase'!C44,Map!$A$6:$A$70,0),2)</f>
        <v>098DIV</v>
      </c>
      <c r="B44" s="17"/>
      <c r="C44" s="3" t="s">
        <v>95</v>
      </c>
      <c r="D44" s="3" t="s">
        <v>53</v>
      </c>
      <c r="E44" s="10"/>
      <c r="F44" s="4">
        <v>-338129.82</v>
      </c>
      <c r="G44" s="4">
        <v>-30702.83</v>
      </c>
      <c r="H44" s="4">
        <v>1254751.3400000001</v>
      </c>
      <c r="I44" s="4">
        <v>113933.79</v>
      </c>
      <c r="J44" s="4">
        <v>67669.039999999994</v>
      </c>
      <c r="K44" s="5">
        <v>0</v>
      </c>
      <c r="L44" s="4">
        <v>6144.48</v>
      </c>
      <c r="M44" s="4">
        <v>1811331.3</v>
      </c>
      <c r="N44" s="10"/>
      <c r="O44" s="4">
        <v>-338129.82</v>
      </c>
      <c r="P44" s="4">
        <v>-30702.83</v>
      </c>
      <c r="Q44" s="4">
        <v>1254751.3400000001</v>
      </c>
      <c r="R44" s="4">
        <v>113933.79</v>
      </c>
      <c r="S44" s="4">
        <v>67669.039999999994</v>
      </c>
      <c r="T44" s="5">
        <v>0</v>
      </c>
      <c r="U44" s="4">
        <v>6144.48</v>
      </c>
      <c r="V44" s="4">
        <v>1811331.3</v>
      </c>
      <c r="W44" s="10"/>
      <c r="X44" s="4">
        <v>-338129.82</v>
      </c>
      <c r="Y44" s="4">
        <v>-30702.83</v>
      </c>
      <c r="Z44" s="4">
        <v>1254751.3400000001</v>
      </c>
      <c r="AA44" s="4">
        <v>113933.79</v>
      </c>
      <c r="AB44" s="4">
        <v>67669.039999999994</v>
      </c>
      <c r="AC44" s="5">
        <v>0</v>
      </c>
      <c r="AD44" s="4">
        <v>6144.48</v>
      </c>
      <c r="AE44" s="4">
        <v>1811331.3</v>
      </c>
      <c r="AF44" s="10"/>
      <c r="AG44" s="4">
        <v>-338129.82</v>
      </c>
      <c r="AH44" s="4">
        <v>-30702.83</v>
      </c>
      <c r="AI44" s="4">
        <v>1254751.3400000001</v>
      </c>
      <c r="AJ44" s="4">
        <v>113933.79</v>
      </c>
      <c r="AK44" s="4">
        <v>67669.039999999994</v>
      </c>
      <c r="AL44" s="5">
        <v>0</v>
      </c>
      <c r="AM44" s="4">
        <v>6144.48</v>
      </c>
      <c r="AN44" s="4">
        <v>1811331.3</v>
      </c>
      <c r="AO44" s="10"/>
      <c r="AP44" s="4">
        <v>-338129.82</v>
      </c>
      <c r="AQ44" s="4">
        <v>-30702.83</v>
      </c>
      <c r="AR44" s="4">
        <v>1254751.3400000001</v>
      </c>
      <c r="AS44" s="4">
        <v>113933.79</v>
      </c>
      <c r="AT44" s="4">
        <v>67669.039999999994</v>
      </c>
      <c r="AU44" s="5">
        <v>0</v>
      </c>
      <c r="AV44" s="4">
        <v>6144.48</v>
      </c>
      <c r="AW44" s="4">
        <v>1811331.3</v>
      </c>
      <c r="AX44" s="10"/>
      <c r="AY44" s="4">
        <v>-292657.89</v>
      </c>
      <c r="AZ44" s="4">
        <v>-26573.89</v>
      </c>
      <c r="BA44" s="4">
        <v>1254751.3400000001</v>
      </c>
      <c r="BB44" s="4">
        <v>113933.79</v>
      </c>
      <c r="BC44" s="4">
        <v>67669.039999999994</v>
      </c>
      <c r="BD44" s="5">
        <v>0</v>
      </c>
      <c r="BE44" s="4">
        <v>6144.48</v>
      </c>
      <c r="BF44" s="4">
        <v>1761730.4300000002</v>
      </c>
      <c r="BG44" s="10"/>
      <c r="BH44" s="4">
        <v>-338129.82</v>
      </c>
      <c r="BI44" s="4">
        <v>-30702.83</v>
      </c>
      <c r="BJ44" s="4">
        <v>1254751.3400000001</v>
      </c>
      <c r="BK44" s="4">
        <v>113933.79</v>
      </c>
      <c r="BL44" s="4">
        <v>67669.039999999994</v>
      </c>
      <c r="BM44" s="5">
        <v>0</v>
      </c>
      <c r="BN44" s="4">
        <v>6144.48</v>
      </c>
      <c r="BO44" s="4">
        <v>1811331.3</v>
      </c>
      <c r="BP44" s="10"/>
      <c r="BQ44" s="4">
        <v>-338129.82</v>
      </c>
      <c r="BR44" s="4">
        <v>-30702.83</v>
      </c>
      <c r="BS44" s="4">
        <v>1254751.3400000001</v>
      </c>
      <c r="BT44" s="4">
        <v>113933.79</v>
      </c>
      <c r="BU44" s="4">
        <v>67669.039999999994</v>
      </c>
      <c r="BV44" s="5">
        <v>0</v>
      </c>
      <c r="BW44" s="4">
        <v>6144.48</v>
      </c>
      <c r="BX44" s="4">
        <v>1811331.3</v>
      </c>
      <c r="BY44" s="10"/>
      <c r="BZ44" s="4">
        <v>-338129.82</v>
      </c>
      <c r="CA44" s="4">
        <v>-30702.83</v>
      </c>
      <c r="CB44" s="4">
        <v>1254751.3400000001</v>
      </c>
      <c r="CC44" s="4">
        <v>113933.79</v>
      </c>
      <c r="CD44" s="4">
        <v>67669.039999999994</v>
      </c>
      <c r="CE44" s="5">
        <v>0</v>
      </c>
      <c r="CF44" s="4">
        <v>6144.48</v>
      </c>
      <c r="CG44" s="4">
        <v>1811331.3</v>
      </c>
      <c r="CH44" s="10"/>
      <c r="CI44" s="4">
        <v>-338129.82</v>
      </c>
      <c r="CJ44" s="4">
        <v>-30702.83</v>
      </c>
      <c r="CK44" s="5">
        <v>1254751.3400000001</v>
      </c>
      <c r="CL44" s="5">
        <v>113933.79</v>
      </c>
      <c r="CM44" s="4">
        <v>67669.039999999994</v>
      </c>
      <c r="CN44" s="5">
        <v>0</v>
      </c>
      <c r="CO44" s="4">
        <v>6144.48</v>
      </c>
      <c r="CP44" s="4">
        <v>1811331.3</v>
      </c>
      <c r="CQ44" s="10"/>
      <c r="CR44" s="4">
        <v>-338129.82</v>
      </c>
      <c r="CS44" s="4">
        <v>-30702.83</v>
      </c>
      <c r="CT44" s="5">
        <v>1254751.3400000001</v>
      </c>
      <c r="CU44" s="5">
        <v>113933.79</v>
      </c>
      <c r="CV44" s="4">
        <v>67669.039999999994</v>
      </c>
      <c r="CW44" s="5">
        <v>0</v>
      </c>
      <c r="CX44" s="4">
        <v>6144.48</v>
      </c>
      <c r="CY44" s="4">
        <v>1811331.3</v>
      </c>
      <c r="CZ44" s="10"/>
      <c r="DA44" s="4">
        <v>-441504.42</v>
      </c>
      <c r="DB44" s="4">
        <v>-40089.43</v>
      </c>
      <c r="DC44" s="4">
        <v>1298846.6599999999</v>
      </c>
      <c r="DD44" s="4">
        <v>117937.73</v>
      </c>
      <c r="DE44" s="4">
        <v>104758.19</v>
      </c>
      <c r="DF44" s="5">
        <v>0</v>
      </c>
      <c r="DG44" s="4">
        <v>9512.24</v>
      </c>
      <c r="DH44" s="4">
        <v>2012648.67</v>
      </c>
      <c r="DI44" s="10"/>
    </row>
    <row r="45" spans="1:113">
      <c r="A45" s="2" t="str">
        <f>INDEX(Map!$A$6:$B$70,MATCH('FY11 Essbase'!C45,Map!$A$6:$A$70,0),2)</f>
        <v>099DIV</v>
      </c>
      <c r="B45" s="17"/>
      <c r="C45" s="3" t="s">
        <v>100</v>
      </c>
      <c r="D45" s="3" t="s">
        <v>58</v>
      </c>
      <c r="E45" s="10"/>
      <c r="F45" s="4">
        <v>318649.57</v>
      </c>
      <c r="G45" s="4">
        <v>28933.98</v>
      </c>
      <c r="H45" s="4">
        <v>1258780.3600000001</v>
      </c>
      <c r="I45" s="4">
        <v>114299.63</v>
      </c>
      <c r="J45" s="5">
        <v>0</v>
      </c>
      <c r="K45" s="5">
        <v>0</v>
      </c>
      <c r="L45" s="5">
        <v>0</v>
      </c>
      <c r="M45" s="4">
        <v>1025496.4400000001</v>
      </c>
      <c r="N45" s="10"/>
      <c r="O45" s="4">
        <v>318649.57</v>
      </c>
      <c r="P45" s="4">
        <v>28933.98</v>
      </c>
      <c r="Q45" s="4">
        <v>1258780.3600000001</v>
      </c>
      <c r="R45" s="4">
        <v>114299.63</v>
      </c>
      <c r="S45" s="5">
        <v>0</v>
      </c>
      <c r="T45" s="5">
        <v>0</v>
      </c>
      <c r="U45" s="5">
        <v>0</v>
      </c>
      <c r="V45" s="4">
        <v>1025496.4400000001</v>
      </c>
      <c r="W45" s="10"/>
      <c r="X45" s="4">
        <v>318649.57</v>
      </c>
      <c r="Y45" s="4">
        <v>28933.98</v>
      </c>
      <c r="Z45" s="4">
        <v>1258780.3600000001</v>
      </c>
      <c r="AA45" s="4">
        <v>114299.63</v>
      </c>
      <c r="AB45" s="5">
        <v>0</v>
      </c>
      <c r="AC45" s="5">
        <v>0</v>
      </c>
      <c r="AD45" s="5">
        <v>0</v>
      </c>
      <c r="AE45" s="4">
        <v>1025496.4400000001</v>
      </c>
      <c r="AF45" s="10"/>
      <c r="AG45" s="4">
        <v>318649.57</v>
      </c>
      <c r="AH45" s="4">
        <v>28933.98</v>
      </c>
      <c r="AI45" s="4">
        <v>1258780.3600000001</v>
      </c>
      <c r="AJ45" s="4">
        <v>114299.63</v>
      </c>
      <c r="AK45" s="5">
        <v>0</v>
      </c>
      <c r="AL45" s="5">
        <v>0</v>
      </c>
      <c r="AM45" s="5">
        <v>0</v>
      </c>
      <c r="AN45" s="4">
        <v>1025496.4400000001</v>
      </c>
      <c r="AO45" s="10"/>
      <c r="AP45" s="4">
        <v>318649.57</v>
      </c>
      <c r="AQ45" s="4">
        <v>28933.98</v>
      </c>
      <c r="AR45" s="4">
        <v>1258780.3600000001</v>
      </c>
      <c r="AS45" s="4">
        <v>114299.63</v>
      </c>
      <c r="AT45" s="5">
        <v>0</v>
      </c>
      <c r="AU45" s="5">
        <v>0</v>
      </c>
      <c r="AV45" s="5">
        <v>0</v>
      </c>
      <c r="AW45" s="4">
        <v>1025496.4400000001</v>
      </c>
      <c r="AX45" s="10"/>
      <c r="AY45" s="4">
        <v>318649.57</v>
      </c>
      <c r="AZ45" s="4">
        <v>28933.98</v>
      </c>
      <c r="BA45" s="4">
        <v>1258780.3600000001</v>
      </c>
      <c r="BB45" s="4">
        <v>114299.63</v>
      </c>
      <c r="BC45" s="5">
        <v>0</v>
      </c>
      <c r="BD45" s="5">
        <v>0</v>
      </c>
      <c r="BE45" s="5">
        <v>0</v>
      </c>
      <c r="BF45" s="4">
        <v>1025496.4400000001</v>
      </c>
      <c r="BG45" s="10"/>
      <c r="BH45" s="4">
        <v>318649.57</v>
      </c>
      <c r="BI45" s="4">
        <v>28933.98</v>
      </c>
      <c r="BJ45" s="4">
        <v>1258780.3600000001</v>
      </c>
      <c r="BK45" s="4">
        <v>114299.63</v>
      </c>
      <c r="BL45" s="5">
        <v>0</v>
      </c>
      <c r="BM45" s="5">
        <v>0</v>
      </c>
      <c r="BN45" s="5">
        <v>0</v>
      </c>
      <c r="BO45" s="4">
        <v>1025496.4400000001</v>
      </c>
      <c r="BP45" s="10"/>
      <c r="BQ45" s="4">
        <v>318649.57</v>
      </c>
      <c r="BR45" s="4">
        <v>28933.98</v>
      </c>
      <c r="BS45" s="4">
        <v>1258780.3600000001</v>
      </c>
      <c r="BT45" s="4">
        <v>114299.63</v>
      </c>
      <c r="BU45" s="5">
        <v>0</v>
      </c>
      <c r="BV45" s="5">
        <v>0</v>
      </c>
      <c r="BW45" s="5">
        <v>0</v>
      </c>
      <c r="BX45" s="4">
        <v>1025496.4400000001</v>
      </c>
      <c r="BY45" s="10"/>
      <c r="BZ45" s="4">
        <v>318649.57</v>
      </c>
      <c r="CA45" s="4">
        <v>28933.98</v>
      </c>
      <c r="CB45" s="4">
        <v>1258780.3600000001</v>
      </c>
      <c r="CC45" s="4">
        <v>114299.63</v>
      </c>
      <c r="CD45" s="5">
        <v>0</v>
      </c>
      <c r="CE45" s="5">
        <v>0</v>
      </c>
      <c r="CF45" s="5">
        <v>0</v>
      </c>
      <c r="CG45" s="4">
        <v>1025496.4400000001</v>
      </c>
      <c r="CH45" s="10"/>
      <c r="CI45" s="4">
        <v>318649.57</v>
      </c>
      <c r="CJ45" s="4">
        <v>28933.98</v>
      </c>
      <c r="CK45" s="4">
        <v>1258780.3600000001</v>
      </c>
      <c r="CL45" s="4">
        <v>114299.63</v>
      </c>
      <c r="CM45" s="5">
        <v>0</v>
      </c>
      <c r="CN45" s="5">
        <v>0</v>
      </c>
      <c r="CO45" s="5">
        <v>0</v>
      </c>
      <c r="CP45" s="4">
        <v>1025496.4400000001</v>
      </c>
      <c r="CQ45" s="10"/>
      <c r="CR45" s="4">
        <v>318649.57</v>
      </c>
      <c r="CS45" s="4">
        <v>28933.98</v>
      </c>
      <c r="CT45" s="4">
        <v>1258780.3600000001</v>
      </c>
      <c r="CU45" s="4">
        <v>114299.63</v>
      </c>
      <c r="CV45" s="5">
        <v>0</v>
      </c>
      <c r="CW45" s="5">
        <v>0</v>
      </c>
      <c r="CX45" s="5">
        <v>0</v>
      </c>
      <c r="CY45" s="4">
        <v>1025496.4400000001</v>
      </c>
      <c r="CZ45" s="10"/>
      <c r="DA45" s="4">
        <v>0</v>
      </c>
      <c r="DB45" s="4">
        <v>0</v>
      </c>
      <c r="DC45" s="4">
        <v>1201126.2</v>
      </c>
      <c r="DD45" s="4">
        <v>109064.52</v>
      </c>
      <c r="DE45" s="5">
        <v>0</v>
      </c>
      <c r="DF45" s="5">
        <v>0</v>
      </c>
      <c r="DG45" s="5">
        <v>0</v>
      </c>
      <c r="DH45" s="4">
        <v>1310190.72</v>
      </c>
      <c r="DI45" s="10"/>
    </row>
    <row r="46" spans="1:113">
      <c r="A46" s="2" t="str">
        <f>INDEX(Map!$A$6:$B$70,MATCH('FY11 Essbase'!C46,Map!$A$6:$A$70,0),2)</f>
        <v>107DIV</v>
      </c>
      <c r="B46" s="17"/>
      <c r="C46" s="3" t="s">
        <v>73</v>
      </c>
      <c r="D46" s="3" t="s">
        <v>31</v>
      </c>
      <c r="E46" s="10"/>
      <c r="F46" s="4">
        <v>4903155.67</v>
      </c>
      <c r="G46" s="4">
        <v>445215.79</v>
      </c>
      <c r="H46" s="4">
        <v>185087.53</v>
      </c>
      <c r="I46" s="4">
        <v>16806.3</v>
      </c>
      <c r="J46" s="4">
        <v>2612586.73</v>
      </c>
      <c r="K46" s="5">
        <v>0</v>
      </c>
      <c r="L46" s="4">
        <v>-4828652.1500000004</v>
      </c>
      <c r="M46" s="4">
        <v>-7362543.0499999998</v>
      </c>
      <c r="N46" s="10"/>
      <c r="O46" s="4">
        <v>4903155.67</v>
      </c>
      <c r="P46" s="4">
        <v>445215.79</v>
      </c>
      <c r="Q46" s="4">
        <v>185087.53</v>
      </c>
      <c r="R46" s="4">
        <v>16806.3</v>
      </c>
      <c r="S46" s="4">
        <v>2612586.73</v>
      </c>
      <c r="T46" s="5">
        <v>0</v>
      </c>
      <c r="U46" s="4">
        <v>-4828652.1500000004</v>
      </c>
      <c r="V46" s="4">
        <v>-7362543.0499999998</v>
      </c>
      <c r="W46" s="10"/>
      <c r="X46" s="4">
        <v>4903155.67</v>
      </c>
      <c r="Y46" s="4">
        <v>445215.79</v>
      </c>
      <c r="Z46" s="4">
        <v>4583558.3899999997</v>
      </c>
      <c r="AA46" s="4">
        <v>268147.49</v>
      </c>
      <c r="AB46" s="4">
        <v>2612586.73</v>
      </c>
      <c r="AC46" s="5">
        <v>0</v>
      </c>
      <c r="AD46" s="4">
        <v>-4828652.1500000004</v>
      </c>
      <c r="AE46" s="4">
        <v>-2712731</v>
      </c>
      <c r="AF46" s="10"/>
      <c r="AG46" s="4">
        <v>4903155.67</v>
      </c>
      <c r="AH46" s="4">
        <v>445215.79</v>
      </c>
      <c r="AI46" s="4">
        <v>4583558.3899999997</v>
      </c>
      <c r="AJ46" s="4">
        <v>268147.49</v>
      </c>
      <c r="AK46" s="4">
        <v>2612586.73</v>
      </c>
      <c r="AL46" s="5">
        <v>0</v>
      </c>
      <c r="AM46" s="4">
        <v>-4828652.1500000004</v>
      </c>
      <c r="AN46" s="4">
        <v>-2712731</v>
      </c>
      <c r="AO46" s="10"/>
      <c r="AP46" s="4">
        <v>4903155.67</v>
      </c>
      <c r="AQ46" s="4">
        <v>445215.79</v>
      </c>
      <c r="AR46" s="4">
        <v>4583558.3899999997</v>
      </c>
      <c r="AS46" s="4">
        <v>268147.49</v>
      </c>
      <c r="AT46" s="4">
        <v>2612586.73</v>
      </c>
      <c r="AU46" s="5">
        <v>0</v>
      </c>
      <c r="AV46" s="4">
        <v>-4828652.1500000004</v>
      </c>
      <c r="AW46" s="4">
        <v>-2712731</v>
      </c>
      <c r="AX46" s="10"/>
      <c r="AY46" s="4">
        <v>5063161.84</v>
      </c>
      <c r="AZ46" s="4">
        <v>459744.65</v>
      </c>
      <c r="BA46" s="4">
        <v>11889309.75</v>
      </c>
      <c r="BB46" s="4">
        <v>685619</v>
      </c>
      <c r="BC46" s="4">
        <v>2747104.29</v>
      </c>
      <c r="BD46" s="5">
        <v>0</v>
      </c>
      <c r="BE46" s="4">
        <v>-4816437.7</v>
      </c>
      <c r="BF46" s="4">
        <v>4982688.8499999996</v>
      </c>
      <c r="BG46" s="10"/>
      <c r="BH46" s="4">
        <v>4903155.67</v>
      </c>
      <c r="BI46" s="4">
        <v>445215.79</v>
      </c>
      <c r="BJ46" s="4">
        <v>11889309.75</v>
      </c>
      <c r="BK46" s="4">
        <v>685619</v>
      </c>
      <c r="BL46" s="4">
        <v>2612586.73</v>
      </c>
      <c r="BM46" s="5">
        <v>0</v>
      </c>
      <c r="BN46" s="4">
        <v>-4828652.1500000004</v>
      </c>
      <c r="BO46" s="4">
        <v>5010491.87</v>
      </c>
      <c r="BP46" s="10"/>
      <c r="BQ46" s="4">
        <v>4903155.67</v>
      </c>
      <c r="BR46" s="4">
        <v>445215.79</v>
      </c>
      <c r="BS46" s="4">
        <v>11889309.75</v>
      </c>
      <c r="BT46" s="4">
        <v>685619</v>
      </c>
      <c r="BU46" s="4">
        <v>2612586.73</v>
      </c>
      <c r="BV46" s="5">
        <v>0</v>
      </c>
      <c r="BW46" s="4">
        <v>-4828652.1500000004</v>
      </c>
      <c r="BX46" s="4">
        <v>5010491.87</v>
      </c>
      <c r="BY46" s="10"/>
      <c r="BZ46" s="4">
        <v>4903155.67</v>
      </c>
      <c r="CA46" s="4">
        <v>445215.79</v>
      </c>
      <c r="CB46" s="4">
        <v>10804189.65</v>
      </c>
      <c r="CC46" s="4">
        <v>623612.14</v>
      </c>
      <c r="CD46" s="4">
        <v>2612586.73</v>
      </c>
      <c r="CE46" s="5">
        <v>0</v>
      </c>
      <c r="CF46" s="4">
        <v>-4828652.1500000004</v>
      </c>
      <c r="CG46" s="4">
        <v>3863364.9100000006</v>
      </c>
      <c r="CH46" s="10"/>
      <c r="CI46" s="4">
        <v>4903155.67</v>
      </c>
      <c r="CJ46" s="4">
        <v>445215.79</v>
      </c>
      <c r="CK46" s="4">
        <v>10804189.65</v>
      </c>
      <c r="CL46" s="4">
        <v>623612.14</v>
      </c>
      <c r="CM46" s="4">
        <v>2612586.73</v>
      </c>
      <c r="CN46" s="5">
        <v>0</v>
      </c>
      <c r="CO46" s="4">
        <v>-4828652.1500000004</v>
      </c>
      <c r="CP46" s="4">
        <v>3863364.9100000006</v>
      </c>
      <c r="CQ46" s="10"/>
      <c r="CR46" s="4">
        <v>4903155.67</v>
      </c>
      <c r="CS46" s="4">
        <v>445215.79</v>
      </c>
      <c r="CT46" s="4">
        <v>10804189.65</v>
      </c>
      <c r="CU46" s="4">
        <v>623612.14</v>
      </c>
      <c r="CV46" s="4">
        <v>2612586.73</v>
      </c>
      <c r="CW46" s="5">
        <v>0</v>
      </c>
      <c r="CX46" s="4">
        <v>-4828652.1500000004</v>
      </c>
      <c r="CY46" s="4">
        <v>3863364.9100000006</v>
      </c>
      <c r="CZ46" s="10"/>
      <c r="DA46" s="4">
        <v>3442997.95</v>
      </c>
      <c r="DB46" s="4">
        <v>6264606.9900000002</v>
      </c>
      <c r="DC46" s="4">
        <v>169370.7</v>
      </c>
      <c r="DD46" s="4">
        <v>15379.18</v>
      </c>
      <c r="DE46" s="4">
        <v>542142</v>
      </c>
      <c r="DF46" s="5">
        <v>0</v>
      </c>
      <c r="DG46" s="4">
        <v>49227.519999999997</v>
      </c>
      <c r="DH46" s="4">
        <v>-8931485.540000001</v>
      </c>
      <c r="DI46" s="10"/>
    </row>
    <row r="47" spans="1:113">
      <c r="A47" s="2" t="str">
        <f>INDEX(Map!$A$6:$B$70,MATCH('FY11 Essbase'!C47,Map!$A$6:$A$70,0),2)</f>
        <v>170DIV</v>
      </c>
      <c r="B47" s="17"/>
      <c r="C47" s="3" t="s">
        <v>103</v>
      </c>
      <c r="D47" s="3" t="s">
        <v>61</v>
      </c>
      <c r="E47" s="10"/>
      <c r="F47" s="4">
        <v>7159292.1600000001</v>
      </c>
      <c r="G47" s="4">
        <v>645534.11</v>
      </c>
      <c r="H47" s="4">
        <v>45941186.549999997</v>
      </c>
      <c r="I47" s="4">
        <v>2277953.37</v>
      </c>
      <c r="J47" s="4">
        <v>4709079.8899999997</v>
      </c>
      <c r="K47" s="5">
        <v>0</v>
      </c>
      <c r="L47" s="4">
        <v>-1709579.3</v>
      </c>
      <c r="M47" s="4">
        <v>43413814.239999995</v>
      </c>
      <c r="N47" s="10"/>
      <c r="O47" s="4">
        <v>7159292.1600000001</v>
      </c>
      <c r="P47" s="4">
        <v>645534.11</v>
      </c>
      <c r="Q47" s="4">
        <v>45941186.549999997</v>
      </c>
      <c r="R47" s="4">
        <v>2277953.37</v>
      </c>
      <c r="S47" s="4">
        <v>4709079.8899999997</v>
      </c>
      <c r="T47" s="5">
        <v>0</v>
      </c>
      <c r="U47" s="4">
        <v>-1709579.3</v>
      </c>
      <c r="V47" s="4">
        <v>43413814.239999995</v>
      </c>
      <c r="W47" s="10"/>
      <c r="X47" s="4">
        <v>7159292.1600000001</v>
      </c>
      <c r="Y47" s="4">
        <v>645534.11</v>
      </c>
      <c r="Z47" s="4">
        <v>48916796.450000003</v>
      </c>
      <c r="AA47" s="4">
        <v>2447988.2200000002</v>
      </c>
      <c r="AB47" s="4">
        <v>4709079.8899999997</v>
      </c>
      <c r="AC47" s="5">
        <v>0</v>
      </c>
      <c r="AD47" s="4">
        <v>-1709579.3</v>
      </c>
      <c r="AE47" s="4">
        <v>46559458.990000002</v>
      </c>
      <c r="AF47" s="10"/>
      <c r="AG47" s="4">
        <v>7159292.1600000001</v>
      </c>
      <c r="AH47" s="4">
        <v>645534.11</v>
      </c>
      <c r="AI47" s="4">
        <v>48916796.450000003</v>
      </c>
      <c r="AJ47" s="4">
        <v>2447988.2200000002</v>
      </c>
      <c r="AK47" s="4">
        <v>4709079.8899999997</v>
      </c>
      <c r="AL47" s="5">
        <v>0</v>
      </c>
      <c r="AM47" s="4">
        <v>-1709579.3</v>
      </c>
      <c r="AN47" s="4">
        <v>46559458.990000002</v>
      </c>
      <c r="AO47" s="10"/>
      <c r="AP47" s="4">
        <v>7159292.1600000001</v>
      </c>
      <c r="AQ47" s="4">
        <v>645534.11</v>
      </c>
      <c r="AR47" s="4">
        <v>48916796.450000003</v>
      </c>
      <c r="AS47" s="4">
        <v>2447988.2200000002</v>
      </c>
      <c r="AT47" s="4">
        <v>4709079.8899999997</v>
      </c>
      <c r="AU47" s="5">
        <v>0</v>
      </c>
      <c r="AV47" s="4">
        <v>-1709579.3</v>
      </c>
      <c r="AW47" s="4">
        <v>46559458.990000002</v>
      </c>
      <c r="AX47" s="10"/>
      <c r="AY47" s="4">
        <v>7680942.8099999996</v>
      </c>
      <c r="AZ47" s="4">
        <v>692900.97</v>
      </c>
      <c r="BA47" s="4">
        <v>55632879.75</v>
      </c>
      <c r="BB47" s="4">
        <v>2831764.41</v>
      </c>
      <c r="BC47" s="4">
        <v>4955594.17</v>
      </c>
      <c r="BD47" s="5">
        <v>0</v>
      </c>
      <c r="BE47" s="4">
        <v>-1687195.34</v>
      </c>
      <c r="BF47" s="4">
        <v>53359199.209999993</v>
      </c>
      <c r="BG47" s="10"/>
      <c r="BH47" s="4">
        <v>7159292.1600000001</v>
      </c>
      <c r="BI47" s="4">
        <v>645534.11</v>
      </c>
      <c r="BJ47" s="4">
        <v>55632879.75</v>
      </c>
      <c r="BK47" s="4">
        <v>2831764.41</v>
      </c>
      <c r="BL47" s="4">
        <v>4709079.8899999997</v>
      </c>
      <c r="BM47" s="5">
        <v>0</v>
      </c>
      <c r="BN47" s="4">
        <v>-1709579.3</v>
      </c>
      <c r="BO47" s="4">
        <v>53659318.480000004</v>
      </c>
      <c r="BP47" s="10"/>
      <c r="BQ47" s="4">
        <v>7159292.1600000001</v>
      </c>
      <c r="BR47" s="4">
        <v>645534.11</v>
      </c>
      <c r="BS47" s="4">
        <v>55632879.75</v>
      </c>
      <c r="BT47" s="4">
        <v>2831764.41</v>
      </c>
      <c r="BU47" s="4">
        <v>4709079.8899999997</v>
      </c>
      <c r="BV47" s="5">
        <v>0</v>
      </c>
      <c r="BW47" s="4">
        <v>-1709579.3</v>
      </c>
      <c r="BX47" s="4">
        <v>53659318.480000004</v>
      </c>
      <c r="BY47" s="10"/>
      <c r="BZ47" s="4">
        <v>7159292.1600000001</v>
      </c>
      <c r="CA47" s="4">
        <v>645534.11</v>
      </c>
      <c r="CB47" s="4">
        <v>50613658.270000003</v>
      </c>
      <c r="CC47" s="4">
        <v>2544951.75</v>
      </c>
      <c r="CD47" s="4">
        <v>4709079.8899999997</v>
      </c>
      <c r="CE47" s="5">
        <v>0</v>
      </c>
      <c r="CF47" s="4">
        <v>-1709579.3</v>
      </c>
      <c r="CG47" s="4">
        <v>48353284.340000004</v>
      </c>
      <c r="CH47" s="10"/>
      <c r="CI47" s="4">
        <v>7159292.1600000001</v>
      </c>
      <c r="CJ47" s="4">
        <v>645534.11</v>
      </c>
      <c r="CK47" s="4">
        <v>50613658.270000003</v>
      </c>
      <c r="CL47" s="4">
        <v>2544951.75</v>
      </c>
      <c r="CM47" s="4">
        <v>4709079.8899999997</v>
      </c>
      <c r="CN47" s="5">
        <v>0</v>
      </c>
      <c r="CO47" s="4">
        <v>-1709579.3</v>
      </c>
      <c r="CP47" s="4">
        <v>48353284.340000004</v>
      </c>
      <c r="CQ47" s="10"/>
      <c r="CR47" s="4">
        <v>7159292.1600000001</v>
      </c>
      <c r="CS47" s="4">
        <v>645534.11</v>
      </c>
      <c r="CT47" s="4">
        <v>50613658.270000003</v>
      </c>
      <c r="CU47" s="4">
        <v>2544951.75</v>
      </c>
      <c r="CV47" s="4">
        <v>4709079.8899999997</v>
      </c>
      <c r="CW47" s="5">
        <v>0</v>
      </c>
      <c r="CX47" s="4">
        <v>-1709579.3</v>
      </c>
      <c r="CY47" s="4">
        <v>48353284.340000004</v>
      </c>
      <c r="CZ47" s="10"/>
      <c r="DA47" s="4">
        <v>6217541.21</v>
      </c>
      <c r="DB47" s="4">
        <v>2393024</v>
      </c>
      <c r="DC47" s="4">
        <v>53881330.75</v>
      </c>
      <c r="DD47" s="4">
        <v>2101144.91</v>
      </c>
      <c r="DE47" s="4">
        <v>4295232.6100000003</v>
      </c>
      <c r="DF47" s="5">
        <v>0</v>
      </c>
      <c r="DG47" s="4">
        <v>390015.23</v>
      </c>
      <c r="DH47" s="4">
        <v>52057158.290000007</v>
      </c>
      <c r="DI47" s="10"/>
    </row>
    <row r="48" spans="1:113">
      <c r="A48" s="2" t="str">
        <f>INDEX(Map!$A$6:$B$70,MATCH('FY11 Essbase'!C48,Map!$A$6:$A$70,0),2)</f>
        <v>190DIV</v>
      </c>
      <c r="B48" s="17"/>
      <c r="C48" s="3" t="s">
        <v>101</v>
      </c>
      <c r="D48" s="3" t="s">
        <v>59</v>
      </c>
      <c r="E48" s="10"/>
      <c r="F48" s="4">
        <v>27728239.469999999</v>
      </c>
      <c r="G48" s="4">
        <v>2517776.46</v>
      </c>
      <c r="H48" s="4">
        <v>211740083.25</v>
      </c>
      <c r="I48" s="4">
        <v>19226399.07</v>
      </c>
      <c r="J48" s="4">
        <v>64066368.789999999</v>
      </c>
      <c r="K48" s="5">
        <v>0</v>
      </c>
      <c r="L48" s="4">
        <v>5817347.1699999999</v>
      </c>
      <c r="M48" s="4">
        <v>270604182.35000002</v>
      </c>
      <c r="N48" s="10"/>
      <c r="O48" s="4">
        <v>27728239.469999999</v>
      </c>
      <c r="P48" s="4">
        <v>2517776.46</v>
      </c>
      <c r="Q48" s="4">
        <v>211740083.25</v>
      </c>
      <c r="R48" s="4">
        <v>19226399.07</v>
      </c>
      <c r="S48" s="4">
        <v>64066368.789999999</v>
      </c>
      <c r="T48" s="5">
        <v>0</v>
      </c>
      <c r="U48" s="4">
        <v>5817347.1699999999</v>
      </c>
      <c r="V48" s="4">
        <v>270604182.35000002</v>
      </c>
      <c r="W48" s="10"/>
      <c r="X48" s="4">
        <v>27728239.469999999</v>
      </c>
      <c r="Y48" s="4">
        <v>2517776.46</v>
      </c>
      <c r="Z48" s="4">
        <v>234169083.99000001</v>
      </c>
      <c r="AA48" s="4">
        <v>20508056.260000002</v>
      </c>
      <c r="AB48" s="4">
        <v>64066368.789999999</v>
      </c>
      <c r="AC48" s="5">
        <v>0</v>
      </c>
      <c r="AD48" s="4">
        <v>5817347.1699999999</v>
      </c>
      <c r="AE48" s="4">
        <v>294314840.27999997</v>
      </c>
      <c r="AF48" s="10"/>
      <c r="AG48" s="4">
        <v>27728239.469999999</v>
      </c>
      <c r="AH48" s="4">
        <v>2517776.46</v>
      </c>
      <c r="AI48" s="4">
        <v>234169083.99000001</v>
      </c>
      <c r="AJ48" s="4">
        <v>20508056.260000002</v>
      </c>
      <c r="AK48" s="4">
        <v>64066368.789999999</v>
      </c>
      <c r="AL48" s="5">
        <v>0</v>
      </c>
      <c r="AM48" s="4">
        <v>5817347.1699999999</v>
      </c>
      <c r="AN48" s="4">
        <v>294314840.27999997</v>
      </c>
      <c r="AO48" s="10"/>
      <c r="AP48" s="4">
        <v>27728239.469999999</v>
      </c>
      <c r="AQ48" s="4">
        <v>2517776.46</v>
      </c>
      <c r="AR48" s="4">
        <v>234169083.99000001</v>
      </c>
      <c r="AS48" s="4">
        <v>20508056.260000002</v>
      </c>
      <c r="AT48" s="4">
        <v>64066368.789999999</v>
      </c>
      <c r="AU48" s="5">
        <v>0</v>
      </c>
      <c r="AV48" s="4">
        <v>5817347.1699999999</v>
      </c>
      <c r="AW48" s="4">
        <v>294314840.27999997</v>
      </c>
      <c r="AX48" s="10"/>
      <c r="AY48" s="4">
        <v>27123044.469999999</v>
      </c>
      <c r="AZ48" s="4">
        <v>2462823.46</v>
      </c>
      <c r="BA48" s="4">
        <v>253029436.84</v>
      </c>
      <c r="BB48" s="4">
        <v>21585790.699999999</v>
      </c>
      <c r="BC48" s="4">
        <v>65496487.210000001</v>
      </c>
      <c r="BD48" s="5">
        <v>0</v>
      </c>
      <c r="BE48" s="4">
        <v>5947204.6200000001</v>
      </c>
      <c r="BF48" s="4">
        <v>316473051.44</v>
      </c>
      <c r="BG48" s="10"/>
      <c r="BH48" s="4">
        <v>27123044.469999999</v>
      </c>
      <c r="BI48" s="4">
        <v>2462823.46</v>
      </c>
      <c r="BJ48" s="4">
        <v>253029436.84</v>
      </c>
      <c r="BK48" s="4">
        <v>21585790.699999999</v>
      </c>
      <c r="BL48" s="4">
        <v>64066368.789999999</v>
      </c>
      <c r="BM48" s="5">
        <v>0</v>
      </c>
      <c r="BN48" s="4">
        <v>5817347.1699999999</v>
      </c>
      <c r="BO48" s="4">
        <v>314913075.56999999</v>
      </c>
      <c r="BP48" s="10"/>
      <c r="BQ48" s="4">
        <v>27123044.469999999</v>
      </c>
      <c r="BR48" s="4">
        <v>2462823.46</v>
      </c>
      <c r="BS48" s="4">
        <v>253029436.84</v>
      </c>
      <c r="BT48" s="4">
        <v>21585790.699999999</v>
      </c>
      <c r="BU48" s="4">
        <v>64066368.789999999</v>
      </c>
      <c r="BV48" s="5">
        <v>0</v>
      </c>
      <c r="BW48" s="4">
        <v>5817347.1699999999</v>
      </c>
      <c r="BX48" s="4">
        <v>314913075.56999999</v>
      </c>
      <c r="BY48" s="10"/>
      <c r="BZ48" s="4">
        <v>27123044.469999999</v>
      </c>
      <c r="CA48" s="4">
        <v>2462823.46</v>
      </c>
      <c r="CB48" s="4">
        <v>262543747.84</v>
      </c>
      <c r="CC48" s="4">
        <v>22129465.620000001</v>
      </c>
      <c r="CD48" s="4">
        <v>64066368.789999999</v>
      </c>
      <c r="CE48" s="5">
        <v>0</v>
      </c>
      <c r="CF48" s="4">
        <v>5817347.1699999999</v>
      </c>
      <c r="CG48" s="4">
        <v>324971061.49000001</v>
      </c>
      <c r="CH48" s="10"/>
      <c r="CI48" s="4">
        <v>27123044.469999999</v>
      </c>
      <c r="CJ48" s="4">
        <v>2462823.46</v>
      </c>
      <c r="CK48" s="4">
        <v>262543747.84</v>
      </c>
      <c r="CL48" s="4">
        <v>22129465.620000001</v>
      </c>
      <c r="CM48" s="4">
        <v>64066368.789999999</v>
      </c>
      <c r="CN48" s="5">
        <v>0</v>
      </c>
      <c r="CO48" s="4">
        <v>5817347.1699999999</v>
      </c>
      <c r="CP48" s="4">
        <v>324971061.49000001</v>
      </c>
      <c r="CQ48" s="10"/>
      <c r="CR48" s="4">
        <v>27123044.469999999</v>
      </c>
      <c r="CS48" s="4">
        <v>2462823.46</v>
      </c>
      <c r="CT48" s="4">
        <v>262543747.84</v>
      </c>
      <c r="CU48" s="4">
        <v>22129465.620000001</v>
      </c>
      <c r="CV48" s="4">
        <v>64066368.789999999</v>
      </c>
      <c r="CW48" s="5">
        <v>0</v>
      </c>
      <c r="CX48" s="4">
        <v>5817347.1699999999</v>
      </c>
      <c r="CY48" s="4">
        <v>324971061.49000001</v>
      </c>
      <c r="CZ48" s="10"/>
      <c r="DA48" s="4">
        <v>23846880.760000002</v>
      </c>
      <c r="DB48" s="4">
        <v>3243128.48</v>
      </c>
      <c r="DC48" s="4">
        <v>280159428.70999998</v>
      </c>
      <c r="DD48" s="4">
        <v>25439004.73</v>
      </c>
      <c r="DE48" s="4">
        <v>63742519.289999999</v>
      </c>
      <c r="DF48" s="5">
        <v>0</v>
      </c>
      <c r="DG48" s="4">
        <v>5787941.0199999996</v>
      </c>
      <c r="DH48" s="4">
        <v>348038884.50999999</v>
      </c>
      <c r="DI48" s="10"/>
    </row>
    <row r="49" spans="1:113">
      <c r="A49" s="2" t="str">
        <f>INDEX(Map!$A$6:$B$70,MATCH('FY11 Essbase'!C49,Map!$A$6:$A$70,0),2)</f>
        <v>700DIV</v>
      </c>
      <c r="B49" s="17"/>
      <c r="C49" s="3" t="s">
        <v>108</v>
      </c>
      <c r="D49" s="3" t="s">
        <v>66</v>
      </c>
      <c r="E49" s="10"/>
      <c r="F49" s="5">
        <v>2691596.77</v>
      </c>
      <c r="G49" s="5">
        <v>244402.07</v>
      </c>
      <c r="H49" s="5">
        <v>113676582.75</v>
      </c>
      <c r="I49" s="5">
        <v>10322048.199999999</v>
      </c>
      <c r="J49" s="4">
        <v>19446506.620000001</v>
      </c>
      <c r="K49" s="5">
        <v>0</v>
      </c>
      <c r="L49" s="4">
        <v>1765779.49</v>
      </c>
      <c r="M49" s="4">
        <v>142274918.22</v>
      </c>
      <c r="N49" s="10"/>
      <c r="O49" s="5">
        <v>2691596.77</v>
      </c>
      <c r="P49" s="5">
        <v>244402.07</v>
      </c>
      <c r="Q49" s="5">
        <v>113676582.75</v>
      </c>
      <c r="R49" s="5">
        <v>10322048.199999999</v>
      </c>
      <c r="S49" s="4">
        <v>19446506.620000001</v>
      </c>
      <c r="T49" s="5">
        <v>0</v>
      </c>
      <c r="U49" s="4">
        <v>1765779.49</v>
      </c>
      <c r="V49" s="4">
        <v>142274918.22</v>
      </c>
      <c r="W49" s="10"/>
      <c r="X49" s="5">
        <v>2691596.77</v>
      </c>
      <c r="Y49" s="5">
        <v>244402.07</v>
      </c>
      <c r="Z49" s="5">
        <v>119303637.31999999</v>
      </c>
      <c r="AA49" s="5">
        <v>10643594.18</v>
      </c>
      <c r="AB49" s="4">
        <v>19446506.620000001</v>
      </c>
      <c r="AC49" s="5">
        <v>0</v>
      </c>
      <c r="AD49" s="4">
        <v>1765779.49</v>
      </c>
      <c r="AE49" s="4">
        <v>148223518.77000001</v>
      </c>
      <c r="AF49" s="10"/>
      <c r="AG49" s="5">
        <v>2691596.77</v>
      </c>
      <c r="AH49" s="5">
        <v>244402.07</v>
      </c>
      <c r="AI49" s="5">
        <v>119303637.31999999</v>
      </c>
      <c r="AJ49" s="5">
        <v>10643594.18</v>
      </c>
      <c r="AK49" s="4">
        <v>19446506.620000001</v>
      </c>
      <c r="AL49" s="5">
        <v>0</v>
      </c>
      <c r="AM49" s="4">
        <v>1765779.49</v>
      </c>
      <c r="AN49" s="4">
        <v>148223518.77000001</v>
      </c>
      <c r="AO49" s="10"/>
      <c r="AP49" s="5">
        <v>2691596.77</v>
      </c>
      <c r="AQ49" s="5">
        <v>244402.07</v>
      </c>
      <c r="AR49" s="5">
        <v>119303637.31999999</v>
      </c>
      <c r="AS49" s="5">
        <v>10643594.18</v>
      </c>
      <c r="AT49" s="4">
        <v>19446506.620000001</v>
      </c>
      <c r="AU49" s="5">
        <v>0</v>
      </c>
      <c r="AV49" s="4">
        <v>1765779.49</v>
      </c>
      <c r="AW49" s="4">
        <v>148223518.77000001</v>
      </c>
      <c r="AX49" s="10"/>
      <c r="AY49" s="5">
        <v>2691596.77</v>
      </c>
      <c r="AZ49" s="5">
        <v>244402.07</v>
      </c>
      <c r="BA49" s="5">
        <v>131466888.58</v>
      </c>
      <c r="BB49" s="5">
        <v>11338637.1</v>
      </c>
      <c r="BC49" s="4">
        <v>19446506.620000001</v>
      </c>
      <c r="BD49" s="5">
        <v>0</v>
      </c>
      <c r="BE49" s="4">
        <v>1765779.49</v>
      </c>
      <c r="BF49" s="4">
        <v>161081812.94999999</v>
      </c>
      <c r="BG49" s="10"/>
      <c r="BH49" s="5">
        <v>2691596.77</v>
      </c>
      <c r="BI49" s="5">
        <v>244402.07</v>
      </c>
      <c r="BJ49" s="5">
        <v>131466888.58</v>
      </c>
      <c r="BK49" s="5">
        <v>11338637.1</v>
      </c>
      <c r="BL49" s="4">
        <v>19446506.620000001</v>
      </c>
      <c r="BM49" s="5">
        <v>0</v>
      </c>
      <c r="BN49" s="4">
        <v>1765779.49</v>
      </c>
      <c r="BO49" s="4">
        <v>161081812.94999999</v>
      </c>
      <c r="BP49" s="10"/>
      <c r="BQ49" s="5">
        <v>2691596.77</v>
      </c>
      <c r="BR49" s="5">
        <v>244402.07</v>
      </c>
      <c r="BS49" s="5">
        <v>131466888.58</v>
      </c>
      <c r="BT49" s="5">
        <v>11338637.1</v>
      </c>
      <c r="BU49" s="4">
        <v>19446506.620000001</v>
      </c>
      <c r="BV49" s="5">
        <v>0</v>
      </c>
      <c r="BW49" s="4">
        <v>1765779.49</v>
      </c>
      <c r="BX49" s="4">
        <v>161081812.94999999</v>
      </c>
      <c r="BY49" s="10"/>
      <c r="BZ49" s="5">
        <v>2691596.77</v>
      </c>
      <c r="CA49" s="5">
        <v>244402.07</v>
      </c>
      <c r="CB49" s="5">
        <v>133761551.68000001</v>
      </c>
      <c r="CC49" s="5">
        <v>11469760.710000001</v>
      </c>
      <c r="CD49" s="4">
        <v>19446506.620000001</v>
      </c>
      <c r="CE49" s="5">
        <v>0</v>
      </c>
      <c r="CF49" s="4">
        <v>1765779.49</v>
      </c>
      <c r="CG49" s="4">
        <v>163507599.66000003</v>
      </c>
      <c r="CH49" s="10"/>
      <c r="CI49" s="5">
        <v>2691596.77</v>
      </c>
      <c r="CJ49" s="5">
        <v>244402.07</v>
      </c>
      <c r="CK49" s="5">
        <v>133761551.68000001</v>
      </c>
      <c r="CL49" s="5">
        <v>11469760.710000001</v>
      </c>
      <c r="CM49" s="4">
        <v>19446506.620000001</v>
      </c>
      <c r="CN49" s="5">
        <v>0</v>
      </c>
      <c r="CO49" s="4">
        <v>1765779.49</v>
      </c>
      <c r="CP49" s="4">
        <v>163507599.66000003</v>
      </c>
      <c r="CQ49" s="10"/>
      <c r="CR49" s="5">
        <v>2691596.77</v>
      </c>
      <c r="CS49" s="5">
        <v>244402.07</v>
      </c>
      <c r="CT49" s="5">
        <v>133761551.68000001</v>
      </c>
      <c r="CU49" s="5">
        <v>11469760.710000001</v>
      </c>
      <c r="CV49" s="4">
        <v>19446506.620000001</v>
      </c>
      <c r="CW49" s="5">
        <v>0</v>
      </c>
      <c r="CX49" s="4">
        <v>1765779.49</v>
      </c>
      <c r="CY49" s="4">
        <v>163507599.66000003</v>
      </c>
      <c r="CZ49" s="10"/>
      <c r="DA49" s="5">
        <v>4968206.7699999996</v>
      </c>
      <c r="DB49" s="5">
        <v>451122.55</v>
      </c>
      <c r="DC49" s="5">
        <v>138577443.69</v>
      </c>
      <c r="DD49" s="5">
        <v>12583093.35</v>
      </c>
      <c r="DE49" s="4">
        <v>23774070.079999998</v>
      </c>
      <c r="DF49" s="5">
        <v>0</v>
      </c>
      <c r="DG49" s="4">
        <v>2158730.42</v>
      </c>
      <c r="DH49" s="4">
        <v>171674008.22</v>
      </c>
      <c r="DI49" s="10"/>
    </row>
    <row r="50" spans="1:113">
      <c r="A50" s="2" t="str">
        <f>INDEX(Map!$A$6:$B$70,MATCH('FY11 Essbase'!C50,Map!$A$6:$A$70,0),2)</f>
        <v>830DIV</v>
      </c>
      <c r="B50" s="17"/>
      <c r="C50" s="3" t="s">
        <v>107</v>
      </c>
      <c r="D50" s="3" t="s">
        <v>65</v>
      </c>
      <c r="E50" s="10"/>
      <c r="F50" s="5">
        <v>0</v>
      </c>
      <c r="G50" s="5">
        <v>0</v>
      </c>
      <c r="H50" s="5">
        <v>0</v>
      </c>
      <c r="I50" s="5">
        <v>0</v>
      </c>
      <c r="J50" s="4">
        <v>166917.26999999999</v>
      </c>
      <c r="K50" s="5">
        <v>0</v>
      </c>
      <c r="L50" s="4">
        <v>15156.4</v>
      </c>
      <c r="M50" s="4">
        <v>182073.66999999998</v>
      </c>
      <c r="N50" s="10"/>
      <c r="O50" s="5">
        <v>0</v>
      </c>
      <c r="P50" s="5">
        <v>0</v>
      </c>
      <c r="Q50" s="5">
        <v>0</v>
      </c>
      <c r="R50" s="5">
        <v>0</v>
      </c>
      <c r="S50" s="4">
        <v>166917.26999999999</v>
      </c>
      <c r="T50" s="5">
        <v>0</v>
      </c>
      <c r="U50" s="4">
        <v>15156.4</v>
      </c>
      <c r="V50" s="4">
        <v>182073.66999999998</v>
      </c>
      <c r="W50" s="10"/>
      <c r="X50" s="5">
        <v>0</v>
      </c>
      <c r="Y50" s="5">
        <v>0</v>
      </c>
      <c r="Z50" s="5">
        <v>0</v>
      </c>
      <c r="AA50" s="5">
        <v>0</v>
      </c>
      <c r="AB50" s="4">
        <v>166917.26999999999</v>
      </c>
      <c r="AC50" s="5">
        <v>0</v>
      </c>
      <c r="AD50" s="4">
        <v>15156.4</v>
      </c>
      <c r="AE50" s="4">
        <v>182073.66999999998</v>
      </c>
      <c r="AF50" s="10"/>
      <c r="AG50" s="5">
        <v>0</v>
      </c>
      <c r="AH50" s="5">
        <v>0</v>
      </c>
      <c r="AI50" s="5">
        <v>0</v>
      </c>
      <c r="AJ50" s="5">
        <v>0</v>
      </c>
      <c r="AK50" s="4">
        <v>166917.26999999999</v>
      </c>
      <c r="AL50" s="5">
        <v>0</v>
      </c>
      <c r="AM50" s="4">
        <v>15156.4</v>
      </c>
      <c r="AN50" s="4">
        <v>182073.66999999998</v>
      </c>
      <c r="AO50" s="10"/>
      <c r="AP50" s="5">
        <v>0</v>
      </c>
      <c r="AQ50" s="5">
        <v>0</v>
      </c>
      <c r="AR50" s="5">
        <v>0</v>
      </c>
      <c r="AS50" s="5">
        <v>0</v>
      </c>
      <c r="AT50" s="4">
        <v>166917.26999999999</v>
      </c>
      <c r="AU50" s="5">
        <v>0</v>
      </c>
      <c r="AV50" s="4">
        <v>15156.4</v>
      </c>
      <c r="AW50" s="4">
        <v>182073.66999999998</v>
      </c>
      <c r="AX50" s="10"/>
      <c r="AY50" s="5">
        <v>0</v>
      </c>
      <c r="AZ50" s="5">
        <v>0</v>
      </c>
      <c r="BA50" s="5">
        <v>0</v>
      </c>
      <c r="BB50" s="5">
        <v>0</v>
      </c>
      <c r="BC50" s="4">
        <v>166917.26999999999</v>
      </c>
      <c r="BD50" s="5">
        <v>0</v>
      </c>
      <c r="BE50" s="4">
        <v>15156.4</v>
      </c>
      <c r="BF50" s="4">
        <v>182073.66999999998</v>
      </c>
      <c r="BG50" s="10"/>
      <c r="BH50" s="5">
        <v>0</v>
      </c>
      <c r="BI50" s="5">
        <v>0</v>
      </c>
      <c r="BJ50" s="5">
        <v>0</v>
      </c>
      <c r="BK50" s="5">
        <v>0</v>
      </c>
      <c r="BL50" s="4">
        <v>166917.26999999999</v>
      </c>
      <c r="BM50" s="5">
        <v>0</v>
      </c>
      <c r="BN50" s="4">
        <v>15156.4</v>
      </c>
      <c r="BO50" s="4">
        <v>182073.66999999998</v>
      </c>
      <c r="BP50" s="10"/>
      <c r="BQ50" s="5">
        <v>0</v>
      </c>
      <c r="BR50" s="5">
        <v>0</v>
      </c>
      <c r="BS50" s="5">
        <v>0</v>
      </c>
      <c r="BT50" s="5">
        <v>0</v>
      </c>
      <c r="BU50" s="4">
        <v>166917.26999999999</v>
      </c>
      <c r="BV50" s="5">
        <v>0</v>
      </c>
      <c r="BW50" s="4">
        <v>15156.4</v>
      </c>
      <c r="BX50" s="4">
        <v>182073.66999999998</v>
      </c>
      <c r="BY50" s="10"/>
      <c r="BZ50" s="5">
        <v>0</v>
      </c>
      <c r="CA50" s="5">
        <v>0</v>
      </c>
      <c r="CB50" s="5">
        <v>0</v>
      </c>
      <c r="CC50" s="5">
        <v>0</v>
      </c>
      <c r="CD50" s="4">
        <v>166917.26999999999</v>
      </c>
      <c r="CE50" s="5">
        <v>0</v>
      </c>
      <c r="CF50" s="4">
        <v>15156.4</v>
      </c>
      <c r="CG50" s="4">
        <v>182073.66999999998</v>
      </c>
      <c r="CH50" s="10"/>
      <c r="CI50" s="5">
        <v>0</v>
      </c>
      <c r="CJ50" s="5">
        <v>0</v>
      </c>
      <c r="CK50" s="5">
        <v>0</v>
      </c>
      <c r="CL50" s="5">
        <v>0</v>
      </c>
      <c r="CM50" s="4">
        <v>166917.26999999999</v>
      </c>
      <c r="CN50" s="5">
        <v>0</v>
      </c>
      <c r="CO50" s="4">
        <v>15156.4</v>
      </c>
      <c r="CP50" s="4">
        <v>182073.66999999998</v>
      </c>
      <c r="CQ50" s="10"/>
      <c r="CR50" s="5">
        <v>0</v>
      </c>
      <c r="CS50" s="5">
        <v>0</v>
      </c>
      <c r="CT50" s="5">
        <v>0</v>
      </c>
      <c r="CU50" s="5">
        <v>0</v>
      </c>
      <c r="CV50" s="4">
        <v>166917.26999999999</v>
      </c>
      <c r="CW50" s="5">
        <v>0</v>
      </c>
      <c r="CX50" s="4">
        <v>15156.4</v>
      </c>
      <c r="CY50" s="4">
        <v>182073.66999999998</v>
      </c>
      <c r="CZ50" s="10"/>
      <c r="DA50" s="5">
        <v>0</v>
      </c>
      <c r="DB50" s="5">
        <v>0</v>
      </c>
      <c r="DC50" s="5">
        <v>0</v>
      </c>
      <c r="DD50" s="5">
        <v>0</v>
      </c>
      <c r="DE50" s="4">
        <v>160233.32999999999</v>
      </c>
      <c r="DF50" s="5">
        <v>0</v>
      </c>
      <c r="DG50" s="4">
        <v>14549.49</v>
      </c>
      <c r="DH50" s="4">
        <v>174782.81999999998</v>
      </c>
      <c r="DI50" s="10"/>
    </row>
    <row r="51" spans="1:113" s="235" customFormat="1">
      <c r="A51" s="235" t="str">
        <f>INDEX(Map!$A$6:$B$70,MATCH('FY11 Essbase'!C51,Map!$A$6:$A$70,0),2)</f>
        <v>979DIV</v>
      </c>
      <c r="B51" s="17"/>
      <c r="C51" s="3" t="s">
        <v>683</v>
      </c>
      <c r="D51" s="3" t="s">
        <v>684</v>
      </c>
      <c r="E51" s="10"/>
      <c r="F51" s="5">
        <v>631.92999999999995</v>
      </c>
      <c r="G51" s="5">
        <v>57.38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4">
        <v>-689.31</v>
      </c>
      <c r="N51" s="10"/>
      <c r="O51" s="5">
        <v>631.92999999999995</v>
      </c>
      <c r="P51" s="5">
        <v>57.38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4">
        <v>-689.31</v>
      </c>
      <c r="W51" s="10"/>
      <c r="X51" s="5">
        <v>631.92999999999995</v>
      </c>
      <c r="Y51" s="5">
        <v>57.38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4">
        <v>-689.31</v>
      </c>
      <c r="AF51" s="10"/>
      <c r="AG51" s="5">
        <v>631.92999999999995</v>
      </c>
      <c r="AH51" s="5">
        <v>57.38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4">
        <v>-689.31</v>
      </c>
      <c r="AO51" s="10"/>
      <c r="AP51" s="5">
        <v>631.92999999999995</v>
      </c>
      <c r="AQ51" s="5">
        <v>57.38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4">
        <v>-689.31</v>
      </c>
      <c r="AX51" s="10"/>
      <c r="AY51" s="5">
        <v>631.92999999999995</v>
      </c>
      <c r="AZ51" s="5">
        <v>57.38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4">
        <v>-689.31</v>
      </c>
      <c r="BG51" s="10"/>
      <c r="BH51" s="5">
        <v>631.92999999999995</v>
      </c>
      <c r="BI51" s="5">
        <v>57.38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4">
        <v>-689.31</v>
      </c>
      <c r="BP51" s="10"/>
      <c r="BQ51" s="5">
        <v>631.92999999999995</v>
      </c>
      <c r="BR51" s="5">
        <v>57.38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4">
        <v>-689.31</v>
      </c>
      <c r="BY51" s="10"/>
      <c r="BZ51" s="5">
        <v>631.92999999999995</v>
      </c>
      <c r="CA51" s="5">
        <v>57.38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4">
        <v>-689.31</v>
      </c>
      <c r="CH51" s="10"/>
      <c r="CI51" s="5">
        <v>631.92999999999995</v>
      </c>
      <c r="CJ51" s="5">
        <v>57.38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4">
        <v>-689.31</v>
      </c>
      <c r="CQ51" s="10"/>
      <c r="CR51" s="5">
        <v>631.92999999999995</v>
      </c>
      <c r="CS51" s="5">
        <v>57.38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4">
        <v>-689.31</v>
      </c>
      <c r="CZ51" s="10"/>
      <c r="DA51" s="5">
        <v>0</v>
      </c>
      <c r="DB51" s="5">
        <v>0</v>
      </c>
      <c r="DC51" s="5">
        <v>0</v>
      </c>
      <c r="DD51" s="5">
        <v>0</v>
      </c>
      <c r="DE51" s="5">
        <v>0</v>
      </c>
      <c r="DF51" s="5">
        <v>0</v>
      </c>
      <c r="DG51" s="5">
        <v>0</v>
      </c>
      <c r="DH51" s="4">
        <v>0</v>
      </c>
      <c r="DI51" s="10"/>
    </row>
    <row r="52" spans="1:113">
      <c r="A52" s="2" t="str">
        <f>INDEX(Map!$A$6:$B$70,MATCH('FY11 Essbase'!C52,Map!$A$6:$A$70,0),2)</f>
        <v>982DIV</v>
      </c>
      <c r="B52" s="17"/>
      <c r="C52" s="3" t="s">
        <v>102</v>
      </c>
      <c r="D52" s="3" t="s">
        <v>60</v>
      </c>
      <c r="E52" s="10"/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10"/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10"/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10"/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10"/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10"/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10"/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10"/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10"/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10"/>
      <c r="CI52" s="5">
        <v>0</v>
      </c>
      <c r="CJ52" s="5">
        <v>0</v>
      </c>
      <c r="CK52" s="5">
        <v>0</v>
      </c>
      <c r="CL52" s="5">
        <v>0</v>
      </c>
      <c r="CM52" s="5">
        <v>0</v>
      </c>
      <c r="CN52" s="5">
        <v>0</v>
      </c>
      <c r="CO52" s="5">
        <v>0</v>
      </c>
      <c r="CP52" s="5">
        <v>0</v>
      </c>
      <c r="CQ52" s="10"/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10"/>
      <c r="DA52" s="5">
        <v>0</v>
      </c>
      <c r="DB52" s="5">
        <v>0</v>
      </c>
      <c r="DC52" s="4">
        <v>-9.5</v>
      </c>
      <c r="DD52" s="4">
        <v>-0.86</v>
      </c>
      <c r="DE52" s="5">
        <v>0</v>
      </c>
      <c r="DF52" s="5">
        <v>0</v>
      </c>
      <c r="DG52" s="5">
        <v>0</v>
      </c>
      <c r="DH52" s="4">
        <v>-10.36</v>
      </c>
      <c r="DI52" s="10"/>
    </row>
    <row r="53" spans="1:113">
      <c r="A53" s="2" t="str">
        <f>INDEX(Map!$A$6:$B$70,MATCH('FY11 Essbase'!C53,Map!$A$6:$A$70,0),2)</f>
        <v>Total Utility</v>
      </c>
      <c r="B53" s="17"/>
      <c r="C53" s="3" t="s">
        <v>3</v>
      </c>
      <c r="D53" s="3" t="s">
        <v>3</v>
      </c>
      <c r="E53" s="10"/>
      <c r="F53" s="4">
        <v>214025582.60999998</v>
      </c>
      <c r="G53" s="4">
        <v>14371492.030000001</v>
      </c>
      <c r="H53" s="4">
        <v>775790042.53999984</v>
      </c>
      <c r="I53" s="4">
        <v>64360787.560000002</v>
      </c>
      <c r="J53" s="4">
        <v>168542364.99000001</v>
      </c>
      <c r="K53" s="5">
        <v>0</v>
      </c>
      <c r="L53" s="4">
        <v>2650294.8699999987</v>
      </c>
      <c r="M53" s="4">
        <v>782946415.31999993</v>
      </c>
      <c r="N53" s="10"/>
      <c r="O53" s="4">
        <v>214025582.60999998</v>
      </c>
      <c r="P53" s="4">
        <v>14371492.030000001</v>
      </c>
      <c r="Q53" s="4">
        <v>775790042.53999984</v>
      </c>
      <c r="R53" s="4">
        <v>64360787.560000002</v>
      </c>
      <c r="S53" s="4">
        <v>171128483</v>
      </c>
      <c r="T53" s="5">
        <v>0</v>
      </c>
      <c r="U53" s="4">
        <v>2885962.7799999989</v>
      </c>
      <c r="V53" s="4">
        <v>785768201.23999977</v>
      </c>
      <c r="W53" s="10"/>
      <c r="X53" s="4">
        <v>214025582.60999998</v>
      </c>
      <c r="Y53" s="4">
        <v>14371492.030000001</v>
      </c>
      <c r="Z53" s="4">
        <v>816375690.6500001</v>
      </c>
      <c r="AA53" s="4">
        <v>67165243.330000013</v>
      </c>
      <c r="AB53" s="4">
        <v>178371978.48000002</v>
      </c>
      <c r="AC53" s="5">
        <v>0</v>
      </c>
      <c r="AD53" s="4">
        <v>3539608.6099999989</v>
      </c>
      <c r="AE53" s="4">
        <v>837055446.43000019</v>
      </c>
      <c r="AF53" s="10"/>
      <c r="AG53" s="4">
        <v>214025582.60999998</v>
      </c>
      <c r="AH53" s="4">
        <v>14371492.030000001</v>
      </c>
      <c r="AI53" s="4">
        <v>816375690.6500001</v>
      </c>
      <c r="AJ53" s="4">
        <v>67165243.330000013</v>
      </c>
      <c r="AK53" s="4">
        <v>184980117.76000002</v>
      </c>
      <c r="AL53" s="5">
        <v>0</v>
      </c>
      <c r="AM53" s="4">
        <v>4137114.879999999</v>
      </c>
      <c r="AN53" s="4">
        <v>844261091.98000014</v>
      </c>
      <c r="AO53" s="10"/>
      <c r="AP53" s="4">
        <v>214025582.60999998</v>
      </c>
      <c r="AQ53" s="4">
        <v>14371492.030000001</v>
      </c>
      <c r="AR53" s="4">
        <v>816375690.6500001</v>
      </c>
      <c r="AS53" s="4">
        <v>67165243.330000013</v>
      </c>
      <c r="AT53" s="4">
        <v>181965453.28</v>
      </c>
      <c r="AU53" s="5">
        <v>0</v>
      </c>
      <c r="AV53" s="4">
        <v>3853339.4099999988</v>
      </c>
      <c r="AW53" s="4">
        <v>840962652.03000009</v>
      </c>
      <c r="AX53" s="10"/>
      <c r="AY53" s="4">
        <v>206721663.12</v>
      </c>
      <c r="AZ53" s="4">
        <v>13129761.25</v>
      </c>
      <c r="BA53" s="4">
        <v>880823835</v>
      </c>
      <c r="BB53" s="4">
        <v>70272301.649999991</v>
      </c>
      <c r="BC53" s="4">
        <v>173904009.50000003</v>
      </c>
      <c r="BD53" s="5">
        <v>0</v>
      </c>
      <c r="BE53" s="4">
        <v>3118758.2699999986</v>
      </c>
      <c r="BF53" s="4">
        <v>908267480.04999995</v>
      </c>
      <c r="BG53" s="10"/>
      <c r="BH53" s="4">
        <v>206721662.30999997</v>
      </c>
      <c r="BI53" s="4">
        <v>13129761.810000001</v>
      </c>
      <c r="BJ53" s="4">
        <v>880823835</v>
      </c>
      <c r="BK53" s="4">
        <v>70272301.649999991</v>
      </c>
      <c r="BL53" s="4">
        <v>172457175.47999999</v>
      </c>
      <c r="BM53" s="5">
        <v>0</v>
      </c>
      <c r="BN53" s="4">
        <v>2971951.3399999989</v>
      </c>
      <c r="BO53" s="4">
        <v>906673839.35000002</v>
      </c>
      <c r="BP53" s="10"/>
      <c r="BQ53" s="4">
        <v>206721662.30999997</v>
      </c>
      <c r="BR53" s="4">
        <v>13129761.810000001</v>
      </c>
      <c r="BS53" s="4">
        <v>880823835</v>
      </c>
      <c r="BT53" s="4">
        <v>70272301.649999991</v>
      </c>
      <c r="BU53" s="4">
        <v>169180115.42000002</v>
      </c>
      <c r="BV53" s="5">
        <v>0</v>
      </c>
      <c r="BW53" s="4">
        <v>2684947.8399999989</v>
      </c>
      <c r="BX53" s="4">
        <v>903109775.78999996</v>
      </c>
      <c r="BY53" s="10"/>
      <c r="BZ53" s="4">
        <v>206721662.30999997</v>
      </c>
      <c r="CA53" s="4">
        <v>13129761.810000001</v>
      </c>
      <c r="CB53" s="4">
        <v>881073591.54999995</v>
      </c>
      <c r="CC53" s="4">
        <v>70208709.819999993</v>
      </c>
      <c r="CD53" s="4">
        <v>169607113.94</v>
      </c>
      <c r="CE53" s="5">
        <v>0</v>
      </c>
      <c r="CF53" s="4">
        <v>2730348.9499999988</v>
      </c>
      <c r="CG53" s="4">
        <v>903768340.13999987</v>
      </c>
      <c r="CH53" s="10"/>
      <c r="CI53" s="4">
        <v>206721662.30999997</v>
      </c>
      <c r="CJ53" s="4">
        <v>13129761.810000001</v>
      </c>
      <c r="CK53" s="4">
        <v>881073591.54999995</v>
      </c>
      <c r="CL53" s="4">
        <v>70208709.819999993</v>
      </c>
      <c r="CM53" s="4">
        <v>169570509.71000001</v>
      </c>
      <c r="CN53" s="5">
        <v>0</v>
      </c>
      <c r="CO53" s="4">
        <v>2730167.7099999986</v>
      </c>
      <c r="CP53" s="4">
        <v>903731554.67000008</v>
      </c>
      <c r="CQ53" s="10"/>
      <c r="CR53" s="4">
        <v>206721662.30999997</v>
      </c>
      <c r="CS53" s="4">
        <v>13129761.810000001</v>
      </c>
      <c r="CT53" s="4">
        <v>881073591.54999995</v>
      </c>
      <c r="CU53" s="4">
        <v>70208709.819999993</v>
      </c>
      <c r="CV53" s="4">
        <v>162688501.96000001</v>
      </c>
      <c r="CW53" s="5">
        <v>0</v>
      </c>
      <c r="CX53" s="4">
        <v>2129550.149999999</v>
      </c>
      <c r="CY53" s="4">
        <v>896248929.3599999</v>
      </c>
      <c r="CZ53" s="10"/>
      <c r="DA53" s="4">
        <v>198634593.06</v>
      </c>
      <c r="DB53" s="4">
        <v>26042418.890000004</v>
      </c>
      <c r="DC53" s="4">
        <v>921750610.16999984</v>
      </c>
      <c r="DD53" s="4">
        <v>74937195.370000005</v>
      </c>
      <c r="DE53" s="4">
        <v>110399505.59999999</v>
      </c>
      <c r="DF53" s="5">
        <v>0</v>
      </c>
      <c r="DG53" s="4">
        <v>10054812.82</v>
      </c>
      <c r="DH53" s="4">
        <v>892465112.00999987</v>
      </c>
      <c r="DI53" s="10"/>
    </row>
    <row r="54" spans="1:113">
      <c r="B54" s="17"/>
      <c r="C54" s="3"/>
      <c r="D54" s="3"/>
      <c r="E54" s="10"/>
      <c r="F54" s="4"/>
      <c r="G54" s="4"/>
      <c r="H54" s="4"/>
      <c r="I54" s="4"/>
      <c r="J54" s="4"/>
      <c r="K54" s="5"/>
      <c r="L54" s="4"/>
      <c r="M54" s="4"/>
      <c r="N54" s="10"/>
      <c r="O54" s="4"/>
      <c r="P54" s="4"/>
      <c r="Q54" s="4"/>
      <c r="R54" s="4"/>
      <c r="S54" s="4"/>
      <c r="T54" s="5"/>
      <c r="U54" s="4"/>
      <c r="V54" s="4"/>
      <c r="W54" s="10"/>
      <c r="X54" s="4"/>
      <c r="Y54" s="4"/>
      <c r="Z54" s="4"/>
      <c r="AA54" s="4"/>
      <c r="AB54" s="4"/>
      <c r="AC54" s="5"/>
      <c r="AD54" s="4"/>
      <c r="AE54" s="4"/>
      <c r="AF54" s="10"/>
      <c r="AG54" s="4"/>
      <c r="AH54" s="4"/>
      <c r="AI54" s="4"/>
      <c r="AJ54" s="4"/>
      <c r="AK54" s="4"/>
      <c r="AL54" s="5"/>
      <c r="AM54" s="4"/>
      <c r="AN54" s="4"/>
      <c r="AO54" s="10"/>
      <c r="AP54" s="4"/>
      <c r="AQ54" s="4"/>
      <c r="AR54" s="4"/>
      <c r="AS54" s="4"/>
      <c r="AT54" s="4"/>
      <c r="AU54" s="4"/>
      <c r="AV54" s="4"/>
      <c r="AW54" s="4"/>
      <c r="AX54" s="10"/>
      <c r="AY54" s="4"/>
      <c r="AZ54" s="4"/>
      <c r="BA54" s="4"/>
      <c r="BB54" s="4"/>
      <c r="BC54" s="4"/>
      <c r="BD54" s="4"/>
      <c r="BE54" s="4"/>
      <c r="BF54" s="4"/>
      <c r="BG54" s="10"/>
      <c r="BH54" s="4"/>
      <c r="BI54" s="4"/>
      <c r="BJ54" s="4"/>
      <c r="BK54" s="4"/>
      <c r="BL54" s="4"/>
      <c r="BM54" s="4"/>
      <c r="BN54" s="4"/>
      <c r="BO54" s="4"/>
      <c r="BP54" s="10"/>
      <c r="BQ54" s="4"/>
      <c r="BR54" s="4"/>
      <c r="BS54" s="4"/>
      <c r="BT54" s="4"/>
      <c r="BU54" s="4"/>
      <c r="BV54" s="4"/>
      <c r="BW54" s="4"/>
      <c r="BX54" s="4"/>
      <c r="BY54" s="10"/>
      <c r="BZ54" s="4"/>
      <c r="CA54" s="4"/>
      <c r="CB54" s="4"/>
      <c r="CC54" s="4"/>
      <c r="CD54" s="4"/>
      <c r="CE54" s="4"/>
      <c r="CF54" s="4"/>
      <c r="CG54" s="4"/>
      <c r="CH54" s="10"/>
      <c r="CI54" s="4"/>
      <c r="CJ54" s="4"/>
      <c r="CK54" s="4"/>
      <c r="CL54" s="4"/>
      <c r="CM54" s="4"/>
      <c r="CN54" s="4"/>
      <c r="CO54" s="4"/>
      <c r="CP54" s="4"/>
      <c r="CQ54" s="10"/>
      <c r="CR54" s="4"/>
      <c r="CS54" s="4"/>
      <c r="CT54" s="4"/>
      <c r="CU54" s="4"/>
      <c r="CV54" s="4"/>
      <c r="CW54" s="4"/>
      <c r="CX54" s="4"/>
      <c r="CY54" s="4"/>
      <c r="CZ54" s="10"/>
      <c r="DA54" s="4"/>
      <c r="DB54" s="4"/>
      <c r="DC54" s="4"/>
      <c r="DD54" s="4"/>
      <c r="DE54" s="4"/>
      <c r="DF54" s="5"/>
      <c r="DG54" s="4"/>
      <c r="DH54" s="4"/>
      <c r="DI54" s="10"/>
    </row>
    <row r="55" spans="1:113">
      <c r="B55" s="17"/>
      <c r="E55" s="10"/>
      <c r="F55" s="4"/>
      <c r="G55" s="4"/>
      <c r="H55" s="4"/>
      <c r="I55" s="4"/>
      <c r="J55" s="4"/>
      <c r="K55" s="4"/>
      <c r="L55" s="4"/>
      <c r="M55" s="4"/>
      <c r="N55" s="10"/>
      <c r="O55" s="4"/>
      <c r="P55" s="4"/>
      <c r="Q55" s="4"/>
      <c r="R55" s="4"/>
      <c r="S55" s="4"/>
      <c r="T55" s="4"/>
      <c r="U55" s="4"/>
      <c r="V55" s="4"/>
      <c r="W55" s="10"/>
      <c r="X55" s="4"/>
      <c r="Y55" s="4"/>
      <c r="Z55" s="4"/>
      <c r="AA55" s="4"/>
      <c r="AB55" s="4"/>
      <c r="AC55" s="4"/>
      <c r="AD55" s="4"/>
      <c r="AE55" s="4"/>
      <c r="AF55" s="10"/>
      <c r="AG55" s="4"/>
      <c r="AH55" s="4"/>
      <c r="AI55" s="4"/>
      <c r="AJ55" s="4"/>
      <c r="AK55" s="4"/>
      <c r="AL55" s="4"/>
      <c r="AM55" s="4"/>
      <c r="AN55" s="4"/>
      <c r="AO55" s="10"/>
      <c r="AP55" s="4"/>
      <c r="AQ55" s="4"/>
      <c r="AR55" s="4"/>
      <c r="AS55" s="4"/>
      <c r="AT55" s="4"/>
      <c r="AU55" s="4"/>
      <c r="AV55" s="4"/>
      <c r="AW55" s="4"/>
      <c r="AX55" s="10"/>
      <c r="AY55" s="4"/>
      <c r="AZ55" s="4"/>
      <c r="BA55" s="4"/>
      <c r="BB55" s="4"/>
      <c r="BC55" s="4"/>
      <c r="BD55" s="4"/>
      <c r="BE55" s="4"/>
      <c r="BF55" s="4"/>
      <c r="BG55" s="10"/>
      <c r="BH55" s="4"/>
      <c r="BI55" s="4"/>
      <c r="BJ55" s="4"/>
      <c r="BK55" s="4"/>
      <c r="BL55" s="4"/>
      <c r="BM55" s="4"/>
      <c r="BN55" s="4"/>
      <c r="BO55" s="4"/>
      <c r="BP55" s="10"/>
      <c r="BQ55" s="4"/>
      <c r="BR55" s="4"/>
      <c r="BS55" s="4"/>
      <c r="BT55" s="4"/>
      <c r="BU55" s="4"/>
      <c r="BV55" s="4"/>
      <c r="BW55" s="4"/>
      <c r="BX55" s="4"/>
      <c r="BY55" s="10"/>
      <c r="BZ55" s="4"/>
      <c r="CA55" s="4"/>
      <c r="CB55" s="4"/>
      <c r="CC55" s="4"/>
      <c r="CD55" s="4"/>
      <c r="CE55" s="4"/>
      <c r="CF55" s="4"/>
      <c r="CG55" s="4"/>
      <c r="CH55" s="10"/>
      <c r="CI55" s="4"/>
      <c r="CJ55" s="4"/>
      <c r="CK55" s="4"/>
      <c r="CL55" s="4"/>
      <c r="CM55" s="4"/>
      <c r="CN55" s="4"/>
      <c r="CO55" s="4"/>
      <c r="CP55" s="4"/>
      <c r="CQ55" s="10"/>
      <c r="CR55" s="4"/>
      <c r="CS55" s="4"/>
      <c r="CT55" s="4"/>
      <c r="CU55" s="4"/>
      <c r="CV55" s="4"/>
      <c r="CW55" s="4"/>
      <c r="CX55" s="4"/>
      <c r="CY55" s="4"/>
      <c r="CZ55" s="10"/>
      <c r="DA55" s="4"/>
      <c r="DB55" s="4"/>
      <c r="DC55" s="4"/>
      <c r="DD55" s="4"/>
      <c r="DE55" s="4"/>
      <c r="DF55" s="4"/>
      <c r="DG55" s="4"/>
      <c r="DH55" s="4"/>
      <c r="DI55" s="10"/>
    </row>
    <row r="56" spans="1:113">
      <c r="A56" s="2" t="str">
        <f>INDEX(Map!$A$6:$B$70,MATCH('FY11 Essbase'!C56,Map!$A$6:$A$70,0),2)</f>
        <v>COLODV</v>
      </c>
      <c r="B56" s="17"/>
      <c r="C56" s="3" t="s">
        <v>109</v>
      </c>
      <c r="D56" s="3" t="s">
        <v>111</v>
      </c>
      <c r="E56" s="10"/>
      <c r="F56" s="4">
        <v>1865540.98</v>
      </c>
      <c r="G56" s="4">
        <v>169394.64</v>
      </c>
      <c r="H56" s="4">
        <v>20271928.109999999</v>
      </c>
      <c r="I56" s="4">
        <v>1840729.32</v>
      </c>
      <c r="J56" s="4">
        <v>1306361.98</v>
      </c>
      <c r="K56" s="5">
        <v>0</v>
      </c>
      <c r="L56" s="4">
        <v>118620.13</v>
      </c>
      <c r="M56" s="4">
        <v>21502703.919999998</v>
      </c>
      <c r="N56" s="10"/>
      <c r="O56" s="4">
        <v>1865540.98</v>
      </c>
      <c r="P56" s="4">
        <v>169394.64</v>
      </c>
      <c r="Q56" s="4">
        <v>20271928.109999999</v>
      </c>
      <c r="R56" s="4">
        <v>1840729.32</v>
      </c>
      <c r="S56" s="4">
        <v>1306361.98</v>
      </c>
      <c r="T56" s="5">
        <v>0</v>
      </c>
      <c r="U56" s="4">
        <v>118620.13</v>
      </c>
      <c r="V56" s="4">
        <v>21502703.919999998</v>
      </c>
      <c r="W56" s="10"/>
      <c r="X56" s="4">
        <v>1865540.98</v>
      </c>
      <c r="Y56" s="4">
        <v>169394.64</v>
      </c>
      <c r="Z56" s="4">
        <v>20271928.109999999</v>
      </c>
      <c r="AA56" s="4">
        <v>1840729.32</v>
      </c>
      <c r="AB56" s="4">
        <v>1306361.98</v>
      </c>
      <c r="AC56" s="5">
        <v>0</v>
      </c>
      <c r="AD56" s="4">
        <v>118620.13</v>
      </c>
      <c r="AE56" s="4">
        <v>21502703.919999998</v>
      </c>
      <c r="AF56" s="10"/>
      <c r="AG56" s="4">
        <v>1865540.98</v>
      </c>
      <c r="AH56" s="4">
        <v>169394.64</v>
      </c>
      <c r="AI56" s="4">
        <v>20271928.109999999</v>
      </c>
      <c r="AJ56" s="4">
        <v>1840729.32</v>
      </c>
      <c r="AK56" s="4">
        <v>1306361.98</v>
      </c>
      <c r="AL56" s="5">
        <v>0</v>
      </c>
      <c r="AM56" s="4">
        <v>118620.13</v>
      </c>
      <c r="AN56" s="4">
        <v>21502703.919999998</v>
      </c>
      <c r="AO56" s="10"/>
      <c r="AP56" s="4">
        <v>1865540.98</v>
      </c>
      <c r="AQ56" s="4">
        <v>169394.64</v>
      </c>
      <c r="AR56" s="4">
        <v>20271928.109999999</v>
      </c>
      <c r="AS56" s="4">
        <v>1840729.32</v>
      </c>
      <c r="AT56" s="4">
        <v>1306361.98</v>
      </c>
      <c r="AU56" s="5">
        <v>0</v>
      </c>
      <c r="AV56" s="4">
        <v>118620.13</v>
      </c>
      <c r="AW56" s="4">
        <v>21502703.919999998</v>
      </c>
      <c r="AX56" s="10"/>
      <c r="AY56" s="4">
        <v>3136457.81</v>
      </c>
      <c r="AZ56" s="4">
        <v>284796.28999999998</v>
      </c>
      <c r="BA56" s="4">
        <v>20271928.109999999</v>
      </c>
      <c r="BB56" s="4">
        <v>1840729.32</v>
      </c>
      <c r="BC56" s="4">
        <v>1306361.98</v>
      </c>
      <c r="BD56" s="5">
        <v>0</v>
      </c>
      <c r="BE56" s="4">
        <v>118620.13</v>
      </c>
      <c r="BF56" s="4">
        <v>20116385.439999998</v>
      </c>
      <c r="BG56" s="10"/>
      <c r="BH56" s="4">
        <v>1865540.98</v>
      </c>
      <c r="BI56" s="4">
        <v>169394.63999999996</v>
      </c>
      <c r="BJ56" s="4">
        <v>20271928.109999999</v>
      </c>
      <c r="BK56" s="4">
        <v>1840729.32</v>
      </c>
      <c r="BL56" s="4">
        <v>1306361.98</v>
      </c>
      <c r="BM56" s="5">
        <v>0</v>
      </c>
      <c r="BN56" s="4">
        <v>118620.13</v>
      </c>
      <c r="BO56" s="4">
        <v>21502703.919999998</v>
      </c>
      <c r="BP56" s="10"/>
      <c r="BQ56" s="4">
        <v>1865540.98</v>
      </c>
      <c r="BR56" s="4">
        <v>169394.63999999996</v>
      </c>
      <c r="BS56" s="4">
        <v>20271928.109999999</v>
      </c>
      <c r="BT56" s="4">
        <v>1840729.32</v>
      </c>
      <c r="BU56" s="4">
        <v>1306361.98</v>
      </c>
      <c r="BV56" s="5">
        <v>0</v>
      </c>
      <c r="BW56" s="4">
        <v>118620.13</v>
      </c>
      <c r="BX56" s="4">
        <v>21502703.919999998</v>
      </c>
      <c r="BY56" s="10"/>
      <c r="BZ56" s="4">
        <v>1865540.98</v>
      </c>
      <c r="CA56" s="4">
        <v>169394.63999999996</v>
      </c>
      <c r="CB56" s="4">
        <v>20271928.109999999</v>
      </c>
      <c r="CC56" s="4">
        <v>1840729.32</v>
      </c>
      <c r="CD56" s="4">
        <v>1306361.98</v>
      </c>
      <c r="CE56" s="5">
        <v>0</v>
      </c>
      <c r="CF56" s="4">
        <v>118620.13</v>
      </c>
      <c r="CG56" s="4">
        <v>21502703.919999998</v>
      </c>
      <c r="CH56" s="10"/>
      <c r="CI56" s="4">
        <v>1865540.98</v>
      </c>
      <c r="CJ56" s="4">
        <v>169394.63999999996</v>
      </c>
      <c r="CK56" s="4">
        <v>20271928.109999999</v>
      </c>
      <c r="CL56" s="4">
        <v>1840729.32</v>
      </c>
      <c r="CM56" s="4">
        <v>1306361.98</v>
      </c>
      <c r="CN56" s="5">
        <v>0</v>
      </c>
      <c r="CO56" s="4">
        <v>118620.13</v>
      </c>
      <c r="CP56" s="4">
        <v>21502703.919999998</v>
      </c>
      <c r="CQ56" s="10"/>
      <c r="CR56" s="4">
        <v>1865540.98</v>
      </c>
      <c r="CS56" s="4">
        <v>169394.63999999996</v>
      </c>
      <c r="CT56" s="4">
        <v>20271928.109999999</v>
      </c>
      <c r="CU56" s="4">
        <v>1840729.32</v>
      </c>
      <c r="CV56" s="4">
        <v>1306361.98</v>
      </c>
      <c r="CW56" s="5">
        <v>0</v>
      </c>
      <c r="CX56" s="4">
        <v>118620.13</v>
      </c>
      <c r="CY56" s="4">
        <v>21502703.919999998</v>
      </c>
      <c r="CZ56" s="10"/>
      <c r="DA56" s="4">
        <v>516230.85</v>
      </c>
      <c r="DB56" s="4">
        <v>46874.74</v>
      </c>
      <c r="DC56" s="4">
        <v>23914433.75</v>
      </c>
      <c r="DD56" s="4">
        <v>2171475.71</v>
      </c>
      <c r="DE56" s="4">
        <v>-3475577.18</v>
      </c>
      <c r="DF56" s="5">
        <v>0</v>
      </c>
      <c r="DG56" s="4">
        <v>-315588.96999999997</v>
      </c>
      <c r="DH56" s="4">
        <v>21731637.719999999</v>
      </c>
      <c r="DI56" s="10"/>
    </row>
    <row r="57" spans="1:113">
      <c r="A57" s="2" t="str">
        <f>INDEX(Map!$A$6:$B$70,MATCH('FY11 Essbase'!C57,Map!$A$6:$A$70,0),2)</f>
        <v>KANSDV</v>
      </c>
      <c r="B57" s="17"/>
      <c r="C57" s="3" t="s">
        <v>110</v>
      </c>
      <c r="D57" s="3" t="s">
        <v>112</v>
      </c>
      <c r="E57" s="10"/>
      <c r="F57" s="4">
        <v>-39810.21</v>
      </c>
      <c r="G57" s="4">
        <v>-3614.84</v>
      </c>
      <c r="H57" s="4">
        <v>36796733.149999999</v>
      </c>
      <c r="I57" s="4">
        <v>3341212.8</v>
      </c>
      <c r="J57" s="4">
        <v>2363400.42</v>
      </c>
      <c r="K57" s="5">
        <v>0</v>
      </c>
      <c r="L57" s="4">
        <v>214601.22</v>
      </c>
      <c r="M57" s="4">
        <v>42759372.639999993</v>
      </c>
      <c r="N57" s="10"/>
      <c r="O57" s="4">
        <v>-39810.21</v>
      </c>
      <c r="P57" s="4">
        <v>-3614.84</v>
      </c>
      <c r="Q57" s="4">
        <v>36796733.149999999</v>
      </c>
      <c r="R57" s="4">
        <v>3341212.8</v>
      </c>
      <c r="S57" s="4">
        <v>2363400.42</v>
      </c>
      <c r="T57" s="5">
        <v>0</v>
      </c>
      <c r="U57" s="4">
        <v>214601.22</v>
      </c>
      <c r="V57" s="4">
        <v>42759372.639999993</v>
      </c>
      <c r="W57" s="10"/>
      <c r="X57" s="4">
        <v>-39810.21</v>
      </c>
      <c r="Y57" s="4">
        <v>-3614.84</v>
      </c>
      <c r="Z57" s="4">
        <v>36796733.149999999</v>
      </c>
      <c r="AA57" s="4">
        <v>3341212.8</v>
      </c>
      <c r="AB57" s="4">
        <v>2363400.42</v>
      </c>
      <c r="AC57" s="5">
        <v>0</v>
      </c>
      <c r="AD57" s="4">
        <v>214601.22</v>
      </c>
      <c r="AE57" s="4">
        <v>42759372.639999993</v>
      </c>
      <c r="AF57" s="10"/>
      <c r="AG57" s="4">
        <v>-39810.21</v>
      </c>
      <c r="AH57" s="4">
        <v>-3614.84</v>
      </c>
      <c r="AI57" s="4">
        <v>36796733.149999999</v>
      </c>
      <c r="AJ57" s="4">
        <v>3341212.8</v>
      </c>
      <c r="AK57" s="4">
        <v>2363400.42</v>
      </c>
      <c r="AL57" s="5">
        <v>0</v>
      </c>
      <c r="AM57" s="4">
        <v>214601.22</v>
      </c>
      <c r="AN57" s="4">
        <v>42759372.639999993</v>
      </c>
      <c r="AO57" s="10"/>
      <c r="AP57" s="4">
        <v>-39810.21</v>
      </c>
      <c r="AQ57" s="4">
        <v>-3614.84</v>
      </c>
      <c r="AR57" s="4">
        <v>36796733.149999999</v>
      </c>
      <c r="AS57" s="4">
        <v>3341212.8</v>
      </c>
      <c r="AT57" s="4">
        <v>2363400.42</v>
      </c>
      <c r="AU57" s="5">
        <v>0</v>
      </c>
      <c r="AV57" s="4">
        <v>214601.22</v>
      </c>
      <c r="AW57" s="4">
        <v>42759372.639999993</v>
      </c>
      <c r="AX57" s="10"/>
      <c r="AY57" s="4">
        <v>-161689.04999999999</v>
      </c>
      <c r="AZ57" s="4">
        <v>-14681.67</v>
      </c>
      <c r="BA57" s="4">
        <v>36796733.149999999</v>
      </c>
      <c r="BB57" s="4">
        <v>3341212.8</v>
      </c>
      <c r="BC57" s="4">
        <v>2363400.42</v>
      </c>
      <c r="BD57" s="5">
        <v>0</v>
      </c>
      <c r="BE57" s="4">
        <v>214601.22</v>
      </c>
      <c r="BF57" s="4">
        <v>42892318.309999995</v>
      </c>
      <c r="BG57" s="10"/>
      <c r="BH57" s="4">
        <v>-39810.21</v>
      </c>
      <c r="BI57" s="4">
        <v>-3614.84</v>
      </c>
      <c r="BJ57" s="4">
        <v>36796733.149999999</v>
      </c>
      <c r="BK57" s="4">
        <v>3341212.8</v>
      </c>
      <c r="BL57" s="4">
        <v>2363400.42</v>
      </c>
      <c r="BM57" s="5">
        <v>0</v>
      </c>
      <c r="BN57" s="4">
        <v>214601.22</v>
      </c>
      <c r="BO57" s="4">
        <v>42759372.639999993</v>
      </c>
      <c r="BP57" s="10"/>
      <c r="BQ57" s="4">
        <v>-39810.21</v>
      </c>
      <c r="BR57" s="4">
        <v>-3614.84</v>
      </c>
      <c r="BS57" s="4">
        <v>36796733.149999999</v>
      </c>
      <c r="BT57" s="4">
        <v>3341212.8</v>
      </c>
      <c r="BU57" s="4">
        <v>2363400.42</v>
      </c>
      <c r="BV57" s="5">
        <v>0</v>
      </c>
      <c r="BW57" s="4">
        <v>214601.22</v>
      </c>
      <c r="BX57" s="4">
        <v>42759372.639999993</v>
      </c>
      <c r="BY57" s="10"/>
      <c r="BZ57" s="4">
        <v>-39810.21</v>
      </c>
      <c r="CA57" s="4">
        <v>-3614.84</v>
      </c>
      <c r="CB57" s="4">
        <v>36796733.149999999</v>
      </c>
      <c r="CC57" s="4">
        <v>3341212.8</v>
      </c>
      <c r="CD57" s="4">
        <v>2363400.42</v>
      </c>
      <c r="CE57" s="5">
        <v>0</v>
      </c>
      <c r="CF57" s="4">
        <v>214601.22</v>
      </c>
      <c r="CG57" s="4">
        <v>42759372.639999993</v>
      </c>
      <c r="CH57" s="10"/>
      <c r="CI57" s="4">
        <v>-39810.21</v>
      </c>
      <c r="CJ57" s="4">
        <v>-3614.84</v>
      </c>
      <c r="CK57" s="4">
        <v>36796733.149999999</v>
      </c>
      <c r="CL57" s="4">
        <v>3341212.8</v>
      </c>
      <c r="CM57" s="4">
        <v>2363400.42</v>
      </c>
      <c r="CN57" s="5">
        <v>0</v>
      </c>
      <c r="CO57" s="4">
        <v>214601.22</v>
      </c>
      <c r="CP57" s="4">
        <v>42759372.639999993</v>
      </c>
      <c r="CQ57" s="10"/>
      <c r="CR57" s="4">
        <v>-39810.21</v>
      </c>
      <c r="CS57" s="4">
        <v>-3614.84</v>
      </c>
      <c r="CT57" s="4">
        <v>36796733.149999999</v>
      </c>
      <c r="CU57" s="4">
        <v>3341212.8</v>
      </c>
      <c r="CV57" s="4">
        <v>2363400.42</v>
      </c>
      <c r="CW57" s="5">
        <v>0</v>
      </c>
      <c r="CX57" s="4">
        <v>214601.22</v>
      </c>
      <c r="CY57" s="4">
        <v>42759372.639999993</v>
      </c>
      <c r="CZ57" s="10"/>
      <c r="DA57" s="4">
        <v>-1933687.96</v>
      </c>
      <c r="DB57" s="4">
        <v>-175582.51</v>
      </c>
      <c r="DC57" s="4">
        <v>41264028.359999999</v>
      </c>
      <c r="DD57" s="4">
        <v>3746851.63</v>
      </c>
      <c r="DE57" s="4">
        <v>445535.47</v>
      </c>
      <c r="DF57" s="5">
        <v>0</v>
      </c>
      <c r="DG57" s="4">
        <v>40455.46</v>
      </c>
      <c r="DH57" s="4">
        <v>47606141.390000001</v>
      </c>
      <c r="DI57" s="10"/>
    </row>
    <row r="58" spans="1:113">
      <c r="B58" s="17"/>
      <c r="C58" s="3"/>
      <c r="D58" s="3"/>
      <c r="E58" s="10"/>
      <c r="F58" s="4"/>
      <c r="G58" s="4"/>
      <c r="H58" s="4"/>
      <c r="I58" s="4"/>
      <c r="J58" s="4"/>
      <c r="K58" s="5"/>
      <c r="L58" s="4"/>
      <c r="M58" s="4"/>
      <c r="N58" s="10"/>
      <c r="O58" s="4"/>
      <c r="P58" s="4"/>
      <c r="Q58" s="4"/>
      <c r="R58" s="4"/>
      <c r="S58" s="4"/>
      <c r="T58" s="5"/>
      <c r="U58" s="4"/>
      <c r="V58" s="4"/>
      <c r="W58" s="10"/>
      <c r="X58" s="4"/>
      <c r="Y58" s="4"/>
      <c r="Z58" s="4"/>
      <c r="AA58" s="4"/>
      <c r="AB58" s="4"/>
      <c r="AC58" s="5"/>
      <c r="AD58" s="4"/>
      <c r="AE58" s="4"/>
      <c r="AF58" s="10"/>
      <c r="AG58" s="4"/>
      <c r="AH58" s="4"/>
      <c r="AI58" s="4"/>
      <c r="AJ58" s="4"/>
      <c r="AK58" s="4"/>
      <c r="AL58" s="5"/>
      <c r="AM58" s="4"/>
      <c r="AN58" s="4"/>
      <c r="AO58" s="10"/>
      <c r="AP58" s="4"/>
      <c r="AQ58" s="4"/>
      <c r="AR58" s="4"/>
      <c r="AS58" s="4"/>
      <c r="AT58" s="4"/>
      <c r="AU58" s="5"/>
      <c r="AV58" s="4"/>
      <c r="AW58" s="4"/>
      <c r="AX58" s="10"/>
      <c r="AY58" s="4"/>
      <c r="AZ58" s="4"/>
      <c r="BA58" s="4"/>
      <c r="BB58" s="4"/>
      <c r="BC58" s="4"/>
      <c r="BD58" s="5"/>
      <c r="BE58" s="4"/>
      <c r="BF58" s="4"/>
      <c r="BG58" s="10"/>
      <c r="BH58" s="4"/>
      <c r="BI58" s="4"/>
      <c r="BJ58" s="4"/>
      <c r="BK58" s="4"/>
      <c r="BL58" s="4"/>
      <c r="BM58" s="5"/>
      <c r="BN58" s="4"/>
      <c r="BO58" s="4"/>
      <c r="BP58" s="10"/>
      <c r="BQ58" s="4"/>
      <c r="BR58" s="4"/>
      <c r="BS58" s="4"/>
      <c r="BT58" s="4"/>
      <c r="BU58" s="4"/>
      <c r="BV58" s="5"/>
      <c r="BW58" s="4"/>
      <c r="BX58" s="4"/>
      <c r="BY58" s="10"/>
      <c r="BZ58" s="4"/>
      <c r="CA58" s="4"/>
      <c r="CB58" s="4"/>
      <c r="CC58" s="4"/>
      <c r="CD58" s="4"/>
      <c r="CE58" s="5"/>
      <c r="CF58" s="4"/>
      <c r="CG58" s="4"/>
      <c r="CH58" s="10"/>
      <c r="CI58" s="4"/>
      <c r="CJ58" s="4"/>
      <c r="CK58" s="4"/>
      <c r="CL58" s="4"/>
      <c r="CM58" s="4"/>
      <c r="CN58" s="5"/>
      <c r="CO58" s="4"/>
      <c r="CP58" s="4"/>
      <c r="CQ58" s="10"/>
      <c r="CR58" s="4"/>
      <c r="CS58" s="4"/>
      <c r="CT58" s="4"/>
      <c r="CU58" s="4"/>
      <c r="CV58" s="4"/>
      <c r="CW58" s="5"/>
      <c r="CX58" s="4"/>
      <c r="CY58" s="4"/>
      <c r="CZ58" s="10"/>
      <c r="DA58" s="4"/>
      <c r="DB58" s="4"/>
      <c r="DC58" s="4"/>
      <c r="DD58" s="4"/>
      <c r="DE58" s="4"/>
      <c r="DF58" s="5"/>
      <c r="DG58" s="4"/>
      <c r="DH58" s="4"/>
      <c r="DI58" s="10"/>
    </row>
    <row r="59" spans="1:113">
      <c r="B59" s="17"/>
      <c r="E59" s="11"/>
      <c r="N59" s="10"/>
      <c r="W59" s="10"/>
      <c r="AF59" s="10"/>
      <c r="AO59" s="10"/>
      <c r="AX59" s="10"/>
      <c r="BG59" s="10"/>
      <c r="BP59" s="10"/>
      <c r="BY59" s="10"/>
      <c r="CH59" s="10"/>
      <c r="CQ59" s="10"/>
      <c r="CZ59" s="10"/>
      <c r="DI59" s="10"/>
    </row>
    <row r="60" spans="1:113">
      <c r="A60" s="17"/>
      <c r="B60" s="17"/>
      <c r="C60" s="8" t="s">
        <v>115</v>
      </c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</row>
    <row r="61" spans="1:113">
      <c r="A61" s="2" t="str">
        <f>INDEX(Map!$A$6:$B$70,MATCH('FY11 Essbase'!C61,Map!$A$6:$A$70,0),2)</f>
        <v>011DIV</v>
      </c>
      <c r="C61" s="2" t="s">
        <v>113</v>
      </c>
      <c r="N61" s="4"/>
      <c r="W61" s="4"/>
      <c r="AF61" s="4"/>
      <c r="AO61" s="4"/>
      <c r="AX61" s="4"/>
      <c r="BG61" s="4"/>
      <c r="BP61" s="4"/>
      <c r="BY61" s="4"/>
      <c r="CH61" s="4"/>
      <c r="CQ61" s="4"/>
      <c r="CZ61" s="4"/>
      <c r="DI61" s="4"/>
    </row>
    <row r="62" spans="1:113">
      <c r="A62" s="2" t="str">
        <f>INDEX(Map!$A$6:$B$70,MATCH('FY11 Essbase'!C62,Map!$A$6:$A$70,0),2)</f>
        <v>171DIV</v>
      </c>
      <c r="C62" s="2" t="s">
        <v>120</v>
      </c>
      <c r="N62" s="4"/>
      <c r="W62" s="4"/>
      <c r="AF62" s="4"/>
      <c r="AO62" s="4"/>
      <c r="AX62" s="4"/>
      <c r="BG62" s="4"/>
      <c r="BP62" s="4"/>
      <c r="BY62" s="4"/>
      <c r="CH62" s="4"/>
      <c r="CQ62" s="4"/>
      <c r="CZ62" s="4"/>
      <c r="DI62" s="4"/>
    </row>
    <row r="63" spans="1:113">
      <c r="A63" s="2" t="str">
        <f>INDEX(Map!$A$6:$B$70,MATCH('FY11 Essbase'!C63,Map!$A$6:$A$70,0),2)</f>
        <v>989DIV</v>
      </c>
      <c r="C63" s="2" t="s">
        <v>117</v>
      </c>
      <c r="N63" s="4"/>
      <c r="W63" s="4"/>
      <c r="AF63" s="4"/>
      <c r="AO63" s="4"/>
      <c r="AX63" s="4"/>
      <c r="BG63" s="4"/>
      <c r="BP63" s="4"/>
      <c r="BY63" s="4"/>
      <c r="CH63" s="4"/>
      <c r="CQ63" s="4"/>
      <c r="CZ63" s="4"/>
      <c r="DI63" s="4"/>
    </row>
    <row r="64" spans="1:113">
      <c r="A64" s="2" t="str">
        <f>INDEX(Map!$A$6:$B$70,MATCH('FY11 Essbase'!C64,Map!$A$6:$A$70,0),2)</f>
        <v>990DIV</v>
      </c>
      <c r="C64" s="2" t="s">
        <v>118</v>
      </c>
      <c r="N64" s="4"/>
      <c r="W64" s="4"/>
      <c r="AF64" s="4"/>
      <c r="AO64" s="4"/>
      <c r="AX64" s="4"/>
      <c r="BG64" s="4"/>
      <c r="BP64" s="4"/>
      <c r="BY64" s="4"/>
      <c r="CH64" s="4"/>
      <c r="CQ64" s="4"/>
      <c r="CZ64" s="4"/>
      <c r="DI64" s="4"/>
    </row>
    <row r="65" spans="14:113">
      <c r="N65" s="4"/>
      <c r="W65" s="4"/>
      <c r="AF65" s="4"/>
      <c r="AO65" s="4"/>
      <c r="AX65" s="4"/>
      <c r="BG65" s="4"/>
      <c r="BP65" s="4"/>
      <c r="BY65" s="4"/>
      <c r="CH65" s="4"/>
      <c r="CQ65" s="4"/>
      <c r="CZ65" s="4"/>
      <c r="DI65" s="4"/>
    </row>
    <row r="66" spans="14:113">
      <c r="N66" s="4"/>
      <c r="W66" s="4"/>
      <c r="AF66" s="4"/>
      <c r="AO66" s="4"/>
      <c r="AX66" s="4"/>
      <c r="BG66" s="4"/>
      <c r="BP66" s="4"/>
      <c r="BY66" s="4"/>
      <c r="CH66" s="4"/>
      <c r="CQ66" s="4"/>
      <c r="CZ66" s="4"/>
      <c r="DI66" s="4"/>
    </row>
  </sheetData>
  <sortState ref="C9:DH49">
    <sortCondition ref="C9"/>
  </sortState>
  <pageMargins left="0.7" right="0.7" top="0.75" bottom="0.75" header="0.3" footer="0.3"/>
  <customProperties>
    <customPr name="_pios_id" r:id="rId1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I66"/>
  <sheetViews>
    <sheetView topLeftCell="CP1" workbookViewId="0">
      <selection activeCell="E39" sqref="E39"/>
    </sheetView>
  </sheetViews>
  <sheetFormatPr defaultRowHeight="12.75"/>
  <cols>
    <col min="1" max="1" width="9.140625" style="2"/>
    <col min="2" max="2" width="2.5703125" style="18" customWidth="1"/>
    <col min="3" max="3" width="9.140625" style="2"/>
    <col min="4" max="4" width="44.42578125" style="2" bestFit="1" customWidth="1"/>
    <col min="5" max="5" width="1.42578125" style="2" customWidth="1"/>
    <col min="6" max="6" width="14.7109375" style="2" bestFit="1" customWidth="1"/>
    <col min="7" max="7" width="13.5703125" style="2" bestFit="1" customWidth="1"/>
    <col min="8" max="8" width="16" style="2" bestFit="1" customWidth="1"/>
    <col min="9" max="9" width="13.7109375" style="2" bestFit="1" customWidth="1"/>
    <col min="10" max="10" width="14.5703125" style="2" bestFit="1" customWidth="1"/>
    <col min="11" max="11" width="9.42578125" style="2" bestFit="1" customWidth="1"/>
    <col min="12" max="12" width="13.5703125" style="2" bestFit="1" customWidth="1"/>
    <col min="13" max="13" width="15.28515625" style="2" bestFit="1" customWidth="1"/>
    <col min="14" max="14" width="1.42578125" style="2" customWidth="1"/>
    <col min="15" max="15" width="14.7109375" style="2" bestFit="1" customWidth="1"/>
    <col min="16" max="16" width="13.7109375" style="2" bestFit="1" customWidth="1"/>
    <col min="17" max="17" width="16.140625" style="2" bestFit="1" customWidth="1"/>
    <col min="18" max="18" width="13.7109375" style="2" bestFit="1" customWidth="1"/>
    <col min="19" max="19" width="14.7109375" style="2" bestFit="1" customWidth="1"/>
    <col min="20" max="20" width="9.42578125" style="2" bestFit="1" customWidth="1"/>
    <col min="21" max="21" width="13.5703125" style="2" bestFit="1" customWidth="1"/>
    <col min="22" max="22" width="15.28515625" style="2" bestFit="1" customWidth="1"/>
    <col min="23" max="23" width="1.42578125" style="2" customWidth="1"/>
    <col min="24" max="24" width="14.7109375" style="2" bestFit="1" customWidth="1"/>
    <col min="25" max="25" width="13.7109375" style="2" bestFit="1" customWidth="1"/>
    <col min="26" max="26" width="16.140625" style="2" bestFit="1" customWidth="1"/>
    <col min="27" max="27" width="13.7109375" style="2" bestFit="1" customWidth="1"/>
    <col min="28" max="28" width="14.7109375" style="2" bestFit="1" customWidth="1"/>
    <col min="29" max="29" width="9.42578125" style="2" bestFit="1" customWidth="1"/>
    <col min="30" max="30" width="13.5703125" style="2" bestFit="1" customWidth="1"/>
    <col min="31" max="31" width="16.140625" style="2" bestFit="1" customWidth="1"/>
    <col min="32" max="32" width="1.42578125" style="2" customWidth="1"/>
    <col min="33" max="33" width="14.7109375" style="2" bestFit="1" customWidth="1"/>
    <col min="34" max="34" width="13.7109375" style="2" bestFit="1" customWidth="1"/>
    <col min="35" max="35" width="16.140625" style="2" bestFit="1" customWidth="1"/>
    <col min="36" max="36" width="13.7109375" style="2" bestFit="1" customWidth="1"/>
    <col min="37" max="37" width="14.7109375" style="2" bestFit="1" customWidth="1"/>
    <col min="38" max="38" width="9.42578125" style="2" bestFit="1" customWidth="1"/>
    <col min="39" max="39" width="13.7109375" style="2" bestFit="1" customWidth="1"/>
    <col min="40" max="40" width="16.140625" style="2" bestFit="1" customWidth="1"/>
    <col min="41" max="41" width="1.42578125" style="2" customWidth="1"/>
    <col min="42" max="42" width="14.7109375" style="2" bestFit="1" customWidth="1"/>
    <col min="43" max="43" width="13.7109375" style="2" bestFit="1" customWidth="1"/>
    <col min="44" max="44" width="16.140625" style="2" bestFit="1" customWidth="1"/>
    <col min="45" max="45" width="13.7109375" style="2" bestFit="1" customWidth="1"/>
    <col min="46" max="46" width="14.7109375" style="2" bestFit="1" customWidth="1"/>
    <col min="47" max="47" width="11.7109375" style="2" bestFit="1" customWidth="1"/>
    <col min="48" max="48" width="13.7109375" style="2" bestFit="1" customWidth="1"/>
    <col min="49" max="49" width="16.140625" style="2" bestFit="1" customWidth="1"/>
    <col min="50" max="50" width="1.42578125" style="2" customWidth="1"/>
    <col min="51" max="51" width="14.7109375" style="2" bestFit="1" customWidth="1"/>
    <col min="52" max="52" width="13.7109375" style="2" bestFit="1" customWidth="1"/>
    <col min="53" max="53" width="16.140625" style="2" bestFit="1" customWidth="1"/>
    <col min="54" max="54" width="13.7109375" style="2" bestFit="1" customWidth="1"/>
    <col min="55" max="55" width="14.7109375" style="2" bestFit="1" customWidth="1"/>
    <col min="56" max="56" width="11.7109375" style="2" bestFit="1" customWidth="1"/>
    <col min="57" max="57" width="13.7109375" style="2" bestFit="1" customWidth="1"/>
    <col min="58" max="58" width="16.140625" style="2" bestFit="1" customWidth="1"/>
    <col min="59" max="59" width="1.42578125" style="2" customWidth="1"/>
    <col min="60" max="60" width="14.7109375" style="2" bestFit="1" customWidth="1"/>
    <col min="61" max="61" width="13.7109375" style="2" bestFit="1" customWidth="1"/>
    <col min="62" max="62" width="16.140625" style="2" bestFit="1" customWidth="1"/>
    <col min="63" max="63" width="13.7109375" style="2" bestFit="1" customWidth="1"/>
    <col min="64" max="64" width="14.7109375" style="2" bestFit="1" customWidth="1"/>
    <col min="65" max="65" width="11.7109375" style="2" bestFit="1" customWidth="1"/>
    <col min="66" max="66" width="13.7109375" style="2" bestFit="1" customWidth="1"/>
    <col min="67" max="67" width="16.140625" style="2" bestFit="1" customWidth="1"/>
    <col min="68" max="68" width="1.42578125" style="2" customWidth="1"/>
    <col min="69" max="69" width="14.7109375" style="2" bestFit="1" customWidth="1"/>
    <col min="70" max="70" width="13.7109375" style="2" bestFit="1" customWidth="1"/>
    <col min="71" max="71" width="16.140625" style="2" bestFit="1" customWidth="1"/>
    <col min="72" max="72" width="13.7109375" style="2" bestFit="1" customWidth="1"/>
    <col min="73" max="73" width="14.7109375" style="2" bestFit="1" customWidth="1"/>
    <col min="74" max="74" width="11.7109375" style="2" bestFit="1" customWidth="1"/>
    <col min="75" max="75" width="13.7109375" style="2" bestFit="1" customWidth="1"/>
    <col min="76" max="76" width="16.140625" style="2" bestFit="1" customWidth="1"/>
    <col min="77" max="77" width="1.42578125" style="2" customWidth="1"/>
    <col min="78" max="78" width="14.7109375" style="2" bestFit="1" customWidth="1"/>
    <col min="79" max="79" width="13.7109375" style="2" bestFit="1" customWidth="1"/>
    <col min="80" max="80" width="16.140625" style="2" bestFit="1" customWidth="1"/>
    <col min="81" max="81" width="13.7109375" style="2" bestFit="1" customWidth="1"/>
    <col min="82" max="82" width="14.7109375" style="2" bestFit="1" customWidth="1"/>
    <col min="83" max="83" width="11.7109375" style="2" bestFit="1" customWidth="1"/>
    <col min="84" max="84" width="13.7109375" style="2" bestFit="1" customWidth="1"/>
    <col min="85" max="85" width="16.140625" style="2" bestFit="1" customWidth="1"/>
    <col min="86" max="86" width="1.42578125" style="2" customWidth="1"/>
    <col min="87" max="87" width="14.7109375" style="2" bestFit="1" customWidth="1"/>
    <col min="88" max="88" width="13.7109375" style="2" bestFit="1" customWidth="1"/>
    <col min="89" max="89" width="16.140625" style="2" bestFit="1" customWidth="1"/>
    <col min="90" max="90" width="13.7109375" style="2" bestFit="1" customWidth="1"/>
    <col min="91" max="91" width="14.7109375" style="2" bestFit="1" customWidth="1"/>
    <col min="92" max="92" width="11.7109375" style="2" bestFit="1" customWidth="1"/>
    <col min="93" max="93" width="13.7109375" style="2" bestFit="1" customWidth="1"/>
    <col min="94" max="94" width="16.140625" style="2" bestFit="1" customWidth="1"/>
    <col min="95" max="95" width="1.42578125" style="2" customWidth="1"/>
    <col min="96" max="96" width="14.7109375" style="2" bestFit="1" customWidth="1"/>
    <col min="97" max="97" width="13.7109375" style="2" bestFit="1" customWidth="1"/>
    <col min="98" max="98" width="16.140625" style="2" bestFit="1" customWidth="1"/>
    <col min="99" max="99" width="13.7109375" style="2" bestFit="1" customWidth="1"/>
    <col min="100" max="100" width="14.7109375" style="2" bestFit="1" customWidth="1"/>
    <col min="101" max="101" width="9.42578125" style="2" bestFit="1" customWidth="1"/>
    <col min="102" max="102" width="13.7109375" style="2" bestFit="1" customWidth="1"/>
    <col min="103" max="103" width="16.140625" style="2" bestFit="1" customWidth="1"/>
    <col min="104" max="104" width="1.42578125" style="2" customWidth="1"/>
    <col min="105" max="105" width="14.7109375" style="2" bestFit="1" customWidth="1"/>
    <col min="106" max="106" width="13.7109375" style="2" bestFit="1" customWidth="1"/>
    <col min="107" max="107" width="16.140625" style="2" bestFit="1" customWidth="1"/>
    <col min="108" max="108" width="13.7109375" style="2" bestFit="1" customWidth="1"/>
    <col min="109" max="109" width="14.7109375" style="2" bestFit="1" customWidth="1"/>
    <col min="110" max="110" width="9.42578125" style="2" bestFit="1" customWidth="1"/>
    <col min="111" max="111" width="13.140625" style="2" bestFit="1" customWidth="1"/>
    <col min="112" max="112" width="16.140625" style="2" bestFit="1" customWidth="1"/>
    <col min="113" max="113" width="1.42578125" style="2" customWidth="1"/>
    <col min="114" max="16384" width="9.140625" style="2"/>
  </cols>
  <sheetData>
    <row r="1" spans="1:113">
      <c r="B1" s="17" t="s">
        <v>130</v>
      </c>
      <c r="D1" s="3" t="s">
        <v>4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5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6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123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B7" s="17"/>
      <c r="E7" s="21"/>
      <c r="F7" s="22" t="s">
        <v>7</v>
      </c>
      <c r="G7" s="22" t="s">
        <v>7</v>
      </c>
      <c r="H7" s="22" t="s">
        <v>7</v>
      </c>
      <c r="I7" s="22" t="s">
        <v>7</v>
      </c>
      <c r="J7" s="22" t="s">
        <v>7</v>
      </c>
      <c r="K7" s="22" t="s">
        <v>7</v>
      </c>
      <c r="L7" s="22" t="s">
        <v>7</v>
      </c>
      <c r="M7" s="22" t="s">
        <v>7</v>
      </c>
      <c r="N7" s="21"/>
      <c r="O7" s="22" t="s">
        <v>8</v>
      </c>
      <c r="P7" s="22" t="s">
        <v>8</v>
      </c>
      <c r="Q7" s="22" t="s">
        <v>8</v>
      </c>
      <c r="R7" s="22" t="s">
        <v>8</v>
      </c>
      <c r="S7" s="22" t="s">
        <v>8</v>
      </c>
      <c r="T7" s="22" t="s">
        <v>8</v>
      </c>
      <c r="U7" s="22" t="s">
        <v>8</v>
      </c>
      <c r="V7" s="22" t="s">
        <v>8</v>
      </c>
      <c r="W7" s="21"/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1"/>
      <c r="AG7" s="22" t="s">
        <v>10</v>
      </c>
      <c r="AH7" s="22" t="s">
        <v>10</v>
      </c>
      <c r="AI7" s="22" t="s">
        <v>10</v>
      </c>
      <c r="AJ7" s="22" t="s">
        <v>10</v>
      </c>
      <c r="AK7" s="22" t="s">
        <v>10</v>
      </c>
      <c r="AL7" s="22" t="s">
        <v>10</v>
      </c>
      <c r="AM7" s="22" t="s">
        <v>10</v>
      </c>
      <c r="AN7" s="22" t="s">
        <v>10</v>
      </c>
      <c r="AO7" s="21"/>
      <c r="AP7" s="22" t="s">
        <v>11</v>
      </c>
      <c r="AQ7" s="22" t="s">
        <v>11</v>
      </c>
      <c r="AR7" s="22" t="s">
        <v>11</v>
      </c>
      <c r="AS7" s="22" t="s">
        <v>11</v>
      </c>
      <c r="AT7" s="22" t="s">
        <v>11</v>
      </c>
      <c r="AU7" s="22" t="s">
        <v>11</v>
      </c>
      <c r="AV7" s="22" t="s">
        <v>11</v>
      </c>
      <c r="AW7" s="22" t="s">
        <v>11</v>
      </c>
      <c r="AX7" s="21"/>
      <c r="AY7" s="22" t="s">
        <v>12</v>
      </c>
      <c r="AZ7" s="22" t="s">
        <v>12</v>
      </c>
      <c r="BA7" s="22" t="s">
        <v>12</v>
      </c>
      <c r="BB7" s="22" t="s">
        <v>12</v>
      </c>
      <c r="BC7" s="22" t="s">
        <v>12</v>
      </c>
      <c r="BD7" s="22" t="s">
        <v>12</v>
      </c>
      <c r="BE7" s="22" t="s">
        <v>12</v>
      </c>
      <c r="BF7" s="22" t="s">
        <v>12</v>
      </c>
      <c r="BG7" s="21"/>
      <c r="BH7" s="22" t="s">
        <v>13</v>
      </c>
      <c r="BI7" s="22" t="s">
        <v>13</v>
      </c>
      <c r="BJ7" s="22" t="s">
        <v>13</v>
      </c>
      <c r="BK7" s="22" t="s">
        <v>13</v>
      </c>
      <c r="BL7" s="22" t="s">
        <v>13</v>
      </c>
      <c r="BM7" s="22" t="s">
        <v>13</v>
      </c>
      <c r="BN7" s="22" t="s">
        <v>13</v>
      </c>
      <c r="BO7" s="22" t="s">
        <v>13</v>
      </c>
      <c r="BP7" s="21"/>
      <c r="BQ7" s="22" t="s">
        <v>1</v>
      </c>
      <c r="BR7" s="22" t="s">
        <v>1</v>
      </c>
      <c r="BS7" s="22" t="s">
        <v>1</v>
      </c>
      <c r="BT7" s="22" t="s">
        <v>1</v>
      </c>
      <c r="BU7" s="22" t="s">
        <v>1</v>
      </c>
      <c r="BV7" s="22" t="s">
        <v>1</v>
      </c>
      <c r="BW7" s="22" t="s">
        <v>1</v>
      </c>
      <c r="BX7" s="22" t="s">
        <v>1</v>
      </c>
      <c r="BY7" s="21"/>
      <c r="BZ7" s="22" t="s">
        <v>14</v>
      </c>
      <c r="CA7" s="22" t="s">
        <v>14</v>
      </c>
      <c r="CB7" s="22" t="s">
        <v>14</v>
      </c>
      <c r="CC7" s="22" t="s">
        <v>14</v>
      </c>
      <c r="CD7" s="22" t="s">
        <v>14</v>
      </c>
      <c r="CE7" s="22" t="s">
        <v>14</v>
      </c>
      <c r="CF7" s="22" t="s">
        <v>14</v>
      </c>
      <c r="CG7" s="22" t="s">
        <v>14</v>
      </c>
      <c r="CH7" s="21"/>
      <c r="CI7" s="22" t="s">
        <v>15</v>
      </c>
      <c r="CJ7" s="22" t="s">
        <v>15</v>
      </c>
      <c r="CK7" s="22" t="s">
        <v>15</v>
      </c>
      <c r="CL7" s="22" t="s">
        <v>15</v>
      </c>
      <c r="CM7" s="22" t="s">
        <v>15</v>
      </c>
      <c r="CN7" s="22" t="s">
        <v>15</v>
      </c>
      <c r="CO7" s="22" t="s">
        <v>15</v>
      </c>
      <c r="CP7" s="22" t="s">
        <v>15</v>
      </c>
      <c r="CQ7" s="21"/>
      <c r="CR7" s="22" t="s">
        <v>16</v>
      </c>
      <c r="CS7" s="22" t="s">
        <v>16</v>
      </c>
      <c r="CT7" s="22" t="s">
        <v>16</v>
      </c>
      <c r="CU7" s="22" t="s">
        <v>16</v>
      </c>
      <c r="CV7" s="22" t="s">
        <v>16</v>
      </c>
      <c r="CW7" s="22" t="s">
        <v>16</v>
      </c>
      <c r="CX7" s="22" t="s">
        <v>16</v>
      </c>
      <c r="CY7" s="22" t="s">
        <v>16</v>
      </c>
      <c r="CZ7" s="21"/>
      <c r="DA7" s="22" t="s">
        <v>17</v>
      </c>
      <c r="DB7" s="22" t="s">
        <v>17</v>
      </c>
      <c r="DC7" s="22" t="s">
        <v>17</v>
      </c>
      <c r="DD7" s="22" t="s">
        <v>17</v>
      </c>
      <c r="DE7" s="22" t="s">
        <v>17</v>
      </c>
      <c r="DF7" s="22" t="s">
        <v>17</v>
      </c>
      <c r="DG7" s="22" t="s">
        <v>17</v>
      </c>
      <c r="DH7" s="22" t="s">
        <v>17</v>
      </c>
      <c r="DI7" s="21"/>
    </row>
    <row r="8" spans="1:113" ht="38.25">
      <c r="A8" s="16" t="s">
        <v>129</v>
      </c>
      <c r="B8" s="17" t="s">
        <v>134</v>
      </c>
      <c r="E8" s="9"/>
      <c r="F8" s="1" t="s">
        <v>18</v>
      </c>
      <c r="G8" s="1" t="s">
        <v>19</v>
      </c>
      <c r="H8" s="1" t="s">
        <v>20</v>
      </c>
      <c r="I8" s="1" t="s">
        <v>21</v>
      </c>
      <c r="J8" s="1" t="s">
        <v>22</v>
      </c>
      <c r="K8" s="1" t="s">
        <v>23</v>
      </c>
      <c r="L8" s="1" t="s">
        <v>24</v>
      </c>
      <c r="M8" s="1" t="s">
        <v>2</v>
      </c>
      <c r="N8" s="9"/>
      <c r="O8" s="1" t="s">
        <v>18</v>
      </c>
      <c r="P8" s="1" t="s">
        <v>19</v>
      </c>
      <c r="Q8" s="1" t="s">
        <v>20</v>
      </c>
      <c r="R8" s="1" t="s">
        <v>21</v>
      </c>
      <c r="S8" s="1" t="s">
        <v>22</v>
      </c>
      <c r="T8" s="1" t="s">
        <v>23</v>
      </c>
      <c r="U8" s="1" t="s">
        <v>24</v>
      </c>
      <c r="V8" s="1" t="s">
        <v>2</v>
      </c>
      <c r="W8" s="9"/>
      <c r="X8" s="1" t="s">
        <v>18</v>
      </c>
      <c r="Y8" s="1" t="s">
        <v>19</v>
      </c>
      <c r="Z8" s="1" t="s">
        <v>20</v>
      </c>
      <c r="AA8" s="1" t="s">
        <v>21</v>
      </c>
      <c r="AB8" s="1" t="s">
        <v>22</v>
      </c>
      <c r="AC8" s="1" t="s">
        <v>23</v>
      </c>
      <c r="AD8" s="1" t="s">
        <v>24</v>
      </c>
      <c r="AE8" s="1" t="s">
        <v>2</v>
      </c>
      <c r="AF8" s="9"/>
      <c r="AG8" s="1" t="s">
        <v>18</v>
      </c>
      <c r="AH8" s="1" t="s">
        <v>19</v>
      </c>
      <c r="AI8" s="1" t="s">
        <v>20</v>
      </c>
      <c r="AJ8" s="1" t="s">
        <v>21</v>
      </c>
      <c r="AK8" s="1" t="s">
        <v>22</v>
      </c>
      <c r="AL8" s="1" t="s">
        <v>23</v>
      </c>
      <c r="AM8" s="1" t="s">
        <v>24</v>
      </c>
      <c r="AN8" s="1" t="s">
        <v>2</v>
      </c>
      <c r="AO8" s="9"/>
      <c r="AP8" s="1" t="s">
        <v>18</v>
      </c>
      <c r="AQ8" s="1" t="s">
        <v>19</v>
      </c>
      <c r="AR8" s="1" t="s">
        <v>20</v>
      </c>
      <c r="AS8" s="1" t="s">
        <v>21</v>
      </c>
      <c r="AT8" s="1" t="s">
        <v>22</v>
      </c>
      <c r="AU8" s="1" t="s">
        <v>23</v>
      </c>
      <c r="AV8" s="1" t="s">
        <v>24</v>
      </c>
      <c r="AW8" s="1" t="s">
        <v>2</v>
      </c>
      <c r="AX8" s="9"/>
      <c r="AY8" s="1" t="s">
        <v>18</v>
      </c>
      <c r="AZ8" s="1" t="s">
        <v>19</v>
      </c>
      <c r="BA8" s="1" t="s">
        <v>20</v>
      </c>
      <c r="BB8" s="1" t="s">
        <v>21</v>
      </c>
      <c r="BC8" s="1" t="s">
        <v>22</v>
      </c>
      <c r="BD8" s="1" t="s">
        <v>23</v>
      </c>
      <c r="BE8" s="1" t="s">
        <v>24</v>
      </c>
      <c r="BF8" s="1" t="s">
        <v>2</v>
      </c>
      <c r="BG8" s="9"/>
      <c r="BH8" s="1" t="s">
        <v>18</v>
      </c>
      <c r="BI8" s="1" t="s">
        <v>19</v>
      </c>
      <c r="BJ8" s="1" t="s">
        <v>20</v>
      </c>
      <c r="BK8" s="1" t="s">
        <v>21</v>
      </c>
      <c r="BL8" s="1" t="s">
        <v>22</v>
      </c>
      <c r="BM8" s="1" t="s">
        <v>23</v>
      </c>
      <c r="BN8" s="1" t="s">
        <v>24</v>
      </c>
      <c r="BO8" s="1" t="s">
        <v>2</v>
      </c>
      <c r="BP8" s="9"/>
      <c r="BQ8" s="1" t="s">
        <v>18</v>
      </c>
      <c r="BR8" s="1" t="s">
        <v>19</v>
      </c>
      <c r="BS8" s="1" t="s">
        <v>20</v>
      </c>
      <c r="BT8" s="1" t="s">
        <v>21</v>
      </c>
      <c r="BU8" s="1" t="s">
        <v>22</v>
      </c>
      <c r="BV8" s="1" t="s">
        <v>23</v>
      </c>
      <c r="BW8" s="1" t="s">
        <v>24</v>
      </c>
      <c r="BX8" s="1" t="s">
        <v>2</v>
      </c>
      <c r="BY8" s="9"/>
      <c r="BZ8" s="1" t="s">
        <v>18</v>
      </c>
      <c r="CA8" s="1" t="s">
        <v>19</v>
      </c>
      <c r="CB8" s="1" t="s">
        <v>20</v>
      </c>
      <c r="CC8" s="1" t="s">
        <v>21</v>
      </c>
      <c r="CD8" s="1" t="s">
        <v>22</v>
      </c>
      <c r="CE8" s="1" t="s">
        <v>23</v>
      </c>
      <c r="CF8" s="1" t="s">
        <v>24</v>
      </c>
      <c r="CG8" s="1" t="s">
        <v>2</v>
      </c>
      <c r="CH8" s="9"/>
      <c r="CI8" s="1" t="s">
        <v>18</v>
      </c>
      <c r="CJ8" s="1" t="s">
        <v>19</v>
      </c>
      <c r="CK8" s="1" t="s">
        <v>20</v>
      </c>
      <c r="CL8" s="1" t="s">
        <v>21</v>
      </c>
      <c r="CM8" s="1" t="s">
        <v>22</v>
      </c>
      <c r="CN8" s="1" t="s">
        <v>23</v>
      </c>
      <c r="CO8" s="1" t="s">
        <v>24</v>
      </c>
      <c r="CP8" s="1" t="s">
        <v>2</v>
      </c>
      <c r="CQ8" s="9"/>
      <c r="CR8" s="1" t="s">
        <v>18</v>
      </c>
      <c r="CS8" s="1" t="s">
        <v>19</v>
      </c>
      <c r="CT8" s="1" t="s">
        <v>20</v>
      </c>
      <c r="CU8" s="1" t="s">
        <v>21</v>
      </c>
      <c r="CV8" s="1" t="s">
        <v>22</v>
      </c>
      <c r="CW8" s="1" t="s">
        <v>23</v>
      </c>
      <c r="CX8" s="1" t="s">
        <v>24</v>
      </c>
      <c r="CY8" s="1" t="s">
        <v>2</v>
      </c>
      <c r="CZ8" s="9"/>
      <c r="DA8" s="1" t="s">
        <v>18</v>
      </c>
      <c r="DB8" s="1" t="s">
        <v>19</v>
      </c>
      <c r="DC8" s="1" t="s">
        <v>20</v>
      </c>
      <c r="DD8" s="1" t="s">
        <v>21</v>
      </c>
      <c r="DE8" s="1" t="s">
        <v>22</v>
      </c>
      <c r="DF8" s="1" t="s">
        <v>23</v>
      </c>
      <c r="DG8" s="1" t="s">
        <v>24</v>
      </c>
      <c r="DH8" s="1" t="s">
        <v>2</v>
      </c>
      <c r="DI8" s="9"/>
    </row>
    <row r="9" spans="1:113">
      <c r="A9" s="2" t="str">
        <f>INDEX(Map!$A$6:$B$70,MATCH('FY10 Essbase'!C9,Map!$A$6:$A$70,0),2)</f>
        <v>001DIV</v>
      </c>
      <c r="B9" s="17" t="s">
        <v>135</v>
      </c>
      <c r="C9" s="3" t="s">
        <v>79</v>
      </c>
      <c r="D9" s="3" t="s">
        <v>37</v>
      </c>
      <c r="E9" s="10"/>
      <c r="F9" s="4">
        <v>5713.15</v>
      </c>
      <c r="G9" s="4">
        <v>518.76</v>
      </c>
      <c r="H9" s="4">
        <v>36014.22</v>
      </c>
      <c r="I9" s="4">
        <v>3270.16</v>
      </c>
      <c r="J9" s="4">
        <v>-3669.47</v>
      </c>
      <c r="K9" s="5">
        <v>0</v>
      </c>
      <c r="L9" s="4">
        <v>-333.19</v>
      </c>
      <c r="M9" s="4">
        <v>29049.81</v>
      </c>
      <c r="N9" s="10"/>
      <c r="O9" s="4">
        <v>5713.15</v>
      </c>
      <c r="P9" s="4">
        <v>518.76</v>
      </c>
      <c r="Q9" s="4">
        <v>36014.22</v>
      </c>
      <c r="R9" s="4">
        <v>3270.16</v>
      </c>
      <c r="S9" s="4">
        <v>-3669.47</v>
      </c>
      <c r="T9" s="5">
        <v>0</v>
      </c>
      <c r="U9" s="4">
        <v>-333.19</v>
      </c>
      <c r="V9" s="4">
        <v>29049.81</v>
      </c>
      <c r="W9" s="10"/>
      <c r="X9" s="4">
        <v>5713.15</v>
      </c>
      <c r="Y9" s="4">
        <v>518.76</v>
      </c>
      <c r="Z9" s="4">
        <v>36014.22</v>
      </c>
      <c r="AA9" s="4">
        <v>3270.16</v>
      </c>
      <c r="AB9" s="4">
        <v>-3669.47</v>
      </c>
      <c r="AC9" s="5">
        <v>0</v>
      </c>
      <c r="AD9" s="4">
        <v>-333.19</v>
      </c>
      <c r="AE9" s="4">
        <v>29049.81</v>
      </c>
      <c r="AF9" s="10"/>
      <c r="AG9" s="4">
        <v>5713.15</v>
      </c>
      <c r="AH9" s="4">
        <v>518.76</v>
      </c>
      <c r="AI9" s="4">
        <v>36014.22</v>
      </c>
      <c r="AJ9" s="4">
        <v>3270.16</v>
      </c>
      <c r="AK9" s="4">
        <v>-3669.47</v>
      </c>
      <c r="AL9" s="5">
        <v>0</v>
      </c>
      <c r="AM9" s="4">
        <v>-333.19</v>
      </c>
      <c r="AN9" s="4">
        <v>29049.81</v>
      </c>
      <c r="AO9" s="10"/>
      <c r="AP9" s="4">
        <v>5713.15</v>
      </c>
      <c r="AQ9" s="4">
        <v>518.76</v>
      </c>
      <c r="AR9" s="4">
        <v>36014.22</v>
      </c>
      <c r="AS9" s="4">
        <v>3270.16</v>
      </c>
      <c r="AT9" s="4">
        <v>-3669.47</v>
      </c>
      <c r="AU9" s="5">
        <v>0</v>
      </c>
      <c r="AV9" s="4">
        <v>-333.19</v>
      </c>
      <c r="AW9" s="4">
        <v>29049.81</v>
      </c>
      <c r="AX9" s="10"/>
      <c r="AY9" s="4">
        <v>5713.15</v>
      </c>
      <c r="AZ9" s="4">
        <v>518.76</v>
      </c>
      <c r="BA9" s="4">
        <v>36014.22</v>
      </c>
      <c r="BB9" s="4">
        <v>3270.16</v>
      </c>
      <c r="BC9" s="4">
        <v>-3669.47</v>
      </c>
      <c r="BD9" s="5">
        <v>0</v>
      </c>
      <c r="BE9" s="4">
        <v>-333.19</v>
      </c>
      <c r="BF9" s="4">
        <v>29049.81</v>
      </c>
      <c r="BG9" s="10"/>
      <c r="BH9" s="4">
        <v>5713.15</v>
      </c>
      <c r="BI9" s="4">
        <v>518.76</v>
      </c>
      <c r="BJ9" s="4">
        <v>36014.22</v>
      </c>
      <c r="BK9" s="4">
        <v>3270.16</v>
      </c>
      <c r="BL9" s="4">
        <v>-3669.47</v>
      </c>
      <c r="BM9" s="5">
        <v>0</v>
      </c>
      <c r="BN9" s="4">
        <v>-333.19</v>
      </c>
      <c r="BO9" s="4">
        <v>29049.81</v>
      </c>
      <c r="BP9" s="10"/>
      <c r="BQ9" s="4">
        <v>5713.15</v>
      </c>
      <c r="BR9" s="4">
        <v>518.76</v>
      </c>
      <c r="BS9" s="4">
        <v>36014.22</v>
      </c>
      <c r="BT9" s="4">
        <v>3270.16</v>
      </c>
      <c r="BU9" s="4">
        <v>-3669.47</v>
      </c>
      <c r="BV9" s="5">
        <v>0</v>
      </c>
      <c r="BW9" s="4">
        <v>-333.19</v>
      </c>
      <c r="BX9" s="4">
        <v>29049.81</v>
      </c>
      <c r="BY9" s="10"/>
      <c r="BZ9" s="4">
        <v>5713.15</v>
      </c>
      <c r="CA9" s="4">
        <v>518.76</v>
      </c>
      <c r="CB9" s="4">
        <v>26039.919999999998</v>
      </c>
      <c r="CC9" s="4">
        <v>2364.4699999999998</v>
      </c>
      <c r="CD9" s="4">
        <v>-3669.47</v>
      </c>
      <c r="CE9" s="5">
        <v>0</v>
      </c>
      <c r="CF9" s="4">
        <v>-333.19</v>
      </c>
      <c r="CG9" s="4">
        <v>18169.82</v>
      </c>
      <c r="CH9" s="10"/>
      <c r="CI9" s="4">
        <v>5713.15</v>
      </c>
      <c r="CJ9" s="4">
        <v>518.76</v>
      </c>
      <c r="CK9" s="4">
        <v>26039.919999999998</v>
      </c>
      <c r="CL9" s="4">
        <v>2364.4699999999998</v>
      </c>
      <c r="CM9" s="4">
        <v>-3669.47</v>
      </c>
      <c r="CN9" s="5">
        <v>0</v>
      </c>
      <c r="CO9" s="4">
        <v>-333.19</v>
      </c>
      <c r="CP9" s="4">
        <v>18169.82</v>
      </c>
      <c r="CQ9" s="10"/>
      <c r="CR9" s="4">
        <v>5713.15</v>
      </c>
      <c r="CS9" s="4">
        <v>518.76</v>
      </c>
      <c r="CT9" s="4">
        <v>26039.919999999998</v>
      </c>
      <c r="CU9" s="4">
        <v>2364.4699999999998</v>
      </c>
      <c r="CV9" s="4">
        <v>-3669.47</v>
      </c>
      <c r="CW9" s="5">
        <v>0</v>
      </c>
      <c r="CX9" s="4">
        <v>-333.19</v>
      </c>
      <c r="CY9" s="4">
        <v>18169.82</v>
      </c>
      <c r="CZ9" s="10"/>
      <c r="DA9" s="4">
        <v>422.98</v>
      </c>
      <c r="DB9" s="4">
        <v>38.409999999999997</v>
      </c>
      <c r="DC9" s="4">
        <v>41982.78</v>
      </c>
      <c r="DD9" s="4">
        <v>3812.12</v>
      </c>
      <c r="DE9" s="4">
        <v>-3669.47</v>
      </c>
      <c r="DF9" s="5">
        <v>0</v>
      </c>
      <c r="DG9" s="4">
        <v>-333.19</v>
      </c>
      <c r="DH9" s="4">
        <v>41330.85</v>
      </c>
      <c r="DI9" s="10"/>
    </row>
    <row r="10" spans="1:113">
      <c r="A10" s="2" t="str">
        <f>INDEX(Map!$A$6:$B$70,MATCH('FY10 Essbase'!C10,Map!$A$6:$A$70,0),2)</f>
        <v>002DIV</v>
      </c>
      <c r="B10" s="17" t="s">
        <v>136</v>
      </c>
      <c r="C10" s="3" t="s">
        <v>105</v>
      </c>
      <c r="D10" s="3" t="s">
        <v>63</v>
      </c>
      <c r="E10" s="10"/>
      <c r="F10" s="5">
        <v>62604529.409999996</v>
      </c>
      <c r="G10" s="5">
        <v>5684609.3899999997</v>
      </c>
      <c r="H10" s="5">
        <v>25179752.870000001</v>
      </c>
      <c r="I10" s="5">
        <v>2286369.0699999998</v>
      </c>
      <c r="J10" s="5">
        <v>32459475.93</v>
      </c>
      <c r="K10" s="5">
        <v>0</v>
      </c>
      <c r="L10" s="5">
        <v>2952784.13</v>
      </c>
      <c r="M10" s="5">
        <v>-5410756.7999999933</v>
      </c>
      <c r="N10" s="10"/>
      <c r="O10" s="5">
        <v>62604529.409999996</v>
      </c>
      <c r="P10" s="5">
        <v>5684609.3899999997</v>
      </c>
      <c r="Q10" s="5">
        <v>25179752.870000001</v>
      </c>
      <c r="R10" s="5">
        <v>2286369.0699999998</v>
      </c>
      <c r="S10" s="5">
        <v>32911673.68</v>
      </c>
      <c r="T10" s="5">
        <v>0</v>
      </c>
      <c r="U10" s="5">
        <v>2981171.57</v>
      </c>
      <c r="V10" s="5">
        <v>-4930171.6099999957</v>
      </c>
      <c r="W10" s="10"/>
      <c r="X10" s="5">
        <v>62604529.409999996</v>
      </c>
      <c r="Y10" s="5">
        <v>5684609.3899999997</v>
      </c>
      <c r="Z10" s="5">
        <v>20637043.32</v>
      </c>
      <c r="AA10" s="5">
        <v>1851877.05</v>
      </c>
      <c r="AB10" s="5">
        <v>33140558.059999999</v>
      </c>
      <c r="AC10" s="5">
        <v>0</v>
      </c>
      <c r="AD10" s="5">
        <v>2996798.24</v>
      </c>
      <c r="AE10" s="5">
        <v>-9662862.129999999</v>
      </c>
      <c r="AF10" s="10"/>
      <c r="AG10" s="5">
        <v>62604529.409999996</v>
      </c>
      <c r="AH10" s="5">
        <v>5684609.3899999997</v>
      </c>
      <c r="AI10" s="5">
        <v>20637043.32</v>
      </c>
      <c r="AJ10" s="5">
        <v>1851877.05</v>
      </c>
      <c r="AK10" s="5">
        <v>33167409</v>
      </c>
      <c r="AL10" s="5">
        <v>0</v>
      </c>
      <c r="AM10" s="5">
        <v>3000880.15</v>
      </c>
      <c r="AN10" s="5">
        <v>-9631929.2799999975</v>
      </c>
      <c r="AO10" s="10"/>
      <c r="AP10" s="5">
        <v>62604529.409999996</v>
      </c>
      <c r="AQ10" s="5">
        <v>5684609.3899999997</v>
      </c>
      <c r="AR10" s="5">
        <v>20637043.32</v>
      </c>
      <c r="AS10" s="5">
        <v>1851877.05</v>
      </c>
      <c r="AT10" s="5">
        <v>32961590.699999999</v>
      </c>
      <c r="AU10" s="5">
        <v>0</v>
      </c>
      <c r="AV10" s="5">
        <v>2991666.67</v>
      </c>
      <c r="AW10" s="5">
        <v>-9846961.0599999987</v>
      </c>
      <c r="AX10" s="10"/>
      <c r="AY10" s="5">
        <v>62604529.409999996</v>
      </c>
      <c r="AZ10" s="5">
        <v>5684609.3899999997</v>
      </c>
      <c r="BA10" s="5">
        <v>20657944.280000001</v>
      </c>
      <c r="BB10" s="5">
        <v>1853071.39</v>
      </c>
      <c r="BC10" s="5">
        <v>33753451.920000002</v>
      </c>
      <c r="BD10" s="5">
        <v>0</v>
      </c>
      <c r="BE10" s="5">
        <v>3039463.45</v>
      </c>
      <c r="BF10" s="5">
        <v>-8985207.7599999905</v>
      </c>
      <c r="BG10" s="10"/>
      <c r="BH10" s="5">
        <v>62604529.409999996</v>
      </c>
      <c r="BI10" s="5">
        <v>5684609.3899999997</v>
      </c>
      <c r="BJ10" s="5">
        <v>20657944.280000001</v>
      </c>
      <c r="BK10" s="5">
        <v>1853071.39</v>
      </c>
      <c r="BL10" s="5">
        <v>33974021.479999997</v>
      </c>
      <c r="BM10" s="5">
        <v>0</v>
      </c>
      <c r="BN10" s="5">
        <v>3054614.98</v>
      </c>
      <c r="BO10" s="5">
        <v>-8749486.6700000018</v>
      </c>
      <c r="BP10" s="10"/>
      <c r="BQ10" s="5">
        <v>62604529.409999996</v>
      </c>
      <c r="BR10" s="5">
        <v>5684609.3899999997</v>
      </c>
      <c r="BS10" s="5">
        <v>20657944.280000001</v>
      </c>
      <c r="BT10" s="5">
        <v>1853071.39</v>
      </c>
      <c r="BU10" s="5">
        <v>33280744.469999999</v>
      </c>
      <c r="BV10" s="5">
        <v>0</v>
      </c>
      <c r="BW10" s="5">
        <v>3017546.51</v>
      </c>
      <c r="BX10" s="5">
        <v>-9479832.1499999985</v>
      </c>
      <c r="BY10" s="10"/>
      <c r="BZ10" s="5">
        <v>90656150.700000003</v>
      </c>
      <c r="CA10" s="5">
        <v>6264989</v>
      </c>
      <c r="CB10" s="5">
        <v>29959025.609999999</v>
      </c>
      <c r="CC10" s="5">
        <v>767456.62</v>
      </c>
      <c r="CD10" s="5">
        <v>29205573.870000001</v>
      </c>
      <c r="CE10" s="5">
        <v>0</v>
      </c>
      <c r="CF10" s="5">
        <v>2658227.71</v>
      </c>
      <c r="CG10" s="5">
        <v>-34330855.890000008</v>
      </c>
      <c r="CH10" s="10"/>
      <c r="CI10" s="5">
        <v>90656150.700000003</v>
      </c>
      <c r="CJ10" s="5">
        <v>6264989</v>
      </c>
      <c r="CK10" s="5">
        <v>29959025.609999999</v>
      </c>
      <c r="CL10" s="5">
        <v>767456.62</v>
      </c>
      <c r="CM10" s="5">
        <v>29281272.870000001</v>
      </c>
      <c r="CN10" s="5">
        <v>0</v>
      </c>
      <c r="CO10" s="5">
        <v>2665100.7200000002</v>
      </c>
      <c r="CP10" s="5">
        <v>-34248283.880000003</v>
      </c>
      <c r="CQ10" s="10"/>
      <c r="CR10" s="5">
        <v>90656150.700000003</v>
      </c>
      <c r="CS10" s="5">
        <v>6264989</v>
      </c>
      <c r="CT10" s="5">
        <v>29959025.609999999</v>
      </c>
      <c r="CU10" s="5">
        <v>767456.62</v>
      </c>
      <c r="CV10" s="5">
        <v>29623435.5</v>
      </c>
      <c r="CW10" s="5">
        <v>0</v>
      </c>
      <c r="CX10" s="5">
        <v>2687200.21</v>
      </c>
      <c r="CY10" s="5">
        <v>-33884021.760000005</v>
      </c>
      <c r="CZ10" s="10"/>
      <c r="DA10" s="5">
        <v>118639693.56999999</v>
      </c>
      <c r="DB10" s="5">
        <v>5719000.7999999998</v>
      </c>
      <c r="DC10" s="4">
        <v>20242975.690000001</v>
      </c>
      <c r="DD10" s="4">
        <v>1838100.39</v>
      </c>
      <c r="DE10" s="5">
        <v>21138662.170000002</v>
      </c>
      <c r="DF10" s="5">
        <v>0</v>
      </c>
      <c r="DG10" s="5">
        <v>2237520.14</v>
      </c>
      <c r="DH10" s="4">
        <v>-78901435.979999989</v>
      </c>
      <c r="DI10" s="10"/>
    </row>
    <row r="11" spans="1:113">
      <c r="A11" s="2" t="str">
        <f>INDEX(Map!$A$6:$B$70,MATCH('FY10 Essbase'!C11,Map!$A$6:$A$70,0),2)</f>
        <v>003DIV</v>
      </c>
      <c r="B11" s="17" t="s">
        <v>134</v>
      </c>
      <c r="C11" s="3" t="s">
        <v>77</v>
      </c>
      <c r="D11" s="3" t="s">
        <v>35</v>
      </c>
      <c r="E11" s="10"/>
      <c r="F11" s="4">
        <v>1599342.25</v>
      </c>
      <c r="G11" s="4">
        <v>145223.29</v>
      </c>
      <c r="H11" s="4">
        <v>12692837.880000001</v>
      </c>
      <c r="I11" s="4">
        <v>1152533.6299999999</v>
      </c>
      <c r="J11" s="4">
        <v>1394529.22</v>
      </c>
      <c r="K11" s="5">
        <v>0</v>
      </c>
      <c r="L11" s="4">
        <v>126625.88</v>
      </c>
      <c r="M11" s="4">
        <v>13621961.07</v>
      </c>
      <c r="N11" s="10"/>
      <c r="O11" s="4">
        <v>1599342.25</v>
      </c>
      <c r="P11" s="4">
        <v>145223.29</v>
      </c>
      <c r="Q11" s="4">
        <v>12692837.880000001</v>
      </c>
      <c r="R11" s="4">
        <v>1152533.6299999999</v>
      </c>
      <c r="S11" s="4">
        <v>1394529.22</v>
      </c>
      <c r="T11" s="5">
        <v>0</v>
      </c>
      <c r="U11" s="4">
        <v>126625.88</v>
      </c>
      <c r="V11" s="4">
        <v>13621961.07</v>
      </c>
      <c r="W11" s="10"/>
      <c r="X11" s="4">
        <v>1599342.25</v>
      </c>
      <c r="Y11" s="4">
        <v>145223.29</v>
      </c>
      <c r="Z11" s="4">
        <v>12692837.880000001</v>
      </c>
      <c r="AA11" s="4">
        <v>1152533.6299999999</v>
      </c>
      <c r="AB11" s="4">
        <v>1394529.22</v>
      </c>
      <c r="AC11" s="5">
        <v>0</v>
      </c>
      <c r="AD11" s="4">
        <v>126625.88</v>
      </c>
      <c r="AE11" s="4">
        <v>13621961.07</v>
      </c>
      <c r="AF11" s="10"/>
      <c r="AG11" s="4">
        <v>1599342.25</v>
      </c>
      <c r="AH11" s="4">
        <v>145223.29</v>
      </c>
      <c r="AI11" s="4">
        <v>12692837.880000001</v>
      </c>
      <c r="AJ11" s="4">
        <v>1152533.6299999999</v>
      </c>
      <c r="AK11" s="4">
        <v>1394529.22</v>
      </c>
      <c r="AL11" s="5">
        <v>0</v>
      </c>
      <c r="AM11" s="4">
        <v>126625.88</v>
      </c>
      <c r="AN11" s="4">
        <v>13621961.07</v>
      </c>
      <c r="AO11" s="10"/>
      <c r="AP11" s="4">
        <v>1599342.25</v>
      </c>
      <c r="AQ11" s="4">
        <v>145223.29</v>
      </c>
      <c r="AR11" s="4">
        <v>12692837.880000001</v>
      </c>
      <c r="AS11" s="4">
        <v>1152533.6299999999</v>
      </c>
      <c r="AT11" s="4">
        <v>1394529.22</v>
      </c>
      <c r="AU11" s="5">
        <v>0</v>
      </c>
      <c r="AV11" s="4">
        <v>126625.88</v>
      </c>
      <c r="AW11" s="4">
        <v>13621961.07</v>
      </c>
      <c r="AX11" s="10"/>
      <c r="AY11" s="4">
        <v>1599342.25</v>
      </c>
      <c r="AZ11" s="4">
        <v>145223.29</v>
      </c>
      <c r="BA11" s="4">
        <v>12692837.880000001</v>
      </c>
      <c r="BB11" s="4">
        <v>1152533.6299999999</v>
      </c>
      <c r="BC11" s="4">
        <v>1394529.22</v>
      </c>
      <c r="BD11" s="5">
        <v>0</v>
      </c>
      <c r="BE11" s="4">
        <v>126625.88</v>
      </c>
      <c r="BF11" s="4">
        <v>13621961.07</v>
      </c>
      <c r="BG11" s="10"/>
      <c r="BH11" s="4">
        <v>1599342.25</v>
      </c>
      <c r="BI11" s="4">
        <v>145223.29</v>
      </c>
      <c r="BJ11" s="4">
        <v>12692837.880000001</v>
      </c>
      <c r="BK11" s="4">
        <v>1152533.6299999999</v>
      </c>
      <c r="BL11" s="4">
        <v>1394529.22</v>
      </c>
      <c r="BM11" s="5">
        <v>0</v>
      </c>
      <c r="BN11" s="4">
        <v>126625.88</v>
      </c>
      <c r="BO11" s="4">
        <v>13621961.07</v>
      </c>
      <c r="BP11" s="10"/>
      <c r="BQ11" s="4">
        <v>1599342.25</v>
      </c>
      <c r="BR11" s="4">
        <v>145223.29</v>
      </c>
      <c r="BS11" s="4">
        <v>12692837.880000001</v>
      </c>
      <c r="BT11" s="4">
        <v>1152533.6299999999</v>
      </c>
      <c r="BU11" s="4">
        <v>1394529.22</v>
      </c>
      <c r="BV11" s="5">
        <v>0</v>
      </c>
      <c r="BW11" s="4">
        <v>126625.88</v>
      </c>
      <c r="BX11" s="4">
        <v>13621961.07</v>
      </c>
      <c r="BY11" s="10"/>
      <c r="BZ11" s="4">
        <v>1600310.66</v>
      </c>
      <c r="CA11" s="4">
        <v>145311.23000000001</v>
      </c>
      <c r="CB11" s="4">
        <v>14628186.859999999</v>
      </c>
      <c r="CC11" s="4">
        <v>1328266.97</v>
      </c>
      <c r="CD11" s="4">
        <v>1394529.22</v>
      </c>
      <c r="CE11" s="5">
        <v>0</v>
      </c>
      <c r="CF11" s="4">
        <v>126625.88</v>
      </c>
      <c r="CG11" s="4">
        <v>15731987.040000001</v>
      </c>
      <c r="CH11" s="10"/>
      <c r="CI11" s="4">
        <v>1600310.66</v>
      </c>
      <c r="CJ11" s="4">
        <v>145311.23000000001</v>
      </c>
      <c r="CK11" s="4">
        <v>14628186.859999999</v>
      </c>
      <c r="CL11" s="4">
        <v>1328266.97</v>
      </c>
      <c r="CM11" s="4">
        <v>1394529.22</v>
      </c>
      <c r="CN11" s="5">
        <v>0</v>
      </c>
      <c r="CO11" s="4">
        <v>126625.88</v>
      </c>
      <c r="CP11" s="4">
        <v>15731987.040000001</v>
      </c>
      <c r="CQ11" s="10"/>
      <c r="CR11" s="4">
        <v>1600310.66</v>
      </c>
      <c r="CS11" s="4">
        <v>145311.23000000001</v>
      </c>
      <c r="CT11" s="4">
        <v>14628186.859999999</v>
      </c>
      <c r="CU11" s="4">
        <v>1328266.97</v>
      </c>
      <c r="CV11" s="4">
        <v>1394529.22</v>
      </c>
      <c r="CW11" s="5">
        <v>0</v>
      </c>
      <c r="CX11" s="4">
        <v>126625.88</v>
      </c>
      <c r="CY11" s="4">
        <v>15731987.040000001</v>
      </c>
      <c r="CZ11" s="10"/>
      <c r="DA11" s="4">
        <v>1316287.6499999999</v>
      </c>
      <c r="DB11" s="4">
        <v>119521.4</v>
      </c>
      <c r="DC11" s="4">
        <v>16170205.699999999</v>
      </c>
      <c r="DD11" s="4">
        <v>1468285.19</v>
      </c>
      <c r="DE11" s="4">
        <v>1311850.23</v>
      </c>
      <c r="DF11" s="5">
        <v>0</v>
      </c>
      <c r="DG11" s="4">
        <v>119118.48</v>
      </c>
      <c r="DH11" s="4">
        <v>17633650.550000001</v>
      </c>
      <c r="DI11" s="10"/>
    </row>
    <row r="12" spans="1:113">
      <c r="A12" s="2" t="str">
        <f>INDEX(Map!$A$6:$B$70,MATCH('FY10 Essbase'!C12,Map!$A$6:$A$70,0),2)</f>
        <v>004DIV</v>
      </c>
      <c r="B12" s="17" t="s">
        <v>135</v>
      </c>
      <c r="C12" s="3" t="s">
        <v>74</v>
      </c>
      <c r="D12" s="3" t="s">
        <v>32</v>
      </c>
      <c r="E12" s="10"/>
      <c r="F12" s="4">
        <v>443507.73</v>
      </c>
      <c r="G12" s="4">
        <v>40271.339999999997</v>
      </c>
      <c r="H12" s="4">
        <v>148103.88</v>
      </c>
      <c r="I12" s="4">
        <v>13448.11</v>
      </c>
      <c r="J12" s="4">
        <v>438380.72</v>
      </c>
      <c r="K12" s="5">
        <v>0</v>
      </c>
      <c r="L12" s="4">
        <v>39805.800000000003</v>
      </c>
      <c r="M12" s="4">
        <v>155959.44</v>
      </c>
      <c r="N12" s="10"/>
      <c r="O12" s="4">
        <v>443507.73</v>
      </c>
      <c r="P12" s="4">
        <v>40271.339999999997</v>
      </c>
      <c r="Q12" s="4">
        <v>148103.88</v>
      </c>
      <c r="R12" s="4">
        <v>13448.11</v>
      </c>
      <c r="S12" s="4">
        <v>438380.72</v>
      </c>
      <c r="T12" s="5">
        <v>0</v>
      </c>
      <c r="U12" s="4">
        <v>39805.800000000003</v>
      </c>
      <c r="V12" s="4">
        <v>155959.44</v>
      </c>
      <c r="W12" s="10"/>
      <c r="X12" s="4">
        <v>443507.73</v>
      </c>
      <c r="Y12" s="4">
        <v>40271.339999999997</v>
      </c>
      <c r="Z12" s="4">
        <v>148103.88</v>
      </c>
      <c r="AA12" s="4">
        <v>13448.11</v>
      </c>
      <c r="AB12" s="4">
        <v>438380.72</v>
      </c>
      <c r="AC12" s="5">
        <v>0</v>
      </c>
      <c r="AD12" s="4">
        <v>39805.800000000003</v>
      </c>
      <c r="AE12" s="4">
        <v>155959.44</v>
      </c>
      <c r="AF12" s="10"/>
      <c r="AG12" s="4">
        <v>443507.73</v>
      </c>
      <c r="AH12" s="4">
        <v>40271.339999999997</v>
      </c>
      <c r="AI12" s="4">
        <v>148103.88</v>
      </c>
      <c r="AJ12" s="4">
        <v>13448.11</v>
      </c>
      <c r="AK12" s="4">
        <v>438380.72</v>
      </c>
      <c r="AL12" s="5">
        <v>0</v>
      </c>
      <c r="AM12" s="4">
        <v>39805.800000000003</v>
      </c>
      <c r="AN12" s="4">
        <v>155959.44</v>
      </c>
      <c r="AO12" s="10"/>
      <c r="AP12" s="4">
        <v>443507.73</v>
      </c>
      <c r="AQ12" s="4">
        <v>40271.339999999997</v>
      </c>
      <c r="AR12" s="4">
        <v>148103.88</v>
      </c>
      <c r="AS12" s="4">
        <v>13448.11</v>
      </c>
      <c r="AT12" s="4">
        <v>438380.72</v>
      </c>
      <c r="AU12" s="5">
        <v>0</v>
      </c>
      <c r="AV12" s="4">
        <v>39805.800000000003</v>
      </c>
      <c r="AW12" s="4">
        <v>155959.44</v>
      </c>
      <c r="AX12" s="10"/>
      <c r="AY12" s="4">
        <v>443507.73</v>
      </c>
      <c r="AZ12" s="4">
        <v>40271.339999999997</v>
      </c>
      <c r="BA12" s="4">
        <v>148103.88</v>
      </c>
      <c r="BB12" s="4">
        <v>13448.11</v>
      </c>
      <c r="BC12" s="4">
        <v>438380.72</v>
      </c>
      <c r="BD12" s="5">
        <v>0</v>
      </c>
      <c r="BE12" s="4">
        <v>39805.800000000003</v>
      </c>
      <c r="BF12" s="4">
        <v>155959.44</v>
      </c>
      <c r="BG12" s="10"/>
      <c r="BH12" s="4">
        <v>443507.73</v>
      </c>
      <c r="BI12" s="4">
        <v>40271.339999999997</v>
      </c>
      <c r="BJ12" s="4">
        <v>148103.88</v>
      </c>
      <c r="BK12" s="4">
        <v>13448.11</v>
      </c>
      <c r="BL12" s="4">
        <v>438380.72</v>
      </c>
      <c r="BM12" s="5">
        <v>0</v>
      </c>
      <c r="BN12" s="4">
        <v>39805.800000000003</v>
      </c>
      <c r="BO12" s="4">
        <v>155959.44</v>
      </c>
      <c r="BP12" s="10"/>
      <c r="BQ12" s="4">
        <v>443507.73</v>
      </c>
      <c r="BR12" s="4">
        <v>40271.339999999997</v>
      </c>
      <c r="BS12" s="4">
        <v>148103.88</v>
      </c>
      <c r="BT12" s="4">
        <v>13448.11</v>
      </c>
      <c r="BU12" s="4">
        <v>438380.72</v>
      </c>
      <c r="BV12" s="5">
        <v>0</v>
      </c>
      <c r="BW12" s="4">
        <v>39805.800000000003</v>
      </c>
      <c r="BX12" s="4">
        <v>155959.44</v>
      </c>
      <c r="BY12" s="10"/>
      <c r="BZ12" s="4">
        <v>443507.73</v>
      </c>
      <c r="CA12" s="4">
        <v>40271.339999999997</v>
      </c>
      <c r="CB12" s="4">
        <v>162114.01999999999</v>
      </c>
      <c r="CC12" s="4">
        <v>14720.26</v>
      </c>
      <c r="CD12" s="4">
        <v>438380.72</v>
      </c>
      <c r="CE12" s="5">
        <v>0</v>
      </c>
      <c r="CF12" s="4">
        <v>39805.800000000003</v>
      </c>
      <c r="CG12" s="4">
        <v>171241.72999999998</v>
      </c>
      <c r="CH12" s="10"/>
      <c r="CI12" s="4">
        <v>443507.73</v>
      </c>
      <c r="CJ12" s="4">
        <v>40271.339999999997</v>
      </c>
      <c r="CK12" s="4">
        <v>162114.01999999999</v>
      </c>
      <c r="CL12" s="4">
        <v>14720.26</v>
      </c>
      <c r="CM12" s="4">
        <v>438380.72</v>
      </c>
      <c r="CN12" s="5">
        <v>0</v>
      </c>
      <c r="CO12" s="4">
        <v>39805.800000000003</v>
      </c>
      <c r="CP12" s="4">
        <v>171241.72999999998</v>
      </c>
      <c r="CQ12" s="10"/>
      <c r="CR12" s="4">
        <v>443507.73</v>
      </c>
      <c r="CS12" s="4">
        <v>40271.339999999997</v>
      </c>
      <c r="CT12" s="4">
        <v>162114.01999999999</v>
      </c>
      <c r="CU12" s="4">
        <v>14720.26</v>
      </c>
      <c r="CV12" s="4">
        <v>438380.72</v>
      </c>
      <c r="CW12" s="5">
        <v>0</v>
      </c>
      <c r="CX12" s="4">
        <v>39805.800000000003</v>
      </c>
      <c r="CY12" s="4">
        <v>171241.72999999998</v>
      </c>
      <c r="CZ12" s="10"/>
      <c r="DA12" s="4">
        <v>477280.52</v>
      </c>
      <c r="DB12" s="4">
        <v>43337.97</v>
      </c>
      <c r="DC12" s="4">
        <v>171436.09</v>
      </c>
      <c r="DD12" s="4">
        <v>15566.72</v>
      </c>
      <c r="DE12" s="4">
        <v>477072.93</v>
      </c>
      <c r="DF12" s="5">
        <v>0</v>
      </c>
      <c r="DG12" s="4">
        <v>43319.12</v>
      </c>
      <c r="DH12" s="4">
        <v>186776.36999999997</v>
      </c>
      <c r="DI12" s="10"/>
    </row>
    <row r="13" spans="1:113">
      <c r="A13" s="2" t="str">
        <f>INDEX(Map!$A$6:$B$70,MATCH('FY10 Essbase'!C13,Map!$A$6:$A$70,0),2)</f>
        <v>005DIV</v>
      </c>
      <c r="B13" s="17" t="s">
        <v>138</v>
      </c>
      <c r="C13" s="3" t="s">
        <v>88</v>
      </c>
      <c r="D13" s="3" t="s">
        <v>46</v>
      </c>
      <c r="E13" s="10"/>
      <c r="F13" s="4">
        <v>6772387.8300000001</v>
      </c>
      <c r="G13" s="4">
        <v>614945.59</v>
      </c>
      <c r="H13" s="4">
        <v>30872036.989999998</v>
      </c>
      <c r="I13" s="4">
        <v>2803239.21</v>
      </c>
      <c r="J13" s="4">
        <v>6208590.6200000001</v>
      </c>
      <c r="K13" s="5">
        <v>0</v>
      </c>
      <c r="L13" s="4">
        <v>563751.74</v>
      </c>
      <c r="M13" s="4">
        <v>33060285.140000001</v>
      </c>
      <c r="N13" s="10"/>
      <c r="O13" s="4">
        <v>6772387.8300000001</v>
      </c>
      <c r="P13" s="4">
        <v>614945.59</v>
      </c>
      <c r="Q13" s="4">
        <v>30872036.989999998</v>
      </c>
      <c r="R13" s="4">
        <v>2803239.21</v>
      </c>
      <c r="S13" s="4">
        <v>6208590.6200000001</v>
      </c>
      <c r="T13" s="5">
        <v>0</v>
      </c>
      <c r="U13" s="4">
        <v>563751.74</v>
      </c>
      <c r="V13" s="4">
        <v>33060285.140000001</v>
      </c>
      <c r="W13" s="10"/>
      <c r="X13" s="4">
        <v>6772387.8300000001</v>
      </c>
      <c r="Y13" s="4">
        <v>614945.59</v>
      </c>
      <c r="Z13" s="4">
        <v>30872036.989999998</v>
      </c>
      <c r="AA13" s="4">
        <v>2803239.21</v>
      </c>
      <c r="AB13" s="4">
        <v>6208590.6200000001</v>
      </c>
      <c r="AC13" s="5">
        <v>0</v>
      </c>
      <c r="AD13" s="4">
        <v>563751.74</v>
      </c>
      <c r="AE13" s="4">
        <v>33060285.140000001</v>
      </c>
      <c r="AF13" s="10"/>
      <c r="AG13" s="4">
        <v>6772387.8300000001</v>
      </c>
      <c r="AH13" s="4">
        <v>614945.59</v>
      </c>
      <c r="AI13" s="4">
        <v>30872036.989999998</v>
      </c>
      <c r="AJ13" s="4">
        <v>2803239.21</v>
      </c>
      <c r="AK13" s="4">
        <v>6208590.6200000001</v>
      </c>
      <c r="AL13" s="5">
        <v>0</v>
      </c>
      <c r="AM13" s="4">
        <v>563751.74</v>
      </c>
      <c r="AN13" s="4">
        <v>33060285.140000001</v>
      </c>
      <c r="AO13" s="10"/>
      <c r="AP13" s="4">
        <v>6772387.8300000001</v>
      </c>
      <c r="AQ13" s="4">
        <v>614945.59</v>
      </c>
      <c r="AR13" s="4">
        <v>30872036.989999998</v>
      </c>
      <c r="AS13" s="4">
        <v>2803239.21</v>
      </c>
      <c r="AT13" s="4">
        <v>6208590.6200000001</v>
      </c>
      <c r="AU13" s="5">
        <v>0</v>
      </c>
      <c r="AV13" s="4">
        <v>563751.74</v>
      </c>
      <c r="AW13" s="4">
        <v>33060285.140000001</v>
      </c>
      <c r="AX13" s="10"/>
      <c r="AY13" s="4">
        <v>6772387.8300000001</v>
      </c>
      <c r="AZ13" s="4">
        <v>614945.59</v>
      </c>
      <c r="BA13" s="4">
        <v>30872036.989999998</v>
      </c>
      <c r="BB13" s="4">
        <v>2803239.21</v>
      </c>
      <c r="BC13" s="4">
        <v>6208590.6200000001</v>
      </c>
      <c r="BD13" s="5">
        <v>0</v>
      </c>
      <c r="BE13" s="4">
        <v>563751.74</v>
      </c>
      <c r="BF13" s="4">
        <v>33060285.140000001</v>
      </c>
      <c r="BG13" s="10"/>
      <c r="BH13" s="4">
        <v>6772387.8300000001</v>
      </c>
      <c r="BI13" s="4">
        <v>614945.59</v>
      </c>
      <c r="BJ13" s="4">
        <v>30872036.989999998</v>
      </c>
      <c r="BK13" s="4">
        <v>2803239.21</v>
      </c>
      <c r="BL13" s="4">
        <v>6208590.6200000001</v>
      </c>
      <c r="BM13" s="5">
        <v>0</v>
      </c>
      <c r="BN13" s="4">
        <v>563751.74</v>
      </c>
      <c r="BO13" s="4">
        <v>33060285.140000001</v>
      </c>
      <c r="BP13" s="10"/>
      <c r="BQ13" s="4">
        <v>6772387.8300000001</v>
      </c>
      <c r="BR13" s="4">
        <v>614945.59</v>
      </c>
      <c r="BS13" s="4">
        <v>30872036.989999998</v>
      </c>
      <c r="BT13" s="4">
        <v>2803239.21</v>
      </c>
      <c r="BU13" s="4">
        <v>6208590.6200000001</v>
      </c>
      <c r="BV13" s="5">
        <v>0</v>
      </c>
      <c r="BW13" s="4">
        <v>563751.74</v>
      </c>
      <c r="BX13" s="4">
        <v>33060285.140000001</v>
      </c>
      <c r="BY13" s="10"/>
      <c r="BZ13" s="4">
        <v>6783259.1900000004</v>
      </c>
      <c r="CA13" s="4">
        <v>615932.73</v>
      </c>
      <c r="CB13" s="4">
        <v>37671565.810000002</v>
      </c>
      <c r="CC13" s="4">
        <v>3420649.25</v>
      </c>
      <c r="CD13" s="4">
        <v>6208590.6200000001</v>
      </c>
      <c r="CE13" s="5">
        <v>0</v>
      </c>
      <c r="CF13" s="4">
        <v>563751.74</v>
      </c>
      <c r="CG13" s="4">
        <v>40465365.5</v>
      </c>
      <c r="CH13" s="10"/>
      <c r="CI13" s="4">
        <v>6783259.1900000004</v>
      </c>
      <c r="CJ13" s="4">
        <v>615932.73</v>
      </c>
      <c r="CK13" s="4">
        <v>37671565.810000002</v>
      </c>
      <c r="CL13" s="4">
        <v>3420649.25</v>
      </c>
      <c r="CM13" s="4">
        <v>6208590.6200000001</v>
      </c>
      <c r="CN13" s="5">
        <v>0</v>
      </c>
      <c r="CO13" s="4">
        <v>563751.74</v>
      </c>
      <c r="CP13" s="4">
        <v>40465365.5</v>
      </c>
      <c r="CQ13" s="10"/>
      <c r="CR13" s="4">
        <v>6783259.1900000004</v>
      </c>
      <c r="CS13" s="4">
        <v>615932.73</v>
      </c>
      <c r="CT13" s="4">
        <v>37671565.810000002</v>
      </c>
      <c r="CU13" s="4">
        <v>3420649.25</v>
      </c>
      <c r="CV13" s="4">
        <v>6208590.6200000001</v>
      </c>
      <c r="CW13" s="5">
        <v>0</v>
      </c>
      <c r="CX13" s="4">
        <v>563751.74</v>
      </c>
      <c r="CY13" s="4">
        <v>40465365.5</v>
      </c>
      <c r="CZ13" s="10"/>
      <c r="DA13" s="4">
        <v>9154824.4900000002</v>
      </c>
      <c r="DB13" s="4">
        <v>831275.34</v>
      </c>
      <c r="DC13" s="4">
        <v>41121877.780000001</v>
      </c>
      <c r="DD13" s="4">
        <v>3733944.09</v>
      </c>
      <c r="DE13" s="4">
        <v>9071638.0700000003</v>
      </c>
      <c r="DF13" s="5">
        <v>0</v>
      </c>
      <c r="DG13" s="4">
        <v>823721.85</v>
      </c>
      <c r="DH13" s="4">
        <v>44765081.959999993</v>
      </c>
      <c r="DI13" s="10"/>
    </row>
    <row r="14" spans="1:113">
      <c r="A14" s="2" t="str">
        <f>INDEX(Map!$A$6:$B$70,MATCH('FY10 Essbase'!C14,Map!$A$6:$A$70,0),2)</f>
        <v>006DIV</v>
      </c>
      <c r="B14" s="17" t="s">
        <v>139</v>
      </c>
      <c r="C14" s="3" t="s">
        <v>81</v>
      </c>
      <c r="D14" s="3" t="s">
        <v>39</v>
      </c>
      <c r="E14" s="10"/>
      <c r="F14" s="4">
        <v>392470.68</v>
      </c>
      <c r="G14" s="4">
        <v>35637.08</v>
      </c>
      <c r="H14" s="4">
        <v>156190.07</v>
      </c>
      <c r="I14" s="4">
        <v>14182.35</v>
      </c>
      <c r="J14" s="4">
        <v>463025.3</v>
      </c>
      <c r="K14" s="5">
        <v>0</v>
      </c>
      <c r="L14" s="4">
        <v>42043.57</v>
      </c>
      <c r="M14" s="4">
        <v>247333.53</v>
      </c>
      <c r="N14" s="10"/>
      <c r="O14" s="4">
        <v>392470.68</v>
      </c>
      <c r="P14" s="4">
        <v>35637.08</v>
      </c>
      <c r="Q14" s="4">
        <v>156190.07</v>
      </c>
      <c r="R14" s="4">
        <v>14182.35</v>
      </c>
      <c r="S14" s="4">
        <v>463025.3</v>
      </c>
      <c r="T14" s="5">
        <v>0</v>
      </c>
      <c r="U14" s="4">
        <v>42043.57</v>
      </c>
      <c r="V14" s="4">
        <v>247333.53</v>
      </c>
      <c r="W14" s="10"/>
      <c r="X14" s="4">
        <v>392470.68</v>
      </c>
      <c r="Y14" s="4">
        <v>35637.08</v>
      </c>
      <c r="Z14" s="4">
        <v>156190.07</v>
      </c>
      <c r="AA14" s="4">
        <v>14182.35</v>
      </c>
      <c r="AB14" s="4">
        <v>463025.3</v>
      </c>
      <c r="AC14" s="5">
        <v>0</v>
      </c>
      <c r="AD14" s="4">
        <v>42043.57</v>
      </c>
      <c r="AE14" s="4">
        <v>247333.53</v>
      </c>
      <c r="AF14" s="10"/>
      <c r="AG14" s="4">
        <v>392470.68</v>
      </c>
      <c r="AH14" s="4">
        <v>35637.08</v>
      </c>
      <c r="AI14" s="4">
        <v>156190.07</v>
      </c>
      <c r="AJ14" s="4">
        <v>14182.35</v>
      </c>
      <c r="AK14" s="4">
        <v>463025.3</v>
      </c>
      <c r="AL14" s="5">
        <v>0</v>
      </c>
      <c r="AM14" s="4">
        <v>42043.57</v>
      </c>
      <c r="AN14" s="4">
        <v>247333.53</v>
      </c>
      <c r="AO14" s="10"/>
      <c r="AP14" s="4">
        <v>392470.68</v>
      </c>
      <c r="AQ14" s="4">
        <v>35637.08</v>
      </c>
      <c r="AR14" s="4">
        <v>156190.07</v>
      </c>
      <c r="AS14" s="4">
        <v>14182.35</v>
      </c>
      <c r="AT14" s="4">
        <v>463025.3</v>
      </c>
      <c r="AU14" s="5">
        <v>0</v>
      </c>
      <c r="AV14" s="4">
        <v>42043.57</v>
      </c>
      <c r="AW14" s="4">
        <v>247333.53</v>
      </c>
      <c r="AX14" s="10"/>
      <c r="AY14" s="4">
        <v>392470.68</v>
      </c>
      <c r="AZ14" s="4">
        <v>35637.08</v>
      </c>
      <c r="BA14" s="4">
        <v>156190.07</v>
      </c>
      <c r="BB14" s="4">
        <v>14182.35</v>
      </c>
      <c r="BC14" s="4">
        <v>463025.3</v>
      </c>
      <c r="BD14" s="5">
        <v>0</v>
      </c>
      <c r="BE14" s="4">
        <v>42043.57</v>
      </c>
      <c r="BF14" s="4">
        <v>247333.53</v>
      </c>
      <c r="BG14" s="10"/>
      <c r="BH14" s="4">
        <v>392470.68</v>
      </c>
      <c r="BI14" s="4">
        <v>35637.08</v>
      </c>
      <c r="BJ14" s="4">
        <v>156190.07</v>
      </c>
      <c r="BK14" s="4">
        <v>14182.35</v>
      </c>
      <c r="BL14" s="4">
        <v>463025.3</v>
      </c>
      <c r="BM14" s="5">
        <v>0</v>
      </c>
      <c r="BN14" s="4">
        <v>42043.57</v>
      </c>
      <c r="BO14" s="4">
        <v>247333.53</v>
      </c>
      <c r="BP14" s="10"/>
      <c r="BQ14" s="4">
        <v>392470.68</v>
      </c>
      <c r="BR14" s="4">
        <v>35637.08</v>
      </c>
      <c r="BS14" s="4">
        <v>156190.07</v>
      </c>
      <c r="BT14" s="4">
        <v>14182.35</v>
      </c>
      <c r="BU14" s="4">
        <v>463025.3</v>
      </c>
      <c r="BV14" s="5">
        <v>0</v>
      </c>
      <c r="BW14" s="4">
        <v>42043.57</v>
      </c>
      <c r="BX14" s="4">
        <v>247333.53</v>
      </c>
      <c r="BY14" s="10"/>
      <c r="BZ14" s="4">
        <v>391945.26</v>
      </c>
      <c r="CA14" s="4">
        <v>35589.370000000003</v>
      </c>
      <c r="CB14" s="4">
        <v>652689.18999999994</v>
      </c>
      <c r="CC14" s="4">
        <v>59265.41</v>
      </c>
      <c r="CD14" s="4">
        <v>463025.3</v>
      </c>
      <c r="CE14" s="5">
        <v>0</v>
      </c>
      <c r="CF14" s="4">
        <v>42043.57</v>
      </c>
      <c r="CG14" s="4">
        <v>789488.84</v>
      </c>
      <c r="CH14" s="10"/>
      <c r="CI14" s="4">
        <v>391945.26</v>
      </c>
      <c r="CJ14" s="4">
        <v>35589.370000000003</v>
      </c>
      <c r="CK14" s="4">
        <v>652689.18999999994</v>
      </c>
      <c r="CL14" s="4">
        <v>59265.41</v>
      </c>
      <c r="CM14" s="4">
        <v>463025.3</v>
      </c>
      <c r="CN14" s="5">
        <v>0</v>
      </c>
      <c r="CO14" s="4">
        <v>42043.57</v>
      </c>
      <c r="CP14" s="4">
        <v>789488.84</v>
      </c>
      <c r="CQ14" s="10"/>
      <c r="CR14" s="4">
        <v>391945.26</v>
      </c>
      <c r="CS14" s="4">
        <v>35589.370000000003</v>
      </c>
      <c r="CT14" s="4">
        <v>652689.18999999994</v>
      </c>
      <c r="CU14" s="4">
        <v>59265.41</v>
      </c>
      <c r="CV14" s="4">
        <v>463025.3</v>
      </c>
      <c r="CW14" s="5">
        <v>0</v>
      </c>
      <c r="CX14" s="4">
        <v>42043.57</v>
      </c>
      <c r="CY14" s="4">
        <v>789488.84</v>
      </c>
      <c r="CZ14" s="10"/>
      <c r="DA14" s="4">
        <v>447270.48</v>
      </c>
      <c r="DB14" s="4">
        <v>40613</v>
      </c>
      <c r="DC14" s="4">
        <v>733165.2</v>
      </c>
      <c r="DD14" s="4">
        <v>66572.78</v>
      </c>
      <c r="DE14" s="4">
        <v>447357.65</v>
      </c>
      <c r="DF14" s="5">
        <v>0</v>
      </c>
      <c r="DG14" s="4">
        <v>40620.92</v>
      </c>
      <c r="DH14" s="4">
        <v>799833.07000000007</v>
      </c>
      <c r="DI14" s="10"/>
    </row>
    <row r="15" spans="1:113">
      <c r="A15" s="2" t="str">
        <f>INDEX(Map!$A$6:$B$70,MATCH('FY10 Essbase'!C15,Map!$A$6:$A$70,0),2)</f>
        <v>007DIV</v>
      </c>
      <c r="B15" s="17"/>
      <c r="C15" s="3" t="s">
        <v>71</v>
      </c>
      <c r="D15" s="3" t="s">
        <v>29</v>
      </c>
      <c r="E15" s="10"/>
      <c r="F15" s="4">
        <v>203585.13</v>
      </c>
      <c r="G15" s="4">
        <v>18485.91</v>
      </c>
      <c r="H15" s="4">
        <v>23498694.629999999</v>
      </c>
      <c r="I15" s="4">
        <v>2133725.81</v>
      </c>
      <c r="J15" s="4">
        <v>77537.73</v>
      </c>
      <c r="K15" s="5">
        <v>0</v>
      </c>
      <c r="L15" s="4">
        <v>7040.57</v>
      </c>
      <c r="M15" s="4">
        <v>25494927.699999999</v>
      </c>
      <c r="N15" s="10"/>
      <c r="O15" s="4">
        <v>203585.13</v>
      </c>
      <c r="P15" s="4">
        <v>18485.91</v>
      </c>
      <c r="Q15" s="4">
        <v>23498694.629999999</v>
      </c>
      <c r="R15" s="4">
        <v>2133725.81</v>
      </c>
      <c r="S15" s="4">
        <v>77537.73</v>
      </c>
      <c r="T15" s="5">
        <v>0</v>
      </c>
      <c r="U15" s="4">
        <v>7040.57</v>
      </c>
      <c r="V15" s="4">
        <v>25494927.699999999</v>
      </c>
      <c r="W15" s="10"/>
      <c r="X15" s="4">
        <v>203585.13</v>
      </c>
      <c r="Y15" s="4">
        <v>18485.91</v>
      </c>
      <c r="Z15" s="4">
        <v>23498694.629999999</v>
      </c>
      <c r="AA15" s="4">
        <v>2133725.81</v>
      </c>
      <c r="AB15" s="4">
        <v>77537.73</v>
      </c>
      <c r="AC15" s="5">
        <v>0</v>
      </c>
      <c r="AD15" s="4">
        <v>7040.57</v>
      </c>
      <c r="AE15" s="4">
        <v>25494927.699999999</v>
      </c>
      <c r="AF15" s="10"/>
      <c r="AG15" s="4">
        <v>203585.13</v>
      </c>
      <c r="AH15" s="4">
        <v>18485.91</v>
      </c>
      <c r="AI15" s="4">
        <v>23498694.629999999</v>
      </c>
      <c r="AJ15" s="4">
        <v>2133725.81</v>
      </c>
      <c r="AK15" s="4">
        <v>77537.73</v>
      </c>
      <c r="AL15" s="5">
        <v>0</v>
      </c>
      <c r="AM15" s="4">
        <v>7040.57</v>
      </c>
      <c r="AN15" s="4">
        <v>25494927.699999999</v>
      </c>
      <c r="AO15" s="10"/>
      <c r="AP15" s="4">
        <v>203585.13</v>
      </c>
      <c r="AQ15" s="4">
        <v>18485.91</v>
      </c>
      <c r="AR15" s="4">
        <v>23498694.629999999</v>
      </c>
      <c r="AS15" s="4">
        <v>2133725.81</v>
      </c>
      <c r="AT15" s="4">
        <v>77537.73</v>
      </c>
      <c r="AU15" s="5">
        <v>0</v>
      </c>
      <c r="AV15" s="4">
        <v>7040.57</v>
      </c>
      <c r="AW15" s="4">
        <v>25494927.699999999</v>
      </c>
      <c r="AX15" s="10"/>
      <c r="AY15" s="4">
        <v>203585.13</v>
      </c>
      <c r="AZ15" s="4">
        <v>18485.91</v>
      </c>
      <c r="BA15" s="4">
        <v>23498694.629999999</v>
      </c>
      <c r="BB15" s="4">
        <v>2133725.81</v>
      </c>
      <c r="BC15" s="4">
        <v>77537.73</v>
      </c>
      <c r="BD15" s="5">
        <v>0</v>
      </c>
      <c r="BE15" s="4">
        <v>7040.57</v>
      </c>
      <c r="BF15" s="4">
        <v>25494927.699999999</v>
      </c>
      <c r="BG15" s="10"/>
      <c r="BH15" s="4">
        <v>203585.13</v>
      </c>
      <c r="BI15" s="4">
        <v>18485.91</v>
      </c>
      <c r="BJ15" s="4">
        <v>23498694.629999999</v>
      </c>
      <c r="BK15" s="4">
        <v>2133725.81</v>
      </c>
      <c r="BL15" s="4">
        <v>77537.73</v>
      </c>
      <c r="BM15" s="5">
        <v>0</v>
      </c>
      <c r="BN15" s="4">
        <v>7040.57</v>
      </c>
      <c r="BO15" s="4">
        <v>25494927.699999999</v>
      </c>
      <c r="BP15" s="10"/>
      <c r="BQ15" s="4">
        <v>203585.13</v>
      </c>
      <c r="BR15" s="4">
        <v>18485.91</v>
      </c>
      <c r="BS15" s="4">
        <v>23498694.629999999</v>
      </c>
      <c r="BT15" s="4">
        <v>2133725.81</v>
      </c>
      <c r="BU15" s="4">
        <v>77537.73</v>
      </c>
      <c r="BV15" s="5">
        <v>0</v>
      </c>
      <c r="BW15" s="4">
        <v>7040.57</v>
      </c>
      <c r="BX15" s="4">
        <v>25494927.699999999</v>
      </c>
      <c r="BY15" s="10"/>
      <c r="BZ15" s="4">
        <v>242900.78</v>
      </c>
      <c r="CA15" s="4">
        <v>22055.85</v>
      </c>
      <c r="CB15" s="4">
        <v>26946669.539999999</v>
      </c>
      <c r="CC15" s="4">
        <v>2446808.44</v>
      </c>
      <c r="CD15" s="4">
        <v>77537.73</v>
      </c>
      <c r="CE15" s="5">
        <v>0</v>
      </c>
      <c r="CF15" s="4">
        <v>7040.57</v>
      </c>
      <c r="CG15" s="4">
        <v>29213099.650000002</v>
      </c>
      <c r="CH15" s="10"/>
      <c r="CI15" s="4">
        <v>242900.78</v>
      </c>
      <c r="CJ15" s="4">
        <v>22055.85</v>
      </c>
      <c r="CK15" s="4">
        <v>26946669.539999999</v>
      </c>
      <c r="CL15" s="4">
        <v>2446808.44</v>
      </c>
      <c r="CM15" s="4">
        <v>77537.73</v>
      </c>
      <c r="CN15" s="5">
        <v>0</v>
      </c>
      <c r="CO15" s="4">
        <v>7040.57</v>
      </c>
      <c r="CP15" s="4">
        <v>29213099.650000002</v>
      </c>
      <c r="CQ15" s="10"/>
      <c r="CR15" s="4">
        <v>242900.78</v>
      </c>
      <c r="CS15" s="4">
        <v>22055.85</v>
      </c>
      <c r="CT15" s="4">
        <v>26946669.539999999</v>
      </c>
      <c r="CU15" s="4">
        <v>2446808.44</v>
      </c>
      <c r="CV15" s="4">
        <v>77537.73</v>
      </c>
      <c r="CW15" s="5">
        <v>0</v>
      </c>
      <c r="CX15" s="4">
        <v>7040.57</v>
      </c>
      <c r="CY15" s="4">
        <v>29213099.650000002</v>
      </c>
      <c r="CZ15" s="10"/>
      <c r="DA15" s="4">
        <v>1668408.79</v>
      </c>
      <c r="DB15" s="4">
        <v>151494.67000000001</v>
      </c>
      <c r="DC15" s="4">
        <v>27574470.609999999</v>
      </c>
      <c r="DD15" s="4">
        <v>2503813.96</v>
      </c>
      <c r="DE15" s="4">
        <v>756226.73</v>
      </c>
      <c r="DF15" s="5">
        <v>0</v>
      </c>
      <c r="DG15" s="4">
        <v>68666.81</v>
      </c>
      <c r="DH15" s="4">
        <v>29083274.649999999</v>
      </c>
      <c r="DI15" s="10"/>
    </row>
    <row r="16" spans="1:113">
      <c r="A16" s="2" t="str">
        <f>INDEX(Map!$A$6:$B$70,MATCH('FY10 Essbase'!C16,Map!$A$6:$A$70,0),2)</f>
        <v>008DIV</v>
      </c>
      <c r="B16" s="17" t="s">
        <v>140</v>
      </c>
      <c r="C16" s="3" t="s">
        <v>75</v>
      </c>
      <c r="D16" s="3" t="s">
        <v>33</v>
      </c>
      <c r="E16" s="10"/>
      <c r="F16" s="4">
        <v>55045.04</v>
      </c>
      <c r="G16" s="4">
        <v>4998.1899999999996</v>
      </c>
      <c r="H16" s="4">
        <v>30360.77</v>
      </c>
      <c r="I16" s="4">
        <v>2756.82</v>
      </c>
      <c r="J16" s="5">
        <v>0</v>
      </c>
      <c r="K16" s="5">
        <v>0</v>
      </c>
      <c r="L16" s="5">
        <v>0</v>
      </c>
      <c r="M16" s="4">
        <v>-26925.640000000003</v>
      </c>
      <c r="N16" s="10"/>
      <c r="O16" s="4">
        <v>55045.04</v>
      </c>
      <c r="P16" s="4">
        <v>4998.1899999999996</v>
      </c>
      <c r="Q16" s="4">
        <v>30360.77</v>
      </c>
      <c r="R16" s="4">
        <v>2756.82</v>
      </c>
      <c r="S16" s="5">
        <v>0</v>
      </c>
      <c r="T16" s="5">
        <v>0</v>
      </c>
      <c r="U16" s="5">
        <v>0</v>
      </c>
      <c r="V16" s="4">
        <v>-26925.640000000003</v>
      </c>
      <c r="W16" s="10"/>
      <c r="X16" s="4">
        <v>55045.04</v>
      </c>
      <c r="Y16" s="4">
        <v>4998.1899999999996</v>
      </c>
      <c r="Z16" s="4">
        <v>30360.77</v>
      </c>
      <c r="AA16" s="4">
        <v>2756.82</v>
      </c>
      <c r="AB16" s="5">
        <v>0</v>
      </c>
      <c r="AC16" s="5">
        <v>0</v>
      </c>
      <c r="AD16" s="5">
        <v>0</v>
      </c>
      <c r="AE16" s="4">
        <v>-26925.640000000003</v>
      </c>
      <c r="AF16" s="10"/>
      <c r="AG16" s="4">
        <v>55045.04</v>
      </c>
      <c r="AH16" s="4">
        <v>4998.1899999999996</v>
      </c>
      <c r="AI16" s="4">
        <v>30360.77</v>
      </c>
      <c r="AJ16" s="4">
        <v>2756.82</v>
      </c>
      <c r="AK16" s="5">
        <v>0</v>
      </c>
      <c r="AL16" s="5">
        <v>0</v>
      </c>
      <c r="AM16" s="5">
        <v>0</v>
      </c>
      <c r="AN16" s="4">
        <v>-26925.640000000003</v>
      </c>
      <c r="AO16" s="10"/>
      <c r="AP16" s="4">
        <v>55045.04</v>
      </c>
      <c r="AQ16" s="4">
        <v>4998.1899999999996</v>
      </c>
      <c r="AR16" s="4">
        <v>30360.77</v>
      </c>
      <c r="AS16" s="4">
        <v>2756.82</v>
      </c>
      <c r="AT16" s="5">
        <v>0</v>
      </c>
      <c r="AU16" s="5">
        <v>0</v>
      </c>
      <c r="AV16" s="5">
        <v>0</v>
      </c>
      <c r="AW16" s="4">
        <v>-26925.640000000003</v>
      </c>
      <c r="AX16" s="10"/>
      <c r="AY16" s="4">
        <v>55045.04</v>
      </c>
      <c r="AZ16" s="4">
        <v>4998.1899999999996</v>
      </c>
      <c r="BA16" s="4">
        <v>30360.77</v>
      </c>
      <c r="BB16" s="4">
        <v>2756.82</v>
      </c>
      <c r="BC16" s="5">
        <v>0</v>
      </c>
      <c r="BD16" s="5">
        <v>0</v>
      </c>
      <c r="BE16" s="5">
        <v>0</v>
      </c>
      <c r="BF16" s="4">
        <v>-26925.640000000003</v>
      </c>
      <c r="BG16" s="10"/>
      <c r="BH16" s="4">
        <v>55045.04</v>
      </c>
      <c r="BI16" s="4">
        <v>4998.1899999999996</v>
      </c>
      <c r="BJ16" s="4">
        <v>30360.77</v>
      </c>
      <c r="BK16" s="4">
        <v>2756.82</v>
      </c>
      <c r="BL16" s="5">
        <v>0</v>
      </c>
      <c r="BM16" s="5">
        <v>0</v>
      </c>
      <c r="BN16" s="5">
        <v>0</v>
      </c>
      <c r="BO16" s="4">
        <v>-26925.640000000003</v>
      </c>
      <c r="BP16" s="10"/>
      <c r="BQ16" s="4">
        <v>55045.04</v>
      </c>
      <c r="BR16" s="4">
        <v>4998.1899999999996</v>
      </c>
      <c r="BS16" s="4">
        <v>30360.77</v>
      </c>
      <c r="BT16" s="4">
        <v>2756.82</v>
      </c>
      <c r="BU16" s="5">
        <v>0</v>
      </c>
      <c r="BV16" s="5">
        <v>0</v>
      </c>
      <c r="BW16" s="5">
        <v>0</v>
      </c>
      <c r="BX16" s="4">
        <v>-26925.640000000003</v>
      </c>
      <c r="BY16" s="10"/>
      <c r="BZ16" s="4">
        <v>55045.04</v>
      </c>
      <c r="CA16" s="4">
        <v>4998.1899999999996</v>
      </c>
      <c r="CB16" s="4">
        <v>186422.98</v>
      </c>
      <c r="CC16" s="4">
        <v>16927.560000000001</v>
      </c>
      <c r="CD16" s="5">
        <v>0</v>
      </c>
      <c r="CE16" s="5">
        <v>0</v>
      </c>
      <c r="CF16" s="5">
        <v>0</v>
      </c>
      <c r="CG16" s="4">
        <v>143307.31</v>
      </c>
      <c r="CH16" s="10"/>
      <c r="CI16" s="4">
        <v>55045.04</v>
      </c>
      <c r="CJ16" s="4">
        <v>4998.1899999999996</v>
      </c>
      <c r="CK16" s="4">
        <v>186422.98</v>
      </c>
      <c r="CL16" s="4">
        <v>16927.560000000001</v>
      </c>
      <c r="CM16" s="5">
        <v>0</v>
      </c>
      <c r="CN16" s="5">
        <v>0</v>
      </c>
      <c r="CO16" s="5">
        <v>0</v>
      </c>
      <c r="CP16" s="4">
        <v>143307.31</v>
      </c>
      <c r="CQ16" s="10"/>
      <c r="CR16" s="4">
        <v>55045.04</v>
      </c>
      <c r="CS16" s="4">
        <v>4998.1899999999996</v>
      </c>
      <c r="CT16" s="4">
        <v>186422.98</v>
      </c>
      <c r="CU16" s="4">
        <v>16927.560000000001</v>
      </c>
      <c r="CV16" s="5">
        <v>0</v>
      </c>
      <c r="CW16" s="5">
        <v>0</v>
      </c>
      <c r="CX16" s="5">
        <v>0</v>
      </c>
      <c r="CY16" s="4">
        <v>143307.31</v>
      </c>
      <c r="CZ16" s="10"/>
      <c r="DA16" s="4">
        <v>33453.94</v>
      </c>
      <c r="DB16" s="4">
        <v>3037.68</v>
      </c>
      <c r="DC16" s="4">
        <v>-116823.19</v>
      </c>
      <c r="DD16" s="4">
        <v>-10607.77</v>
      </c>
      <c r="DE16" s="5">
        <v>0</v>
      </c>
      <c r="DF16" s="5">
        <v>0</v>
      </c>
      <c r="DG16" s="5">
        <v>0</v>
      </c>
      <c r="DH16" s="4">
        <v>-163922.57999999999</v>
      </c>
      <c r="DI16" s="10"/>
    </row>
    <row r="17" spans="1:113">
      <c r="A17" s="2" t="str">
        <f>INDEX(Map!$A$6:$B$70,MATCH('FY10 Essbase'!C17,Map!$A$6:$A$70,0),2)</f>
        <v>009DIV</v>
      </c>
      <c r="B17" s="17" t="s">
        <v>131</v>
      </c>
      <c r="C17" s="3" t="s">
        <v>90</v>
      </c>
      <c r="D17" s="3" t="s">
        <v>48</v>
      </c>
      <c r="E17" s="10"/>
      <c r="F17" s="4">
        <v>8334340.7400000002</v>
      </c>
      <c r="G17" s="4">
        <v>756773.86</v>
      </c>
      <c r="H17" s="4">
        <v>34820040.399999999</v>
      </c>
      <c r="I17" s="4">
        <v>3161725.37</v>
      </c>
      <c r="J17" s="4">
        <v>6518462.71</v>
      </c>
      <c r="K17" s="5">
        <v>0</v>
      </c>
      <c r="L17" s="4">
        <v>591888.71</v>
      </c>
      <c r="M17" s="4">
        <v>36001002.589999996</v>
      </c>
      <c r="N17" s="10"/>
      <c r="O17" s="4">
        <v>8334340.7400000002</v>
      </c>
      <c r="P17" s="4">
        <v>756773.86</v>
      </c>
      <c r="Q17" s="4">
        <v>34820040.399999999</v>
      </c>
      <c r="R17" s="4">
        <v>3161725.37</v>
      </c>
      <c r="S17" s="4">
        <v>6518462.71</v>
      </c>
      <c r="T17" s="5">
        <v>0</v>
      </c>
      <c r="U17" s="4">
        <v>591888.71</v>
      </c>
      <c r="V17" s="4">
        <v>36001002.589999996</v>
      </c>
      <c r="W17" s="10"/>
      <c r="X17" s="4">
        <v>8334340.7400000002</v>
      </c>
      <c r="Y17" s="4">
        <v>756773.86</v>
      </c>
      <c r="Z17" s="4">
        <v>34820040.399999999</v>
      </c>
      <c r="AA17" s="4">
        <v>3161725.37</v>
      </c>
      <c r="AB17" s="4">
        <v>6518462.71</v>
      </c>
      <c r="AC17" s="5">
        <v>0</v>
      </c>
      <c r="AD17" s="4">
        <v>591888.71</v>
      </c>
      <c r="AE17" s="4">
        <v>36001002.589999996</v>
      </c>
      <c r="AF17" s="10"/>
      <c r="AG17" s="4">
        <v>8334340.7400000002</v>
      </c>
      <c r="AH17" s="4">
        <v>756773.86</v>
      </c>
      <c r="AI17" s="4">
        <v>34820040.399999999</v>
      </c>
      <c r="AJ17" s="4">
        <v>3161725.37</v>
      </c>
      <c r="AK17" s="4">
        <v>6518462.71</v>
      </c>
      <c r="AL17" s="5">
        <v>0</v>
      </c>
      <c r="AM17" s="4">
        <v>591888.71</v>
      </c>
      <c r="AN17" s="4">
        <v>36001002.589999996</v>
      </c>
      <c r="AO17" s="10"/>
      <c r="AP17" s="4">
        <v>8334340.7400000002</v>
      </c>
      <c r="AQ17" s="4">
        <v>756773.86</v>
      </c>
      <c r="AR17" s="4">
        <v>34820040.399999999</v>
      </c>
      <c r="AS17" s="4">
        <v>3161725.37</v>
      </c>
      <c r="AT17" s="4">
        <v>6518462.71</v>
      </c>
      <c r="AU17" s="5">
        <v>0</v>
      </c>
      <c r="AV17" s="4">
        <v>591888.71</v>
      </c>
      <c r="AW17" s="4">
        <v>36001002.589999996</v>
      </c>
      <c r="AX17" s="10"/>
      <c r="AY17" s="4">
        <v>8334340.7400000002</v>
      </c>
      <c r="AZ17" s="4">
        <v>756773.86</v>
      </c>
      <c r="BA17" s="4">
        <v>34820040.399999999</v>
      </c>
      <c r="BB17" s="4">
        <v>3161725.37</v>
      </c>
      <c r="BC17" s="4">
        <v>6518462.71</v>
      </c>
      <c r="BD17" s="5">
        <v>0</v>
      </c>
      <c r="BE17" s="4">
        <v>591888.71</v>
      </c>
      <c r="BF17" s="4">
        <v>36001002.589999996</v>
      </c>
      <c r="BG17" s="10"/>
      <c r="BH17" s="4">
        <v>8334340.7400000002</v>
      </c>
      <c r="BI17" s="4">
        <v>756773.86</v>
      </c>
      <c r="BJ17" s="4">
        <v>34820040.399999999</v>
      </c>
      <c r="BK17" s="4">
        <v>3161725.37</v>
      </c>
      <c r="BL17" s="4">
        <v>6518462.71</v>
      </c>
      <c r="BM17" s="5">
        <v>0</v>
      </c>
      <c r="BN17" s="4">
        <v>591888.71</v>
      </c>
      <c r="BO17" s="4">
        <v>36001002.589999996</v>
      </c>
      <c r="BP17" s="10"/>
      <c r="BQ17" s="4">
        <v>8334340.7400000002</v>
      </c>
      <c r="BR17" s="4">
        <v>756773.86</v>
      </c>
      <c r="BS17" s="4">
        <v>34820040.399999999</v>
      </c>
      <c r="BT17" s="4">
        <v>3161725.37</v>
      </c>
      <c r="BU17" s="4">
        <v>6518462.71</v>
      </c>
      <c r="BV17" s="5">
        <v>0</v>
      </c>
      <c r="BW17" s="4">
        <v>591888.71</v>
      </c>
      <c r="BX17" s="4">
        <v>36001002.589999996</v>
      </c>
      <c r="BY17" s="10"/>
      <c r="BZ17" s="4">
        <v>8349123.0700000003</v>
      </c>
      <c r="CA17" s="4">
        <v>758116.13</v>
      </c>
      <c r="CB17" s="4">
        <v>41993504.07</v>
      </c>
      <c r="CC17" s="4">
        <v>3813089.4</v>
      </c>
      <c r="CD17" s="4">
        <v>6518462.71</v>
      </c>
      <c r="CE17" s="5">
        <v>0</v>
      </c>
      <c r="CF17" s="4">
        <v>591888.71</v>
      </c>
      <c r="CG17" s="4">
        <v>43809705.689999998</v>
      </c>
      <c r="CH17" s="10"/>
      <c r="CI17" s="4">
        <v>8349123.0700000003</v>
      </c>
      <c r="CJ17" s="4">
        <v>758116.13</v>
      </c>
      <c r="CK17" s="4">
        <v>41993504.07</v>
      </c>
      <c r="CL17" s="4">
        <v>3813089.4</v>
      </c>
      <c r="CM17" s="4">
        <v>6518462.71</v>
      </c>
      <c r="CN17" s="5">
        <v>0</v>
      </c>
      <c r="CO17" s="4">
        <v>591888.71</v>
      </c>
      <c r="CP17" s="4">
        <v>43809705.689999998</v>
      </c>
      <c r="CQ17" s="10"/>
      <c r="CR17" s="4">
        <v>8349123.0700000003</v>
      </c>
      <c r="CS17" s="4">
        <v>758116.13</v>
      </c>
      <c r="CT17" s="4">
        <v>41993504.07</v>
      </c>
      <c r="CU17" s="4">
        <v>3813089.4</v>
      </c>
      <c r="CV17" s="4">
        <v>6518462.71</v>
      </c>
      <c r="CW17" s="5">
        <v>0</v>
      </c>
      <c r="CX17" s="4">
        <v>591888.71</v>
      </c>
      <c r="CY17" s="4">
        <v>43809705.689999998</v>
      </c>
      <c r="CZ17" s="10"/>
      <c r="DA17" s="4">
        <v>8986383.8800000008</v>
      </c>
      <c r="DB17" s="4">
        <v>815980.61</v>
      </c>
      <c r="DC17" s="4">
        <v>47095780.329999998</v>
      </c>
      <c r="DD17" s="4">
        <v>4276385.71</v>
      </c>
      <c r="DE17" s="4">
        <v>7352094.5300000003</v>
      </c>
      <c r="DF17" s="5">
        <v>0</v>
      </c>
      <c r="DG17" s="4">
        <v>667584.06000000006</v>
      </c>
      <c r="DH17" s="4">
        <v>49589480.140000001</v>
      </c>
      <c r="DI17" s="10"/>
    </row>
    <row r="18" spans="1:113">
      <c r="A18" s="2" t="str">
        <f>INDEX(Map!$A$6:$B$70,MATCH('FY10 Essbase'!C18,Map!$A$6:$A$70,0),2)</f>
        <v>010DIV</v>
      </c>
      <c r="B18" s="17" t="s">
        <v>141</v>
      </c>
      <c r="C18" s="3" t="s">
        <v>80</v>
      </c>
      <c r="D18" s="3" t="s">
        <v>38</v>
      </c>
      <c r="E18" s="10"/>
      <c r="F18" s="4">
        <v>10109773.91</v>
      </c>
      <c r="G18" s="4">
        <v>917986.55</v>
      </c>
      <c r="H18" s="4">
        <v>649672.81000000006</v>
      </c>
      <c r="I18" s="4">
        <v>58991.519999999997</v>
      </c>
      <c r="J18" s="4">
        <v>258311.32</v>
      </c>
      <c r="K18" s="5">
        <v>0</v>
      </c>
      <c r="L18" s="4">
        <v>23455.15</v>
      </c>
      <c r="M18" s="4">
        <v>-10037329.66</v>
      </c>
      <c r="N18" s="10"/>
      <c r="O18" s="4">
        <v>10109773.91</v>
      </c>
      <c r="P18" s="4">
        <v>917986.55</v>
      </c>
      <c r="Q18" s="4">
        <v>649672.81000000006</v>
      </c>
      <c r="R18" s="4">
        <v>58991.519999999997</v>
      </c>
      <c r="S18" s="4">
        <v>258311.32</v>
      </c>
      <c r="T18" s="5">
        <v>0</v>
      </c>
      <c r="U18" s="4">
        <v>23455.15</v>
      </c>
      <c r="V18" s="4">
        <v>-10037329.66</v>
      </c>
      <c r="W18" s="10"/>
      <c r="X18" s="4">
        <v>10109773.91</v>
      </c>
      <c r="Y18" s="4">
        <v>917986.55</v>
      </c>
      <c r="Z18" s="4">
        <v>2243322.29</v>
      </c>
      <c r="AA18" s="4">
        <v>150057.20000000001</v>
      </c>
      <c r="AB18" s="4">
        <v>258311.32</v>
      </c>
      <c r="AC18" s="5">
        <v>0</v>
      </c>
      <c r="AD18" s="4">
        <v>23455.15</v>
      </c>
      <c r="AE18" s="4">
        <v>-8352614.4999999991</v>
      </c>
      <c r="AF18" s="10"/>
      <c r="AG18" s="4">
        <v>10109773.91</v>
      </c>
      <c r="AH18" s="4">
        <v>917986.55</v>
      </c>
      <c r="AI18" s="4">
        <v>2243322.29</v>
      </c>
      <c r="AJ18" s="4">
        <v>150057.20000000001</v>
      </c>
      <c r="AK18" s="4">
        <v>258311.32</v>
      </c>
      <c r="AL18" s="5">
        <v>0</v>
      </c>
      <c r="AM18" s="4">
        <v>23455.15</v>
      </c>
      <c r="AN18" s="4">
        <v>-8352614.4999999991</v>
      </c>
      <c r="AO18" s="10"/>
      <c r="AP18" s="4">
        <v>10109773.91</v>
      </c>
      <c r="AQ18" s="4">
        <v>917986.55</v>
      </c>
      <c r="AR18" s="4">
        <v>2243322.29</v>
      </c>
      <c r="AS18" s="4">
        <v>150057.20000000001</v>
      </c>
      <c r="AT18" s="4">
        <v>258311.32</v>
      </c>
      <c r="AU18" s="5">
        <v>0</v>
      </c>
      <c r="AV18" s="4">
        <v>23455.15</v>
      </c>
      <c r="AW18" s="4">
        <v>-8352614.4999999991</v>
      </c>
      <c r="AX18" s="10"/>
      <c r="AY18" s="4">
        <v>10109773.91</v>
      </c>
      <c r="AZ18" s="4">
        <v>917986.55</v>
      </c>
      <c r="BA18" s="4">
        <v>5421339.5599999996</v>
      </c>
      <c r="BB18" s="4">
        <v>331658.19</v>
      </c>
      <c r="BC18" s="4">
        <v>258311.32</v>
      </c>
      <c r="BD18" s="5">
        <v>0</v>
      </c>
      <c r="BE18" s="4">
        <v>23455.15</v>
      </c>
      <c r="BF18" s="4">
        <v>-4992996.24</v>
      </c>
      <c r="BG18" s="10"/>
      <c r="BH18" s="4">
        <v>10109773.91</v>
      </c>
      <c r="BI18" s="4">
        <v>917986.55</v>
      </c>
      <c r="BJ18" s="4">
        <v>5421339.5599999996</v>
      </c>
      <c r="BK18" s="4">
        <v>331658.19</v>
      </c>
      <c r="BL18" s="4">
        <v>258311.32</v>
      </c>
      <c r="BM18" s="5">
        <v>0</v>
      </c>
      <c r="BN18" s="4">
        <v>23455.15</v>
      </c>
      <c r="BO18" s="4">
        <v>-4992996.24</v>
      </c>
      <c r="BP18" s="10"/>
      <c r="BQ18" s="4">
        <v>10109773.91</v>
      </c>
      <c r="BR18" s="4">
        <v>917986.55</v>
      </c>
      <c r="BS18" s="4">
        <v>5421339.5599999996</v>
      </c>
      <c r="BT18" s="4">
        <v>331658.19</v>
      </c>
      <c r="BU18" s="4">
        <v>258311.32</v>
      </c>
      <c r="BV18" s="5">
        <v>0</v>
      </c>
      <c r="BW18" s="4">
        <v>23455.15</v>
      </c>
      <c r="BX18" s="4">
        <v>-4992996.24</v>
      </c>
      <c r="BY18" s="10"/>
      <c r="BZ18" s="4">
        <v>10107499.92</v>
      </c>
      <c r="CA18" s="4">
        <v>917780.06</v>
      </c>
      <c r="CB18" s="4">
        <v>4761838.37</v>
      </c>
      <c r="CC18" s="4">
        <v>281539.65999999997</v>
      </c>
      <c r="CD18" s="4">
        <v>334867.74</v>
      </c>
      <c r="CE18" s="5">
        <v>0</v>
      </c>
      <c r="CF18" s="4">
        <v>30406.62</v>
      </c>
      <c r="CG18" s="4">
        <v>-5616627.5900000008</v>
      </c>
      <c r="CH18" s="10"/>
      <c r="CI18" s="4">
        <v>10107499.92</v>
      </c>
      <c r="CJ18" s="4">
        <v>917780.06</v>
      </c>
      <c r="CK18" s="4">
        <v>4761838.37</v>
      </c>
      <c r="CL18" s="4">
        <v>281539.65999999997</v>
      </c>
      <c r="CM18" s="4">
        <v>334867.74</v>
      </c>
      <c r="CN18" s="5">
        <v>0</v>
      </c>
      <c r="CO18" s="4">
        <v>30406.62</v>
      </c>
      <c r="CP18" s="4">
        <v>-5616627.5900000008</v>
      </c>
      <c r="CQ18" s="10"/>
      <c r="CR18" s="4">
        <v>10107499.92</v>
      </c>
      <c r="CS18" s="4">
        <v>917780.06</v>
      </c>
      <c r="CT18" s="4">
        <v>4761838.37</v>
      </c>
      <c r="CU18" s="4">
        <v>281539.65999999997</v>
      </c>
      <c r="CV18" s="4">
        <v>334867.74</v>
      </c>
      <c r="CW18" s="5">
        <v>0</v>
      </c>
      <c r="CX18" s="4">
        <v>30406.62</v>
      </c>
      <c r="CY18" s="4">
        <v>-5616627.5900000008</v>
      </c>
      <c r="CZ18" s="10"/>
      <c r="DA18" s="4">
        <v>10682991.390000001</v>
      </c>
      <c r="DB18" s="4">
        <v>970035.77</v>
      </c>
      <c r="DC18" s="4">
        <v>513912.76</v>
      </c>
      <c r="DD18" s="4">
        <v>46664.25</v>
      </c>
      <c r="DE18" s="4">
        <v>191362.39</v>
      </c>
      <c r="DF18" s="5">
        <v>0</v>
      </c>
      <c r="DG18" s="4">
        <v>17376.07</v>
      </c>
      <c r="DH18" s="4">
        <v>-10883711.689999999</v>
      </c>
      <c r="DI18" s="10"/>
    </row>
    <row r="19" spans="1:113">
      <c r="A19" s="2" t="str">
        <f>INDEX(Map!$A$6:$B$70,MATCH('FY10 Essbase'!C19,Map!$A$6:$A$70,0),2)</f>
        <v>012DIV</v>
      </c>
      <c r="B19" s="17" t="s">
        <v>142</v>
      </c>
      <c r="C19" s="3" t="s">
        <v>106</v>
      </c>
      <c r="D19" s="3" t="s">
        <v>64</v>
      </c>
      <c r="E19" s="10"/>
      <c r="F19" s="4">
        <v>-879946.87</v>
      </c>
      <c r="G19" s="4">
        <v>-79900.84</v>
      </c>
      <c r="H19" s="4">
        <v>16244314.460000001</v>
      </c>
      <c r="I19" s="4">
        <v>1475014.4</v>
      </c>
      <c r="J19" s="4">
        <v>117309.95</v>
      </c>
      <c r="K19" s="5">
        <v>0</v>
      </c>
      <c r="L19" s="4">
        <v>10651.96</v>
      </c>
      <c r="M19" s="4">
        <v>18807138.48</v>
      </c>
      <c r="N19" s="10"/>
      <c r="O19" s="4">
        <v>-879946.87</v>
      </c>
      <c r="P19" s="4">
        <v>-79900.84</v>
      </c>
      <c r="Q19" s="4">
        <v>16244314.460000001</v>
      </c>
      <c r="R19" s="4">
        <v>1475014.4</v>
      </c>
      <c r="S19" s="4">
        <v>117309.95</v>
      </c>
      <c r="T19" s="5">
        <v>0</v>
      </c>
      <c r="U19" s="4">
        <v>10651.96</v>
      </c>
      <c r="V19" s="4">
        <v>18807138.48</v>
      </c>
      <c r="W19" s="10"/>
      <c r="X19" s="4">
        <v>-879946.87</v>
      </c>
      <c r="Y19" s="4">
        <v>-79900.84</v>
      </c>
      <c r="Z19" s="4">
        <v>21440798.760000002</v>
      </c>
      <c r="AA19" s="4">
        <v>1946864.98</v>
      </c>
      <c r="AB19" s="4">
        <v>117309.95</v>
      </c>
      <c r="AC19" s="5">
        <v>0</v>
      </c>
      <c r="AD19" s="4">
        <v>10651.96</v>
      </c>
      <c r="AE19" s="4">
        <v>24475473.360000003</v>
      </c>
      <c r="AF19" s="10"/>
      <c r="AG19" s="4">
        <v>-879946.87</v>
      </c>
      <c r="AH19" s="4">
        <v>-79900.84</v>
      </c>
      <c r="AI19" s="4">
        <v>21440798.760000002</v>
      </c>
      <c r="AJ19" s="4">
        <v>1946864.98</v>
      </c>
      <c r="AK19" s="4">
        <v>117309.95</v>
      </c>
      <c r="AL19" s="5">
        <v>0</v>
      </c>
      <c r="AM19" s="4">
        <v>10651.96</v>
      </c>
      <c r="AN19" s="4">
        <v>24475473.360000003</v>
      </c>
      <c r="AO19" s="10"/>
      <c r="AP19" s="4">
        <v>-879946.87</v>
      </c>
      <c r="AQ19" s="4">
        <v>-79900.84</v>
      </c>
      <c r="AR19" s="4">
        <v>21440798.760000002</v>
      </c>
      <c r="AS19" s="4">
        <v>1946864.98</v>
      </c>
      <c r="AT19" s="4">
        <v>117309.95</v>
      </c>
      <c r="AU19" s="5">
        <v>0</v>
      </c>
      <c r="AV19" s="4">
        <v>10651.96</v>
      </c>
      <c r="AW19" s="4">
        <v>24475473.360000003</v>
      </c>
      <c r="AX19" s="10"/>
      <c r="AY19" s="4">
        <v>-879946.87</v>
      </c>
      <c r="AZ19" s="4">
        <v>-79900.84</v>
      </c>
      <c r="BA19" s="4">
        <v>21440798.760000002</v>
      </c>
      <c r="BB19" s="4">
        <v>1946864.98</v>
      </c>
      <c r="BC19" s="4">
        <v>117309.95</v>
      </c>
      <c r="BD19" s="5">
        <v>0</v>
      </c>
      <c r="BE19" s="4">
        <v>10651.96</v>
      </c>
      <c r="BF19" s="4">
        <v>24475473.360000003</v>
      </c>
      <c r="BG19" s="10"/>
      <c r="BH19" s="4">
        <v>-879946.87</v>
      </c>
      <c r="BI19" s="4">
        <v>-79900.84</v>
      </c>
      <c r="BJ19" s="4">
        <v>21440798.760000002</v>
      </c>
      <c r="BK19" s="4">
        <v>1946864.98</v>
      </c>
      <c r="BL19" s="4">
        <v>117309.95</v>
      </c>
      <c r="BM19" s="5">
        <v>0</v>
      </c>
      <c r="BN19" s="4">
        <v>10651.96</v>
      </c>
      <c r="BO19" s="4">
        <v>24475473.360000003</v>
      </c>
      <c r="BP19" s="10"/>
      <c r="BQ19" s="4">
        <v>-879946.87</v>
      </c>
      <c r="BR19" s="4">
        <v>-79900.84</v>
      </c>
      <c r="BS19" s="4">
        <v>21440798.760000002</v>
      </c>
      <c r="BT19" s="4">
        <v>1946864.98</v>
      </c>
      <c r="BU19" s="4">
        <v>117309.95</v>
      </c>
      <c r="BV19" s="5">
        <v>0</v>
      </c>
      <c r="BW19" s="4">
        <v>10651.96</v>
      </c>
      <c r="BX19" s="4">
        <v>24475473.360000003</v>
      </c>
      <c r="BY19" s="10"/>
      <c r="BZ19" s="4">
        <v>-827677.17</v>
      </c>
      <c r="CA19" s="4">
        <v>-75154.649999999994</v>
      </c>
      <c r="CB19" s="4">
        <v>19966470.59</v>
      </c>
      <c r="CC19" s="4">
        <v>1812993.2</v>
      </c>
      <c r="CD19" s="4">
        <v>117309.95</v>
      </c>
      <c r="CE19" s="5">
        <v>0</v>
      </c>
      <c r="CF19" s="4">
        <v>10651.96</v>
      </c>
      <c r="CG19" s="4">
        <v>22810257.52</v>
      </c>
      <c r="CH19" s="10"/>
      <c r="CI19" s="4">
        <v>-827677.17</v>
      </c>
      <c r="CJ19" s="4">
        <v>-75154.649999999994</v>
      </c>
      <c r="CK19" s="4">
        <v>19966470.59</v>
      </c>
      <c r="CL19" s="4">
        <v>1812993.2</v>
      </c>
      <c r="CM19" s="4">
        <v>117309.95</v>
      </c>
      <c r="CN19" s="5">
        <v>0</v>
      </c>
      <c r="CO19" s="4">
        <v>10651.96</v>
      </c>
      <c r="CP19" s="4">
        <v>22810257.52</v>
      </c>
      <c r="CQ19" s="10"/>
      <c r="CR19" s="4">
        <v>-827677.17</v>
      </c>
      <c r="CS19" s="4">
        <v>-75154.649999999994</v>
      </c>
      <c r="CT19" s="4">
        <v>19966470.59</v>
      </c>
      <c r="CU19" s="4">
        <v>1812993.2</v>
      </c>
      <c r="CV19" s="4">
        <v>117309.95</v>
      </c>
      <c r="CW19" s="5">
        <v>0</v>
      </c>
      <c r="CX19" s="4">
        <v>10651.96</v>
      </c>
      <c r="CY19" s="4">
        <v>22810257.52</v>
      </c>
      <c r="CZ19" s="10"/>
      <c r="DA19" s="4">
        <v>-1022322.68</v>
      </c>
      <c r="DB19" s="4">
        <v>-92828.83</v>
      </c>
      <c r="DC19" s="4">
        <v>16875233.239999998</v>
      </c>
      <c r="DD19" s="4">
        <v>1532303.02</v>
      </c>
      <c r="DE19" s="4">
        <v>65466.84</v>
      </c>
      <c r="DF19" s="5">
        <v>0</v>
      </c>
      <c r="DG19" s="4">
        <v>34827.69</v>
      </c>
      <c r="DH19" s="4">
        <v>19622982.299999997</v>
      </c>
      <c r="DI19" s="10"/>
    </row>
    <row r="20" spans="1:113">
      <c r="A20" s="2" t="str">
        <f>INDEX(Map!$A$6:$B$70,MATCH('FY10 Essbase'!C20,Map!$A$6:$A$70,0),2)</f>
        <v>013DIV</v>
      </c>
      <c r="B20" s="17" t="s">
        <v>143</v>
      </c>
      <c r="C20" s="3" t="s">
        <v>78</v>
      </c>
      <c r="D20" s="3" t="s">
        <v>36</v>
      </c>
      <c r="E20" s="10"/>
      <c r="F20" s="4">
        <v>31856.65</v>
      </c>
      <c r="G20" s="4">
        <v>2892.64</v>
      </c>
      <c r="H20" s="4">
        <v>184314.5</v>
      </c>
      <c r="I20" s="4">
        <v>16736.099999999999</v>
      </c>
      <c r="J20" s="5">
        <v>0</v>
      </c>
      <c r="K20" s="5">
        <v>0</v>
      </c>
      <c r="L20" s="5">
        <v>0</v>
      </c>
      <c r="M20" s="4">
        <v>166301.31</v>
      </c>
      <c r="N20" s="10"/>
      <c r="O20" s="4">
        <v>31856.65</v>
      </c>
      <c r="P20" s="4">
        <v>2892.64</v>
      </c>
      <c r="Q20" s="4">
        <v>184314.5</v>
      </c>
      <c r="R20" s="4">
        <v>16736.099999999999</v>
      </c>
      <c r="S20" s="5">
        <v>0</v>
      </c>
      <c r="T20" s="5">
        <v>0</v>
      </c>
      <c r="U20" s="5">
        <v>0</v>
      </c>
      <c r="V20" s="4">
        <v>166301.31</v>
      </c>
      <c r="W20" s="10"/>
      <c r="X20" s="4">
        <v>31856.65</v>
      </c>
      <c r="Y20" s="4">
        <v>2892.64</v>
      </c>
      <c r="Z20" s="4">
        <v>184314.5</v>
      </c>
      <c r="AA20" s="4">
        <v>16736.099999999999</v>
      </c>
      <c r="AB20" s="5">
        <v>0</v>
      </c>
      <c r="AC20" s="5">
        <v>0</v>
      </c>
      <c r="AD20" s="5">
        <v>0</v>
      </c>
      <c r="AE20" s="4">
        <v>166301.31</v>
      </c>
      <c r="AF20" s="10"/>
      <c r="AG20" s="4">
        <v>31856.65</v>
      </c>
      <c r="AH20" s="4">
        <v>2892.64</v>
      </c>
      <c r="AI20" s="4">
        <v>184314.5</v>
      </c>
      <c r="AJ20" s="4">
        <v>16736.099999999999</v>
      </c>
      <c r="AK20" s="5">
        <v>0</v>
      </c>
      <c r="AL20" s="5">
        <v>0</v>
      </c>
      <c r="AM20" s="5">
        <v>0</v>
      </c>
      <c r="AN20" s="4">
        <v>166301.31</v>
      </c>
      <c r="AO20" s="10"/>
      <c r="AP20" s="4">
        <v>31856.65</v>
      </c>
      <c r="AQ20" s="4">
        <v>2892.64</v>
      </c>
      <c r="AR20" s="4">
        <v>184314.5</v>
      </c>
      <c r="AS20" s="4">
        <v>16736.099999999999</v>
      </c>
      <c r="AT20" s="5">
        <v>0</v>
      </c>
      <c r="AU20" s="5">
        <v>0</v>
      </c>
      <c r="AV20" s="5">
        <v>0</v>
      </c>
      <c r="AW20" s="4">
        <v>166301.31</v>
      </c>
      <c r="AX20" s="10"/>
      <c r="AY20" s="4">
        <v>31856.65</v>
      </c>
      <c r="AZ20" s="4">
        <v>2892.64</v>
      </c>
      <c r="BA20" s="4">
        <v>184314.5</v>
      </c>
      <c r="BB20" s="4">
        <v>16736.099999999999</v>
      </c>
      <c r="BC20" s="5">
        <v>0</v>
      </c>
      <c r="BD20" s="5">
        <v>0</v>
      </c>
      <c r="BE20" s="5">
        <v>0</v>
      </c>
      <c r="BF20" s="4">
        <v>166301.31</v>
      </c>
      <c r="BG20" s="10"/>
      <c r="BH20" s="4">
        <v>31856.65</v>
      </c>
      <c r="BI20" s="4">
        <v>2892.64</v>
      </c>
      <c r="BJ20" s="4">
        <v>184314.5</v>
      </c>
      <c r="BK20" s="4">
        <v>16736.099999999999</v>
      </c>
      <c r="BL20" s="5">
        <v>0</v>
      </c>
      <c r="BM20" s="5">
        <v>0</v>
      </c>
      <c r="BN20" s="5">
        <v>0</v>
      </c>
      <c r="BO20" s="4">
        <v>166301.31</v>
      </c>
      <c r="BP20" s="10"/>
      <c r="BQ20" s="4">
        <v>31856.65</v>
      </c>
      <c r="BR20" s="4">
        <v>2892.64</v>
      </c>
      <c r="BS20" s="4">
        <v>184314.5</v>
      </c>
      <c r="BT20" s="4">
        <v>16736.099999999999</v>
      </c>
      <c r="BU20" s="5">
        <v>0</v>
      </c>
      <c r="BV20" s="5">
        <v>0</v>
      </c>
      <c r="BW20" s="5">
        <v>0</v>
      </c>
      <c r="BX20" s="4">
        <v>166301.31</v>
      </c>
      <c r="BY20" s="10"/>
      <c r="BZ20" s="4">
        <v>31856.65</v>
      </c>
      <c r="CA20" s="4">
        <v>2892.64</v>
      </c>
      <c r="CB20" s="4">
        <v>220161.88</v>
      </c>
      <c r="CC20" s="4">
        <v>19991.11</v>
      </c>
      <c r="CD20" s="5">
        <v>0</v>
      </c>
      <c r="CE20" s="5">
        <v>0</v>
      </c>
      <c r="CF20" s="5">
        <v>0</v>
      </c>
      <c r="CG20" s="4">
        <v>205403.7</v>
      </c>
      <c r="CH20" s="10"/>
      <c r="CI20" s="4">
        <v>31856.65</v>
      </c>
      <c r="CJ20" s="4">
        <v>2892.64</v>
      </c>
      <c r="CK20" s="4">
        <v>220161.88</v>
      </c>
      <c r="CL20" s="4">
        <v>19991.11</v>
      </c>
      <c r="CM20" s="5">
        <v>0</v>
      </c>
      <c r="CN20" s="5">
        <v>0</v>
      </c>
      <c r="CO20" s="5">
        <v>0</v>
      </c>
      <c r="CP20" s="4">
        <v>205403.7</v>
      </c>
      <c r="CQ20" s="10"/>
      <c r="CR20" s="4">
        <v>31856.65</v>
      </c>
      <c r="CS20" s="4">
        <v>2892.64</v>
      </c>
      <c r="CT20" s="4">
        <v>220161.88</v>
      </c>
      <c r="CU20" s="4">
        <v>19991.11</v>
      </c>
      <c r="CV20" s="5">
        <v>0</v>
      </c>
      <c r="CW20" s="5">
        <v>0</v>
      </c>
      <c r="CX20" s="5">
        <v>0</v>
      </c>
      <c r="CY20" s="4">
        <v>205403.7</v>
      </c>
      <c r="CZ20" s="10"/>
      <c r="DA20" s="4">
        <v>27297.8</v>
      </c>
      <c r="DB20" s="4">
        <v>2478.69</v>
      </c>
      <c r="DC20" s="4">
        <v>213687.52</v>
      </c>
      <c r="DD20" s="4">
        <v>19403.23</v>
      </c>
      <c r="DE20" s="5">
        <v>0</v>
      </c>
      <c r="DF20" s="5">
        <v>0</v>
      </c>
      <c r="DG20" s="5">
        <v>0</v>
      </c>
      <c r="DH20" s="4">
        <v>203314.26</v>
      </c>
      <c r="DI20" s="10"/>
    </row>
    <row r="21" spans="1:113">
      <c r="A21" s="2" t="str">
        <f>INDEX(Map!$A$6:$B$70,MATCH('FY10 Essbase'!C21,Map!$A$6:$A$70,0),2)</f>
        <v>014DIV</v>
      </c>
      <c r="B21" s="17" t="s">
        <v>132</v>
      </c>
      <c r="C21" s="3" t="s">
        <v>86</v>
      </c>
      <c r="D21" s="3" t="s">
        <v>44</v>
      </c>
      <c r="E21" s="10"/>
      <c r="F21" s="4">
        <v>-1079.67</v>
      </c>
      <c r="G21" s="4">
        <v>-98.04</v>
      </c>
      <c r="H21" s="4">
        <v>-9061.39</v>
      </c>
      <c r="I21" s="4">
        <v>-822.79</v>
      </c>
      <c r="J21" s="5">
        <v>0</v>
      </c>
      <c r="K21" s="5">
        <v>0</v>
      </c>
      <c r="L21" s="5">
        <v>0</v>
      </c>
      <c r="M21" s="4">
        <v>-8706.4699999999993</v>
      </c>
      <c r="N21" s="10"/>
      <c r="O21" s="4">
        <v>-1079.67</v>
      </c>
      <c r="P21" s="4">
        <v>-98.04</v>
      </c>
      <c r="Q21" s="4">
        <v>-9061.39</v>
      </c>
      <c r="R21" s="4">
        <v>-822.79</v>
      </c>
      <c r="S21" s="5">
        <v>0</v>
      </c>
      <c r="T21" s="5">
        <v>0</v>
      </c>
      <c r="U21" s="5">
        <v>0</v>
      </c>
      <c r="V21" s="4">
        <v>-8706.4699999999993</v>
      </c>
      <c r="W21" s="10"/>
      <c r="X21" s="4">
        <v>-1079.67</v>
      </c>
      <c r="Y21" s="4">
        <v>-98.04</v>
      </c>
      <c r="Z21" s="4">
        <v>-9061.39</v>
      </c>
      <c r="AA21" s="4">
        <v>-822.79</v>
      </c>
      <c r="AB21" s="5">
        <v>0</v>
      </c>
      <c r="AC21" s="5">
        <v>0</v>
      </c>
      <c r="AD21" s="5">
        <v>0</v>
      </c>
      <c r="AE21" s="4">
        <v>-8706.4699999999993</v>
      </c>
      <c r="AF21" s="10"/>
      <c r="AG21" s="4">
        <v>-1079.67</v>
      </c>
      <c r="AH21" s="4">
        <v>-98.04</v>
      </c>
      <c r="AI21" s="4">
        <v>-9061.39</v>
      </c>
      <c r="AJ21" s="4">
        <v>-822.79</v>
      </c>
      <c r="AK21" s="5">
        <v>0</v>
      </c>
      <c r="AL21" s="5">
        <v>0</v>
      </c>
      <c r="AM21" s="5">
        <v>0</v>
      </c>
      <c r="AN21" s="4">
        <v>-8706.4699999999993</v>
      </c>
      <c r="AO21" s="10"/>
      <c r="AP21" s="4">
        <v>-1079.67</v>
      </c>
      <c r="AQ21" s="4">
        <v>-98.04</v>
      </c>
      <c r="AR21" s="4">
        <v>-9061.39</v>
      </c>
      <c r="AS21" s="4">
        <v>-822.79</v>
      </c>
      <c r="AT21" s="5">
        <v>0</v>
      </c>
      <c r="AU21" s="5">
        <v>0</v>
      </c>
      <c r="AV21" s="5">
        <v>0</v>
      </c>
      <c r="AW21" s="4">
        <v>-8706.4699999999993</v>
      </c>
      <c r="AX21" s="10"/>
      <c r="AY21" s="4">
        <v>-1079.67</v>
      </c>
      <c r="AZ21" s="4">
        <v>-98.04</v>
      </c>
      <c r="BA21" s="4">
        <v>-9061.39</v>
      </c>
      <c r="BB21" s="4">
        <v>-822.79</v>
      </c>
      <c r="BC21" s="5">
        <v>0</v>
      </c>
      <c r="BD21" s="5">
        <v>0</v>
      </c>
      <c r="BE21" s="5">
        <v>0</v>
      </c>
      <c r="BF21" s="4">
        <v>-8706.4699999999993</v>
      </c>
      <c r="BG21" s="10"/>
      <c r="BH21" s="4">
        <v>-1079.67</v>
      </c>
      <c r="BI21" s="4">
        <v>-98.04</v>
      </c>
      <c r="BJ21" s="4">
        <v>-9061.39</v>
      </c>
      <c r="BK21" s="4">
        <v>-822.79</v>
      </c>
      <c r="BL21" s="5">
        <v>0</v>
      </c>
      <c r="BM21" s="5">
        <v>0</v>
      </c>
      <c r="BN21" s="5">
        <v>0</v>
      </c>
      <c r="BO21" s="4">
        <v>-8706.4699999999993</v>
      </c>
      <c r="BP21" s="10"/>
      <c r="BQ21" s="4">
        <v>-1079.67</v>
      </c>
      <c r="BR21" s="4">
        <v>-98.04</v>
      </c>
      <c r="BS21" s="4">
        <v>-9061.39</v>
      </c>
      <c r="BT21" s="4">
        <v>-822.79</v>
      </c>
      <c r="BU21" s="5">
        <v>0</v>
      </c>
      <c r="BV21" s="5">
        <v>0</v>
      </c>
      <c r="BW21" s="5">
        <v>0</v>
      </c>
      <c r="BX21" s="4">
        <v>-8706.4699999999993</v>
      </c>
      <c r="BY21" s="10"/>
      <c r="BZ21" s="4">
        <v>-1079.67</v>
      </c>
      <c r="CA21" s="4">
        <v>-98.04</v>
      </c>
      <c r="CB21" s="4">
        <v>-10.93</v>
      </c>
      <c r="CC21" s="4">
        <v>-0.99</v>
      </c>
      <c r="CD21" s="5">
        <v>0</v>
      </c>
      <c r="CE21" s="5">
        <v>0</v>
      </c>
      <c r="CF21" s="5">
        <v>0</v>
      </c>
      <c r="CG21" s="4">
        <v>1165.79</v>
      </c>
      <c r="CH21" s="10"/>
      <c r="CI21" s="4">
        <v>-1079.67</v>
      </c>
      <c r="CJ21" s="4">
        <v>-98.04</v>
      </c>
      <c r="CK21" s="4">
        <v>-10.93</v>
      </c>
      <c r="CL21" s="4">
        <v>-0.99</v>
      </c>
      <c r="CM21" s="5">
        <v>0</v>
      </c>
      <c r="CN21" s="5">
        <v>0</v>
      </c>
      <c r="CO21" s="5">
        <v>0</v>
      </c>
      <c r="CP21" s="4">
        <v>1165.79</v>
      </c>
      <c r="CQ21" s="10"/>
      <c r="CR21" s="4">
        <v>-1079.67</v>
      </c>
      <c r="CS21" s="4">
        <v>-98.04</v>
      </c>
      <c r="CT21" s="4">
        <v>-10.93</v>
      </c>
      <c r="CU21" s="4">
        <v>-0.99</v>
      </c>
      <c r="CV21" s="5">
        <v>0</v>
      </c>
      <c r="CW21" s="5">
        <v>0</v>
      </c>
      <c r="CX21" s="5">
        <v>0</v>
      </c>
      <c r="CY21" s="4">
        <v>1165.79</v>
      </c>
      <c r="CZ21" s="10"/>
      <c r="DA21" s="4">
        <v>22456.400000000001</v>
      </c>
      <c r="DB21" s="4">
        <v>2039.08</v>
      </c>
      <c r="DC21" s="4">
        <v>-954.85</v>
      </c>
      <c r="DD21" s="4">
        <v>-86.7</v>
      </c>
      <c r="DE21" s="5">
        <v>0</v>
      </c>
      <c r="DF21" s="5">
        <v>0</v>
      </c>
      <c r="DG21" s="5">
        <v>0</v>
      </c>
      <c r="DH21" s="4">
        <v>-25537.030000000002</v>
      </c>
      <c r="DI21" s="10"/>
    </row>
    <row r="22" spans="1:113">
      <c r="A22" s="2" t="str">
        <f>INDEX(Map!$A$6:$B$70,MATCH('FY10 Essbase'!C22,Map!$A$6:$A$70,0),2)</f>
        <v>015DIV</v>
      </c>
      <c r="B22" s="17"/>
      <c r="C22" s="3" t="s">
        <v>87</v>
      </c>
      <c r="D22" s="3" t="s">
        <v>45</v>
      </c>
      <c r="E22" s="10"/>
      <c r="F22" s="4">
        <v>6410.88</v>
      </c>
      <c r="G22" s="4">
        <v>582.12</v>
      </c>
      <c r="H22" s="4">
        <v>-2036.22</v>
      </c>
      <c r="I22" s="4">
        <v>-184.89</v>
      </c>
      <c r="J22" s="5">
        <v>0</v>
      </c>
      <c r="K22" s="5">
        <v>0</v>
      </c>
      <c r="L22" s="5">
        <v>0</v>
      </c>
      <c r="M22" s="4">
        <v>-9214.1099999999988</v>
      </c>
      <c r="N22" s="10"/>
      <c r="O22" s="4">
        <v>6410.88</v>
      </c>
      <c r="P22" s="4">
        <v>582.12</v>
      </c>
      <c r="Q22" s="4">
        <v>-2036.22</v>
      </c>
      <c r="R22" s="4">
        <v>-184.89</v>
      </c>
      <c r="S22" s="5">
        <v>0</v>
      </c>
      <c r="T22" s="5">
        <v>0</v>
      </c>
      <c r="U22" s="5">
        <v>0</v>
      </c>
      <c r="V22" s="4">
        <v>-9214.1099999999988</v>
      </c>
      <c r="W22" s="10"/>
      <c r="X22" s="4">
        <v>6410.88</v>
      </c>
      <c r="Y22" s="4">
        <v>582.12</v>
      </c>
      <c r="Z22" s="4">
        <v>-2036.22</v>
      </c>
      <c r="AA22" s="4">
        <v>-184.89</v>
      </c>
      <c r="AB22" s="5">
        <v>0</v>
      </c>
      <c r="AC22" s="5">
        <v>0</v>
      </c>
      <c r="AD22" s="5">
        <v>0</v>
      </c>
      <c r="AE22" s="4">
        <v>-9214.1099999999988</v>
      </c>
      <c r="AF22" s="10"/>
      <c r="AG22" s="4">
        <v>6410.88</v>
      </c>
      <c r="AH22" s="4">
        <v>582.12</v>
      </c>
      <c r="AI22" s="4">
        <v>-2036.22</v>
      </c>
      <c r="AJ22" s="4">
        <v>-184.89</v>
      </c>
      <c r="AK22" s="5">
        <v>0</v>
      </c>
      <c r="AL22" s="5">
        <v>0</v>
      </c>
      <c r="AM22" s="5">
        <v>0</v>
      </c>
      <c r="AN22" s="4">
        <v>-9214.1099999999988</v>
      </c>
      <c r="AO22" s="10"/>
      <c r="AP22" s="4">
        <v>6410.88</v>
      </c>
      <c r="AQ22" s="4">
        <v>582.12</v>
      </c>
      <c r="AR22" s="4">
        <v>-2036.22</v>
      </c>
      <c r="AS22" s="4">
        <v>-184.89</v>
      </c>
      <c r="AT22" s="5">
        <v>0</v>
      </c>
      <c r="AU22" s="5">
        <v>0</v>
      </c>
      <c r="AV22" s="5">
        <v>0</v>
      </c>
      <c r="AW22" s="4">
        <v>-9214.1099999999988</v>
      </c>
      <c r="AX22" s="10"/>
      <c r="AY22" s="4">
        <v>6410.88</v>
      </c>
      <c r="AZ22" s="4">
        <v>582.12</v>
      </c>
      <c r="BA22" s="4">
        <v>-2036.22</v>
      </c>
      <c r="BB22" s="4">
        <v>-184.89</v>
      </c>
      <c r="BC22" s="5">
        <v>0</v>
      </c>
      <c r="BD22" s="5">
        <v>0</v>
      </c>
      <c r="BE22" s="5">
        <v>0</v>
      </c>
      <c r="BF22" s="4">
        <v>-9214.1099999999988</v>
      </c>
      <c r="BG22" s="10"/>
      <c r="BH22" s="4">
        <v>6410.88</v>
      </c>
      <c r="BI22" s="4">
        <v>582.12</v>
      </c>
      <c r="BJ22" s="4">
        <v>-2036.22</v>
      </c>
      <c r="BK22" s="4">
        <v>-184.89</v>
      </c>
      <c r="BL22" s="5">
        <v>0</v>
      </c>
      <c r="BM22" s="5">
        <v>0</v>
      </c>
      <c r="BN22" s="5">
        <v>0</v>
      </c>
      <c r="BO22" s="4">
        <v>-9214.1099999999988</v>
      </c>
      <c r="BP22" s="10"/>
      <c r="BQ22" s="4">
        <v>6410.88</v>
      </c>
      <c r="BR22" s="4">
        <v>582.12</v>
      </c>
      <c r="BS22" s="4">
        <v>-2036.22</v>
      </c>
      <c r="BT22" s="4">
        <v>-184.89</v>
      </c>
      <c r="BU22" s="5">
        <v>0</v>
      </c>
      <c r="BV22" s="5">
        <v>0</v>
      </c>
      <c r="BW22" s="5">
        <v>0</v>
      </c>
      <c r="BX22" s="4">
        <v>-9214.1099999999988</v>
      </c>
      <c r="BY22" s="10"/>
      <c r="BZ22" s="4">
        <v>6410.88</v>
      </c>
      <c r="CA22" s="4">
        <v>582.12</v>
      </c>
      <c r="CB22" s="4">
        <v>0</v>
      </c>
      <c r="CC22" s="4">
        <v>0</v>
      </c>
      <c r="CD22" s="5">
        <v>0</v>
      </c>
      <c r="CE22" s="5">
        <v>0</v>
      </c>
      <c r="CF22" s="5">
        <v>0</v>
      </c>
      <c r="CG22" s="4">
        <v>-6993</v>
      </c>
      <c r="CH22" s="10"/>
      <c r="CI22" s="4">
        <v>6410.88</v>
      </c>
      <c r="CJ22" s="4">
        <v>582.12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4">
        <v>-6993</v>
      </c>
      <c r="CQ22" s="10"/>
      <c r="CR22" s="4">
        <v>6410.88</v>
      </c>
      <c r="CS22" s="4">
        <v>582.12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4">
        <v>-6993</v>
      </c>
      <c r="CZ22" s="10"/>
      <c r="DA22" s="4">
        <v>47475.45</v>
      </c>
      <c r="DB22" s="4">
        <v>4310.8599999999997</v>
      </c>
      <c r="DC22" s="4">
        <v>-5572.38</v>
      </c>
      <c r="DD22" s="5">
        <v>-505.98</v>
      </c>
      <c r="DE22" s="5">
        <v>0</v>
      </c>
      <c r="DF22" s="5">
        <v>0</v>
      </c>
      <c r="DG22" s="5">
        <v>0</v>
      </c>
      <c r="DH22" s="4">
        <v>-57864.67</v>
      </c>
      <c r="DI22" s="10"/>
    </row>
    <row r="23" spans="1:113">
      <c r="A23" s="2" t="str">
        <f>INDEX(Map!$A$6:$B$70,MATCH('FY10 Essbase'!C23,Map!$A$6:$A$70,0),2)</f>
        <v>016DIV</v>
      </c>
      <c r="B23" s="17" t="s">
        <v>137</v>
      </c>
      <c r="C23" s="3" t="s">
        <v>84</v>
      </c>
      <c r="D23" s="3" t="s">
        <v>42</v>
      </c>
      <c r="E23" s="10"/>
      <c r="F23" s="4">
        <v>-27589.17</v>
      </c>
      <c r="G23" s="4">
        <v>-2505.15</v>
      </c>
      <c r="H23" s="4">
        <v>14113179.880000001</v>
      </c>
      <c r="I23" s="4">
        <v>1281503.3600000001</v>
      </c>
      <c r="J23" s="5">
        <v>0</v>
      </c>
      <c r="K23" s="5">
        <v>0</v>
      </c>
      <c r="L23" s="5">
        <v>0</v>
      </c>
      <c r="M23" s="4">
        <v>15424777.560000001</v>
      </c>
      <c r="N23" s="10"/>
      <c r="O23" s="4">
        <v>-27589.17</v>
      </c>
      <c r="P23" s="4">
        <v>-2505.15</v>
      </c>
      <c r="Q23" s="4">
        <v>14113179.880000001</v>
      </c>
      <c r="R23" s="4">
        <v>1281503.3600000001</v>
      </c>
      <c r="S23" s="5">
        <v>0</v>
      </c>
      <c r="T23" s="5">
        <v>0</v>
      </c>
      <c r="U23" s="5">
        <v>0</v>
      </c>
      <c r="V23" s="4">
        <v>15424777.560000001</v>
      </c>
      <c r="W23" s="10"/>
      <c r="X23" s="4">
        <v>-27589.17</v>
      </c>
      <c r="Y23" s="4">
        <v>-2505.15</v>
      </c>
      <c r="Z23" s="4">
        <v>14113179.880000001</v>
      </c>
      <c r="AA23" s="4">
        <v>1281503.3600000001</v>
      </c>
      <c r="AB23" s="5">
        <v>0</v>
      </c>
      <c r="AC23" s="5">
        <v>0</v>
      </c>
      <c r="AD23" s="5">
        <v>0</v>
      </c>
      <c r="AE23" s="4">
        <v>15424777.560000001</v>
      </c>
      <c r="AF23" s="10"/>
      <c r="AG23" s="4">
        <v>-27589.17</v>
      </c>
      <c r="AH23" s="4">
        <v>-2505.15</v>
      </c>
      <c r="AI23" s="4">
        <v>14113179.880000001</v>
      </c>
      <c r="AJ23" s="4">
        <v>1281503.3600000001</v>
      </c>
      <c r="AK23" s="5">
        <v>0</v>
      </c>
      <c r="AL23" s="5">
        <v>0</v>
      </c>
      <c r="AM23" s="5">
        <v>0</v>
      </c>
      <c r="AN23" s="4">
        <v>15424777.560000001</v>
      </c>
      <c r="AO23" s="10"/>
      <c r="AP23" s="4">
        <v>-27589.17</v>
      </c>
      <c r="AQ23" s="4">
        <v>-2505.15</v>
      </c>
      <c r="AR23" s="4">
        <v>14113179.880000001</v>
      </c>
      <c r="AS23" s="4">
        <v>1281503.3600000001</v>
      </c>
      <c r="AT23" s="5">
        <v>0</v>
      </c>
      <c r="AU23" s="5">
        <v>0</v>
      </c>
      <c r="AV23" s="5">
        <v>0</v>
      </c>
      <c r="AW23" s="4">
        <v>15424777.560000001</v>
      </c>
      <c r="AX23" s="10"/>
      <c r="AY23" s="4">
        <v>-27589.17</v>
      </c>
      <c r="AZ23" s="4">
        <v>-2505.15</v>
      </c>
      <c r="BA23" s="4">
        <v>14113179.880000001</v>
      </c>
      <c r="BB23" s="4">
        <v>1281503.3600000001</v>
      </c>
      <c r="BC23" s="5">
        <v>0</v>
      </c>
      <c r="BD23" s="5">
        <v>0</v>
      </c>
      <c r="BE23" s="5">
        <v>0</v>
      </c>
      <c r="BF23" s="4">
        <v>15424777.560000001</v>
      </c>
      <c r="BG23" s="10"/>
      <c r="BH23" s="4">
        <v>-27589.17</v>
      </c>
      <c r="BI23" s="4">
        <v>-2505.15</v>
      </c>
      <c r="BJ23" s="4">
        <v>14113179.880000001</v>
      </c>
      <c r="BK23" s="4">
        <v>1281503.3600000001</v>
      </c>
      <c r="BL23" s="5">
        <v>0</v>
      </c>
      <c r="BM23" s="5">
        <v>0</v>
      </c>
      <c r="BN23" s="5">
        <v>0</v>
      </c>
      <c r="BO23" s="4">
        <v>15424777.560000001</v>
      </c>
      <c r="BP23" s="10"/>
      <c r="BQ23" s="4">
        <v>-27589.17</v>
      </c>
      <c r="BR23" s="4">
        <v>-2505.15</v>
      </c>
      <c r="BS23" s="4">
        <v>14113179.880000001</v>
      </c>
      <c r="BT23" s="4">
        <v>1281503.3600000001</v>
      </c>
      <c r="BU23" s="5">
        <v>0</v>
      </c>
      <c r="BV23" s="5">
        <v>0</v>
      </c>
      <c r="BW23" s="5">
        <v>0</v>
      </c>
      <c r="BX23" s="4">
        <v>15424777.560000001</v>
      </c>
      <c r="BY23" s="10"/>
      <c r="BZ23" s="4">
        <v>-29675.25</v>
      </c>
      <c r="CA23" s="4">
        <v>-2694.57</v>
      </c>
      <c r="CB23" s="4">
        <v>16933762.219999999</v>
      </c>
      <c r="CC23" s="4">
        <v>1537617.56</v>
      </c>
      <c r="CD23" s="5">
        <v>0</v>
      </c>
      <c r="CE23" s="5">
        <v>0</v>
      </c>
      <c r="CF23" s="5">
        <v>0</v>
      </c>
      <c r="CG23" s="4">
        <v>18503749.599999998</v>
      </c>
      <c r="CH23" s="10"/>
      <c r="CI23" s="4">
        <v>-29675.25</v>
      </c>
      <c r="CJ23" s="4">
        <v>-2694.57</v>
      </c>
      <c r="CK23" s="4">
        <v>16933762.219999999</v>
      </c>
      <c r="CL23" s="4">
        <v>1537617.56</v>
      </c>
      <c r="CM23" s="5">
        <v>0</v>
      </c>
      <c r="CN23" s="5">
        <v>0</v>
      </c>
      <c r="CO23" s="5">
        <v>0</v>
      </c>
      <c r="CP23" s="4">
        <v>18503749.599999998</v>
      </c>
      <c r="CQ23" s="10"/>
      <c r="CR23" s="4">
        <v>-29675.25</v>
      </c>
      <c r="CS23" s="4">
        <v>-2694.57</v>
      </c>
      <c r="CT23" s="4">
        <v>16933762.219999999</v>
      </c>
      <c r="CU23" s="4">
        <v>1537617.56</v>
      </c>
      <c r="CV23" s="5">
        <v>0</v>
      </c>
      <c r="CW23" s="5">
        <v>0</v>
      </c>
      <c r="CX23" s="5">
        <v>0</v>
      </c>
      <c r="CY23" s="4">
        <v>18503749.599999998</v>
      </c>
      <c r="CZ23" s="10"/>
      <c r="DA23" s="4">
        <v>-55584.7</v>
      </c>
      <c r="DB23" s="4">
        <v>-5047.2</v>
      </c>
      <c r="DC23" s="4">
        <v>18777219.899999999</v>
      </c>
      <c r="DD23" s="4">
        <v>1705007</v>
      </c>
      <c r="DE23" s="4">
        <v>28266.55</v>
      </c>
      <c r="DF23" s="5">
        <v>0</v>
      </c>
      <c r="DG23" s="4">
        <v>2566.66</v>
      </c>
      <c r="DH23" s="4">
        <v>20573692.009999998</v>
      </c>
      <c r="DI23" s="10"/>
    </row>
    <row r="24" spans="1:113">
      <c r="A24" s="2" t="str">
        <f>INDEX(Map!$A$6:$B$70,MATCH('FY10 Essbase'!C24,Map!$A$6:$A$70,0),2)</f>
        <v>017DIV</v>
      </c>
      <c r="B24" s="17"/>
      <c r="C24" s="3" t="s">
        <v>82</v>
      </c>
      <c r="D24" s="3" t="s">
        <v>40</v>
      </c>
      <c r="E24" s="10"/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10"/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10"/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10"/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10"/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10"/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10"/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10"/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10"/>
      <c r="BZ24" s="4">
        <v>100.4</v>
      </c>
      <c r="CA24" s="4">
        <v>9.1199999999999992</v>
      </c>
      <c r="CB24" s="4">
        <v>-3217.6</v>
      </c>
      <c r="CC24" s="4">
        <v>-292.16000000000003</v>
      </c>
      <c r="CD24" s="5">
        <v>0</v>
      </c>
      <c r="CE24" s="5">
        <v>0</v>
      </c>
      <c r="CF24" s="5">
        <v>0</v>
      </c>
      <c r="CG24" s="4">
        <v>-3619.2799999999997</v>
      </c>
      <c r="CH24" s="10"/>
      <c r="CI24" s="4">
        <v>100.4</v>
      </c>
      <c r="CJ24" s="4">
        <v>9.1199999999999992</v>
      </c>
      <c r="CK24" s="4">
        <v>-3217.6</v>
      </c>
      <c r="CL24" s="4">
        <v>-292.16000000000003</v>
      </c>
      <c r="CM24" s="5">
        <v>0</v>
      </c>
      <c r="CN24" s="5">
        <v>0</v>
      </c>
      <c r="CO24" s="5">
        <v>0</v>
      </c>
      <c r="CP24" s="4">
        <v>-3619.2799999999997</v>
      </c>
      <c r="CQ24" s="10"/>
      <c r="CR24" s="4">
        <v>100.4</v>
      </c>
      <c r="CS24" s="4">
        <v>9.1199999999999992</v>
      </c>
      <c r="CT24" s="4">
        <v>-3217.6</v>
      </c>
      <c r="CU24" s="4">
        <v>-292.16000000000003</v>
      </c>
      <c r="CV24" s="5">
        <v>0</v>
      </c>
      <c r="CW24" s="5">
        <v>0</v>
      </c>
      <c r="CX24" s="5">
        <v>0</v>
      </c>
      <c r="CY24" s="4">
        <v>-3619.2799999999997</v>
      </c>
      <c r="CZ24" s="10"/>
      <c r="DA24" s="4">
        <v>0</v>
      </c>
      <c r="DB24" s="4">
        <v>0</v>
      </c>
      <c r="DC24" s="4">
        <v>0</v>
      </c>
      <c r="DD24" s="4">
        <v>0</v>
      </c>
      <c r="DE24" s="5">
        <v>0</v>
      </c>
      <c r="DF24" s="5">
        <v>0</v>
      </c>
      <c r="DG24" s="5">
        <v>0</v>
      </c>
      <c r="DH24" s="4">
        <v>0</v>
      </c>
      <c r="DI24" s="10"/>
    </row>
    <row r="25" spans="1:113">
      <c r="A25" s="2" t="str">
        <f>INDEX(Map!$A$6:$B$70,MATCH('FY10 Essbase'!C25,Map!$A$6:$A$70,0),2)</f>
        <v>018DIV</v>
      </c>
      <c r="B25" s="17"/>
      <c r="C25" s="3" t="s">
        <v>83</v>
      </c>
      <c r="D25" s="3" t="s">
        <v>41</v>
      </c>
      <c r="E25" s="10"/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10"/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10"/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10"/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10"/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10"/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10"/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10"/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10"/>
      <c r="BZ25" s="4">
        <v>425.02</v>
      </c>
      <c r="CA25" s="4">
        <v>38.590000000000003</v>
      </c>
      <c r="CB25" s="4">
        <v>-328815.44</v>
      </c>
      <c r="CC25" s="4">
        <v>-29857.06</v>
      </c>
      <c r="CD25" s="5">
        <v>0</v>
      </c>
      <c r="CE25" s="5">
        <v>0</v>
      </c>
      <c r="CF25" s="5">
        <v>0</v>
      </c>
      <c r="CG25" s="4">
        <v>-359136.11</v>
      </c>
      <c r="CH25" s="10"/>
      <c r="CI25" s="4">
        <v>425.02</v>
      </c>
      <c r="CJ25" s="4">
        <v>38.590000000000003</v>
      </c>
      <c r="CK25" s="4">
        <v>-328815.44</v>
      </c>
      <c r="CL25" s="4">
        <v>-29857.06</v>
      </c>
      <c r="CM25" s="5">
        <v>0</v>
      </c>
      <c r="CN25" s="5">
        <v>0</v>
      </c>
      <c r="CO25" s="5">
        <v>0</v>
      </c>
      <c r="CP25" s="4">
        <v>-359136.11</v>
      </c>
      <c r="CQ25" s="10"/>
      <c r="CR25" s="4">
        <v>425.02</v>
      </c>
      <c r="CS25" s="4">
        <v>38.590000000000003</v>
      </c>
      <c r="CT25" s="4">
        <v>-328815.44</v>
      </c>
      <c r="CU25" s="4">
        <v>-29857.06</v>
      </c>
      <c r="CV25" s="5">
        <v>0</v>
      </c>
      <c r="CW25" s="5">
        <v>0</v>
      </c>
      <c r="CX25" s="5">
        <v>0</v>
      </c>
      <c r="CY25" s="4">
        <v>-359136.11</v>
      </c>
      <c r="CZ25" s="10"/>
      <c r="DA25" s="4">
        <v>372.1</v>
      </c>
      <c r="DB25" s="4">
        <v>33.79</v>
      </c>
      <c r="DC25" s="4">
        <v>-283462.65999999997</v>
      </c>
      <c r="DD25" s="4">
        <v>-25738.94</v>
      </c>
      <c r="DE25" s="5">
        <v>0</v>
      </c>
      <c r="DF25" s="5">
        <v>0</v>
      </c>
      <c r="DG25" s="5">
        <v>0</v>
      </c>
      <c r="DH25" s="4">
        <v>-309607.49</v>
      </c>
      <c r="DI25" s="10"/>
    </row>
    <row r="26" spans="1:113">
      <c r="A26" s="2" t="str">
        <f>INDEX(Map!$A$6:$B$70,MATCH('FY10 Essbase'!C26,Map!$A$6:$A$70,0),2)</f>
        <v>019DIV</v>
      </c>
      <c r="B26" s="17"/>
      <c r="C26" s="3" t="s">
        <v>76</v>
      </c>
      <c r="D26" s="3" t="s">
        <v>34</v>
      </c>
      <c r="E26" s="10"/>
      <c r="F26" s="4">
        <v>4129.08</v>
      </c>
      <c r="G26" s="4">
        <v>374.93</v>
      </c>
      <c r="H26" s="4">
        <v>2787622.6</v>
      </c>
      <c r="I26" s="4">
        <v>253121.39</v>
      </c>
      <c r="J26" s="5">
        <v>0</v>
      </c>
      <c r="K26" s="5">
        <v>0</v>
      </c>
      <c r="L26" s="5">
        <v>0</v>
      </c>
      <c r="M26" s="4">
        <v>3036239.9800000004</v>
      </c>
      <c r="N26" s="10"/>
      <c r="O26" s="4">
        <v>4129.08</v>
      </c>
      <c r="P26" s="4">
        <v>374.93</v>
      </c>
      <c r="Q26" s="4">
        <v>2787622.6</v>
      </c>
      <c r="R26" s="4">
        <v>253121.39</v>
      </c>
      <c r="S26" s="5">
        <v>0</v>
      </c>
      <c r="T26" s="5">
        <v>0</v>
      </c>
      <c r="U26" s="5">
        <v>0</v>
      </c>
      <c r="V26" s="4">
        <v>3036239.9800000004</v>
      </c>
      <c r="W26" s="10"/>
      <c r="X26" s="4">
        <v>4129.08</v>
      </c>
      <c r="Y26" s="4">
        <v>374.93</v>
      </c>
      <c r="Z26" s="4">
        <v>2787622.6</v>
      </c>
      <c r="AA26" s="4">
        <v>253121.39</v>
      </c>
      <c r="AB26" s="5">
        <v>0</v>
      </c>
      <c r="AC26" s="5">
        <v>0</v>
      </c>
      <c r="AD26" s="5">
        <v>0</v>
      </c>
      <c r="AE26" s="4">
        <v>3036239.9800000004</v>
      </c>
      <c r="AF26" s="10"/>
      <c r="AG26" s="4">
        <v>4129.08</v>
      </c>
      <c r="AH26" s="4">
        <v>374.93</v>
      </c>
      <c r="AI26" s="4">
        <v>2787622.6</v>
      </c>
      <c r="AJ26" s="4">
        <v>253121.39</v>
      </c>
      <c r="AK26" s="5">
        <v>0</v>
      </c>
      <c r="AL26" s="5">
        <v>0</v>
      </c>
      <c r="AM26" s="5">
        <v>0</v>
      </c>
      <c r="AN26" s="4">
        <v>3036239.9800000004</v>
      </c>
      <c r="AO26" s="10"/>
      <c r="AP26" s="4">
        <v>4129.08</v>
      </c>
      <c r="AQ26" s="4">
        <v>374.93</v>
      </c>
      <c r="AR26" s="4">
        <v>2787622.6</v>
      </c>
      <c r="AS26" s="4">
        <v>253121.39</v>
      </c>
      <c r="AT26" s="5">
        <v>0</v>
      </c>
      <c r="AU26" s="5">
        <v>0</v>
      </c>
      <c r="AV26" s="5">
        <v>0</v>
      </c>
      <c r="AW26" s="4">
        <v>3036239.9800000004</v>
      </c>
      <c r="AX26" s="10"/>
      <c r="AY26" s="4">
        <v>4129.08</v>
      </c>
      <c r="AZ26" s="4">
        <v>374.93</v>
      </c>
      <c r="BA26" s="4">
        <v>2787622.6</v>
      </c>
      <c r="BB26" s="4">
        <v>253121.39</v>
      </c>
      <c r="BC26" s="5">
        <v>0</v>
      </c>
      <c r="BD26" s="5">
        <v>0</v>
      </c>
      <c r="BE26" s="5">
        <v>0</v>
      </c>
      <c r="BF26" s="4">
        <v>3036239.9800000004</v>
      </c>
      <c r="BG26" s="10"/>
      <c r="BH26" s="4">
        <v>4129.08</v>
      </c>
      <c r="BI26" s="4">
        <v>374.93</v>
      </c>
      <c r="BJ26" s="4">
        <v>2787622.6</v>
      </c>
      <c r="BK26" s="4">
        <v>253121.39</v>
      </c>
      <c r="BL26" s="5">
        <v>0</v>
      </c>
      <c r="BM26" s="5">
        <v>0</v>
      </c>
      <c r="BN26" s="5">
        <v>0</v>
      </c>
      <c r="BO26" s="4">
        <v>3036239.9800000004</v>
      </c>
      <c r="BP26" s="10"/>
      <c r="BQ26" s="4">
        <v>4129.08</v>
      </c>
      <c r="BR26" s="4">
        <v>374.93</v>
      </c>
      <c r="BS26" s="4">
        <v>2787622.6</v>
      </c>
      <c r="BT26" s="4">
        <v>253121.39</v>
      </c>
      <c r="BU26" s="5">
        <v>0</v>
      </c>
      <c r="BV26" s="5">
        <v>0</v>
      </c>
      <c r="BW26" s="5">
        <v>0</v>
      </c>
      <c r="BX26" s="4">
        <v>3036239.9800000004</v>
      </c>
      <c r="BY26" s="10"/>
      <c r="BZ26" s="4">
        <v>4129.08</v>
      </c>
      <c r="CA26" s="4">
        <v>374.93</v>
      </c>
      <c r="CB26" s="4">
        <v>3140029.45</v>
      </c>
      <c r="CC26" s="4">
        <v>285120.59999999998</v>
      </c>
      <c r="CD26" s="5">
        <v>0</v>
      </c>
      <c r="CE26" s="5">
        <v>0</v>
      </c>
      <c r="CF26" s="5">
        <v>0</v>
      </c>
      <c r="CG26" s="4">
        <v>3420646.0400000005</v>
      </c>
      <c r="CH26" s="10"/>
      <c r="CI26" s="4">
        <v>4129.08</v>
      </c>
      <c r="CJ26" s="4">
        <v>374.93</v>
      </c>
      <c r="CK26" s="4">
        <v>3140029.45</v>
      </c>
      <c r="CL26" s="4">
        <v>285120.59999999998</v>
      </c>
      <c r="CM26" s="5">
        <v>0</v>
      </c>
      <c r="CN26" s="5">
        <v>0</v>
      </c>
      <c r="CO26" s="5">
        <v>0</v>
      </c>
      <c r="CP26" s="4">
        <v>3420646.0400000005</v>
      </c>
      <c r="CQ26" s="10"/>
      <c r="CR26" s="4">
        <v>4129.08</v>
      </c>
      <c r="CS26" s="4">
        <v>374.93</v>
      </c>
      <c r="CT26" s="4">
        <v>3140029.45</v>
      </c>
      <c r="CU26" s="4">
        <v>285120.59999999998</v>
      </c>
      <c r="CV26" s="5">
        <v>0</v>
      </c>
      <c r="CW26" s="5">
        <v>0</v>
      </c>
      <c r="CX26" s="5">
        <v>0</v>
      </c>
      <c r="CY26" s="4">
        <v>3420646.0400000005</v>
      </c>
      <c r="CZ26" s="10"/>
      <c r="DA26" s="4">
        <v>8220.85</v>
      </c>
      <c r="DB26" s="4">
        <v>746.47</v>
      </c>
      <c r="DC26" s="4">
        <v>3862120.68</v>
      </c>
      <c r="DD26" s="4">
        <v>350687.85</v>
      </c>
      <c r="DE26" s="5">
        <v>0</v>
      </c>
      <c r="DF26" s="5">
        <v>0</v>
      </c>
      <c r="DG26" s="5">
        <v>0</v>
      </c>
      <c r="DH26" s="4">
        <v>4203841.21</v>
      </c>
      <c r="DI26" s="10"/>
    </row>
    <row r="27" spans="1:113">
      <c r="A27" s="2" t="str">
        <f>INDEX(Map!$A$6:$B$70,MATCH('FY10 Essbase'!C27,Map!$A$6:$A$70,0),2)</f>
        <v>020DIV</v>
      </c>
      <c r="B27" s="17"/>
      <c r="C27" s="3" t="s">
        <v>85</v>
      </c>
      <c r="D27" s="3" t="s">
        <v>43</v>
      </c>
      <c r="E27" s="10"/>
      <c r="F27" s="4">
        <v>5040618.51</v>
      </c>
      <c r="G27" s="4">
        <v>457697.67</v>
      </c>
      <c r="H27" s="4">
        <v>645081.06000000006</v>
      </c>
      <c r="I27" s="4">
        <v>58574.58</v>
      </c>
      <c r="J27" s="4">
        <v>5020947.62</v>
      </c>
      <c r="K27" s="5">
        <v>0</v>
      </c>
      <c r="L27" s="4">
        <v>455911.52</v>
      </c>
      <c r="M27" s="4">
        <v>682198.60000000091</v>
      </c>
      <c r="N27" s="10"/>
      <c r="O27" s="4">
        <v>5040618.51</v>
      </c>
      <c r="P27" s="4">
        <v>457697.67</v>
      </c>
      <c r="Q27" s="4">
        <v>645081.06000000006</v>
      </c>
      <c r="R27" s="4">
        <v>58574.58</v>
      </c>
      <c r="S27" s="4">
        <v>5020947.62</v>
      </c>
      <c r="T27" s="5">
        <v>0</v>
      </c>
      <c r="U27" s="4">
        <v>455911.52</v>
      </c>
      <c r="V27" s="4">
        <v>682198.60000000091</v>
      </c>
      <c r="W27" s="10"/>
      <c r="X27" s="4">
        <v>5040618.51</v>
      </c>
      <c r="Y27" s="4">
        <v>457697.67</v>
      </c>
      <c r="Z27" s="4">
        <v>645081.06000000006</v>
      </c>
      <c r="AA27" s="4">
        <v>58574.58</v>
      </c>
      <c r="AB27" s="4">
        <v>5020947.62</v>
      </c>
      <c r="AC27" s="5">
        <v>0</v>
      </c>
      <c r="AD27" s="4">
        <v>455911.52</v>
      </c>
      <c r="AE27" s="4">
        <v>682198.60000000091</v>
      </c>
      <c r="AF27" s="10"/>
      <c r="AG27" s="4">
        <v>5040618.51</v>
      </c>
      <c r="AH27" s="4">
        <v>457697.67</v>
      </c>
      <c r="AI27" s="4">
        <v>645081.06000000006</v>
      </c>
      <c r="AJ27" s="4">
        <v>58574.58</v>
      </c>
      <c r="AK27" s="4">
        <v>5020947.62</v>
      </c>
      <c r="AL27" s="5">
        <v>0</v>
      </c>
      <c r="AM27" s="4">
        <v>455911.52</v>
      </c>
      <c r="AN27" s="4">
        <v>682198.60000000091</v>
      </c>
      <c r="AO27" s="10"/>
      <c r="AP27" s="4">
        <v>5040618.51</v>
      </c>
      <c r="AQ27" s="4">
        <v>457697.67</v>
      </c>
      <c r="AR27" s="4">
        <v>645081.06000000006</v>
      </c>
      <c r="AS27" s="4">
        <v>58574.58</v>
      </c>
      <c r="AT27" s="4">
        <v>5020947.62</v>
      </c>
      <c r="AU27" s="5">
        <v>0</v>
      </c>
      <c r="AV27" s="4">
        <v>455911.52</v>
      </c>
      <c r="AW27" s="4">
        <v>682198.60000000091</v>
      </c>
      <c r="AX27" s="10"/>
      <c r="AY27" s="4">
        <v>5040618.51</v>
      </c>
      <c r="AZ27" s="4">
        <v>457697.67</v>
      </c>
      <c r="BA27" s="4">
        <v>645081.06000000006</v>
      </c>
      <c r="BB27" s="4">
        <v>58574.58</v>
      </c>
      <c r="BC27" s="4">
        <v>5020947.62</v>
      </c>
      <c r="BD27" s="5">
        <v>0</v>
      </c>
      <c r="BE27" s="4">
        <v>455911.52</v>
      </c>
      <c r="BF27" s="4">
        <v>682198.60000000091</v>
      </c>
      <c r="BG27" s="10"/>
      <c r="BH27" s="4">
        <v>5040618.51</v>
      </c>
      <c r="BI27" s="4">
        <v>457697.67</v>
      </c>
      <c r="BJ27" s="4">
        <v>645081.06000000006</v>
      </c>
      <c r="BK27" s="4">
        <v>58574.58</v>
      </c>
      <c r="BL27" s="4">
        <v>5020947.62</v>
      </c>
      <c r="BM27" s="5">
        <v>0</v>
      </c>
      <c r="BN27" s="4">
        <v>455911.52</v>
      </c>
      <c r="BO27" s="4">
        <v>682198.60000000091</v>
      </c>
      <c r="BP27" s="10"/>
      <c r="BQ27" s="4">
        <v>5040618.51</v>
      </c>
      <c r="BR27" s="4">
        <v>457697.67</v>
      </c>
      <c r="BS27" s="4">
        <v>645081.06000000006</v>
      </c>
      <c r="BT27" s="4">
        <v>58574.58</v>
      </c>
      <c r="BU27" s="4">
        <v>5020947.62</v>
      </c>
      <c r="BV27" s="5">
        <v>0</v>
      </c>
      <c r="BW27" s="4">
        <v>455911.52</v>
      </c>
      <c r="BX27" s="4">
        <v>682198.60000000091</v>
      </c>
      <c r="BY27" s="10"/>
      <c r="BZ27" s="4">
        <v>5040618.51</v>
      </c>
      <c r="CA27" s="4">
        <v>457697.67</v>
      </c>
      <c r="CB27" s="4">
        <v>905678.47</v>
      </c>
      <c r="CC27" s="4">
        <v>82237.31</v>
      </c>
      <c r="CD27" s="4">
        <v>5020947.62</v>
      </c>
      <c r="CE27" s="5">
        <v>0</v>
      </c>
      <c r="CF27" s="4">
        <v>455911.52</v>
      </c>
      <c r="CG27" s="4">
        <v>966458.74000000092</v>
      </c>
      <c r="CH27" s="10"/>
      <c r="CI27" s="4">
        <v>5040618.51</v>
      </c>
      <c r="CJ27" s="4">
        <v>457697.67</v>
      </c>
      <c r="CK27" s="4">
        <v>905678.47</v>
      </c>
      <c r="CL27" s="4">
        <v>82237.31</v>
      </c>
      <c r="CM27" s="4">
        <v>5020947.62</v>
      </c>
      <c r="CN27" s="5">
        <v>0</v>
      </c>
      <c r="CO27" s="4">
        <v>455911.52</v>
      </c>
      <c r="CP27" s="4">
        <v>966458.74000000092</v>
      </c>
      <c r="CQ27" s="10"/>
      <c r="CR27" s="4">
        <v>5040618.51</v>
      </c>
      <c r="CS27" s="4">
        <v>457697.67</v>
      </c>
      <c r="CT27" s="4">
        <v>905678.47</v>
      </c>
      <c r="CU27" s="4">
        <v>82237.31</v>
      </c>
      <c r="CV27" s="4">
        <v>5020947.62</v>
      </c>
      <c r="CW27" s="5">
        <v>0</v>
      </c>
      <c r="CX27" s="4">
        <v>455911.52</v>
      </c>
      <c r="CY27" s="4">
        <v>966458.74000000092</v>
      </c>
      <c r="CZ27" s="10"/>
      <c r="DA27" s="4">
        <v>6036551.0899999999</v>
      </c>
      <c r="DB27" s="4">
        <v>548130.23</v>
      </c>
      <c r="DC27" s="4">
        <v>990583.4</v>
      </c>
      <c r="DD27" s="4">
        <v>89946.84</v>
      </c>
      <c r="DE27" s="4">
        <v>6010886.54</v>
      </c>
      <c r="DF27" s="5">
        <v>0</v>
      </c>
      <c r="DG27" s="4">
        <v>545799.84</v>
      </c>
      <c r="DH27" s="4">
        <v>1052535.3</v>
      </c>
      <c r="DI27" s="10"/>
    </row>
    <row r="28" spans="1:113">
      <c r="A28" s="2" t="str">
        <f>INDEX(Map!$A$6:$B$70,MATCH('FY10 Essbase'!C28,Map!$A$6:$A$70,0),2)</f>
        <v>021DIV</v>
      </c>
      <c r="B28" s="17"/>
      <c r="C28" s="3" t="s">
        <v>89</v>
      </c>
      <c r="D28" s="3" t="s">
        <v>47</v>
      </c>
      <c r="E28" s="10"/>
      <c r="F28" s="4">
        <v>-9779760.4700000007</v>
      </c>
      <c r="G28" s="4">
        <v>-888020.7</v>
      </c>
      <c r="H28" s="4">
        <v>2222091.7400000002</v>
      </c>
      <c r="I28" s="4">
        <v>201770.12</v>
      </c>
      <c r="J28" s="5">
        <v>0</v>
      </c>
      <c r="K28" s="5">
        <v>0</v>
      </c>
      <c r="L28" s="5">
        <v>0</v>
      </c>
      <c r="M28" s="4">
        <v>13091643.029999999</v>
      </c>
      <c r="N28" s="10"/>
      <c r="O28" s="4">
        <v>-9779760.4700000007</v>
      </c>
      <c r="P28" s="4">
        <v>-888020.7</v>
      </c>
      <c r="Q28" s="4">
        <v>2222091.7400000002</v>
      </c>
      <c r="R28" s="4">
        <v>201770.12</v>
      </c>
      <c r="S28" s="5">
        <v>0</v>
      </c>
      <c r="T28" s="5">
        <v>0</v>
      </c>
      <c r="U28" s="5">
        <v>0</v>
      </c>
      <c r="V28" s="4">
        <v>13091643.029999999</v>
      </c>
      <c r="W28" s="10"/>
      <c r="X28" s="4">
        <v>-9779760.4700000007</v>
      </c>
      <c r="Y28" s="4">
        <v>-888020.7</v>
      </c>
      <c r="Z28" s="4">
        <v>2222091.7400000002</v>
      </c>
      <c r="AA28" s="4">
        <v>201770.12</v>
      </c>
      <c r="AB28" s="5">
        <v>0</v>
      </c>
      <c r="AC28" s="5">
        <v>0</v>
      </c>
      <c r="AD28" s="5">
        <v>0</v>
      </c>
      <c r="AE28" s="4">
        <v>13091643.029999999</v>
      </c>
      <c r="AF28" s="10"/>
      <c r="AG28" s="4">
        <v>-9779760.4700000007</v>
      </c>
      <c r="AH28" s="4">
        <v>-888020.7</v>
      </c>
      <c r="AI28" s="4">
        <v>2222091.7400000002</v>
      </c>
      <c r="AJ28" s="4">
        <v>201770.12</v>
      </c>
      <c r="AK28" s="5">
        <v>0</v>
      </c>
      <c r="AL28" s="5">
        <v>0</v>
      </c>
      <c r="AM28" s="5">
        <v>0</v>
      </c>
      <c r="AN28" s="4">
        <v>13091643.029999999</v>
      </c>
      <c r="AO28" s="10"/>
      <c r="AP28" s="4">
        <v>-9779760.4700000007</v>
      </c>
      <c r="AQ28" s="4">
        <v>-888020.7</v>
      </c>
      <c r="AR28" s="4">
        <v>2222091.7400000002</v>
      </c>
      <c r="AS28" s="4">
        <v>201770.12</v>
      </c>
      <c r="AT28" s="5">
        <v>0</v>
      </c>
      <c r="AU28" s="5">
        <v>0</v>
      </c>
      <c r="AV28" s="5">
        <v>0</v>
      </c>
      <c r="AW28" s="4">
        <v>13091643.029999999</v>
      </c>
      <c r="AX28" s="10"/>
      <c r="AY28" s="4">
        <v>-9779760.4700000007</v>
      </c>
      <c r="AZ28" s="4">
        <v>-888020.7</v>
      </c>
      <c r="BA28" s="4">
        <v>2222091.7400000002</v>
      </c>
      <c r="BB28" s="4">
        <v>201770.12</v>
      </c>
      <c r="BC28" s="5">
        <v>0</v>
      </c>
      <c r="BD28" s="5">
        <v>0</v>
      </c>
      <c r="BE28" s="5">
        <v>0</v>
      </c>
      <c r="BF28" s="4">
        <v>13091643.029999999</v>
      </c>
      <c r="BG28" s="10"/>
      <c r="BH28" s="4">
        <v>-9779760.4700000007</v>
      </c>
      <c r="BI28" s="4">
        <v>-888020.7</v>
      </c>
      <c r="BJ28" s="4">
        <v>2222091.7400000002</v>
      </c>
      <c r="BK28" s="4">
        <v>201770.12</v>
      </c>
      <c r="BL28" s="5">
        <v>0</v>
      </c>
      <c r="BM28" s="5">
        <v>0</v>
      </c>
      <c r="BN28" s="5">
        <v>0</v>
      </c>
      <c r="BO28" s="4">
        <v>13091643.029999999</v>
      </c>
      <c r="BP28" s="10"/>
      <c r="BQ28" s="4">
        <v>-9779760.4700000007</v>
      </c>
      <c r="BR28" s="4">
        <v>-888020.7</v>
      </c>
      <c r="BS28" s="4">
        <v>2222091.7400000002</v>
      </c>
      <c r="BT28" s="4">
        <v>201770.12</v>
      </c>
      <c r="BU28" s="5">
        <v>0</v>
      </c>
      <c r="BV28" s="5">
        <v>0</v>
      </c>
      <c r="BW28" s="5">
        <v>0</v>
      </c>
      <c r="BX28" s="4">
        <v>13091643.029999999</v>
      </c>
      <c r="BY28" s="10"/>
      <c r="BZ28" s="4">
        <v>-9779760.4700000007</v>
      </c>
      <c r="CA28" s="4">
        <v>-888020.7</v>
      </c>
      <c r="CB28" s="4">
        <v>2810996.4</v>
      </c>
      <c r="CC28" s="4">
        <v>255243.78</v>
      </c>
      <c r="CD28" s="5">
        <v>0</v>
      </c>
      <c r="CE28" s="5">
        <v>0</v>
      </c>
      <c r="CF28" s="5">
        <v>0</v>
      </c>
      <c r="CG28" s="4">
        <v>13734021.35</v>
      </c>
      <c r="CH28" s="10"/>
      <c r="CI28" s="4">
        <v>-9779760.4700000007</v>
      </c>
      <c r="CJ28" s="4">
        <v>-888020.7</v>
      </c>
      <c r="CK28" s="4">
        <v>2810996.4</v>
      </c>
      <c r="CL28" s="4">
        <v>255243.78</v>
      </c>
      <c r="CM28" s="5">
        <v>0</v>
      </c>
      <c r="CN28" s="5">
        <v>0</v>
      </c>
      <c r="CO28" s="5">
        <v>0</v>
      </c>
      <c r="CP28" s="4">
        <v>13734021.35</v>
      </c>
      <c r="CQ28" s="10"/>
      <c r="CR28" s="4">
        <v>-9779760.4700000007</v>
      </c>
      <c r="CS28" s="4">
        <v>-888020.7</v>
      </c>
      <c r="CT28" s="4">
        <v>2810996.4</v>
      </c>
      <c r="CU28" s="4">
        <v>255243.78</v>
      </c>
      <c r="CV28" s="5">
        <v>0</v>
      </c>
      <c r="CW28" s="5">
        <v>0</v>
      </c>
      <c r="CX28" s="5">
        <v>0</v>
      </c>
      <c r="CY28" s="4">
        <v>13734021.35</v>
      </c>
      <c r="CZ28" s="10"/>
      <c r="DA28" s="4">
        <v>-12367521.68</v>
      </c>
      <c r="DB28" s="4">
        <v>-1122994.3</v>
      </c>
      <c r="DC28" s="4">
        <v>3506444.38</v>
      </c>
      <c r="DD28" s="4">
        <v>318391.77</v>
      </c>
      <c r="DE28" s="5">
        <v>0</v>
      </c>
      <c r="DF28" s="5">
        <v>0</v>
      </c>
      <c r="DG28" s="5">
        <v>0</v>
      </c>
      <c r="DH28" s="4">
        <v>17315352.129999999</v>
      </c>
      <c r="DI28" s="10"/>
    </row>
    <row r="29" spans="1:113">
      <c r="A29" s="2" t="str">
        <f>INDEX(Map!$A$6:$B$70,MATCH('FY10 Essbase'!C29,Map!$A$6:$A$70,0),2)</f>
        <v>030DIV</v>
      </c>
      <c r="B29" s="17"/>
      <c r="C29" s="3" t="s">
        <v>69</v>
      </c>
      <c r="D29" s="3" t="s">
        <v>27</v>
      </c>
      <c r="E29" s="10"/>
      <c r="F29" s="4">
        <v>5082351.9800000004</v>
      </c>
      <c r="G29" s="4">
        <v>845224.15</v>
      </c>
      <c r="H29" s="4">
        <v>1224570</v>
      </c>
      <c r="I29" s="4">
        <v>111193.27</v>
      </c>
      <c r="J29" s="4">
        <v>563859.64</v>
      </c>
      <c r="K29" s="5">
        <v>0</v>
      </c>
      <c r="L29" s="4">
        <v>39004.1</v>
      </c>
      <c r="M29" s="4">
        <v>-3988949.1200000006</v>
      </c>
      <c r="N29" s="10"/>
      <c r="O29" s="4">
        <v>5082351.9800000004</v>
      </c>
      <c r="P29" s="4">
        <v>845224.15</v>
      </c>
      <c r="Q29" s="4">
        <v>1224570</v>
      </c>
      <c r="R29" s="4">
        <v>111193.27</v>
      </c>
      <c r="S29" s="4">
        <v>563859.64</v>
      </c>
      <c r="T29" s="5">
        <v>0</v>
      </c>
      <c r="U29" s="4">
        <v>39004.1</v>
      </c>
      <c r="V29" s="4">
        <v>-3988949.1200000006</v>
      </c>
      <c r="W29" s="10"/>
      <c r="X29" s="4">
        <v>5082351.9800000004</v>
      </c>
      <c r="Y29" s="4">
        <v>845224.15</v>
      </c>
      <c r="Z29" s="4">
        <v>1879680.03</v>
      </c>
      <c r="AA29" s="4">
        <v>148628.13</v>
      </c>
      <c r="AB29" s="4">
        <v>563859.64</v>
      </c>
      <c r="AC29" s="5">
        <v>0</v>
      </c>
      <c r="AD29" s="4">
        <v>39004.1</v>
      </c>
      <c r="AE29" s="4">
        <v>-3296404.2300000004</v>
      </c>
      <c r="AF29" s="10"/>
      <c r="AG29" s="4">
        <v>5082351.9800000004</v>
      </c>
      <c r="AH29" s="4">
        <v>845224.15</v>
      </c>
      <c r="AI29" s="4">
        <v>1879680.03</v>
      </c>
      <c r="AJ29" s="4">
        <v>148628.13</v>
      </c>
      <c r="AK29" s="4">
        <v>563859.64</v>
      </c>
      <c r="AL29" s="5">
        <v>0</v>
      </c>
      <c r="AM29" s="4">
        <v>39004.1</v>
      </c>
      <c r="AN29" s="4">
        <v>-3296404.2300000004</v>
      </c>
      <c r="AO29" s="10"/>
      <c r="AP29" s="4">
        <v>5082351.9800000004</v>
      </c>
      <c r="AQ29" s="4">
        <v>845224.15</v>
      </c>
      <c r="AR29" s="4">
        <v>1879680.03</v>
      </c>
      <c r="AS29" s="4">
        <v>148628.13</v>
      </c>
      <c r="AT29" s="4">
        <v>563859.64</v>
      </c>
      <c r="AU29" s="5">
        <v>0</v>
      </c>
      <c r="AV29" s="4">
        <v>39004.1</v>
      </c>
      <c r="AW29" s="4">
        <v>-3296404.2300000004</v>
      </c>
      <c r="AX29" s="10"/>
      <c r="AY29" s="4">
        <v>5082351.9800000004</v>
      </c>
      <c r="AZ29" s="4">
        <v>845224.15</v>
      </c>
      <c r="BA29" s="4">
        <v>4258789.0199999996</v>
      </c>
      <c r="BB29" s="4">
        <v>284577.21000000002</v>
      </c>
      <c r="BC29" s="4">
        <v>563859.64</v>
      </c>
      <c r="BD29" s="5">
        <v>0</v>
      </c>
      <c r="BE29" s="4">
        <v>39004.1</v>
      </c>
      <c r="BF29" s="4">
        <v>-781346.16000000108</v>
      </c>
      <c r="BG29" s="10"/>
      <c r="BH29" s="4">
        <v>5082351.9800000004</v>
      </c>
      <c r="BI29" s="4">
        <v>845224.15</v>
      </c>
      <c r="BJ29" s="4">
        <v>4258789.0199999996</v>
      </c>
      <c r="BK29" s="4">
        <v>284577.21000000002</v>
      </c>
      <c r="BL29" s="4">
        <v>563859.64</v>
      </c>
      <c r="BM29" s="5">
        <v>0</v>
      </c>
      <c r="BN29" s="4">
        <v>39004.1</v>
      </c>
      <c r="BO29" s="4">
        <v>-781346.16000000108</v>
      </c>
      <c r="BP29" s="10"/>
      <c r="BQ29" s="4">
        <v>5082351.9800000004</v>
      </c>
      <c r="BR29" s="4">
        <v>845224.15</v>
      </c>
      <c r="BS29" s="4">
        <v>4258789.0199999996</v>
      </c>
      <c r="BT29" s="4">
        <v>284577.21000000002</v>
      </c>
      <c r="BU29" s="4">
        <v>563859.64</v>
      </c>
      <c r="BV29" s="5">
        <v>0</v>
      </c>
      <c r="BW29" s="4">
        <v>39004.1</v>
      </c>
      <c r="BX29" s="4">
        <v>-781346.16000000108</v>
      </c>
      <c r="BY29" s="10"/>
      <c r="BZ29" s="4">
        <v>5095933.21</v>
      </c>
      <c r="CA29" s="4">
        <v>1848443.35</v>
      </c>
      <c r="CB29" s="4">
        <v>4175802.57</v>
      </c>
      <c r="CC29" s="4">
        <v>268793.89</v>
      </c>
      <c r="CD29" s="4">
        <v>1063806.81</v>
      </c>
      <c r="CE29" s="5">
        <v>0</v>
      </c>
      <c r="CF29" s="4">
        <v>52556.47</v>
      </c>
      <c r="CG29" s="4">
        <v>-1383416.8199999994</v>
      </c>
      <c r="CH29" s="10"/>
      <c r="CI29" s="4">
        <v>5095933.21</v>
      </c>
      <c r="CJ29" s="4">
        <v>1848443.35</v>
      </c>
      <c r="CK29" s="4">
        <v>4175802.57</v>
      </c>
      <c r="CL29" s="4">
        <v>268793.89</v>
      </c>
      <c r="CM29" s="4">
        <v>1063806.81</v>
      </c>
      <c r="CN29" s="5">
        <v>0</v>
      </c>
      <c r="CO29" s="4">
        <v>52556.47</v>
      </c>
      <c r="CP29" s="4">
        <v>-1383416.8199999994</v>
      </c>
      <c r="CQ29" s="10"/>
      <c r="CR29" s="4">
        <v>5095933.21</v>
      </c>
      <c r="CS29" s="4">
        <v>1848443.35</v>
      </c>
      <c r="CT29" s="4">
        <v>4175802.57</v>
      </c>
      <c r="CU29" s="4">
        <v>268793.89</v>
      </c>
      <c r="CV29" s="4">
        <v>1063806.81</v>
      </c>
      <c r="CW29" s="5">
        <v>0</v>
      </c>
      <c r="CX29" s="4">
        <v>52556.47</v>
      </c>
      <c r="CY29" s="4">
        <v>-1383416.8199999994</v>
      </c>
      <c r="CZ29" s="10"/>
      <c r="DA29" s="4">
        <v>6040884.3700000001</v>
      </c>
      <c r="DB29" s="4">
        <v>547703.68000000005</v>
      </c>
      <c r="DC29" s="4">
        <v>1144495.3999999999</v>
      </c>
      <c r="DD29" s="4">
        <v>103922.34</v>
      </c>
      <c r="DE29" s="4">
        <v>1073550.6399999999</v>
      </c>
      <c r="DF29" s="5">
        <v>0</v>
      </c>
      <c r="DG29" s="4">
        <v>-1491358.61</v>
      </c>
      <c r="DH29" s="4">
        <v>-5757978.2799999993</v>
      </c>
      <c r="DI29" s="10"/>
    </row>
    <row r="30" spans="1:113">
      <c r="A30" s="2" t="str">
        <f>INDEX(Map!$A$6:$B$70,MATCH('FY10 Essbase'!C30,Map!$A$6:$A$70,0),2)</f>
        <v>031DIV</v>
      </c>
      <c r="B30" s="17"/>
      <c r="C30" s="3" t="s">
        <v>67</v>
      </c>
      <c r="D30" s="3" t="s">
        <v>25</v>
      </c>
      <c r="E30" s="10"/>
      <c r="F30" s="4">
        <v>6288966.7699999996</v>
      </c>
      <c r="G30" s="4">
        <v>571050.05000000005</v>
      </c>
      <c r="H30" s="4">
        <v>14969665.640000001</v>
      </c>
      <c r="I30" s="4">
        <v>1359273.89</v>
      </c>
      <c r="J30" s="4">
        <v>5393455.3700000001</v>
      </c>
      <c r="K30" s="5">
        <v>0</v>
      </c>
      <c r="L30" s="4">
        <v>489735.92</v>
      </c>
      <c r="M30" s="4">
        <v>15352114.000000002</v>
      </c>
      <c r="N30" s="10"/>
      <c r="O30" s="4">
        <v>6288966.7699999996</v>
      </c>
      <c r="P30" s="4">
        <v>571050.05000000005</v>
      </c>
      <c r="Q30" s="4">
        <v>14969665.640000001</v>
      </c>
      <c r="R30" s="4">
        <v>1359273.89</v>
      </c>
      <c r="S30" s="4">
        <v>5393455.3700000001</v>
      </c>
      <c r="T30" s="5">
        <v>0</v>
      </c>
      <c r="U30" s="4">
        <v>489735.92</v>
      </c>
      <c r="V30" s="4">
        <v>15352114.000000002</v>
      </c>
      <c r="W30" s="10"/>
      <c r="X30" s="4">
        <v>6288966.7699999996</v>
      </c>
      <c r="Y30" s="4">
        <v>571050.05000000005</v>
      </c>
      <c r="Z30" s="4">
        <v>14969665.640000001</v>
      </c>
      <c r="AA30" s="4">
        <v>1359273.89</v>
      </c>
      <c r="AB30" s="4">
        <v>5393455.3700000001</v>
      </c>
      <c r="AC30" s="5">
        <v>0</v>
      </c>
      <c r="AD30" s="4">
        <v>489735.92</v>
      </c>
      <c r="AE30" s="4">
        <v>15352114.000000002</v>
      </c>
      <c r="AF30" s="10"/>
      <c r="AG30" s="4">
        <v>6288966.7699999996</v>
      </c>
      <c r="AH30" s="4">
        <v>571050.05000000005</v>
      </c>
      <c r="AI30" s="4">
        <v>14969665.640000001</v>
      </c>
      <c r="AJ30" s="4">
        <v>1359273.89</v>
      </c>
      <c r="AK30" s="4">
        <v>5393455.3700000001</v>
      </c>
      <c r="AL30" s="5">
        <v>0</v>
      </c>
      <c r="AM30" s="4">
        <v>489735.92</v>
      </c>
      <c r="AN30" s="4">
        <v>15352114.000000002</v>
      </c>
      <c r="AO30" s="10"/>
      <c r="AP30" s="4">
        <v>6288966.7699999996</v>
      </c>
      <c r="AQ30" s="4">
        <v>571050.05000000005</v>
      </c>
      <c r="AR30" s="4">
        <v>14969665.640000001</v>
      </c>
      <c r="AS30" s="4">
        <v>1359273.89</v>
      </c>
      <c r="AT30" s="4">
        <v>5393455.3700000001</v>
      </c>
      <c r="AU30" s="5">
        <v>0</v>
      </c>
      <c r="AV30" s="4">
        <v>489735.92</v>
      </c>
      <c r="AW30" s="4">
        <v>15352114.000000002</v>
      </c>
      <c r="AX30" s="10"/>
      <c r="AY30" s="4">
        <v>6288966.7699999996</v>
      </c>
      <c r="AZ30" s="4">
        <v>571050.05000000005</v>
      </c>
      <c r="BA30" s="4">
        <v>14969665.640000001</v>
      </c>
      <c r="BB30" s="4">
        <v>1359273.89</v>
      </c>
      <c r="BC30" s="4">
        <v>5393455.3700000001</v>
      </c>
      <c r="BD30" s="5">
        <v>0</v>
      </c>
      <c r="BE30" s="4">
        <v>489735.92</v>
      </c>
      <c r="BF30" s="4">
        <v>15352114.000000002</v>
      </c>
      <c r="BG30" s="10"/>
      <c r="BH30" s="4">
        <v>6288966.7699999996</v>
      </c>
      <c r="BI30" s="4">
        <v>571050.05000000005</v>
      </c>
      <c r="BJ30" s="4">
        <v>14969665.640000001</v>
      </c>
      <c r="BK30" s="4">
        <v>1359273.89</v>
      </c>
      <c r="BL30" s="4">
        <v>5393455.3700000001</v>
      </c>
      <c r="BM30" s="5">
        <v>0</v>
      </c>
      <c r="BN30" s="4">
        <v>489735.92</v>
      </c>
      <c r="BO30" s="4">
        <v>15352114.000000002</v>
      </c>
      <c r="BP30" s="10"/>
      <c r="BQ30" s="4">
        <v>6288966.7699999996</v>
      </c>
      <c r="BR30" s="4">
        <v>571050.05000000005</v>
      </c>
      <c r="BS30" s="4">
        <v>14969665.640000001</v>
      </c>
      <c r="BT30" s="4">
        <v>1359273.89</v>
      </c>
      <c r="BU30" s="4">
        <v>5393455.3700000001</v>
      </c>
      <c r="BV30" s="5">
        <v>0</v>
      </c>
      <c r="BW30" s="4">
        <v>489735.92</v>
      </c>
      <c r="BX30" s="4">
        <v>15352114.000000002</v>
      </c>
      <c r="BY30" s="10"/>
      <c r="BZ30" s="4">
        <v>6288966.7699999996</v>
      </c>
      <c r="CA30" s="4">
        <v>571050.05000000005</v>
      </c>
      <c r="CB30" s="4">
        <v>17537381.030000001</v>
      </c>
      <c r="CC30" s="4">
        <v>1592427.29</v>
      </c>
      <c r="CD30" s="4">
        <v>5393455.3700000001</v>
      </c>
      <c r="CE30" s="5">
        <v>0</v>
      </c>
      <c r="CF30" s="4">
        <v>489735.92</v>
      </c>
      <c r="CG30" s="4">
        <v>18152982.790000003</v>
      </c>
      <c r="CH30" s="10"/>
      <c r="CI30" s="4">
        <v>6288966.7699999996</v>
      </c>
      <c r="CJ30" s="4">
        <v>571050.05000000005</v>
      </c>
      <c r="CK30" s="4">
        <v>17537381.030000001</v>
      </c>
      <c r="CL30" s="4">
        <v>1592427.29</v>
      </c>
      <c r="CM30" s="4">
        <v>5393455.3700000001</v>
      </c>
      <c r="CN30" s="5">
        <v>0</v>
      </c>
      <c r="CO30" s="4">
        <v>489735.92</v>
      </c>
      <c r="CP30" s="4">
        <v>18152982.790000003</v>
      </c>
      <c r="CQ30" s="10"/>
      <c r="CR30" s="4">
        <v>6288966.7699999996</v>
      </c>
      <c r="CS30" s="4">
        <v>571050.05000000005</v>
      </c>
      <c r="CT30" s="4">
        <v>17537381.030000001</v>
      </c>
      <c r="CU30" s="4">
        <v>1592427.29</v>
      </c>
      <c r="CV30" s="4">
        <v>5393455.3700000001</v>
      </c>
      <c r="CW30" s="5">
        <v>0</v>
      </c>
      <c r="CX30" s="4">
        <v>489735.92</v>
      </c>
      <c r="CY30" s="4">
        <v>18152982.790000003</v>
      </c>
      <c r="CZ30" s="10"/>
      <c r="DA30" s="4">
        <v>1865540.98</v>
      </c>
      <c r="DB30" s="4">
        <v>169394.64</v>
      </c>
      <c r="DC30" s="4">
        <v>20271928.109999999</v>
      </c>
      <c r="DD30" s="4">
        <v>1840729.32</v>
      </c>
      <c r="DE30" s="4">
        <v>1306361.98</v>
      </c>
      <c r="DF30" s="5">
        <v>0</v>
      </c>
      <c r="DG30" s="4">
        <v>118620.13</v>
      </c>
      <c r="DH30" s="4">
        <v>21502703.919999998</v>
      </c>
      <c r="DI30" s="10"/>
    </row>
    <row r="31" spans="1:113" s="235" customFormat="1">
      <c r="A31" s="235" t="s">
        <v>510</v>
      </c>
      <c r="B31" s="17"/>
      <c r="C31" s="3"/>
      <c r="D31" s="3"/>
      <c r="E31" s="10"/>
      <c r="F31" s="4"/>
      <c r="G31" s="4"/>
      <c r="H31" s="4">
        <v>52493</v>
      </c>
      <c r="I31" s="4">
        <v>4766</v>
      </c>
      <c r="J31" s="4"/>
      <c r="K31" s="5"/>
      <c r="L31" s="4"/>
      <c r="M31" s="4"/>
      <c r="N31" s="10"/>
      <c r="O31" s="4"/>
      <c r="P31" s="4"/>
      <c r="Q31" s="4">
        <v>52493</v>
      </c>
      <c r="R31" s="4">
        <v>4766</v>
      </c>
      <c r="S31" s="4"/>
      <c r="T31" s="5"/>
      <c r="U31" s="4"/>
      <c r="V31" s="4"/>
      <c r="W31" s="10"/>
      <c r="X31" s="4"/>
      <c r="Y31" s="4"/>
      <c r="Z31" s="4">
        <v>52493</v>
      </c>
      <c r="AA31" s="4">
        <v>4766</v>
      </c>
      <c r="AB31" s="4"/>
      <c r="AC31" s="5"/>
      <c r="AD31" s="4"/>
      <c r="AE31" s="4"/>
      <c r="AF31" s="10"/>
      <c r="AG31" s="4"/>
      <c r="AH31" s="4"/>
      <c r="AI31" s="4">
        <v>52493</v>
      </c>
      <c r="AJ31" s="4">
        <v>4766</v>
      </c>
      <c r="AK31" s="4"/>
      <c r="AL31" s="5"/>
      <c r="AM31" s="4"/>
      <c r="AN31" s="4"/>
      <c r="AO31" s="10"/>
      <c r="AP31" s="4"/>
      <c r="AQ31" s="4"/>
      <c r="AR31" s="4">
        <v>52493</v>
      </c>
      <c r="AS31" s="4">
        <v>4766</v>
      </c>
      <c r="AT31" s="4"/>
      <c r="AU31" s="5"/>
      <c r="AV31" s="4"/>
      <c r="AW31" s="4"/>
      <c r="AX31" s="10"/>
      <c r="AY31" s="4"/>
      <c r="AZ31" s="4"/>
      <c r="BA31" s="4">
        <v>52493</v>
      </c>
      <c r="BB31" s="4">
        <v>4766</v>
      </c>
      <c r="BC31" s="4"/>
      <c r="BD31" s="5"/>
      <c r="BE31" s="4"/>
      <c r="BF31" s="4"/>
      <c r="BG31" s="10"/>
      <c r="BH31" s="4"/>
      <c r="BI31" s="4"/>
      <c r="BJ31" s="4">
        <v>52493</v>
      </c>
      <c r="BK31" s="4">
        <v>4766</v>
      </c>
      <c r="BL31" s="4"/>
      <c r="BM31" s="5"/>
      <c r="BN31" s="4"/>
      <c r="BO31" s="4"/>
      <c r="BP31" s="10"/>
      <c r="BQ31" s="4"/>
      <c r="BR31" s="4"/>
      <c r="BS31" s="4">
        <v>52493</v>
      </c>
      <c r="BT31" s="4">
        <v>4766</v>
      </c>
      <c r="BU31" s="4"/>
      <c r="BV31" s="5"/>
      <c r="BW31" s="4"/>
      <c r="BX31" s="4"/>
      <c r="BY31" s="10"/>
      <c r="BZ31" s="4"/>
      <c r="CA31" s="4"/>
      <c r="CB31" s="4">
        <v>52493</v>
      </c>
      <c r="CC31" s="4">
        <v>4766</v>
      </c>
      <c r="CD31" s="4"/>
      <c r="CE31" s="5"/>
      <c r="CF31" s="4"/>
      <c r="CG31" s="4"/>
      <c r="CH31" s="10"/>
      <c r="CI31" s="4"/>
      <c r="CJ31" s="4"/>
      <c r="CK31" s="4">
        <v>52493</v>
      </c>
      <c r="CL31" s="4">
        <v>4766</v>
      </c>
      <c r="CM31" s="4"/>
      <c r="CN31" s="5"/>
      <c r="CO31" s="4"/>
      <c r="CP31" s="4"/>
      <c r="CQ31" s="10"/>
      <c r="CR31" s="4"/>
      <c r="CS31" s="4"/>
      <c r="CT31" s="4">
        <v>52493</v>
      </c>
      <c r="CU31" s="4">
        <v>4766</v>
      </c>
      <c r="CV31" s="4"/>
      <c r="CW31" s="5"/>
      <c r="CX31" s="4"/>
      <c r="CY31" s="4"/>
      <c r="CZ31" s="10"/>
      <c r="DA31" s="4"/>
      <c r="DB31" s="4"/>
      <c r="DC31" s="4"/>
      <c r="DD31" s="4"/>
      <c r="DE31" s="4"/>
      <c r="DF31" s="5"/>
      <c r="DG31" s="4"/>
      <c r="DH31" s="4"/>
      <c r="DI31" s="10"/>
    </row>
    <row r="32" spans="1:113" s="235" customFormat="1">
      <c r="A32" s="235" t="str">
        <f>INDEX(Map!$A$6:$B$70,MATCH('FY10 Essbase'!C32,Map!$A$6:$A$70,0),2)</f>
        <v>047DIV</v>
      </c>
      <c r="B32" s="17"/>
      <c r="C32" s="3" t="s">
        <v>680</v>
      </c>
      <c r="D32" s="3" t="s">
        <v>682</v>
      </c>
      <c r="E32" s="10"/>
      <c r="F32" s="5">
        <v>0</v>
      </c>
      <c r="G32" s="5">
        <v>0</v>
      </c>
      <c r="H32" s="4">
        <v>7744.28</v>
      </c>
      <c r="I32" s="4">
        <v>703.19</v>
      </c>
      <c r="J32" s="5">
        <v>0</v>
      </c>
      <c r="K32" s="5">
        <v>0</v>
      </c>
      <c r="L32" s="5">
        <v>0</v>
      </c>
      <c r="M32" s="4">
        <v>8447.4699999999993</v>
      </c>
      <c r="N32" s="10"/>
      <c r="O32" s="5">
        <v>0</v>
      </c>
      <c r="P32" s="5">
        <v>0</v>
      </c>
      <c r="Q32" s="4">
        <v>7744.28</v>
      </c>
      <c r="R32" s="4">
        <v>703.19</v>
      </c>
      <c r="S32" s="5">
        <v>0</v>
      </c>
      <c r="T32" s="5">
        <v>0</v>
      </c>
      <c r="U32" s="5">
        <v>0</v>
      </c>
      <c r="V32" s="4">
        <v>8447.4699999999993</v>
      </c>
      <c r="W32" s="10"/>
      <c r="X32" s="5">
        <v>0</v>
      </c>
      <c r="Y32" s="5">
        <v>0</v>
      </c>
      <c r="Z32" s="4">
        <v>7744.28</v>
      </c>
      <c r="AA32" s="4">
        <v>703.19</v>
      </c>
      <c r="AB32" s="5">
        <v>0</v>
      </c>
      <c r="AC32" s="5">
        <v>0</v>
      </c>
      <c r="AD32" s="5">
        <v>0</v>
      </c>
      <c r="AE32" s="4">
        <v>8447.4699999999993</v>
      </c>
      <c r="AF32" s="10"/>
      <c r="AG32" s="5">
        <v>0</v>
      </c>
      <c r="AH32" s="5">
        <v>0</v>
      </c>
      <c r="AI32" s="4">
        <v>7744.28</v>
      </c>
      <c r="AJ32" s="4">
        <v>703.19</v>
      </c>
      <c r="AK32" s="5">
        <v>0</v>
      </c>
      <c r="AL32" s="5">
        <v>0</v>
      </c>
      <c r="AM32" s="5">
        <v>0</v>
      </c>
      <c r="AN32" s="4">
        <v>8447.4699999999993</v>
      </c>
      <c r="AO32" s="10"/>
      <c r="AP32" s="5">
        <v>0</v>
      </c>
      <c r="AQ32" s="5">
        <v>0</v>
      </c>
      <c r="AR32" s="4">
        <v>7744.28</v>
      </c>
      <c r="AS32" s="4">
        <v>703.19</v>
      </c>
      <c r="AT32" s="5">
        <v>0</v>
      </c>
      <c r="AU32" s="5">
        <v>0</v>
      </c>
      <c r="AV32" s="5">
        <v>0</v>
      </c>
      <c r="AW32" s="4">
        <v>8447.4699999999993</v>
      </c>
      <c r="AX32" s="10"/>
      <c r="AY32" s="5">
        <v>0</v>
      </c>
      <c r="AZ32" s="5">
        <v>0</v>
      </c>
      <c r="BA32" s="4">
        <v>7744.28</v>
      </c>
      <c r="BB32" s="4">
        <v>703.19</v>
      </c>
      <c r="BC32" s="5">
        <v>0</v>
      </c>
      <c r="BD32" s="5">
        <v>0</v>
      </c>
      <c r="BE32" s="5">
        <v>0</v>
      </c>
      <c r="BF32" s="4">
        <v>8447.4699999999993</v>
      </c>
      <c r="BG32" s="10"/>
      <c r="BH32" s="5">
        <v>0</v>
      </c>
      <c r="BI32" s="5">
        <v>0</v>
      </c>
      <c r="BJ32" s="4">
        <v>7744.28</v>
      </c>
      <c r="BK32" s="4">
        <v>703.19</v>
      </c>
      <c r="BL32" s="5">
        <v>0</v>
      </c>
      <c r="BM32" s="5">
        <v>0</v>
      </c>
      <c r="BN32" s="5">
        <v>0</v>
      </c>
      <c r="BO32" s="4">
        <v>8447.4699999999993</v>
      </c>
      <c r="BP32" s="10"/>
      <c r="BQ32" s="5">
        <v>0</v>
      </c>
      <c r="BR32" s="5">
        <v>0</v>
      </c>
      <c r="BS32" s="4">
        <v>7744.28</v>
      </c>
      <c r="BT32" s="4">
        <v>703.19</v>
      </c>
      <c r="BU32" s="5">
        <v>0</v>
      </c>
      <c r="BV32" s="5">
        <v>0</v>
      </c>
      <c r="BW32" s="5">
        <v>0</v>
      </c>
      <c r="BX32" s="4">
        <v>8447.4699999999993</v>
      </c>
      <c r="BY32" s="10"/>
      <c r="BZ32" s="5">
        <v>0</v>
      </c>
      <c r="CA32" s="5">
        <v>0</v>
      </c>
      <c r="CB32" s="4">
        <v>7744.28</v>
      </c>
      <c r="CC32" s="4">
        <v>703.19</v>
      </c>
      <c r="CD32" s="5">
        <v>0</v>
      </c>
      <c r="CE32" s="5">
        <v>0</v>
      </c>
      <c r="CF32" s="5">
        <v>0</v>
      </c>
      <c r="CG32" s="4">
        <v>8447.4699999999993</v>
      </c>
      <c r="CH32" s="10"/>
      <c r="CI32" s="5">
        <v>0</v>
      </c>
      <c r="CJ32" s="5">
        <v>0</v>
      </c>
      <c r="CK32" s="4">
        <v>7744.28</v>
      </c>
      <c r="CL32" s="4">
        <v>703.19</v>
      </c>
      <c r="CM32" s="5">
        <v>0</v>
      </c>
      <c r="CN32" s="5">
        <v>0</v>
      </c>
      <c r="CO32" s="5">
        <v>0</v>
      </c>
      <c r="CP32" s="4">
        <v>8447.4699999999993</v>
      </c>
      <c r="CQ32" s="10"/>
      <c r="CR32" s="5">
        <v>0</v>
      </c>
      <c r="CS32" s="5">
        <v>0</v>
      </c>
      <c r="CT32" s="4">
        <v>7744.28</v>
      </c>
      <c r="CU32" s="4">
        <v>703.19</v>
      </c>
      <c r="CV32" s="5">
        <v>0</v>
      </c>
      <c r="CW32" s="5">
        <v>0</v>
      </c>
      <c r="CX32" s="5">
        <v>0</v>
      </c>
      <c r="CY32" s="4">
        <v>8447.4699999999993</v>
      </c>
      <c r="CZ32" s="10"/>
      <c r="DA32" s="5">
        <v>0</v>
      </c>
      <c r="DB32" s="5">
        <v>0</v>
      </c>
      <c r="DC32" s="4">
        <v>7744.3</v>
      </c>
      <c r="DD32" s="4">
        <v>703.19</v>
      </c>
      <c r="DE32" s="5">
        <v>0</v>
      </c>
      <c r="DF32" s="5">
        <v>0</v>
      </c>
      <c r="DG32" s="5">
        <v>0</v>
      </c>
      <c r="DH32" s="4">
        <v>8447.49</v>
      </c>
      <c r="DI32" s="10"/>
    </row>
    <row r="33" spans="1:113">
      <c r="A33" s="2" t="str">
        <f>INDEX(Map!$A$6:$B$70,MATCH('FY10 Essbase'!C33,Map!$A$6:$A$70,0),2)</f>
        <v>070DIV</v>
      </c>
      <c r="B33" s="17"/>
      <c r="C33" s="3" t="s">
        <v>96</v>
      </c>
      <c r="D33" s="3" t="s">
        <v>54</v>
      </c>
      <c r="E33" s="10"/>
      <c r="F33" s="4">
        <v>286649.09999999998</v>
      </c>
      <c r="G33" s="4">
        <v>26028.28</v>
      </c>
      <c r="H33" s="4">
        <v>716333.41</v>
      </c>
      <c r="I33" s="4">
        <v>65044.43</v>
      </c>
      <c r="J33" s="5">
        <v>328456.52</v>
      </c>
      <c r="K33" s="5">
        <v>0</v>
      </c>
      <c r="L33" s="5">
        <v>29824.47</v>
      </c>
      <c r="M33" s="4">
        <v>826981.45000000007</v>
      </c>
      <c r="N33" s="10"/>
      <c r="O33" s="4">
        <v>286649.09999999998</v>
      </c>
      <c r="P33" s="4">
        <v>26028.28</v>
      </c>
      <c r="Q33" s="4">
        <v>716333.41</v>
      </c>
      <c r="R33" s="4">
        <v>65044.43</v>
      </c>
      <c r="S33" s="5">
        <v>328456.52</v>
      </c>
      <c r="T33" s="5">
        <v>0</v>
      </c>
      <c r="U33" s="5">
        <v>29824.47</v>
      </c>
      <c r="V33" s="4">
        <v>826981.45000000007</v>
      </c>
      <c r="W33" s="10"/>
      <c r="X33" s="4">
        <v>286649.09999999998</v>
      </c>
      <c r="Y33" s="4">
        <v>26028.28</v>
      </c>
      <c r="Z33" s="4">
        <v>716333.41</v>
      </c>
      <c r="AA33" s="4">
        <v>65044.43</v>
      </c>
      <c r="AB33" s="5">
        <v>328456.52</v>
      </c>
      <c r="AC33" s="5">
        <v>0</v>
      </c>
      <c r="AD33" s="5">
        <v>29824.47</v>
      </c>
      <c r="AE33" s="4">
        <v>826981.45000000007</v>
      </c>
      <c r="AF33" s="10"/>
      <c r="AG33" s="4">
        <v>286649.09999999998</v>
      </c>
      <c r="AH33" s="4">
        <v>26028.28</v>
      </c>
      <c r="AI33" s="4">
        <v>716333.41</v>
      </c>
      <c r="AJ33" s="4">
        <v>65044.43</v>
      </c>
      <c r="AK33" s="5">
        <v>328456.52</v>
      </c>
      <c r="AL33" s="5">
        <v>0</v>
      </c>
      <c r="AM33" s="5">
        <v>29824.47</v>
      </c>
      <c r="AN33" s="4">
        <v>826981.45000000007</v>
      </c>
      <c r="AO33" s="10"/>
      <c r="AP33" s="4">
        <v>286649.09999999998</v>
      </c>
      <c r="AQ33" s="4">
        <v>26028.28</v>
      </c>
      <c r="AR33" s="4">
        <v>716333.41</v>
      </c>
      <c r="AS33" s="4">
        <v>65044.43</v>
      </c>
      <c r="AT33" s="5">
        <v>328456.52</v>
      </c>
      <c r="AU33" s="5">
        <v>0</v>
      </c>
      <c r="AV33" s="5">
        <v>29824.47</v>
      </c>
      <c r="AW33" s="4">
        <v>826981.45000000007</v>
      </c>
      <c r="AX33" s="10"/>
      <c r="AY33" s="4">
        <v>286649.09999999998</v>
      </c>
      <c r="AZ33" s="4">
        <v>26028.28</v>
      </c>
      <c r="BA33" s="4">
        <v>716333.41</v>
      </c>
      <c r="BB33" s="4">
        <v>65044.43</v>
      </c>
      <c r="BC33" s="5">
        <v>328456.52</v>
      </c>
      <c r="BD33" s="5">
        <v>0</v>
      </c>
      <c r="BE33" s="5">
        <v>29824.47</v>
      </c>
      <c r="BF33" s="4">
        <v>826981.45000000007</v>
      </c>
      <c r="BG33" s="10"/>
      <c r="BH33" s="4">
        <v>286649.09999999998</v>
      </c>
      <c r="BI33" s="4">
        <v>26028.28</v>
      </c>
      <c r="BJ33" s="4">
        <v>716333.41</v>
      </c>
      <c r="BK33" s="4">
        <v>65044.43</v>
      </c>
      <c r="BL33" s="5">
        <v>328456.52</v>
      </c>
      <c r="BM33" s="5">
        <v>0</v>
      </c>
      <c r="BN33" s="5">
        <v>29824.47</v>
      </c>
      <c r="BO33" s="4">
        <v>826981.45000000007</v>
      </c>
      <c r="BP33" s="10"/>
      <c r="BQ33" s="4">
        <v>286649.09999999998</v>
      </c>
      <c r="BR33" s="4">
        <v>26028.28</v>
      </c>
      <c r="BS33" s="4">
        <v>716333.41</v>
      </c>
      <c r="BT33" s="4">
        <v>65044.43</v>
      </c>
      <c r="BU33" s="5">
        <v>328456.52</v>
      </c>
      <c r="BV33" s="5">
        <v>0</v>
      </c>
      <c r="BW33" s="5">
        <v>29824.47</v>
      </c>
      <c r="BX33" s="4">
        <v>826981.45000000007</v>
      </c>
      <c r="BY33" s="10"/>
      <c r="BZ33" s="4">
        <v>286990.68</v>
      </c>
      <c r="CA33" s="4">
        <v>26059.29</v>
      </c>
      <c r="CB33" s="4">
        <v>798105.31</v>
      </c>
      <c r="CC33" s="4">
        <v>72469.47</v>
      </c>
      <c r="CD33" s="5">
        <v>319282.84999999998</v>
      </c>
      <c r="CE33" s="5">
        <v>0</v>
      </c>
      <c r="CF33" s="5">
        <v>28991.49</v>
      </c>
      <c r="CG33" s="4">
        <v>905799.15</v>
      </c>
      <c r="CH33" s="10"/>
      <c r="CI33" s="4">
        <v>286990.68</v>
      </c>
      <c r="CJ33" s="4">
        <v>26059.29</v>
      </c>
      <c r="CK33" s="4">
        <v>798105.31</v>
      </c>
      <c r="CL33" s="4">
        <v>72469.47</v>
      </c>
      <c r="CM33" s="5">
        <v>319282.84999999998</v>
      </c>
      <c r="CN33" s="5">
        <v>0</v>
      </c>
      <c r="CO33" s="5">
        <v>28991.49</v>
      </c>
      <c r="CP33" s="4">
        <v>905799.15</v>
      </c>
      <c r="CQ33" s="10"/>
      <c r="CR33" s="4">
        <v>286990.68</v>
      </c>
      <c r="CS33" s="4">
        <v>26059.29</v>
      </c>
      <c r="CT33" s="4">
        <v>798105.31</v>
      </c>
      <c r="CU33" s="4">
        <v>72469.47</v>
      </c>
      <c r="CV33" s="5">
        <v>319282.84999999998</v>
      </c>
      <c r="CW33" s="5">
        <v>0</v>
      </c>
      <c r="CX33" s="5">
        <v>28991.49</v>
      </c>
      <c r="CY33" s="4">
        <v>905799.15</v>
      </c>
      <c r="CZ33" s="10"/>
      <c r="DA33" s="4">
        <v>147730.76</v>
      </c>
      <c r="DB33" s="4">
        <v>13414.23</v>
      </c>
      <c r="DC33" s="4">
        <v>799930.61</v>
      </c>
      <c r="DD33" s="4">
        <v>72635.210000000006</v>
      </c>
      <c r="DE33" s="5">
        <v>184735.78</v>
      </c>
      <c r="DF33" s="5">
        <v>0</v>
      </c>
      <c r="DG33" s="5">
        <v>16774.36</v>
      </c>
      <c r="DH33" s="4">
        <v>912930.97</v>
      </c>
      <c r="DI33" s="10"/>
    </row>
    <row r="34" spans="1:113">
      <c r="A34" s="2" t="str">
        <f>INDEX(Map!$A$6:$B$70,MATCH('FY10 Essbase'!C34,Map!$A$6:$A$70,0),2)</f>
        <v>071DIV</v>
      </c>
      <c r="B34" s="17"/>
      <c r="C34" s="3" t="s">
        <v>68</v>
      </c>
      <c r="D34" s="3" t="s">
        <v>26</v>
      </c>
      <c r="E34" s="10"/>
      <c r="F34" s="4">
        <v>227181.91</v>
      </c>
      <c r="G34" s="4">
        <v>20628.55</v>
      </c>
      <c r="H34" s="4">
        <v>670725.26</v>
      </c>
      <c r="I34" s="4">
        <v>60903.12</v>
      </c>
      <c r="J34" s="4">
        <v>228051.62</v>
      </c>
      <c r="K34" s="5">
        <v>0</v>
      </c>
      <c r="L34" s="4">
        <v>20707.52</v>
      </c>
      <c r="M34" s="4">
        <v>732577.05999999994</v>
      </c>
      <c r="N34" s="10"/>
      <c r="O34" s="4">
        <v>227181.91</v>
      </c>
      <c r="P34" s="4">
        <v>20628.55</v>
      </c>
      <c r="Q34" s="4">
        <v>670725.26</v>
      </c>
      <c r="R34" s="4">
        <v>60903.12</v>
      </c>
      <c r="S34" s="4">
        <v>228051.62</v>
      </c>
      <c r="T34" s="5">
        <v>0</v>
      </c>
      <c r="U34" s="4">
        <v>20707.52</v>
      </c>
      <c r="V34" s="4">
        <v>732577.05999999994</v>
      </c>
      <c r="W34" s="10"/>
      <c r="X34" s="4">
        <v>227181.91</v>
      </c>
      <c r="Y34" s="4">
        <v>20628.55</v>
      </c>
      <c r="Z34" s="4">
        <v>670725.26</v>
      </c>
      <c r="AA34" s="4">
        <v>60903.12</v>
      </c>
      <c r="AB34" s="4">
        <v>228051.62</v>
      </c>
      <c r="AC34" s="5">
        <v>0</v>
      </c>
      <c r="AD34" s="4">
        <v>20707.52</v>
      </c>
      <c r="AE34" s="4">
        <v>732577.05999999994</v>
      </c>
      <c r="AF34" s="10"/>
      <c r="AG34" s="4">
        <v>227181.91</v>
      </c>
      <c r="AH34" s="4">
        <v>20628.55</v>
      </c>
      <c r="AI34" s="4">
        <v>670725.26</v>
      </c>
      <c r="AJ34" s="4">
        <v>60903.12</v>
      </c>
      <c r="AK34" s="4">
        <v>228051.62</v>
      </c>
      <c r="AL34" s="5">
        <v>0</v>
      </c>
      <c r="AM34" s="4">
        <v>20707.52</v>
      </c>
      <c r="AN34" s="4">
        <v>732577.05999999994</v>
      </c>
      <c r="AO34" s="10"/>
      <c r="AP34" s="4">
        <v>227181.91</v>
      </c>
      <c r="AQ34" s="4">
        <v>20628.55</v>
      </c>
      <c r="AR34" s="4">
        <v>670725.26</v>
      </c>
      <c r="AS34" s="4">
        <v>60903.12</v>
      </c>
      <c r="AT34" s="4">
        <v>228051.62</v>
      </c>
      <c r="AU34" s="5">
        <v>0</v>
      </c>
      <c r="AV34" s="4">
        <v>20707.52</v>
      </c>
      <c r="AW34" s="4">
        <v>732577.05999999994</v>
      </c>
      <c r="AX34" s="10"/>
      <c r="AY34" s="4">
        <v>227181.91</v>
      </c>
      <c r="AZ34" s="4">
        <v>20628.55</v>
      </c>
      <c r="BA34" s="4">
        <v>670725.26</v>
      </c>
      <c r="BB34" s="4">
        <v>60903.12</v>
      </c>
      <c r="BC34" s="4">
        <v>228051.62</v>
      </c>
      <c r="BD34" s="5">
        <v>0</v>
      </c>
      <c r="BE34" s="4">
        <v>20707.52</v>
      </c>
      <c r="BF34" s="4">
        <v>732577.05999999994</v>
      </c>
      <c r="BG34" s="10"/>
      <c r="BH34" s="4">
        <v>227181.91</v>
      </c>
      <c r="BI34" s="4">
        <v>20628.55</v>
      </c>
      <c r="BJ34" s="4">
        <v>670725.26</v>
      </c>
      <c r="BK34" s="4">
        <v>60903.12</v>
      </c>
      <c r="BL34" s="4">
        <v>228051.62</v>
      </c>
      <c r="BM34" s="5">
        <v>0</v>
      </c>
      <c r="BN34" s="4">
        <v>20707.52</v>
      </c>
      <c r="BO34" s="4">
        <v>732577.05999999994</v>
      </c>
      <c r="BP34" s="10"/>
      <c r="BQ34" s="4">
        <v>227181.91</v>
      </c>
      <c r="BR34" s="4">
        <v>20628.55</v>
      </c>
      <c r="BS34" s="4">
        <v>670725.26</v>
      </c>
      <c r="BT34" s="4">
        <v>60903.12</v>
      </c>
      <c r="BU34" s="4">
        <v>228051.62</v>
      </c>
      <c r="BV34" s="5">
        <v>0</v>
      </c>
      <c r="BW34" s="4">
        <v>20707.52</v>
      </c>
      <c r="BX34" s="4">
        <v>732577.05999999994</v>
      </c>
      <c r="BY34" s="10"/>
      <c r="BZ34" s="4">
        <v>227423.08</v>
      </c>
      <c r="CA34" s="4">
        <v>20650.45</v>
      </c>
      <c r="CB34" s="4">
        <v>868001.7</v>
      </c>
      <c r="CC34" s="4">
        <v>78816.19</v>
      </c>
      <c r="CD34" s="4">
        <v>228051.62</v>
      </c>
      <c r="CE34" s="5">
        <v>0</v>
      </c>
      <c r="CF34" s="4">
        <v>20707.52</v>
      </c>
      <c r="CG34" s="4">
        <v>947503.5</v>
      </c>
      <c r="CH34" s="10"/>
      <c r="CI34" s="4">
        <v>227423.08</v>
      </c>
      <c r="CJ34" s="4">
        <v>20650.45</v>
      </c>
      <c r="CK34" s="5">
        <v>868001.7</v>
      </c>
      <c r="CL34" s="5">
        <v>78816.19</v>
      </c>
      <c r="CM34" s="4">
        <v>228051.62</v>
      </c>
      <c r="CN34" s="5">
        <v>0</v>
      </c>
      <c r="CO34" s="4">
        <v>20707.52</v>
      </c>
      <c r="CP34" s="4">
        <v>947503.5</v>
      </c>
      <c r="CQ34" s="10"/>
      <c r="CR34" s="4">
        <v>227423.08</v>
      </c>
      <c r="CS34" s="4">
        <v>20650.45</v>
      </c>
      <c r="CT34" s="5">
        <v>868001.7</v>
      </c>
      <c r="CU34" s="5">
        <v>78816.19</v>
      </c>
      <c r="CV34" s="4">
        <v>228051.62</v>
      </c>
      <c r="CW34" s="5">
        <v>0</v>
      </c>
      <c r="CX34" s="4">
        <v>20707.52</v>
      </c>
      <c r="CY34" s="4">
        <v>947503.5</v>
      </c>
      <c r="CZ34" s="10"/>
      <c r="DA34" s="4">
        <v>35903.300000000003</v>
      </c>
      <c r="DB34" s="4">
        <v>3260.09</v>
      </c>
      <c r="DC34" s="5">
        <v>1034762.84</v>
      </c>
      <c r="DD34" s="5">
        <v>93958.42</v>
      </c>
      <c r="DE34" s="4">
        <v>28345.59</v>
      </c>
      <c r="DF34" s="5">
        <v>0</v>
      </c>
      <c r="DG34" s="4">
        <v>2573.83</v>
      </c>
      <c r="DH34" s="4">
        <v>1120477.29</v>
      </c>
      <c r="DI34" s="10"/>
    </row>
    <row r="35" spans="1:113">
      <c r="A35" s="2" t="str">
        <f>INDEX(Map!$A$6:$B$70,MATCH('FY10 Essbase'!C35,Map!$A$6:$A$70,0),2)</f>
        <v>072DIV</v>
      </c>
      <c r="B35" s="17"/>
      <c r="C35" s="3" t="s">
        <v>97</v>
      </c>
      <c r="D35" s="3" t="s">
        <v>55</v>
      </c>
      <c r="E35" s="10"/>
      <c r="F35" s="4">
        <v>1433969.7</v>
      </c>
      <c r="G35" s="4">
        <v>130207.15</v>
      </c>
      <c r="H35" s="4">
        <v>6822916.0800000001</v>
      </c>
      <c r="I35" s="4">
        <v>619533.65</v>
      </c>
      <c r="J35" s="4">
        <v>1465901.98</v>
      </c>
      <c r="K35" s="5">
        <v>0</v>
      </c>
      <c r="L35" s="4">
        <v>133106.67000000001</v>
      </c>
      <c r="M35" s="4">
        <v>7477281.5300000003</v>
      </c>
      <c r="N35" s="10"/>
      <c r="O35" s="4">
        <v>1433969.7</v>
      </c>
      <c r="P35" s="4">
        <v>130207.15</v>
      </c>
      <c r="Q35" s="4">
        <v>6822916.0800000001</v>
      </c>
      <c r="R35" s="4">
        <v>619533.65</v>
      </c>
      <c r="S35" s="4">
        <v>1465901.98</v>
      </c>
      <c r="T35" s="5">
        <v>0</v>
      </c>
      <c r="U35" s="4">
        <v>133106.67000000001</v>
      </c>
      <c r="V35" s="4">
        <v>7477281.5300000003</v>
      </c>
      <c r="W35" s="10"/>
      <c r="X35" s="4">
        <v>1433969.7</v>
      </c>
      <c r="Y35" s="4">
        <v>130207.15</v>
      </c>
      <c r="Z35" s="4">
        <v>6822916.0800000001</v>
      </c>
      <c r="AA35" s="4">
        <v>619533.65</v>
      </c>
      <c r="AB35" s="4">
        <v>1465901.98</v>
      </c>
      <c r="AC35" s="5">
        <v>0</v>
      </c>
      <c r="AD35" s="4">
        <v>133106.67000000001</v>
      </c>
      <c r="AE35" s="4">
        <v>7477281.5300000003</v>
      </c>
      <c r="AF35" s="10"/>
      <c r="AG35" s="4">
        <v>1433969.7</v>
      </c>
      <c r="AH35" s="4">
        <v>130207.15</v>
      </c>
      <c r="AI35" s="4">
        <v>6822916.0800000001</v>
      </c>
      <c r="AJ35" s="4">
        <v>619533.65</v>
      </c>
      <c r="AK35" s="4">
        <v>1465901.98</v>
      </c>
      <c r="AL35" s="5">
        <v>0</v>
      </c>
      <c r="AM35" s="4">
        <v>133106.67000000001</v>
      </c>
      <c r="AN35" s="4">
        <v>7477281.5300000003</v>
      </c>
      <c r="AO35" s="10"/>
      <c r="AP35" s="4">
        <v>1433969.7</v>
      </c>
      <c r="AQ35" s="4">
        <v>130207.15</v>
      </c>
      <c r="AR35" s="4">
        <v>6822916.0800000001</v>
      </c>
      <c r="AS35" s="4">
        <v>619533.65</v>
      </c>
      <c r="AT35" s="4">
        <v>1465901.98</v>
      </c>
      <c r="AU35" s="5">
        <v>0</v>
      </c>
      <c r="AV35" s="4">
        <v>133106.67000000001</v>
      </c>
      <c r="AW35" s="4">
        <v>7477281.5300000003</v>
      </c>
      <c r="AX35" s="10"/>
      <c r="AY35" s="4">
        <v>1433969.7</v>
      </c>
      <c r="AZ35" s="4">
        <v>130207.15</v>
      </c>
      <c r="BA35" s="4">
        <v>6822916.0800000001</v>
      </c>
      <c r="BB35" s="4">
        <v>619533.65</v>
      </c>
      <c r="BC35" s="4">
        <v>1465901.98</v>
      </c>
      <c r="BD35" s="5">
        <v>0</v>
      </c>
      <c r="BE35" s="4">
        <v>133106.67000000001</v>
      </c>
      <c r="BF35" s="4">
        <v>7477281.5300000003</v>
      </c>
      <c r="BG35" s="10"/>
      <c r="BH35" s="4">
        <v>1433969.7</v>
      </c>
      <c r="BI35" s="4">
        <v>130207.15</v>
      </c>
      <c r="BJ35" s="4">
        <v>6822916.0800000001</v>
      </c>
      <c r="BK35" s="4">
        <v>619533.65</v>
      </c>
      <c r="BL35" s="4">
        <v>1465901.98</v>
      </c>
      <c r="BM35" s="5">
        <v>0</v>
      </c>
      <c r="BN35" s="4">
        <v>133106.67000000001</v>
      </c>
      <c r="BO35" s="4">
        <v>7477281.5300000003</v>
      </c>
      <c r="BP35" s="10"/>
      <c r="BQ35" s="4">
        <v>1433969.7</v>
      </c>
      <c r="BR35" s="4">
        <v>130207.15</v>
      </c>
      <c r="BS35" s="4">
        <v>6822916.0800000001</v>
      </c>
      <c r="BT35" s="4">
        <v>619533.65</v>
      </c>
      <c r="BU35" s="4">
        <v>1465901.98</v>
      </c>
      <c r="BV35" s="5">
        <v>0</v>
      </c>
      <c r="BW35" s="4">
        <v>133106.67000000001</v>
      </c>
      <c r="BX35" s="4">
        <v>7477281.5300000003</v>
      </c>
      <c r="BY35" s="10"/>
      <c r="BZ35" s="4">
        <v>1435163</v>
      </c>
      <c r="CA35" s="4">
        <v>130315.51</v>
      </c>
      <c r="CB35" s="4">
        <v>8020815.3300000001</v>
      </c>
      <c r="CC35" s="4">
        <v>728305.17</v>
      </c>
      <c r="CD35" s="4">
        <v>1465901.98</v>
      </c>
      <c r="CE35" s="5">
        <v>0</v>
      </c>
      <c r="CF35" s="4">
        <v>133106.67000000001</v>
      </c>
      <c r="CG35" s="4">
        <v>8782650.6400000006</v>
      </c>
      <c r="CH35" s="10"/>
      <c r="CI35" s="4">
        <v>1435163</v>
      </c>
      <c r="CJ35" s="4">
        <v>130315.51</v>
      </c>
      <c r="CK35" s="5">
        <v>8020815.3300000001</v>
      </c>
      <c r="CL35" s="5">
        <v>728305.17</v>
      </c>
      <c r="CM35" s="4">
        <v>1465901.98</v>
      </c>
      <c r="CN35" s="5">
        <v>0</v>
      </c>
      <c r="CO35" s="4">
        <v>133106.67000000001</v>
      </c>
      <c r="CP35" s="4">
        <v>8782650.6400000006</v>
      </c>
      <c r="CQ35" s="10"/>
      <c r="CR35" s="4">
        <v>1435163</v>
      </c>
      <c r="CS35" s="4">
        <v>130315.51</v>
      </c>
      <c r="CT35" s="5">
        <v>8020815.3300000001</v>
      </c>
      <c r="CU35" s="5">
        <v>728305.17</v>
      </c>
      <c r="CV35" s="4">
        <v>1465901.98</v>
      </c>
      <c r="CW35" s="5">
        <v>0</v>
      </c>
      <c r="CX35" s="4">
        <v>133106.67000000001</v>
      </c>
      <c r="CY35" s="4">
        <v>8782650.6400000006</v>
      </c>
      <c r="CZ35" s="10"/>
      <c r="DA35" s="4">
        <v>400490.73</v>
      </c>
      <c r="DB35" s="4">
        <v>36365.31</v>
      </c>
      <c r="DC35" s="4">
        <v>8669962.1799999997</v>
      </c>
      <c r="DD35" s="4">
        <v>787248.92</v>
      </c>
      <c r="DE35" s="4">
        <v>450703.18</v>
      </c>
      <c r="DF35" s="5">
        <v>0</v>
      </c>
      <c r="DG35" s="4">
        <v>40924.699999999997</v>
      </c>
      <c r="DH35" s="4">
        <v>9511982.9399999995</v>
      </c>
      <c r="DI35" s="10"/>
    </row>
    <row r="36" spans="1:113">
      <c r="A36" s="2" t="str">
        <f>INDEX(Map!$A$6:$B$70,MATCH('FY10 Essbase'!C36,Map!$A$6:$A$70,0),2)</f>
        <v>077DIV</v>
      </c>
      <c r="B36" s="17"/>
      <c r="C36" s="3" t="s">
        <v>72</v>
      </c>
      <c r="D36" s="3" t="s">
        <v>30</v>
      </c>
      <c r="E36" s="10"/>
      <c r="F36" s="4">
        <v>6639438.3899999997</v>
      </c>
      <c r="G36" s="4">
        <v>602873.53</v>
      </c>
      <c r="H36" s="4">
        <v>30617306.949999999</v>
      </c>
      <c r="I36" s="4">
        <v>2780109.24</v>
      </c>
      <c r="J36" s="4">
        <v>10113283.279999999</v>
      </c>
      <c r="K36" s="5">
        <v>0</v>
      </c>
      <c r="L36" s="4">
        <v>918305.2</v>
      </c>
      <c r="M36" s="4">
        <v>37186692.75</v>
      </c>
      <c r="N36" s="10"/>
      <c r="O36" s="4">
        <v>6639438.3899999997</v>
      </c>
      <c r="P36" s="4">
        <v>602873.53</v>
      </c>
      <c r="Q36" s="4">
        <v>30617306.949999999</v>
      </c>
      <c r="R36" s="4">
        <v>2780109.24</v>
      </c>
      <c r="S36" s="4">
        <v>10113283.279999999</v>
      </c>
      <c r="T36" s="5">
        <v>0</v>
      </c>
      <c r="U36" s="4">
        <v>918305.2</v>
      </c>
      <c r="V36" s="4">
        <v>37186692.75</v>
      </c>
      <c r="W36" s="10"/>
      <c r="X36" s="4">
        <v>6639438.3899999997</v>
      </c>
      <c r="Y36" s="4">
        <v>602873.53</v>
      </c>
      <c r="Z36" s="4">
        <v>30617306.949999999</v>
      </c>
      <c r="AA36" s="4">
        <v>2780109.24</v>
      </c>
      <c r="AB36" s="4">
        <v>10113283.279999999</v>
      </c>
      <c r="AC36" s="5">
        <v>0</v>
      </c>
      <c r="AD36" s="4">
        <v>918305.2</v>
      </c>
      <c r="AE36" s="4">
        <v>37186692.75</v>
      </c>
      <c r="AF36" s="10"/>
      <c r="AG36" s="4">
        <v>6639438.3899999997</v>
      </c>
      <c r="AH36" s="4">
        <v>602873.53</v>
      </c>
      <c r="AI36" s="4">
        <v>30617306.949999999</v>
      </c>
      <c r="AJ36" s="4">
        <v>2780109.24</v>
      </c>
      <c r="AK36" s="4">
        <v>10113283.279999999</v>
      </c>
      <c r="AL36" s="5">
        <v>0</v>
      </c>
      <c r="AM36" s="4">
        <v>918305.2</v>
      </c>
      <c r="AN36" s="4">
        <v>37186692.75</v>
      </c>
      <c r="AO36" s="10"/>
      <c r="AP36" s="4">
        <v>6639438.3899999997</v>
      </c>
      <c r="AQ36" s="4">
        <v>602873.53</v>
      </c>
      <c r="AR36" s="4">
        <v>30617306.949999999</v>
      </c>
      <c r="AS36" s="4">
        <v>2780109.24</v>
      </c>
      <c r="AT36" s="4">
        <v>10113283.279999999</v>
      </c>
      <c r="AU36" s="5">
        <v>0</v>
      </c>
      <c r="AV36" s="4">
        <v>918305.2</v>
      </c>
      <c r="AW36" s="4">
        <v>37186692.75</v>
      </c>
      <c r="AX36" s="10"/>
      <c r="AY36" s="4">
        <v>6639438.3899999997</v>
      </c>
      <c r="AZ36" s="4">
        <v>602873.53</v>
      </c>
      <c r="BA36" s="4">
        <v>30617306.949999999</v>
      </c>
      <c r="BB36" s="4">
        <v>2780109.24</v>
      </c>
      <c r="BC36" s="4">
        <v>10113283.279999999</v>
      </c>
      <c r="BD36" s="5">
        <v>0</v>
      </c>
      <c r="BE36" s="4">
        <v>918305.2</v>
      </c>
      <c r="BF36" s="4">
        <v>37186692.75</v>
      </c>
      <c r="BG36" s="10"/>
      <c r="BH36" s="4">
        <v>6639438.3899999997</v>
      </c>
      <c r="BI36" s="4">
        <v>602873.53</v>
      </c>
      <c r="BJ36" s="4">
        <v>30617306.949999999</v>
      </c>
      <c r="BK36" s="4">
        <v>2780109.24</v>
      </c>
      <c r="BL36" s="4">
        <v>10113283.279999999</v>
      </c>
      <c r="BM36" s="5">
        <v>0</v>
      </c>
      <c r="BN36" s="4">
        <v>918305.2</v>
      </c>
      <c r="BO36" s="4">
        <v>37186692.75</v>
      </c>
      <c r="BP36" s="10"/>
      <c r="BQ36" s="4">
        <v>6639438.3899999997</v>
      </c>
      <c r="BR36" s="4">
        <v>602873.53</v>
      </c>
      <c r="BS36" s="4">
        <v>30617306.949999999</v>
      </c>
      <c r="BT36" s="4">
        <v>2780109.24</v>
      </c>
      <c r="BU36" s="4">
        <v>10113283.279999999</v>
      </c>
      <c r="BV36" s="5">
        <v>0</v>
      </c>
      <c r="BW36" s="4">
        <v>918305.2</v>
      </c>
      <c r="BX36" s="4">
        <v>37186692.75</v>
      </c>
      <c r="BY36" s="10"/>
      <c r="BZ36" s="4">
        <v>6691557.4800000004</v>
      </c>
      <c r="CA36" s="4">
        <v>607606.05000000005</v>
      </c>
      <c r="CB36" s="4">
        <v>38108081.659999996</v>
      </c>
      <c r="CC36" s="4">
        <v>3460285.72</v>
      </c>
      <c r="CD36" s="4">
        <v>7905247.3099999996</v>
      </c>
      <c r="CE36" s="5">
        <v>0</v>
      </c>
      <c r="CF36" s="4">
        <v>717811.37</v>
      </c>
      <c r="CG36" s="4">
        <v>42892262.529999994</v>
      </c>
      <c r="CH36" s="10"/>
      <c r="CI36" s="4">
        <v>6691557.4800000004</v>
      </c>
      <c r="CJ36" s="4">
        <v>607606.05000000005</v>
      </c>
      <c r="CK36" s="4">
        <v>38108081.659999996</v>
      </c>
      <c r="CL36" s="4">
        <v>3460285.72</v>
      </c>
      <c r="CM36" s="4">
        <v>7905247.3099999996</v>
      </c>
      <c r="CN36" s="5">
        <v>0</v>
      </c>
      <c r="CO36" s="4">
        <v>717811.37</v>
      </c>
      <c r="CP36" s="4">
        <v>42892262.529999994</v>
      </c>
      <c r="CQ36" s="10"/>
      <c r="CR36" s="4">
        <v>6691557.4800000004</v>
      </c>
      <c r="CS36" s="4">
        <v>607606.05000000005</v>
      </c>
      <c r="CT36" s="4">
        <v>38108081.659999996</v>
      </c>
      <c r="CU36" s="4">
        <v>3460285.72</v>
      </c>
      <c r="CV36" s="4">
        <v>7905247.3099999996</v>
      </c>
      <c r="CW36" s="5">
        <v>0</v>
      </c>
      <c r="CX36" s="4">
        <v>717811.37</v>
      </c>
      <c r="CY36" s="4">
        <v>42892262.529999994</v>
      </c>
      <c r="CZ36" s="10"/>
      <c r="DA36" s="4">
        <v>8093276.7199999997</v>
      </c>
      <c r="DB36" s="4">
        <v>734884.8</v>
      </c>
      <c r="DC36" s="4">
        <v>42618280.969999999</v>
      </c>
      <c r="DD36" s="4">
        <v>3869820.32</v>
      </c>
      <c r="DE36" s="4">
        <v>11527994.890000001</v>
      </c>
      <c r="DF36" s="5">
        <v>0</v>
      </c>
      <c r="DG36" s="4">
        <v>1046763.69</v>
      </c>
      <c r="DH36" s="4">
        <v>50234698.350000001</v>
      </c>
      <c r="DI36" s="10"/>
    </row>
    <row r="37" spans="1:113">
      <c r="A37" s="2" t="str">
        <f>INDEX(Map!$A$6:$B$70,MATCH('FY10 Essbase'!C37,Map!$A$6:$A$70,0),2)</f>
        <v>081DIV</v>
      </c>
      <c r="B37" s="17"/>
      <c r="C37" s="3" t="s">
        <v>70</v>
      </c>
      <c r="D37" s="3" t="s">
        <v>28</v>
      </c>
      <c r="E37" s="10"/>
      <c r="F37" s="4">
        <v>-24625.58</v>
      </c>
      <c r="G37" s="4">
        <v>-2236.0500000000002</v>
      </c>
      <c r="H37" s="4">
        <v>26764892.469999999</v>
      </c>
      <c r="I37" s="4">
        <v>2430302.7400000002</v>
      </c>
      <c r="J37" s="4">
        <v>2005686.21</v>
      </c>
      <c r="K37" s="5">
        <v>0</v>
      </c>
      <c r="L37" s="4">
        <v>182120.09</v>
      </c>
      <c r="M37" s="4">
        <v>31409863.140000001</v>
      </c>
      <c r="N37" s="10"/>
      <c r="O37" s="4">
        <v>-24625.58</v>
      </c>
      <c r="P37" s="4">
        <v>-2236.0500000000002</v>
      </c>
      <c r="Q37" s="4">
        <v>26764892.469999999</v>
      </c>
      <c r="R37" s="4">
        <v>2430302.7400000002</v>
      </c>
      <c r="S37" s="4">
        <v>2005686.21</v>
      </c>
      <c r="T37" s="5">
        <v>0</v>
      </c>
      <c r="U37" s="4">
        <v>182120.09</v>
      </c>
      <c r="V37" s="4">
        <v>31409863.140000001</v>
      </c>
      <c r="W37" s="10"/>
      <c r="X37" s="4">
        <v>-24625.58</v>
      </c>
      <c r="Y37" s="4">
        <v>-2236.0500000000002</v>
      </c>
      <c r="Z37" s="4">
        <v>26764892.469999999</v>
      </c>
      <c r="AA37" s="4">
        <v>2430302.7400000002</v>
      </c>
      <c r="AB37" s="4">
        <v>2005686.21</v>
      </c>
      <c r="AC37" s="5">
        <v>0</v>
      </c>
      <c r="AD37" s="4">
        <v>182120.09</v>
      </c>
      <c r="AE37" s="4">
        <v>31409863.140000001</v>
      </c>
      <c r="AF37" s="10"/>
      <c r="AG37" s="4">
        <v>-24625.58</v>
      </c>
      <c r="AH37" s="4">
        <v>-2236.0500000000002</v>
      </c>
      <c r="AI37" s="4">
        <v>26764892.469999999</v>
      </c>
      <c r="AJ37" s="4">
        <v>2430302.7400000002</v>
      </c>
      <c r="AK37" s="4">
        <v>2005686.21</v>
      </c>
      <c r="AL37" s="5">
        <v>0</v>
      </c>
      <c r="AM37" s="4">
        <v>182120.09</v>
      </c>
      <c r="AN37" s="4">
        <v>31409863.140000001</v>
      </c>
      <c r="AO37" s="10"/>
      <c r="AP37" s="4">
        <v>-24625.58</v>
      </c>
      <c r="AQ37" s="4">
        <v>-2236.0500000000002</v>
      </c>
      <c r="AR37" s="4">
        <v>26764892.469999999</v>
      </c>
      <c r="AS37" s="4">
        <v>2430302.7400000002</v>
      </c>
      <c r="AT37" s="4">
        <v>2005686.21</v>
      </c>
      <c r="AU37" s="5">
        <v>0</v>
      </c>
      <c r="AV37" s="4">
        <v>182120.09</v>
      </c>
      <c r="AW37" s="4">
        <v>31409863.140000001</v>
      </c>
      <c r="AX37" s="10"/>
      <c r="AY37" s="4">
        <v>-24625.58</v>
      </c>
      <c r="AZ37" s="4">
        <v>-2236.0500000000002</v>
      </c>
      <c r="BA37" s="4">
        <v>26764892.469999999</v>
      </c>
      <c r="BB37" s="4">
        <v>2430302.7400000002</v>
      </c>
      <c r="BC37" s="4">
        <v>2005686.21</v>
      </c>
      <c r="BD37" s="5">
        <v>0</v>
      </c>
      <c r="BE37" s="4">
        <v>182120.09</v>
      </c>
      <c r="BF37" s="4">
        <v>31409863.140000001</v>
      </c>
      <c r="BG37" s="10"/>
      <c r="BH37" s="4">
        <v>-24625.58</v>
      </c>
      <c r="BI37" s="4">
        <v>-2236.0500000000002</v>
      </c>
      <c r="BJ37" s="4">
        <v>26764892.469999999</v>
      </c>
      <c r="BK37" s="4">
        <v>2430302.7400000002</v>
      </c>
      <c r="BL37" s="4">
        <v>2005686.21</v>
      </c>
      <c r="BM37" s="5">
        <v>0</v>
      </c>
      <c r="BN37" s="4">
        <v>182120.09</v>
      </c>
      <c r="BO37" s="4">
        <v>31409863.140000001</v>
      </c>
      <c r="BP37" s="10"/>
      <c r="BQ37" s="4">
        <v>-24625.58</v>
      </c>
      <c r="BR37" s="4">
        <v>-2236.0500000000002</v>
      </c>
      <c r="BS37" s="4">
        <v>26764892.469999999</v>
      </c>
      <c r="BT37" s="4">
        <v>2430302.7400000002</v>
      </c>
      <c r="BU37" s="4">
        <v>2005686.21</v>
      </c>
      <c r="BV37" s="5">
        <v>0</v>
      </c>
      <c r="BW37" s="4">
        <v>182120.09</v>
      </c>
      <c r="BX37" s="4">
        <v>31409863.140000001</v>
      </c>
      <c r="BY37" s="10"/>
      <c r="BZ37" s="4">
        <v>-25298.21</v>
      </c>
      <c r="CA37" s="4">
        <v>-2297.13</v>
      </c>
      <c r="CB37" s="4">
        <v>32997193.190000001</v>
      </c>
      <c r="CC37" s="4">
        <v>2996207.4</v>
      </c>
      <c r="CD37" s="4">
        <v>2005686.21</v>
      </c>
      <c r="CE37" s="5">
        <v>0</v>
      </c>
      <c r="CF37" s="4">
        <v>182120.09</v>
      </c>
      <c r="CG37" s="4">
        <v>38208802.229999997</v>
      </c>
      <c r="CH37" s="10"/>
      <c r="CI37" s="4">
        <v>-25298.21</v>
      </c>
      <c r="CJ37" s="4">
        <v>-2297.13</v>
      </c>
      <c r="CK37" s="4">
        <v>32997193.190000001</v>
      </c>
      <c r="CL37" s="4">
        <v>2996207.4</v>
      </c>
      <c r="CM37" s="4">
        <v>2005686.21</v>
      </c>
      <c r="CN37" s="5">
        <v>0</v>
      </c>
      <c r="CO37" s="4">
        <v>182120.09</v>
      </c>
      <c r="CP37" s="4">
        <v>38208802.229999997</v>
      </c>
      <c r="CQ37" s="10"/>
      <c r="CR37" s="4">
        <v>-25298.21</v>
      </c>
      <c r="CS37" s="4">
        <v>-2297.13</v>
      </c>
      <c r="CT37" s="4">
        <v>32997193.190000001</v>
      </c>
      <c r="CU37" s="4">
        <v>2996207.4</v>
      </c>
      <c r="CV37" s="4">
        <v>2005686.21</v>
      </c>
      <c r="CW37" s="5">
        <v>0</v>
      </c>
      <c r="CX37" s="4">
        <v>182120.09</v>
      </c>
      <c r="CY37" s="4">
        <v>38208802.229999997</v>
      </c>
      <c r="CZ37" s="10"/>
      <c r="DA37" s="4">
        <v>-39810.21</v>
      </c>
      <c r="DB37" s="4">
        <v>-3614.84</v>
      </c>
      <c r="DC37" s="4">
        <v>36796733.149999999</v>
      </c>
      <c r="DD37" s="4">
        <v>3341212.8</v>
      </c>
      <c r="DE37" s="4">
        <v>2363400.42</v>
      </c>
      <c r="DF37" s="5">
        <v>0</v>
      </c>
      <c r="DG37" s="4">
        <v>214601.22</v>
      </c>
      <c r="DH37" s="4">
        <v>42759372.639999993</v>
      </c>
      <c r="DI37" s="10"/>
    </row>
    <row r="38" spans="1:113">
      <c r="A38" s="2" t="str">
        <f>INDEX(Map!$A$6:$B$70,MATCH('FY10 Essbase'!C38,Map!$A$6:$A$70,0),2)</f>
        <v>091DIV</v>
      </c>
      <c r="B38" s="17"/>
      <c r="C38" s="3" t="s">
        <v>93</v>
      </c>
      <c r="D38" s="3" t="s">
        <v>51</v>
      </c>
      <c r="E38" s="10"/>
      <c r="F38" s="4">
        <v>11409197.890000001</v>
      </c>
      <c r="G38" s="4">
        <v>1876642.7</v>
      </c>
      <c r="H38" s="4">
        <v>3872862.5</v>
      </c>
      <c r="I38" s="4">
        <v>-3776936.93</v>
      </c>
      <c r="J38" s="4">
        <v>1171714.67</v>
      </c>
      <c r="K38" s="5">
        <v>0</v>
      </c>
      <c r="L38" s="4">
        <v>79676.98</v>
      </c>
      <c r="M38" s="4">
        <v>-11938523.369999999</v>
      </c>
      <c r="N38" s="10"/>
      <c r="O38" s="4">
        <v>11409197.890000001</v>
      </c>
      <c r="P38" s="4">
        <v>1876642.7</v>
      </c>
      <c r="Q38" s="4">
        <v>3872862.5</v>
      </c>
      <c r="R38" s="4">
        <v>-3776936.93</v>
      </c>
      <c r="S38" s="4">
        <v>1171714.67</v>
      </c>
      <c r="T38" s="5">
        <v>0</v>
      </c>
      <c r="U38" s="4">
        <v>79676.98</v>
      </c>
      <c r="V38" s="4">
        <v>-11938523.369999999</v>
      </c>
      <c r="W38" s="10"/>
      <c r="X38" s="4">
        <v>11409197.890000001</v>
      </c>
      <c r="Y38" s="4">
        <v>1876642.7</v>
      </c>
      <c r="Z38" s="4">
        <v>6598633.75</v>
      </c>
      <c r="AA38" s="4">
        <v>-3621178.57</v>
      </c>
      <c r="AB38" s="4">
        <v>1171714.67</v>
      </c>
      <c r="AC38" s="5">
        <v>0</v>
      </c>
      <c r="AD38" s="4">
        <v>79676.98</v>
      </c>
      <c r="AE38" s="4">
        <v>-9056993.7599999998</v>
      </c>
      <c r="AF38" s="10"/>
      <c r="AG38" s="4">
        <v>11409197.890000001</v>
      </c>
      <c r="AH38" s="4">
        <v>1876642.7</v>
      </c>
      <c r="AI38" s="4">
        <v>6598633.75</v>
      </c>
      <c r="AJ38" s="4">
        <v>-3621178.57</v>
      </c>
      <c r="AK38" s="4">
        <v>1171714.67</v>
      </c>
      <c r="AL38" s="5">
        <v>0</v>
      </c>
      <c r="AM38" s="4">
        <v>79676.98</v>
      </c>
      <c r="AN38" s="4">
        <v>-9056993.7599999998</v>
      </c>
      <c r="AO38" s="10"/>
      <c r="AP38" s="4">
        <v>11409197.890000001</v>
      </c>
      <c r="AQ38" s="4">
        <v>1876642.7</v>
      </c>
      <c r="AR38" s="4">
        <v>6598633.75</v>
      </c>
      <c r="AS38" s="4">
        <v>-3621178.57</v>
      </c>
      <c r="AT38" s="4">
        <v>1171714.67</v>
      </c>
      <c r="AU38" s="5">
        <v>0</v>
      </c>
      <c r="AV38" s="4">
        <v>79676.98</v>
      </c>
      <c r="AW38" s="4">
        <v>-9056993.7599999998</v>
      </c>
      <c r="AX38" s="10"/>
      <c r="AY38" s="4">
        <v>11409197.890000001</v>
      </c>
      <c r="AZ38" s="4">
        <v>1876642.7</v>
      </c>
      <c r="BA38" s="4">
        <v>9160459.9299999997</v>
      </c>
      <c r="BB38" s="4">
        <v>-3474788.51</v>
      </c>
      <c r="BC38" s="4">
        <v>1171714.67</v>
      </c>
      <c r="BD38" s="5">
        <v>0</v>
      </c>
      <c r="BE38" s="4">
        <v>79676.98</v>
      </c>
      <c r="BF38" s="4">
        <v>-6348777.5199999996</v>
      </c>
      <c r="BG38" s="10"/>
      <c r="BH38" s="4">
        <v>11409197.890000001</v>
      </c>
      <c r="BI38" s="4">
        <v>1876642.7</v>
      </c>
      <c r="BJ38" s="4">
        <v>9160459.9299999997</v>
      </c>
      <c r="BK38" s="4">
        <v>-3474788.51</v>
      </c>
      <c r="BL38" s="4">
        <v>1171714.67</v>
      </c>
      <c r="BM38" s="5">
        <v>0</v>
      </c>
      <c r="BN38" s="4">
        <v>79676.98</v>
      </c>
      <c r="BO38" s="4">
        <v>-6348777.5199999996</v>
      </c>
      <c r="BP38" s="10"/>
      <c r="BQ38" s="4">
        <v>11409197.890000001</v>
      </c>
      <c r="BR38" s="4">
        <v>1876642.7</v>
      </c>
      <c r="BS38" s="4">
        <v>9160459.9299999997</v>
      </c>
      <c r="BT38" s="4">
        <v>-3474788.51</v>
      </c>
      <c r="BU38" s="4">
        <v>1171714.67</v>
      </c>
      <c r="BV38" s="5">
        <v>0</v>
      </c>
      <c r="BW38" s="4">
        <v>79676.98</v>
      </c>
      <c r="BX38" s="4">
        <v>-6348777.5199999996</v>
      </c>
      <c r="BY38" s="10"/>
      <c r="BZ38" s="4">
        <v>11396335.09</v>
      </c>
      <c r="CA38" s="4">
        <v>4421263.7300000004</v>
      </c>
      <c r="CB38" s="4">
        <v>11187173.51</v>
      </c>
      <c r="CC38" s="4">
        <v>-2848119.49</v>
      </c>
      <c r="CD38" s="4">
        <v>4255418.49</v>
      </c>
      <c r="CE38" s="5">
        <v>0</v>
      </c>
      <c r="CF38" s="4">
        <v>278776.25</v>
      </c>
      <c r="CG38" s="4">
        <v>-2944350.0600000005</v>
      </c>
      <c r="CH38" s="10"/>
      <c r="CI38" s="4">
        <v>11396335.09</v>
      </c>
      <c r="CJ38" s="4">
        <v>4421263.7300000004</v>
      </c>
      <c r="CK38" s="4">
        <v>11187173.51</v>
      </c>
      <c r="CL38" s="4">
        <v>-2848119.49</v>
      </c>
      <c r="CM38" s="4">
        <v>4255418.49</v>
      </c>
      <c r="CN38" s="5">
        <v>0</v>
      </c>
      <c r="CO38" s="4">
        <v>278776.25</v>
      </c>
      <c r="CP38" s="4">
        <v>-2944350.0600000005</v>
      </c>
      <c r="CQ38" s="10"/>
      <c r="CR38" s="4">
        <v>11396335.09</v>
      </c>
      <c r="CS38" s="4">
        <v>4421263.7300000004</v>
      </c>
      <c r="CT38" s="4">
        <v>11187173.51</v>
      </c>
      <c r="CU38" s="4">
        <v>-2848119.49</v>
      </c>
      <c r="CV38" s="4">
        <v>4255418.49</v>
      </c>
      <c r="CW38" s="5">
        <v>0</v>
      </c>
      <c r="CX38" s="4">
        <v>278776.25</v>
      </c>
      <c r="CY38" s="4">
        <v>-2944350.0600000005</v>
      </c>
      <c r="CZ38" s="10"/>
      <c r="DA38" s="4">
        <v>12517320.199999999</v>
      </c>
      <c r="DB38" s="4">
        <v>1133231.67</v>
      </c>
      <c r="DC38" s="4">
        <v>3524087.04</v>
      </c>
      <c r="DD38" s="4">
        <v>-3868825.28</v>
      </c>
      <c r="DE38" s="4">
        <v>3849754.59</v>
      </c>
      <c r="DF38" s="5">
        <v>0</v>
      </c>
      <c r="DG38" s="4">
        <v>-3500934.18</v>
      </c>
      <c r="DH38" s="4">
        <v>-13646469.699999997</v>
      </c>
      <c r="DI38" s="10"/>
    </row>
    <row r="39" spans="1:113">
      <c r="A39" s="2" t="str">
        <f>INDEX(Map!$A$6:$B$70,MATCH('FY10 Essbase'!C39,Map!$A$6:$A$70,0),2)</f>
        <v>092DIV</v>
      </c>
      <c r="B39" s="17"/>
      <c r="C39" s="3" t="s">
        <v>94</v>
      </c>
      <c r="D39" s="3" t="s">
        <v>52</v>
      </c>
      <c r="E39" s="10"/>
      <c r="F39" s="4">
        <v>973105.44</v>
      </c>
      <c r="G39" s="4">
        <v>88359.81</v>
      </c>
      <c r="H39" s="4">
        <v>5469058.2999999998</v>
      </c>
      <c r="I39" s="4">
        <v>496600.81</v>
      </c>
      <c r="J39" s="5">
        <v>887162.68</v>
      </c>
      <c r="K39" s="5">
        <v>0</v>
      </c>
      <c r="L39" s="5">
        <v>80556.039999999994</v>
      </c>
      <c r="M39" s="4">
        <v>5871912.5799999991</v>
      </c>
      <c r="N39" s="10"/>
      <c r="O39" s="4">
        <v>973105.44</v>
      </c>
      <c r="P39" s="4">
        <v>88359.81</v>
      </c>
      <c r="Q39" s="4">
        <v>5469058.2999999998</v>
      </c>
      <c r="R39" s="4">
        <v>496600.81</v>
      </c>
      <c r="S39" s="5">
        <v>887162.68</v>
      </c>
      <c r="T39" s="5">
        <v>0</v>
      </c>
      <c r="U39" s="5">
        <v>80556.039999999994</v>
      </c>
      <c r="V39" s="4">
        <v>5871912.5799999991</v>
      </c>
      <c r="W39" s="10"/>
      <c r="X39" s="4">
        <v>973105.44</v>
      </c>
      <c r="Y39" s="4">
        <v>88359.81</v>
      </c>
      <c r="Z39" s="4">
        <v>5469058.2999999998</v>
      </c>
      <c r="AA39" s="4">
        <v>496600.81</v>
      </c>
      <c r="AB39" s="5">
        <v>887162.68</v>
      </c>
      <c r="AC39" s="5">
        <v>0</v>
      </c>
      <c r="AD39" s="5">
        <v>80556.039999999994</v>
      </c>
      <c r="AE39" s="4">
        <v>5871912.5799999991</v>
      </c>
      <c r="AF39" s="10"/>
      <c r="AG39" s="4">
        <v>973105.44</v>
      </c>
      <c r="AH39" s="4">
        <v>88359.81</v>
      </c>
      <c r="AI39" s="4">
        <v>5469058.2999999998</v>
      </c>
      <c r="AJ39" s="4">
        <v>496600.81</v>
      </c>
      <c r="AK39" s="5">
        <v>887162.68</v>
      </c>
      <c r="AL39" s="5">
        <v>0</v>
      </c>
      <c r="AM39" s="5">
        <v>80556.039999999994</v>
      </c>
      <c r="AN39" s="4">
        <v>5871912.5799999991</v>
      </c>
      <c r="AO39" s="10"/>
      <c r="AP39" s="4">
        <v>973105.44</v>
      </c>
      <c r="AQ39" s="4">
        <v>88359.81</v>
      </c>
      <c r="AR39" s="4">
        <v>5469058.2999999998</v>
      </c>
      <c r="AS39" s="4">
        <v>496600.81</v>
      </c>
      <c r="AT39" s="5">
        <v>887162.68</v>
      </c>
      <c r="AU39" s="5">
        <v>0</v>
      </c>
      <c r="AV39" s="5">
        <v>80556.039999999994</v>
      </c>
      <c r="AW39" s="4">
        <v>5871912.5799999991</v>
      </c>
      <c r="AX39" s="10"/>
      <c r="AY39" s="4">
        <v>973105.44</v>
      </c>
      <c r="AZ39" s="4">
        <v>88359.81</v>
      </c>
      <c r="BA39" s="4">
        <v>5469058.2999999998</v>
      </c>
      <c r="BB39" s="4">
        <v>496600.81</v>
      </c>
      <c r="BC39" s="5">
        <v>887162.68</v>
      </c>
      <c r="BD39" s="5">
        <v>0</v>
      </c>
      <c r="BE39" s="5">
        <v>80556.039999999994</v>
      </c>
      <c r="BF39" s="4">
        <v>5871912.5799999991</v>
      </c>
      <c r="BG39" s="10"/>
      <c r="BH39" s="4">
        <v>973105.44</v>
      </c>
      <c r="BI39" s="4">
        <v>88359.81</v>
      </c>
      <c r="BJ39" s="4">
        <v>5469058.2999999998</v>
      </c>
      <c r="BK39" s="4">
        <v>496600.81</v>
      </c>
      <c r="BL39" s="5">
        <v>887162.68</v>
      </c>
      <c r="BM39" s="5">
        <v>0</v>
      </c>
      <c r="BN39" s="5">
        <v>80556.039999999994</v>
      </c>
      <c r="BO39" s="4">
        <v>5871912.5799999991</v>
      </c>
      <c r="BP39" s="10"/>
      <c r="BQ39" s="4">
        <v>973105.44</v>
      </c>
      <c r="BR39" s="4">
        <v>88359.81</v>
      </c>
      <c r="BS39" s="4">
        <v>5469058.2999999998</v>
      </c>
      <c r="BT39" s="4">
        <v>496600.81</v>
      </c>
      <c r="BU39" s="5">
        <v>887162.68</v>
      </c>
      <c r="BV39" s="5">
        <v>0</v>
      </c>
      <c r="BW39" s="5">
        <v>80556.039999999994</v>
      </c>
      <c r="BX39" s="4">
        <v>5871912.5799999991</v>
      </c>
      <c r="BY39" s="10"/>
      <c r="BZ39" s="4">
        <v>973105.44</v>
      </c>
      <c r="CA39" s="4">
        <v>88359.81</v>
      </c>
      <c r="CB39" s="4">
        <v>6447040.46</v>
      </c>
      <c r="CC39" s="4">
        <v>585403.43999999994</v>
      </c>
      <c r="CD39" s="5">
        <v>887162.68</v>
      </c>
      <c r="CE39" s="5">
        <v>0</v>
      </c>
      <c r="CF39" s="5">
        <v>80556.039999999994</v>
      </c>
      <c r="CG39" s="4">
        <v>6938697.3699999992</v>
      </c>
      <c r="CH39" s="10"/>
      <c r="CI39" s="4">
        <v>973105.44</v>
      </c>
      <c r="CJ39" s="4">
        <v>88359.81</v>
      </c>
      <c r="CK39" s="5">
        <v>6447040.46</v>
      </c>
      <c r="CL39" s="5">
        <v>585403.43999999994</v>
      </c>
      <c r="CM39" s="5">
        <v>887162.68</v>
      </c>
      <c r="CN39" s="5">
        <v>0</v>
      </c>
      <c r="CO39" s="5">
        <v>80556.039999999994</v>
      </c>
      <c r="CP39" s="4">
        <v>6938697.3699999992</v>
      </c>
      <c r="CQ39" s="10"/>
      <c r="CR39" s="4">
        <v>973105.44</v>
      </c>
      <c r="CS39" s="4">
        <v>88359.81</v>
      </c>
      <c r="CT39" s="5">
        <v>6447040.46</v>
      </c>
      <c r="CU39" s="5">
        <v>585403.43999999994</v>
      </c>
      <c r="CV39" s="5">
        <v>887162.68</v>
      </c>
      <c r="CW39" s="5">
        <v>0</v>
      </c>
      <c r="CX39" s="5">
        <v>80556.039999999994</v>
      </c>
      <c r="CY39" s="4">
        <v>6938697.3699999992</v>
      </c>
      <c r="CZ39" s="10"/>
      <c r="DA39" s="4">
        <v>3677.27</v>
      </c>
      <c r="DB39" s="4">
        <v>333.9</v>
      </c>
      <c r="DC39" s="4">
        <v>6789754.5300000003</v>
      </c>
      <c r="DD39" s="4">
        <v>616522.52</v>
      </c>
      <c r="DE39" s="5">
        <v>0</v>
      </c>
      <c r="DF39" s="5">
        <v>0</v>
      </c>
      <c r="DG39" s="5">
        <v>0</v>
      </c>
      <c r="DH39" s="4">
        <v>7402265.8800000008</v>
      </c>
      <c r="DI39" s="10"/>
    </row>
    <row r="40" spans="1:113">
      <c r="A40" s="2" t="str">
        <f>INDEX(Map!$A$6:$B$70,MATCH('FY10 Essbase'!C40,Map!$A$6:$A$70,0),2)</f>
        <v>093DIV</v>
      </c>
      <c r="B40" s="17"/>
      <c r="C40" s="3" t="s">
        <v>91</v>
      </c>
      <c r="D40" s="3" t="s">
        <v>49</v>
      </c>
      <c r="E40" s="10"/>
      <c r="F40" s="4">
        <v>-771499.21</v>
      </c>
      <c r="G40" s="4">
        <v>-70053.58</v>
      </c>
      <c r="H40" s="4">
        <v>35928010.07</v>
      </c>
      <c r="I40" s="4">
        <v>3262331.1</v>
      </c>
      <c r="J40" s="4">
        <v>1860395.65</v>
      </c>
      <c r="K40" s="5">
        <v>0</v>
      </c>
      <c r="L40" s="4">
        <v>168927.44</v>
      </c>
      <c r="M40" s="4">
        <v>42061217.050000004</v>
      </c>
      <c r="N40" s="10"/>
      <c r="O40" s="4">
        <v>-771499.21</v>
      </c>
      <c r="P40" s="4">
        <v>-70053.58</v>
      </c>
      <c r="Q40" s="4">
        <v>35928010.07</v>
      </c>
      <c r="R40" s="4">
        <v>3262331.1</v>
      </c>
      <c r="S40" s="4">
        <v>1860395.65</v>
      </c>
      <c r="T40" s="5">
        <v>0</v>
      </c>
      <c r="U40" s="4">
        <v>168927.44</v>
      </c>
      <c r="V40" s="4">
        <v>42061217.050000004</v>
      </c>
      <c r="W40" s="10"/>
      <c r="X40" s="4">
        <v>-771499.21</v>
      </c>
      <c r="Y40" s="4">
        <v>-70053.58</v>
      </c>
      <c r="Z40" s="4">
        <v>35928010.07</v>
      </c>
      <c r="AA40" s="4">
        <v>3262331.1</v>
      </c>
      <c r="AB40" s="4">
        <v>1860395.65</v>
      </c>
      <c r="AC40" s="5">
        <v>0</v>
      </c>
      <c r="AD40" s="4">
        <v>168927.44</v>
      </c>
      <c r="AE40" s="4">
        <v>42061217.050000004</v>
      </c>
      <c r="AF40" s="10"/>
      <c r="AG40" s="4">
        <v>-771499.21</v>
      </c>
      <c r="AH40" s="4">
        <v>-70053.58</v>
      </c>
      <c r="AI40" s="4">
        <v>35928010.07</v>
      </c>
      <c r="AJ40" s="4">
        <v>3262331.1</v>
      </c>
      <c r="AK40" s="4">
        <v>1860395.65</v>
      </c>
      <c r="AL40" s="5">
        <v>0</v>
      </c>
      <c r="AM40" s="4">
        <v>168927.44</v>
      </c>
      <c r="AN40" s="4">
        <v>42061217.050000004</v>
      </c>
      <c r="AO40" s="10"/>
      <c r="AP40" s="4">
        <v>-771499.21</v>
      </c>
      <c r="AQ40" s="4">
        <v>-70053.58</v>
      </c>
      <c r="AR40" s="4">
        <v>35928010.07</v>
      </c>
      <c r="AS40" s="4">
        <v>3262331.1</v>
      </c>
      <c r="AT40" s="4">
        <v>1860395.65</v>
      </c>
      <c r="AU40" s="5">
        <v>0</v>
      </c>
      <c r="AV40" s="4">
        <v>168927.44</v>
      </c>
      <c r="AW40" s="4">
        <v>42061217.050000004</v>
      </c>
      <c r="AX40" s="10"/>
      <c r="AY40" s="4">
        <v>-771499.21</v>
      </c>
      <c r="AZ40" s="4">
        <v>-70053.58</v>
      </c>
      <c r="BA40" s="4">
        <v>35928010.07</v>
      </c>
      <c r="BB40" s="4">
        <v>3262331.1</v>
      </c>
      <c r="BC40" s="4">
        <v>1860395.65</v>
      </c>
      <c r="BD40" s="5">
        <v>0</v>
      </c>
      <c r="BE40" s="4">
        <v>168927.44</v>
      </c>
      <c r="BF40" s="4">
        <v>42061217.050000004</v>
      </c>
      <c r="BG40" s="10"/>
      <c r="BH40" s="4">
        <v>-771499.21</v>
      </c>
      <c r="BI40" s="4">
        <v>-70053.58</v>
      </c>
      <c r="BJ40" s="4">
        <v>35928010.07</v>
      </c>
      <c r="BK40" s="4">
        <v>3262331.1</v>
      </c>
      <c r="BL40" s="4">
        <v>1860395.65</v>
      </c>
      <c r="BM40" s="5">
        <v>0</v>
      </c>
      <c r="BN40" s="4">
        <v>168927.44</v>
      </c>
      <c r="BO40" s="4">
        <v>42061217.050000004</v>
      </c>
      <c r="BP40" s="10"/>
      <c r="BQ40" s="4">
        <v>-771499.21</v>
      </c>
      <c r="BR40" s="4">
        <v>-70053.58</v>
      </c>
      <c r="BS40" s="4">
        <v>35928010.07</v>
      </c>
      <c r="BT40" s="4">
        <v>3262331.1</v>
      </c>
      <c r="BU40" s="4">
        <v>1860395.65</v>
      </c>
      <c r="BV40" s="5">
        <v>0</v>
      </c>
      <c r="BW40" s="4">
        <v>168927.44</v>
      </c>
      <c r="BX40" s="4">
        <v>42061217.050000004</v>
      </c>
      <c r="BY40" s="10"/>
      <c r="BZ40" s="4">
        <v>-771279.4</v>
      </c>
      <c r="CA40" s="4">
        <v>-70033.63</v>
      </c>
      <c r="CB40" s="4">
        <v>39064508.18</v>
      </c>
      <c r="CC40" s="4">
        <v>3547131.05</v>
      </c>
      <c r="CD40" s="4">
        <v>1860395.65</v>
      </c>
      <c r="CE40" s="5">
        <v>0</v>
      </c>
      <c r="CF40" s="4">
        <v>168927.44</v>
      </c>
      <c r="CG40" s="4">
        <v>45482275.349999994</v>
      </c>
      <c r="CH40" s="10"/>
      <c r="CI40" s="4">
        <v>-771279.4</v>
      </c>
      <c r="CJ40" s="4">
        <v>-70033.63</v>
      </c>
      <c r="CK40" s="4">
        <v>39064508.18</v>
      </c>
      <c r="CL40" s="4">
        <v>3547131.05</v>
      </c>
      <c r="CM40" s="4">
        <v>1860395.65</v>
      </c>
      <c r="CN40" s="5">
        <v>0</v>
      </c>
      <c r="CO40" s="4">
        <v>168927.44</v>
      </c>
      <c r="CP40" s="4">
        <v>45482275.349999994</v>
      </c>
      <c r="CQ40" s="10"/>
      <c r="CR40" s="4">
        <v>-771279.4</v>
      </c>
      <c r="CS40" s="4">
        <v>-70033.63</v>
      </c>
      <c r="CT40" s="4">
        <v>39064508.18</v>
      </c>
      <c r="CU40" s="4">
        <v>3547131.05</v>
      </c>
      <c r="CV40" s="4">
        <v>1860395.65</v>
      </c>
      <c r="CW40" s="5">
        <v>0</v>
      </c>
      <c r="CX40" s="4">
        <v>168927.44</v>
      </c>
      <c r="CY40" s="4">
        <v>45482275.349999994</v>
      </c>
      <c r="CZ40" s="10"/>
      <c r="DA40" s="4">
        <v>-1659870.45</v>
      </c>
      <c r="DB40" s="4">
        <v>-150719.37</v>
      </c>
      <c r="DC40" s="4">
        <v>43516164.740000002</v>
      </c>
      <c r="DD40" s="4">
        <v>3951349.86</v>
      </c>
      <c r="DE40" s="4">
        <v>1152860.07</v>
      </c>
      <c r="DF40" s="5">
        <v>0</v>
      </c>
      <c r="DG40" s="4">
        <v>104681.87</v>
      </c>
      <c r="DH40" s="4">
        <v>50535646.359999999</v>
      </c>
      <c r="DI40" s="10"/>
    </row>
    <row r="41" spans="1:113">
      <c r="A41" s="2" t="str">
        <f>INDEX(Map!$A$6:$B$70,MATCH('FY10 Essbase'!C41,Map!$A$6:$A$70,0),2)</f>
        <v>095DIV</v>
      </c>
      <c r="B41" s="17"/>
      <c r="C41" s="3" t="s">
        <v>99</v>
      </c>
      <c r="D41" s="3" t="s">
        <v>57</v>
      </c>
      <c r="E41" s="10"/>
      <c r="F41" s="4">
        <v>994365.14</v>
      </c>
      <c r="G41" s="4">
        <v>90290.23</v>
      </c>
      <c r="H41" s="4">
        <v>17379799.690000001</v>
      </c>
      <c r="I41" s="4">
        <v>1578118.6</v>
      </c>
      <c r="J41" s="4">
        <v>1079366.28</v>
      </c>
      <c r="K41" s="5">
        <v>0</v>
      </c>
      <c r="L41" s="4">
        <v>98008.5</v>
      </c>
      <c r="M41" s="4">
        <v>19050637.700000003</v>
      </c>
      <c r="N41" s="10"/>
      <c r="O41" s="4">
        <v>994365.14</v>
      </c>
      <c r="P41" s="4">
        <v>90290.23</v>
      </c>
      <c r="Q41" s="4">
        <v>17379799.690000001</v>
      </c>
      <c r="R41" s="4">
        <v>1578118.6</v>
      </c>
      <c r="S41" s="4">
        <v>1079366.28</v>
      </c>
      <c r="T41" s="5">
        <v>0</v>
      </c>
      <c r="U41" s="4">
        <v>98008.5</v>
      </c>
      <c r="V41" s="4">
        <v>19050637.700000003</v>
      </c>
      <c r="W41" s="10"/>
      <c r="X41" s="4">
        <v>994365.14</v>
      </c>
      <c r="Y41" s="4">
        <v>90290.23</v>
      </c>
      <c r="Z41" s="4">
        <v>17379799.690000001</v>
      </c>
      <c r="AA41" s="4">
        <v>1578118.6</v>
      </c>
      <c r="AB41" s="4">
        <v>1079366.28</v>
      </c>
      <c r="AC41" s="5">
        <v>0</v>
      </c>
      <c r="AD41" s="4">
        <v>98008.5</v>
      </c>
      <c r="AE41" s="4">
        <v>19050637.700000003</v>
      </c>
      <c r="AF41" s="10"/>
      <c r="AG41" s="4">
        <v>994365.14</v>
      </c>
      <c r="AH41" s="4">
        <v>90290.23</v>
      </c>
      <c r="AI41" s="4">
        <v>17379799.690000001</v>
      </c>
      <c r="AJ41" s="4">
        <v>1578118.6</v>
      </c>
      <c r="AK41" s="4">
        <v>1079366.28</v>
      </c>
      <c r="AL41" s="5">
        <v>0</v>
      </c>
      <c r="AM41" s="4">
        <v>98008.5</v>
      </c>
      <c r="AN41" s="4">
        <v>19050637.700000003</v>
      </c>
      <c r="AO41" s="10"/>
      <c r="AP41" s="4">
        <v>994365.14</v>
      </c>
      <c r="AQ41" s="4">
        <v>90290.23</v>
      </c>
      <c r="AR41" s="4">
        <v>17379799.690000001</v>
      </c>
      <c r="AS41" s="4">
        <v>1578118.6</v>
      </c>
      <c r="AT41" s="4">
        <v>1079366.28</v>
      </c>
      <c r="AU41" s="5">
        <v>0</v>
      </c>
      <c r="AV41" s="4">
        <v>98008.5</v>
      </c>
      <c r="AW41" s="4">
        <v>19050637.700000003</v>
      </c>
      <c r="AX41" s="10"/>
      <c r="AY41" s="4">
        <v>994365.14</v>
      </c>
      <c r="AZ41" s="4">
        <v>90290.23</v>
      </c>
      <c r="BA41" s="4">
        <v>17379799.690000001</v>
      </c>
      <c r="BB41" s="4">
        <v>1578118.6</v>
      </c>
      <c r="BC41" s="4">
        <v>1079366.28</v>
      </c>
      <c r="BD41" s="5">
        <v>0</v>
      </c>
      <c r="BE41" s="4">
        <v>98008.5</v>
      </c>
      <c r="BF41" s="4">
        <v>19050637.700000003</v>
      </c>
      <c r="BG41" s="10"/>
      <c r="BH41" s="4">
        <v>994365.14</v>
      </c>
      <c r="BI41" s="4">
        <v>90290.23</v>
      </c>
      <c r="BJ41" s="4">
        <v>17379799.690000001</v>
      </c>
      <c r="BK41" s="4">
        <v>1578118.6</v>
      </c>
      <c r="BL41" s="4">
        <v>1079366.28</v>
      </c>
      <c r="BM41" s="5">
        <v>0</v>
      </c>
      <c r="BN41" s="4">
        <v>98008.5</v>
      </c>
      <c r="BO41" s="4">
        <v>19050637.700000003</v>
      </c>
      <c r="BP41" s="10"/>
      <c r="BQ41" s="4">
        <v>994365.14</v>
      </c>
      <c r="BR41" s="4">
        <v>90290.23</v>
      </c>
      <c r="BS41" s="4">
        <v>17379799.690000001</v>
      </c>
      <c r="BT41" s="4">
        <v>1578118.6</v>
      </c>
      <c r="BU41" s="4">
        <v>1079366.28</v>
      </c>
      <c r="BV41" s="5">
        <v>0</v>
      </c>
      <c r="BW41" s="4">
        <v>98008.5</v>
      </c>
      <c r="BX41" s="4">
        <v>19050637.700000003</v>
      </c>
      <c r="BY41" s="10"/>
      <c r="BZ41" s="4">
        <v>997544.12</v>
      </c>
      <c r="CA41" s="4">
        <v>90578.89</v>
      </c>
      <c r="CB41" s="4">
        <v>19889793.010000002</v>
      </c>
      <c r="CC41" s="4">
        <v>1806030.73</v>
      </c>
      <c r="CD41" s="4">
        <v>1079366.28</v>
      </c>
      <c r="CE41" s="5">
        <v>0</v>
      </c>
      <c r="CF41" s="4">
        <v>98008.5</v>
      </c>
      <c r="CG41" s="4">
        <v>21785075.510000002</v>
      </c>
      <c r="CH41" s="10"/>
      <c r="CI41" s="4">
        <v>997544.12</v>
      </c>
      <c r="CJ41" s="4">
        <v>90578.89</v>
      </c>
      <c r="CK41" s="4">
        <v>19889793.010000002</v>
      </c>
      <c r="CL41" s="4">
        <v>1806030.73</v>
      </c>
      <c r="CM41" s="4">
        <v>1079366.28</v>
      </c>
      <c r="CN41" s="5">
        <v>0</v>
      </c>
      <c r="CO41" s="4">
        <v>98008.5</v>
      </c>
      <c r="CP41" s="4">
        <v>21785075.510000002</v>
      </c>
      <c r="CQ41" s="10"/>
      <c r="CR41" s="4">
        <v>997544.12</v>
      </c>
      <c r="CS41" s="4">
        <v>90578.89</v>
      </c>
      <c r="CT41" s="4">
        <v>19889793.010000002</v>
      </c>
      <c r="CU41" s="4">
        <v>1806030.73</v>
      </c>
      <c r="CV41" s="4">
        <v>1079366.28</v>
      </c>
      <c r="CW41" s="5">
        <v>0</v>
      </c>
      <c r="CX41" s="4">
        <v>98008.5</v>
      </c>
      <c r="CY41" s="4">
        <v>21785075.510000002</v>
      </c>
      <c r="CZ41" s="10"/>
      <c r="DA41" s="4">
        <v>163602.26999999999</v>
      </c>
      <c r="DB41" s="4">
        <v>14855.39</v>
      </c>
      <c r="DC41" s="4">
        <v>23192497.77</v>
      </c>
      <c r="DD41" s="4">
        <v>2105922.5600000001</v>
      </c>
      <c r="DE41" s="4">
        <v>258945.96</v>
      </c>
      <c r="DF41" s="5">
        <v>0</v>
      </c>
      <c r="DG41" s="4">
        <v>23512.78</v>
      </c>
      <c r="DH41" s="4">
        <v>25402421.409999996</v>
      </c>
      <c r="DI41" s="10"/>
    </row>
    <row r="42" spans="1:113">
      <c r="A42" s="2" t="str">
        <f>INDEX(Map!$A$6:$B$70,MATCH('FY10 Essbase'!C42,Map!$A$6:$A$70,0),2)</f>
        <v>096DIV</v>
      </c>
      <c r="B42" s="17"/>
      <c r="C42" s="3" t="s">
        <v>92</v>
      </c>
      <c r="D42" s="3" t="s">
        <v>50</v>
      </c>
      <c r="E42" s="10"/>
      <c r="F42" s="4">
        <v>-685883.43</v>
      </c>
      <c r="G42" s="4">
        <v>-62279.51</v>
      </c>
      <c r="H42" s="4">
        <v>6419078.7999999998</v>
      </c>
      <c r="I42" s="4">
        <v>582864.47</v>
      </c>
      <c r="J42" s="4">
        <v>171109.78</v>
      </c>
      <c r="K42" s="5">
        <v>0</v>
      </c>
      <c r="L42" s="4">
        <v>15537.09</v>
      </c>
      <c r="M42" s="4">
        <v>7936753.0799999991</v>
      </c>
      <c r="N42" s="10"/>
      <c r="O42" s="4">
        <v>-685883.43</v>
      </c>
      <c r="P42" s="4">
        <v>-62279.51</v>
      </c>
      <c r="Q42" s="4">
        <v>6419078.7999999998</v>
      </c>
      <c r="R42" s="4">
        <v>582864.47</v>
      </c>
      <c r="S42" s="4">
        <v>171109.78</v>
      </c>
      <c r="T42" s="5">
        <v>0</v>
      </c>
      <c r="U42" s="4">
        <v>15537.09</v>
      </c>
      <c r="V42" s="4">
        <v>7936753.0799999991</v>
      </c>
      <c r="W42" s="10"/>
      <c r="X42" s="4">
        <v>-685883.43</v>
      </c>
      <c r="Y42" s="4">
        <v>-62279.51</v>
      </c>
      <c r="Z42" s="4">
        <v>6419078.7999999998</v>
      </c>
      <c r="AA42" s="4">
        <v>582864.47</v>
      </c>
      <c r="AB42" s="4">
        <v>171109.78</v>
      </c>
      <c r="AC42" s="5">
        <v>0</v>
      </c>
      <c r="AD42" s="4">
        <v>15537.09</v>
      </c>
      <c r="AE42" s="4">
        <v>7936753.0799999991</v>
      </c>
      <c r="AF42" s="10"/>
      <c r="AG42" s="4">
        <v>-685883.43</v>
      </c>
      <c r="AH42" s="4">
        <v>-62279.51</v>
      </c>
      <c r="AI42" s="4">
        <v>6419078.7999999998</v>
      </c>
      <c r="AJ42" s="4">
        <v>582864.47</v>
      </c>
      <c r="AK42" s="4">
        <v>171109.78</v>
      </c>
      <c r="AL42" s="5">
        <v>0</v>
      </c>
      <c r="AM42" s="4">
        <v>15537.09</v>
      </c>
      <c r="AN42" s="4">
        <v>7936753.0799999991</v>
      </c>
      <c r="AO42" s="10"/>
      <c r="AP42" s="4">
        <v>-685883.43</v>
      </c>
      <c r="AQ42" s="4">
        <v>-62279.51</v>
      </c>
      <c r="AR42" s="4">
        <v>6419078.7999999998</v>
      </c>
      <c r="AS42" s="4">
        <v>582864.47</v>
      </c>
      <c r="AT42" s="4">
        <v>171109.78</v>
      </c>
      <c r="AU42" s="5">
        <v>0</v>
      </c>
      <c r="AV42" s="4">
        <v>15537.09</v>
      </c>
      <c r="AW42" s="4">
        <v>7936753.0799999991</v>
      </c>
      <c r="AX42" s="10"/>
      <c r="AY42" s="4">
        <v>-685883.43</v>
      </c>
      <c r="AZ42" s="4">
        <v>-62279.51</v>
      </c>
      <c r="BA42" s="4">
        <v>6419078.7999999998</v>
      </c>
      <c r="BB42" s="4">
        <v>582864.47</v>
      </c>
      <c r="BC42" s="4">
        <v>171109.78</v>
      </c>
      <c r="BD42" s="5">
        <v>0</v>
      </c>
      <c r="BE42" s="4">
        <v>15537.09</v>
      </c>
      <c r="BF42" s="4">
        <v>7936753.0799999991</v>
      </c>
      <c r="BG42" s="10"/>
      <c r="BH42" s="4">
        <v>-685883.43</v>
      </c>
      <c r="BI42" s="4">
        <v>-62279.51</v>
      </c>
      <c r="BJ42" s="4">
        <v>6419078.7999999998</v>
      </c>
      <c r="BK42" s="4">
        <v>582864.47</v>
      </c>
      <c r="BL42" s="4">
        <v>171109.78</v>
      </c>
      <c r="BM42" s="5">
        <v>0</v>
      </c>
      <c r="BN42" s="4">
        <v>15537.09</v>
      </c>
      <c r="BO42" s="4">
        <v>7936753.0799999991</v>
      </c>
      <c r="BP42" s="10"/>
      <c r="BQ42" s="4">
        <v>-685883.43</v>
      </c>
      <c r="BR42" s="4">
        <v>-62279.51</v>
      </c>
      <c r="BS42" s="4">
        <v>6419078.7999999998</v>
      </c>
      <c r="BT42" s="4">
        <v>582864.47</v>
      </c>
      <c r="BU42" s="4">
        <v>171109.78</v>
      </c>
      <c r="BV42" s="5">
        <v>0</v>
      </c>
      <c r="BW42" s="4">
        <v>15537.09</v>
      </c>
      <c r="BX42" s="4">
        <v>7936753.0799999991</v>
      </c>
      <c r="BY42" s="10"/>
      <c r="BZ42" s="4">
        <v>-685883.43</v>
      </c>
      <c r="CA42" s="4">
        <v>-62279.51</v>
      </c>
      <c r="CB42" s="4">
        <v>7266961.0099999998</v>
      </c>
      <c r="CC42" s="4">
        <v>659853.77</v>
      </c>
      <c r="CD42" s="4">
        <v>171109.78</v>
      </c>
      <c r="CE42" s="5">
        <v>0</v>
      </c>
      <c r="CF42" s="4">
        <v>15537.09</v>
      </c>
      <c r="CG42" s="4">
        <v>8861624.5899999999</v>
      </c>
      <c r="CH42" s="10"/>
      <c r="CI42" s="4">
        <v>-685883.43</v>
      </c>
      <c r="CJ42" s="4">
        <v>-62279.51</v>
      </c>
      <c r="CK42" s="4">
        <v>7266961.0099999998</v>
      </c>
      <c r="CL42" s="4">
        <v>659853.77</v>
      </c>
      <c r="CM42" s="4">
        <v>171109.78</v>
      </c>
      <c r="CN42" s="5">
        <v>0</v>
      </c>
      <c r="CO42" s="4">
        <v>15537.09</v>
      </c>
      <c r="CP42" s="4">
        <v>8861624.5899999999</v>
      </c>
      <c r="CQ42" s="10"/>
      <c r="CR42" s="4">
        <v>-685883.43</v>
      </c>
      <c r="CS42" s="4">
        <v>-62279.51</v>
      </c>
      <c r="CT42" s="4">
        <v>7266961.0099999998</v>
      </c>
      <c r="CU42" s="4">
        <v>659853.77</v>
      </c>
      <c r="CV42" s="4">
        <v>171109.78</v>
      </c>
      <c r="CW42" s="5">
        <v>0</v>
      </c>
      <c r="CX42" s="4">
        <v>15537.09</v>
      </c>
      <c r="CY42" s="4">
        <v>8861624.5899999999</v>
      </c>
      <c r="CZ42" s="10"/>
      <c r="DA42" s="4">
        <v>-663123.44999999995</v>
      </c>
      <c r="DB42" s="4">
        <v>-60212.86</v>
      </c>
      <c r="DC42" s="4">
        <v>8085855.0300000003</v>
      </c>
      <c r="DD42" s="4">
        <v>734210.89</v>
      </c>
      <c r="DE42" s="4">
        <v>231013.52</v>
      </c>
      <c r="DF42" s="5">
        <v>0</v>
      </c>
      <c r="DG42" s="4">
        <v>20976.46</v>
      </c>
      <c r="DH42" s="4">
        <v>9795392.2100000009</v>
      </c>
      <c r="DI42" s="10"/>
    </row>
    <row r="43" spans="1:113">
      <c r="A43" s="2" t="str">
        <f>INDEX(Map!$A$6:$B$70,MATCH('FY10 Essbase'!C43,Map!$A$6:$A$70,0),2)</f>
        <v>097DIV</v>
      </c>
      <c r="B43" s="17"/>
      <c r="C43" s="3" t="s">
        <v>98</v>
      </c>
      <c r="D43" s="3" t="s">
        <v>56</v>
      </c>
      <c r="E43" s="10"/>
      <c r="F43" s="4">
        <v>921885.9</v>
      </c>
      <c r="G43" s="4">
        <v>83708.98</v>
      </c>
      <c r="H43" s="4">
        <v>6547943.2599999998</v>
      </c>
      <c r="I43" s="4">
        <v>594565.6</v>
      </c>
      <c r="J43" s="5">
        <v>885381.2</v>
      </c>
      <c r="K43" s="5">
        <v>0</v>
      </c>
      <c r="L43" s="5">
        <v>80394.28</v>
      </c>
      <c r="M43" s="4">
        <v>7102689.459999999</v>
      </c>
      <c r="N43" s="10"/>
      <c r="O43" s="4">
        <v>921885.9</v>
      </c>
      <c r="P43" s="4">
        <v>83708.98</v>
      </c>
      <c r="Q43" s="4">
        <v>6547943.2599999998</v>
      </c>
      <c r="R43" s="4">
        <v>594565.6</v>
      </c>
      <c r="S43" s="5">
        <v>885381.2</v>
      </c>
      <c r="T43" s="5">
        <v>0</v>
      </c>
      <c r="U43" s="5">
        <v>80394.28</v>
      </c>
      <c r="V43" s="4">
        <v>7102689.459999999</v>
      </c>
      <c r="W43" s="10"/>
      <c r="X43" s="4">
        <v>921885.9</v>
      </c>
      <c r="Y43" s="4">
        <v>83708.98</v>
      </c>
      <c r="Z43" s="4">
        <v>6547943.2599999998</v>
      </c>
      <c r="AA43" s="4">
        <v>594565.6</v>
      </c>
      <c r="AB43" s="5">
        <v>885381.2</v>
      </c>
      <c r="AC43" s="5">
        <v>0</v>
      </c>
      <c r="AD43" s="5">
        <v>80394.28</v>
      </c>
      <c r="AE43" s="4">
        <v>7102689.459999999</v>
      </c>
      <c r="AF43" s="10"/>
      <c r="AG43" s="4">
        <v>921885.9</v>
      </c>
      <c r="AH43" s="4">
        <v>83708.98</v>
      </c>
      <c r="AI43" s="4">
        <v>6547943.2599999998</v>
      </c>
      <c r="AJ43" s="4">
        <v>594565.6</v>
      </c>
      <c r="AK43" s="5">
        <v>885381.2</v>
      </c>
      <c r="AL43" s="5">
        <v>0</v>
      </c>
      <c r="AM43" s="5">
        <v>80394.28</v>
      </c>
      <c r="AN43" s="4">
        <v>7102689.459999999</v>
      </c>
      <c r="AO43" s="10"/>
      <c r="AP43" s="4">
        <v>921885.9</v>
      </c>
      <c r="AQ43" s="4">
        <v>83708.98</v>
      </c>
      <c r="AR43" s="4">
        <v>6547943.2599999998</v>
      </c>
      <c r="AS43" s="4">
        <v>594565.6</v>
      </c>
      <c r="AT43" s="5">
        <v>885381.2</v>
      </c>
      <c r="AU43" s="5">
        <v>0</v>
      </c>
      <c r="AV43" s="5">
        <v>80394.28</v>
      </c>
      <c r="AW43" s="4">
        <v>7102689.459999999</v>
      </c>
      <c r="AX43" s="10"/>
      <c r="AY43" s="4">
        <v>921885.9</v>
      </c>
      <c r="AZ43" s="4">
        <v>83708.98</v>
      </c>
      <c r="BA43" s="4">
        <v>6547943.2599999998</v>
      </c>
      <c r="BB43" s="4">
        <v>594565.6</v>
      </c>
      <c r="BC43" s="5">
        <v>885381.2</v>
      </c>
      <c r="BD43" s="5">
        <v>0</v>
      </c>
      <c r="BE43" s="5">
        <v>80394.28</v>
      </c>
      <c r="BF43" s="4">
        <v>7102689.459999999</v>
      </c>
      <c r="BG43" s="10"/>
      <c r="BH43" s="4">
        <v>921885.9</v>
      </c>
      <c r="BI43" s="4">
        <v>83708.98</v>
      </c>
      <c r="BJ43" s="4">
        <v>6547943.2599999998</v>
      </c>
      <c r="BK43" s="4">
        <v>594565.6</v>
      </c>
      <c r="BL43" s="5">
        <v>885381.2</v>
      </c>
      <c r="BM43" s="5">
        <v>0</v>
      </c>
      <c r="BN43" s="5">
        <v>80394.28</v>
      </c>
      <c r="BO43" s="4">
        <v>7102689.459999999</v>
      </c>
      <c r="BP43" s="10"/>
      <c r="BQ43" s="4">
        <v>921885.9</v>
      </c>
      <c r="BR43" s="4">
        <v>83708.98</v>
      </c>
      <c r="BS43" s="4">
        <v>6547943.2599999998</v>
      </c>
      <c r="BT43" s="4">
        <v>594565.6</v>
      </c>
      <c r="BU43" s="5">
        <v>885381.2</v>
      </c>
      <c r="BV43" s="5">
        <v>0</v>
      </c>
      <c r="BW43" s="5">
        <v>80394.28</v>
      </c>
      <c r="BX43" s="4">
        <v>7102689.459999999</v>
      </c>
      <c r="BY43" s="10"/>
      <c r="BZ43" s="4">
        <v>921885.9</v>
      </c>
      <c r="CA43" s="4">
        <v>83708.98</v>
      </c>
      <c r="CB43" s="4">
        <v>7478165.7999999998</v>
      </c>
      <c r="CC43" s="4">
        <v>679031.56</v>
      </c>
      <c r="CD43" s="5">
        <v>894767.2</v>
      </c>
      <c r="CE43" s="5">
        <v>0</v>
      </c>
      <c r="CF43" s="5">
        <v>81246.55</v>
      </c>
      <c r="CG43" s="4">
        <v>8127616.2300000004</v>
      </c>
      <c r="CH43" s="10"/>
      <c r="CI43" s="4">
        <v>921885.9</v>
      </c>
      <c r="CJ43" s="4">
        <v>83708.98</v>
      </c>
      <c r="CK43" s="5">
        <v>7478165.7999999998</v>
      </c>
      <c r="CL43" s="5">
        <v>679031.56</v>
      </c>
      <c r="CM43" s="5">
        <v>894767.2</v>
      </c>
      <c r="CN43" s="5">
        <v>0</v>
      </c>
      <c r="CO43" s="5">
        <v>81246.55</v>
      </c>
      <c r="CP43" s="4">
        <v>8127616.2300000004</v>
      </c>
      <c r="CQ43" s="10"/>
      <c r="CR43" s="4">
        <v>921885.9</v>
      </c>
      <c r="CS43" s="4">
        <v>83708.98</v>
      </c>
      <c r="CT43" s="5">
        <v>7478165.7999999998</v>
      </c>
      <c r="CU43" s="5">
        <v>679031.56</v>
      </c>
      <c r="CV43" s="5">
        <v>894767.2</v>
      </c>
      <c r="CW43" s="5">
        <v>0</v>
      </c>
      <c r="CX43" s="5">
        <v>81246.55</v>
      </c>
      <c r="CY43" s="4">
        <v>8127616.2300000004</v>
      </c>
      <c r="CZ43" s="10"/>
      <c r="DA43" s="4">
        <v>164611.04999999999</v>
      </c>
      <c r="DB43" s="4">
        <v>14946.99</v>
      </c>
      <c r="DC43" s="4">
        <v>7964885.1100000003</v>
      </c>
      <c r="DD43" s="4">
        <v>723226.6</v>
      </c>
      <c r="DE43" s="5">
        <v>132077.01999999999</v>
      </c>
      <c r="DF43" s="5">
        <v>0</v>
      </c>
      <c r="DG43" s="5">
        <v>11992.84</v>
      </c>
      <c r="DH43" s="4">
        <v>8652623.5300000012</v>
      </c>
      <c r="DI43" s="10"/>
    </row>
    <row r="44" spans="1:113">
      <c r="A44" s="2" t="str">
        <f>INDEX(Map!$A$6:$B$70,MATCH('FY10 Essbase'!C44,Map!$A$6:$A$70,0),2)</f>
        <v>098DIV</v>
      </c>
      <c r="B44" s="17"/>
      <c r="C44" s="3" t="s">
        <v>95</v>
      </c>
      <c r="D44" s="3" t="s">
        <v>53</v>
      </c>
      <c r="E44" s="10"/>
      <c r="F44" s="4">
        <v>-299578.05</v>
      </c>
      <c r="G44" s="4">
        <v>-27202.25</v>
      </c>
      <c r="H44" s="4">
        <v>908915.57</v>
      </c>
      <c r="I44" s="4">
        <v>82531.25</v>
      </c>
      <c r="J44" s="4">
        <v>47446.62</v>
      </c>
      <c r="K44" s="5">
        <v>0</v>
      </c>
      <c r="L44" s="4">
        <v>4308.24</v>
      </c>
      <c r="M44" s="4">
        <v>1369981.98</v>
      </c>
      <c r="N44" s="10"/>
      <c r="O44" s="4">
        <v>-299578.05</v>
      </c>
      <c r="P44" s="4">
        <v>-27202.25</v>
      </c>
      <c r="Q44" s="4">
        <v>908915.57</v>
      </c>
      <c r="R44" s="4">
        <v>82531.25</v>
      </c>
      <c r="S44" s="4">
        <v>47446.62</v>
      </c>
      <c r="T44" s="5">
        <v>0</v>
      </c>
      <c r="U44" s="4">
        <v>4308.24</v>
      </c>
      <c r="V44" s="4">
        <v>1369981.98</v>
      </c>
      <c r="W44" s="10"/>
      <c r="X44" s="4">
        <v>-299578.05</v>
      </c>
      <c r="Y44" s="4">
        <v>-27202.25</v>
      </c>
      <c r="Z44" s="4">
        <v>908915.57</v>
      </c>
      <c r="AA44" s="4">
        <v>82531.25</v>
      </c>
      <c r="AB44" s="4">
        <v>47446.62</v>
      </c>
      <c r="AC44" s="5">
        <v>0</v>
      </c>
      <c r="AD44" s="4">
        <v>4308.24</v>
      </c>
      <c r="AE44" s="4">
        <v>1369981.98</v>
      </c>
      <c r="AF44" s="10"/>
      <c r="AG44" s="4">
        <v>-299578.05</v>
      </c>
      <c r="AH44" s="4">
        <v>-27202.25</v>
      </c>
      <c r="AI44" s="4">
        <v>908915.57</v>
      </c>
      <c r="AJ44" s="4">
        <v>82531.25</v>
      </c>
      <c r="AK44" s="4">
        <v>47446.62</v>
      </c>
      <c r="AL44" s="5">
        <v>0</v>
      </c>
      <c r="AM44" s="4">
        <v>4308.24</v>
      </c>
      <c r="AN44" s="4">
        <v>1369981.98</v>
      </c>
      <c r="AO44" s="10"/>
      <c r="AP44" s="4">
        <v>-299578.05</v>
      </c>
      <c r="AQ44" s="4">
        <v>-27202.25</v>
      </c>
      <c r="AR44" s="4">
        <v>908915.57</v>
      </c>
      <c r="AS44" s="4">
        <v>82531.25</v>
      </c>
      <c r="AT44" s="4">
        <v>47446.62</v>
      </c>
      <c r="AU44" s="5">
        <v>0</v>
      </c>
      <c r="AV44" s="4">
        <v>4308.24</v>
      </c>
      <c r="AW44" s="4">
        <v>1369981.98</v>
      </c>
      <c r="AX44" s="10"/>
      <c r="AY44" s="4">
        <v>-299578.05</v>
      </c>
      <c r="AZ44" s="4">
        <v>-27202.25</v>
      </c>
      <c r="BA44" s="4">
        <v>908915.57</v>
      </c>
      <c r="BB44" s="4">
        <v>82531.25</v>
      </c>
      <c r="BC44" s="4">
        <v>47446.62</v>
      </c>
      <c r="BD44" s="5">
        <v>0</v>
      </c>
      <c r="BE44" s="4">
        <v>4308.24</v>
      </c>
      <c r="BF44" s="4">
        <v>1369981.98</v>
      </c>
      <c r="BG44" s="10"/>
      <c r="BH44" s="4">
        <v>-299578.05</v>
      </c>
      <c r="BI44" s="4">
        <v>-27202.25</v>
      </c>
      <c r="BJ44" s="4">
        <v>908915.57</v>
      </c>
      <c r="BK44" s="4">
        <v>82531.25</v>
      </c>
      <c r="BL44" s="4">
        <v>47446.62</v>
      </c>
      <c r="BM44" s="5">
        <v>0</v>
      </c>
      <c r="BN44" s="4">
        <v>4308.24</v>
      </c>
      <c r="BO44" s="4">
        <v>1369981.98</v>
      </c>
      <c r="BP44" s="10"/>
      <c r="BQ44" s="4">
        <v>-299578.05</v>
      </c>
      <c r="BR44" s="4">
        <v>-27202.25</v>
      </c>
      <c r="BS44" s="4">
        <v>908915.57</v>
      </c>
      <c r="BT44" s="4">
        <v>82531.25</v>
      </c>
      <c r="BU44" s="4">
        <v>47446.62</v>
      </c>
      <c r="BV44" s="5">
        <v>0</v>
      </c>
      <c r="BW44" s="4">
        <v>4308.24</v>
      </c>
      <c r="BX44" s="4">
        <v>1369981.98</v>
      </c>
      <c r="BY44" s="10"/>
      <c r="BZ44" s="4">
        <v>-299578.05</v>
      </c>
      <c r="CA44" s="4">
        <v>-27202.25</v>
      </c>
      <c r="CB44" s="4">
        <v>1203352.6599999999</v>
      </c>
      <c r="CC44" s="4">
        <v>109266.69</v>
      </c>
      <c r="CD44" s="4">
        <v>47446.62</v>
      </c>
      <c r="CE44" s="5">
        <v>0</v>
      </c>
      <c r="CF44" s="4">
        <v>4308.24</v>
      </c>
      <c r="CG44" s="4">
        <v>1691154.5099999998</v>
      </c>
      <c r="CH44" s="10"/>
      <c r="CI44" s="4">
        <v>-299578.05</v>
      </c>
      <c r="CJ44" s="4">
        <v>-27202.25</v>
      </c>
      <c r="CK44" s="5">
        <v>1203352.6599999999</v>
      </c>
      <c r="CL44" s="5">
        <v>109266.69</v>
      </c>
      <c r="CM44" s="4">
        <v>47446.62</v>
      </c>
      <c r="CN44" s="5">
        <v>0</v>
      </c>
      <c r="CO44" s="4">
        <v>4308.24</v>
      </c>
      <c r="CP44" s="4">
        <v>1691154.5099999998</v>
      </c>
      <c r="CQ44" s="10"/>
      <c r="CR44" s="4">
        <v>-299578.05</v>
      </c>
      <c r="CS44" s="4">
        <v>-27202.25</v>
      </c>
      <c r="CT44" s="5">
        <v>1203352.6599999999</v>
      </c>
      <c r="CU44" s="5">
        <v>109266.69</v>
      </c>
      <c r="CV44" s="4">
        <v>47446.62</v>
      </c>
      <c r="CW44" s="5">
        <v>0</v>
      </c>
      <c r="CX44" s="4">
        <v>4308.24</v>
      </c>
      <c r="CY44" s="4">
        <v>1691154.5099999998</v>
      </c>
      <c r="CZ44" s="10"/>
      <c r="DA44" s="4">
        <v>-338129.82</v>
      </c>
      <c r="DB44" s="4">
        <v>-30702.83</v>
      </c>
      <c r="DC44" s="4">
        <v>1254751.3400000001</v>
      </c>
      <c r="DD44" s="4">
        <v>113933.79</v>
      </c>
      <c r="DE44" s="4">
        <v>67669.039999999994</v>
      </c>
      <c r="DF44" s="5">
        <v>0</v>
      </c>
      <c r="DG44" s="4">
        <v>6144.48</v>
      </c>
      <c r="DH44" s="4">
        <v>1811331.3</v>
      </c>
      <c r="DI44" s="10"/>
    </row>
    <row r="45" spans="1:113">
      <c r="A45" s="2" t="str">
        <f>INDEX(Map!$A$6:$B$70,MATCH('FY10 Essbase'!C45,Map!$A$6:$A$70,0),2)</f>
        <v>099DIV</v>
      </c>
      <c r="B45" s="17"/>
      <c r="C45" s="3" t="s">
        <v>100</v>
      </c>
      <c r="D45" s="3" t="s">
        <v>58</v>
      </c>
      <c r="E45" s="10"/>
      <c r="F45" s="4">
        <v>367000.15</v>
      </c>
      <c r="G45" s="4">
        <v>33324.31</v>
      </c>
      <c r="H45" s="4">
        <v>548160.09</v>
      </c>
      <c r="I45" s="4">
        <v>49773.97</v>
      </c>
      <c r="J45" s="5">
        <v>0</v>
      </c>
      <c r="K45" s="5">
        <v>0</v>
      </c>
      <c r="L45" s="5">
        <v>0</v>
      </c>
      <c r="M45" s="4">
        <v>197609.59999999995</v>
      </c>
      <c r="N45" s="10"/>
      <c r="O45" s="4">
        <v>367000.15</v>
      </c>
      <c r="P45" s="4">
        <v>33324.31</v>
      </c>
      <c r="Q45" s="4">
        <v>548160.09</v>
      </c>
      <c r="R45" s="4">
        <v>49773.97</v>
      </c>
      <c r="S45" s="5">
        <v>0</v>
      </c>
      <c r="T45" s="5">
        <v>0</v>
      </c>
      <c r="U45" s="5">
        <v>0</v>
      </c>
      <c r="V45" s="4">
        <v>197609.59999999995</v>
      </c>
      <c r="W45" s="10"/>
      <c r="X45" s="4">
        <v>367000.15</v>
      </c>
      <c r="Y45" s="4">
        <v>33324.31</v>
      </c>
      <c r="Z45" s="4">
        <v>548160.09</v>
      </c>
      <c r="AA45" s="4">
        <v>49773.97</v>
      </c>
      <c r="AB45" s="5">
        <v>0</v>
      </c>
      <c r="AC45" s="5">
        <v>0</v>
      </c>
      <c r="AD45" s="5">
        <v>0</v>
      </c>
      <c r="AE45" s="4">
        <v>197609.59999999995</v>
      </c>
      <c r="AF45" s="10"/>
      <c r="AG45" s="4">
        <v>367000.15</v>
      </c>
      <c r="AH45" s="4">
        <v>33324.31</v>
      </c>
      <c r="AI45" s="4">
        <v>548160.09</v>
      </c>
      <c r="AJ45" s="4">
        <v>49773.97</v>
      </c>
      <c r="AK45" s="5">
        <v>0</v>
      </c>
      <c r="AL45" s="5">
        <v>0</v>
      </c>
      <c r="AM45" s="5">
        <v>0</v>
      </c>
      <c r="AN45" s="4">
        <v>197609.59999999995</v>
      </c>
      <c r="AO45" s="10"/>
      <c r="AP45" s="4">
        <v>367000.15</v>
      </c>
      <c r="AQ45" s="4">
        <v>33324.31</v>
      </c>
      <c r="AR45" s="4">
        <v>548160.09</v>
      </c>
      <c r="AS45" s="4">
        <v>49773.97</v>
      </c>
      <c r="AT45" s="5">
        <v>0</v>
      </c>
      <c r="AU45" s="5">
        <v>0</v>
      </c>
      <c r="AV45" s="5">
        <v>0</v>
      </c>
      <c r="AW45" s="4">
        <v>197609.59999999995</v>
      </c>
      <c r="AX45" s="10"/>
      <c r="AY45" s="4">
        <v>367000.15</v>
      </c>
      <c r="AZ45" s="4">
        <v>33324.31</v>
      </c>
      <c r="BA45" s="4">
        <v>548160.09</v>
      </c>
      <c r="BB45" s="4">
        <v>49773.97</v>
      </c>
      <c r="BC45" s="5">
        <v>0</v>
      </c>
      <c r="BD45" s="5">
        <v>0</v>
      </c>
      <c r="BE45" s="5">
        <v>0</v>
      </c>
      <c r="BF45" s="4">
        <v>197609.59999999995</v>
      </c>
      <c r="BG45" s="10"/>
      <c r="BH45" s="4">
        <v>367000.15</v>
      </c>
      <c r="BI45" s="4">
        <v>33324.31</v>
      </c>
      <c r="BJ45" s="4">
        <v>548160.09</v>
      </c>
      <c r="BK45" s="4">
        <v>49773.97</v>
      </c>
      <c r="BL45" s="5">
        <v>0</v>
      </c>
      <c r="BM45" s="5">
        <v>0</v>
      </c>
      <c r="BN45" s="5">
        <v>0</v>
      </c>
      <c r="BO45" s="4">
        <v>197609.59999999995</v>
      </c>
      <c r="BP45" s="10"/>
      <c r="BQ45" s="4">
        <v>367000.15</v>
      </c>
      <c r="BR45" s="4">
        <v>33324.31</v>
      </c>
      <c r="BS45" s="4">
        <v>548160.09</v>
      </c>
      <c r="BT45" s="4">
        <v>49773.97</v>
      </c>
      <c r="BU45" s="5">
        <v>0</v>
      </c>
      <c r="BV45" s="5">
        <v>0</v>
      </c>
      <c r="BW45" s="5">
        <v>0</v>
      </c>
      <c r="BX45" s="4">
        <v>197609.59999999995</v>
      </c>
      <c r="BY45" s="10"/>
      <c r="BZ45" s="4">
        <v>367000.15</v>
      </c>
      <c r="CA45" s="4">
        <v>33324.31</v>
      </c>
      <c r="CB45" s="4">
        <v>1682570.75</v>
      </c>
      <c r="CC45" s="4">
        <v>152780.6</v>
      </c>
      <c r="CD45" s="5">
        <v>0</v>
      </c>
      <c r="CE45" s="5">
        <v>0</v>
      </c>
      <c r="CF45" s="5">
        <v>0</v>
      </c>
      <c r="CG45" s="4">
        <v>1435026.8900000001</v>
      </c>
      <c r="CH45" s="10"/>
      <c r="CI45" s="4">
        <v>367000.15</v>
      </c>
      <c r="CJ45" s="4">
        <v>33324.31</v>
      </c>
      <c r="CK45" s="4">
        <v>1682570.75</v>
      </c>
      <c r="CL45" s="4">
        <v>152780.6</v>
      </c>
      <c r="CM45" s="5">
        <v>0</v>
      </c>
      <c r="CN45" s="5">
        <v>0</v>
      </c>
      <c r="CO45" s="5">
        <v>0</v>
      </c>
      <c r="CP45" s="4">
        <v>1435026.8900000001</v>
      </c>
      <c r="CQ45" s="10"/>
      <c r="CR45" s="4">
        <v>367000.15</v>
      </c>
      <c r="CS45" s="4">
        <v>33324.31</v>
      </c>
      <c r="CT45" s="4">
        <v>1682570.75</v>
      </c>
      <c r="CU45" s="4">
        <v>152780.6</v>
      </c>
      <c r="CV45" s="5">
        <v>0</v>
      </c>
      <c r="CW45" s="5">
        <v>0</v>
      </c>
      <c r="CX45" s="5">
        <v>0</v>
      </c>
      <c r="CY45" s="4">
        <v>1435026.8900000001</v>
      </c>
      <c r="CZ45" s="10"/>
      <c r="DA45" s="4">
        <v>318649.57</v>
      </c>
      <c r="DB45" s="4">
        <v>28933.98</v>
      </c>
      <c r="DC45" s="4">
        <v>1258780.3600000001</v>
      </c>
      <c r="DD45" s="4">
        <v>114299.63</v>
      </c>
      <c r="DE45" s="5">
        <v>0</v>
      </c>
      <c r="DF45" s="5">
        <v>0</v>
      </c>
      <c r="DG45" s="5">
        <v>0</v>
      </c>
      <c r="DH45" s="4">
        <v>1025496.4400000001</v>
      </c>
      <c r="DI45" s="10"/>
    </row>
    <row r="46" spans="1:113">
      <c r="A46" s="2" t="str">
        <f>INDEX(Map!$A$6:$B$70,MATCH('FY10 Essbase'!C46,Map!$A$6:$A$70,0),2)</f>
        <v>107DIV</v>
      </c>
      <c r="B46" s="17"/>
      <c r="C46" s="3" t="s">
        <v>73</v>
      </c>
      <c r="D46" s="3" t="s">
        <v>31</v>
      </c>
      <c r="E46" s="10"/>
      <c r="F46" s="4">
        <v>4028067.5</v>
      </c>
      <c r="G46" s="4">
        <v>2146884.13</v>
      </c>
      <c r="H46" s="4">
        <v>-145610.42000000001</v>
      </c>
      <c r="I46" s="4">
        <v>-13221.7</v>
      </c>
      <c r="J46" s="4">
        <v>1170650.58</v>
      </c>
      <c r="K46" s="5">
        <v>0</v>
      </c>
      <c r="L46" s="4">
        <v>49691.86</v>
      </c>
      <c r="M46" s="4">
        <v>-5113441.3099999996</v>
      </c>
      <c r="N46" s="10"/>
      <c r="O46" s="4">
        <v>4028067.5</v>
      </c>
      <c r="P46" s="4">
        <v>2146884.13</v>
      </c>
      <c r="Q46" s="4">
        <v>-145610.42000000001</v>
      </c>
      <c r="R46" s="4">
        <v>-13221.7</v>
      </c>
      <c r="S46" s="4">
        <v>1170650.58</v>
      </c>
      <c r="T46" s="5">
        <v>0</v>
      </c>
      <c r="U46" s="4">
        <v>49691.86</v>
      </c>
      <c r="V46" s="4">
        <v>-5113441.3099999996</v>
      </c>
      <c r="W46" s="10"/>
      <c r="X46" s="4">
        <v>4028067.5</v>
      </c>
      <c r="Y46" s="4">
        <v>2146884.13</v>
      </c>
      <c r="Z46" s="4">
        <v>5218655.05</v>
      </c>
      <c r="AA46" s="4">
        <v>293307.76</v>
      </c>
      <c r="AB46" s="4">
        <v>1170650.58</v>
      </c>
      <c r="AC46" s="5">
        <v>0</v>
      </c>
      <c r="AD46" s="4">
        <v>49691.86</v>
      </c>
      <c r="AE46" s="4">
        <v>557353.62000000034</v>
      </c>
      <c r="AF46" s="10"/>
      <c r="AG46" s="4">
        <v>4028067.5</v>
      </c>
      <c r="AH46" s="4">
        <v>2146884.13</v>
      </c>
      <c r="AI46" s="4">
        <v>5218655.05</v>
      </c>
      <c r="AJ46" s="4">
        <v>293307.76</v>
      </c>
      <c r="AK46" s="4">
        <v>1170650.58</v>
      </c>
      <c r="AL46" s="5">
        <v>0</v>
      </c>
      <c r="AM46" s="4">
        <v>49691.86</v>
      </c>
      <c r="AN46" s="4">
        <v>557353.62000000034</v>
      </c>
      <c r="AO46" s="10"/>
      <c r="AP46" s="4">
        <v>4028067.5</v>
      </c>
      <c r="AQ46" s="4">
        <v>2146884.13</v>
      </c>
      <c r="AR46" s="4">
        <v>5218655.05</v>
      </c>
      <c r="AS46" s="4">
        <v>293307.76</v>
      </c>
      <c r="AT46" s="4">
        <v>1170650.58</v>
      </c>
      <c r="AU46" s="5">
        <v>0</v>
      </c>
      <c r="AV46" s="4">
        <v>49691.86</v>
      </c>
      <c r="AW46" s="4">
        <v>557353.62000000034</v>
      </c>
      <c r="AX46" s="10"/>
      <c r="AY46" s="4">
        <v>4028067.5</v>
      </c>
      <c r="AZ46" s="4">
        <v>2146884.13</v>
      </c>
      <c r="BA46" s="4">
        <v>7530051.6399999997</v>
      </c>
      <c r="BB46" s="4">
        <v>425387.56</v>
      </c>
      <c r="BC46" s="4">
        <v>1170650.58</v>
      </c>
      <c r="BD46" s="5">
        <v>0</v>
      </c>
      <c r="BE46" s="4">
        <v>49691.86</v>
      </c>
      <c r="BF46" s="4">
        <v>3000830.0100000002</v>
      </c>
      <c r="BG46" s="10"/>
      <c r="BH46" s="4">
        <v>4028067.5</v>
      </c>
      <c r="BI46" s="4">
        <v>2146884.13</v>
      </c>
      <c r="BJ46" s="4">
        <v>7530051.6399999997</v>
      </c>
      <c r="BK46" s="4">
        <v>425387.56</v>
      </c>
      <c r="BL46" s="4">
        <v>1170650.58</v>
      </c>
      <c r="BM46" s="5">
        <v>0</v>
      </c>
      <c r="BN46" s="4">
        <v>49691.86</v>
      </c>
      <c r="BO46" s="4">
        <v>3000830.0100000002</v>
      </c>
      <c r="BP46" s="10"/>
      <c r="BQ46" s="4">
        <v>4028067.5</v>
      </c>
      <c r="BR46" s="4">
        <v>2146884.13</v>
      </c>
      <c r="BS46" s="4">
        <v>7530051.6399999997</v>
      </c>
      <c r="BT46" s="4">
        <v>425387.56</v>
      </c>
      <c r="BU46" s="4">
        <v>1170650.58</v>
      </c>
      <c r="BV46" s="5">
        <v>0</v>
      </c>
      <c r="BW46" s="4">
        <v>49691.86</v>
      </c>
      <c r="BX46" s="4">
        <v>3000830.0100000002</v>
      </c>
      <c r="BY46" s="10"/>
      <c r="BZ46" s="4">
        <v>4002472.83</v>
      </c>
      <c r="CA46" s="4">
        <v>4276227.08</v>
      </c>
      <c r="CB46" s="4">
        <v>3710394.6</v>
      </c>
      <c r="CC46" s="4">
        <v>218835.20000000001</v>
      </c>
      <c r="CD46" s="4">
        <v>2055943.07</v>
      </c>
      <c r="CE46" s="5">
        <v>0</v>
      </c>
      <c r="CF46" s="4">
        <v>62332.3</v>
      </c>
      <c r="CG46" s="4">
        <v>-2231194.7399999998</v>
      </c>
      <c r="CH46" s="10"/>
      <c r="CI46" s="4">
        <v>4002472.83</v>
      </c>
      <c r="CJ46" s="4">
        <v>4276227.08</v>
      </c>
      <c r="CK46" s="4">
        <v>3710394.6</v>
      </c>
      <c r="CL46" s="4">
        <v>218835.20000000001</v>
      </c>
      <c r="CM46" s="4">
        <v>2055943.07</v>
      </c>
      <c r="CN46" s="5">
        <v>0</v>
      </c>
      <c r="CO46" s="4">
        <v>62332.3</v>
      </c>
      <c r="CP46" s="4">
        <v>-2231194.7399999998</v>
      </c>
      <c r="CQ46" s="10"/>
      <c r="CR46" s="4">
        <v>4002472.83</v>
      </c>
      <c r="CS46" s="4">
        <v>4276227.08</v>
      </c>
      <c r="CT46" s="4">
        <v>3710394.6</v>
      </c>
      <c r="CU46" s="4">
        <v>218835.20000000001</v>
      </c>
      <c r="CV46" s="4">
        <v>2055943.07</v>
      </c>
      <c r="CW46" s="5">
        <v>0</v>
      </c>
      <c r="CX46" s="4">
        <v>62332.3</v>
      </c>
      <c r="CY46" s="4">
        <v>-2231194.7399999998</v>
      </c>
      <c r="CZ46" s="10"/>
      <c r="DA46" s="4">
        <v>4903155.67</v>
      </c>
      <c r="DB46" s="4">
        <v>445215.79</v>
      </c>
      <c r="DC46" s="4">
        <v>185087.53</v>
      </c>
      <c r="DD46" s="4">
        <v>16806.3</v>
      </c>
      <c r="DE46" s="4">
        <v>2612586.73</v>
      </c>
      <c r="DF46" s="5">
        <v>0</v>
      </c>
      <c r="DG46" s="4">
        <v>-4828652.1500000004</v>
      </c>
      <c r="DH46" s="4">
        <v>-7362543.0499999998</v>
      </c>
      <c r="DI46" s="10"/>
    </row>
    <row r="47" spans="1:113">
      <c r="A47" s="2" t="str">
        <f>INDEX(Map!$A$6:$B$70,MATCH('FY10 Essbase'!C47,Map!$A$6:$A$70,0),2)</f>
        <v>170DIV</v>
      </c>
      <c r="B47" s="17"/>
      <c r="C47" s="3" t="s">
        <v>103</v>
      </c>
      <c r="D47" s="3" t="s">
        <v>61</v>
      </c>
      <c r="E47" s="10"/>
      <c r="F47" s="4">
        <v>6472334.5599999996</v>
      </c>
      <c r="G47" s="4">
        <v>596432.18999999994</v>
      </c>
      <c r="H47" s="4">
        <v>37681669.840000004</v>
      </c>
      <c r="I47" s="4">
        <v>1383920.63</v>
      </c>
      <c r="J47" s="4">
        <v>5586385.5499999998</v>
      </c>
      <c r="K47" s="5">
        <v>0</v>
      </c>
      <c r="L47" s="4">
        <v>506976.84</v>
      </c>
      <c r="M47" s="4">
        <v>38090186.110000007</v>
      </c>
      <c r="N47" s="10"/>
      <c r="O47" s="4">
        <v>6472334.5599999996</v>
      </c>
      <c r="P47" s="4">
        <v>596432.18999999994</v>
      </c>
      <c r="Q47" s="4">
        <v>37681669.840000004</v>
      </c>
      <c r="R47" s="4">
        <v>1383920.63</v>
      </c>
      <c r="S47" s="4">
        <v>5586385.5499999998</v>
      </c>
      <c r="T47" s="5">
        <v>0</v>
      </c>
      <c r="U47" s="4">
        <v>506976.84</v>
      </c>
      <c r="V47" s="4">
        <v>38090186.110000007</v>
      </c>
      <c r="W47" s="10"/>
      <c r="X47" s="4">
        <v>6472334.5599999996</v>
      </c>
      <c r="Y47" s="4">
        <v>596432.18999999994</v>
      </c>
      <c r="Z47" s="4">
        <v>39108804.259999998</v>
      </c>
      <c r="AA47" s="4">
        <v>1465471.17</v>
      </c>
      <c r="AB47" s="4">
        <v>5586385.5499999998</v>
      </c>
      <c r="AC47" s="5">
        <v>0</v>
      </c>
      <c r="AD47" s="4">
        <v>506976.84</v>
      </c>
      <c r="AE47" s="4">
        <v>39598871.07</v>
      </c>
      <c r="AF47" s="10"/>
      <c r="AG47" s="4">
        <v>6472334.5599999996</v>
      </c>
      <c r="AH47" s="4">
        <v>596432.18999999994</v>
      </c>
      <c r="AI47" s="4">
        <v>39108804.259999998</v>
      </c>
      <c r="AJ47" s="4">
        <v>1465471.17</v>
      </c>
      <c r="AK47" s="4">
        <v>5586385.5499999998</v>
      </c>
      <c r="AL47" s="5">
        <v>0</v>
      </c>
      <c r="AM47" s="4">
        <v>506976.84</v>
      </c>
      <c r="AN47" s="4">
        <v>39598871.07</v>
      </c>
      <c r="AO47" s="10"/>
      <c r="AP47" s="4">
        <v>6472334.5599999996</v>
      </c>
      <c r="AQ47" s="4">
        <v>596432.18999999994</v>
      </c>
      <c r="AR47" s="4">
        <v>39108804.259999998</v>
      </c>
      <c r="AS47" s="4">
        <v>1465471.17</v>
      </c>
      <c r="AT47" s="4">
        <v>5586385.5499999998</v>
      </c>
      <c r="AU47" s="5">
        <v>0</v>
      </c>
      <c r="AV47" s="4">
        <v>506976.84</v>
      </c>
      <c r="AW47" s="4">
        <v>39598871.07</v>
      </c>
      <c r="AX47" s="10"/>
      <c r="AY47" s="4">
        <v>6472334.5599999996</v>
      </c>
      <c r="AZ47" s="4">
        <v>596432.18999999994</v>
      </c>
      <c r="BA47" s="4">
        <v>42885729.520000003</v>
      </c>
      <c r="BB47" s="4">
        <v>1681295.47</v>
      </c>
      <c r="BC47" s="4">
        <v>5586385.5499999998</v>
      </c>
      <c r="BD47" s="5">
        <v>0</v>
      </c>
      <c r="BE47" s="4">
        <v>506976.84</v>
      </c>
      <c r="BF47" s="4">
        <v>43591620.630000003</v>
      </c>
      <c r="BG47" s="10"/>
      <c r="BH47" s="4">
        <v>6472334.5599999996</v>
      </c>
      <c r="BI47" s="4">
        <v>596432.18999999994</v>
      </c>
      <c r="BJ47" s="4">
        <v>42885729.520000003</v>
      </c>
      <c r="BK47" s="4">
        <v>1681295.47</v>
      </c>
      <c r="BL47" s="4">
        <v>5586385.5499999998</v>
      </c>
      <c r="BM47" s="5">
        <v>0</v>
      </c>
      <c r="BN47" s="4">
        <v>506976.84</v>
      </c>
      <c r="BO47" s="4">
        <v>43591620.630000003</v>
      </c>
      <c r="BP47" s="10"/>
      <c r="BQ47" s="4">
        <v>6472334.5599999996</v>
      </c>
      <c r="BR47" s="4">
        <v>596432.18999999994</v>
      </c>
      <c r="BS47" s="4">
        <v>42885729.520000003</v>
      </c>
      <c r="BT47" s="4">
        <v>1681295.47</v>
      </c>
      <c r="BU47" s="4">
        <v>5586385.5499999998</v>
      </c>
      <c r="BV47" s="5">
        <v>0</v>
      </c>
      <c r="BW47" s="4">
        <v>506976.84</v>
      </c>
      <c r="BX47" s="4">
        <v>43591620.630000003</v>
      </c>
      <c r="BY47" s="10"/>
      <c r="BZ47" s="4">
        <v>6369065.7999999998</v>
      </c>
      <c r="CA47" s="4">
        <v>2294104.19</v>
      </c>
      <c r="CB47" s="4">
        <v>42529647.859999999</v>
      </c>
      <c r="CC47" s="4">
        <v>2145445.17</v>
      </c>
      <c r="CD47" s="4">
        <v>4907561.82</v>
      </c>
      <c r="CE47" s="5">
        <v>0</v>
      </c>
      <c r="CF47" s="4">
        <v>391087.22</v>
      </c>
      <c r="CG47" s="4">
        <v>41310572.079999998</v>
      </c>
      <c r="CH47" s="10"/>
      <c r="CI47" s="4">
        <v>6369065.7999999998</v>
      </c>
      <c r="CJ47" s="4">
        <v>2294104.19</v>
      </c>
      <c r="CK47" s="4">
        <v>42529647.859999999</v>
      </c>
      <c r="CL47" s="4">
        <v>2145445.17</v>
      </c>
      <c r="CM47" s="4">
        <v>4907561.82</v>
      </c>
      <c r="CN47" s="5">
        <v>0</v>
      </c>
      <c r="CO47" s="4">
        <v>391087.22</v>
      </c>
      <c r="CP47" s="4">
        <v>41310572.079999998</v>
      </c>
      <c r="CQ47" s="10"/>
      <c r="CR47" s="4">
        <v>6369065.7999999998</v>
      </c>
      <c r="CS47" s="4">
        <v>2294104.19</v>
      </c>
      <c r="CT47" s="4">
        <v>42529647.859999999</v>
      </c>
      <c r="CU47" s="4">
        <v>2145445.17</v>
      </c>
      <c r="CV47" s="4">
        <v>4907561.82</v>
      </c>
      <c r="CW47" s="5">
        <v>0</v>
      </c>
      <c r="CX47" s="4">
        <v>391087.22</v>
      </c>
      <c r="CY47" s="4">
        <v>41310572.079999998</v>
      </c>
      <c r="CZ47" s="10"/>
      <c r="DA47" s="4">
        <v>7159292.1600000001</v>
      </c>
      <c r="DB47" s="4">
        <v>645534.11</v>
      </c>
      <c r="DC47" s="4">
        <v>45941186.549999997</v>
      </c>
      <c r="DD47" s="4">
        <v>2277953.37</v>
      </c>
      <c r="DE47" s="4">
        <v>4709079.8899999997</v>
      </c>
      <c r="DF47" s="5">
        <v>0</v>
      </c>
      <c r="DG47" s="4">
        <v>-1709579.3</v>
      </c>
      <c r="DH47" s="4">
        <v>43413814.239999995</v>
      </c>
      <c r="DI47" s="10"/>
    </row>
    <row r="48" spans="1:113">
      <c r="A48" s="2" t="str">
        <f>INDEX(Map!$A$6:$B$70,MATCH('FY10 Essbase'!C48,Map!$A$6:$A$70,0),2)</f>
        <v>190DIV</v>
      </c>
      <c r="B48" s="17"/>
      <c r="C48" s="3" t="s">
        <v>101</v>
      </c>
      <c r="D48" s="3" t="s">
        <v>59</v>
      </c>
      <c r="E48" s="10"/>
      <c r="F48" s="4">
        <v>35911698.619999997</v>
      </c>
      <c r="G48" s="4">
        <v>3260849.99</v>
      </c>
      <c r="H48" s="4">
        <v>106301383.61</v>
      </c>
      <c r="I48" s="4">
        <v>9652366.1999999993</v>
      </c>
      <c r="J48" s="4">
        <v>54165464.740000002</v>
      </c>
      <c r="K48" s="5">
        <v>0</v>
      </c>
      <c r="L48" s="4">
        <v>4918326.4000000004</v>
      </c>
      <c r="M48" s="4">
        <v>135864992.34</v>
      </c>
      <c r="N48" s="10"/>
      <c r="O48" s="4">
        <v>35911698.619999997</v>
      </c>
      <c r="P48" s="4">
        <v>3260849.99</v>
      </c>
      <c r="Q48" s="4">
        <v>106301383.61</v>
      </c>
      <c r="R48" s="4">
        <v>9652366.1999999993</v>
      </c>
      <c r="S48" s="4">
        <v>54165464.740000002</v>
      </c>
      <c r="T48" s="5">
        <v>0</v>
      </c>
      <c r="U48" s="4">
        <v>4918326.4000000004</v>
      </c>
      <c r="V48" s="4">
        <v>135864992.34</v>
      </c>
      <c r="W48" s="10"/>
      <c r="X48" s="4">
        <v>35911698.619999997</v>
      </c>
      <c r="Y48" s="4">
        <v>3260849.99</v>
      </c>
      <c r="Z48" s="4">
        <v>105763527.45</v>
      </c>
      <c r="AA48" s="4">
        <v>9621631.5600000005</v>
      </c>
      <c r="AB48" s="4">
        <v>54165464.740000002</v>
      </c>
      <c r="AC48" s="5">
        <v>0</v>
      </c>
      <c r="AD48" s="4">
        <v>4918326.4000000004</v>
      </c>
      <c r="AE48" s="4">
        <v>135296401.53999999</v>
      </c>
      <c r="AF48" s="10"/>
      <c r="AG48" s="4">
        <v>35911698.619999997</v>
      </c>
      <c r="AH48" s="4">
        <v>3260849.99</v>
      </c>
      <c r="AI48" s="4">
        <v>105763527.45</v>
      </c>
      <c r="AJ48" s="4">
        <v>9621631.5600000005</v>
      </c>
      <c r="AK48" s="4">
        <v>54165464.740000002</v>
      </c>
      <c r="AL48" s="5">
        <v>0</v>
      </c>
      <c r="AM48" s="4">
        <v>4918326.4000000004</v>
      </c>
      <c r="AN48" s="4">
        <v>135296401.53999999</v>
      </c>
      <c r="AO48" s="10"/>
      <c r="AP48" s="4">
        <v>35911698.619999997</v>
      </c>
      <c r="AQ48" s="4">
        <v>3260849.99</v>
      </c>
      <c r="AR48" s="4">
        <v>105763527.45</v>
      </c>
      <c r="AS48" s="4">
        <v>9621631.5600000005</v>
      </c>
      <c r="AT48" s="4">
        <v>54165464.740000002</v>
      </c>
      <c r="AU48" s="5">
        <v>0</v>
      </c>
      <c r="AV48" s="4">
        <v>4918326.4000000004</v>
      </c>
      <c r="AW48" s="4">
        <v>135296401.53999999</v>
      </c>
      <c r="AX48" s="10"/>
      <c r="AY48" s="4">
        <v>35911698.619999997</v>
      </c>
      <c r="AZ48" s="4">
        <v>3260849.99</v>
      </c>
      <c r="BA48" s="4">
        <v>118534521.68000001</v>
      </c>
      <c r="BB48" s="4">
        <v>10351402.66</v>
      </c>
      <c r="BC48" s="4">
        <v>54165464.740000002</v>
      </c>
      <c r="BD48" s="5">
        <v>0</v>
      </c>
      <c r="BE48" s="4">
        <v>4918326.4000000004</v>
      </c>
      <c r="BF48" s="4">
        <v>148797166.87</v>
      </c>
      <c r="BG48" s="10"/>
      <c r="BH48" s="4">
        <v>35911698.619999997</v>
      </c>
      <c r="BI48" s="4">
        <v>3260849.99</v>
      </c>
      <c r="BJ48" s="4">
        <v>118534521.68000001</v>
      </c>
      <c r="BK48" s="4">
        <v>10351402.66</v>
      </c>
      <c r="BL48" s="4">
        <v>54165464.740000002</v>
      </c>
      <c r="BM48" s="5">
        <v>0</v>
      </c>
      <c r="BN48" s="4">
        <v>4918326.4000000004</v>
      </c>
      <c r="BO48" s="4">
        <v>148797166.87</v>
      </c>
      <c r="BP48" s="10"/>
      <c r="BQ48" s="4">
        <v>35911698.619999997</v>
      </c>
      <c r="BR48" s="4">
        <v>3260849.99</v>
      </c>
      <c r="BS48" s="4">
        <v>118534521.68000001</v>
      </c>
      <c r="BT48" s="4">
        <v>10351402.66</v>
      </c>
      <c r="BU48" s="4">
        <v>54165464.740000002</v>
      </c>
      <c r="BV48" s="5">
        <v>0</v>
      </c>
      <c r="BW48" s="4">
        <v>4918326.4000000004</v>
      </c>
      <c r="BX48" s="4">
        <v>148797166.87</v>
      </c>
      <c r="BY48" s="10"/>
      <c r="BZ48" s="4">
        <v>34735198</v>
      </c>
      <c r="CA48" s="4">
        <v>3154021.52</v>
      </c>
      <c r="CB48" s="4">
        <v>208777925.74000001</v>
      </c>
      <c r="CC48" s="4">
        <v>17577151.859999999</v>
      </c>
      <c r="CD48" s="4">
        <v>56732356.670000002</v>
      </c>
      <c r="CE48" s="5">
        <v>0</v>
      </c>
      <c r="CF48" s="4">
        <v>5151405.03</v>
      </c>
      <c r="CG48" s="4">
        <v>250349619.78000003</v>
      </c>
      <c r="CH48" s="10"/>
      <c r="CI48" s="4">
        <v>34735198</v>
      </c>
      <c r="CJ48" s="4">
        <v>3154021.52</v>
      </c>
      <c r="CK48" s="4">
        <v>208777925.74000001</v>
      </c>
      <c r="CL48" s="4">
        <v>17577151.859999999</v>
      </c>
      <c r="CM48" s="4">
        <v>56732356.670000002</v>
      </c>
      <c r="CN48" s="5">
        <v>0</v>
      </c>
      <c r="CO48" s="4">
        <v>5151405.03</v>
      </c>
      <c r="CP48" s="4">
        <v>250349619.78000003</v>
      </c>
      <c r="CQ48" s="10"/>
      <c r="CR48" s="4">
        <v>34735198</v>
      </c>
      <c r="CS48" s="4">
        <v>3154021.52</v>
      </c>
      <c r="CT48" s="4">
        <v>208777925.74000001</v>
      </c>
      <c r="CU48" s="4">
        <v>17577151.859999999</v>
      </c>
      <c r="CV48" s="4">
        <v>56732356.670000002</v>
      </c>
      <c r="CW48" s="5">
        <v>0</v>
      </c>
      <c r="CX48" s="4">
        <v>5151405.03</v>
      </c>
      <c r="CY48" s="4">
        <v>250349619.78000003</v>
      </c>
      <c r="CZ48" s="10"/>
      <c r="DA48" s="4">
        <v>27728239.469999999</v>
      </c>
      <c r="DB48" s="4">
        <v>2517776.46</v>
      </c>
      <c r="DC48" s="4">
        <v>211740083.25</v>
      </c>
      <c r="DD48" s="4">
        <v>19226399.07</v>
      </c>
      <c r="DE48" s="4">
        <v>64066368.789999999</v>
      </c>
      <c r="DF48" s="5">
        <v>0</v>
      </c>
      <c r="DG48" s="4">
        <v>5817347.1699999999</v>
      </c>
      <c r="DH48" s="4">
        <v>270604182.35000002</v>
      </c>
      <c r="DI48" s="10"/>
    </row>
    <row r="49" spans="1:113">
      <c r="A49" s="2" t="str">
        <f>INDEX(Map!$A$6:$B$70,MATCH('FY10 Essbase'!C49,Map!$A$6:$A$70,0),2)</f>
        <v>700DIV</v>
      </c>
      <c r="B49" s="17"/>
      <c r="C49" s="3" t="s">
        <v>108</v>
      </c>
      <c r="D49" s="3" t="s">
        <v>66</v>
      </c>
      <c r="E49" s="10"/>
      <c r="F49" s="5">
        <v>1928461.9</v>
      </c>
      <c r="G49" s="5">
        <v>175107.98</v>
      </c>
      <c r="H49" s="5">
        <v>70469649.359999999</v>
      </c>
      <c r="I49" s="5">
        <v>6398777.1200000001</v>
      </c>
      <c r="J49" s="4">
        <v>15884979.880000001</v>
      </c>
      <c r="K49" s="5">
        <v>0</v>
      </c>
      <c r="L49" s="4">
        <v>1442386.15</v>
      </c>
      <c r="M49" s="4">
        <v>92092222.63000001</v>
      </c>
      <c r="N49" s="10"/>
      <c r="O49" s="5">
        <v>1928461.9</v>
      </c>
      <c r="P49" s="5">
        <v>175107.98</v>
      </c>
      <c r="Q49" s="5">
        <v>70469649.359999999</v>
      </c>
      <c r="R49" s="5">
        <v>6398777.1200000001</v>
      </c>
      <c r="S49" s="4">
        <v>15884979.880000001</v>
      </c>
      <c r="T49" s="5">
        <v>0</v>
      </c>
      <c r="U49" s="4">
        <v>1442386.15</v>
      </c>
      <c r="V49" s="4">
        <v>92092222.63000001</v>
      </c>
      <c r="W49" s="10"/>
      <c r="X49" s="5">
        <v>1928461.9</v>
      </c>
      <c r="Y49" s="5">
        <v>175107.98</v>
      </c>
      <c r="Z49" s="5">
        <v>70726488.950000003</v>
      </c>
      <c r="AA49" s="5">
        <v>6413453.6699999999</v>
      </c>
      <c r="AB49" s="4">
        <v>15884979.880000001</v>
      </c>
      <c r="AC49" s="5">
        <v>0</v>
      </c>
      <c r="AD49" s="4">
        <v>1442386.15</v>
      </c>
      <c r="AE49" s="4">
        <v>92363738.770000011</v>
      </c>
      <c r="AF49" s="10"/>
      <c r="AG49" s="5">
        <v>1928461.9</v>
      </c>
      <c r="AH49" s="5">
        <v>175107.98</v>
      </c>
      <c r="AI49" s="5">
        <v>70726488.950000003</v>
      </c>
      <c r="AJ49" s="5">
        <v>6413453.6699999999</v>
      </c>
      <c r="AK49" s="4">
        <v>15884979.880000001</v>
      </c>
      <c r="AL49" s="5">
        <v>0</v>
      </c>
      <c r="AM49" s="4">
        <v>1442386.15</v>
      </c>
      <c r="AN49" s="4">
        <v>92363738.770000011</v>
      </c>
      <c r="AO49" s="10"/>
      <c r="AP49" s="5">
        <v>1928461.9</v>
      </c>
      <c r="AQ49" s="5">
        <v>175107.98</v>
      </c>
      <c r="AR49" s="5">
        <v>70726488.950000003</v>
      </c>
      <c r="AS49" s="5">
        <v>6413453.6699999999</v>
      </c>
      <c r="AT49" s="4">
        <v>15884979.880000001</v>
      </c>
      <c r="AU49" s="5">
        <v>0</v>
      </c>
      <c r="AV49" s="4">
        <v>1442386.15</v>
      </c>
      <c r="AW49" s="4">
        <v>92363738.770000011</v>
      </c>
      <c r="AX49" s="10"/>
      <c r="AY49" s="5">
        <v>1928461.9</v>
      </c>
      <c r="AZ49" s="5">
        <v>175107.98</v>
      </c>
      <c r="BA49" s="5">
        <v>73302077.890000001</v>
      </c>
      <c r="BB49" s="5">
        <v>6560630.1799999997</v>
      </c>
      <c r="BC49" s="4">
        <v>15884979.880000001</v>
      </c>
      <c r="BD49" s="5">
        <v>0</v>
      </c>
      <c r="BE49" s="4">
        <v>1442386.15</v>
      </c>
      <c r="BF49" s="4">
        <v>95086504.219999999</v>
      </c>
      <c r="BG49" s="10"/>
      <c r="BH49" s="5">
        <v>1928461.9</v>
      </c>
      <c r="BI49" s="5">
        <v>175107.98</v>
      </c>
      <c r="BJ49" s="5">
        <v>73302077.890000001</v>
      </c>
      <c r="BK49" s="5">
        <v>6560630.1799999997</v>
      </c>
      <c r="BL49" s="4">
        <v>15884979.880000001</v>
      </c>
      <c r="BM49" s="5">
        <v>0</v>
      </c>
      <c r="BN49" s="4">
        <v>1442386.15</v>
      </c>
      <c r="BO49" s="4">
        <v>95086504.219999999</v>
      </c>
      <c r="BP49" s="10"/>
      <c r="BQ49" s="5">
        <v>1928461.9</v>
      </c>
      <c r="BR49" s="5">
        <v>175107.98</v>
      </c>
      <c r="BS49" s="5">
        <v>73302077.890000001</v>
      </c>
      <c r="BT49" s="5">
        <v>6560630.1799999997</v>
      </c>
      <c r="BU49" s="4">
        <v>15884979.880000001</v>
      </c>
      <c r="BV49" s="5">
        <v>0</v>
      </c>
      <c r="BW49" s="4">
        <v>1442386.15</v>
      </c>
      <c r="BX49" s="4">
        <v>95086504.219999999</v>
      </c>
      <c r="BY49" s="10"/>
      <c r="BZ49" s="5">
        <v>2015575.58</v>
      </c>
      <c r="CA49" s="5">
        <v>183018.07</v>
      </c>
      <c r="CB49" s="5">
        <v>92515299.950000003</v>
      </c>
      <c r="CC49" s="5">
        <v>8012085.0700000003</v>
      </c>
      <c r="CD49" s="4">
        <v>16516559.43</v>
      </c>
      <c r="CE49" s="5">
        <v>0</v>
      </c>
      <c r="CF49" s="4">
        <v>1499734.76</v>
      </c>
      <c r="CG49" s="4">
        <v>116345085.56</v>
      </c>
      <c r="CH49" s="10"/>
      <c r="CI49" s="5">
        <v>2015575.58</v>
      </c>
      <c r="CJ49" s="5">
        <v>183018.07</v>
      </c>
      <c r="CK49" s="5">
        <v>92515299.950000003</v>
      </c>
      <c r="CL49" s="5">
        <v>8012085.0700000003</v>
      </c>
      <c r="CM49" s="4">
        <v>16516559.43</v>
      </c>
      <c r="CN49" s="5">
        <v>0</v>
      </c>
      <c r="CO49" s="4">
        <v>1499734.76</v>
      </c>
      <c r="CP49" s="4">
        <v>116345085.56</v>
      </c>
      <c r="CQ49" s="10"/>
      <c r="CR49" s="5">
        <v>2015575.58</v>
      </c>
      <c r="CS49" s="5">
        <v>183018.07</v>
      </c>
      <c r="CT49" s="5">
        <v>92515299.950000003</v>
      </c>
      <c r="CU49" s="5">
        <v>8012085.0700000003</v>
      </c>
      <c r="CV49" s="4">
        <v>16516559.43</v>
      </c>
      <c r="CW49" s="5">
        <v>0</v>
      </c>
      <c r="CX49" s="4">
        <v>1499734.76</v>
      </c>
      <c r="CY49" s="4">
        <v>116345085.56</v>
      </c>
      <c r="CZ49" s="10"/>
      <c r="DA49" s="5">
        <v>2691596.77</v>
      </c>
      <c r="DB49" s="5">
        <v>244402.07</v>
      </c>
      <c r="DC49" s="5">
        <v>113676582.75</v>
      </c>
      <c r="DD49" s="5">
        <v>10322048.199999999</v>
      </c>
      <c r="DE49" s="4">
        <v>19446506.620000001</v>
      </c>
      <c r="DF49" s="5">
        <v>0</v>
      </c>
      <c r="DG49" s="4">
        <v>1765779.49</v>
      </c>
      <c r="DH49" s="4">
        <v>142274918.22</v>
      </c>
      <c r="DI49" s="10"/>
    </row>
    <row r="50" spans="1:113">
      <c r="A50" s="2" t="str">
        <f>INDEX(Map!$A$6:$B$70,MATCH('FY10 Essbase'!C50,Map!$A$6:$A$70,0),2)</f>
        <v>830DIV</v>
      </c>
      <c r="B50" s="17"/>
      <c r="C50" s="3" t="s">
        <v>107</v>
      </c>
      <c r="D50" s="3" t="s">
        <v>65</v>
      </c>
      <c r="E50" s="10"/>
      <c r="F50" s="5">
        <v>0</v>
      </c>
      <c r="G50" s="5">
        <v>0</v>
      </c>
      <c r="H50" s="5">
        <v>0</v>
      </c>
      <c r="I50" s="5">
        <v>0</v>
      </c>
      <c r="J50" s="4">
        <v>174749.4</v>
      </c>
      <c r="K50" s="5">
        <v>0</v>
      </c>
      <c r="L50" s="4">
        <v>15867.57</v>
      </c>
      <c r="M50" s="4">
        <v>190616.97</v>
      </c>
      <c r="N50" s="10"/>
      <c r="O50" s="5">
        <v>0</v>
      </c>
      <c r="P50" s="5">
        <v>0</v>
      </c>
      <c r="Q50" s="5">
        <v>0</v>
      </c>
      <c r="R50" s="5">
        <v>0</v>
      </c>
      <c r="S50" s="4">
        <v>174749.4</v>
      </c>
      <c r="T50" s="5">
        <v>0</v>
      </c>
      <c r="U50" s="4">
        <v>15867.57</v>
      </c>
      <c r="V50" s="4">
        <v>190616.97</v>
      </c>
      <c r="W50" s="10"/>
      <c r="X50" s="5">
        <v>0</v>
      </c>
      <c r="Y50" s="5">
        <v>0</v>
      </c>
      <c r="Z50" s="5">
        <v>0</v>
      </c>
      <c r="AA50" s="5">
        <v>0</v>
      </c>
      <c r="AB50" s="4">
        <v>174749.4</v>
      </c>
      <c r="AC50" s="5">
        <v>0</v>
      </c>
      <c r="AD50" s="4">
        <v>15867.57</v>
      </c>
      <c r="AE50" s="4">
        <v>190616.97</v>
      </c>
      <c r="AF50" s="10"/>
      <c r="AG50" s="5">
        <v>0</v>
      </c>
      <c r="AH50" s="5">
        <v>0</v>
      </c>
      <c r="AI50" s="5">
        <v>0</v>
      </c>
      <c r="AJ50" s="5">
        <v>0</v>
      </c>
      <c r="AK50" s="4">
        <v>174749.4</v>
      </c>
      <c r="AL50" s="5">
        <v>0</v>
      </c>
      <c r="AM50" s="4">
        <v>15867.57</v>
      </c>
      <c r="AN50" s="4">
        <v>190616.97</v>
      </c>
      <c r="AO50" s="10"/>
      <c r="AP50" s="5">
        <v>0</v>
      </c>
      <c r="AQ50" s="5">
        <v>0</v>
      </c>
      <c r="AR50" s="5">
        <v>0</v>
      </c>
      <c r="AS50" s="5">
        <v>0</v>
      </c>
      <c r="AT50" s="4">
        <v>174749.4</v>
      </c>
      <c r="AU50" s="5">
        <v>0</v>
      </c>
      <c r="AV50" s="4">
        <v>15867.57</v>
      </c>
      <c r="AW50" s="4">
        <v>190616.97</v>
      </c>
      <c r="AX50" s="10"/>
      <c r="AY50" s="5">
        <v>0</v>
      </c>
      <c r="AZ50" s="5">
        <v>0</v>
      </c>
      <c r="BA50" s="5">
        <v>0</v>
      </c>
      <c r="BB50" s="5">
        <v>0</v>
      </c>
      <c r="BC50" s="4">
        <v>174749.4</v>
      </c>
      <c r="BD50" s="5">
        <v>0</v>
      </c>
      <c r="BE50" s="4">
        <v>15867.57</v>
      </c>
      <c r="BF50" s="4">
        <v>190616.97</v>
      </c>
      <c r="BG50" s="10"/>
      <c r="BH50" s="5">
        <v>0</v>
      </c>
      <c r="BI50" s="5">
        <v>0</v>
      </c>
      <c r="BJ50" s="5">
        <v>0</v>
      </c>
      <c r="BK50" s="5">
        <v>0</v>
      </c>
      <c r="BL50" s="4">
        <v>174749.4</v>
      </c>
      <c r="BM50" s="5">
        <v>0</v>
      </c>
      <c r="BN50" s="4">
        <v>15867.57</v>
      </c>
      <c r="BO50" s="4">
        <v>190616.97</v>
      </c>
      <c r="BP50" s="10"/>
      <c r="BQ50" s="5">
        <v>0</v>
      </c>
      <c r="BR50" s="5">
        <v>0</v>
      </c>
      <c r="BS50" s="5">
        <v>0</v>
      </c>
      <c r="BT50" s="5">
        <v>0</v>
      </c>
      <c r="BU50" s="4">
        <v>174749.4</v>
      </c>
      <c r="BV50" s="5">
        <v>0</v>
      </c>
      <c r="BW50" s="4">
        <v>15867.57</v>
      </c>
      <c r="BX50" s="4">
        <v>190616.97</v>
      </c>
      <c r="BY50" s="10"/>
      <c r="BZ50" s="5">
        <v>0</v>
      </c>
      <c r="CA50" s="5">
        <v>0</v>
      </c>
      <c r="CB50" s="5">
        <v>0</v>
      </c>
      <c r="CC50" s="5">
        <v>0</v>
      </c>
      <c r="CD50" s="4">
        <v>174749.4</v>
      </c>
      <c r="CE50" s="5">
        <v>0</v>
      </c>
      <c r="CF50" s="4">
        <v>15867.57</v>
      </c>
      <c r="CG50" s="4">
        <v>190616.97</v>
      </c>
      <c r="CH50" s="10"/>
      <c r="CI50" s="5">
        <v>0</v>
      </c>
      <c r="CJ50" s="5">
        <v>0</v>
      </c>
      <c r="CK50" s="5">
        <v>0</v>
      </c>
      <c r="CL50" s="5">
        <v>0</v>
      </c>
      <c r="CM50" s="4">
        <v>174749.4</v>
      </c>
      <c r="CN50" s="5">
        <v>0</v>
      </c>
      <c r="CO50" s="4">
        <v>15867.57</v>
      </c>
      <c r="CP50" s="4">
        <v>190616.97</v>
      </c>
      <c r="CQ50" s="10"/>
      <c r="CR50" s="5">
        <v>0</v>
      </c>
      <c r="CS50" s="5">
        <v>0</v>
      </c>
      <c r="CT50" s="5">
        <v>0</v>
      </c>
      <c r="CU50" s="5">
        <v>0</v>
      </c>
      <c r="CV50" s="4">
        <v>174749.4</v>
      </c>
      <c r="CW50" s="5">
        <v>0</v>
      </c>
      <c r="CX50" s="4">
        <v>15867.57</v>
      </c>
      <c r="CY50" s="4">
        <v>190616.97</v>
      </c>
      <c r="CZ50" s="10"/>
      <c r="DA50" s="5">
        <v>0</v>
      </c>
      <c r="DB50" s="5">
        <v>0</v>
      </c>
      <c r="DC50" s="5">
        <v>0</v>
      </c>
      <c r="DD50" s="5">
        <v>0</v>
      </c>
      <c r="DE50" s="4">
        <v>166917.26999999999</v>
      </c>
      <c r="DF50" s="5">
        <v>0</v>
      </c>
      <c r="DG50" s="4">
        <v>15156.4</v>
      </c>
      <c r="DH50" s="4">
        <v>182073.66999999998</v>
      </c>
      <c r="DI50" s="10"/>
    </row>
    <row r="51" spans="1:113" s="235" customFormat="1">
      <c r="A51" s="235" t="str">
        <f>INDEX(Map!$A$6:$B$70,MATCH('FY10 Essbase'!C51,Map!$A$6:$A$70,0),2)</f>
        <v>979DIV</v>
      </c>
      <c r="B51" s="17"/>
      <c r="C51" s="3" t="s">
        <v>683</v>
      </c>
      <c r="D51" s="3" t="s">
        <v>684</v>
      </c>
      <c r="E51" s="10"/>
      <c r="F51" s="5">
        <v>631.92999999999995</v>
      </c>
      <c r="G51" s="5">
        <v>57.38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4">
        <v>-689.31</v>
      </c>
      <c r="N51" s="10"/>
      <c r="O51" s="5">
        <v>631.92999999999995</v>
      </c>
      <c r="P51" s="5">
        <v>57.38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4">
        <v>-689.31</v>
      </c>
      <c r="W51" s="10"/>
      <c r="X51" s="5">
        <v>631.92999999999995</v>
      </c>
      <c r="Y51" s="5">
        <v>57.38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4">
        <v>-689.31</v>
      </c>
      <c r="AF51" s="10"/>
      <c r="AG51" s="5">
        <v>631.92999999999995</v>
      </c>
      <c r="AH51" s="5">
        <v>57.38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4">
        <v>-689.31</v>
      </c>
      <c r="AO51" s="10"/>
      <c r="AP51" s="5">
        <v>631.92999999999995</v>
      </c>
      <c r="AQ51" s="5">
        <v>57.38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4">
        <v>-689.31</v>
      </c>
      <c r="AX51" s="10"/>
      <c r="AY51" s="5">
        <v>631.92999999999995</v>
      </c>
      <c r="AZ51" s="5">
        <v>57.38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4">
        <v>-689.31</v>
      </c>
      <c r="BG51" s="10"/>
      <c r="BH51" s="5">
        <v>631.92999999999995</v>
      </c>
      <c r="BI51" s="5">
        <v>57.38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4">
        <v>-689.31</v>
      </c>
      <c r="BP51" s="10"/>
      <c r="BQ51" s="5">
        <v>631.92999999999995</v>
      </c>
      <c r="BR51" s="5">
        <v>57.38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4">
        <v>-689.31</v>
      </c>
      <c r="BY51" s="10"/>
      <c r="BZ51" s="5">
        <v>631.92999999999995</v>
      </c>
      <c r="CA51" s="5">
        <v>57.38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4">
        <v>-689.31</v>
      </c>
      <c r="CH51" s="10"/>
      <c r="CI51" s="5">
        <v>631.92999999999995</v>
      </c>
      <c r="CJ51" s="5">
        <v>57.38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4">
        <v>-689.31</v>
      </c>
      <c r="CQ51" s="10"/>
      <c r="CR51" s="5">
        <v>631.92999999999995</v>
      </c>
      <c r="CS51" s="5">
        <v>57.38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4">
        <v>-689.31</v>
      </c>
      <c r="CZ51" s="10"/>
      <c r="DA51" s="5">
        <v>631.92999999999995</v>
      </c>
      <c r="DB51" s="5">
        <v>57.38</v>
      </c>
      <c r="DC51" s="5">
        <v>0</v>
      </c>
      <c r="DD51" s="5">
        <v>0</v>
      </c>
      <c r="DE51" s="5">
        <v>0</v>
      </c>
      <c r="DF51" s="5">
        <v>0</v>
      </c>
      <c r="DG51" s="5">
        <v>0</v>
      </c>
      <c r="DH51" s="4">
        <v>-689.31</v>
      </c>
      <c r="DI51" s="10"/>
    </row>
    <row r="52" spans="1:113">
      <c r="A52" s="2" t="str">
        <f>INDEX(Map!$A$6:$B$70,MATCH('FY10 Essbase'!C52,Map!$A$6:$A$70,0),2)</f>
        <v>982DIV</v>
      </c>
      <c r="B52" s="17"/>
      <c r="C52" s="3" t="s">
        <v>102</v>
      </c>
      <c r="D52" s="3" t="s">
        <v>60</v>
      </c>
      <c r="E52" s="10"/>
      <c r="F52" s="5">
        <v>0</v>
      </c>
      <c r="G52" s="5">
        <v>0</v>
      </c>
      <c r="H52" s="4">
        <v>-2026.72</v>
      </c>
      <c r="I52" s="4">
        <v>-184.03</v>
      </c>
      <c r="J52" s="5">
        <v>0</v>
      </c>
      <c r="K52" s="5">
        <v>0</v>
      </c>
      <c r="L52" s="5">
        <v>0</v>
      </c>
      <c r="M52" s="4">
        <v>-2210.75</v>
      </c>
      <c r="N52" s="10"/>
      <c r="O52" s="5">
        <v>0</v>
      </c>
      <c r="P52" s="5">
        <v>0</v>
      </c>
      <c r="Q52" s="4">
        <v>-2026.72</v>
      </c>
      <c r="R52" s="4">
        <v>-184.03</v>
      </c>
      <c r="S52" s="5">
        <v>0</v>
      </c>
      <c r="T52" s="5">
        <v>0</v>
      </c>
      <c r="U52" s="5">
        <v>0</v>
      </c>
      <c r="V52" s="4">
        <v>-2210.75</v>
      </c>
      <c r="W52" s="10"/>
      <c r="X52" s="5">
        <v>0</v>
      </c>
      <c r="Y52" s="5">
        <v>0</v>
      </c>
      <c r="Z52" s="4">
        <v>-2026.72</v>
      </c>
      <c r="AA52" s="4">
        <v>-184.03</v>
      </c>
      <c r="AB52" s="5">
        <v>0</v>
      </c>
      <c r="AC52" s="5">
        <v>0</v>
      </c>
      <c r="AD52" s="5">
        <v>0</v>
      </c>
      <c r="AE52" s="4">
        <v>-2210.75</v>
      </c>
      <c r="AF52" s="10"/>
      <c r="AG52" s="5">
        <v>0</v>
      </c>
      <c r="AH52" s="5">
        <v>0</v>
      </c>
      <c r="AI52" s="4">
        <v>-2026.72</v>
      </c>
      <c r="AJ52" s="4">
        <v>-184.03</v>
      </c>
      <c r="AK52" s="5">
        <v>0</v>
      </c>
      <c r="AL52" s="5">
        <v>0</v>
      </c>
      <c r="AM52" s="5">
        <v>0</v>
      </c>
      <c r="AN52" s="4">
        <v>-2210.75</v>
      </c>
      <c r="AO52" s="10"/>
      <c r="AP52" s="5">
        <v>0</v>
      </c>
      <c r="AQ52" s="5">
        <v>0</v>
      </c>
      <c r="AR52" s="4">
        <v>-2026.72</v>
      </c>
      <c r="AS52" s="4">
        <v>-184.03</v>
      </c>
      <c r="AT52" s="5">
        <v>0</v>
      </c>
      <c r="AU52" s="5">
        <v>0</v>
      </c>
      <c r="AV52" s="5">
        <v>0</v>
      </c>
      <c r="AW52" s="4">
        <v>-2210.75</v>
      </c>
      <c r="AX52" s="10"/>
      <c r="AY52" s="5">
        <v>0</v>
      </c>
      <c r="AZ52" s="5">
        <v>0</v>
      </c>
      <c r="BA52" s="4">
        <v>-2026.72</v>
      </c>
      <c r="BB52" s="4">
        <v>-184.03</v>
      </c>
      <c r="BC52" s="5">
        <v>0</v>
      </c>
      <c r="BD52" s="5">
        <v>0</v>
      </c>
      <c r="BE52" s="5">
        <v>0</v>
      </c>
      <c r="BF52" s="4">
        <v>-2210.75</v>
      </c>
      <c r="BG52" s="10"/>
      <c r="BH52" s="5">
        <v>0</v>
      </c>
      <c r="BI52" s="5">
        <v>0</v>
      </c>
      <c r="BJ52" s="4">
        <v>-2026.72</v>
      </c>
      <c r="BK52" s="4">
        <v>-184.03</v>
      </c>
      <c r="BL52" s="5">
        <v>0</v>
      </c>
      <c r="BM52" s="5">
        <v>0</v>
      </c>
      <c r="BN52" s="5">
        <v>0</v>
      </c>
      <c r="BO52" s="4">
        <v>-2210.75</v>
      </c>
      <c r="BP52" s="10"/>
      <c r="BQ52" s="5">
        <v>0</v>
      </c>
      <c r="BR52" s="5">
        <v>0</v>
      </c>
      <c r="BS52" s="4">
        <v>-2026.72</v>
      </c>
      <c r="BT52" s="4">
        <v>-184.03</v>
      </c>
      <c r="BU52" s="5">
        <v>0</v>
      </c>
      <c r="BV52" s="5">
        <v>0</v>
      </c>
      <c r="BW52" s="5">
        <v>0</v>
      </c>
      <c r="BX52" s="4">
        <v>-2210.75</v>
      </c>
      <c r="BY52" s="10"/>
      <c r="BZ52" s="5">
        <v>0</v>
      </c>
      <c r="CA52" s="5">
        <v>0</v>
      </c>
      <c r="CB52" s="4">
        <v>0</v>
      </c>
      <c r="CC52" s="4">
        <v>0</v>
      </c>
      <c r="CD52" s="5">
        <v>0</v>
      </c>
      <c r="CE52" s="5">
        <v>0</v>
      </c>
      <c r="CF52" s="5">
        <v>0</v>
      </c>
      <c r="CG52" s="4">
        <v>0</v>
      </c>
      <c r="CH52" s="10"/>
      <c r="CI52" s="5">
        <v>0</v>
      </c>
      <c r="CJ52" s="5">
        <v>0</v>
      </c>
      <c r="CK52" s="5">
        <v>0</v>
      </c>
      <c r="CL52" s="5">
        <v>0</v>
      </c>
      <c r="CM52" s="5">
        <v>0</v>
      </c>
      <c r="CN52" s="5">
        <v>0</v>
      </c>
      <c r="CO52" s="5">
        <v>0</v>
      </c>
      <c r="CP52" s="5">
        <v>0</v>
      </c>
      <c r="CQ52" s="10"/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10"/>
      <c r="DA52" s="5">
        <v>0</v>
      </c>
      <c r="DB52" s="5">
        <v>0</v>
      </c>
      <c r="DC52" s="5">
        <v>0</v>
      </c>
      <c r="DD52" s="5">
        <v>0</v>
      </c>
      <c r="DE52" s="5">
        <v>0</v>
      </c>
      <c r="DF52" s="5">
        <v>0</v>
      </c>
      <c r="DG52" s="5">
        <v>0</v>
      </c>
      <c r="DH52" s="5">
        <v>0</v>
      </c>
      <c r="DI52" s="10"/>
    </row>
    <row r="53" spans="1:113" s="235" customFormat="1">
      <c r="A53" s="235" t="str">
        <f>INDEX(Map!$A$6:$B$70,MATCH('FY10 Essbase'!C53,Map!$A$6:$A$70,0),2)</f>
        <v>989DIV</v>
      </c>
      <c r="B53" s="17"/>
      <c r="C53" s="3" t="s">
        <v>742</v>
      </c>
      <c r="D53" s="3" t="s">
        <v>743</v>
      </c>
      <c r="E53" s="10"/>
      <c r="F53" s="4">
        <v>-2178</v>
      </c>
      <c r="G53" s="4">
        <v>-197.77</v>
      </c>
      <c r="H53" s="4">
        <v>0</v>
      </c>
      <c r="I53" s="4">
        <v>0</v>
      </c>
      <c r="J53" s="4">
        <v>0</v>
      </c>
      <c r="K53" s="5">
        <v>0</v>
      </c>
      <c r="L53" s="4">
        <v>0</v>
      </c>
      <c r="M53" s="4">
        <v>2375.77</v>
      </c>
      <c r="N53" s="10"/>
      <c r="O53" s="4">
        <v>-2178</v>
      </c>
      <c r="P53" s="4">
        <v>-197.77</v>
      </c>
      <c r="Q53" s="4">
        <v>0</v>
      </c>
      <c r="R53" s="4">
        <v>0</v>
      </c>
      <c r="S53" s="4">
        <v>0</v>
      </c>
      <c r="T53" s="5">
        <v>0</v>
      </c>
      <c r="U53" s="4">
        <v>0</v>
      </c>
      <c r="V53" s="4">
        <v>2375.77</v>
      </c>
      <c r="W53" s="10"/>
      <c r="X53" s="4">
        <v>-2178</v>
      </c>
      <c r="Y53" s="4">
        <v>-197.77</v>
      </c>
      <c r="Z53" s="4">
        <v>0</v>
      </c>
      <c r="AA53" s="4">
        <v>0</v>
      </c>
      <c r="AB53" s="4">
        <v>0</v>
      </c>
      <c r="AC53" s="5">
        <v>0</v>
      </c>
      <c r="AD53" s="4">
        <v>0</v>
      </c>
      <c r="AE53" s="4">
        <v>2375.77</v>
      </c>
      <c r="AF53" s="10"/>
      <c r="AG53" s="4">
        <v>-2178</v>
      </c>
      <c r="AH53" s="4">
        <v>-197.77</v>
      </c>
      <c r="AI53" s="4">
        <v>0</v>
      </c>
      <c r="AJ53" s="4">
        <v>0</v>
      </c>
      <c r="AK53" s="4">
        <v>0</v>
      </c>
      <c r="AL53" s="5">
        <v>0</v>
      </c>
      <c r="AM53" s="4">
        <v>0</v>
      </c>
      <c r="AN53" s="4">
        <v>2375.77</v>
      </c>
      <c r="AO53" s="10"/>
      <c r="AP53" s="4">
        <v>-2178</v>
      </c>
      <c r="AQ53" s="4">
        <v>-197.77</v>
      </c>
      <c r="AR53" s="4">
        <v>0</v>
      </c>
      <c r="AS53" s="4">
        <v>0</v>
      </c>
      <c r="AT53" s="4">
        <v>0</v>
      </c>
      <c r="AU53" s="5">
        <v>0</v>
      </c>
      <c r="AV53" s="4">
        <v>0</v>
      </c>
      <c r="AW53" s="4">
        <v>2375.77</v>
      </c>
      <c r="AX53" s="10"/>
      <c r="AY53" s="4">
        <v>-2178</v>
      </c>
      <c r="AZ53" s="4">
        <v>-197.77</v>
      </c>
      <c r="BA53" s="4">
        <v>0</v>
      </c>
      <c r="BB53" s="4">
        <v>0</v>
      </c>
      <c r="BC53" s="4">
        <v>0</v>
      </c>
      <c r="BD53" s="5">
        <v>0</v>
      </c>
      <c r="BE53" s="4">
        <v>0</v>
      </c>
      <c r="BF53" s="4">
        <v>2375.77</v>
      </c>
      <c r="BG53" s="10"/>
      <c r="BH53" s="4">
        <v>-2178</v>
      </c>
      <c r="BI53" s="4">
        <v>-197.77</v>
      </c>
      <c r="BJ53" s="4">
        <v>0</v>
      </c>
      <c r="BK53" s="4">
        <v>0</v>
      </c>
      <c r="BL53" s="4">
        <v>0</v>
      </c>
      <c r="BM53" s="5">
        <v>0</v>
      </c>
      <c r="BN53" s="4">
        <v>0</v>
      </c>
      <c r="BO53" s="4">
        <v>2375.77</v>
      </c>
      <c r="BP53" s="10"/>
      <c r="BQ53" s="4">
        <v>-2178</v>
      </c>
      <c r="BR53" s="4">
        <v>-197.77</v>
      </c>
      <c r="BS53" s="4">
        <v>0</v>
      </c>
      <c r="BT53" s="4">
        <v>0</v>
      </c>
      <c r="BU53" s="4">
        <v>0</v>
      </c>
      <c r="BV53" s="5">
        <v>0</v>
      </c>
      <c r="BW53" s="4">
        <v>0</v>
      </c>
      <c r="BX53" s="4">
        <v>2375.77</v>
      </c>
      <c r="BY53" s="10"/>
      <c r="BZ53" s="4">
        <v>-2178</v>
      </c>
      <c r="CA53" s="4">
        <v>-197.77</v>
      </c>
      <c r="CB53" s="4">
        <v>0</v>
      </c>
      <c r="CC53" s="4">
        <v>0</v>
      </c>
      <c r="CD53" s="4">
        <v>0</v>
      </c>
      <c r="CE53" s="5">
        <v>0</v>
      </c>
      <c r="CF53" s="4">
        <v>0</v>
      </c>
      <c r="CG53" s="4">
        <v>2375.77</v>
      </c>
      <c r="CH53" s="10"/>
      <c r="CI53" s="4">
        <v>-2178</v>
      </c>
      <c r="CJ53" s="4">
        <v>-197.77</v>
      </c>
      <c r="CK53" s="4">
        <v>0</v>
      </c>
      <c r="CL53" s="4">
        <v>0</v>
      </c>
      <c r="CM53" s="4">
        <v>0</v>
      </c>
      <c r="CN53" s="5">
        <v>0</v>
      </c>
      <c r="CO53" s="4">
        <v>0</v>
      </c>
      <c r="CP53" s="4">
        <v>2375.77</v>
      </c>
      <c r="CQ53" s="10"/>
      <c r="CR53" s="4">
        <v>-2178</v>
      </c>
      <c r="CS53" s="4">
        <v>-197.77</v>
      </c>
      <c r="CT53" s="4">
        <v>0</v>
      </c>
      <c r="CU53" s="4">
        <v>0</v>
      </c>
      <c r="CV53" s="4">
        <v>0</v>
      </c>
      <c r="CW53" s="5">
        <v>0</v>
      </c>
      <c r="CX53" s="4">
        <v>0</v>
      </c>
      <c r="CY53" s="4">
        <v>2375.77</v>
      </c>
      <c r="CZ53" s="10"/>
      <c r="DA53" s="4"/>
      <c r="DB53" s="4"/>
      <c r="DC53" s="4"/>
      <c r="DD53" s="4"/>
      <c r="DE53" s="4"/>
      <c r="DF53" s="5"/>
      <c r="DG53" s="4"/>
      <c r="DH53" s="4"/>
      <c r="DI53" s="10"/>
    </row>
    <row r="54" spans="1:113">
      <c r="A54" s="2" t="str">
        <f>INDEX(Map!$A$6:$B$70,MATCH('FY10 Essbase'!C54,Map!$A$6:$A$70,0),2)</f>
        <v>Total Utility</v>
      </c>
      <c r="B54" s="17"/>
      <c r="C54" s="3" t="s">
        <v>3</v>
      </c>
      <c r="D54" s="3" t="s">
        <v>3</v>
      </c>
      <c r="E54" s="10"/>
      <c r="F54" s="4">
        <v>166096877.41999999</v>
      </c>
      <c r="G54" s="4">
        <v>18096172.84</v>
      </c>
      <c r="H54" s="4">
        <v>537485618.77999997</v>
      </c>
      <c r="I54" s="4">
        <v>42638462.079999998</v>
      </c>
      <c r="J54" s="4">
        <v>156136403.30000001</v>
      </c>
      <c r="K54" s="5">
        <v>0</v>
      </c>
      <c r="L54" s="4">
        <v>14087087.200000001</v>
      </c>
      <c r="M54" s="4">
        <v>566154521.10000002</v>
      </c>
      <c r="N54" s="10"/>
      <c r="O54" s="4">
        <v>166096877.41999999</v>
      </c>
      <c r="P54" s="4">
        <v>18096172.84</v>
      </c>
      <c r="Q54" s="4">
        <v>537485618.77999997</v>
      </c>
      <c r="R54" s="4">
        <v>42638462.079999998</v>
      </c>
      <c r="S54" s="4">
        <v>156588601.05000001</v>
      </c>
      <c r="T54" s="5">
        <v>0</v>
      </c>
      <c r="U54" s="4">
        <v>14115474.640000001</v>
      </c>
      <c r="V54" s="4">
        <v>566635106.28999996</v>
      </c>
      <c r="W54" s="10"/>
      <c r="X54" s="4">
        <v>166096877.41999999</v>
      </c>
      <c r="Y54" s="4">
        <v>18096172.84</v>
      </c>
      <c r="Z54" s="4">
        <v>549624307.61000001</v>
      </c>
      <c r="AA54" s="4">
        <v>43332101.45000001</v>
      </c>
      <c r="AB54" s="4">
        <v>156817485.43000001</v>
      </c>
      <c r="AC54" s="5">
        <v>0</v>
      </c>
      <c r="AD54" s="4">
        <v>14131101.310000001</v>
      </c>
      <c r="AE54" s="4">
        <v>579711945.54000008</v>
      </c>
      <c r="AF54" s="10"/>
      <c r="AG54" s="4">
        <v>166096877.41999999</v>
      </c>
      <c r="AH54" s="4">
        <v>18096172.84</v>
      </c>
      <c r="AI54" s="4">
        <v>549624307.61000001</v>
      </c>
      <c r="AJ54" s="4">
        <v>43332101.45000001</v>
      </c>
      <c r="AK54" s="4">
        <v>156844336.37</v>
      </c>
      <c r="AL54" s="5">
        <v>0</v>
      </c>
      <c r="AM54" s="4">
        <v>14135183.220000001</v>
      </c>
      <c r="AN54" s="4">
        <v>579742878.3900001</v>
      </c>
      <c r="AO54" s="10"/>
      <c r="AP54" s="4">
        <v>166096877.41999999</v>
      </c>
      <c r="AQ54" s="4">
        <v>18096172.84</v>
      </c>
      <c r="AR54" s="4">
        <v>549624307.61000001</v>
      </c>
      <c r="AS54" s="4">
        <v>43332101.45000001</v>
      </c>
      <c r="AT54" s="4">
        <v>156638518.06999999</v>
      </c>
      <c r="AU54" s="5">
        <v>0</v>
      </c>
      <c r="AV54" s="4">
        <v>14125969.74</v>
      </c>
      <c r="AW54" s="4">
        <v>579527846.61000001</v>
      </c>
      <c r="AX54" s="10"/>
      <c r="AY54" s="4">
        <v>166096877.41999999</v>
      </c>
      <c r="AZ54" s="4">
        <v>18096172.84</v>
      </c>
      <c r="BA54" s="4">
        <v>579199066.02999997</v>
      </c>
      <c r="BB54" s="4">
        <v>45022087.630000003</v>
      </c>
      <c r="BC54" s="4">
        <v>157430379.28999999</v>
      </c>
      <c r="BD54" s="5">
        <v>0</v>
      </c>
      <c r="BE54" s="4">
        <v>14173766.520000001</v>
      </c>
      <c r="BF54" s="4">
        <v>611632249.20999992</v>
      </c>
      <c r="BG54" s="10"/>
      <c r="BH54" s="4">
        <v>166096877.41999999</v>
      </c>
      <c r="BI54" s="4">
        <v>18096172.84</v>
      </c>
      <c r="BJ54" s="4">
        <v>579199066.02999997</v>
      </c>
      <c r="BK54" s="4">
        <v>45022087.630000003</v>
      </c>
      <c r="BL54" s="4">
        <v>157650948.84999999</v>
      </c>
      <c r="BM54" s="5">
        <v>0</v>
      </c>
      <c r="BN54" s="4">
        <v>14188918.050000001</v>
      </c>
      <c r="BO54" s="4">
        <v>611867970.29999995</v>
      </c>
      <c r="BP54" s="10"/>
      <c r="BQ54" s="4">
        <v>166096877.41999999</v>
      </c>
      <c r="BR54" s="4">
        <v>18096172.84</v>
      </c>
      <c r="BS54" s="4">
        <v>579199066.02999997</v>
      </c>
      <c r="BT54" s="4">
        <v>45022087.630000003</v>
      </c>
      <c r="BU54" s="4">
        <v>156957671.84</v>
      </c>
      <c r="BV54" s="5">
        <v>0</v>
      </c>
      <c r="BW54" s="4">
        <v>14151849.58</v>
      </c>
      <c r="BX54" s="4">
        <v>611137624.81999993</v>
      </c>
      <c r="BY54" s="10"/>
      <c r="BZ54" s="4">
        <v>193101435.45000002</v>
      </c>
      <c r="CA54" s="4">
        <v>25967968.140000004</v>
      </c>
      <c r="CB54" s="4">
        <v>744942429.60000014</v>
      </c>
      <c r="CC54" s="4">
        <v>57960982.5</v>
      </c>
      <c r="CD54" s="4">
        <v>157739825.25</v>
      </c>
      <c r="CE54" s="5">
        <v>0</v>
      </c>
      <c r="CF54" s="4">
        <v>13998837.41</v>
      </c>
      <c r="CG54" s="4">
        <v>755572671.17000008</v>
      </c>
      <c r="CH54" s="10"/>
      <c r="CI54" s="4">
        <v>193101435.45000002</v>
      </c>
      <c r="CJ54" s="4">
        <v>25967968.140000004</v>
      </c>
      <c r="CK54" s="4">
        <v>744942429.60000014</v>
      </c>
      <c r="CL54" s="4">
        <v>57960982.5</v>
      </c>
      <c r="CM54" s="4">
        <v>157815524.25</v>
      </c>
      <c r="CN54" s="5">
        <v>0</v>
      </c>
      <c r="CO54" s="4">
        <v>14005710.42</v>
      </c>
      <c r="CP54" s="4">
        <v>755655243.18000007</v>
      </c>
      <c r="CQ54" s="10"/>
      <c r="CR54" s="4">
        <v>193101435.45000002</v>
      </c>
      <c r="CS54" s="4">
        <v>25967968.140000004</v>
      </c>
      <c r="CT54" s="4">
        <v>744942429.60000014</v>
      </c>
      <c r="CU54" s="4">
        <v>57960982.5</v>
      </c>
      <c r="CV54" s="4">
        <v>158157686.88</v>
      </c>
      <c r="CW54" s="5">
        <v>0</v>
      </c>
      <c r="CX54" s="4">
        <v>14027809.91</v>
      </c>
      <c r="CY54" s="4">
        <v>756019505.30000007</v>
      </c>
      <c r="CZ54" s="10"/>
      <c r="DA54" s="4">
        <v>213637631.60999998</v>
      </c>
      <c r="DB54" s="4">
        <v>14336265.030000001</v>
      </c>
      <c r="DC54" s="4">
        <v>775957836.53999984</v>
      </c>
      <c r="DD54" s="4">
        <v>64376023.560000002</v>
      </c>
      <c r="DE54" s="4">
        <v>160476087.14000002</v>
      </c>
      <c r="DF54" s="5">
        <v>0</v>
      </c>
      <c r="DG54" s="4">
        <v>2276113.629999999</v>
      </c>
      <c r="DH54" s="4">
        <v>775112164.22999978</v>
      </c>
      <c r="DI54" s="10"/>
    </row>
    <row r="55" spans="1:113">
      <c r="B55" s="17"/>
      <c r="C55" s="3"/>
      <c r="D55" s="3"/>
      <c r="E55" s="10"/>
      <c r="F55" s="4"/>
      <c r="G55" s="4"/>
      <c r="H55" s="4"/>
      <c r="I55" s="4"/>
      <c r="J55" s="4"/>
      <c r="K55" s="5"/>
      <c r="L55" s="4"/>
      <c r="M55" s="4"/>
      <c r="N55" s="10"/>
      <c r="O55" s="4"/>
      <c r="P55" s="4"/>
      <c r="Q55" s="4"/>
      <c r="R55" s="4"/>
      <c r="S55" s="4"/>
      <c r="T55" s="5"/>
      <c r="U55" s="4"/>
      <c r="V55" s="4"/>
      <c r="W55" s="10"/>
      <c r="X55" s="4"/>
      <c r="Y55" s="4"/>
      <c r="Z55" s="4"/>
      <c r="AA55" s="4"/>
      <c r="AB55" s="4"/>
      <c r="AC55" s="5"/>
      <c r="AD55" s="4"/>
      <c r="AE55" s="4"/>
      <c r="AF55" s="10"/>
      <c r="AG55" s="4"/>
      <c r="AH55" s="4"/>
      <c r="AI55" s="4"/>
      <c r="AJ55" s="4"/>
      <c r="AK55" s="4"/>
      <c r="AL55" s="5"/>
      <c r="AM55" s="4"/>
      <c r="AN55" s="4"/>
      <c r="AO55" s="10"/>
      <c r="AP55" s="4"/>
      <c r="AQ55" s="4"/>
      <c r="AR55" s="4"/>
      <c r="AS55" s="4"/>
      <c r="AT55" s="4"/>
      <c r="AU55" s="4"/>
      <c r="AV55" s="4"/>
      <c r="AW55" s="4"/>
      <c r="AX55" s="10"/>
      <c r="AY55" s="4"/>
      <c r="AZ55" s="4"/>
      <c r="BA55" s="4"/>
      <c r="BB55" s="4"/>
      <c r="BC55" s="4"/>
      <c r="BD55" s="4"/>
      <c r="BE55" s="4"/>
      <c r="BF55" s="4"/>
      <c r="BG55" s="10"/>
      <c r="BH55" s="4"/>
      <c r="BI55" s="4"/>
      <c r="BJ55" s="4"/>
      <c r="BK55" s="4"/>
      <c r="BL55" s="4"/>
      <c r="BM55" s="4"/>
      <c r="BN55" s="4"/>
      <c r="BO55" s="4"/>
      <c r="BP55" s="10"/>
      <c r="BQ55" s="4"/>
      <c r="BR55" s="4"/>
      <c r="BS55" s="4"/>
      <c r="BT55" s="4"/>
      <c r="BU55" s="4"/>
      <c r="BV55" s="4"/>
      <c r="BW55" s="4"/>
      <c r="BX55" s="4"/>
      <c r="BY55" s="10"/>
      <c r="BZ55" s="4"/>
      <c r="CA55" s="4"/>
      <c r="CB55" s="4"/>
      <c r="CC55" s="4"/>
      <c r="CD55" s="4"/>
      <c r="CE55" s="4"/>
      <c r="CF55" s="4"/>
      <c r="CG55" s="4"/>
      <c r="CH55" s="10"/>
      <c r="CI55" s="4"/>
      <c r="CJ55" s="4"/>
      <c r="CK55" s="4"/>
      <c r="CL55" s="4"/>
      <c r="CM55" s="4"/>
      <c r="CN55" s="4"/>
      <c r="CO55" s="4"/>
      <c r="CP55" s="4"/>
      <c r="CQ55" s="10"/>
      <c r="CR55" s="4"/>
      <c r="CS55" s="4"/>
      <c r="CT55" s="4"/>
      <c r="CU55" s="4"/>
      <c r="CV55" s="4"/>
      <c r="CW55" s="4"/>
      <c r="CX55" s="4"/>
      <c r="CY55" s="4"/>
      <c r="CZ55" s="10"/>
      <c r="DA55" s="4"/>
      <c r="DB55" s="4"/>
      <c r="DC55" s="4"/>
      <c r="DD55" s="4"/>
      <c r="DE55" s="4"/>
      <c r="DF55" s="5"/>
      <c r="DG55" s="4"/>
      <c r="DH55" s="4"/>
      <c r="DI55" s="10"/>
    </row>
    <row r="56" spans="1:113">
      <c r="B56" s="17"/>
      <c r="E56" s="10"/>
      <c r="F56" s="4"/>
      <c r="G56" s="4"/>
      <c r="H56" s="4"/>
      <c r="I56" s="4"/>
      <c r="J56" s="4"/>
      <c r="K56" s="4"/>
      <c r="L56" s="4"/>
      <c r="M56" s="4"/>
      <c r="N56" s="10"/>
      <c r="O56" s="4"/>
      <c r="P56" s="4"/>
      <c r="Q56" s="4"/>
      <c r="R56" s="4"/>
      <c r="S56" s="4"/>
      <c r="T56" s="4"/>
      <c r="U56" s="4"/>
      <c r="V56" s="4"/>
      <c r="W56" s="10"/>
      <c r="X56" s="4"/>
      <c r="Y56" s="4"/>
      <c r="Z56" s="4"/>
      <c r="AA56" s="4"/>
      <c r="AB56" s="4"/>
      <c r="AC56" s="4"/>
      <c r="AD56" s="4"/>
      <c r="AE56" s="4"/>
      <c r="AF56" s="10"/>
      <c r="AG56" s="4"/>
      <c r="AH56" s="4"/>
      <c r="AI56" s="4"/>
      <c r="AJ56" s="4"/>
      <c r="AK56" s="4"/>
      <c r="AL56" s="4"/>
      <c r="AM56" s="4"/>
      <c r="AN56" s="4"/>
      <c r="AO56" s="10"/>
      <c r="AP56" s="4"/>
      <c r="AQ56" s="4"/>
      <c r="AR56" s="4"/>
      <c r="AS56" s="4"/>
      <c r="AT56" s="4"/>
      <c r="AU56" s="4"/>
      <c r="AV56" s="4"/>
      <c r="AW56" s="4"/>
      <c r="AX56" s="10"/>
      <c r="AY56" s="4"/>
      <c r="AZ56" s="4"/>
      <c r="BA56" s="4"/>
      <c r="BB56" s="4"/>
      <c r="BC56" s="4"/>
      <c r="BD56" s="4"/>
      <c r="BE56" s="4"/>
      <c r="BF56" s="4"/>
      <c r="BG56" s="10"/>
      <c r="BH56" s="4"/>
      <c r="BI56" s="4"/>
      <c r="BJ56" s="4"/>
      <c r="BK56" s="4"/>
      <c r="BL56" s="4"/>
      <c r="BM56" s="4"/>
      <c r="BN56" s="4"/>
      <c r="BO56" s="4"/>
      <c r="BP56" s="10"/>
      <c r="BQ56" s="4"/>
      <c r="BR56" s="4"/>
      <c r="BS56" s="4"/>
      <c r="BT56" s="4"/>
      <c r="BU56" s="4"/>
      <c r="BV56" s="4"/>
      <c r="BW56" s="4"/>
      <c r="BX56" s="4"/>
      <c r="BY56" s="10"/>
      <c r="BZ56" s="4"/>
      <c r="CA56" s="4"/>
      <c r="CB56" s="4"/>
      <c r="CC56" s="4"/>
      <c r="CD56" s="4"/>
      <c r="CE56" s="4"/>
      <c r="CF56" s="4"/>
      <c r="CG56" s="4"/>
      <c r="CH56" s="10"/>
      <c r="CI56" s="4"/>
      <c r="CJ56" s="4"/>
      <c r="CK56" s="4"/>
      <c r="CL56" s="4"/>
      <c r="CM56" s="4"/>
      <c r="CN56" s="4"/>
      <c r="CO56" s="4"/>
      <c r="CP56" s="4"/>
      <c r="CQ56" s="10"/>
      <c r="CR56" s="4"/>
      <c r="CS56" s="4"/>
      <c r="CT56" s="4"/>
      <c r="CU56" s="4"/>
      <c r="CV56" s="4"/>
      <c r="CW56" s="4"/>
      <c r="CX56" s="4"/>
      <c r="CY56" s="4"/>
      <c r="CZ56" s="10"/>
      <c r="DA56" s="4"/>
      <c r="DB56" s="4"/>
      <c r="DC56" s="4"/>
      <c r="DD56" s="4"/>
      <c r="DE56" s="4"/>
      <c r="DF56" s="4"/>
      <c r="DG56" s="4"/>
      <c r="DH56" s="4"/>
      <c r="DI56" s="10"/>
    </row>
    <row r="57" spans="1:113">
      <c r="A57" s="2" t="str">
        <f>INDEX(Map!$A$6:$B$70,MATCH('FY10 Essbase'!C57,Map!$A$6:$A$70,0),2)</f>
        <v>COLODV</v>
      </c>
      <c r="B57" s="17"/>
      <c r="C57" s="3" t="s">
        <v>109</v>
      </c>
      <c r="D57" s="3" t="s">
        <v>111</v>
      </c>
      <c r="E57" s="10"/>
      <c r="F57" s="4">
        <v>6288966.7699999996</v>
      </c>
      <c r="G57" s="4">
        <v>571050.05000000005</v>
      </c>
      <c r="H57" s="4">
        <v>14969665.640000001</v>
      </c>
      <c r="I57" s="4">
        <v>1359273.89</v>
      </c>
      <c r="J57" s="4">
        <v>5393455.3700000001</v>
      </c>
      <c r="K57" s="5">
        <v>0</v>
      </c>
      <c r="L57" s="4">
        <v>489735.92</v>
      </c>
      <c r="M57" s="4">
        <v>15352114.000000002</v>
      </c>
      <c r="N57" s="10"/>
      <c r="O57" s="4">
        <v>6288966.7699999996</v>
      </c>
      <c r="P57" s="4">
        <v>571050.05000000005</v>
      </c>
      <c r="Q57" s="4">
        <v>14969665.640000001</v>
      </c>
      <c r="R57" s="4">
        <v>1359273.89</v>
      </c>
      <c r="S57" s="4">
        <v>5393455.3700000001</v>
      </c>
      <c r="T57" s="5">
        <v>0</v>
      </c>
      <c r="U57" s="4">
        <v>489735.92</v>
      </c>
      <c r="V57" s="4">
        <v>15352114.000000002</v>
      </c>
      <c r="W57" s="10"/>
      <c r="X57" s="4">
        <v>6288966.7699999996</v>
      </c>
      <c r="Y57" s="4">
        <v>571050.05000000005</v>
      </c>
      <c r="Z57" s="4">
        <v>14969665.640000001</v>
      </c>
      <c r="AA57" s="4">
        <v>1359273.89</v>
      </c>
      <c r="AB57" s="4">
        <v>5393455.3700000001</v>
      </c>
      <c r="AC57" s="5">
        <v>0</v>
      </c>
      <c r="AD57" s="4">
        <v>489735.92</v>
      </c>
      <c r="AE57" s="4">
        <v>15352114.000000002</v>
      </c>
      <c r="AF57" s="10"/>
      <c r="AG57" s="4">
        <v>6288966.7699999996</v>
      </c>
      <c r="AH57" s="4">
        <v>571050.05000000005</v>
      </c>
      <c r="AI57" s="4">
        <v>14969665.640000001</v>
      </c>
      <c r="AJ57" s="4">
        <v>1359273.89</v>
      </c>
      <c r="AK57" s="4">
        <v>5393455.3700000001</v>
      </c>
      <c r="AL57" s="5">
        <v>0</v>
      </c>
      <c r="AM57" s="4">
        <v>489735.92</v>
      </c>
      <c r="AN57" s="4">
        <v>15352114.000000002</v>
      </c>
      <c r="AO57" s="10"/>
      <c r="AP57" s="4">
        <v>6288966.7699999996</v>
      </c>
      <c r="AQ57" s="4">
        <v>571050.05000000005</v>
      </c>
      <c r="AR57" s="4">
        <v>14969665.640000001</v>
      </c>
      <c r="AS57" s="4">
        <v>1359273.89</v>
      </c>
      <c r="AT57" s="4">
        <v>5393455.3700000001</v>
      </c>
      <c r="AU57" s="5">
        <v>0</v>
      </c>
      <c r="AV57" s="4">
        <v>489735.92</v>
      </c>
      <c r="AW57" s="4">
        <v>15352114.000000002</v>
      </c>
      <c r="AX57" s="10"/>
      <c r="AY57" s="4">
        <v>6288966.7699999996</v>
      </c>
      <c r="AZ57" s="4">
        <v>571050.05000000005</v>
      </c>
      <c r="BA57" s="4">
        <v>14969665.640000001</v>
      </c>
      <c r="BB57" s="4">
        <v>1359273.89</v>
      </c>
      <c r="BC57" s="4">
        <v>5393455.3700000001</v>
      </c>
      <c r="BD57" s="5">
        <v>0</v>
      </c>
      <c r="BE57" s="4">
        <v>489735.92</v>
      </c>
      <c r="BF57" s="4">
        <v>15352114.000000002</v>
      </c>
      <c r="BG57" s="10"/>
      <c r="BH57" s="4">
        <v>6288966.7699999996</v>
      </c>
      <c r="BI57" s="4">
        <v>571050.05000000005</v>
      </c>
      <c r="BJ57" s="4">
        <v>14969665.640000001</v>
      </c>
      <c r="BK57" s="4">
        <v>1359273.89</v>
      </c>
      <c r="BL57" s="4">
        <v>5393455.3700000001</v>
      </c>
      <c r="BM57" s="5">
        <v>0</v>
      </c>
      <c r="BN57" s="4">
        <v>489735.92</v>
      </c>
      <c r="BO57" s="4">
        <v>15352114.000000002</v>
      </c>
      <c r="BP57" s="10"/>
      <c r="BQ57" s="4">
        <v>6288966.7699999996</v>
      </c>
      <c r="BR57" s="4">
        <v>571050.05000000005</v>
      </c>
      <c r="BS57" s="4">
        <v>14969665.640000001</v>
      </c>
      <c r="BT57" s="4">
        <v>1359273.89</v>
      </c>
      <c r="BU57" s="4">
        <v>5393455.3700000001</v>
      </c>
      <c r="BV57" s="5">
        <v>0</v>
      </c>
      <c r="BW57" s="4">
        <v>489735.92</v>
      </c>
      <c r="BX57" s="4">
        <v>15352114.000000002</v>
      </c>
      <c r="BY57" s="10"/>
      <c r="BZ57" s="4">
        <v>6288966.7699999996</v>
      </c>
      <c r="CA57" s="4">
        <v>571050.05000000005</v>
      </c>
      <c r="CB57" s="4">
        <v>17537381.030000001</v>
      </c>
      <c r="CC57" s="4">
        <v>1592427.29</v>
      </c>
      <c r="CD57" s="4">
        <v>5393455.3700000001</v>
      </c>
      <c r="CE57" s="5">
        <v>0</v>
      </c>
      <c r="CF57" s="4">
        <v>489735.92</v>
      </c>
      <c r="CG57" s="4">
        <v>18152982.790000003</v>
      </c>
      <c r="CH57" s="10"/>
      <c r="CI57" s="4">
        <v>6288966.7699999996</v>
      </c>
      <c r="CJ57" s="4">
        <v>571050.05000000005</v>
      </c>
      <c r="CK57" s="4">
        <v>17537381.030000001</v>
      </c>
      <c r="CL57" s="4">
        <v>1592427.29</v>
      </c>
      <c r="CM57" s="4">
        <v>5393455.3700000001</v>
      </c>
      <c r="CN57" s="5">
        <v>0</v>
      </c>
      <c r="CO57" s="4">
        <v>489735.92</v>
      </c>
      <c r="CP57" s="4">
        <v>18152982.790000003</v>
      </c>
      <c r="CQ57" s="10"/>
      <c r="CR57" s="4">
        <v>6288966.7699999996</v>
      </c>
      <c r="CS57" s="4">
        <v>571050.05000000005</v>
      </c>
      <c r="CT57" s="4">
        <v>17537381.030000001</v>
      </c>
      <c r="CU57" s="4">
        <v>1592427.29</v>
      </c>
      <c r="CV57" s="4">
        <v>5393455.3700000001</v>
      </c>
      <c r="CW57" s="5">
        <v>0</v>
      </c>
      <c r="CX57" s="4">
        <v>489735.92</v>
      </c>
      <c r="CY57" s="4">
        <v>18152982.790000003</v>
      </c>
      <c r="CZ57" s="10"/>
      <c r="DA57" s="4">
        <v>1865540.98</v>
      </c>
      <c r="DB57" s="4">
        <v>169394.64</v>
      </c>
      <c r="DC57" s="4">
        <v>20271928.109999999</v>
      </c>
      <c r="DD57" s="4">
        <v>1840729.32</v>
      </c>
      <c r="DE57" s="4">
        <v>1306361.98</v>
      </c>
      <c r="DF57" s="5">
        <v>0</v>
      </c>
      <c r="DG57" s="4">
        <v>118620.13</v>
      </c>
      <c r="DH57" s="4">
        <v>21502703.919999998</v>
      </c>
      <c r="DI57" s="10"/>
    </row>
    <row r="58" spans="1:113">
      <c r="A58" s="2" t="str">
        <f>INDEX(Map!$A$6:$B$70,MATCH('FY10 Essbase'!C58,Map!$A$6:$A$70,0),2)</f>
        <v>KANSDV</v>
      </c>
      <c r="B58" s="17"/>
      <c r="C58" s="3" t="s">
        <v>110</v>
      </c>
      <c r="D58" s="3" t="s">
        <v>112</v>
      </c>
      <c r="E58" s="10"/>
      <c r="F58" s="4">
        <v>-24625.58</v>
      </c>
      <c r="G58" s="4">
        <v>-2236.0500000000002</v>
      </c>
      <c r="H58" s="4">
        <v>26764892.469999999</v>
      </c>
      <c r="I58" s="4">
        <v>2430302.7400000002</v>
      </c>
      <c r="J58" s="4">
        <v>2005686.21</v>
      </c>
      <c r="K58" s="5">
        <v>0</v>
      </c>
      <c r="L58" s="4">
        <v>182120.09</v>
      </c>
      <c r="M58" s="4">
        <v>31409863.140000001</v>
      </c>
      <c r="N58" s="10"/>
      <c r="O58" s="4">
        <v>-24625.58</v>
      </c>
      <c r="P58" s="4">
        <v>-2236.0500000000002</v>
      </c>
      <c r="Q58" s="4">
        <v>26764892.469999999</v>
      </c>
      <c r="R58" s="4">
        <v>2430302.7400000002</v>
      </c>
      <c r="S58" s="4">
        <v>2005686.21</v>
      </c>
      <c r="T58" s="5">
        <v>0</v>
      </c>
      <c r="U58" s="4">
        <v>182120.09</v>
      </c>
      <c r="V58" s="4">
        <v>31409863.140000001</v>
      </c>
      <c r="W58" s="10"/>
      <c r="X58" s="4">
        <v>-24625.58</v>
      </c>
      <c r="Y58" s="4">
        <v>-2236.0500000000002</v>
      </c>
      <c r="Z58" s="4">
        <v>26764892.469999999</v>
      </c>
      <c r="AA58" s="4">
        <v>2430302.7400000002</v>
      </c>
      <c r="AB58" s="4">
        <v>2005686.21</v>
      </c>
      <c r="AC58" s="5">
        <v>0</v>
      </c>
      <c r="AD58" s="4">
        <v>182120.09</v>
      </c>
      <c r="AE58" s="4">
        <v>31409863.140000001</v>
      </c>
      <c r="AF58" s="10"/>
      <c r="AG58" s="4">
        <v>-24625.58</v>
      </c>
      <c r="AH58" s="4">
        <v>-2236.0500000000002</v>
      </c>
      <c r="AI58" s="4">
        <v>26764892.469999999</v>
      </c>
      <c r="AJ58" s="4">
        <v>2430302.7400000002</v>
      </c>
      <c r="AK58" s="4">
        <v>2005686.21</v>
      </c>
      <c r="AL58" s="5">
        <v>0</v>
      </c>
      <c r="AM58" s="4">
        <v>182120.09</v>
      </c>
      <c r="AN58" s="4">
        <v>31409863.140000001</v>
      </c>
      <c r="AO58" s="10"/>
      <c r="AP58" s="4">
        <v>-24625.58</v>
      </c>
      <c r="AQ58" s="4">
        <v>-2236.0500000000002</v>
      </c>
      <c r="AR58" s="4">
        <v>26764892.469999999</v>
      </c>
      <c r="AS58" s="4">
        <v>2430302.7400000002</v>
      </c>
      <c r="AT58" s="4">
        <v>2005686.21</v>
      </c>
      <c r="AU58" s="5">
        <v>0</v>
      </c>
      <c r="AV58" s="4">
        <v>182120.09</v>
      </c>
      <c r="AW58" s="4">
        <v>31409863.140000001</v>
      </c>
      <c r="AX58" s="10"/>
      <c r="AY58" s="4">
        <v>-24625.58</v>
      </c>
      <c r="AZ58" s="4">
        <v>-2236.0500000000002</v>
      </c>
      <c r="BA58" s="4">
        <v>26764892.469999999</v>
      </c>
      <c r="BB58" s="4">
        <v>2430302.7400000002</v>
      </c>
      <c r="BC58" s="4">
        <v>2005686.21</v>
      </c>
      <c r="BD58" s="5">
        <v>0</v>
      </c>
      <c r="BE58" s="4">
        <v>182120.09</v>
      </c>
      <c r="BF58" s="4">
        <v>31409863.140000001</v>
      </c>
      <c r="BG58" s="10"/>
      <c r="BH58" s="4">
        <v>-24625.58</v>
      </c>
      <c r="BI58" s="4">
        <v>-2236.0500000000002</v>
      </c>
      <c r="BJ58" s="4">
        <v>26764892.469999999</v>
      </c>
      <c r="BK58" s="4">
        <v>2430302.7400000002</v>
      </c>
      <c r="BL58" s="4">
        <v>2005686.21</v>
      </c>
      <c r="BM58" s="5">
        <v>0</v>
      </c>
      <c r="BN58" s="4">
        <v>182120.09</v>
      </c>
      <c r="BO58" s="4">
        <v>31409863.140000001</v>
      </c>
      <c r="BP58" s="10"/>
      <c r="BQ58" s="4">
        <v>-24625.58</v>
      </c>
      <c r="BR58" s="4">
        <v>-2236.0500000000002</v>
      </c>
      <c r="BS58" s="4">
        <v>26764892.469999999</v>
      </c>
      <c r="BT58" s="4">
        <v>2430302.7400000002</v>
      </c>
      <c r="BU58" s="4">
        <v>2005686.21</v>
      </c>
      <c r="BV58" s="5">
        <v>0</v>
      </c>
      <c r="BW58" s="4">
        <v>182120.09</v>
      </c>
      <c r="BX58" s="4">
        <v>31409863.140000001</v>
      </c>
      <c r="BY58" s="10"/>
      <c r="BZ58" s="4">
        <v>-25298.21</v>
      </c>
      <c r="CA58" s="4">
        <v>-2297.13</v>
      </c>
      <c r="CB58" s="4">
        <v>32997193.190000001</v>
      </c>
      <c r="CC58" s="4">
        <v>2996207.4</v>
      </c>
      <c r="CD58" s="4">
        <v>2005686.21</v>
      </c>
      <c r="CE58" s="5">
        <v>0</v>
      </c>
      <c r="CF58" s="4">
        <v>182120.09</v>
      </c>
      <c r="CG58" s="4">
        <v>38208802.229999997</v>
      </c>
      <c r="CH58" s="10"/>
      <c r="CI58" s="4">
        <v>-25298.21</v>
      </c>
      <c r="CJ58" s="4">
        <v>-2297.13</v>
      </c>
      <c r="CK58" s="4">
        <v>32997193.190000001</v>
      </c>
      <c r="CL58" s="4">
        <v>2996207.4</v>
      </c>
      <c r="CM58" s="4">
        <v>2005686.21</v>
      </c>
      <c r="CN58" s="5">
        <v>0</v>
      </c>
      <c r="CO58" s="4">
        <v>182120.09</v>
      </c>
      <c r="CP58" s="4">
        <v>38208802.229999997</v>
      </c>
      <c r="CQ58" s="10"/>
      <c r="CR58" s="4">
        <v>-25298.21</v>
      </c>
      <c r="CS58" s="4">
        <v>-2297.13</v>
      </c>
      <c r="CT58" s="4">
        <v>32997193.190000001</v>
      </c>
      <c r="CU58" s="4">
        <v>2996207.4</v>
      </c>
      <c r="CV58" s="4">
        <v>2005686.21</v>
      </c>
      <c r="CW58" s="5">
        <v>0</v>
      </c>
      <c r="CX58" s="4">
        <v>182120.09</v>
      </c>
      <c r="CY58" s="4">
        <v>38208802.229999997</v>
      </c>
      <c r="CZ58" s="10"/>
      <c r="DA58" s="4">
        <v>-39810.21</v>
      </c>
      <c r="DB58" s="4">
        <v>-3614.84</v>
      </c>
      <c r="DC58" s="4">
        <v>36796733.149999999</v>
      </c>
      <c r="DD58" s="4">
        <v>3341212.8</v>
      </c>
      <c r="DE58" s="4">
        <v>2363400.42</v>
      </c>
      <c r="DF58" s="5">
        <v>0</v>
      </c>
      <c r="DG58" s="4">
        <v>214601.22</v>
      </c>
      <c r="DH58" s="4">
        <v>42759372.639999993</v>
      </c>
      <c r="DI58" s="10"/>
    </row>
    <row r="59" spans="1:113">
      <c r="B59" s="17"/>
      <c r="C59" s="3"/>
      <c r="D59" s="3"/>
      <c r="E59" s="10"/>
      <c r="F59" s="4"/>
      <c r="G59" s="4"/>
      <c r="H59" s="4"/>
      <c r="I59" s="4"/>
      <c r="J59" s="4"/>
      <c r="K59" s="5"/>
      <c r="L59" s="4"/>
      <c r="M59" s="4"/>
      <c r="N59" s="10"/>
      <c r="O59" s="4"/>
      <c r="P59" s="4"/>
      <c r="Q59" s="4"/>
      <c r="R59" s="4"/>
      <c r="S59" s="4"/>
      <c r="T59" s="5"/>
      <c r="U59" s="4"/>
      <c r="V59" s="4"/>
      <c r="W59" s="10"/>
      <c r="X59" s="4"/>
      <c r="Y59" s="4"/>
      <c r="Z59" s="4"/>
      <c r="AA59" s="4"/>
      <c r="AB59" s="4"/>
      <c r="AC59" s="5"/>
      <c r="AD59" s="4"/>
      <c r="AE59" s="4"/>
      <c r="AF59" s="10"/>
      <c r="AG59" s="4"/>
      <c r="AH59" s="4"/>
      <c r="AI59" s="4"/>
      <c r="AJ59" s="4"/>
      <c r="AK59" s="4"/>
      <c r="AL59" s="5"/>
      <c r="AM59" s="4"/>
      <c r="AN59" s="4"/>
      <c r="AO59" s="10"/>
      <c r="AP59" s="4"/>
      <c r="AQ59" s="4"/>
      <c r="AR59" s="4"/>
      <c r="AS59" s="4"/>
      <c r="AT59" s="4"/>
      <c r="AU59" s="5"/>
      <c r="AV59" s="4"/>
      <c r="AW59" s="4"/>
      <c r="AX59" s="10"/>
      <c r="AY59" s="4"/>
      <c r="AZ59" s="4"/>
      <c r="BA59" s="4"/>
      <c r="BB59" s="4"/>
      <c r="BC59" s="4"/>
      <c r="BD59" s="5"/>
      <c r="BE59" s="4"/>
      <c r="BF59" s="4"/>
      <c r="BG59" s="10"/>
      <c r="BH59" s="4"/>
      <c r="BI59" s="4"/>
      <c r="BJ59" s="4"/>
      <c r="BK59" s="4"/>
      <c r="BL59" s="4"/>
      <c r="BM59" s="5"/>
      <c r="BN59" s="4"/>
      <c r="BO59" s="4"/>
      <c r="BP59" s="10"/>
      <c r="BQ59" s="4"/>
      <c r="BR59" s="4"/>
      <c r="BS59" s="4"/>
      <c r="BT59" s="4"/>
      <c r="BU59" s="4"/>
      <c r="BV59" s="5"/>
      <c r="BW59" s="4"/>
      <c r="BX59" s="4"/>
      <c r="BY59" s="10"/>
      <c r="BZ59" s="4"/>
      <c r="CA59" s="4"/>
      <c r="CB59" s="4"/>
      <c r="CC59" s="4"/>
      <c r="CD59" s="4"/>
      <c r="CE59" s="5"/>
      <c r="CF59" s="4"/>
      <c r="CG59" s="4"/>
      <c r="CH59" s="10"/>
      <c r="CI59" s="4"/>
      <c r="CJ59" s="4"/>
      <c r="CK59" s="4"/>
      <c r="CL59" s="4"/>
      <c r="CM59" s="4"/>
      <c r="CN59" s="5"/>
      <c r="CO59" s="4"/>
      <c r="CP59" s="4"/>
      <c r="CQ59" s="10"/>
      <c r="CR59" s="4"/>
      <c r="CS59" s="4"/>
      <c r="CT59" s="4"/>
      <c r="CU59" s="4"/>
      <c r="CV59" s="4"/>
      <c r="CW59" s="5"/>
      <c r="CX59" s="4"/>
      <c r="CY59" s="4"/>
      <c r="CZ59" s="10"/>
      <c r="DA59" s="4"/>
      <c r="DB59" s="4"/>
      <c r="DC59" s="4"/>
      <c r="DD59" s="4"/>
      <c r="DE59" s="4"/>
      <c r="DF59" s="5"/>
      <c r="DG59" s="4"/>
      <c r="DH59" s="4"/>
      <c r="DI59" s="10"/>
    </row>
    <row r="60" spans="1:113">
      <c r="B60" s="17"/>
      <c r="E60" s="11"/>
      <c r="N60" s="10"/>
      <c r="W60" s="10"/>
      <c r="AF60" s="10"/>
      <c r="AO60" s="10"/>
      <c r="AX60" s="10"/>
      <c r="BG60" s="10"/>
      <c r="BP60" s="10"/>
      <c r="BY60" s="10"/>
      <c r="CH60" s="10"/>
      <c r="CQ60" s="10"/>
      <c r="CZ60" s="10"/>
      <c r="DI60" s="10"/>
    </row>
    <row r="61" spans="1:113">
      <c r="A61" s="17"/>
      <c r="B61" s="17"/>
      <c r="C61" s="8" t="s">
        <v>115</v>
      </c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</row>
    <row r="62" spans="1:113">
      <c r="A62" s="2" t="str">
        <f>INDEX(Map!$A$6:$B$70,MATCH('FY10 Essbase'!C62,Map!$A$6:$A$70,0),2)</f>
        <v>011DIV</v>
      </c>
      <c r="C62" s="2" t="s">
        <v>113</v>
      </c>
      <c r="N62" s="4"/>
      <c r="W62" s="4"/>
      <c r="AF62" s="4"/>
      <c r="AO62" s="4"/>
      <c r="AX62" s="4"/>
      <c r="BG62" s="4"/>
      <c r="BP62" s="4"/>
      <c r="BY62" s="4"/>
      <c r="CH62" s="4"/>
      <c r="CQ62" s="4"/>
      <c r="CZ62" s="4"/>
      <c r="DI62" s="4"/>
    </row>
    <row r="63" spans="1:113">
      <c r="A63" s="2" t="str">
        <f>INDEX(Map!$A$6:$B$70,MATCH('FY10 Essbase'!C63,Map!$A$6:$A$70,0),2)</f>
        <v>171DIV</v>
      </c>
      <c r="C63" s="2" t="s">
        <v>120</v>
      </c>
      <c r="N63" s="4"/>
      <c r="W63" s="4"/>
      <c r="AF63" s="4"/>
      <c r="AO63" s="4"/>
      <c r="AX63" s="4"/>
      <c r="BG63" s="4"/>
      <c r="BP63" s="4"/>
      <c r="BY63" s="4"/>
      <c r="CH63" s="4"/>
      <c r="CQ63" s="4"/>
      <c r="CZ63" s="4"/>
      <c r="DI63" s="4"/>
    </row>
    <row r="64" spans="1:113">
      <c r="A64" s="2" t="str">
        <f>INDEX(Map!$A$6:$B$70,MATCH('FY10 Essbase'!C64,Map!$A$6:$A$70,0),2)</f>
        <v>990DIV</v>
      </c>
      <c r="C64" s="2" t="s">
        <v>118</v>
      </c>
      <c r="N64" s="4"/>
      <c r="W64" s="4"/>
      <c r="AF64" s="4"/>
      <c r="AO64" s="4"/>
      <c r="AX64" s="4"/>
      <c r="BG64" s="4"/>
      <c r="BP64" s="4"/>
      <c r="BY64" s="4"/>
      <c r="CH64" s="4"/>
      <c r="CQ64" s="4"/>
      <c r="CZ64" s="4"/>
      <c r="DI64" s="4"/>
    </row>
    <row r="65" spans="2:113">
      <c r="N65" s="4"/>
      <c r="W65" s="4"/>
      <c r="AF65" s="4"/>
      <c r="AO65" s="4"/>
      <c r="AX65" s="4"/>
      <c r="BG65" s="4"/>
      <c r="BP65" s="4"/>
      <c r="BY65" s="4"/>
      <c r="CH65" s="4"/>
      <c r="CQ65" s="4"/>
      <c r="CZ65" s="4"/>
      <c r="DI65" s="4"/>
    </row>
    <row r="66" spans="2:113">
      <c r="B66" s="2"/>
      <c r="N66" s="4"/>
      <c r="W66" s="4"/>
      <c r="AF66" s="4"/>
      <c r="AO66" s="4"/>
      <c r="AX66" s="4"/>
      <c r="BG66" s="4"/>
      <c r="BP66" s="4"/>
      <c r="BY66" s="4"/>
      <c r="CH66" s="4"/>
      <c r="CQ66" s="4"/>
      <c r="CZ66" s="4"/>
      <c r="DI66" s="4"/>
    </row>
  </sheetData>
  <sortState ref="C9:DH49">
    <sortCondition ref="C49"/>
  </sortState>
  <pageMargins left="0.7" right="0.7" top="0.75" bottom="0.75" header="0.3" footer="0.3"/>
  <customProperties>
    <customPr name="_pios_id" r:id="rId1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I75"/>
  <sheetViews>
    <sheetView workbookViewId="0">
      <selection activeCell="E39" sqref="E39"/>
    </sheetView>
  </sheetViews>
  <sheetFormatPr defaultRowHeight="12.75"/>
  <cols>
    <col min="1" max="1" width="9.140625" style="235"/>
    <col min="2" max="2" width="2.5703125" style="18" customWidth="1"/>
    <col min="3" max="3" width="9.140625" style="235"/>
    <col min="4" max="4" width="44.42578125" style="235" bestFit="1" customWidth="1"/>
    <col min="5" max="5" width="1.42578125" style="235" customWidth="1"/>
    <col min="6" max="6" width="14.7109375" style="235" bestFit="1" customWidth="1"/>
    <col min="7" max="7" width="13.5703125" style="235" bestFit="1" customWidth="1"/>
    <col min="8" max="8" width="16" style="235" bestFit="1" customWidth="1"/>
    <col min="9" max="9" width="13.7109375" style="235" bestFit="1" customWidth="1"/>
    <col min="10" max="10" width="14.5703125" style="235" bestFit="1" customWidth="1"/>
    <col min="11" max="11" width="9.5703125" style="235" bestFit="1" customWidth="1"/>
    <col min="12" max="12" width="13.7109375" style="235" bestFit="1" customWidth="1"/>
    <col min="13" max="13" width="15.42578125" style="235" bestFit="1" customWidth="1"/>
    <col min="14" max="14" width="1.42578125" style="235" customWidth="1"/>
    <col min="15" max="15" width="14.85546875" style="235" bestFit="1" customWidth="1"/>
    <col min="16" max="16" width="13.85546875" style="235" bestFit="1" customWidth="1"/>
    <col min="17" max="17" width="16.28515625" style="235" bestFit="1" customWidth="1"/>
    <col min="18" max="18" width="13.85546875" style="235" bestFit="1" customWidth="1"/>
    <col min="19" max="19" width="14.85546875" style="235" bestFit="1" customWidth="1"/>
    <col min="20" max="20" width="9.5703125" style="235" bestFit="1" customWidth="1"/>
    <col min="21" max="21" width="13.7109375" style="235" bestFit="1" customWidth="1"/>
    <col min="22" max="22" width="15.42578125" style="235" bestFit="1" customWidth="1"/>
    <col min="23" max="23" width="1.42578125" style="235" customWidth="1"/>
    <col min="24" max="24" width="14.85546875" style="235" bestFit="1" customWidth="1"/>
    <col min="25" max="25" width="13.85546875" style="235" bestFit="1" customWidth="1"/>
    <col min="26" max="26" width="16.28515625" style="235" bestFit="1" customWidth="1"/>
    <col min="27" max="27" width="13.85546875" style="235" bestFit="1" customWidth="1"/>
    <col min="28" max="28" width="14.85546875" style="235" bestFit="1" customWidth="1"/>
    <col min="29" max="29" width="9.5703125" style="235" bestFit="1" customWidth="1"/>
    <col min="30" max="30" width="13.7109375" style="235" bestFit="1" customWidth="1"/>
    <col min="31" max="31" width="16.28515625" style="235" bestFit="1" customWidth="1"/>
    <col min="32" max="32" width="1.42578125" style="235" customWidth="1"/>
    <col min="33" max="33" width="14.85546875" style="235" bestFit="1" customWidth="1"/>
    <col min="34" max="34" width="13.85546875" style="235" bestFit="1" customWidth="1"/>
    <col min="35" max="35" width="16.28515625" style="235" bestFit="1" customWidth="1"/>
    <col min="36" max="36" width="13.85546875" style="235" bestFit="1" customWidth="1"/>
    <col min="37" max="37" width="14.85546875" style="235" bestFit="1" customWidth="1"/>
    <col min="38" max="38" width="9.5703125" style="235" bestFit="1" customWidth="1"/>
    <col min="39" max="39" width="13.85546875" style="235" bestFit="1" customWidth="1"/>
    <col min="40" max="40" width="16.28515625" style="235" bestFit="1" customWidth="1"/>
    <col min="41" max="41" width="1.42578125" style="235" customWidth="1"/>
    <col min="42" max="42" width="14.85546875" style="235" bestFit="1" customWidth="1"/>
    <col min="43" max="43" width="13.85546875" style="235" bestFit="1" customWidth="1"/>
    <col min="44" max="44" width="16.28515625" style="235" bestFit="1" customWidth="1"/>
    <col min="45" max="45" width="13.85546875" style="235" bestFit="1" customWidth="1"/>
    <col min="46" max="46" width="14.85546875" style="235" bestFit="1" customWidth="1"/>
    <col min="47" max="47" width="11.85546875" style="235" bestFit="1" customWidth="1"/>
    <col min="48" max="48" width="13.85546875" style="235" bestFit="1" customWidth="1"/>
    <col min="49" max="49" width="16.28515625" style="235" bestFit="1" customWidth="1"/>
    <col min="50" max="50" width="1.42578125" style="235" customWidth="1"/>
    <col min="51" max="51" width="14.85546875" style="235" bestFit="1" customWidth="1"/>
    <col min="52" max="52" width="13.85546875" style="235" bestFit="1" customWidth="1"/>
    <col min="53" max="53" width="16.28515625" style="235" bestFit="1" customWidth="1"/>
    <col min="54" max="54" width="13.85546875" style="235" bestFit="1" customWidth="1"/>
    <col min="55" max="55" width="14.85546875" style="235" bestFit="1" customWidth="1"/>
    <col min="56" max="56" width="11.85546875" style="235" bestFit="1" customWidth="1"/>
    <col min="57" max="57" width="13.85546875" style="235" bestFit="1" customWidth="1"/>
    <col min="58" max="58" width="16.28515625" style="235" bestFit="1" customWidth="1"/>
    <col min="59" max="59" width="1.42578125" style="235" customWidth="1"/>
    <col min="60" max="60" width="14.85546875" style="235" bestFit="1" customWidth="1"/>
    <col min="61" max="61" width="13.85546875" style="235" bestFit="1" customWidth="1"/>
    <col min="62" max="62" width="16.28515625" style="235" bestFit="1" customWidth="1"/>
    <col min="63" max="63" width="13.85546875" style="235" bestFit="1" customWidth="1"/>
    <col min="64" max="64" width="14.85546875" style="235" bestFit="1" customWidth="1"/>
    <col min="65" max="65" width="11.85546875" style="235" bestFit="1" customWidth="1"/>
    <col min="66" max="66" width="13.85546875" style="235" bestFit="1" customWidth="1"/>
    <col min="67" max="67" width="16.28515625" style="235" bestFit="1" customWidth="1"/>
    <col min="68" max="68" width="1.42578125" style="235" customWidth="1"/>
    <col min="69" max="69" width="14.85546875" style="235" bestFit="1" customWidth="1"/>
    <col min="70" max="70" width="13.85546875" style="235" bestFit="1" customWidth="1"/>
    <col min="71" max="71" width="16.28515625" style="235" bestFit="1" customWidth="1"/>
    <col min="72" max="72" width="13.85546875" style="235" bestFit="1" customWidth="1"/>
    <col min="73" max="73" width="14.85546875" style="235" bestFit="1" customWidth="1"/>
    <col min="74" max="74" width="11.85546875" style="235" bestFit="1" customWidth="1"/>
    <col min="75" max="75" width="13.85546875" style="235" bestFit="1" customWidth="1"/>
    <col min="76" max="76" width="16.28515625" style="235" bestFit="1" customWidth="1"/>
    <col min="77" max="77" width="1.42578125" style="235" customWidth="1"/>
    <col min="78" max="78" width="14.85546875" style="235" bestFit="1" customWidth="1"/>
    <col min="79" max="79" width="13.85546875" style="235" bestFit="1" customWidth="1"/>
    <col min="80" max="80" width="16.28515625" style="235" bestFit="1" customWidth="1"/>
    <col min="81" max="81" width="13.85546875" style="235" bestFit="1" customWidth="1"/>
    <col min="82" max="82" width="14.85546875" style="235" bestFit="1" customWidth="1"/>
    <col min="83" max="83" width="11.85546875" style="235" bestFit="1" customWidth="1"/>
    <col min="84" max="84" width="13.85546875" style="235" bestFit="1" customWidth="1"/>
    <col min="85" max="85" width="16.28515625" style="235" bestFit="1" customWidth="1"/>
    <col min="86" max="86" width="1.42578125" style="235" customWidth="1"/>
    <col min="87" max="87" width="14.85546875" style="235" bestFit="1" customWidth="1"/>
    <col min="88" max="88" width="13.85546875" style="235" bestFit="1" customWidth="1"/>
    <col min="89" max="89" width="16.28515625" style="235" bestFit="1" customWidth="1"/>
    <col min="90" max="90" width="13.85546875" style="235" bestFit="1" customWidth="1"/>
    <col min="91" max="91" width="14.85546875" style="235" bestFit="1" customWidth="1"/>
    <col min="92" max="92" width="11.85546875" style="235" bestFit="1" customWidth="1"/>
    <col min="93" max="93" width="13.85546875" style="235" bestFit="1" customWidth="1"/>
    <col min="94" max="94" width="16.28515625" style="235" bestFit="1" customWidth="1"/>
    <col min="95" max="95" width="1.42578125" style="235" customWidth="1"/>
    <col min="96" max="96" width="14.85546875" style="235" bestFit="1" customWidth="1"/>
    <col min="97" max="97" width="13.85546875" style="235" bestFit="1" customWidth="1"/>
    <col min="98" max="98" width="16.28515625" style="235" bestFit="1" customWidth="1"/>
    <col min="99" max="99" width="13.85546875" style="235" bestFit="1" customWidth="1"/>
    <col min="100" max="100" width="14.85546875" style="235" bestFit="1" customWidth="1"/>
    <col min="101" max="101" width="9.5703125" style="235" bestFit="1" customWidth="1"/>
    <col min="102" max="102" width="13.85546875" style="235" bestFit="1" customWidth="1"/>
    <col min="103" max="103" width="16.28515625" style="235" bestFit="1" customWidth="1"/>
    <col min="104" max="104" width="1.42578125" style="235" customWidth="1"/>
    <col min="105" max="105" width="14.85546875" style="235" bestFit="1" customWidth="1"/>
    <col min="106" max="106" width="13.85546875" style="235" bestFit="1" customWidth="1"/>
    <col min="107" max="107" width="16.28515625" style="235" bestFit="1" customWidth="1"/>
    <col min="108" max="108" width="13.85546875" style="235" bestFit="1" customWidth="1"/>
    <col min="109" max="109" width="14.85546875" style="235" bestFit="1" customWidth="1"/>
    <col min="110" max="110" width="9.5703125" style="235" bestFit="1" customWidth="1"/>
    <col min="111" max="111" width="13.5703125" style="235" bestFit="1" customWidth="1"/>
    <col min="112" max="112" width="16.28515625" style="235" bestFit="1" customWidth="1"/>
    <col min="113" max="113" width="1.42578125" style="235" customWidth="1"/>
    <col min="114" max="16384" width="9.140625" style="235"/>
  </cols>
  <sheetData>
    <row r="1" spans="1:113">
      <c r="B1" s="17" t="s">
        <v>130</v>
      </c>
      <c r="D1" s="3" t="s">
        <v>4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5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6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721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B7" s="17"/>
      <c r="E7" s="21"/>
      <c r="F7" s="22" t="s">
        <v>7</v>
      </c>
      <c r="G7" s="22" t="s">
        <v>7</v>
      </c>
      <c r="H7" s="22" t="s">
        <v>7</v>
      </c>
      <c r="I7" s="22" t="s">
        <v>7</v>
      </c>
      <c r="J7" s="22" t="s">
        <v>7</v>
      </c>
      <c r="K7" s="22" t="s">
        <v>7</v>
      </c>
      <c r="L7" s="22" t="s">
        <v>7</v>
      </c>
      <c r="M7" s="22" t="s">
        <v>7</v>
      </c>
      <c r="N7" s="21"/>
      <c r="O7" s="22" t="s">
        <v>8</v>
      </c>
      <c r="P7" s="22" t="s">
        <v>8</v>
      </c>
      <c r="Q7" s="22" t="s">
        <v>8</v>
      </c>
      <c r="R7" s="22" t="s">
        <v>8</v>
      </c>
      <c r="S7" s="22" t="s">
        <v>8</v>
      </c>
      <c r="T7" s="22" t="s">
        <v>8</v>
      </c>
      <c r="U7" s="22" t="s">
        <v>8</v>
      </c>
      <c r="V7" s="22" t="s">
        <v>8</v>
      </c>
      <c r="W7" s="21"/>
      <c r="X7" s="22" t="s">
        <v>9</v>
      </c>
      <c r="Y7" s="22" t="s">
        <v>9</v>
      </c>
      <c r="Z7" s="22" t="s">
        <v>9</v>
      </c>
      <c r="AA7" s="22" t="s">
        <v>9</v>
      </c>
      <c r="AB7" s="22" t="s">
        <v>9</v>
      </c>
      <c r="AC7" s="22" t="s">
        <v>9</v>
      </c>
      <c r="AD7" s="22" t="s">
        <v>9</v>
      </c>
      <c r="AE7" s="22" t="s">
        <v>9</v>
      </c>
      <c r="AF7" s="21"/>
      <c r="AG7" s="22" t="s">
        <v>10</v>
      </c>
      <c r="AH7" s="22" t="s">
        <v>10</v>
      </c>
      <c r="AI7" s="22" t="s">
        <v>10</v>
      </c>
      <c r="AJ7" s="22" t="s">
        <v>10</v>
      </c>
      <c r="AK7" s="22" t="s">
        <v>10</v>
      </c>
      <c r="AL7" s="22" t="s">
        <v>10</v>
      </c>
      <c r="AM7" s="22" t="s">
        <v>10</v>
      </c>
      <c r="AN7" s="22" t="s">
        <v>10</v>
      </c>
      <c r="AO7" s="21"/>
      <c r="AP7" s="22" t="s">
        <v>11</v>
      </c>
      <c r="AQ7" s="22" t="s">
        <v>11</v>
      </c>
      <c r="AR7" s="22" t="s">
        <v>11</v>
      </c>
      <c r="AS7" s="22" t="s">
        <v>11</v>
      </c>
      <c r="AT7" s="22" t="s">
        <v>11</v>
      </c>
      <c r="AU7" s="22" t="s">
        <v>11</v>
      </c>
      <c r="AV7" s="22" t="s">
        <v>11</v>
      </c>
      <c r="AW7" s="22" t="s">
        <v>11</v>
      </c>
      <c r="AX7" s="21"/>
      <c r="AY7" s="22" t="s">
        <v>12</v>
      </c>
      <c r="AZ7" s="22" t="s">
        <v>12</v>
      </c>
      <c r="BA7" s="22" t="s">
        <v>12</v>
      </c>
      <c r="BB7" s="22" t="s">
        <v>12</v>
      </c>
      <c r="BC7" s="22" t="s">
        <v>12</v>
      </c>
      <c r="BD7" s="22" t="s">
        <v>12</v>
      </c>
      <c r="BE7" s="22" t="s">
        <v>12</v>
      </c>
      <c r="BF7" s="22" t="s">
        <v>12</v>
      </c>
      <c r="BG7" s="21"/>
      <c r="BH7" s="22" t="s">
        <v>13</v>
      </c>
      <c r="BI7" s="22" t="s">
        <v>13</v>
      </c>
      <c r="BJ7" s="22" t="s">
        <v>13</v>
      </c>
      <c r="BK7" s="22" t="s">
        <v>13</v>
      </c>
      <c r="BL7" s="22" t="s">
        <v>13</v>
      </c>
      <c r="BM7" s="22" t="s">
        <v>13</v>
      </c>
      <c r="BN7" s="22" t="s">
        <v>13</v>
      </c>
      <c r="BO7" s="22" t="s">
        <v>13</v>
      </c>
      <c r="BP7" s="21"/>
      <c r="BQ7" s="22" t="s">
        <v>1</v>
      </c>
      <c r="BR7" s="22" t="s">
        <v>1</v>
      </c>
      <c r="BS7" s="22" t="s">
        <v>1</v>
      </c>
      <c r="BT7" s="22" t="s">
        <v>1</v>
      </c>
      <c r="BU7" s="22" t="s">
        <v>1</v>
      </c>
      <c r="BV7" s="22" t="s">
        <v>1</v>
      </c>
      <c r="BW7" s="22" t="s">
        <v>1</v>
      </c>
      <c r="BX7" s="22" t="s">
        <v>1</v>
      </c>
      <c r="BY7" s="21"/>
      <c r="BZ7" s="22" t="s">
        <v>14</v>
      </c>
      <c r="CA7" s="22" t="s">
        <v>14</v>
      </c>
      <c r="CB7" s="22" t="s">
        <v>14</v>
      </c>
      <c r="CC7" s="22" t="s">
        <v>14</v>
      </c>
      <c r="CD7" s="22" t="s">
        <v>14</v>
      </c>
      <c r="CE7" s="22" t="s">
        <v>14</v>
      </c>
      <c r="CF7" s="22" t="s">
        <v>14</v>
      </c>
      <c r="CG7" s="22" t="s">
        <v>14</v>
      </c>
      <c r="CH7" s="21"/>
      <c r="CI7" s="22" t="s">
        <v>15</v>
      </c>
      <c r="CJ7" s="22" t="s">
        <v>15</v>
      </c>
      <c r="CK7" s="22" t="s">
        <v>15</v>
      </c>
      <c r="CL7" s="22" t="s">
        <v>15</v>
      </c>
      <c r="CM7" s="22" t="s">
        <v>15</v>
      </c>
      <c r="CN7" s="22" t="s">
        <v>15</v>
      </c>
      <c r="CO7" s="22" t="s">
        <v>15</v>
      </c>
      <c r="CP7" s="22" t="s">
        <v>15</v>
      </c>
      <c r="CQ7" s="21"/>
      <c r="CR7" s="22" t="s">
        <v>16</v>
      </c>
      <c r="CS7" s="22" t="s">
        <v>16</v>
      </c>
      <c r="CT7" s="22" t="s">
        <v>16</v>
      </c>
      <c r="CU7" s="22" t="s">
        <v>16</v>
      </c>
      <c r="CV7" s="22" t="s">
        <v>16</v>
      </c>
      <c r="CW7" s="22" t="s">
        <v>16</v>
      </c>
      <c r="CX7" s="22" t="s">
        <v>16</v>
      </c>
      <c r="CY7" s="22" t="s">
        <v>16</v>
      </c>
      <c r="CZ7" s="21"/>
      <c r="DA7" s="22" t="s">
        <v>17</v>
      </c>
      <c r="DB7" s="22" t="s">
        <v>17</v>
      </c>
      <c r="DC7" s="22" t="s">
        <v>17</v>
      </c>
      <c r="DD7" s="22" t="s">
        <v>17</v>
      </c>
      <c r="DE7" s="22" t="s">
        <v>17</v>
      </c>
      <c r="DF7" s="22" t="s">
        <v>17</v>
      </c>
      <c r="DG7" s="22" t="s">
        <v>17</v>
      </c>
      <c r="DH7" s="22" t="s">
        <v>17</v>
      </c>
      <c r="DI7" s="21"/>
    </row>
    <row r="8" spans="1:113" ht="38.25">
      <c r="A8" s="16" t="s">
        <v>129</v>
      </c>
      <c r="B8" s="17" t="s">
        <v>134</v>
      </c>
      <c r="E8" s="9"/>
      <c r="F8" s="1" t="s">
        <v>18</v>
      </c>
      <c r="G8" s="1" t="s">
        <v>19</v>
      </c>
      <c r="H8" s="1" t="s">
        <v>20</v>
      </c>
      <c r="I8" s="1" t="s">
        <v>21</v>
      </c>
      <c r="J8" s="1" t="s">
        <v>22</v>
      </c>
      <c r="K8" s="1" t="s">
        <v>23</v>
      </c>
      <c r="L8" s="1" t="s">
        <v>24</v>
      </c>
      <c r="M8" s="1" t="s">
        <v>2</v>
      </c>
      <c r="N8" s="9"/>
      <c r="O8" s="1" t="s">
        <v>18</v>
      </c>
      <c r="P8" s="1" t="s">
        <v>19</v>
      </c>
      <c r="Q8" s="1" t="s">
        <v>20</v>
      </c>
      <c r="R8" s="1" t="s">
        <v>21</v>
      </c>
      <c r="S8" s="1" t="s">
        <v>22</v>
      </c>
      <c r="T8" s="1" t="s">
        <v>23</v>
      </c>
      <c r="U8" s="1" t="s">
        <v>24</v>
      </c>
      <c r="V8" s="1" t="s">
        <v>2</v>
      </c>
      <c r="W8" s="9"/>
      <c r="X8" s="1" t="s">
        <v>18</v>
      </c>
      <c r="Y8" s="1" t="s">
        <v>19</v>
      </c>
      <c r="Z8" s="1" t="s">
        <v>20</v>
      </c>
      <c r="AA8" s="1" t="s">
        <v>21</v>
      </c>
      <c r="AB8" s="1" t="s">
        <v>22</v>
      </c>
      <c r="AC8" s="1" t="s">
        <v>23</v>
      </c>
      <c r="AD8" s="1" t="s">
        <v>24</v>
      </c>
      <c r="AE8" s="1" t="s">
        <v>2</v>
      </c>
      <c r="AF8" s="9"/>
      <c r="AG8" s="1" t="s">
        <v>18</v>
      </c>
      <c r="AH8" s="1" t="s">
        <v>19</v>
      </c>
      <c r="AI8" s="1" t="s">
        <v>20</v>
      </c>
      <c r="AJ8" s="1" t="s">
        <v>21</v>
      </c>
      <c r="AK8" s="1" t="s">
        <v>22</v>
      </c>
      <c r="AL8" s="1" t="s">
        <v>23</v>
      </c>
      <c r="AM8" s="1" t="s">
        <v>24</v>
      </c>
      <c r="AN8" s="1" t="s">
        <v>2</v>
      </c>
      <c r="AO8" s="9"/>
      <c r="AP8" s="1" t="s">
        <v>18</v>
      </c>
      <c r="AQ8" s="1" t="s">
        <v>19</v>
      </c>
      <c r="AR8" s="1" t="s">
        <v>20</v>
      </c>
      <c r="AS8" s="1" t="s">
        <v>21</v>
      </c>
      <c r="AT8" s="1" t="s">
        <v>22</v>
      </c>
      <c r="AU8" s="1" t="s">
        <v>23</v>
      </c>
      <c r="AV8" s="1" t="s">
        <v>24</v>
      </c>
      <c r="AW8" s="1" t="s">
        <v>2</v>
      </c>
      <c r="AX8" s="9"/>
      <c r="AY8" s="1" t="s">
        <v>18</v>
      </c>
      <c r="AZ8" s="1" t="s">
        <v>19</v>
      </c>
      <c r="BA8" s="1" t="s">
        <v>20</v>
      </c>
      <c r="BB8" s="1" t="s">
        <v>21</v>
      </c>
      <c r="BC8" s="1" t="s">
        <v>22</v>
      </c>
      <c r="BD8" s="1" t="s">
        <v>23</v>
      </c>
      <c r="BE8" s="1" t="s">
        <v>24</v>
      </c>
      <c r="BF8" s="1" t="s">
        <v>2</v>
      </c>
      <c r="BG8" s="9"/>
      <c r="BH8" s="1" t="s">
        <v>18</v>
      </c>
      <c r="BI8" s="1" t="s">
        <v>19</v>
      </c>
      <c r="BJ8" s="1" t="s">
        <v>20</v>
      </c>
      <c r="BK8" s="1" t="s">
        <v>21</v>
      </c>
      <c r="BL8" s="1" t="s">
        <v>22</v>
      </c>
      <c r="BM8" s="1" t="s">
        <v>23</v>
      </c>
      <c r="BN8" s="1" t="s">
        <v>24</v>
      </c>
      <c r="BO8" s="1" t="s">
        <v>2</v>
      </c>
      <c r="BP8" s="9"/>
      <c r="BQ8" s="1" t="s">
        <v>18</v>
      </c>
      <c r="BR8" s="1" t="s">
        <v>19</v>
      </c>
      <c r="BS8" s="1" t="s">
        <v>20</v>
      </c>
      <c r="BT8" s="1" t="s">
        <v>21</v>
      </c>
      <c r="BU8" s="1" t="s">
        <v>22</v>
      </c>
      <c r="BV8" s="1" t="s">
        <v>23</v>
      </c>
      <c r="BW8" s="1" t="s">
        <v>24</v>
      </c>
      <c r="BX8" s="1" t="s">
        <v>2</v>
      </c>
      <c r="BY8" s="9"/>
      <c r="BZ8" s="1" t="s">
        <v>18</v>
      </c>
      <c r="CA8" s="1" t="s">
        <v>19</v>
      </c>
      <c r="CB8" s="1" t="s">
        <v>20</v>
      </c>
      <c r="CC8" s="1" t="s">
        <v>21</v>
      </c>
      <c r="CD8" s="1" t="s">
        <v>22</v>
      </c>
      <c r="CE8" s="1" t="s">
        <v>23</v>
      </c>
      <c r="CF8" s="1" t="s">
        <v>24</v>
      </c>
      <c r="CG8" s="1" t="s">
        <v>2</v>
      </c>
      <c r="CH8" s="9"/>
      <c r="CI8" s="1" t="s">
        <v>18</v>
      </c>
      <c r="CJ8" s="1" t="s">
        <v>19</v>
      </c>
      <c r="CK8" s="1" t="s">
        <v>20</v>
      </c>
      <c r="CL8" s="1" t="s">
        <v>21</v>
      </c>
      <c r="CM8" s="1" t="s">
        <v>22</v>
      </c>
      <c r="CN8" s="1" t="s">
        <v>23</v>
      </c>
      <c r="CO8" s="1" t="s">
        <v>24</v>
      </c>
      <c r="CP8" s="1" t="s">
        <v>2</v>
      </c>
      <c r="CQ8" s="9"/>
      <c r="CR8" s="1" t="s">
        <v>18</v>
      </c>
      <c r="CS8" s="1" t="s">
        <v>19</v>
      </c>
      <c r="CT8" s="1" t="s">
        <v>20</v>
      </c>
      <c r="CU8" s="1" t="s">
        <v>21</v>
      </c>
      <c r="CV8" s="1" t="s">
        <v>22</v>
      </c>
      <c r="CW8" s="1" t="s">
        <v>23</v>
      </c>
      <c r="CX8" s="1" t="s">
        <v>24</v>
      </c>
      <c r="CY8" s="1" t="s">
        <v>2</v>
      </c>
      <c r="CZ8" s="9"/>
      <c r="DA8" s="1" t="s">
        <v>18</v>
      </c>
      <c r="DB8" s="1" t="s">
        <v>19</v>
      </c>
      <c r="DC8" s="1" t="s">
        <v>20</v>
      </c>
      <c r="DD8" s="1" t="s">
        <v>21</v>
      </c>
      <c r="DE8" s="1" t="s">
        <v>22</v>
      </c>
      <c r="DF8" s="1" t="s">
        <v>23</v>
      </c>
      <c r="DG8" s="1" t="s">
        <v>24</v>
      </c>
      <c r="DH8" s="1" t="s">
        <v>2</v>
      </c>
      <c r="DI8" s="9"/>
    </row>
    <row r="9" spans="1:113">
      <c r="A9" s="235" t="str">
        <f>INDEX(Map!$A$6:$B$70,MATCH('FY09 Essbase'!C9,Map!$A$6:$A$70,0),2)</f>
        <v>001DIV</v>
      </c>
      <c r="B9" s="17" t="s">
        <v>135</v>
      </c>
      <c r="C9" s="3" t="s">
        <v>79</v>
      </c>
      <c r="D9" s="3" t="s">
        <v>37</v>
      </c>
      <c r="E9" s="10"/>
      <c r="F9" s="4">
        <v>9233.24</v>
      </c>
      <c r="G9" s="4">
        <v>1277.94</v>
      </c>
      <c r="H9" s="4">
        <v>255206.46</v>
      </c>
      <c r="I9" s="4">
        <v>35322.160000000003</v>
      </c>
      <c r="J9" s="5">
        <v>0</v>
      </c>
      <c r="K9" s="5">
        <v>0</v>
      </c>
      <c r="L9" s="5">
        <v>0</v>
      </c>
      <c r="M9" s="4">
        <v>280017.44</v>
      </c>
      <c r="N9" s="10"/>
      <c r="O9" s="4">
        <v>9233.24</v>
      </c>
      <c r="P9" s="4">
        <v>1277.94</v>
      </c>
      <c r="Q9" s="4">
        <v>255206.46</v>
      </c>
      <c r="R9" s="4">
        <v>35322.160000000003</v>
      </c>
      <c r="S9" s="5">
        <v>0</v>
      </c>
      <c r="T9" s="5">
        <v>0</v>
      </c>
      <c r="U9" s="5">
        <v>0</v>
      </c>
      <c r="V9" s="4">
        <v>280017.44</v>
      </c>
      <c r="W9" s="10"/>
      <c r="X9" s="4">
        <v>9233.24</v>
      </c>
      <c r="Y9" s="4">
        <v>1277.94</v>
      </c>
      <c r="Z9" s="4">
        <v>255206.46</v>
      </c>
      <c r="AA9" s="4">
        <v>35322.160000000003</v>
      </c>
      <c r="AB9" s="5">
        <v>0</v>
      </c>
      <c r="AC9" s="5">
        <v>0</v>
      </c>
      <c r="AD9" s="5">
        <v>0</v>
      </c>
      <c r="AE9" s="4">
        <v>280017.44</v>
      </c>
      <c r="AF9" s="10"/>
      <c r="AG9" s="4">
        <v>9233.24</v>
      </c>
      <c r="AH9" s="4">
        <v>1277.94</v>
      </c>
      <c r="AI9" s="4">
        <v>255206.46</v>
      </c>
      <c r="AJ9" s="4">
        <v>35322.160000000003</v>
      </c>
      <c r="AK9" s="5">
        <v>0</v>
      </c>
      <c r="AL9" s="5">
        <v>0</v>
      </c>
      <c r="AM9" s="5">
        <v>0</v>
      </c>
      <c r="AN9" s="4">
        <v>280017.44</v>
      </c>
      <c r="AO9" s="10"/>
      <c r="AP9" s="4">
        <v>9233.24</v>
      </c>
      <c r="AQ9" s="4">
        <v>1277.94</v>
      </c>
      <c r="AR9" s="4">
        <v>255206.46</v>
      </c>
      <c r="AS9" s="4">
        <v>35322.160000000003</v>
      </c>
      <c r="AT9" s="5">
        <v>0</v>
      </c>
      <c r="AU9" s="5">
        <v>0</v>
      </c>
      <c r="AV9" s="5">
        <v>0</v>
      </c>
      <c r="AW9" s="4">
        <v>280017.44</v>
      </c>
      <c r="AX9" s="10"/>
      <c r="AY9" s="4">
        <v>9382.61</v>
      </c>
      <c r="AZ9" s="4">
        <v>851.96</v>
      </c>
      <c r="BA9" s="4">
        <v>259335.02</v>
      </c>
      <c r="BB9" s="4">
        <v>23548.11</v>
      </c>
      <c r="BC9" s="5">
        <v>0</v>
      </c>
      <c r="BD9" s="5">
        <v>0</v>
      </c>
      <c r="BE9" s="5">
        <v>0</v>
      </c>
      <c r="BF9" s="4">
        <v>272648.56</v>
      </c>
      <c r="BG9" s="10"/>
      <c r="BH9" s="4">
        <v>9382.61</v>
      </c>
      <c r="BI9" s="4">
        <v>851.96</v>
      </c>
      <c r="BJ9" s="4">
        <v>259335.02</v>
      </c>
      <c r="BK9" s="4">
        <v>23548.11</v>
      </c>
      <c r="BL9" s="5">
        <v>0</v>
      </c>
      <c r="BM9" s="5">
        <v>0</v>
      </c>
      <c r="BN9" s="5">
        <v>0</v>
      </c>
      <c r="BO9" s="4">
        <v>272648.56</v>
      </c>
      <c r="BP9" s="10"/>
      <c r="BQ9" s="4">
        <v>9382.61</v>
      </c>
      <c r="BR9" s="4">
        <v>851.96</v>
      </c>
      <c r="BS9" s="4">
        <v>259335.02</v>
      </c>
      <c r="BT9" s="4">
        <v>23548.11</v>
      </c>
      <c r="BU9" s="5">
        <v>0</v>
      </c>
      <c r="BV9" s="5">
        <v>0</v>
      </c>
      <c r="BW9" s="5">
        <v>0</v>
      </c>
      <c r="BX9" s="4">
        <v>272648.56</v>
      </c>
      <c r="BY9" s="10"/>
      <c r="BZ9" s="4">
        <v>9382.61</v>
      </c>
      <c r="CA9" s="4">
        <v>851.96</v>
      </c>
      <c r="CB9" s="4">
        <v>259335.02</v>
      </c>
      <c r="CC9" s="4">
        <v>23548.11</v>
      </c>
      <c r="CD9" s="5">
        <v>0</v>
      </c>
      <c r="CE9" s="5">
        <v>0</v>
      </c>
      <c r="CF9" s="5">
        <v>0</v>
      </c>
      <c r="CG9" s="4">
        <v>272648.56</v>
      </c>
      <c r="CH9" s="10"/>
      <c r="CI9" s="4">
        <v>9382.61</v>
      </c>
      <c r="CJ9" s="4">
        <v>851.96</v>
      </c>
      <c r="CK9" s="4">
        <v>259335.02</v>
      </c>
      <c r="CL9" s="4">
        <v>23548.11</v>
      </c>
      <c r="CM9" s="5">
        <v>0</v>
      </c>
      <c r="CN9" s="5">
        <v>0</v>
      </c>
      <c r="CO9" s="5">
        <v>0</v>
      </c>
      <c r="CP9" s="4">
        <v>272648.56</v>
      </c>
      <c r="CQ9" s="10"/>
      <c r="CR9" s="4">
        <v>9382.61</v>
      </c>
      <c r="CS9" s="4">
        <v>851.96</v>
      </c>
      <c r="CT9" s="4">
        <v>259335.02</v>
      </c>
      <c r="CU9" s="4">
        <v>23548.11</v>
      </c>
      <c r="CV9" s="5">
        <v>0</v>
      </c>
      <c r="CW9" s="5">
        <v>0</v>
      </c>
      <c r="CX9" s="5">
        <v>0</v>
      </c>
      <c r="CY9" s="4">
        <v>272648.56</v>
      </c>
      <c r="CZ9" s="10"/>
      <c r="DA9" s="4">
        <v>5713.15</v>
      </c>
      <c r="DB9" s="4">
        <v>518.76</v>
      </c>
      <c r="DC9" s="4">
        <v>36014.22</v>
      </c>
      <c r="DD9" s="4">
        <v>3270.16</v>
      </c>
      <c r="DE9" s="4">
        <v>-3669.47</v>
      </c>
      <c r="DF9" s="5">
        <v>0</v>
      </c>
      <c r="DG9" s="4">
        <v>-333.19</v>
      </c>
      <c r="DH9" s="4">
        <v>29049.81</v>
      </c>
      <c r="DI9" s="10"/>
    </row>
    <row r="10" spans="1:113">
      <c r="A10" s="235" t="str">
        <f>INDEX(Map!$A$6:$B$70,MATCH('FY09 Essbase'!C10,Map!$A$6:$A$70,0),2)</f>
        <v>002DIV</v>
      </c>
      <c r="B10" s="17" t="s">
        <v>136</v>
      </c>
      <c r="C10" s="3" t="s">
        <v>105</v>
      </c>
      <c r="D10" s="3" t="s">
        <v>63</v>
      </c>
      <c r="E10" s="11"/>
      <c r="F10" s="4">
        <v>38898205.920000002</v>
      </c>
      <c r="G10" s="4">
        <v>5383754.0800000001</v>
      </c>
      <c r="H10" s="4">
        <v>14448502.289999999</v>
      </c>
      <c r="I10" s="4">
        <v>1999762.75</v>
      </c>
      <c r="J10" s="4">
        <v>18697592.440000001</v>
      </c>
      <c r="K10" s="5">
        <v>0</v>
      </c>
      <c r="L10" s="4">
        <v>2648783.39</v>
      </c>
      <c r="M10" s="4">
        <v>-6487319.1300000027</v>
      </c>
      <c r="N10" s="10"/>
      <c r="O10" s="4">
        <v>38898205.920000002</v>
      </c>
      <c r="P10" s="4">
        <v>5383754.0800000001</v>
      </c>
      <c r="Q10" s="4">
        <v>14448502.289999999</v>
      </c>
      <c r="R10" s="4">
        <v>1999762.75</v>
      </c>
      <c r="S10" s="4">
        <v>17405545.390000001</v>
      </c>
      <c r="T10" s="5">
        <v>0</v>
      </c>
      <c r="U10" s="4">
        <v>2545476.61</v>
      </c>
      <c r="V10" s="4">
        <v>-7882672.9600000009</v>
      </c>
      <c r="W10" s="10"/>
      <c r="X10" s="4">
        <v>43023920.920000002</v>
      </c>
      <c r="Y10" s="4">
        <v>5954779.0800000001</v>
      </c>
      <c r="Z10" s="4">
        <v>16109907.289999999</v>
      </c>
      <c r="AA10" s="4">
        <v>2142168.75</v>
      </c>
      <c r="AB10" s="4">
        <v>17796556.98</v>
      </c>
      <c r="AC10" s="5">
        <v>0</v>
      </c>
      <c r="AD10" s="4">
        <v>2586432.0099999998</v>
      </c>
      <c r="AE10" s="4">
        <v>-10343634.969999999</v>
      </c>
      <c r="AF10" s="10"/>
      <c r="AG10" s="4">
        <v>43023920.920000002</v>
      </c>
      <c r="AH10" s="4">
        <v>5954779.0800000001</v>
      </c>
      <c r="AI10" s="4">
        <v>16109907.289999999</v>
      </c>
      <c r="AJ10" s="4">
        <v>2142168.75</v>
      </c>
      <c r="AK10" s="4">
        <v>17597434.850000001</v>
      </c>
      <c r="AL10" s="5">
        <v>0</v>
      </c>
      <c r="AM10" s="4">
        <v>2576804.5099999998</v>
      </c>
      <c r="AN10" s="4">
        <v>-10552384.600000001</v>
      </c>
      <c r="AO10" s="10"/>
      <c r="AP10" s="4">
        <v>43023920.920000002</v>
      </c>
      <c r="AQ10" s="4">
        <v>5954779.0800000001</v>
      </c>
      <c r="AR10" s="4">
        <v>16109907.289999999</v>
      </c>
      <c r="AS10" s="4">
        <v>2142168.75</v>
      </c>
      <c r="AT10" s="4">
        <v>17201529.510000002</v>
      </c>
      <c r="AU10" s="5">
        <v>0</v>
      </c>
      <c r="AV10" s="4">
        <v>2550309.87</v>
      </c>
      <c r="AW10" s="4">
        <v>-10974784.579999998</v>
      </c>
      <c r="AX10" s="10"/>
      <c r="AY10" s="4">
        <v>43719933.880000003</v>
      </c>
      <c r="AZ10" s="4">
        <v>3969852.39</v>
      </c>
      <c r="BA10" s="4">
        <v>10796361.789999999</v>
      </c>
      <c r="BB10" s="4">
        <v>1111125.17</v>
      </c>
      <c r="BC10" s="4">
        <v>18844301.239999998</v>
      </c>
      <c r="BD10" s="5">
        <v>0</v>
      </c>
      <c r="BE10" s="4">
        <v>1711033.52</v>
      </c>
      <c r="BF10" s="4">
        <v>-15226964.550000006</v>
      </c>
      <c r="BG10" s="10"/>
      <c r="BH10" s="4">
        <v>43719933.880000003</v>
      </c>
      <c r="BI10" s="4">
        <v>3969852.39</v>
      </c>
      <c r="BJ10" s="4">
        <v>10796361.789999999</v>
      </c>
      <c r="BK10" s="4">
        <v>1111125.17</v>
      </c>
      <c r="BL10" s="4">
        <v>19631448.710000001</v>
      </c>
      <c r="BM10" s="5">
        <v>0</v>
      </c>
      <c r="BN10" s="4">
        <v>1779221.96</v>
      </c>
      <c r="BO10" s="4">
        <v>-14371628.640000002</v>
      </c>
      <c r="BP10" s="10"/>
      <c r="BQ10" s="4">
        <v>43719933.880000003</v>
      </c>
      <c r="BR10" s="4">
        <v>3969852.39</v>
      </c>
      <c r="BS10" s="4">
        <v>10796361.789999999</v>
      </c>
      <c r="BT10" s="4">
        <v>1111125.17</v>
      </c>
      <c r="BU10" s="4">
        <v>20247151.719999999</v>
      </c>
      <c r="BV10" s="5">
        <v>0</v>
      </c>
      <c r="BW10" s="4">
        <v>1832381.23</v>
      </c>
      <c r="BX10" s="4">
        <v>-13702766.360000005</v>
      </c>
      <c r="BY10" s="10"/>
      <c r="BZ10" s="4">
        <v>43719933.880000003</v>
      </c>
      <c r="CA10" s="4">
        <v>3969852.39</v>
      </c>
      <c r="CB10" s="4">
        <v>2661448.79</v>
      </c>
      <c r="CC10" s="4">
        <v>646273.17000000004</v>
      </c>
      <c r="CD10" s="4">
        <v>21424102.940000001</v>
      </c>
      <c r="CE10" s="5">
        <v>0</v>
      </c>
      <c r="CF10" s="4">
        <v>1937785.11</v>
      </c>
      <c r="CG10" s="4">
        <v>-21020176.260000002</v>
      </c>
      <c r="CH10" s="10"/>
      <c r="CI10" s="4">
        <v>43719933.880000003</v>
      </c>
      <c r="CJ10" s="4">
        <v>3969852.39</v>
      </c>
      <c r="CK10" s="4">
        <v>2661448.79</v>
      </c>
      <c r="CL10" s="4">
        <v>646273.17000000004</v>
      </c>
      <c r="CM10" s="4">
        <v>22098273.23</v>
      </c>
      <c r="CN10" s="5">
        <v>0</v>
      </c>
      <c r="CO10" s="4">
        <v>1979055.03</v>
      </c>
      <c r="CP10" s="4">
        <v>-20304736.050000001</v>
      </c>
      <c r="CQ10" s="10"/>
      <c r="CR10" s="4">
        <v>43719933.880000003</v>
      </c>
      <c r="CS10" s="4">
        <v>3969852.39</v>
      </c>
      <c r="CT10" s="4">
        <v>2661448.79</v>
      </c>
      <c r="CU10" s="4">
        <v>646273.17000000004</v>
      </c>
      <c r="CV10" s="4">
        <v>22385062.010000002</v>
      </c>
      <c r="CW10" s="5">
        <v>0</v>
      </c>
      <c r="CX10" s="4">
        <v>1997990.54</v>
      </c>
      <c r="CY10" s="4">
        <v>-19999011.760000002</v>
      </c>
      <c r="CZ10" s="10"/>
      <c r="DA10" s="4">
        <v>62604529.409999996</v>
      </c>
      <c r="DB10" s="4">
        <v>5684609.3899999997</v>
      </c>
      <c r="DC10" s="4">
        <v>25179752.870000001</v>
      </c>
      <c r="DD10" s="4">
        <v>2286369.0699999998</v>
      </c>
      <c r="DE10" s="4">
        <v>32544294.010000002</v>
      </c>
      <c r="DF10" s="5">
        <v>0</v>
      </c>
      <c r="DG10" s="4">
        <v>2955083.3</v>
      </c>
      <c r="DH10" s="4">
        <v>-5323639.5499999933</v>
      </c>
      <c r="DI10" s="10"/>
    </row>
    <row r="11" spans="1:113">
      <c r="A11" s="235" t="str">
        <f>INDEX(Map!$A$6:$B$70,MATCH('FY09 Essbase'!C11,Map!$A$6:$A$70,0),2)</f>
        <v>003DIV</v>
      </c>
      <c r="B11" s="17" t="s">
        <v>134</v>
      </c>
      <c r="C11" s="3" t="s">
        <v>77</v>
      </c>
      <c r="D11" s="3" t="s">
        <v>35</v>
      </c>
      <c r="E11" s="10"/>
      <c r="F11" s="4">
        <v>2683588.44</v>
      </c>
      <c r="G11" s="4">
        <v>371425.36</v>
      </c>
      <c r="H11" s="4">
        <v>11101128.189999999</v>
      </c>
      <c r="I11" s="4">
        <v>1536465.32</v>
      </c>
      <c r="J11" s="5">
        <v>2591909.6</v>
      </c>
      <c r="K11" s="5">
        <v>0</v>
      </c>
      <c r="L11" s="5">
        <v>358736.44</v>
      </c>
      <c r="M11" s="4">
        <v>12533225.75</v>
      </c>
      <c r="N11" s="10"/>
      <c r="O11" s="4">
        <v>2683588.44</v>
      </c>
      <c r="P11" s="4">
        <v>371425.36</v>
      </c>
      <c r="Q11" s="4">
        <v>11101128.189999999</v>
      </c>
      <c r="R11" s="4">
        <v>1536465.32</v>
      </c>
      <c r="S11" s="5">
        <v>2591909.6</v>
      </c>
      <c r="T11" s="5">
        <v>0</v>
      </c>
      <c r="U11" s="5">
        <v>358736.44</v>
      </c>
      <c r="V11" s="4">
        <v>12533225.75</v>
      </c>
      <c r="W11" s="10"/>
      <c r="X11" s="4">
        <v>2683588.44</v>
      </c>
      <c r="Y11" s="4">
        <v>371425.36</v>
      </c>
      <c r="Z11" s="4">
        <v>11101128.189999999</v>
      </c>
      <c r="AA11" s="4">
        <v>1536465.32</v>
      </c>
      <c r="AB11" s="5">
        <v>2591909.6</v>
      </c>
      <c r="AC11" s="5">
        <v>0</v>
      </c>
      <c r="AD11" s="5">
        <v>358736.44</v>
      </c>
      <c r="AE11" s="4">
        <v>12533225.75</v>
      </c>
      <c r="AF11" s="10"/>
      <c r="AG11" s="4">
        <v>2683588.44</v>
      </c>
      <c r="AH11" s="4">
        <v>371425.36</v>
      </c>
      <c r="AI11" s="4">
        <v>11101128.189999999</v>
      </c>
      <c r="AJ11" s="4">
        <v>1536465.32</v>
      </c>
      <c r="AK11" s="5">
        <v>2591909.6</v>
      </c>
      <c r="AL11" s="5">
        <v>0</v>
      </c>
      <c r="AM11" s="5">
        <v>358736.44</v>
      </c>
      <c r="AN11" s="4">
        <v>12533225.75</v>
      </c>
      <c r="AO11" s="10"/>
      <c r="AP11" s="4">
        <v>2683588.44</v>
      </c>
      <c r="AQ11" s="4">
        <v>371425.36</v>
      </c>
      <c r="AR11" s="4">
        <v>11101128.189999999</v>
      </c>
      <c r="AS11" s="4">
        <v>1536465.32</v>
      </c>
      <c r="AT11" s="5">
        <v>2591909.6</v>
      </c>
      <c r="AU11" s="5">
        <v>0</v>
      </c>
      <c r="AV11" s="5">
        <v>358736.44</v>
      </c>
      <c r="AW11" s="4">
        <v>12533225.75</v>
      </c>
      <c r="AX11" s="10"/>
      <c r="AY11" s="4">
        <v>2727001.79</v>
      </c>
      <c r="AZ11" s="4">
        <v>247616.91</v>
      </c>
      <c r="BA11" s="4">
        <v>11280715.050000001</v>
      </c>
      <c r="BB11" s="4">
        <v>1024310.21</v>
      </c>
      <c r="BC11" s="5">
        <v>2633839.83</v>
      </c>
      <c r="BD11" s="5">
        <v>0</v>
      </c>
      <c r="BE11" s="5">
        <v>239157.63</v>
      </c>
      <c r="BF11" s="4">
        <v>12203404.02</v>
      </c>
      <c r="BG11" s="10"/>
      <c r="BH11" s="4">
        <v>2727001.79</v>
      </c>
      <c r="BI11" s="4">
        <v>247616.91</v>
      </c>
      <c r="BJ11" s="4">
        <v>11280715.050000001</v>
      </c>
      <c r="BK11" s="4">
        <v>1024310.21</v>
      </c>
      <c r="BL11" s="5">
        <v>2633839.83</v>
      </c>
      <c r="BM11" s="5">
        <v>0</v>
      </c>
      <c r="BN11" s="5">
        <v>239157.63</v>
      </c>
      <c r="BO11" s="4">
        <v>12203404.02</v>
      </c>
      <c r="BP11" s="10"/>
      <c r="BQ11" s="4">
        <v>2727001.79</v>
      </c>
      <c r="BR11" s="4">
        <v>247616.91</v>
      </c>
      <c r="BS11" s="4">
        <v>11280715.050000001</v>
      </c>
      <c r="BT11" s="4">
        <v>1024310.21</v>
      </c>
      <c r="BU11" s="5">
        <v>2633839.83</v>
      </c>
      <c r="BV11" s="5">
        <v>0</v>
      </c>
      <c r="BW11" s="5">
        <v>239157.63</v>
      </c>
      <c r="BX11" s="4">
        <v>12203404.02</v>
      </c>
      <c r="BY11" s="10"/>
      <c r="BZ11" s="4">
        <v>2727001.79</v>
      </c>
      <c r="CA11" s="4">
        <v>247616.91</v>
      </c>
      <c r="CB11" s="4">
        <v>11280715.050000001</v>
      </c>
      <c r="CC11" s="4">
        <v>1024310.21</v>
      </c>
      <c r="CD11" s="5">
        <v>2633839.83</v>
      </c>
      <c r="CE11" s="5">
        <v>0</v>
      </c>
      <c r="CF11" s="5">
        <v>239157.63</v>
      </c>
      <c r="CG11" s="4">
        <v>12203404.02</v>
      </c>
      <c r="CH11" s="10"/>
      <c r="CI11" s="4">
        <v>2727001.79</v>
      </c>
      <c r="CJ11" s="4">
        <v>247616.91</v>
      </c>
      <c r="CK11" s="4">
        <v>11280715.050000001</v>
      </c>
      <c r="CL11" s="4">
        <v>1024310.21</v>
      </c>
      <c r="CM11" s="5">
        <v>2633839.83</v>
      </c>
      <c r="CN11" s="5">
        <v>0</v>
      </c>
      <c r="CO11" s="5">
        <v>239157.63</v>
      </c>
      <c r="CP11" s="4">
        <v>12203404.02</v>
      </c>
      <c r="CQ11" s="10"/>
      <c r="CR11" s="4">
        <v>2727001.79</v>
      </c>
      <c r="CS11" s="4">
        <v>247616.91</v>
      </c>
      <c r="CT11" s="4">
        <v>11280715.050000001</v>
      </c>
      <c r="CU11" s="4">
        <v>1024310.21</v>
      </c>
      <c r="CV11" s="5">
        <v>2633839.83</v>
      </c>
      <c r="CW11" s="5">
        <v>0</v>
      </c>
      <c r="CX11" s="5">
        <v>239157.63</v>
      </c>
      <c r="CY11" s="4">
        <v>12203404.02</v>
      </c>
      <c r="CZ11" s="10"/>
      <c r="DA11" s="4">
        <v>1599342.25</v>
      </c>
      <c r="DB11" s="4">
        <v>145223.29</v>
      </c>
      <c r="DC11" s="4">
        <v>12692837.880000001</v>
      </c>
      <c r="DD11" s="4">
        <v>1152533.6299999999</v>
      </c>
      <c r="DE11" s="5">
        <v>1394529.22</v>
      </c>
      <c r="DF11" s="5">
        <v>0</v>
      </c>
      <c r="DG11" s="5">
        <v>126625.88</v>
      </c>
      <c r="DH11" s="4">
        <v>13621961.07</v>
      </c>
      <c r="DI11" s="10"/>
    </row>
    <row r="12" spans="1:113">
      <c r="A12" s="235" t="str">
        <f>INDEX(Map!$A$6:$B$70,MATCH('FY09 Essbase'!C12,Map!$A$6:$A$70,0),2)</f>
        <v>004DIV</v>
      </c>
      <c r="B12" s="17" t="s">
        <v>135</v>
      </c>
      <c r="C12" s="3" t="s">
        <v>74</v>
      </c>
      <c r="D12" s="3" t="s">
        <v>32</v>
      </c>
      <c r="E12" s="10"/>
      <c r="F12" s="5">
        <v>388565.56</v>
      </c>
      <c r="G12" s="5">
        <v>53779.9</v>
      </c>
      <c r="H12" s="5">
        <v>140284.12</v>
      </c>
      <c r="I12" s="5">
        <v>19416.2</v>
      </c>
      <c r="J12" s="5">
        <v>366450.98</v>
      </c>
      <c r="K12" s="5">
        <v>0</v>
      </c>
      <c r="L12" s="5">
        <v>50719.1</v>
      </c>
      <c r="M12" s="5">
        <v>134524.93999999997</v>
      </c>
      <c r="N12" s="10"/>
      <c r="O12" s="5">
        <v>388565.56</v>
      </c>
      <c r="P12" s="5">
        <v>53779.9</v>
      </c>
      <c r="Q12" s="5">
        <v>140284.12</v>
      </c>
      <c r="R12" s="5">
        <v>19416.2</v>
      </c>
      <c r="S12" s="5">
        <v>366450.98</v>
      </c>
      <c r="T12" s="5">
        <v>0</v>
      </c>
      <c r="U12" s="5">
        <v>50719.1</v>
      </c>
      <c r="V12" s="5">
        <v>134524.93999999997</v>
      </c>
      <c r="W12" s="10"/>
      <c r="X12" s="5">
        <v>388565.56</v>
      </c>
      <c r="Y12" s="5">
        <v>53779.9</v>
      </c>
      <c r="Z12" s="5">
        <v>140284.12</v>
      </c>
      <c r="AA12" s="5">
        <v>19416.2</v>
      </c>
      <c r="AB12" s="5">
        <v>366450.98</v>
      </c>
      <c r="AC12" s="5">
        <v>0</v>
      </c>
      <c r="AD12" s="5">
        <v>50719.1</v>
      </c>
      <c r="AE12" s="5">
        <v>134524.93999999997</v>
      </c>
      <c r="AF12" s="10"/>
      <c r="AG12" s="5">
        <v>388565.56</v>
      </c>
      <c r="AH12" s="5">
        <v>53779.9</v>
      </c>
      <c r="AI12" s="5">
        <v>140284.12</v>
      </c>
      <c r="AJ12" s="5">
        <v>19416.2</v>
      </c>
      <c r="AK12" s="5">
        <v>366450.98</v>
      </c>
      <c r="AL12" s="5">
        <v>0</v>
      </c>
      <c r="AM12" s="5">
        <v>50719.1</v>
      </c>
      <c r="AN12" s="5">
        <v>134524.93999999997</v>
      </c>
      <c r="AO12" s="10"/>
      <c r="AP12" s="5">
        <v>388565.56</v>
      </c>
      <c r="AQ12" s="5">
        <v>53779.9</v>
      </c>
      <c r="AR12" s="5">
        <v>140284.12</v>
      </c>
      <c r="AS12" s="5">
        <v>19416.2</v>
      </c>
      <c r="AT12" s="5">
        <v>366450.98</v>
      </c>
      <c r="AU12" s="5">
        <v>0</v>
      </c>
      <c r="AV12" s="5">
        <v>50719.1</v>
      </c>
      <c r="AW12" s="5">
        <v>134524.93999999997</v>
      </c>
      <c r="AX12" s="10"/>
      <c r="AY12" s="5">
        <v>394851.52</v>
      </c>
      <c r="AZ12" s="5">
        <v>35853.269999999997</v>
      </c>
      <c r="BA12" s="5">
        <v>142553.54999999999</v>
      </c>
      <c r="BB12" s="5">
        <v>12944.13</v>
      </c>
      <c r="BC12" s="5">
        <v>372379.19</v>
      </c>
      <c r="BD12" s="5">
        <v>0</v>
      </c>
      <c r="BE12" s="5">
        <v>33812.730000000003</v>
      </c>
      <c r="BF12" s="5">
        <v>130984.80999999997</v>
      </c>
      <c r="BG12" s="10"/>
      <c r="BH12" s="5">
        <v>394851.52</v>
      </c>
      <c r="BI12" s="5">
        <v>35853.269999999997</v>
      </c>
      <c r="BJ12" s="5">
        <v>142553.54999999999</v>
      </c>
      <c r="BK12" s="5">
        <v>12944.13</v>
      </c>
      <c r="BL12" s="5">
        <v>372379.19</v>
      </c>
      <c r="BM12" s="5">
        <v>0</v>
      </c>
      <c r="BN12" s="5">
        <v>33812.730000000003</v>
      </c>
      <c r="BO12" s="5">
        <v>130984.80999999997</v>
      </c>
      <c r="BP12" s="10"/>
      <c r="BQ12" s="5">
        <v>394851.52</v>
      </c>
      <c r="BR12" s="5">
        <v>35853.269999999997</v>
      </c>
      <c r="BS12" s="5">
        <v>142553.54999999999</v>
      </c>
      <c r="BT12" s="5">
        <v>12944.13</v>
      </c>
      <c r="BU12" s="5">
        <v>372379.19</v>
      </c>
      <c r="BV12" s="5">
        <v>0</v>
      </c>
      <c r="BW12" s="5">
        <v>33812.730000000003</v>
      </c>
      <c r="BX12" s="5">
        <v>130984.80999999997</v>
      </c>
      <c r="BY12" s="10"/>
      <c r="BZ12" s="5">
        <v>394851.52</v>
      </c>
      <c r="CA12" s="5">
        <v>35853.269999999997</v>
      </c>
      <c r="CB12" s="4">
        <v>142553.54999999999</v>
      </c>
      <c r="CC12" s="4">
        <v>12944.13</v>
      </c>
      <c r="CD12" s="5">
        <v>372379.19</v>
      </c>
      <c r="CE12" s="5">
        <v>0</v>
      </c>
      <c r="CF12" s="5">
        <v>33812.730000000003</v>
      </c>
      <c r="CG12" s="4">
        <v>130984.80999999997</v>
      </c>
      <c r="CH12" s="10"/>
      <c r="CI12" s="5">
        <v>394851.52</v>
      </c>
      <c r="CJ12" s="5">
        <v>35853.269999999997</v>
      </c>
      <c r="CK12" s="4">
        <v>142553.54999999999</v>
      </c>
      <c r="CL12" s="4">
        <v>12944.13</v>
      </c>
      <c r="CM12" s="5">
        <v>372379.19</v>
      </c>
      <c r="CN12" s="5">
        <v>0</v>
      </c>
      <c r="CO12" s="5">
        <v>33812.730000000003</v>
      </c>
      <c r="CP12" s="4">
        <v>130984.80999999997</v>
      </c>
      <c r="CQ12" s="10"/>
      <c r="CR12" s="5">
        <v>394851.52</v>
      </c>
      <c r="CS12" s="5">
        <v>35853.269999999997</v>
      </c>
      <c r="CT12" s="4">
        <v>142553.54999999999</v>
      </c>
      <c r="CU12" s="4">
        <v>12944.13</v>
      </c>
      <c r="CV12" s="5">
        <v>372379.19</v>
      </c>
      <c r="CW12" s="5">
        <v>0</v>
      </c>
      <c r="CX12" s="5">
        <v>33812.730000000003</v>
      </c>
      <c r="CY12" s="4">
        <v>130984.80999999997</v>
      </c>
      <c r="CZ12" s="10"/>
      <c r="DA12" s="5">
        <v>443507.73</v>
      </c>
      <c r="DB12" s="5">
        <v>40271.339999999997</v>
      </c>
      <c r="DC12" s="4">
        <v>148103.88</v>
      </c>
      <c r="DD12" s="4">
        <v>13448.11</v>
      </c>
      <c r="DE12" s="5">
        <v>438380.72</v>
      </c>
      <c r="DF12" s="5">
        <v>0</v>
      </c>
      <c r="DG12" s="5">
        <v>39805.800000000003</v>
      </c>
      <c r="DH12" s="4">
        <v>155959.44</v>
      </c>
      <c r="DI12" s="10"/>
    </row>
    <row r="13" spans="1:113">
      <c r="A13" s="235" t="str">
        <f>INDEX(Map!$A$6:$B$70,MATCH('FY09 Essbase'!C13,Map!$A$6:$A$70,0),2)</f>
        <v>005DIV</v>
      </c>
      <c r="B13" s="17" t="s">
        <v>138</v>
      </c>
      <c r="C13" s="3" t="s">
        <v>88</v>
      </c>
      <c r="D13" s="3" t="s">
        <v>46</v>
      </c>
      <c r="E13" s="10"/>
      <c r="F13" s="4">
        <v>9530867.8900000006</v>
      </c>
      <c r="G13" s="4">
        <v>1319131.51</v>
      </c>
      <c r="H13" s="4">
        <v>26814538.199999999</v>
      </c>
      <c r="I13" s="4">
        <v>3711299.18</v>
      </c>
      <c r="J13" s="5">
        <v>7275633.9800000004</v>
      </c>
      <c r="K13" s="5">
        <v>0</v>
      </c>
      <c r="L13" s="5">
        <v>1006993.08</v>
      </c>
      <c r="M13" s="4">
        <v>27958465.039999999</v>
      </c>
      <c r="N13" s="10"/>
      <c r="O13" s="4">
        <v>9530867.8900000006</v>
      </c>
      <c r="P13" s="4">
        <v>1319131.51</v>
      </c>
      <c r="Q13" s="4">
        <v>26814538.199999999</v>
      </c>
      <c r="R13" s="4">
        <v>3711299.18</v>
      </c>
      <c r="S13" s="5">
        <v>7275633.9800000004</v>
      </c>
      <c r="T13" s="5">
        <v>0</v>
      </c>
      <c r="U13" s="5">
        <v>1006993.08</v>
      </c>
      <c r="V13" s="4">
        <v>27958465.039999999</v>
      </c>
      <c r="W13" s="10"/>
      <c r="X13" s="4">
        <v>9530867.8900000006</v>
      </c>
      <c r="Y13" s="4">
        <v>1319131.51</v>
      </c>
      <c r="Z13" s="4">
        <v>26814538.199999999</v>
      </c>
      <c r="AA13" s="4">
        <v>3711299.18</v>
      </c>
      <c r="AB13" s="5">
        <v>7275633.9800000004</v>
      </c>
      <c r="AC13" s="5">
        <v>0</v>
      </c>
      <c r="AD13" s="5">
        <v>1006993.08</v>
      </c>
      <c r="AE13" s="4">
        <v>27958465.039999999</v>
      </c>
      <c r="AF13" s="10"/>
      <c r="AG13" s="4">
        <v>9530867.8900000006</v>
      </c>
      <c r="AH13" s="4">
        <v>1319131.51</v>
      </c>
      <c r="AI13" s="4">
        <v>26814538.199999999</v>
      </c>
      <c r="AJ13" s="4">
        <v>3711299.18</v>
      </c>
      <c r="AK13" s="5">
        <v>7275633.9800000004</v>
      </c>
      <c r="AL13" s="5">
        <v>0</v>
      </c>
      <c r="AM13" s="5">
        <v>1006993.08</v>
      </c>
      <c r="AN13" s="4">
        <v>27958465.039999999</v>
      </c>
      <c r="AO13" s="10"/>
      <c r="AP13" s="4">
        <v>9530867.8900000006</v>
      </c>
      <c r="AQ13" s="4">
        <v>1319131.51</v>
      </c>
      <c r="AR13" s="4">
        <v>26814538.199999999</v>
      </c>
      <c r="AS13" s="4">
        <v>3711299.18</v>
      </c>
      <c r="AT13" s="5">
        <v>7275633.9800000004</v>
      </c>
      <c r="AU13" s="5">
        <v>0</v>
      </c>
      <c r="AV13" s="5">
        <v>1006993.08</v>
      </c>
      <c r="AW13" s="4">
        <v>27958465.039999999</v>
      </c>
      <c r="AX13" s="10"/>
      <c r="AY13" s="4">
        <v>9685052.0899999999</v>
      </c>
      <c r="AZ13" s="4">
        <v>879421.01</v>
      </c>
      <c r="BA13" s="4">
        <v>27248326.420000002</v>
      </c>
      <c r="BB13" s="4">
        <v>2474199.4500000002</v>
      </c>
      <c r="BC13" s="5">
        <v>7393334.4699999997</v>
      </c>
      <c r="BD13" s="5">
        <v>0</v>
      </c>
      <c r="BE13" s="5">
        <v>671328.72</v>
      </c>
      <c r="BF13" s="4">
        <v>27222715.960000001</v>
      </c>
      <c r="BG13" s="10"/>
      <c r="BH13" s="4">
        <v>9685052.0899999999</v>
      </c>
      <c r="BI13" s="4">
        <v>879421.01</v>
      </c>
      <c r="BJ13" s="4">
        <v>27248326.420000002</v>
      </c>
      <c r="BK13" s="4">
        <v>2474199.4500000002</v>
      </c>
      <c r="BL13" s="5">
        <v>7393334.4699999997</v>
      </c>
      <c r="BM13" s="5">
        <v>0</v>
      </c>
      <c r="BN13" s="5">
        <v>671328.72</v>
      </c>
      <c r="BO13" s="4">
        <v>27222715.960000001</v>
      </c>
      <c r="BP13" s="10"/>
      <c r="BQ13" s="4">
        <v>9685052.0899999999</v>
      </c>
      <c r="BR13" s="4">
        <v>879421.01</v>
      </c>
      <c r="BS13" s="4">
        <v>27248326.420000002</v>
      </c>
      <c r="BT13" s="4">
        <v>2474199.4500000002</v>
      </c>
      <c r="BU13" s="5">
        <v>7393334.4699999997</v>
      </c>
      <c r="BV13" s="5">
        <v>0</v>
      </c>
      <c r="BW13" s="5">
        <v>671328.72</v>
      </c>
      <c r="BX13" s="4">
        <v>27222715.960000001</v>
      </c>
      <c r="BY13" s="10"/>
      <c r="BZ13" s="4">
        <v>9685052.0899999999</v>
      </c>
      <c r="CA13" s="4">
        <v>879421.01</v>
      </c>
      <c r="CB13" s="4">
        <v>27248326.420000002</v>
      </c>
      <c r="CC13" s="4">
        <v>2474199.4500000002</v>
      </c>
      <c r="CD13" s="5">
        <v>7393334.4699999997</v>
      </c>
      <c r="CE13" s="5">
        <v>0</v>
      </c>
      <c r="CF13" s="5">
        <v>671328.72</v>
      </c>
      <c r="CG13" s="4">
        <v>27222715.960000001</v>
      </c>
      <c r="CH13" s="10"/>
      <c r="CI13" s="4">
        <v>9685052.0899999999</v>
      </c>
      <c r="CJ13" s="4">
        <v>879421.01</v>
      </c>
      <c r="CK13" s="5">
        <v>27248326.420000002</v>
      </c>
      <c r="CL13" s="5">
        <v>2474199.4500000002</v>
      </c>
      <c r="CM13" s="5">
        <v>7393334.4699999997</v>
      </c>
      <c r="CN13" s="5">
        <v>0</v>
      </c>
      <c r="CO13" s="5">
        <v>671328.72</v>
      </c>
      <c r="CP13" s="4">
        <v>27222715.960000001</v>
      </c>
      <c r="CQ13" s="10"/>
      <c r="CR13" s="4">
        <v>9685052.0899999999</v>
      </c>
      <c r="CS13" s="4">
        <v>879421.01</v>
      </c>
      <c r="CT13" s="5">
        <v>27248326.420000002</v>
      </c>
      <c r="CU13" s="5">
        <v>2474199.4500000002</v>
      </c>
      <c r="CV13" s="5">
        <v>7393334.4699999997</v>
      </c>
      <c r="CW13" s="5">
        <v>0</v>
      </c>
      <c r="CX13" s="5">
        <v>671328.72</v>
      </c>
      <c r="CY13" s="4">
        <v>27222715.960000001</v>
      </c>
      <c r="CZ13" s="10"/>
      <c r="DA13" s="4">
        <v>6772387.8300000001</v>
      </c>
      <c r="DB13" s="4">
        <v>614945.59</v>
      </c>
      <c r="DC13" s="4">
        <v>30872036.989999998</v>
      </c>
      <c r="DD13" s="4">
        <v>2803239.21</v>
      </c>
      <c r="DE13" s="5">
        <v>6208590.6200000001</v>
      </c>
      <c r="DF13" s="5">
        <v>0</v>
      </c>
      <c r="DG13" s="5">
        <v>563751.74</v>
      </c>
      <c r="DH13" s="4">
        <v>33060285.140000001</v>
      </c>
      <c r="DI13" s="10"/>
    </row>
    <row r="14" spans="1:113">
      <c r="A14" s="235" t="str">
        <f>INDEX(Map!$A$6:$B$70,MATCH('FY09 Essbase'!C14,Map!$A$6:$A$70,0),2)</f>
        <v>006DIV</v>
      </c>
      <c r="B14" s="17" t="s">
        <v>139</v>
      </c>
      <c r="C14" s="3" t="s">
        <v>81</v>
      </c>
      <c r="D14" s="3" t="s">
        <v>39</v>
      </c>
      <c r="E14" s="10"/>
      <c r="F14" s="4">
        <v>259779.52</v>
      </c>
      <c r="G14" s="4">
        <v>35955.1</v>
      </c>
      <c r="H14" s="4">
        <v>22222.27</v>
      </c>
      <c r="I14" s="4">
        <v>1358.83</v>
      </c>
      <c r="J14" s="4">
        <v>407204.62</v>
      </c>
      <c r="K14" s="5">
        <v>0</v>
      </c>
      <c r="L14" s="4">
        <v>56359.66</v>
      </c>
      <c r="M14" s="4">
        <v>191410.76</v>
      </c>
      <c r="N14" s="10"/>
      <c r="O14" s="4">
        <v>259779.52</v>
      </c>
      <c r="P14" s="4">
        <v>35955.1</v>
      </c>
      <c r="Q14" s="4">
        <v>22222.27</v>
      </c>
      <c r="R14" s="4">
        <v>1358.83</v>
      </c>
      <c r="S14" s="4">
        <v>407204.62</v>
      </c>
      <c r="T14" s="5">
        <v>0</v>
      </c>
      <c r="U14" s="4">
        <v>56359.66</v>
      </c>
      <c r="V14" s="4">
        <v>191410.76</v>
      </c>
      <c r="W14" s="10"/>
      <c r="X14" s="4">
        <v>259779.52</v>
      </c>
      <c r="Y14" s="4">
        <v>35955.1</v>
      </c>
      <c r="Z14" s="4">
        <v>22222.27</v>
      </c>
      <c r="AA14" s="4">
        <v>1358.83</v>
      </c>
      <c r="AB14" s="4">
        <v>407204.62</v>
      </c>
      <c r="AC14" s="5">
        <v>0</v>
      </c>
      <c r="AD14" s="4">
        <v>56359.66</v>
      </c>
      <c r="AE14" s="4">
        <v>191410.76</v>
      </c>
      <c r="AF14" s="10"/>
      <c r="AG14" s="4">
        <v>259779.52</v>
      </c>
      <c r="AH14" s="4">
        <v>35955.1</v>
      </c>
      <c r="AI14" s="4">
        <v>22222.27</v>
      </c>
      <c r="AJ14" s="4">
        <v>1358.83</v>
      </c>
      <c r="AK14" s="4">
        <v>407204.62</v>
      </c>
      <c r="AL14" s="5">
        <v>0</v>
      </c>
      <c r="AM14" s="4">
        <v>56359.66</v>
      </c>
      <c r="AN14" s="4">
        <v>191410.76</v>
      </c>
      <c r="AO14" s="10"/>
      <c r="AP14" s="4">
        <v>259779.52</v>
      </c>
      <c r="AQ14" s="4">
        <v>35955.1</v>
      </c>
      <c r="AR14" s="4">
        <v>22222.27</v>
      </c>
      <c r="AS14" s="4">
        <v>1358.83</v>
      </c>
      <c r="AT14" s="4">
        <v>407204.62</v>
      </c>
      <c r="AU14" s="5">
        <v>0</v>
      </c>
      <c r="AV14" s="4">
        <v>56359.66</v>
      </c>
      <c r="AW14" s="4">
        <v>191410.76</v>
      </c>
      <c r="AX14" s="10"/>
      <c r="AY14" s="4">
        <v>263982.06</v>
      </c>
      <c r="AZ14" s="4">
        <v>23970.07</v>
      </c>
      <c r="BA14" s="4">
        <v>22445.26</v>
      </c>
      <c r="BB14" s="4">
        <v>722.89</v>
      </c>
      <c r="BC14" s="4">
        <v>413792.11</v>
      </c>
      <c r="BD14" s="5">
        <v>0</v>
      </c>
      <c r="BE14" s="4">
        <v>37573.11</v>
      </c>
      <c r="BF14" s="4">
        <v>186581.24</v>
      </c>
      <c r="BG14" s="10"/>
      <c r="BH14" s="4">
        <v>263982.06</v>
      </c>
      <c r="BI14" s="4">
        <v>23970.07</v>
      </c>
      <c r="BJ14" s="4">
        <v>22445.26</v>
      </c>
      <c r="BK14" s="4">
        <v>722.89</v>
      </c>
      <c r="BL14" s="4">
        <v>413792.11</v>
      </c>
      <c r="BM14" s="5">
        <v>0</v>
      </c>
      <c r="BN14" s="4">
        <v>37573.11</v>
      </c>
      <c r="BO14" s="4">
        <v>186581.24</v>
      </c>
      <c r="BP14" s="10"/>
      <c r="BQ14" s="4">
        <v>263982.06</v>
      </c>
      <c r="BR14" s="4">
        <v>23970.07</v>
      </c>
      <c r="BS14" s="4">
        <v>22445.26</v>
      </c>
      <c r="BT14" s="4">
        <v>722.89</v>
      </c>
      <c r="BU14" s="4">
        <v>413792.11</v>
      </c>
      <c r="BV14" s="5">
        <v>0</v>
      </c>
      <c r="BW14" s="4">
        <v>37573.11</v>
      </c>
      <c r="BX14" s="4">
        <v>186581.24</v>
      </c>
      <c r="BY14" s="10"/>
      <c r="BZ14" s="4">
        <v>263982.06</v>
      </c>
      <c r="CA14" s="4">
        <v>23970.07</v>
      </c>
      <c r="CB14" s="4">
        <v>22445.26</v>
      </c>
      <c r="CC14" s="4">
        <v>722.89</v>
      </c>
      <c r="CD14" s="4">
        <v>413792.11</v>
      </c>
      <c r="CE14" s="5">
        <v>0</v>
      </c>
      <c r="CF14" s="4">
        <v>37573.11</v>
      </c>
      <c r="CG14" s="4">
        <v>186581.24</v>
      </c>
      <c r="CH14" s="10"/>
      <c r="CI14" s="4">
        <v>263982.06</v>
      </c>
      <c r="CJ14" s="4">
        <v>23970.07</v>
      </c>
      <c r="CK14" s="5">
        <v>22445.26</v>
      </c>
      <c r="CL14" s="5">
        <v>722.89</v>
      </c>
      <c r="CM14" s="4">
        <v>413792.11</v>
      </c>
      <c r="CN14" s="5">
        <v>0</v>
      </c>
      <c r="CO14" s="4">
        <v>37573.11</v>
      </c>
      <c r="CP14" s="4">
        <v>186581.24</v>
      </c>
      <c r="CQ14" s="10"/>
      <c r="CR14" s="4">
        <v>263982.06</v>
      </c>
      <c r="CS14" s="4">
        <v>23970.07</v>
      </c>
      <c r="CT14" s="5">
        <v>22445.26</v>
      </c>
      <c r="CU14" s="5">
        <v>722.89</v>
      </c>
      <c r="CV14" s="4">
        <v>413792.11</v>
      </c>
      <c r="CW14" s="5">
        <v>0</v>
      </c>
      <c r="CX14" s="4">
        <v>37573.11</v>
      </c>
      <c r="CY14" s="4">
        <v>186581.24</v>
      </c>
      <c r="CZ14" s="10"/>
      <c r="DA14" s="4">
        <v>392470.68</v>
      </c>
      <c r="DB14" s="4">
        <v>35637.08</v>
      </c>
      <c r="DC14" s="4">
        <v>156190.07</v>
      </c>
      <c r="DD14" s="4">
        <v>14182.35</v>
      </c>
      <c r="DE14" s="4">
        <v>463025.3</v>
      </c>
      <c r="DF14" s="5">
        <v>0</v>
      </c>
      <c r="DG14" s="4">
        <v>42043.57</v>
      </c>
      <c r="DH14" s="4">
        <v>247333.53</v>
      </c>
      <c r="DI14" s="10"/>
    </row>
    <row r="15" spans="1:113">
      <c r="A15" s="235" t="str">
        <f>INDEX(Map!$A$6:$B$70,MATCH('FY09 Essbase'!C15,Map!$A$6:$A$70,0),2)</f>
        <v>007DIV</v>
      </c>
      <c r="B15" s="17"/>
      <c r="C15" s="3" t="s">
        <v>71</v>
      </c>
      <c r="D15" s="3" t="s">
        <v>29</v>
      </c>
      <c r="E15" s="10"/>
      <c r="F15" s="4">
        <v>670489.37</v>
      </c>
      <c r="G15" s="4">
        <v>92799.91</v>
      </c>
      <c r="H15" s="4">
        <v>21161807.780000001</v>
      </c>
      <c r="I15" s="4">
        <v>2928926.06</v>
      </c>
      <c r="J15" s="5">
        <v>152916.78</v>
      </c>
      <c r="K15" s="5">
        <v>0</v>
      </c>
      <c r="L15" s="5">
        <v>21164.639999999999</v>
      </c>
      <c r="M15" s="4">
        <v>23501525.98</v>
      </c>
      <c r="N15" s="10"/>
      <c r="O15" s="4">
        <v>670489.37</v>
      </c>
      <c r="P15" s="4">
        <v>92799.91</v>
      </c>
      <c r="Q15" s="4">
        <v>21161807.780000001</v>
      </c>
      <c r="R15" s="4">
        <v>2928926.06</v>
      </c>
      <c r="S15" s="5">
        <v>152916.78</v>
      </c>
      <c r="T15" s="5">
        <v>0</v>
      </c>
      <c r="U15" s="5">
        <v>21164.639999999999</v>
      </c>
      <c r="V15" s="4">
        <v>23501525.98</v>
      </c>
      <c r="W15" s="10"/>
      <c r="X15" s="4">
        <v>670489.37</v>
      </c>
      <c r="Y15" s="4">
        <v>92799.91</v>
      </c>
      <c r="Z15" s="4">
        <v>21161807.780000001</v>
      </c>
      <c r="AA15" s="4">
        <v>2928926.06</v>
      </c>
      <c r="AB15" s="5">
        <v>152916.78</v>
      </c>
      <c r="AC15" s="5">
        <v>0</v>
      </c>
      <c r="AD15" s="5">
        <v>21164.639999999999</v>
      </c>
      <c r="AE15" s="4">
        <v>23501525.98</v>
      </c>
      <c r="AF15" s="10"/>
      <c r="AG15" s="4">
        <v>670489.37</v>
      </c>
      <c r="AH15" s="4">
        <v>92799.91</v>
      </c>
      <c r="AI15" s="4">
        <v>21161807.780000001</v>
      </c>
      <c r="AJ15" s="4">
        <v>2928926.06</v>
      </c>
      <c r="AK15" s="5">
        <v>152916.78</v>
      </c>
      <c r="AL15" s="5">
        <v>0</v>
      </c>
      <c r="AM15" s="5">
        <v>21164.639999999999</v>
      </c>
      <c r="AN15" s="4">
        <v>23501525.98</v>
      </c>
      <c r="AO15" s="10"/>
      <c r="AP15" s="4">
        <v>670489.37</v>
      </c>
      <c r="AQ15" s="4">
        <v>92799.91</v>
      </c>
      <c r="AR15" s="4">
        <v>21161807.780000001</v>
      </c>
      <c r="AS15" s="4">
        <v>2928926.06</v>
      </c>
      <c r="AT15" s="5">
        <v>152916.78</v>
      </c>
      <c r="AU15" s="5">
        <v>0</v>
      </c>
      <c r="AV15" s="5">
        <v>21164.639999999999</v>
      </c>
      <c r="AW15" s="4">
        <v>23501525.98</v>
      </c>
      <c r="AX15" s="10"/>
      <c r="AY15" s="4">
        <v>681336.11</v>
      </c>
      <c r="AZ15" s="4">
        <v>61866.61</v>
      </c>
      <c r="BA15" s="4">
        <v>21504149.789999999</v>
      </c>
      <c r="BB15" s="4">
        <v>1952617.37</v>
      </c>
      <c r="BC15" s="5">
        <v>155390.57</v>
      </c>
      <c r="BD15" s="5">
        <v>0</v>
      </c>
      <c r="BE15" s="5">
        <v>14109.76</v>
      </c>
      <c r="BF15" s="4">
        <v>22883064.77</v>
      </c>
      <c r="BG15" s="10"/>
      <c r="BH15" s="4">
        <v>681336.11</v>
      </c>
      <c r="BI15" s="4">
        <v>61866.61</v>
      </c>
      <c r="BJ15" s="4">
        <v>21504149.789999999</v>
      </c>
      <c r="BK15" s="4">
        <v>1952617.37</v>
      </c>
      <c r="BL15" s="5">
        <v>155390.57</v>
      </c>
      <c r="BM15" s="5">
        <v>0</v>
      </c>
      <c r="BN15" s="5">
        <v>14109.76</v>
      </c>
      <c r="BO15" s="4">
        <v>22883064.77</v>
      </c>
      <c r="BP15" s="10"/>
      <c r="BQ15" s="4">
        <v>681336.11</v>
      </c>
      <c r="BR15" s="4">
        <v>61866.61</v>
      </c>
      <c r="BS15" s="4">
        <v>21504149.789999999</v>
      </c>
      <c r="BT15" s="4">
        <v>1952617.37</v>
      </c>
      <c r="BU15" s="5">
        <v>155390.57</v>
      </c>
      <c r="BV15" s="5">
        <v>0</v>
      </c>
      <c r="BW15" s="5">
        <v>14109.76</v>
      </c>
      <c r="BX15" s="4">
        <v>22883064.77</v>
      </c>
      <c r="BY15" s="10"/>
      <c r="BZ15" s="4">
        <v>681336.11</v>
      </c>
      <c r="CA15" s="4">
        <v>61866.61</v>
      </c>
      <c r="CB15" s="4">
        <v>21504149.789999999</v>
      </c>
      <c r="CC15" s="4">
        <v>1952617.37</v>
      </c>
      <c r="CD15" s="5">
        <v>155390.57</v>
      </c>
      <c r="CE15" s="5">
        <v>0</v>
      </c>
      <c r="CF15" s="5">
        <v>14109.76</v>
      </c>
      <c r="CG15" s="4">
        <v>22883064.77</v>
      </c>
      <c r="CH15" s="10"/>
      <c r="CI15" s="4">
        <v>681336.11</v>
      </c>
      <c r="CJ15" s="4">
        <v>61866.61</v>
      </c>
      <c r="CK15" s="4">
        <v>21504149.789999999</v>
      </c>
      <c r="CL15" s="4">
        <v>1952617.37</v>
      </c>
      <c r="CM15" s="5">
        <v>155390.57</v>
      </c>
      <c r="CN15" s="5">
        <v>0</v>
      </c>
      <c r="CO15" s="5">
        <v>14109.76</v>
      </c>
      <c r="CP15" s="4">
        <v>22883064.77</v>
      </c>
      <c r="CQ15" s="10"/>
      <c r="CR15" s="4">
        <v>681336.11</v>
      </c>
      <c r="CS15" s="4">
        <v>61866.61</v>
      </c>
      <c r="CT15" s="4">
        <v>21504149.789999999</v>
      </c>
      <c r="CU15" s="4">
        <v>1952617.37</v>
      </c>
      <c r="CV15" s="5">
        <v>155390.57</v>
      </c>
      <c r="CW15" s="5">
        <v>0</v>
      </c>
      <c r="CX15" s="5">
        <v>14109.76</v>
      </c>
      <c r="CY15" s="4">
        <v>22883064.77</v>
      </c>
      <c r="CZ15" s="10"/>
      <c r="DA15" s="4">
        <v>203585.13</v>
      </c>
      <c r="DB15" s="4">
        <v>18485.91</v>
      </c>
      <c r="DC15" s="4">
        <v>23498694.629999999</v>
      </c>
      <c r="DD15" s="4">
        <v>2133725.81</v>
      </c>
      <c r="DE15" s="5">
        <v>77537.73</v>
      </c>
      <c r="DF15" s="5">
        <v>0</v>
      </c>
      <c r="DG15" s="5">
        <v>7040.57</v>
      </c>
      <c r="DH15" s="4">
        <v>25494927.699999999</v>
      </c>
      <c r="DI15" s="10"/>
    </row>
    <row r="16" spans="1:113">
      <c r="A16" s="235" t="str">
        <f>INDEX(Map!$A$6:$B$70,MATCH('FY09 Essbase'!C16,Map!$A$6:$A$70,0),2)</f>
        <v>008DIV</v>
      </c>
      <c r="B16" s="17" t="s">
        <v>140</v>
      </c>
      <c r="C16" s="3" t="s">
        <v>75</v>
      </c>
      <c r="D16" s="3" t="s">
        <v>33</v>
      </c>
      <c r="E16" s="10"/>
      <c r="F16" s="4">
        <v>59598.99</v>
      </c>
      <c r="G16" s="4">
        <v>8248.8700000000008</v>
      </c>
      <c r="H16" s="4">
        <v>441.28</v>
      </c>
      <c r="I16" s="4">
        <v>61.08</v>
      </c>
      <c r="J16" s="5">
        <v>0</v>
      </c>
      <c r="K16" s="5">
        <v>0</v>
      </c>
      <c r="L16" s="5">
        <v>0</v>
      </c>
      <c r="M16" s="4">
        <v>-67345.5</v>
      </c>
      <c r="N16" s="10"/>
      <c r="O16" s="4">
        <v>59598.99</v>
      </c>
      <c r="P16" s="4">
        <v>8248.8700000000008</v>
      </c>
      <c r="Q16" s="4">
        <v>441.28</v>
      </c>
      <c r="R16" s="4">
        <v>61.08</v>
      </c>
      <c r="S16" s="5">
        <v>0</v>
      </c>
      <c r="T16" s="5">
        <v>0</v>
      </c>
      <c r="U16" s="5">
        <v>0</v>
      </c>
      <c r="V16" s="4">
        <v>-67345.5</v>
      </c>
      <c r="W16" s="10"/>
      <c r="X16" s="4">
        <v>59598.99</v>
      </c>
      <c r="Y16" s="4">
        <v>8248.8700000000008</v>
      </c>
      <c r="Z16" s="4">
        <v>441.28</v>
      </c>
      <c r="AA16" s="4">
        <v>61.08</v>
      </c>
      <c r="AB16" s="5">
        <v>0</v>
      </c>
      <c r="AC16" s="5">
        <v>0</v>
      </c>
      <c r="AD16" s="5">
        <v>0</v>
      </c>
      <c r="AE16" s="4">
        <v>-67345.5</v>
      </c>
      <c r="AF16" s="10"/>
      <c r="AG16" s="4">
        <v>59598.99</v>
      </c>
      <c r="AH16" s="4">
        <v>8248.8700000000008</v>
      </c>
      <c r="AI16" s="4">
        <v>441.28</v>
      </c>
      <c r="AJ16" s="4">
        <v>61.08</v>
      </c>
      <c r="AK16" s="5">
        <v>0</v>
      </c>
      <c r="AL16" s="5">
        <v>0</v>
      </c>
      <c r="AM16" s="5">
        <v>0</v>
      </c>
      <c r="AN16" s="4">
        <v>-67345.5</v>
      </c>
      <c r="AO16" s="10"/>
      <c r="AP16" s="4">
        <v>59598.99</v>
      </c>
      <c r="AQ16" s="4">
        <v>8248.8700000000008</v>
      </c>
      <c r="AR16" s="4">
        <v>441.28</v>
      </c>
      <c r="AS16" s="4">
        <v>61.08</v>
      </c>
      <c r="AT16" s="5">
        <v>0</v>
      </c>
      <c r="AU16" s="5">
        <v>0</v>
      </c>
      <c r="AV16" s="5">
        <v>0</v>
      </c>
      <c r="AW16" s="4">
        <v>-67345.5</v>
      </c>
      <c r="AX16" s="10"/>
      <c r="AY16" s="4">
        <v>60563.14</v>
      </c>
      <c r="AZ16" s="4">
        <v>5499.25</v>
      </c>
      <c r="BA16" s="4">
        <v>448.42</v>
      </c>
      <c r="BB16" s="4">
        <v>40.72</v>
      </c>
      <c r="BC16" s="5">
        <v>0</v>
      </c>
      <c r="BD16" s="5">
        <v>0</v>
      </c>
      <c r="BE16" s="5">
        <v>0</v>
      </c>
      <c r="BF16" s="4">
        <v>-65573.25</v>
      </c>
      <c r="BG16" s="10"/>
      <c r="BH16" s="4">
        <v>60563.14</v>
      </c>
      <c r="BI16" s="4">
        <v>5499.25</v>
      </c>
      <c r="BJ16" s="4">
        <v>448.42</v>
      </c>
      <c r="BK16" s="4">
        <v>40.72</v>
      </c>
      <c r="BL16" s="5">
        <v>0</v>
      </c>
      <c r="BM16" s="5">
        <v>0</v>
      </c>
      <c r="BN16" s="5">
        <v>0</v>
      </c>
      <c r="BO16" s="4">
        <v>-65573.25</v>
      </c>
      <c r="BP16" s="10"/>
      <c r="BQ16" s="4">
        <v>60563.14</v>
      </c>
      <c r="BR16" s="4">
        <v>5499.25</v>
      </c>
      <c r="BS16" s="4">
        <v>448.42</v>
      </c>
      <c r="BT16" s="4">
        <v>40.72</v>
      </c>
      <c r="BU16" s="5">
        <v>0</v>
      </c>
      <c r="BV16" s="5">
        <v>0</v>
      </c>
      <c r="BW16" s="5">
        <v>0</v>
      </c>
      <c r="BX16" s="4">
        <v>-65573.25</v>
      </c>
      <c r="BY16" s="10"/>
      <c r="BZ16" s="4">
        <v>60563.14</v>
      </c>
      <c r="CA16" s="4">
        <v>5499.25</v>
      </c>
      <c r="CB16" s="4">
        <v>448.42</v>
      </c>
      <c r="CC16" s="4">
        <v>40.72</v>
      </c>
      <c r="CD16" s="5">
        <v>0</v>
      </c>
      <c r="CE16" s="5">
        <v>0</v>
      </c>
      <c r="CF16" s="5">
        <v>0</v>
      </c>
      <c r="CG16" s="4">
        <v>-65573.25</v>
      </c>
      <c r="CH16" s="10"/>
      <c r="CI16" s="4">
        <v>60563.14</v>
      </c>
      <c r="CJ16" s="4">
        <v>5499.25</v>
      </c>
      <c r="CK16" s="4">
        <v>448.42</v>
      </c>
      <c r="CL16" s="4">
        <v>40.72</v>
      </c>
      <c r="CM16" s="5">
        <v>0</v>
      </c>
      <c r="CN16" s="5">
        <v>0</v>
      </c>
      <c r="CO16" s="5">
        <v>0</v>
      </c>
      <c r="CP16" s="4">
        <v>-65573.25</v>
      </c>
      <c r="CQ16" s="10"/>
      <c r="CR16" s="4">
        <v>60563.14</v>
      </c>
      <c r="CS16" s="4">
        <v>5499.25</v>
      </c>
      <c r="CT16" s="4">
        <v>448.42</v>
      </c>
      <c r="CU16" s="4">
        <v>40.72</v>
      </c>
      <c r="CV16" s="5">
        <v>0</v>
      </c>
      <c r="CW16" s="5">
        <v>0</v>
      </c>
      <c r="CX16" s="5">
        <v>0</v>
      </c>
      <c r="CY16" s="4">
        <v>-65573.25</v>
      </c>
      <c r="CZ16" s="10"/>
      <c r="DA16" s="4">
        <v>55045.04</v>
      </c>
      <c r="DB16" s="4">
        <v>4998.1899999999996</v>
      </c>
      <c r="DC16" s="4">
        <v>30360.77</v>
      </c>
      <c r="DD16" s="4">
        <v>2756.82</v>
      </c>
      <c r="DE16" s="5">
        <v>0</v>
      </c>
      <c r="DF16" s="5">
        <v>0</v>
      </c>
      <c r="DG16" s="5">
        <v>0</v>
      </c>
      <c r="DH16" s="4">
        <v>-26925.640000000003</v>
      </c>
      <c r="DI16" s="10"/>
    </row>
    <row r="17" spans="1:113">
      <c r="A17" s="235" t="str">
        <f>INDEX(Map!$A$6:$B$70,MATCH('FY09 Essbase'!C17,Map!$A$6:$A$70,0),2)</f>
        <v>009DIV</v>
      </c>
      <c r="B17" s="17" t="s">
        <v>131</v>
      </c>
      <c r="C17" s="3" t="s">
        <v>90</v>
      </c>
      <c r="D17" s="3" t="s">
        <v>48</v>
      </c>
      <c r="E17" s="10"/>
      <c r="F17" s="5">
        <v>-709595.71</v>
      </c>
      <c r="G17" s="5">
        <v>-98212.47</v>
      </c>
      <c r="H17" s="4">
        <v>31429987.129999999</v>
      </c>
      <c r="I17" s="4">
        <v>4350106.07</v>
      </c>
      <c r="J17" s="5">
        <v>148084.70000000001</v>
      </c>
      <c r="K17" s="5">
        <v>0</v>
      </c>
      <c r="L17" s="5">
        <v>20495.84</v>
      </c>
      <c r="M17" s="4">
        <v>36756481.920000002</v>
      </c>
      <c r="N17" s="10"/>
      <c r="O17" s="5">
        <v>-709595.71</v>
      </c>
      <c r="P17" s="5">
        <v>-98212.47</v>
      </c>
      <c r="Q17" s="4">
        <v>31429987.129999999</v>
      </c>
      <c r="R17" s="4">
        <v>4350106.07</v>
      </c>
      <c r="S17" s="5">
        <v>148084.70000000001</v>
      </c>
      <c r="T17" s="5">
        <v>0</v>
      </c>
      <c r="U17" s="5">
        <v>20495.84</v>
      </c>
      <c r="V17" s="4">
        <v>36756481.920000002</v>
      </c>
      <c r="W17" s="10"/>
      <c r="X17" s="5">
        <v>-709595.71</v>
      </c>
      <c r="Y17" s="5">
        <v>-98212.47</v>
      </c>
      <c r="Z17" s="4">
        <v>31429987.129999999</v>
      </c>
      <c r="AA17" s="4">
        <v>4350106.07</v>
      </c>
      <c r="AB17" s="5">
        <v>148084.70000000001</v>
      </c>
      <c r="AC17" s="5">
        <v>0</v>
      </c>
      <c r="AD17" s="5">
        <v>20495.84</v>
      </c>
      <c r="AE17" s="4">
        <v>36756481.920000002</v>
      </c>
      <c r="AF17" s="10"/>
      <c r="AG17" s="5">
        <v>-709595.71</v>
      </c>
      <c r="AH17" s="5">
        <v>-98212.47</v>
      </c>
      <c r="AI17" s="4">
        <v>31429987.129999999</v>
      </c>
      <c r="AJ17" s="4">
        <v>4350106.07</v>
      </c>
      <c r="AK17" s="5">
        <v>148084.70000000001</v>
      </c>
      <c r="AL17" s="5">
        <v>0</v>
      </c>
      <c r="AM17" s="5">
        <v>20495.84</v>
      </c>
      <c r="AN17" s="4">
        <v>36756481.920000002</v>
      </c>
      <c r="AO17" s="10"/>
      <c r="AP17" s="5">
        <v>-709595.71</v>
      </c>
      <c r="AQ17" s="5">
        <v>-98212.47</v>
      </c>
      <c r="AR17" s="4">
        <v>31429987.129999999</v>
      </c>
      <c r="AS17" s="4">
        <v>4350106.07</v>
      </c>
      <c r="AT17" s="5">
        <v>148084.70000000001</v>
      </c>
      <c r="AU17" s="5">
        <v>0</v>
      </c>
      <c r="AV17" s="5">
        <v>20495.84</v>
      </c>
      <c r="AW17" s="4">
        <v>36756481.920000002</v>
      </c>
      <c r="AX17" s="10"/>
      <c r="AY17" s="5">
        <v>-721075.09</v>
      </c>
      <c r="AZ17" s="5">
        <v>-65474.98</v>
      </c>
      <c r="BA17" s="4">
        <v>31938441.09</v>
      </c>
      <c r="BB17" s="4">
        <v>2900070.71</v>
      </c>
      <c r="BC17" s="5">
        <v>150480.32000000001</v>
      </c>
      <c r="BD17" s="5">
        <v>0</v>
      </c>
      <c r="BE17" s="5">
        <v>13663.89</v>
      </c>
      <c r="BF17" s="4">
        <v>35789206.079999998</v>
      </c>
      <c r="BG17" s="10"/>
      <c r="BH17" s="5">
        <v>-721075.09</v>
      </c>
      <c r="BI17" s="5">
        <v>-65474.98</v>
      </c>
      <c r="BJ17" s="4">
        <v>31938441.09</v>
      </c>
      <c r="BK17" s="4">
        <v>2900070.71</v>
      </c>
      <c r="BL17" s="5">
        <v>150480.32000000001</v>
      </c>
      <c r="BM17" s="5">
        <v>0</v>
      </c>
      <c r="BN17" s="5">
        <v>13663.89</v>
      </c>
      <c r="BO17" s="4">
        <v>35789206.079999998</v>
      </c>
      <c r="BP17" s="10"/>
      <c r="BQ17" s="5">
        <v>-721075.09</v>
      </c>
      <c r="BR17" s="5">
        <v>-65474.98</v>
      </c>
      <c r="BS17" s="4">
        <v>31938441.09</v>
      </c>
      <c r="BT17" s="4">
        <v>2900070.71</v>
      </c>
      <c r="BU17" s="5">
        <v>150480.32000000001</v>
      </c>
      <c r="BV17" s="5">
        <v>0</v>
      </c>
      <c r="BW17" s="5">
        <v>13663.89</v>
      </c>
      <c r="BX17" s="4">
        <v>35789206.079999998</v>
      </c>
      <c r="BY17" s="10"/>
      <c r="BZ17" s="5">
        <v>-721075.09</v>
      </c>
      <c r="CA17" s="5">
        <v>-65474.98</v>
      </c>
      <c r="CB17" s="4">
        <v>31938441.09</v>
      </c>
      <c r="CC17" s="4">
        <v>2900070.71</v>
      </c>
      <c r="CD17" s="5">
        <v>150480.32000000001</v>
      </c>
      <c r="CE17" s="5">
        <v>0</v>
      </c>
      <c r="CF17" s="5">
        <v>13663.89</v>
      </c>
      <c r="CG17" s="4">
        <v>35789206.079999998</v>
      </c>
      <c r="CH17" s="10"/>
      <c r="CI17" s="5">
        <v>-721075.09</v>
      </c>
      <c r="CJ17" s="5">
        <v>-65474.98</v>
      </c>
      <c r="CK17" s="4">
        <v>31938441.09</v>
      </c>
      <c r="CL17" s="4">
        <v>2900070.71</v>
      </c>
      <c r="CM17" s="5">
        <v>150480.32000000001</v>
      </c>
      <c r="CN17" s="5">
        <v>0</v>
      </c>
      <c r="CO17" s="5">
        <v>13663.89</v>
      </c>
      <c r="CP17" s="4">
        <v>35789206.079999998</v>
      </c>
      <c r="CQ17" s="10"/>
      <c r="CR17" s="5">
        <v>-721075.09</v>
      </c>
      <c r="CS17" s="5">
        <v>-65474.98</v>
      </c>
      <c r="CT17" s="4">
        <v>31938441.09</v>
      </c>
      <c r="CU17" s="4">
        <v>2900070.71</v>
      </c>
      <c r="CV17" s="5">
        <v>150480.32000000001</v>
      </c>
      <c r="CW17" s="5">
        <v>0</v>
      </c>
      <c r="CX17" s="5">
        <v>13663.89</v>
      </c>
      <c r="CY17" s="4">
        <v>35789206.079999998</v>
      </c>
      <c r="CZ17" s="10"/>
      <c r="DA17" s="4">
        <v>8334340.7400000002</v>
      </c>
      <c r="DB17" s="4">
        <v>756773.86</v>
      </c>
      <c r="DC17" s="4">
        <v>34820040.399999999</v>
      </c>
      <c r="DD17" s="4">
        <v>3161725.37</v>
      </c>
      <c r="DE17" s="5">
        <v>6518462.71</v>
      </c>
      <c r="DF17" s="5">
        <v>0</v>
      </c>
      <c r="DG17" s="5">
        <v>591888.71</v>
      </c>
      <c r="DH17" s="4">
        <v>36001002.589999996</v>
      </c>
      <c r="DI17" s="10"/>
    </row>
    <row r="18" spans="1:113">
      <c r="A18" s="235" t="str">
        <f>INDEX(Map!$A$6:$B$70,MATCH('FY09 Essbase'!C18,Map!$A$6:$A$70,0),2)</f>
        <v>010DIV</v>
      </c>
      <c r="B18" s="17" t="s">
        <v>141</v>
      </c>
      <c r="C18" s="3" t="s">
        <v>80</v>
      </c>
      <c r="D18" s="3" t="s">
        <v>38</v>
      </c>
      <c r="E18" s="10"/>
      <c r="F18" s="5">
        <v>8949326.2100000009</v>
      </c>
      <c r="G18" s="5">
        <v>1238642.51</v>
      </c>
      <c r="H18" s="4">
        <v>-322248.52</v>
      </c>
      <c r="I18" s="4">
        <v>-44601.2</v>
      </c>
      <c r="J18" s="5">
        <v>-86968.25</v>
      </c>
      <c r="K18" s="5">
        <v>0</v>
      </c>
      <c r="L18" s="5">
        <v>-12036.95</v>
      </c>
      <c r="M18" s="4">
        <v>-10653823.639999999</v>
      </c>
      <c r="N18" s="10"/>
      <c r="O18" s="5">
        <v>8949326.2100000009</v>
      </c>
      <c r="P18" s="5">
        <v>1238642.51</v>
      </c>
      <c r="Q18" s="4">
        <v>-322248.52</v>
      </c>
      <c r="R18" s="4">
        <v>-44601.2</v>
      </c>
      <c r="S18" s="5">
        <v>-86968.25</v>
      </c>
      <c r="T18" s="5">
        <v>0</v>
      </c>
      <c r="U18" s="5">
        <v>-12036.95</v>
      </c>
      <c r="V18" s="4">
        <v>-10653823.639999999</v>
      </c>
      <c r="W18" s="10"/>
      <c r="X18" s="5">
        <v>8949326.2100000009</v>
      </c>
      <c r="Y18" s="5">
        <v>1238642.51</v>
      </c>
      <c r="Z18" s="4">
        <v>2354175.48</v>
      </c>
      <c r="AA18" s="4">
        <v>184806.8</v>
      </c>
      <c r="AB18" s="5">
        <v>-86968.25</v>
      </c>
      <c r="AC18" s="5">
        <v>0</v>
      </c>
      <c r="AD18" s="5">
        <v>-12036.95</v>
      </c>
      <c r="AE18" s="4">
        <v>-7747991.6399999997</v>
      </c>
      <c r="AF18" s="10"/>
      <c r="AG18" s="5">
        <v>8949326.2100000009</v>
      </c>
      <c r="AH18" s="5">
        <v>1238642.51</v>
      </c>
      <c r="AI18" s="4">
        <v>2354175.48</v>
      </c>
      <c r="AJ18" s="4">
        <v>184806.8</v>
      </c>
      <c r="AK18" s="5">
        <v>-86968.25</v>
      </c>
      <c r="AL18" s="5">
        <v>0</v>
      </c>
      <c r="AM18" s="5">
        <v>-12036.95</v>
      </c>
      <c r="AN18" s="4">
        <v>-7747991.6399999997</v>
      </c>
      <c r="AO18" s="10"/>
      <c r="AP18" s="5">
        <v>8949326.2100000009</v>
      </c>
      <c r="AQ18" s="5">
        <v>1238642.51</v>
      </c>
      <c r="AR18" s="4">
        <v>2354175.48</v>
      </c>
      <c r="AS18" s="4">
        <v>184806.8</v>
      </c>
      <c r="AT18" s="5">
        <v>-86968.25</v>
      </c>
      <c r="AU18" s="5">
        <v>0</v>
      </c>
      <c r="AV18" s="5">
        <v>-12036.95</v>
      </c>
      <c r="AW18" s="4">
        <v>-7747991.6399999997</v>
      </c>
      <c r="AX18" s="10"/>
      <c r="AY18" s="5">
        <v>9094102.6099999994</v>
      </c>
      <c r="AZ18" s="5">
        <v>825761.67</v>
      </c>
      <c r="BA18" s="4">
        <v>9314749.3499999996</v>
      </c>
      <c r="BB18" s="4">
        <v>521249.87</v>
      </c>
      <c r="BC18" s="5">
        <v>-88375.17</v>
      </c>
      <c r="BD18" s="5">
        <v>0</v>
      </c>
      <c r="BE18" s="5">
        <v>-8024.63</v>
      </c>
      <c r="BF18" s="4">
        <v>-180264.86000000045</v>
      </c>
      <c r="BG18" s="10"/>
      <c r="BH18" s="5">
        <v>9094102.6099999994</v>
      </c>
      <c r="BI18" s="5">
        <v>825761.67</v>
      </c>
      <c r="BJ18" s="4">
        <v>9314749.3499999996</v>
      </c>
      <c r="BK18" s="4">
        <v>521249.87</v>
      </c>
      <c r="BL18" s="5">
        <v>-88375.17</v>
      </c>
      <c r="BM18" s="5">
        <v>0</v>
      </c>
      <c r="BN18" s="5">
        <v>-8024.63</v>
      </c>
      <c r="BO18" s="4">
        <v>-180264.86000000045</v>
      </c>
      <c r="BP18" s="10"/>
      <c r="BQ18" s="5">
        <v>9094102.6099999994</v>
      </c>
      <c r="BR18" s="5">
        <v>825761.67</v>
      </c>
      <c r="BS18" s="4">
        <v>9314749.3499999996</v>
      </c>
      <c r="BT18" s="4">
        <v>521249.87</v>
      </c>
      <c r="BU18" s="5">
        <v>-88375.17</v>
      </c>
      <c r="BV18" s="5">
        <v>0</v>
      </c>
      <c r="BW18" s="5">
        <v>-8024.63</v>
      </c>
      <c r="BX18" s="4">
        <v>-180264.86000000045</v>
      </c>
      <c r="BY18" s="10"/>
      <c r="BZ18" s="5">
        <v>9094102.6099999994</v>
      </c>
      <c r="CA18" s="5">
        <v>825761.67</v>
      </c>
      <c r="CB18" s="4">
        <v>8171059.3499999996</v>
      </c>
      <c r="CC18" s="4">
        <v>455895.87</v>
      </c>
      <c r="CD18" s="5">
        <v>-88375.17</v>
      </c>
      <c r="CE18" s="5">
        <v>0</v>
      </c>
      <c r="CF18" s="5">
        <v>-8024.63</v>
      </c>
      <c r="CG18" s="4">
        <v>-1389308.8600000003</v>
      </c>
      <c r="CH18" s="10"/>
      <c r="CI18" s="5">
        <v>9094102.6099999994</v>
      </c>
      <c r="CJ18" s="5">
        <v>825761.67</v>
      </c>
      <c r="CK18" s="4">
        <v>8171059.3499999996</v>
      </c>
      <c r="CL18" s="4">
        <v>455895.87</v>
      </c>
      <c r="CM18" s="5">
        <v>-88375.17</v>
      </c>
      <c r="CN18" s="5">
        <v>0</v>
      </c>
      <c r="CO18" s="5">
        <v>-8024.63</v>
      </c>
      <c r="CP18" s="4">
        <v>-1389308.8600000003</v>
      </c>
      <c r="CQ18" s="10"/>
      <c r="CR18" s="5">
        <v>9094102.6099999994</v>
      </c>
      <c r="CS18" s="5">
        <v>825761.67</v>
      </c>
      <c r="CT18" s="4">
        <v>8171059.3499999996</v>
      </c>
      <c r="CU18" s="4">
        <v>455895.87</v>
      </c>
      <c r="CV18" s="5">
        <v>-88375.17</v>
      </c>
      <c r="CW18" s="5">
        <v>0</v>
      </c>
      <c r="CX18" s="5">
        <v>-8024.63</v>
      </c>
      <c r="CY18" s="4">
        <v>-1389308.8600000003</v>
      </c>
      <c r="CZ18" s="10"/>
      <c r="DA18" s="5">
        <v>10109773.91</v>
      </c>
      <c r="DB18" s="5">
        <v>917986.55</v>
      </c>
      <c r="DC18" s="4">
        <v>649672.81000000006</v>
      </c>
      <c r="DD18" s="4">
        <v>58991.519999999997</v>
      </c>
      <c r="DE18" s="5">
        <v>258311.32</v>
      </c>
      <c r="DF18" s="5">
        <v>0</v>
      </c>
      <c r="DG18" s="5">
        <v>23455.15</v>
      </c>
      <c r="DH18" s="4">
        <v>-10037329.66</v>
      </c>
      <c r="DI18" s="10"/>
    </row>
    <row r="19" spans="1:113">
      <c r="A19" s="235" t="str">
        <f>INDEX(Map!$A$6:$B$70,MATCH('FY09 Essbase'!C19,Map!$A$6:$A$70,0),2)</f>
        <v>012DIV</v>
      </c>
      <c r="B19" s="17" t="s">
        <v>142</v>
      </c>
      <c r="C19" s="3" t="s">
        <v>106</v>
      </c>
      <c r="D19" s="3" t="s">
        <v>64</v>
      </c>
      <c r="E19" s="10"/>
      <c r="F19" s="4">
        <v>-548447.74</v>
      </c>
      <c r="G19" s="4">
        <v>-75908.59</v>
      </c>
      <c r="H19" s="4">
        <v>16600440.119999999</v>
      </c>
      <c r="I19" s="4">
        <v>2297604.36</v>
      </c>
      <c r="J19" s="4">
        <v>217211.34</v>
      </c>
      <c r="K19" s="5">
        <v>0</v>
      </c>
      <c r="L19" s="4">
        <v>30063.4</v>
      </c>
      <c r="M19" s="4">
        <v>19769675.549999997</v>
      </c>
      <c r="N19" s="10"/>
      <c r="O19" s="4">
        <v>-548447.74</v>
      </c>
      <c r="P19" s="4">
        <v>-75908.59</v>
      </c>
      <c r="Q19" s="4">
        <v>16600440.119999999</v>
      </c>
      <c r="R19" s="4">
        <v>2297604.36</v>
      </c>
      <c r="S19" s="4">
        <v>217211.34</v>
      </c>
      <c r="T19" s="5">
        <v>0</v>
      </c>
      <c r="U19" s="4">
        <v>30063.4</v>
      </c>
      <c r="V19" s="4">
        <v>19769675.549999997</v>
      </c>
      <c r="W19" s="10"/>
      <c r="X19" s="4">
        <v>-548447.74</v>
      </c>
      <c r="Y19" s="4">
        <v>-75908.59</v>
      </c>
      <c r="Z19" s="4">
        <v>16600440.119999999</v>
      </c>
      <c r="AA19" s="4">
        <v>2297604.36</v>
      </c>
      <c r="AB19" s="4">
        <v>217211.34</v>
      </c>
      <c r="AC19" s="5">
        <v>0</v>
      </c>
      <c r="AD19" s="4">
        <v>30063.4</v>
      </c>
      <c r="AE19" s="4">
        <v>19769675.549999997</v>
      </c>
      <c r="AF19" s="10"/>
      <c r="AG19" s="4">
        <v>-548447.74</v>
      </c>
      <c r="AH19" s="4">
        <v>-75908.59</v>
      </c>
      <c r="AI19" s="4">
        <v>16600440.119999999</v>
      </c>
      <c r="AJ19" s="4">
        <v>2297604.36</v>
      </c>
      <c r="AK19" s="4">
        <v>217211.34</v>
      </c>
      <c r="AL19" s="5">
        <v>0</v>
      </c>
      <c r="AM19" s="4">
        <v>30063.4</v>
      </c>
      <c r="AN19" s="4">
        <v>19769675.549999997</v>
      </c>
      <c r="AO19" s="10"/>
      <c r="AP19" s="4">
        <v>-548447.74</v>
      </c>
      <c r="AQ19" s="4">
        <v>-75908.59</v>
      </c>
      <c r="AR19" s="4">
        <v>16600440.119999999</v>
      </c>
      <c r="AS19" s="4">
        <v>2297604.36</v>
      </c>
      <c r="AT19" s="4">
        <v>217211.34</v>
      </c>
      <c r="AU19" s="5">
        <v>0</v>
      </c>
      <c r="AV19" s="4">
        <v>30063.4</v>
      </c>
      <c r="AW19" s="4">
        <v>19769675.549999997</v>
      </c>
      <c r="AX19" s="10"/>
      <c r="AY19" s="4">
        <v>-557320.17000000004</v>
      </c>
      <c r="AZ19" s="4">
        <v>-50605.73</v>
      </c>
      <c r="BA19" s="4">
        <v>16868991.280000001</v>
      </c>
      <c r="BB19" s="4">
        <v>1531736.24</v>
      </c>
      <c r="BC19" s="4">
        <v>220725.24</v>
      </c>
      <c r="BD19" s="5">
        <v>0</v>
      </c>
      <c r="BE19" s="4">
        <v>20042.27</v>
      </c>
      <c r="BF19" s="4">
        <v>19249420.93</v>
      </c>
      <c r="BG19" s="10"/>
      <c r="BH19" s="4">
        <v>-557320.17000000004</v>
      </c>
      <c r="BI19" s="4">
        <v>-50605.73</v>
      </c>
      <c r="BJ19" s="4">
        <v>16868991.280000001</v>
      </c>
      <c r="BK19" s="4">
        <v>1531736.24</v>
      </c>
      <c r="BL19" s="4">
        <v>220725.24</v>
      </c>
      <c r="BM19" s="5">
        <v>0</v>
      </c>
      <c r="BN19" s="4">
        <v>20042.27</v>
      </c>
      <c r="BO19" s="4">
        <v>19249420.93</v>
      </c>
      <c r="BP19" s="10"/>
      <c r="BQ19" s="4">
        <v>-557320.17000000004</v>
      </c>
      <c r="BR19" s="4">
        <v>-50605.73</v>
      </c>
      <c r="BS19" s="4">
        <v>16868991.280000001</v>
      </c>
      <c r="BT19" s="4">
        <v>1531736.24</v>
      </c>
      <c r="BU19" s="4">
        <v>220725.24</v>
      </c>
      <c r="BV19" s="5">
        <v>0</v>
      </c>
      <c r="BW19" s="4">
        <v>20042.27</v>
      </c>
      <c r="BX19" s="4">
        <v>19249420.93</v>
      </c>
      <c r="BY19" s="10"/>
      <c r="BZ19" s="4">
        <v>-557320.17000000004</v>
      </c>
      <c r="CA19" s="4">
        <v>-50605.73</v>
      </c>
      <c r="CB19" s="4">
        <v>16868991.280000001</v>
      </c>
      <c r="CC19" s="4">
        <v>1531736.24</v>
      </c>
      <c r="CD19" s="4">
        <v>220725.24</v>
      </c>
      <c r="CE19" s="5">
        <v>0</v>
      </c>
      <c r="CF19" s="4">
        <v>20042.27</v>
      </c>
      <c r="CG19" s="4">
        <v>19249420.93</v>
      </c>
      <c r="CH19" s="10"/>
      <c r="CI19" s="4">
        <v>-557320.17000000004</v>
      </c>
      <c r="CJ19" s="4">
        <v>-50605.73</v>
      </c>
      <c r="CK19" s="4">
        <v>16868991.280000001</v>
      </c>
      <c r="CL19" s="4">
        <v>1531736.24</v>
      </c>
      <c r="CM19" s="4">
        <v>220725.24</v>
      </c>
      <c r="CN19" s="5">
        <v>0</v>
      </c>
      <c r="CO19" s="4">
        <v>20042.27</v>
      </c>
      <c r="CP19" s="4">
        <v>19249420.93</v>
      </c>
      <c r="CQ19" s="10"/>
      <c r="CR19" s="4">
        <v>-557320.17000000004</v>
      </c>
      <c r="CS19" s="4">
        <v>-50605.73</v>
      </c>
      <c r="CT19" s="4">
        <v>16868991.280000001</v>
      </c>
      <c r="CU19" s="4">
        <v>1531736.24</v>
      </c>
      <c r="CV19" s="4">
        <v>220725.24</v>
      </c>
      <c r="CW19" s="5">
        <v>0</v>
      </c>
      <c r="CX19" s="4">
        <v>20042.27</v>
      </c>
      <c r="CY19" s="4">
        <v>19249420.93</v>
      </c>
      <c r="CZ19" s="10"/>
      <c r="DA19" s="4">
        <v>-879946.87</v>
      </c>
      <c r="DB19" s="4">
        <v>-79900.84</v>
      </c>
      <c r="DC19" s="4">
        <v>16244314.460000001</v>
      </c>
      <c r="DD19" s="4">
        <v>1475014.4</v>
      </c>
      <c r="DE19" s="4">
        <v>117309.95</v>
      </c>
      <c r="DF19" s="5">
        <v>0</v>
      </c>
      <c r="DG19" s="4">
        <v>10651.96</v>
      </c>
      <c r="DH19" s="4">
        <v>18807138.48</v>
      </c>
      <c r="DI19" s="10"/>
    </row>
    <row r="20" spans="1:113">
      <c r="A20" s="235" t="str">
        <f>INDEX(Map!$A$6:$B$70,MATCH('FY09 Essbase'!C20,Map!$A$6:$A$70,0),2)</f>
        <v>013DIV</v>
      </c>
      <c r="B20" s="17" t="s">
        <v>143</v>
      </c>
      <c r="C20" s="3" t="s">
        <v>78</v>
      </c>
      <c r="D20" s="3" t="s">
        <v>36</v>
      </c>
      <c r="E20" s="10"/>
      <c r="F20" s="4">
        <v>25126.13</v>
      </c>
      <c r="G20" s="4">
        <v>3477.61</v>
      </c>
      <c r="H20" s="4">
        <v>155788.79999999999</v>
      </c>
      <c r="I20" s="4">
        <v>21562.14</v>
      </c>
      <c r="J20" s="5">
        <v>0</v>
      </c>
      <c r="K20" s="5">
        <v>0</v>
      </c>
      <c r="L20" s="5">
        <v>0</v>
      </c>
      <c r="M20" s="4">
        <v>148747.19999999998</v>
      </c>
      <c r="N20" s="10"/>
      <c r="O20" s="4">
        <v>25126.13</v>
      </c>
      <c r="P20" s="4">
        <v>3477.61</v>
      </c>
      <c r="Q20" s="4">
        <v>155788.79999999999</v>
      </c>
      <c r="R20" s="4">
        <v>21562.14</v>
      </c>
      <c r="S20" s="5">
        <v>0</v>
      </c>
      <c r="T20" s="5">
        <v>0</v>
      </c>
      <c r="U20" s="5">
        <v>0</v>
      </c>
      <c r="V20" s="4">
        <v>148747.19999999998</v>
      </c>
      <c r="W20" s="10"/>
      <c r="X20" s="4">
        <v>25126.13</v>
      </c>
      <c r="Y20" s="4">
        <v>3477.61</v>
      </c>
      <c r="Z20" s="4">
        <v>155788.79999999999</v>
      </c>
      <c r="AA20" s="4">
        <v>21562.14</v>
      </c>
      <c r="AB20" s="5">
        <v>0</v>
      </c>
      <c r="AC20" s="5">
        <v>0</v>
      </c>
      <c r="AD20" s="5">
        <v>0</v>
      </c>
      <c r="AE20" s="4">
        <v>148747.19999999998</v>
      </c>
      <c r="AF20" s="10"/>
      <c r="AG20" s="4">
        <v>25126.13</v>
      </c>
      <c r="AH20" s="4">
        <v>3477.61</v>
      </c>
      <c r="AI20" s="4">
        <v>155788.79999999999</v>
      </c>
      <c r="AJ20" s="4">
        <v>21562.14</v>
      </c>
      <c r="AK20" s="5">
        <v>0</v>
      </c>
      <c r="AL20" s="5">
        <v>0</v>
      </c>
      <c r="AM20" s="5">
        <v>0</v>
      </c>
      <c r="AN20" s="4">
        <v>148747.19999999998</v>
      </c>
      <c r="AO20" s="10"/>
      <c r="AP20" s="4">
        <v>25126.13</v>
      </c>
      <c r="AQ20" s="4">
        <v>3477.61</v>
      </c>
      <c r="AR20" s="4">
        <v>155788.79999999999</v>
      </c>
      <c r="AS20" s="4">
        <v>21562.14</v>
      </c>
      <c r="AT20" s="5">
        <v>0</v>
      </c>
      <c r="AU20" s="5">
        <v>0</v>
      </c>
      <c r="AV20" s="5">
        <v>0</v>
      </c>
      <c r="AW20" s="4">
        <v>148747.19999999998</v>
      </c>
      <c r="AX20" s="10"/>
      <c r="AY20" s="4">
        <v>25532.6</v>
      </c>
      <c r="AZ20" s="4">
        <v>2318.41</v>
      </c>
      <c r="BA20" s="4">
        <v>158309.04999999999</v>
      </c>
      <c r="BB20" s="4">
        <v>14374.76</v>
      </c>
      <c r="BC20" s="5">
        <v>0</v>
      </c>
      <c r="BD20" s="5">
        <v>0</v>
      </c>
      <c r="BE20" s="5">
        <v>0</v>
      </c>
      <c r="BF20" s="4">
        <v>144832.79999999999</v>
      </c>
      <c r="BG20" s="10"/>
      <c r="BH20" s="4">
        <v>25532.6</v>
      </c>
      <c r="BI20" s="4">
        <v>2318.41</v>
      </c>
      <c r="BJ20" s="4">
        <v>158309.04999999999</v>
      </c>
      <c r="BK20" s="4">
        <v>14374.76</v>
      </c>
      <c r="BL20" s="5">
        <v>0</v>
      </c>
      <c r="BM20" s="5">
        <v>0</v>
      </c>
      <c r="BN20" s="5">
        <v>0</v>
      </c>
      <c r="BO20" s="4">
        <v>144832.79999999999</v>
      </c>
      <c r="BP20" s="10"/>
      <c r="BQ20" s="4">
        <v>25532.6</v>
      </c>
      <c r="BR20" s="4">
        <v>2318.41</v>
      </c>
      <c r="BS20" s="4">
        <v>158309.04999999999</v>
      </c>
      <c r="BT20" s="4">
        <v>14374.76</v>
      </c>
      <c r="BU20" s="5">
        <v>0</v>
      </c>
      <c r="BV20" s="5">
        <v>0</v>
      </c>
      <c r="BW20" s="5">
        <v>0</v>
      </c>
      <c r="BX20" s="4">
        <v>144832.79999999999</v>
      </c>
      <c r="BY20" s="10"/>
      <c r="BZ20" s="4">
        <v>25532.6</v>
      </c>
      <c r="CA20" s="4">
        <v>2318.41</v>
      </c>
      <c r="CB20" s="4">
        <v>158309.04999999999</v>
      </c>
      <c r="CC20" s="4">
        <v>14374.76</v>
      </c>
      <c r="CD20" s="5">
        <v>0</v>
      </c>
      <c r="CE20" s="5">
        <v>0</v>
      </c>
      <c r="CF20" s="5">
        <v>0</v>
      </c>
      <c r="CG20" s="4">
        <v>144832.79999999999</v>
      </c>
      <c r="CH20" s="10"/>
      <c r="CI20" s="4">
        <v>25532.6</v>
      </c>
      <c r="CJ20" s="4">
        <v>2318.41</v>
      </c>
      <c r="CK20" s="4">
        <v>158309.04999999999</v>
      </c>
      <c r="CL20" s="4">
        <v>14374.76</v>
      </c>
      <c r="CM20" s="5">
        <v>0</v>
      </c>
      <c r="CN20" s="5">
        <v>0</v>
      </c>
      <c r="CO20" s="5">
        <v>0</v>
      </c>
      <c r="CP20" s="4">
        <v>144832.79999999999</v>
      </c>
      <c r="CQ20" s="10"/>
      <c r="CR20" s="4">
        <v>25532.6</v>
      </c>
      <c r="CS20" s="4">
        <v>2318.41</v>
      </c>
      <c r="CT20" s="4">
        <v>158309.04999999999</v>
      </c>
      <c r="CU20" s="4">
        <v>14374.76</v>
      </c>
      <c r="CV20" s="5">
        <v>0</v>
      </c>
      <c r="CW20" s="5">
        <v>0</v>
      </c>
      <c r="CX20" s="5">
        <v>0</v>
      </c>
      <c r="CY20" s="4">
        <v>144832.79999999999</v>
      </c>
      <c r="CZ20" s="10"/>
      <c r="DA20" s="4">
        <v>31856.65</v>
      </c>
      <c r="DB20" s="4">
        <v>2892.64</v>
      </c>
      <c r="DC20" s="4">
        <v>184314.5</v>
      </c>
      <c r="DD20" s="4">
        <v>16736.099999999999</v>
      </c>
      <c r="DE20" s="5">
        <v>0</v>
      </c>
      <c r="DF20" s="5">
        <v>0</v>
      </c>
      <c r="DG20" s="5">
        <v>0</v>
      </c>
      <c r="DH20" s="4">
        <v>166301.31</v>
      </c>
      <c r="DI20" s="10"/>
    </row>
    <row r="21" spans="1:113">
      <c r="A21" s="235" t="str">
        <f>INDEX(Map!$A$6:$B$70,MATCH('FY09 Essbase'!C21,Map!$A$6:$A$70,0),2)</f>
        <v>014DIV</v>
      </c>
      <c r="B21" s="17" t="s">
        <v>132</v>
      </c>
      <c r="C21" s="3" t="s">
        <v>86</v>
      </c>
      <c r="D21" s="3" t="s">
        <v>44</v>
      </c>
      <c r="E21" s="10"/>
      <c r="F21" s="4">
        <v>66757</v>
      </c>
      <c r="G21" s="4">
        <v>9239.58</v>
      </c>
      <c r="H21" s="4">
        <v>404.9</v>
      </c>
      <c r="I21" s="4">
        <v>56.04</v>
      </c>
      <c r="J21" s="5">
        <v>0</v>
      </c>
      <c r="K21" s="5">
        <v>0</v>
      </c>
      <c r="L21" s="5">
        <v>0</v>
      </c>
      <c r="M21" s="4">
        <v>-75535.640000000014</v>
      </c>
      <c r="N21" s="10"/>
      <c r="O21" s="4">
        <v>66757</v>
      </c>
      <c r="P21" s="4">
        <v>9239.58</v>
      </c>
      <c r="Q21" s="4">
        <v>404.9</v>
      </c>
      <c r="R21" s="4">
        <v>56.04</v>
      </c>
      <c r="S21" s="5">
        <v>0</v>
      </c>
      <c r="T21" s="5">
        <v>0</v>
      </c>
      <c r="U21" s="5">
        <v>0</v>
      </c>
      <c r="V21" s="4">
        <v>-75535.640000000014</v>
      </c>
      <c r="W21" s="10"/>
      <c r="X21" s="4">
        <v>66757</v>
      </c>
      <c r="Y21" s="4">
        <v>9239.58</v>
      </c>
      <c r="Z21" s="4">
        <v>404.9</v>
      </c>
      <c r="AA21" s="4">
        <v>56.04</v>
      </c>
      <c r="AB21" s="5">
        <v>0</v>
      </c>
      <c r="AC21" s="5">
        <v>0</v>
      </c>
      <c r="AD21" s="5">
        <v>0</v>
      </c>
      <c r="AE21" s="4">
        <v>-75535.640000000014</v>
      </c>
      <c r="AF21" s="10"/>
      <c r="AG21" s="4">
        <v>66757</v>
      </c>
      <c r="AH21" s="4">
        <v>9239.58</v>
      </c>
      <c r="AI21" s="4">
        <v>404.9</v>
      </c>
      <c r="AJ21" s="4">
        <v>56.04</v>
      </c>
      <c r="AK21" s="5">
        <v>0</v>
      </c>
      <c r="AL21" s="5">
        <v>0</v>
      </c>
      <c r="AM21" s="5">
        <v>0</v>
      </c>
      <c r="AN21" s="4">
        <v>-75535.640000000014</v>
      </c>
      <c r="AO21" s="10"/>
      <c r="AP21" s="4">
        <v>66757</v>
      </c>
      <c r="AQ21" s="4">
        <v>9239.58</v>
      </c>
      <c r="AR21" s="4">
        <v>404.9</v>
      </c>
      <c r="AS21" s="4">
        <v>56.04</v>
      </c>
      <c r="AT21" s="5">
        <v>0</v>
      </c>
      <c r="AU21" s="5">
        <v>0</v>
      </c>
      <c r="AV21" s="5">
        <v>0</v>
      </c>
      <c r="AW21" s="4">
        <v>-75535.640000000014</v>
      </c>
      <c r="AX21" s="10"/>
      <c r="AY21" s="4">
        <v>67836.95</v>
      </c>
      <c r="AZ21" s="4">
        <v>6159.72</v>
      </c>
      <c r="BA21" s="4">
        <v>411.45</v>
      </c>
      <c r="BB21" s="4">
        <v>37.36</v>
      </c>
      <c r="BC21" s="5">
        <v>0</v>
      </c>
      <c r="BD21" s="5">
        <v>0</v>
      </c>
      <c r="BE21" s="5">
        <v>0</v>
      </c>
      <c r="BF21" s="4">
        <v>-73547.86</v>
      </c>
      <c r="BG21" s="10"/>
      <c r="BH21" s="4">
        <v>67836.95</v>
      </c>
      <c r="BI21" s="4">
        <v>6159.72</v>
      </c>
      <c r="BJ21" s="4">
        <v>411.45</v>
      </c>
      <c r="BK21" s="4">
        <v>37.36</v>
      </c>
      <c r="BL21" s="5">
        <v>0</v>
      </c>
      <c r="BM21" s="5">
        <v>0</v>
      </c>
      <c r="BN21" s="5">
        <v>0</v>
      </c>
      <c r="BO21" s="4">
        <v>-73547.86</v>
      </c>
      <c r="BP21" s="10"/>
      <c r="BQ21" s="4">
        <v>67836.95</v>
      </c>
      <c r="BR21" s="4">
        <v>6159.72</v>
      </c>
      <c r="BS21" s="4">
        <v>411.45</v>
      </c>
      <c r="BT21" s="4">
        <v>37.36</v>
      </c>
      <c r="BU21" s="5">
        <v>0</v>
      </c>
      <c r="BV21" s="5">
        <v>0</v>
      </c>
      <c r="BW21" s="5">
        <v>0</v>
      </c>
      <c r="BX21" s="4">
        <v>-73547.86</v>
      </c>
      <c r="BY21" s="10"/>
      <c r="BZ21" s="4">
        <v>67836.95</v>
      </c>
      <c r="CA21" s="4">
        <v>6159.72</v>
      </c>
      <c r="CB21" s="4">
        <v>411.45</v>
      </c>
      <c r="CC21" s="4">
        <v>37.36</v>
      </c>
      <c r="CD21" s="5">
        <v>0</v>
      </c>
      <c r="CE21" s="5">
        <v>0</v>
      </c>
      <c r="CF21" s="5">
        <v>0</v>
      </c>
      <c r="CG21" s="4">
        <v>-73547.86</v>
      </c>
      <c r="CH21" s="10"/>
      <c r="CI21" s="4">
        <v>67836.95</v>
      </c>
      <c r="CJ21" s="4">
        <v>6159.72</v>
      </c>
      <c r="CK21" s="4">
        <v>411.45</v>
      </c>
      <c r="CL21" s="4">
        <v>37.36</v>
      </c>
      <c r="CM21" s="5">
        <v>0</v>
      </c>
      <c r="CN21" s="5">
        <v>0</v>
      </c>
      <c r="CO21" s="5">
        <v>0</v>
      </c>
      <c r="CP21" s="4">
        <v>-73547.86</v>
      </c>
      <c r="CQ21" s="10"/>
      <c r="CR21" s="4">
        <v>67836.95</v>
      </c>
      <c r="CS21" s="4">
        <v>6159.72</v>
      </c>
      <c r="CT21" s="4">
        <v>411.45</v>
      </c>
      <c r="CU21" s="4">
        <v>37.36</v>
      </c>
      <c r="CV21" s="5">
        <v>0</v>
      </c>
      <c r="CW21" s="5">
        <v>0</v>
      </c>
      <c r="CX21" s="5">
        <v>0</v>
      </c>
      <c r="CY21" s="4">
        <v>-73547.86</v>
      </c>
      <c r="CZ21" s="10"/>
      <c r="DA21" s="4">
        <v>-1079.67</v>
      </c>
      <c r="DB21" s="4">
        <v>-98.04</v>
      </c>
      <c r="DC21" s="4">
        <v>-9061.39</v>
      </c>
      <c r="DD21" s="4">
        <v>-822.79</v>
      </c>
      <c r="DE21" s="5">
        <v>0</v>
      </c>
      <c r="DF21" s="5">
        <v>0</v>
      </c>
      <c r="DG21" s="5">
        <v>0</v>
      </c>
      <c r="DH21" s="4">
        <v>-8706.4699999999993</v>
      </c>
      <c r="DI21" s="10"/>
    </row>
    <row r="22" spans="1:113">
      <c r="A22" s="235" t="str">
        <f>INDEX(Map!$A$6:$B$70,MATCH('FY09 Essbase'!C22,Map!$A$6:$A$70,0),2)</f>
        <v>015DIV</v>
      </c>
      <c r="B22" s="17"/>
      <c r="C22" s="3" t="s">
        <v>87</v>
      </c>
      <c r="D22" s="3" t="s">
        <v>45</v>
      </c>
      <c r="E22" s="10"/>
      <c r="F22" s="4">
        <v>5791.1</v>
      </c>
      <c r="G22" s="4">
        <v>801.52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4">
        <v>-6592.6200000000008</v>
      </c>
      <c r="N22" s="10"/>
      <c r="O22" s="4">
        <v>5791.1</v>
      </c>
      <c r="P22" s="4">
        <v>801.52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4">
        <v>-6592.6200000000008</v>
      </c>
      <c r="W22" s="10"/>
      <c r="X22" s="4">
        <v>5791.1</v>
      </c>
      <c r="Y22" s="4">
        <v>801.52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4">
        <v>-6592.6200000000008</v>
      </c>
      <c r="AF22" s="10"/>
      <c r="AG22" s="4">
        <v>5791.1</v>
      </c>
      <c r="AH22" s="4">
        <v>801.52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4">
        <v>-6592.6200000000008</v>
      </c>
      <c r="AO22" s="10"/>
      <c r="AP22" s="4">
        <v>5791.1</v>
      </c>
      <c r="AQ22" s="4">
        <v>801.52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4">
        <v>-6592.6200000000008</v>
      </c>
      <c r="AX22" s="10"/>
      <c r="AY22" s="4">
        <v>5884.78</v>
      </c>
      <c r="AZ22" s="4">
        <v>534.35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4">
        <v>-6419.13</v>
      </c>
      <c r="BG22" s="10"/>
      <c r="BH22" s="4">
        <v>5884.78</v>
      </c>
      <c r="BI22" s="4">
        <v>534.35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4">
        <v>-6419.13</v>
      </c>
      <c r="BP22" s="10"/>
      <c r="BQ22" s="4">
        <v>5884.78</v>
      </c>
      <c r="BR22" s="4">
        <v>534.35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4">
        <v>-6419.13</v>
      </c>
      <c r="BY22" s="10"/>
      <c r="BZ22" s="4">
        <v>5884.78</v>
      </c>
      <c r="CA22" s="4">
        <v>534.35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4">
        <v>-6419.13</v>
      </c>
      <c r="CH22" s="10"/>
      <c r="CI22" s="4">
        <v>5884.78</v>
      </c>
      <c r="CJ22" s="4">
        <v>534.35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4">
        <v>-6419.13</v>
      </c>
      <c r="CQ22" s="10"/>
      <c r="CR22" s="4">
        <v>5884.78</v>
      </c>
      <c r="CS22" s="4">
        <v>534.35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4">
        <v>-6419.13</v>
      </c>
      <c r="CZ22" s="10"/>
      <c r="DA22" s="4">
        <v>6410.88</v>
      </c>
      <c r="DB22" s="4">
        <v>582.12</v>
      </c>
      <c r="DC22" s="4">
        <v>-2036.22</v>
      </c>
      <c r="DD22" s="4">
        <v>-184.89</v>
      </c>
      <c r="DE22" s="5">
        <v>0</v>
      </c>
      <c r="DF22" s="5">
        <v>0</v>
      </c>
      <c r="DG22" s="5">
        <v>0</v>
      </c>
      <c r="DH22" s="4">
        <v>-9214.1099999999988</v>
      </c>
      <c r="DI22" s="10"/>
    </row>
    <row r="23" spans="1:113">
      <c r="A23" s="235" t="str">
        <f>INDEX(Map!$A$6:$B$70,MATCH('FY09 Essbase'!C23,Map!$A$6:$A$70,0),2)</f>
        <v>016DIV</v>
      </c>
      <c r="B23" s="17" t="s">
        <v>137</v>
      </c>
      <c r="C23" s="3" t="s">
        <v>84</v>
      </c>
      <c r="D23" s="3" t="s">
        <v>42</v>
      </c>
      <c r="E23" s="10"/>
      <c r="F23" s="4">
        <v>-89121.26</v>
      </c>
      <c r="G23" s="4">
        <v>-12334.94</v>
      </c>
      <c r="H23" s="4">
        <v>12653715.1</v>
      </c>
      <c r="I23" s="4">
        <v>1751353.02</v>
      </c>
      <c r="J23" s="5">
        <v>0</v>
      </c>
      <c r="K23" s="5">
        <v>0</v>
      </c>
      <c r="L23" s="5">
        <v>0</v>
      </c>
      <c r="M23" s="4">
        <v>14506524.319999998</v>
      </c>
      <c r="N23" s="10"/>
      <c r="O23" s="4">
        <v>-89121.26</v>
      </c>
      <c r="P23" s="4">
        <v>-12334.94</v>
      </c>
      <c r="Q23" s="4">
        <v>12653715.1</v>
      </c>
      <c r="R23" s="4">
        <v>1751353.02</v>
      </c>
      <c r="S23" s="5">
        <v>0</v>
      </c>
      <c r="T23" s="5">
        <v>0</v>
      </c>
      <c r="U23" s="5">
        <v>0</v>
      </c>
      <c r="V23" s="4">
        <v>14506524.319999998</v>
      </c>
      <c r="W23" s="10"/>
      <c r="X23" s="4">
        <v>-89121.26</v>
      </c>
      <c r="Y23" s="4">
        <v>-12334.94</v>
      </c>
      <c r="Z23" s="4">
        <v>12653715.1</v>
      </c>
      <c r="AA23" s="4">
        <v>1751353.02</v>
      </c>
      <c r="AB23" s="5">
        <v>0</v>
      </c>
      <c r="AC23" s="5">
        <v>0</v>
      </c>
      <c r="AD23" s="5">
        <v>0</v>
      </c>
      <c r="AE23" s="4">
        <v>14506524.319999998</v>
      </c>
      <c r="AF23" s="10"/>
      <c r="AG23" s="4">
        <v>-89121.26</v>
      </c>
      <c r="AH23" s="4">
        <v>-12334.94</v>
      </c>
      <c r="AI23" s="4">
        <v>12653715.1</v>
      </c>
      <c r="AJ23" s="4">
        <v>1751353.02</v>
      </c>
      <c r="AK23" s="5">
        <v>0</v>
      </c>
      <c r="AL23" s="5">
        <v>0</v>
      </c>
      <c r="AM23" s="5">
        <v>0</v>
      </c>
      <c r="AN23" s="4">
        <v>14506524.319999998</v>
      </c>
      <c r="AO23" s="10"/>
      <c r="AP23" s="4">
        <v>-89121.26</v>
      </c>
      <c r="AQ23" s="4">
        <v>-12334.94</v>
      </c>
      <c r="AR23" s="4">
        <v>12653715.1</v>
      </c>
      <c r="AS23" s="4">
        <v>1751353.02</v>
      </c>
      <c r="AT23" s="5">
        <v>0</v>
      </c>
      <c r="AU23" s="5">
        <v>0</v>
      </c>
      <c r="AV23" s="5">
        <v>0</v>
      </c>
      <c r="AW23" s="4">
        <v>14506524.319999998</v>
      </c>
      <c r="AX23" s="10"/>
      <c r="AY23" s="4">
        <v>-90563.01</v>
      </c>
      <c r="AZ23" s="4">
        <v>-8223.2900000000009</v>
      </c>
      <c r="BA23" s="4">
        <v>12858418.699999999</v>
      </c>
      <c r="BB23" s="4">
        <v>1167568.68</v>
      </c>
      <c r="BC23" s="5">
        <v>0</v>
      </c>
      <c r="BD23" s="5">
        <v>0</v>
      </c>
      <c r="BE23" s="5">
        <v>0</v>
      </c>
      <c r="BF23" s="4">
        <v>14124773.68</v>
      </c>
      <c r="BG23" s="10"/>
      <c r="BH23" s="4">
        <v>-90563.01</v>
      </c>
      <c r="BI23" s="4">
        <v>-8223.2900000000009</v>
      </c>
      <c r="BJ23" s="4">
        <v>12858418.699999999</v>
      </c>
      <c r="BK23" s="4">
        <v>1167568.68</v>
      </c>
      <c r="BL23" s="5">
        <v>0</v>
      </c>
      <c r="BM23" s="5">
        <v>0</v>
      </c>
      <c r="BN23" s="5">
        <v>0</v>
      </c>
      <c r="BO23" s="4">
        <v>14124773.68</v>
      </c>
      <c r="BP23" s="10"/>
      <c r="BQ23" s="4">
        <v>-90563.01</v>
      </c>
      <c r="BR23" s="4">
        <v>-8223.2900000000009</v>
      </c>
      <c r="BS23" s="4">
        <v>12858418.699999999</v>
      </c>
      <c r="BT23" s="4">
        <v>1167568.68</v>
      </c>
      <c r="BU23" s="5">
        <v>0</v>
      </c>
      <c r="BV23" s="5">
        <v>0</v>
      </c>
      <c r="BW23" s="5">
        <v>0</v>
      </c>
      <c r="BX23" s="4">
        <v>14124773.68</v>
      </c>
      <c r="BY23" s="10"/>
      <c r="BZ23" s="4">
        <v>-90563.01</v>
      </c>
      <c r="CA23" s="4">
        <v>-8223.2900000000009</v>
      </c>
      <c r="CB23" s="4">
        <v>12858418.699999999</v>
      </c>
      <c r="CC23" s="4">
        <v>1167568.68</v>
      </c>
      <c r="CD23" s="5">
        <v>0</v>
      </c>
      <c r="CE23" s="5">
        <v>0</v>
      </c>
      <c r="CF23" s="5">
        <v>0</v>
      </c>
      <c r="CG23" s="4">
        <v>14124773.68</v>
      </c>
      <c r="CH23" s="10"/>
      <c r="CI23" s="4">
        <v>-90563.01</v>
      </c>
      <c r="CJ23" s="4">
        <v>-8223.2900000000009</v>
      </c>
      <c r="CK23" s="5">
        <v>12858418.699999999</v>
      </c>
      <c r="CL23" s="5">
        <v>1167568.68</v>
      </c>
      <c r="CM23" s="5">
        <v>0</v>
      </c>
      <c r="CN23" s="5">
        <v>0</v>
      </c>
      <c r="CO23" s="5">
        <v>0</v>
      </c>
      <c r="CP23" s="4">
        <v>14124773.68</v>
      </c>
      <c r="CQ23" s="10"/>
      <c r="CR23" s="4">
        <v>-90563.01</v>
      </c>
      <c r="CS23" s="4">
        <v>-8223.2900000000009</v>
      </c>
      <c r="CT23" s="5">
        <v>12858418.699999999</v>
      </c>
      <c r="CU23" s="5">
        <v>1167568.68</v>
      </c>
      <c r="CV23" s="5">
        <v>0</v>
      </c>
      <c r="CW23" s="5">
        <v>0</v>
      </c>
      <c r="CX23" s="5">
        <v>0</v>
      </c>
      <c r="CY23" s="4">
        <v>14124773.68</v>
      </c>
      <c r="CZ23" s="10"/>
      <c r="DA23" s="4">
        <v>-27589.17</v>
      </c>
      <c r="DB23" s="4">
        <v>-2505.15</v>
      </c>
      <c r="DC23" s="4">
        <v>14113179.880000001</v>
      </c>
      <c r="DD23" s="4">
        <v>1281503.3600000001</v>
      </c>
      <c r="DE23" s="5">
        <v>0</v>
      </c>
      <c r="DF23" s="5">
        <v>0</v>
      </c>
      <c r="DG23" s="5">
        <v>0</v>
      </c>
      <c r="DH23" s="4">
        <v>15424777.560000001</v>
      </c>
      <c r="DI23" s="10"/>
    </row>
    <row r="24" spans="1:113">
      <c r="A24" s="235" t="str">
        <f>INDEX(Map!$A$6:$B$70,MATCH('FY09 Essbase'!C24,Map!$A$6:$A$70,0),2)</f>
        <v>017DIV</v>
      </c>
      <c r="B24" s="17"/>
      <c r="C24" s="3" t="s">
        <v>82</v>
      </c>
      <c r="D24" s="3" t="s">
        <v>40</v>
      </c>
      <c r="E24" s="10"/>
      <c r="F24" s="5">
        <v>0</v>
      </c>
      <c r="G24" s="5">
        <v>0</v>
      </c>
      <c r="H24" s="4">
        <v>21</v>
      </c>
      <c r="I24" s="4">
        <v>-1</v>
      </c>
      <c r="J24" s="5">
        <v>0</v>
      </c>
      <c r="K24" s="5">
        <v>0</v>
      </c>
      <c r="L24" s="5">
        <v>0</v>
      </c>
      <c r="M24" s="4">
        <v>20</v>
      </c>
      <c r="N24" s="10"/>
      <c r="O24" s="5">
        <v>0</v>
      </c>
      <c r="P24" s="5">
        <v>0</v>
      </c>
      <c r="Q24" s="4">
        <v>21</v>
      </c>
      <c r="R24" s="4">
        <v>-1</v>
      </c>
      <c r="S24" s="5">
        <v>0</v>
      </c>
      <c r="T24" s="5">
        <v>0</v>
      </c>
      <c r="U24" s="5">
        <v>0</v>
      </c>
      <c r="V24" s="4">
        <v>20</v>
      </c>
      <c r="W24" s="10"/>
      <c r="X24" s="5">
        <v>0</v>
      </c>
      <c r="Y24" s="5">
        <v>0</v>
      </c>
      <c r="Z24" s="4">
        <v>21</v>
      </c>
      <c r="AA24" s="4">
        <v>-1</v>
      </c>
      <c r="AB24" s="5">
        <v>0</v>
      </c>
      <c r="AC24" s="5">
        <v>0</v>
      </c>
      <c r="AD24" s="5">
        <v>0</v>
      </c>
      <c r="AE24" s="4">
        <v>20</v>
      </c>
      <c r="AF24" s="10"/>
      <c r="AG24" s="5">
        <v>0</v>
      </c>
      <c r="AH24" s="5">
        <v>0</v>
      </c>
      <c r="AI24" s="4">
        <v>21</v>
      </c>
      <c r="AJ24" s="4">
        <v>-1</v>
      </c>
      <c r="AK24" s="5">
        <v>0</v>
      </c>
      <c r="AL24" s="5">
        <v>0</v>
      </c>
      <c r="AM24" s="5">
        <v>0</v>
      </c>
      <c r="AN24" s="4">
        <v>20</v>
      </c>
      <c r="AO24" s="10"/>
      <c r="AP24" s="5">
        <v>0</v>
      </c>
      <c r="AQ24" s="5">
        <v>0</v>
      </c>
      <c r="AR24" s="4">
        <v>21</v>
      </c>
      <c r="AS24" s="4">
        <v>-1</v>
      </c>
      <c r="AT24" s="5">
        <v>0</v>
      </c>
      <c r="AU24" s="5">
        <v>0</v>
      </c>
      <c r="AV24" s="5">
        <v>0</v>
      </c>
      <c r="AW24" s="4">
        <v>20</v>
      </c>
      <c r="AX24" s="10"/>
      <c r="AY24" s="5">
        <v>0</v>
      </c>
      <c r="AZ24" s="5">
        <v>0</v>
      </c>
      <c r="BA24" s="4">
        <v>21</v>
      </c>
      <c r="BB24" s="4">
        <v>-1</v>
      </c>
      <c r="BC24" s="5">
        <v>0</v>
      </c>
      <c r="BD24" s="5">
        <v>0</v>
      </c>
      <c r="BE24" s="5">
        <v>0</v>
      </c>
      <c r="BF24" s="4">
        <v>20</v>
      </c>
      <c r="BG24" s="10"/>
      <c r="BH24" s="5">
        <v>0</v>
      </c>
      <c r="BI24" s="5">
        <v>0</v>
      </c>
      <c r="BJ24" s="4">
        <v>21</v>
      </c>
      <c r="BK24" s="4">
        <v>-1</v>
      </c>
      <c r="BL24" s="5">
        <v>0</v>
      </c>
      <c r="BM24" s="5">
        <v>0</v>
      </c>
      <c r="BN24" s="5">
        <v>0</v>
      </c>
      <c r="BO24" s="4">
        <v>20</v>
      </c>
      <c r="BP24" s="10"/>
      <c r="BQ24" s="5">
        <v>0</v>
      </c>
      <c r="BR24" s="5">
        <v>0</v>
      </c>
      <c r="BS24" s="4">
        <v>21</v>
      </c>
      <c r="BT24" s="4">
        <v>-1</v>
      </c>
      <c r="BU24" s="5">
        <v>0</v>
      </c>
      <c r="BV24" s="5">
        <v>0</v>
      </c>
      <c r="BW24" s="5">
        <v>0</v>
      </c>
      <c r="BX24" s="4">
        <v>20</v>
      </c>
      <c r="BY24" s="10"/>
      <c r="BZ24" s="5">
        <v>0</v>
      </c>
      <c r="CA24" s="5">
        <v>0</v>
      </c>
      <c r="CB24" s="4">
        <v>21</v>
      </c>
      <c r="CC24" s="4">
        <v>-1</v>
      </c>
      <c r="CD24" s="5">
        <v>0</v>
      </c>
      <c r="CE24" s="5">
        <v>0</v>
      </c>
      <c r="CF24" s="5">
        <v>0</v>
      </c>
      <c r="CG24" s="4">
        <v>20</v>
      </c>
      <c r="CH24" s="10"/>
      <c r="CI24" s="5">
        <v>0</v>
      </c>
      <c r="CJ24" s="5">
        <v>0</v>
      </c>
      <c r="CK24" s="4">
        <v>21</v>
      </c>
      <c r="CL24" s="4">
        <v>-1</v>
      </c>
      <c r="CM24" s="5">
        <v>0</v>
      </c>
      <c r="CN24" s="5">
        <v>0</v>
      </c>
      <c r="CO24" s="5">
        <v>0</v>
      </c>
      <c r="CP24" s="4">
        <v>20</v>
      </c>
      <c r="CQ24" s="10"/>
      <c r="CR24" s="5">
        <v>0</v>
      </c>
      <c r="CS24" s="5">
        <v>0</v>
      </c>
      <c r="CT24" s="4">
        <v>21</v>
      </c>
      <c r="CU24" s="4">
        <v>-1</v>
      </c>
      <c r="CV24" s="5">
        <v>0</v>
      </c>
      <c r="CW24" s="5">
        <v>0</v>
      </c>
      <c r="CX24" s="5">
        <v>0</v>
      </c>
      <c r="CY24" s="4">
        <v>20</v>
      </c>
      <c r="CZ24" s="10"/>
      <c r="DA24" s="5">
        <v>0</v>
      </c>
      <c r="DB24" s="5">
        <v>0</v>
      </c>
      <c r="DC24" s="4">
        <v>0</v>
      </c>
      <c r="DD24" s="4">
        <v>0</v>
      </c>
      <c r="DE24" s="5">
        <v>0</v>
      </c>
      <c r="DF24" s="5">
        <v>0</v>
      </c>
      <c r="DG24" s="5">
        <v>0</v>
      </c>
      <c r="DH24" s="4">
        <v>0</v>
      </c>
      <c r="DI24" s="10"/>
    </row>
    <row r="25" spans="1:113">
      <c r="A25" s="235" t="str">
        <f>INDEX(Map!$A$6:$B$70,MATCH('FY09 Essbase'!C25,Map!$A$6:$A$70,0),2)</f>
        <v>018DIV</v>
      </c>
      <c r="B25" s="17"/>
      <c r="C25" s="3" t="s">
        <v>83</v>
      </c>
      <c r="D25" s="3" t="s">
        <v>41</v>
      </c>
      <c r="E25" s="10"/>
      <c r="F25" s="5">
        <v>0</v>
      </c>
      <c r="G25" s="5">
        <v>0</v>
      </c>
      <c r="H25" s="4">
        <v>-8459</v>
      </c>
      <c r="I25" s="4">
        <v>550</v>
      </c>
      <c r="J25" s="5">
        <v>0</v>
      </c>
      <c r="K25" s="5">
        <v>0</v>
      </c>
      <c r="L25" s="5">
        <v>0</v>
      </c>
      <c r="M25" s="4">
        <v>-7909</v>
      </c>
      <c r="N25" s="10"/>
      <c r="O25" s="5">
        <v>0</v>
      </c>
      <c r="P25" s="5">
        <v>0</v>
      </c>
      <c r="Q25" s="4">
        <v>-8459</v>
      </c>
      <c r="R25" s="4">
        <v>550</v>
      </c>
      <c r="S25" s="5">
        <v>0</v>
      </c>
      <c r="T25" s="5">
        <v>0</v>
      </c>
      <c r="U25" s="5">
        <v>0</v>
      </c>
      <c r="V25" s="4">
        <v>-7909</v>
      </c>
      <c r="W25" s="10"/>
      <c r="X25" s="5">
        <v>0</v>
      </c>
      <c r="Y25" s="5">
        <v>0</v>
      </c>
      <c r="Z25" s="4">
        <v>-8459</v>
      </c>
      <c r="AA25" s="4">
        <v>550</v>
      </c>
      <c r="AB25" s="5">
        <v>0</v>
      </c>
      <c r="AC25" s="5">
        <v>0</v>
      </c>
      <c r="AD25" s="5">
        <v>0</v>
      </c>
      <c r="AE25" s="4">
        <v>-7909</v>
      </c>
      <c r="AF25" s="10"/>
      <c r="AG25" s="5">
        <v>0</v>
      </c>
      <c r="AH25" s="5">
        <v>0</v>
      </c>
      <c r="AI25" s="4">
        <v>-8459</v>
      </c>
      <c r="AJ25" s="4">
        <v>550</v>
      </c>
      <c r="AK25" s="5">
        <v>0</v>
      </c>
      <c r="AL25" s="5">
        <v>0</v>
      </c>
      <c r="AM25" s="5">
        <v>0</v>
      </c>
      <c r="AN25" s="4">
        <v>-7909</v>
      </c>
      <c r="AO25" s="10"/>
      <c r="AP25" s="5">
        <v>0</v>
      </c>
      <c r="AQ25" s="5">
        <v>0</v>
      </c>
      <c r="AR25" s="4">
        <v>-8459</v>
      </c>
      <c r="AS25" s="4">
        <v>550</v>
      </c>
      <c r="AT25" s="5">
        <v>0</v>
      </c>
      <c r="AU25" s="5">
        <v>0</v>
      </c>
      <c r="AV25" s="5">
        <v>0</v>
      </c>
      <c r="AW25" s="4">
        <v>-7909</v>
      </c>
      <c r="AX25" s="10"/>
      <c r="AY25" s="5">
        <v>0</v>
      </c>
      <c r="AZ25" s="5">
        <v>0</v>
      </c>
      <c r="BA25" s="4">
        <v>-8459</v>
      </c>
      <c r="BB25" s="4">
        <v>550</v>
      </c>
      <c r="BC25" s="5">
        <v>0</v>
      </c>
      <c r="BD25" s="5">
        <v>0</v>
      </c>
      <c r="BE25" s="5">
        <v>0</v>
      </c>
      <c r="BF25" s="4">
        <v>-7909</v>
      </c>
      <c r="BG25" s="10"/>
      <c r="BH25" s="5">
        <v>0</v>
      </c>
      <c r="BI25" s="5">
        <v>0</v>
      </c>
      <c r="BJ25" s="4">
        <v>-8459</v>
      </c>
      <c r="BK25" s="4">
        <v>550</v>
      </c>
      <c r="BL25" s="5">
        <v>0</v>
      </c>
      <c r="BM25" s="5">
        <v>0</v>
      </c>
      <c r="BN25" s="5">
        <v>0</v>
      </c>
      <c r="BO25" s="4">
        <v>-7909</v>
      </c>
      <c r="BP25" s="10"/>
      <c r="BQ25" s="5">
        <v>0</v>
      </c>
      <c r="BR25" s="5">
        <v>0</v>
      </c>
      <c r="BS25" s="4">
        <v>-8459</v>
      </c>
      <c r="BT25" s="4">
        <v>550</v>
      </c>
      <c r="BU25" s="5">
        <v>0</v>
      </c>
      <c r="BV25" s="5">
        <v>0</v>
      </c>
      <c r="BW25" s="5">
        <v>0</v>
      </c>
      <c r="BX25" s="4">
        <v>-7909</v>
      </c>
      <c r="BY25" s="10"/>
      <c r="BZ25" s="5">
        <v>0</v>
      </c>
      <c r="CA25" s="5">
        <v>0</v>
      </c>
      <c r="CB25" s="4">
        <v>-8459</v>
      </c>
      <c r="CC25" s="4">
        <v>550</v>
      </c>
      <c r="CD25" s="5">
        <v>0</v>
      </c>
      <c r="CE25" s="5">
        <v>0</v>
      </c>
      <c r="CF25" s="5">
        <v>0</v>
      </c>
      <c r="CG25" s="4">
        <v>-7909</v>
      </c>
      <c r="CH25" s="10"/>
      <c r="CI25" s="5">
        <v>0</v>
      </c>
      <c r="CJ25" s="5">
        <v>0</v>
      </c>
      <c r="CK25" s="4">
        <v>-8459</v>
      </c>
      <c r="CL25" s="4">
        <v>550</v>
      </c>
      <c r="CM25" s="5">
        <v>0</v>
      </c>
      <c r="CN25" s="5">
        <v>0</v>
      </c>
      <c r="CO25" s="5">
        <v>0</v>
      </c>
      <c r="CP25" s="4">
        <v>-7909</v>
      </c>
      <c r="CQ25" s="10"/>
      <c r="CR25" s="5">
        <v>0</v>
      </c>
      <c r="CS25" s="5">
        <v>0</v>
      </c>
      <c r="CT25" s="4">
        <v>-8459</v>
      </c>
      <c r="CU25" s="4">
        <v>550</v>
      </c>
      <c r="CV25" s="5">
        <v>0</v>
      </c>
      <c r="CW25" s="5">
        <v>0</v>
      </c>
      <c r="CX25" s="5">
        <v>0</v>
      </c>
      <c r="CY25" s="4">
        <v>-7909</v>
      </c>
      <c r="CZ25" s="10"/>
      <c r="DA25" s="5">
        <v>0</v>
      </c>
      <c r="DB25" s="5">
        <v>0</v>
      </c>
      <c r="DC25" s="4">
        <v>0</v>
      </c>
      <c r="DD25" s="4">
        <v>0</v>
      </c>
      <c r="DE25" s="5">
        <v>0</v>
      </c>
      <c r="DF25" s="5">
        <v>0</v>
      </c>
      <c r="DG25" s="5">
        <v>0</v>
      </c>
      <c r="DH25" s="4">
        <v>0</v>
      </c>
      <c r="DI25" s="10"/>
    </row>
    <row r="26" spans="1:113">
      <c r="A26" s="235" t="str">
        <f>INDEX(Map!$A$6:$B$70,MATCH('FY09 Essbase'!C26,Map!$A$6:$A$70,0),2)</f>
        <v>019DIV</v>
      </c>
      <c r="B26" s="17"/>
      <c r="C26" s="3" t="s">
        <v>76</v>
      </c>
      <c r="D26" s="3" t="s">
        <v>34</v>
      </c>
      <c r="E26" s="10"/>
      <c r="F26" s="4">
        <v>0.33</v>
      </c>
      <c r="G26" s="4">
        <v>0.05</v>
      </c>
      <c r="H26" s="4">
        <v>1836584.96</v>
      </c>
      <c r="I26" s="4">
        <v>254194.8</v>
      </c>
      <c r="J26" s="5">
        <v>0</v>
      </c>
      <c r="K26" s="5">
        <v>0</v>
      </c>
      <c r="L26" s="5">
        <v>0</v>
      </c>
      <c r="M26" s="4">
        <v>2090779.3800000001</v>
      </c>
      <c r="N26" s="10"/>
      <c r="O26" s="4">
        <v>0.33</v>
      </c>
      <c r="P26" s="4">
        <v>0.05</v>
      </c>
      <c r="Q26" s="4">
        <v>1836584.96</v>
      </c>
      <c r="R26" s="4">
        <v>254194.8</v>
      </c>
      <c r="S26" s="5">
        <v>0</v>
      </c>
      <c r="T26" s="5">
        <v>0</v>
      </c>
      <c r="U26" s="5">
        <v>0</v>
      </c>
      <c r="V26" s="4">
        <v>2090779.3800000001</v>
      </c>
      <c r="W26" s="10"/>
      <c r="X26" s="4">
        <v>0.33</v>
      </c>
      <c r="Y26" s="4">
        <v>0.05</v>
      </c>
      <c r="Z26" s="4">
        <v>1836584.96</v>
      </c>
      <c r="AA26" s="4">
        <v>254194.8</v>
      </c>
      <c r="AB26" s="5">
        <v>0</v>
      </c>
      <c r="AC26" s="5">
        <v>0</v>
      </c>
      <c r="AD26" s="5">
        <v>0</v>
      </c>
      <c r="AE26" s="4">
        <v>2090779.3800000001</v>
      </c>
      <c r="AF26" s="10"/>
      <c r="AG26" s="4">
        <v>0.33</v>
      </c>
      <c r="AH26" s="4">
        <v>0.05</v>
      </c>
      <c r="AI26" s="4">
        <v>1836584.96</v>
      </c>
      <c r="AJ26" s="4">
        <v>254194.8</v>
      </c>
      <c r="AK26" s="5">
        <v>0</v>
      </c>
      <c r="AL26" s="5">
        <v>0</v>
      </c>
      <c r="AM26" s="5">
        <v>0</v>
      </c>
      <c r="AN26" s="4">
        <v>2090779.3800000001</v>
      </c>
      <c r="AO26" s="10"/>
      <c r="AP26" s="4">
        <v>0.33</v>
      </c>
      <c r="AQ26" s="4">
        <v>0.05</v>
      </c>
      <c r="AR26" s="4">
        <v>1836584.96</v>
      </c>
      <c r="AS26" s="4">
        <v>254194.8</v>
      </c>
      <c r="AT26" s="5">
        <v>0</v>
      </c>
      <c r="AU26" s="5">
        <v>0</v>
      </c>
      <c r="AV26" s="5">
        <v>0</v>
      </c>
      <c r="AW26" s="4">
        <v>2090779.3800000001</v>
      </c>
      <c r="AX26" s="10"/>
      <c r="AY26" s="4">
        <v>0.34</v>
      </c>
      <c r="AZ26" s="4">
        <v>0.03</v>
      </c>
      <c r="BA26" s="4">
        <v>1866296.04</v>
      </c>
      <c r="BB26" s="4">
        <v>169463.2</v>
      </c>
      <c r="BC26" s="5">
        <v>0</v>
      </c>
      <c r="BD26" s="5">
        <v>0</v>
      </c>
      <c r="BE26" s="5">
        <v>0</v>
      </c>
      <c r="BF26" s="4">
        <v>2035758.8699999999</v>
      </c>
      <c r="BG26" s="10"/>
      <c r="BH26" s="4">
        <v>0.34</v>
      </c>
      <c r="BI26" s="4">
        <v>0.03</v>
      </c>
      <c r="BJ26" s="4">
        <v>1866296.04</v>
      </c>
      <c r="BK26" s="4">
        <v>169463.2</v>
      </c>
      <c r="BL26" s="5">
        <v>0</v>
      </c>
      <c r="BM26" s="5">
        <v>0</v>
      </c>
      <c r="BN26" s="5">
        <v>0</v>
      </c>
      <c r="BO26" s="4">
        <v>2035758.8699999999</v>
      </c>
      <c r="BP26" s="10"/>
      <c r="BQ26" s="4">
        <v>0.34</v>
      </c>
      <c r="BR26" s="4">
        <v>0.03</v>
      </c>
      <c r="BS26" s="4">
        <v>1866296.04</v>
      </c>
      <c r="BT26" s="4">
        <v>169463.2</v>
      </c>
      <c r="BU26" s="5">
        <v>0</v>
      </c>
      <c r="BV26" s="5">
        <v>0</v>
      </c>
      <c r="BW26" s="5">
        <v>0</v>
      </c>
      <c r="BX26" s="4">
        <v>2035758.8699999999</v>
      </c>
      <c r="BY26" s="10"/>
      <c r="BZ26" s="4">
        <v>0.34</v>
      </c>
      <c r="CA26" s="4">
        <v>0.03</v>
      </c>
      <c r="CB26" s="4">
        <v>1866296.04</v>
      </c>
      <c r="CC26" s="4">
        <v>169463.2</v>
      </c>
      <c r="CD26" s="5">
        <v>0</v>
      </c>
      <c r="CE26" s="5">
        <v>0</v>
      </c>
      <c r="CF26" s="5">
        <v>0</v>
      </c>
      <c r="CG26" s="4">
        <v>2035758.8699999999</v>
      </c>
      <c r="CH26" s="10"/>
      <c r="CI26" s="4">
        <v>0.34</v>
      </c>
      <c r="CJ26" s="4">
        <v>0.03</v>
      </c>
      <c r="CK26" s="4">
        <v>1866296.04</v>
      </c>
      <c r="CL26" s="4">
        <v>169463.2</v>
      </c>
      <c r="CM26" s="5">
        <v>0</v>
      </c>
      <c r="CN26" s="5">
        <v>0</v>
      </c>
      <c r="CO26" s="5">
        <v>0</v>
      </c>
      <c r="CP26" s="4">
        <v>2035758.8699999999</v>
      </c>
      <c r="CQ26" s="10"/>
      <c r="CR26" s="4">
        <v>0.34</v>
      </c>
      <c r="CS26" s="4">
        <v>0.03</v>
      </c>
      <c r="CT26" s="4">
        <v>1866296.04</v>
      </c>
      <c r="CU26" s="4">
        <v>169463.2</v>
      </c>
      <c r="CV26" s="5">
        <v>0</v>
      </c>
      <c r="CW26" s="5">
        <v>0</v>
      </c>
      <c r="CX26" s="5">
        <v>0</v>
      </c>
      <c r="CY26" s="4">
        <v>2035758.8699999999</v>
      </c>
      <c r="CZ26" s="10"/>
      <c r="DA26" s="4">
        <v>4129.08</v>
      </c>
      <c r="DB26" s="4">
        <v>374.93</v>
      </c>
      <c r="DC26" s="4">
        <v>2787622.6</v>
      </c>
      <c r="DD26" s="4">
        <v>253121.39</v>
      </c>
      <c r="DE26" s="5">
        <v>0</v>
      </c>
      <c r="DF26" s="5">
        <v>0</v>
      </c>
      <c r="DG26" s="5">
        <v>0</v>
      </c>
      <c r="DH26" s="4">
        <v>3036239.9800000004</v>
      </c>
      <c r="DI26" s="10"/>
    </row>
    <row r="27" spans="1:113">
      <c r="A27" s="235" t="str">
        <f>INDEX(Map!$A$6:$B$70,MATCH('FY09 Essbase'!C27,Map!$A$6:$A$70,0),2)</f>
        <v>020DIV</v>
      </c>
      <c r="B27" s="17"/>
      <c r="C27" s="3" t="s">
        <v>85</v>
      </c>
      <c r="D27" s="3" t="s">
        <v>43</v>
      </c>
      <c r="E27" s="10"/>
      <c r="F27" s="4">
        <v>4246464.07</v>
      </c>
      <c r="G27" s="4">
        <v>587737.09</v>
      </c>
      <c r="H27" s="4">
        <v>570491.91</v>
      </c>
      <c r="I27" s="4">
        <v>78959.63</v>
      </c>
      <c r="J27" s="4">
        <v>4229751.37</v>
      </c>
      <c r="K27" s="5">
        <v>0</v>
      </c>
      <c r="L27" s="4">
        <v>585423.94999999995</v>
      </c>
      <c r="M27" s="4">
        <v>630425.70000000007</v>
      </c>
      <c r="N27" s="10"/>
      <c r="O27" s="4">
        <v>4246464.07</v>
      </c>
      <c r="P27" s="4">
        <v>587737.09</v>
      </c>
      <c r="Q27" s="4">
        <v>570491.91</v>
      </c>
      <c r="R27" s="4">
        <v>78959.63</v>
      </c>
      <c r="S27" s="4">
        <v>4229751.37</v>
      </c>
      <c r="T27" s="5">
        <v>0</v>
      </c>
      <c r="U27" s="4">
        <v>585423.94999999995</v>
      </c>
      <c r="V27" s="4">
        <v>630425.70000000007</v>
      </c>
      <c r="W27" s="10"/>
      <c r="X27" s="4">
        <v>4246464.07</v>
      </c>
      <c r="Y27" s="4">
        <v>587737.09</v>
      </c>
      <c r="Z27" s="4">
        <v>570491.91</v>
      </c>
      <c r="AA27" s="4">
        <v>78959.63</v>
      </c>
      <c r="AB27" s="4">
        <v>4229751.37</v>
      </c>
      <c r="AC27" s="5">
        <v>0</v>
      </c>
      <c r="AD27" s="4">
        <v>585423.94999999995</v>
      </c>
      <c r="AE27" s="4">
        <v>630425.70000000007</v>
      </c>
      <c r="AF27" s="10"/>
      <c r="AG27" s="4">
        <v>4246464.07</v>
      </c>
      <c r="AH27" s="4">
        <v>587737.09</v>
      </c>
      <c r="AI27" s="4">
        <v>570491.91</v>
      </c>
      <c r="AJ27" s="4">
        <v>78959.63</v>
      </c>
      <c r="AK27" s="4">
        <v>4229751.37</v>
      </c>
      <c r="AL27" s="5">
        <v>0</v>
      </c>
      <c r="AM27" s="4">
        <v>585423.94999999995</v>
      </c>
      <c r="AN27" s="4">
        <v>630425.70000000007</v>
      </c>
      <c r="AO27" s="10"/>
      <c r="AP27" s="4">
        <v>4246464.07</v>
      </c>
      <c r="AQ27" s="4">
        <v>587737.09</v>
      </c>
      <c r="AR27" s="4">
        <v>570491.91</v>
      </c>
      <c r="AS27" s="4">
        <v>78959.63</v>
      </c>
      <c r="AT27" s="4">
        <v>4229751.37</v>
      </c>
      <c r="AU27" s="5">
        <v>0</v>
      </c>
      <c r="AV27" s="4">
        <v>585423.94999999995</v>
      </c>
      <c r="AW27" s="4">
        <v>630425.70000000007</v>
      </c>
      <c r="AX27" s="10"/>
      <c r="AY27" s="4">
        <v>4315160.6100000003</v>
      </c>
      <c r="AZ27" s="4">
        <v>391824.73</v>
      </c>
      <c r="BA27" s="4">
        <v>579720.95999999996</v>
      </c>
      <c r="BB27" s="4">
        <v>52639.75</v>
      </c>
      <c r="BC27" s="4">
        <v>4298177.55</v>
      </c>
      <c r="BD27" s="5">
        <v>0</v>
      </c>
      <c r="BE27" s="4">
        <v>390282.63</v>
      </c>
      <c r="BF27" s="4">
        <v>613835.54999999935</v>
      </c>
      <c r="BG27" s="10"/>
      <c r="BH27" s="4">
        <v>4315160.6100000003</v>
      </c>
      <c r="BI27" s="4">
        <v>391824.73</v>
      </c>
      <c r="BJ27" s="4">
        <v>579720.95999999996</v>
      </c>
      <c r="BK27" s="4">
        <v>52639.75</v>
      </c>
      <c r="BL27" s="4">
        <v>4298177.55</v>
      </c>
      <c r="BM27" s="5">
        <v>0</v>
      </c>
      <c r="BN27" s="4">
        <v>390282.63</v>
      </c>
      <c r="BO27" s="4">
        <v>613835.54999999935</v>
      </c>
      <c r="BP27" s="10"/>
      <c r="BQ27" s="4">
        <v>4315160.6100000003</v>
      </c>
      <c r="BR27" s="4">
        <v>391824.73</v>
      </c>
      <c r="BS27" s="4">
        <v>579720.95999999996</v>
      </c>
      <c r="BT27" s="4">
        <v>52639.75</v>
      </c>
      <c r="BU27" s="4">
        <v>4298177.55</v>
      </c>
      <c r="BV27" s="5">
        <v>0</v>
      </c>
      <c r="BW27" s="4">
        <v>390282.63</v>
      </c>
      <c r="BX27" s="4">
        <v>613835.54999999935</v>
      </c>
      <c r="BY27" s="10"/>
      <c r="BZ27" s="4">
        <v>4315160.6100000003</v>
      </c>
      <c r="CA27" s="4">
        <v>391824.73</v>
      </c>
      <c r="CB27" s="4">
        <v>579720.95999999996</v>
      </c>
      <c r="CC27" s="4">
        <v>52639.75</v>
      </c>
      <c r="CD27" s="4">
        <v>4298177.55</v>
      </c>
      <c r="CE27" s="5">
        <v>0</v>
      </c>
      <c r="CF27" s="4">
        <v>390282.63</v>
      </c>
      <c r="CG27" s="4">
        <v>613835.54999999935</v>
      </c>
      <c r="CH27" s="10"/>
      <c r="CI27" s="4">
        <v>4315160.6100000003</v>
      </c>
      <c r="CJ27" s="4">
        <v>391824.73</v>
      </c>
      <c r="CK27" s="4">
        <v>579720.95999999996</v>
      </c>
      <c r="CL27" s="4">
        <v>52639.75</v>
      </c>
      <c r="CM27" s="4">
        <v>4298177.55</v>
      </c>
      <c r="CN27" s="5">
        <v>0</v>
      </c>
      <c r="CO27" s="4">
        <v>390282.63</v>
      </c>
      <c r="CP27" s="4">
        <v>613835.54999999935</v>
      </c>
      <c r="CQ27" s="10"/>
      <c r="CR27" s="4">
        <v>4315160.6100000003</v>
      </c>
      <c r="CS27" s="4">
        <v>391824.73</v>
      </c>
      <c r="CT27" s="4">
        <v>579720.95999999996</v>
      </c>
      <c r="CU27" s="4">
        <v>52639.75</v>
      </c>
      <c r="CV27" s="4">
        <v>4298177.55</v>
      </c>
      <c r="CW27" s="5">
        <v>0</v>
      </c>
      <c r="CX27" s="4">
        <v>390282.63</v>
      </c>
      <c r="CY27" s="4">
        <v>613835.54999999935</v>
      </c>
      <c r="CZ27" s="10"/>
      <c r="DA27" s="4">
        <v>5040618.51</v>
      </c>
      <c r="DB27" s="4">
        <v>457697.67</v>
      </c>
      <c r="DC27" s="4">
        <v>645081.06000000006</v>
      </c>
      <c r="DD27" s="4">
        <v>58574.58</v>
      </c>
      <c r="DE27" s="4">
        <v>5020947.62</v>
      </c>
      <c r="DF27" s="5">
        <v>0</v>
      </c>
      <c r="DG27" s="4">
        <v>455911.52</v>
      </c>
      <c r="DH27" s="4">
        <v>682198.60000000091</v>
      </c>
      <c r="DI27" s="10"/>
    </row>
    <row r="28" spans="1:113">
      <c r="A28" s="235" t="str">
        <f>INDEX(Map!$A$6:$B$70,MATCH('FY09 Essbase'!C28,Map!$A$6:$A$70,0),2)</f>
        <v>021DIV</v>
      </c>
      <c r="B28" s="17"/>
      <c r="C28" s="3" t="s">
        <v>89</v>
      </c>
      <c r="D28" s="3" t="s">
        <v>47</v>
      </c>
      <c r="E28" s="10"/>
      <c r="F28" s="4">
        <v>-8619948.7200000007</v>
      </c>
      <c r="G28" s="4">
        <v>-1193054.6200000001</v>
      </c>
      <c r="H28" s="4">
        <v>1876762.79</v>
      </c>
      <c r="I28" s="4">
        <v>259755.67</v>
      </c>
      <c r="J28" s="5">
        <v>0</v>
      </c>
      <c r="K28" s="5">
        <v>0</v>
      </c>
      <c r="L28" s="5">
        <v>0</v>
      </c>
      <c r="M28" s="4">
        <v>11949521.799999999</v>
      </c>
      <c r="N28" s="10"/>
      <c r="O28" s="4">
        <v>-8619948.7200000007</v>
      </c>
      <c r="P28" s="4">
        <v>-1193054.6200000001</v>
      </c>
      <c r="Q28" s="4">
        <v>1876762.79</v>
      </c>
      <c r="R28" s="4">
        <v>259755.67</v>
      </c>
      <c r="S28" s="5">
        <v>0</v>
      </c>
      <c r="T28" s="5">
        <v>0</v>
      </c>
      <c r="U28" s="5">
        <v>0</v>
      </c>
      <c r="V28" s="4">
        <v>11949521.799999999</v>
      </c>
      <c r="W28" s="10"/>
      <c r="X28" s="4">
        <v>-8619948.7200000007</v>
      </c>
      <c r="Y28" s="4">
        <v>-1193054.6200000001</v>
      </c>
      <c r="Z28" s="4">
        <v>1876762.79</v>
      </c>
      <c r="AA28" s="4">
        <v>259755.67</v>
      </c>
      <c r="AB28" s="5">
        <v>0</v>
      </c>
      <c r="AC28" s="5">
        <v>0</v>
      </c>
      <c r="AD28" s="5">
        <v>0</v>
      </c>
      <c r="AE28" s="4">
        <v>11949521.799999999</v>
      </c>
      <c r="AF28" s="10"/>
      <c r="AG28" s="4">
        <v>-8619948.7200000007</v>
      </c>
      <c r="AH28" s="4">
        <v>-1193054.6200000001</v>
      </c>
      <c r="AI28" s="4">
        <v>1876762.79</v>
      </c>
      <c r="AJ28" s="4">
        <v>259755.67</v>
      </c>
      <c r="AK28" s="5">
        <v>0</v>
      </c>
      <c r="AL28" s="5">
        <v>0</v>
      </c>
      <c r="AM28" s="5">
        <v>0</v>
      </c>
      <c r="AN28" s="4">
        <v>11949521.799999999</v>
      </c>
      <c r="AO28" s="10"/>
      <c r="AP28" s="4">
        <v>-8619948.7200000007</v>
      </c>
      <c r="AQ28" s="4">
        <v>-1193054.6200000001</v>
      </c>
      <c r="AR28" s="4">
        <v>1876762.79</v>
      </c>
      <c r="AS28" s="4">
        <v>259755.67</v>
      </c>
      <c r="AT28" s="5">
        <v>0</v>
      </c>
      <c r="AU28" s="5">
        <v>0</v>
      </c>
      <c r="AV28" s="5">
        <v>0</v>
      </c>
      <c r="AW28" s="4">
        <v>11949521.799999999</v>
      </c>
      <c r="AX28" s="10"/>
      <c r="AY28" s="4">
        <v>-8759396.6600000001</v>
      </c>
      <c r="AZ28" s="4">
        <v>-795369.75</v>
      </c>
      <c r="BA28" s="4">
        <v>1907123.84</v>
      </c>
      <c r="BB28" s="4">
        <v>173170.45</v>
      </c>
      <c r="BC28" s="5">
        <v>0</v>
      </c>
      <c r="BD28" s="5">
        <v>0</v>
      </c>
      <c r="BE28" s="5">
        <v>0</v>
      </c>
      <c r="BF28" s="4">
        <v>11635060.699999999</v>
      </c>
      <c r="BG28" s="10"/>
      <c r="BH28" s="4">
        <v>-8759396.6600000001</v>
      </c>
      <c r="BI28" s="4">
        <v>-795369.75</v>
      </c>
      <c r="BJ28" s="4">
        <v>1907123.84</v>
      </c>
      <c r="BK28" s="4">
        <v>173170.45</v>
      </c>
      <c r="BL28" s="5">
        <v>0</v>
      </c>
      <c r="BM28" s="5">
        <v>0</v>
      </c>
      <c r="BN28" s="5">
        <v>0</v>
      </c>
      <c r="BO28" s="4">
        <v>11635060.699999999</v>
      </c>
      <c r="BP28" s="10"/>
      <c r="BQ28" s="4">
        <v>-8759396.6600000001</v>
      </c>
      <c r="BR28" s="4">
        <v>-795369.75</v>
      </c>
      <c r="BS28" s="4">
        <v>1907123.84</v>
      </c>
      <c r="BT28" s="4">
        <v>173170.45</v>
      </c>
      <c r="BU28" s="5">
        <v>0</v>
      </c>
      <c r="BV28" s="5">
        <v>0</v>
      </c>
      <c r="BW28" s="5">
        <v>0</v>
      </c>
      <c r="BX28" s="4">
        <v>11635060.699999999</v>
      </c>
      <c r="BY28" s="10"/>
      <c r="BZ28" s="4">
        <v>-8759396.6600000001</v>
      </c>
      <c r="CA28" s="4">
        <v>-795369.75</v>
      </c>
      <c r="CB28" s="4">
        <v>1907123.84</v>
      </c>
      <c r="CC28" s="4">
        <v>173170.45</v>
      </c>
      <c r="CD28" s="5">
        <v>0</v>
      </c>
      <c r="CE28" s="5">
        <v>0</v>
      </c>
      <c r="CF28" s="5">
        <v>0</v>
      </c>
      <c r="CG28" s="4">
        <v>11635060.699999999</v>
      </c>
      <c r="CH28" s="10"/>
      <c r="CI28" s="4">
        <v>-8759396.6600000001</v>
      </c>
      <c r="CJ28" s="4">
        <v>-795369.75</v>
      </c>
      <c r="CK28" s="5">
        <v>1907123.84</v>
      </c>
      <c r="CL28" s="5">
        <v>173170.45</v>
      </c>
      <c r="CM28" s="5">
        <v>0</v>
      </c>
      <c r="CN28" s="5">
        <v>0</v>
      </c>
      <c r="CO28" s="5">
        <v>0</v>
      </c>
      <c r="CP28" s="4">
        <v>11635060.699999999</v>
      </c>
      <c r="CQ28" s="10"/>
      <c r="CR28" s="4">
        <v>-8759396.6600000001</v>
      </c>
      <c r="CS28" s="4">
        <v>-795369.75</v>
      </c>
      <c r="CT28" s="5">
        <v>1907123.84</v>
      </c>
      <c r="CU28" s="5">
        <v>173170.45</v>
      </c>
      <c r="CV28" s="5">
        <v>0</v>
      </c>
      <c r="CW28" s="5">
        <v>0</v>
      </c>
      <c r="CX28" s="5">
        <v>0</v>
      </c>
      <c r="CY28" s="4">
        <v>11635060.699999999</v>
      </c>
      <c r="CZ28" s="10"/>
      <c r="DA28" s="4">
        <v>-9779760.4700000007</v>
      </c>
      <c r="DB28" s="4">
        <v>-888020.7</v>
      </c>
      <c r="DC28" s="4">
        <v>2222091.7400000002</v>
      </c>
      <c r="DD28" s="4">
        <v>201770.12</v>
      </c>
      <c r="DE28" s="5">
        <v>0</v>
      </c>
      <c r="DF28" s="5">
        <v>0</v>
      </c>
      <c r="DG28" s="5">
        <v>0</v>
      </c>
      <c r="DH28" s="4">
        <v>13091643.029999999</v>
      </c>
      <c r="DI28" s="10"/>
    </row>
    <row r="29" spans="1:113">
      <c r="A29" s="235" t="e">
        <f>INDEX(Map!$A$6:$B$70,MATCH('FY09 Essbase'!C29,Map!$A$6:$A$70,0),2)</f>
        <v>#N/A</v>
      </c>
      <c r="B29" s="17"/>
      <c r="C29" s="3" t="s">
        <v>738</v>
      </c>
      <c r="D29" s="3" t="s">
        <v>739</v>
      </c>
      <c r="E29" s="10"/>
      <c r="F29" s="5">
        <v>0</v>
      </c>
      <c r="G29" s="5">
        <v>0</v>
      </c>
      <c r="H29" s="4">
        <v>-31183.26</v>
      </c>
      <c r="I29" s="4">
        <v>-4315.96</v>
      </c>
      <c r="J29" s="5">
        <v>0</v>
      </c>
      <c r="K29" s="5">
        <v>0</v>
      </c>
      <c r="L29" s="5">
        <v>0</v>
      </c>
      <c r="M29" s="4">
        <v>-35499.22</v>
      </c>
      <c r="N29" s="10"/>
      <c r="O29" s="5">
        <v>0</v>
      </c>
      <c r="P29" s="5">
        <v>0</v>
      </c>
      <c r="Q29" s="4">
        <v>-31183.26</v>
      </c>
      <c r="R29" s="4">
        <v>-4315.96</v>
      </c>
      <c r="S29" s="5">
        <v>0</v>
      </c>
      <c r="T29" s="5">
        <v>0</v>
      </c>
      <c r="U29" s="5">
        <v>0</v>
      </c>
      <c r="V29" s="4">
        <v>-35499.22</v>
      </c>
      <c r="W29" s="10"/>
      <c r="X29" s="5">
        <v>0</v>
      </c>
      <c r="Y29" s="5">
        <v>0</v>
      </c>
      <c r="Z29" s="4">
        <v>-31183.26</v>
      </c>
      <c r="AA29" s="4">
        <v>-4315.96</v>
      </c>
      <c r="AB29" s="5">
        <v>0</v>
      </c>
      <c r="AC29" s="5">
        <v>0</v>
      </c>
      <c r="AD29" s="5">
        <v>0</v>
      </c>
      <c r="AE29" s="4">
        <v>-35499.22</v>
      </c>
      <c r="AF29" s="10"/>
      <c r="AG29" s="5">
        <v>0</v>
      </c>
      <c r="AH29" s="5">
        <v>0</v>
      </c>
      <c r="AI29" s="4">
        <v>-31183.26</v>
      </c>
      <c r="AJ29" s="4">
        <v>-4315.96</v>
      </c>
      <c r="AK29" s="5">
        <v>0</v>
      </c>
      <c r="AL29" s="5">
        <v>0</v>
      </c>
      <c r="AM29" s="5">
        <v>0</v>
      </c>
      <c r="AN29" s="4">
        <v>-35499.22</v>
      </c>
      <c r="AO29" s="10"/>
      <c r="AP29" s="5">
        <v>0</v>
      </c>
      <c r="AQ29" s="5">
        <v>0</v>
      </c>
      <c r="AR29" s="4">
        <v>-31183.26</v>
      </c>
      <c r="AS29" s="4">
        <v>-4315.96</v>
      </c>
      <c r="AT29" s="5">
        <v>0</v>
      </c>
      <c r="AU29" s="5">
        <v>0</v>
      </c>
      <c r="AV29" s="5">
        <v>0</v>
      </c>
      <c r="AW29" s="4">
        <v>-35499.22</v>
      </c>
      <c r="AX29" s="10"/>
      <c r="AY29" s="5">
        <v>0</v>
      </c>
      <c r="AZ29" s="5">
        <v>0</v>
      </c>
      <c r="BA29" s="4">
        <v>-31687.72</v>
      </c>
      <c r="BB29" s="4">
        <v>-2877.31</v>
      </c>
      <c r="BC29" s="5">
        <v>0</v>
      </c>
      <c r="BD29" s="5">
        <v>0</v>
      </c>
      <c r="BE29" s="5">
        <v>0</v>
      </c>
      <c r="BF29" s="4">
        <v>-34565.03</v>
      </c>
      <c r="BG29" s="10"/>
      <c r="BH29" s="5">
        <v>0</v>
      </c>
      <c r="BI29" s="5">
        <v>0</v>
      </c>
      <c r="BJ29" s="4">
        <v>-31687.72</v>
      </c>
      <c r="BK29" s="4">
        <v>-2877.31</v>
      </c>
      <c r="BL29" s="5">
        <v>0</v>
      </c>
      <c r="BM29" s="5">
        <v>0</v>
      </c>
      <c r="BN29" s="5">
        <v>0</v>
      </c>
      <c r="BO29" s="4">
        <v>-34565.03</v>
      </c>
      <c r="BP29" s="10"/>
      <c r="BQ29" s="5">
        <v>0</v>
      </c>
      <c r="BR29" s="5">
        <v>0</v>
      </c>
      <c r="BS29" s="4">
        <v>-31687.72</v>
      </c>
      <c r="BT29" s="4">
        <v>-2877.31</v>
      </c>
      <c r="BU29" s="5">
        <v>0</v>
      </c>
      <c r="BV29" s="5">
        <v>0</v>
      </c>
      <c r="BW29" s="5">
        <v>0</v>
      </c>
      <c r="BX29" s="4">
        <v>-34565.03</v>
      </c>
      <c r="BY29" s="10"/>
      <c r="BZ29" s="5">
        <v>0</v>
      </c>
      <c r="CA29" s="5">
        <v>0</v>
      </c>
      <c r="CB29" s="4">
        <v>-31687.72</v>
      </c>
      <c r="CC29" s="4">
        <v>-2877.31</v>
      </c>
      <c r="CD29" s="5">
        <v>0</v>
      </c>
      <c r="CE29" s="5">
        <v>0</v>
      </c>
      <c r="CF29" s="5">
        <v>0</v>
      </c>
      <c r="CG29" s="4">
        <v>-34565.03</v>
      </c>
      <c r="CH29" s="10"/>
      <c r="CI29" s="5">
        <v>0</v>
      </c>
      <c r="CJ29" s="5">
        <v>0</v>
      </c>
      <c r="CK29" s="4">
        <v>-31687.72</v>
      </c>
      <c r="CL29" s="4">
        <v>-2877.31</v>
      </c>
      <c r="CM29" s="5">
        <v>0</v>
      </c>
      <c r="CN29" s="5">
        <v>0</v>
      </c>
      <c r="CO29" s="5">
        <v>0</v>
      </c>
      <c r="CP29" s="4">
        <v>-34565.03</v>
      </c>
      <c r="CQ29" s="10"/>
      <c r="CR29" s="5">
        <v>0</v>
      </c>
      <c r="CS29" s="5">
        <v>0</v>
      </c>
      <c r="CT29" s="4">
        <v>-31687.72</v>
      </c>
      <c r="CU29" s="4">
        <v>-2877.31</v>
      </c>
      <c r="CV29" s="5">
        <v>0</v>
      </c>
      <c r="CW29" s="5">
        <v>0</v>
      </c>
      <c r="CX29" s="5">
        <v>0</v>
      </c>
      <c r="CY29" s="4">
        <v>-34565.03</v>
      </c>
      <c r="CZ29" s="10"/>
      <c r="DA29" s="5">
        <v>0</v>
      </c>
      <c r="DB29" s="5">
        <v>0</v>
      </c>
      <c r="DC29" s="4">
        <v>-9133.64</v>
      </c>
      <c r="DD29" s="4">
        <v>-829.35</v>
      </c>
      <c r="DE29" s="5">
        <v>0</v>
      </c>
      <c r="DF29" s="5">
        <v>0</v>
      </c>
      <c r="DG29" s="5">
        <v>0</v>
      </c>
      <c r="DH29" s="4">
        <v>-9962.99</v>
      </c>
      <c r="DI29" s="10"/>
    </row>
    <row r="30" spans="1:113">
      <c r="A30" s="235" t="e">
        <f>INDEX(Map!$A$6:$B$70,MATCH('FY09 Essbase'!C30,Map!$A$6:$A$70,0),2)</f>
        <v>#N/A</v>
      </c>
      <c r="B30" s="17"/>
      <c r="C30" s="3" t="s">
        <v>732</v>
      </c>
      <c r="D30" s="3" t="s">
        <v>733</v>
      </c>
      <c r="E30" s="10"/>
      <c r="F30" s="5">
        <v>0</v>
      </c>
      <c r="G30" s="5">
        <v>0</v>
      </c>
      <c r="H30" s="4">
        <v>2</v>
      </c>
      <c r="I30" s="4">
        <v>1</v>
      </c>
      <c r="J30" s="5">
        <v>0</v>
      </c>
      <c r="K30" s="5">
        <v>0</v>
      </c>
      <c r="L30" s="5">
        <v>0</v>
      </c>
      <c r="M30" s="4">
        <v>3</v>
      </c>
      <c r="N30" s="10"/>
      <c r="O30" s="5">
        <v>0</v>
      </c>
      <c r="P30" s="5">
        <v>0</v>
      </c>
      <c r="Q30" s="4">
        <v>2</v>
      </c>
      <c r="R30" s="4">
        <v>1</v>
      </c>
      <c r="S30" s="5">
        <v>0</v>
      </c>
      <c r="T30" s="5">
        <v>0</v>
      </c>
      <c r="U30" s="5">
        <v>0</v>
      </c>
      <c r="V30" s="4">
        <v>3</v>
      </c>
      <c r="W30" s="10"/>
      <c r="X30" s="5">
        <v>0</v>
      </c>
      <c r="Y30" s="5">
        <v>0</v>
      </c>
      <c r="Z30" s="4">
        <v>2</v>
      </c>
      <c r="AA30" s="4">
        <v>1</v>
      </c>
      <c r="AB30" s="5">
        <v>0</v>
      </c>
      <c r="AC30" s="5">
        <v>0</v>
      </c>
      <c r="AD30" s="5">
        <v>0</v>
      </c>
      <c r="AE30" s="4">
        <v>3</v>
      </c>
      <c r="AF30" s="10"/>
      <c r="AG30" s="5">
        <v>0</v>
      </c>
      <c r="AH30" s="5">
        <v>0</v>
      </c>
      <c r="AI30" s="4">
        <v>2</v>
      </c>
      <c r="AJ30" s="4">
        <v>1</v>
      </c>
      <c r="AK30" s="5">
        <v>0</v>
      </c>
      <c r="AL30" s="5">
        <v>0</v>
      </c>
      <c r="AM30" s="5">
        <v>0</v>
      </c>
      <c r="AN30" s="4">
        <v>3</v>
      </c>
      <c r="AO30" s="10"/>
      <c r="AP30" s="5">
        <v>0</v>
      </c>
      <c r="AQ30" s="5">
        <v>0</v>
      </c>
      <c r="AR30" s="4">
        <v>2</v>
      </c>
      <c r="AS30" s="4">
        <v>1</v>
      </c>
      <c r="AT30" s="5">
        <v>0</v>
      </c>
      <c r="AU30" s="5">
        <v>0</v>
      </c>
      <c r="AV30" s="5">
        <v>0</v>
      </c>
      <c r="AW30" s="4">
        <v>3</v>
      </c>
      <c r="AX30" s="10"/>
      <c r="AY30" s="5">
        <v>0</v>
      </c>
      <c r="AZ30" s="5">
        <v>0</v>
      </c>
      <c r="BA30" s="4">
        <v>2</v>
      </c>
      <c r="BB30" s="4">
        <v>1</v>
      </c>
      <c r="BC30" s="5">
        <v>0</v>
      </c>
      <c r="BD30" s="5">
        <v>0</v>
      </c>
      <c r="BE30" s="5">
        <v>0</v>
      </c>
      <c r="BF30" s="4">
        <v>3</v>
      </c>
      <c r="BG30" s="10"/>
      <c r="BH30" s="5">
        <v>0</v>
      </c>
      <c r="BI30" s="5">
        <v>0</v>
      </c>
      <c r="BJ30" s="4">
        <v>2</v>
      </c>
      <c r="BK30" s="4">
        <v>1</v>
      </c>
      <c r="BL30" s="5">
        <v>0</v>
      </c>
      <c r="BM30" s="5">
        <v>0</v>
      </c>
      <c r="BN30" s="5">
        <v>0</v>
      </c>
      <c r="BO30" s="4">
        <v>3</v>
      </c>
      <c r="BP30" s="10"/>
      <c r="BQ30" s="5">
        <v>0</v>
      </c>
      <c r="BR30" s="5">
        <v>0</v>
      </c>
      <c r="BS30" s="4">
        <v>2</v>
      </c>
      <c r="BT30" s="4">
        <v>1</v>
      </c>
      <c r="BU30" s="5">
        <v>0</v>
      </c>
      <c r="BV30" s="5">
        <v>0</v>
      </c>
      <c r="BW30" s="5">
        <v>0</v>
      </c>
      <c r="BX30" s="4">
        <v>3</v>
      </c>
      <c r="BY30" s="10"/>
      <c r="BZ30" s="5">
        <v>0</v>
      </c>
      <c r="CA30" s="5">
        <v>0</v>
      </c>
      <c r="CB30" s="4">
        <v>2</v>
      </c>
      <c r="CC30" s="4">
        <v>1</v>
      </c>
      <c r="CD30" s="5">
        <v>0</v>
      </c>
      <c r="CE30" s="5">
        <v>0</v>
      </c>
      <c r="CF30" s="5">
        <v>0</v>
      </c>
      <c r="CG30" s="4">
        <v>3</v>
      </c>
      <c r="CH30" s="10"/>
      <c r="CI30" s="5">
        <v>0</v>
      </c>
      <c r="CJ30" s="5">
        <v>0</v>
      </c>
      <c r="CK30" s="4">
        <v>2</v>
      </c>
      <c r="CL30" s="4">
        <v>1</v>
      </c>
      <c r="CM30" s="5">
        <v>0</v>
      </c>
      <c r="CN30" s="5">
        <v>0</v>
      </c>
      <c r="CO30" s="5">
        <v>0</v>
      </c>
      <c r="CP30" s="4">
        <v>3</v>
      </c>
      <c r="CQ30" s="10"/>
      <c r="CR30" s="5">
        <v>0</v>
      </c>
      <c r="CS30" s="5">
        <v>0</v>
      </c>
      <c r="CT30" s="4">
        <v>2</v>
      </c>
      <c r="CU30" s="4">
        <v>1</v>
      </c>
      <c r="CV30" s="5">
        <v>0</v>
      </c>
      <c r="CW30" s="5">
        <v>0</v>
      </c>
      <c r="CX30" s="5">
        <v>0</v>
      </c>
      <c r="CY30" s="4">
        <v>3</v>
      </c>
      <c r="CZ30" s="10"/>
      <c r="DA30" s="5">
        <v>0</v>
      </c>
      <c r="DB30" s="5">
        <v>0</v>
      </c>
      <c r="DC30" s="4">
        <v>0</v>
      </c>
      <c r="DD30" s="4">
        <v>0</v>
      </c>
      <c r="DE30" s="5">
        <v>0</v>
      </c>
      <c r="DF30" s="5">
        <v>0</v>
      </c>
      <c r="DG30" s="5">
        <v>0</v>
      </c>
      <c r="DH30" s="4">
        <v>0</v>
      </c>
      <c r="DI30" s="10"/>
    </row>
    <row r="31" spans="1:113">
      <c r="A31" s="235" t="str">
        <f>INDEX(Map!$A$6:$B$70,MATCH('FY09 Essbase'!C31,Map!$A$6:$A$70,0),2)</f>
        <v>030DIV</v>
      </c>
      <c r="B31" s="17"/>
      <c r="C31" s="3" t="s">
        <v>69</v>
      </c>
      <c r="D31" s="3" t="s">
        <v>27</v>
      </c>
      <c r="E31" s="10"/>
      <c r="F31" s="4">
        <v>4496214.2300000004</v>
      </c>
      <c r="G31" s="4">
        <v>622304.06999999995</v>
      </c>
      <c r="H31" s="4">
        <v>1054275.26</v>
      </c>
      <c r="I31" s="4">
        <v>145918.26</v>
      </c>
      <c r="J31" s="5">
        <v>0</v>
      </c>
      <c r="K31" s="5">
        <v>0</v>
      </c>
      <c r="L31" s="5">
        <v>0</v>
      </c>
      <c r="M31" s="4">
        <v>-3918324.7800000012</v>
      </c>
      <c r="N31" s="10"/>
      <c r="O31" s="4">
        <v>4496214.2300000004</v>
      </c>
      <c r="P31" s="4">
        <v>622304.06999999995</v>
      </c>
      <c r="Q31" s="4">
        <v>1054275.26</v>
      </c>
      <c r="R31" s="4">
        <v>145918.26</v>
      </c>
      <c r="S31" s="5">
        <v>0</v>
      </c>
      <c r="T31" s="5">
        <v>0</v>
      </c>
      <c r="U31" s="5">
        <v>0</v>
      </c>
      <c r="V31" s="4">
        <v>-3918324.7800000012</v>
      </c>
      <c r="W31" s="10"/>
      <c r="X31" s="4">
        <v>4496214.2300000004</v>
      </c>
      <c r="Y31" s="4">
        <v>622304.06999999995</v>
      </c>
      <c r="Z31" s="4">
        <v>1364020.26</v>
      </c>
      <c r="AA31" s="4">
        <v>172468.26</v>
      </c>
      <c r="AB31" s="5">
        <v>0</v>
      </c>
      <c r="AC31" s="5">
        <v>0</v>
      </c>
      <c r="AD31" s="5">
        <v>0</v>
      </c>
      <c r="AE31" s="4">
        <v>-3582029.7800000012</v>
      </c>
      <c r="AF31" s="10"/>
      <c r="AG31" s="4">
        <v>4496214.2300000004</v>
      </c>
      <c r="AH31" s="4">
        <v>622304.06999999995</v>
      </c>
      <c r="AI31" s="4">
        <v>1364020.26</v>
      </c>
      <c r="AJ31" s="4">
        <v>172468.26</v>
      </c>
      <c r="AK31" s="5">
        <v>0</v>
      </c>
      <c r="AL31" s="5">
        <v>0</v>
      </c>
      <c r="AM31" s="5">
        <v>0</v>
      </c>
      <c r="AN31" s="4">
        <v>-3582029.7800000012</v>
      </c>
      <c r="AO31" s="10"/>
      <c r="AP31" s="4">
        <v>4496214.2300000004</v>
      </c>
      <c r="AQ31" s="4">
        <v>622304.06999999995</v>
      </c>
      <c r="AR31" s="4">
        <v>1364020.26</v>
      </c>
      <c r="AS31" s="4">
        <v>172468.26</v>
      </c>
      <c r="AT31" s="5">
        <v>0</v>
      </c>
      <c r="AU31" s="5">
        <v>0</v>
      </c>
      <c r="AV31" s="5">
        <v>0</v>
      </c>
      <c r="AW31" s="4">
        <v>-3582029.7800000012</v>
      </c>
      <c r="AX31" s="10"/>
      <c r="AY31" s="4">
        <v>4568951.07</v>
      </c>
      <c r="AZ31" s="4">
        <v>414869.38</v>
      </c>
      <c r="BA31" s="4">
        <v>8439714.6400000006</v>
      </c>
      <c r="BB31" s="4">
        <v>518329.84</v>
      </c>
      <c r="BC31" s="5">
        <v>0</v>
      </c>
      <c r="BD31" s="5">
        <v>0</v>
      </c>
      <c r="BE31" s="5">
        <v>0</v>
      </c>
      <c r="BF31" s="4">
        <v>3974224.0300000003</v>
      </c>
      <c r="BG31" s="10"/>
      <c r="BH31" s="4">
        <v>4568951.07</v>
      </c>
      <c r="BI31" s="4">
        <v>414869.38</v>
      </c>
      <c r="BJ31" s="4">
        <v>8439714.6400000006</v>
      </c>
      <c r="BK31" s="4">
        <v>518329.84</v>
      </c>
      <c r="BL31" s="5">
        <v>0</v>
      </c>
      <c r="BM31" s="5">
        <v>0</v>
      </c>
      <c r="BN31" s="5">
        <v>0</v>
      </c>
      <c r="BO31" s="4">
        <v>3974224.0300000003</v>
      </c>
      <c r="BP31" s="10"/>
      <c r="BQ31" s="4">
        <v>4568951.07</v>
      </c>
      <c r="BR31" s="4">
        <v>414869.38</v>
      </c>
      <c r="BS31" s="4">
        <v>8439714.6400000006</v>
      </c>
      <c r="BT31" s="4">
        <v>518329.84</v>
      </c>
      <c r="BU31" s="5">
        <v>0</v>
      </c>
      <c r="BV31" s="5">
        <v>0</v>
      </c>
      <c r="BW31" s="5">
        <v>0</v>
      </c>
      <c r="BX31" s="4">
        <v>3974224.0300000003</v>
      </c>
      <c r="BY31" s="10"/>
      <c r="BZ31" s="4">
        <v>4568951.07</v>
      </c>
      <c r="CA31" s="4">
        <v>414869.38</v>
      </c>
      <c r="CB31" s="4">
        <v>7589638.6399999997</v>
      </c>
      <c r="CC31" s="4">
        <v>469753.84</v>
      </c>
      <c r="CD31" s="5">
        <v>0</v>
      </c>
      <c r="CE31" s="5">
        <v>0</v>
      </c>
      <c r="CF31" s="5">
        <v>0</v>
      </c>
      <c r="CG31" s="4">
        <v>3075572.0299999993</v>
      </c>
      <c r="CH31" s="10"/>
      <c r="CI31" s="4">
        <v>4568951.07</v>
      </c>
      <c r="CJ31" s="4">
        <v>414869.38</v>
      </c>
      <c r="CK31" s="4">
        <v>7589638.6399999997</v>
      </c>
      <c r="CL31" s="4">
        <v>469753.84</v>
      </c>
      <c r="CM31" s="5">
        <v>0</v>
      </c>
      <c r="CN31" s="5">
        <v>0</v>
      </c>
      <c r="CO31" s="5">
        <v>0</v>
      </c>
      <c r="CP31" s="4">
        <v>3075572.0299999993</v>
      </c>
      <c r="CQ31" s="10"/>
      <c r="CR31" s="4">
        <v>4568951.07</v>
      </c>
      <c r="CS31" s="4">
        <v>414869.38</v>
      </c>
      <c r="CT31" s="4">
        <v>7589638.6399999997</v>
      </c>
      <c r="CU31" s="4">
        <v>469753.84</v>
      </c>
      <c r="CV31" s="5">
        <v>0</v>
      </c>
      <c r="CW31" s="5">
        <v>0</v>
      </c>
      <c r="CX31" s="5">
        <v>0</v>
      </c>
      <c r="CY31" s="4">
        <v>3075572.0299999993</v>
      </c>
      <c r="CZ31" s="10"/>
      <c r="DA31" s="4">
        <v>5082351.9800000004</v>
      </c>
      <c r="DB31" s="4">
        <v>845224.15</v>
      </c>
      <c r="DC31" s="4">
        <v>1224570</v>
      </c>
      <c r="DD31" s="4">
        <v>111193.27</v>
      </c>
      <c r="DE31" s="4">
        <v>563859.64</v>
      </c>
      <c r="DF31" s="5">
        <v>0</v>
      </c>
      <c r="DG31" s="4">
        <v>39004.1</v>
      </c>
      <c r="DH31" s="4">
        <v>-3988949.1200000006</v>
      </c>
      <c r="DI31" s="10"/>
    </row>
    <row r="32" spans="1:113">
      <c r="A32" s="235" t="str">
        <f>INDEX(Map!$A$6:$B$70,MATCH('FY09 Essbase'!C32,Map!$A$6:$A$70,0),2)</f>
        <v>031DIV</v>
      </c>
      <c r="B32" s="17"/>
      <c r="C32" s="3" t="s">
        <v>67</v>
      </c>
      <c r="D32" s="3" t="s">
        <v>25</v>
      </c>
      <c r="E32" s="10"/>
      <c r="F32" s="5">
        <v>1141383.04</v>
      </c>
      <c r="G32" s="5">
        <v>157974.51999999999</v>
      </c>
      <c r="H32" s="5">
        <v>11576805.789999999</v>
      </c>
      <c r="I32" s="5">
        <v>1519138.11</v>
      </c>
      <c r="J32" s="5">
        <v>175751.04000000001</v>
      </c>
      <c r="K32" s="5">
        <v>0</v>
      </c>
      <c r="L32" s="5">
        <v>24325.040000000001</v>
      </c>
      <c r="M32" s="5">
        <v>11996662.419999998</v>
      </c>
      <c r="N32" s="10"/>
      <c r="O32" s="5">
        <v>1141383.04</v>
      </c>
      <c r="P32" s="5">
        <v>157974.51999999999</v>
      </c>
      <c r="Q32" s="5">
        <v>11576805.789999999</v>
      </c>
      <c r="R32" s="5">
        <v>1519138.11</v>
      </c>
      <c r="S32" s="5">
        <v>175751.04000000001</v>
      </c>
      <c r="T32" s="5">
        <v>0</v>
      </c>
      <c r="U32" s="5">
        <v>24325.040000000001</v>
      </c>
      <c r="V32" s="5">
        <v>11996662.419999998</v>
      </c>
      <c r="W32" s="10"/>
      <c r="X32" s="5">
        <v>1141383.04</v>
      </c>
      <c r="Y32" s="5">
        <v>157974.51999999999</v>
      </c>
      <c r="Z32" s="5">
        <v>11576805.789999999</v>
      </c>
      <c r="AA32" s="5">
        <v>1519138.11</v>
      </c>
      <c r="AB32" s="5">
        <v>175751.04000000001</v>
      </c>
      <c r="AC32" s="5">
        <v>0</v>
      </c>
      <c r="AD32" s="5">
        <v>24325.040000000001</v>
      </c>
      <c r="AE32" s="5">
        <v>11996662.419999998</v>
      </c>
      <c r="AF32" s="10"/>
      <c r="AG32" s="5">
        <v>1141383.04</v>
      </c>
      <c r="AH32" s="5">
        <v>157974.51999999999</v>
      </c>
      <c r="AI32" s="5">
        <v>11576805.789999999</v>
      </c>
      <c r="AJ32" s="5">
        <v>1519138.11</v>
      </c>
      <c r="AK32" s="5">
        <v>175751.04000000001</v>
      </c>
      <c r="AL32" s="5">
        <v>0</v>
      </c>
      <c r="AM32" s="5">
        <v>24325.040000000001</v>
      </c>
      <c r="AN32" s="5">
        <v>11996662.419999998</v>
      </c>
      <c r="AO32" s="10"/>
      <c r="AP32" s="5">
        <v>1141383.04</v>
      </c>
      <c r="AQ32" s="5">
        <v>157974.51999999999</v>
      </c>
      <c r="AR32" s="5">
        <v>11576805.789999999</v>
      </c>
      <c r="AS32" s="5">
        <v>1519138.11</v>
      </c>
      <c r="AT32" s="5">
        <v>175751.04000000001</v>
      </c>
      <c r="AU32" s="5">
        <v>0</v>
      </c>
      <c r="AV32" s="5">
        <v>24325.040000000001</v>
      </c>
      <c r="AW32" s="5">
        <v>11996662.419999998</v>
      </c>
      <c r="AX32" s="10"/>
      <c r="AY32" s="5">
        <v>1159847.5900000001</v>
      </c>
      <c r="AZ32" s="5">
        <v>105316.35</v>
      </c>
      <c r="BA32" s="5">
        <v>11767600.779999999</v>
      </c>
      <c r="BB32" s="5">
        <v>975019.07</v>
      </c>
      <c r="BC32" s="5">
        <v>178594.23</v>
      </c>
      <c r="BD32" s="5">
        <v>0</v>
      </c>
      <c r="BE32" s="5">
        <v>16216.69</v>
      </c>
      <c r="BF32" s="5">
        <v>11672266.83</v>
      </c>
      <c r="BG32" s="10"/>
      <c r="BH32" s="5">
        <v>1159847.5900000001</v>
      </c>
      <c r="BI32" s="5">
        <v>105316.35</v>
      </c>
      <c r="BJ32" s="5">
        <v>11767600.779999999</v>
      </c>
      <c r="BK32" s="5">
        <v>975019.07</v>
      </c>
      <c r="BL32" s="5">
        <v>178594.23</v>
      </c>
      <c r="BM32" s="5">
        <v>0</v>
      </c>
      <c r="BN32" s="5">
        <v>16216.69</v>
      </c>
      <c r="BO32" s="5">
        <v>11672266.83</v>
      </c>
      <c r="BP32" s="10"/>
      <c r="BQ32" s="5">
        <v>1159847.5900000001</v>
      </c>
      <c r="BR32" s="5">
        <v>105316.35</v>
      </c>
      <c r="BS32" s="5">
        <v>11767600.779999999</v>
      </c>
      <c r="BT32" s="5">
        <v>975019.07</v>
      </c>
      <c r="BU32" s="5">
        <v>178594.23</v>
      </c>
      <c r="BV32" s="5">
        <v>0</v>
      </c>
      <c r="BW32" s="5">
        <v>16216.69</v>
      </c>
      <c r="BX32" s="5">
        <v>11672266.83</v>
      </c>
      <c r="BY32" s="10"/>
      <c r="BZ32" s="5">
        <v>1159847.5900000001</v>
      </c>
      <c r="CA32" s="5">
        <v>105316.35</v>
      </c>
      <c r="CB32" s="5">
        <v>11767600.779999999</v>
      </c>
      <c r="CC32" s="5">
        <v>975019.07</v>
      </c>
      <c r="CD32" s="5">
        <v>178594.23</v>
      </c>
      <c r="CE32" s="5">
        <v>0</v>
      </c>
      <c r="CF32" s="5">
        <v>16216.69</v>
      </c>
      <c r="CG32" s="5">
        <v>11672266.83</v>
      </c>
      <c r="CH32" s="10"/>
      <c r="CI32" s="5">
        <v>1159847.5900000001</v>
      </c>
      <c r="CJ32" s="5">
        <v>105316.35</v>
      </c>
      <c r="CK32" s="5">
        <v>11767600.779999999</v>
      </c>
      <c r="CL32" s="5">
        <v>975019.07</v>
      </c>
      <c r="CM32" s="5">
        <v>178594.23</v>
      </c>
      <c r="CN32" s="5">
        <v>0</v>
      </c>
      <c r="CO32" s="5">
        <v>16216.69</v>
      </c>
      <c r="CP32" s="5">
        <v>11672266.83</v>
      </c>
      <c r="CQ32" s="10"/>
      <c r="CR32" s="5">
        <v>1159847.5900000001</v>
      </c>
      <c r="CS32" s="5">
        <v>105316.35</v>
      </c>
      <c r="CT32" s="5">
        <v>11767600.779999999</v>
      </c>
      <c r="CU32" s="5">
        <v>975019.07</v>
      </c>
      <c r="CV32" s="5">
        <v>178594.23</v>
      </c>
      <c r="CW32" s="5">
        <v>0</v>
      </c>
      <c r="CX32" s="5">
        <v>16216.69</v>
      </c>
      <c r="CY32" s="5">
        <v>11672266.83</v>
      </c>
      <c r="CZ32" s="10"/>
      <c r="DA32" s="5">
        <v>6288966.7699999996</v>
      </c>
      <c r="DB32" s="5">
        <v>571050.05000000005</v>
      </c>
      <c r="DC32" s="4">
        <v>14969665.640000001</v>
      </c>
      <c r="DD32" s="4">
        <v>1359273.89</v>
      </c>
      <c r="DE32" s="5">
        <v>5393455.3700000001</v>
      </c>
      <c r="DF32" s="5">
        <v>0</v>
      </c>
      <c r="DG32" s="5">
        <v>489735.92</v>
      </c>
      <c r="DH32" s="4">
        <v>15352114.000000002</v>
      </c>
      <c r="DI32" s="10"/>
    </row>
    <row r="33" spans="1:113">
      <c r="A33" s="235" t="e">
        <f>INDEX(Map!$A$6:$B$70,MATCH('FY09 Essbase'!C33,Map!$A$6:$A$70,0),2)</f>
        <v>#N/A</v>
      </c>
      <c r="B33" s="17"/>
      <c r="C33" s="3" t="s">
        <v>724</v>
      </c>
      <c r="D33" s="3" t="s">
        <v>725</v>
      </c>
      <c r="E33" s="10"/>
      <c r="F33" s="5">
        <v>0</v>
      </c>
      <c r="G33" s="5">
        <v>0</v>
      </c>
      <c r="H33" s="4">
        <v>32079</v>
      </c>
      <c r="I33" s="4">
        <v>16726</v>
      </c>
      <c r="J33" s="5">
        <v>0</v>
      </c>
      <c r="K33" s="5">
        <v>0</v>
      </c>
      <c r="L33" s="5">
        <v>0</v>
      </c>
      <c r="M33" s="4">
        <v>48805</v>
      </c>
      <c r="N33" s="10"/>
      <c r="O33" s="5">
        <v>0</v>
      </c>
      <c r="P33" s="5">
        <v>0</v>
      </c>
      <c r="Q33" s="4">
        <v>32079</v>
      </c>
      <c r="R33" s="4">
        <v>16726</v>
      </c>
      <c r="S33" s="5">
        <v>0</v>
      </c>
      <c r="T33" s="5">
        <v>0</v>
      </c>
      <c r="U33" s="5">
        <v>0</v>
      </c>
      <c r="V33" s="4">
        <v>48805</v>
      </c>
      <c r="W33" s="10"/>
      <c r="X33" s="5">
        <v>0</v>
      </c>
      <c r="Y33" s="5">
        <v>0</v>
      </c>
      <c r="Z33" s="4">
        <v>32079</v>
      </c>
      <c r="AA33" s="4">
        <v>16726</v>
      </c>
      <c r="AB33" s="5">
        <v>0</v>
      </c>
      <c r="AC33" s="5">
        <v>0</v>
      </c>
      <c r="AD33" s="5">
        <v>0</v>
      </c>
      <c r="AE33" s="4">
        <v>48805</v>
      </c>
      <c r="AF33" s="10"/>
      <c r="AG33" s="5">
        <v>0</v>
      </c>
      <c r="AH33" s="5">
        <v>0</v>
      </c>
      <c r="AI33" s="4">
        <v>32079</v>
      </c>
      <c r="AJ33" s="4">
        <v>16726</v>
      </c>
      <c r="AK33" s="5">
        <v>0</v>
      </c>
      <c r="AL33" s="5">
        <v>0</v>
      </c>
      <c r="AM33" s="5">
        <v>0</v>
      </c>
      <c r="AN33" s="4">
        <v>48805</v>
      </c>
      <c r="AO33" s="10"/>
      <c r="AP33" s="5">
        <v>0</v>
      </c>
      <c r="AQ33" s="5">
        <v>0</v>
      </c>
      <c r="AR33" s="4">
        <v>32079</v>
      </c>
      <c r="AS33" s="4">
        <v>16726</v>
      </c>
      <c r="AT33" s="5">
        <v>0</v>
      </c>
      <c r="AU33" s="5">
        <v>0</v>
      </c>
      <c r="AV33" s="5">
        <v>0</v>
      </c>
      <c r="AW33" s="4">
        <v>48805</v>
      </c>
      <c r="AX33" s="10"/>
      <c r="AY33" s="5">
        <v>0</v>
      </c>
      <c r="AZ33" s="5">
        <v>0</v>
      </c>
      <c r="BA33" s="4">
        <v>32079</v>
      </c>
      <c r="BB33" s="4">
        <v>16726</v>
      </c>
      <c r="BC33" s="5">
        <v>0</v>
      </c>
      <c r="BD33" s="5">
        <v>0</v>
      </c>
      <c r="BE33" s="5">
        <v>0</v>
      </c>
      <c r="BF33" s="4">
        <v>48805</v>
      </c>
      <c r="BG33" s="10"/>
      <c r="BH33" s="5">
        <v>0</v>
      </c>
      <c r="BI33" s="5">
        <v>0</v>
      </c>
      <c r="BJ33" s="4">
        <v>32079</v>
      </c>
      <c r="BK33" s="4">
        <v>16726</v>
      </c>
      <c r="BL33" s="5">
        <v>0</v>
      </c>
      <c r="BM33" s="5">
        <v>0</v>
      </c>
      <c r="BN33" s="5">
        <v>0</v>
      </c>
      <c r="BO33" s="4">
        <v>48805</v>
      </c>
      <c r="BP33" s="10"/>
      <c r="BQ33" s="5">
        <v>0</v>
      </c>
      <c r="BR33" s="5">
        <v>0</v>
      </c>
      <c r="BS33" s="4">
        <v>32079</v>
      </c>
      <c r="BT33" s="4">
        <v>16726</v>
      </c>
      <c r="BU33" s="5">
        <v>0</v>
      </c>
      <c r="BV33" s="5">
        <v>0</v>
      </c>
      <c r="BW33" s="5">
        <v>0</v>
      </c>
      <c r="BX33" s="4">
        <v>48805</v>
      </c>
      <c r="BY33" s="10"/>
      <c r="BZ33" s="5">
        <v>0</v>
      </c>
      <c r="CA33" s="5">
        <v>0</v>
      </c>
      <c r="CB33" s="4">
        <v>32079</v>
      </c>
      <c r="CC33" s="4">
        <v>16726</v>
      </c>
      <c r="CD33" s="5">
        <v>0</v>
      </c>
      <c r="CE33" s="5">
        <v>0</v>
      </c>
      <c r="CF33" s="5">
        <v>0</v>
      </c>
      <c r="CG33" s="4">
        <v>48805</v>
      </c>
      <c r="CH33" s="10"/>
      <c r="CI33" s="5">
        <v>0</v>
      </c>
      <c r="CJ33" s="5">
        <v>0</v>
      </c>
      <c r="CK33" s="4">
        <v>32079</v>
      </c>
      <c r="CL33" s="4">
        <v>16726</v>
      </c>
      <c r="CM33" s="5">
        <v>0</v>
      </c>
      <c r="CN33" s="5">
        <v>0</v>
      </c>
      <c r="CO33" s="5">
        <v>0</v>
      </c>
      <c r="CP33" s="4">
        <v>48805</v>
      </c>
      <c r="CQ33" s="10"/>
      <c r="CR33" s="5">
        <v>0</v>
      </c>
      <c r="CS33" s="5">
        <v>0</v>
      </c>
      <c r="CT33" s="4">
        <v>32079</v>
      </c>
      <c r="CU33" s="4">
        <v>16726</v>
      </c>
      <c r="CV33" s="5">
        <v>0</v>
      </c>
      <c r="CW33" s="5">
        <v>0</v>
      </c>
      <c r="CX33" s="5">
        <v>0</v>
      </c>
      <c r="CY33" s="4">
        <v>48805</v>
      </c>
      <c r="CZ33" s="10"/>
      <c r="DA33" s="5">
        <v>0</v>
      </c>
      <c r="DB33" s="5">
        <v>0</v>
      </c>
      <c r="DC33" s="4">
        <v>0</v>
      </c>
      <c r="DD33" s="4">
        <v>0</v>
      </c>
      <c r="DE33" s="5">
        <v>0</v>
      </c>
      <c r="DF33" s="5">
        <v>0</v>
      </c>
      <c r="DG33" s="5">
        <v>0</v>
      </c>
      <c r="DH33" s="4">
        <v>0</v>
      </c>
      <c r="DI33" s="10"/>
    </row>
    <row r="34" spans="1:113">
      <c r="A34" s="235" t="e">
        <f>INDEX(Map!$A$6:$B$70,MATCH('FY09 Essbase'!C34,Map!$A$6:$A$70,0),2)</f>
        <v>#N/A</v>
      </c>
      <c r="B34" s="17"/>
      <c r="C34" s="3" t="s">
        <v>726</v>
      </c>
      <c r="D34" s="3" t="s">
        <v>727</v>
      </c>
      <c r="E34" s="10"/>
      <c r="F34" s="5">
        <v>0</v>
      </c>
      <c r="G34" s="5">
        <v>0</v>
      </c>
      <c r="H34" s="4">
        <v>72017</v>
      </c>
      <c r="I34" s="4">
        <v>37548</v>
      </c>
      <c r="J34" s="5">
        <v>0</v>
      </c>
      <c r="K34" s="5">
        <v>0</v>
      </c>
      <c r="L34" s="5">
        <v>0</v>
      </c>
      <c r="M34" s="4">
        <v>109565</v>
      </c>
      <c r="N34" s="10"/>
      <c r="O34" s="5">
        <v>0</v>
      </c>
      <c r="P34" s="5">
        <v>0</v>
      </c>
      <c r="Q34" s="4">
        <v>72017</v>
      </c>
      <c r="R34" s="4">
        <v>37548</v>
      </c>
      <c r="S34" s="5">
        <v>0</v>
      </c>
      <c r="T34" s="5">
        <v>0</v>
      </c>
      <c r="U34" s="5">
        <v>0</v>
      </c>
      <c r="V34" s="4">
        <v>109565</v>
      </c>
      <c r="W34" s="10"/>
      <c r="X34" s="5">
        <v>0</v>
      </c>
      <c r="Y34" s="5">
        <v>0</v>
      </c>
      <c r="Z34" s="4">
        <v>72017</v>
      </c>
      <c r="AA34" s="4">
        <v>37548</v>
      </c>
      <c r="AB34" s="5">
        <v>0</v>
      </c>
      <c r="AC34" s="5">
        <v>0</v>
      </c>
      <c r="AD34" s="5">
        <v>0</v>
      </c>
      <c r="AE34" s="4">
        <v>109565</v>
      </c>
      <c r="AF34" s="10"/>
      <c r="AG34" s="5">
        <v>0</v>
      </c>
      <c r="AH34" s="5">
        <v>0</v>
      </c>
      <c r="AI34" s="4">
        <v>72017</v>
      </c>
      <c r="AJ34" s="4">
        <v>37548</v>
      </c>
      <c r="AK34" s="5">
        <v>0</v>
      </c>
      <c r="AL34" s="5">
        <v>0</v>
      </c>
      <c r="AM34" s="5">
        <v>0</v>
      </c>
      <c r="AN34" s="4">
        <v>109565</v>
      </c>
      <c r="AO34" s="10"/>
      <c r="AP34" s="5">
        <v>0</v>
      </c>
      <c r="AQ34" s="5">
        <v>0</v>
      </c>
      <c r="AR34" s="4">
        <v>72017</v>
      </c>
      <c r="AS34" s="4">
        <v>37548</v>
      </c>
      <c r="AT34" s="5">
        <v>0</v>
      </c>
      <c r="AU34" s="5">
        <v>0</v>
      </c>
      <c r="AV34" s="5">
        <v>0</v>
      </c>
      <c r="AW34" s="4">
        <v>109565</v>
      </c>
      <c r="AX34" s="10"/>
      <c r="AY34" s="5">
        <v>0</v>
      </c>
      <c r="AZ34" s="5">
        <v>0</v>
      </c>
      <c r="BA34" s="4">
        <v>72017</v>
      </c>
      <c r="BB34" s="4">
        <v>37548</v>
      </c>
      <c r="BC34" s="5">
        <v>0</v>
      </c>
      <c r="BD34" s="5">
        <v>0</v>
      </c>
      <c r="BE34" s="5">
        <v>0</v>
      </c>
      <c r="BF34" s="4">
        <v>109565</v>
      </c>
      <c r="BG34" s="10"/>
      <c r="BH34" s="5">
        <v>0</v>
      </c>
      <c r="BI34" s="5">
        <v>0</v>
      </c>
      <c r="BJ34" s="4">
        <v>72017</v>
      </c>
      <c r="BK34" s="4">
        <v>37548</v>
      </c>
      <c r="BL34" s="5">
        <v>0</v>
      </c>
      <c r="BM34" s="5">
        <v>0</v>
      </c>
      <c r="BN34" s="5">
        <v>0</v>
      </c>
      <c r="BO34" s="4">
        <v>109565</v>
      </c>
      <c r="BP34" s="10"/>
      <c r="BQ34" s="5">
        <v>0</v>
      </c>
      <c r="BR34" s="5">
        <v>0</v>
      </c>
      <c r="BS34" s="4">
        <v>72017</v>
      </c>
      <c r="BT34" s="4">
        <v>37548</v>
      </c>
      <c r="BU34" s="5">
        <v>0</v>
      </c>
      <c r="BV34" s="5">
        <v>0</v>
      </c>
      <c r="BW34" s="5">
        <v>0</v>
      </c>
      <c r="BX34" s="4">
        <v>109565</v>
      </c>
      <c r="BY34" s="10"/>
      <c r="BZ34" s="5">
        <v>0</v>
      </c>
      <c r="CA34" s="5">
        <v>0</v>
      </c>
      <c r="CB34" s="4">
        <v>72017</v>
      </c>
      <c r="CC34" s="4">
        <v>37548</v>
      </c>
      <c r="CD34" s="5">
        <v>0</v>
      </c>
      <c r="CE34" s="5">
        <v>0</v>
      </c>
      <c r="CF34" s="5">
        <v>0</v>
      </c>
      <c r="CG34" s="4">
        <v>109565</v>
      </c>
      <c r="CH34" s="10"/>
      <c r="CI34" s="5">
        <v>0</v>
      </c>
      <c r="CJ34" s="5">
        <v>0</v>
      </c>
      <c r="CK34" s="4">
        <v>72017</v>
      </c>
      <c r="CL34" s="4">
        <v>37548</v>
      </c>
      <c r="CM34" s="5">
        <v>0</v>
      </c>
      <c r="CN34" s="5">
        <v>0</v>
      </c>
      <c r="CO34" s="5">
        <v>0</v>
      </c>
      <c r="CP34" s="4">
        <v>109565</v>
      </c>
      <c r="CQ34" s="10"/>
      <c r="CR34" s="5">
        <v>0</v>
      </c>
      <c r="CS34" s="5">
        <v>0</v>
      </c>
      <c r="CT34" s="4">
        <v>72017</v>
      </c>
      <c r="CU34" s="4">
        <v>37548</v>
      </c>
      <c r="CV34" s="5">
        <v>0</v>
      </c>
      <c r="CW34" s="5">
        <v>0</v>
      </c>
      <c r="CX34" s="5">
        <v>0</v>
      </c>
      <c r="CY34" s="4">
        <v>109565</v>
      </c>
      <c r="CZ34" s="10"/>
      <c r="DA34" s="5">
        <v>0</v>
      </c>
      <c r="DB34" s="5">
        <v>0</v>
      </c>
      <c r="DC34" s="4">
        <v>0</v>
      </c>
      <c r="DD34" s="4">
        <v>0</v>
      </c>
      <c r="DE34" s="5">
        <v>0</v>
      </c>
      <c r="DF34" s="5">
        <v>0</v>
      </c>
      <c r="DG34" s="5">
        <v>0</v>
      </c>
      <c r="DH34" s="4">
        <v>0</v>
      </c>
      <c r="DI34" s="10"/>
    </row>
    <row r="35" spans="1:113">
      <c r="A35" s="235" t="e">
        <f>INDEX(Map!$A$6:$B$70,MATCH('FY09 Essbase'!C35,Map!$A$6:$A$70,0),2)</f>
        <v>#N/A</v>
      </c>
      <c r="B35" s="17"/>
      <c r="C35" s="3" t="s">
        <v>728</v>
      </c>
      <c r="D35" s="3" t="s">
        <v>729</v>
      </c>
      <c r="E35" s="10"/>
      <c r="F35" s="5">
        <v>0</v>
      </c>
      <c r="G35" s="5">
        <v>0</v>
      </c>
      <c r="H35" s="4">
        <v>54288</v>
      </c>
      <c r="I35" s="4">
        <v>28305</v>
      </c>
      <c r="J35" s="5">
        <v>0</v>
      </c>
      <c r="K35" s="5">
        <v>0</v>
      </c>
      <c r="L35" s="5">
        <v>0</v>
      </c>
      <c r="M35" s="4">
        <v>82593</v>
      </c>
      <c r="N35" s="10"/>
      <c r="O35" s="5">
        <v>0</v>
      </c>
      <c r="P35" s="5">
        <v>0</v>
      </c>
      <c r="Q35" s="4">
        <v>54288</v>
      </c>
      <c r="R35" s="4">
        <v>28305</v>
      </c>
      <c r="S35" s="5">
        <v>0</v>
      </c>
      <c r="T35" s="5">
        <v>0</v>
      </c>
      <c r="U35" s="5">
        <v>0</v>
      </c>
      <c r="V35" s="4">
        <v>82593</v>
      </c>
      <c r="W35" s="10"/>
      <c r="X35" s="5">
        <v>0</v>
      </c>
      <c r="Y35" s="5">
        <v>0</v>
      </c>
      <c r="Z35" s="4">
        <v>54288</v>
      </c>
      <c r="AA35" s="4">
        <v>28305</v>
      </c>
      <c r="AB35" s="5">
        <v>0</v>
      </c>
      <c r="AC35" s="5">
        <v>0</v>
      </c>
      <c r="AD35" s="5">
        <v>0</v>
      </c>
      <c r="AE35" s="4">
        <v>82593</v>
      </c>
      <c r="AF35" s="10"/>
      <c r="AG35" s="5">
        <v>0</v>
      </c>
      <c r="AH35" s="5">
        <v>0</v>
      </c>
      <c r="AI35" s="4">
        <v>54288</v>
      </c>
      <c r="AJ35" s="4">
        <v>28305</v>
      </c>
      <c r="AK35" s="5">
        <v>0</v>
      </c>
      <c r="AL35" s="5">
        <v>0</v>
      </c>
      <c r="AM35" s="5">
        <v>0</v>
      </c>
      <c r="AN35" s="4">
        <v>82593</v>
      </c>
      <c r="AO35" s="10"/>
      <c r="AP35" s="5">
        <v>0</v>
      </c>
      <c r="AQ35" s="5">
        <v>0</v>
      </c>
      <c r="AR35" s="4">
        <v>54288</v>
      </c>
      <c r="AS35" s="4">
        <v>28305</v>
      </c>
      <c r="AT35" s="5">
        <v>0</v>
      </c>
      <c r="AU35" s="5">
        <v>0</v>
      </c>
      <c r="AV35" s="5">
        <v>0</v>
      </c>
      <c r="AW35" s="4">
        <v>82593</v>
      </c>
      <c r="AX35" s="10"/>
      <c r="AY35" s="5">
        <v>0</v>
      </c>
      <c r="AZ35" s="5">
        <v>0</v>
      </c>
      <c r="BA35" s="4">
        <v>54288</v>
      </c>
      <c r="BB35" s="4">
        <v>28305</v>
      </c>
      <c r="BC35" s="5">
        <v>0</v>
      </c>
      <c r="BD35" s="5">
        <v>0</v>
      </c>
      <c r="BE35" s="5">
        <v>0</v>
      </c>
      <c r="BF35" s="4">
        <v>82593</v>
      </c>
      <c r="BG35" s="10"/>
      <c r="BH35" s="5">
        <v>0</v>
      </c>
      <c r="BI35" s="5">
        <v>0</v>
      </c>
      <c r="BJ35" s="4">
        <v>54288</v>
      </c>
      <c r="BK35" s="4">
        <v>28305</v>
      </c>
      <c r="BL35" s="5">
        <v>0</v>
      </c>
      <c r="BM35" s="5">
        <v>0</v>
      </c>
      <c r="BN35" s="5">
        <v>0</v>
      </c>
      <c r="BO35" s="4">
        <v>82593</v>
      </c>
      <c r="BP35" s="10"/>
      <c r="BQ35" s="5">
        <v>0</v>
      </c>
      <c r="BR35" s="5">
        <v>0</v>
      </c>
      <c r="BS35" s="4">
        <v>54288</v>
      </c>
      <c r="BT35" s="4">
        <v>28305</v>
      </c>
      <c r="BU35" s="5">
        <v>0</v>
      </c>
      <c r="BV35" s="5">
        <v>0</v>
      </c>
      <c r="BW35" s="5">
        <v>0</v>
      </c>
      <c r="BX35" s="4">
        <v>82593</v>
      </c>
      <c r="BY35" s="10"/>
      <c r="BZ35" s="5">
        <v>0</v>
      </c>
      <c r="CA35" s="5">
        <v>0</v>
      </c>
      <c r="CB35" s="4">
        <v>54288</v>
      </c>
      <c r="CC35" s="4">
        <v>28305</v>
      </c>
      <c r="CD35" s="5">
        <v>0</v>
      </c>
      <c r="CE35" s="5">
        <v>0</v>
      </c>
      <c r="CF35" s="5">
        <v>0</v>
      </c>
      <c r="CG35" s="4">
        <v>82593</v>
      </c>
      <c r="CH35" s="10"/>
      <c r="CI35" s="5">
        <v>0</v>
      </c>
      <c r="CJ35" s="5">
        <v>0</v>
      </c>
      <c r="CK35" s="4">
        <v>54288</v>
      </c>
      <c r="CL35" s="4">
        <v>28305</v>
      </c>
      <c r="CM35" s="5">
        <v>0</v>
      </c>
      <c r="CN35" s="5">
        <v>0</v>
      </c>
      <c r="CO35" s="5">
        <v>0</v>
      </c>
      <c r="CP35" s="4">
        <v>82593</v>
      </c>
      <c r="CQ35" s="10"/>
      <c r="CR35" s="5">
        <v>0</v>
      </c>
      <c r="CS35" s="5">
        <v>0</v>
      </c>
      <c r="CT35" s="4">
        <v>54288</v>
      </c>
      <c r="CU35" s="4">
        <v>28305</v>
      </c>
      <c r="CV35" s="5">
        <v>0</v>
      </c>
      <c r="CW35" s="5">
        <v>0</v>
      </c>
      <c r="CX35" s="5">
        <v>0</v>
      </c>
      <c r="CY35" s="4">
        <v>82593</v>
      </c>
      <c r="CZ35" s="10"/>
      <c r="DA35" s="5">
        <v>0</v>
      </c>
      <c r="DB35" s="5">
        <v>0</v>
      </c>
      <c r="DC35" s="4">
        <v>0</v>
      </c>
      <c r="DD35" s="4">
        <v>0</v>
      </c>
      <c r="DE35" s="5">
        <v>0</v>
      </c>
      <c r="DF35" s="5">
        <v>0</v>
      </c>
      <c r="DG35" s="5">
        <v>0</v>
      </c>
      <c r="DH35" s="4">
        <v>0</v>
      </c>
      <c r="DI35" s="10"/>
    </row>
    <row r="36" spans="1:113">
      <c r="A36" s="235" t="e">
        <f>INDEX(Map!$A$6:$B$70,MATCH('FY09 Essbase'!C36,Map!$A$6:$A$70,0),2)</f>
        <v>#N/A</v>
      </c>
      <c r="B36" s="17"/>
      <c r="C36" s="3" t="s">
        <v>730</v>
      </c>
      <c r="D36" s="3" t="s">
        <v>731</v>
      </c>
      <c r="E36" s="10"/>
      <c r="F36" s="5">
        <v>0</v>
      </c>
      <c r="G36" s="5">
        <v>0</v>
      </c>
      <c r="H36" s="4">
        <v>53296</v>
      </c>
      <c r="I36" s="4">
        <v>27788</v>
      </c>
      <c r="J36" s="5">
        <v>0</v>
      </c>
      <c r="K36" s="5">
        <v>0</v>
      </c>
      <c r="L36" s="5">
        <v>0</v>
      </c>
      <c r="M36" s="4">
        <v>81084</v>
      </c>
      <c r="N36" s="10"/>
      <c r="O36" s="5">
        <v>0</v>
      </c>
      <c r="P36" s="5">
        <v>0</v>
      </c>
      <c r="Q36" s="4">
        <v>53296</v>
      </c>
      <c r="R36" s="4">
        <v>27788</v>
      </c>
      <c r="S36" s="5">
        <v>0</v>
      </c>
      <c r="T36" s="5">
        <v>0</v>
      </c>
      <c r="U36" s="5">
        <v>0</v>
      </c>
      <c r="V36" s="4">
        <v>81084</v>
      </c>
      <c r="W36" s="10"/>
      <c r="X36" s="5">
        <v>0</v>
      </c>
      <c r="Y36" s="5">
        <v>0</v>
      </c>
      <c r="Z36" s="4">
        <v>53296</v>
      </c>
      <c r="AA36" s="4">
        <v>27788</v>
      </c>
      <c r="AB36" s="5">
        <v>0</v>
      </c>
      <c r="AC36" s="5">
        <v>0</v>
      </c>
      <c r="AD36" s="5">
        <v>0</v>
      </c>
      <c r="AE36" s="4">
        <v>81084</v>
      </c>
      <c r="AF36" s="10"/>
      <c r="AG36" s="5">
        <v>0</v>
      </c>
      <c r="AH36" s="5">
        <v>0</v>
      </c>
      <c r="AI36" s="4">
        <v>53296</v>
      </c>
      <c r="AJ36" s="4">
        <v>27788</v>
      </c>
      <c r="AK36" s="5">
        <v>0</v>
      </c>
      <c r="AL36" s="5">
        <v>0</v>
      </c>
      <c r="AM36" s="5">
        <v>0</v>
      </c>
      <c r="AN36" s="4">
        <v>81084</v>
      </c>
      <c r="AO36" s="10"/>
      <c r="AP36" s="5">
        <v>0</v>
      </c>
      <c r="AQ36" s="5">
        <v>0</v>
      </c>
      <c r="AR36" s="4">
        <v>53296</v>
      </c>
      <c r="AS36" s="4">
        <v>27788</v>
      </c>
      <c r="AT36" s="5">
        <v>0</v>
      </c>
      <c r="AU36" s="5">
        <v>0</v>
      </c>
      <c r="AV36" s="5">
        <v>0</v>
      </c>
      <c r="AW36" s="4">
        <v>81084</v>
      </c>
      <c r="AX36" s="10"/>
      <c r="AY36" s="5">
        <v>0</v>
      </c>
      <c r="AZ36" s="5">
        <v>0</v>
      </c>
      <c r="BA36" s="4">
        <v>53296</v>
      </c>
      <c r="BB36" s="4">
        <v>27788</v>
      </c>
      <c r="BC36" s="5">
        <v>0</v>
      </c>
      <c r="BD36" s="5">
        <v>0</v>
      </c>
      <c r="BE36" s="5">
        <v>0</v>
      </c>
      <c r="BF36" s="4">
        <v>81084</v>
      </c>
      <c r="BG36" s="10"/>
      <c r="BH36" s="5">
        <v>0</v>
      </c>
      <c r="BI36" s="5">
        <v>0</v>
      </c>
      <c r="BJ36" s="4">
        <v>53296</v>
      </c>
      <c r="BK36" s="4">
        <v>27788</v>
      </c>
      <c r="BL36" s="5">
        <v>0</v>
      </c>
      <c r="BM36" s="5">
        <v>0</v>
      </c>
      <c r="BN36" s="5">
        <v>0</v>
      </c>
      <c r="BO36" s="4">
        <v>81084</v>
      </c>
      <c r="BP36" s="10"/>
      <c r="BQ36" s="5">
        <v>0</v>
      </c>
      <c r="BR36" s="5">
        <v>0</v>
      </c>
      <c r="BS36" s="4">
        <v>53296</v>
      </c>
      <c r="BT36" s="4">
        <v>27788</v>
      </c>
      <c r="BU36" s="5">
        <v>0</v>
      </c>
      <c r="BV36" s="5">
        <v>0</v>
      </c>
      <c r="BW36" s="5">
        <v>0</v>
      </c>
      <c r="BX36" s="4">
        <v>81084</v>
      </c>
      <c r="BY36" s="10"/>
      <c r="BZ36" s="5">
        <v>0</v>
      </c>
      <c r="CA36" s="5">
        <v>0</v>
      </c>
      <c r="CB36" s="4">
        <v>53296</v>
      </c>
      <c r="CC36" s="4">
        <v>27788</v>
      </c>
      <c r="CD36" s="5">
        <v>0</v>
      </c>
      <c r="CE36" s="5">
        <v>0</v>
      </c>
      <c r="CF36" s="5">
        <v>0</v>
      </c>
      <c r="CG36" s="4">
        <v>81084</v>
      </c>
      <c r="CH36" s="10"/>
      <c r="CI36" s="5">
        <v>0</v>
      </c>
      <c r="CJ36" s="5">
        <v>0</v>
      </c>
      <c r="CK36" s="4">
        <v>53296</v>
      </c>
      <c r="CL36" s="4">
        <v>27788</v>
      </c>
      <c r="CM36" s="5">
        <v>0</v>
      </c>
      <c r="CN36" s="5">
        <v>0</v>
      </c>
      <c r="CO36" s="5">
        <v>0</v>
      </c>
      <c r="CP36" s="4">
        <v>81084</v>
      </c>
      <c r="CQ36" s="10"/>
      <c r="CR36" s="5">
        <v>0</v>
      </c>
      <c r="CS36" s="5">
        <v>0</v>
      </c>
      <c r="CT36" s="4">
        <v>53296</v>
      </c>
      <c r="CU36" s="4">
        <v>27788</v>
      </c>
      <c r="CV36" s="5">
        <v>0</v>
      </c>
      <c r="CW36" s="5">
        <v>0</v>
      </c>
      <c r="CX36" s="5">
        <v>0</v>
      </c>
      <c r="CY36" s="4">
        <v>81084</v>
      </c>
      <c r="CZ36" s="10"/>
      <c r="DA36" s="5">
        <v>0</v>
      </c>
      <c r="DB36" s="5">
        <v>0</v>
      </c>
      <c r="DC36" s="4">
        <v>0</v>
      </c>
      <c r="DD36" s="4">
        <v>0</v>
      </c>
      <c r="DE36" s="5">
        <v>0</v>
      </c>
      <c r="DF36" s="5">
        <v>0</v>
      </c>
      <c r="DG36" s="5">
        <v>0</v>
      </c>
      <c r="DH36" s="4">
        <v>0</v>
      </c>
      <c r="DI36" s="10"/>
    </row>
    <row r="37" spans="1:113">
      <c r="A37" s="235" t="s">
        <v>510</v>
      </c>
      <c r="B37" s="17"/>
      <c r="C37" s="3" t="s">
        <v>740</v>
      </c>
      <c r="D37" s="3" t="s">
        <v>741</v>
      </c>
      <c r="E37" s="10"/>
      <c r="F37" s="5">
        <v>0</v>
      </c>
      <c r="G37" s="5">
        <v>0</v>
      </c>
      <c r="H37" s="4">
        <v>51657.55</v>
      </c>
      <c r="I37" s="4">
        <v>7149.73</v>
      </c>
      <c r="J37" s="5">
        <v>0</v>
      </c>
      <c r="K37" s="5">
        <v>0</v>
      </c>
      <c r="L37" s="5">
        <v>0</v>
      </c>
      <c r="M37" s="4">
        <v>58807.28</v>
      </c>
      <c r="N37" s="10"/>
      <c r="O37" s="5">
        <v>0</v>
      </c>
      <c r="P37" s="5">
        <v>0</v>
      </c>
      <c r="Q37" s="4">
        <v>51657.55</v>
      </c>
      <c r="R37" s="4">
        <v>7149.73</v>
      </c>
      <c r="S37" s="5">
        <v>0</v>
      </c>
      <c r="T37" s="5">
        <v>0</v>
      </c>
      <c r="U37" s="5">
        <v>0</v>
      </c>
      <c r="V37" s="4">
        <v>58807.28</v>
      </c>
      <c r="W37" s="10"/>
      <c r="X37" s="5">
        <v>0</v>
      </c>
      <c r="Y37" s="5">
        <v>0</v>
      </c>
      <c r="Z37" s="4">
        <v>51657.55</v>
      </c>
      <c r="AA37" s="4">
        <v>7149.73</v>
      </c>
      <c r="AB37" s="5">
        <v>0</v>
      </c>
      <c r="AC37" s="5">
        <v>0</v>
      </c>
      <c r="AD37" s="5">
        <v>0</v>
      </c>
      <c r="AE37" s="4">
        <v>58807.28</v>
      </c>
      <c r="AF37" s="10"/>
      <c r="AG37" s="5">
        <v>0</v>
      </c>
      <c r="AH37" s="5">
        <v>0</v>
      </c>
      <c r="AI37" s="4">
        <v>51657.55</v>
      </c>
      <c r="AJ37" s="4">
        <v>7149.73</v>
      </c>
      <c r="AK37" s="5">
        <v>0</v>
      </c>
      <c r="AL37" s="5">
        <v>0</v>
      </c>
      <c r="AM37" s="5">
        <v>0</v>
      </c>
      <c r="AN37" s="4">
        <v>58807.28</v>
      </c>
      <c r="AO37" s="10"/>
      <c r="AP37" s="5">
        <v>0</v>
      </c>
      <c r="AQ37" s="5">
        <v>0</v>
      </c>
      <c r="AR37" s="4">
        <v>51657.55</v>
      </c>
      <c r="AS37" s="4">
        <v>7149.73</v>
      </c>
      <c r="AT37" s="5">
        <v>0</v>
      </c>
      <c r="AU37" s="5">
        <v>0</v>
      </c>
      <c r="AV37" s="5">
        <v>0</v>
      </c>
      <c r="AW37" s="4">
        <v>58807.28</v>
      </c>
      <c r="AX37" s="10"/>
      <c r="AY37" s="5">
        <v>0</v>
      </c>
      <c r="AZ37" s="5">
        <v>0</v>
      </c>
      <c r="BA37" s="4">
        <v>52493.23</v>
      </c>
      <c r="BB37" s="4">
        <v>4766.49</v>
      </c>
      <c r="BC37" s="5">
        <v>0</v>
      </c>
      <c r="BD37" s="5">
        <v>0</v>
      </c>
      <c r="BE37" s="5">
        <v>0</v>
      </c>
      <c r="BF37" s="4">
        <v>57259.72</v>
      </c>
      <c r="BG37" s="10"/>
      <c r="BH37" s="5">
        <v>0</v>
      </c>
      <c r="BI37" s="5">
        <v>0</v>
      </c>
      <c r="BJ37" s="4">
        <v>52493.23</v>
      </c>
      <c r="BK37" s="4">
        <v>4766.49</v>
      </c>
      <c r="BL37" s="5">
        <v>0</v>
      </c>
      <c r="BM37" s="5">
        <v>0</v>
      </c>
      <c r="BN37" s="5">
        <v>0</v>
      </c>
      <c r="BO37" s="4">
        <v>57259.72</v>
      </c>
      <c r="BP37" s="10"/>
      <c r="BQ37" s="5">
        <v>0</v>
      </c>
      <c r="BR37" s="5">
        <v>0</v>
      </c>
      <c r="BS37" s="4">
        <v>52493.23</v>
      </c>
      <c r="BT37" s="4">
        <v>4766.49</v>
      </c>
      <c r="BU37" s="5">
        <v>0</v>
      </c>
      <c r="BV37" s="5">
        <v>0</v>
      </c>
      <c r="BW37" s="5">
        <v>0</v>
      </c>
      <c r="BX37" s="4">
        <v>57259.72</v>
      </c>
      <c r="BY37" s="10"/>
      <c r="BZ37" s="5">
        <v>0</v>
      </c>
      <c r="CA37" s="5">
        <v>0</v>
      </c>
      <c r="CB37" s="4">
        <v>52493.23</v>
      </c>
      <c r="CC37" s="4">
        <v>4766.49</v>
      </c>
      <c r="CD37" s="5">
        <v>0</v>
      </c>
      <c r="CE37" s="5">
        <v>0</v>
      </c>
      <c r="CF37" s="5">
        <v>0</v>
      </c>
      <c r="CG37" s="4">
        <v>57259.72</v>
      </c>
      <c r="CH37" s="10"/>
      <c r="CI37" s="5">
        <v>0</v>
      </c>
      <c r="CJ37" s="5">
        <v>0</v>
      </c>
      <c r="CK37" s="5">
        <v>52493.23</v>
      </c>
      <c r="CL37" s="5">
        <v>4766.49</v>
      </c>
      <c r="CM37" s="5">
        <v>0</v>
      </c>
      <c r="CN37" s="5">
        <v>0</v>
      </c>
      <c r="CO37" s="5">
        <v>0</v>
      </c>
      <c r="CP37" s="4">
        <v>57259.72</v>
      </c>
      <c r="CQ37" s="10"/>
      <c r="CR37" s="5">
        <v>0</v>
      </c>
      <c r="CS37" s="5">
        <v>0</v>
      </c>
      <c r="CT37" s="5">
        <v>52493.23</v>
      </c>
      <c r="CU37" s="5">
        <v>4766.49</v>
      </c>
      <c r="CV37" s="5">
        <v>0</v>
      </c>
      <c r="CW37" s="5">
        <v>0</v>
      </c>
      <c r="CX37" s="5">
        <v>0</v>
      </c>
      <c r="CY37" s="4">
        <v>57259.72</v>
      </c>
      <c r="CZ37" s="10"/>
      <c r="DA37" s="5">
        <v>0</v>
      </c>
      <c r="DB37" s="5">
        <v>0</v>
      </c>
      <c r="DC37" s="5">
        <v>52493.23</v>
      </c>
      <c r="DD37" s="5">
        <v>4766.49</v>
      </c>
      <c r="DE37" s="5">
        <v>0</v>
      </c>
      <c r="DF37" s="5">
        <v>0</v>
      </c>
      <c r="DG37" s="5">
        <v>0</v>
      </c>
      <c r="DH37" s="4">
        <v>57259.72</v>
      </c>
      <c r="DI37" s="10"/>
    </row>
    <row r="38" spans="1:113">
      <c r="A38" s="235" t="e">
        <f>INDEX(Map!$A$6:$B$70,MATCH('FY09 Essbase'!C38,Map!$A$6:$A$70,0),2)</f>
        <v>#N/A</v>
      </c>
      <c r="B38" s="17"/>
      <c r="C38" s="3" t="s">
        <v>722</v>
      </c>
      <c r="D38" s="3" t="s">
        <v>723</v>
      </c>
      <c r="E38" s="10"/>
      <c r="F38" s="5">
        <v>0</v>
      </c>
      <c r="G38" s="5">
        <v>0</v>
      </c>
      <c r="H38" s="4">
        <v>5469</v>
      </c>
      <c r="I38" s="4">
        <v>2851</v>
      </c>
      <c r="J38" s="5">
        <v>0</v>
      </c>
      <c r="K38" s="5">
        <v>0</v>
      </c>
      <c r="L38" s="5">
        <v>0</v>
      </c>
      <c r="M38" s="4">
        <v>8320</v>
      </c>
      <c r="N38" s="10"/>
      <c r="O38" s="5">
        <v>0</v>
      </c>
      <c r="P38" s="5">
        <v>0</v>
      </c>
      <c r="Q38" s="4">
        <v>5469</v>
      </c>
      <c r="R38" s="4">
        <v>2851</v>
      </c>
      <c r="S38" s="5">
        <v>0</v>
      </c>
      <c r="T38" s="5">
        <v>0</v>
      </c>
      <c r="U38" s="5">
        <v>0</v>
      </c>
      <c r="V38" s="4">
        <v>8320</v>
      </c>
      <c r="W38" s="10"/>
      <c r="X38" s="5">
        <v>0</v>
      </c>
      <c r="Y38" s="5">
        <v>0</v>
      </c>
      <c r="Z38" s="4">
        <v>5469</v>
      </c>
      <c r="AA38" s="4">
        <v>2851</v>
      </c>
      <c r="AB38" s="5">
        <v>0</v>
      </c>
      <c r="AC38" s="5">
        <v>0</v>
      </c>
      <c r="AD38" s="5">
        <v>0</v>
      </c>
      <c r="AE38" s="4">
        <v>8320</v>
      </c>
      <c r="AF38" s="10"/>
      <c r="AG38" s="5">
        <v>0</v>
      </c>
      <c r="AH38" s="5">
        <v>0</v>
      </c>
      <c r="AI38" s="4">
        <v>5469</v>
      </c>
      <c r="AJ38" s="4">
        <v>2851</v>
      </c>
      <c r="AK38" s="5">
        <v>0</v>
      </c>
      <c r="AL38" s="5">
        <v>0</v>
      </c>
      <c r="AM38" s="5">
        <v>0</v>
      </c>
      <c r="AN38" s="4">
        <v>8320</v>
      </c>
      <c r="AO38" s="10"/>
      <c r="AP38" s="5">
        <v>0</v>
      </c>
      <c r="AQ38" s="5">
        <v>0</v>
      </c>
      <c r="AR38" s="4">
        <v>5469</v>
      </c>
      <c r="AS38" s="4">
        <v>2851</v>
      </c>
      <c r="AT38" s="5">
        <v>0</v>
      </c>
      <c r="AU38" s="5">
        <v>0</v>
      </c>
      <c r="AV38" s="5">
        <v>0</v>
      </c>
      <c r="AW38" s="4">
        <v>8320</v>
      </c>
      <c r="AX38" s="10"/>
      <c r="AY38" s="5">
        <v>0</v>
      </c>
      <c r="AZ38" s="5">
        <v>0</v>
      </c>
      <c r="BA38" s="4">
        <v>5469</v>
      </c>
      <c r="BB38" s="4">
        <v>2851</v>
      </c>
      <c r="BC38" s="5">
        <v>0</v>
      </c>
      <c r="BD38" s="5">
        <v>0</v>
      </c>
      <c r="BE38" s="5">
        <v>0</v>
      </c>
      <c r="BF38" s="4">
        <v>8320</v>
      </c>
      <c r="BG38" s="10"/>
      <c r="BH38" s="5">
        <v>0</v>
      </c>
      <c r="BI38" s="5">
        <v>0</v>
      </c>
      <c r="BJ38" s="4">
        <v>5469</v>
      </c>
      <c r="BK38" s="4">
        <v>2851</v>
      </c>
      <c r="BL38" s="5">
        <v>0</v>
      </c>
      <c r="BM38" s="5">
        <v>0</v>
      </c>
      <c r="BN38" s="5">
        <v>0</v>
      </c>
      <c r="BO38" s="4">
        <v>8320</v>
      </c>
      <c r="BP38" s="10"/>
      <c r="BQ38" s="5">
        <v>0</v>
      </c>
      <c r="BR38" s="5">
        <v>0</v>
      </c>
      <c r="BS38" s="4">
        <v>5469</v>
      </c>
      <c r="BT38" s="4">
        <v>2851</v>
      </c>
      <c r="BU38" s="5">
        <v>0</v>
      </c>
      <c r="BV38" s="5">
        <v>0</v>
      </c>
      <c r="BW38" s="5">
        <v>0</v>
      </c>
      <c r="BX38" s="4">
        <v>8320</v>
      </c>
      <c r="BY38" s="10"/>
      <c r="BZ38" s="5">
        <v>0</v>
      </c>
      <c r="CA38" s="5">
        <v>0</v>
      </c>
      <c r="CB38" s="4">
        <v>5469</v>
      </c>
      <c r="CC38" s="4">
        <v>2851</v>
      </c>
      <c r="CD38" s="5">
        <v>0</v>
      </c>
      <c r="CE38" s="5">
        <v>0</v>
      </c>
      <c r="CF38" s="5">
        <v>0</v>
      </c>
      <c r="CG38" s="4">
        <v>8320</v>
      </c>
      <c r="CH38" s="10"/>
      <c r="CI38" s="5">
        <v>0</v>
      </c>
      <c r="CJ38" s="5">
        <v>0</v>
      </c>
      <c r="CK38" s="4">
        <v>5469</v>
      </c>
      <c r="CL38" s="4">
        <v>2851</v>
      </c>
      <c r="CM38" s="5">
        <v>0</v>
      </c>
      <c r="CN38" s="5">
        <v>0</v>
      </c>
      <c r="CO38" s="5">
        <v>0</v>
      </c>
      <c r="CP38" s="4">
        <v>8320</v>
      </c>
      <c r="CQ38" s="10"/>
      <c r="CR38" s="5">
        <v>0</v>
      </c>
      <c r="CS38" s="5">
        <v>0</v>
      </c>
      <c r="CT38" s="4">
        <v>5469</v>
      </c>
      <c r="CU38" s="4">
        <v>2851</v>
      </c>
      <c r="CV38" s="5">
        <v>0</v>
      </c>
      <c r="CW38" s="5">
        <v>0</v>
      </c>
      <c r="CX38" s="5">
        <v>0</v>
      </c>
      <c r="CY38" s="4">
        <v>8320</v>
      </c>
      <c r="CZ38" s="10"/>
      <c r="DA38" s="5">
        <v>0</v>
      </c>
      <c r="DB38" s="5">
        <v>0</v>
      </c>
      <c r="DC38" s="4">
        <v>0</v>
      </c>
      <c r="DD38" s="4">
        <v>0</v>
      </c>
      <c r="DE38" s="5">
        <v>0</v>
      </c>
      <c r="DF38" s="5">
        <v>0</v>
      </c>
      <c r="DG38" s="5">
        <v>0</v>
      </c>
      <c r="DH38" s="4">
        <v>0</v>
      </c>
      <c r="DI38" s="10"/>
    </row>
    <row r="39" spans="1:113">
      <c r="A39" s="235" t="str">
        <f>INDEX(Map!$A$6:$B$70,MATCH('FY09 Essbase'!C39,Map!$A$6:$A$70,0),2)</f>
        <v>047DIV</v>
      </c>
      <c r="B39" s="17"/>
      <c r="C39" s="3" t="s">
        <v>680</v>
      </c>
      <c r="D39" s="3" t="s">
        <v>682</v>
      </c>
      <c r="E39" s="10"/>
      <c r="F39" s="5">
        <v>0</v>
      </c>
      <c r="G39" s="5">
        <v>0</v>
      </c>
      <c r="H39" s="4">
        <v>7620.99</v>
      </c>
      <c r="I39" s="4">
        <v>1054.79</v>
      </c>
      <c r="J39" s="5">
        <v>0</v>
      </c>
      <c r="K39" s="5">
        <v>0</v>
      </c>
      <c r="L39" s="5">
        <v>0</v>
      </c>
      <c r="M39" s="4">
        <v>8675.7799999999988</v>
      </c>
      <c r="N39" s="10"/>
      <c r="O39" s="5">
        <v>0</v>
      </c>
      <c r="P39" s="5">
        <v>0</v>
      </c>
      <c r="Q39" s="4">
        <v>7620.99</v>
      </c>
      <c r="R39" s="4">
        <v>1054.79</v>
      </c>
      <c r="S39" s="5">
        <v>0</v>
      </c>
      <c r="T39" s="5">
        <v>0</v>
      </c>
      <c r="U39" s="5">
        <v>0</v>
      </c>
      <c r="V39" s="4">
        <v>8675.7799999999988</v>
      </c>
      <c r="W39" s="10"/>
      <c r="X39" s="5">
        <v>0</v>
      </c>
      <c r="Y39" s="5">
        <v>0</v>
      </c>
      <c r="Z39" s="4">
        <v>7620.99</v>
      </c>
      <c r="AA39" s="4">
        <v>1054.79</v>
      </c>
      <c r="AB39" s="5">
        <v>0</v>
      </c>
      <c r="AC39" s="5">
        <v>0</v>
      </c>
      <c r="AD39" s="5">
        <v>0</v>
      </c>
      <c r="AE39" s="4">
        <v>8675.7799999999988</v>
      </c>
      <c r="AF39" s="10"/>
      <c r="AG39" s="5">
        <v>0</v>
      </c>
      <c r="AH39" s="5">
        <v>0</v>
      </c>
      <c r="AI39" s="4">
        <v>7620.99</v>
      </c>
      <c r="AJ39" s="4">
        <v>1054.79</v>
      </c>
      <c r="AK39" s="5">
        <v>0</v>
      </c>
      <c r="AL39" s="5">
        <v>0</v>
      </c>
      <c r="AM39" s="5">
        <v>0</v>
      </c>
      <c r="AN39" s="4">
        <v>8675.7799999999988</v>
      </c>
      <c r="AO39" s="10"/>
      <c r="AP39" s="5">
        <v>0</v>
      </c>
      <c r="AQ39" s="5">
        <v>0</v>
      </c>
      <c r="AR39" s="4">
        <v>7620.99</v>
      </c>
      <c r="AS39" s="4">
        <v>1054.79</v>
      </c>
      <c r="AT39" s="5">
        <v>0</v>
      </c>
      <c r="AU39" s="5">
        <v>0</v>
      </c>
      <c r="AV39" s="5">
        <v>0</v>
      </c>
      <c r="AW39" s="4">
        <v>8675.7799999999988</v>
      </c>
      <c r="AX39" s="10"/>
      <c r="AY39" s="5">
        <v>0</v>
      </c>
      <c r="AZ39" s="5">
        <v>0</v>
      </c>
      <c r="BA39" s="4">
        <v>7744.28</v>
      </c>
      <c r="BB39" s="4">
        <v>703.19</v>
      </c>
      <c r="BC39" s="5">
        <v>0</v>
      </c>
      <c r="BD39" s="5">
        <v>0</v>
      </c>
      <c r="BE39" s="5">
        <v>0</v>
      </c>
      <c r="BF39" s="4">
        <v>8447.4699999999993</v>
      </c>
      <c r="BG39" s="10"/>
      <c r="BH39" s="5">
        <v>0</v>
      </c>
      <c r="BI39" s="5">
        <v>0</v>
      </c>
      <c r="BJ39" s="4">
        <v>7744.28</v>
      </c>
      <c r="BK39" s="4">
        <v>703.19</v>
      </c>
      <c r="BL39" s="5">
        <v>0</v>
      </c>
      <c r="BM39" s="5">
        <v>0</v>
      </c>
      <c r="BN39" s="5">
        <v>0</v>
      </c>
      <c r="BO39" s="4">
        <v>8447.4699999999993</v>
      </c>
      <c r="BP39" s="10"/>
      <c r="BQ39" s="5">
        <v>0</v>
      </c>
      <c r="BR39" s="5">
        <v>0</v>
      </c>
      <c r="BS39" s="4">
        <v>7744.28</v>
      </c>
      <c r="BT39" s="4">
        <v>703.19</v>
      </c>
      <c r="BU39" s="5">
        <v>0</v>
      </c>
      <c r="BV39" s="5">
        <v>0</v>
      </c>
      <c r="BW39" s="5">
        <v>0</v>
      </c>
      <c r="BX39" s="4">
        <v>8447.4699999999993</v>
      </c>
      <c r="BY39" s="10"/>
      <c r="BZ39" s="5">
        <v>0</v>
      </c>
      <c r="CA39" s="5">
        <v>0</v>
      </c>
      <c r="CB39" s="4">
        <v>7744.28</v>
      </c>
      <c r="CC39" s="4">
        <v>703.19</v>
      </c>
      <c r="CD39" s="5">
        <v>0</v>
      </c>
      <c r="CE39" s="5">
        <v>0</v>
      </c>
      <c r="CF39" s="5">
        <v>0</v>
      </c>
      <c r="CG39" s="4">
        <v>8447.4699999999993</v>
      </c>
      <c r="CH39" s="10"/>
      <c r="CI39" s="5">
        <v>0</v>
      </c>
      <c r="CJ39" s="5">
        <v>0</v>
      </c>
      <c r="CK39" s="4">
        <v>7744.28</v>
      </c>
      <c r="CL39" s="4">
        <v>703.19</v>
      </c>
      <c r="CM39" s="5">
        <v>0</v>
      </c>
      <c r="CN39" s="5">
        <v>0</v>
      </c>
      <c r="CO39" s="5">
        <v>0</v>
      </c>
      <c r="CP39" s="4">
        <v>8447.4699999999993</v>
      </c>
      <c r="CQ39" s="10"/>
      <c r="CR39" s="5">
        <v>0</v>
      </c>
      <c r="CS39" s="5">
        <v>0</v>
      </c>
      <c r="CT39" s="4">
        <v>7744.28</v>
      </c>
      <c r="CU39" s="4">
        <v>703.19</v>
      </c>
      <c r="CV39" s="5">
        <v>0</v>
      </c>
      <c r="CW39" s="5">
        <v>0</v>
      </c>
      <c r="CX39" s="5">
        <v>0</v>
      </c>
      <c r="CY39" s="4">
        <v>8447.4699999999993</v>
      </c>
      <c r="CZ39" s="10"/>
      <c r="DA39" s="5">
        <v>0</v>
      </c>
      <c r="DB39" s="5">
        <v>0</v>
      </c>
      <c r="DC39" s="4">
        <v>7744.28</v>
      </c>
      <c r="DD39" s="4">
        <v>703.19</v>
      </c>
      <c r="DE39" s="5">
        <v>0</v>
      </c>
      <c r="DF39" s="5">
        <v>0</v>
      </c>
      <c r="DG39" s="5">
        <v>0</v>
      </c>
      <c r="DH39" s="4">
        <v>8447.4699999999993</v>
      </c>
      <c r="DI39" s="10"/>
    </row>
    <row r="40" spans="1:113">
      <c r="A40" s="235" t="str">
        <f>INDEX(Map!$A$6:$B$70,MATCH('FY09 Essbase'!C40,Map!$A$6:$A$70,0),2)</f>
        <v>070DIV</v>
      </c>
      <c r="B40" s="17"/>
      <c r="C40" s="3" t="s">
        <v>96</v>
      </c>
      <c r="D40" s="3" t="s">
        <v>54</v>
      </c>
      <c r="E40" s="10"/>
      <c r="F40" s="5">
        <v>486336.92</v>
      </c>
      <c r="G40" s="5">
        <v>67312.06</v>
      </c>
      <c r="H40" s="5">
        <v>631519.22</v>
      </c>
      <c r="I40" s="5">
        <v>87406.2</v>
      </c>
      <c r="J40" s="5">
        <v>228520.48</v>
      </c>
      <c r="K40" s="5">
        <v>0</v>
      </c>
      <c r="L40" s="5">
        <v>31628.66</v>
      </c>
      <c r="M40" s="5">
        <v>425425.58</v>
      </c>
      <c r="N40" s="10"/>
      <c r="O40" s="5">
        <v>486336.92</v>
      </c>
      <c r="P40" s="5">
        <v>67312.06</v>
      </c>
      <c r="Q40" s="5">
        <v>631519.22</v>
      </c>
      <c r="R40" s="5">
        <v>87406.2</v>
      </c>
      <c r="S40" s="5">
        <v>228520.48</v>
      </c>
      <c r="T40" s="5">
        <v>0</v>
      </c>
      <c r="U40" s="5">
        <v>31628.66</v>
      </c>
      <c r="V40" s="5">
        <v>425425.58</v>
      </c>
      <c r="W40" s="10"/>
      <c r="X40" s="5">
        <v>486336.92</v>
      </c>
      <c r="Y40" s="5">
        <v>67312.06</v>
      </c>
      <c r="Z40" s="5">
        <v>631519.22</v>
      </c>
      <c r="AA40" s="5">
        <v>87406.2</v>
      </c>
      <c r="AB40" s="5">
        <v>228520.48</v>
      </c>
      <c r="AC40" s="5">
        <v>0</v>
      </c>
      <c r="AD40" s="5">
        <v>31628.66</v>
      </c>
      <c r="AE40" s="5">
        <v>425425.58</v>
      </c>
      <c r="AF40" s="10"/>
      <c r="AG40" s="5">
        <v>486336.92</v>
      </c>
      <c r="AH40" s="5">
        <v>67312.06</v>
      </c>
      <c r="AI40" s="5">
        <v>631519.22</v>
      </c>
      <c r="AJ40" s="5">
        <v>87406.2</v>
      </c>
      <c r="AK40" s="5">
        <v>228520.48</v>
      </c>
      <c r="AL40" s="5">
        <v>0</v>
      </c>
      <c r="AM40" s="5">
        <v>31628.66</v>
      </c>
      <c r="AN40" s="5">
        <v>425425.58</v>
      </c>
      <c r="AO40" s="10"/>
      <c r="AP40" s="5">
        <v>486336.92</v>
      </c>
      <c r="AQ40" s="5">
        <v>67312.06</v>
      </c>
      <c r="AR40" s="5">
        <v>631519.22</v>
      </c>
      <c r="AS40" s="5">
        <v>87406.2</v>
      </c>
      <c r="AT40" s="5">
        <v>228520.48</v>
      </c>
      <c r="AU40" s="5">
        <v>0</v>
      </c>
      <c r="AV40" s="5">
        <v>31628.66</v>
      </c>
      <c r="AW40" s="5">
        <v>425425.58</v>
      </c>
      <c r="AX40" s="10"/>
      <c r="AY40" s="5">
        <v>494204.56</v>
      </c>
      <c r="AZ40" s="5">
        <v>44874.71</v>
      </c>
      <c r="BA40" s="5">
        <v>641735.53</v>
      </c>
      <c r="BB40" s="5">
        <v>58270.8</v>
      </c>
      <c r="BC40" s="5">
        <v>232217.34</v>
      </c>
      <c r="BD40" s="5">
        <v>0</v>
      </c>
      <c r="BE40" s="5">
        <v>21085.77</v>
      </c>
      <c r="BF40" s="5">
        <v>414230.17</v>
      </c>
      <c r="BG40" s="10"/>
      <c r="BH40" s="5">
        <v>494204.56</v>
      </c>
      <c r="BI40" s="5">
        <v>44874.71</v>
      </c>
      <c r="BJ40" s="5">
        <v>641735.53</v>
      </c>
      <c r="BK40" s="5">
        <v>58270.8</v>
      </c>
      <c r="BL40" s="5">
        <v>232217.34</v>
      </c>
      <c r="BM40" s="5">
        <v>0</v>
      </c>
      <c r="BN40" s="5">
        <v>21085.77</v>
      </c>
      <c r="BO40" s="5">
        <v>414230.17</v>
      </c>
      <c r="BP40" s="10"/>
      <c r="BQ40" s="5">
        <v>494204.56</v>
      </c>
      <c r="BR40" s="5">
        <v>44874.71</v>
      </c>
      <c r="BS40" s="5">
        <v>641735.53</v>
      </c>
      <c r="BT40" s="5">
        <v>58270.8</v>
      </c>
      <c r="BU40" s="5">
        <v>232217.34</v>
      </c>
      <c r="BV40" s="5">
        <v>0</v>
      </c>
      <c r="BW40" s="5">
        <v>21085.77</v>
      </c>
      <c r="BX40" s="5">
        <v>414230.17</v>
      </c>
      <c r="BY40" s="10"/>
      <c r="BZ40" s="5">
        <v>494204.56</v>
      </c>
      <c r="CA40" s="5">
        <v>44874.71</v>
      </c>
      <c r="CB40" s="5">
        <v>641735.53</v>
      </c>
      <c r="CC40" s="5">
        <v>58270.8</v>
      </c>
      <c r="CD40" s="5">
        <v>232217.34</v>
      </c>
      <c r="CE40" s="5">
        <v>0</v>
      </c>
      <c r="CF40" s="5">
        <v>21085.77</v>
      </c>
      <c r="CG40" s="5">
        <v>414230.17</v>
      </c>
      <c r="CH40" s="10"/>
      <c r="CI40" s="5">
        <v>494204.56</v>
      </c>
      <c r="CJ40" s="5">
        <v>44874.71</v>
      </c>
      <c r="CK40" s="5">
        <v>641735.53</v>
      </c>
      <c r="CL40" s="5">
        <v>58270.8</v>
      </c>
      <c r="CM40" s="5">
        <v>232217.34</v>
      </c>
      <c r="CN40" s="5">
        <v>0</v>
      </c>
      <c r="CO40" s="5">
        <v>21085.77</v>
      </c>
      <c r="CP40" s="5">
        <v>414230.17</v>
      </c>
      <c r="CQ40" s="10"/>
      <c r="CR40" s="5">
        <v>494204.56</v>
      </c>
      <c r="CS40" s="5">
        <v>44874.71</v>
      </c>
      <c r="CT40" s="5">
        <v>641735.53</v>
      </c>
      <c r="CU40" s="5">
        <v>58270.8</v>
      </c>
      <c r="CV40" s="5">
        <v>232217.34</v>
      </c>
      <c r="CW40" s="5">
        <v>0</v>
      </c>
      <c r="CX40" s="5">
        <v>21085.77</v>
      </c>
      <c r="CY40" s="5">
        <v>414230.17</v>
      </c>
      <c r="CZ40" s="10"/>
      <c r="DA40" s="5">
        <v>286649.09999999998</v>
      </c>
      <c r="DB40" s="5">
        <v>26028.28</v>
      </c>
      <c r="DC40" s="5">
        <v>716333.41</v>
      </c>
      <c r="DD40" s="5">
        <v>65044.43</v>
      </c>
      <c r="DE40" s="5">
        <v>328456.52</v>
      </c>
      <c r="DF40" s="5">
        <v>0</v>
      </c>
      <c r="DG40" s="5">
        <v>29824.47</v>
      </c>
      <c r="DH40" s="4">
        <v>826981.45000000007</v>
      </c>
      <c r="DI40" s="10"/>
    </row>
    <row r="41" spans="1:113">
      <c r="A41" s="235" t="str">
        <f>INDEX(Map!$A$6:$B$70,MATCH('FY09 Essbase'!C41,Map!$A$6:$A$70,0),2)</f>
        <v>071DIV</v>
      </c>
      <c r="B41" s="17"/>
      <c r="C41" s="3" t="s">
        <v>68</v>
      </c>
      <c r="D41" s="3" t="s">
        <v>26</v>
      </c>
      <c r="E41" s="10"/>
      <c r="F41" s="4">
        <v>224534.24</v>
      </c>
      <c r="G41" s="4">
        <v>31076.94</v>
      </c>
      <c r="H41" s="4">
        <v>565911.5</v>
      </c>
      <c r="I41" s="4">
        <v>78325.679999999993</v>
      </c>
      <c r="J41" s="4">
        <v>105546.89</v>
      </c>
      <c r="K41" s="5">
        <v>0</v>
      </c>
      <c r="L41" s="4">
        <v>14608.35</v>
      </c>
      <c r="M41" s="4">
        <v>508781.24000000005</v>
      </c>
      <c r="N41" s="10"/>
      <c r="O41" s="4">
        <v>224534.24</v>
      </c>
      <c r="P41" s="4">
        <v>31076.94</v>
      </c>
      <c r="Q41" s="4">
        <v>565911.5</v>
      </c>
      <c r="R41" s="4">
        <v>78325.679999999993</v>
      </c>
      <c r="S41" s="4">
        <v>105546.89</v>
      </c>
      <c r="T41" s="5">
        <v>0</v>
      </c>
      <c r="U41" s="4">
        <v>14608.35</v>
      </c>
      <c r="V41" s="4">
        <v>508781.24000000005</v>
      </c>
      <c r="W41" s="10"/>
      <c r="X41" s="4">
        <v>224534.24</v>
      </c>
      <c r="Y41" s="4">
        <v>31076.94</v>
      </c>
      <c r="Z41" s="4">
        <v>565911.5</v>
      </c>
      <c r="AA41" s="4">
        <v>78325.679999999993</v>
      </c>
      <c r="AB41" s="4">
        <v>105546.89</v>
      </c>
      <c r="AC41" s="5">
        <v>0</v>
      </c>
      <c r="AD41" s="4">
        <v>14608.35</v>
      </c>
      <c r="AE41" s="4">
        <v>508781.24000000005</v>
      </c>
      <c r="AF41" s="10"/>
      <c r="AG41" s="4">
        <v>224534.24</v>
      </c>
      <c r="AH41" s="4">
        <v>31076.94</v>
      </c>
      <c r="AI41" s="4">
        <v>565911.5</v>
      </c>
      <c r="AJ41" s="4">
        <v>78325.679999999993</v>
      </c>
      <c r="AK41" s="4">
        <v>105546.89</v>
      </c>
      <c r="AL41" s="5">
        <v>0</v>
      </c>
      <c r="AM41" s="4">
        <v>14608.35</v>
      </c>
      <c r="AN41" s="4">
        <v>508781.24000000005</v>
      </c>
      <c r="AO41" s="10"/>
      <c r="AP41" s="4">
        <v>224534.24</v>
      </c>
      <c r="AQ41" s="4">
        <v>31076.94</v>
      </c>
      <c r="AR41" s="4">
        <v>565911.5</v>
      </c>
      <c r="AS41" s="4">
        <v>78325.679999999993</v>
      </c>
      <c r="AT41" s="4">
        <v>105546.89</v>
      </c>
      <c r="AU41" s="5">
        <v>0</v>
      </c>
      <c r="AV41" s="4">
        <v>14608.35</v>
      </c>
      <c r="AW41" s="4">
        <v>508781.24000000005</v>
      </c>
      <c r="AX41" s="10"/>
      <c r="AY41" s="4">
        <v>228166.61</v>
      </c>
      <c r="AZ41" s="4">
        <v>20717.96</v>
      </c>
      <c r="BA41" s="4">
        <v>575066.44999999995</v>
      </c>
      <c r="BB41" s="4">
        <v>52217.120000000003</v>
      </c>
      <c r="BC41" s="4">
        <v>107254.36</v>
      </c>
      <c r="BD41" s="5">
        <v>0</v>
      </c>
      <c r="BE41" s="4">
        <v>9738.9</v>
      </c>
      <c r="BF41" s="4">
        <v>495392.25999999995</v>
      </c>
      <c r="BG41" s="10"/>
      <c r="BH41" s="4">
        <v>228166.61</v>
      </c>
      <c r="BI41" s="4">
        <v>20717.96</v>
      </c>
      <c r="BJ41" s="4">
        <v>575066.44999999995</v>
      </c>
      <c r="BK41" s="4">
        <v>52217.120000000003</v>
      </c>
      <c r="BL41" s="4">
        <v>107254.36</v>
      </c>
      <c r="BM41" s="5">
        <v>0</v>
      </c>
      <c r="BN41" s="4">
        <v>9738.9</v>
      </c>
      <c r="BO41" s="4">
        <v>495392.25999999995</v>
      </c>
      <c r="BP41" s="10"/>
      <c r="BQ41" s="4">
        <v>228166.61</v>
      </c>
      <c r="BR41" s="4">
        <v>20717.96</v>
      </c>
      <c r="BS41" s="4">
        <v>575066.44999999995</v>
      </c>
      <c r="BT41" s="4">
        <v>52217.120000000003</v>
      </c>
      <c r="BU41" s="4">
        <v>107254.36</v>
      </c>
      <c r="BV41" s="5">
        <v>0</v>
      </c>
      <c r="BW41" s="4">
        <v>9738.9</v>
      </c>
      <c r="BX41" s="4">
        <v>495392.25999999995</v>
      </c>
      <c r="BY41" s="10"/>
      <c r="BZ41" s="4">
        <v>228166.61</v>
      </c>
      <c r="CA41" s="4">
        <v>20717.96</v>
      </c>
      <c r="CB41" s="4">
        <v>575066.44999999995</v>
      </c>
      <c r="CC41" s="4">
        <v>52217.120000000003</v>
      </c>
      <c r="CD41" s="4">
        <v>107254.36</v>
      </c>
      <c r="CE41" s="5">
        <v>0</v>
      </c>
      <c r="CF41" s="4">
        <v>9738.9</v>
      </c>
      <c r="CG41" s="4">
        <v>495392.25999999995</v>
      </c>
      <c r="CH41" s="10"/>
      <c r="CI41" s="4">
        <v>228166.61</v>
      </c>
      <c r="CJ41" s="4">
        <v>20717.96</v>
      </c>
      <c r="CK41" s="4">
        <v>575066.44999999995</v>
      </c>
      <c r="CL41" s="4">
        <v>52217.120000000003</v>
      </c>
      <c r="CM41" s="4">
        <v>107254.36</v>
      </c>
      <c r="CN41" s="5">
        <v>0</v>
      </c>
      <c r="CO41" s="4">
        <v>9738.9</v>
      </c>
      <c r="CP41" s="4">
        <v>495392.25999999995</v>
      </c>
      <c r="CQ41" s="10"/>
      <c r="CR41" s="4">
        <v>228166.61</v>
      </c>
      <c r="CS41" s="4">
        <v>20717.96</v>
      </c>
      <c r="CT41" s="4">
        <v>575066.44999999995</v>
      </c>
      <c r="CU41" s="4">
        <v>52217.120000000003</v>
      </c>
      <c r="CV41" s="4">
        <v>107254.36</v>
      </c>
      <c r="CW41" s="5">
        <v>0</v>
      </c>
      <c r="CX41" s="4">
        <v>9738.9</v>
      </c>
      <c r="CY41" s="4">
        <v>495392.25999999995</v>
      </c>
      <c r="CZ41" s="10"/>
      <c r="DA41" s="4">
        <v>227181.91</v>
      </c>
      <c r="DB41" s="4">
        <v>20628.55</v>
      </c>
      <c r="DC41" s="4">
        <v>670725.26</v>
      </c>
      <c r="DD41" s="4">
        <v>60903.12</v>
      </c>
      <c r="DE41" s="4">
        <v>228051.62</v>
      </c>
      <c r="DF41" s="5">
        <v>0</v>
      </c>
      <c r="DG41" s="4">
        <v>20707.52</v>
      </c>
      <c r="DH41" s="4">
        <v>732577.05999999994</v>
      </c>
      <c r="DI41" s="10"/>
    </row>
    <row r="42" spans="1:113">
      <c r="A42" s="235" t="str">
        <f>INDEX(Map!$A$6:$B$70,MATCH('FY09 Essbase'!C42,Map!$A$6:$A$70,0),2)</f>
        <v>072DIV</v>
      </c>
      <c r="B42" s="17"/>
      <c r="C42" s="3" t="s">
        <v>97</v>
      </c>
      <c r="D42" s="3" t="s">
        <v>55</v>
      </c>
      <c r="E42" s="10"/>
      <c r="F42" s="5">
        <v>1575422.51</v>
      </c>
      <c r="G42" s="5">
        <v>218048.29</v>
      </c>
      <c r="H42" s="5">
        <v>6243514.7000000002</v>
      </c>
      <c r="I42" s="5">
        <v>864141.34</v>
      </c>
      <c r="J42" s="5">
        <v>1023428.8</v>
      </c>
      <c r="K42" s="5">
        <v>0</v>
      </c>
      <c r="L42" s="5">
        <v>141648.92000000001</v>
      </c>
      <c r="M42" s="5">
        <v>6479262.96</v>
      </c>
      <c r="N42" s="10"/>
      <c r="O42" s="5">
        <v>1575422.51</v>
      </c>
      <c r="P42" s="5">
        <v>218048.29</v>
      </c>
      <c r="Q42" s="5">
        <v>6243514.7000000002</v>
      </c>
      <c r="R42" s="5">
        <v>864141.34</v>
      </c>
      <c r="S42" s="5">
        <v>1023428.8</v>
      </c>
      <c r="T42" s="5">
        <v>0</v>
      </c>
      <c r="U42" s="5">
        <v>141648.92000000001</v>
      </c>
      <c r="V42" s="5">
        <v>6479262.96</v>
      </c>
      <c r="W42" s="10"/>
      <c r="X42" s="5">
        <v>1575422.51</v>
      </c>
      <c r="Y42" s="5">
        <v>218048.29</v>
      </c>
      <c r="Z42" s="5">
        <v>6243514.7000000002</v>
      </c>
      <c r="AA42" s="5">
        <v>864141.34</v>
      </c>
      <c r="AB42" s="5">
        <v>1023428.8</v>
      </c>
      <c r="AC42" s="5">
        <v>0</v>
      </c>
      <c r="AD42" s="5">
        <v>141648.92000000001</v>
      </c>
      <c r="AE42" s="5">
        <v>6479262.96</v>
      </c>
      <c r="AF42" s="10"/>
      <c r="AG42" s="5">
        <v>1575422.51</v>
      </c>
      <c r="AH42" s="5">
        <v>218048.29</v>
      </c>
      <c r="AI42" s="5">
        <v>6243514.7000000002</v>
      </c>
      <c r="AJ42" s="5">
        <v>864141.34</v>
      </c>
      <c r="AK42" s="5">
        <v>1023428.8</v>
      </c>
      <c r="AL42" s="5">
        <v>0</v>
      </c>
      <c r="AM42" s="5">
        <v>141648.92000000001</v>
      </c>
      <c r="AN42" s="5">
        <v>6479262.96</v>
      </c>
      <c r="AO42" s="10"/>
      <c r="AP42" s="5">
        <v>1575422.51</v>
      </c>
      <c r="AQ42" s="5">
        <v>218048.29</v>
      </c>
      <c r="AR42" s="5">
        <v>6243514.7000000002</v>
      </c>
      <c r="AS42" s="5">
        <v>864141.34</v>
      </c>
      <c r="AT42" s="5">
        <v>1023428.8</v>
      </c>
      <c r="AU42" s="5">
        <v>0</v>
      </c>
      <c r="AV42" s="5">
        <v>141648.92000000001</v>
      </c>
      <c r="AW42" s="5">
        <v>6479262.96</v>
      </c>
      <c r="AX42" s="10"/>
      <c r="AY42" s="5">
        <v>1600908.67</v>
      </c>
      <c r="AZ42" s="5">
        <v>145365.53</v>
      </c>
      <c r="BA42" s="5">
        <v>6344518.2300000004</v>
      </c>
      <c r="BB42" s="5">
        <v>576094.23</v>
      </c>
      <c r="BC42" s="5">
        <v>1039985.17</v>
      </c>
      <c r="BD42" s="5">
        <v>0</v>
      </c>
      <c r="BE42" s="5">
        <v>94432.61</v>
      </c>
      <c r="BF42" s="5">
        <v>6308756.040000001</v>
      </c>
      <c r="BG42" s="10"/>
      <c r="BH42" s="5">
        <v>1600908.67</v>
      </c>
      <c r="BI42" s="5">
        <v>145365.53</v>
      </c>
      <c r="BJ42" s="5">
        <v>6344518.2300000004</v>
      </c>
      <c r="BK42" s="5">
        <v>576094.23</v>
      </c>
      <c r="BL42" s="5">
        <v>1039985.17</v>
      </c>
      <c r="BM42" s="5">
        <v>0</v>
      </c>
      <c r="BN42" s="5">
        <v>94432.61</v>
      </c>
      <c r="BO42" s="5">
        <v>6308756.040000001</v>
      </c>
      <c r="BP42" s="10"/>
      <c r="BQ42" s="5">
        <v>1600908.67</v>
      </c>
      <c r="BR42" s="5">
        <v>145365.53</v>
      </c>
      <c r="BS42" s="5">
        <v>6344518.2300000004</v>
      </c>
      <c r="BT42" s="5">
        <v>576094.23</v>
      </c>
      <c r="BU42" s="5">
        <v>1039985.17</v>
      </c>
      <c r="BV42" s="5">
        <v>0</v>
      </c>
      <c r="BW42" s="5">
        <v>94432.61</v>
      </c>
      <c r="BX42" s="5">
        <v>6308756.040000001</v>
      </c>
      <c r="BY42" s="10"/>
      <c r="BZ42" s="5">
        <v>1600908.67</v>
      </c>
      <c r="CA42" s="5">
        <v>145365.53</v>
      </c>
      <c r="CB42" s="5">
        <v>6344518.2300000004</v>
      </c>
      <c r="CC42" s="5">
        <v>576094.23</v>
      </c>
      <c r="CD42" s="5">
        <v>1039985.17</v>
      </c>
      <c r="CE42" s="5">
        <v>0</v>
      </c>
      <c r="CF42" s="5">
        <v>94432.61</v>
      </c>
      <c r="CG42" s="5">
        <v>6308756.040000001</v>
      </c>
      <c r="CH42" s="10"/>
      <c r="CI42" s="5">
        <v>1600908.67</v>
      </c>
      <c r="CJ42" s="5">
        <v>145365.53</v>
      </c>
      <c r="CK42" s="5">
        <v>6344518.2300000004</v>
      </c>
      <c r="CL42" s="5">
        <v>576094.23</v>
      </c>
      <c r="CM42" s="5">
        <v>1039985.17</v>
      </c>
      <c r="CN42" s="5">
        <v>0</v>
      </c>
      <c r="CO42" s="5">
        <v>94432.61</v>
      </c>
      <c r="CP42" s="5">
        <v>6308756.040000001</v>
      </c>
      <c r="CQ42" s="10"/>
      <c r="CR42" s="5">
        <v>1600908.67</v>
      </c>
      <c r="CS42" s="5">
        <v>145365.53</v>
      </c>
      <c r="CT42" s="5">
        <v>6344518.2300000004</v>
      </c>
      <c r="CU42" s="5">
        <v>576094.23</v>
      </c>
      <c r="CV42" s="5">
        <v>1039985.17</v>
      </c>
      <c r="CW42" s="5">
        <v>0</v>
      </c>
      <c r="CX42" s="5">
        <v>94432.61</v>
      </c>
      <c r="CY42" s="5">
        <v>6308756.040000001</v>
      </c>
      <c r="CZ42" s="10"/>
      <c r="DA42" s="5">
        <v>1433969.7</v>
      </c>
      <c r="DB42" s="5">
        <v>130207.15</v>
      </c>
      <c r="DC42" s="5">
        <v>6822916.0800000001</v>
      </c>
      <c r="DD42" s="5">
        <v>619533.65</v>
      </c>
      <c r="DE42" s="5">
        <v>1465901.98</v>
      </c>
      <c r="DF42" s="5">
        <v>0</v>
      </c>
      <c r="DG42" s="5">
        <v>133106.67000000001</v>
      </c>
      <c r="DH42" s="5">
        <v>7477281.5300000003</v>
      </c>
      <c r="DI42" s="10"/>
    </row>
    <row r="43" spans="1:113">
      <c r="A43" s="235" t="str">
        <f>INDEX(Map!$A$6:$B$70,MATCH('FY09 Essbase'!C43,Map!$A$6:$A$70,0),2)</f>
        <v>077DIV</v>
      </c>
      <c r="B43" s="17"/>
      <c r="C43" s="3" t="s">
        <v>72</v>
      </c>
      <c r="D43" s="3" t="s">
        <v>30</v>
      </c>
      <c r="E43" s="10"/>
      <c r="F43" s="4">
        <v>11266523.41</v>
      </c>
      <c r="G43" s="4">
        <v>1559357.05</v>
      </c>
      <c r="H43" s="5">
        <v>22159356.059999999</v>
      </c>
      <c r="I43" s="5">
        <v>3066992.96</v>
      </c>
      <c r="J43" s="5">
        <v>8971764.9100000001</v>
      </c>
      <c r="K43" s="5">
        <v>0</v>
      </c>
      <c r="L43" s="5">
        <v>1241748.17</v>
      </c>
      <c r="M43" s="4">
        <v>22613981.640000001</v>
      </c>
      <c r="N43" s="10"/>
      <c r="O43" s="4">
        <v>11266523.41</v>
      </c>
      <c r="P43" s="4">
        <v>1559357.05</v>
      </c>
      <c r="Q43" s="5">
        <v>22159356.059999999</v>
      </c>
      <c r="R43" s="5">
        <v>3066992.96</v>
      </c>
      <c r="S43" s="5">
        <v>8971764.9100000001</v>
      </c>
      <c r="T43" s="5">
        <v>0</v>
      </c>
      <c r="U43" s="5">
        <v>1241748.17</v>
      </c>
      <c r="V43" s="4">
        <v>22613981.640000001</v>
      </c>
      <c r="W43" s="10"/>
      <c r="X43" s="4">
        <v>11266523.41</v>
      </c>
      <c r="Y43" s="4">
        <v>1559357.05</v>
      </c>
      <c r="Z43" s="5">
        <v>22159356.059999999</v>
      </c>
      <c r="AA43" s="5">
        <v>3066992.96</v>
      </c>
      <c r="AB43" s="5">
        <v>8971764.9100000001</v>
      </c>
      <c r="AC43" s="5">
        <v>0</v>
      </c>
      <c r="AD43" s="5">
        <v>1241748.17</v>
      </c>
      <c r="AE43" s="4">
        <v>22613981.640000001</v>
      </c>
      <c r="AF43" s="10"/>
      <c r="AG43" s="4">
        <v>11266523.41</v>
      </c>
      <c r="AH43" s="4">
        <v>1559357.05</v>
      </c>
      <c r="AI43" s="5">
        <v>22159356.059999999</v>
      </c>
      <c r="AJ43" s="5">
        <v>3066992.96</v>
      </c>
      <c r="AK43" s="5">
        <v>8971764.9100000001</v>
      </c>
      <c r="AL43" s="5">
        <v>0</v>
      </c>
      <c r="AM43" s="5">
        <v>1241748.17</v>
      </c>
      <c r="AN43" s="4">
        <v>22613981.640000001</v>
      </c>
      <c r="AO43" s="10"/>
      <c r="AP43" s="4">
        <v>11266523.41</v>
      </c>
      <c r="AQ43" s="4">
        <v>1559357.05</v>
      </c>
      <c r="AR43" s="5">
        <v>22159356.059999999</v>
      </c>
      <c r="AS43" s="5">
        <v>3066992.96</v>
      </c>
      <c r="AT43" s="5">
        <v>8971764.9100000001</v>
      </c>
      <c r="AU43" s="5">
        <v>0</v>
      </c>
      <c r="AV43" s="5">
        <v>1241748.17</v>
      </c>
      <c r="AW43" s="4">
        <v>22613981.640000001</v>
      </c>
      <c r="AX43" s="10"/>
      <c r="AY43" s="4">
        <v>11448785.92</v>
      </c>
      <c r="AZ43" s="4">
        <v>1039571.37</v>
      </c>
      <c r="BA43" s="5">
        <v>22517835.760000002</v>
      </c>
      <c r="BB43" s="5">
        <v>2044661.97</v>
      </c>
      <c r="BC43" s="5">
        <v>9116904.3100000005</v>
      </c>
      <c r="BD43" s="5">
        <v>0</v>
      </c>
      <c r="BE43" s="5">
        <v>827832.11</v>
      </c>
      <c r="BF43" s="4">
        <v>22018876.859999999</v>
      </c>
      <c r="BG43" s="10"/>
      <c r="BH43" s="4">
        <v>11448785.92</v>
      </c>
      <c r="BI43" s="4">
        <v>1039571.37</v>
      </c>
      <c r="BJ43" s="5">
        <v>22517835.760000002</v>
      </c>
      <c r="BK43" s="5">
        <v>2044661.97</v>
      </c>
      <c r="BL43" s="5">
        <v>9116904.3100000005</v>
      </c>
      <c r="BM43" s="5">
        <v>0</v>
      </c>
      <c r="BN43" s="5">
        <v>827832.11</v>
      </c>
      <c r="BO43" s="4">
        <v>22018876.859999999</v>
      </c>
      <c r="BP43" s="10"/>
      <c r="BQ43" s="4">
        <v>11448785.92</v>
      </c>
      <c r="BR43" s="4">
        <v>1039571.37</v>
      </c>
      <c r="BS43" s="5">
        <v>22517835.760000002</v>
      </c>
      <c r="BT43" s="5">
        <v>2044661.97</v>
      </c>
      <c r="BU43" s="5">
        <v>9116904.3100000005</v>
      </c>
      <c r="BV43" s="5">
        <v>0</v>
      </c>
      <c r="BW43" s="5">
        <v>827832.11</v>
      </c>
      <c r="BX43" s="4">
        <v>22018876.859999999</v>
      </c>
      <c r="BY43" s="10"/>
      <c r="BZ43" s="4">
        <v>11448785.92</v>
      </c>
      <c r="CA43" s="4">
        <v>1039571.37</v>
      </c>
      <c r="CB43" s="5">
        <v>22517835.760000002</v>
      </c>
      <c r="CC43" s="5">
        <v>2044661.97</v>
      </c>
      <c r="CD43" s="5">
        <v>9116904.3100000005</v>
      </c>
      <c r="CE43" s="5">
        <v>0</v>
      </c>
      <c r="CF43" s="5">
        <v>827832.11</v>
      </c>
      <c r="CG43" s="4">
        <v>22018876.859999999</v>
      </c>
      <c r="CH43" s="10"/>
      <c r="CI43" s="4">
        <v>11448785.92</v>
      </c>
      <c r="CJ43" s="4">
        <v>1039571.37</v>
      </c>
      <c r="CK43" s="5">
        <v>22517835.760000002</v>
      </c>
      <c r="CL43" s="5">
        <v>2044661.97</v>
      </c>
      <c r="CM43" s="5">
        <v>9116904.3100000005</v>
      </c>
      <c r="CN43" s="5">
        <v>0</v>
      </c>
      <c r="CO43" s="5">
        <v>827832.11</v>
      </c>
      <c r="CP43" s="4">
        <v>22018876.859999999</v>
      </c>
      <c r="CQ43" s="10"/>
      <c r="CR43" s="4">
        <v>11448785.92</v>
      </c>
      <c r="CS43" s="4">
        <v>1039571.37</v>
      </c>
      <c r="CT43" s="5">
        <v>22517835.760000002</v>
      </c>
      <c r="CU43" s="5">
        <v>2044661.97</v>
      </c>
      <c r="CV43" s="5">
        <v>9116904.3100000005</v>
      </c>
      <c r="CW43" s="5">
        <v>0</v>
      </c>
      <c r="CX43" s="5">
        <v>827832.11</v>
      </c>
      <c r="CY43" s="4">
        <v>22018876.859999999</v>
      </c>
      <c r="CZ43" s="10"/>
      <c r="DA43" s="4">
        <v>6639438.3899999997</v>
      </c>
      <c r="DB43" s="4">
        <v>602873.53</v>
      </c>
      <c r="DC43" s="4">
        <v>30617306.949999999</v>
      </c>
      <c r="DD43" s="5">
        <v>2780109.24</v>
      </c>
      <c r="DE43" s="5">
        <v>10113283.279999999</v>
      </c>
      <c r="DF43" s="5">
        <v>0</v>
      </c>
      <c r="DG43" s="5">
        <v>918305.2</v>
      </c>
      <c r="DH43" s="4">
        <v>37186692.75</v>
      </c>
      <c r="DI43" s="10"/>
    </row>
    <row r="44" spans="1:113">
      <c r="A44" s="235" t="e">
        <f>INDEX(Map!$A$6:$B$70,MATCH('FY09 Essbase'!C44,Map!$A$6:$A$70,0),2)</f>
        <v>#N/A</v>
      </c>
      <c r="B44" s="17"/>
      <c r="C44" s="3" t="s">
        <v>734</v>
      </c>
      <c r="D44" s="3" t="s">
        <v>735</v>
      </c>
      <c r="E44" s="10"/>
      <c r="F44" s="4">
        <v>-660014.06999999995</v>
      </c>
      <c r="G44" s="4">
        <v>-91350.06</v>
      </c>
      <c r="H44" s="4">
        <v>3075977.7</v>
      </c>
      <c r="I44" s="4">
        <v>314435.40000000002</v>
      </c>
      <c r="J44" s="4">
        <v>6070.82</v>
      </c>
      <c r="K44" s="5">
        <v>0</v>
      </c>
      <c r="L44" s="4">
        <v>840.24</v>
      </c>
      <c r="M44" s="4">
        <v>4148688.29</v>
      </c>
      <c r="N44" s="10"/>
      <c r="O44" s="4">
        <v>-660014.06999999995</v>
      </c>
      <c r="P44" s="4">
        <v>-91350.06</v>
      </c>
      <c r="Q44" s="4">
        <v>3075977.7</v>
      </c>
      <c r="R44" s="4">
        <v>314435.40000000002</v>
      </c>
      <c r="S44" s="4">
        <v>6070.82</v>
      </c>
      <c r="T44" s="5">
        <v>0</v>
      </c>
      <c r="U44" s="4">
        <v>840.24</v>
      </c>
      <c r="V44" s="4">
        <v>4148688.29</v>
      </c>
      <c r="W44" s="10"/>
      <c r="X44" s="4">
        <v>-660014.06999999995</v>
      </c>
      <c r="Y44" s="4">
        <v>-91350.06</v>
      </c>
      <c r="Z44" s="4">
        <v>3075977.7</v>
      </c>
      <c r="AA44" s="4">
        <v>314435.40000000002</v>
      </c>
      <c r="AB44" s="4">
        <v>6070.82</v>
      </c>
      <c r="AC44" s="5">
        <v>0</v>
      </c>
      <c r="AD44" s="4">
        <v>840.24</v>
      </c>
      <c r="AE44" s="4">
        <v>4148688.29</v>
      </c>
      <c r="AF44" s="10"/>
      <c r="AG44" s="4">
        <v>-660014.06999999995</v>
      </c>
      <c r="AH44" s="4">
        <v>-91350.06</v>
      </c>
      <c r="AI44" s="4">
        <v>3075977.7</v>
      </c>
      <c r="AJ44" s="4">
        <v>314435.40000000002</v>
      </c>
      <c r="AK44" s="4">
        <v>6070.82</v>
      </c>
      <c r="AL44" s="5">
        <v>0</v>
      </c>
      <c r="AM44" s="4">
        <v>840.24</v>
      </c>
      <c r="AN44" s="4">
        <v>4148688.29</v>
      </c>
      <c r="AO44" s="10"/>
      <c r="AP44" s="4">
        <v>-660014.06999999995</v>
      </c>
      <c r="AQ44" s="4">
        <v>-91350.06</v>
      </c>
      <c r="AR44" s="4">
        <v>3075977.7</v>
      </c>
      <c r="AS44" s="4">
        <v>314435.40000000002</v>
      </c>
      <c r="AT44" s="4">
        <v>6070.82</v>
      </c>
      <c r="AU44" s="5">
        <v>0</v>
      </c>
      <c r="AV44" s="4">
        <v>840.24</v>
      </c>
      <c r="AW44" s="4">
        <v>4148688.29</v>
      </c>
      <c r="AX44" s="10"/>
      <c r="AY44" s="4">
        <v>-660014.06999999995</v>
      </c>
      <c r="AZ44" s="4">
        <v>-91350.06</v>
      </c>
      <c r="BA44" s="4">
        <v>3075977.7</v>
      </c>
      <c r="BB44" s="4">
        <v>314435.40000000002</v>
      </c>
      <c r="BC44" s="4">
        <v>6070.82</v>
      </c>
      <c r="BD44" s="5">
        <v>0</v>
      </c>
      <c r="BE44" s="4">
        <v>840.24</v>
      </c>
      <c r="BF44" s="4">
        <v>4148688.29</v>
      </c>
      <c r="BG44" s="10"/>
      <c r="BH44" s="4">
        <v>-660014.06999999995</v>
      </c>
      <c r="BI44" s="4">
        <v>-91350.06</v>
      </c>
      <c r="BJ44" s="4">
        <v>3075977.7</v>
      </c>
      <c r="BK44" s="4">
        <v>314435.40000000002</v>
      </c>
      <c r="BL44" s="4">
        <v>6070.82</v>
      </c>
      <c r="BM44" s="5">
        <v>0</v>
      </c>
      <c r="BN44" s="4">
        <v>840.24</v>
      </c>
      <c r="BO44" s="4">
        <v>4148688.29</v>
      </c>
      <c r="BP44" s="10"/>
      <c r="BQ44" s="4">
        <v>-660014.06999999995</v>
      </c>
      <c r="BR44" s="4">
        <v>-91350.06</v>
      </c>
      <c r="BS44" s="4">
        <v>3075977.7</v>
      </c>
      <c r="BT44" s="4">
        <v>314435.40000000002</v>
      </c>
      <c r="BU44" s="4">
        <v>6070.82</v>
      </c>
      <c r="BV44" s="5">
        <v>0</v>
      </c>
      <c r="BW44" s="4">
        <v>840.24</v>
      </c>
      <c r="BX44" s="4">
        <v>4148688.29</v>
      </c>
      <c r="BY44" s="10"/>
      <c r="BZ44" s="4">
        <v>-660014.06999999995</v>
      </c>
      <c r="CA44" s="4">
        <v>-91350.06</v>
      </c>
      <c r="CB44" s="4">
        <v>3075977.7</v>
      </c>
      <c r="CC44" s="4">
        <v>314435.40000000002</v>
      </c>
      <c r="CD44" s="4">
        <v>6070.82</v>
      </c>
      <c r="CE44" s="5">
        <v>0</v>
      </c>
      <c r="CF44" s="4">
        <v>840.24</v>
      </c>
      <c r="CG44" s="4">
        <v>4148688.29</v>
      </c>
      <c r="CH44" s="10"/>
      <c r="CI44" s="4">
        <v>-660014.06999999995</v>
      </c>
      <c r="CJ44" s="4">
        <v>-91350.06</v>
      </c>
      <c r="CK44" s="4">
        <v>3075977.7</v>
      </c>
      <c r="CL44" s="4">
        <v>314435.40000000002</v>
      </c>
      <c r="CM44" s="4">
        <v>6070.82</v>
      </c>
      <c r="CN44" s="5">
        <v>0</v>
      </c>
      <c r="CO44" s="4">
        <v>840.24</v>
      </c>
      <c r="CP44" s="4">
        <v>4148688.29</v>
      </c>
      <c r="CQ44" s="10"/>
      <c r="CR44" s="4">
        <v>-660014.06999999995</v>
      </c>
      <c r="CS44" s="4">
        <v>-91350.06</v>
      </c>
      <c r="CT44" s="4">
        <v>3075977.7</v>
      </c>
      <c r="CU44" s="4">
        <v>314435.40000000002</v>
      </c>
      <c r="CV44" s="4">
        <v>6070.82</v>
      </c>
      <c r="CW44" s="5">
        <v>0</v>
      </c>
      <c r="CX44" s="4">
        <v>840.24</v>
      </c>
      <c r="CY44" s="4">
        <v>4148688.29</v>
      </c>
      <c r="CZ44" s="10"/>
      <c r="DA44" s="4">
        <v>0</v>
      </c>
      <c r="DB44" s="4">
        <v>0</v>
      </c>
      <c r="DC44" s="4">
        <v>0</v>
      </c>
      <c r="DD44" s="4">
        <v>0</v>
      </c>
      <c r="DE44" s="4">
        <v>0</v>
      </c>
      <c r="DF44" s="5">
        <v>0</v>
      </c>
      <c r="DG44" s="4">
        <v>0</v>
      </c>
      <c r="DH44" s="4">
        <v>0</v>
      </c>
      <c r="DI44" s="10"/>
    </row>
    <row r="45" spans="1:113">
      <c r="A45" s="235" t="str">
        <f>INDEX(Map!$A$6:$B$70,MATCH('FY09 Essbase'!C45,Map!$A$6:$A$70,0),2)</f>
        <v>081DIV</v>
      </c>
      <c r="B45" s="17"/>
      <c r="C45" s="3" t="s">
        <v>70</v>
      </c>
      <c r="D45" s="3" t="s">
        <v>28</v>
      </c>
      <c r="E45" s="10"/>
      <c r="F45" s="4">
        <v>725453.89</v>
      </c>
      <c r="G45" s="4">
        <v>100407.34</v>
      </c>
      <c r="H45" s="4">
        <v>19117372.050000001</v>
      </c>
      <c r="I45" s="4">
        <v>2750916.75</v>
      </c>
      <c r="J45" s="4">
        <v>1539047.66</v>
      </c>
      <c r="K45" s="5">
        <v>0</v>
      </c>
      <c r="L45" s="4">
        <v>213013.79</v>
      </c>
      <c r="M45" s="4">
        <v>22794489.02</v>
      </c>
      <c r="N45" s="10"/>
      <c r="O45" s="4">
        <v>725453.89</v>
      </c>
      <c r="P45" s="4">
        <v>100407.34</v>
      </c>
      <c r="Q45" s="4">
        <v>19117372.050000001</v>
      </c>
      <c r="R45" s="4">
        <v>2750916.75</v>
      </c>
      <c r="S45" s="4">
        <v>1539047.66</v>
      </c>
      <c r="T45" s="5">
        <v>0</v>
      </c>
      <c r="U45" s="4">
        <v>213013.79</v>
      </c>
      <c r="V45" s="4">
        <v>22794489.02</v>
      </c>
      <c r="W45" s="10"/>
      <c r="X45" s="4">
        <v>725453.89</v>
      </c>
      <c r="Y45" s="4">
        <v>100407.34</v>
      </c>
      <c r="Z45" s="4">
        <v>19117372.050000001</v>
      </c>
      <c r="AA45" s="4">
        <v>2750916.75</v>
      </c>
      <c r="AB45" s="4">
        <v>1539047.66</v>
      </c>
      <c r="AC45" s="5">
        <v>0</v>
      </c>
      <c r="AD45" s="4">
        <v>213013.79</v>
      </c>
      <c r="AE45" s="4">
        <v>22794489.02</v>
      </c>
      <c r="AF45" s="10"/>
      <c r="AG45" s="4">
        <v>725453.89</v>
      </c>
      <c r="AH45" s="4">
        <v>100407.34</v>
      </c>
      <c r="AI45" s="4">
        <v>19117372.050000001</v>
      </c>
      <c r="AJ45" s="4">
        <v>2750916.75</v>
      </c>
      <c r="AK45" s="4">
        <v>1539047.66</v>
      </c>
      <c r="AL45" s="5">
        <v>0</v>
      </c>
      <c r="AM45" s="4">
        <v>213013.79</v>
      </c>
      <c r="AN45" s="4">
        <v>22794489.02</v>
      </c>
      <c r="AO45" s="10"/>
      <c r="AP45" s="4">
        <v>725453.89</v>
      </c>
      <c r="AQ45" s="4">
        <v>100407.34</v>
      </c>
      <c r="AR45" s="4">
        <v>19117372.050000001</v>
      </c>
      <c r="AS45" s="4">
        <v>2750916.75</v>
      </c>
      <c r="AT45" s="4">
        <v>1539047.66</v>
      </c>
      <c r="AU45" s="5">
        <v>0</v>
      </c>
      <c r="AV45" s="4">
        <v>213013.79</v>
      </c>
      <c r="AW45" s="4">
        <v>22794489.02</v>
      </c>
      <c r="AX45" s="10"/>
      <c r="AY45" s="4">
        <v>726512.53</v>
      </c>
      <c r="AZ45" s="4">
        <v>97388.25</v>
      </c>
      <c r="BA45" s="4">
        <v>19476669.719999999</v>
      </c>
      <c r="BB45" s="4">
        <v>1726253.03</v>
      </c>
      <c r="BC45" s="4">
        <v>1564043.59</v>
      </c>
      <c r="BD45" s="5">
        <v>0</v>
      </c>
      <c r="BE45" s="4">
        <v>141729.10999999999</v>
      </c>
      <c r="BF45" s="4">
        <v>22084794.670000002</v>
      </c>
      <c r="BG45" s="10"/>
      <c r="BH45" s="4">
        <v>726512.53</v>
      </c>
      <c r="BI45" s="4">
        <v>97388.25</v>
      </c>
      <c r="BJ45" s="4">
        <v>19476669.719999999</v>
      </c>
      <c r="BK45" s="4">
        <v>1726253.03</v>
      </c>
      <c r="BL45" s="4">
        <v>1564043.59</v>
      </c>
      <c r="BM45" s="5">
        <v>0</v>
      </c>
      <c r="BN45" s="4">
        <v>141729.10999999999</v>
      </c>
      <c r="BO45" s="4">
        <v>22084794.670000002</v>
      </c>
      <c r="BP45" s="10"/>
      <c r="BQ45" s="4">
        <v>726512.53</v>
      </c>
      <c r="BR45" s="4">
        <v>97388.25</v>
      </c>
      <c r="BS45" s="4">
        <v>19476669.719999999</v>
      </c>
      <c r="BT45" s="4">
        <v>1726253.03</v>
      </c>
      <c r="BU45" s="4">
        <v>1564043.59</v>
      </c>
      <c r="BV45" s="5">
        <v>0</v>
      </c>
      <c r="BW45" s="4">
        <v>141729.10999999999</v>
      </c>
      <c r="BX45" s="4">
        <v>22084794.670000002</v>
      </c>
      <c r="BY45" s="10"/>
      <c r="BZ45" s="4">
        <v>726512.53</v>
      </c>
      <c r="CA45" s="4">
        <v>97388.25</v>
      </c>
      <c r="CB45" s="4">
        <v>19476669.719999999</v>
      </c>
      <c r="CC45" s="4">
        <v>1726253.03</v>
      </c>
      <c r="CD45" s="4">
        <v>1564043.59</v>
      </c>
      <c r="CE45" s="5">
        <v>0</v>
      </c>
      <c r="CF45" s="4">
        <v>141729.10999999999</v>
      </c>
      <c r="CG45" s="4">
        <v>22084794.670000002</v>
      </c>
      <c r="CH45" s="10"/>
      <c r="CI45" s="4">
        <v>726512.53</v>
      </c>
      <c r="CJ45" s="4">
        <v>97388.25</v>
      </c>
      <c r="CK45" s="4">
        <v>19476669.719999999</v>
      </c>
      <c r="CL45" s="4">
        <v>1726253.03</v>
      </c>
      <c r="CM45" s="4">
        <v>1564043.59</v>
      </c>
      <c r="CN45" s="5">
        <v>0</v>
      </c>
      <c r="CO45" s="4">
        <v>141729.10999999999</v>
      </c>
      <c r="CP45" s="4">
        <v>22084794.670000002</v>
      </c>
      <c r="CQ45" s="10"/>
      <c r="CR45" s="4">
        <v>726512.53</v>
      </c>
      <c r="CS45" s="4">
        <v>97388.25</v>
      </c>
      <c r="CT45" s="4">
        <v>19476669.719999999</v>
      </c>
      <c r="CU45" s="4">
        <v>1726253.03</v>
      </c>
      <c r="CV45" s="4">
        <v>1564043.59</v>
      </c>
      <c r="CW45" s="5">
        <v>0</v>
      </c>
      <c r="CX45" s="4">
        <v>141729.10999999999</v>
      </c>
      <c r="CY45" s="4">
        <v>22084794.670000002</v>
      </c>
      <c r="CZ45" s="10"/>
      <c r="DA45" s="4">
        <v>-24625.58</v>
      </c>
      <c r="DB45" s="4">
        <v>-2236.0500000000002</v>
      </c>
      <c r="DC45" s="4">
        <v>26764892.469999999</v>
      </c>
      <c r="DD45" s="4">
        <v>2430302.7400000002</v>
      </c>
      <c r="DE45" s="4">
        <v>2005686.21</v>
      </c>
      <c r="DF45" s="5">
        <v>0</v>
      </c>
      <c r="DG45" s="4">
        <v>182120.09</v>
      </c>
      <c r="DH45" s="4">
        <v>31409863.140000001</v>
      </c>
      <c r="DI45" s="10"/>
    </row>
    <row r="46" spans="1:113">
      <c r="A46" s="235" t="e">
        <f>INDEX(Map!$A$6:$B$70,MATCH('FY09 Essbase'!C46,Map!$A$6:$A$70,0),2)</f>
        <v>#N/A</v>
      </c>
      <c r="B46" s="17"/>
      <c r="C46" s="3" t="s">
        <v>736</v>
      </c>
      <c r="D46" s="3" t="s">
        <v>737</v>
      </c>
      <c r="E46" s="10"/>
      <c r="F46" s="5">
        <v>0</v>
      </c>
      <c r="G46" s="5">
        <v>0</v>
      </c>
      <c r="H46" s="4">
        <v>16569</v>
      </c>
      <c r="I46" s="4">
        <v>8639</v>
      </c>
      <c r="J46" s="5">
        <v>0</v>
      </c>
      <c r="K46" s="5">
        <v>0</v>
      </c>
      <c r="L46" s="5">
        <v>0</v>
      </c>
      <c r="M46" s="4">
        <v>25208</v>
      </c>
      <c r="N46" s="10"/>
      <c r="O46" s="5">
        <v>0</v>
      </c>
      <c r="P46" s="5">
        <v>0</v>
      </c>
      <c r="Q46" s="4">
        <v>16569</v>
      </c>
      <c r="R46" s="4">
        <v>8639</v>
      </c>
      <c r="S46" s="5">
        <v>0</v>
      </c>
      <c r="T46" s="5">
        <v>0</v>
      </c>
      <c r="U46" s="5">
        <v>0</v>
      </c>
      <c r="V46" s="4">
        <v>25208</v>
      </c>
      <c r="W46" s="10"/>
      <c r="X46" s="5">
        <v>0</v>
      </c>
      <c r="Y46" s="5">
        <v>0</v>
      </c>
      <c r="Z46" s="4">
        <v>16569</v>
      </c>
      <c r="AA46" s="4">
        <v>8639</v>
      </c>
      <c r="AB46" s="5">
        <v>0</v>
      </c>
      <c r="AC46" s="5">
        <v>0</v>
      </c>
      <c r="AD46" s="5">
        <v>0</v>
      </c>
      <c r="AE46" s="4">
        <v>25208</v>
      </c>
      <c r="AF46" s="10"/>
      <c r="AG46" s="5">
        <v>0</v>
      </c>
      <c r="AH46" s="5">
        <v>0</v>
      </c>
      <c r="AI46" s="4">
        <v>16569</v>
      </c>
      <c r="AJ46" s="4">
        <v>8639</v>
      </c>
      <c r="AK46" s="5">
        <v>0</v>
      </c>
      <c r="AL46" s="5">
        <v>0</v>
      </c>
      <c r="AM46" s="5">
        <v>0</v>
      </c>
      <c r="AN46" s="4">
        <v>25208</v>
      </c>
      <c r="AO46" s="10"/>
      <c r="AP46" s="5">
        <v>0</v>
      </c>
      <c r="AQ46" s="5">
        <v>0</v>
      </c>
      <c r="AR46" s="4">
        <v>16569</v>
      </c>
      <c r="AS46" s="4">
        <v>8639</v>
      </c>
      <c r="AT46" s="5">
        <v>0</v>
      </c>
      <c r="AU46" s="5">
        <v>0</v>
      </c>
      <c r="AV46" s="5">
        <v>0</v>
      </c>
      <c r="AW46" s="4">
        <v>25208</v>
      </c>
      <c r="AX46" s="10"/>
      <c r="AY46" s="5">
        <v>0</v>
      </c>
      <c r="AZ46" s="5">
        <v>0</v>
      </c>
      <c r="BA46" s="4">
        <v>16569</v>
      </c>
      <c r="BB46" s="4">
        <v>8639</v>
      </c>
      <c r="BC46" s="5">
        <v>0</v>
      </c>
      <c r="BD46" s="5">
        <v>0</v>
      </c>
      <c r="BE46" s="5">
        <v>0</v>
      </c>
      <c r="BF46" s="4">
        <v>25208</v>
      </c>
      <c r="BG46" s="10"/>
      <c r="BH46" s="5">
        <v>0</v>
      </c>
      <c r="BI46" s="5">
        <v>0</v>
      </c>
      <c r="BJ46" s="4">
        <v>16569</v>
      </c>
      <c r="BK46" s="4">
        <v>8639</v>
      </c>
      <c r="BL46" s="5">
        <v>0</v>
      </c>
      <c r="BM46" s="5">
        <v>0</v>
      </c>
      <c r="BN46" s="5">
        <v>0</v>
      </c>
      <c r="BO46" s="4">
        <v>25208</v>
      </c>
      <c r="BP46" s="10"/>
      <c r="BQ46" s="5">
        <v>0</v>
      </c>
      <c r="BR46" s="5">
        <v>0</v>
      </c>
      <c r="BS46" s="4">
        <v>16569</v>
      </c>
      <c r="BT46" s="4">
        <v>8639</v>
      </c>
      <c r="BU46" s="5">
        <v>0</v>
      </c>
      <c r="BV46" s="5">
        <v>0</v>
      </c>
      <c r="BW46" s="5">
        <v>0</v>
      </c>
      <c r="BX46" s="4">
        <v>25208</v>
      </c>
      <c r="BY46" s="10"/>
      <c r="BZ46" s="5">
        <v>0</v>
      </c>
      <c r="CA46" s="5">
        <v>0</v>
      </c>
      <c r="CB46" s="4">
        <v>16569</v>
      </c>
      <c r="CC46" s="4">
        <v>8639</v>
      </c>
      <c r="CD46" s="5">
        <v>0</v>
      </c>
      <c r="CE46" s="5">
        <v>0</v>
      </c>
      <c r="CF46" s="5">
        <v>0</v>
      </c>
      <c r="CG46" s="4">
        <v>25208</v>
      </c>
      <c r="CH46" s="10"/>
      <c r="CI46" s="5">
        <v>0</v>
      </c>
      <c r="CJ46" s="5">
        <v>0</v>
      </c>
      <c r="CK46" s="4">
        <v>16569</v>
      </c>
      <c r="CL46" s="4">
        <v>8639</v>
      </c>
      <c r="CM46" s="5">
        <v>0</v>
      </c>
      <c r="CN46" s="5">
        <v>0</v>
      </c>
      <c r="CO46" s="5">
        <v>0</v>
      </c>
      <c r="CP46" s="4">
        <v>25208</v>
      </c>
      <c r="CQ46" s="10"/>
      <c r="CR46" s="5">
        <v>0</v>
      </c>
      <c r="CS46" s="5">
        <v>0</v>
      </c>
      <c r="CT46" s="4">
        <v>16569</v>
      </c>
      <c r="CU46" s="4">
        <v>8639</v>
      </c>
      <c r="CV46" s="5">
        <v>0</v>
      </c>
      <c r="CW46" s="5">
        <v>0</v>
      </c>
      <c r="CX46" s="5">
        <v>0</v>
      </c>
      <c r="CY46" s="4">
        <v>25208</v>
      </c>
      <c r="CZ46" s="10"/>
      <c r="DA46" s="5">
        <v>0</v>
      </c>
      <c r="DB46" s="5">
        <v>0</v>
      </c>
      <c r="DC46" s="4">
        <v>0</v>
      </c>
      <c r="DD46" s="4">
        <v>0</v>
      </c>
      <c r="DE46" s="5">
        <v>0</v>
      </c>
      <c r="DF46" s="5">
        <v>0</v>
      </c>
      <c r="DG46" s="5">
        <v>0</v>
      </c>
      <c r="DH46" s="4">
        <v>0</v>
      </c>
      <c r="DI46" s="10"/>
    </row>
    <row r="47" spans="1:113">
      <c r="A47" s="235" t="str">
        <f>INDEX(Map!$A$6:$B$70,MATCH('FY09 Essbase'!C47,Map!$A$6:$A$70,0),2)</f>
        <v>091DIV</v>
      </c>
      <c r="B47" s="17"/>
      <c r="C47" s="3" t="s">
        <v>93</v>
      </c>
      <c r="D47" s="3" t="s">
        <v>51</v>
      </c>
      <c r="E47" s="10"/>
      <c r="F47" s="4">
        <v>10730880.74</v>
      </c>
      <c r="G47" s="4">
        <v>1995545.78</v>
      </c>
      <c r="H47" s="4">
        <v>3845838.72</v>
      </c>
      <c r="I47" s="4">
        <v>-3659329.3</v>
      </c>
      <c r="J47" s="4">
        <v>2103303.84</v>
      </c>
      <c r="K47" s="5">
        <v>0</v>
      </c>
      <c r="L47" s="4">
        <v>291110.36</v>
      </c>
      <c r="M47" s="4">
        <v>-10145502.899999999</v>
      </c>
      <c r="N47" s="10"/>
      <c r="O47" s="4">
        <v>10730880.74</v>
      </c>
      <c r="P47" s="4">
        <v>1995545.78</v>
      </c>
      <c r="Q47" s="4">
        <v>3845838.72</v>
      </c>
      <c r="R47" s="4">
        <v>-3659329.3</v>
      </c>
      <c r="S47" s="4">
        <v>2103303.84</v>
      </c>
      <c r="T47" s="5">
        <v>0</v>
      </c>
      <c r="U47" s="4">
        <v>291110.36</v>
      </c>
      <c r="V47" s="4">
        <v>-10145502.899999999</v>
      </c>
      <c r="W47" s="10"/>
      <c r="X47" s="4">
        <v>10730880.74</v>
      </c>
      <c r="Y47" s="4">
        <v>1995545.78</v>
      </c>
      <c r="Z47" s="4">
        <v>9029773.7200000007</v>
      </c>
      <c r="AA47" s="4">
        <v>-3214992.3</v>
      </c>
      <c r="AB47" s="4">
        <v>2103303.84</v>
      </c>
      <c r="AC47" s="5">
        <v>0</v>
      </c>
      <c r="AD47" s="4">
        <v>291110.36</v>
      </c>
      <c r="AE47" s="4">
        <v>-4517230.8999999994</v>
      </c>
      <c r="AF47" s="10"/>
      <c r="AG47" s="4">
        <v>10730880.74</v>
      </c>
      <c r="AH47" s="4">
        <v>1995545.78</v>
      </c>
      <c r="AI47" s="4">
        <v>9029773.7200000007</v>
      </c>
      <c r="AJ47" s="4">
        <v>-3214992.3</v>
      </c>
      <c r="AK47" s="4">
        <v>2103303.84</v>
      </c>
      <c r="AL47" s="5">
        <v>0</v>
      </c>
      <c r="AM47" s="4">
        <v>291110.36</v>
      </c>
      <c r="AN47" s="4">
        <v>-4517230.8999999994</v>
      </c>
      <c r="AO47" s="10"/>
      <c r="AP47" s="4">
        <v>10730880.74</v>
      </c>
      <c r="AQ47" s="4">
        <v>1995545.78</v>
      </c>
      <c r="AR47" s="4">
        <v>9029773.7200000007</v>
      </c>
      <c r="AS47" s="4">
        <v>-3214992.3</v>
      </c>
      <c r="AT47" s="4">
        <v>2103303.84</v>
      </c>
      <c r="AU47" s="5">
        <v>0</v>
      </c>
      <c r="AV47" s="4">
        <v>291110.36</v>
      </c>
      <c r="AW47" s="4">
        <v>-4517230.8999999994</v>
      </c>
      <c r="AX47" s="10"/>
      <c r="AY47" s="4">
        <v>10907233.960000001</v>
      </c>
      <c r="AZ47" s="4">
        <v>1492612.52</v>
      </c>
      <c r="BA47" s="4">
        <v>19585659.530000001</v>
      </c>
      <c r="BB47" s="4">
        <v>-2875045.2</v>
      </c>
      <c r="BC47" s="4">
        <v>2137329.73</v>
      </c>
      <c r="BD47" s="5">
        <v>0</v>
      </c>
      <c r="BE47" s="4">
        <v>194073.57</v>
      </c>
      <c r="BF47" s="4">
        <v>6642171.1500000013</v>
      </c>
      <c r="BG47" s="10"/>
      <c r="BH47" s="4">
        <v>10907233.960000001</v>
      </c>
      <c r="BI47" s="4">
        <v>1492612.52</v>
      </c>
      <c r="BJ47" s="4">
        <v>19585659.530000001</v>
      </c>
      <c r="BK47" s="4">
        <v>-2875045.2</v>
      </c>
      <c r="BL47" s="4">
        <v>2137329.73</v>
      </c>
      <c r="BM47" s="5">
        <v>0</v>
      </c>
      <c r="BN47" s="4">
        <v>194073.57</v>
      </c>
      <c r="BO47" s="4">
        <v>6642171.1500000013</v>
      </c>
      <c r="BP47" s="10"/>
      <c r="BQ47" s="4">
        <v>10907233.960000001</v>
      </c>
      <c r="BR47" s="4">
        <v>1492612.52</v>
      </c>
      <c r="BS47" s="4">
        <v>19585659.530000001</v>
      </c>
      <c r="BT47" s="4">
        <v>-2875045.2</v>
      </c>
      <c r="BU47" s="4">
        <v>2137329.73</v>
      </c>
      <c r="BV47" s="5">
        <v>0</v>
      </c>
      <c r="BW47" s="4">
        <v>194073.57</v>
      </c>
      <c r="BX47" s="4">
        <v>6642171.1500000013</v>
      </c>
      <c r="BY47" s="10"/>
      <c r="BZ47" s="4">
        <v>10907233.960000001</v>
      </c>
      <c r="CA47" s="4">
        <v>1492612.52</v>
      </c>
      <c r="CB47" s="4">
        <v>-8848462.4700000007</v>
      </c>
      <c r="CC47" s="4">
        <v>-4499852.2</v>
      </c>
      <c r="CD47" s="4">
        <v>2137329.73</v>
      </c>
      <c r="CE47" s="5">
        <v>0</v>
      </c>
      <c r="CF47" s="4">
        <v>194073.57</v>
      </c>
      <c r="CG47" s="4">
        <v>-23416757.849999998</v>
      </c>
      <c r="CH47" s="10"/>
      <c r="CI47" s="4">
        <v>10907233.960000001</v>
      </c>
      <c r="CJ47" s="4">
        <v>1492612.52</v>
      </c>
      <c r="CK47" s="4">
        <v>-8848462.4700000007</v>
      </c>
      <c r="CL47" s="4">
        <v>-4499852.2</v>
      </c>
      <c r="CM47" s="4">
        <v>2137329.73</v>
      </c>
      <c r="CN47" s="5">
        <v>0</v>
      </c>
      <c r="CO47" s="4">
        <v>194073.57</v>
      </c>
      <c r="CP47" s="4">
        <v>-23416757.849999998</v>
      </c>
      <c r="CQ47" s="10"/>
      <c r="CR47" s="4">
        <v>10907233.960000001</v>
      </c>
      <c r="CS47" s="4">
        <v>1492612.52</v>
      </c>
      <c r="CT47" s="4">
        <v>-8848462.4700000007</v>
      </c>
      <c r="CU47" s="4">
        <v>-4499852.2</v>
      </c>
      <c r="CV47" s="4">
        <v>2137329.73</v>
      </c>
      <c r="CW47" s="5">
        <v>0</v>
      </c>
      <c r="CX47" s="4">
        <v>194073.57</v>
      </c>
      <c r="CY47" s="4">
        <v>-23416757.849999998</v>
      </c>
      <c r="CZ47" s="10"/>
      <c r="DA47" s="4">
        <v>11409197.890000001</v>
      </c>
      <c r="DB47" s="4">
        <v>1876642.7</v>
      </c>
      <c r="DC47" s="4">
        <v>3872862.5</v>
      </c>
      <c r="DD47" s="4">
        <v>-3776936.93</v>
      </c>
      <c r="DE47" s="4">
        <v>1171714.67</v>
      </c>
      <c r="DF47" s="5">
        <v>0</v>
      </c>
      <c r="DG47" s="4">
        <v>79676.98</v>
      </c>
      <c r="DH47" s="4">
        <v>-11938523.369999999</v>
      </c>
      <c r="DI47" s="10"/>
    </row>
    <row r="48" spans="1:113">
      <c r="A48" s="235" t="str">
        <f>INDEX(Map!$A$6:$B$70,MATCH('FY09 Essbase'!C48,Map!$A$6:$A$70,0),2)</f>
        <v>092DIV</v>
      </c>
      <c r="B48" s="17"/>
      <c r="C48" s="3" t="s">
        <v>94</v>
      </c>
      <c r="D48" s="3" t="s">
        <v>52</v>
      </c>
      <c r="E48" s="10"/>
      <c r="F48" s="5">
        <v>-345547.76</v>
      </c>
      <c r="G48" s="5">
        <v>-47825.96</v>
      </c>
      <c r="H48" s="5">
        <v>4987906.6399999997</v>
      </c>
      <c r="I48" s="5">
        <v>690357.36</v>
      </c>
      <c r="J48" s="5">
        <v>0</v>
      </c>
      <c r="K48" s="5">
        <v>0</v>
      </c>
      <c r="L48" s="5">
        <v>0</v>
      </c>
      <c r="M48" s="4">
        <v>6071637.7199999997</v>
      </c>
      <c r="N48" s="10"/>
      <c r="O48" s="5">
        <v>-345547.76</v>
      </c>
      <c r="P48" s="5">
        <v>-47825.96</v>
      </c>
      <c r="Q48" s="5">
        <v>4987906.6399999997</v>
      </c>
      <c r="R48" s="5">
        <v>690357.36</v>
      </c>
      <c r="S48" s="5">
        <v>0</v>
      </c>
      <c r="T48" s="5">
        <v>0</v>
      </c>
      <c r="U48" s="5">
        <v>0</v>
      </c>
      <c r="V48" s="4">
        <v>6071637.7199999997</v>
      </c>
      <c r="W48" s="10"/>
      <c r="X48" s="5">
        <v>-345547.76</v>
      </c>
      <c r="Y48" s="5">
        <v>-47825.96</v>
      </c>
      <c r="Z48" s="5">
        <v>4987906.6399999997</v>
      </c>
      <c r="AA48" s="5">
        <v>690357.36</v>
      </c>
      <c r="AB48" s="5">
        <v>0</v>
      </c>
      <c r="AC48" s="5">
        <v>0</v>
      </c>
      <c r="AD48" s="5">
        <v>0</v>
      </c>
      <c r="AE48" s="4">
        <v>6071637.7199999997</v>
      </c>
      <c r="AF48" s="10"/>
      <c r="AG48" s="5">
        <v>-345547.76</v>
      </c>
      <c r="AH48" s="5">
        <v>-47825.96</v>
      </c>
      <c r="AI48" s="5">
        <v>4987906.6399999997</v>
      </c>
      <c r="AJ48" s="5">
        <v>690357.36</v>
      </c>
      <c r="AK48" s="5">
        <v>0</v>
      </c>
      <c r="AL48" s="5">
        <v>0</v>
      </c>
      <c r="AM48" s="5">
        <v>0</v>
      </c>
      <c r="AN48" s="4">
        <v>6071637.7199999997</v>
      </c>
      <c r="AO48" s="10"/>
      <c r="AP48" s="5">
        <v>-345547.76</v>
      </c>
      <c r="AQ48" s="5">
        <v>-47825.96</v>
      </c>
      <c r="AR48" s="5">
        <v>4987906.6399999997</v>
      </c>
      <c r="AS48" s="5">
        <v>690357.36</v>
      </c>
      <c r="AT48" s="5">
        <v>0</v>
      </c>
      <c r="AU48" s="5">
        <v>0</v>
      </c>
      <c r="AV48" s="5">
        <v>0</v>
      </c>
      <c r="AW48" s="4">
        <v>6071637.7199999997</v>
      </c>
      <c r="AX48" s="10"/>
      <c r="AY48" s="5">
        <v>-351137.81</v>
      </c>
      <c r="AZ48" s="5">
        <v>-31883.97</v>
      </c>
      <c r="BA48" s="5">
        <v>5068597.76</v>
      </c>
      <c r="BB48" s="5">
        <v>460238.24</v>
      </c>
      <c r="BC48" s="5">
        <v>0</v>
      </c>
      <c r="BD48" s="5">
        <v>0</v>
      </c>
      <c r="BE48" s="5">
        <v>0</v>
      </c>
      <c r="BF48" s="4">
        <v>5911857.7800000003</v>
      </c>
      <c r="BG48" s="10"/>
      <c r="BH48" s="5">
        <v>-351137.81</v>
      </c>
      <c r="BI48" s="5">
        <v>-31883.97</v>
      </c>
      <c r="BJ48" s="5">
        <v>5068597.76</v>
      </c>
      <c r="BK48" s="5">
        <v>460238.24</v>
      </c>
      <c r="BL48" s="5">
        <v>0</v>
      </c>
      <c r="BM48" s="5">
        <v>0</v>
      </c>
      <c r="BN48" s="5">
        <v>0</v>
      </c>
      <c r="BO48" s="4">
        <v>5911857.7800000003</v>
      </c>
      <c r="BP48" s="10"/>
      <c r="BQ48" s="5">
        <v>-351137.81</v>
      </c>
      <c r="BR48" s="5">
        <v>-31883.97</v>
      </c>
      <c r="BS48" s="5">
        <v>5068597.76</v>
      </c>
      <c r="BT48" s="5">
        <v>460238.24</v>
      </c>
      <c r="BU48" s="5">
        <v>0</v>
      </c>
      <c r="BV48" s="5">
        <v>0</v>
      </c>
      <c r="BW48" s="5">
        <v>0</v>
      </c>
      <c r="BX48" s="4">
        <v>5911857.7800000003</v>
      </c>
      <c r="BY48" s="10"/>
      <c r="BZ48" s="5">
        <v>-351137.81</v>
      </c>
      <c r="CA48" s="5">
        <v>-31883.97</v>
      </c>
      <c r="CB48" s="5">
        <v>5068597.76</v>
      </c>
      <c r="CC48" s="5">
        <v>460238.24</v>
      </c>
      <c r="CD48" s="5">
        <v>0</v>
      </c>
      <c r="CE48" s="5">
        <v>0</v>
      </c>
      <c r="CF48" s="5">
        <v>0</v>
      </c>
      <c r="CG48" s="4">
        <v>5911857.7800000003</v>
      </c>
      <c r="CH48" s="10"/>
      <c r="CI48" s="5">
        <v>-351137.81</v>
      </c>
      <c r="CJ48" s="5">
        <v>-31883.97</v>
      </c>
      <c r="CK48" s="5">
        <v>5068597.76</v>
      </c>
      <c r="CL48" s="5">
        <v>460238.24</v>
      </c>
      <c r="CM48" s="5">
        <v>0</v>
      </c>
      <c r="CN48" s="5">
        <v>0</v>
      </c>
      <c r="CO48" s="5">
        <v>0</v>
      </c>
      <c r="CP48" s="4">
        <v>5911857.7800000003</v>
      </c>
      <c r="CQ48" s="10"/>
      <c r="CR48" s="5">
        <v>-351137.81</v>
      </c>
      <c r="CS48" s="5">
        <v>-31883.97</v>
      </c>
      <c r="CT48" s="5">
        <v>5068597.76</v>
      </c>
      <c r="CU48" s="5">
        <v>460238.24</v>
      </c>
      <c r="CV48" s="5">
        <v>0</v>
      </c>
      <c r="CW48" s="5">
        <v>0</v>
      </c>
      <c r="CX48" s="5">
        <v>0</v>
      </c>
      <c r="CY48" s="4">
        <v>5911857.7800000003</v>
      </c>
      <c r="CZ48" s="10"/>
      <c r="DA48" s="5">
        <v>973105.44</v>
      </c>
      <c r="DB48" s="5">
        <v>88359.81</v>
      </c>
      <c r="DC48" s="5">
        <v>5469058.2999999998</v>
      </c>
      <c r="DD48" s="5">
        <v>496600.81</v>
      </c>
      <c r="DE48" s="4">
        <v>887162.68</v>
      </c>
      <c r="DF48" s="5">
        <v>0</v>
      </c>
      <c r="DG48" s="4">
        <v>80556.039999999994</v>
      </c>
      <c r="DH48" s="4">
        <v>5871912.5799999991</v>
      </c>
      <c r="DI48" s="10"/>
    </row>
    <row r="49" spans="1:113">
      <c r="A49" s="235" t="str">
        <f>INDEX(Map!$A$6:$B$70,MATCH('FY09 Essbase'!C49,Map!$A$6:$A$70,0),2)</f>
        <v>093DIV</v>
      </c>
      <c r="B49" s="17"/>
      <c r="C49" s="3" t="s">
        <v>91</v>
      </c>
      <c r="D49" s="3" t="s">
        <v>49</v>
      </c>
      <c r="E49" s="10"/>
      <c r="F49" s="4">
        <v>-376861.87</v>
      </c>
      <c r="G49" s="4">
        <v>-52160.03</v>
      </c>
      <c r="H49" s="4">
        <v>29896280.609999999</v>
      </c>
      <c r="I49" s="4">
        <v>4137831.53</v>
      </c>
      <c r="J49" s="4">
        <v>1069594.67</v>
      </c>
      <c r="K49" s="5">
        <v>0</v>
      </c>
      <c r="L49" s="4">
        <v>148038.57</v>
      </c>
      <c r="M49" s="4">
        <v>35680767.280000001</v>
      </c>
      <c r="N49" s="10"/>
      <c r="O49" s="4">
        <v>-376861.87</v>
      </c>
      <c r="P49" s="4">
        <v>-52160.03</v>
      </c>
      <c r="Q49" s="4">
        <v>29896280.609999999</v>
      </c>
      <c r="R49" s="4">
        <v>4137831.53</v>
      </c>
      <c r="S49" s="4">
        <v>1069594.67</v>
      </c>
      <c r="T49" s="5">
        <v>0</v>
      </c>
      <c r="U49" s="4">
        <v>148038.57</v>
      </c>
      <c r="V49" s="4">
        <v>35680767.280000001</v>
      </c>
      <c r="W49" s="10"/>
      <c r="X49" s="4">
        <v>-376861.87</v>
      </c>
      <c r="Y49" s="4">
        <v>-52160.03</v>
      </c>
      <c r="Z49" s="4">
        <v>29896280.609999999</v>
      </c>
      <c r="AA49" s="4">
        <v>4137831.53</v>
      </c>
      <c r="AB49" s="4">
        <v>1069594.67</v>
      </c>
      <c r="AC49" s="5">
        <v>0</v>
      </c>
      <c r="AD49" s="4">
        <v>148038.57</v>
      </c>
      <c r="AE49" s="4">
        <v>35680767.280000001</v>
      </c>
      <c r="AF49" s="10"/>
      <c r="AG49" s="4">
        <v>-376861.87</v>
      </c>
      <c r="AH49" s="4">
        <v>-52160.03</v>
      </c>
      <c r="AI49" s="4">
        <v>29896280.609999999</v>
      </c>
      <c r="AJ49" s="4">
        <v>4137831.53</v>
      </c>
      <c r="AK49" s="4">
        <v>1069594.67</v>
      </c>
      <c r="AL49" s="5">
        <v>0</v>
      </c>
      <c r="AM49" s="4">
        <v>148038.57</v>
      </c>
      <c r="AN49" s="4">
        <v>35680767.280000001</v>
      </c>
      <c r="AO49" s="10"/>
      <c r="AP49" s="4">
        <v>-376861.87</v>
      </c>
      <c r="AQ49" s="4">
        <v>-52160.03</v>
      </c>
      <c r="AR49" s="4">
        <v>29896280.609999999</v>
      </c>
      <c r="AS49" s="4">
        <v>4137831.53</v>
      </c>
      <c r="AT49" s="4">
        <v>1069594.67</v>
      </c>
      <c r="AU49" s="5">
        <v>0</v>
      </c>
      <c r="AV49" s="4">
        <v>148038.57</v>
      </c>
      <c r="AW49" s="4">
        <v>35680767.280000001</v>
      </c>
      <c r="AX49" s="10"/>
      <c r="AY49" s="4">
        <v>-382958.5</v>
      </c>
      <c r="AZ49" s="4">
        <v>-34773.35</v>
      </c>
      <c r="BA49" s="4">
        <v>30379923.260000002</v>
      </c>
      <c r="BB49" s="4">
        <v>2758554.35</v>
      </c>
      <c r="BC49" s="4">
        <v>1086897.8799999999</v>
      </c>
      <c r="BD49" s="5">
        <v>0</v>
      </c>
      <c r="BE49" s="4">
        <v>98692.38</v>
      </c>
      <c r="BF49" s="4">
        <v>34741799.719999999</v>
      </c>
      <c r="BG49" s="10"/>
      <c r="BH49" s="4">
        <v>-382958.5</v>
      </c>
      <c r="BI49" s="4">
        <v>-34773.35</v>
      </c>
      <c r="BJ49" s="4">
        <v>30379923.260000002</v>
      </c>
      <c r="BK49" s="4">
        <v>2758554.35</v>
      </c>
      <c r="BL49" s="4">
        <v>1086897.8799999999</v>
      </c>
      <c r="BM49" s="5">
        <v>0</v>
      </c>
      <c r="BN49" s="4">
        <v>98692.38</v>
      </c>
      <c r="BO49" s="4">
        <v>34741799.719999999</v>
      </c>
      <c r="BP49" s="10"/>
      <c r="BQ49" s="4">
        <v>-382958.5</v>
      </c>
      <c r="BR49" s="4">
        <v>-34773.35</v>
      </c>
      <c r="BS49" s="4">
        <v>30379923.260000002</v>
      </c>
      <c r="BT49" s="4">
        <v>2758554.35</v>
      </c>
      <c r="BU49" s="4">
        <v>1086897.8799999999</v>
      </c>
      <c r="BV49" s="5">
        <v>0</v>
      </c>
      <c r="BW49" s="4">
        <v>98692.38</v>
      </c>
      <c r="BX49" s="4">
        <v>34741799.719999999</v>
      </c>
      <c r="BY49" s="10"/>
      <c r="BZ49" s="4">
        <v>-382958.5</v>
      </c>
      <c r="CA49" s="4">
        <v>-34773.35</v>
      </c>
      <c r="CB49" s="4">
        <v>30379923.260000002</v>
      </c>
      <c r="CC49" s="4">
        <v>2758554.35</v>
      </c>
      <c r="CD49" s="4">
        <v>1086897.8799999999</v>
      </c>
      <c r="CE49" s="5">
        <v>0</v>
      </c>
      <c r="CF49" s="4">
        <v>98692.38</v>
      </c>
      <c r="CG49" s="4">
        <v>34741799.719999999</v>
      </c>
      <c r="CH49" s="10"/>
      <c r="CI49" s="4">
        <v>-382958.5</v>
      </c>
      <c r="CJ49" s="4">
        <v>-34773.35</v>
      </c>
      <c r="CK49" s="4">
        <v>30379923.260000002</v>
      </c>
      <c r="CL49" s="4">
        <v>2758554.35</v>
      </c>
      <c r="CM49" s="4">
        <v>1086897.8799999999</v>
      </c>
      <c r="CN49" s="5">
        <v>0</v>
      </c>
      <c r="CO49" s="4">
        <v>98692.38</v>
      </c>
      <c r="CP49" s="4">
        <v>34741799.719999999</v>
      </c>
      <c r="CQ49" s="10"/>
      <c r="CR49" s="4">
        <v>-382958.5</v>
      </c>
      <c r="CS49" s="4">
        <v>-34773.35</v>
      </c>
      <c r="CT49" s="4">
        <v>30379923.260000002</v>
      </c>
      <c r="CU49" s="4">
        <v>2758554.35</v>
      </c>
      <c r="CV49" s="4">
        <v>1086897.8799999999</v>
      </c>
      <c r="CW49" s="5">
        <v>0</v>
      </c>
      <c r="CX49" s="4">
        <v>98692.38</v>
      </c>
      <c r="CY49" s="4">
        <v>34741799.719999999</v>
      </c>
      <c r="CZ49" s="10"/>
      <c r="DA49" s="4">
        <v>-771499.21</v>
      </c>
      <c r="DB49" s="4">
        <v>-70053.58</v>
      </c>
      <c r="DC49" s="4">
        <v>35928010.07</v>
      </c>
      <c r="DD49" s="4">
        <v>3262331.1</v>
      </c>
      <c r="DE49" s="4">
        <v>1860395.65</v>
      </c>
      <c r="DF49" s="5">
        <v>0</v>
      </c>
      <c r="DG49" s="4">
        <v>168927.44</v>
      </c>
      <c r="DH49" s="4">
        <v>42061217.050000004</v>
      </c>
      <c r="DI49" s="10"/>
    </row>
    <row r="50" spans="1:113">
      <c r="A50" s="235" t="str">
        <f>INDEX(Map!$A$6:$B$70,MATCH('FY09 Essbase'!C50,Map!$A$6:$A$70,0),2)</f>
        <v>095DIV</v>
      </c>
      <c r="B50" s="17"/>
      <c r="C50" s="3" t="s">
        <v>99</v>
      </c>
      <c r="D50" s="3" t="s">
        <v>57</v>
      </c>
      <c r="E50" s="10"/>
      <c r="F50" s="4">
        <v>663078.68000000005</v>
      </c>
      <c r="G50" s="4">
        <v>91774.22</v>
      </c>
      <c r="H50" s="4">
        <v>14134214.57</v>
      </c>
      <c r="I50" s="4">
        <v>1956263.37</v>
      </c>
      <c r="J50" s="4">
        <v>102924.89</v>
      </c>
      <c r="K50" s="5">
        <v>0</v>
      </c>
      <c r="L50" s="4">
        <v>14245.45</v>
      </c>
      <c r="M50" s="4">
        <v>15452795.379999999</v>
      </c>
      <c r="N50" s="10"/>
      <c r="O50" s="4">
        <v>663078.68000000005</v>
      </c>
      <c r="P50" s="4">
        <v>91774.22</v>
      </c>
      <c r="Q50" s="4">
        <v>14134214.57</v>
      </c>
      <c r="R50" s="4">
        <v>1956263.37</v>
      </c>
      <c r="S50" s="4">
        <v>102924.89</v>
      </c>
      <c r="T50" s="5">
        <v>0</v>
      </c>
      <c r="U50" s="4">
        <v>14245.45</v>
      </c>
      <c r="V50" s="4">
        <v>15452795.379999999</v>
      </c>
      <c r="W50" s="10"/>
      <c r="X50" s="4">
        <v>663078.68000000005</v>
      </c>
      <c r="Y50" s="4">
        <v>91774.22</v>
      </c>
      <c r="Z50" s="4">
        <v>14134214.57</v>
      </c>
      <c r="AA50" s="4">
        <v>1956263.37</v>
      </c>
      <c r="AB50" s="4">
        <v>102924.89</v>
      </c>
      <c r="AC50" s="5">
        <v>0</v>
      </c>
      <c r="AD50" s="4">
        <v>14245.45</v>
      </c>
      <c r="AE50" s="4">
        <v>15452795.379999999</v>
      </c>
      <c r="AF50" s="10"/>
      <c r="AG50" s="4">
        <v>663078.68000000005</v>
      </c>
      <c r="AH50" s="4">
        <v>91774.22</v>
      </c>
      <c r="AI50" s="4">
        <v>14134214.57</v>
      </c>
      <c r="AJ50" s="4">
        <v>1956263.37</v>
      </c>
      <c r="AK50" s="4">
        <v>102924.89</v>
      </c>
      <c r="AL50" s="5">
        <v>0</v>
      </c>
      <c r="AM50" s="4">
        <v>14245.45</v>
      </c>
      <c r="AN50" s="4">
        <v>15452795.379999999</v>
      </c>
      <c r="AO50" s="10"/>
      <c r="AP50" s="4">
        <v>663078.68000000005</v>
      </c>
      <c r="AQ50" s="4">
        <v>91774.22</v>
      </c>
      <c r="AR50" s="4">
        <v>14134214.57</v>
      </c>
      <c r="AS50" s="4">
        <v>1956263.37</v>
      </c>
      <c r="AT50" s="4">
        <v>102924.89</v>
      </c>
      <c r="AU50" s="5">
        <v>0</v>
      </c>
      <c r="AV50" s="4">
        <v>14245.45</v>
      </c>
      <c r="AW50" s="4">
        <v>15452795.379999999</v>
      </c>
      <c r="AX50" s="10"/>
      <c r="AY50" s="4">
        <v>673805.54</v>
      </c>
      <c r="AZ50" s="4">
        <v>61182.81</v>
      </c>
      <c r="BA50" s="4">
        <v>14362868.73</v>
      </c>
      <c r="BB50" s="4">
        <v>1304175.58</v>
      </c>
      <c r="BC50" s="4">
        <v>104589.94</v>
      </c>
      <c r="BD50" s="5">
        <v>0</v>
      </c>
      <c r="BE50" s="4">
        <v>9496.9699999999993</v>
      </c>
      <c r="BF50" s="4">
        <v>15046142.870000001</v>
      </c>
      <c r="BG50" s="10"/>
      <c r="BH50" s="4">
        <v>673805.54</v>
      </c>
      <c r="BI50" s="4">
        <v>61182.81</v>
      </c>
      <c r="BJ50" s="4">
        <v>14362868.73</v>
      </c>
      <c r="BK50" s="4">
        <v>1304175.58</v>
      </c>
      <c r="BL50" s="4">
        <v>104589.94</v>
      </c>
      <c r="BM50" s="5">
        <v>0</v>
      </c>
      <c r="BN50" s="4">
        <v>9496.9699999999993</v>
      </c>
      <c r="BO50" s="4">
        <v>15046142.870000001</v>
      </c>
      <c r="BP50" s="10"/>
      <c r="BQ50" s="4">
        <v>673805.54</v>
      </c>
      <c r="BR50" s="4">
        <v>61182.81</v>
      </c>
      <c r="BS50" s="4">
        <v>14362868.73</v>
      </c>
      <c r="BT50" s="4">
        <v>1304175.58</v>
      </c>
      <c r="BU50" s="4">
        <v>104589.94</v>
      </c>
      <c r="BV50" s="5">
        <v>0</v>
      </c>
      <c r="BW50" s="4">
        <v>9496.9699999999993</v>
      </c>
      <c r="BX50" s="4">
        <v>15046142.870000001</v>
      </c>
      <c r="BY50" s="10"/>
      <c r="BZ50" s="4">
        <v>673805.54</v>
      </c>
      <c r="CA50" s="4">
        <v>61182.81</v>
      </c>
      <c r="CB50" s="4">
        <v>14362868.73</v>
      </c>
      <c r="CC50" s="4">
        <v>1304175.58</v>
      </c>
      <c r="CD50" s="4">
        <v>104589.94</v>
      </c>
      <c r="CE50" s="5">
        <v>0</v>
      </c>
      <c r="CF50" s="4">
        <v>9496.9699999999993</v>
      </c>
      <c r="CG50" s="4">
        <v>15046142.870000001</v>
      </c>
      <c r="CH50" s="10"/>
      <c r="CI50" s="4">
        <v>673805.54</v>
      </c>
      <c r="CJ50" s="4">
        <v>61182.81</v>
      </c>
      <c r="CK50" s="4">
        <v>14362868.73</v>
      </c>
      <c r="CL50" s="4">
        <v>1304175.58</v>
      </c>
      <c r="CM50" s="4">
        <v>104589.94</v>
      </c>
      <c r="CN50" s="5">
        <v>0</v>
      </c>
      <c r="CO50" s="4">
        <v>9496.9699999999993</v>
      </c>
      <c r="CP50" s="4">
        <v>15046142.870000001</v>
      </c>
      <c r="CQ50" s="10"/>
      <c r="CR50" s="4">
        <v>673805.54</v>
      </c>
      <c r="CS50" s="4">
        <v>61182.81</v>
      </c>
      <c r="CT50" s="4">
        <v>14362868.73</v>
      </c>
      <c r="CU50" s="4">
        <v>1304175.58</v>
      </c>
      <c r="CV50" s="4">
        <v>104589.94</v>
      </c>
      <c r="CW50" s="5">
        <v>0</v>
      </c>
      <c r="CX50" s="4">
        <v>9496.9699999999993</v>
      </c>
      <c r="CY50" s="4">
        <v>15046142.870000001</v>
      </c>
      <c r="CZ50" s="10"/>
      <c r="DA50" s="4">
        <v>994365.14</v>
      </c>
      <c r="DB50" s="4">
        <v>90290.23</v>
      </c>
      <c r="DC50" s="4">
        <v>17379799.690000001</v>
      </c>
      <c r="DD50" s="4">
        <v>1578118.6</v>
      </c>
      <c r="DE50" s="4">
        <v>1079366.28</v>
      </c>
      <c r="DF50" s="5">
        <v>0</v>
      </c>
      <c r="DG50" s="4">
        <v>98008.5</v>
      </c>
      <c r="DH50" s="4">
        <v>19050637.700000003</v>
      </c>
      <c r="DI50" s="10"/>
    </row>
    <row r="51" spans="1:113">
      <c r="A51" s="235" t="str">
        <f>INDEX(Map!$A$6:$B$70,MATCH('FY09 Essbase'!C51,Map!$A$6:$A$70,0),2)</f>
        <v>096DIV</v>
      </c>
      <c r="B51" s="17"/>
      <c r="C51" s="3" t="s">
        <v>92</v>
      </c>
      <c r="D51" s="3" t="s">
        <v>50</v>
      </c>
      <c r="E51" s="10"/>
      <c r="F51" s="4">
        <v>1998226.61</v>
      </c>
      <c r="G51" s="4">
        <v>276567.01</v>
      </c>
      <c r="H51" s="4">
        <v>5611978.4500000002</v>
      </c>
      <c r="I51" s="4">
        <v>776732.79</v>
      </c>
      <c r="J51" s="4">
        <v>1311779.26</v>
      </c>
      <c r="K51" s="5">
        <v>0</v>
      </c>
      <c r="L51" s="4">
        <v>181558.42</v>
      </c>
      <c r="M51" s="4">
        <v>5607255.2999999998</v>
      </c>
      <c r="N51" s="10"/>
      <c r="O51" s="4">
        <v>1998226.61</v>
      </c>
      <c r="P51" s="4">
        <v>276567.01</v>
      </c>
      <c r="Q51" s="4">
        <v>5611978.4500000002</v>
      </c>
      <c r="R51" s="4">
        <v>776732.79</v>
      </c>
      <c r="S51" s="4">
        <v>1311779.26</v>
      </c>
      <c r="T51" s="5">
        <v>0</v>
      </c>
      <c r="U51" s="4">
        <v>181558.42</v>
      </c>
      <c r="V51" s="4">
        <v>5607255.2999999998</v>
      </c>
      <c r="W51" s="10"/>
      <c r="X51" s="4">
        <v>1998226.61</v>
      </c>
      <c r="Y51" s="4">
        <v>276567.01</v>
      </c>
      <c r="Z51" s="4">
        <v>5611978.4500000002</v>
      </c>
      <c r="AA51" s="4">
        <v>776732.79</v>
      </c>
      <c r="AB51" s="4">
        <v>1311779.26</v>
      </c>
      <c r="AC51" s="5">
        <v>0</v>
      </c>
      <c r="AD51" s="4">
        <v>181558.42</v>
      </c>
      <c r="AE51" s="4">
        <v>5607255.2999999998</v>
      </c>
      <c r="AF51" s="10"/>
      <c r="AG51" s="4">
        <v>1998226.61</v>
      </c>
      <c r="AH51" s="4">
        <v>276567.01</v>
      </c>
      <c r="AI51" s="4">
        <v>5611978.4500000002</v>
      </c>
      <c r="AJ51" s="4">
        <v>776732.79</v>
      </c>
      <c r="AK51" s="4">
        <v>1311779.26</v>
      </c>
      <c r="AL51" s="5">
        <v>0</v>
      </c>
      <c r="AM51" s="4">
        <v>181558.42</v>
      </c>
      <c r="AN51" s="4">
        <v>5607255.2999999998</v>
      </c>
      <c r="AO51" s="10"/>
      <c r="AP51" s="4">
        <v>1998226.61</v>
      </c>
      <c r="AQ51" s="4">
        <v>276567.01</v>
      </c>
      <c r="AR51" s="4">
        <v>5611978.4500000002</v>
      </c>
      <c r="AS51" s="4">
        <v>776732.79</v>
      </c>
      <c r="AT51" s="4">
        <v>1311779.26</v>
      </c>
      <c r="AU51" s="5">
        <v>0</v>
      </c>
      <c r="AV51" s="4">
        <v>181558.42</v>
      </c>
      <c r="AW51" s="4">
        <v>5607255.2999999998</v>
      </c>
      <c r="AX51" s="10"/>
      <c r="AY51" s="4">
        <v>2030552.62</v>
      </c>
      <c r="AZ51" s="4">
        <v>184378.01</v>
      </c>
      <c r="BA51" s="4">
        <v>5702765.4000000004</v>
      </c>
      <c r="BB51" s="4">
        <v>517821.86</v>
      </c>
      <c r="BC51" s="4">
        <v>1333000.3700000001</v>
      </c>
      <c r="BD51" s="5">
        <v>0</v>
      </c>
      <c r="BE51" s="4">
        <v>121038.95</v>
      </c>
      <c r="BF51" s="4">
        <v>5459695.9500000002</v>
      </c>
      <c r="BG51" s="10"/>
      <c r="BH51" s="4">
        <v>2030552.62</v>
      </c>
      <c r="BI51" s="4">
        <v>184378.01</v>
      </c>
      <c r="BJ51" s="4">
        <v>5702765.4000000004</v>
      </c>
      <c r="BK51" s="4">
        <v>517821.86</v>
      </c>
      <c r="BL51" s="4">
        <v>1333000.3700000001</v>
      </c>
      <c r="BM51" s="5">
        <v>0</v>
      </c>
      <c r="BN51" s="4">
        <v>121038.95</v>
      </c>
      <c r="BO51" s="4">
        <v>5459695.9500000002</v>
      </c>
      <c r="BP51" s="10"/>
      <c r="BQ51" s="4">
        <v>2030552.62</v>
      </c>
      <c r="BR51" s="4">
        <v>184378.01</v>
      </c>
      <c r="BS51" s="4">
        <v>5702765.4000000004</v>
      </c>
      <c r="BT51" s="4">
        <v>517821.86</v>
      </c>
      <c r="BU51" s="4">
        <v>1333000.3700000001</v>
      </c>
      <c r="BV51" s="5">
        <v>0</v>
      </c>
      <c r="BW51" s="4">
        <v>121038.95</v>
      </c>
      <c r="BX51" s="4">
        <v>5459695.9500000002</v>
      </c>
      <c r="BY51" s="10"/>
      <c r="BZ51" s="4">
        <v>2030552.62</v>
      </c>
      <c r="CA51" s="4">
        <v>184378.01</v>
      </c>
      <c r="CB51" s="4">
        <v>5702765.4000000004</v>
      </c>
      <c r="CC51" s="4">
        <v>517821.86</v>
      </c>
      <c r="CD51" s="4">
        <v>1333000.3700000001</v>
      </c>
      <c r="CE51" s="5">
        <v>0</v>
      </c>
      <c r="CF51" s="4">
        <v>121038.95</v>
      </c>
      <c r="CG51" s="4">
        <v>5459695.9500000002</v>
      </c>
      <c r="CH51" s="10"/>
      <c r="CI51" s="4">
        <v>2030552.62</v>
      </c>
      <c r="CJ51" s="4">
        <v>184378.01</v>
      </c>
      <c r="CK51" s="4">
        <v>5702765.4000000004</v>
      </c>
      <c r="CL51" s="4">
        <v>517821.86</v>
      </c>
      <c r="CM51" s="4">
        <v>1333000.3700000001</v>
      </c>
      <c r="CN51" s="5">
        <v>0</v>
      </c>
      <c r="CO51" s="4">
        <v>121038.95</v>
      </c>
      <c r="CP51" s="4">
        <v>5459695.9500000002</v>
      </c>
      <c r="CQ51" s="10"/>
      <c r="CR51" s="4">
        <v>2030552.62</v>
      </c>
      <c r="CS51" s="4">
        <v>184378.01</v>
      </c>
      <c r="CT51" s="4">
        <v>5702765.4000000004</v>
      </c>
      <c r="CU51" s="4">
        <v>517821.86</v>
      </c>
      <c r="CV51" s="4">
        <v>1333000.3700000001</v>
      </c>
      <c r="CW51" s="5">
        <v>0</v>
      </c>
      <c r="CX51" s="4">
        <v>121038.95</v>
      </c>
      <c r="CY51" s="4">
        <v>5459695.9500000002</v>
      </c>
      <c r="CZ51" s="10"/>
      <c r="DA51" s="4">
        <v>-685883.43</v>
      </c>
      <c r="DB51" s="4">
        <v>-62279.51</v>
      </c>
      <c r="DC51" s="4">
        <v>6419078.7999999998</v>
      </c>
      <c r="DD51" s="4">
        <v>582864.47</v>
      </c>
      <c r="DE51" s="4">
        <v>171109.78</v>
      </c>
      <c r="DF51" s="5">
        <v>0</v>
      </c>
      <c r="DG51" s="4">
        <v>15537.09</v>
      </c>
      <c r="DH51" s="4">
        <v>7936753.0799999991</v>
      </c>
      <c r="DI51" s="10"/>
    </row>
    <row r="52" spans="1:113">
      <c r="A52" s="235" t="str">
        <f>INDEX(Map!$A$6:$B$70,MATCH('FY09 Essbase'!C52,Map!$A$6:$A$70,0),2)</f>
        <v>097DIV</v>
      </c>
      <c r="B52" s="17"/>
      <c r="C52" s="3" t="s">
        <v>98</v>
      </c>
      <c r="D52" s="3" t="s">
        <v>56</v>
      </c>
      <c r="E52" s="10"/>
      <c r="F52" s="4">
        <v>1607543.41</v>
      </c>
      <c r="G52" s="4">
        <v>222494.03</v>
      </c>
      <c r="H52" s="4">
        <v>5424425.5800000001</v>
      </c>
      <c r="I52" s="4">
        <v>750774.3</v>
      </c>
      <c r="J52" s="4">
        <v>458243.98</v>
      </c>
      <c r="K52" s="5">
        <v>0</v>
      </c>
      <c r="L52" s="4">
        <v>63423.82</v>
      </c>
      <c r="M52" s="4">
        <v>4866830.24</v>
      </c>
      <c r="N52" s="10"/>
      <c r="O52" s="4">
        <v>1607543.41</v>
      </c>
      <c r="P52" s="4">
        <v>222494.03</v>
      </c>
      <c r="Q52" s="4">
        <v>5424425.5800000001</v>
      </c>
      <c r="R52" s="4">
        <v>750774.3</v>
      </c>
      <c r="S52" s="4">
        <v>458243.98</v>
      </c>
      <c r="T52" s="5">
        <v>0</v>
      </c>
      <c r="U52" s="4">
        <v>63423.82</v>
      </c>
      <c r="V52" s="4">
        <v>4866830.24</v>
      </c>
      <c r="W52" s="10"/>
      <c r="X52" s="4">
        <v>1607543.41</v>
      </c>
      <c r="Y52" s="4">
        <v>222494.03</v>
      </c>
      <c r="Z52" s="4">
        <v>5424425.5800000001</v>
      </c>
      <c r="AA52" s="4">
        <v>750774.3</v>
      </c>
      <c r="AB52" s="4">
        <v>458243.98</v>
      </c>
      <c r="AC52" s="5">
        <v>0</v>
      </c>
      <c r="AD52" s="4">
        <v>63423.82</v>
      </c>
      <c r="AE52" s="4">
        <v>4866830.24</v>
      </c>
      <c r="AF52" s="10"/>
      <c r="AG52" s="4">
        <v>1607543.41</v>
      </c>
      <c r="AH52" s="4">
        <v>222494.03</v>
      </c>
      <c r="AI52" s="4">
        <v>5424425.5800000001</v>
      </c>
      <c r="AJ52" s="4">
        <v>750774.3</v>
      </c>
      <c r="AK52" s="4">
        <v>458243.98</v>
      </c>
      <c r="AL52" s="5">
        <v>0</v>
      </c>
      <c r="AM52" s="4">
        <v>63423.82</v>
      </c>
      <c r="AN52" s="4">
        <v>4866830.24</v>
      </c>
      <c r="AO52" s="10"/>
      <c r="AP52" s="4">
        <v>1607543.41</v>
      </c>
      <c r="AQ52" s="4">
        <v>222494.03</v>
      </c>
      <c r="AR52" s="4">
        <v>5424425.5800000001</v>
      </c>
      <c r="AS52" s="4">
        <v>750774.3</v>
      </c>
      <c r="AT52" s="4">
        <v>458243.98</v>
      </c>
      <c r="AU52" s="5">
        <v>0</v>
      </c>
      <c r="AV52" s="4">
        <v>63423.82</v>
      </c>
      <c r="AW52" s="4">
        <v>4866830.24</v>
      </c>
      <c r="AX52" s="10"/>
      <c r="AY52" s="4">
        <v>1633549.21</v>
      </c>
      <c r="AZ52" s="4">
        <v>148329.35</v>
      </c>
      <c r="BA52" s="4">
        <v>5512178.4199999999</v>
      </c>
      <c r="BB52" s="4">
        <v>500516.2</v>
      </c>
      <c r="BC52" s="4">
        <v>465657.15</v>
      </c>
      <c r="BD52" s="5">
        <v>0</v>
      </c>
      <c r="BE52" s="4">
        <v>42282.55</v>
      </c>
      <c r="BF52" s="4">
        <v>4738755.76</v>
      </c>
      <c r="BG52" s="10"/>
      <c r="BH52" s="4">
        <v>1633549.21</v>
      </c>
      <c r="BI52" s="4">
        <v>148329.35</v>
      </c>
      <c r="BJ52" s="4">
        <v>5512178.4199999999</v>
      </c>
      <c r="BK52" s="4">
        <v>500516.2</v>
      </c>
      <c r="BL52" s="4">
        <v>465657.15</v>
      </c>
      <c r="BM52" s="5">
        <v>0</v>
      </c>
      <c r="BN52" s="4">
        <v>42282.55</v>
      </c>
      <c r="BO52" s="4">
        <v>4738755.76</v>
      </c>
      <c r="BP52" s="10"/>
      <c r="BQ52" s="4">
        <v>1633549.21</v>
      </c>
      <c r="BR52" s="4">
        <v>148329.35</v>
      </c>
      <c r="BS52" s="4">
        <v>5512178.4199999999</v>
      </c>
      <c r="BT52" s="4">
        <v>500516.2</v>
      </c>
      <c r="BU52" s="4">
        <v>465657.15</v>
      </c>
      <c r="BV52" s="5">
        <v>0</v>
      </c>
      <c r="BW52" s="4">
        <v>42282.55</v>
      </c>
      <c r="BX52" s="4">
        <v>4738755.76</v>
      </c>
      <c r="BY52" s="10"/>
      <c r="BZ52" s="4">
        <v>1633549.21</v>
      </c>
      <c r="CA52" s="4">
        <v>148329.35</v>
      </c>
      <c r="CB52" s="4">
        <v>5512178.4199999999</v>
      </c>
      <c r="CC52" s="4">
        <v>500516.2</v>
      </c>
      <c r="CD52" s="4">
        <v>465657.15</v>
      </c>
      <c r="CE52" s="5">
        <v>0</v>
      </c>
      <c r="CF52" s="4">
        <v>42282.55</v>
      </c>
      <c r="CG52" s="4">
        <v>4738755.76</v>
      </c>
      <c r="CH52" s="10"/>
      <c r="CI52" s="4">
        <v>1633549.21</v>
      </c>
      <c r="CJ52" s="4">
        <v>148329.35</v>
      </c>
      <c r="CK52" s="4">
        <v>5512178.4199999999</v>
      </c>
      <c r="CL52" s="4">
        <v>500516.2</v>
      </c>
      <c r="CM52" s="4">
        <v>465657.15</v>
      </c>
      <c r="CN52" s="5">
        <v>0</v>
      </c>
      <c r="CO52" s="4">
        <v>42282.55</v>
      </c>
      <c r="CP52" s="4">
        <v>4738755.76</v>
      </c>
      <c r="CQ52" s="10"/>
      <c r="CR52" s="4">
        <v>1633549.21</v>
      </c>
      <c r="CS52" s="4">
        <v>148329.35</v>
      </c>
      <c r="CT52" s="4">
        <v>5512178.4199999999</v>
      </c>
      <c r="CU52" s="4">
        <v>500516.2</v>
      </c>
      <c r="CV52" s="4">
        <v>465657.15</v>
      </c>
      <c r="CW52" s="5">
        <v>0</v>
      </c>
      <c r="CX52" s="4">
        <v>42282.55</v>
      </c>
      <c r="CY52" s="4">
        <v>4738755.76</v>
      </c>
      <c r="CZ52" s="10"/>
      <c r="DA52" s="4">
        <v>921885.9</v>
      </c>
      <c r="DB52" s="4">
        <v>83708.98</v>
      </c>
      <c r="DC52" s="4">
        <v>6547943.2599999998</v>
      </c>
      <c r="DD52" s="4">
        <v>594565.6</v>
      </c>
      <c r="DE52" s="4">
        <v>885381.2</v>
      </c>
      <c r="DF52" s="5">
        <v>0</v>
      </c>
      <c r="DG52" s="4">
        <v>80394.28</v>
      </c>
      <c r="DH52" s="4">
        <v>7102689.459999999</v>
      </c>
      <c r="DI52" s="10"/>
    </row>
    <row r="53" spans="1:113">
      <c r="A53" s="235" t="str">
        <f>INDEX(Map!$A$6:$B$70,MATCH('FY09 Essbase'!C53,Map!$A$6:$A$70,0),2)</f>
        <v>098DIV</v>
      </c>
      <c r="B53" s="17"/>
      <c r="C53" s="3" t="s">
        <v>95</v>
      </c>
      <c r="D53" s="3" t="s">
        <v>53</v>
      </c>
      <c r="E53" s="10"/>
      <c r="F53" s="5">
        <v>-97930.58</v>
      </c>
      <c r="G53" s="5">
        <v>-13554.2</v>
      </c>
      <c r="H53" s="5">
        <v>1069298.5900000001</v>
      </c>
      <c r="I53" s="5">
        <v>147997.59</v>
      </c>
      <c r="J53" s="4">
        <v>101168.77</v>
      </c>
      <c r="K53" s="5">
        <v>0</v>
      </c>
      <c r="L53" s="4">
        <v>14002.39</v>
      </c>
      <c r="M53" s="4">
        <v>1443952.12</v>
      </c>
      <c r="N53" s="10"/>
      <c r="O53" s="5">
        <v>-97930.58</v>
      </c>
      <c r="P53" s="5">
        <v>-13554.2</v>
      </c>
      <c r="Q53" s="5">
        <v>1069298.5900000001</v>
      </c>
      <c r="R53" s="5">
        <v>147997.59</v>
      </c>
      <c r="S53" s="4">
        <v>101168.77</v>
      </c>
      <c r="T53" s="5">
        <v>0</v>
      </c>
      <c r="U53" s="4">
        <v>14002.39</v>
      </c>
      <c r="V53" s="4">
        <v>1443952.12</v>
      </c>
      <c r="W53" s="10"/>
      <c r="X53" s="5">
        <v>-97930.58</v>
      </c>
      <c r="Y53" s="5">
        <v>-13554.2</v>
      </c>
      <c r="Z53" s="5">
        <v>1069298.5900000001</v>
      </c>
      <c r="AA53" s="5">
        <v>147997.59</v>
      </c>
      <c r="AB53" s="4">
        <v>101168.77</v>
      </c>
      <c r="AC53" s="5">
        <v>0</v>
      </c>
      <c r="AD53" s="4">
        <v>14002.39</v>
      </c>
      <c r="AE53" s="4">
        <v>1443952.12</v>
      </c>
      <c r="AF53" s="10"/>
      <c r="AG53" s="5">
        <v>-97930.58</v>
      </c>
      <c r="AH53" s="5">
        <v>-13554.2</v>
      </c>
      <c r="AI53" s="5">
        <v>1069298.5900000001</v>
      </c>
      <c r="AJ53" s="5">
        <v>147997.59</v>
      </c>
      <c r="AK53" s="4">
        <v>101168.77</v>
      </c>
      <c r="AL53" s="5">
        <v>0</v>
      </c>
      <c r="AM53" s="4">
        <v>14002.39</v>
      </c>
      <c r="AN53" s="4">
        <v>1443952.12</v>
      </c>
      <c r="AO53" s="10"/>
      <c r="AP53" s="5">
        <v>-97930.58</v>
      </c>
      <c r="AQ53" s="5">
        <v>-13554.2</v>
      </c>
      <c r="AR53" s="5">
        <v>1069298.5900000001</v>
      </c>
      <c r="AS53" s="5">
        <v>147997.59</v>
      </c>
      <c r="AT53" s="4">
        <v>101168.77</v>
      </c>
      <c r="AU53" s="5">
        <v>0</v>
      </c>
      <c r="AV53" s="4">
        <v>14002.39</v>
      </c>
      <c r="AW53" s="4">
        <v>1443952.12</v>
      </c>
      <c r="AX53" s="10"/>
      <c r="AY53" s="5">
        <v>-99514.84</v>
      </c>
      <c r="AZ53" s="5">
        <v>-9036.1299999999992</v>
      </c>
      <c r="BA53" s="5">
        <v>1086597.01</v>
      </c>
      <c r="BB53" s="5">
        <v>98665.06</v>
      </c>
      <c r="BC53" s="4">
        <v>102805.41</v>
      </c>
      <c r="BD53" s="5">
        <v>0</v>
      </c>
      <c r="BE53" s="4">
        <v>9334.93</v>
      </c>
      <c r="BF53" s="4">
        <v>1405953.3800000001</v>
      </c>
      <c r="BG53" s="10"/>
      <c r="BH53" s="5">
        <v>-99514.84</v>
      </c>
      <c r="BI53" s="5">
        <v>-9036.1299999999992</v>
      </c>
      <c r="BJ53" s="5">
        <v>1086597.01</v>
      </c>
      <c r="BK53" s="5">
        <v>98665.06</v>
      </c>
      <c r="BL53" s="4">
        <v>102805.41</v>
      </c>
      <c r="BM53" s="5">
        <v>0</v>
      </c>
      <c r="BN53" s="4">
        <v>9334.93</v>
      </c>
      <c r="BO53" s="4">
        <v>1405953.3800000001</v>
      </c>
      <c r="BP53" s="10"/>
      <c r="BQ53" s="5">
        <v>-99514.84</v>
      </c>
      <c r="BR53" s="5">
        <v>-9036.1299999999992</v>
      </c>
      <c r="BS53" s="5">
        <v>1086597.01</v>
      </c>
      <c r="BT53" s="5">
        <v>98665.06</v>
      </c>
      <c r="BU53" s="4">
        <v>102805.41</v>
      </c>
      <c r="BV53" s="5">
        <v>0</v>
      </c>
      <c r="BW53" s="4">
        <v>9334.93</v>
      </c>
      <c r="BX53" s="4">
        <v>1405953.3800000001</v>
      </c>
      <c r="BY53" s="10"/>
      <c r="BZ53" s="5">
        <v>-99514.84</v>
      </c>
      <c r="CA53" s="5">
        <v>-9036.1299999999992</v>
      </c>
      <c r="CB53" s="5">
        <v>1086597.01</v>
      </c>
      <c r="CC53" s="5">
        <v>98665.06</v>
      </c>
      <c r="CD53" s="4">
        <v>102805.41</v>
      </c>
      <c r="CE53" s="5">
        <v>0</v>
      </c>
      <c r="CF53" s="4">
        <v>9334.93</v>
      </c>
      <c r="CG53" s="4">
        <v>1405953.3800000001</v>
      </c>
      <c r="CH53" s="10"/>
      <c r="CI53" s="5">
        <v>-99514.84</v>
      </c>
      <c r="CJ53" s="5">
        <v>-9036.1299999999992</v>
      </c>
      <c r="CK53" s="5">
        <v>1086597.01</v>
      </c>
      <c r="CL53" s="5">
        <v>98665.06</v>
      </c>
      <c r="CM53" s="4">
        <v>102805.41</v>
      </c>
      <c r="CN53" s="5">
        <v>0</v>
      </c>
      <c r="CO53" s="4">
        <v>9334.93</v>
      </c>
      <c r="CP53" s="4">
        <v>1405953.3800000001</v>
      </c>
      <c r="CQ53" s="10"/>
      <c r="CR53" s="5">
        <v>-99514.84</v>
      </c>
      <c r="CS53" s="5">
        <v>-9036.1299999999992</v>
      </c>
      <c r="CT53" s="5">
        <v>1086597.01</v>
      </c>
      <c r="CU53" s="5">
        <v>98665.06</v>
      </c>
      <c r="CV53" s="4">
        <v>102805.41</v>
      </c>
      <c r="CW53" s="5">
        <v>0</v>
      </c>
      <c r="CX53" s="4">
        <v>9334.93</v>
      </c>
      <c r="CY53" s="4">
        <v>1405953.3800000001</v>
      </c>
      <c r="CZ53" s="10"/>
      <c r="DA53" s="5">
        <v>-299578.05</v>
      </c>
      <c r="DB53" s="5">
        <v>-27202.25</v>
      </c>
      <c r="DC53" s="5">
        <v>908915.57</v>
      </c>
      <c r="DD53" s="5">
        <v>82531.25</v>
      </c>
      <c r="DE53" s="4">
        <v>47446.62</v>
      </c>
      <c r="DF53" s="5">
        <v>0</v>
      </c>
      <c r="DG53" s="4">
        <v>4308.24</v>
      </c>
      <c r="DH53" s="4">
        <v>1369981.98</v>
      </c>
      <c r="DI53" s="10"/>
    </row>
    <row r="54" spans="1:113">
      <c r="A54" s="235" t="str">
        <f>INDEX(Map!$A$6:$B$70,MATCH('FY09 Essbase'!C54,Map!$A$6:$A$70,0),2)</f>
        <v>099DIV</v>
      </c>
      <c r="B54" s="17"/>
      <c r="C54" s="3" t="s">
        <v>100</v>
      </c>
      <c r="D54" s="3" t="s">
        <v>58</v>
      </c>
      <c r="E54" s="10"/>
      <c r="F54" s="5">
        <v>0</v>
      </c>
      <c r="G54" s="5">
        <v>0</v>
      </c>
      <c r="H54" s="4">
        <v>306949.46000000002</v>
      </c>
      <c r="I54" s="4">
        <v>42483.72</v>
      </c>
      <c r="J54" s="5">
        <v>0</v>
      </c>
      <c r="K54" s="5">
        <v>0</v>
      </c>
      <c r="L54" s="5">
        <v>0</v>
      </c>
      <c r="M54" s="4">
        <v>349433.18000000005</v>
      </c>
      <c r="N54" s="10"/>
      <c r="O54" s="5">
        <v>0</v>
      </c>
      <c r="P54" s="5">
        <v>0</v>
      </c>
      <c r="Q54" s="4">
        <v>306949.46000000002</v>
      </c>
      <c r="R54" s="4">
        <v>42483.72</v>
      </c>
      <c r="S54" s="5">
        <v>0</v>
      </c>
      <c r="T54" s="5">
        <v>0</v>
      </c>
      <c r="U54" s="5">
        <v>0</v>
      </c>
      <c r="V54" s="4">
        <v>349433.18000000005</v>
      </c>
      <c r="W54" s="10"/>
      <c r="X54" s="5">
        <v>0</v>
      </c>
      <c r="Y54" s="5">
        <v>0</v>
      </c>
      <c r="Z54" s="4">
        <v>306949.46000000002</v>
      </c>
      <c r="AA54" s="4">
        <v>42483.72</v>
      </c>
      <c r="AB54" s="5">
        <v>0</v>
      </c>
      <c r="AC54" s="5">
        <v>0</v>
      </c>
      <c r="AD54" s="5">
        <v>0</v>
      </c>
      <c r="AE54" s="4">
        <v>349433.18000000005</v>
      </c>
      <c r="AF54" s="10"/>
      <c r="AG54" s="5">
        <v>0</v>
      </c>
      <c r="AH54" s="5">
        <v>0</v>
      </c>
      <c r="AI54" s="4">
        <v>306949.46000000002</v>
      </c>
      <c r="AJ54" s="4">
        <v>42483.72</v>
      </c>
      <c r="AK54" s="5">
        <v>0</v>
      </c>
      <c r="AL54" s="5">
        <v>0</v>
      </c>
      <c r="AM54" s="5">
        <v>0</v>
      </c>
      <c r="AN54" s="4">
        <v>349433.18000000005</v>
      </c>
      <c r="AO54" s="10"/>
      <c r="AP54" s="5">
        <v>0</v>
      </c>
      <c r="AQ54" s="5">
        <v>0</v>
      </c>
      <c r="AR54" s="4">
        <v>306949.46000000002</v>
      </c>
      <c r="AS54" s="4">
        <v>42483.72</v>
      </c>
      <c r="AT54" s="5">
        <v>0</v>
      </c>
      <c r="AU54" s="5">
        <v>0</v>
      </c>
      <c r="AV54" s="5">
        <v>0</v>
      </c>
      <c r="AW54" s="4">
        <v>349433.18000000005</v>
      </c>
      <c r="AX54" s="10"/>
      <c r="AY54" s="5">
        <v>0</v>
      </c>
      <c r="AZ54" s="5">
        <v>0</v>
      </c>
      <c r="BA54" s="4">
        <v>311915.09000000003</v>
      </c>
      <c r="BB54" s="4">
        <v>28322.48</v>
      </c>
      <c r="BC54" s="5">
        <v>0</v>
      </c>
      <c r="BD54" s="5">
        <v>0</v>
      </c>
      <c r="BE54" s="5">
        <v>0</v>
      </c>
      <c r="BF54" s="4">
        <v>340237.57</v>
      </c>
      <c r="BG54" s="10"/>
      <c r="BH54" s="5">
        <v>0</v>
      </c>
      <c r="BI54" s="5">
        <v>0</v>
      </c>
      <c r="BJ54" s="4">
        <v>311915.09000000003</v>
      </c>
      <c r="BK54" s="4">
        <v>28322.48</v>
      </c>
      <c r="BL54" s="5">
        <v>0</v>
      </c>
      <c r="BM54" s="5">
        <v>0</v>
      </c>
      <c r="BN54" s="5">
        <v>0</v>
      </c>
      <c r="BO54" s="4">
        <v>340237.57</v>
      </c>
      <c r="BP54" s="10"/>
      <c r="BQ54" s="5">
        <v>0</v>
      </c>
      <c r="BR54" s="5">
        <v>0</v>
      </c>
      <c r="BS54" s="4">
        <v>311915.09000000003</v>
      </c>
      <c r="BT54" s="4">
        <v>28322.48</v>
      </c>
      <c r="BU54" s="5">
        <v>0</v>
      </c>
      <c r="BV54" s="5">
        <v>0</v>
      </c>
      <c r="BW54" s="5">
        <v>0</v>
      </c>
      <c r="BX54" s="4">
        <v>340237.57</v>
      </c>
      <c r="BY54" s="10"/>
      <c r="BZ54" s="5">
        <v>0</v>
      </c>
      <c r="CA54" s="5">
        <v>0</v>
      </c>
      <c r="CB54" s="4">
        <v>311915.09000000003</v>
      </c>
      <c r="CC54" s="4">
        <v>28322.48</v>
      </c>
      <c r="CD54" s="5">
        <v>0</v>
      </c>
      <c r="CE54" s="5">
        <v>0</v>
      </c>
      <c r="CF54" s="5">
        <v>0</v>
      </c>
      <c r="CG54" s="4">
        <v>340237.57</v>
      </c>
      <c r="CH54" s="10"/>
      <c r="CI54" s="5">
        <v>0</v>
      </c>
      <c r="CJ54" s="5">
        <v>0</v>
      </c>
      <c r="CK54" s="4">
        <v>311915.09000000003</v>
      </c>
      <c r="CL54" s="4">
        <v>28322.48</v>
      </c>
      <c r="CM54" s="5">
        <v>0</v>
      </c>
      <c r="CN54" s="5">
        <v>0</v>
      </c>
      <c r="CO54" s="5">
        <v>0</v>
      </c>
      <c r="CP54" s="4">
        <v>340237.57</v>
      </c>
      <c r="CQ54" s="10"/>
      <c r="CR54" s="5">
        <v>0</v>
      </c>
      <c r="CS54" s="5">
        <v>0</v>
      </c>
      <c r="CT54" s="4">
        <v>311915.09000000003</v>
      </c>
      <c r="CU54" s="4">
        <v>28322.48</v>
      </c>
      <c r="CV54" s="5">
        <v>0</v>
      </c>
      <c r="CW54" s="5">
        <v>0</v>
      </c>
      <c r="CX54" s="5">
        <v>0</v>
      </c>
      <c r="CY54" s="4">
        <v>340237.57</v>
      </c>
      <c r="CZ54" s="10"/>
      <c r="DA54" s="4">
        <v>367000.15</v>
      </c>
      <c r="DB54" s="4">
        <v>33324.31</v>
      </c>
      <c r="DC54" s="4">
        <v>548160.09</v>
      </c>
      <c r="DD54" s="4">
        <v>49773.97</v>
      </c>
      <c r="DE54" s="5">
        <v>0</v>
      </c>
      <c r="DF54" s="5">
        <v>0</v>
      </c>
      <c r="DG54" s="5">
        <v>0</v>
      </c>
      <c r="DH54" s="4">
        <v>197609.59999999995</v>
      </c>
      <c r="DI54" s="10"/>
    </row>
    <row r="55" spans="1:113">
      <c r="A55" s="235" t="str">
        <f>INDEX(Map!$A$6:$B$70,MATCH('FY09 Essbase'!C55,Map!$A$6:$A$70,0),2)</f>
        <v>107DIV</v>
      </c>
      <c r="B55" s="17"/>
      <c r="C55" s="3" t="s">
        <v>73</v>
      </c>
      <c r="D55" s="3" t="s">
        <v>31</v>
      </c>
      <c r="E55" s="10"/>
      <c r="F55" s="5">
        <v>2358688.7000000002</v>
      </c>
      <c r="G55" s="5">
        <v>761028.08</v>
      </c>
      <c r="H55" s="5">
        <v>-134316.78</v>
      </c>
      <c r="I55" s="5">
        <v>-18590.28</v>
      </c>
      <c r="J55" s="5">
        <v>304069.77</v>
      </c>
      <c r="K55" s="5">
        <v>0</v>
      </c>
      <c r="L55" s="5">
        <v>42085.15</v>
      </c>
      <c r="M55" s="5">
        <v>-2926468.92</v>
      </c>
      <c r="N55" s="10"/>
      <c r="O55" s="5">
        <v>2358688.7000000002</v>
      </c>
      <c r="P55" s="5">
        <v>761028.08</v>
      </c>
      <c r="Q55" s="5">
        <v>-134316.78</v>
      </c>
      <c r="R55" s="5">
        <v>-18590.28</v>
      </c>
      <c r="S55" s="5">
        <v>304069.77</v>
      </c>
      <c r="T55" s="5">
        <v>0</v>
      </c>
      <c r="U55" s="5">
        <v>42085.15</v>
      </c>
      <c r="V55" s="5">
        <v>-2926468.92</v>
      </c>
      <c r="W55" s="10"/>
      <c r="X55" s="5">
        <v>2358688.7000000002</v>
      </c>
      <c r="Y55" s="5">
        <v>761028.08</v>
      </c>
      <c r="Z55" s="5">
        <v>4036754.22</v>
      </c>
      <c r="AA55" s="5">
        <v>338929.72</v>
      </c>
      <c r="AB55" s="5">
        <v>304069.77</v>
      </c>
      <c r="AC55" s="5">
        <v>0</v>
      </c>
      <c r="AD55" s="5">
        <v>42085.15</v>
      </c>
      <c r="AE55" s="5">
        <v>1602122.0799999998</v>
      </c>
      <c r="AF55" s="10"/>
      <c r="AG55" s="5">
        <v>2358688.7000000002</v>
      </c>
      <c r="AH55" s="5">
        <v>761028.08</v>
      </c>
      <c r="AI55" s="5">
        <v>4036754.22</v>
      </c>
      <c r="AJ55" s="5">
        <v>338929.72</v>
      </c>
      <c r="AK55" s="5">
        <v>304069.77</v>
      </c>
      <c r="AL55" s="5">
        <v>0</v>
      </c>
      <c r="AM55" s="5">
        <v>42085.15</v>
      </c>
      <c r="AN55" s="5">
        <v>1602122.0799999998</v>
      </c>
      <c r="AO55" s="10"/>
      <c r="AP55" s="5">
        <v>2358688.7000000002</v>
      </c>
      <c r="AQ55" s="5">
        <v>761028.08</v>
      </c>
      <c r="AR55" s="5">
        <v>4036754.22</v>
      </c>
      <c r="AS55" s="5">
        <v>338929.72</v>
      </c>
      <c r="AT55" s="5">
        <v>304069.77</v>
      </c>
      <c r="AU55" s="5">
        <v>0</v>
      </c>
      <c r="AV55" s="5">
        <v>42085.15</v>
      </c>
      <c r="AW55" s="5">
        <v>1602122.0799999998</v>
      </c>
      <c r="AX55" s="10"/>
      <c r="AY55" s="5">
        <v>2399192.92</v>
      </c>
      <c r="AZ55" s="5">
        <v>645516.05000000005</v>
      </c>
      <c r="BA55" s="5">
        <v>15673529.33</v>
      </c>
      <c r="BB55" s="5">
        <v>891036.48</v>
      </c>
      <c r="BC55" s="5">
        <v>308988.81</v>
      </c>
      <c r="BD55" s="5">
        <v>0</v>
      </c>
      <c r="BE55" s="5">
        <v>28056.77</v>
      </c>
      <c r="BF55" s="5">
        <v>13856902.420000002</v>
      </c>
      <c r="BG55" s="10"/>
      <c r="BH55" s="5">
        <v>2399192.92</v>
      </c>
      <c r="BI55" s="5">
        <v>645516.05000000005</v>
      </c>
      <c r="BJ55" s="5">
        <v>15673529.33</v>
      </c>
      <c r="BK55" s="5">
        <v>891036.48</v>
      </c>
      <c r="BL55" s="5">
        <v>308988.81</v>
      </c>
      <c r="BM55" s="5">
        <v>0</v>
      </c>
      <c r="BN55" s="5">
        <v>28056.77</v>
      </c>
      <c r="BO55" s="5">
        <v>13856902.420000002</v>
      </c>
      <c r="BP55" s="10"/>
      <c r="BQ55" s="5">
        <v>2399192.92</v>
      </c>
      <c r="BR55" s="5">
        <v>645516.05000000005</v>
      </c>
      <c r="BS55" s="5">
        <v>15673529.33</v>
      </c>
      <c r="BT55" s="5">
        <v>891036.48</v>
      </c>
      <c r="BU55" s="5">
        <v>308988.81</v>
      </c>
      <c r="BV55" s="5">
        <v>0</v>
      </c>
      <c r="BW55" s="5">
        <v>28056.77</v>
      </c>
      <c r="BX55" s="5">
        <v>13856902.420000002</v>
      </c>
      <c r="BY55" s="10"/>
      <c r="BZ55" s="5">
        <v>2399192.92</v>
      </c>
      <c r="CA55" s="5">
        <v>645516.05000000005</v>
      </c>
      <c r="CB55" s="4">
        <v>11500030.33</v>
      </c>
      <c r="CC55" s="4">
        <v>652550.48</v>
      </c>
      <c r="CD55" s="5">
        <v>308988.81</v>
      </c>
      <c r="CE55" s="5">
        <v>0</v>
      </c>
      <c r="CF55" s="5">
        <v>28056.77</v>
      </c>
      <c r="CG55" s="4">
        <v>9444917.4200000018</v>
      </c>
      <c r="CH55" s="10"/>
      <c r="CI55" s="5">
        <v>2399192.92</v>
      </c>
      <c r="CJ55" s="5">
        <v>645516.05000000005</v>
      </c>
      <c r="CK55" s="4">
        <v>11500030.33</v>
      </c>
      <c r="CL55" s="4">
        <v>652550.48</v>
      </c>
      <c r="CM55" s="5">
        <v>308988.81</v>
      </c>
      <c r="CN55" s="5">
        <v>0</v>
      </c>
      <c r="CO55" s="5">
        <v>28056.77</v>
      </c>
      <c r="CP55" s="4">
        <v>9444917.4200000018</v>
      </c>
      <c r="CQ55" s="10"/>
      <c r="CR55" s="5">
        <v>2399192.92</v>
      </c>
      <c r="CS55" s="5">
        <v>645516.05000000005</v>
      </c>
      <c r="CT55" s="4">
        <v>11500030.33</v>
      </c>
      <c r="CU55" s="4">
        <v>652550.48</v>
      </c>
      <c r="CV55" s="5">
        <v>308988.81</v>
      </c>
      <c r="CW55" s="5">
        <v>0</v>
      </c>
      <c r="CX55" s="5">
        <v>28056.77</v>
      </c>
      <c r="CY55" s="4">
        <v>9444917.4200000018</v>
      </c>
      <c r="CZ55" s="10"/>
      <c r="DA55" s="5">
        <v>4028067.5</v>
      </c>
      <c r="DB55" s="5">
        <v>2146884.13</v>
      </c>
      <c r="DC55" s="4">
        <v>-145610.42000000001</v>
      </c>
      <c r="DD55" s="4">
        <v>-13221.7</v>
      </c>
      <c r="DE55" s="5">
        <v>1170650.58</v>
      </c>
      <c r="DF55" s="5">
        <v>0</v>
      </c>
      <c r="DG55" s="5">
        <v>49691.86</v>
      </c>
      <c r="DH55" s="4">
        <v>-5113441.3099999996</v>
      </c>
      <c r="DI55" s="10"/>
    </row>
    <row r="56" spans="1:113">
      <c r="A56" s="235" t="str">
        <f>INDEX(Map!$A$6:$B$70,MATCH('FY09 Essbase'!C56,Map!$A$6:$A$70,0),2)</f>
        <v>170DIV</v>
      </c>
      <c r="B56" s="17"/>
      <c r="C56" s="3" t="s">
        <v>103</v>
      </c>
      <c r="D56" s="3" t="s">
        <v>61</v>
      </c>
      <c r="E56" s="10"/>
      <c r="F56" s="4">
        <v>7018942.7800000003</v>
      </c>
      <c r="G56" s="4">
        <v>971465.42</v>
      </c>
      <c r="H56" s="4">
        <v>30742953.960000001</v>
      </c>
      <c r="I56" s="4">
        <v>4255016.4000000004</v>
      </c>
      <c r="J56" s="4">
        <v>5681826.4400000004</v>
      </c>
      <c r="K56" s="5">
        <v>0</v>
      </c>
      <c r="L56" s="4">
        <v>786400.18</v>
      </c>
      <c r="M56" s="4">
        <v>33475788.780000001</v>
      </c>
      <c r="N56" s="10"/>
      <c r="O56" s="4">
        <v>7018942.7800000003</v>
      </c>
      <c r="P56" s="4">
        <v>971465.42</v>
      </c>
      <c r="Q56" s="4">
        <v>30742953.960000001</v>
      </c>
      <c r="R56" s="4">
        <v>4255016.4000000004</v>
      </c>
      <c r="S56" s="4">
        <v>5681826.4400000004</v>
      </c>
      <c r="T56" s="5">
        <v>0</v>
      </c>
      <c r="U56" s="4">
        <v>786400.18</v>
      </c>
      <c r="V56" s="4">
        <v>33475788.780000001</v>
      </c>
      <c r="W56" s="10"/>
      <c r="X56" s="4">
        <v>7074381.7800000003</v>
      </c>
      <c r="Y56" s="4">
        <v>979138.42</v>
      </c>
      <c r="Z56" s="4">
        <v>33148188.960000001</v>
      </c>
      <c r="AA56" s="4">
        <v>4461179.4000000004</v>
      </c>
      <c r="AB56" s="4">
        <v>5681826.4400000004</v>
      </c>
      <c r="AC56" s="5">
        <v>0</v>
      </c>
      <c r="AD56" s="4">
        <v>786400.18</v>
      </c>
      <c r="AE56" s="4">
        <v>36024074.780000001</v>
      </c>
      <c r="AF56" s="10"/>
      <c r="AG56" s="4">
        <v>7074381.7800000003</v>
      </c>
      <c r="AH56" s="4">
        <v>979138.42</v>
      </c>
      <c r="AI56" s="4">
        <v>33148188.960000001</v>
      </c>
      <c r="AJ56" s="4">
        <v>4461179.4000000004</v>
      </c>
      <c r="AK56" s="4">
        <v>5681826.4400000004</v>
      </c>
      <c r="AL56" s="5">
        <v>0</v>
      </c>
      <c r="AM56" s="4">
        <v>786400.18</v>
      </c>
      <c r="AN56" s="4">
        <v>36024074.780000001</v>
      </c>
      <c r="AO56" s="10"/>
      <c r="AP56" s="4">
        <v>7074381.7800000003</v>
      </c>
      <c r="AQ56" s="4">
        <v>979138.42</v>
      </c>
      <c r="AR56" s="4">
        <v>33148188.960000001</v>
      </c>
      <c r="AS56" s="4">
        <v>4461179.4000000004</v>
      </c>
      <c r="AT56" s="4">
        <v>5681826.4400000004</v>
      </c>
      <c r="AU56" s="5">
        <v>0</v>
      </c>
      <c r="AV56" s="4">
        <v>786400.18</v>
      </c>
      <c r="AW56" s="4">
        <v>36024074.780000001</v>
      </c>
      <c r="AX56" s="10"/>
      <c r="AY56" s="4">
        <v>7188826.6900000004</v>
      </c>
      <c r="AZ56" s="4">
        <v>652758.61</v>
      </c>
      <c r="BA56" s="4">
        <v>42974183.539999999</v>
      </c>
      <c r="BB56" s="4">
        <v>3507185.6</v>
      </c>
      <c r="BC56" s="4">
        <v>5773743.3399999999</v>
      </c>
      <c r="BD56" s="5">
        <v>0</v>
      </c>
      <c r="BE56" s="4">
        <v>524266.79</v>
      </c>
      <c r="BF56" s="4">
        <v>44937793.969999999</v>
      </c>
      <c r="BG56" s="10"/>
      <c r="BH56" s="4">
        <v>7188826.6900000004</v>
      </c>
      <c r="BI56" s="4">
        <v>652758.61</v>
      </c>
      <c r="BJ56" s="4">
        <v>42974183.539999999</v>
      </c>
      <c r="BK56" s="4">
        <v>3507185.6</v>
      </c>
      <c r="BL56" s="4">
        <v>5773743.3399999999</v>
      </c>
      <c r="BM56" s="5">
        <v>0</v>
      </c>
      <c r="BN56" s="4">
        <v>524266.79</v>
      </c>
      <c r="BO56" s="4">
        <v>44937793.969999999</v>
      </c>
      <c r="BP56" s="10"/>
      <c r="BQ56" s="4">
        <v>7188826.6900000004</v>
      </c>
      <c r="BR56" s="4">
        <v>652758.61</v>
      </c>
      <c r="BS56" s="4">
        <v>42974183.539999999</v>
      </c>
      <c r="BT56" s="4">
        <v>3507185.6</v>
      </c>
      <c r="BU56" s="4">
        <v>5773743.3399999999</v>
      </c>
      <c r="BV56" s="5">
        <v>0</v>
      </c>
      <c r="BW56" s="4">
        <v>524266.79</v>
      </c>
      <c r="BX56" s="4">
        <v>44937793.969999999</v>
      </c>
      <c r="BY56" s="10"/>
      <c r="BZ56" s="4">
        <v>7188826.6900000004</v>
      </c>
      <c r="CA56" s="4">
        <v>652758.61</v>
      </c>
      <c r="CB56" s="4">
        <v>37110374.539999999</v>
      </c>
      <c r="CC56" s="4">
        <v>3172110.6</v>
      </c>
      <c r="CD56" s="4">
        <v>5773743.3399999999</v>
      </c>
      <c r="CE56" s="5">
        <v>0</v>
      </c>
      <c r="CF56" s="4">
        <v>524266.79</v>
      </c>
      <c r="CG56" s="4">
        <v>38738909.969999999</v>
      </c>
      <c r="CH56" s="10"/>
      <c r="CI56" s="4">
        <v>7188826.6900000004</v>
      </c>
      <c r="CJ56" s="4">
        <v>652758.61</v>
      </c>
      <c r="CK56" s="4">
        <v>37110374.539999999</v>
      </c>
      <c r="CL56" s="4">
        <v>3172110.6</v>
      </c>
      <c r="CM56" s="4">
        <v>5773743.3399999999</v>
      </c>
      <c r="CN56" s="5">
        <v>0</v>
      </c>
      <c r="CO56" s="4">
        <v>524266.79</v>
      </c>
      <c r="CP56" s="4">
        <v>38738909.969999999</v>
      </c>
      <c r="CQ56" s="10"/>
      <c r="CR56" s="4">
        <v>7188826.6900000004</v>
      </c>
      <c r="CS56" s="4">
        <v>652758.61</v>
      </c>
      <c r="CT56" s="4">
        <v>37110374.539999999</v>
      </c>
      <c r="CU56" s="4">
        <v>3172110.6</v>
      </c>
      <c r="CV56" s="4">
        <v>5773743.3399999999</v>
      </c>
      <c r="CW56" s="5">
        <v>0</v>
      </c>
      <c r="CX56" s="4">
        <v>524266.79</v>
      </c>
      <c r="CY56" s="4">
        <v>38738909.969999999</v>
      </c>
      <c r="CZ56" s="10"/>
      <c r="DA56" s="4">
        <v>6472334.5599999996</v>
      </c>
      <c r="DB56" s="4">
        <v>596432.18999999994</v>
      </c>
      <c r="DC56" s="4">
        <v>37681669.840000004</v>
      </c>
      <c r="DD56" s="4">
        <v>1383920.63</v>
      </c>
      <c r="DE56" s="4">
        <v>5586385.5499999998</v>
      </c>
      <c r="DF56" s="5">
        <v>0</v>
      </c>
      <c r="DG56" s="4">
        <v>506976.84</v>
      </c>
      <c r="DH56" s="4">
        <v>38090186.110000007</v>
      </c>
      <c r="DI56" s="10"/>
    </row>
    <row r="57" spans="1:113">
      <c r="A57" s="235" t="str">
        <f>INDEX(Map!$A$6:$B$70,MATCH('FY09 Essbase'!C57,Map!$A$6:$A$70,0),2)</f>
        <v>190DIV</v>
      </c>
      <c r="B57" s="17"/>
      <c r="C57" s="3" t="s">
        <v>101</v>
      </c>
      <c r="D57" s="3" t="s">
        <v>59</v>
      </c>
      <c r="E57" s="10"/>
      <c r="F57" s="4">
        <v>49264165.740000002</v>
      </c>
      <c r="G57" s="4">
        <v>6818467.5199999996</v>
      </c>
      <c r="H57" s="4">
        <v>64801408.140000001</v>
      </c>
      <c r="I57" s="4">
        <v>8968918.6799999997</v>
      </c>
      <c r="J57" s="4">
        <v>56096908.210000001</v>
      </c>
      <c r="K57" s="5">
        <v>0</v>
      </c>
      <c r="L57" s="4">
        <v>7764161.6500000004</v>
      </c>
      <c r="M57" s="4">
        <v>81548763.419999987</v>
      </c>
      <c r="N57" s="10"/>
      <c r="O57" s="4">
        <v>49264165.740000002</v>
      </c>
      <c r="P57" s="4">
        <v>6818467.5199999996</v>
      </c>
      <c r="Q57" s="4">
        <v>64801408.140000001</v>
      </c>
      <c r="R57" s="4">
        <v>8968918.6799999997</v>
      </c>
      <c r="S57" s="4">
        <v>56096908.210000001</v>
      </c>
      <c r="T57" s="5">
        <v>0</v>
      </c>
      <c r="U57" s="4">
        <v>7764161.6500000004</v>
      </c>
      <c r="V57" s="4">
        <v>81548763.419999987</v>
      </c>
      <c r="W57" s="10"/>
      <c r="X57" s="4">
        <v>49264165.740000002</v>
      </c>
      <c r="Y57" s="4">
        <v>6818467.5199999996</v>
      </c>
      <c r="Z57" s="4">
        <v>70975873.140000001</v>
      </c>
      <c r="AA57" s="4">
        <v>9498158.6799999997</v>
      </c>
      <c r="AB57" s="4">
        <v>56096908.210000001</v>
      </c>
      <c r="AC57" s="5">
        <v>0</v>
      </c>
      <c r="AD57" s="4">
        <v>7764161.6500000004</v>
      </c>
      <c r="AE57" s="4">
        <v>88252468.419999987</v>
      </c>
      <c r="AF57" s="10"/>
      <c r="AG57" s="4">
        <v>49264165.740000002</v>
      </c>
      <c r="AH57" s="4">
        <v>6818467.5199999996</v>
      </c>
      <c r="AI57" s="4">
        <v>70975873.140000001</v>
      </c>
      <c r="AJ57" s="4">
        <v>9498158.6799999997</v>
      </c>
      <c r="AK57" s="4">
        <v>56096908.210000001</v>
      </c>
      <c r="AL57" s="5">
        <v>0</v>
      </c>
      <c r="AM57" s="4">
        <v>7764161.6500000004</v>
      </c>
      <c r="AN57" s="4">
        <v>88252468.419999987</v>
      </c>
      <c r="AO57" s="10"/>
      <c r="AP57" s="4">
        <v>49264165.740000002</v>
      </c>
      <c r="AQ57" s="4">
        <v>6818467.5199999996</v>
      </c>
      <c r="AR57" s="4">
        <v>70975873.140000001</v>
      </c>
      <c r="AS57" s="4">
        <v>9498158.6799999997</v>
      </c>
      <c r="AT57" s="4">
        <v>56096908.210000001</v>
      </c>
      <c r="AU57" s="5">
        <v>0</v>
      </c>
      <c r="AV57" s="4">
        <v>7764161.6500000004</v>
      </c>
      <c r="AW57" s="4">
        <v>88252468.419999987</v>
      </c>
      <c r="AX57" s="10"/>
      <c r="AY57" s="4">
        <v>50061129.479999997</v>
      </c>
      <c r="AZ57" s="4">
        <v>4545645.01</v>
      </c>
      <c r="BA57" s="4">
        <v>101159789.31</v>
      </c>
      <c r="BB57" s="4">
        <v>7996997.1200000001</v>
      </c>
      <c r="BC57" s="4">
        <v>57004407.619999997</v>
      </c>
      <c r="BD57" s="5">
        <v>0</v>
      </c>
      <c r="BE57" s="4">
        <v>5176107.7699999996</v>
      </c>
      <c r="BF57" s="4">
        <v>116730527.33000001</v>
      </c>
      <c r="BG57" s="10"/>
      <c r="BH57" s="4">
        <v>50061129.479999997</v>
      </c>
      <c r="BI57" s="4">
        <v>4545645.01</v>
      </c>
      <c r="BJ57" s="4">
        <v>101159789.31</v>
      </c>
      <c r="BK57" s="4">
        <v>7996997.1200000001</v>
      </c>
      <c r="BL57" s="4">
        <v>57004407.619999997</v>
      </c>
      <c r="BM57" s="5">
        <v>0</v>
      </c>
      <c r="BN57" s="4">
        <v>5176107.7699999996</v>
      </c>
      <c r="BO57" s="4">
        <v>116730527.33000001</v>
      </c>
      <c r="BP57" s="10"/>
      <c r="BQ57" s="4">
        <v>50061129.479999997</v>
      </c>
      <c r="BR57" s="4">
        <v>4545645.01</v>
      </c>
      <c r="BS57" s="4">
        <v>101159789.31</v>
      </c>
      <c r="BT57" s="4">
        <v>7996997.1200000001</v>
      </c>
      <c r="BU57" s="4">
        <v>57004407.619999997</v>
      </c>
      <c r="BV57" s="5">
        <v>0</v>
      </c>
      <c r="BW57" s="4">
        <v>5176107.7699999996</v>
      </c>
      <c r="BX57" s="4">
        <v>116730527.33000001</v>
      </c>
      <c r="BY57" s="10"/>
      <c r="BZ57" s="4">
        <v>50061129.479999997</v>
      </c>
      <c r="CA57" s="4">
        <v>4545645.01</v>
      </c>
      <c r="CB57" s="4">
        <v>112213899.31</v>
      </c>
      <c r="CC57" s="4">
        <v>8628660.1199999992</v>
      </c>
      <c r="CD57" s="4">
        <v>57004407.619999997</v>
      </c>
      <c r="CE57" s="5">
        <v>0</v>
      </c>
      <c r="CF57" s="4">
        <v>5176107.7699999996</v>
      </c>
      <c r="CG57" s="4">
        <v>128416300.33000001</v>
      </c>
      <c r="CH57" s="10"/>
      <c r="CI57" s="4">
        <v>50061129.479999997</v>
      </c>
      <c r="CJ57" s="4">
        <v>4545645.01</v>
      </c>
      <c r="CK57" s="4">
        <v>112213899.31</v>
      </c>
      <c r="CL57" s="4">
        <v>8628660.1199999992</v>
      </c>
      <c r="CM57" s="4">
        <v>57004407.619999997</v>
      </c>
      <c r="CN57" s="5">
        <v>0</v>
      </c>
      <c r="CO57" s="4">
        <v>5176107.7699999996</v>
      </c>
      <c r="CP57" s="4">
        <v>128416300.33000001</v>
      </c>
      <c r="CQ57" s="10"/>
      <c r="CR57" s="4">
        <v>50061129.479999997</v>
      </c>
      <c r="CS57" s="4">
        <v>4545645.01</v>
      </c>
      <c r="CT57" s="4">
        <v>112213899.31</v>
      </c>
      <c r="CU57" s="4">
        <v>8628660.1199999992</v>
      </c>
      <c r="CV57" s="4">
        <v>57004407.619999997</v>
      </c>
      <c r="CW57" s="5">
        <v>0</v>
      </c>
      <c r="CX57" s="4">
        <v>5176107.7699999996</v>
      </c>
      <c r="CY57" s="4">
        <v>128416300.33000001</v>
      </c>
      <c r="CZ57" s="10"/>
      <c r="DA57" s="4">
        <v>35911698.619999997</v>
      </c>
      <c r="DB57" s="4">
        <v>3260849.99</v>
      </c>
      <c r="DC57" s="4">
        <v>106301383.61</v>
      </c>
      <c r="DD57" s="4">
        <v>9652366.1999999993</v>
      </c>
      <c r="DE57" s="4">
        <v>54165464.740000002</v>
      </c>
      <c r="DF57" s="5">
        <v>0</v>
      </c>
      <c r="DG57" s="4">
        <v>4918326.4000000004</v>
      </c>
      <c r="DH57" s="4">
        <v>135864992.34</v>
      </c>
      <c r="DI57" s="10"/>
    </row>
    <row r="58" spans="1:113">
      <c r="A58" s="235" t="str">
        <f>INDEX(Map!$A$6:$B$70,MATCH('FY09 Essbase'!C58,Map!$A$6:$A$70,0),2)</f>
        <v>700DIV</v>
      </c>
      <c r="B58" s="17"/>
      <c r="C58" s="3" t="s">
        <v>108</v>
      </c>
      <c r="D58" s="3" t="s">
        <v>66</v>
      </c>
      <c r="E58" s="10"/>
      <c r="F58" s="4">
        <v>1468585.14</v>
      </c>
      <c r="G58" s="4">
        <v>203261.34</v>
      </c>
      <c r="H58" s="4">
        <v>44040226.789999999</v>
      </c>
      <c r="I58" s="4">
        <v>6095441.8099999996</v>
      </c>
      <c r="J58" s="4">
        <v>12553917.58</v>
      </c>
      <c r="K58" s="5">
        <v>0</v>
      </c>
      <c r="L58" s="4">
        <v>1737540.42</v>
      </c>
      <c r="M58" s="4">
        <v>62755280.120000005</v>
      </c>
      <c r="N58" s="10"/>
      <c r="O58" s="4">
        <v>1468585.14</v>
      </c>
      <c r="P58" s="4">
        <v>203261.34</v>
      </c>
      <c r="Q58" s="4">
        <v>44040226.789999999</v>
      </c>
      <c r="R58" s="4">
        <v>6095441.8099999996</v>
      </c>
      <c r="S58" s="4">
        <v>12553917.58</v>
      </c>
      <c r="T58" s="5">
        <v>0</v>
      </c>
      <c r="U58" s="4">
        <v>1737540.42</v>
      </c>
      <c r="V58" s="4">
        <v>62755280.120000005</v>
      </c>
      <c r="W58" s="10"/>
      <c r="X58" s="4">
        <v>1468585.14</v>
      </c>
      <c r="Y58" s="4">
        <v>203261.34</v>
      </c>
      <c r="Z58" s="4">
        <v>46488073.789999999</v>
      </c>
      <c r="AA58" s="4">
        <v>6305256.8099999996</v>
      </c>
      <c r="AB58" s="4">
        <v>12553917.58</v>
      </c>
      <c r="AC58" s="5">
        <v>0</v>
      </c>
      <c r="AD58" s="4">
        <v>1737540.42</v>
      </c>
      <c r="AE58" s="4">
        <v>65412942.120000005</v>
      </c>
      <c r="AF58" s="10"/>
      <c r="AG58" s="4">
        <v>1468585.14</v>
      </c>
      <c r="AH58" s="4">
        <v>203261.34</v>
      </c>
      <c r="AI58" s="4">
        <v>46488073.789999999</v>
      </c>
      <c r="AJ58" s="4">
        <v>6305256.8099999996</v>
      </c>
      <c r="AK58" s="4">
        <v>12553917.58</v>
      </c>
      <c r="AL58" s="5">
        <v>0</v>
      </c>
      <c r="AM58" s="4">
        <v>1737540.42</v>
      </c>
      <c r="AN58" s="4">
        <v>65412942.120000005</v>
      </c>
      <c r="AO58" s="10"/>
      <c r="AP58" s="4">
        <v>1468585.14</v>
      </c>
      <c r="AQ58" s="4">
        <v>203261.34</v>
      </c>
      <c r="AR58" s="4">
        <v>46488073.789999999</v>
      </c>
      <c r="AS58" s="4">
        <v>6305256.8099999996</v>
      </c>
      <c r="AT58" s="4">
        <v>12553917.58</v>
      </c>
      <c r="AU58" s="5">
        <v>0</v>
      </c>
      <c r="AV58" s="4">
        <v>1737540.42</v>
      </c>
      <c r="AW58" s="4">
        <v>65412942.120000005</v>
      </c>
      <c r="AX58" s="10"/>
      <c r="AY58" s="4">
        <v>1492342.96</v>
      </c>
      <c r="AZ58" s="4">
        <v>135507.56</v>
      </c>
      <c r="BA58" s="4">
        <v>55687089.030000001</v>
      </c>
      <c r="BB58" s="4">
        <v>4688450.87</v>
      </c>
      <c r="BC58" s="4">
        <v>12757006.720000001</v>
      </c>
      <c r="BD58" s="5">
        <v>0</v>
      </c>
      <c r="BE58" s="4">
        <v>1158360.28</v>
      </c>
      <c r="BF58" s="4">
        <v>72663056.38000001</v>
      </c>
      <c r="BG58" s="10"/>
      <c r="BH58" s="4">
        <v>1492342.96</v>
      </c>
      <c r="BI58" s="4">
        <v>135507.56</v>
      </c>
      <c r="BJ58" s="4">
        <v>55687089.030000001</v>
      </c>
      <c r="BK58" s="4">
        <v>4688450.87</v>
      </c>
      <c r="BL58" s="4">
        <v>12757006.720000001</v>
      </c>
      <c r="BM58" s="5">
        <v>0</v>
      </c>
      <c r="BN58" s="4">
        <v>1158360.28</v>
      </c>
      <c r="BO58" s="4">
        <v>72663056.38000001</v>
      </c>
      <c r="BP58" s="10"/>
      <c r="BQ58" s="4">
        <v>1492342.96</v>
      </c>
      <c r="BR58" s="4">
        <v>135507.56</v>
      </c>
      <c r="BS58" s="4">
        <v>55687089.030000001</v>
      </c>
      <c r="BT58" s="4">
        <v>4688450.87</v>
      </c>
      <c r="BU58" s="4">
        <v>12757006.720000001</v>
      </c>
      <c r="BV58" s="5">
        <v>0</v>
      </c>
      <c r="BW58" s="4">
        <v>1158360.28</v>
      </c>
      <c r="BX58" s="4">
        <v>72663056.38000001</v>
      </c>
      <c r="BY58" s="10"/>
      <c r="BZ58" s="4">
        <v>1492342.96</v>
      </c>
      <c r="CA58" s="4">
        <v>135507.56</v>
      </c>
      <c r="CB58" s="4">
        <v>59903360.030000001</v>
      </c>
      <c r="CC58" s="4">
        <v>4929380.87</v>
      </c>
      <c r="CD58" s="4">
        <v>12757006.720000001</v>
      </c>
      <c r="CE58" s="5">
        <v>0</v>
      </c>
      <c r="CF58" s="4">
        <v>1158360.28</v>
      </c>
      <c r="CG58" s="4">
        <v>77120257.38000001</v>
      </c>
      <c r="CH58" s="10"/>
      <c r="CI58" s="4">
        <v>1492342.96</v>
      </c>
      <c r="CJ58" s="4">
        <v>135507.56</v>
      </c>
      <c r="CK58" s="4">
        <v>59903360.030000001</v>
      </c>
      <c r="CL58" s="4">
        <v>4929380.87</v>
      </c>
      <c r="CM58" s="4">
        <v>12757006.720000001</v>
      </c>
      <c r="CN58" s="5">
        <v>0</v>
      </c>
      <c r="CO58" s="4">
        <v>1158360.28</v>
      </c>
      <c r="CP58" s="4">
        <v>77120257.38000001</v>
      </c>
      <c r="CQ58" s="10"/>
      <c r="CR58" s="4">
        <v>1492342.96</v>
      </c>
      <c r="CS58" s="4">
        <v>135507.56</v>
      </c>
      <c r="CT58" s="4">
        <v>59903360.030000001</v>
      </c>
      <c r="CU58" s="4">
        <v>4929380.87</v>
      </c>
      <c r="CV58" s="4">
        <v>12757006.720000001</v>
      </c>
      <c r="CW58" s="5">
        <v>0</v>
      </c>
      <c r="CX58" s="4">
        <v>1158360.28</v>
      </c>
      <c r="CY58" s="4">
        <v>77120257.38000001</v>
      </c>
      <c r="CZ58" s="10"/>
      <c r="DA58" s="4">
        <v>1928461.9</v>
      </c>
      <c r="DB58" s="4">
        <v>175107.98</v>
      </c>
      <c r="DC58" s="4">
        <v>70469649.359999999</v>
      </c>
      <c r="DD58" s="4">
        <v>6398777.1200000001</v>
      </c>
      <c r="DE58" s="4">
        <v>15884979.880000001</v>
      </c>
      <c r="DF58" s="5">
        <v>0</v>
      </c>
      <c r="DG58" s="4">
        <v>1442386.15</v>
      </c>
      <c r="DH58" s="4">
        <v>92092222.63000001</v>
      </c>
      <c r="DI58" s="10"/>
    </row>
    <row r="59" spans="1:113">
      <c r="A59" s="235" t="str">
        <f>INDEX(Map!$A$6:$B$70,MATCH('FY09 Essbase'!C59,Map!$A$6:$A$70,0),2)</f>
        <v>830DIV</v>
      </c>
      <c r="B59" s="17"/>
      <c r="C59" s="3" t="s">
        <v>107</v>
      </c>
      <c r="D59" s="3" t="s">
        <v>65</v>
      </c>
      <c r="E59" s="10"/>
      <c r="F59" s="4">
        <v>0</v>
      </c>
      <c r="G59" s="4">
        <v>0</v>
      </c>
      <c r="H59" s="4">
        <v>0</v>
      </c>
      <c r="I59" s="4">
        <v>0</v>
      </c>
      <c r="J59" s="4">
        <v>154801.75</v>
      </c>
      <c r="K59" s="5">
        <v>0</v>
      </c>
      <c r="L59" s="4">
        <v>21425.53</v>
      </c>
      <c r="M59" s="4">
        <v>176227.28</v>
      </c>
      <c r="N59" s="10"/>
      <c r="O59" s="4">
        <v>0</v>
      </c>
      <c r="P59" s="4">
        <v>0</v>
      </c>
      <c r="Q59" s="4">
        <v>0</v>
      </c>
      <c r="R59" s="4">
        <v>0</v>
      </c>
      <c r="S59" s="4">
        <v>154801.75</v>
      </c>
      <c r="T59" s="5">
        <v>0</v>
      </c>
      <c r="U59" s="4">
        <v>21425.53</v>
      </c>
      <c r="V59" s="4">
        <v>176227.28</v>
      </c>
      <c r="W59" s="10"/>
      <c r="X59" s="4">
        <v>0</v>
      </c>
      <c r="Y59" s="4">
        <v>0</v>
      </c>
      <c r="Z59" s="4">
        <v>0</v>
      </c>
      <c r="AA59" s="4">
        <v>0</v>
      </c>
      <c r="AB59" s="4">
        <v>154801.75</v>
      </c>
      <c r="AC59" s="5">
        <v>0</v>
      </c>
      <c r="AD59" s="4">
        <v>21425.53</v>
      </c>
      <c r="AE59" s="4">
        <v>176227.28</v>
      </c>
      <c r="AF59" s="10"/>
      <c r="AG59" s="4">
        <v>0</v>
      </c>
      <c r="AH59" s="4">
        <v>0</v>
      </c>
      <c r="AI59" s="4">
        <v>0</v>
      </c>
      <c r="AJ59" s="4">
        <v>0</v>
      </c>
      <c r="AK59" s="4">
        <v>154801.75</v>
      </c>
      <c r="AL59" s="5">
        <v>0</v>
      </c>
      <c r="AM59" s="4">
        <v>21425.53</v>
      </c>
      <c r="AN59" s="4">
        <v>176227.28</v>
      </c>
      <c r="AO59" s="10"/>
      <c r="AP59" s="4">
        <v>0</v>
      </c>
      <c r="AQ59" s="4">
        <v>0</v>
      </c>
      <c r="AR59" s="4">
        <v>0</v>
      </c>
      <c r="AS59" s="4">
        <v>0</v>
      </c>
      <c r="AT59" s="4">
        <v>154801.75</v>
      </c>
      <c r="AU59" s="5">
        <v>0</v>
      </c>
      <c r="AV59" s="4">
        <v>21425.53</v>
      </c>
      <c r="AW59" s="4">
        <v>176227.28</v>
      </c>
      <c r="AX59" s="10"/>
      <c r="AY59" s="4">
        <v>0</v>
      </c>
      <c r="AZ59" s="4">
        <v>0</v>
      </c>
      <c r="BA59" s="4">
        <v>0</v>
      </c>
      <c r="BB59" s="4">
        <v>0</v>
      </c>
      <c r="BC59" s="4">
        <v>157306.03</v>
      </c>
      <c r="BD59" s="5">
        <v>0</v>
      </c>
      <c r="BE59" s="4">
        <v>14283.69</v>
      </c>
      <c r="BF59" s="4">
        <v>171589.72</v>
      </c>
      <c r="BG59" s="10"/>
      <c r="BH59" s="4">
        <v>0</v>
      </c>
      <c r="BI59" s="4">
        <v>0</v>
      </c>
      <c r="BJ59" s="4">
        <v>0</v>
      </c>
      <c r="BK59" s="4">
        <v>0</v>
      </c>
      <c r="BL59" s="4">
        <v>157306.03</v>
      </c>
      <c r="BM59" s="5">
        <v>0</v>
      </c>
      <c r="BN59" s="4">
        <v>14283.69</v>
      </c>
      <c r="BO59" s="4">
        <v>171589.72</v>
      </c>
      <c r="BP59" s="10"/>
      <c r="BQ59" s="4">
        <v>0</v>
      </c>
      <c r="BR59" s="4">
        <v>0</v>
      </c>
      <c r="BS59" s="4">
        <v>0</v>
      </c>
      <c r="BT59" s="4">
        <v>0</v>
      </c>
      <c r="BU59" s="4">
        <v>157306.03</v>
      </c>
      <c r="BV59" s="5">
        <v>0</v>
      </c>
      <c r="BW59" s="4">
        <v>14283.69</v>
      </c>
      <c r="BX59" s="4">
        <v>171589.72</v>
      </c>
      <c r="BY59" s="10"/>
      <c r="BZ59" s="4">
        <v>0</v>
      </c>
      <c r="CA59" s="4">
        <v>0</v>
      </c>
      <c r="CB59" s="4">
        <v>0</v>
      </c>
      <c r="CC59" s="4">
        <v>0</v>
      </c>
      <c r="CD59" s="4">
        <v>157306.03</v>
      </c>
      <c r="CE59" s="5">
        <v>0</v>
      </c>
      <c r="CF59" s="4">
        <v>14283.69</v>
      </c>
      <c r="CG59" s="4">
        <v>171589.72</v>
      </c>
      <c r="CH59" s="10"/>
      <c r="CI59" s="4">
        <v>0</v>
      </c>
      <c r="CJ59" s="4">
        <v>0</v>
      </c>
      <c r="CK59" s="4">
        <v>0</v>
      </c>
      <c r="CL59" s="4">
        <v>0</v>
      </c>
      <c r="CM59" s="4">
        <v>157306.03</v>
      </c>
      <c r="CN59" s="5">
        <v>0</v>
      </c>
      <c r="CO59" s="4">
        <v>14283.69</v>
      </c>
      <c r="CP59" s="4">
        <v>171589.72</v>
      </c>
      <c r="CQ59" s="10"/>
      <c r="CR59" s="4">
        <v>0</v>
      </c>
      <c r="CS59" s="4">
        <v>0</v>
      </c>
      <c r="CT59" s="4">
        <v>0</v>
      </c>
      <c r="CU59" s="4">
        <v>0</v>
      </c>
      <c r="CV59" s="4">
        <v>157306.03</v>
      </c>
      <c r="CW59" s="5">
        <v>0</v>
      </c>
      <c r="CX59" s="4">
        <v>14283.69</v>
      </c>
      <c r="CY59" s="4">
        <v>171589.72</v>
      </c>
      <c r="CZ59" s="10"/>
      <c r="DA59" s="4">
        <v>0</v>
      </c>
      <c r="DB59" s="4">
        <v>0</v>
      </c>
      <c r="DC59" s="4">
        <v>0</v>
      </c>
      <c r="DD59" s="4">
        <v>0</v>
      </c>
      <c r="DE59" s="4">
        <v>174749.4</v>
      </c>
      <c r="DF59" s="5">
        <v>0</v>
      </c>
      <c r="DG59" s="4">
        <v>15867.57</v>
      </c>
      <c r="DH59" s="4">
        <v>190616.97</v>
      </c>
      <c r="DI59" s="10"/>
    </row>
    <row r="60" spans="1:113">
      <c r="A60" s="235" t="str">
        <f>INDEX(Map!$A$6:$B$70,MATCH('FY09 Essbase'!C60,Map!$A$6:$A$70,0),2)</f>
        <v>979DIV</v>
      </c>
      <c r="B60" s="17"/>
      <c r="C60" s="3" t="s">
        <v>683</v>
      </c>
      <c r="D60" s="3" t="s">
        <v>684</v>
      </c>
      <c r="E60" s="10"/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10"/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10"/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10"/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10"/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10"/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10"/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10"/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10"/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  <c r="CG60" s="5">
        <v>0</v>
      </c>
      <c r="CH60" s="10"/>
      <c r="CI60" s="5">
        <v>0</v>
      </c>
      <c r="CJ60" s="5">
        <v>0</v>
      </c>
      <c r="CK60" s="5">
        <v>0</v>
      </c>
      <c r="CL60" s="5">
        <v>0</v>
      </c>
      <c r="CM60" s="5">
        <v>0</v>
      </c>
      <c r="CN60" s="5">
        <v>0</v>
      </c>
      <c r="CO60" s="5">
        <v>0</v>
      </c>
      <c r="CP60" s="5">
        <v>0</v>
      </c>
      <c r="CQ60" s="10"/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10"/>
      <c r="DA60" s="4">
        <v>631.92999999999995</v>
      </c>
      <c r="DB60" s="4">
        <v>57.38</v>
      </c>
      <c r="DC60" s="5">
        <v>0</v>
      </c>
      <c r="DD60" s="5">
        <v>0</v>
      </c>
      <c r="DE60" s="5">
        <v>0</v>
      </c>
      <c r="DF60" s="5">
        <v>0</v>
      </c>
      <c r="DG60" s="5">
        <v>0</v>
      </c>
      <c r="DH60" s="4">
        <v>-689.31</v>
      </c>
      <c r="DI60" s="10"/>
    </row>
    <row r="61" spans="1:113">
      <c r="A61" s="235" t="str">
        <f>INDEX(Map!$A$6:$B$70,MATCH('FY09 Essbase'!C61,Map!$A$6:$A$70,0),2)</f>
        <v>982DIV</v>
      </c>
      <c r="B61" s="17"/>
      <c r="C61" s="3" t="s">
        <v>102</v>
      </c>
      <c r="D61" s="3" t="s">
        <v>60</v>
      </c>
      <c r="E61" s="10"/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10"/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10"/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10"/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10"/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10"/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10"/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10"/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10"/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10"/>
      <c r="CI61" s="5">
        <v>0</v>
      </c>
      <c r="CJ61" s="5">
        <v>0</v>
      </c>
      <c r="CK61" s="5">
        <v>0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10"/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10"/>
      <c r="DA61" s="5">
        <v>0</v>
      </c>
      <c r="DB61" s="5">
        <v>0</v>
      </c>
      <c r="DC61" s="4">
        <v>-2026.72</v>
      </c>
      <c r="DD61" s="4">
        <v>-184.03</v>
      </c>
      <c r="DE61" s="5">
        <v>0</v>
      </c>
      <c r="DF61" s="5">
        <v>0</v>
      </c>
      <c r="DG61" s="5">
        <v>0</v>
      </c>
      <c r="DH61" s="4">
        <v>-2210.75</v>
      </c>
      <c r="DI61" s="10"/>
    </row>
    <row r="62" spans="1:113">
      <c r="A62" s="235" t="str">
        <f>INDEX(Map!$A$6:$B$70,MATCH('FY09 Essbase'!C62,Map!$A$6:$A$70,0),2)</f>
        <v>989DIV</v>
      </c>
      <c r="B62" s="17"/>
      <c r="C62" s="3" t="s">
        <v>742</v>
      </c>
      <c r="D62" s="3" t="s">
        <v>743</v>
      </c>
      <c r="E62" s="10"/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5">
        <v>0</v>
      </c>
      <c r="L62" s="4">
        <v>0</v>
      </c>
      <c r="M62" s="4">
        <v>0</v>
      </c>
      <c r="N62" s="10"/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5">
        <v>0</v>
      </c>
      <c r="U62" s="4">
        <v>0</v>
      </c>
      <c r="V62" s="4">
        <v>0</v>
      </c>
      <c r="W62" s="10"/>
      <c r="X62" s="4">
        <v>0</v>
      </c>
      <c r="Y62" s="4">
        <v>0</v>
      </c>
      <c r="Z62" s="4">
        <v>0</v>
      </c>
      <c r="AA62" s="4">
        <v>0</v>
      </c>
      <c r="AB62" s="4">
        <v>0</v>
      </c>
      <c r="AC62" s="5">
        <v>0</v>
      </c>
      <c r="AD62" s="4">
        <v>0</v>
      </c>
      <c r="AE62" s="4">
        <v>0</v>
      </c>
      <c r="AF62" s="10"/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5">
        <v>0</v>
      </c>
      <c r="AM62" s="4">
        <v>0</v>
      </c>
      <c r="AN62" s="4">
        <v>0</v>
      </c>
      <c r="AO62" s="10"/>
      <c r="AP62" s="4">
        <v>0</v>
      </c>
      <c r="AQ62" s="4">
        <v>0</v>
      </c>
      <c r="AR62" s="4">
        <v>0</v>
      </c>
      <c r="AS62" s="4">
        <v>0</v>
      </c>
      <c r="AT62" s="4">
        <v>0</v>
      </c>
      <c r="AU62" s="5">
        <v>0</v>
      </c>
      <c r="AV62" s="4">
        <v>0</v>
      </c>
      <c r="AW62" s="4">
        <v>0</v>
      </c>
      <c r="AX62" s="10"/>
      <c r="AY62" s="4">
        <v>0</v>
      </c>
      <c r="AZ62" s="4">
        <v>0</v>
      </c>
      <c r="BA62" s="4">
        <v>0</v>
      </c>
      <c r="BB62" s="4">
        <v>0</v>
      </c>
      <c r="BC62" s="4">
        <v>0</v>
      </c>
      <c r="BD62" s="5">
        <v>0</v>
      </c>
      <c r="BE62" s="4">
        <v>0</v>
      </c>
      <c r="BF62" s="4">
        <v>0</v>
      </c>
      <c r="BG62" s="10"/>
      <c r="BH62" s="4">
        <v>0</v>
      </c>
      <c r="BI62" s="4">
        <v>0</v>
      </c>
      <c r="BJ62" s="4">
        <v>0</v>
      </c>
      <c r="BK62" s="4">
        <v>0</v>
      </c>
      <c r="BL62" s="4">
        <v>0</v>
      </c>
      <c r="BM62" s="5">
        <v>0</v>
      </c>
      <c r="BN62" s="4">
        <v>0</v>
      </c>
      <c r="BO62" s="4">
        <v>0</v>
      </c>
      <c r="BP62" s="10"/>
      <c r="BQ62" s="4">
        <v>0</v>
      </c>
      <c r="BR62" s="4">
        <v>0</v>
      </c>
      <c r="BS62" s="4">
        <v>0</v>
      </c>
      <c r="BT62" s="4">
        <v>0</v>
      </c>
      <c r="BU62" s="4">
        <v>0</v>
      </c>
      <c r="BV62" s="5">
        <v>0</v>
      </c>
      <c r="BW62" s="4">
        <v>0</v>
      </c>
      <c r="BX62" s="4">
        <v>0</v>
      </c>
      <c r="BY62" s="10"/>
      <c r="BZ62" s="4">
        <v>0</v>
      </c>
      <c r="CA62" s="4">
        <v>0</v>
      </c>
      <c r="CB62" s="4">
        <v>0</v>
      </c>
      <c r="CC62" s="4">
        <v>0</v>
      </c>
      <c r="CD62" s="4">
        <v>0</v>
      </c>
      <c r="CE62" s="5">
        <v>0</v>
      </c>
      <c r="CF62" s="4">
        <v>0</v>
      </c>
      <c r="CG62" s="4">
        <v>0</v>
      </c>
      <c r="CH62" s="10"/>
      <c r="CI62" s="4">
        <v>0</v>
      </c>
      <c r="CJ62" s="4">
        <v>0</v>
      </c>
      <c r="CK62" s="4">
        <v>0</v>
      </c>
      <c r="CL62" s="4">
        <v>0</v>
      </c>
      <c r="CM62" s="4">
        <v>0</v>
      </c>
      <c r="CN62" s="5">
        <v>0</v>
      </c>
      <c r="CO62" s="4">
        <v>0</v>
      </c>
      <c r="CP62" s="4">
        <v>0</v>
      </c>
      <c r="CQ62" s="10"/>
      <c r="CR62" s="4">
        <v>0</v>
      </c>
      <c r="CS62" s="4">
        <v>0</v>
      </c>
      <c r="CT62" s="4">
        <v>0</v>
      </c>
      <c r="CU62" s="4">
        <v>0</v>
      </c>
      <c r="CV62" s="4">
        <v>0</v>
      </c>
      <c r="CW62" s="5">
        <v>0</v>
      </c>
      <c r="CX62" s="4">
        <v>0</v>
      </c>
      <c r="CY62" s="4">
        <v>0</v>
      </c>
      <c r="CZ62" s="10"/>
      <c r="DA62" s="4">
        <v>-2178</v>
      </c>
      <c r="DB62" s="4">
        <v>-197.77</v>
      </c>
      <c r="DC62" s="4">
        <v>0</v>
      </c>
      <c r="DD62" s="4">
        <v>0</v>
      </c>
      <c r="DE62" s="4">
        <v>0</v>
      </c>
      <c r="DF62" s="5">
        <v>0</v>
      </c>
      <c r="DG62" s="4">
        <v>0</v>
      </c>
      <c r="DH62" s="4">
        <v>2375.77</v>
      </c>
      <c r="DI62" s="10"/>
    </row>
    <row r="63" spans="1:113">
      <c r="A63" s="235" t="str">
        <f>INDEX(Map!$A$6:$B$70,MATCH('FY09 Essbase'!C63,Map!$A$6:$A$70,0),2)</f>
        <v>Total Utility</v>
      </c>
      <c r="B63" s="17"/>
      <c r="C63" s="3" t="s">
        <v>3</v>
      </c>
      <c r="D63" s="3" t="s">
        <v>3</v>
      </c>
      <c r="E63" s="10"/>
      <c r="F63" s="4">
        <v>149372306.09999999</v>
      </c>
      <c r="G63" s="4">
        <v>21618953.830000002</v>
      </c>
      <c r="H63" s="4">
        <v>408151332.06999999</v>
      </c>
      <c r="I63" s="4">
        <v>52299070.340000004</v>
      </c>
      <c r="J63" s="4">
        <v>125988457.31999999</v>
      </c>
      <c r="K63" s="5">
        <v>0</v>
      </c>
      <c r="L63" s="4">
        <v>17498507.659999996</v>
      </c>
      <c r="M63" s="4">
        <v>432946107.46000004</v>
      </c>
      <c r="N63" s="10"/>
      <c r="O63" s="4">
        <v>149372306.09999999</v>
      </c>
      <c r="P63" s="4">
        <v>21618953.830000002</v>
      </c>
      <c r="Q63" s="4">
        <v>408151332.06999999</v>
      </c>
      <c r="R63" s="4">
        <v>52299070.340000004</v>
      </c>
      <c r="S63" s="4">
        <v>124696410.27</v>
      </c>
      <c r="T63" s="5">
        <v>0</v>
      </c>
      <c r="U63" s="4">
        <v>17395200.879999995</v>
      </c>
      <c r="V63" s="4">
        <v>431550753.63</v>
      </c>
      <c r="W63" s="10"/>
      <c r="X63" s="4">
        <v>153553460.09999999</v>
      </c>
      <c r="Y63" s="4">
        <v>22197651.830000002</v>
      </c>
      <c r="Z63" s="4">
        <v>433181459.06999999</v>
      </c>
      <c r="AA63" s="4">
        <v>54444509.340000004</v>
      </c>
      <c r="AB63" s="4">
        <v>125087421.86</v>
      </c>
      <c r="AC63" s="5">
        <v>0</v>
      </c>
      <c r="AD63" s="4">
        <v>17436156.279999997</v>
      </c>
      <c r="AE63" s="4">
        <v>454398434.62</v>
      </c>
      <c r="AF63" s="10"/>
      <c r="AG63" s="4">
        <v>153553460.09999999</v>
      </c>
      <c r="AH63" s="4">
        <v>22197651.830000002</v>
      </c>
      <c r="AI63" s="4">
        <v>433181459.06999999</v>
      </c>
      <c r="AJ63" s="4">
        <v>54444509.340000004</v>
      </c>
      <c r="AK63" s="4">
        <v>124888299.72999999</v>
      </c>
      <c r="AL63" s="5">
        <v>0</v>
      </c>
      <c r="AM63" s="4">
        <v>17426528.779999997</v>
      </c>
      <c r="AN63" s="4">
        <v>454189684.99000001</v>
      </c>
      <c r="AO63" s="10"/>
      <c r="AP63" s="4">
        <v>153553460.09999999</v>
      </c>
      <c r="AQ63" s="4">
        <v>22197651.830000002</v>
      </c>
      <c r="AR63" s="4">
        <v>433181459.06999999</v>
      </c>
      <c r="AS63" s="4">
        <v>54444509.340000004</v>
      </c>
      <c r="AT63" s="4">
        <v>124492394.39</v>
      </c>
      <c r="AU63" s="5">
        <v>0</v>
      </c>
      <c r="AV63" s="4">
        <v>17400034.139999997</v>
      </c>
      <c r="AW63" s="4">
        <v>453767285.00999999</v>
      </c>
      <c r="AX63" s="10"/>
      <c r="AY63" s="4">
        <v>156042651.27000001</v>
      </c>
      <c r="AZ63" s="4">
        <v>15098846.59</v>
      </c>
      <c r="BA63" s="4">
        <v>517344844.07000005</v>
      </c>
      <c r="BB63" s="4">
        <v>39397018.539999999</v>
      </c>
      <c r="BC63" s="4">
        <v>127870848.16999999</v>
      </c>
      <c r="BD63" s="5">
        <v>0</v>
      </c>
      <c r="BE63" s="4">
        <v>11610849.709999997</v>
      </c>
      <c r="BF63" s="4">
        <v>525082062.63000005</v>
      </c>
      <c r="BG63" s="10"/>
      <c r="BH63" s="4">
        <v>156042651.27000001</v>
      </c>
      <c r="BI63" s="4">
        <v>15098846.59</v>
      </c>
      <c r="BJ63" s="4">
        <v>517344844.07000005</v>
      </c>
      <c r="BK63" s="4">
        <v>39397018.539999999</v>
      </c>
      <c r="BL63" s="4">
        <v>128657995.64</v>
      </c>
      <c r="BM63" s="5">
        <v>0</v>
      </c>
      <c r="BN63" s="4">
        <v>11679038.149999999</v>
      </c>
      <c r="BO63" s="4">
        <v>525937398.54000008</v>
      </c>
      <c r="BP63" s="10"/>
      <c r="BQ63" s="4">
        <v>156042651.27000001</v>
      </c>
      <c r="BR63" s="4">
        <v>15098846.59</v>
      </c>
      <c r="BS63" s="4">
        <v>517344844.07000005</v>
      </c>
      <c r="BT63" s="4">
        <v>39397018.539999999</v>
      </c>
      <c r="BU63" s="4">
        <v>129273698.64999999</v>
      </c>
      <c r="BV63" s="5">
        <v>0</v>
      </c>
      <c r="BW63" s="4">
        <v>11732197.419999998</v>
      </c>
      <c r="BX63" s="4">
        <v>526606260.82000005</v>
      </c>
      <c r="BY63" s="10"/>
      <c r="BZ63" s="4">
        <v>156042651.27000001</v>
      </c>
      <c r="CA63" s="4">
        <v>15098846.59</v>
      </c>
      <c r="CB63" s="4">
        <v>484015116.07000005</v>
      </c>
      <c r="CC63" s="4">
        <v>37492461.540000007</v>
      </c>
      <c r="CD63" s="4">
        <v>130450649.87</v>
      </c>
      <c r="CE63" s="5">
        <v>0</v>
      </c>
      <c r="CF63" s="4">
        <v>11837601.299999999</v>
      </c>
      <c r="CG63" s="4">
        <v>492654330.92000008</v>
      </c>
      <c r="CH63" s="10"/>
      <c r="CI63" s="4">
        <v>156042651.27000001</v>
      </c>
      <c r="CJ63" s="4">
        <v>15098846.59</v>
      </c>
      <c r="CK63" s="4">
        <v>484015116.07000005</v>
      </c>
      <c r="CL63" s="4">
        <v>37492461.540000007</v>
      </c>
      <c r="CM63" s="4">
        <v>131124820.16</v>
      </c>
      <c r="CN63" s="5">
        <v>0</v>
      </c>
      <c r="CO63" s="4">
        <v>11878871.219999999</v>
      </c>
      <c r="CP63" s="4">
        <v>493369771.13000005</v>
      </c>
      <c r="CQ63" s="10"/>
      <c r="CR63" s="4">
        <v>156042651.27000001</v>
      </c>
      <c r="CS63" s="4">
        <v>15098846.59</v>
      </c>
      <c r="CT63" s="4">
        <v>484015116.07000005</v>
      </c>
      <c r="CU63" s="4">
        <v>37492461.540000007</v>
      </c>
      <c r="CV63" s="4">
        <v>131411608.94</v>
      </c>
      <c r="CW63" s="5">
        <v>0</v>
      </c>
      <c r="CX63" s="4">
        <v>11897806.729999999</v>
      </c>
      <c r="CY63" s="4">
        <v>493675495.42000008</v>
      </c>
      <c r="CZ63" s="10"/>
      <c r="DA63" s="4">
        <v>166096877.41999999</v>
      </c>
      <c r="DB63" s="4">
        <v>18096172.84</v>
      </c>
      <c r="DC63" s="4">
        <v>537485618.77999997</v>
      </c>
      <c r="DD63" s="4">
        <v>42638462.079999998</v>
      </c>
      <c r="DE63" s="4">
        <v>156221221.38</v>
      </c>
      <c r="DF63" s="5">
        <v>0</v>
      </c>
      <c r="DG63" s="4">
        <v>14089386.370000001</v>
      </c>
      <c r="DH63" s="4">
        <v>566241638.35000002</v>
      </c>
      <c r="DI63" s="10"/>
    </row>
    <row r="64" spans="1:113">
      <c r="B64" s="17"/>
      <c r="E64" s="10"/>
      <c r="F64" s="4"/>
      <c r="G64" s="4"/>
      <c r="H64" s="4"/>
      <c r="I64" s="4"/>
      <c r="J64" s="4"/>
      <c r="K64" s="4"/>
      <c r="L64" s="4"/>
      <c r="M64" s="4"/>
      <c r="N64" s="10"/>
      <c r="O64" s="4"/>
      <c r="P64" s="4"/>
      <c r="Q64" s="4"/>
      <c r="R64" s="4"/>
      <c r="S64" s="4"/>
      <c r="T64" s="4"/>
      <c r="U64" s="4"/>
      <c r="V64" s="4"/>
      <c r="W64" s="10"/>
      <c r="X64" s="4"/>
      <c r="Y64" s="4"/>
      <c r="Z64" s="4"/>
      <c r="AA64" s="4"/>
      <c r="AB64" s="4"/>
      <c r="AC64" s="4"/>
      <c r="AD64" s="4"/>
      <c r="AE64" s="4"/>
      <c r="AF64" s="10"/>
      <c r="AG64" s="4"/>
      <c r="AH64" s="4"/>
      <c r="AI64" s="4"/>
      <c r="AJ64" s="4"/>
      <c r="AK64" s="4"/>
      <c r="AL64" s="4"/>
      <c r="AM64" s="4"/>
      <c r="AN64" s="4"/>
      <c r="AO64" s="10"/>
      <c r="AP64" s="4"/>
      <c r="AQ64" s="4"/>
      <c r="AR64" s="4"/>
      <c r="AS64" s="4"/>
      <c r="AT64" s="4"/>
      <c r="AU64" s="4"/>
      <c r="AV64" s="4"/>
      <c r="AW64" s="4"/>
      <c r="AX64" s="10"/>
      <c r="AY64" s="4"/>
      <c r="AZ64" s="4"/>
      <c r="BA64" s="4"/>
      <c r="BB64" s="4"/>
      <c r="BC64" s="4"/>
      <c r="BD64" s="4"/>
      <c r="BE64" s="4"/>
      <c r="BF64" s="4"/>
      <c r="BG64" s="10"/>
      <c r="BH64" s="4"/>
      <c r="BI64" s="4"/>
      <c r="BJ64" s="4"/>
      <c r="BK64" s="4"/>
      <c r="BL64" s="4"/>
      <c r="BM64" s="4"/>
      <c r="BN64" s="4"/>
      <c r="BO64" s="4"/>
      <c r="BP64" s="10"/>
      <c r="BQ64" s="4"/>
      <c r="BR64" s="4"/>
      <c r="BS64" s="4"/>
      <c r="BT64" s="4"/>
      <c r="BU64" s="4"/>
      <c r="BV64" s="4"/>
      <c r="BW64" s="4"/>
      <c r="BX64" s="4"/>
      <c r="BY64" s="10"/>
      <c r="BZ64" s="4"/>
      <c r="CA64" s="4"/>
      <c r="CB64" s="4"/>
      <c r="CC64" s="4"/>
      <c r="CD64" s="4"/>
      <c r="CE64" s="4"/>
      <c r="CF64" s="4"/>
      <c r="CG64" s="4"/>
      <c r="CH64" s="10"/>
      <c r="CI64" s="4"/>
      <c r="CJ64" s="4"/>
      <c r="CK64" s="4"/>
      <c r="CL64" s="4"/>
      <c r="CM64" s="4"/>
      <c r="CN64" s="4"/>
      <c r="CO64" s="4"/>
      <c r="CP64" s="4"/>
      <c r="CQ64" s="10"/>
      <c r="CR64" s="4"/>
      <c r="CS64" s="4"/>
      <c r="CT64" s="4"/>
      <c r="CU64" s="4"/>
      <c r="CV64" s="4"/>
      <c r="CW64" s="4"/>
      <c r="CX64" s="4"/>
      <c r="CY64" s="4"/>
      <c r="CZ64" s="10"/>
      <c r="DA64" s="4"/>
      <c r="DB64" s="4"/>
      <c r="DC64" s="4"/>
      <c r="DD64" s="4"/>
      <c r="DE64" s="4"/>
      <c r="DF64" s="4"/>
      <c r="DG64" s="4"/>
      <c r="DH64" s="4"/>
      <c r="DI64" s="10"/>
    </row>
    <row r="65" spans="1:113">
      <c r="B65" s="17"/>
      <c r="E65" s="10"/>
      <c r="F65" s="4"/>
      <c r="G65" s="4"/>
      <c r="H65" s="4"/>
      <c r="I65" s="4"/>
      <c r="J65" s="4"/>
      <c r="K65" s="4"/>
      <c r="L65" s="4"/>
      <c r="M65" s="4"/>
      <c r="N65" s="10"/>
      <c r="O65" s="4"/>
      <c r="P65" s="4"/>
      <c r="Q65" s="4"/>
      <c r="R65" s="4"/>
      <c r="S65" s="4"/>
      <c r="T65" s="4"/>
      <c r="U65" s="4"/>
      <c r="V65" s="4"/>
      <c r="W65" s="10"/>
      <c r="X65" s="4"/>
      <c r="Y65" s="4"/>
      <c r="Z65" s="4"/>
      <c r="AA65" s="4"/>
      <c r="AB65" s="4"/>
      <c r="AC65" s="4"/>
      <c r="AD65" s="4"/>
      <c r="AE65" s="4"/>
      <c r="AF65" s="10"/>
      <c r="AG65" s="4"/>
      <c r="AH65" s="4"/>
      <c r="AI65" s="4"/>
      <c r="AJ65" s="4"/>
      <c r="AK65" s="4"/>
      <c r="AL65" s="4"/>
      <c r="AM65" s="4"/>
      <c r="AN65" s="4"/>
      <c r="AO65" s="10"/>
      <c r="AP65" s="4"/>
      <c r="AQ65" s="4"/>
      <c r="AR65" s="4"/>
      <c r="AS65" s="4"/>
      <c r="AT65" s="4"/>
      <c r="AU65" s="4"/>
      <c r="AV65" s="4"/>
      <c r="AW65" s="4"/>
      <c r="AX65" s="10"/>
      <c r="AY65" s="4"/>
      <c r="AZ65" s="4"/>
      <c r="BA65" s="4"/>
      <c r="BB65" s="4"/>
      <c r="BC65" s="4"/>
      <c r="BD65" s="4"/>
      <c r="BE65" s="4"/>
      <c r="BF65" s="4"/>
      <c r="BG65" s="10"/>
      <c r="BH65" s="4"/>
      <c r="BI65" s="4"/>
      <c r="BJ65" s="4"/>
      <c r="BK65" s="4"/>
      <c r="BL65" s="4"/>
      <c r="BM65" s="4"/>
      <c r="BN65" s="4"/>
      <c r="BO65" s="4"/>
      <c r="BP65" s="10"/>
      <c r="BQ65" s="4"/>
      <c r="BR65" s="4"/>
      <c r="BS65" s="4"/>
      <c r="BT65" s="4"/>
      <c r="BU65" s="4"/>
      <c r="BV65" s="4"/>
      <c r="BW65" s="4"/>
      <c r="BX65" s="4"/>
      <c r="BY65" s="10"/>
      <c r="BZ65" s="4"/>
      <c r="CA65" s="4"/>
      <c r="CB65" s="4"/>
      <c r="CC65" s="4"/>
      <c r="CD65" s="4"/>
      <c r="CE65" s="4"/>
      <c r="CF65" s="4"/>
      <c r="CG65" s="4"/>
      <c r="CH65" s="10"/>
      <c r="CI65" s="4"/>
      <c r="CJ65" s="4"/>
      <c r="CK65" s="4"/>
      <c r="CL65" s="4"/>
      <c r="CM65" s="4"/>
      <c r="CN65" s="4"/>
      <c r="CO65" s="4"/>
      <c r="CP65" s="4"/>
      <c r="CQ65" s="10"/>
      <c r="CR65" s="4"/>
      <c r="CS65" s="4"/>
      <c r="CT65" s="4"/>
      <c r="CU65" s="4"/>
      <c r="CV65" s="4"/>
      <c r="CW65" s="4"/>
      <c r="CX65" s="4"/>
      <c r="CY65" s="4"/>
      <c r="CZ65" s="10"/>
      <c r="DA65" s="4"/>
      <c r="DB65" s="4"/>
      <c r="DC65" s="4"/>
      <c r="DD65" s="4"/>
      <c r="DE65" s="4"/>
      <c r="DF65" s="4"/>
      <c r="DG65" s="4"/>
      <c r="DH65" s="4"/>
      <c r="DI65" s="10"/>
    </row>
    <row r="66" spans="1:113">
      <c r="A66" s="235" t="str">
        <f>INDEX(Map!$A$6:$B$70,MATCH('FY09 Essbase'!C66,Map!$A$6:$A$70,0),2)</f>
        <v>COLODV</v>
      </c>
      <c r="B66" s="17"/>
      <c r="C66" s="235" t="s">
        <v>109</v>
      </c>
      <c r="D66" s="235" t="s">
        <v>111</v>
      </c>
      <c r="E66" s="10"/>
      <c r="F66" s="4">
        <v>1141383.04</v>
      </c>
      <c r="G66" s="4">
        <v>157974.51999999999</v>
      </c>
      <c r="H66" s="4">
        <v>11793954.789999999</v>
      </c>
      <c r="I66" s="4">
        <v>1632356.11</v>
      </c>
      <c r="J66" s="4">
        <v>175751.04000000001</v>
      </c>
      <c r="K66" s="4">
        <v>0</v>
      </c>
      <c r="L66" s="4">
        <v>24325.040000000001</v>
      </c>
      <c r="M66" s="4">
        <v>12327029.419999998</v>
      </c>
      <c r="N66" s="10"/>
      <c r="O66" s="4">
        <v>1141383.04</v>
      </c>
      <c r="P66" s="4">
        <v>157974.51999999999</v>
      </c>
      <c r="Q66" s="4">
        <v>11793954.789999999</v>
      </c>
      <c r="R66" s="4">
        <v>1632356.11</v>
      </c>
      <c r="S66" s="4">
        <v>175751.04000000001</v>
      </c>
      <c r="T66" s="4">
        <v>0</v>
      </c>
      <c r="U66" s="4">
        <v>24325.040000000001</v>
      </c>
      <c r="V66" s="4">
        <v>12327029.419999998</v>
      </c>
      <c r="W66" s="10"/>
      <c r="X66" s="4">
        <v>1141383.04</v>
      </c>
      <c r="Y66" s="4">
        <v>157974.51999999999</v>
      </c>
      <c r="Z66" s="4">
        <v>11793954.789999999</v>
      </c>
      <c r="AA66" s="4">
        <v>1632356.11</v>
      </c>
      <c r="AB66" s="4">
        <v>175751.04000000001</v>
      </c>
      <c r="AC66" s="4">
        <v>0</v>
      </c>
      <c r="AD66" s="4">
        <v>24325.040000000001</v>
      </c>
      <c r="AE66" s="4">
        <v>12327029.419999998</v>
      </c>
      <c r="AF66" s="10"/>
      <c r="AG66" s="4">
        <v>1141383.04</v>
      </c>
      <c r="AH66" s="4">
        <v>157974.51999999999</v>
      </c>
      <c r="AI66" s="4">
        <v>11793954.789999999</v>
      </c>
      <c r="AJ66" s="4">
        <v>1632356.11</v>
      </c>
      <c r="AK66" s="4">
        <v>175751.04000000001</v>
      </c>
      <c r="AL66" s="4">
        <v>0</v>
      </c>
      <c r="AM66" s="4">
        <v>24325.040000000001</v>
      </c>
      <c r="AN66" s="4">
        <v>12327029.419999998</v>
      </c>
      <c r="AO66" s="10"/>
      <c r="AP66" s="4">
        <v>1141383.04</v>
      </c>
      <c r="AQ66" s="4">
        <v>157974.51999999999</v>
      </c>
      <c r="AR66" s="4">
        <v>11793954.789999999</v>
      </c>
      <c r="AS66" s="4">
        <v>1632356.11</v>
      </c>
      <c r="AT66" s="4">
        <v>175751.04000000001</v>
      </c>
      <c r="AU66" s="4">
        <v>0</v>
      </c>
      <c r="AV66" s="4">
        <v>24325.040000000001</v>
      </c>
      <c r="AW66" s="4">
        <v>12327029.419999998</v>
      </c>
      <c r="AX66" s="10"/>
      <c r="AY66" s="4">
        <v>1159847.5900000001</v>
      </c>
      <c r="AZ66" s="4">
        <v>105316.35</v>
      </c>
      <c r="BA66" s="4">
        <v>11984749.779999999</v>
      </c>
      <c r="BB66" s="4">
        <v>1088237.0699999998</v>
      </c>
      <c r="BC66" s="4">
        <v>178594.23</v>
      </c>
      <c r="BD66" s="4">
        <v>0</v>
      </c>
      <c r="BE66" s="4">
        <v>16216.69</v>
      </c>
      <c r="BF66" s="4">
        <v>12002633.83</v>
      </c>
      <c r="BG66" s="10"/>
      <c r="BH66" s="4">
        <v>1159847.5900000001</v>
      </c>
      <c r="BI66" s="4">
        <v>105316.35</v>
      </c>
      <c r="BJ66" s="4">
        <v>11984749.779999999</v>
      </c>
      <c r="BK66" s="4">
        <v>1088237.0699999998</v>
      </c>
      <c r="BL66" s="4">
        <v>178594.23</v>
      </c>
      <c r="BM66" s="4">
        <v>0</v>
      </c>
      <c r="BN66" s="4">
        <v>16216.69</v>
      </c>
      <c r="BO66" s="4">
        <v>12002633.83</v>
      </c>
      <c r="BP66" s="10"/>
      <c r="BQ66" s="4">
        <v>1159847.5900000001</v>
      </c>
      <c r="BR66" s="4">
        <v>105316.35</v>
      </c>
      <c r="BS66" s="4">
        <v>11984749.779999999</v>
      </c>
      <c r="BT66" s="4">
        <v>1088237.0699999998</v>
      </c>
      <c r="BU66" s="4">
        <v>178594.23</v>
      </c>
      <c r="BV66" s="4">
        <v>0</v>
      </c>
      <c r="BW66" s="4">
        <v>16216.69</v>
      </c>
      <c r="BX66" s="4">
        <v>12002633.83</v>
      </c>
      <c r="BY66" s="10"/>
      <c r="BZ66" s="4">
        <v>1159847.5900000001</v>
      </c>
      <c r="CA66" s="4">
        <v>105316.35</v>
      </c>
      <c r="CB66" s="4">
        <v>11984749.779999999</v>
      </c>
      <c r="CC66" s="4">
        <v>1088237.0699999998</v>
      </c>
      <c r="CD66" s="4">
        <v>178594.23</v>
      </c>
      <c r="CE66" s="4">
        <v>0</v>
      </c>
      <c r="CF66" s="4">
        <v>16216.69</v>
      </c>
      <c r="CG66" s="4">
        <v>12002633.83</v>
      </c>
      <c r="CH66" s="10"/>
      <c r="CI66" s="4">
        <v>1159847.5900000001</v>
      </c>
      <c r="CJ66" s="4">
        <v>105316.35</v>
      </c>
      <c r="CK66" s="4">
        <v>11984749.779999999</v>
      </c>
      <c r="CL66" s="4">
        <v>1088237.0699999998</v>
      </c>
      <c r="CM66" s="4">
        <v>178594.23</v>
      </c>
      <c r="CN66" s="4">
        <v>0</v>
      </c>
      <c r="CO66" s="4">
        <v>16216.69</v>
      </c>
      <c r="CP66" s="4">
        <v>12002633.83</v>
      </c>
      <c r="CQ66" s="10"/>
      <c r="CR66" s="4">
        <v>1159847.5900000001</v>
      </c>
      <c r="CS66" s="4">
        <v>105316.35</v>
      </c>
      <c r="CT66" s="4">
        <v>11984749.779999999</v>
      </c>
      <c r="CU66" s="4">
        <v>1088237.0699999998</v>
      </c>
      <c r="CV66" s="4">
        <v>178594.23</v>
      </c>
      <c r="CW66" s="4">
        <v>0</v>
      </c>
      <c r="CX66" s="4">
        <v>16216.69</v>
      </c>
      <c r="CY66" s="4">
        <v>12002633.83</v>
      </c>
      <c r="CZ66" s="10"/>
      <c r="DA66" s="4">
        <v>6288966.7699999996</v>
      </c>
      <c r="DB66" s="4">
        <v>571050.05000000005</v>
      </c>
      <c r="DC66" s="4">
        <v>14969665.640000001</v>
      </c>
      <c r="DD66" s="4">
        <v>1359273.89</v>
      </c>
      <c r="DE66" s="4">
        <v>5393455.3700000001</v>
      </c>
      <c r="DF66" s="4">
        <v>0</v>
      </c>
      <c r="DG66" s="4">
        <v>489735.92</v>
      </c>
      <c r="DH66" s="4">
        <v>15352114.000000002</v>
      </c>
      <c r="DI66" s="10"/>
    </row>
    <row r="67" spans="1:113">
      <c r="A67" s="235" t="str">
        <f>INDEX(Map!$A$6:$B$70,MATCH('FY09 Essbase'!C67,Map!$A$6:$A$70,0),2)</f>
        <v>KANSDV</v>
      </c>
      <c r="B67" s="17"/>
      <c r="C67" s="235" t="s">
        <v>110</v>
      </c>
      <c r="D67" s="235" t="s">
        <v>112</v>
      </c>
      <c r="E67" s="10"/>
      <c r="F67" s="4">
        <v>65439.820000000065</v>
      </c>
      <c r="G67" s="4">
        <v>9057.2799999999988</v>
      </c>
      <c r="H67" s="4">
        <v>22209918.75</v>
      </c>
      <c r="I67" s="4">
        <v>3073991.15</v>
      </c>
      <c r="J67" s="4">
        <v>1545118.48</v>
      </c>
      <c r="K67" s="4">
        <v>0</v>
      </c>
      <c r="L67" s="4">
        <v>213854.03</v>
      </c>
      <c r="M67" s="4">
        <v>26968385.309999999</v>
      </c>
      <c r="N67" s="10"/>
      <c r="O67" s="4">
        <v>65439.820000000065</v>
      </c>
      <c r="P67" s="4">
        <v>9057.2799999999988</v>
      </c>
      <c r="Q67" s="4">
        <v>22209918.75</v>
      </c>
      <c r="R67" s="4">
        <v>3073991.15</v>
      </c>
      <c r="S67" s="4">
        <v>1545118.48</v>
      </c>
      <c r="T67" s="4">
        <v>0</v>
      </c>
      <c r="U67" s="4">
        <v>213854.03</v>
      </c>
      <c r="V67" s="4">
        <v>26968385.309999999</v>
      </c>
      <c r="W67" s="10"/>
      <c r="X67" s="4">
        <v>65439.820000000065</v>
      </c>
      <c r="Y67" s="4">
        <v>9057.2799999999988</v>
      </c>
      <c r="Z67" s="4">
        <v>22209918.75</v>
      </c>
      <c r="AA67" s="4">
        <v>3073991.15</v>
      </c>
      <c r="AB67" s="4">
        <v>1545118.48</v>
      </c>
      <c r="AC67" s="4">
        <v>0</v>
      </c>
      <c r="AD67" s="4">
        <v>213854.03</v>
      </c>
      <c r="AE67" s="4">
        <v>26968385.309999999</v>
      </c>
      <c r="AF67" s="10"/>
      <c r="AG67" s="4">
        <v>65439.820000000065</v>
      </c>
      <c r="AH67" s="4">
        <v>9057.2799999999988</v>
      </c>
      <c r="AI67" s="4">
        <v>22209918.75</v>
      </c>
      <c r="AJ67" s="4">
        <v>3073991.15</v>
      </c>
      <c r="AK67" s="4">
        <v>1545118.48</v>
      </c>
      <c r="AL67" s="4">
        <v>0</v>
      </c>
      <c r="AM67" s="4">
        <v>213854.03</v>
      </c>
      <c r="AN67" s="4">
        <v>26968385.309999999</v>
      </c>
      <c r="AO67" s="10"/>
      <c r="AP67" s="4">
        <v>65439.820000000065</v>
      </c>
      <c r="AQ67" s="4">
        <v>9057.2799999999988</v>
      </c>
      <c r="AR67" s="4">
        <v>22209918.75</v>
      </c>
      <c r="AS67" s="4">
        <v>3073991.15</v>
      </c>
      <c r="AT67" s="4">
        <v>1545118.48</v>
      </c>
      <c r="AU67" s="4">
        <v>0</v>
      </c>
      <c r="AV67" s="4">
        <v>213854.03</v>
      </c>
      <c r="AW67" s="4">
        <v>26968385.309999999</v>
      </c>
      <c r="AX67" s="10"/>
      <c r="AY67" s="4">
        <v>66498.460000000079</v>
      </c>
      <c r="AZ67" s="4">
        <v>6038.1900000000023</v>
      </c>
      <c r="BA67" s="4">
        <v>22569216.419999998</v>
      </c>
      <c r="BB67" s="4">
        <v>2049327.4300000002</v>
      </c>
      <c r="BC67" s="4">
        <v>1570114.4100000001</v>
      </c>
      <c r="BD67" s="4">
        <v>0</v>
      </c>
      <c r="BE67" s="4">
        <v>142569.34999999998</v>
      </c>
      <c r="BF67" s="4">
        <v>26258690.959999997</v>
      </c>
      <c r="BG67" s="10"/>
      <c r="BH67" s="4">
        <v>66498.460000000079</v>
      </c>
      <c r="BI67" s="4">
        <v>6038.1900000000023</v>
      </c>
      <c r="BJ67" s="4">
        <v>22569216.419999998</v>
      </c>
      <c r="BK67" s="4">
        <v>2049327.4300000002</v>
      </c>
      <c r="BL67" s="4">
        <v>1570114.4100000001</v>
      </c>
      <c r="BM67" s="4">
        <v>0</v>
      </c>
      <c r="BN67" s="4">
        <v>142569.34999999998</v>
      </c>
      <c r="BO67" s="4">
        <v>26258690.959999997</v>
      </c>
      <c r="BP67" s="10"/>
      <c r="BQ67" s="4">
        <v>66498.460000000079</v>
      </c>
      <c r="BR67" s="4">
        <v>6038.1900000000023</v>
      </c>
      <c r="BS67" s="4">
        <v>22569216.419999998</v>
      </c>
      <c r="BT67" s="4">
        <v>2049327.4300000002</v>
      </c>
      <c r="BU67" s="4">
        <v>1570114.4100000001</v>
      </c>
      <c r="BV67" s="4">
        <v>0</v>
      </c>
      <c r="BW67" s="4">
        <v>142569.34999999998</v>
      </c>
      <c r="BX67" s="4">
        <v>26258690.959999997</v>
      </c>
      <c r="BY67" s="10"/>
      <c r="BZ67" s="4">
        <v>66498.460000000079</v>
      </c>
      <c r="CA67" s="4">
        <v>6038.1900000000023</v>
      </c>
      <c r="CB67" s="4">
        <v>22569216.419999998</v>
      </c>
      <c r="CC67" s="4">
        <v>2049327.4300000002</v>
      </c>
      <c r="CD67" s="4">
        <v>1570114.4100000001</v>
      </c>
      <c r="CE67" s="4">
        <v>0</v>
      </c>
      <c r="CF67" s="4">
        <v>142569.34999999998</v>
      </c>
      <c r="CG67" s="4">
        <v>26258690.959999997</v>
      </c>
      <c r="CH67" s="10"/>
      <c r="CI67" s="4">
        <v>66498.460000000079</v>
      </c>
      <c r="CJ67" s="4">
        <v>6038.1900000000023</v>
      </c>
      <c r="CK67" s="4">
        <v>22569216.419999998</v>
      </c>
      <c r="CL67" s="4">
        <v>2049327.4300000002</v>
      </c>
      <c r="CM67" s="4">
        <v>1570114.4100000001</v>
      </c>
      <c r="CN67" s="4">
        <v>0</v>
      </c>
      <c r="CO67" s="4">
        <v>142569.34999999998</v>
      </c>
      <c r="CP67" s="4">
        <v>26258690.959999997</v>
      </c>
      <c r="CQ67" s="10"/>
      <c r="CR67" s="4">
        <v>66498.460000000079</v>
      </c>
      <c r="CS67" s="4">
        <v>6038.1900000000023</v>
      </c>
      <c r="CT67" s="4">
        <v>22569216.419999998</v>
      </c>
      <c r="CU67" s="4">
        <v>2049327.4300000002</v>
      </c>
      <c r="CV67" s="4">
        <v>1570114.4100000001</v>
      </c>
      <c r="CW67" s="4">
        <v>0</v>
      </c>
      <c r="CX67" s="4">
        <v>142569.34999999998</v>
      </c>
      <c r="CY67" s="4">
        <v>26258690.959999997</v>
      </c>
      <c r="CZ67" s="10"/>
      <c r="DA67" s="4">
        <v>-24625.58</v>
      </c>
      <c r="DB67" s="4">
        <v>-2236.0500000000002</v>
      </c>
      <c r="DC67" s="4">
        <v>26764892.469999999</v>
      </c>
      <c r="DD67" s="4">
        <v>2430302.7400000002</v>
      </c>
      <c r="DE67" s="4">
        <v>2005686.21</v>
      </c>
      <c r="DF67" s="4">
        <v>0</v>
      </c>
      <c r="DG67" s="4">
        <v>182120.09</v>
      </c>
      <c r="DH67" s="4">
        <v>31409863.140000001</v>
      </c>
      <c r="DI67" s="10"/>
    </row>
    <row r="68" spans="1:113">
      <c r="B68" s="17"/>
      <c r="C68" s="3"/>
      <c r="D68" s="3"/>
      <c r="E68" s="10"/>
      <c r="F68" s="4"/>
      <c r="G68" s="4"/>
      <c r="H68" s="4"/>
      <c r="I68" s="4"/>
      <c r="J68" s="4"/>
      <c r="K68" s="5"/>
      <c r="L68" s="4"/>
      <c r="M68" s="4"/>
      <c r="N68" s="10"/>
      <c r="O68" s="4"/>
      <c r="P68" s="4"/>
      <c r="Q68" s="4"/>
      <c r="R68" s="4"/>
      <c r="S68" s="4"/>
      <c r="T68" s="5"/>
      <c r="U68" s="4"/>
      <c r="V68" s="4"/>
      <c r="W68" s="10"/>
      <c r="X68" s="4"/>
      <c r="Y68" s="4"/>
      <c r="Z68" s="4"/>
      <c r="AA68" s="4"/>
      <c r="AB68" s="4"/>
      <c r="AC68" s="5"/>
      <c r="AD68" s="4"/>
      <c r="AE68" s="4"/>
      <c r="AF68" s="10"/>
      <c r="AG68" s="4"/>
      <c r="AH68" s="4"/>
      <c r="AI68" s="4"/>
      <c r="AJ68" s="4"/>
      <c r="AK68" s="4"/>
      <c r="AL68" s="5"/>
      <c r="AM68" s="4"/>
      <c r="AN68" s="4"/>
      <c r="AO68" s="10"/>
      <c r="AP68" s="4"/>
      <c r="AQ68" s="4"/>
      <c r="AR68" s="4"/>
      <c r="AS68" s="4"/>
      <c r="AT68" s="4"/>
      <c r="AU68" s="5"/>
      <c r="AV68" s="4"/>
      <c r="AW68" s="4"/>
      <c r="AX68" s="10"/>
      <c r="AY68" s="4"/>
      <c r="AZ68" s="4"/>
      <c r="BA68" s="4"/>
      <c r="BB68" s="4"/>
      <c r="BC68" s="4"/>
      <c r="BD68" s="5"/>
      <c r="BE68" s="4"/>
      <c r="BF68" s="4"/>
      <c r="BG68" s="10"/>
      <c r="BH68" s="4"/>
      <c r="BI68" s="4"/>
      <c r="BJ68" s="4"/>
      <c r="BK68" s="4"/>
      <c r="BL68" s="4"/>
      <c r="BM68" s="5"/>
      <c r="BN68" s="4"/>
      <c r="BO68" s="4"/>
      <c r="BP68" s="10"/>
      <c r="BQ68" s="4"/>
      <c r="BR68" s="4"/>
      <c r="BS68" s="4"/>
      <c r="BT68" s="4"/>
      <c r="BU68" s="4"/>
      <c r="BV68" s="5"/>
      <c r="BW68" s="4"/>
      <c r="BX68" s="4"/>
      <c r="BY68" s="10"/>
      <c r="BZ68" s="4"/>
      <c r="CA68" s="4"/>
      <c r="CB68" s="4"/>
      <c r="CC68" s="4"/>
      <c r="CD68" s="4"/>
      <c r="CE68" s="5"/>
      <c r="CF68" s="4"/>
      <c r="CG68" s="4"/>
      <c r="CH68" s="10"/>
      <c r="CI68" s="4"/>
      <c r="CJ68" s="4"/>
      <c r="CK68" s="4"/>
      <c r="CL68" s="4"/>
      <c r="CM68" s="4"/>
      <c r="CN68" s="5"/>
      <c r="CO68" s="4"/>
      <c r="CP68" s="4"/>
      <c r="CQ68" s="10"/>
      <c r="CR68" s="4"/>
      <c r="CS68" s="4"/>
      <c r="CT68" s="4"/>
      <c r="CU68" s="4"/>
      <c r="CV68" s="4"/>
      <c r="CW68" s="5"/>
      <c r="CX68" s="4"/>
      <c r="CY68" s="4"/>
      <c r="CZ68" s="10"/>
      <c r="DA68" s="4"/>
      <c r="DB68" s="4"/>
      <c r="DC68" s="4"/>
      <c r="DD68" s="4"/>
      <c r="DE68" s="4"/>
      <c r="DF68" s="5"/>
      <c r="DG68" s="4"/>
      <c r="DH68" s="4"/>
      <c r="DI68" s="10"/>
    </row>
    <row r="69" spans="1:113">
      <c r="B69" s="17"/>
      <c r="E69" s="11"/>
      <c r="N69" s="10"/>
      <c r="W69" s="10"/>
      <c r="AF69" s="10"/>
      <c r="AO69" s="10"/>
      <c r="AX69" s="10"/>
      <c r="BG69" s="10"/>
      <c r="BP69" s="10"/>
      <c r="BY69" s="10"/>
      <c r="CH69" s="10"/>
      <c r="CQ69" s="10"/>
      <c r="CZ69" s="10"/>
      <c r="DI69" s="10"/>
    </row>
    <row r="70" spans="1:113">
      <c r="A70" s="17"/>
      <c r="B70" s="17"/>
      <c r="C70" s="8" t="s">
        <v>115</v>
      </c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</row>
    <row r="71" spans="1:113">
      <c r="A71" s="235" t="str">
        <f>INDEX(Map!$A$6:$B$70,MATCH('FY09 Essbase'!C71,Map!$A$6:$A$70,0),2)</f>
        <v>011DIV</v>
      </c>
      <c r="C71" s="235" t="s">
        <v>113</v>
      </c>
      <c r="N71" s="4"/>
      <c r="W71" s="4"/>
      <c r="AF71" s="4"/>
      <c r="AO71" s="4"/>
      <c r="AX71" s="4"/>
      <c r="BG71" s="4"/>
      <c r="BP71" s="4"/>
      <c r="BY71" s="4"/>
      <c r="CH71" s="4"/>
      <c r="CQ71" s="4"/>
      <c r="CZ71" s="4"/>
      <c r="DI71" s="4"/>
    </row>
    <row r="72" spans="1:113">
      <c r="A72" s="235" t="str">
        <f>INDEX(Map!$A$6:$B$70,MATCH('FY09 Essbase'!C72,Map!$A$6:$A$70,0),2)</f>
        <v>171DIV</v>
      </c>
      <c r="C72" s="235" t="s">
        <v>120</v>
      </c>
      <c r="N72" s="4"/>
      <c r="W72" s="4"/>
      <c r="AF72" s="4"/>
      <c r="AO72" s="4"/>
      <c r="AX72" s="4"/>
      <c r="BG72" s="4"/>
      <c r="BP72" s="4"/>
      <c r="BY72" s="4"/>
      <c r="CH72" s="4"/>
      <c r="CQ72" s="4"/>
      <c r="CZ72" s="4"/>
      <c r="DI72" s="4"/>
    </row>
    <row r="73" spans="1:113">
      <c r="A73" s="235" t="str">
        <f>INDEX(Map!$A$6:$B$70,MATCH('FY09 Essbase'!C73,Map!$A$6:$A$70,0),2)</f>
        <v>990DIV</v>
      </c>
      <c r="C73" s="235" t="s">
        <v>118</v>
      </c>
      <c r="N73" s="4"/>
      <c r="W73" s="4"/>
      <c r="AF73" s="4"/>
      <c r="AO73" s="4"/>
      <c r="AX73" s="4"/>
      <c r="BG73" s="4"/>
      <c r="BP73" s="4"/>
      <c r="BY73" s="4"/>
      <c r="CH73" s="4"/>
      <c r="CQ73" s="4"/>
      <c r="CZ73" s="4"/>
      <c r="DI73" s="4"/>
    </row>
    <row r="74" spans="1:113">
      <c r="N74" s="4"/>
      <c r="W74" s="4"/>
      <c r="AF74" s="4"/>
      <c r="AO74" s="4"/>
      <c r="AX74" s="4"/>
      <c r="BG74" s="4"/>
      <c r="BP74" s="4"/>
      <c r="BY74" s="4"/>
      <c r="CH74" s="4"/>
      <c r="CQ74" s="4"/>
      <c r="CZ74" s="4"/>
      <c r="DI74" s="4"/>
    </row>
    <row r="75" spans="1:113">
      <c r="B75" s="235"/>
      <c r="N75" s="4"/>
      <c r="W75" s="4"/>
      <c r="AF75" s="4"/>
      <c r="AO75" s="4"/>
      <c r="AX75" s="4"/>
      <c r="BG75" s="4"/>
      <c r="BP75" s="4"/>
      <c r="BY75" s="4"/>
      <c r="CH75" s="4"/>
      <c r="CQ75" s="4"/>
      <c r="CZ75" s="4"/>
      <c r="DI75" s="4"/>
    </row>
  </sheetData>
  <sortState ref="C9:DH63">
    <sortCondition ref="C9:C63"/>
  </sortState>
  <pageMargins left="0.7" right="0.7" top="0.75" bottom="0.75" header="0.3" footer="0.3"/>
  <customProperties>
    <customPr name="_pios_id" r:id="rId1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DI76"/>
  <sheetViews>
    <sheetView workbookViewId="0">
      <selection activeCell="E39" sqref="E39"/>
    </sheetView>
  </sheetViews>
  <sheetFormatPr defaultRowHeight="12.75"/>
  <cols>
    <col min="1" max="1" width="9.140625" style="235"/>
    <col min="2" max="2" width="2.5703125" style="18" customWidth="1"/>
    <col min="3" max="3" width="9.140625" style="235"/>
    <col min="4" max="4" width="44.42578125" style="235" bestFit="1" customWidth="1"/>
    <col min="5" max="5" width="1.42578125" style="235" customWidth="1"/>
    <col min="6" max="6" width="14.7109375" style="235" bestFit="1" customWidth="1"/>
    <col min="7" max="7" width="13.5703125" style="235" bestFit="1" customWidth="1"/>
    <col min="8" max="8" width="16" style="235" bestFit="1" customWidth="1"/>
    <col min="9" max="9" width="13.7109375" style="235" bestFit="1" customWidth="1"/>
    <col min="10" max="10" width="14.5703125" style="235" bestFit="1" customWidth="1"/>
    <col min="11" max="11" width="9.5703125" style="235" bestFit="1" customWidth="1"/>
    <col min="12" max="12" width="13.7109375" style="235" bestFit="1" customWidth="1"/>
    <col min="13" max="13" width="15.42578125" style="235" bestFit="1" customWidth="1"/>
    <col min="14" max="14" width="1.42578125" style="235" customWidth="1"/>
    <col min="15" max="15" width="14.85546875" style="235" bestFit="1" customWidth="1"/>
    <col min="16" max="16" width="13.85546875" style="235" bestFit="1" customWidth="1"/>
    <col min="17" max="17" width="16.28515625" style="235" bestFit="1" customWidth="1"/>
    <col min="18" max="18" width="13.85546875" style="235" bestFit="1" customWidth="1"/>
    <col min="19" max="19" width="14.85546875" style="235" bestFit="1" customWidth="1"/>
    <col min="20" max="20" width="9.5703125" style="235" bestFit="1" customWidth="1"/>
    <col min="21" max="21" width="13.7109375" style="235" bestFit="1" customWidth="1"/>
    <col min="22" max="22" width="15.42578125" style="235" bestFit="1" customWidth="1"/>
    <col min="23" max="23" width="1.42578125" style="235" customWidth="1"/>
    <col min="24" max="24" width="14.85546875" style="235" bestFit="1" customWidth="1"/>
    <col min="25" max="25" width="13.85546875" style="235" bestFit="1" customWidth="1"/>
    <col min="26" max="26" width="16.28515625" style="235" bestFit="1" customWidth="1"/>
    <col min="27" max="27" width="13.85546875" style="235" bestFit="1" customWidth="1"/>
    <col min="28" max="28" width="14.85546875" style="235" bestFit="1" customWidth="1"/>
    <col min="29" max="29" width="9.5703125" style="235" bestFit="1" customWidth="1"/>
    <col min="30" max="30" width="13.7109375" style="235" bestFit="1" customWidth="1"/>
    <col min="31" max="31" width="16.28515625" style="235" bestFit="1" customWidth="1"/>
    <col min="32" max="32" width="1.42578125" style="235" customWidth="1"/>
    <col min="33" max="33" width="14.85546875" style="235" bestFit="1" customWidth="1"/>
    <col min="34" max="34" width="13.85546875" style="235" bestFit="1" customWidth="1"/>
    <col min="35" max="35" width="16.28515625" style="235" bestFit="1" customWidth="1"/>
    <col min="36" max="36" width="13.85546875" style="235" bestFit="1" customWidth="1"/>
    <col min="37" max="37" width="14.85546875" style="235" bestFit="1" customWidth="1"/>
    <col min="38" max="38" width="9.5703125" style="235" bestFit="1" customWidth="1"/>
    <col min="39" max="39" width="13.85546875" style="235" bestFit="1" customWidth="1"/>
    <col min="40" max="40" width="16.28515625" style="235" bestFit="1" customWidth="1"/>
    <col min="41" max="41" width="1.42578125" style="235" customWidth="1"/>
    <col min="42" max="42" width="14.85546875" style="235" bestFit="1" customWidth="1"/>
    <col min="43" max="43" width="13.85546875" style="235" bestFit="1" customWidth="1"/>
    <col min="44" max="44" width="16.28515625" style="235" bestFit="1" customWidth="1"/>
    <col min="45" max="45" width="13.85546875" style="235" bestFit="1" customWidth="1"/>
    <col min="46" max="46" width="14.85546875" style="235" bestFit="1" customWidth="1"/>
    <col min="47" max="47" width="11.85546875" style="235" bestFit="1" customWidth="1"/>
    <col min="48" max="48" width="13.85546875" style="235" bestFit="1" customWidth="1"/>
    <col min="49" max="49" width="16.28515625" style="235" bestFit="1" customWidth="1"/>
    <col min="50" max="50" width="1.42578125" style="235" customWidth="1"/>
    <col min="51" max="51" width="14.85546875" style="235" bestFit="1" customWidth="1"/>
    <col min="52" max="52" width="13.85546875" style="235" bestFit="1" customWidth="1"/>
    <col min="53" max="53" width="16.28515625" style="235" bestFit="1" customWidth="1"/>
    <col min="54" max="54" width="13.85546875" style="235" bestFit="1" customWidth="1"/>
    <col min="55" max="55" width="14.85546875" style="235" bestFit="1" customWidth="1"/>
    <col min="56" max="56" width="11.85546875" style="235" bestFit="1" customWidth="1"/>
    <col min="57" max="57" width="13.85546875" style="235" bestFit="1" customWidth="1"/>
    <col min="58" max="58" width="16.28515625" style="235" bestFit="1" customWidth="1"/>
    <col min="59" max="59" width="1.42578125" style="235" customWidth="1"/>
    <col min="60" max="60" width="14.85546875" style="235" bestFit="1" customWidth="1"/>
    <col min="61" max="61" width="13.85546875" style="235" bestFit="1" customWidth="1"/>
    <col min="62" max="62" width="16.28515625" style="235" bestFit="1" customWidth="1"/>
    <col min="63" max="63" width="13.85546875" style="235" bestFit="1" customWidth="1"/>
    <col min="64" max="64" width="14.85546875" style="235" bestFit="1" customWidth="1"/>
    <col min="65" max="65" width="11.85546875" style="235" bestFit="1" customWidth="1"/>
    <col min="66" max="66" width="13.85546875" style="235" bestFit="1" customWidth="1"/>
    <col min="67" max="67" width="16.28515625" style="235" bestFit="1" customWidth="1"/>
    <col min="68" max="68" width="1.42578125" style="235" customWidth="1"/>
    <col min="69" max="69" width="14.85546875" style="235" bestFit="1" customWidth="1"/>
    <col min="70" max="70" width="13.85546875" style="235" bestFit="1" customWidth="1"/>
    <col min="71" max="71" width="16.28515625" style="235" bestFit="1" customWidth="1"/>
    <col min="72" max="72" width="13.85546875" style="235" bestFit="1" customWidth="1"/>
    <col min="73" max="73" width="14.85546875" style="235" bestFit="1" customWidth="1"/>
    <col min="74" max="74" width="11.85546875" style="235" bestFit="1" customWidth="1"/>
    <col min="75" max="75" width="13.85546875" style="235" bestFit="1" customWidth="1"/>
    <col min="76" max="76" width="16.28515625" style="235" bestFit="1" customWidth="1"/>
    <col min="77" max="77" width="1.42578125" style="235" customWidth="1"/>
    <col min="78" max="78" width="14.85546875" style="235" bestFit="1" customWidth="1"/>
    <col min="79" max="79" width="13.85546875" style="235" bestFit="1" customWidth="1"/>
    <col min="80" max="80" width="16.28515625" style="235" bestFit="1" customWidth="1"/>
    <col min="81" max="81" width="13.85546875" style="235" bestFit="1" customWidth="1"/>
    <col min="82" max="82" width="14.85546875" style="235" bestFit="1" customWidth="1"/>
    <col min="83" max="83" width="11.85546875" style="235" bestFit="1" customWidth="1"/>
    <col min="84" max="84" width="13.85546875" style="235" bestFit="1" customWidth="1"/>
    <col min="85" max="85" width="16.28515625" style="235" bestFit="1" customWidth="1"/>
    <col min="86" max="86" width="1.42578125" style="235" customWidth="1"/>
    <col min="87" max="87" width="14.85546875" style="235" bestFit="1" customWidth="1"/>
    <col min="88" max="88" width="13.85546875" style="235" bestFit="1" customWidth="1"/>
    <col min="89" max="89" width="16.28515625" style="235" bestFit="1" customWidth="1"/>
    <col min="90" max="90" width="13.85546875" style="235" bestFit="1" customWidth="1"/>
    <col min="91" max="91" width="14.85546875" style="235" bestFit="1" customWidth="1"/>
    <col min="92" max="92" width="11.85546875" style="235" bestFit="1" customWidth="1"/>
    <col min="93" max="93" width="13.85546875" style="235" bestFit="1" customWidth="1"/>
    <col min="94" max="94" width="16.28515625" style="235" bestFit="1" customWidth="1"/>
    <col min="95" max="95" width="1.42578125" style="235" customWidth="1"/>
    <col min="96" max="96" width="14.85546875" style="235" bestFit="1" customWidth="1"/>
    <col min="97" max="97" width="13.85546875" style="235" bestFit="1" customWidth="1"/>
    <col min="98" max="98" width="16.28515625" style="235" bestFit="1" customWidth="1"/>
    <col min="99" max="99" width="13.85546875" style="235" bestFit="1" customWidth="1"/>
    <col min="100" max="100" width="14.85546875" style="235" bestFit="1" customWidth="1"/>
    <col min="101" max="101" width="9.5703125" style="235" bestFit="1" customWidth="1"/>
    <col min="102" max="102" width="13.85546875" style="235" bestFit="1" customWidth="1"/>
    <col min="103" max="103" width="16.28515625" style="235" bestFit="1" customWidth="1"/>
    <col min="104" max="104" width="1.42578125" style="235" customWidth="1"/>
    <col min="105" max="105" width="14.85546875" style="235" bestFit="1" customWidth="1"/>
    <col min="106" max="106" width="13.85546875" style="235" bestFit="1" customWidth="1"/>
    <col min="107" max="107" width="16.28515625" style="235" bestFit="1" customWidth="1"/>
    <col min="108" max="108" width="13.85546875" style="235" bestFit="1" customWidth="1"/>
    <col min="109" max="109" width="14.85546875" style="235" bestFit="1" customWidth="1"/>
    <col min="110" max="110" width="9.5703125" style="235" bestFit="1" customWidth="1"/>
    <col min="111" max="111" width="13.5703125" style="235" bestFit="1" customWidth="1"/>
    <col min="112" max="112" width="16.28515625" style="235" bestFit="1" customWidth="1"/>
    <col min="113" max="113" width="1.42578125" style="235" customWidth="1"/>
    <col min="114" max="16384" width="9.140625" style="235"/>
  </cols>
  <sheetData>
    <row r="1" spans="1:113">
      <c r="B1" s="17" t="s">
        <v>130</v>
      </c>
      <c r="D1" s="3" t="s">
        <v>791</v>
      </c>
      <c r="E1" s="11"/>
      <c r="N1" s="11"/>
      <c r="W1" s="11"/>
      <c r="AF1" s="11"/>
      <c r="AO1" s="11"/>
      <c r="AX1" s="11"/>
      <c r="BG1" s="11"/>
      <c r="BP1" s="11"/>
      <c r="BY1" s="11"/>
      <c r="CH1" s="11"/>
      <c r="CQ1" s="11"/>
      <c r="CZ1" s="11"/>
      <c r="DI1" s="11"/>
    </row>
    <row r="2" spans="1:113">
      <c r="B2" s="17" t="s">
        <v>131</v>
      </c>
      <c r="D2" s="3" t="s">
        <v>792</v>
      </c>
      <c r="E2" s="11"/>
      <c r="N2" s="11"/>
      <c r="W2" s="11"/>
      <c r="AF2" s="11"/>
      <c r="AO2" s="11"/>
      <c r="AX2" s="11"/>
      <c r="BG2" s="11"/>
      <c r="BP2" s="11"/>
      <c r="BY2" s="11"/>
      <c r="CH2" s="11"/>
      <c r="CQ2" s="11"/>
      <c r="CZ2" s="11"/>
      <c r="DI2" s="11"/>
    </row>
    <row r="3" spans="1:113">
      <c r="B3" s="17"/>
      <c r="D3" s="3" t="s">
        <v>0</v>
      </c>
      <c r="E3" s="11"/>
      <c r="N3" s="11"/>
      <c r="W3" s="11"/>
      <c r="AF3" s="11"/>
      <c r="AO3" s="11"/>
      <c r="AX3" s="11"/>
      <c r="BG3" s="11"/>
      <c r="BP3" s="11"/>
      <c r="BY3" s="11"/>
      <c r="CH3" s="11"/>
      <c r="CQ3" s="11"/>
      <c r="CZ3" s="11"/>
      <c r="DI3" s="11"/>
    </row>
    <row r="4" spans="1:113">
      <c r="B4" s="17" t="s">
        <v>132</v>
      </c>
      <c r="D4" s="3" t="s">
        <v>793</v>
      </c>
      <c r="E4" s="11"/>
      <c r="N4" s="11"/>
      <c r="W4" s="11"/>
      <c r="AF4" s="11"/>
      <c r="AO4" s="11"/>
      <c r="AX4" s="11"/>
      <c r="BG4" s="11"/>
      <c r="BP4" s="11"/>
      <c r="BY4" s="11"/>
      <c r="CH4" s="11"/>
      <c r="CQ4" s="11"/>
      <c r="CZ4" s="11"/>
      <c r="DI4" s="11"/>
    </row>
    <row r="5" spans="1:113">
      <c r="B5" s="17" t="s">
        <v>131</v>
      </c>
      <c r="D5" s="13" t="s">
        <v>790</v>
      </c>
      <c r="E5" s="11"/>
      <c r="N5" s="11"/>
      <c r="W5" s="11"/>
      <c r="AF5" s="11"/>
      <c r="AO5" s="11"/>
      <c r="AX5" s="11"/>
      <c r="BG5" s="11"/>
      <c r="BP5" s="11"/>
      <c r="BY5" s="11"/>
      <c r="CH5" s="11"/>
      <c r="CQ5" s="11"/>
      <c r="CZ5" s="11"/>
      <c r="DI5" s="11"/>
    </row>
    <row r="6" spans="1:113">
      <c r="B6" s="17" t="s">
        <v>133</v>
      </c>
      <c r="D6" s="3"/>
      <c r="E6" s="11"/>
      <c r="N6" s="11"/>
      <c r="W6" s="11"/>
      <c r="AF6" s="11"/>
      <c r="AO6" s="11"/>
      <c r="AX6" s="11"/>
      <c r="BG6" s="11"/>
      <c r="BP6" s="11"/>
      <c r="BY6" s="11"/>
      <c r="CH6" s="11"/>
      <c r="CQ6" s="11"/>
      <c r="CZ6" s="11"/>
      <c r="DI6" s="11"/>
    </row>
    <row r="7" spans="1:113" s="20" customFormat="1">
      <c r="B7" s="17"/>
      <c r="E7" s="21"/>
      <c r="F7" s="22" t="s">
        <v>794</v>
      </c>
      <c r="G7" s="22" t="s">
        <v>794</v>
      </c>
      <c r="H7" s="22" t="s">
        <v>794</v>
      </c>
      <c r="I7" s="22" t="s">
        <v>794</v>
      </c>
      <c r="J7" s="22" t="s">
        <v>794</v>
      </c>
      <c r="K7" s="22" t="s">
        <v>794</v>
      </c>
      <c r="L7" s="22" t="s">
        <v>794</v>
      </c>
      <c r="M7" s="22" t="s">
        <v>794</v>
      </c>
      <c r="N7" s="21"/>
      <c r="O7" s="22" t="s">
        <v>795</v>
      </c>
      <c r="P7" s="22" t="s">
        <v>795</v>
      </c>
      <c r="Q7" s="22" t="s">
        <v>795</v>
      </c>
      <c r="R7" s="22" t="s">
        <v>795</v>
      </c>
      <c r="S7" s="22" t="s">
        <v>795</v>
      </c>
      <c r="T7" s="22" t="s">
        <v>795</v>
      </c>
      <c r="U7" s="22" t="s">
        <v>795</v>
      </c>
      <c r="V7" s="22" t="s">
        <v>795</v>
      </c>
      <c r="W7" s="21"/>
      <c r="X7" s="22" t="s">
        <v>796</v>
      </c>
      <c r="Y7" s="22" t="s">
        <v>796</v>
      </c>
      <c r="Z7" s="22" t="s">
        <v>796</v>
      </c>
      <c r="AA7" s="22" t="s">
        <v>796</v>
      </c>
      <c r="AB7" s="22" t="s">
        <v>796</v>
      </c>
      <c r="AC7" s="22" t="s">
        <v>796</v>
      </c>
      <c r="AD7" s="22" t="s">
        <v>796</v>
      </c>
      <c r="AE7" s="22" t="s">
        <v>796</v>
      </c>
      <c r="AF7" s="21"/>
      <c r="AG7" s="22" t="s">
        <v>797</v>
      </c>
      <c r="AH7" s="22" t="s">
        <v>797</v>
      </c>
      <c r="AI7" s="22" t="s">
        <v>797</v>
      </c>
      <c r="AJ7" s="22" t="s">
        <v>797</v>
      </c>
      <c r="AK7" s="22" t="s">
        <v>797</v>
      </c>
      <c r="AL7" s="22" t="s">
        <v>797</v>
      </c>
      <c r="AM7" s="22" t="s">
        <v>797</v>
      </c>
      <c r="AN7" s="22" t="s">
        <v>797</v>
      </c>
      <c r="AO7" s="21"/>
      <c r="AP7" s="22" t="s">
        <v>798</v>
      </c>
      <c r="AQ7" s="22" t="s">
        <v>798</v>
      </c>
      <c r="AR7" s="22" t="s">
        <v>798</v>
      </c>
      <c r="AS7" s="22" t="s">
        <v>798</v>
      </c>
      <c r="AT7" s="22" t="s">
        <v>798</v>
      </c>
      <c r="AU7" s="22" t="s">
        <v>798</v>
      </c>
      <c r="AV7" s="22" t="s">
        <v>798</v>
      </c>
      <c r="AW7" s="22" t="s">
        <v>798</v>
      </c>
      <c r="AX7" s="21"/>
      <c r="AY7" s="22" t="s">
        <v>799</v>
      </c>
      <c r="AZ7" s="22" t="s">
        <v>799</v>
      </c>
      <c r="BA7" s="22" t="s">
        <v>799</v>
      </c>
      <c r="BB7" s="22" t="s">
        <v>799</v>
      </c>
      <c r="BC7" s="22" t="s">
        <v>799</v>
      </c>
      <c r="BD7" s="22" t="s">
        <v>799</v>
      </c>
      <c r="BE7" s="22" t="s">
        <v>799</v>
      </c>
      <c r="BF7" s="22" t="s">
        <v>799</v>
      </c>
      <c r="BG7" s="21"/>
      <c r="BH7" s="22" t="s">
        <v>800</v>
      </c>
      <c r="BI7" s="22" t="s">
        <v>800</v>
      </c>
      <c r="BJ7" s="22" t="s">
        <v>800</v>
      </c>
      <c r="BK7" s="22" t="s">
        <v>800</v>
      </c>
      <c r="BL7" s="22" t="s">
        <v>800</v>
      </c>
      <c r="BM7" s="22" t="s">
        <v>800</v>
      </c>
      <c r="BN7" s="22" t="s">
        <v>800</v>
      </c>
      <c r="BO7" s="22" t="s">
        <v>800</v>
      </c>
      <c r="BP7" s="21"/>
      <c r="BQ7" s="22" t="s">
        <v>1</v>
      </c>
      <c r="BR7" s="22" t="s">
        <v>1</v>
      </c>
      <c r="BS7" s="22" t="s">
        <v>1</v>
      </c>
      <c r="BT7" s="22" t="s">
        <v>1</v>
      </c>
      <c r="BU7" s="22" t="s">
        <v>1</v>
      </c>
      <c r="BV7" s="22" t="s">
        <v>1</v>
      </c>
      <c r="BW7" s="22" t="s">
        <v>1</v>
      </c>
      <c r="BX7" s="22" t="s">
        <v>1</v>
      </c>
      <c r="BY7" s="21"/>
      <c r="BZ7" s="22" t="s">
        <v>801</v>
      </c>
      <c r="CA7" s="22" t="s">
        <v>801</v>
      </c>
      <c r="CB7" s="22" t="s">
        <v>801</v>
      </c>
      <c r="CC7" s="22" t="s">
        <v>801</v>
      </c>
      <c r="CD7" s="22" t="s">
        <v>801</v>
      </c>
      <c r="CE7" s="22" t="s">
        <v>801</v>
      </c>
      <c r="CF7" s="22" t="s">
        <v>801</v>
      </c>
      <c r="CG7" s="22" t="s">
        <v>801</v>
      </c>
      <c r="CH7" s="21"/>
      <c r="CI7" s="22" t="s">
        <v>802</v>
      </c>
      <c r="CJ7" s="22" t="s">
        <v>802</v>
      </c>
      <c r="CK7" s="22" t="s">
        <v>802</v>
      </c>
      <c r="CL7" s="22" t="s">
        <v>802</v>
      </c>
      <c r="CM7" s="22" t="s">
        <v>802</v>
      </c>
      <c r="CN7" s="22" t="s">
        <v>802</v>
      </c>
      <c r="CO7" s="22" t="s">
        <v>802</v>
      </c>
      <c r="CP7" s="22" t="s">
        <v>802</v>
      </c>
      <c r="CQ7" s="21"/>
      <c r="CR7" s="22" t="s">
        <v>803</v>
      </c>
      <c r="CS7" s="22" t="s">
        <v>803</v>
      </c>
      <c r="CT7" s="22" t="s">
        <v>803</v>
      </c>
      <c r="CU7" s="22" t="s">
        <v>803</v>
      </c>
      <c r="CV7" s="22" t="s">
        <v>803</v>
      </c>
      <c r="CW7" s="22" t="s">
        <v>803</v>
      </c>
      <c r="CX7" s="22" t="s">
        <v>803</v>
      </c>
      <c r="CY7" s="22" t="s">
        <v>803</v>
      </c>
      <c r="CZ7" s="21"/>
      <c r="DA7" s="22" t="s">
        <v>804</v>
      </c>
      <c r="DB7" s="22" t="s">
        <v>804</v>
      </c>
      <c r="DC7" s="22" t="s">
        <v>804</v>
      </c>
      <c r="DD7" s="22" t="s">
        <v>804</v>
      </c>
      <c r="DE7" s="22" t="s">
        <v>804</v>
      </c>
      <c r="DF7" s="22" t="s">
        <v>804</v>
      </c>
      <c r="DG7" s="22" t="s">
        <v>804</v>
      </c>
      <c r="DH7" s="22" t="s">
        <v>804</v>
      </c>
      <c r="DI7" s="21"/>
    </row>
    <row r="8" spans="1:113" ht="38.25">
      <c r="A8" s="16" t="s">
        <v>129</v>
      </c>
      <c r="B8" s="17" t="s">
        <v>134</v>
      </c>
      <c r="E8" s="9"/>
      <c r="F8" s="1" t="s">
        <v>18</v>
      </c>
      <c r="G8" s="1" t="s">
        <v>19</v>
      </c>
      <c r="H8" s="1" t="s">
        <v>20</v>
      </c>
      <c r="I8" s="1" t="s">
        <v>21</v>
      </c>
      <c r="J8" s="1" t="s">
        <v>22</v>
      </c>
      <c r="K8" s="1" t="s">
        <v>23</v>
      </c>
      <c r="L8" s="1" t="s">
        <v>24</v>
      </c>
      <c r="M8" s="1" t="s">
        <v>2</v>
      </c>
      <c r="N8" s="9"/>
      <c r="O8" s="1" t="s">
        <v>18</v>
      </c>
      <c r="P8" s="1" t="s">
        <v>19</v>
      </c>
      <c r="Q8" s="1" t="s">
        <v>20</v>
      </c>
      <c r="R8" s="1" t="s">
        <v>21</v>
      </c>
      <c r="S8" s="1" t="s">
        <v>22</v>
      </c>
      <c r="T8" s="1" t="s">
        <v>23</v>
      </c>
      <c r="U8" s="1" t="s">
        <v>24</v>
      </c>
      <c r="V8" s="1" t="s">
        <v>2</v>
      </c>
      <c r="W8" s="9"/>
      <c r="X8" s="1" t="s">
        <v>18</v>
      </c>
      <c r="Y8" s="1" t="s">
        <v>19</v>
      </c>
      <c r="Z8" s="1" t="s">
        <v>20</v>
      </c>
      <c r="AA8" s="1" t="s">
        <v>21</v>
      </c>
      <c r="AB8" s="1" t="s">
        <v>22</v>
      </c>
      <c r="AC8" s="1" t="s">
        <v>23</v>
      </c>
      <c r="AD8" s="1" t="s">
        <v>24</v>
      </c>
      <c r="AE8" s="1" t="s">
        <v>2</v>
      </c>
      <c r="AF8" s="9"/>
      <c r="AG8" s="1" t="s">
        <v>18</v>
      </c>
      <c r="AH8" s="1" t="s">
        <v>19</v>
      </c>
      <c r="AI8" s="1" t="s">
        <v>20</v>
      </c>
      <c r="AJ8" s="1" t="s">
        <v>21</v>
      </c>
      <c r="AK8" s="1" t="s">
        <v>22</v>
      </c>
      <c r="AL8" s="1" t="s">
        <v>23</v>
      </c>
      <c r="AM8" s="1" t="s">
        <v>24</v>
      </c>
      <c r="AN8" s="1" t="s">
        <v>2</v>
      </c>
      <c r="AO8" s="9"/>
      <c r="AP8" s="1" t="s">
        <v>18</v>
      </c>
      <c r="AQ8" s="1" t="s">
        <v>19</v>
      </c>
      <c r="AR8" s="1" t="s">
        <v>20</v>
      </c>
      <c r="AS8" s="1" t="s">
        <v>21</v>
      </c>
      <c r="AT8" s="1" t="s">
        <v>22</v>
      </c>
      <c r="AU8" s="1" t="s">
        <v>23</v>
      </c>
      <c r="AV8" s="1" t="s">
        <v>24</v>
      </c>
      <c r="AW8" s="1" t="s">
        <v>2</v>
      </c>
      <c r="AX8" s="9"/>
      <c r="AY8" s="1" t="s">
        <v>18</v>
      </c>
      <c r="AZ8" s="1" t="s">
        <v>19</v>
      </c>
      <c r="BA8" s="1" t="s">
        <v>20</v>
      </c>
      <c r="BB8" s="1" t="s">
        <v>21</v>
      </c>
      <c r="BC8" s="1" t="s">
        <v>22</v>
      </c>
      <c r="BD8" s="1" t="s">
        <v>23</v>
      </c>
      <c r="BE8" s="1" t="s">
        <v>24</v>
      </c>
      <c r="BF8" s="1" t="s">
        <v>2</v>
      </c>
      <c r="BG8" s="9"/>
      <c r="BH8" s="1" t="s">
        <v>18</v>
      </c>
      <c r="BI8" s="1" t="s">
        <v>19</v>
      </c>
      <c r="BJ8" s="1" t="s">
        <v>20</v>
      </c>
      <c r="BK8" s="1" t="s">
        <v>21</v>
      </c>
      <c r="BL8" s="1" t="s">
        <v>22</v>
      </c>
      <c r="BM8" s="1" t="s">
        <v>23</v>
      </c>
      <c r="BN8" s="1" t="s">
        <v>24</v>
      </c>
      <c r="BO8" s="1" t="s">
        <v>2</v>
      </c>
      <c r="BP8" s="9"/>
      <c r="BQ8" s="1" t="s">
        <v>18</v>
      </c>
      <c r="BR8" s="1" t="s">
        <v>19</v>
      </c>
      <c r="BS8" s="1" t="s">
        <v>20</v>
      </c>
      <c r="BT8" s="1" t="s">
        <v>21</v>
      </c>
      <c r="BU8" s="1" t="s">
        <v>22</v>
      </c>
      <c r="BV8" s="1" t="s">
        <v>23</v>
      </c>
      <c r="BW8" s="1" t="s">
        <v>24</v>
      </c>
      <c r="BX8" s="1" t="s">
        <v>2</v>
      </c>
      <c r="BY8" s="9"/>
      <c r="BZ8" s="1" t="s">
        <v>18</v>
      </c>
      <c r="CA8" s="1" t="s">
        <v>19</v>
      </c>
      <c r="CB8" s="1" t="s">
        <v>20</v>
      </c>
      <c r="CC8" s="1" t="s">
        <v>21</v>
      </c>
      <c r="CD8" s="1" t="s">
        <v>22</v>
      </c>
      <c r="CE8" s="1" t="s">
        <v>23</v>
      </c>
      <c r="CF8" s="1" t="s">
        <v>24</v>
      </c>
      <c r="CG8" s="1" t="s">
        <v>2</v>
      </c>
      <c r="CH8" s="9"/>
      <c r="CI8" s="1" t="s">
        <v>18</v>
      </c>
      <c r="CJ8" s="1" t="s">
        <v>19</v>
      </c>
      <c r="CK8" s="1" t="s">
        <v>20</v>
      </c>
      <c r="CL8" s="1" t="s">
        <v>21</v>
      </c>
      <c r="CM8" s="1" t="s">
        <v>22</v>
      </c>
      <c r="CN8" s="1" t="s">
        <v>23</v>
      </c>
      <c r="CO8" s="1" t="s">
        <v>24</v>
      </c>
      <c r="CP8" s="1" t="s">
        <v>2</v>
      </c>
      <c r="CQ8" s="9"/>
      <c r="CR8" s="1" t="s">
        <v>18</v>
      </c>
      <c r="CS8" s="1" t="s">
        <v>19</v>
      </c>
      <c r="CT8" s="1" t="s">
        <v>20</v>
      </c>
      <c r="CU8" s="1" t="s">
        <v>21</v>
      </c>
      <c r="CV8" s="1" t="s">
        <v>22</v>
      </c>
      <c r="CW8" s="1" t="s">
        <v>23</v>
      </c>
      <c r="CX8" s="1" t="s">
        <v>24</v>
      </c>
      <c r="CY8" s="1" t="s">
        <v>2</v>
      </c>
      <c r="CZ8" s="9"/>
      <c r="DA8" s="1" t="s">
        <v>18</v>
      </c>
      <c r="DB8" s="1" t="s">
        <v>19</v>
      </c>
      <c r="DC8" s="1" t="s">
        <v>20</v>
      </c>
      <c r="DD8" s="1" t="s">
        <v>21</v>
      </c>
      <c r="DE8" s="1" t="s">
        <v>22</v>
      </c>
      <c r="DF8" s="1" t="s">
        <v>23</v>
      </c>
      <c r="DG8" s="1" t="s">
        <v>24</v>
      </c>
      <c r="DH8" s="1" t="s">
        <v>2</v>
      </c>
      <c r="DI8" s="9"/>
    </row>
    <row r="9" spans="1:113">
      <c r="A9" s="235" t="str">
        <f>INDEX(Map!$A$6:$B$70,MATCH('FY08 Essbase'!C9,Map!$A$6:$A$70,0),2)</f>
        <v>001DIV</v>
      </c>
      <c r="B9" s="17" t="s">
        <v>135</v>
      </c>
      <c r="C9" s="3" t="s">
        <v>79</v>
      </c>
      <c r="D9" s="3" t="s">
        <v>37</v>
      </c>
      <c r="E9" s="10"/>
      <c r="F9" s="4">
        <v>-29984.59</v>
      </c>
      <c r="G9" s="4">
        <v>-4150.05</v>
      </c>
      <c r="H9" s="4">
        <v>302108.69</v>
      </c>
      <c r="I9" s="4">
        <v>41813.730000000003</v>
      </c>
      <c r="J9" s="5">
        <v>-3609.05</v>
      </c>
      <c r="K9" s="6">
        <v>0</v>
      </c>
      <c r="L9" s="5">
        <v>-499.51</v>
      </c>
      <c r="M9" s="4">
        <v>373948.5</v>
      </c>
      <c r="N9" s="10"/>
      <c r="O9" s="4">
        <v>-29984.59</v>
      </c>
      <c r="P9" s="4">
        <v>-4150.05</v>
      </c>
      <c r="Q9" s="4">
        <v>302108.69</v>
      </c>
      <c r="R9" s="4">
        <v>41813.730000000003</v>
      </c>
      <c r="S9" s="5">
        <v>-3609.05</v>
      </c>
      <c r="T9" s="6">
        <v>0</v>
      </c>
      <c r="U9" s="5">
        <v>-499.51</v>
      </c>
      <c r="V9" s="4">
        <v>373948.5</v>
      </c>
      <c r="W9" s="10"/>
      <c r="X9" s="4">
        <v>-29984.59</v>
      </c>
      <c r="Y9" s="4">
        <v>-4150.05</v>
      </c>
      <c r="Z9" s="4">
        <v>326911.69</v>
      </c>
      <c r="AA9" s="4">
        <v>43939.73</v>
      </c>
      <c r="AB9" s="5">
        <v>-3609.05</v>
      </c>
      <c r="AC9" s="6">
        <v>0</v>
      </c>
      <c r="AD9" s="5">
        <v>-499.51</v>
      </c>
      <c r="AE9" s="4">
        <v>400877.5</v>
      </c>
      <c r="AF9" s="10"/>
      <c r="AG9" s="4">
        <v>-29984.59</v>
      </c>
      <c r="AH9" s="4">
        <v>-4150.05</v>
      </c>
      <c r="AI9" s="4">
        <v>326911.69</v>
      </c>
      <c r="AJ9" s="4">
        <v>43939.73</v>
      </c>
      <c r="AK9" s="5">
        <v>-3609.05</v>
      </c>
      <c r="AL9" s="6">
        <v>0</v>
      </c>
      <c r="AM9" s="5">
        <v>-499.51</v>
      </c>
      <c r="AN9" s="4">
        <v>400877.5</v>
      </c>
      <c r="AO9" s="10"/>
      <c r="AP9" s="4">
        <v>-29984.59</v>
      </c>
      <c r="AQ9" s="4">
        <v>-4150.05</v>
      </c>
      <c r="AR9" s="4">
        <v>326911.69</v>
      </c>
      <c r="AS9" s="4">
        <v>43939.73</v>
      </c>
      <c r="AT9" s="5">
        <v>-3609.05</v>
      </c>
      <c r="AU9" s="6">
        <v>0</v>
      </c>
      <c r="AV9" s="5">
        <v>-499.51</v>
      </c>
      <c r="AW9" s="4">
        <v>400877.5</v>
      </c>
      <c r="AX9" s="10"/>
      <c r="AY9" s="4">
        <v>-29984.59</v>
      </c>
      <c r="AZ9" s="4">
        <v>-4150.05</v>
      </c>
      <c r="BA9" s="4">
        <v>302108.69</v>
      </c>
      <c r="BB9" s="4">
        <v>41813.730000000003</v>
      </c>
      <c r="BC9" s="5">
        <v>-3609.05</v>
      </c>
      <c r="BD9" s="6">
        <v>0</v>
      </c>
      <c r="BE9" s="5">
        <v>-499.51</v>
      </c>
      <c r="BF9" s="4">
        <v>373948.5</v>
      </c>
      <c r="BG9" s="10"/>
      <c r="BH9" s="4">
        <v>-29984.59</v>
      </c>
      <c r="BI9" s="4">
        <v>-4150.05</v>
      </c>
      <c r="BJ9" s="4">
        <v>302108.69</v>
      </c>
      <c r="BK9" s="4">
        <v>41813.730000000003</v>
      </c>
      <c r="BL9" s="5">
        <v>-3609.05</v>
      </c>
      <c r="BM9" s="6">
        <v>0</v>
      </c>
      <c r="BN9" s="5">
        <v>-499.51</v>
      </c>
      <c r="BO9" s="4">
        <v>373948.5</v>
      </c>
      <c r="BP9" s="10"/>
      <c r="BQ9" s="4">
        <v>-29984.59</v>
      </c>
      <c r="BR9" s="4">
        <v>-4150.05</v>
      </c>
      <c r="BS9" s="4">
        <v>302108.69</v>
      </c>
      <c r="BT9" s="4">
        <v>41813.730000000003</v>
      </c>
      <c r="BU9" s="5">
        <v>-3609.05</v>
      </c>
      <c r="BV9" s="6">
        <v>0</v>
      </c>
      <c r="BW9" s="5">
        <v>-499.51</v>
      </c>
      <c r="BX9" s="4">
        <v>373948.5</v>
      </c>
      <c r="BY9" s="10"/>
      <c r="BZ9" s="4">
        <v>-29984.59</v>
      </c>
      <c r="CA9" s="4">
        <v>-4150.05</v>
      </c>
      <c r="CB9" s="4">
        <v>302108.69</v>
      </c>
      <c r="CC9" s="4">
        <v>41813.730000000003</v>
      </c>
      <c r="CD9" s="5">
        <v>-3609.05</v>
      </c>
      <c r="CE9" s="6">
        <v>0</v>
      </c>
      <c r="CF9" s="5">
        <v>-499.51</v>
      </c>
      <c r="CG9" s="4">
        <v>373948.5</v>
      </c>
      <c r="CH9" s="10"/>
      <c r="CI9" s="4">
        <v>-29984.59</v>
      </c>
      <c r="CJ9" s="4">
        <v>-4150.05</v>
      </c>
      <c r="CK9" s="4">
        <v>302108.69</v>
      </c>
      <c r="CL9" s="4">
        <v>41813.730000000003</v>
      </c>
      <c r="CM9" s="5">
        <v>-3609.05</v>
      </c>
      <c r="CN9" s="6">
        <v>0</v>
      </c>
      <c r="CO9" s="5">
        <v>-499.51</v>
      </c>
      <c r="CP9" s="4">
        <v>373948.5</v>
      </c>
      <c r="CQ9" s="10"/>
      <c r="CR9" s="4">
        <v>-29984.59</v>
      </c>
      <c r="CS9" s="4">
        <v>-4150.05</v>
      </c>
      <c r="CT9" s="4">
        <v>302108.69</v>
      </c>
      <c r="CU9" s="4">
        <v>41813.730000000003</v>
      </c>
      <c r="CV9" s="5">
        <v>-3609.05</v>
      </c>
      <c r="CW9" s="6">
        <v>0</v>
      </c>
      <c r="CX9" s="5">
        <v>-499.51</v>
      </c>
      <c r="CY9" s="4">
        <v>373948.5</v>
      </c>
      <c r="CZ9" s="10"/>
      <c r="DA9" s="4">
        <v>9233.24</v>
      </c>
      <c r="DB9" s="4">
        <v>1277.94</v>
      </c>
      <c r="DC9" s="4">
        <v>255206.46</v>
      </c>
      <c r="DD9" s="4">
        <v>35322.160000000003</v>
      </c>
      <c r="DE9" s="6">
        <v>0</v>
      </c>
      <c r="DF9" s="6">
        <v>0</v>
      </c>
      <c r="DG9" s="6">
        <v>0</v>
      </c>
      <c r="DH9" s="4">
        <v>280017.44</v>
      </c>
      <c r="DI9" s="10"/>
    </row>
    <row r="10" spans="1:113">
      <c r="A10" s="235" t="str">
        <f>INDEX(Map!$A$6:$B$70,MATCH('FY08 Essbase'!C10,Map!$A$6:$A$70,0),2)</f>
        <v>002DIV</v>
      </c>
      <c r="B10" s="17" t="s">
        <v>136</v>
      </c>
      <c r="C10" s="3" t="s">
        <v>105</v>
      </c>
      <c r="D10" s="3" t="s">
        <v>63</v>
      </c>
      <c r="E10" s="11"/>
      <c r="F10" s="4">
        <v>28320893.550000001</v>
      </c>
      <c r="G10" s="4">
        <v>7573182.3499999996</v>
      </c>
      <c r="H10" s="4">
        <v>32369238.829999998</v>
      </c>
      <c r="I10" s="4">
        <v>2548288.19</v>
      </c>
      <c r="J10" s="4">
        <v>27106549.629999999</v>
      </c>
      <c r="K10" s="6">
        <v>0</v>
      </c>
      <c r="L10" s="4">
        <v>3478943.08</v>
      </c>
      <c r="M10" s="4">
        <v>29608943.829999991</v>
      </c>
      <c r="N10" s="10"/>
      <c r="O10" s="4">
        <v>28320893.550000001</v>
      </c>
      <c r="P10" s="4">
        <v>7573182.3499999996</v>
      </c>
      <c r="Q10" s="4">
        <v>32369238.829999998</v>
      </c>
      <c r="R10" s="4">
        <v>2548288.19</v>
      </c>
      <c r="S10" s="4">
        <v>27695228.18</v>
      </c>
      <c r="T10" s="6">
        <v>0</v>
      </c>
      <c r="U10" s="4">
        <v>3536841.71</v>
      </c>
      <c r="V10" s="4">
        <v>30255521.009999998</v>
      </c>
      <c r="W10" s="10"/>
      <c r="X10" s="4">
        <v>28320893.550000001</v>
      </c>
      <c r="Y10" s="4">
        <v>7573182.3499999996</v>
      </c>
      <c r="Z10" s="4">
        <v>36675830.560000002</v>
      </c>
      <c r="AA10" s="4">
        <v>3377635.26</v>
      </c>
      <c r="AB10" s="4">
        <v>27549138.390000001</v>
      </c>
      <c r="AC10" s="6">
        <v>0</v>
      </c>
      <c r="AD10" s="4">
        <v>3531760.19</v>
      </c>
      <c r="AE10" s="4">
        <v>35240288.5</v>
      </c>
      <c r="AF10" s="10"/>
      <c r="AG10" s="4">
        <v>28320893.550000001</v>
      </c>
      <c r="AH10" s="4">
        <v>7573182.3499999996</v>
      </c>
      <c r="AI10" s="4">
        <v>36675830.560000002</v>
      </c>
      <c r="AJ10" s="4">
        <v>3377635.26</v>
      </c>
      <c r="AK10" s="4">
        <v>27172144.039999999</v>
      </c>
      <c r="AL10" s="6">
        <v>0</v>
      </c>
      <c r="AM10" s="4">
        <v>3506886.86</v>
      </c>
      <c r="AN10" s="4">
        <v>34838420.82</v>
      </c>
      <c r="AO10" s="10"/>
      <c r="AP10" s="4">
        <v>28320893.550000001</v>
      </c>
      <c r="AQ10" s="4">
        <v>7573182.3499999996</v>
      </c>
      <c r="AR10" s="4">
        <v>36675830.560000002</v>
      </c>
      <c r="AS10" s="4">
        <v>3377635.26</v>
      </c>
      <c r="AT10" s="4">
        <v>26689365.719999999</v>
      </c>
      <c r="AU10" s="6">
        <v>0</v>
      </c>
      <c r="AV10" s="4">
        <v>3472946.32</v>
      </c>
      <c r="AW10" s="4">
        <v>34321701.960000001</v>
      </c>
      <c r="AX10" s="10"/>
      <c r="AY10" s="4">
        <v>28320893.550000001</v>
      </c>
      <c r="AZ10" s="4">
        <v>7573182.3499999996</v>
      </c>
      <c r="BA10" s="4">
        <v>36578476.560000002</v>
      </c>
      <c r="BB10" s="4">
        <v>3369290.26</v>
      </c>
      <c r="BC10" s="4">
        <v>26696106.960000001</v>
      </c>
      <c r="BD10" s="6">
        <v>0</v>
      </c>
      <c r="BE10" s="4">
        <v>3480964.6</v>
      </c>
      <c r="BF10" s="4">
        <v>34230762.480000004</v>
      </c>
      <c r="BG10" s="10"/>
      <c r="BH10" s="4">
        <v>28320893.550000001</v>
      </c>
      <c r="BI10" s="4">
        <v>7573182.3499999996</v>
      </c>
      <c r="BJ10" s="4">
        <v>36578476.560000002</v>
      </c>
      <c r="BK10" s="4">
        <v>3369290.26</v>
      </c>
      <c r="BL10" s="4">
        <v>26698204.18</v>
      </c>
      <c r="BM10" s="6">
        <v>0</v>
      </c>
      <c r="BN10" s="4">
        <v>3488584.83</v>
      </c>
      <c r="BO10" s="4">
        <v>34240479.93</v>
      </c>
      <c r="BP10" s="10"/>
      <c r="BQ10" s="4">
        <v>28320893.550000001</v>
      </c>
      <c r="BR10" s="4">
        <v>7573182.3499999996</v>
      </c>
      <c r="BS10" s="4">
        <v>36578476.560000002</v>
      </c>
      <c r="BT10" s="4">
        <v>3369290.26</v>
      </c>
      <c r="BU10" s="4">
        <v>27332714.550000001</v>
      </c>
      <c r="BV10" s="6">
        <v>0</v>
      </c>
      <c r="BW10" s="4">
        <v>3550411.9</v>
      </c>
      <c r="BX10" s="4">
        <v>34936817.369999997</v>
      </c>
      <c r="BY10" s="10"/>
      <c r="BZ10" s="4">
        <v>28320893.550000001</v>
      </c>
      <c r="CA10" s="4">
        <v>7573182.3499999996</v>
      </c>
      <c r="CB10" s="4">
        <v>32918506.559999999</v>
      </c>
      <c r="CC10" s="4">
        <v>3255373.26</v>
      </c>
      <c r="CD10" s="4">
        <v>27608689.039999999</v>
      </c>
      <c r="CE10" s="6">
        <v>0</v>
      </c>
      <c r="CF10" s="4">
        <v>3581507.32</v>
      </c>
      <c r="CG10" s="4">
        <v>31470000.280000001</v>
      </c>
      <c r="CH10" s="10"/>
      <c r="CI10" s="4">
        <v>28320893.550000001</v>
      </c>
      <c r="CJ10" s="4">
        <v>7573182.3499999996</v>
      </c>
      <c r="CK10" s="4">
        <v>32918506.559999999</v>
      </c>
      <c r="CL10" s="4">
        <v>3255373.26</v>
      </c>
      <c r="CM10" s="4">
        <v>27003189.940000001</v>
      </c>
      <c r="CN10" s="6">
        <v>0</v>
      </c>
      <c r="CO10" s="4">
        <v>3537047.51</v>
      </c>
      <c r="CP10" s="4">
        <v>30820041.369999997</v>
      </c>
      <c r="CQ10" s="10"/>
      <c r="CR10" s="4">
        <v>28320893.550000001</v>
      </c>
      <c r="CS10" s="4">
        <v>7573182.3499999996</v>
      </c>
      <c r="CT10" s="4">
        <v>32918506.559999999</v>
      </c>
      <c r="CU10" s="4">
        <v>3255373.26</v>
      </c>
      <c r="CV10" s="4">
        <v>26945586.800000001</v>
      </c>
      <c r="CW10" s="6">
        <v>0</v>
      </c>
      <c r="CX10" s="4">
        <v>3539550.21</v>
      </c>
      <c r="CY10" s="4">
        <v>30764940.93</v>
      </c>
      <c r="CZ10" s="10"/>
      <c r="DA10" s="4">
        <v>38898205.920000002</v>
      </c>
      <c r="DB10" s="4">
        <v>5383754.0800000001</v>
      </c>
      <c r="DC10" s="4">
        <v>14448502.289999999</v>
      </c>
      <c r="DD10" s="4">
        <v>1999762.75</v>
      </c>
      <c r="DE10" s="4">
        <v>19712547.829999998</v>
      </c>
      <c r="DF10" s="6">
        <v>0</v>
      </c>
      <c r="DG10" s="4">
        <v>2728339.45</v>
      </c>
      <c r="DH10" s="4">
        <v>-5392807.6800000025</v>
      </c>
      <c r="DI10" s="10"/>
    </row>
    <row r="11" spans="1:113">
      <c r="A11" s="235" t="str">
        <f>INDEX(Map!$A$6:$B$70,MATCH('FY08 Essbase'!C11,Map!$A$6:$A$70,0),2)</f>
        <v>003DIV</v>
      </c>
      <c r="B11" s="17" t="s">
        <v>134</v>
      </c>
      <c r="C11" s="3" t="s">
        <v>77</v>
      </c>
      <c r="D11" s="3" t="s">
        <v>35</v>
      </c>
      <c r="E11" s="10"/>
      <c r="F11" s="4">
        <v>1565680.89</v>
      </c>
      <c r="G11" s="4">
        <v>216699.99</v>
      </c>
      <c r="H11" s="4">
        <v>1790936.1</v>
      </c>
      <c r="I11" s="4">
        <v>240982.68</v>
      </c>
      <c r="J11" s="5">
        <v>1212558.2</v>
      </c>
      <c r="K11" s="6">
        <v>0</v>
      </c>
      <c r="L11" s="5">
        <v>167825.62</v>
      </c>
      <c r="M11" s="4">
        <v>1629921.7200000002</v>
      </c>
      <c r="N11" s="10"/>
      <c r="O11" s="4">
        <v>1565680.89</v>
      </c>
      <c r="P11" s="4">
        <v>216699.99</v>
      </c>
      <c r="Q11" s="4">
        <v>1790936.1</v>
      </c>
      <c r="R11" s="4">
        <v>240982.68</v>
      </c>
      <c r="S11" s="5">
        <v>1212558.2</v>
      </c>
      <c r="T11" s="6">
        <v>0</v>
      </c>
      <c r="U11" s="5">
        <v>167825.62</v>
      </c>
      <c r="V11" s="4">
        <v>1629921.7200000002</v>
      </c>
      <c r="W11" s="10"/>
      <c r="X11" s="4">
        <v>1565680.89</v>
      </c>
      <c r="Y11" s="4">
        <v>216699.99</v>
      </c>
      <c r="Z11" s="4">
        <v>1818617.82</v>
      </c>
      <c r="AA11" s="4">
        <v>213911.06</v>
      </c>
      <c r="AB11" s="5">
        <v>1212558.2</v>
      </c>
      <c r="AC11" s="6">
        <v>0</v>
      </c>
      <c r="AD11" s="5">
        <v>167825.62</v>
      </c>
      <c r="AE11" s="4">
        <v>1630531.8200000003</v>
      </c>
      <c r="AF11" s="10"/>
      <c r="AG11" s="4">
        <v>1565680.89</v>
      </c>
      <c r="AH11" s="4">
        <v>216699.99</v>
      </c>
      <c r="AI11" s="4">
        <v>1818617.82</v>
      </c>
      <c r="AJ11" s="4">
        <v>213911.06</v>
      </c>
      <c r="AK11" s="5">
        <v>1212558.2</v>
      </c>
      <c r="AL11" s="6">
        <v>0</v>
      </c>
      <c r="AM11" s="5">
        <v>167825.62</v>
      </c>
      <c r="AN11" s="4">
        <v>1630531.8200000003</v>
      </c>
      <c r="AO11" s="10"/>
      <c r="AP11" s="4">
        <v>1565680.89</v>
      </c>
      <c r="AQ11" s="4">
        <v>216699.99</v>
      </c>
      <c r="AR11" s="4">
        <v>1818617.82</v>
      </c>
      <c r="AS11" s="4">
        <v>213911.06</v>
      </c>
      <c r="AT11" s="5">
        <v>1212558.2</v>
      </c>
      <c r="AU11" s="6">
        <v>0</v>
      </c>
      <c r="AV11" s="5">
        <v>167825.62</v>
      </c>
      <c r="AW11" s="4">
        <v>1630531.8200000003</v>
      </c>
      <c r="AX11" s="10"/>
      <c r="AY11" s="4">
        <v>1565680.89</v>
      </c>
      <c r="AZ11" s="4">
        <v>216699.99</v>
      </c>
      <c r="BA11" s="4">
        <v>1230456.82</v>
      </c>
      <c r="BB11" s="4">
        <v>163497.06</v>
      </c>
      <c r="BC11" s="5">
        <v>1212558.2</v>
      </c>
      <c r="BD11" s="6">
        <v>0</v>
      </c>
      <c r="BE11" s="5">
        <v>167825.62</v>
      </c>
      <c r="BF11" s="4">
        <v>991956.82000000018</v>
      </c>
      <c r="BG11" s="10"/>
      <c r="BH11" s="4">
        <v>1565680.89</v>
      </c>
      <c r="BI11" s="4">
        <v>216699.99</v>
      </c>
      <c r="BJ11" s="4">
        <v>1230456.82</v>
      </c>
      <c r="BK11" s="4">
        <v>163497.06</v>
      </c>
      <c r="BL11" s="5">
        <v>1212558.2</v>
      </c>
      <c r="BM11" s="6">
        <v>0</v>
      </c>
      <c r="BN11" s="5">
        <v>167825.62</v>
      </c>
      <c r="BO11" s="4">
        <v>991956.82000000018</v>
      </c>
      <c r="BP11" s="10"/>
      <c r="BQ11" s="4">
        <v>1565680.89</v>
      </c>
      <c r="BR11" s="4">
        <v>216699.99</v>
      </c>
      <c r="BS11" s="4">
        <v>1230456.82</v>
      </c>
      <c r="BT11" s="4">
        <v>163497.06</v>
      </c>
      <c r="BU11" s="5">
        <v>1212558.2</v>
      </c>
      <c r="BV11" s="6">
        <v>0</v>
      </c>
      <c r="BW11" s="5">
        <v>167825.62</v>
      </c>
      <c r="BX11" s="4">
        <v>991956.82000000018</v>
      </c>
      <c r="BY11" s="10"/>
      <c r="BZ11" s="4">
        <v>1565680.89</v>
      </c>
      <c r="CA11" s="4">
        <v>216699.99</v>
      </c>
      <c r="CB11" s="4">
        <v>1230456.82</v>
      </c>
      <c r="CC11" s="4">
        <v>163497.06</v>
      </c>
      <c r="CD11" s="5">
        <v>1212558.2</v>
      </c>
      <c r="CE11" s="6">
        <v>0</v>
      </c>
      <c r="CF11" s="5">
        <v>167825.62</v>
      </c>
      <c r="CG11" s="4">
        <v>991956.82000000018</v>
      </c>
      <c r="CH11" s="10"/>
      <c r="CI11" s="4">
        <v>1565680.89</v>
      </c>
      <c r="CJ11" s="4">
        <v>216699.99</v>
      </c>
      <c r="CK11" s="4">
        <v>1230456.82</v>
      </c>
      <c r="CL11" s="4">
        <v>163497.06</v>
      </c>
      <c r="CM11" s="5">
        <v>1212558.2</v>
      </c>
      <c r="CN11" s="6">
        <v>0</v>
      </c>
      <c r="CO11" s="5">
        <v>167825.62</v>
      </c>
      <c r="CP11" s="4">
        <v>991956.82000000018</v>
      </c>
      <c r="CQ11" s="10"/>
      <c r="CR11" s="4">
        <v>1565680.89</v>
      </c>
      <c r="CS11" s="4">
        <v>216699.99</v>
      </c>
      <c r="CT11" s="4">
        <v>1230456.82</v>
      </c>
      <c r="CU11" s="4">
        <v>163497.06</v>
      </c>
      <c r="CV11" s="5">
        <v>1212558.2</v>
      </c>
      <c r="CW11" s="6">
        <v>0</v>
      </c>
      <c r="CX11" s="5">
        <v>167825.62</v>
      </c>
      <c r="CY11" s="4">
        <v>991956.82000000018</v>
      </c>
      <c r="CZ11" s="10"/>
      <c r="DA11" s="4">
        <v>2683588.44</v>
      </c>
      <c r="DB11" s="4">
        <v>371425.36</v>
      </c>
      <c r="DC11" s="4">
        <v>11101128.189999999</v>
      </c>
      <c r="DD11" s="4">
        <v>1536465.32</v>
      </c>
      <c r="DE11" s="5">
        <v>2591909.6</v>
      </c>
      <c r="DF11" s="6">
        <v>0</v>
      </c>
      <c r="DG11" s="5">
        <v>358736.44</v>
      </c>
      <c r="DH11" s="4">
        <v>12533225.75</v>
      </c>
      <c r="DI11" s="10"/>
    </row>
    <row r="12" spans="1:113">
      <c r="A12" s="235" t="str">
        <f>INDEX(Map!$A$6:$B$70,MATCH('FY08 Essbase'!C12,Map!$A$6:$A$70,0),2)</f>
        <v>004DIV</v>
      </c>
      <c r="B12" s="17" t="s">
        <v>135</v>
      </c>
      <c r="C12" s="3" t="s">
        <v>74</v>
      </c>
      <c r="D12" s="3" t="s">
        <v>32</v>
      </c>
      <c r="E12" s="10"/>
      <c r="F12" s="5">
        <v>205843.11</v>
      </c>
      <c r="G12" s="5">
        <v>28489.97</v>
      </c>
      <c r="H12" s="5">
        <v>113461.29</v>
      </c>
      <c r="I12" s="5">
        <v>15703.75</v>
      </c>
      <c r="J12" s="5">
        <v>202665.67</v>
      </c>
      <c r="K12" s="6">
        <v>0</v>
      </c>
      <c r="L12" s="5">
        <v>28050.19</v>
      </c>
      <c r="M12" s="5">
        <v>125547.82000000002</v>
      </c>
      <c r="N12" s="10"/>
      <c r="O12" s="5">
        <v>205843.11</v>
      </c>
      <c r="P12" s="5">
        <v>28489.97</v>
      </c>
      <c r="Q12" s="5">
        <v>113461.29</v>
      </c>
      <c r="R12" s="5">
        <v>15703.75</v>
      </c>
      <c r="S12" s="5">
        <v>202665.67</v>
      </c>
      <c r="T12" s="6">
        <v>0</v>
      </c>
      <c r="U12" s="5">
        <v>28050.19</v>
      </c>
      <c r="V12" s="5">
        <v>125547.82000000002</v>
      </c>
      <c r="W12" s="10"/>
      <c r="X12" s="5">
        <v>205843.11</v>
      </c>
      <c r="Y12" s="5">
        <v>28489.97</v>
      </c>
      <c r="Z12" s="5">
        <v>125215.93</v>
      </c>
      <c r="AA12" s="5">
        <v>16687.07</v>
      </c>
      <c r="AB12" s="5">
        <v>202665.67</v>
      </c>
      <c r="AC12" s="6">
        <v>0</v>
      </c>
      <c r="AD12" s="5">
        <v>28050.19</v>
      </c>
      <c r="AE12" s="5">
        <v>138285.78000000003</v>
      </c>
      <c r="AF12" s="10"/>
      <c r="AG12" s="5">
        <v>205843.11</v>
      </c>
      <c r="AH12" s="5">
        <v>28489.97</v>
      </c>
      <c r="AI12" s="5">
        <v>125215.93</v>
      </c>
      <c r="AJ12" s="5">
        <v>16687.07</v>
      </c>
      <c r="AK12" s="5">
        <v>202665.67</v>
      </c>
      <c r="AL12" s="6">
        <v>0</v>
      </c>
      <c r="AM12" s="5">
        <v>28050.19</v>
      </c>
      <c r="AN12" s="5">
        <v>138285.78000000003</v>
      </c>
      <c r="AO12" s="10"/>
      <c r="AP12" s="5">
        <v>205843.11</v>
      </c>
      <c r="AQ12" s="5">
        <v>28489.97</v>
      </c>
      <c r="AR12" s="5">
        <v>125215.93</v>
      </c>
      <c r="AS12" s="5">
        <v>16687.07</v>
      </c>
      <c r="AT12" s="5">
        <v>202665.67</v>
      </c>
      <c r="AU12" s="6">
        <v>0</v>
      </c>
      <c r="AV12" s="5">
        <v>28050.19</v>
      </c>
      <c r="AW12" s="5">
        <v>138285.78000000003</v>
      </c>
      <c r="AX12" s="10"/>
      <c r="AY12" s="5">
        <v>205843.11</v>
      </c>
      <c r="AZ12" s="5">
        <v>28489.97</v>
      </c>
      <c r="BA12" s="5">
        <v>113007.93</v>
      </c>
      <c r="BB12" s="5">
        <v>15641.07</v>
      </c>
      <c r="BC12" s="5">
        <v>202665.67</v>
      </c>
      <c r="BD12" s="6">
        <v>0</v>
      </c>
      <c r="BE12" s="5">
        <v>28050.19</v>
      </c>
      <c r="BF12" s="5">
        <v>125031.78000000003</v>
      </c>
      <c r="BG12" s="10"/>
      <c r="BH12" s="5">
        <v>205843.11</v>
      </c>
      <c r="BI12" s="5">
        <v>28489.97</v>
      </c>
      <c r="BJ12" s="5">
        <v>113007.93</v>
      </c>
      <c r="BK12" s="5">
        <v>15641.07</v>
      </c>
      <c r="BL12" s="5">
        <v>202665.67</v>
      </c>
      <c r="BM12" s="6">
        <v>0</v>
      </c>
      <c r="BN12" s="5">
        <v>28050.19</v>
      </c>
      <c r="BO12" s="5">
        <v>125031.78000000003</v>
      </c>
      <c r="BP12" s="10"/>
      <c r="BQ12" s="5">
        <v>205843.11</v>
      </c>
      <c r="BR12" s="5">
        <v>28489.97</v>
      </c>
      <c r="BS12" s="5">
        <v>113007.93</v>
      </c>
      <c r="BT12" s="5">
        <v>15641.07</v>
      </c>
      <c r="BU12" s="5">
        <v>202665.67</v>
      </c>
      <c r="BV12" s="6">
        <v>0</v>
      </c>
      <c r="BW12" s="5">
        <v>28050.19</v>
      </c>
      <c r="BX12" s="5">
        <v>125031.78000000003</v>
      </c>
      <c r="BY12" s="10"/>
      <c r="BZ12" s="5">
        <v>205843.11</v>
      </c>
      <c r="CA12" s="5">
        <v>28489.97</v>
      </c>
      <c r="CB12" s="4">
        <v>113007.93</v>
      </c>
      <c r="CC12" s="4">
        <v>15641.07</v>
      </c>
      <c r="CD12" s="5">
        <v>202665.67</v>
      </c>
      <c r="CE12" s="6">
        <v>0</v>
      </c>
      <c r="CF12" s="5">
        <v>28050.19</v>
      </c>
      <c r="CG12" s="4">
        <v>125031.78000000003</v>
      </c>
      <c r="CH12" s="10"/>
      <c r="CI12" s="5">
        <v>205843.11</v>
      </c>
      <c r="CJ12" s="5">
        <v>28489.97</v>
      </c>
      <c r="CK12" s="4">
        <v>113007.93</v>
      </c>
      <c r="CL12" s="4">
        <v>15641.07</v>
      </c>
      <c r="CM12" s="5">
        <v>202665.67</v>
      </c>
      <c r="CN12" s="6">
        <v>0</v>
      </c>
      <c r="CO12" s="5">
        <v>28050.19</v>
      </c>
      <c r="CP12" s="4">
        <v>125031.78000000003</v>
      </c>
      <c r="CQ12" s="10"/>
      <c r="CR12" s="5">
        <v>205843.11</v>
      </c>
      <c r="CS12" s="5">
        <v>28489.97</v>
      </c>
      <c r="CT12" s="4">
        <v>113007.93</v>
      </c>
      <c r="CU12" s="4">
        <v>15641.07</v>
      </c>
      <c r="CV12" s="5">
        <v>202665.67</v>
      </c>
      <c r="CW12" s="6">
        <v>0</v>
      </c>
      <c r="CX12" s="5">
        <v>28050.19</v>
      </c>
      <c r="CY12" s="4">
        <v>125031.78000000003</v>
      </c>
      <c r="CZ12" s="10"/>
      <c r="DA12" s="5">
        <v>388565.56</v>
      </c>
      <c r="DB12" s="5">
        <v>53779.9</v>
      </c>
      <c r="DC12" s="4">
        <v>140284.12</v>
      </c>
      <c r="DD12" s="4">
        <v>19416.2</v>
      </c>
      <c r="DE12" s="5">
        <v>366450.98</v>
      </c>
      <c r="DF12" s="6">
        <v>0</v>
      </c>
      <c r="DG12" s="5">
        <v>50719.1</v>
      </c>
      <c r="DH12" s="4">
        <v>134524.93999999997</v>
      </c>
      <c r="DI12" s="10"/>
    </row>
    <row r="13" spans="1:113">
      <c r="A13" s="235" t="str">
        <f>INDEX(Map!$A$6:$B$70,MATCH('FY08 Essbase'!C13,Map!$A$6:$A$70,0),2)</f>
        <v>005DIV</v>
      </c>
      <c r="B13" s="17" t="s">
        <v>138</v>
      </c>
      <c r="C13" s="3" t="s">
        <v>88</v>
      </c>
      <c r="D13" s="3" t="s">
        <v>46</v>
      </c>
      <c r="E13" s="10"/>
      <c r="F13" s="4">
        <v>-365733.31</v>
      </c>
      <c r="G13" s="4">
        <v>-50619.77</v>
      </c>
      <c r="H13" s="4">
        <v>17567031.260000002</v>
      </c>
      <c r="I13" s="4">
        <v>2351604.46</v>
      </c>
      <c r="J13" s="5">
        <v>5952643.3799999999</v>
      </c>
      <c r="K13" s="6">
        <v>0</v>
      </c>
      <c r="L13" s="5">
        <v>823882.94</v>
      </c>
      <c r="M13" s="4">
        <v>27111515.120000001</v>
      </c>
      <c r="N13" s="10"/>
      <c r="O13" s="4">
        <v>-365733.31</v>
      </c>
      <c r="P13" s="4">
        <v>-50619.77</v>
      </c>
      <c r="Q13" s="4">
        <v>17567031.260000002</v>
      </c>
      <c r="R13" s="4">
        <v>2351604.46</v>
      </c>
      <c r="S13" s="5">
        <v>5952643.3799999999</v>
      </c>
      <c r="T13" s="6">
        <v>0</v>
      </c>
      <c r="U13" s="5">
        <v>823882.94</v>
      </c>
      <c r="V13" s="4">
        <v>27111515.120000001</v>
      </c>
      <c r="W13" s="10"/>
      <c r="X13" s="4">
        <v>-365733.31</v>
      </c>
      <c r="Y13" s="4">
        <v>-50619.77</v>
      </c>
      <c r="Z13" s="4">
        <v>24724941.609999999</v>
      </c>
      <c r="AA13" s="4">
        <v>3317457.17</v>
      </c>
      <c r="AB13" s="5">
        <v>5952643.3799999999</v>
      </c>
      <c r="AC13" s="6">
        <v>0</v>
      </c>
      <c r="AD13" s="5">
        <v>823882.94</v>
      </c>
      <c r="AE13" s="4">
        <v>35235278.18</v>
      </c>
      <c r="AF13" s="10"/>
      <c r="AG13" s="4">
        <v>-365733.31</v>
      </c>
      <c r="AH13" s="4">
        <v>-50619.77</v>
      </c>
      <c r="AI13" s="4">
        <v>24724941.609999999</v>
      </c>
      <c r="AJ13" s="4">
        <v>3317457.17</v>
      </c>
      <c r="AK13" s="5">
        <v>5952643.3799999999</v>
      </c>
      <c r="AL13" s="6">
        <v>0</v>
      </c>
      <c r="AM13" s="5">
        <v>823882.94</v>
      </c>
      <c r="AN13" s="4">
        <v>35235278.18</v>
      </c>
      <c r="AO13" s="10"/>
      <c r="AP13" s="4">
        <v>-365733.31</v>
      </c>
      <c r="AQ13" s="4">
        <v>-50619.77</v>
      </c>
      <c r="AR13" s="4">
        <v>24724941.609999999</v>
      </c>
      <c r="AS13" s="4">
        <v>3317457.17</v>
      </c>
      <c r="AT13" s="5">
        <v>5952643.3799999999</v>
      </c>
      <c r="AU13" s="6">
        <v>0</v>
      </c>
      <c r="AV13" s="5">
        <v>823882.94</v>
      </c>
      <c r="AW13" s="4">
        <v>35235278.18</v>
      </c>
      <c r="AX13" s="10"/>
      <c r="AY13" s="4">
        <v>-365733.31</v>
      </c>
      <c r="AZ13" s="4">
        <v>-50619.77</v>
      </c>
      <c r="BA13" s="4">
        <v>24273428.609999999</v>
      </c>
      <c r="BB13" s="4">
        <v>3278756.17</v>
      </c>
      <c r="BC13" s="5">
        <v>5952643.3799999999</v>
      </c>
      <c r="BD13" s="6">
        <v>0</v>
      </c>
      <c r="BE13" s="5">
        <v>823882.94</v>
      </c>
      <c r="BF13" s="4">
        <v>34745064.18</v>
      </c>
      <c r="BG13" s="10"/>
      <c r="BH13" s="4">
        <v>-365733.31</v>
      </c>
      <c r="BI13" s="4">
        <v>-50619.77</v>
      </c>
      <c r="BJ13" s="4">
        <v>24273428.609999999</v>
      </c>
      <c r="BK13" s="4">
        <v>3278756.17</v>
      </c>
      <c r="BL13" s="5">
        <v>5952643.3799999999</v>
      </c>
      <c r="BM13" s="6">
        <v>0</v>
      </c>
      <c r="BN13" s="5">
        <v>823882.94</v>
      </c>
      <c r="BO13" s="4">
        <v>34745064.18</v>
      </c>
      <c r="BP13" s="10"/>
      <c r="BQ13" s="4">
        <v>-365733.31</v>
      </c>
      <c r="BR13" s="4">
        <v>-50619.77</v>
      </c>
      <c r="BS13" s="4">
        <v>24273428.609999999</v>
      </c>
      <c r="BT13" s="4">
        <v>3278756.17</v>
      </c>
      <c r="BU13" s="5">
        <v>5952643.3799999999</v>
      </c>
      <c r="BV13" s="6">
        <v>0</v>
      </c>
      <c r="BW13" s="5">
        <v>823882.94</v>
      </c>
      <c r="BX13" s="4">
        <v>34745064.18</v>
      </c>
      <c r="BY13" s="10"/>
      <c r="BZ13" s="4">
        <v>-365733.31</v>
      </c>
      <c r="CA13" s="4">
        <v>-50619.77</v>
      </c>
      <c r="CB13" s="4">
        <v>24273428.609999999</v>
      </c>
      <c r="CC13" s="4">
        <v>3278756.17</v>
      </c>
      <c r="CD13" s="5">
        <v>5952643.3799999999</v>
      </c>
      <c r="CE13" s="6">
        <v>0</v>
      </c>
      <c r="CF13" s="5">
        <v>823882.94</v>
      </c>
      <c r="CG13" s="4">
        <v>34745064.18</v>
      </c>
      <c r="CH13" s="10"/>
      <c r="CI13" s="4">
        <v>-365733.31</v>
      </c>
      <c r="CJ13" s="4">
        <v>-50619.77</v>
      </c>
      <c r="CK13" s="5">
        <v>24273428.609999999</v>
      </c>
      <c r="CL13" s="5">
        <v>3278756.17</v>
      </c>
      <c r="CM13" s="5">
        <v>5952643.3799999999</v>
      </c>
      <c r="CN13" s="6">
        <v>0</v>
      </c>
      <c r="CO13" s="5">
        <v>823882.94</v>
      </c>
      <c r="CP13" s="4">
        <v>34745064.18</v>
      </c>
      <c r="CQ13" s="10"/>
      <c r="CR13" s="4">
        <v>-365733.31</v>
      </c>
      <c r="CS13" s="4">
        <v>-50619.77</v>
      </c>
      <c r="CT13" s="5">
        <v>24273428.609999999</v>
      </c>
      <c r="CU13" s="5">
        <v>3278756.17</v>
      </c>
      <c r="CV13" s="5">
        <v>5952643.3799999999</v>
      </c>
      <c r="CW13" s="6">
        <v>0</v>
      </c>
      <c r="CX13" s="5">
        <v>823882.94</v>
      </c>
      <c r="CY13" s="4">
        <v>34745064.18</v>
      </c>
      <c r="CZ13" s="10"/>
      <c r="DA13" s="4">
        <v>9530867.8900000006</v>
      </c>
      <c r="DB13" s="4">
        <v>1319131.51</v>
      </c>
      <c r="DC13" s="4">
        <v>26814538.199999999</v>
      </c>
      <c r="DD13" s="4">
        <v>3711299.18</v>
      </c>
      <c r="DE13" s="5">
        <v>7275633.9800000004</v>
      </c>
      <c r="DF13" s="6">
        <v>0</v>
      </c>
      <c r="DG13" s="5">
        <v>1006993.08</v>
      </c>
      <c r="DH13" s="4">
        <v>27958465.039999995</v>
      </c>
      <c r="DI13" s="10"/>
    </row>
    <row r="14" spans="1:113">
      <c r="A14" s="235" t="str">
        <f>INDEX(Map!$A$6:$B$70,MATCH('FY08 Essbase'!C14,Map!$A$6:$A$70,0),2)</f>
        <v>006DIV</v>
      </c>
      <c r="B14" s="17" t="s">
        <v>139</v>
      </c>
      <c r="C14" s="3" t="s">
        <v>81</v>
      </c>
      <c r="D14" s="3" t="s">
        <v>39</v>
      </c>
      <c r="E14" s="10"/>
      <c r="F14" s="4">
        <v>157239.49</v>
      </c>
      <c r="G14" s="4">
        <v>21762.93</v>
      </c>
      <c r="H14" s="4">
        <v>-131922.23000000001</v>
      </c>
      <c r="I14" s="4">
        <v>-19975.73</v>
      </c>
      <c r="J14" s="4">
        <v>755440.14</v>
      </c>
      <c r="K14" s="6">
        <v>0</v>
      </c>
      <c r="L14" s="4">
        <v>104557.62</v>
      </c>
      <c r="M14" s="4">
        <v>529097.38</v>
      </c>
      <c r="N14" s="10"/>
      <c r="O14" s="4">
        <v>157239.49</v>
      </c>
      <c r="P14" s="4">
        <v>21762.93</v>
      </c>
      <c r="Q14" s="4">
        <v>-131922.23000000001</v>
      </c>
      <c r="R14" s="4">
        <v>-19975.73</v>
      </c>
      <c r="S14" s="4">
        <v>755440.14</v>
      </c>
      <c r="T14" s="6">
        <v>0</v>
      </c>
      <c r="U14" s="4">
        <v>104557.62</v>
      </c>
      <c r="V14" s="4">
        <v>529097.38</v>
      </c>
      <c r="W14" s="10"/>
      <c r="X14" s="4">
        <v>157239.49</v>
      </c>
      <c r="Y14" s="4">
        <v>21762.93</v>
      </c>
      <c r="Z14" s="4">
        <v>-142947.71</v>
      </c>
      <c r="AA14" s="4">
        <v>-21096.93</v>
      </c>
      <c r="AB14" s="4">
        <v>755440.14</v>
      </c>
      <c r="AC14" s="6">
        <v>0</v>
      </c>
      <c r="AD14" s="4">
        <v>104557.62</v>
      </c>
      <c r="AE14" s="4">
        <v>516950.7</v>
      </c>
      <c r="AF14" s="10"/>
      <c r="AG14" s="4">
        <v>157239.49</v>
      </c>
      <c r="AH14" s="4">
        <v>21762.93</v>
      </c>
      <c r="AI14" s="4">
        <v>-142947.71</v>
      </c>
      <c r="AJ14" s="4">
        <v>-21096.93</v>
      </c>
      <c r="AK14" s="4">
        <v>755440.14</v>
      </c>
      <c r="AL14" s="6">
        <v>0</v>
      </c>
      <c r="AM14" s="4">
        <v>104557.62</v>
      </c>
      <c r="AN14" s="4">
        <v>516950.7</v>
      </c>
      <c r="AO14" s="10"/>
      <c r="AP14" s="4">
        <v>157239.49</v>
      </c>
      <c r="AQ14" s="4">
        <v>21762.93</v>
      </c>
      <c r="AR14" s="4">
        <v>-142947.71</v>
      </c>
      <c r="AS14" s="4">
        <v>-21096.93</v>
      </c>
      <c r="AT14" s="4">
        <v>755440.14</v>
      </c>
      <c r="AU14" s="6">
        <v>0</v>
      </c>
      <c r="AV14" s="4">
        <v>104557.62</v>
      </c>
      <c r="AW14" s="4">
        <v>516950.7</v>
      </c>
      <c r="AX14" s="10"/>
      <c r="AY14" s="4">
        <v>157239.49</v>
      </c>
      <c r="AZ14" s="4">
        <v>21762.93</v>
      </c>
      <c r="BA14" s="4">
        <v>-135272.71</v>
      </c>
      <c r="BB14" s="4">
        <v>-20438.93</v>
      </c>
      <c r="BC14" s="4">
        <v>755440.14</v>
      </c>
      <c r="BD14" s="6">
        <v>0</v>
      </c>
      <c r="BE14" s="4">
        <v>104557.62</v>
      </c>
      <c r="BF14" s="4">
        <v>525283.69999999995</v>
      </c>
      <c r="BG14" s="10"/>
      <c r="BH14" s="4">
        <v>157239.49</v>
      </c>
      <c r="BI14" s="4">
        <v>21762.93</v>
      </c>
      <c r="BJ14" s="4">
        <v>-135272.71</v>
      </c>
      <c r="BK14" s="4">
        <v>-20438.93</v>
      </c>
      <c r="BL14" s="4">
        <v>755440.14</v>
      </c>
      <c r="BM14" s="6">
        <v>0</v>
      </c>
      <c r="BN14" s="4">
        <v>104557.62</v>
      </c>
      <c r="BO14" s="4">
        <v>525283.69999999995</v>
      </c>
      <c r="BP14" s="10"/>
      <c r="BQ14" s="4">
        <v>157239.49</v>
      </c>
      <c r="BR14" s="4">
        <v>21762.93</v>
      </c>
      <c r="BS14" s="4">
        <v>-135272.71</v>
      </c>
      <c r="BT14" s="4">
        <v>-20438.93</v>
      </c>
      <c r="BU14" s="4">
        <v>755440.14</v>
      </c>
      <c r="BV14" s="6">
        <v>0</v>
      </c>
      <c r="BW14" s="4">
        <v>104557.62</v>
      </c>
      <c r="BX14" s="4">
        <v>525283.69999999995</v>
      </c>
      <c r="BY14" s="10"/>
      <c r="BZ14" s="4">
        <v>157239.49</v>
      </c>
      <c r="CA14" s="4">
        <v>21762.93</v>
      </c>
      <c r="CB14" s="4">
        <v>-135272.71</v>
      </c>
      <c r="CC14" s="4">
        <v>-20438.93</v>
      </c>
      <c r="CD14" s="4">
        <v>755440.14</v>
      </c>
      <c r="CE14" s="6">
        <v>0</v>
      </c>
      <c r="CF14" s="4">
        <v>104557.62</v>
      </c>
      <c r="CG14" s="4">
        <v>525283.69999999995</v>
      </c>
      <c r="CH14" s="10"/>
      <c r="CI14" s="4">
        <v>157239.49</v>
      </c>
      <c r="CJ14" s="4">
        <v>21762.93</v>
      </c>
      <c r="CK14" s="5">
        <v>-135272.71</v>
      </c>
      <c r="CL14" s="5">
        <v>-20438.93</v>
      </c>
      <c r="CM14" s="4">
        <v>755440.14</v>
      </c>
      <c r="CN14" s="6">
        <v>0</v>
      </c>
      <c r="CO14" s="4">
        <v>104557.62</v>
      </c>
      <c r="CP14" s="4">
        <v>525283.69999999995</v>
      </c>
      <c r="CQ14" s="10"/>
      <c r="CR14" s="4">
        <v>157239.49</v>
      </c>
      <c r="CS14" s="4">
        <v>21762.93</v>
      </c>
      <c r="CT14" s="5">
        <v>-135272.71</v>
      </c>
      <c r="CU14" s="5">
        <v>-20438.93</v>
      </c>
      <c r="CV14" s="4">
        <v>755440.14</v>
      </c>
      <c r="CW14" s="6">
        <v>0</v>
      </c>
      <c r="CX14" s="4">
        <v>104557.62</v>
      </c>
      <c r="CY14" s="4">
        <v>525283.69999999995</v>
      </c>
      <c r="CZ14" s="10"/>
      <c r="DA14" s="4">
        <v>259779.52</v>
      </c>
      <c r="DB14" s="4">
        <v>35955.1</v>
      </c>
      <c r="DC14" s="4">
        <v>22222.27</v>
      </c>
      <c r="DD14" s="4">
        <v>1358.83</v>
      </c>
      <c r="DE14" s="4">
        <v>407204.62</v>
      </c>
      <c r="DF14" s="6">
        <v>0</v>
      </c>
      <c r="DG14" s="4">
        <v>56359.66</v>
      </c>
      <c r="DH14" s="4">
        <v>191410.76000000004</v>
      </c>
      <c r="DI14" s="10"/>
    </row>
    <row r="15" spans="1:113">
      <c r="A15" s="235" t="str">
        <f>INDEX(Map!$A$6:$B$70,MATCH('FY08 Essbase'!C15,Map!$A$6:$A$70,0),2)</f>
        <v>007DIV</v>
      </c>
      <c r="B15" s="17"/>
      <c r="C15" s="3" t="s">
        <v>71</v>
      </c>
      <c r="D15" s="3" t="s">
        <v>29</v>
      </c>
      <c r="E15" s="10"/>
      <c r="F15" s="4">
        <v>430269.87</v>
      </c>
      <c r="G15" s="4">
        <v>59552.03</v>
      </c>
      <c r="H15" s="4">
        <v>20274455.559999999</v>
      </c>
      <c r="I15" s="4">
        <v>2806110.98</v>
      </c>
      <c r="J15" s="5">
        <v>219582.65</v>
      </c>
      <c r="K15" s="6">
        <v>0</v>
      </c>
      <c r="L15" s="5">
        <v>30391.61</v>
      </c>
      <c r="M15" s="4">
        <v>22840718.899999995</v>
      </c>
      <c r="N15" s="10"/>
      <c r="O15" s="4">
        <v>430269.87</v>
      </c>
      <c r="P15" s="4">
        <v>59552.03</v>
      </c>
      <c r="Q15" s="4">
        <v>20274455.559999999</v>
      </c>
      <c r="R15" s="4">
        <v>2806110.98</v>
      </c>
      <c r="S15" s="5">
        <v>219582.65</v>
      </c>
      <c r="T15" s="6">
        <v>0</v>
      </c>
      <c r="U15" s="5">
        <v>30391.61</v>
      </c>
      <c r="V15" s="4">
        <v>22840718.899999995</v>
      </c>
      <c r="W15" s="10"/>
      <c r="X15" s="4">
        <v>430269.87</v>
      </c>
      <c r="Y15" s="4">
        <v>59552.03</v>
      </c>
      <c r="Z15" s="4">
        <v>19134215.579999998</v>
      </c>
      <c r="AA15" s="4">
        <v>2622580.92</v>
      </c>
      <c r="AB15" s="5">
        <v>219582.65</v>
      </c>
      <c r="AC15" s="6">
        <v>0</v>
      </c>
      <c r="AD15" s="5">
        <v>30391.61</v>
      </c>
      <c r="AE15" s="4">
        <v>21516948.859999996</v>
      </c>
      <c r="AF15" s="10"/>
      <c r="AG15" s="4">
        <v>430269.87</v>
      </c>
      <c r="AH15" s="4">
        <v>59552.03</v>
      </c>
      <c r="AI15" s="4">
        <v>19134215.579999998</v>
      </c>
      <c r="AJ15" s="4">
        <v>2622580.92</v>
      </c>
      <c r="AK15" s="5">
        <v>219582.65</v>
      </c>
      <c r="AL15" s="6">
        <v>0</v>
      </c>
      <c r="AM15" s="5">
        <v>30391.61</v>
      </c>
      <c r="AN15" s="4">
        <v>21516948.859999996</v>
      </c>
      <c r="AO15" s="10"/>
      <c r="AP15" s="4">
        <v>430269.87</v>
      </c>
      <c r="AQ15" s="4">
        <v>59552.03</v>
      </c>
      <c r="AR15" s="4">
        <v>19134215.579999998</v>
      </c>
      <c r="AS15" s="4">
        <v>2622580.92</v>
      </c>
      <c r="AT15" s="5">
        <v>219582.65</v>
      </c>
      <c r="AU15" s="6">
        <v>0</v>
      </c>
      <c r="AV15" s="5">
        <v>30391.61</v>
      </c>
      <c r="AW15" s="4">
        <v>21516948.859999996</v>
      </c>
      <c r="AX15" s="10"/>
      <c r="AY15" s="4">
        <v>430269.87</v>
      </c>
      <c r="AZ15" s="4">
        <v>59552.03</v>
      </c>
      <c r="BA15" s="4">
        <v>18641327.579999998</v>
      </c>
      <c r="BB15" s="4">
        <v>2580332.92</v>
      </c>
      <c r="BC15" s="5">
        <v>219582.65</v>
      </c>
      <c r="BD15" s="6">
        <v>0</v>
      </c>
      <c r="BE15" s="5">
        <v>30391.61</v>
      </c>
      <c r="BF15" s="4">
        <v>20981812.859999996</v>
      </c>
      <c r="BG15" s="10"/>
      <c r="BH15" s="4">
        <v>430269.87</v>
      </c>
      <c r="BI15" s="4">
        <v>59552.03</v>
      </c>
      <c r="BJ15" s="4">
        <v>18641327.579999998</v>
      </c>
      <c r="BK15" s="4">
        <v>2580332.92</v>
      </c>
      <c r="BL15" s="5">
        <v>219582.65</v>
      </c>
      <c r="BM15" s="6">
        <v>0</v>
      </c>
      <c r="BN15" s="5">
        <v>30391.61</v>
      </c>
      <c r="BO15" s="4">
        <v>20981812.859999996</v>
      </c>
      <c r="BP15" s="10"/>
      <c r="BQ15" s="4">
        <v>430269.87</v>
      </c>
      <c r="BR15" s="4">
        <v>59552.03</v>
      </c>
      <c r="BS15" s="4">
        <v>18641327.579999998</v>
      </c>
      <c r="BT15" s="4">
        <v>2580332.92</v>
      </c>
      <c r="BU15" s="5">
        <v>219582.65</v>
      </c>
      <c r="BV15" s="6">
        <v>0</v>
      </c>
      <c r="BW15" s="5">
        <v>30391.61</v>
      </c>
      <c r="BX15" s="4">
        <v>20981812.859999996</v>
      </c>
      <c r="BY15" s="10"/>
      <c r="BZ15" s="4">
        <v>430269.87</v>
      </c>
      <c r="CA15" s="4">
        <v>59552.03</v>
      </c>
      <c r="CB15" s="4">
        <v>18641327.579999998</v>
      </c>
      <c r="CC15" s="4">
        <v>2580332.92</v>
      </c>
      <c r="CD15" s="5">
        <v>219582.65</v>
      </c>
      <c r="CE15" s="6">
        <v>0</v>
      </c>
      <c r="CF15" s="5">
        <v>30391.61</v>
      </c>
      <c r="CG15" s="4">
        <v>20981812.859999996</v>
      </c>
      <c r="CH15" s="10"/>
      <c r="CI15" s="4">
        <v>430269.87</v>
      </c>
      <c r="CJ15" s="4">
        <v>59552.03</v>
      </c>
      <c r="CK15" s="4">
        <v>18641327.579999998</v>
      </c>
      <c r="CL15" s="4">
        <v>2580332.92</v>
      </c>
      <c r="CM15" s="5">
        <v>219582.65</v>
      </c>
      <c r="CN15" s="6">
        <v>0</v>
      </c>
      <c r="CO15" s="5">
        <v>30391.61</v>
      </c>
      <c r="CP15" s="4">
        <v>20981812.859999996</v>
      </c>
      <c r="CQ15" s="10"/>
      <c r="CR15" s="4">
        <v>430269.87</v>
      </c>
      <c r="CS15" s="4">
        <v>59552.03</v>
      </c>
      <c r="CT15" s="4">
        <v>18641327.579999998</v>
      </c>
      <c r="CU15" s="4">
        <v>2580332.92</v>
      </c>
      <c r="CV15" s="5">
        <v>219582.65</v>
      </c>
      <c r="CW15" s="6">
        <v>0</v>
      </c>
      <c r="CX15" s="5">
        <v>30391.61</v>
      </c>
      <c r="CY15" s="4">
        <v>20981812.859999996</v>
      </c>
      <c r="CZ15" s="10"/>
      <c r="DA15" s="4">
        <v>670489.37</v>
      </c>
      <c r="DB15" s="4">
        <v>92799.91</v>
      </c>
      <c r="DC15" s="4">
        <v>21161807.780000001</v>
      </c>
      <c r="DD15" s="4">
        <v>2928926.06</v>
      </c>
      <c r="DE15" s="5">
        <v>152916.78</v>
      </c>
      <c r="DF15" s="6">
        <v>0</v>
      </c>
      <c r="DG15" s="5">
        <v>21164.639999999999</v>
      </c>
      <c r="DH15" s="4">
        <v>23501525.98</v>
      </c>
      <c r="DI15" s="10"/>
    </row>
    <row r="16" spans="1:113">
      <c r="A16" s="235" t="str">
        <f>INDEX(Map!$A$6:$B$70,MATCH('FY08 Essbase'!C16,Map!$A$6:$A$70,0),2)</f>
        <v>008DIV</v>
      </c>
      <c r="B16" s="17" t="s">
        <v>140</v>
      </c>
      <c r="C16" s="3" t="s">
        <v>75</v>
      </c>
      <c r="D16" s="3" t="s">
        <v>33</v>
      </c>
      <c r="E16" s="10"/>
      <c r="F16" s="4">
        <v>71480.929999999993</v>
      </c>
      <c r="G16" s="4">
        <v>9893.41</v>
      </c>
      <c r="H16" s="4">
        <v>-2160208.73</v>
      </c>
      <c r="I16" s="4">
        <v>-298986.34999999998</v>
      </c>
      <c r="J16" s="5">
        <v>0.67</v>
      </c>
      <c r="K16" s="6">
        <v>0</v>
      </c>
      <c r="L16" s="5">
        <v>0.09</v>
      </c>
      <c r="M16" s="4">
        <v>-2540568.6600000006</v>
      </c>
      <c r="N16" s="10"/>
      <c r="O16" s="4">
        <v>71480.929999999993</v>
      </c>
      <c r="P16" s="4">
        <v>9893.41</v>
      </c>
      <c r="Q16" s="4">
        <v>-2160208.73</v>
      </c>
      <c r="R16" s="4">
        <v>-298986.34999999998</v>
      </c>
      <c r="S16" s="5">
        <v>0.67</v>
      </c>
      <c r="T16" s="6">
        <v>0</v>
      </c>
      <c r="U16" s="5">
        <v>0.09</v>
      </c>
      <c r="V16" s="4">
        <v>-2540568.6600000006</v>
      </c>
      <c r="W16" s="10"/>
      <c r="X16" s="4">
        <v>71480.929999999993</v>
      </c>
      <c r="Y16" s="4">
        <v>9893.41</v>
      </c>
      <c r="Z16" s="4">
        <v>-2953742.69</v>
      </c>
      <c r="AA16" s="4">
        <v>-372336.89</v>
      </c>
      <c r="AB16" s="5">
        <v>0.67</v>
      </c>
      <c r="AC16" s="6">
        <v>0</v>
      </c>
      <c r="AD16" s="5">
        <v>0.09</v>
      </c>
      <c r="AE16" s="4">
        <v>-3407453.1600000006</v>
      </c>
      <c r="AF16" s="10"/>
      <c r="AG16" s="4">
        <v>71480.929999999993</v>
      </c>
      <c r="AH16" s="4">
        <v>9893.41</v>
      </c>
      <c r="AI16" s="4">
        <v>-2953742.69</v>
      </c>
      <c r="AJ16" s="4">
        <v>-372336.89</v>
      </c>
      <c r="AK16" s="5">
        <v>0.67</v>
      </c>
      <c r="AL16" s="6">
        <v>0</v>
      </c>
      <c r="AM16" s="5">
        <v>0.09</v>
      </c>
      <c r="AN16" s="4">
        <v>-3407453.1600000006</v>
      </c>
      <c r="AO16" s="10"/>
      <c r="AP16" s="4">
        <v>71480.929999999993</v>
      </c>
      <c r="AQ16" s="4">
        <v>9893.41</v>
      </c>
      <c r="AR16" s="4">
        <v>-2953742.69</v>
      </c>
      <c r="AS16" s="4">
        <v>-372336.89</v>
      </c>
      <c r="AT16" s="5">
        <v>0.67</v>
      </c>
      <c r="AU16" s="6">
        <v>0</v>
      </c>
      <c r="AV16" s="5">
        <v>0.09</v>
      </c>
      <c r="AW16" s="4">
        <v>-3407453.1600000006</v>
      </c>
      <c r="AX16" s="10"/>
      <c r="AY16" s="4">
        <v>71480.929999999993</v>
      </c>
      <c r="AZ16" s="4">
        <v>9893.41</v>
      </c>
      <c r="BA16" s="4">
        <v>-2261739.69</v>
      </c>
      <c r="BB16" s="4">
        <v>-313022.89</v>
      </c>
      <c r="BC16" s="5">
        <v>0.67</v>
      </c>
      <c r="BD16" s="6">
        <v>0</v>
      </c>
      <c r="BE16" s="5">
        <v>0.09</v>
      </c>
      <c r="BF16" s="4">
        <v>-2656136.1600000006</v>
      </c>
      <c r="BG16" s="10"/>
      <c r="BH16" s="4">
        <v>71480.929999999993</v>
      </c>
      <c r="BI16" s="4">
        <v>9893.41</v>
      </c>
      <c r="BJ16" s="4">
        <v>-2261739.69</v>
      </c>
      <c r="BK16" s="4">
        <v>-313022.89</v>
      </c>
      <c r="BL16" s="5">
        <v>0.67</v>
      </c>
      <c r="BM16" s="6">
        <v>0</v>
      </c>
      <c r="BN16" s="5">
        <v>0.09</v>
      </c>
      <c r="BO16" s="4">
        <v>-2656136.1600000006</v>
      </c>
      <c r="BP16" s="10"/>
      <c r="BQ16" s="4">
        <v>71480.929999999993</v>
      </c>
      <c r="BR16" s="4">
        <v>9893.41</v>
      </c>
      <c r="BS16" s="4">
        <v>-2261739.69</v>
      </c>
      <c r="BT16" s="4">
        <v>-313022.89</v>
      </c>
      <c r="BU16" s="5">
        <v>0.67</v>
      </c>
      <c r="BV16" s="6">
        <v>0</v>
      </c>
      <c r="BW16" s="5">
        <v>0.09</v>
      </c>
      <c r="BX16" s="4">
        <v>-2656136.1600000006</v>
      </c>
      <c r="BY16" s="10"/>
      <c r="BZ16" s="4">
        <v>71480.929999999993</v>
      </c>
      <c r="CA16" s="4">
        <v>9893.41</v>
      </c>
      <c r="CB16" s="4">
        <v>-2261739.69</v>
      </c>
      <c r="CC16" s="4">
        <v>-313022.89</v>
      </c>
      <c r="CD16" s="5">
        <v>0.67</v>
      </c>
      <c r="CE16" s="6">
        <v>0</v>
      </c>
      <c r="CF16" s="5">
        <v>0.09</v>
      </c>
      <c r="CG16" s="4">
        <v>-2656136.1600000006</v>
      </c>
      <c r="CH16" s="10"/>
      <c r="CI16" s="4">
        <v>71480.929999999993</v>
      </c>
      <c r="CJ16" s="4">
        <v>9893.41</v>
      </c>
      <c r="CK16" s="4">
        <v>-2261739.69</v>
      </c>
      <c r="CL16" s="4">
        <v>-313022.89</v>
      </c>
      <c r="CM16" s="5">
        <v>0.67</v>
      </c>
      <c r="CN16" s="6">
        <v>0</v>
      </c>
      <c r="CO16" s="5">
        <v>0.09</v>
      </c>
      <c r="CP16" s="4">
        <v>-2656136.1600000006</v>
      </c>
      <c r="CQ16" s="10"/>
      <c r="CR16" s="4">
        <v>71480.929999999993</v>
      </c>
      <c r="CS16" s="4">
        <v>9893.41</v>
      </c>
      <c r="CT16" s="4">
        <v>-2261739.69</v>
      </c>
      <c r="CU16" s="4">
        <v>-313022.89</v>
      </c>
      <c r="CV16" s="5">
        <v>0.67</v>
      </c>
      <c r="CW16" s="6">
        <v>0</v>
      </c>
      <c r="CX16" s="5">
        <v>0.09</v>
      </c>
      <c r="CY16" s="4">
        <v>-2656136.1600000006</v>
      </c>
      <c r="CZ16" s="10"/>
      <c r="DA16" s="4">
        <v>59598.99</v>
      </c>
      <c r="DB16" s="4">
        <v>8248.8700000000008</v>
      </c>
      <c r="DC16" s="4">
        <v>441.28</v>
      </c>
      <c r="DD16" s="4">
        <v>61.08</v>
      </c>
      <c r="DE16" s="6">
        <v>0</v>
      </c>
      <c r="DF16" s="6">
        <v>0</v>
      </c>
      <c r="DG16" s="6">
        <v>0</v>
      </c>
      <c r="DH16" s="4">
        <v>-67345.5</v>
      </c>
      <c r="DI16" s="10"/>
    </row>
    <row r="17" spans="1:113">
      <c r="A17" s="235" t="str">
        <f>INDEX(Map!$A$6:$B$70,MATCH('FY08 Essbase'!C17,Map!$A$6:$A$70,0),2)</f>
        <v>009DIV</v>
      </c>
      <c r="B17" s="17" t="s">
        <v>131</v>
      </c>
      <c r="C17" s="3" t="s">
        <v>90</v>
      </c>
      <c r="D17" s="3" t="s">
        <v>48</v>
      </c>
      <c r="E17" s="10"/>
      <c r="F17" s="5">
        <v>6175174.8300000001</v>
      </c>
      <c r="G17" s="5">
        <v>854682.67</v>
      </c>
      <c r="H17" s="4">
        <v>29572754.98</v>
      </c>
      <c r="I17" s="4">
        <v>4093053.56</v>
      </c>
      <c r="J17" s="5">
        <v>2291129.7599999998</v>
      </c>
      <c r="K17" s="6">
        <v>0</v>
      </c>
      <c r="L17" s="5">
        <v>317106.64</v>
      </c>
      <c r="M17" s="4">
        <v>29244187.439999998</v>
      </c>
      <c r="N17" s="10"/>
      <c r="O17" s="5">
        <v>6175174.8300000001</v>
      </c>
      <c r="P17" s="5">
        <v>854682.67</v>
      </c>
      <c r="Q17" s="4">
        <v>29572754.98</v>
      </c>
      <c r="R17" s="4">
        <v>4093053.56</v>
      </c>
      <c r="S17" s="5">
        <v>2291129.7599999998</v>
      </c>
      <c r="T17" s="6">
        <v>0</v>
      </c>
      <c r="U17" s="5">
        <v>317106.64</v>
      </c>
      <c r="V17" s="4">
        <v>29244187.439999998</v>
      </c>
      <c r="W17" s="10"/>
      <c r="X17" s="5">
        <v>6175174.8300000001</v>
      </c>
      <c r="Y17" s="5">
        <v>854682.67</v>
      </c>
      <c r="Z17" s="4">
        <v>29532801.829999998</v>
      </c>
      <c r="AA17" s="4">
        <v>4036659.13</v>
      </c>
      <c r="AB17" s="5">
        <v>2291129.7599999998</v>
      </c>
      <c r="AC17" s="6">
        <v>0</v>
      </c>
      <c r="AD17" s="5">
        <v>317106.64</v>
      </c>
      <c r="AE17" s="4">
        <v>29147839.859999999</v>
      </c>
      <c r="AF17" s="10"/>
      <c r="AG17" s="5">
        <v>6175174.8300000001</v>
      </c>
      <c r="AH17" s="5">
        <v>854682.67</v>
      </c>
      <c r="AI17" s="4">
        <v>29532801.829999998</v>
      </c>
      <c r="AJ17" s="4">
        <v>4036659.13</v>
      </c>
      <c r="AK17" s="5">
        <v>2291129.7599999998</v>
      </c>
      <c r="AL17" s="6">
        <v>0</v>
      </c>
      <c r="AM17" s="5">
        <v>317106.64</v>
      </c>
      <c r="AN17" s="4">
        <v>29147839.859999999</v>
      </c>
      <c r="AO17" s="10"/>
      <c r="AP17" s="5">
        <v>6175174.8300000001</v>
      </c>
      <c r="AQ17" s="5">
        <v>854682.67</v>
      </c>
      <c r="AR17" s="4">
        <v>29532801.829999998</v>
      </c>
      <c r="AS17" s="4">
        <v>4036659.13</v>
      </c>
      <c r="AT17" s="5">
        <v>2291129.7599999998</v>
      </c>
      <c r="AU17" s="6">
        <v>0</v>
      </c>
      <c r="AV17" s="5">
        <v>317106.64</v>
      </c>
      <c r="AW17" s="4">
        <v>29147839.859999999</v>
      </c>
      <c r="AX17" s="10"/>
      <c r="AY17" s="5">
        <v>6175174.8300000001</v>
      </c>
      <c r="AZ17" s="5">
        <v>854682.67</v>
      </c>
      <c r="BA17" s="4">
        <v>28564475.829999998</v>
      </c>
      <c r="BB17" s="4">
        <v>3953660.13</v>
      </c>
      <c r="BC17" s="5">
        <v>2291129.7599999998</v>
      </c>
      <c r="BD17" s="6">
        <v>0</v>
      </c>
      <c r="BE17" s="5">
        <v>317106.64</v>
      </c>
      <c r="BF17" s="4">
        <v>28096514.859999992</v>
      </c>
      <c r="BG17" s="10"/>
      <c r="BH17" s="5">
        <v>6175174.8300000001</v>
      </c>
      <c r="BI17" s="5">
        <v>854682.67</v>
      </c>
      <c r="BJ17" s="4">
        <v>28564475.829999998</v>
      </c>
      <c r="BK17" s="4">
        <v>3953660.13</v>
      </c>
      <c r="BL17" s="5">
        <v>2291129.7599999998</v>
      </c>
      <c r="BM17" s="6">
        <v>0</v>
      </c>
      <c r="BN17" s="5">
        <v>317106.64</v>
      </c>
      <c r="BO17" s="4">
        <v>28096514.859999992</v>
      </c>
      <c r="BP17" s="10"/>
      <c r="BQ17" s="5">
        <v>6175174.8300000001</v>
      </c>
      <c r="BR17" s="5">
        <v>854682.67</v>
      </c>
      <c r="BS17" s="4">
        <v>28564475.829999998</v>
      </c>
      <c r="BT17" s="4">
        <v>3953660.13</v>
      </c>
      <c r="BU17" s="5">
        <v>2291129.7599999998</v>
      </c>
      <c r="BV17" s="6">
        <v>0</v>
      </c>
      <c r="BW17" s="5">
        <v>317106.64</v>
      </c>
      <c r="BX17" s="4">
        <v>28096514.859999992</v>
      </c>
      <c r="BY17" s="10"/>
      <c r="BZ17" s="5">
        <v>6175174.8300000001</v>
      </c>
      <c r="CA17" s="5">
        <v>854682.67</v>
      </c>
      <c r="CB17" s="4">
        <v>28564475.829999998</v>
      </c>
      <c r="CC17" s="4">
        <v>3953660.13</v>
      </c>
      <c r="CD17" s="5">
        <v>2291129.7599999998</v>
      </c>
      <c r="CE17" s="6">
        <v>0</v>
      </c>
      <c r="CF17" s="5">
        <v>317106.64</v>
      </c>
      <c r="CG17" s="4">
        <v>28096514.859999992</v>
      </c>
      <c r="CH17" s="10"/>
      <c r="CI17" s="5">
        <v>6175174.8300000001</v>
      </c>
      <c r="CJ17" s="5">
        <v>854682.67</v>
      </c>
      <c r="CK17" s="4">
        <v>28564475.829999998</v>
      </c>
      <c r="CL17" s="4">
        <v>3953660.13</v>
      </c>
      <c r="CM17" s="5">
        <v>2291129.7599999998</v>
      </c>
      <c r="CN17" s="6">
        <v>0</v>
      </c>
      <c r="CO17" s="5">
        <v>317106.64</v>
      </c>
      <c r="CP17" s="4">
        <v>28096514.859999992</v>
      </c>
      <c r="CQ17" s="10"/>
      <c r="CR17" s="5">
        <v>6175174.8300000001</v>
      </c>
      <c r="CS17" s="5">
        <v>854682.67</v>
      </c>
      <c r="CT17" s="4">
        <v>28564475.829999998</v>
      </c>
      <c r="CU17" s="4">
        <v>3953660.13</v>
      </c>
      <c r="CV17" s="5">
        <v>2291129.7599999998</v>
      </c>
      <c r="CW17" s="6">
        <v>0</v>
      </c>
      <c r="CX17" s="5">
        <v>317106.64</v>
      </c>
      <c r="CY17" s="4">
        <v>28096514.859999992</v>
      </c>
      <c r="CZ17" s="10"/>
      <c r="DA17" s="4">
        <v>-709595.71</v>
      </c>
      <c r="DB17" s="4">
        <v>-98212.47</v>
      </c>
      <c r="DC17" s="4">
        <v>31429987.129999999</v>
      </c>
      <c r="DD17" s="4">
        <v>4350106.07</v>
      </c>
      <c r="DE17" s="5">
        <v>148084.70000000001</v>
      </c>
      <c r="DF17" s="6">
        <v>0</v>
      </c>
      <c r="DG17" s="5">
        <v>20495.84</v>
      </c>
      <c r="DH17" s="4">
        <v>36756481.920000009</v>
      </c>
      <c r="DI17" s="10"/>
    </row>
    <row r="18" spans="1:113">
      <c r="A18" s="235" t="str">
        <f>INDEX(Map!$A$6:$B$70,MATCH('FY08 Essbase'!C18,Map!$A$6:$A$70,0),2)</f>
        <v>010DIV</v>
      </c>
      <c r="B18" s="17" t="s">
        <v>141</v>
      </c>
      <c r="C18" s="3" t="s">
        <v>80</v>
      </c>
      <c r="D18" s="3" t="s">
        <v>38</v>
      </c>
      <c r="E18" s="10"/>
      <c r="F18" s="5">
        <v>8707870.9800000004</v>
      </c>
      <c r="G18" s="5">
        <v>1205223.6000000001</v>
      </c>
      <c r="H18" s="4">
        <v>863635.4</v>
      </c>
      <c r="I18" s="4">
        <v>119532.52</v>
      </c>
      <c r="J18" s="5">
        <v>-201217.64</v>
      </c>
      <c r="K18" s="6">
        <v>0</v>
      </c>
      <c r="L18" s="5">
        <v>-27849.78</v>
      </c>
      <c r="M18" s="4">
        <v>-9158994.0800000001</v>
      </c>
      <c r="N18" s="10"/>
      <c r="O18" s="5">
        <v>8707870.9800000004</v>
      </c>
      <c r="P18" s="5">
        <v>1205223.6000000001</v>
      </c>
      <c r="Q18" s="4">
        <v>863635.4</v>
      </c>
      <c r="R18" s="4">
        <v>119532.52</v>
      </c>
      <c r="S18" s="5">
        <v>-201217.64</v>
      </c>
      <c r="T18" s="6">
        <v>0</v>
      </c>
      <c r="U18" s="5">
        <v>-27849.78</v>
      </c>
      <c r="V18" s="4">
        <v>-9158994.0800000001</v>
      </c>
      <c r="W18" s="10"/>
      <c r="X18" s="5">
        <v>8707870.9800000004</v>
      </c>
      <c r="Y18" s="5">
        <v>1205223.6000000001</v>
      </c>
      <c r="Z18" s="4">
        <v>843290.82</v>
      </c>
      <c r="AA18" s="4">
        <v>116719.9</v>
      </c>
      <c r="AB18" s="5">
        <v>-201217.64</v>
      </c>
      <c r="AC18" s="6">
        <v>0</v>
      </c>
      <c r="AD18" s="5">
        <v>-27849.78</v>
      </c>
      <c r="AE18" s="4">
        <v>-9182151.2800000012</v>
      </c>
      <c r="AF18" s="10"/>
      <c r="AG18" s="5">
        <v>8707870.9800000004</v>
      </c>
      <c r="AH18" s="5">
        <v>1205223.6000000001</v>
      </c>
      <c r="AI18" s="4">
        <v>843290.82</v>
      </c>
      <c r="AJ18" s="4">
        <v>116719.9</v>
      </c>
      <c r="AK18" s="5">
        <v>-201217.64</v>
      </c>
      <c r="AL18" s="6">
        <v>0</v>
      </c>
      <c r="AM18" s="5">
        <v>-27849.78</v>
      </c>
      <c r="AN18" s="4">
        <v>-9182151.2800000012</v>
      </c>
      <c r="AO18" s="10"/>
      <c r="AP18" s="5">
        <v>8707870.9800000004</v>
      </c>
      <c r="AQ18" s="5">
        <v>1205223.6000000001</v>
      </c>
      <c r="AR18" s="4">
        <v>843290.82</v>
      </c>
      <c r="AS18" s="4">
        <v>116719.9</v>
      </c>
      <c r="AT18" s="5">
        <v>-201217.64</v>
      </c>
      <c r="AU18" s="6">
        <v>0</v>
      </c>
      <c r="AV18" s="5">
        <v>-27849.78</v>
      </c>
      <c r="AW18" s="4">
        <v>-9182151.2800000012</v>
      </c>
      <c r="AX18" s="10"/>
      <c r="AY18" s="5">
        <v>8707870.9800000004</v>
      </c>
      <c r="AZ18" s="5">
        <v>1205223.6000000001</v>
      </c>
      <c r="BA18" s="4">
        <v>7826663.8200000003</v>
      </c>
      <c r="BB18" s="4">
        <v>715294.9</v>
      </c>
      <c r="BC18" s="5">
        <v>-201217.64</v>
      </c>
      <c r="BD18" s="6">
        <v>0</v>
      </c>
      <c r="BE18" s="5">
        <v>-27849.78</v>
      </c>
      <c r="BF18" s="4">
        <v>-1600203.28</v>
      </c>
      <c r="BG18" s="10"/>
      <c r="BH18" s="5">
        <v>8707870.9800000004</v>
      </c>
      <c r="BI18" s="5">
        <v>1205223.6000000001</v>
      </c>
      <c r="BJ18" s="4">
        <v>7826663.8200000003</v>
      </c>
      <c r="BK18" s="4">
        <v>715294.9</v>
      </c>
      <c r="BL18" s="5">
        <v>-201217.64</v>
      </c>
      <c r="BM18" s="6">
        <v>0</v>
      </c>
      <c r="BN18" s="5">
        <v>-27849.78</v>
      </c>
      <c r="BO18" s="4">
        <v>-1600203.28</v>
      </c>
      <c r="BP18" s="10"/>
      <c r="BQ18" s="5">
        <v>8707870.9800000004</v>
      </c>
      <c r="BR18" s="5">
        <v>1205223.6000000001</v>
      </c>
      <c r="BS18" s="4">
        <v>7826663.8200000003</v>
      </c>
      <c r="BT18" s="4">
        <v>715294.9</v>
      </c>
      <c r="BU18" s="5">
        <v>-201217.64</v>
      </c>
      <c r="BV18" s="6">
        <v>0</v>
      </c>
      <c r="BW18" s="5">
        <v>-27849.78</v>
      </c>
      <c r="BX18" s="4">
        <v>-1600203.28</v>
      </c>
      <c r="BY18" s="10"/>
      <c r="BZ18" s="5">
        <v>8707870.9800000004</v>
      </c>
      <c r="CA18" s="5">
        <v>1205223.6000000001</v>
      </c>
      <c r="CB18" s="4">
        <v>9089771.8200000003</v>
      </c>
      <c r="CC18" s="4">
        <v>823560.9</v>
      </c>
      <c r="CD18" s="5">
        <v>-201217.64</v>
      </c>
      <c r="CE18" s="6">
        <v>0</v>
      </c>
      <c r="CF18" s="5">
        <v>-27849.78</v>
      </c>
      <c r="CG18" s="4">
        <v>-228829.27999999988</v>
      </c>
      <c r="CH18" s="10"/>
      <c r="CI18" s="5">
        <v>8707870.9800000004</v>
      </c>
      <c r="CJ18" s="5">
        <v>1205223.6000000001</v>
      </c>
      <c r="CK18" s="4">
        <v>9089771.8200000003</v>
      </c>
      <c r="CL18" s="4">
        <v>823560.9</v>
      </c>
      <c r="CM18" s="5">
        <v>-201217.64</v>
      </c>
      <c r="CN18" s="6">
        <v>0</v>
      </c>
      <c r="CO18" s="5">
        <v>-27849.78</v>
      </c>
      <c r="CP18" s="4">
        <v>-228829.27999999988</v>
      </c>
      <c r="CQ18" s="10"/>
      <c r="CR18" s="5">
        <v>8707870.9800000004</v>
      </c>
      <c r="CS18" s="5">
        <v>1205223.6000000001</v>
      </c>
      <c r="CT18" s="4">
        <v>9089771.8200000003</v>
      </c>
      <c r="CU18" s="4">
        <v>823560.9</v>
      </c>
      <c r="CV18" s="5">
        <v>-201217.64</v>
      </c>
      <c r="CW18" s="6">
        <v>0</v>
      </c>
      <c r="CX18" s="5">
        <v>-27849.78</v>
      </c>
      <c r="CY18" s="4">
        <v>-228829.27999999988</v>
      </c>
      <c r="CZ18" s="10"/>
      <c r="DA18" s="5">
        <v>8949326.2100000009</v>
      </c>
      <c r="DB18" s="5">
        <v>1238642.51</v>
      </c>
      <c r="DC18" s="4">
        <v>-322248.52</v>
      </c>
      <c r="DD18" s="4">
        <v>-44601.2</v>
      </c>
      <c r="DE18" s="5">
        <v>-86968.25</v>
      </c>
      <c r="DF18" s="6">
        <v>0</v>
      </c>
      <c r="DG18" s="5">
        <v>-12036.95</v>
      </c>
      <c r="DH18" s="4">
        <v>-10653823.640000001</v>
      </c>
      <c r="DI18" s="10"/>
    </row>
    <row r="19" spans="1:113">
      <c r="A19" s="235" t="str">
        <f>INDEX(Map!$A$6:$B$70,MATCH('FY08 Essbase'!C19,Map!$A$6:$A$70,0),2)</f>
        <v>012DIV</v>
      </c>
      <c r="B19" s="17" t="s">
        <v>142</v>
      </c>
      <c r="C19" s="3" t="s">
        <v>106</v>
      </c>
      <c r="D19" s="3" t="s">
        <v>64</v>
      </c>
      <c r="E19" s="10"/>
      <c r="F19" s="6">
        <v>0</v>
      </c>
      <c r="G19" s="6">
        <v>0</v>
      </c>
      <c r="H19" s="6">
        <v>0</v>
      </c>
      <c r="I19" s="6">
        <v>0</v>
      </c>
      <c r="J19" s="6">
        <v>0</v>
      </c>
      <c r="K19" s="6">
        <v>0</v>
      </c>
      <c r="L19" s="6">
        <v>0</v>
      </c>
      <c r="M19" s="6">
        <v>0</v>
      </c>
      <c r="N19" s="10"/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10"/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10"/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10"/>
      <c r="AP19" s="6">
        <v>0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0</v>
      </c>
      <c r="AX19" s="10"/>
      <c r="AY19" s="6">
        <v>0</v>
      </c>
      <c r="AZ19" s="6">
        <v>0</v>
      </c>
      <c r="BA19" s="6">
        <v>0</v>
      </c>
      <c r="BB19" s="6">
        <v>0</v>
      </c>
      <c r="BC19" s="6">
        <v>0</v>
      </c>
      <c r="BD19" s="6">
        <v>0</v>
      </c>
      <c r="BE19" s="6">
        <v>0</v>
      </c>
      <c r="BF19" s="6">
        <v>0</v>
      </c>
      <c r="BG19" s="10"/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10"/>
      <c r="BQ19" s="6">
        <v>0</v>
      </c>
      <c r="BR19" s="6">
        <v>0</v>
      </c>
      <c r="BS19" s="6">
        <v>0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10"/>
      <c r="BZ19" s="6">
        <v>0</v>
      </c>
      <c r="CA19" s="6">
        <v>0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10"/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0</v>
      </c>
      <c r="CP19" s="6">
        <v>0</v>
      </c>
      <c r="CQ19" s="10"/>
      <c r="CR19" s="6">
        <v>0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10"/>
      <c r="DA19" s="4">
        <v>-548447.74</v>
      </c>
      <c r="DB19" s="4">
        <v>-75908.59</v>
      </c>
      <c r="DC19" s="4">
        <v>16600440.119999999</v>
      </c>
      <c r="DD19" s="4">
        <v>2297604.36</v>
      </c>
      <c r="DE19" s="4">
        <v>217211.34</v>
      </c>
      <c r="DF19" s="6">
        <v>0</v>
      </c>
      <c r="DG19" s="4">
        <v>30063.4</v>
      </c>
      <c r="DH19" s="4">
        <v>19769675.549999997</v>
      </c>
      <c r="DI19" s="10"/>
    </row>
    <row r="20" spans="1:113">
      <c r="A20" s="235" t="str">
        <f>INDEX(Map!$A$6:$B$70,MATCH('FY08 Essbase'!C20,Map!$A$6:$A$70,0),2)</f>
        <v>013DIV</v>
      </c>
      <c r="B20" s="17" t="s">
        <v>143</v>
      </c>
      <c r="C20" s="3" t="s">
        <v>78</v>
      </c>
      <c r="D20" s="3" t="s">
        <v>36</v>
      </c>
      <c r="E20" s="10"/>
      <c r="F20" s="4">
        <v>-244608.31</v>
      </c>
      <c r="G20" s="4">
        <v>-33855.31</v>
      </c>
      <c r="H20" s="4">
        <v>8939066.2400000002</v>
      </c>
      <c r="I20" s="4">
        <v>1244116.5</v>
      </c>
      <c r="J20" s="5">
        <v>3721.54</v>
      </c>
      <c r="K20" s="6">
        <v>0</v>
      </c>
      <c r="L20" s="5">
        <v>515.08000000000004</v>
      </c>
      <c r="M20" s="4">
        <v>10465882.98</v>
      </c>
      <c r="N20" s="10"/>
      <c r="O20" s="4">
        <v>-244608.31</v>
      </c>
      <c r="P20" s="4">
        <v>-33855.31</v>
      </c>
      <c r="Q20" s="4">
        <v>8939066.2400000002</v>
      </c>
      <c r="R20" s="4">
        <v>1244116.5</v>
      </c>
      <c r="S20" s="5">
        <v>3721.54</v>
      </c>
      <c r="T20" s="6">
        <v>0</v>
      </c>
      <c r="U20" s="5">
        <v>515.08000000000004</v>
      </c>
      <c r="V20" s="4">
        <v>10465882.98</v>
      </c>
      <c r="W20" s="10"/>
      <c r="X20" s="4">
        <v>-244608.31</v>
      </c>
      <c r="Y20" s="4">
        <v>-33855.31</v>
      </c>
      <c r="Z20" s="4">
        <v>8999101.2400000002</v>
      </c>
      <c r="AA20" s="4">
        <v>1249262.5</v>
      </c>
      <c r="AB20" s="5">
        <v>3721.54</v>
      </c>
      <c r="AC20" s="6">
        <v>0</v>
      </c>
      <c r="AD20" s="5">
        <v>515.08000000000004</v>
      </c>
      <c r="AE20" s="4">
        <v>10531063.98</v>
      </c>
      <c r="AF20" s="10"/>
      <c r="AG20" s="4">
        <v>-244608.31</v>
      </c>
      <c r="AH20" s="4">
        <v>-33855.31</v>
      </c>
      <c r="AI20" s="4">
        <v>8999101.2400000002</v>
      </c>
      <c r="AJ20" s="4">
        <v>1249262.5</v>
      </c>
      <c r="AK20" s="5">
        <v>3721.54</v>
      </c>
      <c r="AL20" s="6">
        <v>0</v>
      </c>
      <c r="AM20" s="5">
        <v>515.08000000000004</v>
      </c>
      <c r="AN20" s="4">
        <v>10531063.98</v>
      </c>
      <c r="AO20" s="10"/>
      <c r="AP20" s="4">
        <v>-244608.31</v>
      </c>
      <c r="AQ20" s="4">
        <v>-33855.31</v>
      </c>
      <c r="AR20" s="4">
        <v>8999101.2400000002</v>
      </c>
      <c r="AS20" s="4">
        <v>1249262.5</v>
      </c>
      <c r="AT20" s="5">
        <v>3721.54</v>
      </c>
      <c r="AU20" s="6">
        <v>0</v>
      </c>
      <c r="AV20" s="5">
        <v>515.08000000000004</v>
      </c>
      <c r="AW20" s="4">
        <v>10531063.98</v>
      </c>
      <c r="AX20" s="10"/>
      <c r="AY20" s="4">
        <v>-244608.31</v>
      </c>
      <c r="AZ20" s="4">
        <v>-33855.31</v>
      </c>
      <c r="BA20" s="4">
        <v>8939066.2400000002</v>
      </c>
      <c r="BB20" s="4">
        <v>1244116.5</v>
      </c>
      <c r="BC20" s="5">
        <v>3721.54</v>
      </c>
      <c r="BD20" s="6">
        <v>0</v>
      </c>
      <c r="BE20" s="5">
        <v>515.08000000000004</v>
      </c>
      <c r="BF20" s="4">
        <v>10465882.98</v>
      </c>
      <c r="BG20" s="10"/>
      <c r="BH20" s="4">
        <v>-244608.31</v>
      </c>
      <c r="BI20" s="4">
        <v>-33855.31</v>
      </c>
      <c r="BJ20" s="4">
        <v>8939066.2400000002</v>
      </c>
      <c r="BK20" s="4">
        <v>1244116.5</v>
      </c>
      <c r="BL20" s="5">
        <v>3721.54</v>
      </c>
      <c r="BM20" s="6">
        <v>0</v>
      </c>
      <c r="BN20" s="5">
        <v>515.08000000000004</v>
      </c>
      <c r="BO20" s="4">
        <v>10465882.98</v>
      </c>
      <c r="BP20" s="10"/>
      <c r="BQ20" s="4">
        <v>-244608.31</v>
      </c>
      <c r="BR20" s="4">
        <v>-33855.31</v>
      </c>
      <c r="BS20" s="4">
        <v>8939066.2400000002</v>
      </c>
      <c r="BT20" s="4">
        <v>1244116.5</v>
      </c>
      <c r="BU20" s="5">
        <v>3721.54</v>
      </c>
      <c r="BV20" s="6">
        <v>0</v>
      </c>
      <c r="BW20" s="5">
        <v>515.08000000000004</v>
      </c>
      <c r="BX20" s="4">
        <v>10465882.98</v>
      </c>
      <c r="BY20" s="10"/>
      <c r="BZ20" s="4">
        <v>-244608.31</v>
      </c>
      <c r="CA20" s="4">
        <v>-33855.31</v>
      </c>
      <c r="CB20" s="4">
        <v>8939066.2400000002</v>
      </c>
      <c r="CC20" s="4">
        <v>1244116.5</v>
      </c>
      <c r="CD20" s="5">
        <v>3721.54</v>
      </c>
      <c r="CE20" s="6">
        <v>0</v>
      </c>
      <c r="CF20" s="5">
        <v>515.08000000000004</v>
      </c>
      <c r="CG20" s="4">
        <v>10465882.98</v>
      </c>
      <c r="CH20" s="10"/>
      <c r="CI20" s="4">
        <v>-244608.31</v>
      </c>
      <c r="CJ20" s="4">
        <v>-33855.31</v>
      </c>
      <c r="CK20" s="4">
        <v>8939066.2400000002</v>
      </c>
      <c r="CL20" s="4">
        <v>1244116.5</v>
      </c>
      <c r="CM20" s="5">
        <v>3721.54</v>
      </c>
      <c r="CN20" s="6">
        <v>0</v>
      </c>
      <c r="CO20" s="5">
        <v>515.08000000000004</v>
      </c>
      <c r="CP20" s="4">
        <v>10465882.98</v>
      </c>
      <c r="CQ20" s="10"/>
      <c r="CR20" s="4">
        <v>-244608.31</v>
      </c>
      <c r="CS20" s="4">
        <v>-33855.31</v>
      </c>
      <c r="CT20" s="4">
        <v>8939066.2400000002</v>
      </c>
      <c r="CU20" s="4">
        <v>1244116.5</v>
      </c>
      <c r="CV20" s="5">
        <v>3721.54</v>
      </c>
      <c r="CW20" s="6">
        <v>0</v>
      </c>
      <c r="CX20" s="5">
        <v>515.08000000000004</v>
      </c>
      <c r="CY20" s="4">
        <v>10465882.98</v>
      </c>
      <c r="CZ20" s="10"/>
      <c r="DA20" s="4">
        <v>25126.13</v>
      </c>
      <c r="DB20" s="4">
        <v>3477.61</v>
      </c>
      <c r="DC20" s="4">
        <v>155788.79999999999</v>
      </c>
      <c r="DD20" s="4">
        <v>21562.14</v>
      </c>
      <c r="DE20" s="6">
        <v>0</v>
      </c>
      <c r="DF20" s="6">
        <v>0</v>
      </c>
      <c r="DG20" s="6">
        <v>0</v>
      </c>
      <c r="DH20" s="4">
        <v>148747.20000000001</v>
      </c>
      <c r="DI20" s="10"/>
    </row>
    <row r="21" spans="1:113">
      <c r="A21" s="235" t="str">
        <f>INDEX(Map!$A$6:$B$70,MATCH('FY08 Essbase'!C21,Map!$A$6:$A$70,0),2)</f>
        <v>014DIV</v>
      </c>
      <c r="B21" s="17" t="s">
        <v>132</v>
      </c>
      <c r="C21" s="3" t="s">
        <v>86</v>
      </c>
      <c r="D21" s="3" t="s">
        <v>44</v>
      </c>
      <c r="E21" s="10"/>
      <c r="F21" s="4">
        <v>-23.7</v>
      </c>
      <c r="G21" s="4">
        <v>-3.2800000000000002</v>
      </c>
      <c r="H21" s="4">
        <v>-6716.39</v>
      </c>
      <c r="I21" s="4">
        <v>-929.59</v>
      </c>
      <c r="J21" s="6">
        <v>0</v>
      </c>
      <c r="K21" s="6">
        <v>0</v>
      </c>
      <c r="L21" s="6">
        <v>0</v>
      </c>
      <c r="M21" s="4">
        <v>-7619.0000000000009</v>
      </c>
      <c r="N21" s="10"/>
      <c r="O21" s="4">
        <v>-23.7</v>
      </c>
      <c r="P21" s="4">
        <v>-3.2800000000000002</v>
      </c>
      <c r="Q21" s="4">
        <v>-6716.39</v>
      </c>
      <c r="R21" s="4">
        <v>-929.59</v>
      </c>
      <c r="S21" s="6">
        <v>0</v>
      </c>
      <c r="T21" s="6">
        <v>0</v>
      </c>
      <c r="U21" s="6">
        <v>0</v>
      </c>
      <c r="V21" s="4">
        <v>-7619.0000000000009</v>
      </c>
      <c r="W21" s="10"/>
      <c r="X21" s="4">
        <v>-23.7</v>
      </c>
      <c r="Y21" s="4">
        <v>-3.2800000000000002</v>
      </c>
      <c r="Z21" s="4">
        <v>72242.97</v>
      </c>
      <c r="AA21" s="4">
        <v>5816.23</v>
      </c>
      <c r="AB21" s="6">
        <v>0</v>
      </c>
      <c r="AC21" s="6">
        <v>0</v>
      </c>
      <c r="AD21" s="6">
        <v>0</v>
      </c>
      <c r="AE21" s="4">
        <v>78086.179999999993</v>
      </c>
      <c r="AF21" s="10"/>
      <c r="AG21" s="4">
        <v>-23.7</v>
      </c>
      <c r="AH21" s="4">
        <v>-3.2800000000000002</v>
      </c>
      <c r="AI21" s="4">
        <v>72242.97</v>
      </c>
      <c r="AJ21" s="4">
        <v>5816.23</v>
      </c>
      <c r="AK21" s="6">
        <v>0</v>
      </c>
      <c r="AL21" s="6">
        <v>0</v>
      </c>
      <c r="AM21" s="6">
        <v>0</v>
      </c>
      <c r="AN21" s="4">
        <v>78086.179999999993</v>
      </c>
      <c r="AO21" s="10"/>
      <c r="AP21" s="4">
        <v>-23.7</v>
      </c>
      <c r="AQ21" s="4">
        <v>-3.2800000000000002</v>
      </c>
      <c r="AR21" s="4">
        <v>72242.97</v>
      </c>
      <c r="AS21" s="4">
        <v>5816.23</v>
      </c>
      <c r="AT21" s="6">
        <v>0</v>
      </c>
      <c r="AU21" s="6">
        <v>0</v>
      </c>
      <c r="AV21" s="6">
        <v>0</v>
      </c>
      <c r="AW21" s="4">
        <v>78086.179999999993</v>
      </c>
      <c r="AX21" s="10"/>
      <c r="AY21" s="4">
        <v>-23.7</v>
      </c>
      <c r="AZ21" s="4">
        <v>-3.2800000000000002</v>
      </c>
      <c r="BA21" s="4">
        <v>-7130.03</v>
      </c>
      <c r="BB21" s="4">
        <v>-986.77</v>
      </c>
      <c r="BC21" s="6">
        <v>0</v>
      </c>
      <c r="BD21" s="6">
        <v>0</v>
      </c>
      <c r="BE21" s="6">
        <v>0</v>
      </c>
      <c r="BF21" s="4">
        <v>-8089.82</v>
      </c>
      <c r="BG21" s="10"/>
      <c r="BH21" s="4">
        <v>-23.7</v>
      </c>
      <c r="BI21" s="4">
        <v>-3.2800000000000002</v>
      </c>
      <c r="BJ21" s="4">
        <v>-7130.03</v>
      </c>
      <c r="BK21" s="4">
        <v>-986.77</v>
      </c>
      <c r="BL21" s="6">
        <v>0</v>
      </c>
      <c r="BM21" s="6">
        <v>0</v>
      </c>
      <c r="BN21" s="6">
        <v>0</v>
      </c>
      <c r="BO21" s="4">
        <v>-8089.82</v>
      </c>
      <c r="BP21" s="10"/>
      <c r="BQ21" s="4">
        <v>-23.7</v>
      </c>
      <c r="BR21" s="4">
        <v>-3.2800000000000002</v>
      </c>
      <c r="BS21" s="4">
        <v>-7130.03</v>
      </c>
      <c r="BT21" s="4">
        <v>-986.77</v>
      </c>
      <c r="BU21" s="6">
        <v>0</v>
      </c>
      <c r="BV21" s="6">
        <v>0</v>
      </c>
      <c r="BW21" s="6">
        <v>0</v>
      </c>
      <c r="BX21" s="4">
        <v>-8089.82</v>
      </c>
      <c r="BY21" s="10"/>
      <c r="BZ21" s="4">
        <v>-23.7</v>
      </c>
      <c r="CA21" s="4">
        <v>-3.2800000000000002</v>
      </c>
      <c r="CB21" s="4">
        <v>-7130.03</v>
      </c>
      <c r="CC21" s="4">
        <v>-986.77</v>
      </c>
      <c r="CD21" s="6">
        <v>0</v>
      </c>
      <c r="CE21" s="6">
        <v>0</v>
      </c>
      <c r="CF21" s="6">
        <v>0</v>
      </c>
      <c r="CG21" s="4">
        <v>-8089.82</v>
      </c>
      <c r="CH21" s="10"/>
      <c r="CI21" s="4">
        <v>-23.7</v>
      </c>
      <c r="CJ21" s="4">
        <v>-3.2800000000000002</v>
      </c>
      <c r="CK21" s="4">
        <v>-7130.03</v>
      </c>
      <c r="CL21" s="4">
        <v>-986.77</v>
      </c>
      <c r="CM21" s="6">
        <v>0</v>
      </c>
      <c r="CN21" s="6">
        <v>0</v>
      </c>
      <c r="CO21" s="6">
        <v>0</v>
      </c>
      <c r="CP21" s="4">
        <v>-8089.82</v>
      </c>
      <c r="CQ21" s="10"/>
      <c r="CR21" s="4">
        <v>-23.7</v>
      </c>
      <c r="CS21" s="4">
        <v>-3.2800000000000002</v>
      </c>
      <c r="CT21" s="4">
        <v>-7130.03</v>
      </c>
      <c r="CU21" s="4">
        <v>-986.77</v>
      </c>
      <c r="CV21" s="6">
        <v>0</v>
      </c>
      <c r="CW21" s="6">
        <v>0</v>
      </c>
      <c r="CX21" s="6">
        <v>0</v>
      </c>
      <c r="CY21" s="4">
        <v>-8089.82</v>
      </c>
      <c r="CZ21" s="10"/>
      <c r="DA21" s="4">
        <v>66757</v>
      </c>
      <c r="DB21" s="4">
        <v>9239.58</v>
      </c>
      <c r="DC21" s="4">
        <v>404.9</v>
      </c>
      <c r="DD21" s="4">
        <v>56.04</v>
      </c>
      <c r="DE21" s="6">
        <v>0</v>
      </c>
      <c r="DF21" s="6">
        <v>0</v>
      </c>
      <c r="DG21" s="6">
        <v>0</v>
      </c>
      <c r="DH21" s="4">
        <v>-75535.64</v>
      </c>
      <c r="DI21" s="10"/>
    </row>
    <row r="22" spans="1:113">
      <c r="A22" s="235" t="str">
        <f>INDEX(Map!$A$6:$B$70,MATCH('FY08 Essbase'!C22,Map!$A$6:$A$70,0),2)</f>
        <v>015DIV</v>
      </c>
      <c r="B22" s="17"/>
      <c r="C22" s="3" t="s">
        <v>87</v>
      </c>
      <c r="D22" s="3" t="s">
        <v>45</v>
      </c>
      <c r="E22" s="10"/>
      <c r="F22" s="4">
        <v>1679.35</v>
      </c>
      <c r="G22" s="4">
        <v>232.43</v>
      </c>
      <c r="H22" s="5">
        <v>-549.77</v>
      </c>
      <c r="I22" s="5">
        <v>-76.09</v>
      </c>
      <c r="J22" s="6">
        <v>0</v>
      </c>
      <c r="K22" s="6">
        <v>0</v>
      </c>
      <c r="L22" s="6">
        <v>0</v>
      </c>
      <c r="M22" s="4">
        <v>-2537.64</v>
      </c>
      <c r="N22" s="10"/>
      <c r="O22" s="4">
        <v>1679.35</v>
      </c>
      <c r="P22" s="4">
        <v>232.43</v>
      </c>
      <c r="Q22" s="5">
        <v>-549.77</v>
      </c>
      <c r="R22" s="5">
        <v>-76.09</v>
      </c>
      <c r="S22" s="6">
        <v>0</v>
      </c>
      <c r="T22" s="6">
        <v>0</v>
      </c>
      <c r="U22" s="6">
        <v>0</v>
      </c>
      <c r="V22" s="4">
        <v>-2537.64</v>
      </c>
      <c r="W22" s="10"/>
      <c r="X22" s="4">
        <v>1679.35</v>
      </c>
      <c r="Y22" s="4">
        <v>232.43</v>
      </c>
      <c r="Z22" s="5">
        <v>111146.23</v>
      </c>
      <c r="AA22" s="5">
        <v>9497.91</v>
      </c>
      <c r="AB22" s="6">
        <v>0</v>
      </c>
      <c r="AC22" s="6">
        <v>0</v>
      </c>
      <c r="AD22" s="6">
        <v>0</v>
      </c>
      <c r="AE22" s="4">
        <v>118732.36</v>
      </c>
      <c r="AF22" s="10"/>
      <c r="AG22" s="4">
        <v>1679.35</v>
      </c>
      <c r="AH22" s="4">
        <v>232.43</v>
      </c>
      <c r="AI22" s="5">
        <v>111146.23</v>
      </c>
      <c r="AJ22" s="5">
        <v>9497.91</v>
      </c>
      <c r="AK22" s="6">
        <v>0</v>
      </c>
      <c r="AL22" s="6">
        <v>0</v>
      </c>
      <c r="AM22" s="6">
        <v>0</v>
      </c>
      <c r="AN22" s="4">
        <v>118732.36</v>
      </c>
      <c r="AO22" s="10"/>
      <c r="AP22" s="4">
        <v>1679.35</v>
      </c>
      <c r="AQ22" s="4">
        <v>232.43</v>
      </c>
      <c r="AR22" s="5">
        <v>111146.23</v>
      </c>
      <c r="AS22" s="5">
        <v>9497.91</v>
      </c>
      <c r="AT22" s="6">
        <v>0</v>
      </c>
      <c r="AU22" s="6">
        <v>0</v>
      </c>
      <c r="AV22" s="6">
        <v>0</v>
      </c>
      <c r="AW22" s="4">
        <v>118732.36</v>
      </c>
      <c r="AX22" s="10"/>
      <c r="AY22" s="4">
        <v>1679.35</v>
      </c>
      <c r="AZ22" s="4">
        <v>232.43</v>
      </c>
      <c r="BA22" s="5">
        <v>-549.77</v>
      </c>
      <c r="BB22" s="5">
        <v>-76.09</v>
      </c>
      <c r="BC22" s="6">
        <v>0</v>
      </c>
      <c r="BD22" s="6">
        <v>0</v>
      </c>
      <c r="BE22" s="6">
        <v>0</v>
      </c>
      <c r="BF22" s="4">
        <v>-2537.64</v>
      </c>
      <c r="BG22" s="10"/>
      <c r="BH22" s="4">
        <v>1679.35</v>
      </c>
      <c r="BI22" s="4">
        <v>232.43</v>
      </c>
      <c r="BJ22" s="5">
        <v>-549.77</v>
      </c>
      <c r="BK22" s="5">
        <v>-76.09</v>
      </c>
      <c r="BL22" s="6">
        <v>0</v>
      </c>
      <c r="BM22" s="6">
        <v>0</v>
      </c>
      <c r="BN22" s="6">
        <v>0</v>
      </c>
      <c r="BO22" s="4">
        <v>-2537.64</v>
      </c>
      <c r="BP22" s="10"/>
      <c r="BQ22" s="4">
        <v>1679.35</v>
      </c>
      <c r="BR22" s="4">
        <v>232.43</v>
      </c>
      <c r="BS22" s="5">
        <v>-549.77</v>
      </c>
      <c r="BT22" s="5">
        <v>-76.09</v>
      </c>
      <c r="BU22" s="6">
        <v>0</v>
      </c>
      <c r="BV22" s="6">
        <v>0</v>
      </c>
      <c r="BW22" s="6">
        <v>0</v>
      </c>
      <c r="BX22" s="4">
        <v>-2537.64</v>
      </c>
      <c r="BY22" s="10"/>
      <c r="BZ22" s="4">
        <v>1679.35</v>
      </c>
      <c r="CA22" s="4">
        <v>232.43</v>
      </c>
      <c r="CB22" s="5">
        <v>-549.77</v>
      </c>
      <c r="CC22" s="5">
        <v>-76.09</v>
      </c>
      <c r="CD22" s="6">
        <v>0</v>
      </c>
      <c r="CE22" s="6">
        <v>0</v>
      </c>
      <c r="CF22" s="6">
        <v>0</v>
      </c>
      <c r="CG22" s="4">
        <v>-2537.64</v>
      </c>
      <c r="CH22" s="10"/>
      <c r="CI22" s="4">
        <v>1679.35</v>
      </c>
      <c r="CJ22" s="4">
        <v>232.43</v>
      </c>
      <c r="CK22" s="5">
        <v>-549.77</v>
      </c>
      <c r="CL22" s="5">
        <v>-76.09</v>
      </c>
      <c r="CM22" s="6">
        <v>0</v>
      </c>
      <c r="CN22" s="6">
        <v>0</v>
      </c>
      <c r="CO22" s="6">
        <v>0</v>
      </c>
      <c r="CP22" s="4">
        <v>-2537.64</v>
      </c>
      <c r="CQ22" s="10"/>
      <c r="CR22" s="4">
        <v>1679.35</v>
      </c>
      <c r="CS22" s="4">
        <v>232.43</v>
      </c>
      <c r="CT22" s="5">
        <v>-549.77</v>
      </c>
      <c r="CU22" s="5">
        <v>-76.09</v>
      </c>
      <c r="CV22" s="6">
        <v>0</v>
      </c>
      <c r="CW22" s="6">
        <v>0</v>
      </c>
      <c r="CX22" s="6">
        <v>0</v>
      </c>
      <c r="CY22" s="4">
        <v>-2537.64</v>
      </c>
      <c r="CZ22" s="10"/>
      <c r="DA22" s="4">
        <v>5791.1</v>
      </c>
      <c r="DB22" s="4">
        <v>801.52</v>
      </c>
      <c r="DC22" s="6">
        <v>0</v>
      </c>
      <c r="DD22" s="6">
        <v>0</v>
      </c>
      <c r="DE22" s="6">
        <v>0</v>
      </c>
      <c r="DF22" s="6">
        <v>0</v>
      </c>
      <c r="DG22" s="6">
        <v>0</v>
      </c>
      <c r="DH22" s="4">
        <v>-6592.6200000000008</v>
      </c>
      <c r="DI22" s="10"/>
    </row>
    <row r="23" spans="1:113">
      <c r="A23" s="235" t="str">
        <f>INDEX(Map!$A$6:$B$70,MATCH('FY08 Essbase'!C23,Map!$A$6:$A$70,0),2)</f>
        <v>016DIV</v>
      </c>
      <c r="B23" s="17" t="s">
        <v>137</v>
      </c>
      <c r="C23" s="3" t="s">
        <v>84</v>
      </c>
      <c r="D23" s="3" t="s">
        <v>42</v>
      </c>
      <c r="E23" s="10"/>
      <c r="F23" s="4">
        <v>3111979.68</v>
      </c>
      <c r="G23" s="4">
        <v>430717.38</v>
      </c>
      <c r="H23" s="4">
        <v>11196998.300000001</v>
      </c>
      <c r="I23" s="4">
        <v>1515934.32</v>
      </c>
      <c r="J23" s="5">
        <v>2923885.72</v>
      </c>
      <c r="K23" s="6">
        <v>0</v>
      </c>
      <c r="L23" s="5">
        <v>404684</v>
      </c>
      <c r="M23" s="4">
        <v>12498805.280000001</v>
      </c>
      <c r="N23" s="10"/>
      <c r="O23" s="4">
        <v>3111979.68</v>
      </c>
      <c r="P23" s="4">
        <v>430717.38</v>
      </c>
      <c r="Q23" s="4">
        <v>11196998.300000001</v>
      </c>
      <c r="R23" s="4">
        <v>1515934.32</v>
      </c>
      <c r="S23" s="5">
        <v>2923885.72</v>
      </c>
      <c r="T23" s="6">
        <v>0</v>
      </c>
      <c r="U23" s="5">
        <v>404684</v>
      </c>
      <c r="V23" s="4">
        <v>12498805.280000001</v>
      </c>
      <c r="W23" s="10"/>
      <c r="X23" s="4">
        <v>3111979.68</v>
      </c>
      <c r="Y23" s="4">
        <v>430717.38</v>
      </c>
      <c r="Z23" s="4">
        <v>11524396.48</v>
      </c>
      <c r="AA23" s="4">
        <v>1529103.38</v>
      </c>
      <c r="AB23" s="5">
        <v>2923885.72</v>
      </c>
      <c r="AC23" s="6">
        <v>0</v>
      </c>
      <c r="AD23" s="5">
        <v>404684</v>
      </c>
      <c r="AE23" s="4">
        <v>12839372.52</v>
      </c>
      <c r="AF23" s="10"/>
      <c r="AG23" s="4">
        <v>3111979.68</v>
      </c>
      <c r="AH23" s="4">
        <v>430717.38</v>
      </c>
      <c r="AI23" s="4">
        <v>11524396.48</v>
      </c>
      <c r="AJ23" s="4">
        <v>1529103.38</v>
      </c>
      <c r="AK23" s="5">
        <v>2923885.72</v>
      </c>
      <c r="AL23" s="6">
        <v>0</v>
      </c>
      <c r="AM23" s="5">
        <v>404684</v>
      </c>
      <c r="AN23" s="4">
        <v>12839372.52</v>
      </c>
      <c r="AO23" s="10"/>
      <c r="AP23" s="4">
        <v>3111979.68</v>
      </c>
      <c r="AQ23" s="4">
        <v>430717.38</v>
      </c>
      <c r="AR23" s="4">
        <v>11524396.48</v>
      </c>
      <c r="AS23" s="4">
        <v>1529103.38</v>
      </c>
      <c r="AT23" s="5">
        <v>2923885.72</v>
      </c>
      <c r="AU23" s="6">
        <v>0</v>
      </c>
      <c r="AV23" s="5">
        <v>404684</v>
      </c>
      <c r="AW23" s="4">
        <v>12839372.52</v>
      </c>
      <c r="AX23" s="10"/>
      <c r="AY23" s="4">
        <v>3111979.68</v>
      </c>
      <c r="AZ23" s="4">
        <v>430717.38</v>
      </c>
      <c r="BA23" s="4">
        <v>10913495.48</v>
      </c>
      <c r="BB23" s="4">
        <v>1476740.38</v>
      </c>
      <c r="BC23" s="5">
        <v>2923885.72</v>
      </c>
      <c r="BD23" s="6">
        <v>0</v>
      </c>
      <c r="BE23" s="5">
        <v>404684</v>
      </c>
      <c r="BF23" s="4">
        <v>12176108.52</v>
      </c>
      <c r="BG23" s="10"/>
      <c r="BH23" s="4">
        <v>3111979.68</v>
      </c>
      <c r="BI23" s="4">
        <v>430717.38</v>
      </c>
      <c r="BJ23" s="4">
        <v>10913495.48</v>
      </c>
      <c r="BK23" s="4">
        <v>1476740.38</v>
      </c>
      <c r="BL23" s="5">
        <v>2923885.72</v>
      </c>
      <c r="BM23" s="6">
        <v>0</v>
      </c>
      <c r="BN23" s="5">
        <v>404684</v>
      </c>
      <c r="BO23" s="4">
        <v>12176108.52</v>
      </c>
      <c r="BP23" s="10"/>
      <c r="BQ23" s="4">
        <v>3111979.68</v>
      </c>
      <c r="BR23" s="4">
        <v>430717.38</v>
      </c>
      <c r="BS23" s="4">
        <v>10913495.48</v>
      </c>
      <c r="BT23" s="4">
        <v>1476740.38</v>
      </c>
      <c r="BU23" s="5">
        <v>2923885.72</v>
      </c>
      <c r="BV23" s="6">
        <v>0</v>
      </c>
      <c r="BW23" s="5">
        <v>404684</v>
      </c>
      <c r="BX23" s="4">
        <v>12176108.52</v>
      </c>
      <c r="BY23" s="10"/>
      <c r="BZ23" s="4">
        <v>3111979.68</v>
      </c>
      <c r="CA23" s="4">
        <v>430717.38</v>
      </c>
      <c r="CB23" s="4">
        <v>10913495.48</v>
      </c>
      <c r="CC23" s="4">
        <v>1476740.38</v>
      </c>
      <c r="CD23" s="5">
        <v>2923885.72</v>
      </c>
      <c r="CE23" s="6">
        <v>0</v>
      </c>
      <c r="CF23" s="5">
        <v>404684</v>
      </c>
      <c r="CG23" s="4">
        <v>12176108.52</v>
      </c>
      <c r="CH23" s="10"/>
      <c r="CI23" s="4">
        <v>3111979.68</v>
      </c>
      <c r="CJ23" s="4">
        <v>430717.38</v>
      </c>
      <c r="CK23" s="5">
        <v>10913495.48</v>
      </c>
      <c r="CL23" s="5">
        <v>1476740.38</v>
      </c>
      <c r="CM23" s="5">
        <v>2923885.72</v>
      </c>
      <c r="CN23" s="6">
        <v>0</v>
      </c>
      <c r="CO23" s="5">
        <v>404684</v>
      </c>
      <c r="CP23" s="4">
        <v>12176108.52</v>
      </c>
      <c r="CQ23" s="10"/>
      <c r="CR23" s="4">
        <v>3111979.68</v>
      </c>
      <c r="CS23" s="4">
        <v>430717.38</v>
      </c>
      <c r="CT23" s="5">
        <v>10913495.48</v>
      </c>
      <c r="CU23" s="5">
        <v>1476740.38</v>
      </c>
      <c r="CV23" s="5">
        <v>2923885.72</v>
      </c>
      <c r="CW23" s="6">
        <v>0</v>
      </c>
      <c r="CX23" s="5">
        <v>404684</v>
      </c>
      <c r="CY23" s="4">
        <v>12176108.52</v>
      </c>
      <c r="CZ23" s="10"/>
      <c r="DA23" s="4">
        <v>-89121.26</v>
      </c>
      <c r="DB23" s="4">
        <v>-12334.94</v>
      </c>
      <c r="DC23" s="4">
        <v>12653715.1</v>
      </c>
      <c r="DD23" s="4">
        <v>1751353.02</v>
      </c>
      <c r="DE23" s="6">
        <v>0</v>
      </c>
      <c r="DF23" s="6">
        <v>0</v>
      </c>
      <c r="DG23" s="6">
        <v>0</v>
      </c>
      <c r="DH23" s="4">
        <v>14506524.319999998</v>
      </c>
      <c r="DI23" s="10"/>
    </row>
    <row r="24" spans="1:113">
      <c r="A24" s="235" t="str">
        <f>INDEX(Map!$A$6:$B$70,MATCH('FY08 Essbase'!C24,Map!$A$6:$A$70,0),2)</f>
        <v>017DIV</v>
      </c>
      <c r="B24" s="17"/>
      <c r="C24" s="3" t="s">
        <v>82</v>
      </c>
      <c r="D24" s="3" t="s">
        <v>40</v>
      </c>
      <c r="E24" s="10"/>
      <c r="F24" s="6">
        <v>0</v>
      </c>
      <c r="G24" s="6">
        <v>0</v>
      </c>
      <c r="H24" s="4">
        <v>21</v>
      </c>
      <c r="I24" s="4">
        <v>-1</v>
      </c>
      <c r="J24" s="6">
        <v>0</v>
      </c>
      <c r="K24" s="6">
        <v>0</v>
      </c>
      <c r="L24" s="6">
        <v>0</v>
      </c>
      <c r="M24" s="4">
        <v>20</v>
      </c>
      <c r="N24" s="10"/>
      <c r="O24" s="6">
        <v>0</v>
      </c>
      <c r="P24" s="6">
        <v>0</v>
      </c>
      <c r="Q24" s="4">
        <v>21</v>
      </c>
      <c r="R24" s="4">
        <v>-1</v>
      </c>
      <c r="S24" s="6">
        <v>0</v>
      </c>
      <c r="T24" s="6">
        <v>0</v>
      </c>
      <c r="U24" s="6">
        <v>0</v>
      </c>
      <c r="V24" s="4">
        <v>20</v>
      </c>
      <c r="W24" s="10"/>
      <c r="X24" s="6">
        <v>0</v>
      </c>
      <c r="Y24" s="6">
        <v>0</v>
      </c>
      <c r="Z24" s="4">
        <v>12</v>
      </c>
      <c r="AA24" s="4">
        <v>-2</v>
      </c>
      <c r="AB24" s="6">
        <v>0</v>
      </c>
      <c r="AC24" s="6">
        <v>0</v>
      </c>
      <c r="AD24" s="6">
        <v>0</v>
      </c>
      <c r="AE24" s="4">
        <v>10</v>
      </c>
      <c r="AF24" s="10"/>
      <c r="AG24" s="6">
        <v>0</v>
      </c>
      <c r="AH24" s="6">
        <v>0</v>
      </c>
      <c r="AI24" s="4">
        <v>12</v>
      </c>
      <c r="AJ24" s="4">
        <v>-2</v>
      </c>
      <c r="AK24" s="6">
        <v>0</v>
      </c>
      <c r="AL24" s="6">
        <v>0</v>
      </c>
      <c r="AM24" s="6">
        <v>0</v>
      </c>
      <c r="AN24" s="4">
        <v>10</v>
      </c>
      <c r="AO24" s="10"/>
      <c r="AP24" s="6">
        <v>0</v>
      </c>
      <c r="AQ24" s="6">
        <v>0</v>
      </c>
      <c r="AR24" s="4">
        <v>12</v>
      </c>
      <c r="AS24" s="4">
        <v>-2</v>
      </c>
      <c r="AT24" s="6">
        <v>0</v>
      </c>
      <c r="AU24" s="6">
        <v>0</v>
      </c>
      <c r="AV24" s="6">
        <v>0</v>
      </c>
      <c r="AW24" s="4">
        <v>10</v>
      </c>
      <c r="AX24" s="10"/>
      <c r="AY24" s="6">
        <v>0</v>
      </c>
      <c r="AZ24" s="6">
        <v>0</v>
      </c>
      <c r="BA24" s="4">
        <v>21</v>
      </c>
      <c r="BB24" s="4">
        <v>-1</v>
      </c>
      <c r="BC24" s="6">
        <v>0</v>
      </c>
      <c r="BD24" s="6">
        <v>0</v>
      </c>
      <c r="BE24" s="6">
        <v>0</v>
      </c>
      <c r="BF24" s="4">
        <v>20</v>
      </c>
      <c r="BG24" s="10"/>
      <c r="BH24" s="6">
        <v>0</v>
      </c>
      <c r="BI24" s="6">
        <v>0</v>
      </c>
      <c r="BJ24" s="4">
        <v>21</v>
      </c>
      <c r="BK24" s="4">
        <v>-1</v>
      </c>
      <c r="BL24" s="6">
        <v>0</v>
      </c>
      <c r="BM24" s="6">
        <v>0</v>
      </c>
      <c r="BN24" s="6">
        <v>0</v>
      </c>
      <c r="BO24" s="4">
        <v>20</v>
      </c>
      <c r="BP24" s="10"/>
      <c r="BQ24" s="6">
        <v>0</v>
      </c>
      <c r="BR24" s="6">
        <v>0</v>
      </c>
      <c r="BS24" s="4">
        <v>21</v>
      </c>
      <c r="BT24" s="4">
        <v>-1</v>
      </c>
      <c r="BU24" s="6">
        <v>0</v>
      </c>
      <c r="BV24" s="6">
        <v>0</v>
      </c>
      <c r="BW24" s="6">
        <v>0</v>
      </c>
      <c r="BX24" s="4">
        <v>20</v>
      </c>
      <c r="BY24" s="10"/>
      <c r="BZ24" s="6">
        <v>0</v>
      </c>
      <c r="CA24" s="6">
        <v>0</v>
      </c>
      <c r="CB24" s="4">
        <v>21</v>
      </c>
      <c r="CC24" s="4">
        <v>-1</v>
      </c>
      <c r="CD24" s="6">
        <v>0</v>
      </c>
      <c r="CE24" s="6">
        <v>0</v>
      </c>
      <c r="CF24" s="6">
        <v>0</v>
      </c>
      <c r="CG24" s="4">
        <v>20</v>
      </c>
      <c r="CH24" s="10"/>
      <c r="CI24" s="6">
        <v>0</v>
      </c>
      <c r="CJ24" s="6">
        <v>0</v>
      </c>
      <c r="CK24" s="4">
        <v>21</v>
      </c>
      <c r="CL24" s="4">
        <v>-1</v>
      </c>
      <c r="CM24" s="6">
        <v>0</v>
      </c>
      <c r="CN24" s="6">
        <v>0</v>
      </c>
      <c r="CO24" s="6">
        <v>0</v>
      </c>
      <c r="CP24" s="4">
        <v>20</v>
      </c>
      <c r="CQ24" s="10"/>
      <c r="CR24" s="6">
        <v>0</v>
      </c>
      <c r="CS24" s="6">
        <v>0</v>
      </c>
      <c r="CT24" s="4">
        <v>21</v>
      </c>
      <c r="CU24" s="4">
        <v>-1</v>
      </c>
      <c r="CV24" s="6">
        <v>0</v>
      </c>
      <c r="CW24" s="6">
        <v>0</v>
      </c>
      <c r="CX24" s="6">
        <v>0</v>
      </c>
      <c r="CY24" s="4">
        <v>20</v>
      </c>
      <c r="CZ24" s="10"/>
      <c r="DA24" s="6">
        <v>0</v>
      </c>
      <c r="DB24" s="6">
        <v>0</v>
      </c>
      <c r="DC24" s="4">
        <v>21</v>
      </c>
      <c r="DD24" s="4">
        <v>-1</v>
      </c>
      <c r="DE24" s="6">
        <v>0</v>
      </c>
      <c r="DF24" s="6">
        <v>0</v>
      </c>
      <c r="DG24" s="6">
        <v>0</v>
      </c>
      <c r="DH24" s="4">
        <v>20</v>
      </c>
      <c r="DI24" s="10"/>
    </row>
    <row r="25" spans="1:113">
      <c r="A25" s="235" t="str">
        <f>INDEX(Map!$A$6:$B$70,MATCH('FY08 Essbase'!C25,Map!$A$6:$A$70,0),2)</f>
        <v>018DIV</v>
      </c>
      <c r="B25" s="17"/>
      <c r="C25" s="3" t="s">
        <v>83</v>
      </c>
      <c r="D25" s="3" t="s">
        <v>41</v>
      </c>
      <c r="E25" s="10"/>
      <c r="F25" s="6">
        <v>0</v>
      </c>
      <c r="G25" s="6">
        <v>0</v>
      </c>
      <c r="H25" s="4">
        <v>-8459</v>
      </c>
      <c r="I25" s="4">
        <v>550</v>
      </c>
      <c r="J25" s="6">
        <v>0</v>
      </c>
      <c r="K25" s="6">
        <v>0</v>
      </c>
      <c r="L25" s="6">
        <v>0</v>
      </c>
      <c r="M25" s="4">
        <v>-7909</v>
      </c>
      <c r="N25" s="10"/>
      <c r="O25" s="6">
        <v>0</v>
      </c>
      <c r="P25" s="6">
        <v>0</v>
      </c>
      <c r="Q25" s="4">
        <v>-8459</v>
      </c>
      <c r="R25" s="4">
        <v>550</v>
      </c>
      <c r="S25" s="6">
        <v>0</v>
      </c>
      <c r="T25" s="6">
        <v>0</v>
      </c>
      <c r="U25" s="6">
        <v>0</v>
      </c>
      <c r="V25" s="4">
        <v>-7909</v>
      </c>
      <c r="W25" s="10"/>
      <c r="X25" s="6">
        <v>0</v>
      </c>
      <c r="Y25" s="6">
        <v>0</v>
      </c>
      <c r="Z25" s="4">
        <v>-6501</v>
      </c>
      <c r="AA25" s="4">
        <v>718</v>
      </c>
      <c r="AB25" s="6">
        <v>0</v>
      </c>
      <c r="AC25" s="6">
        <v>0</v>
      </c>
      <c r="AD25" s="6">
        <v>0</v>
      </c>
      <c r="AE25" s="4">
        <v>-5783</v>
      </c>
      <c r="AF25" s="10"/>
      <c r="AG25" s="6">
        <v>0</v>
      </c>
      <c r="AH25" s="6">
        <v>0</v>
      </c>
      <c r="AI25" s="4">
        <v>-6501</v>
      </c>
      <c r="AJ25" s="4">
        <v>718</v>
      </c>
      <c r="AK25" s="6">
        <v>0</v>
      </c>
      <c r="AL25" s="6">
        <v>0</v>
      </c>
      <c r="AM25" s="6">
        <v>0</v>
      </c>
      <c r="AN25" s="4">
        <v>-5783</v>
      </c>
      <c r="AO25" s="10"/>
      <c r="AP25" s="6">
        <v>0</v>
      </c>
      <c r="AQ25" s="6">
        <v>0</v>
      </c>
      <c r="AR25" s="4">
        <v>-6501</v>
      </c>
      <c r="AS25" s="4">
        <v>718</v>
      </c>
      <c r="AT25" s="6">
        <v>0</v>
      </c>
      <c r="AU25" s="6">
        <v>0</v>
      </c>
      <c r="AV25" s="6">
        <v>0</v>
      </c>
      <c r="AW25" s="4">
        <v>-5783</v>
      </c>
      <c r="AX25" s="10"/>
      <c r="AY25" s="6">
        <v>0</v>
      </c>
      <c r="AZ25" s="6">
        <v>0</v>
      </c>
      <c r="BA25" s="4">
        <v>-8459</v>
      </c>
      <c r="BB25" s="4">
        <v>550</v>
      </c>
      <c r="BC25" s="6">
        <v>0</v>
      </c>
      <c r="BD25" s="6">
        <v>0</v>
      </c>
      <c r="BE25" s="6">
        <v>0</v>
      </c>
      <c r="BF25" s="4">
        <v>-7909</v>
      </c>
      <c r="BG25" s="10"/>
      <c r="BH25" s="6">
        <v>0</v>
      </c>
      <c r="BI25" s="6">
        <v>0</v>
      </c>
      <c r="BJ25" s="4">
        <v>-8459</v>
      </c>
      <c r="BK25" s="4">
        <v>550</v>
      </c>
      <c r="BL25" s="6">
        <v>0</v>
      </c>
      <c r="BM25" s="6">
        <v>0</v>
      </c>
      <c r="BN25" s="6">
        <v>0</v>
      </c>
      <c r="BO25" s="4">
        <v>-7909</v>
      </c>
      <c r="BP25" s="10"/>
      <c r="BQ25" s="6">
        <v>0</v>
      </c>
      <c r="BR25" s="6">
        <v>0</v>
      </c>
      <c r="BS25" s="4">
        <v>-8459</v>
      </c>
      <c r="BT25" s="4">
        <v>550</v>
      </c>
      <c r="BU25" s="6">
        <v>0</v>
      </c>
      <c r="BV25" s="6">
        <v>0</v>
      </c>
      <c r="BW25" s="6">
        <v>0</v>
      </c>
      <c r="BX25" s="4">
        <v>-7909</v>
      </c>
      <c r="BY25" s="10"/>
      <c r="BZ25" s="6">
        <v>0</v>
      </c>
      <c r="CA25" s="6">
        <v>0</v>
      </c>
      <c r="CB25" s="4">
        <v>-8459</v>
      </c>
      <c r="CC25" s="4">
        <v>550</v>
      </c>
      <c r="CD25" s="6">
        <v>0</v>
      </c>
      <c r="CE25" s="6">
        <v>0</v>
      </c>
      <c r="CF25" s="6">
        <v>0</v>
      </c>
      <c r="CG25" s="4">
        <v>-7909</v>
      </c>
      <c r="CH25" s="10"/>
      <c r="CI25" s="6">
        <v>0</v>
      </c>
      <c r="CJ25" s="6">
        <v>0</v>
      </c>
      <c r="CK25" s="4">
        <v>-8459</v>
      </c>
      <c r="CL25" s="4">
        <v>550</v>
      </c>
      <c r="CM25" s="6">
        <v>0</v>
      </c>
      <c r="CN25" s="6">
        <v>0</v>
      </c>
      <c r="CO25" s="6">
        <v>0</v>
      </c>
      <c r="CP25" s="4">
        <v>-7909</v>
      </c>
      <c r="CQ25" s="10"/>
      <c r="CR25" s="6">
        <v>0</v>
      </c>
      <c r="CS25" s="6">
        <v>0</v>
      </c>
      <c r="CT25" s="4">
        <v>-8459</v>
      </c>
      <c r="CU25" s="4">
        <v>550</v>
      </c>
      <c r="CV25" s="6">
        <v>0</v>
      </c>
      <c r="CW25" s="6">
        <v>0</v>
      </c>
      <c r="CX25" s="6">
        <v>0</v>
      </c>
      <c r="CY25" s="4">
        <v>-7909</v>
      </c>
      <c r="CZ25" s="10"/>
      <c r="DA25" s="6">
        <v>0</v>
      </c>
      <c r="DB25" s="6">
        <v>0</v>
      </c>
      <c r="DC25" s="4">
        <v>-8459</v>
      </c>
      <c r="DD25" s="4">
        <v>550</v>
      </c>
      <c r="DE25" s="6">
        <v>0</v>
      </c>
      <c r="DF25" s="6">
        <v>0</v>
      </c>
      <c r="DG25" s="6">
        <v>0</v>
      </c>
      <c r="DH25" s="4">
        <v>-7909</v>
      </c>
      <c r="DI25" s="10"/>
    </row>
    <row r="26" spans="1:113">
      <c r="A26" s="235" t="str">
        <f>INDEX(Map!$A$6:$B$70,MATCH('FY08 Essbase'!C26,Map!$A$6:$A$70,0),2)</f>
        <v>019DIV</v>
      </c>
      <c r="B26" s="17"/>
      <c r="C26" s="3" t="s">
        <v>76</v>
      </c>
      <c r="D26" s="3" t="s">
        <v>34</v>
      </c>
      <c r="E26" s="10"/>
      <c r="F26" s="4">
        <v>0.33</v>
      </c>
      <c r="G26" s="4">
        <v>0.05</v>
      </c>
      <c r="H26" s="4">
        <v>1269756.17</v>
      </c>
      <c r="I26" s="4">
        <v>175742.17</v>
      </c>
      <c r="J26" s="5">
        <v>-17601.27</v>
      </c>
      <c r="K26" s="6">
        <v>0</v>
      </c>
      <c r="L26" s="5">
        <v>-2436.13</v>
      </c>
      <c r="M26" s="4">
        <v>1425460.5599999998</v>
      </c>
      <c r="N26" s="10"/>
      <c r="O26" s="4">
        <v>0.33</v>
      </c>
      <c r="P26" s="4">
        <v>0.05</v>
      </c>
      <c r="Q26" s="4">
        <v>1269756.17</v>
      </c>
      <c r="R26" s="4">
        <v>175742.17</v>
      </c>
      <c r="S26" s="5">
        <v>-17601.27</v>
      </c>
      <c r="T26" s="6">
        <v>0</v>
      </c>
      <c r="U26" s="5">
        <v>-2436.13</v>
      </c>
      <c r="V26" s="4">
        <v>1425460.5599999998</v>
      </c>
      <c r="W26" s="10"/>
      <c r="X26" s="4">
        <v>0.33</v>
      </c>
      <c r="Y26" s="4">
        <v>0.05</v>
      </c>
      <c r="Z26" s="4">
        <v>1160983.94</v>
      </c>
      <c r="AA26" s="4">
        <v>165829.12</v>
      </c>
      <c r="AB26" s="5">
        <v>-17601.27</v>
      </c>
      <c r="AC26" s="6">
        <v>0</v>
      </c>
      <c r="AD26" s="5">
        <v>-2436.13</v>
      </c>
      <c r="AE26" s="4">
        <v>1306775.28</v>
      </c>
      <c r="AF26" s="10"/>
      <c r="AG26" s="4">
        <v>0.33</v>
      </c>
      <c r="AH26" s="4">
        <v>0.05</v>
      </c>
      <c r="AI26" s="4">
        <v>1160983.94</v>
      </c>
      <c r="AJ26" s="4">
        <v>165829.12</v>
      </c>
      <c r="AK26" s="5">
        <v>-17601.27</v>
      </c>
      <c r="AL26" s="6">
        <v>0</v>
      </c>
      <c r="AM26" s="5">
        <v>-2436.13</v>
      </c>
      <c r="AN26" s="4">
        <v>1306775.28</v>
      </c>
      <c r="AO26" s="10"/>
      <c r="AP26" s="4">
        <v>0.33</v>
      </c>
      <c r="AQ26" s="4">
        <v>0.05</v>
      </c>
      <c r="AR26" s="4">
        <v>1160983.94</v>
      </c>
      <c r="AS26" s="4">
        <v>165829.12</v>
      </c>
      <c r="AT26" s="5">
        <v>-17601.27</v>
      </c>
      <c r="AU26" s="6">
        <v>0</v>
      </c>
      <c r="AV26" s="5">
        <v>-2436.13</v>
      </c>
      <c r="AW26" s="4">
        <v>1306775.28</v>
      </c>
      <c r="AX26" s="10"/>
      <c r="AY26" s="4">
        <v>0.33</v>
      </c>
      <c r="AZ26" s="4">
        <v>0.05</v>
      </c>
      <c r="BA26" s="4">
        <v>1258536.94</v>
      </c>
      <c r="BB26" s="4">
        <v>174191.12</v>
      </c>
      <c r="BC26" s="5">
        <v>-17601.27</v>
      </c>
      <c r="BD26" s="6">
        <v>0</v>
      </c>
      <c r="BE26" s="5">
        <v>-2436.13</v>
      </c>
      <c r="BF26" s="4">
        <v>1412690.28</v>
      </c>
      <c r="BG26" s="10"/>
      <c r="BH26" s="4">
        <v>0.33</v>
      </c>
      <c r="BI26" s="4">
        <v>0.05</v>
      </c>
      <c r="BJ26" s="4">
        <v>1258536.94</v>
      </c>
      <c r="BK26" s="4">
        <v>174191.12</v>
      </c>
      <c r="BL26" s="5">
        <v>-17601.27</v>
      </c>
      <c r="BM26" s="6">
        <v>0</v>
      </c>
      <c r="BN26" s="5">
        <v>-2436.13</v>
      </c>
      <c r="BO26" s="4">
        <v>1412690.28</v>
      </c>
      <c r="BP26" s="10"/>
      <c r="BQ26" s="4">
        <v>0.33</v>
      </c>
      <c r="BR26" s="4">
        <v>0.05</v>
      </c>
      <c r="BS26" s="4">
        <v>1258536.94</v>
      </c>
      <c r="BT26" s="4">
        <v>174191.12</v>
      </c>
      <c r="BU26" s="5">
        <v>-17601.27</v>
      </c>
      <c r="BV26" s="6">
        <v>0</v>
      </c>
      <c r="BW26" s="5">
        <v>-2436.13</v>
      </c>
      <c r="BX26" s="4">
        <v>1412690.28</v>
      </c>
      <c r="BY26" s="10"/>
      <c r="BZ26" s="4">
        <v>0.33</v>
      </c>
      <c r="CA26" s="4">
        <v>0.05</v>
      </c>
      <c r="CB26" s="4">
        <v>1258536.94</v>
      </c>
      <c r="CC26" s="4">
        <v>174191.12</v>
      </c>
      <c r="CD26" s="5">
        <v>-17601.27</v>
      </c>
      <c r="CE26" s="6">
        <v>0</v>
      </c>
      <c r="CF26" s="5">
        <v>-2436.13</v>
      </c>
      <c r="CG26" s="4">
        <v>1412690.28</v>
      </c>
      <c r="CH26" s="10"/>
      <c r="CI26" s="4">
        <v>0.33</v>
      </c>
      <c r="CJ26" s="4">
        <v>0.05</v>
      </c>
      <c r="CK26" s="4">
        <v>1258536.94</v>
      </c>
      <c r="CL26" s="4">
        <v>174191.12</v>
      </c>
      <c r="CM26" s="5">
        <v>-17601.27</v>
      </c>
      <c r="CN26" s="6">
        <v>0</v>
      </c>
      <c r="CO26" s="5">
        <v>-2436.13</v>
      </c>
      <c r="CP26" s="4">
        <v>1412690.28</v>
      </c>
      <c r="CQ26" s="10"/>
      <c r="CR26" s="4">
        <v>0.33</v>
      </c>
      <c r="CS26" s="4">
        <v>0.05</v>
      </c>
      <c r="CT26" s="4">
        <v>1258536.94</v>
      </c>
      <c r="CU26" s="4">
        <v>174191.12</v>
      </c>
      <c r="CV26" s="5">
        <v>-17601.27</v>
      </c>
      <c r="CW26" s="6">
        <v>0</v>
      </c>
      <c r="CX26" s="5">
        <v>-2436.13</v>
      </c>
      <c r="CY26" s="4">
        <v>1412690.28</v>
      </c>
      <c r="CZ26" s="10"/>
      <c r="DA26" s="4">
        <v>0.33</v>
      </c>
      <c r="DB26" s="4">
        <v>0.05</v>
      </c>
      <c r="DC26" s="4">
        <v>1836584.96</v>
      </c>
      <c r="DD26" s="4">
        <v>254194.8</v>
      </c>
      <c r="DE26" s="6">
        <v>0</v>
      </c>
      <c r="DF26" s="6">
        <v>0</v>
      </c>
      <c r="DG26" s="6">
        <v>0</v>
      </c>
      <c r="DH26" s="4">
        <v>2090779.38</v>
      </c>
      <c r="DI26" s="10"/>
    </row>
    <row r="27" spans="1:113">
      <c r="A27" s="235" t="str">
        <f>INDEX(Map!$A$6:$B$70,MATCH('FY08 Essbase'!C27,Map!$A$6:$A$70,0),2)</f>
        <v>020DIV</v>
      </c>
      <c r="B27" s="17"/>
      <c r="C27" s="3" t="s">
        <v>85</v>
      </c>
      <c r="D27" s="3" t="s">
        <v>43</v>
      </c>
      <c r="E27" s="10"/>
      <c r="F27" s="6">
        <v>0</v>
      </c>
      <c r="G27" s="6">
        <v>0</v>
      </c>
      <c r="H27" s="4">
        <v>-166127</v>
      </c>
      <c r="I27" s="4">
        <v>10807</v>
      </c>
      <c r="J27" s="6">
        <v>0</v>
      </c>
      <c r="K27" s="6">
        <v>0</v>
      </c>
      <c r="L27" s="6">
        <v>0</v>
      </c>
      <c r="M27" s="4">
        <v>-155320</v>
      </c>
      <c r="N27" s="10"/>
      <c r="O27" s="6">
        <v>0</v>
      </c>
      <c r="P27" s="6">
        <v>0</v>
      </c>
      <c r="Q27" s="4">
        <v>-166127</v>
      </c>
      <c r="R27" s="4">
        <v>10807</v>
      </c>
      <c r="S27" s="6">
        <v>0</v>
      </c>
      <c r="T27" s="6">
        <v>0</v>
      </c>
      <c r="U27" s="6">
        <v>0</v>
      </c>
      <c r="V27" s="4">
        <v>-155320</v>
      </c>
      <c r="W27" s="10"/>
      <c r="X27" s="6">
        <v>0</v>
      </c>
      <c r="Y27" s="6">
        <v>0</v>
      </c>
      <c r="Z27" s="4">
        <v>-97772</v>
      </c>
      <c r="AA27" s="4">
        <v>16666</v>
      </c>
      <c r="AB27" s="6">
        <v>0</v>
      </c>
      <c r="AC27" s="6">
        <v>0</v>
      </c>
      <c r="AD27" s="6">
        <v>0</v>
      </c>
      <c r="AE27" s="4">
        <v>-81106</v>
      </c>
      <c r="AF27" s="10"/>
      <c r="AG27" s="6">
        <v>0</v>
      </c>
      <c r="AH27" s="6">
        <v>0</v>
      </c>
      <c r="AI27" s="4">
        <v>-97772</v>
      </c>
      <c r="AJ27" s="4">
        <v>16666</v>
      </c>
      <c r="AK27" s="6">
        <v>0</v>
      </c>
      <c r="AL27" s="6">
        <v>0</v>
      </c>
      <c r="AM27" s="6">
        <v>0</v>
      </c>
      <c r="AN27" s="4">
        <v>-81106</v>
      </c>
      <c r="AO27" s="10"/>
      <c r="AP27" s="6">
        <v>0</v>
      </c>
      <c r="AQ27" s="6">
        <v>0</v>
      </c>
      <c r="AR27" s="4">
        <v>-97772</v>
      </c>
      <c r="AS27" s="4">
        <v>16666</v>
      </c>
      <c r="AT27" s="6">
        <v>0</v>
      </c>
      <c r="AU27" s="6">
        <v>0</v>
      </c>
      <c r="AV27" s="6">
        <v>0</v>
      </c>
      <c r="AW27" s="4">
        <v>-81106</v>
      </c>
      <c r="AX27" s="10"/>
      <c r="AY27" s="6">
        <v>0</v>
      </c>
      <c r="AZ27" s="6">
        <v>0</v>
      </c>
      <c r="BA27" s="4">
        <v>-166127</v>
      </c>
      <c r="BB27" s="4">
        <v>10807</v>
      </c>
      <c r="BC27" s="6">
        <v>0</v>
      </c>
      <c r="BD27" s="6">
        <v>0</v>
      </c>
      <c r="BE27" s="6">
        <v>0</v>
      </c>
      <c r="BF27" s="4">
        <v>-155320</v>
      </c>
      <c r="BG27" s="10"/>
      <c r="BH27" s="6">
        <v>0</v>
      </c>
      <c r="BI27" s="6">
        <v>0</v>
      </c>
      <c r="BJ27" s="4">
        <v>-166127</v>
      </c>
      <c r="BK27" s="4">
        <v>10807</v>
      </c>
      <c r="BL27" s="6">
        <v>0</v>
      </c>
      <c r="BM27" s="6">
        <v>0</v>
      </c>
      <c r="BN27" s="6">
        <v>0</v>
      </c>
      <c r="BO27" s="4">
        <v>-155320</v>
      </c>
      <c r="BP27" s="10"/>
      <c r="BQ27" s="6">
        <v>0</v>
      </c>
      <c r="BR27" s="6">
        <v>0</v>
      </c>
      <c r="BS27" s="4">
        <v>-166127</v>
      </c>
      <c r="BT27" s="4">
        <v>10807</v>
      </c>
      <c r="BU27" s="6">
        <v>0</v>
      </c>
      <c r="BV27" s="6">
        <v>0</v>
      </c>
      <c r="BW27" s="6">
        <v>0</v>
      </c>
      <c r="BX27" s="4">
        <v>-155320</v>
      </c>
      <c r="BY27" s="10"/>
      <c r="BZ27" s="6">
        <v>0</v>
      </c>
      <c r="CA27" s="6">
        <v>0</v>
      </c>
      <c r="CB27" s="4">
        <v>-166127</v>
      </c>
      <c r="CC27" s="4">
        <v>10807</v>
      </c>
      <c r="CD27" s="6">
        <v>0</v>
      </c>
      <c r="CE27" s="6">
        <v>0</v>
      </c>
      <c r="CF27" s="6">
        <v>0</v>
      </c>
      <c r="CG27" s="4">
        <v>-155320</v>
      </c>
      <c r="CH27" s="10"/>
      <c r="CI27" s="6">
        <v>0</v>
      </c>
      <c r="CJ27" s="6">
        <v>0</v>
      </c>
      <c r="CK27" s="4">
        <v>-166127</v>
      </c>
      <c r="CL27" s="4">
        <v>10807</v>
      </c>
      <c r="CM27" s="6">
        <v>0</v>
      </c>
      <c r="CN27" s="6">
        <v>0</v>
      </c>
      <c r="CO27" s="6">
        <v>0</v>
      </c>
      <c r="CP27" s="4">
        <v>-155320</v>
      </c>
      <c r="CQ27" s="10"/>
      <c r="CR27" s="6">
        <v>0</v>
      </c>
      <c r="CS27" s="6">
        <v>0</v>
      </c>
      <c r="CT27" s="4">
        <v>-166127</v>
      </c>
      <c r="CU27" s="4">
        <v>10807</v>
      </c>
      <c r="CV27" s="6">
        <v>0</v>
      </c>
      <c r="CW27" s="6">
        <v>0</v>
      </c>
      <c r="CX27" s="6">
        <v>0</v>
      </c>
      <c r="CY27" s="4">
        <v>-155320</v>
      </c>
      <c r="CZ27" s="10"/>
      <c r="DA27" s="4">
        <v>4246464.07</v>
      </c>
      <c r="DB27" s="4">
        <v>587737.09</v>
      </c>
      <c r="DC27" s="4">
        <v>570491.91</v>
      </c>
      <c r="DD27" s="4">
        <v>78959.63</v>
      </c>
      <c r="DE27" s="4">
        <v>4229751.37</v>
      </c>
      <c r="DF27" s="6">
        <v>0</v>
      </c>
      <c r="DG27" s="4">
        <v>585423.94999999995</v>
      </c>
      <c r="DH27" s="4">
        <v>630425.69999999995</v>
      </c>
      <c r="DI27" s="10"/>
    </row>
    <row r="28" spans="1:113">
      <c r="A28" s="235" t="str">
        <f>INDEX(Map!$A$6:$B$70,MATCH('FY08 Essbase'!C28,Map!$A$6:$A$70,0),2)</f>
        <v>021DIV</v>
      </c>
      <c r="B28" s="17"/>
      <c r="C28" s="3" t="s">
        <v>89</v>
      </c>
      <c r="D28" s="3" t="s">
        <v>47</v>
      </c>
      <c r="E28" s="10"/>
      <c r="F28" s="6">
        <v>0</v>
      </c>
      <c r="G28" s="6">
        <v>0</v>
      </c>
      <c r="H28" s="4">
        <v>-392122</v>
      </c>
      <c r="I28" s="4">
        <v>25510</v>
      </c>
      <c r="J28" s="6">
        <v>0</v>
      </c>
      <c r="K28" s="6">
        <v>0</v>
      </c>
      <c r="L28" s="6">
        <v>0</v>
      </c>
      <c r="M28" s="4">
        <v>-366612</v>
      </c>
      <c r="N28" s="10"/>
      <c r="O28" s="6">
        <v>0</v>
      </c>
      <c r="P28" s="6">
        <v>0</v>
      </c>
      <c r="Q28" s="4">
        <v>-392122</v>
      </c>
      <c r="R28" s="4">
        <v>25510</v>
      </c>
      <c r="S28" s="6">
        <v>0</v>
      </c>
      <c r="T28" s="6">
        <v>0</v>
      </c>
      <c r="U28" s="6">
        <v>0</v>
      </c>
      <c r="V28" s="4">
        <v>-366612</v>
      </c>
      <c r="W28" s="10"/>
      <c r="X28" s="6">
        <v>0</v>
      </c>
      <c r="Y28" s="6">
        <v>0</v>
      </c>
      <c r="Z28" s="4">
        <v>-151288</v>
      </c>
      <c r="AA28" s="4">
        <v>46153</v>
      </c>
      <c r="AB28" s="6">
        <v>0</v>
      </c>
      <c r="AC28" s="6">
        <v>0</v>
      </c>
      <c r="AD28" s="6">
        <v>0</v>
      </c>
      <c r="AE28" s="4">
        <v>-105135</v>
      </c>
      <c r="AF28" s="10"/>
      <c r="AG28" s="6">
        <v>0</v>
      </c>
      <c r="AH28" s="6">
        <v>0</v>
      </c>
      <c r="AI28" s="4">
        <v>-151288</v>
      </c>
      <c r="AJ28" s="4">
        <v>46153</v>
      </c>
      <c r="AK28" s="6">
        <v>0</v>
      </c>
      <c r="AL28" s="6">
        <v>0</v>
      </c>
      <c r="AM28" s="6">
        <v>0</v>
      </c>
      <c r="AN28" s="4">
        <v>-105135</v>
      </c>
      <c r="AO28" s="10"/>
      <c r="AP28" s="6">
        <v>0</v>
      </c>
      <c r="AQ28" s="6">
        <v>0</v>
      </c>
      <c r="AR28" s="4">
        <v>-151288</v>
      </c>
      <c r="AS28" s="4">
        <v>46153</v>
      </c>
      <c r="AT28" s="6">
        <v>0</v>
      </c>
      <c r="AU28" s="6">
        <v>0</v>
      </c>
      <c r="AV28" s="6">
        <v>0</v>
      </c>
      <c r="AW28" s="4">
        <v>-105135</v>
      </c>
      <c r="AX28" s="10"/>
      <c r="AY28" s="6">
        <v>0</v>
      </c>
      <c r="AZ28" s="6">
        <v>0</v>
      </c>
      <c r="BA28" s="4">
        <v>-392122</v>
      </c>
      <c r="BB28" s="4">
        <v>25510</v>
      </c>
      <c r="BC28" s="6">
        <v>0</v>
      </c>
      <c r="BD28" s="6">
        <v>0</v>
      </c>
      <c r="BE28" s="6">
        <v>0</v>
      </c>
      <c r="BF28" s="4">
        <v>-366612</v>
      </c>
      <c r="BG28" s="10"/>
      <c r="BH28" s="6">
        <v>0</v>
      </c>
      <c r="BI28" s="6">
        <v>0</v>
      </c>
      <c r="BJ28" s="4">
        <v>-392122</v>
      </c>
      <c r="BK28" s="4">
        <v>25510</v>
      </c>
      <c r="BL28" s="6">
        <v>0</v>
      </c>
      <c r="BM28" s="6">
        <v>0</v>
      </c>
      <c r="BN28" s="6">
        <v>0</v>
      </c>
      <c r="BO28" s="4">
        <v>-366612</v>
      </c>
      <c r="BP28" s="10"/>
      <c r="BQ28" s="6">
        <v>0</v>
      </c>
      <c r="BR28" s="6">
        <v>0</v>
      </c>
      <c r="BS28" s="4">
        <v>-392122</v>
      </c>
      <c r="BT28" s="4">
        <v>25510</v>
      </c>
      <c r="BU28" s="6">
        <v>0</v>
      </c>
      <c r="BV28" s="6">
        <v>0</v>
      </c>
      <c r="BW28" s="6">
        <v>0</v>
      </c>
      <c r="BX28" s="4">
        <v>-366612</v>
      </c>
      <c r="BY28" s="10"/>
      <c r="BZ28" s="6">
        <v>0</v>
      </c>
      <c r="CA28" s="6">
        <v>0</v>
      </c>
      <c r="CB28" s="4">
        <v>-392122</v>
      </c>
      <c r="CC28" s="4">
        <v>25510</v>
      </c>
      <c r="CD28" s="6">
        <v>0</v>
      </c>
      <c r="CE28" s="6">
        <v>0</v>
      </c>
      <c r="CF28" s="6">
        <v>0</v>
      </c>
      <c r="CG28" s="4">
        <v>-366612</v>
      </c>
      <c r="CH28" s="10"/>
      <c r="CI28" s="6">
        <v>0</v>
      </c>
      <c r="CJ28" s="6">
        <v>0</v>
      </c>
      <c r="CK28" s="5">
        <v>-392122</v>
      </c>
      <c r="CL28" s="5">
        <v>25510</v>
      </c>
      <c r="CM28" s="6">
        <v>0</v>
      </c>
      <c r="CN28" s="6">
        <v>0</v>
      </c>
      <c r="CO28" s="6">
        <v>0</v>
      </c>
      <c r="CP28" s="4">
        <v>-366612</v>
      </c>
      <c r="CQ28" s="10"/>
      <c r="CR28" s="6">
        <v>0</v>
      </c>
      <c r="CS28" s="6">
        <v>0</v>
      </c>
      <c r="CT28" s="5">
        <v>-392122</v>
      </c>
      <c r="CU28" s="5">
        <v>25510</v>
      </c>
      <c r="CV28" s="6">
        <v>0</v>
      </c>
      <c r="CW28" s="6">
        <v>0</v>
      </c>
      <c r="CX28" s="6">
        <v>0</v>
      </c>
      <c r="CY28" s="4">
        <v>-366612</v>
      </c>
      <c r="CZ28" s="10"/>
      <c r="DA28" s="4">
        <v>-8619948.7200000007</v>
      </c>
      <c r="DB28" s="4">
        <v>-1193054.6200000001</v>
      </c>
      <c r="DC28" s="4">
        <v>1876762.79</v>
      </c>
      <c r="DD28" s="4">
        <v>259755.67</v>
      </c>
      <c r="DE28" s="6">
        <v>0</v>
      </c>
      <c r="DF28" s="6">
        <v>0</v>
      </c>
      <c r="DG28" s="6">
        <v>0</v>
      </c>
      <c r="DH28" s="4">
        <v>11949521.800000001</v>
      </c>
      <c r="DI28" s="10"/>
    </row>
    <row r="29" spans="1:113">
      <c r="A29" s="235" t="e">
        <f>INDEX(Map!$A$6:$B$70,MATCH('FY08 Essbase'!C29,Map!$A$6:$A$70,0),2)</f>
        <v>#N/A</v>
      </c>
      <c r="B29" s="17"/>
      <c r="C29" s="3" t="s">
        <v>738</v>
      </c>
      <c r="D29" s="3" t="s">
        <v>739</v>
      </c>
      <c r="E29" s="10"/>
      <c r="F29" s="6">
        <v>0</v>
      </c>
      <c r="G29" s="6">
        <v>0</v>
      </c>
      <c r="H29" s="4">
        <v>-218882.01</v>
      </c>
      <c r="I29" s="4">
        <v>-30294.63</v>
      </c>
      <c r="J29" s="6">
        <v>0</v>
      </c>
      <c r="K29" s="6">
        <v>0</v>
      </c>
      <c r="L29" s="6">
        <v>0</v>
      </c>
      <c r="M29" s="4">
        <v>-249176.64</v>
      </c>
      <c r="N29" s="10"/>
      <c r="O29" s="6">
        <v>0</v>
      </c>
      <c r="P29" s="6">
        <v>0</v>
      </c>
      <c r="Q29" s="4">
        <v>-218882.01</v>
      </c>
      <c r="R29" s="4">
        <v>-30294.63</v>
      </c>
      <c r="S29" s="6">
        <v>0</v>
      </c>
      <c r="T29" s="6">
        <v>0</v>
      </c>
      <c r="U29" s="6">
        <v>0</v>
      </c>
      <c r="V29" s="4">
        <v>-249176.64</v>
      </c>
      <c r="W29" s="10"/>
      <c r="X29" s="6">
        <v>0</v>
      </c>
      <c r="Y29" s="6">
        <v>0</v>
      </c>
      <c r="Z29" s="4">
        <v>-218952.01</v>
      </c>
      <c r="AA29" s="4">
        <v>-30300.63</v>
      </c>
      <c r="AB29" s="6">
        <v>0</v>
      </c>
      <c r="AC29" s="6">
        <v>0</v>
      </c>
      <c r="AD29" s="6">
        <v>0</v>
      </c>
      <c r="AE29" s="4">
        <v>-249252.64</v>
      </c>
      <c r="AF29" s="10"/>
      <c r="AG29" s="6">
        <v>0</v>
      </c>
      <c r="AH29" s="6">
        <v>0</v>
      </c>
      <c r="AI29" s="4">
        <v>-218952.01</v>
      </c>
      <c r="AJ29" s="4">
        <v>-30300.63</v>
      </c>
      <c r="AK29" s="6">
        <v>0</v>
      </c>
      <c r="AL29" s="6">
        <v>0</v>
      </c>
      <c r="AM29" s="6">
        <v>0</v>
      </c>
      <c r="AN29" s="4">
        <v>-249252.64</v>
      </c>
      <c r="AO29" s="10"/>
      <c r="AP29" s="6">
        <v>0</v>
      </c>
      <c r="AQ29" s="6">
        <v>0</v>
      </c>
      <c r="AR29" s="4">
        <v>-218952.01</v>
      </c>
      <c r="AS29" s="4">
        <v>-30300.63</v>
      </c>
      <c r="AT29" s="6">
        <v>0</v>
      </c>
      <c r="AU29" s="6">
        <v>0</v>
      </c>
      <c r="AV29" s="6">
        <v>0</v>
      </c>
      <c r="AW29" s="4">
        <v>-249252.64</v>
      </c>
      <c r="AX29" s="10"/>
      <c r="AY29" s="6">
        <v>0</v>
      </c>
      <c r="AZ29" s="6">
        <v>0</v>
      </c>
      <c r="BA29" s="4">
        <v>-218882.01</v>
      </c>
      <c r="BB29" s="4">
        <v>-30294.63</v>
      </c>
      <c r="BC29" s="6">
        <v>0</v>
      </c>
      <c r="BD29" s="6">
        <v>0</v>
      </c>
      <c r="BE29" s="6">
        <v>0</v>
      </c>
      <c r="BF29" s="4">
        <v>-249176.64</v>
      </c>
      <c r="BG29" s="10"/>
      <c r="BH29" s="6">
        <v>0</v>
      </c>
      <c r="BI29" s="6">
        <v>0</v>
      </c>
      <c r="BJ29" s="4">
        <v>-218882.01</v>
      </c>
      <c r="BK29" s="4">
        <v>-30294.63</v>
      </c>
      <c r="BL29" s="6">
        <v>0</v>
      </c>
      <c r="BM29" s="6">
        <v>0</v>
      </c>
      <c r="BN29" s="6">
        <v>0</v>
      </c>
      <c r="BO29" s="4">
        <v>-249176.64</v>
      </c>
      <c r="BP29" s="10"/>
      <c r="BQ29" s="6">
        <v>0</v>
      </c>
      <c r="BR29" s="6">
        <v>0</v>
      </c>
      <c r="BS29" s="4">
        <v>-218882.01</v>
      </c>
      <c r="BT29" s="4">
        <v>-30294.63</v>
      </c>
      <c r="BU29" s="6">
        <v>0</v>
      </c>
      <c r="BV29" s="6">
        <v>0</v>
      </c>
      <c r="BW29" s="6">
        <v>0</v>
      </c>
      <c r="BX29" s="4">
        <v>-249176.64</v>
      </c>
      <c r="BY29" s="10"/>
      <c r="BZ29" s="6">
        <v>0</v>
      </c>
      <c r="CA29" s="6">
        <v>0</v>
      </c>
      <c r="CB29" s="4">
        <v>-218882.01</v>
      </c>
      <c r="CC29" s="4">
        <v>-30294.63</v>
      </c>
      <c r="CD29" s="6">
        <v>0</v>
      </c>
      <c r="CE29" s="6">
        <v>0</v>
      </c>
      <c r="CF29" s="6">
        <v>0</v>
      </c>
      <c r="CG29" s="4">
        <v>-249176.64</v>
      </c>
      <c r="CH29" s="10"/>
      <c r="CI29" s="6">
        <v>0</v>
      </c>
      <c r="CJ29" s="6">
        <v>0</v>
      </c>
      <c r="CK29" s="4">
        <v>-218882.01</v>
      </c>
      <c r="CL29" s="4">
        <v>-30294.63</v>
      </c>
      <c r="CM29" s="6">
        <v>0</v>
      </c>
      <c r="CN29" s="6">
        <v>0</v>
      </c>
      <c r="CO29" s="6">
        <v>0</v>
      </c>
      <c r="CP29" s="4">
        <v>-249176.64</v>
      </c>
      <c r="CQ29" s="10"/>
      <c r="CR29" s="6">
        <v>0</v>
      </c>
      <c r="CS29" s="6">
        <v>0</v>
      </c>
      <c r="CT29" s="4">
        <v>-218882.01</v>
      </c>
      <c r="CU29" s="4">
        <v>-30294.63</v>
      </c>
      <c r="CV29" s="6">
        <v>0</v>
      </c>
      <c r="CW29" s="6">
        <v>0</v>
      </c>
      <c r="CX29" s="6">
        <v>0</v>
      </c>
      <c r="CY29" s="4">
        <v>-249176.64</v>
      </c>
      <c r="CZ29" s="10"/>
      <c r="DA29" s="6">
        <v>0</v>
      </c>
      <c r="DB29" s="6">
        <v>0</v>
      </c>
      <c r="DC29" s="4">
        <v>-31183.26</v>
      </c>
      <c r="DD29" s="4">
        <v>-4315.96</v>
      </c>
      <c r="DE29" s="6">
        <v>0</v>
      </c>
      <c r="DF29" s="6">
        <v>0</v>
      </c>
      <c r="DG29" s="6">
        <v>0</v>
      </c>
      <c r="DH29" s="4">
        <v>-35499.22</v>
      </c>
      <c r="DI29" s="10"/>
    </row>
    <row r="30" spans="1:113">
      <c r="A30" s="235" t="e">
        <f>INDEX(Map!$A$6:$B$70,MATCH('FY08 Essbase'!C30,Map!$A$6:$A$70,0),2)</f>
        <v>#N/A</v>
      </c>
      <c r="B30" s="17"/>
      <c r="C30" s="3" t="s">
        <v>732</v>
      </c>
      <c r="D30" s="3" t="s">
        <v>733</v>
      </c>
      <c r="E30" s="10"/>
      <c r="F30" s="6">
        <v>0</v>
      </c>
      <c r="G30" s="6">
        <v>0</v>
      </c>
      <c r="H30" s="4">
        <v>2</v>
      </c>
      <c r="I30" s="4">
        <v>1</v>
      </c>
      <c r="J30" s="6">
        <v>0</v>
      </c>
      <c r="K30" s="6">
        <v>0</v>
      </c>
      <c r="L30" s="6">
        <v>0</v>
      </c>
      <c r="M30" s="4">
        <v>3</v>
      </c>
      <c r="N30" s="10"/>
      <c r="O30" s="6">
        <v>0</v>
      </c>
      <c r="P30" s="6">
        <v>0</v>
      </c>
      <c r="Q30" s="4">
        <v>2</v>
      </c>
      <c r="R30" s="4">
        <v>1</v>
      </c>
      <c r="S30" s="6">
        <v>0</v>
      </c>
      <c r="T30" s="6">
        <v>0</v>
      </c>
      <c r="U30" s="6">
        <v>0</v>
      </c>
      <c r="V30" s="4">
        <v>3</v>
      </c>
      <c r="W30" s="10"/>
      <c r="X30" s="6">
        <v>0</v>
      </c>
      <c r="Y30" s="6">
        <v>0</v>
      </c>
      <c r="Z30" s="4">
        <v>2</v>
      </c>
      <c r="AA30" s="4">
        <v>1</v>
      </c>
      <c r="AB30" s="6">
        <v>0</v>
      </c>
      <c r="AC30" s="6">
        <v>0</v>
      </c>
      <c r="AD30" s="6">
        <v>0</v>
      </c>
      <c r="AE30" s="4">
        <v>3</v>
      </c>
      <c r="AF30" s="10"/>
      <c r="AG30" s="6">
        <v>0</v>
      </c>
      <c r="AH30" s="6">
        <v>0</v>
      </c>
      <c r="AI30" s="4">
        <v>2</v>
      </c>
      <c r="AJ30" s="4">
        <v>1</v>
      </c>
      <c r="AK30" s="6">
        <v>0</v>
      </c>
      <c r="AL30" s="6">
        <v>0</v>
      </c>
      <c r="AM30" s="6">
        <v>0</v>
      </c>
      <c r="AN30" s="4">
        <v>3</v>
      </c>
      <c r="AO30" s="10"/>
      <c r="AP30" s="6">
        <v>0</v>
      </c>
      <c r="AQ30" s="6">
        <v>0</v>
      </c>
      <c r="AR30" s="4">
        <v>2</v>
      </c>
      <c r="AS30" s="4">
        <v>1</v>
      </c>
      <c r="AT30" s="6">
        <v>0</v>
      </c>
      <c r="AU30" s="6">
        <v>0</v>
      </c>
      <c r="AV30" s="6">
        <v>0</v>
      </c>
      <c r="AW30" s="4">
        <v>3</v>
      </c>
      <c r="AX30" s="10"/>
      <c r="AY30" s="6">
        <v>0</v>
      </c>
      <c r="AZ30" s="6">
        <v>0</v>
      </c>
      <c r="BA30" s="4">
        <v>2</v>
      </c>
      <c r="BB30" s="4">
        <v>1</v>
      </c>
      <c r="BC30" s="6">
        <v>0</v>
      </c>
      <c r="BD30" s="6">
        <v>0</v>
      </c>
      <c r="BE30" s="6">
        <v>0</v>
      </c>
      <c r="BF30" s="4">
        <v>3</v>
      </c>
      <c r="BG30" s="10"/>
      <c r="BH30" s="6">
        <v>0</v>
      </c>
      <c r="BI30" s="6">
        <v>0</v>
      </c>
      <c r="BJ30" s="4">
        <v>2</v>
      </c>
      <c r="BK30" s="4">
        <v>1</v>
      </c>
      <c r="BL30" s="6">
        <v>0</v>
      </c>
      <c r="BM30" s="6">
        <v>0</v>
      </c>
      <c r="BN30" s="6">
        <v>0</v>
      </c>
      <c r="BO30" s="4">
        <v>3</v>
      </c>
      <c r="BP30" s="10"/>
      <c r="BQ30" s="6">
        <v>0</v>
      </c>
      <c r="BR30" s="6">
        <v>0</v>
      </c>
      <c r="BS30" s="4">
        <v>2</v>
      </c>
      <c r="BT30" s="4">
        <v>1</v>
      </c>
      <c r="BU30" s="6">
        <v>0</v>
      </c>
      <c r="BV30" s="6">
        <v>0</v>
      </c>
      <c r="BW30" s="6">
        <v>0</v>
      </c>
      <c r="BX30" s="4">
        <v>3</v>
      </c>
      <c r="BY30" s="10"/>
      <c r="BZ30" s="6">
        <v>0</v>
      </c>
      <c r="CA30" s="6">
        <v>0</v>
      </c>
      <c r="CB30" s="4">
        <v>2</v>
      </c>
      <c r="CC30" s="4">
        <v>1</v>
      </c>
      <c r="CD30" s="6">
        <v>0</v>
      </c>
      <c r="CE30" s="6">
        <v>0</v>
      </c>
      <c r="CF30" s="6">
        <v>0</v>
      </c>
      <c r="CG30" s="4">
        <v>3</v>
      </c>
      <c r="CH30" s="10"/>
      <c r="CI30" s="6">
        <v>0</v>
      </c>
      <c r="CJ30" s="6">
        <v>0</v>
      </c>
      <c r="CK30" s="4">
        <v>2</v>
      </c>
      <c r="CL30" s="4">
        <v>1</v>
      </c>
      <c r="CM30" s="6">
        <v>0</v>
      </c>
      <c r="CN30" s="6">
        <v>0</v>
      </c>
      <c r="CO30" s="6">
        <v>0</v>
      </c>
      <c r="CP30" s="4">
        <v>3</v>
      </c>
      <c r="CQ30" s="10"/>
      <c r="CR30" s="6">
        <v>0</v>
      </c>
      <c r="CS30" s="6">
        <v>0</v>
      </c>
      <c r="CT30" s="4">
        <v>2</v>
      </c>
      <c r="CU30" s="4">
        <v>1</v>
      </c>
      <c r="CV30" s="6">
        <v>0</v>
      </c>
      <c r="CW30" s="6">
        <v>0</v>
      </c>
      <c r="CX30" s="6">
        <v>0</v>
      </c>
      <c r="CY30" s="4">
        <v>3</v>
      </c>
      <c r="CZ30" s="10"/>
      <c r="DA30" s="6">
        <v>0</v>
      </c>
      <c r="DB30" s="6">
        <v>0</v>
      </c>
      <c r="DC30" s="4">
        <v>2</v>
      </c>
      <c r="DD30" s="4">
        <v>1</v>
      </c>
      <c r="DE30" s="6">
        <v>0</v>
      </c>
      <c r="DF30" s="6">
        <v>0</v>
      </c>
      <c r="DG30" s="6">
        <v>0</v>
      </c>
      <c r="DH30" s="4">
        <v>3</v>
      </c>
      <c r="DI30" s="10"/>
    </row>
    <row r="31" spans="1:113">
      <c r="A31" s="235" t="str">
        <f>INDEX(Map!$A$6:$B$70,MATCH('FY08 Essbase'!C31,Map!$A$6:$A$70,0),2)</f>
        <v>030DIV</v>
      </c>
      <c r="B31" s="17"/>
      <c r="C31" s="3" t="s">
        <v>69</v>
      </c>
      <c r="D31" s="3" t="s">
        <v>27</v>
      </c>
      <c r="E31" s="10"/>
      <c r="F31" s="4">
        <v>3815766.6</v>
      </c>
      <c r="G31" s="4">
        <v>528125.88</v>
      </c>
      <c r="H31" s="4">
        <v>1047139.28</v>
      </c>
      <c r="I31" s="4">
        <v>144930.6</v>
      </c>
      <c r="J31" s="5">
        <v>-81966.59</v>
      </c>
      <c r="K31" s="6">
        <v>0</v>
      </c>
      <c r="L31" s="5">
        <v>-11344.69</v>
      </c>
      <c r="M31" s="4">
        <v>-3245133.8799999994</v>
      </c>
      <c r="N31" s="10"/>
      <c r="O31" s="4">
        <v>3815766.6</v>
      </c>
      <c r="P31" s="4">
        <v>528125.88</v>
      </c>
      <c r="Q31" s="4">
        <v>1047139.28</v>
      </c>
      <c r="R31" s="4">
        <v>144930.6</v>
      </c>
      <c r="S31" s="5">
        <v>-81966.59</v>
      </c>
      <c r="T31" s="6">
        <v>0</v>
      </c>
      <c r="U31" s="5">
        <v>-11344.69</v>
      </c>
      <c r="V31" s="4">
        <v>-3245133.8799999994</v>
      </c>
      <c r="W31" s="10"/>
      <c r="X31" s="4">
        <v>3815766.6</v>
      </c>
      <c r="Y31" s="4">
        <v>528125.88</v>
      </c>
      <c r="Z31" s="4">
        <v>1089240.95</v>
      </c>
      <c r="AA31" s="4">
        <v>150751.10999999999</v>
      </c>
      <c r="AB31" s="5">
        <v>-81966.59</v>
      </c>
      <c r="AC31" s="6">
        <v>0</v>
      </c>
      <c r="AD31" s="5">
        <v>-11344.69</v>
      </c>
      <c r="AE31" s="4">
        <v>-3197211.6999999997</v>
      </c>
      <c r="AF31" s="10"/>
      <c r="AG31" s="4">
        <v>3815766.6</v>
      </c>
      <c r="AH31" s="4">
        <v>528125.88</v>
      </c>
      <c r="AI31" s="4">
        <v>1089240.95</v>
      </c>
      <c r="AJ31" s="4">
        <v>150751.10999999999</v>
      </c>
      <c r="AK31" s="5">
        <v>-81966.59</v>
      </c>
      <c r="AL31" s="6">
        <v>0</v>
      </c>
      <c r="AM31" s="5">
        <v>-11344.69</v>
      </c>
      <c r="AN31" s="4">
        <v>-3197211.6999999997</v>
      </c>
      <c r="AO31" s="10"/>
      <c r="AP31" s="4">
        <v>3815766.6</v>
      </c>
      <c r="AQ31" s="4">
        <v>528125.88</v>
      </c>
      <c r="AR31" s="4">
        <v>1089240.95</v>
      </c>
      <c r="AS31" s="4">
        <v>150751.10999999999</v>
      </c>
      <c r="AT31" s="5">
        <v>-81966.59</v>
      </c>
      <c r="AU31" s="6">
        <v>0</v>
      </c>
      <c r="AV31" s="5">
        <v>-11344.69</v>
      </c>
      <c r="AW31" s="4">
        <v>-3197211.6999999997</v>
      </c>
      <c r="AX31" s="10"/>
      <c r="AY31" s="4">
        <v>3815766.6</v>
      </c>
      <c r="AZ31" s="4">
        <v>528125.88</v>
      </c>
      <c r="BA31" s="4">
        <v>7737269.9500000002</v>
      </c>
      <c r="BB31" s="4">
        <v>720582.11</v>
      </c>
      <c r="BC31" s="5">
        <v>-81966.59</v>
      </c>
      <c r="BD31" s="6">
        <v>0</v>
      </c>
      <c r="BE31" s="5">
        <v>-11344.69</v>
      </c>
      <c r="BF31" s="4">
        <v>4020648.3000000012</v>
      </c>
      <c r="BG31" s="10"/>
      <c r="BH31" s="4">
        <v>3815766.6</v>
      </c>
      <c r="BI31" s="4">
        <v>528125.88</v>
      </c>
      <c r="BJ31" s="4">
        <v>7737269.9500000002</v>
      </c>
      <c r="BK31" s="4">
        <v>720582.11</v>
      </c>
      <c r="BL31" s="5">
        <v>-81966.59</v>
      </c>
      <c r="BM31" s="6">
        <v>0</v>
      </c>
      <c r="BN31" s="5">
        <v>-11344.69</v>
      </c>
      <c r="BO31" s="4">
        <v>4020648.3000000012</v>
      </c>
      <c r="BP31" s="10"/>
      <c r="BQ31" s="4">
        <v>3815766.6</v>
      </c>
      <c r="BR31" s="4">
        <v>528125.88</v>
      </c>
      <c r="BS31" s="4">
        <v>7737269.9500000002</v>
      </c>
      <c r="BT31" s="4">
        <v>720582.11</v>
      </c>
      <c r="BU31" s="5">
        <v>-81966.59</v>
      </c>
      <c r="BV31" s="6">
        <v>0</v>
      </c>
      <c r="BW31" s="5">
        <v>-11344.69</v>
      </c>
      <c r="BX31" s="4">
        <v>4020648.3000000012</v>
      </c>
      <c r="BY31" s="10"/>
      <c r="BZ31" s="4">
        <v>3815766.6</v>
      </c>
      <c r="CA31" s="4">
        <v>528125.88</v>
      </c>
      <c r="CB31" s="4">
        <v>4752946.95</v>
      </c>
      <c r="CC31" s="4">
        <v>464783.11</v>
      </c>
      <c r="CD31" s="5">
        <v>-81966.59</v>
      </c>
      <c r="CE31" s="6">
        <v>0</v>
      </c>
      <c r="CF31" s="5">
        <v>-11344.69</v>
      </c>
      <c r="CG31" s="4">
        <v>780526.30000000051</v>
      </c>
      <c r="CH31" s="10"/>
      <c r="CI31" s="4">
        <v>3815766.6</v>
      </c>
      <c r="CJ31" s="4">
        <v>528125.88</v>
      </c>
      <c r="CK31" s="4">
        <v>4752946.95</v>
      </c>
      <c r="CL31" s="4">
        <v>464783.11</v>
      </c>
      <c r="CM31" s="5">
        <v>-81966.59</v>
      </c>
      <c r="CN31" s="6">
        <v>0</v>
      </c>
      <c r="CO31" s="5">
        <v>-11344.69</v>
      </c>
      <c r="CP31" s="4">
        <v>780526.30000000051</v>
      </c>
      <c r="CQ31" s="10"/>
      <c r="CR31" s="4">
        <v>3815766.6</v>
      </c>
      <c r="CS31" s="4">
        <v>528125.88</v>
      </c>
      <c r="CT31" s="4">
        <v>4752946.95</v>
      </c>
      <c r="CU31" s="4">
        <v>464783.11</v>
      </c>
      <c r="CV31" s="5">
        <v>-81966.59</v>
      </c>
      <c r="CW31" s="6">
        <v>0</v>
      </c>
      <c r="CX31" s="5">
        <v>-11344.69</v>
      </c>
      <c r="CY31" s="4">
        <v>780526.30000000051</v>
      </c>
      <c r="CZ31" s="10"/>
      <c r="DA31" s="4">
        <v>4496214.2300000004</v>
      </c>
      <c r="DB31" s="4">
        <v>622304.06999999995</v>
      </c>
      <c r="DC31" s="4">
        <v>1054275.26</v>
      </c>
      <c r="DD31" s="4">
        <v>145918.26</v>
      </c>
      <c r="DE31" s="6">
        <v>0</v>
      </c>
      <c r="DF31" s="6">
        <v>0</v>
      </c>
      <c r="DG31" s="6">
        <v>0</v>
      </c>
      <c r="DH31" s="4">
        <v>-3918324.7800000003</v>
      </c>
      <c r="DI31" s="10"/>
    </row>
    <row r="32" spans="1:113">
      <c r="A32" s="235" t="str">
        <f>INDEX(Map!$A$6:$B$70,MATCH('FY08 Essbase'!C32,Map!$A$6:$A$70,0),2)</f>
        <v>031DIV</v>
      </c>
      <c r="B32" s="17"/>
      <c r="C32" s="3" t="s">
        <v>67</v>
      </c>
      <c r="D32" s="3" t="s">
        <v>25</v>
      </c>
      <c r="E32" s="10"/>
      <c r="F32" s="5">
        <v>4741504.49</v>
      </c>
      <c r="G32" s="5">
        <v>656253.77</v>
      </c>
      <c r="H32" s="5">
        <v>10687898.73</v>
      </c>
      <c r="I32" s="5">
        <v>1396107.83</v>
      </c>
      <c r="J32" s="5">
        <v>3186783.26</v>
      </c>
      <c r="K32" s="6">
        <v>0</v>
      </c>
      <c r="L32" s="5">
        <v>441070.66</v>
      </c>
      <c r="M32" s="5">
        <v>10314102.220000001</v>
      </c>
      <c r="N32" s="10"/>
      <c r="O32" s="5">
        <v>4741504.49</v>
      </c>
      <c r="P32" s="5">
        <v>656253.77</v>
      </c>
      <c r="Q32" s="5">
        <v>10687898.73</v>
      </c>
      <c r="R32" s="5">
        <v>1396107.83</v>
      </c>
      <c r="S32" s="5">
        <v>3186783.26</v>
      </c>
      <c r="T32" s="6">
        <v>0</v>
      </c>
      <c r="U32" s="5">
        <v>441070.66</v>
      </c>
      <c r="V32" s="5">
        <v>10314102.220000001</v>
      </c>
      <c r="W32" s="10"/>
      <c r="X32" s="5">
        <v>4741504.49</v>
      </c>
      <c r="Y32" s="5">
        <v>656253.77</v>
      </c>
      <c r="Z32" s="5">
        <v>10375787.960000001</v>
      </c>
      <c r="AA32" s="5">
        <v>1352958.88</v>
      </c>
      <c r="AB32" s="5">
        <v>3186783.26</v>
      </c>
      <c r="AC32" s="6">
        <v>0</v>
      </c>
      <c r="AD32" s="5">
        <v>441070.66</v>
      </c>
      <c r="AE32" s="5">
        <v>9958842.5</v>
      </c>
      <c r="AF32" s="10"/>
      <c r="AG32" s="5">
        <v>4741504.49</v>
      </c>
      <c r="AH32" s="5">
        <v>656253.77</v>
      </c>
      <c r="AI32" s="5">
        <v>10375787.960000001</v>
      </c>
      <c r="AJ32" s="5">
        <v>1352958.88</v>
      </c>
      <c r="AK32" s="5">
        <v>3186783.26</v>
      </c>
      <c r="AL32" s="6">
        <v>0</v>
      </c>
      <c r="AM32" s="5">
        <v>441070.66</v>
      </c>
      <c r="AN32" s="5">
        <v>9958842.5</v>
      </c>
      <c r="AO32" s="10"/>
      <c r="AP32" s="5">
        <v>4741504.49</v>
      </c>
      <c r="AQ32" s="5">
        <v>656253.77</v>
      </c>
      <c r="AR32" s="5">
        <v>10375787.960000001</v>
      </c>
      <c r="AS32" s="5">
        <v>1352958.88</v>
      </c>
      <c r="AT32" s="5">
        <v>3186783.26</v>
      </c>
      <c r="AU32" s="6">
        <v>0</v>
      </c>
      <c r="AV32" s="5">
        <v>441070.66</v>
      </c>
      <c r="AW32" s="5">
        <v>9958842.5</v>
      </c>
      <c r="AX32" s="10"/>
      <c r="AY32" s="5">
        <v>4741504.49</v>
      </c>
      <c r="AZ32" s="5">
        <v>656253.77</v>
      </c>
      <c r="BA32" s="5">
        <v>10375787.960000001</v>
      </c>
      <c r="BB32" s="5">
        <v>1352958.88</v>
      </c>
      <c r="BC32" s="5">
        <v>3186783.26</v>
      </c>
      <c r="BD32" s="6">
        <v>0</v>
      </c>
      <c r="BE32" s="5">
        <v>441070.66</v>
      </c>
      <c r="BF32" s="5">
        <v>9958842.5</v>
      </c>
      <c r="BG32" s="10"/>
      <c r="BH32" s="5">
        <v>4741504.49</v>
      </c>
      <c r="BI32" s="5">
        <v>656253.77</v>
      </c>
      <c r="BJ32" s="5">
        <v>10375787.960000001</v>
      </c>
      <c r="BK32" s="5">
        <v>1352958.88</v>
      </c>
      <c r="BL32" s="5">
        <v>3186783.26</v>
      </c>
      <c r="BM32" s="6">
        <v>0</v>
      </c>
      <c r="BN32" s="5">
        <v>441070.66</v>
      </c>
      <c r="BO32" s="5">
        <v>9958842.5</v>
      </c>
      <c r="BP32" s="10"/>
      <c r="BQ32" s="5">
        <v>4741504.49</v>
      </c>
      <c r="BR32" s="5">
        <v>656253.77</v>
      </c>
      <c r="BS32" s="5">
        <v>10375787.960000001</v>
      </c>
      <c r="BT32" s="5">
        <v>1352958.88</v>
      </c>
      <c r="BU32" s="5">
        <v>3186783.26</v>
      </c>
      <c r="BV32" s="6">
        <v>0</v>
      </c>
      <c r="BW32" s="5">
        <v>441070.66</v>
      </c>
      <c r="BX32" s="5">
        <v>9958842.5</v>
      </c>
      <c r="BY32" s="10"/>
      <c r="BZ32" s="5">
        <v>4741504.49</v>
      </c>
      <c r="CA32" s="5">
        <v>656253.77</v>
      </c>
      <c r="CB32" s="5">
        <v>10375787.960000001</v>
      </c>
      <c r="CC32" s="5">
        <v>1352958.88</v>
      </c>
      <c r="CD32" s="5">
        <v>3186783.26</v>
      </c>
      <c r="CE32" s="6">
        <v>0</v>
      </c>
      <c r="CF32" s="5">
        <v>441070.66</v>
      </c>
      <c r="CG32" s="5">
        <v>9958842.5</v>
      </c>
      <c r="CH32" s="10"/>
      <c r="CI32" s="5">
        <v>4741504.49</v>
      </c>
      <c r="CJ32" s="5">
        <v>656253.77</v>
      </c>
      <c r="CK32" s="5">
        <v>10375787.960000001</v>
      </c>
      <c r="CL32" s="5">
        <v>1352958.88</v>
      </c>
      <c r="CM32" s="5">
        <v>3186783.26</v>
      </c>
      <c r="CN32" s="6">
        <v>0</v>
      </c>
      <c r="CO32" s="5">
        <v>441070.66</v>
      </c>
      <c r="CP32" s="5">
        <v>9958842.5</v>
      </c>
      <c r="CQ32" s="10"/>
      <c r="CR32" s="5">
        <v>4741504.49</v>
      </c>
      <c r="CS32" s="5">
        <v>656253.77</v>
      </c>
      <c r="CT32" s="5">
        <v>10375787.960000001</v>
      </c>
      <c r="CU32" s="5">
        <v>1352958.88</v>
      </c>
      <c r="CV32" s="5">
        <v>3186783.26</v>
      </c>
      <c r="CW32" s="6">
        <v>0</v>
      </c>
      <c r="CX32" s="5">
        <v>441070.66</v>
      </c>
      <c r="CY32" s="5">
        <v>9958842.5</v>
      </c>
      <c r="CZ32" s="10"/>
      <c r="DA32" s="5">
        <v>1141383.04</v>
      </c>
      <c r="DB32" s="5">
        <v>157974.51999999999</v>
      </c>
      <c r="DC32" s="4">
        <v>11576805.789999999</v>
      </c>
      <c r="DD32" s="4">
        <v>1519138.11</v>
      </c>
      <c r="DE32" s="5">
        <v>175751.04000000001</v>
      </c>
      <c r="DF32" s="6">
        <v>0</v>
      </c>
      <c r="DG32" s="5">
        <v>24325.040000000001</v>
      </c>
      <c r="DH32" s="4">
        <v>11996662.419999998</v>
      </c>
      <c r="DI32" s="10"/>
    </row>
    <row r="33" spans="1:113">
      <c r="A33" s="235" t="e">
        <f>INDEX(Map!$A$6:$B$70,MATCH('FY08 Essbase'!C33,Map!$A$6:$A$70,0),2)</f>
        <v>#N/A</v>
      </c>
      <c r="B33" s="17"/>
      <c r="C33" s="3" t="s">
        <v>724</v>
      </c>
      <c r="D33" s="3" t="s">
        <v>725</v>
      </c>
      <c r="E33" s="10"/>
      <c r="F33" s="6">
        <v>0</v>
      </c>
      <c r="G33" s="6">
        <v>0</v>
      </c>
      <c r="H33" s="4">
        <v>32079</v>
      </c>
      <c r="I33" s="4">
        <v>16726</v>
      </c>
      <c r="J33" s="6">
        <v>0</v>
      </c>
      <c r="K33" s="6">
        <v>0</v>
      </c>
      <c r="L33" s="6">
        <v>0</v>
      </c>
      <c r="M33" s="4">
        <v>48805</v>
      </c>
      <c r="N33" s="10"/>
      <c r="O33" s="6">
        <v>0</v>
      </c>
      <c r="P33" s="6">
        <v>0</v>
      </c>
      <c r="Q33" s="4">
        <v>32079</v>
      </c>
      <c r="R33" s="4">
        <v>16726</v>
      </c>
      <c r="S33" s="6">
        <v>0</v>
      </c>
      <c r="T33" s="6">
        <v>0</v>
      </c>
      <c r="U33" s="6">
        <v>0</v>
      </c>
      <c r="V33" s="4">
        <v>48805</v>
      </c>
      <c r="W33" s="10"/>
      <c r="X33" s="6">
        <v>0</v>
      </c>
      <c r="Y33" s="6">
        <v>0</v>
      </c>
      <c r="Z33" s="4">
        <v>32937</v>
      </c>
      <c r="AA33" s="4">
        <v>16800</v>
      </c>
      <c r="AB33" s="6">
        <v>0</v>
      </c>
      <c r="AC33" s="6">
        <v>0</v>
      </c>
      <c r="AD33" s="6">
        <v>0</v>
      </c>
      <c r="AE33" s="4">
        <v>49737</v>
      </c>
      <c r="AF33" s="10"/>
      <c r="AG33" s="6">
        <v>0</v>
      </c>
      <c r="AH33" s="6">
        <v>0</v>
      </c>
      <c r="AI33" s="4">
        <v>32937</v>
      </c>
      <c r="AJ33" s="4">
        <v>16800</v>
      </c>
      <c r="AK33" s="6">
        <v>0</v>
      </c>
      <c r="AL33" s="6">
        <v>0</v>
      </c>
      <c r="AM33" s="6">
        <v>0</v>
      </c>
      <c r="AN33" s="4">
        <v>49737</v>
      </c>
      <c r="AO33" s="10"/>
      <c r="AP33" s="6">
        <v>0</v>
      </c>
      <c r="AQ33" s="6">
        <v>0</v>
      </c>
      <c r="AR33" s="4">
        <v>32937</v>
      </c>
      <c r="AS33" s="4">
        <v>16800</v>
      </c>
      <c r="AT33" s="6">
        <v>0</v>
      </c>
      <c r="AU33" s="6">
        <v>0</v>
      </c>
      <c r="AV33" s="6">
        <v>0</v>
      </c>
      <c r="AW33" s="4">
        <v>49737</v>
      </c>
      <c r="AX33" s="10"/>
      <c r="AY33" s="6">
        <v>0</v>
      </c>
      <c r="AZ33" s="6">
        <v>0</v>
      </c>
      <c r="BA33" s="4">
        <v>32079</v>
      </c>
      <c r="BB33" s="4">
        <v>16726</v>
      </c>
      <c r="BC33" s="6">
        <v>0</v>
      </c>
      <c r="BD33" s="6">
        <v>0</v>
      </c>
      <c r="BE33" s="6">
        <v>0</v>
      </c>
      <c r="BF33" s="4">
        <v>48805</v>
      </c>
      <c r="BG33" s="10"/>
      <c r="BH33" s="6">
        <v>0</v>
      </c>
      <c r="BI33" s="6">
        <v>0</v>
      </c>
      <c r="BJ33" s="4">
        <v>32079</v>
      </c>
      <c r="BK33" s="4">
        <v>16726</v>
      </c>
      <c r="BL33" s="6">
        <v>0</v>
      </c>
      <c r="BM33" s="6">
        <v>0</v>
      </c>
      <c r="BN33" s="6">
        <v>0</v>
      </c>
      <c r="BO33" s="4">
        <v>48805</v>
      </c>
      <c r="BP33" s="10"/>
      <c r="BQ33" s="6">
        <v>0</v>
      </c>
      <c r="BR33" s="6">
        <v>0</v>
      </c>
      <c r="BS33" s="4">
        <v>32079</v>
      </c>
      <c r="BT33" s="4">
        <v>16726</v>
      </c>
      <c r="BU33" s="6">
        <v>0</v>
      </c>
      <c r="BV33" s="6">
        <v>0</v>
      </c>
      <c r="BW33" s="6">
        <v>0</v>
      </c>
      <c r="BX33" s="4">
        <v>48805</v>
      </c>
      <c r="BY33" s="10"/>
      <c r="BZ33" s="6">
        <v>0</v>
      </c>
      <c r="CA33" s="6">
        <v>0</v>
      </c>
      <c r="CB33" s="4">
        <v>32079</v>
      </c>
      <c r="CC33" s="4">
        <v>16726</v>
      </c>
      <c r="CD33" s="6">
        <v>0</v>
      </c>
      <c r="CE33" s="6">
        <v>0</v>
      </c>
      <c r="CF33" s="6">
        <v>0</v>
      </c>
      <c r="CG33" s="4">
        <v>48805</v>
      </c>
      <c r="CH33" s="10"/>
      <c r="CI33" s="6">
        <v>0</v>
      </c>
      <c r="CJ33" s="6">
        <v>0</v>
      </c>
      <c r="CK33" s="4">
        <v>32079</v>
      </c>
      <c r="CL33" s="4">
        <v>16726</v>
      </c>
      <c r="CM33" s="6">
        <v>0</v>
      </c>
      <c r="CN33" s="6">
        <v>0</v>
      </c>
      <c r="CO33" s="6">
        <v>0</v>
      </c>
      <c r="CP33" s="4">
        <v>48805</v>
      </c>
      <c r="CQ33" s="10"/>
      <c r="CR33" s="6">
        <v>0</v>
      </c>
      <c r="CS33" s="6">
        <v>0</v>
      </c>
      <c r="CT33" s="4">
        <v>32079</v>
      </c>
      <c r="CU33" s="4">
        <v>16726</v>
      </c>
      <c r="CV33" s="6">
        <v>0</v>
      </c>
      <c r="CW33" s="6">
        <v>0</v>
      </c>
      <c r="CX33" s="6">
        <v>0</v>
      </c>
      <c r="CY33" s="4">
        <v>48805</v>
      </c>
      <c r="CZ33" s="10"/>
      <c r="DA33" s="6">
        <v>0</v>
      </c>
      <c r="DB33" s="6">
        <v>0</v>
      </c>
      <c r="DC33" s="4">
        <v>32079</v>
      </c>
      <c r="DD33" s="4">
        <v>16726</v>
      </c>
      <c r="DE33" s="6">
        <v>0</v>
      </c>
      <c r="DF33" s="6">
        <v>0</v>
      </c>
      <c r="DG33" s="6">
        <v>0</v>
      </c>
      <c r="DH33" s="4">
        <v>48805</v>
      </c>
      <c r="DI33" s="10"/>
    </row>
    <row r="34" spans="1:113">
      <c r="A34" s="235" t="e">
        <f>INDEX(Map!$A$6:$B$70,MATCH('FY08 Essbase'!C34,Map!$A$6:$A$70,0),2)</f>
        <v>#N/A</v>
      </c>
      <c r="B34" s="17"/>
      <c r="C34" s="3" t="s">
        <v>726</v>
      </c>
      <c r="D34" s="3" t="s">
        <v>727</v>
      </c>
      <c r="E34" s="10"/>
      <c r="F34" s="6">
        <v>0</v>
      </c>
      <c r="G34" s="6">
        <v>0</v>
      </c>
      <c r="H34" s="4">
        <v>72017</v>
      </c>
      <c r="I34" s="4">
        <v>37548</v>
      </c>
      <c r="J34" s="6">
        <v>0</v>
      </c>
      <c r="K34" s="6">
        <v>0</v>
      </c>
      <c r="L34" s="6">
        <v>0</v>
      </c>
      <c r="M34" s="4">
        <v>109565</v>
      </c>
      <c r="N34" s="10"/>
      <c r="O34" s="6">
        <v>0</v>
      </c>
      <c r="P34" s="6">
        <v>0</v>
      </c>
      <c r="Q34" s="4">
        <v>72017</v>
      </c>
      <c r="R34" s="4">
        <v>37548</v>
      </c>
      <c r="S34" s="6">
        <v>0</v>
      </c>
      <c r="T34" s="6">
        <v>0</v>
      </c>
      <c r="U34" s="6">
        <v>0</v>
      </c>
      <c r="V34" s="4">
        <v>109565</v>
      </c>
      <c r="W34" s="10"/>
      <c r="X34" s="6">
        <v>0</v>
      </c>
      <c r="Y34" s="6">
        <v>0</v>
      </c>
      <c r="Z34" s="4">
        <v>171825</v>
      </c>
      <c r="AA34" s="4">
        <v>46103</v>
      </c>
      <c r="AB34" s="6">
        <v>0</v>
      </c>
      <c r="AC34" s="6">
        <v>0</v>
      </c>
      <c r="AD34" s="6">
        <v>0</v>
      </c>
      <c r="AE34" s="4">
        <v>217928</v>
      </c>
      <c r="AF34" s="10"/>
      <c r="AG34" s="6">
        <v>0</v>
      </c>
      <c r="AH34" s="6">
        <v>0</v>
      </c>
      <c r="AI34" s="4">
        <v>171825</v>
      </c>
      <c r="AJ34" s="4">
        <v>46103</v>
      </c>
      <c r="AK34" s="6">
        <v>0</v>
      </c>
      <c r="AL34" s="6">
        <v>0</v>
      </c>
      <c r="AM34" s="6">
        <v>0</v>
      </c>
      <c r="AN34" s="4">
        <v>217928</v>
      </c>
      <c r="AO34" s="10"/>
      <c r="AP34" s="6">
        <v>0</v>
      </c>
      <c r="AQ34" s="6">
        <v>0</v>
      </c>
      <c r="AR34" s="4">
        <v>171825</v>
      </c>
      <c r="AS34" s="4">
        <v>46103</v>
      </c>
      <c r="AT34" s="6">
        <v>0</v>
      </c>
      <c r="AU34" s="6">
        <v>0</v>
      </c>
      <c r="AV34" s="6">
        <v>0</v>
      </c>
      <c r="AW34" s="4">
        <v>217928</v>
      </c>
      <c r="AX34" s="10"/>
      <c r="AY34" s="6">
        <v>0</v>
      </c>
      <c r="AZ34" s="6">
        <v>0</v>
      </c>
      <c r="BA34" s="4">
        <v>72017</v>
      </c>
      <c r="BB34" s="4">
        <v>37548</v>
      </c>
      <c r="BC34" s="6">
        <v>0</v>
      </c>
      <c r="BD34" s="6">
        <v>0</v>
      </c>
      <c r="BE34" s="6">
        <v>0</v>
      </c>
      <c r="BF34" s="4">
        <v>109565</v>
      </c>
      <c r="BG34" s="10"/>
      <c r="BH34" s="6">
        <v>0</v>
      </c>
      <c r="BI34" s="6">
        <v>0</v>
      </c>
      <c r="BJ34" s="4">
        <v>72017</v>
      </c>
      <c r="BK34" s="4">
        <v>37548</v>
      </c>
      <c r="BL34" s="6">
        <v>0</v>
      </c>
      <c r="BM34" s="6">
        <v>0</v>
      </c>
      <c r="BN34" s="6">
        <v>0</v>
      </c>
      <c r="BO34" s="4">
        <v>109565</v>
      </c>
      <c r="BP34" s="10"/>
      <c r="BQ34" s="6">
        <v>0</v>
      </c>
      <c r="BR34" s="6">
        <v>0</v>
      </c>
      <c r="BS34" s="4">
        <v>72017</v>
      </c>
      <c r="BT34" s="4">
        <v>37548</v>
      </c>
      <c r="BU34" s="6">
        <v>0</v>
      </c>
      <c r="BV34" s="6">
        <v>0</v>
      </c>
      <c r="BW34" s="6">
        <v>0</v>
      </c>
      <c r="BX34" s="4">
        <v>109565</v>
      </c>
      <c r="BY34" s="10"/>
      <c r="BZ34" s="6">
        <v>0</v>
      </c>
      <c r="CA34" s="6">
        <v>0</v>
      </c>
      <c r="CB34" s="4">
        <v>72017</v>
      </c>
      <c r="CC34" s="4">
        <v>37548</v>
      </c>
      <c r="CD34" s="6">
        <v>0</v>
      </c>
      <c r="CE34" s="6">
        <v>0</v>
      </c>
      <c r="CF34" s="6">
        <v>0</v>
      </c>
      <c r="CG34" s="4">
        <v>109565</v>
      </c>
      <c r="CH34" s="10"/>
      <c r="CI34" s="6">
        <v>0</v>
      </c>
      <c r="CJ34" s="6">
        <v>0</v>
      </c>
      <c r="CK34" s="4">
        <v>72017</v>
      </c>
      <c r="CL34" s="4">
        <v>37548</v>
      </c>
      <c r="CM34" s="6">
        <v>0</v>
      </c>
      <c r="CN34" s="6">
        <v>0</v>
      </c>
      <c r="CO34" s="6">
        <v>0</v>
      </c>
      <c r="CP34" s="4">
        <v>109565</v>
      </c>
      <c r="CQ34" s="10"/>
      <c r="CR34" s="6">
        <v>0</v>
      </c>
      <c r="CS34" s="6">
        <v>0</v>
      </c>
      <c r="CT34" s="4">
        <v>72017</v>
      </c>
      <c r="CU34" s="4">
        <v>37548</v>
      </c>
      <c r="CV34" s="6">
        <v>0</v>
      </c>
      <c r="CW34" s="6">
        <v>0</v>
      </c>
      <c r="CX34" s="6">
        <v>0</v>
      </c>
      <c r="CY34" s="4">
        <v>109565</v>
      </c>
      <c r="CZ34" s="10"/>
      <c r="DA34" s="6">
        <v>0</v>
      </c>
      <c r="DB34" s="6">
        <v>0</v>
      </c>
      <c r="DC34" s="4">
        <v>72017</v>
      </c>
      <c r="DD34" s="4">
        <v>37548</v>
      </c>
      <c r="DE34" s="6">
        <v>0</v>
      </c>
      <c r="DF34" s="6">
        <v>0</v>
      </c>
      <c r="DG34" s="6">
        <v>0</v>
      </c>
      <c r="DH34" s="4">
        <v>109565</v>
      </c>
      <c r="DI34" s="10"/>
    </row>
    <row r="35" spans="1:113">
      <c r="A35" s="235" t="e">
        <f>INDEX(Map!$A$6:$B$70,MATCH('FY08 Essbase'!C35,Map!$A$6:$A$70,0),2)</f>
        <v>#N/A</v>
      </c>
      <c r="B35" s="17"/>
      <c r="C35" s="3" t="s">
        <v>728</v>
      </c>
      <c r="D35" s="3" t="s">
        <v>729</v>
      </c>
      <c r="E35" s="10"/>
      <c r="F35" s="6">
        <v>0</v>
      </c>
      <c r="G35" s="6">
        <v>0</v>
      </c>
      <c r="H35" s="4">
        <v>54288</v>
      </c>
      <c r="I35" s="4">
        <v>28305</v>
      </c>
      <c r="J35" s="6">
        <v>0</v>
      </c>
      <c r="K35" s="6">
        <v>0</v>
      </c>
      <c r="L35" s="6">
        <v>0</v>
      </c>
      <c r="M35" s="4">
        <v>82593</v>
      </c>
      <c r="N35" s="10"/>
      <c r="O35" s="6">
        <v>0</v>
      </c>
      <c r="P35" s="6">
        <v>0</v>
      </c>
      <c r="Q35" s="4">
        <v>54288</v>
      </c>
      <c r="R35" s="4">
        <v>28305</v>
      </c>
      <c r="S35" s="6">
        <v>0</v>
      </c>
      <c r="T35" s="6">
        <v>0</v>
      </c>
      <c r="U35" s="6">
        <v>0</v>
      </c>
      <c r="V35" s="4">
        <v>82593</v>
      </c>
      <c r="W35" s="10"/>
      <c r="X35" s="6">
        <v>0</v>
      </c>
      <c r="Y35" s="6">
        <v>0</v>
      </c>
      <c r="Z35" s="4">
        <v>110148</v>
      </c>
      <c r="AA35" s="4">
        <v>33093</v>
      </c>
      <c r="AB35" s="6">
        <v>0</v>
      </c>
      <c r="AC35" s="6">
        <v>0</v>
      </c>
      <c r="AD35" s="6">
        <v>0</v>
      </c>
      <c r="AE35" s="4">
        <v>143241</v>
      </c>
      <c r="AF35" s="10"/>
      <c r="AG35" s="6">
        <v>0</v>
      </c>
      <c r="AH35" s="6">
        <v>0</v>
      </c>
      <c r="AI35" s="4">
        <v>110148</v>
      </c>
      <c r="AJ35" s="4">
        <v>33093</v>
      </c>
      <c r="AK35" s="6">
        <v>0</v>
      </c>
      <c r="AL35" s="6">
        <v>0</v>
      </c>
      <c r="AM35" s="6">
        <v>0</v>
      </c>
      <c r="AN35" s="4">
        <v>143241</v>
      </c>
      <c r="AO35" s="10"/>
      <c r="AP35" s="6">
        <v>0</v>
      </c>
      <c r="AQ35" s="6">
        <v>0</v>
      </c>
      <c r="AR35" s="4">
        <v>110148</v>
      </c>
      <c r="AS35" s="4">
        <v>33093</v>
      </c>
      <c r="AT35" s="6">
        <v>0</v>
      </c>
      <c r="AU35" s="6">
        <v>0</v>
      </c>
      <c r="AV35" s="6">
        <v>0</v>
      </c>
      <c r="AW35" s="4">
        <v>143241</v>
      </c>
      <c r="AX35" s="10"/>
      <c r="AY35" s="6">
        <v>0</v>
      </c>
      <c r="AZ35" s="6">
        <v>0</v>
      </c>
      <c r="BA35" s="4">
        <v>54288</v>
      </c>
      <c r="BB35" s="4">
        <v>28305</v>
      </c>
      <c r="BC35" s="6">
        <v>0</v>
      </c>
      <c r="BD35" s="6">
        <v>0</v>
      </c>
      <c r="BE35" s="6">
        <v>0</v>
      </c>
      <c r="BF35" s="4">
        <v>82593</v>
      </c>
      <c r="BG35" s="10"/>
      <c r="BH35" s="6">
        <v>0</v>
      </c>
      <c r="BI35" s="6">
        <v>0</v>
      </c>
      <c r="BJ35" s="4">
        <v>54288</v>
      </c>
      <c r="BK35" s="4">
        <v>28305</v>
      </c>
      <c r="BL35" s="6">
        <v>0</v>
      </c>
      <c r="BM35" s="6">
        <v>0</v>
      </c>
      <c r="BN35" s="6">
        <v>0</v>
      </c>
      <c r="BO35" s="4">
        <v>82593</v>
      </c>
      <c r="BP35" s="10"/>
      <c r="BQ35" s="6">
        <v>0</v>
      </c>
      <c r="BR35" s="6">
        <v>0</v>
      </c>
      <c r="BS35" s="4">
        <v>54288</v>
      </c>
      <c r="BT35" s="4">
        <v>28305</v>
      </c>
      <c r="BU35" s="6">
        <v>0</v>
      </c>
      <c r="BV35" s="6">
        <v>0</v>
      </c>
      <c r="BW35" s="6">
        <v>0</v>
      </c>
      <c r="BX35" s="4">
        <v>82593</v>
      </c>
      <c r="BY35" s="10"/>
      <c r="BZ35" s="6">
        <v>0</v>
      </c>
      <c r="CA35" s="6">
        <v>0</v>
      </c>
      <c r="CB35" s="4">
        <v>54288</v>
      </c>
      <c r="CC35" s="4">
        <v>28305</v>
      </c>
      <c r="CD35" s="6">
        <v>0</v>
      </c>
      <c r="CE35" s="6">
        <v>0</v>
      </c>
      <c r="CF35" s="6">
        <v>0</v>
      </c>
      <c r="CG35" s="4">
        <v>82593</v>
      </c>
      <c r="CH35" s="10"/>
      <c r="CI35" s="6">
        <v>0</v>
      </c>
      <c r="CJ35" s="6">
        <v>0</v>
      </c>
      <c r="CK35" s="4">
        <v>54288</v>
      </c>
      <c r="CL35" s="4">
        <v>28305</v>
      </c>
      <c r="CM35" s="6">
        <v>0</v>
      </c>
      <c r="CN35" s="6">
        <v>0</v>
      </c>
      <c r="CO35" s="6">
        <v>0</v>
      </c>
      <c r="CP35" s="4">
        <v>82593</v>
      </c>
      <c r="CQ35" s="10"/>
      <c r="CR35" s="6">
        <v>0</v>
      </c>
      <c r="CS35" s="6">
        <v>0</v>
      </c>
      <c r="CT35" s="4">
        <v>54288</v>
      </c>
      <c r="CU35" s="4">
        <v>28305</v>
      </c>
      <c r="CV35" s="6">
        <v>0</v>
      </c>
      <c r="CW35" s="6">
        <v>0</v>
      </c>
      <c r="CX35" s="6">
        <v>0</v>
      </c>
      <c r="CY35" s="4">
        <v>82593</v>
      </c>
      <c r="CZ35" s="10"/>
      <c r="DA35" s="6">
        <v>0</v>
      </c>
      <c r="DB35" s="6">
        <v>0</v>
      </c>
      <c r="DC35" s="4">
        <v>54288</v>
      </c>
      <c r="DD35" s="4">
        <v>28305</v>
      </c>
      <c r="DE35" s="6">
        <v>0</v>
      </c>
      <c r="DF35" s="6">
        <v>0</v>
      </c>
      <c r="DG35" s="6">
        <v>0</v>
      </c>
      <c r="DH35" s="4">
        <v>82593</v>
      </c>
      <c r="DI35" s="10"/>
    </row>
    <row r="36" spans="1:113">
      <c r="A36" s="235" t="e">
        <f>INDEX(Map!$A$6:$B$70,MATCH('FY08 Essbase'!C36,Map!$A$6:$A$70,0),2)</f>
        <v>#N/A</v>
      </c>
      <c r="B36" s="17"/>
      <c r="C36" s="3" t="s">
        <v>730</v>
      </c>
      <c r="D36" s="3" t="s">
        <v>731</v>
      </c>
      <c r="E36" s="10"/>
      <c r="F36" s="6">
        <v>0</v>
      </c>
      <c r="G36" s="6">
        <v>0</v>
      </c>
      <c r="H36" s="4">
        <v>53296</v>
      </c>
      <c r="I36" s="4">
        <v>27788</v>
      </c>
      <c r="J36" s="6">
        <v>0</v>
      </c>
      <c r="K36" s="6">
        <v>0</v>
      </c>
      <c r="L36" s="6">
        <v>0</v>
      </c>
      <c r="M36" s="4">
        <v>81084</v>
      </c>
      <c r="N36" s="10"/>
      <c r="O36" s="6">
        <v>0</v>
      </c>
      <c r="P36" s="6">
        <v>0</v>
      </c>
      <c r="Q36" s="4">
        <v>53296</v>
      </c>
      <c r="R36" s="4">
        <v>27788</v>
      </c>
      <c r="S36" s="6">
        <v>0</v>
      </c>
      <c r="T36" s="6">
        <v>0</v>
      </c>
      <c r="U36" s="6">
        <v>0</v>
      </c>
      <c r="V36" s="4">
        <v>81084</v>
      </c>
      <c r="W36" s="10"/>
      <c r="X36" s="6">
        <v>0</v>
      </c>
      <c r="Y36" s="6">
        <v>0</v>
      </c>
      <c r="Z36" s="4">
        <v>124381</v>
      </c>
      <c r="AA36" s="4">
        <v>33881</v>
      </c>
      <c r="AB36" s="6">
        <v>0</v>
      </c>
      <c r="AC36" s="6">
        <v>0</v>
      </c>
      <c r="AD36" s="6">
        <v>0</v>
      </c>
      <c r="AE36" s="4">
        <v>158262</v>
      </c>
      <c r="AF36" s="10"/>
      <c r="AG36" s="6">
        <v>0</v>
      </c>
      <c r="AH36" s="6">
        <v>0</v>
      </c>
      <c r="AI36" s="4">
        <v>124381</v>
      </c>
      <c r="AJ36" s="4">
        <v>33881</v>
      </c>
      <c r="AK36" s="6">
        <v>0</v>
      </c>
      <c r="AL36" s="6">
        <v>0</v>
      </c>
      <c r="AM36" s="6">
        <v>0</v>
      </c>
      <c r="AN36" s="4">
        <v>158262</v>
      </c>
      <c r="AO36" s="10"/>
      <c r="AP36" s="6">
        <v>0</v>
      </c>
      <c r="AQ36" s="6">
        <v>0</v>
      </c>
      <c r="AR36" s="4">
        <v>124381</v>
      </c>
      <c r="AS36" s="4">
        <v>33881</v>
      </c>
      <c r="AT36" s="6">
        <v>0</v>
      </c>
      <c r="AU36" s="6">
        <v>0</v>
      </c>
      <c r="AV36" s="6">
        <v>0</v>
      </c>
      <c r="AW36" s="4">
        <v>158262</v>
      </c>
      <c r="AX36" s="10"/>
      <c r="AY36" s="6">
        <v>0</v>
      </c>
      <c r="AZ36" s="6">
        <v>0</v>
      </c>
      <c r="BA36" s="4">
        <v>53296</v>
      </c>
      <c r="BB36" s="4">
        <v>27788</v>
      </c>
      <c r="BC36" s="6">
        <v>0</v>
      </c>
      <c r="BD36" s="6">
        <v>0</v>
      </c>
      <c r="BE36" s="6">
        <v>0</v>
      </c>
      <c r="BF36" s="4">
        <v>81084</v>
      </c>
      <c r="BG36" s="10"/>
      <c r="BH36" s="6">
        <v>0</v>
      </c>
      <c r="BI36" s="6">
        <v>0</v>
      </c>
      <c r="BJ36" s="4">
        <v>53296</v>
      </c>
      <c r="BK36" s="4">
        <v>27788</v>
      </c>
      <c r="BL36" s="6">
        <v>0</v>
      </c>
      <c r="BM36" s="6">
        <v>0</v>
      </c>
      <c r="BN36" s="6">
        <v>0</v>
      </c>
      <c r="BO36" s="4">
        <v>81084</v>
      </c>
      <c r="BP36" s="10"/>
      <c r="BQ36" s="6">
        <v>0</v>
      </c>
      <c r="BR36" s="6">
        <v>0</v>
      </c>
      <c r="BS36" s="4">
        <v>53296</v>
      </c>
      <c r="BT36" s="4">
        <v>27788</v>
      </c>
      <c r="BU36" s="6">
        <v>0</v>
      </c>
      <c r="BV36" s="6">
        <v>0</v>
      </c>
      <c r="BW36" s="6">
        <v>0</v>
      </c>
      <c r="BX36" s="4">
        <v>81084</v>
      </c>
      <c r="BY36" s="10"/>
      <c r="BZ36" s="6">
        <v>0</v>
      </c>
      <c r="CA36" s="6">
        <v>0</v>
      </c>
      <c r="CB36" s="4">
        <v>53296</v>
      </c>
      <c r="CC36" s="4">
        <v>27788</v>
      </c>
      <c r="CD36" s="6">
        <v>0</v>
      </c>
      <c r="CE36" s="6">
        <v>0</v>
      </c>
      <c r="CF36" s="6">
        <v>0</v>
      </c>
      <c r="CG36" s="4">
        <v>81084</v>
      </c>
      <c r="CH36" s="10"/>
      <c r="CI36" s="6">
        <v>0</v>
      </c>
      <c r="CJ36" s="6">
        <v>0</v>
      </c>
      <c r="CK36" s="4">
        <v>53296</v>
      </c>
      <c r="CL36" s="4">
        <v>27788</v>
      </c>
      <c r="CM36" s="6">
        <v>0</v>
      </c>
      <c r="CN36" s="6">
        <v>0</v>
      </c>
      <c r="CO36" s="6">
        <v>0</v>
      </c>
      <c r="CP36" s="4">
        <v>81084</v>
      </c>
      <c r="CQ36" s="10"/>
      <c r="CR36" s="6">
        <v>0</v>
      </c>
      <c r="CS36" s="6">
        <v>0</v>
      </c>
      <c r="CT36" s="4">
        <v>53296</v>
      </c>
      <c r="CU36" s="4">
        <v>27788</v>
      </c>
      <c r="CV36" s="6">
        <v>0</v>
      </c>
      <c r="CW36" s="6">
        <v>0</v>
      </c>
      <c r="CX36" s="6">
        <v>0</v>
      </c>
      <c r="CY36" s="4">
        <v>81084</v>
      </c>
      <c r="CZ36" s="10"/>
      <c r="DA36" s="6">
        <v>0</v>
      </c>
      <c r="DB36" s="6">
        <v>0</v>
      </c>
      <c r="DC36" s="4">
        <v>53296</v>
      </c>
      <c r="DD36" s="4">
        <v>27788</v>
      </c>
      <c r="DE36" s="6">
        <v>0</v>
      </c>
      <c r="DF36" s="6">
        <v>0</v>
      </c>
      <c r="DG36" s="6">
        <v>0</v>
      </c>
      <c r="DH36" s="4">
        <v>81084</v>
      </c>
      <c r="DI36" s="10"/>
    </row>
    <row r="37" spans="1:113">
      <c r="A37" s="235" t="s">
        <v>510</v>
      </c>
      <c r="B37" s="17"/>
      <c r="C37" s="3" t="s">
        <v>740</v>
      </c>
      <c r="D37" s="3" t="s">
        <v>741</v>
      </c>
      <c r="E37" s="10"/>
      <c r="F37" s="6">
        <v>0</v>
      </c>
      <c r="G37" s="6">
        <v>0</v>
      </c>
      <c r="H37" s="4">
        <v>51657.55</v>
      </c>
      <c r="I37" s="4">
        <v>7149.73</v>
      </c>
      <c r="J37" s="6">
        <v>0</v>
      </c>
      <c r="K37" s="6">
        <v>0</v>
      </c>
      <c r="L37" s="6">
        <v>0</v>
      </c>
      <c r="M37" s="4">
        <v>58807.28</v>
      </c>
      <c r="N37" s="10"/>
      <c r="O37" s="6">
        <v>0</v>
      </c>
      <c r="P37" s="6">
        <v>0</v>
      </c>
      <c r="Q37" s="4">
        <v>51657.55</v>
      </c>
      <c r="R37" s="4">
        <v>7149.73</v>
      </c>
      <c r="S37" s="6">
        <v>0</v>
      </c>
      <c r="T37" s="6">
        <v>0</v>
      </c>
      <c r="U37" s="6">
        <v>0</v>
      </c>
      <c r="V37" s="4">
        <v>58807.28</v>
      </c>
      <c r="W37" s="10"/>
      <c r="X37" s="6">
        <v>0</v>
      </c>
      <c r="Y37" s="6">
        <v>0</v>
      </c>
      <c r="Z37" s="4">
        <v>51598.55</v>
      </c>
      <c r="AA37" s="4">
        <v>7144.73</v>
      </c>
      <c r="AB37" s="6">
        <v>0</v>
      </c>
      <c r="AC37" s="6">
        <v>0</v>
      </c>
      <c r="AD37" s="6">
        <v>0</v>
      </c>
      <c r="AE37" s="4">
        <v>58743.28</v>
      </c>
      <c r="AF37" s="10"/>
      <c r="AG37" s="6">
        <v>0</v>
      </c>
      <c r="AH37" s="6">
        <v>0</v>
      </c>
      <c r="AI37" s="4">
        <v>51598.55</v>
      </c>
      <c r="AJ37" s="4">
        <v>7144.73</v>
      </c>
      <c r="AK37" s="6">
        <v>0</v>
      </c>
      <c r="AL37" s="6">
        <v>0</v>
      </c>
      <c r="AM37" s="6">
        <v>0</v>
      </c>
      <c r="AN37" s="4">
        <v>58743.28</v>
      </c>
      <c r="AO37" s="10"/>
      <c r="AP37" s="6">
        <v>0</v>
      </c>
      <c r="AQ37" s="6">
        <v>0</v>
      </c>
      <c r="AR37" s="4">
        <v>51598.55</v>
      </c>
      <c r="AS37" s="4">
        <v>7144.73</v>
      </c>
      <c r="AT37" s="6">
        <v>0</v>
      </c>
      <c r="AU37" s="6">
        <v>0</v>
      </c>
      <c r="AV37" s="6">
        <v>0</v>
      </c>
      <c r="AW37" s="4">
        <v>58743.28</v>
      </c>
      <c r="AX37" s="10"/>
      <c r="AY37" s="6">
        <v>0</v>
      </c>
      <c r="AZ37" s="6">
        <v>0</v>
      </c>
      <c r="BA37" s="4">
        <v>51657.55</v>
      </c>
      <c r="BB37" s="4">
        <v>7149.73</v>
      </c>
      <c r="BC37" s="6">
        <v>0</v>
      </c>
      <c r="BD37" s="6">
        <v>0</v>
      </c>
      <c r="BE37" s="6">
        <v>0</v>
      </c>
      <c r="BF37" s="4">
        <v>58807.28</v>
      </c>
      <c r="BG37" s="10"/>
      <c r="BH37" s="6">
        <v>0</v>
      </c>
      <c r="BI37" s="6">
        <v>0</v>
      </c>
      <c r="BJ37" s="4">
        <v>51657.55</v>
      </c>
      <c r="BK37" s="4">
        <v>7149.73</v>
      </c>
      <c r="BL37" s="6">
        <v>0</v>
      </c>
      <c r="BM37" s="6">
        <v>0</v>
      </c>
      <c r="BN37" s="6">
        <v>0</v>
      </c>
      <c r="BO37" s="4">
        <v>58807.28</v>
      </c>
      <c r="BP37" s="10"/>
      <c r="BQ37" s="6">
        <v>0</v>
      </c>
      <c r="BR37" s="6">
        <v>0</v>
      </c>
      <c r="BS37" s="4">
        <v>51657.55</v>
      </c>
      <c r="BT37" s="4">
        <v>7149.73</v>
      </c>
      <c r="BU37" s="6">
        <v>0</v>
      </c>
      <c r="BV37" s="6">
        <v>0</v>
      </c>
      <c r="BW37" s="6">
        <v>0</v>
      </c>
      <c r="BX37" s="4">
        <v>58807.28</v>
      </c>
      <c r="BY37" s="10"/>
      <c r="BZ37" s="6">
        <v>0</v>
      </c>
      <c r="CA37" s="6">
        <v>0</v>
      </c>
      <c r="CB37" s="4">
        <v>51657.55</v>
      </c>
      <c r="CC37" s="4">
        <v>7149.73</v>
      </c>
      <c r="CD37" s="6">
        <v>0</v>
      </c>
      <c r="CE37" s="6">
        <v>0</v>
      </c>
      <c r="CF37" s="6">
        <v>0</v>
      </c>
      <c r="CG37" s="4">
        <v>58807.28</v>
      </c>
      <c r="CH37" s="10"/>
      <c r="CI37" s="6">
        <v>0</v>
      </c>
      <c r="CJ37" s="6">
        <v>0</v>
      </c>
      <c r="CK37" s="5">
        <v>51657.55</v>
      </c>
      <c r="CL37" s="5">
        <v>7149.73</v>
      </c>
      <c r="CM37" s="6">
        <v>0</v>
      </c>
      <c r="CN37" s="6">
        <v>0</v>
      </c>
      <c r="CO37" s="6">
        <v>0</v>
      </c>
      <c r="CP37" s="4">
        <v>58807.28</v>
      </c>
      <c r="CQ37" s="10"/>
      <c r="CR37" s="6">
        <v>0</v>
      </c>
      <c r="CS37" s="6">
        <v>0</v>
      </c>
      <c r="CT37" s="5">
        <v>51657.55</v>
      </c>
      <c r="CU37" s="5">
        <v>7149.73</v>
      </c>
      <c r="CV37" s="6">
        <v>0</v>
      </c>
      <c r="CW37" s="6">
        <v>0</v>
      </c>
      <c r="CX37" s="6">
        <v>0</v>
      </c>
      <c r="CY37" s="4">
        <v>58807.28</v>
      </c>
      <c r="CZ37" s="10"/>
      <c r="DA37" s="6">
        <v>0</v>
      </c>
      <c r="DB37" s="6">
        <v>0</v>
      </c>
      <c r="DC37" s="5">
        <v>51657.55</v>
      </c>
      <c r="DD37" s="5">
        <v>7149.73</v>
      </c>
      <c r="DE37" s="6">
        <v>0</v>
      </c>
      <c r="DF37" s="6">
        <v>0</v>
      </c>
      <c r="DG37" s="6">
        <v>0</v>
      </c>
      <c r="DH37" s="4">
        <v>58807.28</v>
      </c>
      <c r="DI37" s="10"/>
    </row>
    <row r="38" spans="1:113">
      <c r="A38" s="235" t="e">
        <f>INDEX(Map!$A$6:$B$70,MATCH('FY08 Essbase'!C38,Map!$A$6:$A$70,0),2)</f>
        <v>#N/A</v>
      </c>
      <c r="B38" s="17"/>
      <c r="C38" s="3" t="s">
        <v>722</v>
      </c>
      <c r="D38" s="3" t="s">
        <v>723</v>
      </c>
      <c r="E38" s="10"/>
      <c r="F38" s="6">
        <v>0</v>
      </c>
      <c r="G38" s="6">
        <v>0</v>
      </c>
      <c r="H38" s="4">
        <v>5469</v>
      </c>
      <c r="I38" s="4">
        <v>2851</v>
      </c>
      <c r="J38" s="6">
        <v>0</v>
      </c>
      <c r="K38" s="6">
        <v>0</v>
      </c>
      <c r="L38" s="6">
        <v>0</v>
      </c>
      <c r="M38" s="4">
        <v>8320</v>
      </c>
      <c r="N38" s="10"/>
      <c r="O38" s="6">
        <v>0</v>
      </c>
      <c r="P38" s="6">
        <v>0</v>
      </c>
      <c r="Q38" s="4">
        <v>5469</v>
      </c>
      <c r="R38" s="4">
        <v>2851</v>
      </c>
      <c r="S38" s="6">
        <v>0</v>
      </c>
      <c r="T38" s="6">
        <v>0</v>
      </c>
      <c r="U38" s="6">
        <v>0</v>
      </c>
      <c r="V38" s="4">
        <v>8320</v>
      </c>
      <c r="W38" s="10"/>
      <c r="X38" s="6">
        <v>0</v>
      </c>
      <c r="Y38" s="6">
        <v>0</v>
      </c>
      <c r="Z38" s="4">
        <v>16478</v>
      </c>
      <c r="AA38" s="4">
        <v>3795</v>
      </c>
      <c r="AB38" s="6">
        <v>0</v>
      </c>
      <c r="AC38" s="6">
        <v>0</v>
      </c>
      <c r="AD38" s="6">
        <v>0</v>
      </c>
      <c r="AE38" s="4">
        <v>20273</v>
      </c>
      <c r="AF38" s="10"/>
      <c r="AG38" s="6">
        <v>0</v>
      </c>
      <c r="AH38" s="6">
        <v>0</v>
      </c>
      <c r="AI38" s="4">
        <v>16478</v>
      </c>
      <c r="AJ38" s="4">
        <v>3795</v>
      </c>
      <c r="AK38" s="6">
        <v>0</v>
      </c>
      <c r="AL38" s="6">
        <v>0</v>
      </c>
      <c r="AM38" s="6">
        <v>0</v>
      </c>
      <c r="AN38" s="4">
        <v>20273</v>
      </c>
      <c r="AO38" s="10"/>
      <c r="AP38" s="6">
        <v>0</v>
      </c>
      <c r="AQ38" s="6">
        <v>0</v>
      </c>
      <c r="AR38" s="4">
        <v>16478</v>
      </c>
      <c r="AS38" s="4">
        <v>3795</v>
      </c>
      <c r="AT38" s="6">
        <v>0</v>
      </c>
      <c r="AU38" s="6">
        <v>0</v>
      </c>
      <c r="AV38" s="6">
        <v>0</v>
      </c>
      <c r="AW38" s="4">
        <v>20273</v>
      </c>
      <c r="AX38" s="10"/>
      <c r="AY38" s="6">
        <v>0</v>
      </c>
      <c r="AZ38" s="6">
        <v>0</v>
      </c>
      <c r="BA38" s="4">
        <v>5469</v>
      </c>
      <c r="BB38" s="4">
        <v>2851</v>
      </c>
      <c r="BC38" s="6">
        <v>0</v>
      </c>
      <c r="BD38" s="6">
        <v>0</v>
      </c>
      <c r="BE38" s="6">
        <v>0</v>
      </c>
      <c r="BF38" s="4">
        <v>8320</v>
      </c>
      <c r="BG38" s="10"/>
      <c r="BH38" s="6">
        <v>0</v>
      </c>
      <c r="BI38" s="6">
        <v>0</v>
      </c>
      <c r="BJ38" s="4">
        <v>5469</v>
      </c>
      <c r="BK38" s="4">
        <v>2851</v>
      </c>
      <c r="BL38" s="6">
        <v>0</v>
      </c>
      <c r="BM38" s="6">
        <v>0</v>
      </c>
      <c r="BN38" s="6">
        <v>0</v>
      </c>
      <c r="BO38" s="4">
        <v>8320</v>
      </c>
      <c r="BP38" s="10"/>
      <c r="BQ38" s="6">
        <v>0</v>
      </c>
      <c r="BR38" s="6">
        <v>0</v>
      </c>
      <c r="BS38" s="4">
        <v>5469</v>
      </c>
      <c r="BT38" s="4">
        <v>2851</v>
      </c>
      <c r="BU38" s="6">
        <v>0</v>
      </c>
      <c r="BV38" s="6">
        <v>0</v>
      </c>
      <c r="BW38" s="6">
        <v>0</v>
      </c>
      <c r="BX38" s="4">
        <v>8320</v>
      </c>
      <c r="BY38" s="10"/>
      <c r="BZ38" s="6">
        <v>0</v>
      </c>
      <c r="CA38" s="6">
        <v>0</v>
      </c>
      <c r="CB38" s="4">
        <v>5469</v>
      </c>
      <c r="CC38" s="4">
        <v>2851</v>
      </c>
      <c r="CD38" s="6">
        <v>0</v>
      </c>
      <c r="CE38" s="6">
        <v>0</v>
      </c>
      <c r="CF38" s="6">
        <v>0</v>
      </c>
      <c r="CG38" s="4">
        <v>8320</v>
      </c>
      <c r="CH38" s="10"/>
      <c r="CI38" s="6">
        <v>0</v>
      </c>
      <c r="CJ38" s="6">
        <v>0</v>
      </c>
      <c r="CK38" s="4">
        <v>5469</v>
      </c>
      <c r="CL38" s="4">
        <v>2851</v>
      </c>
      <c r="CM38" s="6">
        <v>0</v>
      </c>
      <c r="CN38" s="6">
        <v>0</v>
      </c>
      <c r="CO38" s="6">
        <v>0</v>
      </c>
      <c r="CP38" s="4">
        <v>8320</v>
      </c>
      <c r="CQ38" s="10"/>
      <c r="CR38" s="6">
        <v>0</v>
      </c>
      <c r="CS38" s="6">
        <v>0</v>
      </c>
      <c r="CT38" s="4">
        <v>5469</v>
      </c>
      <c r="CU38" s="4">
        <v>2851</v>
      </c>
      <c r="CV38" s="6">
        <v>0</v>
      </c>
      <c r="CW38" s="6">
        <v>0</v>
      </c>
      <c r="CX38" s="6">
        <v>0</v>
      </c>
      <c r="CY38" s="4">
        <v>8320</v>
      </c>
      <c r="CZ38" s="10"/>
      <c r="DA38" s="6">
        <v>0</v>
      </c>
      <c r="DB38" s="6">
        <v>0</v>
      </c>
      <c r="DC38" s="4">
        <v>5469</v>
      </c>
      <c r="DD38" s="4">
        <v>2851</v>
      </c>
      <c r="DE38" s="6">
        <v>0</v>
      </c>
      <c r="DF38" s="6">
        <v>0</v>
      </c>
      <c r="DG38" s="6">
        <v>0</v>
      </c>
      <c r="DH38" s="4">
        <v>8320</v>
      </c>
      <c r="DI38" s="10"/>
    </row>
    <row r="39" spans="1:113">
      <c r="A39" s="235" t="s">
        <v>510</v>
      </c>
      <c r="B39" s="17"/>
      <c r="C39" s="3"/>
      <c r="D39" s="3"/>
      <c r="E39" s="10"/>
      <c r="F39" s="6"/>
      <c r="G39" s="6"/>
      <c r="H39" s="4"/>
      <c r="I39" s="4"/>
      <c r="J39" s="6"/>
      <c r="K39" s="6"/>
      <c r="L39" s="6"/>
      <c r="M39" s="4"/>
      <c r="N39" s="10"/>
      <c r="O39" s="6"/>
      <c r="P39" s="6"/>
      <c r="Q39" s="4"/>
      <c r="R39" s="4"/>
      <c r="S39" s="6"/>
      <c r="T39" s="6"/>
      <c r="U39" s="6"/>
      <c r="V39" s="4"/>
      <c r="W39" s="10"/>
      <c r="X39" s="6"/>
      <c r="Y39" s="6"/>
      <c r="Z39" s="4"/>
      <c r="AA39" s="4"/>
      <c r="AB39" s="6"/>
      <c r="AC39" s="6"/>
      <c r="AD39" s="6"/>
      <c r="AE39" s="4"/>
      <c r="AF39" s="10"/>
      <c r="AG39" s="6"/>
      <c r="AH39" s="6"/>
      <c r="AI39" s="4"/>
      <c r="AJ39" s="4"/>
      <c r="AK39" s="6"/>
      <c r="AL39" s="6"/>
      <c r="AM39" s="6"/>
      <c r="AN39" s="4"/>
      <c r="AO39" s="10"/>
      <c r="AP39" s="6"/>
      <c r="AQ39" s="6"/>
      <c r="AR39" s="4"/>
      <c r="AS39" s="4"/>
      <c r="AT39" s="6"/>
      <c r="AU39" s="6"/>
      <c r="AV39" s="6"/>
      <c r="AW39" s="4"/>
      <c r="AX39" s="10"/>
      <c r="AY39" s="6"/>
      <c r="AZ39" s="6"/>
      <c r="BA39" s="4"/>
      <c r="BB39" s="4"/>
      <c r="BC39" s="6"/>
      <c r="BD39" s="6"/>
      <c r="BE39" s="6"/>
      <c r="BF39" s="4"/>
      <c r="BG39" s="10"/>
      <c r="BH39" s="6"/>
      <c r="BI39" s="6"/>
      <c r="BJ39" s="4"/>
      <c r="BK39" s="4"/>
      <c r="BL39" s="6"/>
      <c r="BM39" s="6"/>
      <c r="BN39" s="6"/>
      <c r="BO39" s="4"/>
      <c r="BP39" s="10"/>
      <c r="BQ39" s="6"/>
      <c r="BR39" s="6"/>
      <c r="BS39" s="4"/>
      <c r="BT39" s="4"/>
      <c r="BU39" s="6"/>
      <c r="BV39" s="6"/>
      <c r="BW39" s="6"/>
      <c r="BX39" s="4"/>
      <c r="BY39" s="10"/>
      <c r="BZ39" s="6"/>
      <c r="CA39" s="6"/>
      <c r="CB39" s="4"/>
      <c r="CC39" s="4"/>
      <c r="CD39" s="6"/>
      <c r="CE39" s="6"/>
      <c r="CF39" s="6"/>
      <c r="CG39" s="4"/>
      <c r="CH39" s="10"/>
      <c r="CI39" s="6"/>
      <c r="CJ39" s="6"/>
      <c r="CK39" s="4"/>
      <c r="CL39" s="4"/>
      <c r="CM39" s="6"/>
      <c r="CN39" s="6"/>
      <c r="CO39" s="6"/>
      <c r="CP39" s="4"/>
      <c r="CQ39" s="10"/>
      <c r="CR39" s="6"/>
      <c r="CS39" s="6"/>
      <c r="CT39" s="4"/>
      <c r="CU39" s="4"/>
      <c r="CV39" s="6"/>
      <c r="CW39" s="6"/>
      <c r="CX39" s="6"/>
      <c r="CY39" s="4"/>
      <c r="CZ39" s="10"/>
      <c r="DA39" s="6"/>
      <c r="DB39" s="6"/>
      <c r="DC39" s="4"/>
      <c r="DD39" s="4"/>
      <c r="DE39" s="6"/>
      <c r="DF39" s="6"/>
      <c r="DG39" s="6"/>
      <c r="DH39" s="4"/>
      <c r="DI39" s="10"/>
    </row>
    <row r="40" spans="1:113">
      <c r="A40" s="235" t="str">
        <f>INDEX(Map!$A$6:$B$70,MATCH('FY08 Essbase'!C40,Map!$A$6:$A$70,0),2)</f>
        <v>047DIV</v>
      </c>
      <c r="B40" s="17"/>
      <c r="C40" s="3" t="s">
        <v>680</v>
      </c>
      <c r="D40" s="3" t="s">
        <v>682</v>
      </c>
      <c r="E40" s="10"/>
      <c r="F40" s="6">
        <v>0</v>
      </c>
      <c r="G40" s="6">
        <v>0</v>
      </c>
      <c r="H40" s="4">
        <v>-2393.0100000000002</v>
      </c>
      <c r="I40" s="4">
        <v>-331.21</v>
      </c>
      <c r="J40" s="6">
        <v>0</v>
      </c>
      <c r="K40" s="6">
        <v>0</v>
      </c>
      <c r="L40" s="6">
        <v>0</v>
      </c>
      <c r="M40" s="4">
        <v>-2724.2200000000003</v>
      </c>
      <c r="N40" s="10"/>
      <c r="O40" s="6">
        <v>0</v>
      </c>
      <c r="P40" s="6">
        <v>0</v>
      </c>
      <c r="Q40" s="4">
        <v>-2393.0100000000002</v>
      </c>
      <c r="R40" s="4">
        <v>-331.21</v>
      </c>
      <c r="S40" s="6">
        <v>0</v>
      </c>
      <c r="T40" s="6">
        <v>0</v>
      </c>
      <c r="U40" s="6">
        <v>0</v>
      </c>
      <c r="V40" s="4">
        <v>-2724.2200000000003</v>
      </c>
      <c r="W40" s="10"/>
      <c r="X40" s="6">
        <v>0</v>
      </c>
      <c r="Y40" s="6">
        <v>0</v>
      </c>
      <c r="Z40" s="4">
        <v>-2393.0100000000002</v>
      </c>
      <c r="AA40" s="4">
        <v>-331.21</v>
      </c>
      <c r="AB40" s="6">
        <v>0</v>
      </c>
      <c r="AC40" s="6">
        <v>0</v>
      </c>
      <c r="AD40" s="6">
        <v>0</v>
      </c>
      <c r="AE40" s="4">
        <v>-2724.2200000000003</v>
      </c>
      <c r="AF40" s="10"/>
      <c r="AG40" s="6">
        <v>0</v>
      </c>
      <c r="AH40" s="6">
        <v>0</v>
      </c>
      <c r="AI40" s="4">
        <v>-2393.0100000000002</v>
      </c>
      <c r="AJ40" s="4">
        <v>-331.21</v>
      </c>
      <c r="AK40" s="6">
        <v>0</v>
      </c>
      <c r="AL40" s="6">
        <v>0</v>
      </c>
      <c r="AM40" s="6">
        <v>0</v>
      </c>
      <c r="AN40" s="4">
        <v>-2724.2200000000003</v>
      </c>
      <c r="AO40" s="10"/>
      <c r="AP40" s="6">
        <v>0</v>
      </c>
      <c r="AQ40" s="6">
        <v>0</v>
      </c>
      <c r="AR40" s="4">
        <v>-2393.0100000000002</v>
      </c>
      <c r="AS40" s="4">
        <v>-331.21</v>
      </c>
      <c r="AT40" s="6">
        <v>0</v>
      </c>
      <c r="AU40" s="6">
        <v>0</v>
      </c>
      <c r="AV40" s="6">
        <v>0</v>
      </c>
      <c r="AW40" s="4">
        <v>-2724.2200000000003</v>
      </c>
      <c r="AX40" s="10"/>
      <c r="AY40" s="6">
        <v>0</v>
      </c>
      <c r="AZ40" s="6">
        <v>0</v>
      </c>
      <c r="BA40" s="4">
        <v>-2393.0100000000002</v>
      </c>
      <c r="BB40" s="4">
        <v>-331.21</v>
      </c>
      <c r="BC40" s="6">
        <v>0</v>
      </c>
      <c r="BD40" s="6">
        <v>0</v>
      </c>
      <c r="BE40" s="6">
        <v>0</v>
      </c>
      <c r="BF40" s="4">
        <v>-2724.2200000000003</v>
      </c>
      <c r="BG40" s="10"/>
      <c r="BH40" s="6">
        <v>0</v>
      </c>
      <c r="BI40" s="6">
        <v>0</v>
      </c>
      <c r="BJ40" s="4">
        <v>-2393.0100000000002</v>
      </c>
      <c r="BK40" s="4">
        <v>-331.21</v>
      </c>
      <c r="BL40" s="6">
        <v>0</v>
      </c>
      <c r="BM40" s="6">
        <v>0</v>
      </c>
      <c r="BN40" s="6">
        <v>0</v>
      </c>
      <c r="BO40" s="4">
        <v>-2724.2200000000003</v>
      </c>
      <c r="BP40" s="10"/>
      <c r="BQ40" s="6">
        <v>0</v>
      </c>
      <c r="BR40" s="6">
        <v>0</v>
      </c>
      <c r="BS40" s="4">
        <v>-2393.0100000000002</v>
      </c>
      <c r="BT40" s="4">
        <v>-331.21</v>
      </c>
      <c r="BU40" s="6">
        <v>0</v>
      </c>
      <c r="BV40" s="6">
        <v>0</v>
      </c>
      <c r="BW40" s="6">
        <v>0</v>
      </c>
      <c r="BX40" s="4">
        <v>-2724.2200000000003</v>
      </c>
      <c r="BY40" s="10"/>
      <c r="BZ40" s="6">
        <v>0</v>
      </c>
      <c r="CA40" s="6">
        <v>0</v>
      </c>
      <c r="CB40" s="4">
        <v>-2393.0100000000002</v>
      </c>
      <c r="CC40" s="4">
        <v>-331.21</v>
      </c>
      <c r="CD40" s="6">
        <v>0</v>
      </c>
      <c r="CE40" s="6">
        <v>0</v>
      </c>
      <c r="CF40" s="6">
        <v>0</v>
      </c>
      <c r="CG40" s="4">
        <v>-2724.2200000000003</v>
      </c>
      <c r="CH40" s="10"/>
      <c r="CI40" s="6">
        <v>0</v>
      </c>
      <c r="CJ40" s="6">
        <v>0</v>
      </c>
      <c r="CK40" s="4">
        <v>-2393.0100000000002</v>
      </c>
      <c r="CL40" s="4">
        <v>-331.21</v>
      </c>
      <c r="CM40" s="6">
        <v>0</v>
      </c>
      <c r="CN40" s="6">
        <v>0</v>
      </c>
      <c r="CO40" s="6">
        <v>0</v>
      </c>
      <c r="CP40" s="4">
        <v>-2724.2200000000003</v>
      </c>
      <c r="CQ40" s="10"/>
      <c r="CR40" s="6">
        <v>0</v>
      </c>
      <c r="CS40" s="6">
        <v>0</v>
      </c>
      <c r="CT40" s="4">
        <v>-2393.0100000000002</v>
      </c>
      <c r="CU40" s="4">
        <v>-331.21</v>
      </c>
      <c r="CV40" s="6">
        <v>0</v>
      </c>
      <c r="CW40" s="6">
        <v>0</v>
      </c>
      <c r="CX40" s="6">
        <v>0</v>
      </c>
      <c r="CY40" s="4">
        <v>-2724.2200000000003</v>
      </c>
      <c r="CZ40" s="10"/>
      <c r="DA40" s="6">
        <v>0</v>
      </c>
      <c r="DB40" s="6">
        <v>0</v>
      </c>
      <c r="DC40" s="4">
        <v>7620.99</v>
      </c>
      <c r="DD40" s="4">
        <v>1054.79</v>
      </c>
      <c r="DE40" s="6">
        <v>0</v>
      </c>
      <c r="DF40" s="6">
        <v>0</v>
      </c>
      <c r="DG40" s="6">
        <v>0</v>
      </c>
      <c r="DH40" s="4">
        <v>8675.7799999999988</v>
      </c>
      <c r="DI40" s="10"/>
    </row>
    <row r="41" spans="1:113">
      <c r="A41" s="235" t="str">
        <f>INDEX(Map!$A$6:$B$70,MATCH('FY08 Essbase'!C41,Map!$A$6:$A$70,0),2)</f>
        <v>070DIV</v>
      </c>
      <c r="B41" s="17"/>
      <c r="C41" s="3" t="s">
        <v>96</v>
      </c>
      <c r="D41" s="3" t="s">
        <v>54</v>
      </c>
      <c r="E41" s="10"/>
      <c r="F41" s="5">
        <v>241374.12</v>
      </c>
      <c r="G41" s="5">
        <v>33407.68</v>
      </c>
      <c r="H41" s="5">
        <v>563519.81999999995</v>
      </c>
      <c r="I41" s="5">
        <v>77994.66</v>
      </c>
      <c r="J41" s="5">
        <v>340732.69</v>
      </c>
      <c r="K41" s="6">
        <v>0</v>
      </c>
      <c r="L41" s="5">
        <v>47159.53</v>
      </c>
      <c r="M41" s="5">
        <v>754624.9</v>
      </c>
      <c r="N41" s="10"/>
      <c r="O41" s="5">
        <v>241374.12</v>
      </c>
      <c r="P41" s="5">
        <v>33407.68</v>
      </c>
      <c r="Q41" s="5">
        <v>563519.81999999995</v>
      </c>
      <c r="R41" s="5">
        <v>77994.66</v>
      </c>
      <c r="S41" s="5">
        <v>340732.69</v>
      </c>
      <c r="T41" s="6">
        <v>0</v>
      </c>
      <c r="U41" s="5">
        <v>47159.53</v>
      </c>
      <c r="V41" s="5">
        <v>754624.9</v>
      </c>
      <c r="W41" s="10"/>
      <c r="X41" s="5">
        <v>241374.12</v>
      </c>
      <c r="Y41" s="5">
        <v>33407.68</v>
      </c>
      <c r="Z41" s="5">
        <v>624458.67000000004</v>
      </c>
      <c r="AA41" s="5">
        <v>80350.81</v>
      </c>
      <c r="AB41" s="5">
        <v>340732.69</v>
      </c>
      <c r="AC41" s="6">
        <v>0</v>
      </c>
      <c r="AD41" s="5">
        <v>47159.53</v>
      </c>
      <c r="AE41" s="5">
        <v>817919.9</v>
      </c>
      <c r="AF41" s="10"/>
      <c r="AG41" s="5">
        <v>241374.12</v>
      </c>
      <c r="AH41" s="5">
        <v>33407.68</v>
      </c>
      <c r="AI41" s="5">
        <v>624458.67000000004</v>
      </c>
      <c r="AJ41" s="5">
        <v>80350.81</v>
      </c>
      <c r="AK41" s="5">
        <v>340732.69</v>
      </c>
      <c r="AL41" s="6">
        <v>0</v>
      </c>
      <c r="AM41" s="5">
        <v>47159.53</v>
      </c>
      <c r="AN41" s="5">
        <v>817919.9</v>
      </c>
      <c r="AO41" s="10"/>
      <c r="AP41" s="5">
        <v>241374.12</v>
      </c>
      <c r="AQ41" s="5">
        <v>33407.68</v>
      </c>
      <c r="AR41" s="5">
        <v>624458.67000000004</v>
      </c>
      <c r="AS41" s="5">
        <v>80350.81</v>
      </c>
      <c r="AT41" s="5">
        <v>340732.69</v>
      </c>
      <c r="AU41" s="6">
        <v>0</v>
      </c>
      <c r="AV41" s="5">
        <v>47159.53</v>
      </c>
      <c r="AW41" s="5">
        <v>817919.9</v>
      </c>
      <c r="AX41" s="10"/>
      <c r="AY41" s="5">
        <v>241374.12</v>
      </c>
      <c r="AZ41" s="5">
        <v>33407.68</v>
      </c>
      <c r="BA41" s="5">
        <v>508952.67</v>
      </c>
      <c r="BB41" s="5">
        <v>70450.81</v>
      </c>
      <c r="BC41" s="5">
        <v>340732.69</v>
      </c>
      <c r="BD41" s="6">
        <v>0</v>
      </c>
      <c r="BE41" s="5">
        <v>47159.53</v>
      </c>
      <c r="BF41" s="5">
        <v>692513.9</v>
      </c>
      <c r="BG41" s="10"/>
      <c r="BH41" s="5">
        <v>241374.12</v>
      </c>
      <c r="BI41" s="5">
        <v>33407.68</v>
      </c>
      <c r="BJ41" s="5">
        <v>508952.67</v>
      </c>
      <c r="BK41" s="5">
        <v>70450.81</v>
      </c>
      <c r="BL41" s="5">
        <v>340732.69</v>
      </c>
      <c r="BM41" s="6">
        <v>0</v>
      </c>
      <c r="BN41" s="5">
        <v>47159.53</v>
      </c>
      <c r="BO41" s="5">
        <v>692513.9</v>
      </c>
      <c r="BP41" s="10"/>
      <c r="BQ41" s="5">
        <v>241374.12</v>
      </c>
      <c r="BR41" s="5">
        <v>33407.68</v>
      </c>
      <c r="BS41" s="5">
        <v>508952.67</v>
      </c>
      <c r="BT41" s="5">
        <v>70450.81</v>
      </c>
      <c r="BU41" s="5">
        <v>340732.69</v>
      </c>
      <c r="BV41" s="6">
        <v>0</v>
      </c>
      <c r="BW41" s="5">
        <v>47159.53</v>
      </c>
      <c r="BX41" s="5">
        <v>692513.9</v>
      </c>
      <c r="BY41" s="10"/>
      <c r="BZ41" s="5">
        <v>241374.12</v>
      </c>
      <c r="CA41" s="5">
        <v>33407.68</v>
      </c>
      <c r="CB41" s="5">
        <v>508952.67</v>
      </c>
      <c r="CC41" s="5">
        <v>70450.81</v>
      </c>
      <c r="CD41" s="5">
        <v>340732.69</v>
      </c>
      <c r="CE41" s="6">
        <v>0</v>
      </c>
      <c r="CF41" s="5">
        <v>47159.53</v>
      </c>
      <c r="CG41" s="5">
        <v>692513.9</v>
      </c>
      <c r="CH41" s="10"/>
      <c r="CI41" s="5">
        <v>241374.12</v>
      </c>
      <c r="CJ41" s="5">
        <v>33407.68</v>
      </c>
      <c r="CK41" s="5">
        <v>508952.67</v>
      </c>
      <c r="CL41" s="5">
        <v>70450.81</v>
      </c>
      <c r="CM41" s="5">
        <v>340732.69</v>
      </c>
      <c r="CN41" s="6">
        <v>0</v>
      </c>
      <c r="CO41" s="5">
        <v>47159.53</v>
      </c>
      <c r="CP41" s="5">
        <v>692513.9</v>
      </c>
      <c r="CQ41" s="10"/>
      <c r="CR41" s="5">
        <v>241374.12</v>
      </c>
      <c r="CS41" s="5">
        <v>33407.68</v>
      </c>
      <c r="CT41" s="5">
        <v>508952.67</v>
      </c>
      <c r="CU41" s="5">
        <v>70450.81</v>
      </c>
      <c r="CV41" s="5">
        <v>340732.69</v>
      </c>
      <c r="CW41" s="6">
        <v>0</v>
      </c>
      <c r="CX41" s="5">
        <v>47159.53</v>
      </c>
      <c r="CY41" s="5">
        <v>692513.9</v>
      </c>
      <c r="CZ41" s="10"/>
      <c r="DA41" s="5">
        <v>486336.92</v>
      </c>
      <c r="DB41" s="5">
        <v>67312.06</v>
      </c>
      <c r="DC41" s="5">
        <v>631519.22</v>
      </c>
      <c r="DD41" s="5">
        <v>87406.2</v>
      </c>
      <c r="DE41" s="5">
        <v>228520.48</v>
      </c>
      <c r="DF41" s="6">
        <v>0</v>
      </c>
      <c r="DG41" s="5">
        <v>31628.66</v>
      </c>
      <c r="DH41" s="4">
        <v>425425.5799999999</v>
      </c>
      <c r="DI41" s="10"/>
    </row>
    <row r="42" spans="1:113">
      <c r="A42" s="235" t="str">
        <f>INDEX(Map!$A$6:$B$70,MATCH('FY08 Essbase'!C42,Map!$A$6:$A$70,0),2)</f>
        <v>071DIV</v>
      </c>
      <c r="B42" s="17"/>
      <c r="C42" s="3" t="s">
        <v>68</v>
      </c>
      <c r="D42" s="3" t="s">
        <v>26</v>
      </c>
      <c r="E42" s="10"/>
      <c r="F42" s="4">
        <v>210159.15</v>
      </c>
      <c r="G42" s="4">
        <v>29087.33</v>
      </c>
      <c r="H42" s="4">
        <v>481579.27</v>
      </c>
      <c r="I42" s="4">
        <v>66653.570000000007</v>
      </c>
      <c r="J42" s="4">
        <v>225795.34</v>
      </c>
      <c r="K42" s="6">
        <v>0</v>
      </c>
      <c r="L42" s="4">
        <v>31251.49</v>
      </c>
      <c r="M42" s="4">
        <v>566033.19000000006</v>
      </c>
      <c r="N42" s="10"/>
      <c r="O42" s="4">
        <v>210159.15</v>
      </c>
      <c r="P42" s="4">
        <v>29087.33</v>
      </c>
      <c r="Q42" s="4">
        <v>481579.27</v>
      </c>
      <c r="R42" s="4">
        <v>66653.570000000007</v>
      </c>
      <c r="S42" s="4">
        <v>225795.34</v>
      </c>
      <c r="T42" s="6">
        <v>0</v>
      </c>
      <c r="U42" s="4">
        <v>31251.49</v>
      </c>
      <c r="V42" s="4">
        <v>566033.19000000006</v>
      </c>
      <c r="W42" s="10"/>
      <c r="X42" s="4">
        <v>210159.15</v>
      </c>
      <c r="Y42" s="4">
        <v>29087.33</v>
      </c>
      <c r="Z42" s="4">
        <v>481593.19</v>
      </c>
      <c r="AA42" s="4">
        <v>66424.509999999995</v>
      </c>
      <c r="AB42" s="4">
        <v>225795.34</v>
      </c>
      <c r="AC42" s="6">
        <v>0</v>
      </c>
      <c r="AD42" s="4">
        <v>31251.49</v>
      </c>
      <c r="AE42" s="4">
        <v>565818.04999999993</v>
      </c>
      <c r="AF42" s="10"/>
      <c r="AG42" s="4">
        <v>210159.15</v>
      </c>
      <c r="AH42" s="4">
        <v>29087.33</v>
      </c>
      <c r="AI42" s="4">
        <v>481593.19</v>
      </c>
      <c r="AJ42" s="4">
        <v>66424.509999999995</v>
      </c>
      <c r="AK42" s="4">
        <v>225795.34</v>
      </c>
      <c r="AL42" s="6">
        <v>0</v>
      </c>
      <c r="AM42" s="4">
        <v>31251.49</v>
      </c>
      <c r="AN42" s="4">
        <v>565818.04999999993</v>
      </c>
      <c r="AO42" s="10"/>
      <c r="AP42" s="4">
        <v>210159.15</v>
      </c>
      <c r="AQ42" s="4">
        <v>29087.33</v>
      </c>
      <c r="AR42" s="4">
        <v>481593.19</v>
      </c>
      <c r="AS42" s="4">
        <v>66424.509999999995</v>
      </c>
      <c r="AT42" s="4">
        <v>225795.34</v>
      </c>
      <c r="AU42" s="6">
        <v>0</v>
      </c>
      <c r="AV42" s="4">
        <v>31251.49</v>
      </c>
      <c r="AW42" s="4">
        <v>565818.04999999993</v>
      </c>
      <c r="AX42" s="10"/>
      <c r="AY42" s="4">
        <v>210159.15</v>
      </c>
      <c r="AZ42" s="4">
        <v>29087.33</v>
      </c>
      <c r="BA42" s="4">
        <v>477188.19</v>
      </c>
      <c r="BB42" s="4">
        <v>66046.509999999995</v>
      </c>
      <c r="BC42" s="4">
        <v>225795.34</v>
      </c>
      <c r="BD42" s="6">
        <v>0</v>
      </c>
      <c r="BE42" s="4">
        <v>31251.49</v>
      </c>
      <c r="BF42" s="4">
        <v>561035.04999999993</v>
      </c>
      <c r="BG42" s="10"/>
      <c r="BH42" s="4">
        <v>210159.15</v>
      </c>
      <c r="BI42" s="4">
        <v>29087.33</v>
      </c>
      <c r="BJ42" s="4">
        <v>477188.19</v>
      </c>
      <c r="BK42" s="4">
        <v>66046.509999999995</v>
      </c>
      <c r="BL42" s="4">
        <v>225795.34</v>
      </c>
      <c r="BM42" s="6">
        <v>0</v>
      </c>
      <c r="BN42" s="4">
        <v>31251.49</v>
      </c>
      <c r="BO42" s="4">
        <v>561035.04999999993</v>
      </c>
      <c r="BP42" s="10"/>
      <c r="BQ42" s="4">
        <v>210159.15</v>
      </c>
      <c r="BR42" s="4">
        <v>29087.33</v>
      </c>
      <c r="BS42" s="4">
        <v>477188.19</v>
      </c>
      <c r="BT42" s="4">
        <v>66046.509999999995</v>
      </c>
      <c r="BU42" s="4">
        <v>225795.34</v>
      </c>
      <c r="BV42" s="6">
        <v>0</v>
      </c>
      <c r="BW42" s="4">
        <v>31251.49</v>
      </c>
      <c r="BX42" s="4">
        <v>561035.04999999993</v>
      </c>
      <c r="BY42" s="10"/>
      <c r="BZ42" s="4">
        <v>210159.15</v>
      </c>
      <c r="CA42" s="4">
        <v>29087.33</v>
      </c>
      <c r="CB42" s="4">
        <v>477188.19</v>
      </c>
      <c r="CC42" s="4">
        <v>66046.509999999995</v>
      </c>
      <c r="CD42" s="4">
        <v>225795.34</v>
      </c>
      <c r="CE42" s="6">
        <v>0</v>
      </c>
      <c r="CF42" s="4">
        <v>31251.49</v>
      </c>
      <c r="CG42" s="4">
        <v>561035.04999999993</v>
      </c>
      <c r="CH42" s="10"/>
      <c r="CI42" s="4">
        <v>210159.15</v>
      </c>
      <c r="CJ42" s="4">
        <v>29087.33</v>
      </c>
      <c r="CK42" s="4">
        <v>477188.19</v>
      </c>
      <c r="CL42" s="4">
        <v>66046.509999999995</v>
      </c>
      <c r="CM42" s="4">
        <v>225795.34</v>
      </c>
      <c r="CN42" s="6">
        <v>0</v>
      </c>
      <c r="CO42" s="4">
        <v>31251.49</v>
      </c>
      <c r="CP42" s="4">
        <v>561035.04999999993</v>
      </c>
      <c r="CQ42" s="10"/>
      <c r="CR42" s="4">
        <v>210159.15</v>
      </c>
      <c r="CS42" s="4">
        <v>29087.33</v>
      </c>
      <c r="CT42" s="4">
        <v>477188.19</v>
      </c>
      <c r="CU42" s="4">
        <v>66046.509999999995</v>
      </c>
      <c r="CV42" s="4">
        <v>225795.34</v>
      </c>
      <c r="CW42" s="6">
        <v>0</v>
      </c>
      <c r="CX42" s="4">
        <v>31251.49</v>
      </c>
      <c r="CY42" s="4">
        <v>561035.04999999993</v>
      </c>
      <c r="CZ42" s="10"/>
      <c r="DA42" s="4">
        <v>224534.24</v>
      </c>
      <c r="DB42" s="4">
        <v>31076.94</v>
      </c>
      <c r="DC42" s="4">
        <v>565911.5</v>
      </c>
      <c r="DD42" s="4">
        <v>78325.679999999993</v>
      </c>
      <c r="DE42" s="4">
        <v>105546.89</v>
      </c>
      <c r="DF42" s="6">
        <v>0</v>
      </c>
      <c r="DG42" s="4">
        <v>14608.35</v>
      </c>
      <c r="DH42" s="4">
        <v>508781.23999999993</v>
      </c>
      <c r="DI42" s="10"/>
    </row>
    <row r="43" spans="1:113">
      <c r="A43" s="235" t="str">
        <f>INDEX(Map!$A$6:$B$70,MATCH('FY08 Essbase'!C43,Map!$A$6:$A$70,0),2)</f>
        <v>072DIV</v>
      </c>
      <c r="B43" s="17"/>
      <c r="C43" s="3" t="s">
        <v>97</v>
      </c>
      <c r="D43" s="3" t="s">
        <v>55</v>
      </c>
      <c r="E43" s="10"/>
      <c r="F43" s="5">
        <v>1040709.96</v>
      </c>
      <c r="G43" s="5">
        <v>144040.74</v>
      </c>
      <c r="H43" s="5">
        <v>6141520.1100000003</v>
      </c>
      <c r="I43" s="5">
        <v>850024.65</v>
      </c>
      <c r="J43" s="5">
        <v>1115468.81</v>
      </c>
      <c r="K43" s="6">
        <v>0</v>
      </c>
      <c r="L43" s="5">
        <v>154387.82999999999</v>
      </c>
      <c r="M43" s="5">
        <v>7076650.7000000011</v>
      </c>
      <c r="N43" s="10"/>
      <c r="O43" s="5">
        <v>1040709.96</v>
      </c>
      <c r="P43" s="5">
        <v>144040.74</v>
      </c>
      <c r="Q43" s="5">
        <v>6141520.1100000003</v>
      </c>
      <c r="R43" s="5">
        <v>850024.65</v>
      </c>
      <c r="S43" s="5">
        <v>1115468.81</v>
      </c>
      <c r="T43" s="6">
        <v>0</v>
      </c>
      <c r="U43" s="5">
        <v>154387.82999999999</v>
      </c>
      <c r="V43" s="5">
        <v>7076650.7000000011</v>
      </c>
      <c r="W43" s="10"/>
      <c r="X43" s="5">
        <v>1040709.96</v>
      </c>
      <c r="Y43" s="5">
        <v>144040.74</v>
      </c>
      <c r="Z43" s="5">
        <v>5733947.9400000004</v>
      </c>
      <c r="AA43" s="5">
        <v>789582.56</v>
      </c>
      <c r="AB43" s="5">
        <v>1115468.81</v>
      </c>
      <c r="AC43" s="6">
        <v>0</v>
      </c>
      <c r="AD43" s="5">
        <v>154387.82999999999</v>
      </c>
      <c r="AE43" s="5">
        <v>6608636.4399999995</v>
      </c>
      <c r="AF43" s="10"/>
      <c r="AG43" s="5">
        <v>1040709.96</v>
      </c>
      <c r="AH43" s="5">
        <v>144040.74</v>
      </c>
      <c r="AI43" s="5">
        <v>5733947.9400000004</v>
      </c>
      <c r="AJ43" s="5">
        <v>789582.56</v>
      </c>
      <c r="AK43" s="5">
        <v>1115468.81</v>
      </c>
      <c r="AL43" s="6">
        <v>0</v>
      </c>
      <c r="AM43" s="5">
        <v>154387.82999999999</v>
      </c>
      <c r="AN43" s="5">
        <v>6608636.4399999995</v>
      </c>
      <c r="AO43" s="10"/>
      <c r="AP43" s="5">
        <v>1040709.96</v>
      </c>
      <c r="AQ43" s="5">
        <v>144040.74</v>
      </c>
      <c r="AR43" s="5">
        <v>5733947.9400000004</v>
      </c>
      <c r="AS43" s="5">
        <v>789582.56</v>
      </c>
      <c r="AT43" s="5">
        <v>1115468.81</v>
      </c>
      <c r="AU43" s="6">
        <v>0</v>
      </c>
      <c r="AV43" s="5">
        <v>154387.82999999999</v>
      </c>
      <c r="AW43" s="5">
        <v>6608636.4399999995</v>
      </c>
      <c r="AX43" s="10"/>
      <c r="AY43" s="5">
        <v>1040709.96</v>
      </c>
      <c r="AZ43" s="5">
        <v>144040.74</v>
      </c>
      <c r="BA43" s="5">
        <v>5655981.9400000004</v>
      </c>
      <c r="BB43" s="5">
        <v>782899.56</v>
      </c>
      <c r="BC43" s="5">
        <v>1115468.81</v>
      </c>
      <c r="BD43" s="6">
        <v>0</v>
      </c>
      <c r="BE43" s="5">
        <v>154387.82999999999</v>
      </c>
      <c r="BF43" s="5">
        <v>6523987.4399999995</v>
      </c>
      <c r="BG43" s="10"/>
      <c r="BH43" s="5">
        <v>1040709.96</v>
      </c>
      <c r="BI43" s="5">
        <v>144040.74</v>
      </c>
      <c r="BJ43" s="5">
        <v>5655981.9400000004</v>
      </c>
      <c r="BK43" s="5">
        <v>782899.56</v>
      </c>
      <c r="BL43" s="5">
        <v>1115468.81</v>
      </c>
      <c r="BM43" s="6">
        <v>0</v>
      </c>
      <c r="BN43" s="5">
        <v>154387.82999999999</v>
      </c>
      <c r="BO43" s="5">
        <v>6523987.4399999995</v>
      </c>
      <c r="BP43" s="10"/>
      <c r="BQ43" s="5">
        <v>1040709.96</v>
      </c>
      <c r="BR43" s="5">
        <v>144040.74</v>
      </c>
      <c r="BS43" s="5">
        <v>5655981.9400000004</v>
      </c>
      <c r="BT43" s="5">
        <v>782899.56</v>
      </c>
      <c r="BU43" s="5">
        <v>1115468.81</v>
      </c>
      <c r="BV43" s="6">
        <v>0</v>
      </c>
      <c r="BW43" s="5">
        <v>154387.82999999999</v>
      </c>
      <c r="BX43" s="5">
        <v>6523987.4399999995</v>
      </c>
      <c r="BY43" s="10"/>
      <c r="BZ43" s="5">
        <v>1040709.96</v>
      </c>
      <c r="CA43" s="5">
        <v>144040.74</v>
      </c>
      <c r="CB43" s="5">
        <v>5655981.9400000004</v>
      </c>
      <c r="CC43" s="5">
        <v>782899.56</v>
      </c>
      <c r="CD43" s="5">
        <v>1115468.81</v>
      </c>
      <c r="CE43" s="6">
        <v>0</v>
      </c>
      <c r="CF43" s="5">
        <v>154387.82999999999</v>
      </c>
      <c r="CG43" s="5">
        <v>6523987.4399999995</v>
      </c>
      <c r="CH43" s="10"/>
      <c r="CI43" s="5">
        <v>1040709.96</v>
      </c>
      <c r="CJ43" s="5">
        <v>144040.74</v>
      </c>
      <c r="CK43" s="5">
        <v>5655981.9400000004</v>
      </c>
      <c r="CL43" s="5">
        <v>782899.56</v>
      </c>
      <c r="CM43" s="5">
        <v>1115468.81</v>
      </c>
      <c r="CN43" s="6">
        <v>0</v>
      </c>
      <c r="CO43" s="5">
        <v>154387.82999999999</v>
      </c>
      <c r="CP43" s="5">
        <v>6523987.4399999995</v>
      </c>
      <c r="CQ43" s="10"/>
      <c r="CR43" s="5">
        <v>1040709.96</v>
      </c>
      <c r="CS43" s="5">
        <v>144040.74</v>
      </c>
      <c r="CT43" s="5">
        <v>5655981.9400000004</v>
      </c>
      <c r="CU43" s="5">
        <v>782899.56</v>
      </c>
      <c r="CV43" s="5">
        <v>1115468.81</v>
      </c>
      <c r="CW43" s="6">
        <v>0</v>
      </c>
      <c r="CX43" s="5">
        <v>154387.82999999999</v>
      </c>
      <c r="CY43" s="5">
        <v>6523987.4399999995</v>
      </c>
      <c r="CZ43" s="10"/>
      <c r="DA43" s="5">
        <v>1575422.51</v>
      </c>
      <c r="DB43" s="5">
        <v>218048.29</v>
      </c>
      <c r="DC43" s="5">
        <v>6243514.7000000002</v>
      </c>
      <c r="DD43" s="5">
        <v>864141.34</v>
      </c>
      <c r="DE43" s="5">
        <v>1023428.8</v>
      </c>
      <c r="DF43" s="6">
        <v>0</v>
      </c>
      <c r="DG43" s="5">
        <v>141648.92000000001</v>
      </c>
      <c r="DH43" s="5">
        <v>6479262.96</v>
      </c>
      <c r="DI43" s="10"/>
    </row>
    <row r="44" spans="1:113">
      <c r="A44" s="235" t="str">
        <f>INDEX(Map!$A$6:$B$70,MATCH('FY08 Essbase'!C44,Map!$A$6:$A$70,0),2)</f>
        <v>077DIV</v>
      </c>
      <c r="B44" s="17"/>
      <c r="C44" s="3" t="s">
        <v>72</v>
      </c>
      <c r="D44" s="3" t="s">
        <v>30</v>
      </c>
      <c r="E44" s="10"/>
      <c r="F44" s="4">
        <v>10618663.35</v>
      </c>
      <c r="G44" s="4">
        <v>1469689.17</v>
      </c>
      <c r="H44" s="5">
        <v>16397262.41</v>
      </c>
      <c r="I44" s="5">
        <v>2269483.29</v>
      </c>
      <c r="J44" s="5">
        <v>11708923.58</v>
      </c>
      <c r="K44" s="6">
        <v>0</v>
      </c>
      <c r="L44" s="5">
        <v>1620587.98</v>
      </c>
      <c r="M44" s="4">
        <v>19907904.739999998</v>
      </c>
      <c r="N44" s="10"/>
      <c r="O44" s="4">
        <v>10618663.35</v>
      </c>
      <c r="P44" s="4">
        <v>1469689.17</v>
      </c>
      <c r="Q44" s="5">
        <v>16397262.41</v>
      </c>
      <c r="R44" s="5">
        <v>2269483.29</v>
      </c>
      <c r="S44" s="5">
        <v>11708923.58</v>
      </c>
      <c r="T44" s="6">
        <v>0</v>
      </c>
      <c r="U44" s="5">
        <v>1620587.98</v>
      </c>
      <c r="V44" s="4">
        <v>19907904.739999998</v>
      </c>
      <c r="W44" s="10"/>
      <c r="X44" s="4">
        <v>10618663.35</v>
      </c>
      <c r="Y44" s="4">
        <v>1469689.17</v>
      </c>
      <c r="Z44" s="5">
        <v>16622529.310000001</v>
      </c>
      <c r="AA44" s="5">
        <v>2200666.0099999998</v>
      </c>
      <c r="AB44" s="5">
        <v>11708923.58</v>
      </c>
      <c r="AC44" s="6">
        <v>0</v>
      </c>
      <c r="AD44" s="5">
        <v>1620587.98</v>
      </c>
      <c r="AE44" s="4">
        <v>20064354.360000003</v>
      </c>
      <c r="AF44" s="10"/>
      <c r="AG44" s="4">
        <v>10618663.35</v>
      </c>
      <c r="AH44" s="4">
        <v>1469689.17</v>
      </c>
      <c r="AI44" s="5">
        <v>16622529.310000001</v>
      </c>
      <c r="AJ44" s="5">
        <v>2200666.0099999998</v>
      </c>
      <c r="AK44" s="5">
        <v>11708923.58</v>
      </c>
      <c r="AL44" s="6">
        <v>0</v>
      </c>
      <c r="AM44" s="5">
        <v>1620587.98</v>
      </c>
      <c r="AN44" s="4">
        <v>20064354.360000003</v>
      </c>
      <c r="AO44" s="10"/>
      <c r="AP44" s="4">
        <v>10618663.35</v>
      </c>
      <c r="AQ44" s="4">
        <v>1469689.17</v>
      </c>
      <c r="AR44" s="5">
        <v>16622529.310000001</v>
      </c>
      <c r="AS44" s="5">
        <v>2200666.0099999998</v>
      </c>
      <c r="AT44" s="5">
        <v>11708923.58</v>
      </c>
      <c r="AU44" s="6">
        <v>0</v>
      </c>
      <c r="AV44" s="5">
        <v>1620587.98</v>
      </c>
      <c r="AW44" s="4">
        <v>20064354.360000003</v>
      </c>
      <c r="AX44" s="10"/>
      <c r="AY44" s="4">
        <v>10618663.35</v>
      </c>
      <c r="AZ44" s="4">
        <v>1469689.17</v>
      </c>
      <c r="BA44" s="5">
        <v>14719785.310000001</v>
      </c>
      <c r="BB44" s="5">
        <v>2037574.01</v>
      </c>
      <c r="BC44" s="5">
        <v>11708923.58</v>
      </c>
      <c r="BD44" s="6">
        <v>0</v>
      </c>
      <c r="BE44" s="5">
        <v>1620587.98</v>
      </c>
      <c r="BF44" s="4">
        <v>17998518.359999999</v>
      </c>
      <c r="BG44" s="10"/>
      <c r="BH44" s="4">
        <v>10618663.35</v>
      </c>
      <c r="BI44" s="4">
        <v>1469689.17</v>
      </c>
      <c r="BJ44" s="5">
        <v>14719785.310000001</v>
      </c>
      <c r="BK44" s="5">
        <v>2037574.01</v>
      </c>
      <c r="BL44" s="5">
        <v>11708923.58</v>
      </c>
      <c r="BM44" s="6">
        <v>0</v>
      </c>
      <c r="BN44" s="5">
        <v>1620587.98</v>
      </c>
      <c r="BO44" s="4">
        <v>17998518.359999999</v>
      </c>
      <c r="BP44" s="10"/>
      <c r="BQ44" s="4">
        <v>10618663.35</v>
      </c>
      <c r="BR44" s="4">
        <v>1469689.17</v>
      </c>
      <c r="BS44" s="5">
        <v>14719785.310000001</v>
      </c>
      <c r="BT44" s="5">
        <v>2037574.01</v>
      </c>
      <c r="BU44" s="5">
        <v>11708923.58</v>
      </c>
      <c r="BV44" s="6">
        <v>0</v>
      </c>
      <c r="BW44" s="5">
        <v>1620587.98</v>
      </c>
      <c r="BX44" s="4">
        <v>17998518.359999999</v>
      </c>
      <c r="BY44" s="10"/>
      <c r="BZ44" s="4">
        <v>10618663.35</v>
      </c>
      <c r="CA44" s="4">
        <v>1469689.17</v>
      </c>
      <c r="CB44" s="5">
        <v>14719785.310000001</v>
      </c>
      <c r="CC44" s="5">
        <v>2037574.01</v>
      </c>
      <c r="CD44" s="5">
        <v>11708923.58</v>
      </c>
      <c r="CE44" s="6">
        <v>0</v>
      </c>
      <c r="CF44" s="5">
        <v>1620587.98</v>
      </c>
      <c r="CG44" s="4">
        <v>17998518.359999999</v>
      </c>
      <c r="CH44" s="10"/>
      <c r="CI44" s="4">
        <v>10618663.35</v>
      </c>
      <c r="CJ44" s="4">
        <v>1469689.17</v>
      </c>
      <c r="CK44" s="5">
        <v>14719785.310000001</v>
      </c>
      <c r="CL44" s="5">
        <v>2037574.01</v>
      </c>
      <c r="CM44" s="5">
        <v>11708923.58</v>
      </c>
      <c r="CN44" s="6">
        <v>0</v>
      </c>
      <c r="CO44" s="5">
        <v>1620587.98</v>
      </c>
      <c r="CP44" s="4">
        <v>17998518.359999999</v>
      </c>
      <c r="CQ44" s="10"/>
      <c r="CR44" s="4">
        <v>10618663.35</v>
      </c>
      <c r="CS44" s="4">
        <v>1469689.17</v>
      </c>
      <c r="CT44" s="5">
        <v>14719785.310000001</v>
      </c>
      <c r="CU44" s="5">
        <v>2037574.01</v>
      </c>
      <c r="CV44" s="5">
        <v>11708923.58</v>
      </c>
      <c r="CW44" s="6">
        <v>0</v>
      </c>
      <c r="CX44" s="5">
        <v>1620587.98</v>
      </c>
      <c r="CY44" s="4">
        <v>17998518.359999999</v>
      </c>
      <c r="CZ44" s="10"/>
      <c r="DA44" s="4">
        <v>11266523.41</v>
      </c>
      <c r="DB44" s="4">
        <v>1559357.05</v>
      </c>
      <c r="DC44" s="4">
        <v>22159356.059999999</v>
      </c>
      <c r="DD44" s="5">
        <v>3066992.96</v>
      </c>
      <c r="DE44" s="5">
        <v>8971764.9100000001</v>
      </c>
      <c r="DF44" s="6">
        <v>0</v>
      </c>
      <c r="DG44" s="5">
        <v>1241748.17</v>
      </c>
      <c r="DH44" s="4">
        <v>22613981.640000001</v>
      </c>
      <c r="DI44" s="10"/>
    </row>
    <row r="45" spans="1:113">
      <c r="A45" s="235" t="e">
        <f>INDEX(Map!$A$6:$B$70,MATCH('FY08 Essbase'!C45,Map!$A$6:$A$70,0),2)</f>
        <v>#N/A</v>
      </c>
      <c r="B45" s="17"/>
      <c r="C45" s="3" t="s">
        <v>734</v>
      </c>
      <c r="D45" s="3" t="s">
        <v>735</v>
      </c>
      <c r="E45" s="10"/>
      <c r="F45" s="4">
        <v>-660014.06999999995</v>
      </c>
      <c r="G45" s="4">
        <v>-91350.06</v>
      </c>
      <c r="H45" s="4">
        <v>3281634.61</v>
      </c>
      <c r="I45" s="4">
        <v>342867.23</v>
      </c>
      <c r="J45" s="4">
        <v>6070.82</v>
      </c>
      <c r="K45" s="6">
        <v>0</v>
      </c>
      <c r="L45" s="4">
        <v>840.24</v>
      </c>
      <c r="M45" s="4">
        <v>4382777.03</v>
      </c>
      <c r="N45" s="10"/>
      <c r="O45" s="4">
        <v>-660014.06999999995</v>
      </c>
      <c r="P45" s="4">
        <v>-91350.06</v>
      </c>
      <c r="Q45" s="4">
        <v>3281634.61</v>
      </c>
      <c r="R45" s="4">
        <v>342867.23</v>
      </c>
      <c r="S45" s="4">
        <v>6070.82</v>
      </c>
      <c r="T45" s="6">
        <v>0</v>
      </c>
      <c r="U45" s="4">
        <v>840.24</v>
      </c>
      <c r="V45" s="4">
        <v>4382777.03</v>
      </c>
      <c r="W45" s="10"/>
      <c r="X45" s="4">
        <v>-660014.06999999995</v>
      </c>
      <c r="Y45" s="4">
        <v>-91350.06</v>
      </c>
      <c r="Z45" s="4">
        <v>3035796.7</v>
      </c>
      <c r="AA45" s="4">
        <v>310991.40000000002</v>
      </c>
      <c r="AB45" s="4">
        <v>6070.82</v>
      </c>
      <c r="AC45" s="6">
        <v>0</v>
      </c>
      <c r="AD45" s="4">
        <v>840.24</v>
      </c>
      <c r="AE45" s="4">
        <v>4105063.29</v>
      </c>
      <c r="AF45" s="10"/>
      <c r="AG45" s="4">
        <v>-660014.06999999995</v>
      </c>
      <c r="AH45" s="4">
        <v>-91350.06</v>
      </c>
      <c r="AI45" s="4">
        <v>3035796.7</v>
      </c>
      <c r="AJ45" s="4">
        <v>310991.40000000002</v>
      </c>
      <c r="AK45" s="4">
        <v>6070.82</v>
      </c>
      <c r="AL45" s="6">
        <v>0</v>
      </c>
      <c r="AM45" s="4">
        <v>840.24</v>
      </c>
      <c r="AN45" s="4">
        <v>4105063.29</v>
      </c>
      <c r="AO45" s="10"/>
      <c r="AP45" s="4">
        <v>-660014.06999999995</v>
      </c>
      <c r="AQ45" s="4">
        <v>-91350.06</v>
      </c>
      <c r="AR45" s="4">
        <v>3035796.7</v>
      </c>
      <c r="AS45" s="4">
        <v>310991.40000000002</v>
      </c>
      <c r="AT45" s="4">
        <v>6070.82</v>
      </c>
      <c r="AU45" s="6">
        <v>0</v>
      </c>
      <c r="AV45" s="4">
        <v>840.24</v>
      </c>
      <c r="AW45" s="4">
        <v>4105063.29</v>
      </c>
      <c r="AX45" s="10"/>
      <c r="AY45" s="4">
        <v>-660014.06999999995</v>
      </c>
      <c r="AZ45" s="4">
        <v>-91350.06</v>
      </c>
      <c r="BA45" s="4">
        <v>3075977.7</v>
      </c>
      <c r="BB45" s="4">
        <v>314435.40000000002</v>
      </c>
      <c r="BC45" s="4">
        <v>6070.82</v>
      </c>
      <c r="BD45" s="6">
        <v>0</v>
      </c>
      <c r="BE45" s="4">
        <v>840.24</v>
      </c>
      <c r="BF45" s="4">
        <v>4148688.29</v>
      </c>
      <c r="BG45" s="10"/>
      <c r="BH45" s="4">
        <v>-660014.06999999995</v>
      </c>
      <c r="BI45" s="4">
        <v>-91350.06</v>
      </c>
      <c r="BJ45" s="4">
        <v>3075977.7</v>
      </c>
      <c r="BK45" s="4">
        <v>314435.40000000002</v>
      </c>
      <c r="BL45" s="4">
        <v>6070.82</v>
      </c>
      <c r="BM45" s="6">
        <v>0</v>
      </c>
      <c r="BN45" s="4">
        <v>840.24</v>
      </c>
      <c r="BO45" s="4">
        <v>4148688.29</v>
      </c>
      <c r="BP45" s="10"/>
      <c r="BQ45" s="4">
        <v>-660014.06999999995</v>
      </c>
      <c r="BR45" s="4">
        <v>-91350.06</v>
      </c>
      <c r="BS45" s="4">
        <v>3075977.7</v>
      </c>
      <c r="BT45" s="4">
        <v>314435.40000000002</v>
      </c>
      <c r="BU45" s="4">
        <v>6070.82</v>
      </c>
      <c r="BV45" s="6">
        <v>0</v>
      </c>
      <c r="BW45" s="4">
        <v>840.24</v>
      </c>
      <c r="BX45" s="4">
        <v>4148688.29</v>
      </c>
      <c r="BY45" s="10"/>
      <c r="BZ45" s="4">
        <v>-660014.06999999995</v>
      </c>
      <c r="CA45" s="4">
        <v>-91350.06</v>
      </c>
      <c r="CB45" s="4">
        <v>3075977.7</v>
      </c>
      <c r="CC45" s="4">
        <v>314435.40000000002</v>
      </c>
      <c r="CD45" s="4">
        <v>6070.82</v>
      </c>
      <c r="CE45" s="6">
        <v>0</v>
      </c>
      <c r="CF45" s="4">
        <v>840.24</v>
      </c>
      <c r="CG45" s="4">
        <v>4148688.29</v>
      </c>
      <c r="CH45" s="10"/>
      <c r="CI45" s="4">
        <v>-660014.06999999995</v>
      </c>
      <c r="CJ45" s="4">
        <v>-91350.06</v>
      </c>
      <c r="CK45" s="4">
        <v>3075977.7</v>
      </c>
      <c r="CL45" s="4">
        <v>314435.40000000002</v>
      </c>
      <c r="CM45" s="4">
        <v>6070.82</v>
      </c>
      <c r="CN45" s="6">
        <v>0</v>
      </c>
      <c r="CO45" s="4">
        <v>840.24</v>
      </c>
      <c r="CP45" s="4">
        <v>4148688.29</v>
      </c>
      <c r="CQ45" s="10"/>
      <c r="CR45" s="4">
        <v>-660014.06999999995</v>
      </c>
      <c r="CS45" s="4">
        <v>-91350.06</v>
      </c>
      <c r="CT45" s="4">
        <v>3075977.7</v>
      </c>
      <c r="CU45" s="4">
        <v>314435.40000000002</v>
      </c>
      <c r="CV45" s="4">
        <v>6070.82</v>
      </c>
      <c r="CW45" s="6">
        <v>0</v>
      </c>
      <c r="CX45" s="4">
        <v>840.24</v>
      </c>
      <c r="CY45" s="4">
        <v>4148688.29</v>
      </c>
      <c r="CZ45" s="10"/>
      <c r="DA45" s="4">
        <v>-660014.06999999995</v>
      </c>
      <c r="DB45" s="4">
        <v>-91350.06</v>
      </c>
      <c r="DC45" s="4">
        <v>3075977.7</v>
      </c>
      <c r="DD45" s="4">
        <v>314435.40000000002</v>
      </c>
      <c r="DE45" s="4">
        <v>6070.82</v>
      </c>
      <c r="DF45" s="6">
        <v>0</v>
      </c>
      <c r="DG45" s="4">
        <v>840.24</v>
      </c>
      <c r="DH45" s="4">
        <v>4148688.29</v>
      </c>
      <c r="DI45" s="10"/>
    </row>
    <row r="46" spans="1:113">
      <c r="A46" s="235" t="str">
        <f>INDEX(Map!$A$6:$B$70,MATCH('FY08 Essbase'!C46,Map!$A$6:$A$70,0),2)</f>
        <v>081DIV</v>
      </c>
      <c r="B46" s="17"/>
      <c r="C46" s="3" t="s">
        <v>70</v>
      </c>
      <c r="D46" s="3" t="s">
        <v>28</v>
      </c>
      <c r="E46" s="10"/>
      <c r="F46" s="4">
        <v>-2516935.44</v>
      </c>
      <c r="G46" s="4">
        <v>-348359.55</v>
      </c>
      <c r="H46" s="4">
        <v>17091300.120000001</v>
      </c>
      <c r="I46" s="4">
        <v>2470528.14</v>
      </c>
      <c r="J46" s="4">
        <v>362.51</v>
      </c>
      <c r="K46" s="6">
        <v>0</v>
      </c>
      <c r="L46" s="4">
        <v>50.17</v>
      </c>
      <c r="M46" s="4">
        <v>22427535.930000007</v>
      </c>
      <c r="N46" s="10"/>
      <c r="O46" s="4">
        <v>-2516935.44</v>
      </c>
      <c r="P46" s="4">
        <v>-348359.55</v>
      </c>
      <c r="Q46" s="4">
        <v>17091300.120000001</v>
      </c>
      <c r="R46" s="4">
        <v>2470528.14</v>
      </c>
      <c r="S46" s="4">
        <v>362.51</v>
      </c>
      <c r="T46" s="6">
        <v>0</v>
      </c>
      <c r="U46" s="4">
        <v>50.17</v>
      </c>
      <c r="V46" s="4">
        <v>22427535.930000007</v>
      </c>
      <c r="W46" s="10"/>
      <c r="X46" s="4">
        <v>-2516935.44</v>
      </c>
      <c r="Y46" s="4">
        <v>-348359.55</v>
      </c>
      <c r="Z46" s="4">
        <v>17591942.120000001</v>
      </c>
      <c r="AA46" s="4">
        <v>2513440.14</v>
      </c>
      <c r="AB46" s="4">
        <v>362.51</v>
      </c>
      <c r="AC46" s="6">
        <v>0</v>
      </c>
      <c r="AD46" s="4">
        <v>50.17</v>
      </c>
      <c r="AE46" s="4">
        <v>22971089.930000007</v>
      </c>
      <c r="AF46" s="10"/>
      <c r="AG46" s="4">
        <v>-2516935.44</v>
      </c>
      <c r="AH46" s="4">
        <v>-348359.55</v>
      </c>
      <c r="AI46" s="4">
        <v>17591942.120000001</v>
      </c>
      <c r="AJ46" s="4">
        <v>2513440.14</v>
      </c>
      <c r="AK46" s="4">
        <v>362.51</v>
      </c>
      <c r="AL46" s="6">
        <v>0</v>
      </c>
      <c r="AM46" s="4">
        <v>50.17</v>
      </c>
      <c r="AN46" s="4">
        <v>22971089.930000007</v>
      </c>
      <c r="AO46" s="10"/>
      <c r="AP46" s="4">
        <v>-2516935.44</v>
      </c>
      <c r="AQ46" s="4">
        <v>-348359.55</v>
      </c>
      <c r="AR46" s="4">
        <v>17591942.120000001</v>
      </c>
      <c r="AS46" s="4">
        <v>2513440.14</v>
      </c>
      <c r="AT46" s="4">
        <v>362.51</v>
      </c>
      <c r="AU46" s="6">
        <v>0</v>
      </c>
      <c r="AV46" s="4">
        <v>50.17</v>
      </c>
      <c r="AW46" s="4">
        <v>22971089.930000007</v>
      </c>
      <c r="AX46" s="10"/>
      <c r="AY46" s="4">
        <v>-2516935.44</v>
      </c>
      <c r="AZ46" s="4">
        <v>-348359.55</v>
      </c>
      <c r="BA46" s="4">
        <v>17091300.120000001</v>
      </c>
      <c r="BB46" s="4">
        <v>2470528.14</v>
      </c>
      <c r="BC46" s="4">
        <v>362.51</v>
      </c>
      <c r="BD46" s="6">
        <v>0</v>
      </c>
      <c r="BE46" s="4">
        <v>50.17</v>
      </c>
      <c r="BF46" s="4">
        <v>22427535.930000007</v>
      </c>
      <c r="BG46" s="10"/>
      <c r="BH46" s="4">
        <v>-2516935.44</v>
      </c>
      <c r="BI46" s="4">
        <v>-348359.55</v>
      </c>
      <c r="BJ46" s="4">
        <v>17091300.120000001</v>
      </c>
      <c r="BK46" s="4">
        <v>2470528.14</v>
      </c>
      <c r="BL46" s="4">
        <v>362.51</v>
      </c>
      <c r="BM46" s="6">
        <v>0</v>
      </c>
      <c r="BN46" s="4">
        <v>50.17</v>
      </c>
      <c r="BO46" s="4">
        <v>22427535.930000007</v>
      </c>
      <c r="BP46" s="10"/>
      <c r="BQ46" s="4">
        <v>-2516935.44</v>
      </c>
      <c r="BR46" s="4">
        <v>-348359.55</v>
      </c>
      <c r="BS46" s="4">
        <v>17091300.120000001</v>
      </c>
      <c r="BT46" s="4">
        <v>2470528.14</v>
      </c>
      <c r="BU46" s="4">
        <v>362.51</v>
      </c>
      <c r="BV46" s="6">
        <v>0</v>
      </c>
      <c r="BW46" s="4">
        <v>50.17</v>
      </c>
      <c r="BX46" s="4">
        <v>22427535.930000007</v>
      </c>
      <c r="BY46" s="10"/>
      <c r="BZ46" s="4">
        <v>-2516935.44</v>
      </c>
      <c r="CA46" s="4">
        <v>-348359.55</v>
      </c>
      <c r="CB46" s="4">
        <v>17091300.120000001</v>
      </c>
      <c r="CC46" s="4">
        <v>2470528.14</v>
      </c>
      <c r="CD46" s="4">
        <v>362.51</v>
      </c>
      <c r="CE46" s="6">
        <v>0</v>
      </c>
      <c r="CF46" s="4">
        <v>50.17</v>
      </c>
      <c r="CG46" s="4">
        <v>22427535.930000007</v>
      </c>
      <c r="CH46" s="10"/>
      <c r="CI46" s="4">
        <v>-2516935.44</v>
      </c>
      <c r="CJ46" s="4">
        <v>-348359.55</v>
      </c>
      <c r="CK46" s="4">
        <v>17091300.120000001</v>
      </c>
      <c r="CL46" s="4">
        <v>2470528.14</v>
      </c>
      <c r="CM46" s="4">
        <v>362.51</v>
      </c>
      <c r="CN46" s="6">
        <v>0</v>
      </c>
      <c r="CO46" s="4">
        <v>50.17</v>
      </c>
      <c r="CP46" s="4">
        <v>22427535.930000007</v>
      </c>
      <c r="CQ46" s="10"/>
      <c r="CR46" s="4">
        <v>-2516935.44</v>
      </c>
      <c r="CS46" s="4">
        <v>-348359.55</v>
      </c>
      <c r="CT46" s="4">
        <v>17091300.120000001</v>
      </c>
      <c r="CU46" s="4">
        <v>2470528.14</v>
      </c>
      <c r="CV46" s="4">
        <v>362.51</v>
      </c>
      <c r="CW46" s="6">
        <v>0</v>
      </c>
      <c r="CX46" s="4">
        <v>50.17</v>
      </c>
      <c r="CY46" s="4">
        <v>22427535.930000007</v>
      </c>
      <c r="CZ46" s="10"/>
      <c r="DA46" s="4">
        <v>725453.89</v>
      </c>
      <c r="DB46" s="4">
        <v>100407.34</v>
      </c>
      <c r="DC46" s="4">
        <v>19117372.050000001</v>
      </c>
      <c r="DD46" s="4">
        <v>2750916.75</v>
      </c>
      <c r="DE46" s="4">
        <v>1539047.66</v>
      </c>
      <c r="DF46" s="6">
        <v>0</v>
      </c>
      <c r="DG46" s="4">
        <v>213013.79</v>
      </c>
      <c r="DH46" s="4">
        <v>22794489.02</v>
      </c>
      <c r="DI46" s="10"/>
    </row>
    <row r="47" spans="1:113">
      <c r="A47" s="235" t="e">
        <f>INDEX(Map!$A$6:$B$70,MATCH('FY08 Essbase'!C47,Map!$A$6:$A$70,0),2)</f>
        <v>#N/A</v>
      </c>
      <c r="B47" s="17"/>
      <c r="C47" s="3" t="s">
        <v>736</v>
      </c>
      <c r="D47" s="3" t="s">
        <v>805</v>
      </c>
      <c r="E47" s="10"/>
      <c r="F47" s="6">
        <v>0</v>
      </c>
      <c r="G47" s="6">
        <v>0</v>
      </c>
      <c r="H47" s="4">
        <v>16569</v>
      </c>
      <c r="I47" s="4">
        <v>8639</v>
      </c>
      <c r="J47" s="6">
        <v>0</v>
      </c>
      <c r="K47" s="6">
        <v>0</v>
      </c>
      <c r="L47" s="6">
        <v>0</v>
      </c>
      <c r="M47" s="4">
        <v>25208</v>
      </c>
      <c r="N47" s="10"/>
      <c r="O47" s="6">
        <v>0</v>
      </c>
      <c r="P47" s="6">
        <v>0</v>
      </c>
      <c r="Q47" s="4">
        <v>16569</v>
      </c>
      <c r="R47" s="4">
        <v>8639</v>
      </c>
      <c r="S47" s="6">
        <v>0</v>
      </c>
      <c r="T47" s="6">
        <v>0</v>
      </c>
      <c r="U47" s="6">
        <v>0</v>
      </c>
      <c r="V47" s="4">
        <v>25208</v>
      </c>
      <c r="W47" s="10"/>
      <c r="X47" s="6">
        <v>0</v>
      </c>
      <c r="Y47" s="6">
        <v>0</v>
      </c>
      <c r="Z47" s="4">
        <v>53867</v>
      </c>
      <c r="AA47" s="4">
        <v>11836</v>
      </c>
      <c r="AB47" s="6">
        <v>0</v>
      </c>
      <c r="AC47" s="6">
        <v>0</v>
      </c>
      <c r="AD47" s="6">
        <v>0</v>
      </c>
      <c r="AE47" s="4">
        <v>65703</v>
      </c>
      <c r="AF47" s="10"/>
      <c r="AG47" s="6">
        <v>0</v>
      </c>
      <c r="AH47" s="6">
        <v>0</v>
      </c>
      <c r="AI47" s="4">
        <v>53867</v>
      </c>
      <c r="AJ47" s="4">
        <v>11836</v>
      </c>
      <c r="AK47" s="6">
        <v>0</v>
      </c>
      <c r="AL47" s="6">
        <v>0</v>
      </c>
      <c r="AM47" s="6">
        <v>0</v>
      </c>
      <c r="AN47" s="4">
        <v>65703</v>
      </c>
      <c r="AO47" s="10"/>
      <c r="AP47" s="6">
        <v>0</v>
      </c>
      <c r="AQ47" s="6">
        <v>0</v>
      </c>
      <c r="AR47" s="4">
        <v>53867</v>
      </c>
      <c r="AS47" s="4">
        <v>11836</v>
      </c>
      <c r="AT47" s="6">
        <v>0</v>
      </c>
      <c r="AU47" s="6">
        <v>0</v>
      </c>
      <c r="AV47" s="6">
        <v>0</v>
      </c>
      <c r="AW47" s="4">
        <v>65703</v>
      </c>
      <c r="AX47" s="10"/>
      <c r="AY47" s="6">
        <v>0</v>
      </c>
      <c r="AZ47" s="6">
        <v>0</v>
      </c>
      <c r="BA47" s="4">
        <v>16569</v>
      </c>
      <c r="BB47" s="4">
        <v>8639</v>
      </c>
      <c r="BC47" s="6">
        <v>0</v>
      </c>
      <c r="BD47" s="6">
        <v>0</v>
      </c>
      <c r="BE47" s="6">
        <v>0</v>
      </c>
      <c r="BF47" s="4">
        <v>25208</v>
      </c>
      <c r="BG47" s="10"/>
      <c r="BH47" s="6">
        <v>0</v>
      </c>
      <c r="BI47" s="6">
        <v>0</v>
      </c>
      <c r="BJ47" s="4">
        <v>16569</v>
      </c>
      <c r="BK47" s="4">
        <v>8639</v>
      </c>
      <c r="BL47" s="6">
        <v>0</v>
      </c>
      <c r="BM47" s="6">
        <v>0</v>
      </c>
      <c r="BN47" s="6">
        <v>0</v>
      </c>
      <c r="BO47" s="4">
        <v>25208</v>
      </c>
      <c r="BP47" s="10"/>
      <c r="BQ47" s="6">
        <v>0</v>
      </c>
      <c r="BR47" s="6">
        <v>0</v>
      </c>
      <c r="BS47" s="4">
        <v>16569</v>
      </c>
      <c r="BT47" s="4">
        <v>8639</v>
      </c>
      <c r="BU47" s="6">
        <v>0</v>
      </c>
      <c r="BV47" s="6">
        <v>0</v>
      </c>
      <c r="BW47" s="6">
        <v>0</v>
      </c>
      <c r="BX47" s="4">
        <v>25208</v>
      </c>
      <c r="BY47" s="10"/>
      <c r="BZ47" s="6">
        <v>0</v>
      </c>
      <c r="CA47" s="6">
        <v>0</v>
      </c>
      <c r="CB47" s="4">
        <v>16569</v>
      </c>
      <c r="CC47" s="4">
        <v>8639</v>
      </c>
      <c r="CD47" s="6">
        <v>0</v>
      </c>
      <c r="CE47" s="6">
        <v>0</v>
      </c>
      <c r="CF47" s="6">
        <v>0</v>
      </c>
      <c r="CG47" s="4">
        <v>25208</v>
      </c>
      <c r="CH47" s="10"/>
      <c r="CI47" s="6">
        <v>0</v>
      </c>
      <c r="CJ47" s="6">
        <v>0</v>
      </c>
      <c r="CK47" s="4">
        <v>16569</v>
      </c>
      <c r="CL47" s="4">
        <v>8639</v>
      </c>
      <c r="CM47" s="6">
        <v>0</v>
      </c>
      <c r="CN47" s="6">
        <v>0</v>
      </c>
      <c r="CO47" s="6">
        <v>0</v>
      </c>
      <c r="CP47" s="4">
        <v>25208</v>
      </c>
      <c r="CQ47" s="10"/>
      <c r="CR47" s="6">
        <v>0</v>
      </c>
      <c r="CS47" s="6">
        <v>0</v>
      </c>
      <c r="CT47" s="4">
        <v>16569</v>
      </c>
      <c r="CU47" s="4">
        <v>8639</v>
      </c>
      <c r="CV47" s="6">
        <v>0</v>
      </c>
      <c r="CW47" s="6">
        <v>0</v>
      </c>
      <c r="CX47" s="6">
        <v>0</v>
      </c>
      <c r="CY47" s="4">
        <v>25208</v>
      </c>
      <c r="CZ47" s="10"/>
      <c r="DA47" s="6">
        <v>0</v>
      </c>
      <c r="DB47" s="6">
        <v>0</v>
      </c>
      <c r="DC47" s="4">
        <v>16569</v>
      </c>
      <c r="DD47" s="4">
        <v>8639</v>
      </c>
      <c r="DE47" s="6">
        <v>0</v>
      </c>
      <c r="DF47" s="6">
        <v>0</v>
      </c>
      <c r="DG47" s="6">
        <v>0</v>
      </c>
      <c r="DH47" s="4">
        <v>25208</v>
      </c>
      <c r="DI47" s="10"/>
    </row>
    <row r="48" spans="1:113">
      <c r="A48" s="235" t="str">
        <f>INDEX(Map!$A$6:$B$70,MATCH('FY08 Essbase'!C48,Map!$A$6:$A$70,0),2)</f>
        <v>091DIV</v>
      </c>
      <c r="B48" s="17"/>
      <c r="C48" s="3" t="s">
        <v>93</v>
      </c>
      <c r="D48" s="3" t="s">
        <v>51</v>
      </c>
      <c r="E48" s="10"/>
      <c r="F48" s="4">
        <v>8450681.0800000001</v>
      </c>
      <c r="G48" s="4">
        <v>1169626.92</v>
      </c>
      <c r="H48" s="4">
        <v>2543875.44</v>
      </c>
      <c r="I48" s="4">
        <v>352088.22</v>
      </c>
      <c r="J48" s="4">
        <v>2172024.25</v>
      </c>
      <c r="K48" s="6">
        <v>0</v>
      </c>
      <c r="L48" s="4">
        <v>300621.69</v>
      </c>
      <c r="M48" s="4">
        <v>-4251698.3999999994</v>
      </c>
      <c r="N48" s="10"/>
      <c r="O48" s="4">
        <v>8450681.0800000001</v>
      </c>
      <c r="P48" s="4">
        <v>1169626.92</v>
      </c>
      <c r="Q48" s="4">
        <v>2543875.44</v>
      </c>
      <c r="R48" s="4">
        <v>352088.22</v>
      </c>
      <c r="S48" s="4">
        <v>2172024.25</v>
      </c>
      <c r="T48" s="6">
        <v>0</v>
      </c>
      <c r="U48" s="4">
        <v>300621.69</v>
      </c>
      <c r="V48" s="4">
        <v>-4251698.3999999994</v>
      </c>
      <c r="W48" s="10"/>
      <c r="X48" s="4">
        <v>8450681.0800000001</v>
      </c>
      <c r="Y48" s="4">
        <v>1169626.92</v>
      </c>
      <c r="Z48" s="4">
        <v>2529396.5299999998</v>
      </c>
      <c r="AA48" s="4">
        <v>350086.53</v>
      </c>
      <c r="AB48" s="4">
        <v>2172024.25</v>
      </c>
      <c r="AC48" s="6">
        <v>0</v>
      </c>
      <c r="AD48" s="4">
        <v>300621.69</v>
      </c>
      <c r="AE48" s="4">
        <v>-4268179</v>
      </c>
      <c r="AF48" s="10"/>
      <c r="AG48" s="4">
        <v>8450681.0800000001</v>
      </c>
      <c r="AH48" s="4">
        <v>1169626.92</v>
      </c>
      <c r="AI48" s="4">
        <v>2529396.5299999998</v>
      </c>
      <c r="AJ48" s="4">
        <v>350086.53</v>
      </c>
      <c r="AK48" s="4">
        <v>2172024.25</v>
      </c>
      <c r="AL48" s="6">
        <v>0</v>
      </c>
      <c r="AM48" s="4">
        <v>300621.69</v>
      </c>
      <c r="AN48" s="4">
        <v>-4268179</v>
      </c>
      <c r="AO48" s="10"/>
      <c r="AP48" s="4">
        <v>8450681.0800000001</v>
      </c>
      <c r="AQ48" s="4">
        <v>1169626.92</v>
      </c>
      <c r="AR48" s="4">
        <v>2529396.5299999998</v>
      </c>
      <c r="AS48" s="4">
        <v>350086.53</v>
      </c>
      <c r="AT48" s="4">
        <v>2172024.25</v>
      </c>
      <c r="AU48" s="6">
        <v>0</v>
      </c>
      <c r="AV48" s="4">
        <v>300621.69</v>
      </c>
      <c r="AW48" s="4">
        <v>-4268179</v>
      </c>
      <c r="AX48" s="10"/>
      <c r="AY48" s="4">
        <v>8450681.0800000001</v>
      </c>
      <c r="AZ48" s="4">
        <v>1169626.92</v>
      </c>
      <c r="BA48" s="4">
        <v>15054412.529999999</v>
      </c>
      <c r="BB48" s="4">
        <v>1423659.53</v>
      </c>
      <c r="BC48" s="4">
        <v>2172024.25</v>
      </c>
      <c r="BD48" s="6">
        <v>0</v>
      </c>
      <c r="BE48" s="4">
        <v>300621.69</v>
      </c>
      <c r="BF48" s="4">
        <v>9330409.9999999981</v>
      </c>
      <c r="BG48" s="10"/>
      <c r="BH48" s="4">
        <v>8450681.0800000001</v>
      </c>
      <c r="BI48" s="4">
        <v>1169626.92</v>
      </c>
      <c r="BJ48" s="4">
        <v>15054412.529999999</v>
      </c>
      <c r="BK48" s="4">
        <v>1423659.53</v>
      </c>
      <c r="BL48" s="4">
        <v>2172024.25</v>
      </c>
      <c r="BM48" s="6">
        <v>0</v>
      </c>
      <c r="BN48" s="4">
        <v>300621.69</v>
      </c>
      <c r="BO48" s="4">
        <v>9330409.9999999981</v>
      </c>
      <c r="BP48" s="10"/>
      <c r="BQ48" s="4">
        <v>8450681.0800000001</v>
      </c>
      <c r="BR48" s="4">
        <v>1169626.92</v>
      </c>
      <c r="BS48" s="4">
        <v>15054412.529999999</v>
      </c>
      <c r="BT48" s="4">
        <v>1423659.53</v>
      </c>
      <c r="BU48" s="4">
        <v>2172024.25</v>
      </c>
      <c r="BV48" s="6">
        <v>0</v>
      </c>
      <c r="BW48" s="4">
        <v>300621.69</v>
      </c>
      <c r="BX48" s="4">
        <v>9330409.9999999981</v>
      </c>
      <c r="BY48" s="10"/>
      <c r="BZ48" s="4">
        <v>8450681.0800000001</v>
      </c>
      <c r="CA48" s="4">
        <v>1169626.92</v>
      </c>
      <c r="CB48" s="4">
        <v>13674782.529999999</v>
      </c>
      <c r="CC48" s="4">
        <v>1305405.53</v>
      </c>
      <c r="CD48" s="4">
        <v>2172024.25</v>
      </c>
      <c r="CE48" s="6">
        <v>0</v>
      </c>
      <c r="CF48" s="4">
        <v>300621.69</v>
      </c>
      <c r="CG48" s="4">
        <v>7832525.9999999991</v>
      </c>
      <c r="CH48" s="10"/>
      <c r="CI48" s="4">
        <v>8450681.0800000001</v>
      </c>
      <c r="CJ48" s="4">
        <v>1169626.92</v>
      </c>
      <c r="CK48" s="4">
        <v>13674782.529999999</v>
      </c>
      <c r="CL48" s="4">
        <v>1305405.53</v>
      </c>
      <c r="CM48" s="4">
        <v>2172024.25</v>
      </c>
      <c r="CN48" s="6">
        <v>0</v>
      </c>
      <c r="CO48" s="4">
        <v>300621.69</v>
      </c>
      <c r="CP48" s="4">
        <v>7832525.9999999991</v>
      </c>
      <c r="CQ48" s="10"/>
      <c r="CR48" s="4">
        <v>8450681.0800000001</v>
      </c>
      <c r="CS48" s="4">
        <v>1169626.92</v>
      </c>
      <c r="CT48" s="4">
        <v>13674782.529999999</v>
      </c>
      <c r="CU48" s="4">
        <v>1305405.53</v>
      </c>
      <c r="CV48" s="4">
        <v>2172024.25</v>
      </c>
      <c r="CW48" s="6">
        <v>0</v>
      </c>
      <c r="CX48" s="4">
        <v>300621.69</v>
      </c>
      <c r="CY48" s="4">
        <v>7832525.9999999991</v>
      </c>
      <c r="CZ48" s="10"/>
      <c r="DA48" s="4">
        <v>10730880.74</v>
      </c>
      <c r="DB48" s="4">
        <v>1995545.78</v>
      </c>
      <c r="DC48" s="4">
        <v>3845838.72</v>
      </c>
      <c r="DD48" s="4">
        <v>-3659329.3</v>
      </c>
      <c r="DE48" s="4">
        <v>2103303.84</v>
      </c>
      <c r="DF48" s="6">
        <v>0</v>
      </c>
      <c r="DG48" s="4">
        <v>291110.36</v>
      </c>
      <c r="DH48" s="4">
        <v>-10145502.9</v>
      </c>
      <c r="DI48" s="10"/>
    </row>
    <row r="49" spans="1:113">
      <c r="A49" s="235" t="str">
        <f>INDEX(Map!$A$6:$B$70,MATCH('FY08 Essbase'!C49,Map!$A$6:$A$70,0),2)</f>
        <v>092DIV</v>
      </c>
      <c r="B49" s="17"/>
      <c r="C49" s="3" t="s">
        <v>94</v>
      </c>
      <c r="D49" s="3" t="s">
        <v>52</v>
      </c>
      <c r="E49" s="10"/>
      <c r="F49" s="5">
        <v>-419345.93</v>
      </c>
      <c r="G49" s="5">
        <v>-58040.09</v>
      </c>
      <c r="H49" s="5">
        <v>4953899.76</v>
      </c>
      <c r="I49" s="5">
        <v>685650.6</v>
      </c>
      <c r="J49" s="5">
        <v>798.78</v>
      </c>
      <c r="K49" s="6">
        <v>0</v>
      </c>
      <c r="L49" s="5">
        <v>110.56</v>
      </c>
      <c r="M49" s="4">
        <v>6117845.7199999988</v>
      </c>
      <c r="N49" s="10"/>
      <c r="O49" s="5">
        <v>-419345.93</v>
      </c>
      <c r="P49" s="5">
        <v>-58040.09</v>
      </c>
      <c r="Q49" s="5">
        <v>4953899.76</v>
      </c>
      <c r="R49" s="5">
        <v>685650.6</v>
      </c>
      <c r="S49" s="5">
        <v>798.78</v>
      </c>
      <c r="T49" s="6">
        <v>0</v>
      </c>
      <c r="U49" s="5">
        <v>110.56</v>
      </c>
      <c r="V49" s="4">
        <v>6117845.7199999988</v>
      </c>
      <c r="W49" s="10"/>
      <c r="X49" s="5">
        <v>-419345.93</v>
      </c>
      <c r="Y49" s="5">
        <v>-58040.09</v>
      </c>
      <c r="Z49" s="5">
        <v>4896924.25</v>
      </c>
      <c r="AA49" s="5">
        <v>670467.05000000005</v>
      </c>
      <c r="AB49" s="5">
        <v>798.78</v>
      </c>
      <c r="AC49" s="6">
        <v>0</v>
      </c>
      <c r="AD49" s="5">
        <v>110.56</v>
      </c>
      <c r="AE49" s="4">
        <v>6045686.6599999992</v>
      </c>
      <c r="AF49" s="10"/>
      <c r="AG49" s="5">
        <v>-419345.93</v>
      </c>
      <c r="AH49" s="5">
        <v>-58040.09</v>
      </c>
      <c r="AI49" s="5">
        <v>4896924.25</v>
      </c>
      <c r="AJ49" s="5">
        <v>670467.05000000005</v>
      </c>
      <c r="AK49" s="5">
        <v>798.78</v>
      </c>
      <c r="AL49" s="6">
        <v>0</v>
      </c>
      <c r="AM49" s="5">
        <v>110.56</v>
      </c>
      <c r="AN49" s="4">
        <v>6045686.6599999992</v>
      </c>
      <c r="AO49" s="10"/>
      <c r="AP49" s="5">
        <v>-419345.93</v>
      </c>
      <c r="AQ49" s="5">
        <v>-58040.09</v>
      </c>
      <c r="AR49" s="5">
        <v>4896924.25</v>
      </c>
      <c r="AS49" s="5">
        <v>670467.05000000005</v>
      </c>
      <c r="AT49" s="5">
        <v>798.78</v>
      </c>
      <c r="AU49" s="6">
        <v>0</v>
      </c>
      <c r="AV49" s="5">
        <v>110.56</v>
      </c>
      <c r="AW49" s="4">
        <v>6045686.6599999992</v>
      </c>
      <c r="AX49" s="10"/>
      <c r="AY49" s="5">
        <v>-419345.93</v>
      </c>
      <c r="AZ49" s="5">
        <v>-58040.09</v>
      </c>
      <c r="BA49" s="5">
        <v>4757836.25</v>
      </c>
      <c r="BB49" s="5">
        <v>658545.05000000005</v>
      </c>
      <c r="BC49" s="5">
        <v>798.78</v>
      </c>
      <c r="BD49" s="6">
        <v>0</v>
      </c>
      <c r="BE49" s="5">
        <v>110.56</v>
      </c>
      <c r="BF49" s="4">
        <v>5894676.6599999992</v>
      </c>
      <c r="BG49" s="10"/>
      <c r="BH49" s="5">
        <v>-419345.93</v>
      </c>
      <c r="BI49" s="5">
        <v>-58040.09</v>
      </c>
      <c r="BJ49" s="5">
        <v>4757836.25</v>
      </c>
      <c r="BK49" s="5">
        <v>658545.05000000005</v>
      </c>
      <c r="BL49" s="5">
        <v>798.78</v>
      </c>
      <c r="BM49" s="6">
        <v>0</v>
      </c>
      <c r="BN49" s="5">
        <v>110.56</v>
      </c>
      <c r="BO49" s="4">
        <v>5894676.6599999992</v>
      </c>
      <c r="BP49" s="10"/>
      <c r="BQ49" s="5">
        <v>-419345.93</v>
      </c>
      <c r="BR49" s="5">
        <v>-58040.09</v>
      </c>
      <c r="BS49" s="5">
        <v>4757836.25</v>
      </c>
      <c r="BT49" s="5">
        <v>658545.05000000005</v>
      </c>
      <c r="BU49" s="5">
        <v>798.78</v>
      </c>
      <c r="BV49" s="6">
        <v>0</v>
      </c>
      <c r="BW49" s="5">
        <v>110.56</v>
      </c>
      <c r="BX49" s="4">
        <v>5894676.6599999992</v>
      </c>
      <c r="BY49" s="10"/>
      <c r="BZ49" s="5">
        <v>-419345.93</v>
      </c>
      <c r="CA49" s="5">
        <v>-58040.09</v>
      </c>
      <c r="CB49" s="5">
        <v>4757836.25</v>
      </c>
      <c r="CC49" s="5">
        <v>658545.05000000005</v>
      </c>
      <c r="CD49" s="5">
        <v>798.78</v>
      </c>
      <c r="CE49" s="6">
        <v>0</v>
      </c>
      <c r="CF49" s="5">
        <v>110.56</v>
      </c>
      <c r="CG49" s="4">
        <v>5894676.6599999992</v>
      </c>
      <c r="CH49" s="10"/>
      <c r="CI49" s="5">
        <v>-419345.93</v>
      </c>
      <c r="CJ49" s="5">
        <v>-58040.09</v>
      </c>
      <c r="CK49" s="5">
        <v>4757836.25</v>
      </c>
      <c r="CL49" s="5">
        <v>658545.05000000005</v>
      </c>
      <c r="CM49" s="5">
        <v>798.78</v>
      </c>
      <c r="CN49" s="6">
        <v>0</v>
      </c>
      <c r="CO49" s="5">
        <v>110.56</v>
      </c>
      <c r="CP49" s="4">
        <v>5894676.6599999992</v>
      </c>
      <c r="CQ49" s="10"/>
      <c r="CR49" s="5">
        <v>-419345.93</v>
      </c>
      <c r="CS49" s="5">
        <v>-58040.09</v>
      </c>
      <c r="CT49" s="5">
        <v>4757836.25</v>
      </c>
      <c r="CU49" s="5">
        <v>658545.05000000005</v>
      </c>
      <c r="CV49" s="5">
        <v>798.78</v>
      </c>
      <c r="CW49" s="6">
        <v>0</v>
      </c>
      <c r="CX49" s="5">
        <v>110.56</v>
      </c>
      <c r="CY49" s="4">
        <v>5894676.6599999992</v>
      </c>
      <c r="CZ49" s="10"/>
      <c r="DA49" s="5">
        <v>-345547.76</v>
      </c>
      <c r="DB49" s="5">
        <v>-47825.96</v>
      </c>
      <c r="DC49" s="5">
        <v>4987906.6399999997</v>
      </c>
      <c r="DD49" s="5">
        <v>690357.36</v>
      </c>
      <c r="DE49" s="6">
        <v>0</v>
      </c>
      <c r="DF49" s="6">
        <v>0</v>
      </c>
      <c r="DG49" s="6">
        <v>0</v>
      </c>
      <c r="DH49" s="4">
        <v>6071637.7199999997</v>
      </c>
      <c r="DI49" s="10"/>
    </row>
    <row r="50" spans="1:113">
      <c r="A50" s="235" t="str">
        <f>INDEX(Map!$A$6:$B$70,MATCH('FY08 Essbase'!C50,Map!$A$6:$A$70,0),2)</f>
        <v>093DIV</v>
      </c>
      <c r="B50" s="17"/>
      <c r="C50" s="3" t="s">
        <v>91</v>
      </c>
      <c r="D50" s="3" t="s">
        <v>49</v>
      </c>
      <c r="E50" s="10"/>
      <c r="F50" s="4">
        <v>2000493.44</v>
      </c>
      <c r="G50" s="4">
        <v>276880.76</v>
      </c>
      <c r="H50" s="4">
        <v>26695576.219999999</v>
      </c>
      <c r="I50" s="4">
        <v>3694834.1</v>
      </c>
      <c r="J50" s="4">
        <v>4458463.79</v>
      </c>
      <c r="K50" s="6">
        <v>0</v>
      </c>
      <c r="L50" s="4">
        <v>617079.17000000004</v>
      </c>
      <c r="M50" s="4">
        <v>33188579.079999998</v>
      </c>
      <c r="N50" s="10"/>
      <c r="O50" s="4">
        <v>2000493.44</v>
      </c>
      <c r="P50" s="4">
        <v>276880.76</v>
      </c>
      <c r="Q50" s="4">
        <v>26695576.219999999</v>
      </c>
      <c r="R50" s="4">
        <v>3694834.1</v>
      </c>
      <c r="S50" s="4">
        <v>4458463.79</v>
      </c>
      <c r="T50" s="6">
        <v>0</v>
      </c>
      <c r="U50" s="4">
        <v>617079.17000000004</v>
      </c>
      <c r="V50" s="4">
        <v>33188579.079999998</v>
      </c>
      <c r="W50" s="10"/>
      <c r="X50" s="4">
        <v>2000493.44</v>
      </c>
      <c r="Y50" s="4">
        <v>276880.76</v>
      </c>
      <c r="Z50" s="4">
        <v>27005158.469999999</v>
      </c>
      <c r="AA50" s="4">
        <v>3704608.25</v>
      </c>
      <c r="AB50" s="4">
        <v>4458463.79</v>
      </c>
      <c r="AC50" s="6">
        <v>0</v>
      </c>
      <c r="AD50" s="4">
        <v>617079.17000000004</v>
      </c>
      <c r="AE50" s="4">
        <v>33507935.479999997</v>
      </c>
      <c r="AF50" s="10"/>
      <c r="AG50" s="4">
        <v>2000493.44</v>
      </c>
      <c r="AH50" s="4">
        <v>276880.76</v>
      </c>
      <c r="AI50" s="4">
        <v>27005158.469999999</v>
      </c>
      <c r="AJ50" s="4">
        <v>3704608.25</v>
      </c>
      <c r="AK50" s="4">
        <v>4458463.79</v>
      </c>
      <c r="AL50" s="6">
        <v>0</v>
      </c>
      <c r="AM50" s="4">
        <v>617079.17000000004</v>
      </c>
      <c r="AN50" s="4">
        <v>33507935.479999997</v>
      </c>
      <c r="AO50" s="10"/>
      <c r="AP50" s="4">
        <v>2000493.44</v>
      </c>
      <c r="AQ50" s="4">
        <v>276880.76</v>
      </c>
      <c r="AR50" s="4">
        <v>27005158.469999999</v>
      </c>
      <c r="AS50" s="4">
        <v>3704608.25</v>
      </c>
      <c r="AT50" s="4">
        <v>4458463.79</v>
      </c>
      <c r="AU50" s="6">
        <v>0</v>
      </c>
      <c r="AV50" s="4">
        <v>617079.17000000004</v>
      </c>
      <c r="AW50" s="4">
        <v>33507935.479999997</v>
      </c>
      <c r="AX50" s="10"/>
      <c r="AY50" s="4">
        <v>2000493.44</v>
      </c>
      <c r="AZ50" s="4">
        <v>276880.76</v>
      </c>
      <c r="BA50" s="4">
        <v>26376529.469999999</v>
      </c>
      <c r="BB50" s="4">
        <v>3650726.25</v>
      </c>
      <c r="BC50" s="4">
        <v>4458463.79</v>
      </c>
      <c r="BD50" s="6">
        <v>0</v>
      </c>
      <c r="BE50" s="4">
        <v>617079.17000000004</v>
      </c>
      <c r="BF50" s="4">
        <v>32825424.479999997</v>
      </c>
      <c r="BG50" s="10"/>
      <c r="BH50" s="4">
        <v>2000493.44</v>
      </c>
      <c r="BI50" s="4">
        <v>276880.76</v>
      </c>
      <c r="BJ50" s="4">
        <v>26376529.469999999</v>
      </c>
      <c r="BK50" s="4">
        <v>3650726.25</v>
      </c>
      <c r="BL50" s="4">
        <v>4458463.79</v>
      </c>
      <c r="BM50" s="6">
        <v>0</v>
      </c>
      <c r="BN50" s="4">
        <v>617079.17000000004</v>
      </c>
      <c r="BO50" s="4">
        <v>32825424.479999997</v>
      </c>
      <c r="BP50" s="10"/>
      <c r="BQ50" s="4">
        <v>2000493.44</v>
      </c>
      <c r="BR50" s="4">
        <v>276880.76</v>
      </c>
      <c r="BS50" s="4">
        <v>26376529.469999999</v>
      </c>
      <c r="BT50" s="4">
        <v>3650726.25</v>
      </c>
      <c r="BU50" s="4">
        <v>4458463.79</v>
      </c>
      <c r="BV50" s="6">
        <v>0</v>
      </c>
      <c r="BW50" s="4">
        <v>617079.17000000004</v>
      </c>
      <c r="BX50" s="4">
        <v>32825424.479999997</v>
      </c>
      <c r="BY50" s="10"/>
      <c r="BZ50" s="4">
        <v>2000493.44</v>
      </c>
      <c r="CA50" s="4">
        <v>276880.76</v>
      </c>
      <c r="CB50" s="4">
        <v>26376529.469999999</v>
      </c>
      <c r="CC50" s="4">
        <v>3650726.25</v>
      </c>
      <c r="CD50" s="4">
        <v>4458463.79</v>
      </c>
      <c r="CE50" s="6">
        <v>0</v>
      </c>
      <c r="CF50" s="4">
        <v>617079.17000000004</v>
      </c>
      <c r="CG50" s="4">
        <v>32825424.479999997</v>
      </c>
      <c r="CH50" s="10"/>
      <c r="CI50" s="4">
        <v>2000493.44</v>
      </c>
      <c r="CJ50" s="4">
        <v>276880.76</v>
      </c>
      <c r="CK50" s="4">
        <v>26376529.469999999</v>
      </c>
      <c r="CL50" s="4">
        <v>3650726.25</v>
      </c>
      <c r="CM50" s="4">
        <v>4458463.79</v>
      </c>
      <c r="CN50" s="6">
        <v>0</v>
      </c>
      <c r="CO50" s="4">
        <v>617079.17000000004</v>
      </c>
      <c r="CP50" s="4">
        <v>32825424.479999997</v>
      </c>
      <c r="CQ50" s="10"/>
      <c r="CR50" s="4">
        <v>2000493.44</v>
      </c>
      <c r="CS50" s="4">
        <v>276880.76</v>
      </c>
      <c r="CT50" s="4">
        <v>26376529.469999999</v>
      </c>
      <c r="CU50" s="4">
        <v>3650726.25</v>
      </c>
      <c r="CV50" s="4">
        <v>4458463.79</v>
      </c>
      <c r="CW50" s="6">
        <v>0</v>
      </c>
      <c r="CX50" s="4">
        <v>617079.17000000004</v>
      </c>
      <c r="CY50" s="4">
        <v>32825424.479999997</v>
      </c>
      <c r="CZ50" s="10"/>
      <c r="DA50" s="4">
        <v>-376861.87</v>
      </c>
      <c r="DB50" s="4">
        <v>-52160.03</v>
      </c>
      <c r="DC50" s="4">
        <v>29896280.609999999</v>
      </c>
      <c r="DD50" s="4">
        <v>4137831.53</v>
      </c>
      <c r="DE50" s="4">
        <v>1069594.67</v>
      </c>
      <c r="DF50" s="6">
        <v>0</v>
      </c>
      <c r="DG50" s="4">
        <v>148038.57</v>
      </c>
      <c r="DH50" s="4">
        <v>35680767.280000001</v>
      </c>
      <c r="DI50" s="10"/>
    </row>
    <row r="51" spans="1:113">
      <c r="A51" s="235" t="str">
        <f>INDEX(Map!$A$6:$B$70,MATCH('FY08 Essbase'!C51,Map!$A$6:$A$70,0),2)</f>
        <v>095DIV</v>
      </c>
      <c r="B51" s="17"/>
      <c r="C51" s="3" t="s">
        <v>99</v>
      </c>
      <c r="D51" s="3" t="s">
        <v>57</v>
      </c>
      <c r="E51" s="10"/>
      <c r="F51" s="4">
        <v>-865906.24</v>
      </c>
      <c r="G51" s="4">
        <v>-119846.82</v>
      </c>
      <c r="H51" s="4">
        <v>11846384.42</v>
      </c>
      <c r="I51" s="4">
        <v>1639613.42</v>
      </c>
      <c r="J51" s="4">
        <v>-46721.99</v>
      </c>
      <c r="K51" s="6">
        <v>0</v>
      </c>
      <c r="L51" s="4">
        <v>-6466.61</v>
      </c>
      <c r="M51" s="4">
        <v>14418562.300000001</v>
      </c>
      <c r="N51" s="10"/>
      <c r="O51" s="4">
        <v>-865906.24</v>
      </c>
      <c r="P51" s="4">
        <v>-119846.82</v>
      </c>
      <c r="Q51" s="4">
        <v>11846384.42</v>
      </c>
      <c r="R51" s="4">
        <v>1639613.42</v>
      </c>
      <c r="S51" s="4">
        <v>-46721.99</v>
      </c>
      <c r="T51" s="6">
        <v>0</v>
      </c>
      <c r="U51" s="4">
        <v>-6466.61</v>
      </c>
      <c r="V51" s="4">
        <v>14418562.300000001</v>
      </c>
      <c r="W51" s="10"/>
      <c r="X51" s="4">
        <v>-865906.24</v>
      </c>
      <c r="Y51" s="4">
        <v>-119846.82</v>
      </c>
      <c r="Z51" s="4">
        <v>11636741.17</v>
      </c>
      <c r="AA51" s="4">
        <v>1607897.99</v>
      </c>
      <c r="AB51" s="4">
        <v>-46721.99</v>
      </c>
      <c r="AC51" s="6">
        <v>0</v>
      </c>
      <c r="AD51" s="4">
        <v>-6466.61</v>
      </c>
      <c r="AE51" s="4">
        <v>14177203.620000001</v>
      </c>
      <c r="AF51" s="10"/>
      <c r="AG51" s="4">
        <v>-865906.24</v>
      </c>
      <c r="AH51" s="4">
        <v>-119846.82</v>
      </c>
      <c r="AI51" s="4">
        <v>11636741.17</v>
      </c>
      <c r="AJ51" s="4">
        <v>1607897.99</v>
      </c>
      <c r="AK51" s="4">
        <v>-46721.99</v>
      </c>
      <c r="AL51" s="6">
        <v>0</v>
      </c>
      <c r="AM51" s="4">
        <v>-6466.61</v>
      </c>
      <c r="AN51" s="4">
        <v>14177203.620000001</v>
      </c>
      <c r="AO51" s="10"/>
      <c r="AP51" s="4">
        <v>-865906.24</v>
      </c>
      <c r="AQ51" s="4">
        <v>-119846.82</v>
      </c>
      <c r="AR51" s="4">
        <v>11636741.17</v>
      </c>
      <c r="AS51" s="4">
        <v>1607897.99</v>
      </c>
      <c r="AT51" s="4">
        <v>-46721.99</v>
      </c>
      <c r="AU51" s="6">
        <v>0</v>
      </c>
      <c r="AV51" s="4">
        <v>-6466.61</v>
      </c>
      <c r="AW51" s="4">
        <v>14177203.620000001</v>
      </c>
      <c r="AX51" s="10"/>
      <c r="AY51" s="4">
        <v>-865906.24</v>
      </c>
      <c r="AZ51" s="4">
        <v>-119846.82</v>
      </c>
      <c r="BA51" s="4">
        <v>11584737.17</v>
      </c>
      <c r="BB51" s="4">
        <v>1603440.99</v>
      </c>
      <c r="BC51" s="4">
        <v>-46721.99</v>
      </c>
      <c r="BD51" s="6">
        <v>0</v>
      </c>
      <c r="BE51" s="4">
        <v>-6466.61</v>
      </c>
      <c r="BF51" s="4">
        <v>14120742.620000001</v>
      </c>
      <c r="BG51" s="10"/>
      <c r="BH51" s="4">
        <v>-865906.24</v>
      </c>
      <c r="BI51" s="4">
        <v>-119846.82</v>
      </c>
      <c r="BJ51" s="4">
        <v>11584737.17</v>
      </c>
      <c r="BK51" s="4">
        <v>1603440.99</v>
      </c>
      <c r="BL51" s="4">
        <v>-46721.99</v>
      </c>
      <c r="BM51" s="6">
        <v>0</v>
      </c>
      <c r="BN51" s="4">
        <v>-6466.61</v>
      </c>
      <c r="BO51" s="4">
        <v>14120742.620000001</v>
      </c>
      <c r="BP51" s="10"/>
      <c r="BQ51" s="4">
        <v>-865906.24</v>
      </c>
      <c r="BR51" s="4">
        <v>-119846.82</v>
      </c>
      <c r="BS51" s="4">
        <v>11584737.17</v>
      </c>
      <c r="BT51" s="4">
        <v>1603440.99</v>
      </c>
      <c r="BU51" s="4">
        <v>-46721.99</v>
      </c>
      <c r="BV51" s="6">
        <v>0</v>
      </c>
      <c r="BW51" s="4">
        <v>-6466.61</v>
      </c>
      <c r="BX51" s="4">
        <v>14120742.620000001</v>
      </c>
      <c r="BY51" s="10"/>
      <c r="BZ51" s="4">
        <v>-865906.24</v>
      </c>
      <c r="CA51" s="4">
        <v>-119846.82</v>
      </c>
      <c r="CB51" s="4">
        <v>11584737.17</v>
      </c>
      <c r="CC51" s="4">
        <v>1603440.99</v>
      </c>
      <c r="CD51" s="4">
        <v>-46721.99</v>
      </c>
      <c r="CE51" s="6">
        <v>0</v>
      </c>
      <c r="CF51" s="4">
        <v>-6466.61</v>
      </c>
      <c r="CG51" s="4">
        <v>14120742.620000001</v>
      </c>
      <c r="CH51" s="10"/>
      <c r="CI51" s="4">
        <v>-865906.24</v>
      </c>
      <c r="CJ51" s="4">
        <v>-119846.82</v>
      </c>
      <c r="CK51" s="4">
        <v>11584737.17</v>
      </c>
      <c r="CL51" s="4">
        <v>1603440.99</v>
      </c>
      <c r="CM51" s="4">
        <v>-46721.99</v>
      </c>
      <c r="CN51" s="6">
        <v>0</v>
      </c>
      <c r="CO51" s="4">
        <v>-6466.61</v>
      </c>
      <c r="CP51" s="4">
        <v>14120742.620000001</v>
      </c>
      <c r="CQ51" s="10"/>
      <c r="CR51" s="4">
        <v>-865906.24</v>
      </c>
      <c r="CS51" s="4">
        <v>-119846.82</v>
      </c>
      <c r="CT51" s="4">
        <v>11584737.17</v>
      </c>
      <c r="CU51" s="4">
        <v>1603440.99</v>
      </c>
      <c r="CV51" s="4">
        <v>-46721.99</v>
      </c>
      <c r="CW51" s="6">
        <v>0</v>
      </c>
      <c r="CX51" s="4">
        <v>-6466.61</v>
      </c>
      <c r="CY51" s="4">
        <v>14120742.620000001</v>
      </c>
      <c r="CZ51" s="10"/>
      <c r="DA51" s="4">
        <v>663078.68000000005</v>
      </c>
      <c r="DB51" s="4">
        <v>91774.22</v>
      </c>
      <c r="DC51" s="4">
        <v>14134214.57</v>
      </c>
      <c r="DD51" s="4">
        <v>1956263.37</v>
      </c>
      <c r="DE51" s="4">
        <v>102924.89</v>
      </c>
      <c r="DF51" s="6">
        <v>0</v>
      </c>
      <c r="DG51" s="4">
        <v>14245.45</v>
      </c>
      <c r="DH51" s="4">
        <v>15452795.380000001</v>
      </c>
      <c r="DI51" s="10"/>
    </row>
    <row r="52" spans="1:113">
      <c r="A52" s="235" t="str">
        <f>INDEX(Map!$A$6:$B$70,MATCH('FY08 Essbase'!C52,Map!$A$6:$A$70,0),2)</f>
        <v>096DIV</v>
      </c>
      <c r="B52" s="17"/>
      <c r="C52" s="3" t="s">
        <v>92</v>
      </c>
      <c r="D52" s="3" t="s">
        <v>50</v>
      </c>
      <c r="E52" s="10"/>
      <c r="F52" s="4">
        <v>988032.98</v>
      </c>
      <c r="G52" s="4">
        <v>136749.92000000001</v>
      </c>
      <c r="H52" s="4">
        <v>4964668.49</v>
      </c>
      <c r="I52" s="4">
        <v>687141.05</v>
      </c>
      <c r="J52" s="4">
        <v>1935378.07</v>
      </c>
      <c r="K52" s="6">
        <v>0</v>
      </c>
      <c r="L52" s="4">
        <v>267868.39</v>
      </c>
      <c r="M52" s="4">
        <v>6730273.1000000006</v>
      </c>
      <c r="N52" s="10"/>
      <c r="O52" s="4">
        <v>988032.98</v>
      </c>
      <c r="P52" s="4">
        <v>136749.92000000001</v>
      </c>
      <c r="Q52" s="4">
        <v>4964668.49</v>
      </c>
      <c r="R52" s="4">
        <v>687141.05</v>
      </c>
      <c r="S52" s="4">
        <v>1935378.07</v>
      </c>
      <c r="T52" s="6">
        <v>0</v>
      </c>
      <c r="U52" s="4">
        <v>267868.39</v>
      </c>
      <c r="V52" s="4">
        <v>6730273.1000000006</v>
      </c>
      <c r="W52" s="10"/>
      <c r="X52" s="4">
        <v>988032.98</v>
      </c>
      <c r="Y52" s="4">
        <v>136749.92000000001</v>
      </c>
      <c r="Z52" s="4">
        <v>4922300.8899999997</v>
      </c>
      <c r="AA52" s="4">
        <v>676113.33</v>
      </c>
      <c r="AB52" s="4">
        <v>1935378.07</v>
      </c>
      <c r="AC52" s="6">
        <v>0</v>
      </c>
      <c r="AD52" s="4">
        <v>267868.39</v>
      </c>
      <c r="AE52" s="4">
        <v>6676877.7800000003</v>
      </c>
      <c r="AF52" s="10"/>
      <c r="AG52" s="4">
        <v>988032.98</v>
      </c>
      <c r="AH52" s="4">
        <v>136749.92000000001</v>
      </c>
      <c r="AI52" s="4">
        <v>4922300.8899999997</v>
      </c>
      <c r="AJ52" s="4">
        <v>676113.33</v>
      </c>
      <c r="AK52" s="4">
        <v>1935378.07</v>
      </c>
      <c r="AL52" s="6">
        <v>0</v>
      </c>
      <c r="AM52" s="4">
        <v>267868.39</v>
      </c>
      <c r="AN52" s="4">
        <v>6676877.7800000003</v>
      </c>
      <c r="AO52" s="10"/>
      <c r="AP52" s="4">
        <v>988032.98</v>
      </c>
      <c r="AQ52" s="4">
        <v>136749.92000000001</v>
      </c>
      <c r="AR52" s="4">
        <v>4922300.8899999997</v>
      </c>
      <c r="AS52" s="4">
        <v>676113.33</v>
      </c>
      <c r="AT52" s="4">
        <v>1935378.07</v>
      </c>
      <c r="AU52" s="6">
        <v>0</v>
      </c>
      <c r="AV52" s="4">
        <v>267868.39</v>
      </c>
      <c r="AW52" s="4">
        <v>6676877.7800000003</v>
      </c>
      <c r="AX52" s="10"/>
      <c r="AY52" s="4">
        <v>988032.98</v>
      </c>
      <c r="AZ52" s="4">
        <v>136749.92000000001</v>
      </c>
      <c r="BA52" s="4">
        <v>4823880.8899999997</v>
      </c>
      <c r="BB52" s="4">
        <v>667677.32999999996</v>
      </c>
      <c r="BC52" s="4">
        <v>1935378.07</v>
      </c>
      <c r="BD52" s="6">
        <v>0</v>
      </c>
      <c r="BE52" s="4">
        <v>267868.39</v>
      </c>
      <c r="BF52" s="4">
        <v>6570021.7800000003</v>
      </c>
      <c r="BG52" s="10"/>
      <c r="BH52" s="4">
        <v>988032.98</v>
      </c>
      <c r="BI52" s="4">
        <v>136749.92000000001</v>
      </c>
      <c r="BJ52" s="4">
        <v>4823880.8899999997</v>
      </c>
      <c r="BK52" s="4">
        <v>667677.32999999996</v>
      </c>
      <c r="BL52" s="4">
        <v>1935378.07</v>
      </c>
      <c r="BM52" s="6">
        <v>0</v>
      </c>
      <c r="BN52" s="4">
        <v>267868.39</v>
      </c>
      <c r="BO52" s="4">
        <v>6570021.7800000003</v>
      </c>
      <c r="BP52" s="10"/>
      <c r="BQ52" s="4">
        <v>988032.98</v>
      </c>
      <c r="BR52" s="4">
        <v>136749.92000000001</v>
      </c>
      <c r="BS52" s="4">
        <v>4823880.8899999997</v>
      </c>
      <c r="BT52" s="4">
        <v>667677.32999999996</v>
      </c>
      <c r="BU52" s="4">
        <v>1935378.07</v>
      </c>
      <c r="BV52" s="6">
        <v>0</v>
      </c>
      <c r="BW52" s="4">
        <v>267868.39</v>
      </c>
      <c r="BX52" s="4">
        <v>6570021.7800000003</v>
      </c>
      <c r="BY52" s="10"/>
      <c r="BZ52" s="4">
        <v>988032.98</v>
      </c>
      <c r="CA52" s="4">
        <v>136749.92000000001</v>
      </c>
      <c r="CB52" s="4">
        <v>4823880.8899999997</v>
      </c>
      <c r="CC52" s="4">
        <v>667677.32999999996</v>
      </c>
      <c r="CD52" s="4">
        <v>1935378.07</v>
      </c>
      <c r="CE52" s="6">
        <v>0</v>
      </c>
      <c r="CF52" s="4">
        <v>267868.39</v>
      </c>
      <c r="CG52" s="4">
        <v>6570021.7800000003</v>
      </c>
      <c r="CH52" s="10"/>
      <c r="CI52" s="4">
        <v>988032.98</v>
      </c>
      <c r="CJ52" s="4">
        <v>136749.92000000001</v>
      </c>
      <c r="CK52" s="4">
        <v>4823880.8899999997</v>
      </c>
      <c r="CL52" s="4">
        <v>667677.32999999996</v>
      </c>
      <c r="CM52" s="4">
        <v>1935378.07</v>
      </c>
      <c r="CN52" s="6">
        <v>0</v>
      </c>
      <c r="CO52" s="4">
        <v>267868.39</v>
      </c>
      <c r="CP52" s="4">
        <v>6570021.7800000003</v>
      </c>
      <c r="CQ52" s="10"/>
      <c r="CR52" s="4">
        <v>988032.98</v>
      </c>
      <c r="CS52" s="4">
        <v>136749.92000000001</v>
      </c>
      <c r="CT52" s="4">
        <v>4823880.8899999997</v>
      </c>
      <c r="CU52" s="4">
        <v>667677.32999999996</v>
      </c>
      <c r="CV52" s="4">
        <v>1935378.07</v>
      </c>
      <c r="CW52" s="6">
        <v>0</v>
      </c>
      <c r="CX52" s="4">
        <v>267868.39</v>
      </c>
      <c r="CY52" s="4">
        <v>6570021.7800000003</v>
      </c>
      <c r="CZ52" s="10"/>
      <c r="DA52" s="4">
        <v>1998226.61</v>
      </c>
      <c r="DB52" s="4">
        <v>276567.01</v>
      </c>
      <c r="DC52" s="4">
        <v>5611978.4500000002</v>
      </c>
      <c r="DD52" s="4">
        <v>776732.79</v>
      </c>
      <c r="DE52" s="4">
        <v>1311779.26</v>
      </c>
      <c r="DF52" s="6">
        <v>0</v>
      </c>
      <c r="DG52" s="4">
        <v>181558.42</v>
      </c>
      <c r="DH52" s="4">
        <v>5607255.2999999998</v>
      </c>
      <c r="DI52" s="10"/>
    </row>
    <row r="53" spans="1:113">
      <c r="A53" s="235" t="str">
        <f>INDEX(Map!$A$6:$B$70,MATCH('FY08 Essbase'!C53,Map!$A$6:$A$70,0),2)</f>
        <v>097DIV</v>
      </c>
      <c r="B53" s="17"/>
      <c r="C53" s="3" t="s">
        <v>98</v>
      </c>
      <c r="D53" s="3" t="s">
        <v>56</v>
      </c>
      <c r="E53" s="10"/>
      <c r="F53" s="4">
        <v>591680.18999999994</v>
      </c>
      <c r="G53" s="4">
        <v>81892.23</v>
      </c>
      <c r="H53" s="4">
        <v>5429753.0300000003</v>
      </c>
      <c r="I53" s="4">
        <v>751511.65</v>
      </c>
      <c r="J53" s="4">
        <v>691257.41</v>
      </c>
      <c r="K53" s="6">
        <v>0</v>
      </c>
      <c r="L53" s="4">
        <v>95674.33</v>
      </c>
      <c r="M53" s="4">
        <v>6294624</v>
      </c>
      <c r="N53" s="10"/>
      <c r="O53" s="4">
        <v>591680.18999999994</v>
      </c>
      <c r="P53" s="4">
        <v>81892.23</v>
      </c>
      <c r="Q53" s="4">
        <v>5429753.0300000003</v>
      </c>
      <c r="R53" s="4">
        <v>751511.65</v>
      </c>
      <c r="S53" s="4">
        <v>691257.41</v>
      </c>
      <c r="T53" s="6">
        <v>0</v>
      </c>
      <c r="U53" s="4">
        <v>95674.33</v>
      </c>
      <c r="V53" s="4">
        <v>6294624</v>
      </c>
      <c r="W53" s="10"/>
      <c r="X53" s="4">
        <v>591680.18999999994</v>
      </c>
      <c r="Y53" s="4">
        <v>81892.23</v>
      </c>
      <c r="Z53" s="4">
        <v>4901580.87</v>
      </c>
      <c r="AA53" s="4">
        <v>689510.39</v>
      </c>
      <c r="AB53" s="4">
        <v>691257.41</v>
      </c>
      <c r="AC53" s="6">
        <v>0</v>
      </c>
      <c r="AD53" s="4">
        <v>95674.33</v>
      </c>
      <c r="AE53" s="4">
        <v>5704450.5800000001</v>
      </c>
      <c r="AF53" s="10"/>
      <c r="AG53" s="4">
        <v>591680.18999999994</v>
      </c>
      <c r="AH53" s="4">
        <v>81892.23</v>
      </c>
      <c r="AI53" s="4">
        <v>4901580.87</v>
      </c>
      <c r="AJ53" s="4">
        <v>689510.39</v>
      </c>
      <c r="AK53" s="4">
        <v>691257.41</v>
      </c>
      <c r="AL53" s="6">
        <v>0</v>
      </c>
      <c r="AM53" s="4">
        <v>95674.33</v>
      </c>
      <c r="AN53" s="4">
        <v>5704450.5800000001</v>
      </c>
      <c r="AO53" s="10"/>
      <c r="AP53" s="4">
        <v>591680.18999999994</v>
      </c>
      <c r="AQ53" s="4">
        <v>81892.23</v>
      </c>
      <c r="AR53" s="4">
        <v>4901580.87</v>
      </c>
      <c r="AS53" s="4">
        <v>689510.39</v>
      </c>
      <c r="AT53" s="4">
        <v>691257.41</v>
      </c>
      <c r="AU53" s="6">
        <v>0</v>
      </c>
      <c r="AV53" s="4">
        <v>95674.33</v>
      </c>
      <c r="AW53" s="4">
        <v>5704450.5800000001</v>
      </c>
      <c r="AX53" s="10"/>
      <c r="AY53" s="4">
        <v>591680.18999999994</v>
      </c>
      <c r="AZ53" s="4">
        <v>81892.23</v>
      </c>
      <c r="BA53" s="4">
        <v>5111310.87</v>
      </c>
      <c r="BB53" s="4">
        <v>707487.39</v>
      </c>
      <c r="BC53" s="4">
        <v>691257.41</v>
      </c>
      <c r="BD53" s="6">
        <v>0</v>
      </c>
      <c r="BE53" s="4">
        <v>95674.33</v>
      </c>
      <c r="BF53" s="4">
        <v>5932157.5800000001</v>
      </c>
      <c r="BG53" s="10"/>
      <c r="BH53" s="4">
        <v>591680.18999999994</v>
      </c>
      <c r="BI53" s="4">
        <v>81892.23</v>
      </c>
      <c r="BJ53" s="4">
        <v>5111310.87</v>
      </c>
      <c r="BK53" s="4">
        <v>707487.39</v>
      </c>
      <c r="BL53" s="4">
        <v>691257.41</v>
      </c>
      <c r="BM53" s="6">
        <v>0</v>
      </c>
      <c r="BN53" s="4">
        <v>95674.33</v>
      </c>
      <c r="BO53" s="4">
        <v>5932157.5800000001</v>
      </c>
      <c r="BP53" s="10"/>
      <c r="BQ53" s="4">
        <v>591680.18999999994</v>
      </c>
      <c r="BR53" s="4">
        <v>81892.23</v>
      </c>
      <c r="BS53" s="4">
        <v>5111310.87</v>
      </c>
      <c r="BT53" s="4">
        <v>707487.39</v>
      </c>
      <c r="BU53" s="4">
        <v>691257.41</v>
      </c>
      <c r="BV53" s="6">
        <v>0</v>
      </c>
      <c r="BW53" s="4">
        <v>95674.33</v>
      </c>
      <c r="BX53" s="4">
        <v>5932157.5800000001</v>
      </c>
      <c r="BY53" s="10"/>
      <c r="BZ53" s="4">
        <v>591680.18999999994</v>
      </c>
      <c r="CA53" s="4">
        <v>81892.23</v>
      </c>
      <c r="CB53" s="4">
        <v>5111310.87</v>
      </c>
      <c r="CC53" s="4">
        <v>707487.39</v>
      </c>
      <c r="CD53" s="4">
        <v>691257.41</v>
      </c>
      <c r="CE53" s="6">
        <v>0</v>
      </c>
      <c r="CF53" s="4">
        <v>95674.33</v>
      </c>
      <c r="CG53" s="4">
        <v>5932157.5800000001</v>
      </c>
      <c r="CH53" s="10"/>
      <c r="CI53" s="4">
        <v>591680.18999999994</v>
      </c>
      <c r="CJ53" s="4">
        <v>81892.23</v>
      </c>
      <c r="CK53" s="4">
        <v>5111310.87</v>
      </c>
      <c r="CL53" s="4">
        <v>707487.39</v>
      </c>
      <c r="CM53" s="4">
        <v>691257.41</v>
      </c>
      <c r="CN53" s="6">
        <v>0</v>
      </c>
      <c r="CO53" s="4">
        <v>95674.33</v>
      </c>
      <c r="CP53" s="4">
        <v>5932157.5800000001</v>
      </c>
      <c r="CQ53" s="10"/>
      <c r="CR53" s="4">
        <v>591680.18999999994</v>
      </c>
      <c r="CS53" s="4">
        <v>81892.23</v>
      </c>
      <c r="CT53" s="4">
        <v>5111310.87</v>
      </c>
      <c r="CU53" s="4">
        <v>707487.39</v>
      </c>
      <c r="CV53" s="4">
        <v>691257.41</v>
      </c>
      <c r="CW53" s="6">
        <v>0</v>
      </c>
      <c r="CX53" s="4">
        <v>95674.33</v>
      </c>
      <c r="CY53" s="4">
        <v>5932157.5800000001</v>
      </c>
      <c r="CZ53" s="10"/>
      <c r="DA53" s="4">
        <v>1607543.41</v>
      </c>
      <c r="DB53" s="4">
        <v>222494.03</v>
      </c>
      <c r="DC53" s="4">
        <v>5424425.5800000001</v>
      </c>
      <c r="DD53" s="4">
        <v>750774.3</v>
      </c>
      <c r="DE53" s="4">
        <v>458243.98</v>
      </c>
      <c r="DF53" s="6">
        <v>0</v>
      </c>
      <c r="DG53" s="4">
        <v>63423.82</v>
      </c>
      <c r="DH53" s="4">
        <v>4866830.24</v>
      </c>
      <c r="DI53" s="10"/>
    </row>
    <row r="54" spans="1:113">
      <c r="A54" s="235" t="str">
        <f>INDEX(Map!$A$6:$B$70,MATCH('FY08 Essbase'!C54,Map!$A$6:$A$70,0),2)</f>
        <v>098DIV</v>
      </c>
      <c r="B54" s="17"/>
      <c r="C54" s="3" t="s">
        <v>95</v>
      </c>
      <c r="D54" s="3" t="s">
        <v>53</v>
      </c>
      <c r="E54" s="10"/>
      <c r="F54" s="5">
        <v>-149492.66</v>
      </c>
      <c r="G54" s="5">
        <v>-20690.72</v>
      </c>
      <c r="H54" s="5">
        <v>725444.2</v>
      </c>
      <c r="I54" s="5">
        <v>100406</v>
      </c>
      <c r="J54" s="4">
        <v>63234.74</v>
      </c>
      <c r="K54" s="6">
        <v>0</v>
      </c>
      <c r="L54" s="4">
        <v>8752.08</v>
      </c>
      <c r="M54" s="4">
        <v>1068020.4000000001</v>
      </c>
      <c r="N54" s="10"/>
      <c r="O54" s="5">
        <v>-149492.66</v>
      </c>
      <c r="P54" s="5">
        <v>-20690.72</v>
      </c>
      <c r="Q54" s="5">
        <v>725444.2</v>
      </c>
      <c r="R54" s="5">
        <v>100406</v>
      </c>
      <c r="S54" s="4">
        <v>63234.74</v>
      </c>
      <c r="T54" s="6">
        <v>0</v>
      </c>
      <c r="U54" s="4">
        <v>8752.08</v>
      </c>
      <c r="V54" s="4">
        <v>1068020.4000000001</v>
      </c>
      <c r="W54" s="10"/>
      <c r="X54" s="5">
        <v>-149492.66</v>
      </c>
      <c r="Y54" s="5">
        <v>-20690.72</v>
      </c>
      <c r="Z54" s="5">
        <v>692148.17</v>
      </c>
      <c r="AA54" s="5">
        <v>93503.95</v>
      </c>
      <c r="AB54" s="4">
        <v>63234.74</v>
      </c>
      <c r="AC54" s="6">
        <v>0</v>
      </c>
      <c r="AD54" s="4">
        <v>8752.08</v>
      </c>
      <c r="AE54" s="4">
        <v>1027822.32</v>
      </c>
      <c r="AF54" s="10"/>
      <c r="AG54" s="5">
        <v>-149492.66</v>
      </c>
      <c r="AH54" s="5">
        <v>-20690.72</v>
      </c>
      <c r="AI54" s="5">
        <v>692148.17</v>
      </c>
      <c r="AJ54" s="5">
        <v>93503.95</v>
      </c>
      <c r="AK54" s="4">
        <v>63234.74</v>
      </c>
      <c r="AL54" s="6">
        <v>0</v>
      </c>
      <c r="AM54" s="4">
        <v>8752.08</v>
      </c>
      <c r="AN54" s="4">
        <v>1027822.32</v>
      </c>
      <c r="AO54" s="10"/>
      <c r="AP54" s="5">
        <v>-149492.66</v>
      </c>
      <c r="AQ54" s="5">
        <v>-20690.72</v>
      </c>
      <c r="AR54" s="5">
        <v>692148.17</v>
      </c>
      <c r="AS54" s="5">
        <v>93503.95</v>
      </c>
      <c r="AT54" s="4">
        <v>63234.74</v>
      </c>
      <c r="AU54" s="6">
        <v>0</v>
      </c>
      <c r="AV54" s="4">
        <v>8752.08</v>
      </c>
      <c r="AW54" s="4">
        <v>1027822.32</v>
      </c>
      <c r="AX54" s="10"/>
      <c r="AY54" s="5">
        <v>-149492.66</v>
      </c>
      <c r="AZ54" s="5">
        <v>-20690.72</v>
      </c>
      <c r="BA54" s="5">
        <v>648387.17000000004</v>
      </c>
      <c r="BB54" s="5">
        <v>89752.95</v>
      </c>
      <c r="BC54" s="4">
        <v>63234.74</v>
      </c>
      <c r="BD54" s="6">
        <v>0</v>
      </c>
      <c r="BE54" s="4">
        <v>8752.08</v>
      </c>
      <c r="BF54" s="4">
        <v>980310.32</v>
      </c>
      <c r="BG54" s="10"/>
      <c r="BH54" s="5">
        <v>-149492.66</v>
      </c>
      <c r="BI54" s="5">
        <v>-20690.72</v>
      </c>
      <c r="BJ54" s="5">
        <v>648387.17000000004</v>
      </c>
      <c r="BK54" s="5">
        <v>89752.95</v>
      </c>
      <c r="BL54" s="4">
        <v>63234.74</v>
      </c>
      <c r="BM54" s="6">
        <v>0</v>
      </c>
      <c r="BN54" s="4">
        <v>8752.08</v>
      </c>
      <c r="BO54" s="4">
        <v>980310.32</v>
      </c>
      <c r="BP54" s="10"/>
      <c r="BQ54" s="5">
        <v>-149492.66</v>
      </c>
      <c r="BR54" s="5">
        <v>-20690.72</v>
      </c>
      <c r="BS54" s="5">
        <v>648387.17000000004</v>
      </c>
      <c r="BT54" s="5">
        <v>89752.95</v>
      </c>
      <c r="BU54" s="4">
        <v>63234.74</v>
      </c>
      <c r="BV54" s="6">
        <v>0</v>
      </c>
      <c r="BW54" s="4">
        <v>8752.08</v>
      </c>
      <c r="BX54" s="4">
        <v>980310.32</v>
      </c>
      <c r="BY54" s="10"/>
      <c r="BZ54" s="5">
        <v>-149492.66</v>
      </c>
      <c r="CA54" s="5">
        <v>-20690.72</v>
      </c>
      <c r="CB54" s="5">
        <v>648387.17000000004</v>
      </c>
      <c r="CC54" s="5">
        <v>89752.95</v>
      </c>
      <c r="CD54" s="4">
        <v>63234.74</v>
      </c>
      <c r="CE54" s="6">
        <v>0</v>
      </c>
      <c r="CF54" s="4">
        <v>8752.08</v>
      </c>
      <c r="CG54" s="4">
        <v>980310.32</v>
      </c>
      <c r="CH54" s="10"/>
      <c r="CI54" s="5">
        <v>-149492.66</v>
      </c>
      <c r="CJ54" s="5">
        <v>-20690.72</v>
      </c>
      <c r="CK54" s="5">
        <v>648387.17000000004</v>
      </c>
      <c r="CL54" s="5">
        <v>89752.95</v>
      </c>
      <c r="CM54" s="4">
        <v>63234.74</v>
      </c>
      <c r="CN54" s="6">
        <v>0</v>
      </c>
      <c r="CO54" s="4">
        <v>8752.08</v>
      </c>
      <c r="CP54" s="4">
        <v>980310.32</v>
      </c>
      <c r="CQ54" s="10"/>
      <c r="CR54" s="5">
        <v>-149492.66</v>
      </c>
      <c r="CS54" s="5">
        <v>-20690.72</v>
      </c>
      <c r="CT54" s="5">
        <v>648387.17000000004</v>
      </c>
      <c r="CU54" s="5">
        <v>89752.95</v>
      </c>
      <c r="CV54" s="4">
        <v>63234.74</v>
      </c>
      <c r="CW54" s="6">
        <v>0</v>
      </c>
      <c r="CX54" s="4">
        <v>8752.08</v>
      </c>
      <c r="CY54" s="4">
        <v>980310.32</v>
      </c>
      <c r="CZ54" s="10"/>
      <c r="DA54" s="5">
        <v>-97930.58</v>
      </c>
      <c r="DB54" s="5">
        <v>-13554.2</v>
      </c>
      <c r="DC54" s="5">
        <v>1069298.5900000001</v>
      </c>
      <c r="DD54" s="5">
        <v>147997.59</v>
      </c>
      <c r="DE54" s="4">
        <v>101168.77</v>
      </c>
      <c r="DF54" s="6">
        <v>0</v>
      </c>
      <c r="DG54" s="4">
        <v>14002.39</v>
      </c>
      <c r="DH54" s="4">
        <v>1443952.12</v>
      </c>
      <c r="DI54" s="10"/>
    </row>
    <row r="55" spans="1:113">
      <c r="A55" s="235" t="str">
        <f>INDEX(Map!$A$6:$B$70,MATCH('FY08 Essbase'!C55,Map!$A$6:$A$70,0),2)</f>
        <v>099DIV</v>
      </c>
      <c r="B55" s="17"/>
      <c r="C55" s="3" t="s">
        <v>100</v>
      </c>
      <c r="D55" s="3" t="s">
        <v>58</v>
      </c>
      <c r="E55" s="10"/>
      <c r="F55" s="6">
        <v>0</v>
      </c>
      <c r="G55" s="6">
        <v>0</v>
      </c>
      <c r="H55" s="4">
        <v>71798.710000000006</v>
      </c>
      <c r="I55" s="4">
        <v>9937.39</v>
      </c>
      <c r="J55" s="6">
        <v>0</v>
      </c>
      <c r="K55" s="6">
        <v>0</v>
      </c>
      <c r="L55" s="6">
        <v>0</v>
      </c>
      <c r="M55" s="4">
        <v>81736.100000000006</v>
      </c>
      <c r="N55" s="10"/>
      <c r="O55" s="6">
        <v>0</v>
      </c>
      <c r="P55" s="6">
        <v>0</v>
      </c>
      <c r="Q55" s="4">
        <v>71798.710000000006</v>
      </c>
      <c r="R55" s="4">
        <v>9937.39</v>
      </c>
      <c r="S55" s="6">
        <v>0</v>
      </c>
      <c r="T55" s="6">
        <v>0</v>
      </c>
      <c r="U55" s="6">
        <v>0</v>
      </c>
      <c r="V55" s="4">
        <v>81736.100000000006</v>
      </c>
      <c r="W55" s="10"/>
      <c r="X55" s="6">
        <v>0</v>
      </c>
      <c r="Y55" s="6">
        <v>0</v>
      </c>
      <c r="Z55" s="4">
        <v>74902.850000000006</v>
      </c>
      <c r="AA55" s="4">
        <v>9798.41</v>
      </c>
      <c r="AB55" s="6">
        <v>0</v>
      </c>
      <c r="AC55" s="6">
        <v>0</v>
      </c>
      <c r="AD55" s="6">
        <v>0</v>
      </c>
      <c r="AE55" s="4">
        <v>84701.260000000009</v>
      </c>
      <c r="AF55" s="10"/>
      <c r="AG55" s="6">
        <v>0</v>
      </c>
      <c r="AH55" s="6">
        <v>0</v>
      </c>
      <c r="AI55" s="4">
        <v>74902.850000000006</v>
      </c>
      <c r="AJ55" s="4">
        <v>9798.41</v>
      </c>
      <c r="AK55" s="6">
        <v>0</v>
      </c>
      <c r="AL55" s="6">
        <v>0</v>
      </c>
      <c r="AM55" s="6">
        <v>0</v>
      </c>
      <c r="AN55" s="4">
        <v>84701.260000000009</v>
      </c>
      <c r="AO55" s="10"/>
      <c r="AP55" s="6">
        <v>0</v>
      </c>
      <c r="AQ55" s="6">
        <v>0</v>
      </c>
      <c r="AR55" s="4">
        <v>74902.850000000006</v>
      </c>
      <c r="AS55" s="4">
        <v>9798.41</v>
      </c>
      <c r="AT55" s="6">
        <v>0</v>
      </c>
      <c r="AU55" s="6">
        <v>0</v>
      </c>
      <c r="AV55" s="6">
        <v>0</v>
      </c>
      <c r="AW55" s="4">
        <v>84701.260000000009</v>
      </c>
      <c r="AX55" s="10"/>
      <c r="AY55" s="6">
        <v>0</v>
      </c>
      <c r="AZ55" s="6">
        <v>0</v>
      </c>
      <c r="BA55" s="4">
        <v>64080.85</v>
      </c>
      <c r="BB55" s="4">
        <v>8870.41</v>
      </c>
      <c r="BC55" s="6">
        <v>0</v>
      </c>
      <c r="BD55" s="6">
        <v>0</v>
      </c>
      <c r="BE55" s="6">
        <v>0</v>
      </c>
      <c r="BF55" s="4">
        <v>72951.259999999995</v>
      </c>
      <c r="BG55" s="10"/>
      <c r="BH55" s="6">
        <v>0</v>
      </c>
      <c r="BI55" s="6">
        <v>0</v>
      </c>
      <c r="BJ55" s="4">
        <v>64080.85</v>
      </c>
      <c r="BK55" s="4">
        <v>8870.41</v>
      </c>
      <c r="BL55" s="6">
        <v>0</v>
      </c>
      <c r="BM55" s="6">
        <v>0</v>
      </c>
      <c r="BN55" s="6">
        <v>0</v>
      </c>
      <c r="BO55" s="4">
        <v>72951.259999999995</v>
      </c>
      <c r="BP55" s="10"/>
      <c r="BQ55" s="6">
        <v>0</v>
      </c>
      <c r="BR55" s="6">
        <v>0</v>
      </c>
      <c r="BS55" s="4">
        <v>64080.85</v>
      </c>
      <c r="BT55" s="4">
        <v>8870.41</v>
      </c>
      <c r="BU55" s="6">
        <v>0</v>
      </c>
      <c r="BV55" s="6">
        <v>0</v>
      </c>
      <c r="BW55" s="6">
        <v>0</v>
      </c>
      <c r="BX55" s="4">
        <v>72951.259999999995</v>
      </c>
      <c r="BY55" s="10"/>
      <c r="BZ55" s="6">
        <v>0</v>
      </c>
      <c r="CA55" s="6">
        <v>0</v>
      </c>
      <c r="CB55" s="4">
        <v>64080.85</v>
      </c>
      <c r="CC55" s="4">
        <v>8870.41</v>
      </c>
      <c r="CD55" s="6">
        <v>0</v>
      </c>
      <c r="CE55" s="6">
        <v>0</v>
      </c>
      <c r="CF55" s="6">
        <v>0</v>
      </c>
      <c r="CG55" s="4">
        <v>72951.259999999995</v>
      </c>
      <c r="CH55" s="10"/>
      <c r="CI55" s="6">
        <v>0</v>
      </c>
      <c r="CJ55" s="6">
        <v>0</v>
      </c>
      <c r="CK55" s="4">
        <v>64080.85</v>
      </c>
      <c r="CL55" s="4">
        <v>8870.41</v>
      </c>
      <c r="CM55" s="6">
        <v>0</v>
      </c>
      <c r="CN55" s="6">
        <v>0</v>
      </c>
      <c r="CO55" s="6">
        <v>0</v>
      </c>
      <c r="CP55" s="4">
        <v>72951.259999999995</v>
      </c>
      <c r="CQ55" s="10"/>
      <c r="CR55" s="6">
        <v>0</v>
      </c>
      <c r="CS55" s="6">
        <v>0</v>
      </c>
      <c r="CT55" s="4">
        <v>64080.85</v>
      </c>
      <c r="CU55" s="4">
        <v>8870.41</v>
      </c>
      <c r="CV55" s="6">
        <v>0</v>
      </c>
      <c r="CW55" s="6">
        <v>0</v>
      </c>
      <c r="CX55" s="6">
        <v>0</v>
      </c>
      <c r="CY55" s="4">
        <v>72951.259999999995</v>
      </c>
      <c r="CZ55" s="10"/>
      <c r="DA55" s="6">
        <v>0</v>
      </c>
      <c r="DB55" s="6">
        <v>0</v>
      </c>
      <c r="DC55" s="4">
        <v>306949.46000000002</v>
      </c>
      <c r="DD55" s="4">
        <v>42483.72</v>
      </c>
      <c r="DE55" s="6">
        <v>0</v>
      </c>
      <c r="DF55" s="6">
        <v>0</v>
      </c>
      <c r="DG55" s="6">
        <v>0</v>
      </c>
      <c r="DH55" s="4">
        <v>349433.18000000005</v>
      </c>
      <c r="DI55" s="10"/>
    </row>
    <row r="56" spans="1:113">
      <c r="A56" s="235" t="str">
        <f>INDEX(Map!$A$6:$B$70,MATCH('FY08 Essbase'!C56,Map!$A$6:$A$70,0),2)</f>
        <v>107DIV</v>
      </c>
      <c r="B56" s="17"/>
      <c r="C56" s="3" t="s">
        <v>73</v>
      </c>
      <c r="D56" s="3" t="s">
        <v>31</v>
      </c>
      <c r="E56" s="10"/>
      <c r="F56" s="5">
        <v>1233608.3</v>
      </c>
      <c r="G56" s="5">
        <v>170739.08</v>
      </c>
      <c r="H56" s="5">
        <v>241216.56</v>
      </c>
      <c r="I56" s="5">
        <v>33385.879999999997</v>
      </c>
      <c r="J56" s="5">
        <v>182410.02</v>
      </c>
      <c r="K56" s="6">
        <v>0</v>
      </c>
      <c r="L56" s="5">
        <v>25246.68</v>
      </c>
      <c r="M56" s="5">
        <v>-922088.24000000011</v>
      </c>
      <c r="N56" s="10"/>
      <c r="O56" s="5">
        <v>1233608.3</v>
      </c>
      <c r="P56" s="5">
        <v>170739.08</v>
      </c>
      <c r="Q56" s="5">
        <v>241216.56</v>
      </c>
      <c r="R56" s="5">
        <v>33385.879999999997</v>
      </c>
      <c r="S56" s="5">
        <v>182410.02</v>
      </c>
      <c r="T56" s="6">
        <v>0</v>
      </c>
      <c r="U56" s="5">
        <v>25246.68</v>
      </c>
      <c r="V56" s="5">
        <v>-922088.24000000011</v>
      </c>
      <c r="W56" s="10"/>
      <c r="X56" s="5">
        <v>1233608.3</v>
      </c>
      <c r="Y56" s="5">
        <v>170739.08</v>
      </c>
      <c r="Z56" s="5">
        <v>242524.24</v>
      </c>
      <c r="AA56" s="5">
        <v>33566.660000000003</v>
      </c>
      <c r="AB56" s="5">
        <v>182410.02</v>
      </c>
      <c r="AC56" s="6">
        <v>0</v>
      </c>
      <c r="AD56" s="5">
        <v>25246.68</v>
      </c>
      <c r="AE56" s="5">
        <v>-920599.77999999991</v>
      </c>
      <c r="AF56" s="10"/>
      <c r="AG56" s="5">
        <v>1233608.3</v>
      </c>
      <c r="AH56" s="5">
        <v>170739.08</v>
      </c>
      <c r="AI56" s="5">
        <v>242524.24</v>
      </c>
      <c r="AJ56" s="5">
        <v>33566.660000000003</v>
      </c>
      <c r="AK56" s="5">
        <v>182410.02</v>
      </c>
      <c r="AL56" s="6">
        <v>0</v>
      </c>
      <c r="AM56" s="5">
        <v>25246.68</v>
      </c>
      <c r="AN56" s="5">
        <v>-920599.77999999991</v>
      </c>
      <c r="AO56" s="10"/>
      <c r="AP56" s="5">
        <v>1233608.3</v>
      </c>
      <c r="AQ56" s="5">
        <v>170739.08</v>
      </c>
      <c r="AR56" s="5">
        <v>242524.24</v>
      </c>
      <c r="AS56" s="5">
        <v>33566.660000000003</v>
      </c>
      <c r="AT56" s="5">
        <v>182410.02</v>
      </c>
      <c r="AU56" s="6">
        <v>0</v>
      </c>
      <c r="AV56" s="5">
        <v>25246.68</v>
      </c>
      <c r="AW56" s="5">
        <v>-920599.77999999991</v>
      </c>
      <c r="AX56" s="10"/>
      <c r="AY56" s="5">
        <v>1233608.3</v>
      </c>
      <c r="AZ56" s="5">
        <v>170739.08</v>
      </c>
      <c r="BA56" s="5">
        <v>10866389.24</v>
      </c>
      <c r="BB56" s="5">
        <v>944183.66</v>
      </c>
      <c r="BC56" s="5">
        <v>182410.02</v>
      </c>
      <c r="BD56" s="6">
        <v>0</v>
      </c>
      <c r="BE56" s="5">
        <v>25246.68</v>
      </c>
      <c r="BF56" s="5">
        <v>10613882.219999999</v>
      </c>
      <c r="BG56" s="10"/>
      <c r="BH56" s="5">
        <v>1233608.3</v>
      </c>
      <c r="BI56" s="5">
        <v>170739.08</v>
      </c>
      <c r="BJ56" s="5">
        <v>10866389.24</v>
      </c>
      <c r="BK56" s="5">
        <v>944183.66</v>
      </c>
      <c r="BL56" s="5">
        <v>182410.02</v>
      </c>
      <c r="BM56" s="6">
        <v>0</v>
      </c>
      <c r="BN56" s="5">
        <v>25246.68</v>
      </c>
      <c r="BO56" s="5">
        <v>10613882.219999999</v>
      </c>
      <c r="BP56" s="10"/>
      <c r="BQ56" s="5">
        <v>1233608.3</v>
      </c>
      <c r="BR56" s="5">
        <v>170739.08</v>
      </c>
      <c r="BS56" s="5">
        <v>10866389.24</v>
      </c>
      <c r="BT56" s="5">
        <v>944183.66</v>
      </c>
      <c r="BU56" s="5">
        <v>182410.02</v>
      </c>
      <c r="BV56" s="6">
        <v>0</v>
      </c>
      <c r="BW56" s="5">
        <v>25246.68</v>
      </c>
      <c r="BX56" s="5">
        <v>10613882.219999999</v>
      </c>
      <c r="BY56" s="10"/>
      <c r="BZ56" s="5">
        <v>1233608.3</v>
      </c>
      <c r="CA56" s="5">
        <v>170739.08</v>
      </c>
      <c r="CB56" s="4">
        <v>9488239.2400000002</v>
      </c>
      <c r="CC56" s="4">
        <v>826056.66</v>
      </c>
      <c r="CD56" s="5">
        <v>182410.02</v>
      </c>
      <c r="CE56" s="6">
        <v>0</v>
      </c>
      <c r="CF56" s="5">
        <v>25246.68</v>
      </c>
      <c r="CG56" s="4">
        <v>9117605.2199999988</v>
      </c>
      <c r="CH56" s="10"/>
      <c r="CI56" s="5">
        <v>1233608.3</v>
      </c>
      <c r="CJ56" s="5">
        <v>170739.08</v>
      </c>
      <c r="CK56" s="4">
        <v>9488239.2400000002</v>
      </c>
      <c r="CL56" s="4">
        <v>826056.66</v>
      </c>
      <c r="CM56" s="5">
        <v>182410.02</v>
      </c>
      <c r="CN56" s="6">
        <v>0</v>
      </c>
      <c r="CO56" s="5">
        <v>25246.68</v>
      </c>
      <c r="CP56" s="4">
        <v>9117605.2199999988</v>
      </c>
      <c r="CQ56" s="10"/>
      <c r="CR56" s="5">
        <v>1233608.3</v>
      </c>
      <c r="CS56" s="5">
        <v>170739.08</v>
      </c>
      <c r="CT56" s="4">
        <v>9488239.2400000002</v>
      </c>
      <c r="CU56" s="4">
        <v>826056.66</v>
      </c>
      <c r="CV56" s="5">
        <v>182410.02</v>
      </c>
      <c r="CW56" s="6">
        <v>0</v>
      </c>
      <c r="CX56" s="5">
        <v>25246.68</v>
      </c>
      <c r="CY56" s="4">
        <v>9117605.2199999988</v>
      </c>
      <c r="CZ56" s="10"/>
      <c r="DA56" s="5">
        <v>2358688.7000000002</v>
      </c>
      <c r="DB56" s="5">
        <v>761028.08</v>
      </c>
      <c r="DC56" s="4">
        <v>-134316.78</v>
      </c>
      <c r="DD56" s="4">
        <v>-18590.28</v>
      </c>
      <c r="DE56" s="5">
        <v>304069.77</v>
      </c>
      <c r="DF56" s="6">
        <v>0</v>
      </c>
      <c r="DG56" s="5">
        <v>42085.15</v>
      </c>
      <c r="DH56" s="4">
        <v>-2926468.9200000004</v>
      </c>
      <c r="DI56" s="10"/>
    </row>
    <row r="57" spans="1:113">
      <c r="A57" s="235" t="str">
        <f>INDEX(Map!$A$6:$B$70,MATCH('FY08 Essbase'!C57,Map!$A$6:$A$70,0),2)</f>
        <v>170DIV</v>
      </c>
      <c r="B57" s="17"/>
      <c r="C57" s="3" t="s">
        <v>103</v>
      </c>
      <c r="D57" s="3" t="s">
        <v>61</v>
      </c>
      <c r="E57" s="10"/>
      <c r="F57" s="4">
        <v>5338454.72</v>
      </c>
      <c r="G57" s="4">
        <v>738875.4</v>
      </c>
      <c r="H57" s="4">
        <v>26575458.289999999</v>
      </c>
      <c r="I57" s="4">
        <v>3678209.03</v>
      </c>
      <c r="J57" s="4">
        <v>4884506.75</v>
      </c>
      <c r="K57" s="6">
        <v>0</v>
      </c>
      <c r="L57" s="4">
        <v>676046.17</v>
      </c>
      <c r="M57" s="4">
        <v>29736890.120000005</v>
      </c>
      <c r="N57" s="10"/>
      <c r="O57" s="4">
        <v>5338454.72</v>
      </c>
      <c r="P57" s="4">
        <v>738875.4</v>
      </c>
      <c r="Q57" s="4">
        <v>26575458.289999999</v>
      </c>
      <c r="R57" s="4">
        <v>3678209.03</v>
      </c>
      <c r="S57" s="4">
        <v>4884506.75</v>
      </c>
      <c r="T57" s="6">
        <v>0</v>
      </c>
      <c r="U57" s="4">
        <v>676046.17</v>
      </c>
      <c r="V57" s="4">
        <v>29736890.120000005</v>
      </c>
      <c r="W57" s="10"/>
      <c r="X57" s="4">
        <v>5338454.72</v>
      </c>
      <c r="Y57" s="4">
        <v>738875.4</v>
      </c>
      <c r="Z57" s="4">
        <v>28500184.09</v>
      </c>
      <c r="AA57" s="4">
        <v>3816890.31</v>
      </c>
      <c r="AB57" s="4">
        <v>4884506.75</v>
      </c>
      <c r="AC57" s="6">
        <v>0</v>
      </c>
      <c r="AD57" s="4">
        <v>676046.17</v>
      </c>
      <c r="AE57" s="4">
        <v>31800297.200000003</v>
      </c>
      <c r="AF57" s="10"/>
      <c r="AG57" s="4">
        <v>5338454.72</v>
      </c>
      <c r="AH57" s="4">
        <v>738875.4</v>
      </c>
      <c r="AI57" s="4">
        <v>28500184.09</v>
      </c>
      <c r="AJ57" s="4">
        <v>3816890.31</v>
      </c>
      <c r="AK57" s="4">
        <v>4884506.75</v>
      </c>
      <c r="AL57" s="6">
        <v>0</v>
      </c>
      <c r="AM57" s="4">
        <v>676046.17</v>
      </c>
      <c r="AN57" s="4">
        <v>31800297.200000003</v>
      </c>
      <c r="AO57" s="10"/>
      <c r="AP57" s="4">
        <v>5338454.72</v>
      </c>
      <c r="AQ57" s="4">
        <v>738875.4</v>
      </c>
      <c r="AR57" s="4">
        <v>28500184.09</v>
      </c>
      <c r="AS57" s="4">
        <v>3816890.31</v>
      </c>
      <c r="AT57" s="4">
        <v>4884506.75</v>
      </c>
      <c r="AU57" s="6">
        <v>0</v>
      </c>
      <c r="AV57" s="4">
        <v>676046.17</v>
      </c>
      <c r="AW57" s="4">
        <v>31800297.200000003</v>
      </c>
      <c r="AX57" s="10"/>
      <c r="AY57" s="4">
        <v>5338454.72</v>
      </c>
      <c r="AZ57" s="4">
        <v>738875.4</v>
      </c>
      <c r="BA57" s="4">
        <v>34041800.090000004</v>
      </c>
      <c r="BB57" s="4">
        <v>4291886.3099999996</v>
      </c>
      <c r="BC57" s="4">
        <v>4884506.75</v>
      </c>
      <c r="BD57" s="6">
        <v>0</v>
      </c>
      <c r="BE57" s="4">
        <v>676046.17</v>
      </c>
      <c r="BF57" s="4">
        <v>37816909.20000001</v>
      </c>
      <c r="BG57" s="10"/>
      <c r="BH57" s="4">
        <v>5338454.72</v>
      </c>
      <c r="BI57" s="4">
        <v>738875.4</v>
      </c>
      <c r="BJ57" s="4">
        <v>34041800.090000004</v>
      </c>
      <c r="BK57" s="4">
        <v>4291886.3099999996</v>
      </c>
      <c r="BL57" s="4">
        <v>4884506.75</v>
      </c>
      <c r="BM57" s="6">
        <v>0</v>
      </c>
      <c r="BN57" s="4">
        <v>676046.17</v>
      </c>
      <c r="BO57" s="4">
        <v>37816909.20000001</v>
      </c>
      <c r="BP57" s="10"/>
      <c r="BQ57" s="4">
        <v>5338454.72</v>
      </c>
      <c r="BR57" s="4">
        <v>738875.4</v>
      </c>
      <c r="BS57" s="4">
        <v>34041800.090000004</v>
      </c>
      <c r="BT57" s="4">
        <v>4291886.3099999996</v>
      </c>
      <c r="BU57" s="4">
        <v>4884506.75</v>
      </c>
      <c r="BV57" s="6">
        <v>0</v>
      </c>
      <c r="BW57" s="4">
        <v>676046.17</v>
      </c>
      <c r="BX57" s="4">
        <v>37816909.20000001</v>
      </c>
      <c r="BY57" s="10"/>
      <c r="BZ57" s="4">
        <v>5338454.72</v>
      </c>
      <c r="CA57" s="4">
        <v>738875.4</v>
      </c>
      <c r="CB57" s="4">
        <v>29234208.09</v>
      </c>
      <c r="CC57" s="4">
        <v>3879806.31</v>
      </c>
      <c r="CD57" s="4">
        <v>4884506.75</v>
      </c>
      <c r="CE57" s="6">
        <v>0</v>
      </c>
      <c r="CF57" s="4">
        <v>676046.17</v>
      </c>
      <c r="CG57" s="4">
        <v>32597237.200000003</v>
      </c>
      <c r="CH57" s="10"/>
      <c r="CI57" s="4">
        <v>5338454.72</v>
      </c>
      <c r="CJ57" s="4">
        <v>738875.4</v>
      </c>
      <c r="CK57" s="4">
        <v>29234208.09</v>
      </c>
      <c r="CL57" s="4">
        <v>3879806.31</v>
      </c>
      <c r="CM57" s="4">
        <v>4884506.75</v>
      </c>
      <c r="CN57" s="6">
        <v>0</v>
      </c>
      <c r="CO57" s="4">
        <v>676046.17</v>
      </c>
      <c r="CP57" s="4">
        <v>32597237.200000003</v>
      </c>
      <c r="CQ57" s="10"/>
      <c r="CR57" s="4">
        <v>5338454.72</v>
      </c>
      <c r="CS57" s="4">
        <v>738875.4</v>
      </c>
      <c r="CT57" s="4">
        <v>29234208.09</v>
      </c>
      <c r="CU57" s="4">
        <v>3879806.31</v>
      </c>
      <c r="CV57" s="4">
        <v>4884506.75</v>
      </c>
      <c r="CW57" s="6">
        <v>0</v>
      </c>
      <c r="CX57" s="4">
        <v>676046.17</v>
      </c>
      <c r="CY57" s="4">
        <v>32597237.200000003</v>
      </c>
      <c r="CZ57" s="10"/>
      <c r="DA57" s="4">
        <v>7018942.7800000003</v>
      </c>
      <c r="DB57" s="4">
        <v>971465.42</v>
      </c>
      <c r="DC57" s="4">
        <v>30742953.960000001</v>
      </c>
      <c r="DD57" s="4">
        <v>4255016.4000000004</v>
      </c>
      <c r="DE57" s="4">
        <v>5681826.4400000004</v>
      </c>
      <c r="DF57" s="6">
        <v>0</v>
      </c>
      <c r="DG57" s="4">
        <v>786400.18</v>
      </c>
      <c r="DH57" s="4">
        <v>33475788.779999997</v>
      </c>
      <c r="DI57" s="10"/>
    </row>
    <row r="58" spans="1:113">
      <c r="A58" s="235" t="str">
        <f>INDEX(Map!$A$6:$B$70,MATCH('FY08 Essbase'!C58,Map!$A$6:$A$70,0),2)</f>
        <v>190DIV</v>
      </c>
      <c r="B58" s="17"/>
      <c r="C58" s="3" t="s">
        <v>101</v>
      </c>
      <c r="D58" s="3" t="s">
        <v>59</v>
      </c>
      <c r="E58" s="10"/>
      <c r="F58" s="4">
        <v>42728506.950000003</v>
      </c>
      <c r="G58" s="4">
        <v>5913891.6100000003</v>
      </c>
      <c r="H58" s="4">
        <v>36743852.140000001</v>
      </c>
      <c r="I58" s="4">
        <v>5085578.0999999996</v>
      </c>
      <c r="J58" s="4">
        <v>39166275.130000003</v>
      </c>
      <c r="K58" s="6">
        <v>0</v>
      </c>
      <c r="L58" s="4">
        <v>5420856.5300000003</v>
      </c>
      <c r="M58" s="4">
        <v>37774163.340000004</v>
      </c>
      <c r="N58" s="10"/>
      <c r="O58" s="4">
        <v>42728506.950000003</v>
      </c>
      <c r="P58" s="4">
        <v>5913891.6100000003</v>
      </c>
      <c r="Q58" s="4">
        <v>36743852.140000001</v>
      </c>
      <c r="R58" s="4">
        <v>5085578.0999999996</v>
      </c>
      <c r="S58" s="4">
        <v>39166275.130000003</v>
      </c>
      <c r="T58" s="6">
        <v>0</v>
      </c>
      <c r="U58" s="4">
        <v>5420856.5300000003</v>
      </c>
      <c r="V58" s="4">
        <v>37774163.340000004</v>
      </c>
      <c r="W58" s="10"/>
      <c r="X58" s="4">
        <v>42728506.950000003</v>
      </c>
      <c r="Y58" s="4">
        <v>5913891.6100000003</v>
      </c>
      <c r="Z58" s="4">
        <v>34125812.920000002</v>
      </c>
      <c r="AA58" s="4">
        <v>4609615.3</v>
      </c>
      <c r="AB58" s="4">
        <v>39166275.130000003</v>
      </c>
      <c r="AC58" s="6">
        <v>0</v>
      </c>
      <c r="AD58" s="4">
        <v>5420856.5300000003</v>
      </c>
      <c r="AE58" s="4">
        <v>34680161.32</v>
      </c>
      <c r="AF58" s="10"/>
      <c r="AG58" s="4">
        <v>42728506.950000003</v>
      </c>
      <c r="AH58" s="4">
        <v>5913891.6100000003</v>
      </c>
      <c r="AI58" s="4">
        <v>34125812.920000002</v>
      </c>
      <c r="AJ58" s="4">
        <v>4609615.3</v>
      </c>
      <c r="AK58" s="4">
        <v>39166275.130000003</v>
      </c>
      <c r="AL58" s="6">
        <v>0</v>
      </c>
      <c r="AM58" s="4">
        <v>5420856.5300000003</v>
      </c>
      <c r="AN58" s="4">
        <v>34680161.32</v>
      </c>
      <c r="AO58" s="10"/>
      <c r="AP58" s="4">
        <v>42728506.950000003</v>
      </c>
      <c r="AQ58" s="4">
        <v>5913891.6100000003</v>
      </c>
      <c r="AR58" s="4">
        <v>34125812.920000002</v>
      </c>
      <c r="AS58" s="4">
        <v>4609615.3</v>
      </c>
      <c r="AT58" s="4">
        <v>39166275.130000003</v>
      </c>
      <c r="AU58" s="6">
        <v>0</v>
      </c>
      <c r="AV58" s="4">
        <v>5420856.5300000003</v>
      </c>
      <c r="AW58" s="4">
        <v>34680161.32</v>
      </c>
      <c r="AX58" s="10"/>
      <c r="AY58" s="4">
        <v>42728506.950000003</v>
      </c>
      <c r="AZ58" s="4">
        <v>5913891.6100000003</v>
      </c>
      <c r="BA58" s="4">
        <v>48901612.920000002</v>
      </c>
      <c r="BB58" s="4">
        <v>5876112.2999999998</v>
      </c>
      <c r="BC58" s="4">
        <v>39166275.130000003</v>
      </c>
      <c r="BD58" s="6">
        <v>0</v>
      </c>
      <c r="BE58" s="4">
        <v>5420856.5300000003</v>
      </c>
      <c r="BF58" s="4">
        <v>50722458.32</v>
      </c>
      <c r="BG58" s="10"/>
      <c r="BH58" s="4">
        <v>42728506.950000003</v>
      </c>
      <c r="BI58" s="4">
        <v>5913891.6100000003</v>
      </c>
      <c r="BJ58" s="4">
        <v>48901612.920000002</v>
      </c>
      <c r="BK58" s="4">
        <v>5876112.2999999998</v>
      </c>
      <c r="BL58" s="4">
        <v>39166275.130000003</v>
      </c>
      <c r="BM58" s="6">
        <v>0</v>
      </c>
      <c r="BN58" s="4">
        <v>5420856.5300000003</v>
      </c>
      <c r="BO58" s="4">
        <v>50722458.32</v>
      </c>
      <c r="BP58" s="10"/>
      <c r="BQ58" s="4">
        <v>42728506.950000003</v>
      </c>
      <c r="BR58" s="4">
        <v>5913891.6100000003</v>
      </c>
      <c r="BS58" s="4">
        <v>48901612.920000002</v>
      </c>
      <c r="BT58" s="4">
        <v>5876112.2999999998</v>
      </c>
      <c r="BU58" s="4">
        <v>39166275.130000003</v>
      </c>
      <c r="BV58" s="6">
        <v>0</v>
      </c>
      <c r="BW58" s="4">
        <v>5420856.5300000003</v>
      </c>
      <c r="BX58" s="4">
        <v>50722458.32</v>
      </c>
      <c r="BY58" s="10"/>
      <c r="BZ58" s="4">
        <v>42728506.950000003</v>
      </c>
      <c r="CA58" s="4">
        <v>5913891.6100000003</v>
      </c>
      <c r="CB58" s="4">
        <v>62055003.920000002</v>
      </c>
      <c r="CC58" s="4">
        <v>7003545.2999999998</v>
      </c>
      <c r="CD58" s="4">
        <v>39166275.130000003</v>
      </c>
      <c r="CE58" s="6">
        <v>0</v>
      </c>
      <c r="CF58" s="4">
        <v>5420856.5300000003</v>
      </c>
      <c r="CG58" s="4">
        <v>65003282.32</v>
      </c>
      <c r="CH58" s="10"/>
      <c r="CI58" s="4">
        <v>42728506.950000003</v>
      </c>
      <c r="CJ58" s="4">
        <v>5913891.6100000003</v>
      </c>
      <c r="CK58" s="4">
        <v>62055003.920000002</v>
      </c>
      <c r="CL58" s="4">
        <v>7003545.2999999998</v>
      </c>
      <c r="CM58" s="4">
        <v>39166275.130000003</v>
      </c>
      <c r="CN58" s="6">
        <v>0</v>
      </c>
      <c r="CO58" s="4">
        <v>5420856.5300000003</v>
      </c>
      <c r="CP58" s="4">
        <v>65003282.32</v>
      </c>
      <c r="CQ58" s="10"/>
      <c r="CR58" s="4">
        <v>42728506.950000003</v>
      </c>
      <c r="CS58" s="4">
        <v>5913891.6100000003</v>
      </c>
      <c r="CT58" s="4">
        <v>62055003.920000002</v>
      </c>
      <c r="CU58" s="4">
        <v>7003545.2999999998</v>
      </c>
      <c r="CV58" s="4">
        <v>39166275.130000003</v>
      </c>
      <c r="CW58" s="6">
        <v>0</v>
      </c>
      <c r="CX58" s="4">
        <v>5420856.5300000003</v>
      </c>
      <c r="CY58" s="4">
        <v>65003282.32</v>
      </c>
      <c r="CZ58" s="10"/>
      <c r="DA58" s="4">
        <v>49264165.740000002</v>
      </c>
      <c r="DB58" s="4">
        <v>6818467.5199999996</v>
      </c>
      <c r="DC58" s="4">
        <v>64801408.140000001</v>
      </c>
      <c r="DD58" s="4">
        <v>8968918.6799999997</v>
      </c>
      <c r="DE58" s="4">
        <v>56096908.210000001</v>
      </c>
      <c r="DF58" s="6">
        <v>0</v>
      </c>
      <c r="DG58" s="4">
        <v>7764161.6500000004</v>
      </c>
      <c r="DH58" s="4">
        <v>81548763.420000002</v>
      </c>
      <c r="DI58" s="10"/>
    </row>
    <row r="59" spans="1:113">
      <c r="A59" s="235" t="str">
        <f>INDEX(Map!$A$6:$B$70,MATCH('FY08 Essbase'!C59,Map!$A$6:$A$70,0),2)</f>
        <v>700DIV</v>
      </c>
      <c r="B59" s="17"/>
      <c r="C59" s="3" t="s">
        <v>108</v>
      </c>
      <c r="D59" s="3" t="s">
        <v>66</v>
      </c>
      <c r="E59" s="10"/>
      <c r="F59" s="4">
        <v>1393130.99</v>
      </c>
      <c r="G59" s="4">
        <v>192818.01</v>
      </c>
      <c r="H59" s="4">
        <v>27308985.800000001</v>
      </c>
      <c r="I59" s="4">
        <v>3779733.8</v>
      </c>
      <c r="J59" s="4">
        <v>9246457.9399999995</v>
      </c>
      <c r="K59" s="6">
        <v>0</v>
      </c>
      <c r="L59" s="4">
        <v>1279767.3999999999</v>
      </c>
      <c r="M59" s="4">
        <v>40028995.939999998</v>
      </c>
      <c r="N59" s="10"/>
      <c r="O59" s="4">
        <v>1393130.99</v>
      </c>
      <c r="P59" s="4">
        <v>192818.01</v>
      </c>
      <c r="Q59" s="4">
        <v>27308985.800000001</v>
      </c>
      <c r="R59" s="4">
        <v>3779733.8</v>
      </c>
      <c r="S59" s="4">
        <v>9246457.9399999995</v>
      </c>
      <c r="T59" s="6">
        <v>0</v>
      </c>
      <c r="U59" s="4">
        <v>1279767.3999999999</v>
      </c>
      <c r="V59" s="4">
        <v>40028995.939999998</v>
      </c>
      <c r="W59" s="10"/>
      <c r="X59" s="4">
        <v>1393130.99</v>
      </c>
      <c r="Y59" s="4">
        <v>192818.01</v>
      </c>
      <c r="Z59" s="4">
        <v>23708502.219999999</v>
      </c>
      <c r="AA59" s="4">
        <v>3308069.88</v>
      </c>
      <c r="AB59" s="4">
        <v>9246457.9399999995</v>
      </c>
      <c r="AC59" s="6">
        <v>0</v>
      </c>
      <c r="AD59" s="4">
        <v>1279767.3999999999</v>
      </c>
      <c r="AE59" s="4">
        <v>35956848.439999998</v>
      </c>
      <c r="AF59" s="10"/>
      <c r="AG59" s="4">
        <v>1393130.99</v>
      </c>
      <c r="AH59" s="4">
        <v>192818.01</v>
      </c>
      <c r="AI59" s="4">
        <v>23708502.219999999</v>
      </c>
      <c r="AJ59" s="4">
        <v>3308069.88</v>
      </c>
      <c r="AK59" s="4">
        <v>9246457.9399999995</v>
      </c>
      <c r="AL59" s="6">
        <v>0</v>
      </c>
      <c r="AM59" s="4">
        <v>1279767.3999999999</v>
      </c>
      <c r="AN59" s="4">
        <v>35956848.439999998</v>
      </c>
      <c r="AO59" s="10"/>
      <c r="AP59" s="4">
        <v>1393130.99</v>
      </c>
      <c r="AQ59" s="4">
        <v>192818.01</v>
      </c>
      <c r="AR59" s="4">
        <v>23708502.219999999</v>
      </c>
      <c r="AS59" s="4">
        <v>3308069.88</v>
      </c>
      <c r="AT59" s="4">
        <v>9246457.9399999995</v>
      </c>
      <c r="AU59" s="6">
        <v>0</v>
      </c>
      <c r="AV59" s="4">
        <v>1279767.3999999999</v>
      </c>
      <c r="AW59" s="4">
        <v>35956848.439999998</v>
      </c>
      <c r="AX59" s="10"/>
      <c r="AY59" s="4">
        <v>1393130.99</v>
      </c>
      <c r="AZ59" s="4">
        <v>192818.01</v>
      </c>
      <c r="BA59" s="4">
        <v>28951852.219999999</v>
      </c>
      <c r="BB59" s="4">
        <v>3757499.88</v>
      </c>
      <c r="BC59" s="4">
        <v>9246457.9399999995</v>
      </c>
      <c r="BD59" s="6">
        <v>0</v>
      </c>
      <c r="BE59" s="4">
        <v>1279767.3999999999</v>
      </c>
      <c r="BF59" s="4">
        <v>41649628.439999998</v>
      </c>
      <c r="BG59" s="10"/>
      <c r="BH59" s="4">
        <v>1393130.99</v>
      </c>
      <c r="BI59" s="4">
        <v>192818.01</v>
      </c>
      <c r="BJ59" s="4">
        <v>28951852.219999999</v>
      </c>
      <c r="BK59" s="4">
        <v>3757499.88</v>
      </c>
      <c r="BL59" s="4">
        <v>9246457.9399999995</v>
      </c>
      <c r="BM59" s="6">
        <v>0</v>
      </c>
      <c r="BN59" s="4">
        <v>1279767.3999999999</v>
      </c>
      <c r="BO59" s="4">
        <v>41649628.439999998</v>
      </c>
      <c r="BP59" s="10"/>
      <c r="BQ59" s="4">
        <v>1393130.99</v>
      </c>
      <c r="BR59" s="4">
        <v>192818.01</v>
      </c>
      <c r="BS59" s="4">
        <v>28951852.219999999</v>
      </c>
      <c r="BT59" s="4">
        <v>3757499.88</v>
      </c>
      <c r="BU59" s="4">
        <v>9246457.9399999995</v>
      </c>
      <c r="BV59" s="6">
        <v>0</v>
      </c>
      <c r="BW59" s="4">
        <v>1279767.3999999999</v>
      </c>
      <c r="BX59" s="4">
        <v>41649628.439999998</v>
      </c>
      <c r="BY59" s="10"/>
      <c r="BZ59" s="4">
        <v>1393130.99</v>
      </c>
      <c r="CA59" s="4">
        <v>192818.01</v>
      </c>
      <c r="CB59" s="4">
        <v>31560383.219999999</v>
      </c>
      <c r="CC59" s="4">
        <v>3981087.88</v>
      </c>
      <c r="CD59" s="4">
        <v>9246457.9399999995</v>
      </c>
      <c r="CE59" s="6">
        <v>0</v>
      </c>
      <c r="CF59" s="4">
        <v>1279767.3999999999</v>
      </c>
      <c r="CG59" s="4">
        <v>44481747.439999998</v>
      </c>
      <c r="CH59" s="10"/>
      <c r="CI59" s="4">
        <v>1393130.99</v>
      </c>
      <c r="CJ59" s="4">
        <v>192818.01</v>
      </c>
      <c r="CK59" s="4">
        <v>31560383.219999999</v>
      </c>
      <c r="CL59" s="4">
        <v>3981087.88</v>
      </c>
      <c r="CM59" s="4">
        <v>9246457.9399999995</v>
      </c>
      <c r="CN59" s="6">
        <v>0</v>
      </c>
      <c r="CO59" s="4">
        <v>1279767.3999999999</v>
      </c>
      <c r="CP59" s="4">
        <v>44481747.439999998</v>
      </c>
      <c r="CQ59" s="10"/>
      <c r="CR59" s="4">
        <v>1393130.99</v>
      </c>
      <c r="CS59" s="4">
        <v>192818.01</v>
      </c>
      <c r="CT59" s="4">
        <v>31560383.219999999</v>
      </c>
      <c r="CU59" s="4">
        <v>3981087.88</v>
      </c>
      <c r="CV59" s="4">
        <v>9246457.9399999995</v>
      </c>
      <c r="CW59" s="6">
        <v>0</v>
      </c>
      <c r="CX59" s="4">
        <v>1279767.3999999999</v>
      </c>
      <c r="CY59" s="4">
        <v>44481747.439999998</v>
      </c>
      <c r="CZ59" s="10"/>
      <c r="DA59" s="4">
        <v>1468585.14</v>
      </c>
      <c r="DB59" s="4">
        <v>203261.34</v>
      </c>
      <c r="DC59" s="4">
        <v>44040226.789999999</v>
      </c>
      <c r="DD59" s="4">
        <v>6095441.8099999996</v>
      </c>
      <c r="DE59" s="4">
        <v>12553917.58</v>
      </c>
      <c r="DF59" s="6">
        <v>0</v>
      </c>
      <c r="DG59" s="4">
        <v>1737540.42</v>
      </c>
      <c r="DH59" s="4">
        <v>62755280.119999997</v>
      </c>
      <c r="DI59" s="10"/>
    </row>
    <row r="60" spans="1:113">
      <c r="A60" s="235" t="str">
        <f>INDEX(Map!$A$6:$B$70,MATCH('FY08 Essbase'!C60,Map!$A$6:$A$70,0),2)</f>
        <v>830DIV</v>
      </c>
      <c r="B60" s="17"/>
      <c r="C60" s="3" t="s">
        <v>107</v>
      </c>
      <c r="D60" s="3" t="s">
        <v>65</v>
      </c>
      <c r="E60" s="10"/>
      <c r="F60" s="6">
        <v>0</v>
      </c>
      <c r="G60" s="6">
        <v>0</v>
      </c>
      <c r="H60" s="6">
        <v>0</v>
      </c>
      <c r="I60" s="6">
        <v>0</v>
      </c>
      <c r="J60" s="4">
        <v>-447080.37</v>
      </c>
      <c r="K60" s="6">
        <v>0</v>
      </c>
      <c r="L60" s="4">
        <v>-61878.71</v>
      </c>
      <c r="M60" s="4">
        <v>-508959.08</v>
      </c>
      <c r="N60" s="10"/>
      <c r="O60" s="6">
        <v>0</v>
      </c>
      <c r="P60" s="6">
        <v>0</v>
      </c>
      <c r="Q60" s="6">
        <v>0</v>
      </c>
      <c r="R60" s="6">
        <v>0</v>
      </c>
      <c r="S60" s="4">
        <v>-447080.37</v>
      </c>
      <c r="T60" s="6">
        <v>0</v>
      </c>
      <c r="U60" s="4">
        <v>-61878.71</v>
      </c>
      <c r="V60" s="4">
        <v>-508959.08</v>
      </c>
      <c r="W60" s="10"/>
      <c r="X60" s="6">
        <v>0</v>
      </c>
      <c r="Y60" s="6">
        <v>0</v>
      </c>
      <c r="Z60" s="4">
        <v>191495</v>
      </c>
      <c r="AA60" s="4">
        <v>16414</v>
      </c>
      <c r="AB60" s="4">
        <v>-447080.37</v>
      </c>
      <c r="AC60" s="6">
        <v>0</v>
      </c>
      <c r="AD60" s="4">
        <v>-61878.71</v>
      </c>
      <c r="AE60" s="4">
        <v>-301050.08</v>
      </c>
      <c r="AF60" s="10"/>
      <c r="AG60" s="6">
        <v>0</v>
      </c>
      <c r="AH60" s="6">
        <v>0</v>
      </c>
      <c r="AI60" s="4">
        <v>191495</v>
      </c>
      <c r="AJ60" s="4">
        <v>16414</v>
      </c>
      <c r="AK60" s="4">
        <v>-447080.37</v>
      </c>
      <c r="AL60" s="6">
        <v>0</v>
      </c>
      <c r="AM60" s="4">
        <v>-61878.71</v>
      </c>
      <c r="AN60" s="4">
        <v>-301050.08</v>
      </c>
      <c r="AO60" s="10"/>
      <c r="AP60" s="6">
        <v>0</v>
      </c>
      <c r="AQ60" s="6">
        <v>0</v>
      </c>
      <c r="AR60" s="4">
        <v>191495</v>
      </c>
      <c r="AS60" s="4">
        <v>16414</v>
      </c>
      <c r="AT60" s="4">
        <v>-447080.37</v>
      </c>
      <c r="AU60" s="6">
        <v>0</v>
      </c>
      <c r="AV60" s="4">
        <v>-61878.71</v>
      </c>
      <c r="AW60" s="4">
        <v>-301050.08</v>
      </c>
      <c r="AX60" s="10"/>
      <c r="AY60" s="6">
        <v>0</v>
      </c>
      <c r="AZ60" s="6">
        <v>0</v>
      </c>
      <c r="BA60" s="6">
        <v>0</v>
      </c>
      <c r="BB60" s="6">
        <v>0</v>
      </c>
      <c r="BC60" s="4">
        <v>-447080.37</v>
      </c>
      <c r="BD60" s="6">
        <v>0</v>
      </c>
      <c r="BE60" s="4">
        <v>-61878.71</v>
      </c>
      <c r="BF60" s="4">
        <v>-508959.08</v>
      </c>
      <c r="BG60" s="10"/>
      <c r="BH60" s="6">
        <v>0</v>
      </c>
      <c r="BI60" s="6">
        <v>0</v>
      </c>
      <c r="BJ60" s="6">
        <v>0</v>
      </c>
      <c r="BK60" s="6">
        <v>0</v>
      </c>
      <c r="BL60" s="4">
        <v>-447080.37</v>
      </c>
      <c r="BM60" s="6">
        <v>0</v>
      </c>
      <c r="BN60" s="4">
        <v>-61878.71</v>
      </c>
      <c r="BO60" s="4">
        <v>-508959.08</v>
      </c>
      <c r="BP60" s="10"/>
      <c r="BQ60" s="6">
        <v>0</v>
      </c>
      <c r="BR60" s="6">
        <v>0</v>
      </c>
      <c r="BS60" s="6">
        <v>0</v>
      </c>
      <c r="BT60" s="6">
        <v>0</v>
      </c>
      <c r="BU60" s="4">
        <v>-447080.37</v>
      </c>
      <c r="BV60" s="6">
        <v>0</v>
      </c>
      <c r="BW60" s="4">
        <v>-61878.71</v>
      </c>
      <c r="BX60" s="4">
        <v>-508959.08</v>
      </c>
      <c r="BY60" s="10"/>
      <c r="BZ60" s="6">
        <v>0</v>
      </c>
      <c r="CA60" s="6">
        <v>0</v>
      </c>
      <c r="CB60" s="6">
        <v>0</v>
      </c>
      <c r="CC60" s="6">
        <v>0</v>
      </c>
      <c r="CD60" s="4">
        <v>-447080.37</v>
      </c>
      <c r="CE60" s="6">
        <v>0</v>
      </c>
      <c r="CF60" s="4">
        <v>-61878.71</v>
      </c>
      <c r="CG60" s="4">
        <v>-508959.08</v>
      </c>
      <c r="CH60" s="10"/>
      <c r="CI60" s="6">
        <v>0</v>
      </c>
      <c r="CJ60" s="6">
        <v>0</v>
      </c>
      <c r="CK60" s="6">
        <v>0</v>
      </c>
      <c r="CL60" s="6">
        <v>0</v>
      </c>
      <c r="CM60" s="4">
        <v>-447080.37</v>
      </c>
      <c r="CN60" s="6">
        <v>0</v>
      </c>
      <c r="CO60" s="4">
        <v>-61878.71</v>
      </c>
      <c r="CP60" s="4">
        <v>-508959.08</v>
      </c>
      <c r="CQ60" s="10"/>
      <c r="CR60" s="6">
        <v>0</v>
      </c>
      <c r="CS60" s="6">
        <v>0</v>
      </c>
      <c r="CT60" s="6">
        <v>0</v>
      </c>
      <c r="CU60" s="6">
        <v>0</v>
      </c>
      <c r="CV60" s="4">
        <v>-447080.37</v>
      </c>
      <c r="CW60" s="6">
        <v>0</v>
      </c>
      <c r="CX60" s="4">
        <v>-61878.71</v>
      </c>
      <c r="CY60" s="4">
        <v>-508959.08</v>
      </c>
      <c r="CZ60" s="10"/>
      <c r="DA60" s="6">
        <v>0</v>
      </c>
      <c r="DB60" s="6">
        <v>0</v>
      </c>
      <c r="DC60" s="6">
        <v>0</v>
      </c>
      <c r="DD60" s="6">
        <v>0</v>
      </c>
      <c r="DE60" s="4">
        <v>154801.75</v>
      </c>
      <c r="DF60" s="6">
        <v>0</v>
      </c>
      <c r="DG60" s="4">
        <v>21425.53</v>
      </c>
      <c r="DH60" s="4">
        <v>176227.28</v>
      </c>
      <c r="DI60" s="10"/>
    </row>
    <row r="61" spans="1:113">
      <c r="A61" s="235" t="str">
        <f>INDEX(Map!$A$6:$B$70,MATCH('FY08 Essbase'!C61,Map!$A$6:$A$70,0),2)</f>
        <v>979DIV</v>
      </c>
      <c r="B61" s="17"/>
      <c r="C61" s="3" t="s">
        <v>683</v>
      </c>
      <c r="D61" s="3" t="s">
        <v>684</v>
      </c>
      <c r="E61" s="10"/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10"/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10"/>
      <c r="X61" s="6">
        <v>0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10"/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6">
        <v>0</v>
      </c>
      <c r="AN61" s="6">
        <v>0</v>
      </c>
      <c r="AO61" s="10"/>
      <c r="AP61" s="6">
        <v>0</v>
      </c>
      <c r="AQ61" s="6">
        <v>0</v>
      </c>
      <c r="AR61" s="6">
        <v>0</v>
      </c>
      <c r="AS61" s="6">
        <v>0</v>
      </c>
      <c r="AT61" s="6">
        <v>0</v>
      </c>
      <c r="AU61" s="6">
        <v>0</v>
      </c>
      <c r="AV61" s="6">
        <v>0</v>
      </c>
      <c r="AW61" s="6">
        <v>0</v>
      </c>
      <c r="AX61" s="10"/>
      <c r="AY61" s="6">
        <v>0</v>
      </c>
      <c r="AZ61" s="6">
        <v>0</v>
      </c>
      <c r="BA61" s="6">
        <v>0</v>
      </c>
      <c r="BB61" s="6">
        <v>0</v>
      </c>
      <c r="BC61" s="6">
        <v>0</v>
      </c>
      <c r="BD61" s="6">
        <v>0</v>
      </c>
      <c r="BE61" s="6">
        <v>0</v>
      </c>
      <c r="BF61" s="6">
        <v>0</v>
      </c>
      <c r="BG61" s="10"/>
      <c r="BH61" s="6">
        <v>0</v>
      </c>
      <c r="BI61" s="6">
        <v>0</v>
      </c>
      <c r="BJ61" s="6">
        <v>0</v>
      </c>
      <c r="BK61" s="6">
        <v>0</v>
      </c>
      <c r="BL61" s="6">
        <v>0</v>
      </c>
      <c r="BM61" s="6">
        <v>0</v>
      </c>
      <c r="BN61" s="6">
        <v>0</v>
      </c>
      <c r="BO61" s="6">
        <v>0</v>
      </c>
      <c r="BP61" s="10"/>
      <c r="BQ61" s="6">
        <v>0</v>
      </c>
      <c r="BR61" s="6">
        <v>0</v>
      </c>
      <c r="BS61" s="6">
        <v>0</v>
      </c>
      <c r="BT61" s="6">
        <v>0</v>
      </c>
      <c r="BU61" s="6">
        <v>0</v>
      </c>
      <c r="BV61" s="6">
        <v>0</v>
      </c>
      <c r="BW61" s="6">
        <v>0</v>
      </c>
      <c r="BX61" s="6">
        <v>0</v>
      </c>
      <c r="BY61" s="10"/>
      <c r="BZ61" s="6">
        <v>0</v>
      </c>
      <c r="CA61" s="6">
        <v>0</v>
      </c>
      <c r="CB61" s="6">
        <v>0</v>
      </c>
      <c r="CC61" s="6">
        <v>0</v>
      </c>
      <c r="CD61" s="6">
        <v>0</v>
      </c>
      <c r="CE61" s="6">
        <v>0</v>
      </c>
      <c r="CF61" s="6">
        <v>0</v>
      </c>
      <c r="CG61" s="6">
        <v>0</v>
      </c>
      <c r="CH61" s="10"/>
      <c r="CI61" s="6">
        <v>0</v>
      </c>
      <c r="CJ61" s="6">
        <v>0</v>
      </c>
      <c r="CK61" s="6">
        <v>0</v>
      </c>
      <c r="CL61" s="6">
        <v>0</v>
      </c>
      <c r="CM61" s="6">
        <v>0</v>
      </c>
      <c r="CN61" s="6">
        <v>0</v>
      </c>
      <c r="CO61" s="6">
        <v>0</v>
      </c>
      <c r="CP61" s="6">
        <v>0</v>
      </c>
      <c r="CQ61" s="10"/>
      <c r="CR61" s="6">
        <v>0</v>
      </c>
      <c r="CS61" s="6">
        <v>0</v>
      </c>
      <c r="CT61" s="6">
        <v>0</v>
      </c>
      <c r="CU61" s="6">
        <v>0</v>
      </c>
      <c r="CV61" s="6">
        <v>0</v>
      </c>
      <c r="CW61" s="6">
        <v>0</v>
      </c>
      <c r="CX61" s="6">
        <v>0</v>
      </c>
      <c r="CY61" s="6">
        <v>0</v>
      </c>
      <c r="CZ61" s="10"/>
      <c r="DA61" s="6">
        <v>0</v>
      </c>
      <c r="DB61" s="6">
        <v>0</v>
      </c>
      <c r="DC61" s="6">
        <v>0</v>
      </c>
      <c r="DD61" s="6">
        <v>0</v>
      </c>
      <c r="DE61" s="6">
        <v>0</v>
      </c>
      <c r="DF61" s="6">
        <v>0</v>
      </c>
      <c r="DG61" s="6">
        <v>0</v>
      </c>
      <c r="DH61" s="6">
        <v>0</v>
      </c>
      <c r="DI61" s="10"/>
    </row>
    <row r="62" spans="1:113">
      <c r="A62" s="235" t="str">
        <f>INDEX(Map!$A$6:$B$70,MATCH('FY08 Essbase'!C62,Map!$A$6:$A$70,0),2)</f>
        <v>982DIV</v>
      </c>
      <c r="B62" s="17"/>
      <c r="C62" s="3" t="s">
        <v>102</v>
      </c>
      <c r="D62" s="3" t="s">
        <v>60</v>
      </c>
      <c r="E62" s="10"/>
      <c r="F62" s="6">
        <v>0</v>
      </c>
      <c r="G62" s="6">
        <v>0</v>
      </c>
      <c r="H62" s="5">
        <v>-102072.7</v>
      </c>
      <c r="I62" s="5">
        <v>-14127.5</v>
      </c>
      <c r="J62" s="6">
        <v>0</v>
      </c>
      <c r="K62" s="6">
        <v>0</v>
      </c>
      <c r="L62" s="6">
        <v>0</v>
      </c>
      <c r="M62" s="5">
        <v>-116200.2</v>
      </c>
      <c r="N62" s="10"/>
      <c r="O62" s="6">
        <v>0</v>
      </c>
      <c r="P62" s="6">
        <v>0</v>
      </c>
      <c r="Q62" s="5">
        <v>-102072.7</v>
      </c>
      <c r="R62" s="5">
        <v>-14127.5</v>
      </c>
      <c r="S62" s="6">
        <v>0</v>
      </c>
      <c r="T62" s="6">
        <v>0</v>
      </c>
      <c r="U62" s="6">
        <v>0</v>
      </c>
      <c r="V62" s="5">
        <v>-116200.2</v>
      </c>
      <c r="W62" s="10"/>
      <c r="X62" s="6">
        <v>0</v>
      </c>
      <c r="Y62" s="6">
        <v>0</v>
      </c>
      <c r="Z62" s="5">
        <v>14.12</v>
      </c>
      <c r="AA62" s="5">
        <v>-14.12</v>
      </c>
      <c r="AB62" s="6">
        <v>0</v>
      </c>
      <c r="AC62" s="6">
        <v>0</v>
      </c>
      <c r="AD62" s="6">
        <v>0</v>
      </c>
      <c r="AE62" s="5">
        <v>0</v>
      </c>
      <c r="AF62" s="10"/>
      <c r="AG62" s="6">
        <v>0</v>
      </c>
      <c r="AH62" s="6">
        <v>0</v>
      </c>
      <c r="AI62" s="5">
        <v>14.12</v>
      </c>
      <c r="AJ62" s="5">
        <v>-14.12</v>
      </c>
      <c r="AK62" s="6">
        <v>0</v>
      </c>
      <c r="AL62" s="6">
        <v>0</v>
      </c>
      <c r="AM62" s="6">
        <v>0</v>
      </c>
      <c r="AN62" s="5">
        <v>0</v>
      </c>
      <c r="AO62" s="10"/>
      <c r="AP62" s="6">
        <v>0</v>
      </c>
      <c r="AQ62" s="6">
        <v>0</v>
      </c>
      <c r="AR62" s="5">
        <v>14.12</v>
      </c>
      <c r="AS62" s="5">
        <v>-14.12</v>
      </c>
      <c r="AT62" s="6">
        <v>0</v>
      </c>
      <c r="AU62" s="6">
        <v>0</v>
      </c>
      <c r="AV62" s="6">
        <v>0</v>
      </c>
      <c r="AW62" s="5">
        <v>0</v>
      </c>
      <c r="AX62" s="10"/>
      <c r="AY62" s="6">
        <v>0</v>
      </c>
      <c r="AZ62" s="6">
        <v>0</v>
      </c>
      <c r="BA62" s="5">
        <v>14.12</v>
      </c>
      <c r="BB62" s="5">
        <v>-14.12</v>
      </c>
      <c r="BC62" s="6">
        <v>0</v>
      </c>
      <c r="BD62" s="6">
        <v>0</v>
      </c>
      <c r="BE62" s="6">
        <v>0</v>
      </c>
      <c r="BF62" s="5">
        <v>0</v>
      </c>
      <c r="BG62" s="10"/>
      <c r="BH62" s="6">
        <v>0</v>
      </c>
      <c r="BI62" s="6">
        <v>0</v>
      </c>
      <c r="BJ62" s="5">
        <v>14.12</v>
      </c>
      <c r="BK62" s="5">
        <v>-14.12</v>
      </c>
      <c r="BL62" s="6">
        <v>0</v>
      </c>
      <c r="BM62" s="6">
        <v>0</v>
      </c>
      <c r="BN62" s="6">
        <v>0</v>
      </c>
      <c r="BO62" s="5">
        <v>0</v>
      </c>
      <c r="BP62" s="10"/>
      <c r="BQ62" s="6">
        <v>0</v>
      </c>
      <c r="BR62" s="6">
        <v>0</v>
      </c>
      <c r="BS62" s="5">
        <v>14.12</v>
      </c>
      <c r="BT62" s="5">
        <v>-14.12</v>
      </c>
      <c r="BU62" s="6">
        <v>0</v>
      </c>
      <c r="BV62" s="6">
        <v>0</v>
      </c>
      <c r="BW62" s="6">
        <v>0</v>
      </c>
      <c r="BX62" s="5">
        <v>0</v>
      </c>
      <c r="BY62" s="10"/>
      <c r="BZ62" s="6">
        <v>0</v>
      </c>
      <c r="CA62" s="6">
        <v>0</v>
      </c>
      <c r="CB62" s="5">
        <v>14.12</v>
      </c>
      <c r="CC62" s="5">
        <v>-14.12</v>
      </c>
      <c r="CD62" s="6">
        <v>0</v>
      </c>
      <c r="CE62" s="6">
        <v>0</v>
      </c>
      <c r="CF62" s="6">
        <v>0</v>
      </c>
      <c r="CG62" s="5">
        <v>0</v>
      </c>
      <c r="CH62" s="10"/>
      <c r="CI62" s="6">
        <v>0</v>
      </c>
      <c r="CJ62" s="6">
        <v>0</v>
      </c>
      <c r="CK62" s="5">
        <v>14.12</v>
      </c>
      <c r="CL62" s="5">
        <v>-14.12</v>
      </c>
      <c r="CM62" s="6">
        <v>0</v>
      </c>
      <c r="CN62" s="6">
        <v>0</v>
      </c>
      <c r="CO62" s="6">
        <v>0</v>
      </c>
      <c r="CP62" s="5">
        <v>0</v>
      </c>
      <c r="CQ62" s="10"/>
      <c r="CR62" s="6">
        <v>0</v>
      </c>
      <c r="CS62" s="6">
        <v>0</v>
      </c>
      <c r="CT62" s="5">
        <v>14.12</v>
      </c>
      <c r="CU62" s="5">
        <v>-14.12</v>
      </c>
      <c r="CV62" s="6">
        <v>0</v>
      </c>
      <c r="CW62" s="6">
        <v>0</v>
      </c>
      <c r="CX62" s="6">
        <v>0</v>
      </c>
      <c r="CY62" s="5">
        <v>0</v>
      </c>
      <c r="CZ62" s="10"/>
      <c r="DA62" s="6">
        <v>0</v>
      </c>
      <c r="DB62" s="6">
        <v>0</v>
      </c>
      <c r="DC62" s="6">
        <v>0</v>
      </c>
      <c r="DD62" s="6">
        <v>0</v>
      </c>
      <c r="DE62" s="6">
        <v>0</v>
      </c>
      <c r="DF62" s="6">
        <v>0</v>
      </c>
      <c r="DG62" s="6">
        <v>0</v>
      </c>
      <c r="DH62" s="6">
        <v>0</v>
      </c>
      <c r="DI62" s="10"/>
    </row>
    <row r="63" spans="1:113">
      <c r="A63" s="235" t="str">
        <f>INDEX(Map!$A$6:$B$70,MATCH('FY08 Essbase'!C63,Map!$A$6:$A$70,0),2)</f>
        <v>989DIV</v>
      </c>
      <c r="B63" s="17"/>
      <c r="C63" s="3" t="s">
        <v>742</v>
      </c>
      <c r="D63" s="3" t="s">
        <v>743</v>
      </c>
      <c r="E63" s="10"/>
      <c r="F63" s="4">
        <v>-18.36</v>
      </c>
      <c r="G63" s="4">
        <v>-2.54</v>
      </c>
      <c r="H63" s="6">
        <v>0</v>
      </c>
      <c r="I63" s="6">
        <v>0</v>
      </c>
      <c r="J63" s="6">
        <v>0</v>
      </c>
      <c r="K63" s="6">
        <v>0</v>
      </c>
      <c r="L63" s="6">
        <v>0</v>
      </c>
      <c r="M63" s="4">
        <v>20.9</v>
      </c>
      <c r="N63" s="10"/>
      <c r="O63" s="4">
        <v>-18.36</v>
      </c>
      <c r="P63" s="4">
        <v>-2.54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4">
        <v>20.9</v>
      </c>
      <c r="W63" s="10"/>
      <c r="X63" s="4">
        <v>-18.36</v>
      </c>
      <c r="Y63" s="4">
        <v>-2.54</v>
      </c>
      <c r="Z63" s="6">
        <v>0</v>
      </c>
      <c r="AA63" s="6">
        <v>0</v>
      </c>
      <c r="AB63" s="6">
        <v>0</v>
      </c>
      <c r="AC63" s="6">
        <v>0</v>
      </c>
      <c r="AD63" s="6">
        <v>0</v>
      </c>
      <c r="AE63" s="4">
        <v>20.9</v>
      </c>
      <c r="AF63" s="10"/>
      <c r="AG63" s="4">
        <v>-18.36</v>
      </c>
      <c r="AH63" s="4">
        <v>-2.54</v>
      </c>
      <c r="AI63" s="6">
        <v>0</v>
      </c>
      <c r="AJ63" s="6">
        <v>0</v>
      </c>
      <c r="AK63" s="6">
        <v>0</v>
      </c>
      <c r="AL63" s="6">
        <v>0</v>
      </c>
      <c r="AM63" s="6">
        <v>0</v>
      </c>
      <c r="AN63" s="4">
        <v>20.9</v>
      </c>
      <c r="AO63" s="10"/>
      <c r="AP63" s="4">
        <v>-18.36</v>
      </c>
      <c r="AQ63" s="4">
        <v>-2.54</v>
      </c>
      <c r="AR63" s="6">
        <v>0</v>
      </c>
      <c r="AS63" s="6">
        <v>0</v>
      </c>
      <c r="AT63" s="6">
        <v>0</v>
      </c>
      <c r="AU63" s="6">
        <v>0</v>
      </c>
      <c r="AV63" s="6">
        <v>0</v>
      </c>
      <c r="AW63" s="4">
        <v>20.9</v>
      </c>
      <c r="AX63" s="10"/>
      <c r="AY63" s="4">
        <v>-18.36</v>
      </c>
      <c r="AZ63" s="4">
        <v>-2.54</v>
      </c>
      <c r="BA63" s="6">
        <v>0</v>
      </c>
      <c r="BB63" s="6">
        <v>0</v>
      </c>
      <c r="BC63" s="6">
        <v>0</v>
      </c>
      <c r="BD63" s="6">
        <v>0</v>
      </c>
      <c r="BE63" s="6">
        <v>0</v>
      </c>
      <c r="BF63" s="4">
        <v>20.9</v>
      </c>
      <c r="BG63" s="10"/>
      <c r="BH63" s="4">
        <v>-18.36</v>
      </c>
      <c r="BI63" s="4">
        <v>-2.54</v>
      </c>
      <c r="BJ63" s="6">
        <v>0</v>
      </c>
      <c r="BK63" s="6">
        <v>0</v>
      </c>
      <c r="BL63" s="6">
        <v>0</v>
      </c>
      <c r="BM63" s="6">
        <v>0</v>
      </c>
      <c r="BN63" s="6">
        <v>0</v>
      </c>
      <c r="BO63" s="4">
        <v>20.9</v>
      </c>
      <c r="BP63" s="10"/>
      <c r="BQ63" s="4">
        <v>-18.36</v>
      </c>
      <c r="BR63" s="4">
        <v>-2.54</v>
      </c>
      <c r="BS63" s="6">
        <v>0</v>
      </c>
      <c r="BT63" s="6">
        <v>0</v>
      </c>
      <c r="BU63" s="6">
        <v>0</v>
      </c>
      <c r="BV63" s="6">
        <v>0</v>
      </c>
      <c r="BW63" s="6">
        <v>0</v>
      </c>
      <c r="BX63" s="4">
        <v>20.9</v>
      </c>
      <c r="BY63" s="10"/>
      <c r="BZ63" s="4">
        <v>-18.36</v>
      </c>
      <c r="CA63" s="4">
        <v>-2.54</v>
      </c>
      <c r="CB63" s="6">
        <v>0</v>
      </c>
      <c r="CC63" s="6">
        <v>0</v>
      </c>
      <c r="CD63" s="6">
        <v>0</v>
      </c>
      <c r="CE63" s="6">
        <v>0</v>
      </c>
      <c r="CF63" s="6">
        <v>0</v>
      </c>
      <c r="CG63" s="4">
        <v>20.9</v>
      </c>
      <c r="CH63" s="10"/>
      <c r="CI63" s="4">
        <v>-18.36</v>
      </c>
      <c r="CJ63" s="4">
        <v>-2.54</v>
      </c>
      <c r="CK63" s="6">
        <v>0</v>
      </c>
      <c r="CL63" s="6">
        <v>0</v>
      </c>
      <c r="CM63" s="6">
        <v>0</v>
      </c>
      <c r="CN63" s="6">
        <v>0</v>
      </c>
      <c r="CO63" s="6">
        <v>0</v>
      </c>
      <c r="CP63" s="4">
        <v>20.9</v>
      </c>
      <c r="CQ63" s="10"/>
      <c r="CR63" s="4">
        <v>-18.36</v>
      </c>
      <c r="CS63" s="4">
        <v>-2.54</v>
      </c>
      <c r="CT63" s="6">
        <v>0</v>
      </c>
      <c r="CU63" s="6">
        <v>0</v>
      </c>
      <c r="CV63" s="6">
        <v>0</v>
      </c>
      <c r="CW63" s="6">
        <v>0</v>
      </c>
      <c r="CX63" s="6">
        <v>0</v>
      </c>
      <c r="CY63" s="4">
        <v>20.9</v>
      </c>
      <c r="CZ63" s="10"/>
      <c r="DA63" s="6">
        <v>0</v>
      </c>
      <c r="DB63" s="6">
        <v>0</v>
      </c>
      <c r="DC63" s="6">
        <v>0</v>
      </c>
      <c r="DD63" s="6">
        <v>0</v>
      </c>
      <c r="DE63" s="6">
        <v>0</v>
      </c>
      <c r="DF63" s="6">
        <v>0</v>
      </c>
      <c r="DG63" s="6">
        <v>0</v>
      </c>
      <c r="DH63" s="6">
        <v>0</v>
      </c>
      <c r="DI63" s="10"/>
    </row>
    <row r="64" spans="1:113">
      <c r="A64" s="235" t="str">
        <f>INDEX(Map!$A$6:$B$70,MATCH('FY08 Essbase'!C64,Map!$A$6:$A$70,0),2)</f>
        <v>Total Utility</v>
      </c>
      <c r="B64" s="17"/>
      <c r="C64" s="3" t="s">
        <v>3</v>
      </c>
      <c r="D64" s="3" t="s">
        <v>3</v>
      </c>
      <c r="E64" s="10"/>
      <c r="F64" s="4">
        <v>126888816.71999998</v>
      </c>
      <c r="G64" s="4">
        <v>21215597.120000001</v>
      </c>
      <c r="H64" s="4">
        <v>325148155.94000006</v>
      </c>
      <c r="I64" s="4">
        <v>43070714.700000003</v>
      </c>
      <c r="J64" s="4">
        <v>119254924.33999999</v>
      </c>
      <c r="K64" s="6">
        <v>0</v>
      </c>
      <c r="L64" s="4">
        <v>16232852.34</v>
      </c>
      <c r="M64" s="4">
        <v>355602233.48000002</v>
      </c>
      <c r="N64" s="10"/>
      <c r="O64" s="4">
        <v>126888816.71999998</v>
      </c>
      <c r="P64" s="4">
        <v>21215597.120000001</v>
      </c>
      <c r="Q64" s="4">
        <v>325148155.94000006</v>
      </c>
      <c r="R64" s="4">
        <v>43070714.700000003</v>
      </c>
      <c r="S64" s="4">
        <v>119843602.88999999</v>
      </c>
      <c r="T64" s="6">
        <v>0</v>
      </c>
      <c r="U64" s="4">
        <v>16290750.970000001</v>
      </c>
      <c r="V64" s="4">
        <v>356248810.66000009</v>
      </c>
      <c r="W64" s="10"/>
      <c r="X64" s="4">
        <v>126888816.71999998</v>
      </c>
      <c r="Y64" s="4">
        <v>21215597.120000001</v>
      </c>
      <c r="Z64" s="4">
        <v>331020331.46000004</v>
      </c>
      <c r="AA64" s="4">
        <v>43548915.799999997</v>
      </c>
      <c r="AB64" s="4">
        <v>119697513.09999999</v>
      </c>
      <c r="AC64" s="6">
        <v>0</v>
      </c>
      <c r="AD64" s="4">
        <v>16285669.449999999</v>
      </c>
      <c r="AE64" s="4">
        <v>362448015.97000009</v>
      </c>
      <c r="AF64" s="10"/>
      <c r="AG64" s="4">
        <v>126888816.71999998</v>
      </c>
      <c r="AH64" s="4">
        <v>21215597.120000001</v>
      </c>
      <c r="AI64" s="4">
        <v>331020331.46000004</v>
      </c>
      <c r="AJ64" s="4">
        <v>43548915.799999997</v>
      </c>
      <c r="AK64" s="4">
        <v>119320518.75</v>
      </c>
      <c r="AL64" s="6">
        <v>0</v>
      </c>
      <c r="AM64" s="4">
        <v>16260796.119999999</v>
      </c>
      <c r="AN64" s="4">
        <v>362046148.29000008</v>
      </c>
      <c r="AO64" s="10"/>
      <c r="AP64" s="4">
        <v>126888816.71999998</v>
      </c>
      <c r="AQ64" s="4">
        <v>21215597.120000001</v>
      </c>
      <c r="AR64" s="4">
        <v>331020331.46000004</v>
      </c>
      <c r="AS64" s="4">
        <v>43548915.799999997</v>
      </c>
      <c r="AT64" s="4">
        <v>118837740.42999999</v>
      </c>
      <c r="AU64" s="6">
        <v>0</v>
      </c>
      <c r="AV64" s="4">
        <v>16226855.58</v>
      </c>
      <c r="AW64" s="4">
        <v>361529429.43000007</v>
      </c>
      <c r="AX64" s="10"/>
      <c r="AY64" s="4">
        <v>126888816.71999998</v>
      </c>
      <c r="AZ64" s="4">
        <v>21215597.120000001</v>
      </c>
      <c r="BA64" s="4">
        <v>386558855.46000004</v>
      </c>
      <c r="BB64" s="4">
        <v>48309360.799999997</v>
      </c>
      <c r="BC64" s="4">
        <v>118844481.66999999</v>
      </c>
      <c r="BD64" s="6">
        <v>0</v>
      </c>
      <c r="BE64" s="4">
        <v>16234873.859999999</v>
      </c>
      <c r="BF64" s="4">
        <v>421843157.95000005</v>
      </c>
      <c r="BG64" s="10"/>
      <c r="BH64" s="4">
        <v>126888816.71999998</v>
      </c>
      <c r="BI64" s="4">
        <v>21215597.120000001</v>
      </c>
      <c r="BJ64" s="4">
        <v>386558855.46000004</v>
      </c>
      <c r="BK64" s="4">
        <v>48309360.799999997</v>
      </c>
      <c r="BL64" s="4">
        <v>118846578.88999999</v>
      </c>
      <c r="BM64" s="6">
        <v>0</v>
      </c>
      <c r="BN64" s="4">
        <v>16242494.09</v>
      </c>
      <c r="BO64" s="4">
        <v>421852875.40000004</v>
      </c>
      <c r="BP64" s="10"/>
      <c r="BQ64" s="4">
        <v>126888816.71999998</v>
      </c>
      <c r="BR64" s="4">
        <v>21215597.120000001</v>
      </c>
      <c r="BS64" s="4">
        <v>386558855.46000004</v>
      </c>
      <c r="BT64" s="4">
        <v>48309360.799999997</v>
      </c>
      <c r="BU64" s="4">
        <v>119481089.25999999</v>
      </c>
      <c r="BV64" s="6">
        <v>0</v>
      </c>
      <c r="BW64" s="4">
        <v>16304321.16</v>
      </c>
      <c r="BX64" s="4">
        <v>422549212.84000009</v>
      </c>
      <c r="BY64" s="10"/>
      <c r="BZ64" s="4">
        <v>126888816.71999998</v>
      </c>
      <c r="CA64" s="4">
        <v>21215597.120000001</v>
      </c>
      <c r="CB64" s="4">
        <v>389374220.46000004</v>
      </c>
      <c r="CC64" s="4">
        <v>48750470.799999997</v>
      </c>
      <c r="CD64" s="4">
        <v>119757063.75</v>
      </c>
      <c r="CE64" s="6">
        <v>0</v>
      </c>
      <c r="CF64" s="4">
        <v>16335416.58</v>
      </c>
      <c r="CG64" s="4">
        <v>426112757.75000006</v>
      </c>
      <c r="CH64" s="10"/>
      <c r="CI64" s="4">
        <v>126888816.71999998</v>
      </c>
      <c r="CJ64" s="4">
        <v>21215597.120000001</v>
      </c>
      <c r="CK64" s="4">
        <v>389374220.46000004</v>
      </c>
      <c r="CL64" s="4">
        <v>48750470.799999997</v>
      </c>
      <c r="CM64" s="4">
        <v>119151564.64999999</v>
      </c>
      <c r="CN64" s="6">
        <v>0</v>
      </c>
      <c r="CO64" s="4">
        <v>16290956.77</v>
      </c>
      <c r="CP64" s="4">
        <v>425462798.84000003</v>
      </c>
      <c r="CQ64" s="10"/>
      <c r="CR64" s="4">
        <v>126888816.71999998</v>
      </c>
      <c r="CS64" s="4">
        <v>21215597.120000001</v>
      </c>
      <c r="CT64" s="4">
        <v>389374220.46000004</v>
      </c>
      <c r="CU64" s="4">
        <v>48750470.799999997</v>
      </c>
      <c r="CV64" s="4">
        <v>119093961.50999999</v>
      </c>
      <c r="CW64" s="6">
        <v>0</v>
      </c>
      <c r="CX64" s="4">
        <v>16293459.470000001</v>
      </c>
      <c r="CY64" s="4">
        <v>425407698.4000001</v>
      </c>
      <c r="CZ64" s="10"/>
      <c r="DA64" s="4">
        <v>149372306.09999999</v>
      </c>
      <c r="DB64" s="4">
        <v>21618953.829999998</v>
      </c>
      <c r="DC64" s="4">
        <v>408151332.06999999</v>
      </c>
      <c r="DD64" s="4">
        <v>52299070.339999996</v>
      </c>
      <c r="DE64" s="4">
        <v>127003412.70999999</v>
      </c>
      <c r="DF64" s="6">
        <v>0</v>
      </c>
      <c r="DG64" s="4">
        <v>17578063.719999999</v>
      </c>
      <c r="DH64" s="4">
        <v>434040618.90999997</v>
      </c>
      <c r="DI64" s="10"/>
    </row>
    <row r="65" spans="1:113">
      <c r="B65" s="17"/>
      <c r="E65" s="10"/>
      <c r="F65" s="4"/>
      <c r="G65" s="4"/>
      <c r="H65" s="4"/>
      <c r="I65" s="4"/>
      <c r="J65" s="4"/>
      <c r="K65" s="4"/>
      <c r="L65" s="4"/>
      <c r="M65" s="4"/>
      <c r="N65" s="10"/>
      <c r="O65" s="4"/>
      <c r="P65" s="4"/>
      <c r="Q65" s="4"/>
      <c r="R65" s="4"/>
      <c r="S65" s="4"/>
      <c r="T65" s="4"/>
      <c r="U65" s="4"/>
      <c r="V65" s="4"/>
      <c r="W65" s="10"/>
      <c r="X65" s="4"/>
      <c r="Y65" s="4"/>
      <c r="Z65" s="4"/>
      <c r="AA65" s="4"/>
      <c r="AB65" s="4"/>
      <c r="AC65" s="4"/>
      <c r="AD65" s="4"/>
      <c r="AE65" s="4"/>
      <c r="AF65" s="10"/>
      <c r="AG65" s="4"/>
      <c r="AH65" s="4"/>
      <c r="AI65" s="4"/>
      <c r="AJ65" s="4"/>
      <c r="AK65" s="4"/>
      <c r="AL65" s="4"/>
      <c r="AM65" s="4"/>
      <c r="AN65" s="4"/>
      <c r="AO65" s="10"/>
      <c r="AP65" s="4"/>
      <c r="AQ65" s="4"/>
      <c r="AR65" s="4"/>
      <c r="AS65" s="4"/>
      <c r="AT65" s="4"/>
      <c r="AU65" s="4"/>
      <c r="AV65" s="4"/>
      <c r="AW65" s="4"/>
      <c r="AX65" s="10"/>
      <c r="AY65" s="4"/>
      <c r="AZ65" s="4"/>
      <c r="BA65" s="4"/>
      <c r="BB65" s="4"/>
      <c r="BC65" s="4"/>
      <c r="BD65" s="4"/>
      <c r="BE65" s="4"/>
      <c r="BF65" s="4"/>
      <c r="BG65" s="10"/>
      <c r="BH65" s="4"/>
      <c r="BI65" s="4"/>
      <c r="BJ65" s="4"/>
      <c r="BK65" s="4"/>
      <c r="BL65" s="4"/>
      <c r="BM65" s="4"/>
      <c r="BN65" s="4"/>
      <c r="BO65" s="4"/>
      <c r="BP65" s="10"/>
      <c r="BQ65" s="4"/>
      <c r="BR65" s="4"/>
      <c r="BS65" s="4"/>
      <c r="BT65" s="4"/>
      <c r="BU65" s="4"/>
      <c r="BV65" s="4"/>
      <c r="BW65" s="4"/>
      <c r="BX65" s="4"/>
      <c r="BY65" s="10"/>
      <c r="BZ65" s="4"/>
      <c r="CA65" s="4"/>
      <c r="CB65" s="4"/>
      <c r="CC65" s="4"/>
      <c r="CD65" s="4"/>
      <c r="CE65" s="4"/>
      <c r="CF65" s="4"/>
      <c r="CG65" s="4"/>
      <c r="CH65" s="10"/>
      <c r="CI65" s="4"/>
      <c r="CJ65" s="4"/>
      <c r="CK65" s="4"/>
      <c r="CL65" s="4"/>
      <c r="CM65" s="4"/>
      <c r="CN65" s="4"/>
      <c r="CO65" s="4"/>
      <c r="CP65" s="4"/>
      <c r="CQ65" s="10"/>
      <c r="CR65" s="4"/>
      <c r="CS65" s="4"/>
      <c r="CT65" s="4"/>
      <c r="CU65" s="4"/>
      <c r="CV65" s="4"/>
      <c r="CW65" s="4"/>
      <c r="CX65" s="4"/>
      <c r="CY65" s="4"/>
      <c r="CZ65" s="10"/>
      <c r="DA65" s="4"/>
      <c r="DB65" s="4"/>
      <c r="DC65" s="4"/>
      <c r="DD65" s="4"/>
      <c r="DE65" s="4"/>
      <c r="DF65" s="4"/>
      <c r="DG65" s="4"/>
      <c r="DH65" s="4"/>
      <c r="DI65" s="10"/>
    </row>
    <row r="66" spans="1:113">
      <c r="B66" s="17"/>
      <c r="E66" s="10"/>
      <c r="F66" s="4"/>
      <c r="G66" s="4"/>
      <c r="H66" s="4"/>
      <c r="I66" s="4"/>
      <c r="J66" s="4"/>
      <c r="K66" s="4"/>
      <c r="L66" s="4"/>
      <c r="M66" s="4"/>
      <c r="N66" s="10"/>
      <c r="O66" s="4"/>
      <c r="P66" s="4"/>
      <c r="Q66" s="4"/>
      <c r="R66" s="4"/>
      <c r="S66" s="4"/>
      <c r="T66" s="4"/>
      <c r="U66" s="4"/>
      <c r="V66" s="4"/>
      <c r="W66" s="10"/>
      <c r="X66" s="4"/>
      <c r="Y66" s="4"/>
      <c r="Z66" s="4"/>
      <c r="AA66" s="4"/>
      <c r="AB66" s="4"/>
      <c r="AC66" s="4"/>
      <c r="AD66" s="4"/>
      <c r="AE66" s="4"/>
      <c r="AF66" s="10"/>
      <c r="AG66" s="4"/>
      <c r="AH66" s="4"/>
      <c r="AI66" s="4"/>
      <c r="AJ66" s="4"/>
      <c r="AK66" s="4"/>
      <c r="AL66" s="4"/>
      <c r="AM66" s="4"/>
      <c r="AN66" s="4"/>
      <c r="AO66" s="10"/>
      <c r="AP66" s="4"/>
      <c r="AQ66" s="4"/>
      <c r="AR66" s="4"/>
      <c r="AS66" s="4"/>
      <c r="AT66" s="4"/>
      <c r="AU66" s="4"/>
      <c r="AV66" s="4"/>
      <c r="AW66" s="4"/>
      <c r="AX66" s="10"/>
      <c r="AY66" s="4"/>
      <c r="AZ66" s="4"/>
      <c r="BA66" s="4"/>
      <c r="BB66" s="4"/>
      <c r="BC66" s="4"/>
      <c r="BD66" s="4"/>
      <c r="BE66" s="4"/>
      <c r="BF66" s="4"/>
      <c r="BG66" s="10"/>
      <c r="BH66" s="4"/>
      <c r="BI66" s="4"/>
      <c r="BJ66" s="4"/>
      <c r="BK66" s="4"/>
      <c r="BL66" s="4"/>
      <c r="BM66" s="4"/>
      <c r="BN66" s="4"/>
      <c r="BO66" s="4"/>
      <c r="BP66" s="10"/>
      <c r="BQ66" s="4"/>
      <c r="BR66" s="4"/>
      <c r="BS66" s="4"/>
      <c r="BT66" s="4"/>
      <c r="BU66" s="4"/>
      <c r="BV66" s="4"/>
      <c r="BW66" s="4"/>
      <c r="BX66" s="4"/>
      <c r="BY66" s="10"/>
      <c r="BZ66" s="4"/>
      <c r="CA66" s="4"/>
      <c r="CB66" s="4"/>
      <c r="CC66" s="4"/>
      <c r="CD66" s="4"/>
      <c r="CE66" s="4"/>
      <c r="CF66" s="4"/>
      <c r="CG66" s="4"/>
      <c r="CH66" s="10"/>
      <c r="CI66" s="4"/>
      <c r="CJ66" s="4"/>
      <c r="CK66" s="4"/>
      <c r="CL66" s="4"/>
      <c r="CM66" s="4"/>
      <c r="CN66" s="4"/>
      <c r="CO66" s="4"/>
      <c r="CP66" s="4"/>
      <c r="CQ66" s="10"/>
      <c r="CR66" s="4"/>
      <c r="CS66" s="4"/>
      <c r="CT66" s="4"/>
      <c r="CU66" s="4"/>
      <c r="CV66" s="4"/>
      <c r="CW66" s="4"/>
      <c r="CX66" s="4"/>
      <c r="CY66" s="4"/>
      <c r="CZ66" s="10"/>
      <c r="DA66" s="4"/>
      <c r="DB66" s="4"/>
      <c r="DC66" s="4"/>
      <c r="DD66" s="4"/>
      <c r="DE66" s="4"/>
      <c r="DF66" s="4"/>
      <c r="DG66" s="4"/>
      <c r="DH66" s="4"/>
      <c r="DI66" s="10"/>
    </row>
    <row r="67" spans="1:113">
      <c r="A67" s="235" t="str">
        <f>INDEX(Map!$A$6:$B$70,MATCH('FY08 Essbase'!C67,Map!$A$6:$A$70,0),2)</f>
        <v>COLODV</v>
      </c>
      <c r="B67" s="17"/>
      <c r="C67" s="3" t="s">
        <v>109</v>
      </c>
      <c r="D67" s="3" t="s">
        <v>111</v>
      </c>
      <c r="E67" s="10"/>
      <c r="F67" s="4">
        <v>4741504.49</v>
      </c>
      <c r="G67" s="4">
        <v>656253.77</v>
      </c>
      <c r="H67" s="4">
        <v>10905047.73</v>
      </c>
      <c r="I67" s="4">
        <v>1509325.83</v>
      </c>
      <c r="J67" s="4">
        <v>3186783.26</v>
      </c>
      <c r="K67" s="6">
        <v>0</v>
      </c>
      <c r="L67" s="4">
        <v>441070.66</v>
      </c>
      <c r="M67" s="4">
        <v>10644469.220000001</v>
      </c>
      <c r="N67" s="10"/>
      <c r="O67" s="4">
        <v>4741504.49</v>
      </c>
      <c r="P67" s="4">
        <v>656253.77</v>
      </c>
      <c r="Q67" s="4">
        <v>10905047.73</v>
      </c>
      <c r="R67" s="4">
        <v>1509325.83</v>
      </c>
      <c r="S67" s="4">
        <v>3186783.26</v>
      </c>
      <c r="T67" s="6">
        <v>0</v>
      </c>
      <c r="U67" s="4">
        <v>441070.66</v>
      </c>
      <c r="V67" s="4">
        <v>10644469.220000001</v>
      </c>
      <c r="W67" s="10"/>
      <c r="X67" s="4">
        <v>4741504.49</v>
      </c>
      <c r="Y67" s="4">
        <v>656253.77</v>
      </c>
      <c r="Z67" s="4">
        <v>10831556.960000001</v>
      </c>
      <c r="AA67" s="4">
        <v>1486630.88</v>
      </c>
      <c r="AB67" s="4">
        <v>3186783.26</v>
      </c>
      <c r="AC67" s="6">
        <v>0</v>
      </c>
      <c r="AD67" s="4">
        <v>441070.66</v>
      </c>
      <c r="AE67" s="4">
        <v>10548283.5</v>
      </c>
      <c r="AF67" s="10"/>
      <c r="AG67" s="4">
        <v>4741504.49</v>
      </c>
      <c r="AH67" s="4">
        <v>656253.77</v>
      </c>
      <c r="AI67" s="4">
        <v>10831556.960000001</v>
      </c>
      <c r="AJ67" s="4">
        <v>1486630.88</v>
      </c>
      <c r="AK67" s="4">
        <v>3186783.26</v>
      </c>
      <c r="AL67" s="6">
        <v>0</v>
      </c>
      <c r="AM67" s="4">
        <v>441070.66</v>
      </c>
      <c r="AN67" s="4">
        <v>10548283.5</v>
      </c>
      <c r="AO67" s="10"/>
      <c r="AP67" s="4">
        <v>4741504.49</v>
      </c>
      <c r="AQ67" s="4">
        <v>656253.77</v>
      </c>
      <c r="AR67" s="4">
        <v>10831556.960000001</v>
      </c>
      <c r="AS67" s="4">
        <v>1486630.88</v>
      </c>
      <c r="AT67" s="4">
        <v>3186783.26</v>
      </c>
      <c r="AU67" s="6">
        <v>0</v>
      </c>
      <c r="AV67" s="4">
        <v>441070.66</v>
      </c>
      <c r="AW67" s="4">
        <v>10548283.5</v>
      </c>
      <c r="AX67" s="10"/>
      <c r="AY67" s="4">
        <v>4741504.49</v>
      </c>
      <c r="AZ67" s="4">
        <v>656253.77</v>
      </c>
      <c r="BA67" s="4">
        <v>10592936.960000001</v>
      </c>
      <c r="BB67" s="4">
        <v>1466176.88</v>
      </c>
      <c r="BC67" s="4">
        <v>3186783.26</v>
      </c>
      <c r="BD67" s="6">
        <v>0</v>
      </c>
      <c r="BE67" s="4">
        <v>441070.66</v>
      </c>
      <c r="BF67" s="4">
        <v>10289209.5</v>
      </c>
      <c r="BG67" s="10"/>
      <c r="BH67" s="4">
        <v>4741504.49</v>
      </c>
      <c r="BI67" s="4">
        <v>656253.77</v>
      </c>
      <c r="BJ67" s="4">
        <v>10592936.960000001</v>
      </c>
      <c r="BK67" s="4">
        <v>1466176.88</v>
      </c>
      <c r="BL67" s="4">
        <v>3186783.26</v>
      </c>
      <c r="BM67" s="6">
        <v>0</v>
      </c>
      <c r="BN67" s="4">
        <v>441070.66</v>
      </c>
      <c r="BO67" s="4">
        <v>10289209.5</v>
      </c>
      <c r="BP67" s="10"/>
      <c r="BQ67" s="4">
        <v>4741504.49</v>
      </c>
      <c r="BR67" s="4">
        <v>656253.77</v>
      </c>
      <c r="BS67" s="4">
        <v>10592936.960000001</v>
      </c>
      <c r="BT67" s="4">
        <v>1466176.88</v>
      </c>
      <c r="BU67" s="4">
        <v>3186783.26</v>
      </c>
      <c r="BV67" s="6">
        <v>0</v>
      </c>
      <c r="BW67" s="4">
        <v>441070.66</v>
      </c>
      <c r="BX67" s="4">
        <v>10289209.5</v>
      </c>
      <c r="BY67" s="10"/>
      <c r="BZ67" s="4">
        <v>4741504.49</v>
      </c>
      <c r="CA67" s="4">
        <v>656253.77</v>
      </c>
      <c r="CB67" s="4">
        <v>10592936.960000001</v>
      </c>
      <c r="CC67" s="4">
        <v>1466176.88</v>
      </c>
      <c r="CD67" s="4">
        <v>3186783.26</v>
      </c>
      <c r="CE67" s="6">
        <v>0</v>
      </c>
      <c r="CF67" s="4">
        <v>441070.66</v>
      </c>
      <c r="CG67" s="4">
        <v>10289209.5</v>
      </c>
      <c r="CH67" s="10"/>
      <c r="CI67" s="4">
        <v>4741504.49</v>
      </c>
      <c r="CJ67" s="4">
        <v>656253.77</v>
      </c>
      <c r="CK67" s="4">
        <v>10592936.960000001</v>
      </c>
      <c r="CL67" s="4">
        <v>1466176.88</v>
      </c>
      <c r="CM67" s="4">
        <v>3186783.26</v>
      </c>
      <c r="CN67" s="6">
        <v>0</v>
      </c>
      <c r="CO67" s="4">
        <v>441070.66</v>
      </c>
      <c r="CP67" s="4">
        <v>10289209.5</v>
      </c>
      <c r="CQ67" s="10"/>
      <c r="CR67" s="4">
        <v>4741504.49</v>
      </c>
      <c r="CS67" s="4">
        <v>656253.77</v>
      </c>
      <c r="CT67" s="4">
        <v>10592936.960000001</v>
      </c>
      <c r="CU67" s="4">
        <v>1466176.88</v>
      </c>
      <c r="CV67" s="4">
        <v>3186783.26</v>
      </c>
      <c r="CW67" s="6">
        <v>0</v>
      </c>
      <c r="CX67" s="4">
        <v>441070.66</v>
      </c>
      <c r="CY67" s="4">
        <v>10289209.5</v>
      </c>
      <c r="CZ67" s="10"/>
      <c r="DA67" s="4">
        <v>1141383.04</v>
      </c>
      <c r="DB67" s="4">
        <v>157974.51999999999</v>
      </c>
      <c r="DC67" s="4">
        <v>11793954.789999999</v>
      </c>
      <c r="DD67" s="4">
        <v>1632356.11</v>
      </c>
      <c r="DE67" s="4">
        <v>175751.04000000001</v>
      </c>
      <c r="DF67" s="6">
        <v>0</v>
      </c>
      <c r="DG67" s="4">
        <v>24325.040000000001</v>
      </c>
      <c r="DH67" s="4">
        <v>12327029.419999998</v>
      </c>
      <c r="DI67" s="10"/>
    </row>
    <row r="68" spans="1:113">
      <c r="A68" s="235" t="str">
        <f>INDEX(Map!$A$6:$B$70,MATCH('FY08 Essbase'!C68,Map!$A$6:$A$70,0),2)</f>
        <v>KANSDV</v>
      </c>
      <c r="B68" s="17"/>
      <c r="C68" s="3" t="s">
        <v>110</v>
      </c>
      <c r="D68" s="3" t="s">
        <v>112</v>
      </c>
      <c r="E68" s="10"/>
      <c r="F68" s="4">
        <v>-3176949.51</v>
      </c>
      <c r="G68" s="4">
        <v>-439709.61</v>
      </c>
      <c r="H68" s="4">
        <v>20389503.73</v>
      </c>
      <c r="I68" s="4">
        <v>2822034.37</v>
      </c>
      <c r="J68" s="4">
        <v>6433.33</v>
      </c>
      <c r="K68" s="6">
        <v>0</v>
      </c>
      <c r="L68" s="4">
        <v>890.41</v>
      </c>
      <c r="M68" s="4">
        <v>26835520.959999997</v>
      </c>
      <c r="N68" s="10"/>
      <c r="O68" s="4">
        <v>-3176949.51</v>
      </c>
      <c r="P68" s="4">
        <v>-439709.61</v>
      </c>
      <c r="Q68" s="4">
        <v>20389503.73</v>
      </c>
      <c r="R68" s="4">
        <v>2822034.37</v>
      </c>
      <c r="S68" s="4">
        <v>6433.33</v>
      </c>
      <c r="T68" s="6">
        <v>0</v>
      </c>
      <c r="U68" s="4">
        <v>890.41</v>
      </c>
      <c r="V68" s="4">
        <v>26835520.959999997</v>
      </c>
      <c r="W68" s="10"/>
      <c r="X68" s="4">
        <v>-3176949.51</v>
      </c>
      <c r="Y68" s="4">
        <v>-439709.61</v>
      </c>
      <c r="Z68" s="4">
        <v>20681605.82</v>
      </c>
      <c r="AA68" s="4">
        <v>2836267.54</v>
      </c>
      <c r="AB68" s="4">
        <v>6433.33</v>
      </c>
      <c r="AC68" s="6">
        <v>0</v>
      </c>
      <c r="AD68" s="4">
        <v>890.41</v>
      </c>
      <c r="AE68" s="4">
        <v>27141856.219999995</v>
      </c>
      <c r="AF68" s="10"/>
      <c r="AG68" s="4">
        <v>-3176949.51</v>
      </c>
      <c r="AH68" s="4">
        <v>-439709.61</v>
      </c>
      <c r="AI68" s="4">
        <v>20681605.82</v>
      </c>
      <c r="AJ68" s="4">
        <v>2836267.54</v>
      </c>
      <c r="AK68" s="4">
        <v>6433.33</v>
      </c>
      <c r="AL68" s="6">
        <v>0</v>
      </c>
      <c r="AM68" s="4">
        <v>890.41</v>
      </c>
      <c r="AN68" s="4">
        <v>27141856.219999995</v>
      </c>
      <c r="AO68" s="10"/>
      <c r="AP68" s="4">
        <v>-3176949.51</v>
      </c>
      <c r="AQ68" s="4">
        <v>-439709.61</v>
      </c>
      <c r="AR68" s="4">
        <v>20681605.82</v>
      </c>
      <c r="AS68" s="4">
        <v>2836267.54</v>
      </c>
      <c r="AT68" s="4">
        <v>6433.33</v>
      </c>
      <c r="AU68" s="6">
        <v>0</v>
      </c>
      <c r="AV68" s="4">
        <v>890.41</v>
      </c>
      <c r="AW68" s="4">
        <v>27141856.219999995</v>
      </c>
      <c r="AX68" s="10"/>
      <c r="AY68" s="4">
        <v>-3176949.51</v>
      </c>
      <c r="AZ68" s="4">
        <v>-439709.61</v>
      </c>
      <c r="BA68" s="4">
        <v>20183846.82</v>
      </c>
      <c r="BB68" s="4">
        <v>2793602.54</v>
      </c>
      <c r="BC68" s="4">
        <v>6433.33</v>
      </c>
      <c r="BD68" s="6">
        <v>0</v>
      </c>
      <c r="BE68" s="4">
        <v>890.41</v>
      </c>
      <c r="BF68" s="4">
        <v>26601432.219999995</v>
      </c>
      <c r="BG68" s="10"/>
      <c r="BH68" s="4">
        <v>-3176949.51</v>
      </c>
      <c r="BI68" s="4">
        <v>-439709.61</v>
      </c>
      <c r="BJ68" s="4">
        <v>20183846.82</v>
      </c>
      <c r="BK68" s="4">
        <v>2793602.54</v>
      </c>
      <c r="BL68" s="4">
        <v>6433.33</v>
      </c>
      <c r="BM68" s="6">
        <v>0</v>
      </c>
      <c r="BN68" s="4">
        <v>890.41</v>
      </c>
      <c r="BO68" s="4">
        <v>26601432.219999995</v>
      </c>
      <c r="BP68" s="10"/>
      <c r="BQ68" s="4">
        <v>-3176949.51</v>
      </c>
      <c r="BR68" s="4">
        <v>-439709.61</v>
      </c>
      <c r="BS68" s="4">
        <v>20183846.82</v>
      </c>
      <c r="BT68" s="4">
        <v>2793602.54</v>
      </c>
      <c r="BU68" s="4">
        <v>6433.33</v>
      </c>
      <c r="BV68" s="6">
        <v>0</v>
      </c>
      <c r="BW68" s="4">
        <v>890.41</v>
      </c>
      <c r="BX68" s="4">
        <v>26601432.219999995</v>
      </c>
      <c r="BY68" s="10"/>
      <c r="BZ68" s="4">
        <v>-3176949.51</v>
      </c>
      <c r="CA68" s="4">
        <v>-439709.61</v>
      </c>
      <c r="CB68" s="4">
        <v>20183846.82</v>
      </c>
      <c r="CC68" s="4">
        <v>2793602.54</v>
      </c>
      <c r="CD68" s="4">
        <v>6433.33</v>
      </c>
      <c r="CE68" s="6">
        <v>0</v>
      </c>
      <c r="CF68" s="4">
        <v>890.41</v>
      </c>
      <c r="CG68" s="4">
        <v>26601432.219999995</v>
      </c>
      <c r="CH68" s="10"/>
      <c r="CI68" s="4">
        <v>-3176949.51</v>
      </c>
      <c r="CJ68" s="4">
        <v>-439709.61</v>
      </c>
      <c r="CK68" s="4">
        <v>20183846.82</v>
      </c>
      <c r="CL68" s="4">
        <v>2793602.54</v>
      </c>
      <c r="CM68" s="4">
        <v>6433.33</v>
      </c>
      <c r="CN68" s="6">
        <v>0</v>
      </c>
      <c r="CO68" s="4">
        <v>890.41</v>
      </c>
      <c r="CP68" s="4">
        <v>26601432.219999995</v>
      </c>
      <c r="CQ68" s="10"/>
      <c r="CR68" s="4">
        <v>-3176949.51</v>
      </c>
      <c r="CS68" s="4">
        <v>-439709.61</v>
      </c>
      <c r="CT68" s="4">
        <v>20183846.82</v>
      </c>
      <c r="CU68" s="4">
        <v>2793602.54</v>
      </c>
      <c r="CV68" s="4">
        <v>6433.33</v>
      </c>
      <c r="CW68" s="6">
        <v>0</v>
      </c>
      <c r="CX68" s="4">
        <v>890.41</v>
      </c>
      <c r="CY68" s="4">
        <v>26601432.219999995</v>
      </c>
      <c r="CZ68" s="10"/>
      <c r="DA68" s="4">
        <v>65439.820000000065</v>
      </c>
      <c r="DB68" s="4">
        <v>9057.2799999999988</v>
      </c>
      <c r="DC68" s="4">
        <v>22209918.75</v>
      </c>
      <c r="DD68" s="4">
        <v>3073991.15</v>
      </c>
      <c r="DE68" s="4">
        <v>1545118.48</v>
      </c>
      <c r="DF68" s="6">
        <v>0</v>
      </c>
      <c r="DG68" s="4">
        <v>213854.03</v>
      </c>
      <c r="DH68" s="4">
        <v>26968385.309999999</v>
      </c>
      <c r="DI68" s="10"/>
    </row>
    <row r="69" spans="1:113">
      <c r="B69" s="17"/>
      <c r="C69" s="3"/>
      <c r="D69" s="3"/>
      <c r="E69" s="10"/>
      <c r="F69" s="4"/>
      <c r="G69" s="4"/>
      <c r="H69" s="4"/>
      <c r="I69" s="4"/>
      <c r="J69" s="4"/>
      <c r="K69" s="5"/>
      <c r="L69" s="4"/>
      <c r="M69" s="4"/>
      <c r="N69" s="10"/>
      <c r="O69" s="4"/>
      <c r="P69" s="4"/>
      <c r="Q69" s="4"/>
      <c r="R69" s="4"/>
      <c r="S69" s="4"/>
      <c r="T69" s="5"/>
      <c r="U69" s="4"/>
      <c r="V69" s="4"/>
      <c r="W69" s="10"/>
      <c r="X69" s="4"/>
      <c r="Y69" s="4"/>
      <c r="Z69" s="4"/>
      <c r="AA69" s="4"/>
      <c r="AB69" s="4"/>
      <c r="AC69" s="5"/>
      <c r="AD69" s="4"/>
      <c r="AE69" s="4"/>
      <c r="AF69" s="10"/>
      <c r="AG69" s="4"/>
      <c r="AH69" s="4"/>
      <c r="AI69" s="4"/>
      <c r="AJ69" s="4"/>
      <c r="AK69" s="4"/>
      <c r="AL69" s="5"/>
      <c r="AM69" s="4"/>
      <c r="AN69" s="4"/>
      <c r="AO69" s="10"/>
      <c r="AP69" s="4"/>
      <c r="AQ69" s="4"/>
      <c r="AR69" s="4"/>
      <c r="AS69" s="4"/>
      <c r="AT69" s="4"/>
      <c r="AU69" s="5"/>
      <c r="AV69" s="4"/>
      <c r="AW69" s="4"/>
      <c r="AX69" s="10"/>
      <c r="AY69" s="4"/>
      <c r="AZ69" s="4"/>
      <c r="BA69" s="4"/>
      <c r="BB69" s="4"/>
      <c r="BC69" s="4"/>
      <c r="BD69" s="5"/>
      <c r="BE69" s="4"/>
      <c r="BF69" s="4"/>
      <c r="BG69" s="10"/>
      <c r="BH69" s="4"/>
      <c r="BI69" s="4"/>
      <c r="BJ69" s="4"/>
      <c r="BK69" s="4"/>
      <c r="BL69" s="4"/>
      <c r="BM69" s="5"/>
      <c r="BN69" s="4"/>
      <c r="BO69" s="4"/>
      <c r="BP69" s="10"/>
      <c r="BQ69" s="4"/>
      <c r="BR69" s="4"/>
      <c r="BS69" s="4"/>
      <c r="BT69" s="4"/>
      <c r="BU69" s="4"/>
      <c r="BV69" s="5"/>
      <c r="BW69" s="4"/>
      <c r="BX69" s="4"/>
      <c r="BY69" s="10"/>
      <c r="BZ69" s="4"/>
      <c r="CA69" s="4"/>
      <c r="CB69" s="4"/>
      <c r="CC69" s="4"/>
      <c r="CD69" s="4"/>
      <c r="CE69" s="5"/>
      <c r="CF69" s="4"/>
      <c r="CG69" s="4"/>
      <c r="CH69" s="10"/>
      <c r="CI69" s="4"/>
      <c r="CJ69" s="4"/>
      <c r="CK69" s="4"/>
      <c r="CL69" s="4"/>
      <c r="CM69" s="4"/>
      <c r="CN69" s="5"/>
      <c r="CO69" s="4"/>
      <c r="CP69" s="4"/>
      <c r="CQ69" s="10"/>
      <c r="CR69" s="4"/>
      <c r="CS69" s="4"/>
      <c r="CT69" s="4"/>
      <c r="CU69" s="4"/>
      <c r="CV69" s="4"/>
      <c r="CW69" s="5"/>
      <c r="CX69" s="4"/>
      <c r="CY69" s="4"/>
      <c r="CZ69" s="10"/>
      <c r="DA69" s="4"/>
      <c r="DB69" s="4"/>
      <c r="DC69" s="4"/>
      <c r="DD69" s="4"/>
      <c r="DE69" s="4"/>
      <c r="DF69" s="5"/>
      <c r="DG69" s="4"/>
      <c r="DH69" s="4"/>
      <c r="DI69" s="10"/>
    </row>
    <row r="70" spans="1:113">
      <c r="B70" s="17"/>
      <c r="E70" s="11"/>
      <c r="N70" s="10"/>
      <c r="W70" s="10"/>
      <c r="AF70" s="10"/>
      <c r="AO70" s="10"/>
      <c r="AX70" s="10"/>
      <c r="BG70" s="10"/>
      <c r="BP70" s="10"/>
      <c r="BY70" s="10"/>
      <c r="CH70" s="10"/>
      <c r="CQ70" s="10"/>
      <c r="CZ70" s="10"/>
      <c r="DI70" s="10"/>
    </row>
    <row r="71" spans="1:113">
      <c r="A71" s="17"/>
      <c r="B71" s="17"/>
      <c r="C71" s="8" t="s">
        <v>115</v>
      </c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</row>
    <row r="72" spans="1:113">
      <c r="A72" s="235" t="str">
        <f>INDEX(Map!$A$6:$B$70,MATCH('FY08 Essbase'!C72,Map!$A$6:$A$70,0),2)</f>
        <v>011DIV</v>
      </c>
      <c r="C72" s="235" t="s">
        <v>113</v>
      </c>
      <c r="N72" s="4"/>
      <c r="W72" s="4"/>
      <c r="AF72" s="4"/>
      <c r="AO72" s="4"/>
      <c r="AX72" s="4"/>
      <c r="BG72" s="4"/>
      <c r="BP72" s="4"/>
      <c r="BY72" s="4"/>
      <c r="CH72" s="4"/>
      <c r="CQ72" s="4"/>
      <c r="CZ72" s="4"/>
      <c r="DI72" s="4"/>
    </row>
    <row r="73" spans="1:113">
      <c r="A73" s="235" t="str">
        <f>INDEX(Map!$A$6:$B$70,MATCH('FY08 Essbase'!C73,Map!$A$6:$A$70,0),2)</f>
        <v>171DIV</v>
      </c>
      <c r="C73" s="235" t="s">
        <v>120</v>
      </c>
      <c r="N73" s="4"/>
      <c r="W73" s="4"/>
      <c r="AF73" s="4"/>
      <c r="AO73" s="4"/>
      <c r="AX73" s="4"/>
      <c r="BG73" s="4"/>
      <c r="BP73" s="4"/>
      <c r="BY73" s="4"/>
      <c r="CH73" s="4"/>
      <c r="CQ73" s="4"/>
      <c r="CZ73" s="4"/>
      <c r="DI73" s="4"/>
    </row>
    <row r="74" spans="1:113">
      <c r="A74" s="235" t="str">
        <f>INDEX(Map!$A$6:$B$70,MATCH('FY08 Essbase'!C74,Map!$A$6:$A$70,0),2)</f>
        <v>990DIV</v>
      </c>
      <c r="C74" s="235" t="s">
        <v>118</v>
      </c>
      <c r="N74" s="4"/>
      <c r="W74" s="4"/>
      <c r="AF74" s="4"/>
      <c r="AO74" s="4"/>
      <c r="AX74" s="4"/>
      <c r="BG74" s="4"/>
      <c r="BP74" s="4"/>
      <c r="BY74" s="4"/>
      <c r="CH74" s="4"/>
      <c r="CQ74" s="4"/>
      <c r="CZ74" s="4"/>
      <c r="DI74" s="4"/>
    </row>
    <row r="75" spans="1:113">
      <c r="N75" s="4"/>
      <c r="W75" s="4"/>
      <c r="AF75" s="4"/>
      <c r="AO75" s="4"/>
      <c r="AX75" s="4"/>
      <c r="BG75" s="4"/>
      <c r="BP75" s="4"/>
      <c r="BY75" s="4"/>
      <c r="CH75" s="4"/>
      <c r="CQ75" s="4"/>
      <c r="CZ75" s="4"/>
      <c r="DI75" s="4"/>
    </row>
    <row r="76" spans="1:113">
      <c r="B76" s="235"/>
      <c r="N76" s="4"/>
      <c r="W76" s="4"/>
      <c r="AF76" s="4"/>
      <c r="AO76" s="4"/>
      <c r="AX76" s="4"/>
      <c r="BG76" s="4"/>
      <c r="BP76" s="4"/>
      <c r="BY76" s="4"/>
      <c r="CH76" s="4"/>
      <c r="CQ76" s="4"/>
      <c r="CZ76" s="4"/>
      <c r="DI76" s="4"/>
    </row>
  </sheetData>
  <pageMargins left="0.7" right="0.7" top="0.75" bottom="0.75" header="0.3" footer="0.3"/>
  <customProperties>
    <customPr name="_pios_id" r:id="rId1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86"/>
  <sheetViews>
    <sheetView topLeftCell="A43" workbookViewId="0">
      <selection activeCell="E39" sqref="E39"/>
    </sheetView>
  </sheetViews>
  <sheetFormatPr defaultRowHeight="12.75"/>
  <cols>
    <col min="1" max="1" width="28.140625" style="235" customWidth="1"/>
    <col min="2" max="49" width="15.7109375" style="235" customWidth="1"/>
    <col min="50" max="16384" width="9.140625" style="235"/>
  </cols>
  <sheetData>
    <row r="1" spans="1:48" ht="13.5" thickBot="1">
      <c r="A1" s="381" t="s">
        <v>636</v>
      </c>
      <c r="B1" s="382">
        <v>0.36499999999999999</v>
      </c>
      <c r="C1" s="235">
        <v>1</v>
      </c>
    </row>
    <row r="2" spans="1:48">
      <c r="A2" s="387" t="s">
        <v>147</v>
      </c>
      <c r="B2" s="387" t="s">
        <v>401</v>
      </c>
      <c r="C2" s="387" t="s">
        <v>154</v>
      </c>
      <c r="D2" s="387" t="s">
        <v>163</v>
      </c>
      <c r="E2" s="387" t="s">
        <v>188</v>
      </c>
      <c r="F2" s="387" t="s">
        <v>178</v>
      </c>
      <c r="G2" s="387" t="s">
        <v>159</v>
      </c>
      <c r="H2" s="387" t="s">
        <v>114</v>
      </c>
      <c r="I2" s="387" t="s">
        <v>155</v>
      </c>
      <c r="J2" s="387" t="s">
        <v>164</v>
      </c>
      <c r="K2" s="387" t="s">
        <v>116</v>
      </c>
      <c r="L2" s="387" t="s">
        <v>153</v>
      </c>
      <c r="M2" s="387" t="s">
        <v>158</v>
      </c>
      <c r="N2" s="387" t="s">
        <v>168</v>
      </c>
      <c r="O2" s="387" t="s">
        <v>169</v>
      </c>
      <c r="P2" s="387" t="s">
        <v>113</v>
      </c>
      <c r="Q2" s="387" t="s">
        <v>156</v>
      </c>
      <c r="R2" s="387" t="s">
        <v>162</v>
      </c>
      <c r="S2" s="387" t="s">
        <v>160</v>
      </c>
      <c r="T2" s="387" t="s">
        <v>167</v>
      </c>
      <c r="U2" s="387" t="s">
        <v>171</v>
      </c>
      <c r="V2" s="387" t="s">
        <v>165</v>
      </c>
      <c r="W2" s="387" t="s">
        <v>166</v>
      </c>
      <c r="X2" s="387" t="s">
        <v>170</v>
      </c>
      <c r="Y2" s="387" t="s">
        <v>510</v>
      </c>
      <c r="Z2" s="387" t="s">
        <v>157</v>
      </c>
      <c r="AA2" s="387" t="s">
        <v>172</v>
      </c>
      <c r="AB2" s="387" t="s">
        <v>187</v>
      </c>
      <c r="AC2" s="387" t="s">
        <v>183</v>
      </c>
      <c r="AD2" s="387" t="s">
        <v>180</v>
      </c>
      <c r="AE2" s="387" t="s">
        <v>186</v>
      </c>
      <c r="AF2" s="387" t="s">
        <v>181</v>
      </c>
      <c r="AG2" s="387" t="s">
        <v>175</v>
      </c>
      <c r="AH2" s="387" t="s">
        <v>177</v>
      </c>
      <c r="AI2" s="387" t="s">
        <v>182</v>
      </c>
      <c r="AJ2" s="387" t="s">
        <v>185</v>
      </c>
      <c r="AK2" s="387" t="s">
        <v>184</v>
      </c>
      <c r="AL2" s="387" t="s">
        <v>161</v>
      </c>
      <c r="AM2" s="387" t="s">
        <v>176</v>
      </c>
      <c r="AN2" s="387" t="s">
        <v>109</v>
      </c>
      <c r="AO2" s="387" t="s">
        <v>173</v>
      </c>
      <c r="AP2" s="387" t="s">
        <v>110</v>
      </c>
      <c r="AQ2" s="387" t="s">
        <v>144</v>
      </c>
      <c r="AR2" s="387" t="s">
        <v>120</v>
      </c>
      <c r="AS2" s="387" t="s">
        <v>189</v>
      </c>
      <c r="AT2" s="387" t="s">
        <v>190</v>
      </c>
      <c r="AU2" s="387" t="s">
        <v>191</v>
      </c>
      <c r="AV2" s="387" t="s">
        <v>192</v>
      </c>
    </row>
    <row r="3" spans="1:48">
      <c r="A3" s="388" t="s">
        <v>304</v>
      </c>
      <c r="B3" s="383">
        <v>-5658901</v>
      </c>
      <c r="C3" s="383">
        <v>0</v>
      </c>
      <c r="D3" s="383">
        <v>0</v>
      </c>
      <c r="E3" s="383">
        <v>0</v>
      </c>
      <c r="F3" s="383">
        <v>0</v>
      </c>
      <c r="G3" s="383">
        <v>0</v>
      </c>
      <c r="H3" s="383">
        <v>0</v>
      </c>
      <c r="I3" s="383">
        <v>0</v>
      </c>
      <c r="J3" s="383">
        <v>0</v>
      </c>
      <c r="K3" s="383">
        <v>0</v>
      </c>
      <c r="L3" s="383">
        <v>0</v>
      </c>
      <c r="M3" s="383">
        <v>0</v>
      </c>
      <c r="N3" s="383">
        <v>0</v>
      </c>
      <c r="O3" s="383">
        <v>0</v>
      </c>
      <c r="P3" s="383">
        <v>0</v>
      </c>
      <c r="Q3" s="383">
        <v>0</v>
      </c>
      <c r="R3" s="383">
        <v>-908836</v>
      </c>
      <c r="S3" s="383">
        <v>0</v>
      </c>
      <c r="T3" s="383">
        <v>0</v>
      </c>
      <c r="U3" s="383">
        <v>0</v>
      </c>
      <c r="V3" s="383">
        <v>0</v>
      </c>
      <c r="W3" s="383">
        <v>0</v>
      </c>
      <c r="X3" s="383">
        <v>0</v>
      </c>
      <c r="Y3" s="383">
        <v>0</v>
      </c>
      <c r="Z3" s="383">
        <v>0</v>
      </c>
      <c r="AA3" s="383">
        <v>0</v>
      </c>
      <c r="AB3" s="383">
        <v>0</v>
      </c>
      <c r="AC3" s="383">
        <v>0</v>
      </c>
      <c r="AD3" s="383">
        <v>0</v>
      </c>
      <c r="AE3" s="383">
        <v>0</v>
      </c>
      <c r="AF3" s="383">
        <v>0</v>
      </c>
      <c r="AG3" s="383">
        <v>0</v>
      </c>
      <c r="AH3" s="383">
        <v>0</v>
      </c>
      <c r="AI3" s="383">
        <v>0</v>
      </c>
      <c r="AJ3" s="383">
        <v>0</v>
      </c>
      <c r="AK3" s="383">
        <v>0</v>
      </c>
      <c r="AL3" s="383">
        <v>0</v>
      </c>
      <c r="AM3" s="383">
        <v>0</v>
      </c>
      <c r="AN3" s="383">
        <v>0</v>
      </c>
      <c r="AO3" s="383">
        <v>0</v>
      </c>
      <c r="AP3" s="383">
        <v>0</v>
      </c>
      <c r="AQ3" s="383">
        <v>-1796652</v>
      </c>
      <c r="AR3" s="383">
        <v>0</v>
      </c>
      <c r="AS3" s="383">
        <v>-2755945</v>
      </c>
      <c r="AT3" s="383">
        <v>-197468</v>
      </c>
      <c r="AU3" s="383">
        <v>0</v>
      </c>
      <c r="AV3" s="383">
        <v>0</v>
      </c>
    </row>
    <row r="4" spans="1:48">
      <c r="A4" s="388" t="s">
        <v>305</v>
      </c>
      <c r="B4" s="383">
        <v>385044</v>
      </c>
      <c r="C4" s="383">
        <v>385044</v>
      </c>
      <c r="D4" s="383">
        <v>0</v>
      </c>
      <c r="E4" s="383">
        <v>0</v>
      </c>
      <c r="F4" s="383">
        <v>0</v>
      </c>
      <c r="G4" s="383">
        <v>0</v>
      </c>
      <c r="H4" s="383">
        <v>0</v>
      </c>
      <c r="I4" s="383">
        <v>0</v>
      </c>
      <c r="J4" s="383">
        <v>0</v>
      </c>
      <c r="K4" s="383">
        <v>0</v>
      </c>
      <c r="L4" s="383">
        <v>0</v>
      </c>
      <c r="M4" s="383">
        <v>0</v>
      </c>
      <c r="N4" s="383">
        <v>0</v>
      </c>
      <c r="O4" s="383">
        <v>0</v>
      </c>
      <c r="P4" s="383">
        <v>0</v>
      </c>
      <c r="Q4" s="383">
        <v>0</v>
      </c>
      <c r="R4" s="383">
        <v>0</v>
      </c>
      <c r="S4" s="383">
        <v>0</v>
      </c>
      <c r="T4" s="383">
        <v>0</v>
      </c>
      <c r="U4" s="383">
        <v>0</v>
      </c>
      <c r="V4" s="383">
        <v>0</v>
      </c>
      <c r="W4" s="383">
        <v>0</v>
      </c>
      <c r="X4" s="383">
        <v>0</v>
      </c>
      <c r="Y4" s="383">
        <v>0</v>
      </c>
      <c r="Z4" s="383">
        <v>0</v>
      </c>
      <c r="AA4" s="383">
        <v>0</v>
      </c>
      <c r="AB4" s="383">
        <v>0</v>
      </c>
      <c r="AC4" s="383">
        <v>0</v>
      </c>
      <c r="AD4" s="383">
        <v>0</v>
      </c>
      <c r="AE4" s="383">
        <v>0</v>
      </c>
      <c r="AF4" s="383">
        <v>0</v>
      </c>
      <c r="AG4" s="383">
        <v>0</v>
      </c>
      <c r="AH4" s="383">
        <v>0</v>
      </c>
      <c r="AI4" s="383">
        <v>0</v>
      </c>
      <c r="AJ4" s="383">
        <v>0</v>
      </c>
      <c r="AK4" s="383">
        <v>0</v>
      </c>
      <c r="AL4" s="383">
        <v>0</v>
      </c>
      <c r="AM4" s="383">
        <v>0</v>
      </c>
      <c r="AN4" s="383">
        <v>0</v>
      </c>
      <c r="AO4" s="383">
        <v>0</v>
      </c>
      <c r="AP4" s="383">
        <v>0</v>
      </c>
      <c r="AQ4" s="383">
        <v>0</v>
      </c>
      <c r="AR4" s="383">
        <v>0</v>
      </c>
      <c r="AS4" s="383">
        <v>0</v>
      </c>
      <c r="AT4" s="383">
        <v>0</v>
      </c>
      <c r="AU4" s="383">
        <v>0</v>
      </c>
      <c r="AV4" s="383">
        <v>0</v>
      </c>
    </row>
    <row r="5" spans="1:48">
      <c r="A5" s="388" t="s">
        <v>306</v>
      </c>
      <c r="B5" s="383">
        <v>5696176</v>
      </c>
      <c r="C5" s="383">
        <v>-5326416</v>
      </c>
      <c r="D5" s="383">
        <v>7386498</v>
      </c>
      <c r="E5" s="383">
        <v>4109364</v>
      </c>
      <c r="F5" s="383">
        <v>-2361204</v>
      </c>
      <c r="G5" s="383">
        <v>-1241537</v>
      </c>
      <c r="H5" s="383">
        <v>0</v>
      </c>
      <c r="I5" s="383">
        <v>-121566</v>
      </c>
      <c r="J5" s="383">
        <v>0</v>
      </c>
      <c r="K5" s="383">
        <v>0</v>
      </c>
      <c r="L5" s="383">
        <v>0</v>
      </c>
      <c r="M5" s="383">
        <v>0</v>
      </c>
      <c r="N5" s="383">
        <v>0</v>
      </c>
      <c r="O5" s="383">
        <v>0</v>
      </c>
      <c r="P5" s="383">
        <v>0</v>
      </c>
      <c r="Q5" s="383">
        <v>0</v>
      </c>
      <c r="R5" s="383">
        <v>477034</v>
      </c>
      <c r="S5" s="383">
        <v>0</v>
      </c>
      <c r="T5" s="383">
        <v>0</v>
      </c>
      <c r="U5" s="383">
        <v>0</v>
      </c>
      <c r="V5" s="383">
        <v>0</v>
      </c>
      <c r="W5" s="383">
        <v>0</v>
      </c>
      <c r="X5" s="383">
        <v>0</v>
      </c>
      <c r="Y5" s="383">
        <v>0</v>
      </c>
      <c r="Z5" s="383">
        <v>0</v>
      </c>
      <c r="AA5" s="383">
        <v>0</v>
      </c>
      <c r="AB5" s="383">
        <v>0</v>
      </c>
      <c r="AC5" s="383">
        <v>0</v>
      </c>
      <c r="AD5" s="383">
        <v>497722</v>
      </c>
      <c r="AE5" s="383">
        <v>0</v>
      </c>
      <c r="AF5" s="383">
        <v>0</v>
      </c>
      <c r="AG5" s="383">
        <v>0</v>
      </c>
      <c r="AH5" s="383">
        <v>0</v>
      </c>
      <c r="AI5" s="383">
        <v>0</v>
      </c>
      <c r="AJ5" s="383">
        <v>0</v>
      </c>
      <c r="AK5" s="383">
        <v>0</v>
      </c>
      <c r="AL5" s="383">
        <v>-86338</v>
      </c>
      <c r="AM5" s="383">
        <v>0</v>
      </c>
      <c r="AN5" s="383">
        <v>-22746</v>
      </c>
      <c r="AO5" s="383">
        <v>723739</v>
      </c>
      <c r="AP5" s="383">
        <v>-404175</v>
      </c>
      <c r="AQ5" s="383">
        <v>299405</v>
      </c>
      <c r="AR5" s="383">
        <v>0</v>
      </c>
      <c r="AS5" s="383">
        <v>-2249791</v>
      </c>
      <c r="AT5" s="383">
        <v>4016187</v>
      </c>
      <c r="AU5" s="383">
        <v>0</v>
      </c>
      <c r="AV5" s="383">
        <v>0</v>
      </c>
    </row>
    <row r="6" spans="1:48">
      <c r="A6" s="388" t="s">
        <v>307</v>
      </c>
      <c r="B6" s="383"/>
      <c r="C6" s="383"/>
      <c r="D6" s="383"/>
      <c r="E6" s="383"/>
      <c r="F6" s="383"/>
      <c r="G6" s="383"/>
      <c r="H6" s="383"/>
      <c r="I6" s="383"/>
      <c r="J6" s="383"/>
      <c r="K6" s="383"/>
      <c r="L6" s="383"/>
      <c r="M6" s="383"/>
      <c r="N6" s="383"/>
      <c r="O6" s="383"/>
      <c r="P6" s="383"/>
      <c r="Q6" s="383"/>
      <c r="R6" s="383"/>
      <c r="S6" s="383"/>
      <c r="T6" s="383"/>
      <c r="U6" s="383"/>
      <c r="V6" s="383"/>
      <c r="W6" s="383"/>
      <c r="X6" s="383"/>
      <c r="Y6" s="383"/>
      <c r="Z6" s="383"/>
      <c r="AA6" s="383"/>
      <c r="AB6" s="383"/>
      <c r="AC6" s="383"/>
      <c r="AD6" s="383"/>
      <c r="AE6" s="383"/>
      <c r="AF6" s="383"/>
      <c r="AG6" s="383"/>
      <c r="AH6" s="383"/>
      <c r="AI6" s="383"/>
      <c r="AJ6" s="383"/>
      <c r="AK6" s="383"/>
      <c r="AL6" s="383"/>
      <c r="AM6" s="383"/>
      <c r="AN6" s="383"/>
      <c r="AO6" s="383"/>
      <c r="AP6" s="383"/>
      <c r="AQ6" s="383"/>
      <c r="AR6" s="383"/>
      <c r="AS6" s="383"/>
      <c r="AT6" s="383"/>
      <c r="AU6" s="383"/>
      <c r="AV6" s="383"/>
    </row>
    <row r="7" spans="1:48">
      <c r="A7" s="388" t="s">
        <v>308</v>
      </c>
      <c r="B7" s="383">
        <v>0</v>
      </c>
      <c r="C7" s="383">
        <v>78110</v>
      </c>
      <c r="D7" s="383">
        <v>0</v>
      </c>
      <c r="E7" s="383">
        <v>0</v>
      </c>
      <c r="F7" s="383">
        <v>0</v>
      </c>
      <c r="G7" s="383">
        <v>0</v>
      </c>
      <c r="H7" s="383">
        <v>0</v>
      </c>
      <c r="I7" s="383">
        <v>0</v>
      </c>
      <c r="J7" s="383">
        <v>0</v>
      </c>
      <c r="K7" s="383">
        <v>0</v>
      </c>
      <c r="L7" s="383">
        <v>0</v>
      </c>
      <c r="M7" s="383">
        <v>0</v>
      </c>
      <c r="N7" s="383">
        <v>0</v>
      </c>
      <c r="O7" s="383">
        <v>0</v>
      </c>
      <c r="P7" s="383">
        <v>0</v>
      </c>
      <c r="Q7" s="383">
        <v>0</v>
      </c>
      <c r="R7" s="383">
        <v>0</v>
      </c>
      <c r="S7" s="383">
        <v>0</v>
      </c>
      <c r="T7" s="383">
        <v>0</v>
      </c>
      <c r="U7" s="383">
        <v>0</v>
      </c>
      <c r="V7" s="383">
        <v>0</v>
      </c>
      <c r="W7" s="383">
        <v>0</v>
      </c>
      <c r="X7" s="383">
        <v>0</v>
      </c>
      <c r="Y7" s="383">
        <v>0</v>
      </c>
      <c r="Z7" s="383">
        <v>0</v>
      </c>
      <c r="AA7" s="383">
        <v>0</v>
      </c>
      <c r="AB7" s="383">
        <v>0</v>
      </c>
      <c r="AC7" s="383">
        <v>0</v>
      </c>
      <c r="AD7" s="383">
        <v>0</v>
      </c>
      <c r="AE7" s="383">
        <v>0</v>
      </c>
      <c r="AF7" s="383">
        <v>0</v>
      </c>
      <c r="AG7" s="383">
        <v>0</v>
      </c>
      <c r="AH7" s="383">
        <v>0</v>
      </c>
      <c r="AI7" s="383">
        <v>0</v>
      </c>
      <c r="AJ7" s="383">
        <v>0</v>
      </c>
      <c r="AK7" s="383">
        <v>0</v>
      </c>
      <c r="AL7" s="383">
        <v>0</v>
      </c>
      <c r="AM7" s="383">
        <v>0</v>
      </c>
      <c r="AN7" s="383">
        <v>0</v>
      </c>
      <c r="AO7" s="383">
        <v>0</v>
      </c>
      <c r="AP7" s="383">
        <v>0</v>
      </c>
      <c r="AQ7" s="383">
        <v>-78110</v>
      </c>
      <c r="AR7" s="383">
        <v>0</v>
      </c>
      <c r="AS7" s="383">
        <v>0</v>
      </c>
      <c r="AT7" s="383">
        <v>0</v>
      </c>
      <c r="AU7" s="383">
        <v>0</v>
      </c>
      <c r="AV7" s="383">
        <v>0</v>
      </c>
    </row>
    <row r="8" spans="1:48">
      <c r="A8" s="388" t="s">
        <v>309</v>
      </c>
      <c r="B8" s="383">
        <v>6538170</v>
      </c>
      <c r="C8" s="383">
        <v>6538170</v>
      </c>
      <c r="D8" s="383">
        <v>0</v>
      </c>
      <c r="E8" s="383">
        <v>0</v>
      </c>
      <c r="F8" s="383">
        <v>0</v>
      </c>
      <c r="G8" s="383">
        <v>0</v>
      </c>
      <c r="H8" s="383">
        <v>0</v>
      </c>
      <c r="I8" s="383">
        <v>0</v>
      </c>
      <c r="J8" s="383">
        <v>0</v>
      </c>
      <c r="K8" s="383">
        <v>0</v>
      </c>
      <c r="L8" s="383">
        <v>0</v>
      </c>
      <c r="M8" s="383">
        <v>0</v>
      </c>
      <c r="N8" s="383">
        <v>0</v>
      </c>
      <c r="O8" s="383">
        <v>0</v>
      </c>
      <c r="P8" s="383">
        <v>0</v>
      </c>
      <c r="Q8" s="383">
        <v>0</v>
      </c>
      <c r="R8" s="383">
        <v>0</v>
      </c>
      <c r="S8" s="383">
        <v>0</v>
      </c>
      <c r="T8" s="383">
        <v>0</v>
      </c>
      <c r="U8" s="383">
        <v>0</v>
      </c>
      <c r="V8" s="383">
        <v>0</v>
      </c>
      <c r="W8" s="383">
        <v>0</v>
      </c>
      <c r="X8" s="383">
        <v>0</v>
      </c>
      <c r="Y8" s="383">
        <v>0</v>
      </c>
      <c r="Z8" s="383">
        <v>0</v>
      </c>
      <c r="AA8" s="383">
        <v>0</v>
      </c>
      <c r="AB8" s="383">
        <v>0</v>
      </c>
      <c r="AC8" s="383">
        <v>0</v>
      </c>
      <c r="AD8" s="383">
        <v>0</v>
      </c>
      <c r="AE8" s="383">
        <v>0</v>
      </c>
      <c r="AF8" s="383">
        <v>0</v>
      </c>
      <c r="AG8" s="383">
        <v>0</v>
      </c>
      <c r="AH8" s="383">
        <v>0</v>
      </c>
      <c r="AI8" s="383">
        <v>-1</v>
      </c>
      <c r="AJ8" s="383">
        <v>0</v>
      </c>
      <c r="AK8" s="383">
        <v>0</v>
      </c>
      <c r="AL8" s="383">
        <v>0</v>
      </c>
      <c r="AM8" s="383">
        <v>0</v>
      </c>
      <c r="AN8" s="383">
        <v>1</v>
      </c>
      <c r="AO8" s="383">
        <v>0</v>
      </c>
      <c r="AP8" s="383">
        <v>0</v>
      </c>
      <c r="AQ8" s="383">
        <v>0</v>
      </c>
      <c r="AR8" s="383">
        <v>0</v>
      </c>
      <c r="AS8" s="383">
        <v>0</v>
      </c>
      <c r="AT8" s="383">
        <v>0</v>
      </c>
      <c r="AU8" s="383">
        <v>0</v>
      </c>
      <c r="AV8" s="383">
        <v>0</v>
      </c>
    </row>
    <row r="9" spans="1:48">
      <c r="A9" s="388" t="s">
        <v>310</v>
      </c>
      <c r="B9" s="383"/>
      <c r="C9" s="383"/>
      <c r="D9" s="383"/>
      <c r="E9" s="383"/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3"/>
      <c r="Q9" s="383"/>
      <c r="R9" s="383"/>
      <c r="S9" s="383"/>
      <c r="T9" s="383"/>
      <c r="U9" s="383"/>
      <c r="V9" s="383"/>
      <c r="W9" s="383"/>
      <c r="X9" s="383"/>
      <c r="Y9" s="383"/>
      <c r="Z9" s="383"/>
      <c r="AA9" s="383"/>
      <c r="AB9" s="383"/>
      <c r="AC9" s="383"/>
      <c r="AD9" s="383"/>
      <c r="AE9" s="383"/>
      <c r="AF9" s="383"/>
      <c r="AG9" s="383"/>
      <c r="AH9" s="383"/>
      <c r="AI9" s="383"/>
      <c r="AJ9" s="383"/>
      <c r="AK9" s="383"/>
      <c r="AL9" s="383"/>
      <c r="AM9" s="383"/>
      <c r="AN9" s="383"/>
      <c r="AO9" s="383"/>
      <c r="AP9" s="383"/>
      <c r="AQ9" s="383"/>
      <c r="AR9" s="383"/>
      <c r="AS9" s="383"/>
      <c r="AT9" s="383"/>
      <c r="AU9" s="383"/>
      <c r="AV9" s="383"/>
    </row>
    <row r="10" spans="1:48">
      <c r="A10" s="388" t="s">
        <v>311</v>
      </c>
      <c r="B10" s="383">
        <v>5488293</v>
      </c>
      <c r="C10" s="383">
        <v>186895</v>
      </c>
      <c r="D10" s="383">
        <v>1931</v>
      </c>
      <c r="E10" s="383">
        <v>450268</v>
      </c>
      <c r="F10" s="383">
        <v>956</v>
      </c>
      <c r="G10" s="383">
        <v>646</v>
      </c>
      <c r="H10" s="383">
        <v>0</v>
      </c>
      <c r="I10" s="383">
        <v>17334</v>
      </c>
      <c r="J10" s="383">
        <v>633</v>
      </c>
      <c r="K10" s="383">
        <v>0</v>
      </c>
      <c r="L10" s="383">
        <v>0</v>
      </c>
      <c r="M10" s="383">
        <v>1132</v>
      </c>
      <c r="N10" s="383">
        <v>0</v>
      </c>
      <c r="O10" s="383">
        <v>18</v>
      </c>
      <c r="P10" s="383">
        <v>0</v>
      </c>
      <c r="Q10" s="383">
        <v>0</v>
      </c>
      <c r="R10" s="383">
        <v>360682</v>
      </c>
      <c r="S10" s="383">
        <v>0</v>
      </c>
      <c r="T10" s="383">
        <v>18521</v>
      </c>
      <c r="U10" s="383">
        <v>751</v>
      </c>
      <c r="V10" s="383">
        <v>0</v>
      </c>
      <c r="W10" s="383">
        <v>0</v>
      </c>
      <c r="X10" s="383">
        <v>4181</v>
      </c>
      <c r="Y10" s="383">
        <v>0</v>
      </c>
      <c r="Z10" s="383">
        <v>46964</v>
      </c>
      <c r="AA10" s="383">
        <v>8728</v>
      </c>
      <c r="AB10" s="383">
        <v>0</v>
      </c>
      <c r="AC10" s="383">
        <v>0</v>
      </c>
      <c r="AD10" s="383">
        <v>727231</v>
      </c>
      <c r="AE10" s="383">
        <v>0</v>
      </c>
      <c r="AF10" s="383">
        <v>0</v>
      </c>
      <c r="AG10" s="383">
        <v>0</v>
      </c>
      <c r="AH10" s="383">
        <v>0</v>
      </c>
      <c r="AI10" s="383">
        <v>113560</v>
      </c>
      <c r="AJ10" s="383">
        <v>0</v>
      </c>
      <c r="AK10" s="383">
        <v>27274</v>
      </c>
      <c r="AL10" s="383">
        <v>181289</v>
      </c>
      <c r="AM10" s="383">
        <v>0</v>
      </c>
      <c r="AN10" s="383">
        <v>-110129</v>
      </c>
      <c r="AO10" s="383">
        <v>701760</v>
      </c>
      <c r="AP10" s="383">
        <v>106874</v>
      </c>
      <c r="AQ10" s="383">
        <v>879832</v>
      </c>
      <c r="AR10" s="383">
        <v>343</v>
      </c>
      <c r="AS10" s="383">
        <v>1332833</v>
      </c>
      <c r="AT10" s="383">
        <v>427786</v>
      </c>
      <c r="AU10" s="383">
        <v>0</v>
      </c>
      <c r="AV10" s="383">
        <v>0</v>
      </c>
    </row>
    <row r="11" spans="1:48">
      <c r="A11" s="388" t="s">
        <v>336</v>
      </c>
      <c r="B11" s="383">
        <v>9932450</v>
      </c>
      <c r="C11" s="383">
        <v>0</v>
      </c>
      <c r="D11" s="383">
        <v>0</v>
      </c>
      <c r="E11" s="383">
        <v>0</v>
      </c>
      <c r="F11" s="383">
        <v>120881</v>
      </c>
      <c r="G11" s="383">
        <v>-2706818</v>
      </c>
      <c r="H11" s="383">
        <v>0</v>
      </c>
      <c r="I11" s="383">
        <v>-340837</v>
      </c>
      <c r="J11" s="383">
        <v>28592</v>
      </c>
      <c r="K11" s="383">
        <v>0</v>
      </c>
      <c r="L11" s="383">
        <v>0</v>
      </c>
      <c r="M11" s="383">
        <v>-4072</v>
      </c>
      <c r="N11" s="383">
        <v>0</v>
      </c>
      <c r="O11" s="383">
        <v>-1068</v>
      </c>
      <c r="P11" s="383">
        <v>0</v>
      </c>
      <c r="Q11" s="383">
        <v>-4871</v>
      </c>
      <c r="R11" s="383">
        <v>0</v>
      </c>
      <c r="S11" s="383">
        <v>0</v>
      </c>
      <c r="T11" s="383">
        <v>-387380</v>
      </c>
      <c r="U11" s="383">
        <v>-22092</v>
      </c>
      <c r="V11" s="383">
        <v>0</v>
      </c>
      <c r="W11" s="383">
        <v>0</v>
      </c>
      <c r="X11" s="383">
        <v>0</v>
      </c>
      <c r="Y11" s="383">
        <v>0</v>
      </c>
      <c r="Z11" s="383">
        <v>8039345</v>
      </c>
      <c r="AA11" s="383">
        <v>-23460</v>
      </c>
      <c r="AB11" s="383">
        <v>0</v>
      </c>
      <c r="AC11" s="383">
        <v>0</v>
      </c>
      <c r="AD11" s="383">
        <v>0</v>
      </c>
      <c r="AE11" s="383">
        <v>0</v>
      </c>
      <c r="AF11" s="383">
        <v>0</v>
      </c>
      <c r="AG11" s="383">
        <v>0</v>
      </c>
      <c r="AH11" s="383">
        <v>0</v>
      </c>
      <c r="AI11" s="383">
        <v>1662945</v>
      </c>
      <c r="AJ11" s="383">
        <v>0</v>
      </c>
      <c r="AK11" s="383">
        <v>56113</v>
      </c>
      <c r="AL11" s="383">
        <v>5852191</v>
      </c>
      <c r="AM11" s="383">
        <v>0</v>
      </c>
      <c r="AN11" s="383">
        <v>8438682</v>
      </c>
      <c r="AO11" s="383">
        <v>0</v>
      </c>
      <c r="AP11" s="383">
        <v>-2403917</v>
      </c>
      <c r="AQ11" s="383">
        <v>-1467719</v>
      </c>
      <c r="AR11" s="383">
        <v>0</v>
      </c>
      <c r="AS11" s="383">
        <v>-6904065</v>
      </c>
      <c r="AT11" s="383">
        <v>0</v>
      </c>
      <c r="AU11" s="383">
        <v>0</v>
      </c>
      <c r="AV11" s="383">
        <v>0</v>
      </c>
    </row>
    <row r="12" spans="1:48">
      <c r="A12" s="388" t="s">
        <v>337</v>
      </c>
      <c r="B12" s="383">
        <v>-129316569</v>
      </c>
      <c r="C12" s="383">
        <v>0</v>
      </c>
      <c r="D12" s="383">
        <v>0</v>
      </c>
      <c r="E12" s="383">
        <v>0</v>
      </c>
      <c r="F12" s="383">
        <v>0</v>
      </c>
      <c r="G12" s="383">
        <v>-1407770</v>
      </c>
      <c r="H12" s="383">
        <v>0</v>
      </c>
      <c r="I12" s="383">
        <v>0</v>
      </c>
      <c r="J12" s="383">
        <v>0</v>
      </c>
      <c r="K12" s="383">
        <v>0</v>
      </c>
      <c r="L12" s="383">
        <v>0</v>
      </c>
      <c r="M12" s="383">
        <v>0</v>
      </c>
      <c r="N12" s="383">
        <v>0</v>
      </c>
      <c r="O12" s="383">
        <v>0</v>
      </c>
      <c r="P12" s="383">
        <v>0</v>
      </c>
      <c r="Q12" s="383">
        <v>0</v>
      </c>
      <c r="R12" s="383">
        <v>0</v>
      </c>
      <c r="S12" s="383">
        <v>0</v>
      </c>
      <c r="T12" s="383">
        <v>0</v>
      </c>
      <c r="U12" s="383">
        <v>0</v>
      </c>
      <c r="V12" s="383">
        <v>0</v>
      </c>
      <c r="W12" s="383">
        <v>0</v>
      </c>
      <c r="X12" s="383">
        <v>0</v>
      </c>
      <c r="Y12" s="383">
        <v>0</v>
      </c>
      <c r="Z12" s="383">
        <v>-12221015</v>
      </c>
      <c r="AA12" s="383">
        <v>0</v>
      </c>
      <c r="AB12" s="383">
        <v>0</v>
      </c>
      <c r="AC12" s="383">
        <v>0</v>
      </c>
      <c r="AD12" s="383">
        <v>0</v>
      </c>
      <c r="AE12" s="383">
        <v>0</v>
      </c>
      <c r="AF12" s="383">
        <v>0</v>
      </c>
      <c r="AG12" s="383">
        <v>0</v>
      </c>
      <c r="AH12" s="383">
        <v>0</v>
      </c>
      <c r="AI12" s="383">
        <v>-6633757</v>
      </c>
      <c r="AJ12" s="383">
        <v>0</v>
      </c>
      <c r="AK12" s="383">
        <v>-4694043</v>
      </c>
      <c r="AL12" s="383">
        <v>-8240271</v>
      </c>
      <c r="AM12" s="383">
        <v>0</v>
      </c>
      <c r="AN12" s="383">
        <v>-10372185</v>
      </c>
      <c r="AO12" s="383">
        <v>0</v>
      </c>
      <c r="AP12" s="383">
        <v>-2219286</v>
      </c>
      <c r="AQ12" s="383">
        <v>-3410803</v>
      </c>
      <c r="AR12" s="383">
        <v>0</v>
      </c>
      <c r="AS12" s="383">
        <v>-80117439</v>
      </c>
      <c r="AT12" s="383">
        <v>0</v>
      </c>
      <c r="AU12" s="383">
        <v>0</v>
      </c>
      <c r="AV12" s="383">
        <v>0</v>
      </c>
    </row>
    <row r="13" spans="1:48">
      <c r="A13" s="388" t="s">
        <v>349</v>
      </c>
      <c r="B13" s="383">
        <v>13214874</v>
      </c>
      <c r="C13" s="383">
        <v>0</v>
      </c>
      <c r="D13" s="383">
        <v>0</v>
      </c>
      <c r="E13" s="383">
        <v>208153</v>
      </c>
      <c r="F13" s="383">
        <v>0</v>
      </c>
      <c r="G13" s="383">
        <v>0</v>
      </c>
      <c r="H13" s="383">
        <v>0</v>
      </c>
      <c r="I13" s="383">
        <v>0</v>
      </c>
      <c r="J13" s="383">
        <v>0</v>
      </c>
      <c r="K13" s="383">
        <v>0</v>
      </c>
      <c r="L13" s="383">
        <v>0</v>
      </c>
      <c r="M13" s="383">
        <v>0</v>
      </c>
      <c r="N13" s="383">
        <v>0</v>
      </c>
      <c r="O13" s="383">
        <v>0</v>
      </c>
      <c r="P13" s="383">
        <v>0</v>
      </c>
      <c r="Q13" s="383">
        <v>0</v>
      </c>
      <c r="R13" s="383">
        <v>653854</v>
      </c>
      <c r="S13" s="383">
        <v>0</v>
      </c>
      <c r="T13" s="383">
        <v>0</v>
      </c>
      <c r="U13" s="383">
        <v>0</v>
      </c>
      <c r="V13" s="383">
        <v>0</v>
      </c>
      <c r="W13" s="383">
        <v>0</v>
      </c>
      <c r="X13" s="383">
        <v>0</v>
      </c>
      <c r="Y13" s="383">
        <v>0</v>
      </c>
      <c r="Z13" s="383">
        <v>0</v>
      </c>
      <c r="AA13" s="383">
        <v>0</v>
      </c>
      <c r="AB13" s="383">
        <v>0</v>
      </c>
      <c r="AC13" s="383">
        <v>0</v>
      </c>
      <c r="AD13" s="383">
        <v>3337067</v>
      </c>
      <c r="AE13" s="383">
        <v>0</v>
      </c>
      <c r="AF13" s="383">
        <v>0</v>
      </c>
      <c r="AG13" s="383">
        <v>0</v>
      </c>
      <c r="AH13" s="383">
        <v>0</v>
      </c>
      <c r="AI13" s="383">
        <v>0</v>
      </c>
      <c r="AJ13" s="383">
        <v>0</v>
      </c>
      <c r="AK13" s="383">
        <v>0</v>
      </c>
      <c r="AL13" s="383">
        <v>0</v>
      </c>
      <c r="AM13" s="383">
        <v>0</v>
      </c>
      <c r="AN13" s="383">
        <v>0</v>
      </c>
      <c r="AO13" s="383">
        <v>1007672</v>
      </c>
      <c r="AP13" s="383">
        <v>0</v>
      </c>
      <c r="AQ13" s="383">
        <v>723763</v>
      </c>
      <c r="AR13" s="383">
        <v>0</v>
      </c>
      <c r="AS13" s="383">
        <v>7284365</v>
      </c>
      <c r="AT13" s="383">
        <v>0</v>
      </c>
      <c r="AU13" s="383">
        <v>0</v>
      </c>
      <c r="AV13" s="383">
        <v>0</v>
      </c>
    </row>
    <row r="14" spans="1:48">
      <c r="A14" s="388" t="s">
        <v>352</v>
      </c>
      <c r="B14" s="383">
        <v>12597606</v>
      </c>
      <c r="C14" s="383">
        <v>5</v>
      </c>
      <c r="D14" s="383">
        <v>0</v>
      </c>
      <c r="E14" s="383">
        <v>0</v>
      </c>
      <c r="F14" s="383">
        <v>991501</v>
      </c>
      <c r="G14" s="383">
        <v>433201</v>
      </c>
      <c r="H14" s="383">
        <v>0</v>
      </c>
      <c r="I14" s="383">
        <v>392534</v>
      </c>
      <c r="J14" s="383">
        <v>14845</v>
      </c>
      <c r="K14" s="383">
        <v>0</v>
      </c>
      <c r="L14" s="383">
        <v>0</v>
      </c>
      <c r="M14" s="383">
        <v>13143</v>
      </c>
      <c r="N14" s="383">
        <v>0</v>
      </c>
      <c r="O14" s="383">
        <v>2314</v>
      </c>
      <c r="P14" s="383">
        <v>0</v>
      </c>
      <c r="Q14" s="383">
        <v>6033</v>
      </c>
      <c r="R14" s="383">
        <v>297977</v>
      </c>
      <c r="S14" s="383">
        <v>2143</v>
      </c>
      <c r="T14" s="383">
        <v>367806</v>
      </c>
      <c r="U14" s="383">
        <v>23525</v>
      </c>
      <c r="V14" s="383">
        <v>0</v>
      </c>
      <c r="W14" s="383">
        <v>-1</v>
      </c>
      <c r="X14" s="383">
        <v>268</v>
      </c>
      <c r="Y14" s="383">
        <v>0</v>
      </c>
      <c r="Z14" s="383">
        <v>716919</v>
      </c>
      <c r="AA14" s="383">
        <v>83779</v>
      </c>
      <c r="AB14" s="383">
        <v>0</v>
      </c>
      <c r="AC14" s="383">
        <v>3</v>
      </c>
      <c r="AD14" s="383">
        <v>41918</v>
      </c>
      <c r="AE14" s="383">
        <v>0</v>
      </c>
      <c r="AF14" s="383">
        <v>0</v>
      </c>
      <c r="AG14" s="383">
        <v>0</v>
      </c>
      <c r="AH14" s="383">
        <v>-1</v>
      </c>
      <c r="AI14" s="383">
        <v>558605</v>
      </c>
      <c r="AJ14" s="383">
        <v>0</v>
      </c>
      <c r="AK14" s="383">
        <v>102825</v>
      </c>
      <c r="AL14" s="383">
        <v>724880</v>
      </c>
      <c r="AM14" s="383">
        <v>-2</v>
      </c>
      <c r="AN14" s="383">
        <v>756725</v>
      </c>
      <c r="AO14" s="383">
        <v>137842</v>
      </c>
      <c r="AP14" s="383">
        <v>446400</v>
      </c>
      <c r="AQ14" s="383">
        <v>1733708</v>
      </c>
      <c r="AR14" s="383">
        <v>0</v>
      </c>
      <c r="AS14" s="383">
        <v>4703606</v>
      </c>
      <c r="AT14" s="383">
        <v>45105</v>
      </c>
      <c r="AU14" s="383">
        <v>0</v>
      </c>
      <c r="AV14" s="383">
        <v>0</v>
      </c>
    </row>
    <row r="15" spans="1:48">
      <c r="A15" s="388" t="s">
        <v>353</v>
      </c>
      <c r="B15" s="383">
        <v>784646</v>
      </c>
      <c r="C15" s="383">
        <v>9341</v>
      </c>
      <c r="D15" s="383">
        <v>0</v>
      </c>
      <c r="E15" s="383">
        <v>0</v>
      </c>
      <c r="F15" s="383">
        <v>0</v>
      </c>
      <c r="G15" s="383">
        <v>0</v>
      </c>
      <c r="H15" s="383">
        <v>0</v>
      </c>
      <c r="I15" s="383">
        <v>0</v>
      </c>
      <c r="J15" s="383">
        <v>0</v>
      </c>
      <c r="K15" s="383">
        <v>0</v>
      </c>
      <c r="L15" s="383">
        <v>0</v>
      </c>
      <c r="M15" s="383">
        <v>0</v>
      </c>
      <c r="N15" s="383">
        <v>0</v>
      </c>
      <c r="O15" s="383">
        <v>0</v>
      </c>
      <c r="P15" s="383">
        <v>0</v>
      </c>
      <c r="Q15" s="383">
        <v>0</v>
      </c>
      <c r="R15" s="383">
        <v>0</v>
      </c>
      <c r="S15" s="383">
        <v>0</v>
      </c>
      <c r="T15" s="383">
        <v>0</v>
      </c>
      <c r="U15" s="383">
        <v>0</v>
      </c>
      <c r="V15" s="383">
        <v>0</v>
      </c>
      <c r="W15" s="383">
        <v>0</v>
      </c>
      <c r="X15" s="383">
        <v>0</v>
      </c>
      <c r="Y15" s="383">
        <v>0</v>
      </c>
      <c r="Z15" s="383">
        <v>0</v>
      </c>
      <c r="AA15" s="383">
        <v>0</v>
      </c>
      <c r="AB15" s="383">
        <v>0</v>
      </c>
      <c r="AC15" s="383">
        <v>750000</v>
      </c>
      <c r="AD15" s="383">
        <v>0</v>
      </c>
      <c r="AE15" s="383">
        <v>0</v>
      </c>
      <c r="AF15" s="383">
        <v>0</v>
      </c>
      <c r="AG15" s="383">
        <v>0</v>
      </c>
      <c r="AH15" s="383">
        <v>0</v>
      </c>
      <c r="AI15" s="383">
        <v>0</v>
      </c>
      <c r="AJ15" s="383">
        <v>0</v>
      </c>
      <c r="AK15" s="383">
        <v>0</v>
      </c>
      <c r="AL15" s="383">
        <v>0</v>
      </c>
      <c r="AM15" s="383">
        <v>0</v>
      </c>
      <c r="AN15" s="383">
        <v>0</v>
      </c>
      <c r="AO15" s="383">
        <v>0</v>
      </c>
      <c r="AP15" s="383">
        <v>0</v>
      </c>
      <c r="AQ15" s="383">
        <v>0</v>
      </c>
      <c r="AR15" s="383">
        <v>0</v>
      </c>
      <c r="AS15" s="383">
        <v>25305</v>
      </c>
      <c r="AT15" s="383">
        <v>0</v>
      </c>
      <c r="AU15" s="383">
        <v>0</v>
      </c>
      <c r="AV15" s="383">
        <v>0</v>
      </c>
    </row>
    <row r="16" spans="1:48">
      <c r="A16" s="388" t="s">
        <v>360</v>
      </c>
      <c r="B16" s="383">
        <v>-18817476</v>
      </c>
      <c r="C16" s="383">
        <v>-10512923</v>
      </c>
      <c r="D16" s="383">
        <v>0</v>
      </c>
      <c r="E16" s="383">
        <v>0</v>
      </c>
      <c r="F16" s="383">
        <v>-53700</v>
      </c>
      <c r="G16" s="383">
        <v>-23518</v>
      </c>
      <c r="H16" s="383">
        <v>0</v>
      </c>
      <c r="I16" s="383">
        <v>0</v>
      </c>
      <c r="J16" s="383">
        <v>0</v>
      </c>
      <c r="K16" s="383">
        <v>0</v>
      </c>
      <c r="L16" s="383">
        <v>0</v>
      </c>
      <c r="M16" s="383">
        <v>0</v>
      </c>
      <c r="N16" s="383">
        <v>0</v>
      </c>
      <c r="O16" s="383">
        <v>0</v>
      </c>
      <c r="P16" s="383">
        <v>0</v>
      </c>
      <c r="Q16" s="383">
        <v>0</v>
      </c>
      <c r="R16" s="383">
        <v>0</v>
      </c>
      <c r="S16" s="383">
        <v>0</v>
      </c>
      <c r="T16" s="383">
        <v>0</v>
      </c>
      <c r="U16" s="383">
        <v>0</v>
      </c>
      <c r="V16" s="383">
        <v>0</v>
      </c>
      <c r="W16" s="383">
        <v>0</v>
      </c>
      <c r="X16" s="383">
        <v>0</v>
      </c>
      <c r="Y16" s="383">
        <v>0</v>
      </c>
      <c r="Z16" s="383">
        <v>0</v>
      </c>
      <c r="AA16" s="383">
        <v>0</v>
      </c>
      <c r="AB16" s="383">
        <v>0</v>
      </c>
      <c r="AC16" s="383">
        <v>0</v>
      </c>
      <c r="AD16" s="383">
        <v>0</v>
      </c>
      <c r="AE16" s="383">
        <v>0</v>
      </c>
      <c r="AF16" s="383">
        <v>0</v>
      </c>
      <c r="AG16" s="383">
        <v>0</v>
      </c>
      <c r="AH16" s="383">
        <v>0</v>
      </c>
      <c r="AI16" s="383">
        <v>-1617541</v>
      </c>
      <c r="AJ16" s="383">
        <v>0</v>
      </c>
      <c r="AK16" s="383">
        <v>0</v>
      </c>
      <c r="AL16" s="383">
        <v>-280704</v>
      </c>
      <c r="AM16" s="383">
        <v>0</v>
      </c>
      <c r="AN16" s="383">
        <v>-36075</v>
      </c>
      <c r="AO16" s="383">
        <v>0</v>
      </c>
      <c r="AP16" s="383">
        <v>0</v>
      </c>
      <c r="AQ16" s="383">
        <v>0</v>
      </c>
      <c r="AR16" s="383">
        <v>0</v>
      </c>
      <c r="AS16" s="383">
        <v>-4758633</v>
      </c>
      <c r="AT16" s="383">
        <v>-570665</v>
      </c>
      <c r="AU16" s="383">
        <v>-963717</v>
      </c>
      <c r="AV16" s="383">
        <v>0</v>
      </c>
    </row>
    <row r="17" spans="1:48">
      <c r="A17" s="388" t="s">
        <v>361</v>
      </c>
      <c r="B17" s="383">
        <v>-5161529</v>
      </c>
      <c r="C17" s="383">
        <v>0</v>
      </c>
      <c r="D17" s="383">
        <v>0</v>
      </c>
      <c r="E17" s="383">
        <v>0</v>
      </c>
      <c r="F17" s="383">
        <v>-2622</v>
      </c>
      <c r="G17" s="383">
        <v>-805</v>
      </c>
      <c r="H17" s="383">
        <v>0</v>
      </c>
      <c r="I17" s="383">
        <v>584810</v>
      </c>
      <c r="J17" s="383">
        <v>20729</v>
      </c>
      <c r="K17" s="383">
        <v>0</v>
      </c>
      <c r="L17" s="383">
        <v>0</v>
      </c>
      <c r="M17" s="383">
        <v>25655</v>
      </c>
      <c r="N17" s="383">
        <v>0</v>
      </c>
      <c r="O17" s="383">
        <v>1639</v>
      </c>
      <c r="P17" s="383">
        <v>0</v>
      </c>
      <c r="Q17" s="383">
        <v>12677</v>
      </c>
      <c r="R17" s="383">
        <v>-2584409</v>
      </c>
      <c r="S17" s="383">
        <v>12094</v>
      </c>
      <c r="T17" s="383">
        <v>581474</v>
      </c>
      <c r="U17" s="383">
        <v>38749</v>
      </c>
      <c r="V17" s="383">
        <v>416</v>
      </c>
      <c r="W17" s="383">
        <v>514</v>
      </c>
      <c r="X17" s="383">
        <v>3450</v>
      </c>
      <c r="Y17" s="383">
        <v>0</v>
      </c>
      <c r="Z17" s="383">
        <v>1163690</v>
      </c>
      <c r="AA17" s="383">
        <v>121397</v>
      </c>
      <c r="AB17" s="383">
        <v>0</v>
      </c>
      <c r="AC17" s="383">
        <v>0</v>
      </c>
      <c r="AD17" s="383">
        <v>0</v>
      </c>
      <c r="AE17" s="383">
        <v>0</v>
      </c>
      <c r="AF17" s="383">
        <v>0</v>
      </c>
      <c r="AG17" s="383">
        <v>0</v>
      </c>
      <c r="AH17" s="383">
        <v>0</v>
      </c>
      <c r="AI17" s="383">
        <v>-201888</v>
      </c>
      <c r="AJ17" s="383">
        <v>0</v>
      </c>
      <c r="AK17" s="383">
        <v>0</v>
      </c>
      <c r="AL17" s="383">
        <v>0</v>
      </c>
      <c r="AM17" s="383">
        <v>0</v>
      </c>
      <c r="AN17" s="383">
        <v>-288057</v>
      </c>
      <c r="AO17" s="383">
        <v>0</v>
      </c>
      <c r="AP17" s="383">
        <v>-483331</v>
      </c>
      <c r="AQ17" s="383">
        <v>0</v>
      </c>
      <c r="AR17" s="383">
        <v>0</v>
      </c>
      <c r="AS17" s="383">
        <v>-47314</v>
      </c>
      <c r="AT17" s="383">
        <v>-4120397</v>
      </c>
      <c r="AU17" s="383">
        <v>0</v>
      </c>
      <c r="AV17" s="383">
        <v>0</v>
      </c>
    </row>
    <row r="18" spans="1:48">
      <c r="A18" s="388" t="s">
        <v>362</v>
      </c>
      <c r="B18" s="383">
        <v>455357</v>
      </c>
      <c r="C18" s="383">
        <v>0</v>
      </c>
      <c r="D18" s="383">
        <v>0</v>
      </c>
      <c r="E18" s="383">
        <v>0</v>
      </c>
      <c r="F18" s="383">
        <v>0</v>
      </c>
      <c r="G18" s="383">
        <v>0</v>
      </c>
      <c r="H18" s="383">
        <v>0</v>
      </c>
      <c r="I18" s="383">
        <v>0</v>
      </c>
      <c r="J18" s="383">
        <v>0</v>
      </c>
      <c r="K18" s="383">
        <v>0</v>
      </c>
      <c r="L18" s="383">
        <v>0</v>
      </c>
      <c r="M18" s="383">
        <v>0</v>
      </c>
      <c r="N18" s="383">
        <v>0</v>
      </c>
      <c r="O18" s="383">
        <v>0</v>
      </c>
      <c r="P18" s="383">
        <v>0</v>
      </c>
      <c r="Q18" s="383">
        <v>0</v>
      </c>
      <c r="R18" s="383">
        <v>0</v>
      </c>
      <c r="S18" s="383">
        <v>0</v>
      </c>
      <c r="T18" s="383">
        <v>0</v>
      </c>
      <c r="U18" s="383">
        <v>0</v>
      </c>
      <c r="V18" s="383">
        <v>0</v>
      </c>
      <c r="W18" s="383">
        <v>0</v>
      </c>
      <c r="X18" s="383">
        <v>0</v>
      </c>
      <c r="Y18" s="383">
        <v>0</v>
      </c>
      <c r="Z18" s="383">
        <v>0</v>
      </c>
      <c r="AA18" s="383">
        <v>0</v>
      </c>
      <c r="AB18" s="383">
        <v>0</v>
      </c>
      <c r="AC18" s="383">
        <v>0</v>
      </c>
      <c r="AD18" s="383">
        <v>0</v>
      </c>
      <c r="AE18" s="383">
        <v>0</v>
      </c>
      <c r="AF18" s="383">
        <v>0</v>
      </c>
      <c r="AG18" s="383">
        <v>0</v>
      </c>
      <c r="AH18" s="383">
        <v>0</v>
      </c>
      <c r="AI18" s="383">
        <v>0</v>
      </c>
      <c r="AJ18" s="383">
        <v>0</v>
      </c>
      <c r="AK18" s="383">
        <v>0</v>
      </c>
      <c r="AL18" s="383">
        <v>0</v>
      </c>
      <c r="AM18" s="383">
        <v>0</v>
      </c>
      <c r="AN18" s="383">
        <v>0</v>
      </c>
      <c r="AO18" s="383">
        <v>0</v>
      </c>
      <c r="AP18" s="383">
        <v>0</v>
      </c>
      <c r="AQ18" s="383">
        <v>455357</v>
      </c>
      <c r="AR18" s="383">
        <v>0</v>
      </c>
      <c r="AS18" s="383">
        <v>0</v>
      </c>
      <c r="AT18" s="383">
        <v>0</v>
      </c>
      <c r="AU18" s="383">
        <v>0</v>
      </c>
      <c r="AV18" s="383">
        <v>0</v>
      </c>
    </row>
    <row r="19" spans="1:48">
      <c r="A19" s="388" t="s">
        <v>367</v>
      </c>
      <c r="B19" s="383">
        <v>-3192</v>
      </c>
      <c r="C19" s="383">
        <v>0</v>
      </c>
      <c r="D19" s="383">
        <v>0</v>
      </c>
      <c r="E19" s="383">
        <v>0</v>
      </c>
      <c r="F19" s="383">
        <v>0</v>
      </c>
      <c r="G19" s="383">
        <v>0</v>
      </c>
      <c r="H19" s="383">
        <v>0</v>
      </c>
      <c r="I19" s="383">
        <v>0</v>
      </c>
      <c r="J19" s="383">
        <v>0</v>
      </c>
      <c r="K19" s="383">
        <v>0</v>
      </c>
      <c r="L19" s="383">
        <v>0</v>
      </c>
      <c r="M19" s="383">
        <v>0</v>
      </c>
      <c r="N19" s="383">
        <v>0</v>
      </c>
      <c r="O19" s="383">
        <v>0</v>
      </c>
      <c r="P19" s="383">
        <v>0</v>
      </c>
      <c r="Q19" s="383">
        <v>0</v>
      </c>
      <c r="R19" s="383">
        <v>0</v>
      </c>
      <c r="S19" s="383">
        <v>0</v>
      </c>
      <c r="T19" s="383">
        <v>0</v>
      </c>
      <c r="U19" s="383">
        <v>0</v>
      </c>
      <c r="V19" s="383">
        <v>0</v>
      </c>
      <c r="W19" s="383">
        <v>0</v>
      </c>
      <c r="X19" s="383">
        <v>0</v>
      </c>
      <c r="Y19" s="383">
        <v>0</v>
      </c>
      <c r="Z19" s="383">
        <v>0</v>
      </c>
      <c r="AA19" s="383">
        <v>0</v>
      </c>
      <c r="AB19" s="383">
        <v>0</v>
      </c>
      <c r="AC19" s="383">
        <v>0</v>
      </c>
      <c r="AD19" s="383">
        <v>0</v>
      </c>
      <c r="AE19" s="383">
        <v>0</v>
      </c>
      <c r="AF19" s="383">
        <v>0</v>
      </c>
      <c r="AG19" s="383">
        <v>0</v>
      </c>
      <c r="AH19" s="383">
        <v>0</v>
      </c>
      <c r="AI19" s="383">
        <v>0</v>
      </c>
      <c r="AJ19" s="383">
        <v>0</v>
      </c>
      <c r="AK19" s="383">
        <v>0</v>
      </c>
      <c r="AL19" s="383">
        <v>0</v>
      </c>
      <c r="AM19" s="383">
        <v>0</v>
      </c>
      <c r="AN19" s="383">
        <v>0</v>
      </c>
      <c r="AO19" s="383">
        <v>0</v>
      </c>
      <c r="AP19" s="383">
        <v>0</v>
      </c>
      <c r="AQ19" s="383">
        <v>-3192</v>
      </c>
      <c r="AR19" s="383">
        <v>0</v>
      </c>
      <c r="AS19" s="383">
        <v>0</v>
      </c>
      <c r="AT19" s="383">
        <v>0</v>
      </c>
      <c r="AU19" s="383">
        <v>0</v>
      </c>
      <c r="AV19" s="383">
        <v>0</v>
      </c>
    </row>
    <row r="20" spans="1:48">
      <c r="A20" s="388" t="s">
        <v>368</v>
      </c>
      <c r="B20" s="383">
        <v>1989401</v>
      </c>
      <c r="C20" s="383">
        <v>0</v>
      </c>
      <c r="D20" s="383">
        <v>0</v>
      </c>
      <c r="E20" s="383">
        <v>24064</v>
      </c>
      <c r="F20" s="383">
        <v>0</v>
      </c>
      <c r="G20" s="383">
        <v>0</v>
      </c>
      <c r="H20" s="383">
        <v>0</v>
      </c>
      <c r="I20" s="383">
        <v>0</v>
      </c>
      <c r="J20" s="383">
        <v>0</v>
      </c>
      <c r="K20" s="383">
        <v>0</v>
      </c>
      <c r="L20" s="383">
        <v>0</v>
      </c>
      <c r="M20" s="383">
        <v>0</v>
      </c>
      <c r="N20" s="383">
        <v>0</v>
      </c>
      <c r="O20" s="383">
        <v>0</v>
      </c>
      <c r="P20" s="383">
        <v>0</v>
      </c>
      <c r="Q20" s="383">
        <v>0</v>
      </c>
      <c r="R20" s="383">
        <v>15312</v>
      </c>
      <c r="S20" s="383">
        <v>0</v>
      </c>
      <c r="T20" s="383">
        <v>0</v>
      </c>
      <c r="U20" s="383">
        <v>0</v>
      </c>
      <c r="V20" s="383">
        <v>0</v>
      </c>
      <c r="W20" s="383">
        <v>0</v>
      </c>
      <c r="X20" s="383">
        <v>0</v>
      </c>
      <c r="Y20" s="383">
        <v>0</v>
      </c>
      <c r="Z20" s="383">
        <v>0</v>
      </c>
      <c r="AA20" s="383">
        <v>0</v>
      </c>
      <c r="AB20" s="383">
        <v>0</v>
      </c>
      <c r="AC20" s="383">
        <v>0</v>
      </c>
      <c r="AD20" s="383">
        <v>-466333</v>
      </c>
      <c r="AE20" s="383">
        <v>0</v>
      </c>
      <c r="AF20" s="383">
        <v>0</v>
      </c>
      <c r="AG20" s="383">
        <v>0</v>
      </c>
      <c r="AH20" s="383">
        <v>0</v>
      </c>
      <c r="AI20" s="383">
        <v>0</v>
      </c>
      <c r="AJ20" s="383">
        <v>0</v>
      </c>
      <c r="AK20" s="383">
        <v>0</v>
      </c>
      <c r="AL20" s="383">
        <v>0</v>
      </c>
      <c r="AM20" s="383">
        <v>0</v>
      </c>
      <c r="AN20" s="383">
        <v>0</v>
      </c>
      <c r="AO20" s="383">
        <v>-297535</v>
      </c>
      <c r="AP20" s="383">
        <v>0</v>
      </c>
      <c r="AQ20" s="383">
        <v>-618346</v>
      </c>
      <c r="AR20" s="383">
        <v>0</v>
      </c>
      <c r="AS20" s="383">
        <v>3332239</v>
      </c>
      <c r="AT20" s="383">
        <v>0</v>
      </c>
      <c r="AU20" s="383">
        <v>0</v>
      </c>
      <c r="AV20" s="383">
        <v>0</v>
      </c>
    </row>
    <row r="21" spans="1:48">
      <c r="A21" s="388" t="s">
        <v>252</v>
      </c>
      <c r="B21" s="383">
        <v>-17186947</v>
      </c>
      <c r="C21" s="383">
        <v>0</v>
      </c>
      <c r="D21" s="383">
        <v>0</v>
      </c>
      <c r="E21" s="383">
        <v>0</v>
      </c>
      <c r="F21" s="383">
        <v>0</v>
      </c>
      <c r="G21" s="383">
        <v>0</v>
      </c>
      <c r="H21" s="383">
        <v>0</v>
      </c>
      <c r="I21" s="383">
        <v>0</v>
      </c>
      <c r="J21" s="383">
        <v>0</v>
      </c>
      <c r="K21" s="383">
        <v>0</v>
      </c>
      <c r="L21" s="383">
        <v>0</v>
      </c>
      <c r="M21" s="383">
        <v>0</v>
      </c>
      <c r="N21" s="383">
        <v>0</v>
      </c>
      <c r="O21" s="383">
        <v>0</v>
      </c>
      <c r="P21" s="383">
        <v>0</v>
      </c>
      <c r="Q21" s="383">
        <v>0</v>
      </c>
      <c r="R21" s="383">
        <v>-898219</v>
      </c>
      <c r="S21" s="383">
        <v>0</v>
      </c>
      <c r="T21" s="383">
        <v>0</v>
      </c>
      <c r="U21" s="383">
        <v>0</v>
      </c>
      <c r="V21" s="383">
        <v>0</v>
      </c>
      <c r="W21" s="383">
        <v>0</v>
      </c>
      <c r="X21" s="383">
        <v>0</v>
      </c>
      <c r="Y21" s="383">
        <v>0</v>
      </c>
      <c r="Z21" s="383">
        <v>0</v>
      </c>
      <c r="AA21" s="383">
        <v>0</v>
      </c>
      <c r="AB21" s="383">
        <v>0</v>
      </c>
      <c r="AC21" s="383">
        <v>0</v>
      </c>
      <c r="AD21" s="383">
        <v>0</v>
      </c>
      <c r="AE21" s="383">
        <v>0</v>
      </c>
      <c r="AF21" s="383">
        <v>0</v>
      </c>
      <c r="AG21" s="383">
        <v>0</v>
      </c>
      <c r="AH21" s="383">
        <v>0</v>
      </c>
      <c r="AI21" s="383">
        <v>-1082075</v>
      </c>
      <c r="AJ21" s="383">
        <v>0</v>
      </c>
      <c r="AK21" s="383">
        <v>0</v>
      </c>
      <c r="AL21" s="383">
        <v>0</v>
      </c>
      <c r="AM21" s="383">
        <v>0</v>
      </c>
      <c r="AN21" s="383">
        <v>0</v>
      </c>
      <c r="AO21" s="383">
        <v>0</v>
      </c>
      <c r="AP21" s="383">
        <v>-149757</v>
      </c>
      <c r="AQ21" s="383">
        <v>0</v>
      </c>
      <c r="AR21" s="383">
        <v>0</v>
      </c>
      <c r="AS21" s="383">
        <v>-6270541</v>
      </c>
      <c r="AT21" s="383">
        <v>-8786355</v>
      </c>
      <c r="AU21" s="383">
        <v>0</v>
      </c>
      <c r="AV21" s="383">
        <v>0</v>
      </c>
    </row>
    <row r="22" spans="1:48">
      <c r="A22" s="388" t="s">
        <v>254</v>
      </c>
      <c r="B22" s="383">
        <v>-29864203</v>
      </c>
      <c r="C22" s="383">
        <v>0</v>
      </c>
      <c r="D22" s="383">
        <v>0</v>
      </c>
      <c r="E22" s="383">
        <v>0</v>
      </c>
      <c r="F22" s="383">
        <v>0</v>
      </c>
      <c r="G22" s="383">
        <v>0</v>
      </c>
      <c r="H22" s="383">
        <v>0</v>
      </c>
      <c r="I22" s="383">
        <v>-775555</v>
      </c>
      <c r="J22" s="383">
        <v>-26470</v>
      </c>
      <c r="K22" s="383">
        <v>0</v>
      </c>
      <c r="L22" s="383">
        <v>0</v>
      </c>
      <c r="M22" s="383">
        <v>-42605</v>
      </c>
      <c r="N22" s="383">
        <v>0</v>
      </c>
      <c r="O22" s="383">
        <v>-400</v>
      </c>
      <c r="P22" s="383">
        <v>0</v>
      </c>
      <c r="Q22" s="383">
        <v>0</v>
      </c>
      <c r="R22" s="383">
        <v>0</v>
      </c>
      <c r="S22" s="383">
        <v>0</v>
      </c>
      <c r="T22" s="383">
        <v>-995956</v>
      </c>
      <c r="U22" s="383">
        <v>-18801</v>
      </c>
      <c r="V22" s="383">
        <v>0</v>
      </c>
      <c r="W22" s="383">
        <v>0</v>
      </c>
      <c r="X22" s="383">
        <v>0</v>
      </c>
      <c r="Y22" s="383">
        <v>0</v>
      </c>
      <c r="Z22" s="383">
        <v>-1944245</v>
      </c>
      <c r="AA22" s="383">
        <v>-624149</v>
      </c>
      <c r="AB22" s="383">
        <v>0</v>
      </c>
      <c r="AC22" s="383">
        <v>0</v>
      </c>
      <c r="AD22" s="383">
        <v>0</v>
      </c>
      <c r="AE22" s="383">
        <v>0</v>
      </c>
      <c r="AF22" s="383">
        <v>0</v>
      </c>
      <c r="AG22" s="383">
        <v>0</v>
      </c>
      <c r="AH22" s="383">
        <v>0</v>
      </c>
      <c r="AI22" s="383">
        <v>0</v>
      </c>
      <c r="AJ22" s="383">
        <v>0</v>
      </c>
      <c r="AK22" s="383">
        <v>0</v>
      </c>
      <c r="AL22" s="383">
        <v>0</v>
      </c>
      <c r="AM22" s="383">
        <v>0</v>
      </c>
      <c r="AN22" s="383">
        <v>0</v>
      </c>
      <c r="AO22" s="383">
        <v>0</v>
      </c>
      <c r="AP22" s="383">
        <v>0</v>
      </c>
      <c r="AQ22" s="383">
        <v>0</v>
      </c>
      <c r="AR22" s="383">
        <v>0</v>
      </c>
      <c r="AS22" s="383">
        <v>-25436022</v>
      </c>
      <c r="AT22" s="383">
        <v>0</v>
      </c>
      <c r="AU22" s="383">
        <v>0</v>
      </c>
      <c r="AV22" s="383">
        <v>0</v>
      </c>
    </row>
    <row r="23" spans="1:48">
      <c r="A23" s="388" t="s">
        <v>772</v>
      </c>
      <c r="B23" s="383">
        <v>-2948895</v>
      </c>
      <c r="C23" s="383">
        <v>0</v>
      </c>
      <c r="D23" s="383">
        <v>0</v>
      </c>
      <c r="E23" s="383">
        <v>0</v>
      </c>
      <c r="F23" s="383">
        <v>-1082110</v>
      </c>
      <c r="G23" s="383">
        <v>-1866785</v>
      </c>
      <c r="H23" s="383">
        <v>0</v>
      </c>
      <c r="I23" s="383">
        <v>0</v>
      </c>
      <c r="J23" s="383">
        <v>0</v>
      </c>
      <c r="K23" s="383">
        <v>0</v>
      </c>
      <c r="L23" s="383">
        <v>0</v>
      </c>
      <c r="M23" s="383">
        <v>0</v>
      </c>
      <c r="N23" s="383">
        <v>0</v>
      </c>
      <c r="O23" s="383">
        <v>0</v>
      </c>
      <c r="P23" s="383">
        <v>0</v>
      </c>
      <c r="Q23" s="383">
        <v>0</v>
      </c>
      <c r="R23" s="383">
        <v>0</v>
      </c>
      <c r="S23" s="383">
        <v>0</v>
      </c>
      <c r="T23" s="383">
        <v>0</v>
      </c>
      <c r="U23" s="383">
        <v>0</v>
      </c>
      <c r="V23" s="383">
        <v>0</v>
      </c>
      <c r="W23" s="383">
        <v>0</v>
      </c>
      <c r="X23" s="383">
        <v>0</v>
      </c>
      <c r="Y23" s="383">
        <v>0</v>
      </c>
      <c r="Z23" s="383">
        <v>0</v>
      </c>
      <c r="AA23" s="383">
        <v>0</v>
      </c>
      <c r="AB23" s="383">
        <v>0</v>
      </c>
      <c r="AC23" s="383">
        <v>0</v>
      </c>
      <c r="AD23" s="383">
        <v>0</v>
      </c>
      <c r="AE23" s="383">
        <v>0</v>
      </c>
      <c r="AF23" s="383">
        <v>0</v>
      </c>
      <c r="AG23" s="383">
        <v>0</v>
      </c>
      <c r="AH23" s="383">
        <v>0</v>
      </c>
      <c r="AI23" s="383">
        <v>0</v>
      </c>
      <c r="AJ23" s="383">
        <v>0</v>
      </c>
      <c r="AK23" s="383">
        <v>0</v>
      </c>
      <c r="AL23" s="383">
        <v>0</v>
      </c>
      <c r="AM23" s="383">
        <v>0</v>
      </c>
      <c r="AN23" s="383">
        <v>0</v>
      </c>
      <c r="AO23" s="383">
        <v>0</v>
      </c>
      <c r="AP23" s="383">
        <v>0</v>
      </c>
      <c r="AQ23" s="383">
        <v>0</v>
      </c>
      <c r="AR23" s="383">
        <v>0</v>
      </c>
      <c r="AS23" s="383">
        <v>0</v>
      </c>
      <c r="AT23" s="383">
        <v>0</v>
      </c>
      <c r="AU23" s="383">
        <v>0</v>
      </c>
      <c r="AV23" s="383">
        <v>0</v>
      </c>
    </row>
    <row r="24" spans="1:48">
      <c r="A24" s="388" t="s">
        <v>312</v>
      </c>
      <c r="B24" s="383">
        <v>9315792</v>
      </c>
      <c r="C24" s="383">
        <v>0</v>
      </c>
      <c r="D24" s="383">
        <v>0</v>
      </c>
      <c r="E24" s="383">
        <v>0</v>
      </c>
      <c r="F24" s="383">
        <v>3278031</v>
      </c>
      <c r="G24" s="383">
        <v>1123266</v>
      </c>
      <c r="H24" s="383">
        <v>0</v>
      </c>
      <c r="I24" s="383">
        <v>114275</v>
      </c>
      <c r="J24" s="383">
        <v>63016</v>
      </c>
      <c r="K24" s="383">
        <v>0</v>
      </c>
      <c r="L24" s="383">
        <v>0</v>
      </c>
      <c r="M24" s="383">
        <v>17078</v>
      </c>
      <c r="N24" s="383">
        <v>0</v>
      </c>
      <c r="O24" s="383">
        <v>0</v>
      </c>
      <c r="P24" s="383">
        <v>0</v>
      </c>
      <c r="Q24" s="383">
        <v>0</v>
      </c>
      <c r="R24" s="383">
        <v>0</v>
      </c>
      <c r="S24" s="383">
        <v>38128</v>
      </c>
      <c r="T24" s="383">
        <v>9901</v>
      </c>
      <c r="U24" s="383">
        <v>26600</v>
      </c>
      <c r="V24" s="383">
        <v>0</v>
      </c>
      <c r="W24" s="383">
        <v>0</v>
      </c>
      <c r="X24" s="383">
        <v>0</v>
      </c>
      <c r="Y24" s="383">
        <v>0</v>
      </c>
      <c r="Z24" s="383">
        <v>393400</v>
      </c>
      <c r="AA24" s="383">
        <v>254864</v>
      </c>
      <c r="AB24" s="383">
        <v>0</v>
      </c>
      <c r="AC24" s="383">
        <v>0</v>
      </c>
      <c r="AD24" s="383">
        <v>0</v>
      </c>
      <c r="AE24" s="383">
        <v>0</v>
      </c>
      <c r="AF24" s="383">
        <v>0</v>
      </c>
      <c r="AG24" s="383">
        <v>0</v>
      </c>
      <c r="AH24" s="383">
        <v>0</v>
      </c>
      <c r="AI24" s="383">
        <v>76428</v>
      </c>
      <c r="AJ24" s="383">
        <v>0</v>
      </c>
      <c r="AK24" s="383">
        <v>243762</v>
      </c>
      <c r="AL24" s="383">
        <v>1772622</v>
      </c>
      <c r="AM24" s="383">
        <v>0</v>
      </c>
      <c r="AN24" s="383">
        <v>820873</v>
      </c>
      <c r="AO24" s="383">
        <v>0</v>
      </c>
      <c r="AP24" s="383">
        <v>949103</v>
      </c>
      <c r="AQ24" s="383">
        <v>134445</v>
      </c>
      <c r="AR24" s="383">
        <v>0</v>
      </c>
      <c r="AS24" s="383">
        <v>0</v>
      </c>
      <c r="AT24" s="383">
        <v>0</v>
      </c>
      <c r="AU24" s="383">
        <v>0</v>
      </c>
      <c r="AV24" s="383">
        <v>0</v>
      </c>
    </row>
    <row r="25" spans="1:48">
      <c r="A25" s="388" t="s">
        <v>314</v>
      </c>
      <c r="B25" s="383">
        <v>-559376</v>
      </c>
      <c r="C25" s="383">
        <v>1</v>
      </c>
      <c r="D25" s="383">
        <v>0</v>
      </c>
      <c r="E25" s="383">
        <v>0</v>
      </c>
      <c r="F25" s="383">
        <v>0</v>
      </c>
      <c r="G25" s="383">
        <v>0</v>
      </c>
      <c r="H25" s="383">
        <v>0</v>
      </c>
      <c r="I25" s="383">
        <v>-10747</v>
      </c>
      <c r="J25" s="383">
        <v>21234</v>
      </c>
      <c r="K25" s="383">
        <v>0</v>
      </c>
      <c r="L25" s="383">
        <v>-10818</v>
      </c>
      <c r="M25" s="383">
        <v>0</v>
      </c>
      <c r="N25" s="383">
        <v>0</v>
      </c>
      <c r="O25" s="383">
        <v>0</v>
      </c>
      <c r="P25" s="383">
        <v>0</v>
      </c>
      <c r="Q25" s="383">
        <v>0</v>
      </c>
      <c r="R25" s="383">
        <v>-36734</v>
      </c>
      <c r="S25" s="383">
        <v>0</v>
      </c>
      <c r="T25" s="383">
        <v>0</v>
      </c>
      <c r="U25" s="383">
        <v>0</v>
      </c>
      <c r="V25" s="383">
        <v>0</v>
      </c>
      <c r="W25" s="383">
        <v>0</v>
      </c>
      <c r="X25" s="383">
        <v>0</v>
      </c>
      <c r="Y25" s="383">
        <v>0</v>
      </c>
      <c r="Z25" s="383">
        <v>0</v>
      </c>
      <c r="AA25" s="383">
        <v>0</v>
      </c>
      <c r="AB25" s="383">
        <v>0</v>
      </c>
      <c r="AC25" s="383">
        <v>0</v>
      </c>
      <c r="AD25" s="383">
        <v>0</v>
      </c>
      <c r="AE25" s="383">
        <v>0</v>
      </c>
      <c r="AF25" s="383">
        <v>0</v>
      </c>
      <c r="AG25" s="383">
        <v>0</v>
      </c>
      <c r="AH25" s="383">
        <v>0</v>
      </c>
      <c r="AI25" s="383">
        <v>0</v>
      </c>
      <c r="AJ25" s="383">
        <v>0</v>
      </c>
      <c r="AK25" s="383">
        <v>0</v>
      </c>
      <c r="AL25" s="383">
        <v>-33033</v>
      </c>
      <c r="AM25" s="383">
        <v>0</v>
      </c>
      <c r="AN25" s="383">
        <v>-436304</v>
      </c>
      <c r="AO25" s="383">
        <v>0</v>
      </c>
      <c r="AP25" s="383">
        <v>-46520</v>
      </c>
      <c r="AQ25" s="383">
        <v>0</v>
      </c>
      <c r="AR25" s="383">
        <v>0</v>
      </c>
      <c r="AS25" s="383">
        <v>-6455</v>
      </c>
      <c r="AT25" s="383">
        <v>0</v>
      </c>
      <c r="AU25" s="383">
        <v>0</v>
      </c>
      <c r="AV25" s="383">
        <v>0</v>
      </c>
    </row>
    <row r="26" spans="1:48">
      <c r="A26" s="388" t="s">
        <v>315</v>
      </c>
      <c r="B26" s="383">
        <v>-3509603</v>
      </c>
      <c r="C26" s="383">
        <v>0</v>
      </c>
      <c r="D26" s="383">
        <v>0</v>
      </c>
      <c r="E26" s="383">
        <v>0</v>
      </c>
      <c r="F26" s="383">
        <v>-3509603</v>
      </c>
      <c r="G26" s="383">
        <v>0</v>
      </c>
      <c r="H26" s="383">
        <v>0</v>
      </c>
      <c r="I26" s="383">
        <v>0</v>
      </c>
      <c r="J26" s="383">
        <v>0</v>
      </c>
      <c r="K26" s="383">
        <v>0</v>
      </c>
      <c r="L26" s="383">
        <v>0</v>
      </c>
      <c r="M26" s="383">
        <v>0</v>
      </c>
      <c r="N26" s="383">
        <v>0</v>
      </c>
      <c r="O26" s="383">
        <v>0</v>
      </c>
      <c r="P26" s="383">
        <v>0</v>
      </c>
      <c r="Q26" s="383">
        <v>0</v>
      </c>
      <c r="R26" s="383">
        <v>0</v>
      </c>
      <c r="S26" s="383">
        <v>0</v>
      </c>
      <c r="T26" s="383">
        <v>0</v>
      </c>
      <c r="U26" s="383">
        <v>0</v>
      </c>
      <c r="V26" s="383">
        <v>0</v>
      </c>
      <c r="W26" s="383">
        <v>0</v>
      </c>
      <c r="X26" s="383">
        <v>0</v>
      </c>
      <c r="Y26" s="383">
        <v>0</v>
      </c>
      <c r="Z26" s="383">
        <v>0</v>
      </c>
      <c r="AA26" s="383">
        <v>0</v>
      </c>
      <c r="AB26" s="383">
        <v>0</v>
      </c>
      <c r="AC26" s="383">
        <v>0</v>
      </c>
      <c r="AD26" s="383">
        <v>0</v>
      </c>
      <c r="AE26" s="383">
        <v>0</v>
      </c>
      <c r="AF26" s="383">
        <v>0</v>
      </c>
      <c r="AG26" s="383">
        <v>0</v>
      </c>
      <c r="AH26" s="383">
        <v>0</v>
      </c>
      <c r="AI26" s="383">
        <v>0</v>
      </c>
      <c r="AJ26" s="383">
        <v>0</v>
      </c>
      <c r="AK26" s="383">
        <v>0</v>
      </c>
      <c r="AL26" s="383">
        <v>0</v>
      </c>
      <c r="AM26" s="383">
        <v>0</v>
      </c>
      <c r="AN26" s="383">
        <v>0</v>
      </c>
      <c r="AO26" s="383">
        <v>0</v>
      </c>
      <c r="AP26" s="383">
        <v>0</v>
      </c>
      <c r="AQ26" s="383">
        <v>0</v>
      </c>
      <c r="AR26" s="383">
        <v>0</v>
      </c>
      <c r="AS26" s="383">
        <v>0</v>
      </c>
      <c r="AT26" s="383">
        <v>0</v>
      </c>
      <c r="AU26" s="383">
        <v>0</v>
      </c>
      <c r="AV26" s="383">
        <v>0</v>
      </c>
    </row>
    <row r="27" spans="1:48">
      <c r="A27" s="388" t="s">
        <v>317</v>
      </c>
      <c r="B27" s="383">
        <v>73615</v>
      </c>
      <c r="C27" s="383">
        <v>0</v>
      </c>
      <c r="D27" s="383">
        <v>0</v>
      </c>
      <c r="E27" s="383">
        <v>0</v>
      </c>
      <c r="F27" s="383">
        <v>0</v>
      </c>
      <c r="G27" s="383">
        <v>0</v>
      </c>
      <c r="H27" s="383">
        <v>0</v>
      </c>
      <c r="I27" s="383">
        <v>0</v>
      </c>
      <c r="J27" s="383">
        <v>0</v>
      </c>
      <c r="K27" s="383">
        <v>0</v>
      </c>
      <c r="L27" s="383">
        <v>0</v>
      </c>
      <c r="M27" s="383">
        <v>0</v>
      </c>
      <c r="N27" s="383">
        <v>0</v>
      </c>
      <c r="O27" s="383">
        <v>0</v>
      </c>
      <c r="P27" s="383">
        <v>0</v>
      </c>
      <c r="Q27" s="383">
        <v>0</v>
      </c>
      <c r="R27" s="383">
        <v>0</v>
      </c>
      <c r="S27" s="383">
        <v>0</v>
      </c>
      <c r="T27" s="383">
        <v>0</v>
      </c>
      <c r="U27" s="383">
        <v>0</v>
      </c>
      <c r="V27" s="383">
        <v>0</v>
      </c>
      <c r="W27" s="383">
        <v>0</v>
      </c>
      <c r="X27" s="383">
        <v>0</v>
      </c>
      <c r="Y27" s="383">
        <v>0</v>
      </c>
      <c r="Z27" s="383">
        <v>0</v>
      </c>
      <c r="AA27" s="383">
        <v>0</v>
      </c>
      <c r="AB27" s="383">
        <v>0</v>
      </c>
      <c r="AC27" s="383">
        <v>0</v>
      </c>
      <c r="AD27" s="383">
        <v>73615</v>
      </c>
      <c r="AE27" s="383">
        <v>0</v>
      </c>
      <c r="AF27" s="383">
        <v>0</v>
      </c>
      <c r="AG27" s="383">
        <v>0</v>
      </c>
      <c r="AH27" s="383">
        <v>0</v>
      </c>
      <c r="AI27" s="383">
        <v>0</v>
      </c>
      <c r="AJ27" s="383">
        <v>0</v>
      </c>
      <c r="AK27" s="383">
        <v>0</v>
      </c>
      <c r="AL27" s="383">
        <v>0</v>
      </c>
      <c r="AM27" s="383">
        <v>0</v>
      </c>
      <c r="AN27" s="383">
        <v>0</v>
      </c>
      <c r="AO27" s="383">
        <v>0</v>
      </c>
      <c r="AP27" s="383">
        <v>0</v>
      </c>
      <c r="AQ27" s="383">
        <v>0</v>
      </c>
      <c r="AR27" s="383">
        <v>0</v>
      </c>
      <c r="AS27" s="383">
        <v>0</v>
      </c>
      <c r="AT27" s="383">
        <v>0</v>
      </c>
      <c r="AU27" s="383">
        <v>0</v>
      </c>
      <c r="AV27" s="383">
        <v>0</v>
      </c>
    </row>
    <row r="28" spans="1:48">
      <c r="A28" s="388" t="s">
        <v>320</v>
      </c>
      <c r="B28" s="383">
        <v>-3210360</v>
      </c>
      <c r="C28" s="383">
        <v>0</v>
      </c>
      <c r="D28" s="383">
        <v>0</v>
      </c>
      <c r="E28" s="383">
        <v>0</v>
      </c>
      <c r="F28" s="383">
        <v>0</v>
      </c>
      <c r="G28" s="383">
        <v>0</v>
      </c>
      <c r="H28" s="383">
        <v>0</v>
      </c>
      <c r="I28" s="383">
        <v>0</v>
      </c>
      <c r="J28" s="383">
        <v>0</v>
      </c>
      <c r="K28" s="383">
        <v>0</v>
      </c>
      <c r="L28" s="383">
        <v>0</v>
      </c>
      <c r="M28" s="383">
        <v>0</v>
      </c>
      <c r="N28" s="383">
        <v>0</v>
      </c>
      <c r="O28" s="383">
        <v>0</v>
      </c>
      <c r="P28" s="383">
        <v>0</v>
      </c>
      <c r="Q28" s="383">
        <v>0</v>
      </c>
      <c r="R28" s="383">
        <v>0</v>
      </c>
      <c r="S28" s="383">
        <v>0</v>
      </c>
      <c r="T28" s="383">
        <v>0</v>
      </c>
      <c r="U28" s="383">
        <v>0</v>
      </c>
      <c r="V28" s="383">
        <v>0</v>
      </c>
      <c r="W28" s="383">
        <v>0</v>
      </c>
      <c r="X28" s="383">
        <v>0</v>
      </c>
      <c r="Y28" s="383">
        <v>0</v>
      </c>
      <c r="Z28" s="383">
        <v>0</v>
      </c>
      <c r="AA28" s="383">
        <v>0</v>
      </c>
      <c r="AB28" s="383">
        <v>0</v>
      </c>
      <c r="AC28" s="383">
        <v>0</v>
      </c>
      <c r="AD28" s="383">
        <v>-3210360</v>
      </c>
      <c r="AE28" s="383">
        <v>0</v>
      </c>
      <c r="AF28" s="383">
        <v>0</v>
      </c>
      <c r="AG28" s="383">
        <v>0</v>
      </c>
      <c r="AH28" s="383">
        <v>0</v>
      </c>
      <c r="AI28" s="383">
        <v>0</v>
      </c>
      <c r="AJ28" s="383">
        <v>0</v>
      </c>
      <c r="AK28" s="383">
        <v>0</v>
      </c>
      <c r="AL28" s="383">
        <v>0</v>
      </c>
      <c r="AM28" s="383">
        <v>0</v>
      </c>
      <c r="AN28" s="383">
        <v>0</v>
      </c>
      <c r="AO28" s="383">
        <v>0</v>
      </c>
      <c r="AP28" s="383">
        <v>0</v>
      </c>
      <c r="AQ28" s="383">
        <v>0</v>
      </c>
      <c r="AR28" s="383">
        <v>0</v>
      </c>
      <c r="AS28" s="383">
        <v>0</v>
      </c>
      <c r="AT28" s="383">
        <v>0</v>
      </c>
      <c r="AU28" s="383">
        <v>0</v>
      </c>
      <c r="AV28" s="383">
        <v>0</v>
      </c>
    </row>
    <row r="29" spans="1:48">
      <c r="A29" s="388" t="s">
        <v>322</v>
      </c>
      <c r="B29" s="383">
        <v>-406474</v>
      </c>
      <c r="C29" s="383">
        <v>0</v>
      </c>
      <c r="D29" s="383">
        <v>0</v>
      </c>
      <c r="E29" s="383">
        <v>0</v>
      </c>
      <c r="F29" s="383">
        <v>0</v>
      </c>
      <c r="G29" s="383">
        <v>0</v>
      </c>
      <c r="H29" s="383">
        <v>0</v>
      </c>
      <c r="I29" s="383">
        <v>0</v>
      </c>
      <c r="J29" s="383">
        <v>0</v>
      </c>
      <c r="K29" s="383">
        <v>0</v>
      </c>
      <c r="L29" s="383">
        <v>0</v>
      </c>
      <c r="M29" s="383">
        <v>0</v>
      </c>
      <c r="N29" s="383">
        <v>0</v>
      </c>
      <c r="O29" s="383">
        <v>0</v>
      </c>
      <c r="P29" s="383">
        <v>0</v>
      </c>
      <c r="Q29" s="383">
        <v>0</v>
      </c>
      <c r="R29" s="383">
        <v>0</v>
      </c>
      <c r="S29" s="383">
        <v>0</v>
      </c>
      <c r="T29" s="383">
        <v>0</v>
      </c>
      <c r="U29" s="383">
        <v>0</v>
      </c>
      <c r="V29" s="383">
        <v>0</v>
      </c>
      <c r="W29" s="383">
        <v>0</v>
      </c>
      <c r="X29" s="383">
        <v>0</v>
      </c>
      <c r="Y29" s="383">
        <v>0</v>
      </c>
      <c r="Z29" s="383">
        <v>0</v>
      </c>
      <c r="AA29" s="383">
        <v>0</v>
      </c>
      <c r="AB29" s="383">
        <v>0</v>
      </c>
      <c r="AC29" s="383">
        <v>0</v>
      </c>
      <c r="AD29" s="383">
        <v>-406474</v>
      </c>
      <c r="AE29" s="383">
        <v>0</v>
      </c>
      <c r="AF29" s="383">
        <v>0</v>
      </c>
      <c r="AG29" s="383">
        <v>0</v>
      </c>
      <c r="AH29" s="383">
        <v>0</v>
      </c>
      <c r="AI29" s="383">
        <v>0</v>
      </c>
      <c r="AJ29" s="383">
        <v>0</v>
      </c>
      <c r="AK29" s="383">
        <v>0</v>
      </c>
      <c r="AL29" s="383">
        <v>0</v>
      </c>
      <c r="AM29" s="383">
        <v>0</v>
      </c>
      <c r="AN29" s="383">
        <v>0</v>
      </c>
      <c r="AO29" s="383">
        <v>0</v>
      </c>
      <c r="AP29" s="383">
        <v>0</v>
      </c>
      <c r="AQ29" s="383">
        <v>0</v>
      </c>
      <c r="AR29" s="383">
        <v>0</v>
      </c>
      <c r="AS29" s="383">
        <v>0</v>
      </c>
      <c r="AT29" s="383">
        <v>0</v>
      </c>
      <c r="AU29" s="383">
        <v>0</v>
      </c>
      <c r="AV29" s="383">
        <v>0</v>
      </c>
    </row>
    <row r="30" spans="1:48">
      <c r="A30" s="388" t="s">
        <v>323</v>
      </c>
      <c r="B30" s="383">
        <v>-11746000</v>
      </c>
      <c r="C30" s="383">
        <v>0</v>
      </c>
      <c r="D30" s="383">
        <v>0</v>
      </c>
      <c r="E30" s="383">
        <v>0</v>
      </c>
      <c r="F30" s="383">
        <v>0</v>
      </c>
      <c r="G30" s="383">
        <v>0</v>
      </c>
      <c r="H30" s="383">
        <v>0</v>
      </c>
      <c r="I30" s="383">
        <v>0</v>
      </c>
      <c r="J30" s="383">
        <v>0</v>
      </c>
      <c r="K30" s="383">
        <v>0</v>
      </c>
      <c r="L30" s="383">
        <v>0</v>
      </c>
      <c r="M30" s="383">
        <v>0</v>
      </c>
      <c r="N30" s="383">
        <v>0</v>
      </c>
      <c r="O30" s="383">
        <v>0</v>
      </c>
      <c r="P30" s="383">
        <v>0</v>
      </c>
      <c r="Q30" s="383">
        <v>0</v>
      </c>
      <c r="R30" s="383">
        <v>0</v>
      </c>
      <c r="S30" s="383">
        <v>0</v>
      </c>
      <c r="T30" s="383">
        <v>0</v>
      </c>
      <c r="U30" s="383">
        <v>0</v>
      </c>
      <c r="V30" s="383">
        <v>0</v>
      </c>
      <c r="W30" s="383">
        <v>0</v>
      </c>
      <c r="X30" s="383">
        <v>0</v>
      </c>
      <c r="Y30" s="383">
        <v>0</v>
      </c>
      <c r="Z30" s="383">
        <v>0</v>
      </c>
      <c r="AA30" s="383">
        <v>0</v>
      </c>
      <c r="AB30" s="383">
        <v>0</v>
      </c>
      <c r="AC30" s="383">
        <v>0</v>
      </c>
      <c r="AD30" s="383">
        <v>0</v>
      </c>
      <c r="AE30" s="383">
        <v>0</v>
      </c>
      <c r="AF30" s="383">
        <v>0</v>
      </c>
      <c r="AG30" s="383">
        <v>0</v>
      </c>
      <c r="AH30" s="383">
        <v>0</v>
      </c>
      <c r="AI30" s="383">
        <v>0</v>
      </c>
      <c r="AJ30" s="383">
        <v>0</v>
      </c>
      <c r="AK30" s="383">
        <v>0</v>
      </c>
      <c r="AL30" s="383">
        <v>0</v>
      </c>
      <c r="AM30" s="383">
        <v>0</v>
      </c>
      <c r="AN30" s="383">
        <v>0</v>
      </c>
      <c r="AO30" s="383">
        <v>0</v>
      </c>
      <c r="AP30" s="383">
        <v>0</v>
      </c>
      <c r="AQ30" s="383">
        <v>-11746000</v>
      </c>
      <c r="AR30" s="383">
        <v>0</v>
      </c>
      <c r="AS30" s="383">
        <v>0</v>
      </c>
      <c r="AT30" s="383">
        <v>0</v>
      </c>
      <c r="AU30" s="383">
        <v>0</v>
      </c>
      <c r="AV30" s="383">
        <v>0</v>
      </c>
    </row>
    <row r="31" spans="1:48">
      <c r="A31" s="388" t="s">
        <v>324</v>
      </c>
      <c r="B31" s="383">
        <v>-905171</v>
      </c>
      <c r="C31" s="383">
        <v>0</v>
      </c>
      <c r="D31" s="383">
        <v>0</v>
      </c>
      <c r="E31" s="383">
        <v>0</v>
      </c>
      <c r="F31" s="383">
        <v>0</v>
      </c>
      <c r="G31" s="383">
        <v>0</v>
      </c>
      <c r="H31" s="383">
        <v>0</v>
      </c>
      <c r="I31" s="383">
        <v>0</v>
      </c>
      <c r="J31" s="383">
        <v>0</v>
      </c>
      <c r="K31" s="383">
        <v>0</v>
      </c>
      <c r="L31" s="383">
        <v>0</v>
      </c>
      <c r="M31" s="383">
        <v>0</v>
      </c>
      <c r="N31" s="383">
        <v>0</v>
      </c>
      <c r="O31" s="383">
        <v>0</v>
      </c>
      <c r="P31" s="383">
        <v>0</v>
      </c>
      <c r="Q31" s="383">
        <v>0</v>
      </c>
      <c r="R31" s="383">
        <v>0</v>
      </c>
      <c r="S31" s="383">
        <v>0</v>
      </c>
      <c r="T31" s="383">
        <v>0</v>
      </c>
      <c r="U31" s="383">
        <v>0</v>
      </c>
      <c r="V31" s="383">
        <v>0</v>
      </c>
      <c r="W31" s="383">
        <v>0</v>
      </c>
      <c r="X31" s="383">
        <v>0</v>
      </c>
      <c r="Y31" s="383">
        <v>0</v>
      </c>
      <c r="Z31" s="383">
        <v>0</v>
      </c>
      <c r="AA31" s="383">
        <v>0</v>
      </c>
      <c r="AB31" s="383">
        <v>0</v>
      </c>
      <c r="AC31" s="383">
        <v>0</v>
      </c>
      <c r="AD31" s="383">
        <v>0</v>
      </c>
      <c r="AE31" s="383">
        <v>0</v>
      </c>
      <c r="AF31" s="383">
        <v>0</v>
      </c>
      <c r="AG31" s="383">
        <v>0</v>
      </c>
      <c r="AH31" s="383">
        <v>0</v>
      </c>
      <c r="AI31" s="383">
        <v>0</v>
      </c>
      <c r="AJ31" s="383">
        <v>0</v>
      </c>
      <c r="AK31" s="383">
        <v>0</v>
      </c>
      <c r="AL31" s="383">
        <v>0</v>
      </c>
      <c r="AM31" s="383">
        <v>0</v>
      </c>
      <c r="AN31" s="383">
        <v>-905171</v>
      </c>
      <c r="AO31" s="383">
        <v>0</v>
      </c>
      <c r="AP31" s="383">
        <v>0</v>
      </c>
      <c r="AQ31" s="383">
        <v>0</v>
      </c>
      <c r="AR31" s="383">
        <v>0</v>
      </c>
      <c r="AS31" s="383">
        <v>0</v>
      </c>
      <c r="AT31" s="383">
        <v>0</v>
      </c>
      <c r="AU31" s="383">
        <v>0</v>
      </c>
      <c r="AV31" s="383">
        <v>0</v>
      </c>
    </row>
    <row r="32" spans="1:48">
      <c r="A32" s="388" t="s">
        <v>325</v>
      </c>
      <c r="B32" s="383">
        <v>-4098614835</v>
      </c>
      <c r="C32" s="383">
        <v>-91185192</v>
      </c>
      <c r="D32" s="383">
        <v>-119946309</v>
      </c>
      <c r="E32" s="383">
        <v>22965120</v>
      </c>
      <c r="F32" s="383">
        <v>-174856186</v>
      </c>
      <c r="G32" s="383">
        <v>-72308909</v>
      </c>
      <c r="H32" s="383">
        <v>0</v>
      </c>
      <c r="I32" s="383">
        <v>-29773464</v>
      </c>
      <c r="J32" s="383">
        <v>-1605540</v>
      </c>
      <c r="K32" s="383">
        <v>0</v>
      </c>
      <c r="L32" s="383">
        <v>0</v>
      </c>
      <c r="M32" s="383">
        <v>-1396320</v>
      </c>
      <c r="N32" s="383">
        <v>-14276</v>
      </c>
      <c r="O32" s="383">
        <v>-494822</v>
      </c>
      <c r="P32" s="383">
        <v>63379</v>
      </c>
      <c r="Q32" s="383">
        <v>-201107</v>
      </c>
      <c r="R32" s="383">
        <v>8082542</v>
      </c>
      <c r="S32" s="383">
        <v>28395551</v>
      </c>
      <c r="T32" s="383">
        <v>-57177184</v>
      </c>
      <c r="U32" s="383">
        <v>-2853513</v>
      </c>
      <c r="V32" s="383">
        <v>0</v>
      </c>
      <c r="W32" s="383">
        <v>0</v>
      </c>
      <c r="X32" s="383">
        <v>-13551353</v>
      </c>
      <c r="Y32" s="383">
        <v>0</v>
      </c>
      <c r="Z32" s="383">
        <v>-112898251</v>
      </c>
      <c r="AA32" s="383">
        <v>-14627757</v>
      </c>
      <c r="AB32" s="383">
        <v>202406</v>
      </c>
      <c r="AC32" s="383">
        <v>8508895</v>
      </c>
      <c r="AD32" s="383">
        <v>4178006</v>
      </c>
      <c r="AE32" s="383">
        <v>323833</v>
      </c>
      <c r="AF32" s="383">
        <v>1963092</v>
      </c>
      <c r="AG32" s="383">
        <v>545542</v>
      </c>
      <c r="AH32" s="383">
        <v>4381049</v>
      </c>
      <c r="AI32" s="383">
        <v>-120118193</v>
      </c>
      <c r="AJ32" s="383">
        <v>5310869</v>
      </c>
      <c r="AK32" s="383">
        <v>-29621471</v>
      </c>
      <c r="AL32" s="383">
        <v>-174420153</v>
      </c>
      <c r="AM32" s="383">
        <v>1759938</v>
      </c>
      <c r="AN32" s="383">
        <v>-71800710</v>
      </c>
      <c r="AO32" s="383">
        <v>14087157</v>
      </c>
      <c r="AP32" s="383">
        <v>-105107795</v>
      </c>
      <c r="AQ32" s="383">
        <v>-153530477</v>
      </c>
      <c r="AR32" s="383">
        <v>-1803311</v>
      </c>
      <c r="AS32" s="383">
        <v>-1948608359</v>
      </c>
      <c r="AT32" s="383">
        <v>-901481562</v>
      </c>
      <c r="AU32" s="383">
        <v>0</v>
      </c>
      <c r="AV32" s="383">
        <v>0</v>
      </c>
    </row>
    <row r="33" spans="1:48">
      <c r="A33" s="388" t="s">
        <v>326</v>
      </c>
      <c r="B33" s="383">
        <v>-513284688</v>
      </c>
      <c r="C33" s="383">
        <v>27068933</v>
      </c>
      <c r="D33" s="383">
        <v>32490484</v>
      </c>
      <c r="E33" s="383">
        <v>-6820862</v>
      </c>
      <c r="F33" s="383">
        <v>-79239401</v>
      </c>
      <c r="G33" s="383">
        <v>-63618955</v>
      </c>
      <c r="H33" s="383">
        <v>0</v>
      </c>
      <c r="I33" s="383">
        <v>-42089068</v>
      </c>
      <c r="J33" s="383">
        <v>-506177</v>
      </c>
      <c r="K33" s="383">
        <v>0</v>
      </c>
      <c r="L33" s="383">
        <v>0</v>
      </c>
      <c r="M33" s="383">
        <v>-1021487</v>
      </c>
      <c r="N33" s="383">
        <v>19298</v>
      </c>
      <c r="O33" s="383">
        <v>620191</v>
      </c>
      <c r="P33" s="383">
        <v>-63379</v>
      </c>
      <c r="Q33" s="383">
        <v>-198491</v>
      </c>
      <c r="R33" s="383">
        <v>-5985247</v>
      </c>
      <c r="S33" s="383">
        <v>-28152555</v>
      </c>
      <c r="T33" s="383">
        <v>-25880617</v>
      </c>
      <c r="U33" s="383">
        <v>-1536532</v>
      </c>
      <c r="V33" s="383">
        <v>4095</v>
      </c>
      <c r="W33" s="383">
        <v>0</v>
      </c>
      <c r="X33" s="383">
        <v>-8036287</v>
      </c>
      <c r="Y33" s="383">
        <v>-53463</v>
      </c>
      <c r="Z33" s="383">
        <v>-58462195</v>
      </c>
      <c r="AA33" s="383">
        <v>-5915540</v>
      </c>
      <c r="AB33" s="383">
        <v>-202408</v>
      </c>
      <c r="AC33" s="383">
        <v>-1716481</v>
      </c>
      <c r="AD33" s="383">
        <v>-5859849</v>
      </c>
      <c r="AE33" s="383">
        <v>5156302</v>
      </c>
      <c r="AF33" s="383">
        <v>-1963092</v>
      </c>
      <c r="AG33" s="383">
        <v>-545542</v>
      </c>
      <c r="AH33" s="383">
        <v>-4381048</v>
      </c>
      <c r="AI33" s="383">
        <v>-89301081</v>
      </c>
      <c r="AJ33" s="383">
        <v>-5310868</v>
      </c>
      <c r="AK33" s="383">
        <v>-10089817</v>
      </c>
      <c r="AL33" s="383">
        <v>-44624486</v>
      </c>
      <c r="AM33" s="383">
        <v>-1006781</v>
      </c>
      <c r="AN33" s="383">
        <v>-29183223</v>
      </c>
      <c r="AO33" s="383">
        <v>-8111881</v>
      </c>
      <c r="AP33" s="383">
        <v>-76782705</v>
      </c>
      <c r="AQ33" s="383">
        <v>-120196510</v>
      </c>
      <c r="AR33" s="383">
        <v>52549</v>
      </c>
      <c r="AS33" s="383">
        <v>220243339</v>
      </c>
      <c r="AT33" s="383">
        <v>-72083851</v>
      </c>
      <c r="AU33" s="383">
        <v>0</v>
      </c>
      <c r="AV33" s="383">
        <v>0</v>
      </c>
    </row>
    <row r="34" spans="1:48">
      <c r="A34" s="388" t="s">
        <v>328</v>
      </c>
      <c r="B34" s="383">
        <v>1504888</v>
      </c>
      <c r="C34" s="383">
        <v>1504888</v>
      </c>
      <c r="D34" s="383">
        <v>0</v>
      </c>
      <c r="E34" s="383">
        <v>0</v>
      </c>
      <c r="F34" s="383">
        <v>0</v>
      </c>
      <c r="G34" s="383">
        <v>0</v>
      </c>
      <c r="H34" s="383">
        <v>0</v>
      </c>
      <c r="I34" s="383">
        <v>0</v>
      </c>
      <c r="J34" s="383">
        <v>0</v>
      </c>
      <c r="K34" s="383">
        <v>0</v>
      </c>
      <c r="L34" s="383">
        <v>0</v>
      </c>
      <c r="M34" s="383">
        <v>0</v>
      </c>
      <c r="N34" s="383">
        <v>0</v>
      </c>
      <c r="O34" s="383">
        <v>0</v>
      </c>
      <c r="P34" s="383">
        <v>0</v>
      </c>
      <c r="Q34" s="383">
        <v>0</v>
      </c>
      <c r="R34" s="383">
        <v>0</v>
      </c>
      <c r="S34" s="383">
        <v>0</v>
      </c>
      <c r="T34" s="383">
        <v>0</v>
      </c>
      <c r="U34" s="383">
        <v>0</v>
      </c>
      <c r="V34" s="383">
        <v>0</v>
      </c>
      <c r="W34" s="383">
        <v>0</v>
      </c>
      <c r="X34" s="383">
        <v>0</v>
      </c>
      <c r="Y34" s="383">
        <v>0</v>
      </c>
      <c r="Z34" s="383">
        <v>0</v>
      </c>
      <c r="AA34" s="383">
        <v>0</v>
      </c>
      <c r="AB34" s="383">
        <v>0</v>
      </c>
      <c r="AC34" s="383">
        <v>0</v>
      </c>
      <c r="AD34" s="383">
        <v>0</v>
      </c>
      <c r="AE34" s="383">
        <v>0</v>
      </c>
      <c r="AF34" s="383">
        <v>0</v>
      </c>
      <c r="AG34" s="383">
        <v>0</v>
      </c>
      <c r="AH34" s="383">
        <v>0</v>
      </c>
      <c r="AI34" s="383">
        <v>0</v>
      </c>
      <c r="AJ34" s="383">
        <v>0</v>
      </c>
      <c r="AK34" s="383">
        <v>0</v>
      </c>
      <c r="AL34" s="383">
        <v>0</v>
      </c>
      <c r="AM34" s="383">
        <v>0</v>
      </c>
      <c r="AN34" s="383">
        <v>0</v>
      </c>
      <c r="AO34" s="383">
        <v>0</v>
      </c>
      <c r="AP34" s="383">
        <v>0</v>
      </c>
      <c r="AQ34" s="383">
        <v>0</v>
      </c>
      <c r="AR34" s="383">
        <v>0</v>
      </c>
      <c r="AS34" s="383">
        <v>0</v>
      </c>
      <c r="AT34" s="383">
        <v>0</v>
      </c>
      <c r="AU34" s="383">
        <v>0</v>
      </c>
      <c r="AV34" s="383">
        <v>0</v>
      </c>
    </row>
    <row r="35" spans="1:48">
      <c r="A35" s="388" t="s">
        <v>329</v>
      </c>
      <c r="B35" s="383">
        <v>182597</v>
      </c>
      <c r="C35" s="383">
        <v>182597</v>
      </c>
      <c r="D35" s="383">
        <v>0</v>
      </c>
      <c r="E35" s="383">
        <v>0</v>
      </c>
      <c r="F35" s="383">
        <v>0</v>
      </c>
      <c r="G35" s="383">
        <v>0</v>
      </c>
      <c r="H35" s="383">
        <v>0</v>
      </c>
      <c r="I35" s="383">
        <v>0</v>
      </c>
      <c r="J35" s="383">
        <v>0</v>
      </c>
      <c r="K35" s="383">
        <v>0</v>
      </c>
      <c r="L35" s="383">
        <v>0</v>
      </c>
      <c r="M35" s="383">
        <v>0</v>
      </c>
      <c r="N35" s="383">
        <v>0</v>
      </c>
      <c r="O35" s="383">
        <v>0</v>
      </c>
      <c r="P35" s="383">
        <v>0</v>
      </c>
      <c r="Q35" s="383">
        <v>0</v>
      </c>
      <c r="R35" s="383">
        <v>0</v>
      </c>
      <c r="S35" s="383">
        <v>0</v>
      </c>
      <c r="T35" s="383">
        <v>0</v>
      </c>
      <c r="U35" s="383">
        <v>0</v>
      </c>
      <c r="V35" s="383">
        <v>0</v>
      </c>
      <c r="W35" s="383">
        <v>0</v>
      </c>
      <c r="X35" s="383">
        <v>0</v>
      </c>
      <c r="Y35" s="383">
        <v>0</v>
      </c>
      <c r="Z35" s="383">
        <v>0</v>
      </c>
      <c r="AA35" s="383">
        <v>0</v>
      </c>
      <c r="AB35" s="383">
        <v>0</v>
      </c>
      <c r="AC35" s="383">
        <v>0</v>
      </c>
      <c r="AD35" s="383">
        <v>0</v>
      </c>
      <c r="AE35" s="383">
        <v>0</v>
      </c>
      <c r="AF35" s="383">
        <v>0</v>
      </c>
      <c r="AG35" s="383">
        <v>0</v>
      </c>
      <c r="AH35" s="383">
        <v>0</v>
      </c>
      <c r="AI35" s="383">
        <v>0</v>
      </c>
      <c r="AJ35" s="383">
        <v>0</v>
      </c>
      <c r="AK35" s="383">
        <v>0</v>
      </c>
      <c r="AL35" s="383">
        <v>0</v>
      </c>
      <c r="AM35" s="383">
        <v>0</v>
      </c>
      <c r="AN35" s="383">
        <v>0</v>
      </c>
      <c r="AO35" s="383">
        <v>0</v>
      </c>
      <c r="AP35" s="383">
        <v>0</v>
      </c>
      <c r="AQ35" s="383">
        <v>0</v>
      </c>
      <c r="AR35" s="383">
        <v>0</v>
      </c>
      <c r="AS35" s="383">
        <v>0</v>
      </c>
      <c r="AT35" s="383">
        <v>0</v>
      </c>
      <c r="AU35" s="383">
        <v>0</v>
      </c>
      <c r="AV35" s="383">
        <v>0</v>
      </c>
    </row>
    <row r="36" spans="1:48">
      <c r="A36" s="388" t="s">
        <v>332</v>
      </c>
      <c r="B36" s="383">
        <v>-37992464</v>
      </c>
      <c r="C36" s="383">
        <v>-5891041</v>
      </c>
      <c r="D36" s="383">
        <v>-1430587</v>
      </c>
      <c r="E36" s="383">
        <v>-639618</v>
      </c>
      <c r="F36" s="383">
        <v>24161</v>
      </c>
      <c r="G36" s="383">
        <v>1366475</v>
      </c>
      <c r="H36" s="383">
        <v>0</v>
      </c>
      <c r="I36" s="383">
        <v>-1041613</v>
      </c>
      <c r="J36" s="383">
        <v>-3043</v>
      </c>
      <c r="K36" s="383">
        <v>0</v>
      </c>
      <c r="L36" s="383">
        <v>35</v>
      </c>
      <c r="M36" s="383">
        <v>-17016</v>
      </c>
      <c r="N36" s="383">
        <v>-158</v>
      </c>
      <c r="O36" s="383">
        <v>0</v>
      </c>
      <c r="P36" s="383">
        <v>0</v>
      </c>
      <c r="Q36" s="383">
        <v>-31</v>
      </c>
      <c r="R36" s="383">
        <v>565736</v>
      </c>
      <c r="S36" s="383">
        <v>404</v>
      </c>
      <c r="T36" s="383">
        <v>-45285</v>
      </c>
      <c r="U36" s="383">
        <v>-34880</v>
      </c>
      <c r="V36" s="383">
        <v>4</v>
      </c>
      <c r="W36" s="383">
        <v>0</v>
      </c>
      <c r="X36" s="383">
        <v>-340845</v>
      </c>
      <c r="Y36" s="383">
        <v>-2334667</v>
      </c>
      <c r="Z36" s="383">
        <v>-330056</v>
      </c>
      <c r="AA36" s="383">
        <v>-414257</v>
      </c>
      <c r="AB36" s="383">
        <v>0</v>
      </c>
      <c r="AC36" s="383">
        <v>0</v>
      </c>
      <c r="AD36" s="383">
        <v>321084</v>
      </c>
      <c r="AE36" s="383">
        <v>-20</v>
      </c>
      <c r="AF36" s="383">
        <v>0</v>
      </c>
      <c r="AG36" s="383">
        <v>0</v>
      </c>
      <c r="AH36" s="383">
        <v>0</v>
      </c>
      <c r="AI36" s="383">
        <v>560479</v>
      </c>
      <c r="AJ36" s="383">
        <v>0</v>
      </c>
      <c r="AK36" s="383">
        <v>441471</v>
      </c>
      <c r="AL36" s="383">
        <v>5184848</v>
      </c>
      <c r="AM36" s="383">
        <v>0</v>
      </c>
      <c r="AN36" s="383">
        <v>951483</v>
      </c>
      <c r="AO36" s="383">
        <v>251625</v>
      </c>
      <c r="AP36" s="383">
        <v>125388</v>
      </c>
      <c r="AQ36" s="383">
        <v>1229718</v>
      </c>
      <c r="AR36" s="383">
        <v>0</v>
      </c>
      <c r="AS36" s="383">
        <v>-19341811</v>
      </c>
      <c r="AT36" s="383">
        <v>-17150447</v>
      </c>
      <c r="AU36" s="383">
        <v>0</v>
      </c>
      <c r="AV36" s="383">
        <v>0</v>
      </c>
    </row>
    <row r="37" spans="1:48">
      <c r="A37" s="23" t="s">
        <v>334</v>
      </c>
      <c r="B37" s="274">
        <v>-70443714</v>
      </c>
      <c r="C37" s="383">
        <v>0</v>
      </c>
      <c r="D37" s="383">
        <v>0</v>
      </c>
      <c r="E37" s="383">
        <v>-7630901</v>
      </c>
      <c r="F37" s="383">
        <v>0</v>
      </c>
      <c r="G37" s="383">
        <v>0</v>
      </c>
      <c r="H37" s="383">
        <v>0</v>
      </c>
      <c r="I37" s="383">
        <v>0</v>
      </c>
      <c r="J37" s="383">
        <v>0</v>
      </c>
      <c r="K37" s="383">
        <v>0</v>
      </c>
      <c r="L37" s="383">
        <v>0</v>
      </c>
      <c r="M37" s="383">
        <v>0</v>
      </c>
      <c r="N37" s="383">
        <v>0</v>
      </c>
      <c r="O37" s="383">
        <v>0</v>
      </c>
      <c r="P37" s="383">
        <v>0</v>
      </c>
      <c r="Q37" s="383">
        <v>0</v>
      </c>
      <c r="R37" s="383">
        <v>-3209617</v>
      </c>
      <c r="S37" s="383">
        <v>0</v>
      </c>
      <c r="T37" s="383">
        <v>0</v>
      </c>
      <c r="U37" s="383">
        <v>0</v>
      </c>
      <c r="V37" s="383">
        <v>0</v>
      </c>
      <c r="W37" s="383">
        <v>0</v>
      </c>
      <c r="X37" s="383">
        <v>0</v>
      </c>
      <c r="Y37" s="383">
        <v>0</v>
      </c>
      <c r="Z37" s="383">
        <v>0</v>
      </c>
      <c r="AA37" s="383">
        <v>0</v>
      </c>
      <c r="AB37" s="383">
        <v>0</v>
      </c>
      <c r="AC37" s="383">
        <v>0</v>
      </c>
      <c r="AD37" s="383">
        <v>-2985100</v>
      </c>
      <c r="AE37" s="383">
        <v>0</v>
      </c>
      <c r="AF37" s="383">
        <v>0</v>
      </c>
      <c r="AG37" s="383">
        <v>0</v>
      </c>
      <c r="AH37" s="383">
        <v>0</v>
      </c>
      <c r="AI37" s="383">
        <v>0</v>
      </c>
      <c r="AJ37" s="383">
        <v>0</v>
      </c>
      <c r="AK37" s="383">
        <v>0</v>
      </c>
      <c r="AL37" s="383">
        <v>0</v>
      </c>
      <c r="AM37" s="383">
        <v>0</v>
      </c>
      <c r="AN37" s="383">
        <v>0</v>
      </c>
      <c r="AO37" s="383">
        <v>-5427381</v>
      </c>
      <c r="AP37" s="383">
        <v>0</v>
      </c>
      <c r="AQ37" s="383">
        <v>-763564</v>
      </c>
      <c r="AR37" s="383">
        <v>0</v>
      </c>
      <c r="AS37" s="383">
        <v>-21906879</v>
      </c>
      <c r="AT37" s="383">
        <v>-28520272</v>
      </c>
      <c r="AU37" s="383">
        <v>0</v>
      </c>
      <c r="AV37" s="383">
        <v>0</v>
      </c>
    </row>
    <row r="38" spans="1:48">
      <c r="A38" s="388" t="s">
        <v>335</v>
      </c>
      <c r="B38" s="274">
        <v>-15921694</v>
      </c>
      <c r="C38" s="383">
        <v>-10726</v>
      </c>
      <c r="D38" s="383">
        <v>-2041</v>
      </c>
      <c r="E38" s="383">
        <v>-851</v>
      </c>
      <c r="F38" s="383">
        <v>-1543398</v>
      </c>
      <c r="G38" s="383">
        <v>-574998</v>
      </c>
      <c r="H38" s="383">
        <v>0</v>
      </c>
      <c r="I38" s="383">
        <v>-525229</v>
      </c>
      <c r="J38" s="383">
        <v>-12507</v>
      </c>
      <c r="K38" s="383">
        <v>0</v>
      </c>
      <c r="L38" s="383">
        <v>0</v>
      </c>
      <c r="M38" s="383">
        <v>-22388</v>
      </c>
      <c r="N38" s="383">
        <v>0</v>
      </c>
      <c r="O38" s="383">
        <v>-356</v>
      </c>
      <c r="P38" s="383">
        <v>0</v>
      </c>
      <c r="Q38" s="383">
        <v>-1265</v>
      </c>
      <c r="R38" s="383">
        <v>-11322</v>
      </c>
      <c r="S38" s="383">
        <v>33285</v>
      </c>
      <c r="T38" s="383">
        <v>-334961</v>
      </c>
      <c r="U38" s="383">
        <v>-9014</v>
      </c>
      <c r="V38" s="383">
        <v>0</v>
      </c>
      <c r="W38" s="383">
        <v>0</v>
      </c>
      <c r="X38" s="383">
        <v>-21988</v>
      </c>
      <c r="Y38" s="383">
        <v>0</v>
      </c>
      <c r="Z38" s="383">
        <v>-617862</v>
      </c>
      <c r="AA38" s="383">
        <v>-51824</v>
      </c>
      <c r="AB38" s="383">
        <v>0</v>
      </c>
      <c r="AC38" s="383">
        <v>0</v>
      </c>
      <c r="AD38" s="383">
        <v>-7104</v>
      </c>
      <c r="AE38" s="383">
        <v>0</v>
      </c>
      <c r="AF38" s="383">
        <v>0</v>
      </c>
      <c r="AG38" s="383">
        <v>0</v>
      </c>
      <c r="AH38" s="383">
        <v>0</v>
      </c>
      <c r="AI38" s="383">
        <v>-146153</v>
      </c>
      <c r="AJ38" s="383">
        <v>0</v>
      </c>
      <c r="AK38" s="383">
        <v>-41264</v>
      </c>
      <c r="AL38" s="383">
        <v>-1559677</v>
      </c>
      <c r="AM38" s="383">
        <v>0</v>
      </c>
      <c r="AN38" s="383">
        <v>-404035</v>
      </c>
      <c r="AO38" s="383">
        <v>246</v>
      </c>
      <c r="AP38" s="383">
        <v>-356807</v>
      </c>
      <c r="AQ38" s="383">
        <v>-684396</v>
      </c>
      <c r="AR38" s="383">
        <v>0</v>
      </c>
      <c r="AS38" s="383">
        <v>-8144957</v>
      </c>
      <c r="AT38" s="383">
        <v>-870102</v>
      </c>
      <c r="AU38" s="383">
        <v>0</v>
      </c>
      <c r="AV38" s="383">
        <v>0</v>
      </c>
    </row>
    <row r="39" spans="1:48">
      <c r="A39" s="388" t="s">
        <v>340</v>
      </c>
      <c r="B39" s="383">
        <v>83359166</v>
      </c>
      <c r="C39" s="383">
        <v>68186357</v>
      </c>
      <c r="D39" s="383">
        <v>0</v>
      </c>
      <c r="E39" s="383">
        <v>2391345</v>
      </c>
      <c r="F39" s="383">
        <v>0</v>
      </c>
      <c r="G39" s="383">
        <v>115272</v>
      </c>
      <c r="H39" s="383">
        <v>0</v>
      </c>
      <c r="I39" s="383">
        <v>0</v>
      </c>
      <c r="J39" s="383">
        <v>0</v>
      </c>
      <c r="K39" s="383">
        <v>0</v>
      </c>
      <c r="L39" s="383">
        <v>0</v>
      </c>
      <c r="M39" s="383">
        <v>0</v>
      </c>
      <c r="N39" s="383">
        <v>0</v>
      </c>
      <c r="O39" s="383">
        <v>0</v>
      </c>
      <c r="P39" s="383">
        <v>0</v>
      </c>
      <c r="Q39" s="383">
        <v>0</v>
      </c>
      <c r="R39" s="383">
        <v>1589533</v>
      </c>
      <c r="S39" s="383">
        <v>0</v>
      </c>
      <c r="T39" s="383">
        <v>0</v>
      </c>
      <c r="U39" s="383">
        <v>0</v>
      </c>
      <c r="V39" s="383">
        <v>0</v>
      </c>
      <c r="W39" s="383">
        <v>0</v>
      </c>
      <c r="X39" s="383">
        <v>0</v>
      </c>
      <c r="Y39" s="383">
        <v>0</v>
      </c>
      <c r="Z39" s="383">
        <v>0</v>
      </c>
      <c r="AA39" s="383">
        <v>0</v>
      </c>
      <c r="AB39" s="383">
        <v>0</v>
      </c>
      <c r="AC39" s="383">
        <v>0</v>
      </c>
      <c r="AD39" s="383">
        <v>3766642</v>
      </c>
      <c r="AE39" s="383">
        <v>0</v>
      </c>
      <c r="AF39" s="383">
        <v>0</v>
      </c>
      <c r="AG39" s="383">
        <v>0</v>
      </c>
      <c r="AH39" s="383">
        <v>0</v>
      </c>
      <c r="AI39" s="383">
        <v>0</v>
      </c>
      <c r="AJ39" s="383">
        <v>0</v>
      </c>
      <c r="AK39" s="383">
        <v>0</v>
      </c>
      <c r="AL39" s="383">
        <v>0</v>
      </c>
      <c r="AM39" s="383">
        <v>0</v>
      </c>
      <c r="AN39" s="383">
        <v>0</v>
      </c>
      <c r="AO39" s="383">
        <v>428146</v>
      </c>
      <c r="AP39" s="383">
        <v>0</v>
      </c>
      <c r="AQ39" s="383">
        <v>2214570</v>
      </c>
      <c r="AR39" s="383">
        <v>0</v>
      </c>
      <c r="AS39" s="383">
        <v>1660286</v>
      </c>
      <c r="AT39" s="383">
        <v>3007015</v>
      </c>
      <c r="AU39" s="383">
        <v>0</v>
      </c>
      <c r="AV39" s="383">
        <v>0</v>
      </c>
    </row>
    <row r="40" spans="1:48">
      <c r="A40" s="388" t="s">
        <v>342</v>
      </c>
      <c r="B40" s="383">
        <v>18953112</v>
      </c>
      <c r="C40" s="383">
        <v>18953112</v>
      </c>
      <c r="D40" s="383">
        <v>0</v>
      </c>
      <c r="E40" s="383">
        <v>0</v>
      </c>
      <c r="F40" s="383">
        <v>0</v>
      </c>
      <c r="G40" s="383">
        <v>0</v>
      </c>
      <c r="H40" s="383">
        <v>0</v>
      </c>
      <c r="I40" s="383">
        <v>0</v>
      </c>
      <c r="J40" s="383">
        <v>0</v>
      </c>
      <c r="K40" s="383">
        <v>0</v>
      </c>
      <c r="L40" s="383">
        <v>0</v>
      </c>
      <c r="M40" s="383">
        <v>0</v>
      </c>
      <c r="N40" s="383">
        <v>0</v>
      </c>
      <c r="O40" s="383">
        <v>0</v>
      </c>
      <c r="P40" s="383">
        <v>0</v>
      </c>
      <c r="Q40" s="383">
        <v>0</v>
      </c>
      <c r="R40" s="383">
        <v>0</v>
      </c>
      <c r="S40" s="383">
        <v>0</v>
      </c>
      <c r="T40" s="383">
        <v>0</v>
      </c>
      <c r="U40" s="383">
        <v>0</v>
      </c>
      <c r="V40" s="383">
        <v>0</v>
      </c>
      <c r="W40" s="383">
        <v>0</v>
      </c>
      <c r="X40" s="383">
        <v>0</v>
      </c>
      <c r="Y40" s="383">
        <v>0</v>
      </c>
      <c r="Z40" s="383">
        <v>0</v>
      </c>
      <c r="AA40" s="383">
        <v>0</v>
      </c>
      <c r="AB40" s="383">
        <v>0</v>
      </c>
      <c r="AC40" s="383">
        <v>0</v>
      </c>
      <c r="AD40" s="383">
        <v>0</v>
      </c>
      <c r="AE40" s="383">
        <v>0</v>
      </c>
      <c r="AF40" s="383">
        <v>0</v>
      </c>
      <c r="AG40" s="383">
        <v>0</v>
      </c>
      <c r="AH40" s="383">
        <v>0</v>
      </c>
      <c r="AI40" s="383">
        <v>0</v>
      </c>
      <c r="AJ40" s="383">
        <v>0</v>
      </c>
      <c r="AK40" s="383">
        <v>0</v>
      </c>
      <c r="AL40" s="383">
        <v>0</v>
      </c>
      <c r="AM40" s="383">
        <v>0</v>
      </c>
      <c r="AN40" s="383">
        <v>0</v>
      </c>
      <c r="AO40" s="383">
        <v>0</v>
      </c>
      <c r="AP40" s="383">
        <v>0</v>
      </c>
      <c r="AQ40" s="383">
        <v>0</v>
      </c>
      <c r="AR40" s="383">
        <v>0</v>
      </c>
      <c r="AS40" s="383">
        <v>0</v>
      </c>
      <c r="AT40" s="383">
        <v>0</v>
      </c>
      <c r="AU40" s="383">
        <v>0</v>
      </c>
      <c r="AV40" s="383">
        <v>0</v>
      </c>
    </row>
    <row r="41" spans="1:48">
      <c r="A41" s="388" t="s">
        <v>343</v>
      </c>
      <c r="B41" s="383">
        <v>3952466</v>
      </c>
      <c r="C41" s="383">
        <v>3952466</v>
      </c>
      <c r="D41" s="383">
        <v>0</v>
      </c>
      <c r="E41" s="383">
        <v>0</v>
      </c>
      <c r="F41" s="383">
        <v>0</v>
      </c>
      <c r="G41" s="383">
        <v>0</v>
      </c>
      <c r="H41" s="383">
        <v>0</v>
      </c>
      <c r="I41" s="383">
        <v>0</v>
      </c>
      <c r="J41" s="383">
        <v>0</v>
      </c>
      <c r="K41" s="383">
        <v>0</v>
      </c>
      <c r="L41" s="383">
        <v>0</v>
      </c>
      <c r="M41" s="383">
        <v>0</v>
      </c>
      <c r="N41" s="383">
        <v>0</v>
      </c>
      <c r="O41" s="383">
        <v>0</v>
      </c>
      <c r="P41" s="383">
        <v>0</v>
      </c>
      <c r="Q41" s="383">
        <v>0</v>
      </c>
      <c r="R41" s="383">
        <v>0</v>
      </c>
      <c r="S41" s="383">
        <v>0</v>
      </c>
      <c r="T41" s="383">
        <v>0</v>
      </c>
      <c r="U41" s="383">
        <v>0</v>
      </c>
      <c r="V41" s="383">
        <v>0</v>
      </c>
      <c r="W41" s="383">
        <v>0</v>
      </c>
      <c r="X41" s="383">
        <v>0</v>
      </c>
      <c r="Y41" s="383">
        <v>0</v>
      </c>
      <c r="Z41" s="383">
        <v>0</v>
      </c>
      <c r="AA41" s="383">
        <v>0</v>
      </c>
      <c r="AB41" s="383">
        <v>0</v>
      </c>
      <c r="AC41" s="383">
        <v>0</v>
      </c>
      <c r="AD41" s="383">
        <v>0</v>
      </c>
      <c r="AE41" s="383">
        <v>0</v>
      </c>
      <c r="AF41" s="383">
        <v>0</v>
      </c>
      <c r="AG41" s="383">
        <v>0</v>
      </c>
      <c r="AH41" s="383">
        <v>0</v>
      </c>
      <c r="AI41" s="383">
        <v>0</v>
      </c>
      <c r="AJ41" s="383">
        <v>0</v>
      </c>
      <c r="AK41" s="383">
        <v>0</v>
      </c>
      <c r="AL41" s="383">
        <v>0</v>
      </c>
      <c r="AM41" s="383">
        <v>0</v>
      </c>
      <c r="AN41" s="383">
        <v>0</v>
      </c>
      <c r="AO41" s="383">
        <v>0</v>
      </c>
      <c r="AP41" s="383">
        <v>0</v>
      </c>
      <c r="AQ41" s="383">
        <v>0</v>
      </c>
      <c r="AR41" s="383">
        <v>0</v>
      </c>
      <c r="AS41" s="383">
        <v>0</v>
      </c>
      <c r="AT41" s="383">
        <v>0</v>
      </c>
      <c r="AU41" s="383">
        <v>0</v>
      </c>
      <c r="AV41" s="383">
        <v>0</v>
      </c>
    </row>
    <row r="42" spans="1:48">
      <c r="A42" s="388" t="s">
        <v>345</v>
      </c>
      <c r="B42" s="383">
        <v>30554310</v>
      </c>
      <c r="C42" s="383">
        <v>30554310</v>
      </c>
      <c r="D42" s="383">
        <v>0</v>
      </c>
      <c r="E42" s="383">
        <v>0</v>
      </c>
      <c r="F42" s="383">
        <v>0</v>
      </c>
      <c r="G42" s="383">
        <v>0</v>
      </c>
      <c r="H42" s="383">
        <v>0</v>
      </c>
      <c r="I42" s="383">
        <v>0</v>
      </c>
      <c r="J42" s="383">
        <v>0</v>
      </c>
      <c r="K42" s="383">
        <v>0</v>
      </c>
      <c r="L42" s="383">
        <v>0</v>
      </c>
      <c r="M42" s="383">
        <v>0</v>
      </c>
      <c r="N42" s="383">
        <v>0</v>
      </c>
      <c r="O42" s="383">
        <v>0</v>
      </c>
      <c r="P42" s="383">
        <v>0</v>
      </c>
      <c r="Q42" s="383">
        <v>0</v>
      </c>
      <c r="R42" s="383">
        <v>0</v>
      </c>
      <c r="S42" s="383">
        <v>0</v>
      </c>
      <c r="T42" s="383">
        <v>0</v>
      </c>
      <c r="U42" s="383">
        <v>0</v>
      </c>
      <c r="V42" s="383">
        <v>0</v>
      </c>
      <c r="W42" s="383">
        <v>0</v>
      </c>
      <c r="X42" s="383">
        <v>0</v>
      </c>
      <c r="Y42" s="383">
        <v>0</v>
      </c>
      <c r="Z42" s="383">
        <v>0</v>
      </c>
      <c r="AA42" s="383">
        <v>0</v>
      </c>
      <c r="AB42" s="383">
        <v>0</v>
      </c>
      <c r="AC42" s="383">
        <v>0</v>
      </c>
      <c r="AD42" s="383">
        <v>0</v>
      </c>
      <c r="AE42" s="383">
        <v>0</v>
      </c>
      <c r="AF42" s="383">
        <v>0</v>
      </c>
      <c r="AG42" s="383">
        <v>0</v>
      </c>
      <c r="AH42" s="383">
        <v>0</v>
      </c>
      <c r="AI42" s="383">
        <v>0</v>
      </c>
      <c r="AJ42" s="383">
        <v>0</v>
      </c>
      <c r="AK42" s="383">
        <v>0</v>
      </c>
      <c r="AL42" s="383">
        <v>0</v>
      </c>
      <c r="AM42" s="383">
        <v>0</v>
      </c>
      <c r="AN42" s="383">
        <v>0</v>
      </c>
      <c r="AO42" s="383">
        <v>0</v>
      </c>
      <c r="AP42" s="383">
        <v>0</v>
      </c>
      <c r="AQ42" s="383">
        <v>0</v>
      </c>
      <c r="AR42" s="383">
        <v>0</v>
      </c>
      <c r="AS42" s="383">
        <v>0</v>
      </c>
      <c r="AT42" s="383">
        <v>0</v>
      </c>
      <c r="AU42" s="383">
        <v>0</v>
      </c>
      <c r="AV42" s="383">
        <v>0</v>
      </c>
    </row>
    <row r="43" spans="1:48">
      <c r="A43" s="388" t="s">
        <v>346</v>
      </c>
      <c r="B43" s="383">
        <v>13344657</v>
      </c>
      <c r="C43" s="383">
        <v>13344657</v>
      </c>
      <c r="D43" s="383">
        <v>0</v>
      </c>
      <c r="E43" s="383">
        <v>0</v>
      </c>
      <c r="F43" s="383">
        <v>0</v>
      </c>
      <c r="G43" s="383">
        <v>0</v>
      </c>
      <c r="H43" s="383">
        <v>0</v>
      </c>
      <c r="I43" s="383">
        <v>0</v>
      </c>
      <c r="J43" s="383">
        <v>0</v>
      </c>
      <c r="K43" s="383">
        <v>0</v>
      </c>
      <c r="L43" s="383">
        <v>0</v>
      </c>
      <c r="M43" s="383">
        <v>0</v>
      </c>
      <c r="N43" s="383">
        <v>0</v>
      </c>
      <c r="O43" s="383">
        <v>0</v>
      </c>
      <c r="P43" s="383">
        <v>0</v>
      </c>
      <c r="Q43" s="383">
        <v>0</v>
      </c>
      <c r="R43" s="383">
        <v>0</v>
      </c>
      <c r="S43" s="383">
        <v>0</v>
      </c>
      <c r="T43" s="383">
        <v>0</v>
      </c>
      <c r="U43" s="383">
        <v>0</v>
      </c>
      <c r="V43" s="383">
        <v>0</v>
      </c>
      <c r="W43" s="383">
        <v>0</v>
      </c>
      <c r="X43" s="383">
        <v>0</v>
      </c>
      <c r="Y43" s="383">
        <v>0</v>
      </c>
      <c r="Z43" s="383">
        <v>0</v>
      </c>
      <c r="AA43" s="383">
        <v>0</v>
      </c>
      <c r="AB43" s="383">
        <v>0</v>
      </c>
      <c r="AC43" s="383">
        <v>0</v>
      </c>
      <c r="AD43" s="383">
        <v>0</v>
      </c>
      <c r="AE43" s="383">
        <v>0</v>
      </c>
      <c r="AF43" s="383">
        <v>0</v>
      </c>
      <c r="AG43" s="383">
        <v>0</v>
      </c>
      <c r="AH43" s="383">
        <v>0</v>
      </c>
      <c r="AI43" s="383">
        <v>0</v>
      </c>
      <c r="AJ43" s="383">
        <v>0</v>
      </c>
      <c r="AK43" s="383">
        <v>0</v>
      </c>
      <c r="AL43" s="383">
        <v>0</v>
      </c>
      <c r="AM43" s="383">
        <v>0</v>
      </c>
      <c r="AN43" s="383">
        <v>0</v>
      </c>
      <c r="AO43" s="383">
        <v>0</v>
      </c>
      <c r="AP43" s="383">
        <v>0</v>
      </c>
      <c r="AQ43" s="383">
        <v>0</v>
      </c>
      <c r="AR43" s="383">
        <v>0</v>
      </c>
      <c r="AS43" s="383">
        <v>0</v>
      </c>
      <c r="AT43" s="383">
        <v>0</v>
      </c>
      <c r="AU43" s="383">
        <v>0</v>
      </c>
      <c r="AV43" s="383">
        <v>0</v>
      </c>
    </row>
    <row r="44" spans="1:48">
      <c r="A44" s="388" t="s">
        <v>348</v>
      </c>
      <c r="B44" s="383">
        <v>127898</v>
      </c>
      <c r="C44" s="383">
        <v>0</v>
      </c>
      <c r="D44" s="383">
        <v>0</v>
      </c>
      <c r="E44" s="383">
        <v>1049</v>
      </c>
      <c r="F44" s="383">
        <v>5463</v>
      </c>
      <c r="G44" s="383">
        <v>0</v>
      </c>
      <c r="H44" s="383">
        <v>0</v>
      </c>
      <c r="I44" s="383">
        <v>18440</v>
      </c>
      <c r="J44" s="383">
        <v>0</v>
      </c>
      <c r="K44" s="383">
        <v>0</v>
      </c>
      <c r="L44" s="383">
        <v>0</v>
      </c>
      <c r="M44" s="383">
        <v>0</v>
      </c>
      <c r="N44" s="383">
        <v>0</v>
      </c>
      <c r="O44" s="383">
        <v>0</v>
      </c>
      <c r="P44" s="383">
        <v>0</v>
      </c>
      <c r="Q44" s="383">
        <v>0</v>
      </c>
      <c r="R44" s="383">
        <v>810</v>
      </c>
      <c r="S44" s="383">
        <v>0</v>
      </c>
      <c r="T44" s="383">
        <v>34500</v>
      </c>
      <c r="U44" s="383">
        <v>0</v>
      </c>
      <c r="V44" s="383">
        <v>0</v>
      </c>
      <c r="W44" s="383">
        <v>0</v>
      </c>
      <c r="X44" s="383">
        <v>0</v>
      </c>
      <c r="Y44" s="383">
        <v>0</v>
      </c>
      <c r="Z44" s="383">
        <v>-3500</v>
      </c>
      <c r="AA44" s="383">
        <v>0</v>
      </c>
      <c r="AB44" s="383">
        <v>0</v>
      </c>
      <c r="AC44" s="383">
        <v>0</v>
      </c>
      <c r="AD44" s="383">
        <v>0</v>
      </c>
      <c r="AE44" s="383">
        <v>0</v>
      </c>
      <c r="AF44" s="383">
        <v>0</v>
      </c>
      <c r="AG44" s="383">
        <v>0</v>
      </c>
      <c r="AH44" s="383">
        <v>0</v>
      </c>
      <c r="AI44" s="383">
        <v>0</v>
      </c>
      <c r="AJ44" s="383">
        <v>0</v>
      </c>
      <c r="AK44" s="383">
        <v>0</v>
      </c>
      <c r="AL44" s="383">
        <v>-5622</v>
      </c>
      <c r="AM44" s="383">
        <v>0</v>
      </c>
      <c r="AN44" s="383">
        <v>0</v>
      </c>
      <c r="AO44" s="383">
        <v>0</v>
      </c>
      <c r="AP44" s="383">
        <v>-527</v>
      </c>
      <c r="AQ44" s="383">
        <v>77285</v>
      </c>
      <c r="AR44" s="383">
        <v>0</v>
      </c>
      <c r="AS44" s="383">
        <v>0</v>
      </c>
      <c r="AT44" s="383">
        <v>0</v>
      </c>
      <c r="AU44" s="383">
        <v>0</v>
      </c>
      <c r="AV44" s="383">
        <v>0</v>
      </c>
    </row>
    <row r="45" spans="1:48">
      <c r="A45" s="388" t="s">
        <v>354</v>
      </c>
      <c r="B45" s="383">
        <v>31297360</v>
      </c>
      <c r="C45" s="383">
        <v>31297360</v>
      </c>
      <c r="D45" s="383">
        <v>0</v>
      </c>
      <c r="E45" s="383">
        <v>0</v>
      </c>
      <c r="F45" s="383">
        <v>0</v>
      </c>
      <c r="G45" s="383">
        <v>0</v>
      </c>
      <c r="H45" s="383">
        <v>0</v>
      </c>
      <c r="I45" s="383">
        <v>0</v>
      </c>
      <c r="J45" s="383">
        <v>0</v>
      </c>
      <c r="K45" s="383">
        <v>0</v>
      </c>
      <c r="L45" s="383">
        <v>0</v>
      </c>
      <c r="M45" s="383">
        <v>0</v>
      </c>
      <c r="N45" s="383">
        <v>0</v>
      </c>
      <c r="O45" s="383">
        <v>0</v>
      </c>
      <c r="P45" s="383">
        <v>0</v>
      </c>
      <c r="Q45" s="383">
        <v>0</v>
      </c>
      <c r="R45" s="383">
        <v>0</v>
      </c>
      <c r="S45" s="383">
        <v>0</v>
      </c>
      <c r="T45" s="383">
        <v>0</v>
      </c>
      <c r="U45" s="383">
        <v>0</v>
      </c>
      <c r="V45" s="383">
        <v>0</v>
      </c>
      <c r="W45" s="383">
        <v>0</v>
      </c>
      <c r="X45" s="383">
        <v>0</v>
      </c>
      <c r="Y45" s="383">
        <v>0</v>
      </c>
      <c r="Z45" s="383">
        <v>0</v>
      </c>
      <c r="AA45" s="383">
        <v>0</v>
      </c>
      <c r="AB45" s="383">
        <v>0</v>
      </c>
      <c r="AC45" s="383">
        <v>0</v>
      </c>
      <c r="AD45" s="383">
        <v>0</v>
      </c>
      <c r="AE45" s="383">
        <v>0</v>
      </c>
      <c r="AF45" s="383">
        <v>0</v>
      </c>
      <c r="AG45" s="383">
        <v>0</v>
      </c>
      <c r="AH45" s="383">
        <v>0</v>
      </c>
      <c r="AI45" s="383">
        <v>0</v>
      </c>
      <c r="AJ45" s="383">
        <v>0</v>
      </c>
      <c r="AK45" s="383">
        <v>0</v>
      </c>
      <c r="AL45" s="383">
        <v>0</v>
      </c>
      <c r="AM45" s="383">
        <v>0</v>
      </c>
      <c r="AN45" s="383">
        <v>0</v>
      </c>
      <c r="AO45" s="383">
        <v>0</v>
      </c>
      <c r="AP45" s="383">
        <v>0</v>
      </c>
      <c r="AQ45" s="383">
        <v>0</v>
      </c>
      <c r="AR45" s="383">
        <v>0</v>
      </c>
      <c r="AS45" s="383">
        <v>0</v>
      </c>
      <c r="AT45" s="383">
        <v>0</v>
      </c>
      <c r="AU45" s="383">
        <v>0</v>
      </c>
      <c r="AV45" s="383">
        <v>0</v>
      </c>
    </row>
    <row r="46" spans="1:48">
      <c r="A46" s="388" t="s">
        <v>356</v>
      </c>
      <c r="B46" s="383">
        <v>-44210118</v>
      </c>
      <c r="C46" s="383">
        <v>0</v>
      </c>
      <c r="D46" s="383">
        <v>0</v>
      </c>
      <c r="E46" s="383">
        <v>-2116584</v>
      </c>
      <c r="F46" s="383">
        <v>-42093577</v>
      </c>
      <c r="G46" s="383">
        <v>43</v>
      </c>
      <c r="H46" s="383">
        <v>0</v>
      </c>
      <c r="I46" s="383">
        <v>0</v>
      </c>
      <c r="J46" s="383">
        <v>0</v>
      </c>
      <c r="K46" s="383">
        <v>0</v>
      </c>
      <c r="L46" s="383">
        <v>0</v>
      </c>
      <c r="M46" s="383">
        <v>0</v>
      </c>
      <c r="N46" s="383">
        <v>0</v>
      </c>
      <c r="O46" s="383">
        <v>0</v>
      </c>
      <c r="P46" s="383">
        <v>0</v>
      </c>
      <c r="Q46" s="383">
        <v>0</v>
      </c>
      <c r="R46" s="383">
        <v>0</v>
      </c>
      <c r="S46" s="383">
        <v>0</v>
      </c>
      <c r="T46" s="383">
        <v>0</v>
      </c>
      <c r="U46" s="383">
        <v>0</v>
      </c>
      <c r="V46" s="383">
        <v>0</v>
      </c>
      <c r="W46" s="383">
        <v>0</v>
      </c>
      <c r="X46" s="383">
        <v>0</v>
      </c>
      <c r="Y46" s="383">
        <v>0</v>
      </c>
      <c r="Z46" s="383">
        <v>0</v>
      </c>
      <c r="AA46" s="383">
        <v>0</v>
      </c>
      <c r="AB46" s="383">
        <v>0</v>
      </c>
      <c r="AC46" s="383">
        <v>0</v>
      </c>
      <c r="AD46" s="383">
        <v>0</v>
      </c>
      <c r="AE46" s="383">
        <v>0</v>
      </c>
      <c r="AF46" s="383">
        <v>0</v>
      </c>
      <c r="AG46" s="383">
        <v>0</v>
      </c>
      <c r="AH46" s="383">
        <v>0</v>
      </c>
      <c r="AI46" s="383">
        <v>0</v>
      </c>
      <c r="AJ46" s="383">
        <v>0</v>
      </c>
      <c r="AK46" s="383">
        <v>0</v>
      </c>
      <c r="AL46" s="383">
        <v>0</v>
      </c>
      <c r="AM46" s="383">
        <v>0</v>
      </c>
      <c r="AN46" s="383">
        <v>0</v>
      </c>
      <c r="AO46" s="383">
        <v>0</v>
      </c>
      <c r="AP46" s="383">
        <v>0</v>
      </c>
      <c r="AQ46" s="383">
        <v>0</v>
      </c>
      <c r="AR46" s="383">
        <v>0</v>
      </c>
      <c r="AS46" s="383">
        <v>0</v>
      </c>
      <c r="AT46" s="383">
        <v>0</v>
      </c>
      <c r="AU46" s="383">
        <v>0</v>
      </c>
      <c r="AV46" s="383">
        <v>0</v>
      </c>
    </row>
    <row r="47" spans="1:48">
      <c r="A47" s="388" t="s">
        <v>357</v>
      </c>
      <c r="B47" s="383">
        <v>1116555</v>
      </c>
      <c r="C47" s="383">
        <v>0</v>
      </c>
      <c r="D47" s="383">
        <v>0</v>
      </c>
      <c r="E47" s="383">
        <v>0</v>
      </c>
      <c r="F47" s="383">
        <v>0</v>
      </c>
      <c r="G47" s="383">
        <v>0</v>
      </c>
      <c r="H47" s="383">
        <v>0</v>
      </c>
      <c r="I47" s="383">
        <v>0</v>
      </c>
      <c r="J47" s="383">
        <v>0</v>
      </c>
      <c r="K47" s="383">
        <v>0</v>
      </c>
      <c r="L47" s="383">
        <v>0</v>
      </c>
      <c r="M47" s="383">
        <v>0</v>
      </c>
      <c r="N47" s="383">
        <v>0</v>
      </c>
      <c r="O47" s="383">
        <v>0</v>
      </c>
      <c r="P47" s="383">
        <v>0</v>
      </c>
      <c r="Q47" s="383">
        <v>0</v>
      </c>
      <c r="R47" s="383">
        <v>0</v>
      </c>
      <c r="S47" s="383">
        <v>0</v>
      </c>
      <c r="T47" s="383">
        <v>0</v>
      </c>
      <c r="U47" s="383">
        <v>0</v>
      </c>
      <c r="V47" s="383">
        <v>0</v>
      </c>
      <c r="W47" s="383">
        <v>0</v>
      </c>
      <c r="X47" s="383">
        <v>0</v>
      </c>
      <c r="Y47" s="383">
        <v>0</v>
      </c>
      <c r="Z47" s="383">
        <v>0</v>
      </c>
      <c r="AA47" s="383">
        <v>0</v>
      </c>
      <c r="AB47" s="383">
        <v>0</v>
      </c>
      <c r="AC47" s="383">
        <v>0</v>
      </c>
      <c r="AD47" s="383">
        <v>1116555</v>
      </c>
      <c r="AE47" s="383">
        <v>0</v>
      </c>
      <c r="AF47" s="383">
        <v>0</v>
      </c>
      <c r="AG47" s="383">
        <v>0</v>
      </c>
      <c r="AH47" s="383">
        <v>0</v>
      </c>
      <c r="AI47" s="383">
        <v>0</v>
      </c>
      <c r="AJ47" s="383">
        <v>0</v>
      </c>
      <c r="AK47" s="383">
        <v>0</v>
      </c>
      <c r="AL47" s="383">
        <v>0</v>
      </c>
      <c r="AM47" s="383">
        <v>0</v>
      </c>
      <c r="AN47" s="383">
        <v>0</v>
      </c>
      <c r="AO47" s="383">
        <v>0</v>
      </c>
      <c r="AP47" s="383">
        <v>0</v>
      </c>
      <c r="AQ47" s="383">
        <v>0</v>
      </c>
      <c r="AR47" s="383">
        <v>0</v>
      </c>
      <c r="AS47" s="383">
        <v>0</v>
      </c>
      <c r="AT47" s="383">
        <v>0</v>
      </c>
      <c r="AU47" s="383">
        <v>0</v>
      </c>
      <c r="AV47" s="383">
        <v>0</v>
      </c>
    </row>
    <row r="48" spans="1:48">
      <c r="A48" s="388" t="s">
        <v>365</v>
      </c>
      <c r="B48" s="383">
        <v>-362190912</v>
      </c>
      <c r="C48" s="383">
        <v>0</v>
      </c>
      <c r="D48" s="383">
        <v>0</v>
      </c>
      <c r="E48" s="383">
        <v>0</v>
      </c>
      <c r="F48" s="383">
        <v>0</v>
      </c>
      <c r="G48" s="383">
        <v>0</v>
      </c>
      <c r="H48" s="383">
        <v>0</v>
      </c>
      <c r="I48" s="383">
        <v>0</v>
      </c>
      <c r="J48" s="383">
        <v>0</v>
      </c>
      <c r="K48" s="383">
        <v>0</v>
      </c>
      <c r="L48" s="383">
        <v>0</v>
      </c>
      <c r="M48" s="383">
        <v>0</v>
      </c>
      <c r="N48" s="383">
        <v>0</v>
      </c>
      <c r="O48" s="383">
        <v>0</v>
      </c>
      <c r="P48" s="383">
        <v>0</v>
      </c>
      <c r="Q48" s="383">
        <v>0</v>
      </c>
      <c r="R48" s="383">
        <v>0</v>
      </c>
      <c r="S48" s="383">
        <v>0</v>
      </c>
      <c r="T48" s="383">
        <v>0</v>
      </c>
      <c r="U48" s="383">
        <v>0</v>
      </c>
      <c r="V48" s="383">
        <v>0</v>
      </c>
      <c r="W48" s="383">
        <v>0</v>
      </c>
      <c r="X48" s="383">
        <v>0</v>
      </c>
      <c r="Y48" s="383">
        <v>0</v>
      </c>
      <c r="Z48" s="383">
        <v>0</v>
      </c>
      <c r="AA48" s="383">
        <v>0</v>
      </c>
      <c r="AB48" s="383">
        <v>0</v>
      </c>
      <c r="AC48" s="383">
        <v>0</v>
      </c>
      <c r="AD48" s="383">
        <v>0</v>
      </c>
      <c r="AE48" s="383">
        <v>0</v>
      </c>
      <c r="AF48" s="383">
        <v>0</v>
      </c>
      <c r="AG48" s="383">
        <v>0</v>
      </c>
      <c r="AH48" s="383">
        <v>0</v>
      </c>
      <c r="AI48" s="383">
        <v>0</v>
      </c>
      <c r="AJ48" s="383">
        <v>0</v>
      </c>
      <c r="AK48" s="383">
        <v>0</v>
      </c>
      <c r="AL48" s="383">
        <v>0</v>
      </c>
      <c r="AM48" s="383">
        <v>0</v>
      </c>
      <c r="AN48" s="383">
        <v>0</v>
      </c>
      <c r="AO48" s="383">
        <v>0</v>
      </c>
      <c r="AP48" s="383">
        <v>0</v>
      </c>
      <c r="AQ48" s="383">
        <v>0</v>
      </c>
      <c r="AR48" s="383">
        <v>0</v>
      </c>
      <c r="AS48" s="383">
        <v>-262075982</v>
      </c>
      <c r="AT48" s="383">
        <v>-100114930</v>
      </c>
      <c r="AU48" s="383">
        <v>0</v>
      </c>
      <c r="AV48" s="383">
        <v>0</v>
      </c>
    </row>
    <row r="49" spans="1:48">
      <c r="A49" s="388" t="s">
        <v>370</v>
      </c>
      <c r="B49" s="383">
        <v>742480</v>
      </c>
      <c r="C49" s="383">
        <v>742480</v>
      </c>
      <c r="D49" s="383">
        <v>0</v>
      </c>
      <c r="E49" s="383">
        <v>0</v>
      </c>
      <c r="F49" s="383">
        <v>0</v>
      </c>
      <c r="G49" s="383">
        <v>0</v>
      </c>
      <c r="H49" s="383">
        <v>0</v>
      </c>
      <c r="I49" s="383">
        <v>0</v>
      </c>
      <c r="J49" s="383">
        <v>0</v>
      </c>
      <c r="K49" s="383">
        <v>0</v>
      </c>
      <c r="L49" s="383">
        <v>0</v>
      </c>
      <c r="M49" s="383">
        <v>0</v>
      </c>
      <c r="N49" s="383">
        <v>0</v>
      </c>
      <c r="O49" s="383">
        <v>0</v>
      </c>
      <c r="P49" s="383">
        <v>0</v>
      </c>
      <c r="Q49" s="383">
        <v>0</v>
      </c>
      <c r="R49" s="383">
        <v>0</v>
      </c>
      <c r="S49" s="383">
        <v>0</v>
      </c>
      <c r="T49" s="383">
        <v>0</v>
      </c>
      <c r="U49" s="383">
        <v>0</v>
      </c>
      <c r="V49" s="383">
        <v>0</v>
      </c>
      <c r="W49" s="383">
        <v>0</v>
      </c>
      <c r="X49" s="383">
        <v>0</v>
      </c>
      <c r="Y49" s="383">
        <v>0</v>
      </c>
      <c r="Z49" s="383">
        <v>0</v>
      </c>
      <c r="AA49" s="383">
        <v>0</v>
      </c>
      <c r="AB49" s="383">
        <v>0</v>
      </c>
      <c r="AC49" s="383">
        <v>0</v>
      </c>
      <c r="AD49" s="383">
        <v>0</v>
      </c>
      <c r="AE49" s="383">
        <v>0</v>
      </c>
      <c r="AF49" s="383">
        <v>0</v>
      </c>
      <c r="AG49" s="383">
        <v>0</v>
      </c>
      <c r="AH49" s="383">
        <v>0</v>
      </c>
      <c r="AI49" s="383">
        <v>0</v>
      </c>
      <c r="AJ49" s="383">
        <v>0</v>
      </c>
      <c r="AK49" s="383">
        <v>0</v>
      </c>
      <c r="AL49" s="383">
        <v>0</v>
      </c>
      <c r="AM49" s="383">
        <v>0</v>
      </c>
      <c r="AN49" s="383">
        <v>0</v>
      </c>
      <c r="AO49" s="383">
        <v>0</v>
      </c>
      <c r="AP49" s="383">
        <v>0</v>
      </c>
      <c r="AQ49" s="383">
        <v>0</v>
      </c>
      <c r="AR49" s="383">
        <v>0</v>
      </c>
      <c r="AS49" s="383">
        <v>0</v>
      </c>
      <c r="AT49" s="383">
        <v>0</v>
      </c>
      <c r="AU49" s="383">
        <v>0</v>
      </c>
      <c r="AV49" s="383">
        <v>0</v>
      </c>
    </row>
    <row r="50" spans="1:48">
      <c r="A50" s="388" t="s">
        <v>372</v>
      </c>
      <c r="B50" s="383">
        <v>-28182134</v>
      </c>
      <c r="C50" s="383">
        <v>-28182134</v>
      </c>
      <c r="D50" s="383">
        <v>0</v>
      </c>
      <c r="E50" s="383">
        <v>0</v>
      </c>
      <c r="F50" s="383">
        <v>0</v>
      </c>
      <c r="G50" s="383">
        <v>0</v>
      </c>
      <c r="H50" s="383">
        <v>0</v>
      </c>
      <c r="I50" s="383">
        <v>0</v>
      </c>
      <c r="J50" s="383">
        <v>0</v>
      </c>
      <c r="K50" s="383">
        <v>0</v>
      </c>
      <c r="L50" s="383">
        <v>0</v>
      </c>
      <c r="M50" s="383">
        <v>0</v>
      </c>
      <c r="N50" s="383">
        <v>0</v>
      </c>
      <c r="O50" s="383">
        <v>0</v>
      </c>
      <c r="P50" s="383">
        <v>0</v>
      </c>
      <c r="Q50" s="383">
        <v>0</v>
      </c>
      <c r="R50" s="383">
        <v>0</v>
      </c>
      <c r="S50" s="383">
        <v>0</v>
      </c>
      <c r="T50" s="383">
        <v>0</v>
      </c>
      <c r="U50" s="383">
        <v>0</v>
      </c>
      <c r="V50" s="383">
        <v>0</v>
      </c>
      <c r="W50" s="383">
        <v>0</v>
      </c>
      <c r="X50" s="383">
        <v>0</v>
      </c>
      <c r="Y50" s="383">
        <v>0</v>
      </c>
      <c r="Z50" s="383">
        <v>0</v>
      </c>
      <c r="AA50" s="383">
        <v>0</v>
      </c>
      <c r="AB50" s="383">
        <v>0</v>
      </c>
      <c r="AC50" s="383">
        <v>0</v>
      </c>
      <c r="AD50" s="383">
        <v>0</v>
      </c>
      <c r="AE50" s="383">
        <v>0</v>
      </c>
      <c r="AF50" s="383">
        <v>0</v>
      </c>
      <c r="AG50" s="383">
        <v>0</v>
      </c>
      <c r="AH50" s="383">
        <v>0</v>
      </c>
      <c r="AI50" s="383">
        <v>0</v>
      </c>
      <c r="AJ50" s="383">
        <v>0</v>
      </c>
      <c r="AK50" s="383">
        <v>0</v>
      </c>
      <c r="AL50" s="383">
        <v>0</v>
      </c>
      <c r="AM50" s="383">
        <v>0</v>
      </c>
      <c r="AN50" s="383">
        <v>0</v>
      </c>
      <c r="AO50" s="383">
        <v>0</v>
      </c>
      <c r="AP50" s="383">
        <v>0</v>
      </c>
      <c r="AQ50" s="383">
        <v>0</v>
      </c>
      <c r="AR50" s="383">
        <v>0</v>
      </c>
      <c r="AS50" s="383">
        <v>0</v>
      </c>
      <c r="AT50" s="383">
        <v>0</v>
      </c>
      <c r="AU50" s="383">
        <v>0</v>
      </c>
      <c r="AV50" s="383">
        <v>0</v>
      </c>
    </row>
    <row r="51" spans="1:48">
      <c r="A51" s="388" t="s">
        <v>373</v>
      </c>
      <c r="B51" s="383">
        <v>-96567676</v>
      </c>
      <c r="C51" s="383">
        <v>-97641646</v>
      </c>
      <c r="D51" s="383">
        <v>0</v>
      </c>
      <c r="E51" s="383">
        <v>0</v>
      </c>
      <c r="F51" s="383">
        <v>0</v>
      </c>
      <c r="G51" s="383">
        <v>0</v>
      </c>
      <c r="H51" s="383">
        <v>0</v>
      </c>
      <c r="I51" s="383">
        <v>0</v>
      </c>
      <c r="J51" s="383">
        <v>0</v>
      </c>
      <c r="K51" s="383">
        <v>0</v>
      </c>
      <c r="L51" s="383">
        <v>0</v>
      </c>
      <c r="M51" s="383">
        <v>0</v>
      </c>
      <c r="N51" s="383">
        <v>0</v>
      </c>
      <c r="O51" s="383">
        <v>0</v>
      </c>
      <c r="P51" s="383">
        <v>0</v>
      </c>
      <c r="Q51" s="383">
        <v>0</v>
      </c>
      <c r="R51" s="383">
        <v>0</v>
      </c>
      <c r="S51" s="383">
        <v>0</v>
      </c>
      <c r="T51" s="383">
        <v>0</v>
      </c>
      <c r="U51" s="383">
        <v>0</v>
      </c>
      <c r="V51" s="383">
        <v>0</v>
      </c>
      <c r="W51" s="383">
        <v>0</v>
      </c>
      <c r="X51" s="383">
        <v>0</v>
      </c>
      <c r="Y51" s="383">
        <v>0</v>
      </c>
      <c r="Z51" s="383">
        <v>0</v>
      </c>
      <c r="AA51" s="383">
        <v>0</v>
      </c>
      <c r="AB51" s="383">
        <v>0</v>
      </c>
      <c r="AC51" s="383">
        <v>0</v>
      </c>
      <c r="AD51" s="383">
        <v>0</v>
      </c>
      <c r="AE51" s="383">
        <v>0</v>
      </c>
      <c r="AF51" s="383">
        <v>0</v>
      </c>
      <c r="AG51" s="383">
        <v>0</v>
      </c>
      <c r="AH51" s="383">
        <v>0</v>
      </c>
      <c r="AI51" s="383">
        <v>0</v>
      </c>
      <c r="AJ51" s="383">
        <v>0</v>
      </c>
      <c r="AK51" s="383">
        <v>0</v>
      </c>
      <c r="AL51" s="383">
        <v>0</v>
      </c>
      <c r="AM51" s="383">
        <v>0</v>
      </c>
      <c r="AN51" s="383">
        <v>0</v>
      </c>
      <c r="AO51" s="383">
        <v>0</v>
      </c>
      <c r="AP51" s="383">
        <v>0</v>
      </c>
      <c r="AQ51" s="383">
        <v>1073970</v>
      </c>
      <c r="AR51" s="383">
        <v>0</v>
      </c>
      <c r="AS51" s="383">
        <v>0</v>
      </c>
      <c r="AT51" s="383">
        <v>0</v>
      </c>
      <c r="AU51" s="383">
        <v>0</v>
      </c>
      <c r="AV51" s="383">
        <v>0</v>
      </c>
    </row>
    <row r="52" spans="1:48">
      <c r="A52" s="388" t="s">
        <v>374</v>
      </c>
      <c r="B52" s="383">
        <v>180566437</v>
      </c>
      <c r="C52" s="383">
        <v>24017759</v>
      </c>
      <c r="D52" s="383">
        <v>0</v>
      </c>
      <c r="E52" s="383">
        <v>2491325</v>
      </c>
      <c r="F52" s="383">
        <v>33639699</v>
      </c>
      <c r="G52" s="383">
        <v>-92002</v>
      </c>
      <c r="H52" s="383">
        <v>0</v>
      </c>
      <c r="I52" s="383">
        <v>-178873</v>
      </c>
      <c r="J52" s="383">
        <v>-5117</v>
      </c>
      <c r="K52" s="383">
        <v>0</v>
      </c>
      <c r="L52" s="383">
        <v>0</v>
      </c>
      <c r="M52" s="383">
        <v>-10661</v>
      </c>
      <c r="N52" s="383">
        <v>0</v>
      </c>
      <c r="O52" s="383">
        <v>0</v>
      </c>
      <c r="P52" s="383">
        <v>0</v>
      </c>
      <c r="Q52" s="383">
        <v>-11</v>
      </c>
      <c r="R52" s="383">
        <v>31743919</v>
      </c>
      <c r="S52" s="383">
        <v>-4616</v>
      </c>
      <c r="T52" s="383">
        <v>-161212</v>
      </c>
      <c r="U52" s="383">
        <v>-4460</v>
      </c>
      <c r="V52" s="383">
        <v>-6364</v>
      </c>
      <c r="W52" s="383">
        <v>-8598</v>
      </c>
      <c r="X52" s="383">
        <v>-119207</v>
      </c>
      <c r="Y52" s="383">
        <v>0</v>
      </c>
      <c r="Z52" s="383">
        <v>-514469</v>
      </c>
      <c r="AA52" s="383">
        <v>-91021</v>
      </c>
      <c r="AB52" s="383">
        <v>0</v>
      </c>
      <c r="AC52" s="383">
        <v>0</v>
      </c>
      <c r="AD52" s="383">
        <v>7461926</v>
      </c>
      <c r="AE52" s="383">
        <v>0</v>
      </c>
      <c r="AF52" s="383">
        <v>0</v>
      </c>
      <c r="AG52" s="383">
        <v>0</v>
      </c>
      <c r="AH52" s="383">
        <v>0</v>
      </c>
      <c r="AI52" s="383">
        <v>-237686</v>
      </c>
      <c r="AJ52" s="383">
        <v>0</v>
      </c>
      <c r="AK52" s="383">
        <v>-30871</v>
      </c>
      <c r="AL52" s="383">
        <v>-1321856</v>
      </c>
      <c r="AM52" s="383">
        <v>0</v>
      </c>
      <c r="AN52" s="383">
        <v>-18090</v>
      </c>
      <c r="AO52" s="383">
        <v>3288923</v>
      </c>
      <c r="AP52" s="383">
        <v>-52889</v>
      </c>
      <c r="AQ52" s="383">
        <v>17860263</v>
      </c>
      <c r="AR52" s="383">
        <v>0</v>
      </c>
      <c r="AS52" s="383">
        <v>68236586</v>
      </c>
      <c r="AT52" s="383">
        <v>-5315960</v>
      </c>
      <c r="AU52" s="383">
        <v>0</v>
      </c>
      <c r="AV52" s="383">
        <v>0</v>
      </c>
    </row>
    <row r="53" spans="1:48">
      <c r="A53" s="388" t="s">
        <v>375</v>
      </c>
      <c r="B53" s="383">
        <v>-910387</v>
      </c>
      <c r="C53" s="383">
        <v>0</v>
      </c>
      <c r="D53" s="383">
        <v>0</v>
      </c>
      <c r="E53" s="383">
        <v>-43607</v>
      </c>
      <c r="F53" s="383">
        <v>-866780</v>
      </c>
      <c r="G53" s="383">
        <v>0</v>
      </c>
      <c r="H53" s="383">
        <v>0</v>
      </c>
      <c r="I53" s="383">
        <v>0</v>
      </c>
      <c r="J53" s="383">
        <v>0</v>
      </c>
      <c r="K53" s="383">
        <v>0</v>
      </c>
      <c r="L53" s="383">
        <v>0</v>
      </c>
      <c r="M53" s="383">
        <v>0</v>
      </c>
      <c r="N53" s="383">
        <v>0</v>
      </c>
      <c r="O53" s="383">
        <v>0</v>
      </c>
      <c r="P53" s="383">
        <v>0</v>
      </c>
      <c r="Q53" s="383">
        <v>0</v>
      </c>
      <c r="R53" s="383">
        <v>0</v>
      </c>
      <c r="S53" s="383">
        <v>0</v>
      </c>
      <c r="T53" s="383">
        <v>0</v>
      </c>
      <c r="U53" s="383">
        <v>0</v>
      </c>
      <c r="V53" s="383">
        <v>0</v>
      </c>
      <c r="W53" s="383">
        <v>0</v>
      </c>
      <c r="X53" s="383">
        <v>0</v>
      </c>
      <c r="Y53" s="383">
        <v>0</v>
      </c>
      <c r="Z53" s="383">
        <v>0</v>
      </c>
      <c r="AA53" s="383">
        <v>0</v>
      </c>
      <c r="AB53" s="383">
        <v>0</v>
      </c>
      <c r="AC53" s="383">
        <v>0</v>
      </c>
      <c r="AD53" s="383">
        <v>0</v>
      </c>
      <c r="AE53" s="383">
        <v>0</v>
      </c>
      <c r="AF53" s="383">
        <v>0</v>
      </c>
      <c r="AG53" s="383">
        <v>0</v>
      </c>
      <c r="AH53" s="383">
        <v>0</v>
      </c>
      <c r="AI53" s="383">
        <v>0</v>
      </c>
      <c r="AJ53" s="383">
        <v>0</v>
      </c>
      <c r="AK53" s="383">
        <v>0</v>
      </c>
      <c r="AL53" s="383">
        <v>0</v>
      </c>
      <c r="AM53" s="383">
        <v>0</v>
      </c>
      <c r="AN53" s="383">
        <v>0</v>
      </c>
      <c r="AO53" s="383">
        <v>0</v>
      </c>
      <c r="AP53" s="383">
        <v>0</v>
      </c>
      <c r="AQ53" s="383">
        <v>0</v>
      </c>
      <c r="AR53" s="383">
        <v>0</v>
      </c>
      <c r="AS53" s="383">
        <v>0</v>
      </c>
      <c r="AT53" s="383">
        <v>0</v>
      </c>
      <c r="AU53" s="383">
        <v>0</v>
      </c>
      <c r="AV53" s="383">
        <v>0</v>
      </c>
    </row>
    <row r="54" spans="1:48">
      <c r="A54" s="388" t="s">
        <v>376</v>
      </c>
      <c r="B54" s="383">
        <v>-95</v>
      </c>
      <c r="C54" s="383">
        <v>0</v>
      </c>
      <c r="D54" s="383">
        <v>0</v>
      </c>
      <c r="E54" s="383">
        <v>0</v>
      </c>
      <c r="F54" s="383">
        <v>0</v>
      </c>
      <c r="G54" s="383">
        <v>0</v>
      </c>
      <c r="H54" s="383">
        <v>0</v>
      </c>
      <c r="I54" s="383">
        <v>0</v>
      </c>
      <c r="J54" s="383">
        <v>-94</v>
      </c>
      <c r="K54" s="383">
        <v>0</v>
      </c>
      <c r="L54" s="383">
        <v>0</v>
      </c>
      <c r="M54" s="383">
        <v>-1</v>
      </c>
      <c r="N54" s="383">
        <v>0</v>
      </c>
      <c r="O54" s="383">
        <v>0</v>
      </c>
      <c r="P54" s="383">
        <v>0</v>
      </c>
      <c r="Q54" s="383">
        <v>0</v>
      </c>
      <c r="R54" s="383">
        <v>0</v>
      </c>
      <c r="S54" s="383">
        <v>0</v>
      </c>
      <c r="T54" s="383">
        <v>0</v>
      </c>
      <c r="U54" s="383">
        <v>0</v>
      </c>
      <c r="V54" s="383">
        <v>0</v>
      </c>
      <c r="W54" s="383">
        <v>0</v>
      </c>
      <c r="X54" s="383">
        <v>0</v>
      </c>
      <c r="Y54" s="383">
        <v>0</v>
      </c>
      <c r="Z54" s="383">
        <v>0</v>
      </c>
      <c r="AA54" s="383">
        <v>0</v>
      </c>
      <c r="AB54" s="383">
        <v>0</v>
      </c>
      <c r="AC54" s="383">
        <v>0</v>
      </c>
      <c r="AD54" s="383">
        <v>0</v>
      </c>
      <c r="AE54" s="383">
        <v>0</v>
      </c>
      <c r="AF54" s="383">
        <v>0</v>
      </c>
      <c r="AG54" s="383">
        <v>0</v>
      </c>
      <c r="AH54" s="383">
        <v>0</v>
      </c>
      <c r="AI54" s="383">
        <v>0</v>
      </c>
      <c r="AJ54" s="383">
        <v>0</v>
      </c>
      <c r="AK54" s="383">
        <v>0</v>
      </c>
      <c r="AL54" s="383">
        <v>0</v>
      </c>
      <c r="AM54" s="383">
        <v>0</v>
      </c>
      <c r="AN54" s="383">
        <v>0</v>
      </c>
      <c r="AO54" s="383">
        <v>0</v>
      </c>
      <c r="AP54" s="383">
        <v>0</v>
      </c>
      <c r="AQ54" s="383">
        <v>0</v>
      </c>
      <c r="AR54" s="383">
        <v>0</v>
      </c>
      <c r="AS54" s="383">
        <v>0</v>
      </c>
      <c r="AT54" s="383">
        <v>0</v>
      </c>
      <c r="AU54" s="383">
        <v>0</v>
      </c>
      <c r="AV54" s="383">
        <v>0</v>
      </c>
    </row>
    <row r="55" spans="1:48">
      <c r="A55" s="388" t="s">
        <v>377</v>
      </c>
      <c r="B55" s="383">
        <v>1563206</v>
      </c>
      <c r="C55" s="383">
        <v>0</v>
      </c>
      <c r="D55" s="383">
        <v>0</v>
      </c>
      <c r="E55" s="383">
        <v>0</v>
      </c>
      <c r="F55" s="383">
        <v>0</v>
      </c>
      <c r="G55" s="383">
        <v>0</v>
      </c>
      <c r="H55" s="383">
        <v>0</v>
      </c>
      <c r="I55" s="383">
        <v>0</v>
      </c>
      <c r="J55" s="383">
        <v>0</v>
      </c>
      <c r="K55" s="383">
        <v>0</v>
      </c>
      <c r="L55" s="383">
        <v>0</v>
      </c>
      <c r="M55" s="383">
        <v>0</v>
      </c>
      <c r="N55" s="383">
        <v>0</v>
      </c>
      <c r="O55" s="383">
        <v>0</v>
      </c>
      <c r="P55" s="383">
        <v>0</v>
      </c>
      <c r="Q55" s="383">
        <v>0</v>
      </c>
      <c r="R55" s="383">
        <v>0</v>
      </c>
      <c r="S55" s="383">
        <v>0</v>
      </c>
      <c r="T55" s="383">
        <v>0</v>
      </c>
      <c r="U55" s="383">
        <v>0</v>
      </c>
      <c r="V55" s="383">
        <v>0</v>
      </c>
      <c r="W55" s="383">
        <v>0</v>
      </c>
      <c r="X55" s="383">
        <v>0</v>
      </c>
      <c r="Y55" s="383">
        <v>0</v>
      </c>
      <c r="Z55" s="383">
        <v>0</v>
      </c>
      <c r="AA55" s="383">
        <v>0</v>
      </c>
      <c r="AB55" s="383">
        <v>0</v>
      </c>
      <c r="AC55" s="383">
        <v>0</v>
      </c>
      <c r="AD55" s="383">
        <v>0</v>
      </c>
      <c r="AE55" s="383">
        <v>0</v>
      </c>
      <c r="AF55" s="383">
        <v>0</v>
      </c>
      <c r="AG55" s="383">
        <v>0</v>
      </c>
      <c r="AH55" s="383">
        <v>0</v>
      </c>
      <c r="AI55" s="383">
        <v>1563206</v>
      </c>
      <c r="AJ55" s="383">
        <v>0</v>
      </c>
      <c r="AK55" s="383">
        <v>0</v>
      </c>
      <c r="AL55" s="383">
        <v>0</v>
      </c>
      <c r="AM55" s="383">
        <v>0</v>
      </c>
      <c r="AN55" s="383">
        <v>0</v>
      </c>
      <c r="AO55" s="383">
        <v>0</v>
      </c>
      <c r="AP55" s="383">
        <v>0</v>
      </c>
      <c r="AQ55" s="383">
        <v>0</v>
      </c>
      <c r="AR55" s="383">
        <v>0</v>
      </c>
      <c r="AS55" s="383">
        <v>0</v>
      </c>
      <c r="AT55" s="383">
        <v>0</v>
      </c>
      <c r="AU55" s="383">
        <v>0</v>
      </c>
      <c r="AV55" s="383">
        <v>0</v>
      </c>
    </row>
    <row r="56" spans="1:48">
      <c r="A56" s="388" t="s">
        <v>378</v>
      </c>
      <c r="B56" s="383">
        <v>174</v>
      </c>
      <c r="C56" s="383">
        <v>0</v>
      </c>
      <c r="D56" s="383">
        <v>0</v>
      </c>
      <c r="E56" s="383">
        <v>0</v>
      </c>
      <c r="F56" s="383">
        <v>0</v>
      </c>
      <c r="G56" s="383">
        <v>0</v>
      </c>
      <c r="H56" s="383">
        <v>0</v>
      </c>
      <c r="I56" s="383">
        <v>0</v>
      </c>
      <c r="J56" s="383">
        <v>0</v>
      </c>
      <c r="K56" s="383">
        <v>0</v>
      </c>
      <c r="L56" s="383">
        <v>0</v>
      </c>
      <c r="M56" s="383">
        <v>0</v>
      </c>
      <c r="N56" s="383">
        <v>0</v>
      </c>
      <c r="O56" s="383">
        <v>0</v>
      </c>
      <c r="P56" s="383">
        <v>0</v>
      </c>
      <c r="Q56" s="383">
        <v>0</v>
      </c>
      <c r="R56" s="383">
        <v>0</v>
      </c>
      <c r="S56" s="383">
        <v>0</v>
      </c>
      <c r="T56" s="383">
        <v>0</v>
      </c>
      <c r="U56" s="383">
        <v>0</v>
      </c>
      <c r="V56" s="383">
        <v>0</v>
      </c>
      <c r="W56" s="383">
        <v>0</v>
      </c>
      <c r="X56" s="383">
        <v>0</v>
      </c>
      <c r="Y56" s="383">
        <v>0</v>
      </c>
      <c r="Z56" s="383">
        <v>0</v>
      </c>
      <c r="AA56" s="383">
        <v>0</v>
      </c>
      <c r="AB56" s="383">
        <v>0</v>
      </c>
      <c r="AC56" s="383">
        <v>0</v>
      </c>
      <c r="AD56" s="383">
        <v>0</v>
      </c>
      <c r="AE56" s="383">
        <v>0</v>
      </c>
      <c r="AF56" s="383">
        <v>0</v>
      </c>
      <c r="AG56" s="383">
        <v>0</v>
      </c>
      <c r="AH56" s="383">
        <v>0</v>
      </c>
      <c r="AI56" s="383">
        <v>0</v>
      </c>
      <c r="AJ56" s="383">
        <v>0</v>
      </c>
      <c r="AK56" s="383">
        <v>0</v>
      </c>
      <c r="AL56" s="383">
        <v>0</v>
      </c>
      <c r="AM56" s="383">
        <v>0</v>
      </c>
      <c r="AN56" s="383">
        <v>47</v>
      </c>
      <c r="AO56" s="383">
        <v>0</v>
      </c>
      <c r="AP56" s="383">
        <v>127</v>
      </c>
      <c r="AQ56" s="383">
        <v>0</v>
      </c>
      <c r="AR56" s="383">
        <v>0</v>
      </c>
      <c r="AS56" s="383">
        <v>0</v>
      </c>
      <c r="AT56" s="383">
        <v>0</v>
      </c>
      <c r="AU56" s="383">
        <v>0</v>
      </c>
      <c r="AV56" s="383">
        <v>0</v>
      </c>
    </row>
    <row r="57" spans="1:48">
      <c r="A57" s="388" t="s">
        <v>379</v>
      </c>
      <c r="B57" s="383">
        <v>-987743</v>
      </c>
      <c r="C57" s="383">
        <v>0</v>
      </c>
      <c r="D57" s="383">
        <v>0</v>
      </c>
      <c r="E57" s="383">
        <v>0</v>
      </c>
      <c r="F57" s="383">
        <v>0</v>
      </c>
      <c r="G57" s="383">
        <v>0</v>
      </c>
      <c r="H57" s="383">
        <v>0</v>
      </c>
      <c r="I57" s="383">
        <v>0</v>
      </c>
      <c r="J57" s="383">
        <v>0</v>
      </c>
      <c r="K57" s="383">
        <v>0</v>
      </c>
      <c r="L57" s="383">
        <v>0</v>
      </c>
      <c r="M57" s="383">
        <v>0</v>
      </c>
      <c r="N57" s="383">
        <v>0</v>
      </c>
      <c r="O57" s="383">
        <v>0</v>
      </c>
      <c r="P57" s="383">
        <v>0</v>
      </c>
      <c r="Q57" s="383">
        <v>0</v>
      </c>
      <c r="R57" s="383">
        <v>0</v>
      </c>
      <c r="S57" s="383">
        <v>0</v>
      </c>
      <c r="T57" s="383">
        <v>0</v>
      </c>
      <c r="U57" s="383">
        <v>0</v>
      </c>
      <c r="V57" s="383">
        <v>0</v>
      </c>
      <c r="W57" s="383">
        <v>0</v>
      </c>
      <c r="X57" s="383">
        <v>0</v>
      </c>
      <c r="Y57" s="383">
        <v>0</v>
      </c>
      <c r="Z57" s="383">
        <v>0</v>
      </c>
      <c r="AA57" s="383">
        <v>0</v>
      </c>
      <c r="AB57" s="383">
        <v>0</v>
      </c>
      <c r="AC57" s="383">
        <v>0</v>
      </c>
      <c r="AD57" s="383">
        <v>-987743</v>
      </c>
      <c r="AE57" s="383">
        <v>0</v>
      </c>
      <c r="AF57" s="383">
        <v>0</v>
      </c>
      <c r="AG57" s="383">
        <v>0</v>
      </c>
      <c r="AH57" s="383">
        <v>0</v>
      </c>
      <c r="AI57" s="383">
        <v>0</v>
      </c>
      <c r="AJ57" s="383">
        <v>0</v>
      </c>
      <c r="AK57" s="383">
        <v>0</v>
      </c>
      <c r="AL57" s="383">
        <v>0</v>
      </c>
      <c r="AM57" s="383">
        <v>0</v>
      </c>
      <c r="AN57" s="383">
        <v>0</v>
      </c>
      <c r="AO57" s="383">
        <v>0</v>
      </c>
      <c r="AP57" s="383">
        <v>0</v>
      </c>
      <c r="AQ57" s="383">
        <v>0</v>
      </c>
      <c r="AR57" s="383">
        <v>0</v>
      </c>
      <c r="AS57" s="383">
        <v>0</v>
      </c>
      <c r="AT57" s="383">
        <v>0</v>
      </c>
      <c r="AU57" s="383">
        <v>0</v>
      </c>
      <c r="AV57" s="383">
        <v>0</v>
      </c>
    </row>
    <row r="58" spans="1:48">
      <c r="A58" s="388" t="s">
        <v>380</v>
      </c>
      <c r="B58" s="383">
        <v>551994</v>
      </c>
      <c r="C58" s="383">
        <v>0</v>
      </c>
      <c r="D58" s="383">
        <v>0</v>
      </c>
      <c r="E58" s="383">
        <v>0</v>
      </c>
      <c r="F58" s="383">
        <v>0</v>
      </c>
      <c r="G58" s="383">
        <v>0</v>
      </c>
      <c r="H58" s="383">
        <v>0</v>
      </c>
      <c r="I58" s="383">
        <v>0</v>
      </c>
      <c r="J58" s="383">
        <v>0</v>
      </c>
      <c r="K58" s="383">
        <v>0</v>
      </c>
      <c r="L58" s="383">
        <v>0</v>
      </c>
      <c r="M58" s="383">
        <v>0</v>
      </c>
      <c r="N58" s="383">
        <v>0</v>
      </c>
      <c r="O58" s="383">
        <v>0</v>
      </c>
      <c r="P58" s="383">
        <v>0</v>
      </c>
      <c r="Q58" s="383">
        <v>0</v>
      </c>
      <c r="R58" s="383">
        <v>0</v>
      </c>
      <c r="S58" s="383">
        <v>0</v>
      </c>
      <c r="T58" s="383">
        <v>0</v>
      </c>
      <c r="U58" s="383">
        <v>0</v>
      </c>
      <c r="V58" s="383">
        <v>0</v>
      </c>
      <c r="W58" s="383">
        <v>0</v>
      </c>
      <c r="X58" s="383">
        <v>0</v>
      </c>
      <c r="Y58" s="383">
        <v>0</v>
      </c>
      <c r="Z58" s="383">
        <v>0</v>
      </c>
      <c r="AA58" s="383">
        <v>0</v>
      </c>
      <c r="AB58" s="383">
        <v>0</v>
      </c>
      <c r="AC58" s="383">
        <v>0</v>
      </c>
      <c r="AD58" s="383">
        <v>551994</v>
      </c>
      <c r="AE58" s="383">
        <v>0</v>
      </c>
      <c r="AF58" s="383">
        <v>0</v>
      </c>
      <c r="AG58" s="383">
        <v>0</v>
      </c>
      <c r="AH58" s="383">
        <v>0</v>
      </c>
      <c r="AI58" s="383">
        <v>0</v>
      </c>
      <c r="AJ58" s="383">
        <v>0</v>
      </c>
      <c r="AK58" s="383">
        <v>0</v>
      </c>
      <c r="AL58" s="383">
        <v>0</v>
      </c>
      <c r="AM58" s="383">
        <v>0</v>
      </c>
      <c r="AN58" s="383">
        <v>0</v>
      </c>
      <c r="AO58" s="383">
        <v>0</v>
      </c>
      <c r="AP58" s="383">
        <v>0</v>
      </c>
      <c r="AQ58" s="383">
        <v>0</v>
      </c>
      <c r="AR58" s="383">
        <v>0</v>
      </c>
      <c r="AS58" s="383">
        <v>0</v>
      </c>
      <c r="AT58" s="383">
        <v>0</v>
      </c>
      <c r="AU58" s="383">
        <v>0</v>
      </c>
      <c r="AV58" s="383">
        <v>0</v>
      </c>
    </row>
    <row r="59" spans="1:48">
      <c r="A59" s="388" t="s">
        <v>382</v>
      </c>
      <c r="B59" s="383">
        <v>17766</v>
      </c>
      <c r="C59" s="383"/>
      <c r="D59" s="383"/>
      <c r="E59" s="383"/>
      <c r="F59" s="383"/>
      <c r="G59" s="383"/>
      <c r="H59" s="383"/>
      <c r="I59" s="383"/>
      <c r="J59" s="383"/>
      <c r="K59" s="383"/>
      <c r="L59" s="383"/>
      <c r="M59" s="383"/>
      <c r="N59" s="383"/>
      <c r="O59" s="383"/>
      <c r="P59" s="383"/>
      <c r="Q59" s="383"/>
      <c r="R59" s="383"/>
      <c r="S59" s="383"/>
      <c r="T59" s="383"/>
      <c r="U59" s="383"/>
      <c r="V59" s="383"/>
      <c r="W59" s="383"/>
      <c r="X59" s="383"/>
      <c r="Y59" s="383"/>
      <c r="Z59" s="383"/>
      <c r="AA59" s="383"/>
      <c r="AB59" s="383"/>
      <c r="AC59" s="383"/>
      <c r="AD59" s="383">
        <v>17766</v>
      </c>
      <c r="AE59" s="383"/>
      <c r="AF59" s="383"/>
      <c r="AG59" s="383"/>
      <c r="AH59" s="383"/>
      <c r="AI59" s="383"/>
      <c r="AJ59" s="383"/>
      <c r="AK59" s="383"/>
      <c r="AL59" s="383"/>
      <c r="AM59" s="383"/>
      <c r="AN59" s="383"/>
      <c r="AO59" s="383"/>
      <c r="AP59" s="383"/>
      <c r="AQ59" s="383"/>
      <c r="AR59" s="383"/>
      <c r="AS59" s="383"/>
      <c r="AT59" s="383"/>
      <c r="AU59" s="383"/>
      <c r="AV59" s="383"/>
    </row>
    <row r="60" spans="1:48">
      <c r="A60" s="388" t="s">
        <v>659</v>
      </c>
      <c r="B60" s="383">
        <v>298360603</v>
      </c>
      <c r="C60" s="383">
        <v>298360603</v>
      </c>
      <c r="D60" s="383">
        <v>0</v>
      </c>
      <c r="E60" s="383">
        <v>0</v>
      </c>
      <c r="F60" s="383">
        <v>0</v>
      </c>
      <c r="G60" s="383">
        <v>0</v>
      </c>
      <c r="H60" s="383">
        <v>0</v>
      </c>
      <c r="I60" s="383">
        <v>0</v>
      </c>
      <c r="J60" s="383">
        <v>0</v>
      </c>
      <c r="K60" s="383">
        <v>0</v>
      </c>
      <c r="L60" s="383">
        <v>0</v>
      </c>
      <c r="M60" s="383">
        <v>0</v>
      </c>
      <c r="N60" s="383">
        <v>0</v>
      </c>
      <c r="O60" s="383">
        <v>0</v>
      </c>
      <c r="P60" s="383">
        <v>0</v>
      </c>
      <c r="Q60" s="383">
        <v>0</v>
      </c>
      <c r="R60" s="383">
        <v>0</v>
      </c>
      <c r="S60" s="383">
        <v>0</v>
      </c>
      <c r="T60" s="383">
        <v>0</v>
      </c>
      <c r="U60" s="383">
        <v>0</v>
      </c>
      <c r="V60" s="383">
        <v>0</v>
      </c>
      <c r="W60" s="383">
        <v>0</v>
      </c>
      <c r="X60" s="383">
        <v>0</v>
      </c>
      <c r="Y60" s="383">
        <v>0</v>
      </c>
      <c r="Z60" s="383">
        <v>0</v>
      </c>
      <c r="AA60" s="383">
        <v>0</v>
      </c>
      <c r="AB60" s="383">
        <v>0</v>
      </c>
      <c r="AC60" s="383">
        <v>0</v>
      </c>
      <c r="AD60" s="383">
        <v>0</v>
      </c>
      <c r="AE60" s="383">
        <v>0</v>
      </c>
      <c r="AF60" s="383">
        <v>0</v>
      </c>
      <c r="AG60" s="383">
        <v>0</v>
      </c>
      <c r="AH60" s="383">
        <v>0</v>
      </c>
      <c r="AI60" s="383">
        <v>0</v>
      </c>
      <c r="AJ60" s="383">
        <v>0</v>
      </c>
      <c r="AK60" s="383">
        <v>0</v>
      </c>
      <c r="AL60" s="383">
        <v>0</v>
      </c>
      <c r="AM60" s="383">
        <v>0</v>
      </c>
      <c r="AN60" s="383">
        <v>0</v>
      </c>
      <c r="AO60" s="383">
        <v>0</v>
      </c>
      <c r="AP60" s="383">
        <v>0</v>
      </c>
      <c r="AQ60" s="383">
        <v>0</v>
      </c>
      <c r="AR60" s="383">
        <v>0</v>
      </c>
      <c r="AS60" s="383">
        <v>0</v>
      </c>
      <c r="AT60" s="383">
        <v>0</v>
      </c>
      <c r="AU60" s="383">
        <v>0</v>
      </c>
      <c r="AV60" s="383">
        <v>0</v>
      </c>
    </row>
    <row r="61" spans="1:48">
      <c r="A61" s="388" t="s">
        <v>389</v>
      </c>
      <c r="B61" s="383">
        <v>22285917</v>
      </c>
      <c r="C61" s="383">
        <v>0</v>
      </c>
      <c r="D61" s="383">
        <v>0</v>
      </c>
      <c r="E61" s="383">
        <v>10338374</v>
      </c>
      <c r="F61" s="383">
        <v>0</v>
      </c>
      <c r="G61" s="383">
        <v>0</v>
      </c>
      <c r="H61" s="383">
        <v>0</v>
      </c>
      <c r="I61" s="383">
        <v>0</v>
      </c>
      <c r="J61" s="383">
        <v>0</v>
      </c>
      <c r="K61" s="383">
        <v>0</v>
      </c>
      <c r="L61" s="383">
        <v>0</v>
      </c>
      <c r="M61" s="383">
        <v>0</v>
      </c>
      <c r="N61" s="383">
        <v>0</v>
      </c>
      <c r="O61" s="383">
        <v>0</v>
      </c>
      <c r="P61" s="383">
        <v>0</v>
      </c>
      <c r="Q61" s="383">
        <v>0</v>
      </c>
      <c r="R61" s="383">
        <v>0</v>
      </c>
      <c r="S61" s="383">
        <v>0</v>
      </c>
      <c r="T61" s="383">
        <v>0</v>
      </c>
      <c r="U61" s="383">
        <v>0</v>
      </c>
      <c r="V61" s="383">
        <v>0</v>
      </c>
      <c r="W61" s="383">
        <v>0</v>
      </c>
      <c r="X61" s="383">
        <v>0</v>
      </c>
      <c r="Y61" s="383">
        <v>0</v>
      </c>
      <c r="Z61" s="383">
        <v>0</v>
      </c>
      <c r="AA61" s="383">
        <v>0</v>
      </c>
      <c r="AB61" s="383">
        <v>0</v>
      </c>
      <c r="AC61" s="383">
        <v>0</v>
      </c>
      <c r="AD61" s="383">
        <v>0</v>
      </c>
      <c r="AE61" s="383">
        <v>0</v>
      </c>
      <c r="AF61" s="383">
        <v>0</v>
      </c>
      <c r="AG61" s="383">
        <v>0</v>
      </c>
      <c r="AH61" s="383">
        <v>0</v>
      </c>
      <c r="AI61" s="383">
        <v>2293345</v>
      </c>
      <c r="AJ61" s="383">
        <v>0</v>
      </c>
      <c r="AK61" s="383">
        <v>19236</v>
      </c>
      <c r="AL61" s="383">
        <v>1790298</v>
      </c>
      <c r="AM61" s="383">
        <v>0</v>
      </c>
      <c r="AN61" s="383">
        <v>0</v>
      </c>
      <c r="AO61" s="383">
        <v>4218718</v>
      </c>
      <c r="AP61" s="383">
        <v>0</v>
      </c>
      <c r="AQ61" s="383">
        <v>2928744</v>
      </c>
      <c r="AR61" s="383">
        <v>0</v>
      </c>
      <c r="AS61" s="383">
        <v>697202</v>
      </c>
      <c r="AT61" s="383">
        <v>0</v>
      </c>
      <c r="AU61" s="383">
        <v>0</v>
      </c>
      <c r="AV61" s="383">
        <v>0</v>
      </c>
    </row>
    <row r="62" spans="1:48">
      <c r="A62" s="388" t="s">
        <v>390</v>
      </c>
      <c r="B62" s="383">
        <v>12322686</v>
      </c>
      <c r="C62" s="383">
        <v>0</v>
      </c>
      <c r="D62" s="383">
        <v>0</v>
      </c>
      <c r="E62" s="383">
        <v>0</v>
      </c>
      <c r="F62" s="383">
        <v>0</v>
      </c>
      <c r="G62" s="383">
        <v>0</v>
      </c>
      <c r="H62" s="383">
        <v>0</v>
      </c>
      <c r="I62" s="383">
        <v>0</v>
      </c>
      <c r="J62" s="383">
        <v>0</v>
      </c>
      <c r="K62" s="383">
        <v>0</v>
      </c>
      <c r="L62" s="383">
        <v>0</v>
      </c>
      <c r="M62" s="383">
        <v>0</v>
      </c>
      <c r="N62" s="383">
        <v>0</v>
      </c>
      <c r="O62" s="383">
        <v>0</v>
      </c>
      <c r="P62" s="383">
        <v>0</v>
      </c>
      <c r="Q62" s="383">
        <v>0</v>
      </c>
      <c r="R62" s="383">
        <v>0</v>
      </c>
      <c r="S62" s="383">
        <v>0</v>
      </c>
      <c r="T62" s="383">
        <v>0</v>
      </c>
      <c r="U62" s="383">
        <v>0</v>
      </c>
      <c r="V62" s="383">
        <v>0</v>
      </c>
      <c r="W62" s="383">
        <v>0</v>
      </c>
      <c r="X62" s="383">
        <v>0</v>
      </c>
      <c r="Y62" s="383">
        <v>0</v>
      </c>
      <c r="Z62" s="383">
        <v>0</v>
      </c>
      <c r="AA62" s="383">
        <v>0</v>
      </c>
      <c r="AB62" s="383">
        <v>0</v>
      </c>
      <c r="AC62" s="383">
        <v>0</v>
      </c>
      <c r="AD62" s="383">
        <v>7738167</v>
      </c>
      <c r="AE62" s="383">
        <v>0</v>
      </c>
      <c r="AF62" s="383">
        <v>0</v>
      </c>
      <c r="AG62" s="383">
        <v>0</v>
      </c>
      <c r="AH62" s="383">
        <v>0</v>
      </c>
      <c r="AI62" s="383">
        <v>0</v>
      </c>
      <c r="AJ62" s="383">
        <v>0</v>
      </c>
      <c r="AK62" s="383">
        <v>0</v>
      </c>
      <c r="AL62" s="383">
        <v>0</v>
      </c>
      <c r="AM62" s="383">
        <v>0</v>
      </c>
      <c r="AN62" s="383">
        <v>0</v>
      </c>
      <c r="AO62" s="383">
        <v>0</v>
      </c>
      <c r="AP62" s="383">
        <v>0</v>
      </c>
      <c r="AQ62" s="383">
        <v>4584519</v>
      </c>
      <c r="AR62" s="383">
        <v>0</v>
      </c>
      <c r="AS62" s="383">
        <v>0</v>
      </c>
      <c r="AT62" s="383">
        <v>0</v>
      </c>
      <c r="AU62" s="383">
        <v>0</v>
      </c>
      <c r="AV62" s="383">
        <v>0</v>
      </c>
    </row>
    <row r="63" spans="1:48">
      <c r="A63" s="388" t="s">
        <v>391</v>
      </c>
      <c r="B63" s="383">
        <v>-2760646</v>
      </c>
      <c r="C63" s="383">
        <v>-2731370</v>
      </c>
      <c r="D63" s="383">
        <v>0</v>
      </c>
      <c r="E63" s="383">
        <v>0</v>
      </c>
      <c r="F63" s="383">
        <v>0</v>
      </c>
      <c r="G63" s="383">
        <v>0</v>
      </c>
      <c r="H63" s="383">
        <v>0</v>
      </c>
      <c r="I63" s="383">
        <v>0</v>
      </c>
      <c r="J63" s="383">
        <v>0</v>
      </c>
      <c r="K63" s="383">
        <v>0</v>
      </c>
      <c r="L63" s="383">
        <v>0</v>
      </c>
      <c r="M63" s="383">
        <v>0</v>
      </c>
      <c r="N63" s="383">
        <v>0</v>
      </c>
      <c r="O63" s="383">
        <v>0</v>
      </c>
      <c r="P63" s="383">
        <v>0</v>
      </c>
      <c r="Q63" s="383">
        <v>0</v>
      </c>
      <c r="R63" s="383">
        <v>0</v>
      </c>
      <c r="S63" s="383">
        <v>0</v>
      </c>
      <c r="T63" s="383">
        <v>0</v>
      </c>
      <c r="U63" s="383">
        <v>0</v>
      </c>
      <c r="V63" s="383">
        <v>0</v>
      </c>
      <c r="W63" s="383">
        <v>0</v>
      </c>
      <c r="X63" s="383">
        <v>0</v>
      </c>
      <c r="Y63" s="383">
        <v>0</v>
      </c>
      <c r="Z63" s="383">
        <v>0</v>
      </c>
      <c r="AA63" s="383">
        <v>0</v>
      </c>
      <c r="AB63" s="383">
        <v>0</v>
      </c>
      <c r="AC63" s="383">
        <v>0</v>
      </c>
      <c r="AD63" s="383">
        <v>0</v>
      </c>
      <c r="AE63" s="383">
        <v>0</v>
      </c>
      <c r="AF63" s="383">
        <v>0</v>
      </c>
      <c r="AG63" s="383">
        <v>0</v>
      </c>
      <c r="AH63" s="383">
        <v>0</v>
      </c>
      <c r="AI63" s="383">
        <v>0</v>
      </c>
      <c r="AJ63" s="383">
        <v>0</v>
      </c>
      <c r="AK63" s="383">
        <v>0</v>
      </c>
      <c r="AL63" s="383">
        <v>0</v>
      </c>
      <c r="AM63" s="383">
        <v>0</v>
      </c>
      <c r="AN63" s="383">
        <v>0</v>
      </c>
      <c r="AO63" s="383">
        <v>0</v>
      </c>
      <c r="AP63" s="383">
        <v>0</v>
      </c>
      <c r="AQ63" s="383">
        <v>0</v>
      </c>
      <c r="AR63" s="383">
        <v>0</v>
      </c>
      <c r="AS63" s="383">
        <v>0</v>
      </c>
      <c r="AT63" s="383">
        <v>0</v>
      </c>
      <c r="AU63" s="383">
        <v>-29276</v>
      </c>
      <c r="AV63" s="383">
        <v>0</v>
      </c>
    </row>
    <row r="64" spans="1:48">
      <c r="A64" s="388" t="s">
        <v>394</v>
      </c>
      <c r="B64" s="383">
        <v>-4312941</v>
      </c>
      <c r="C64" s="383">
        <v>0</v>
      </c>
      <c r="D64" s="383">
        <v>0</v>
      </c>
      <c r="E64" s="383">
        <v>0</v>
      </c>
      <c r="F64" s="383">
        <v>0</v>
      </c>
      <c r="G64" s="383">
        <v>0</v>
      </c>
      <c r="H64" s="383">
        <v>0</v>
      </c>
      <c r="I64" s="383">
        <v>0</v>
      </c>
      <c r="J64" s="383">
        <v>0</v>
      </c>
      <c r="K64" s="383">
        <v>0</v>
      </c>
      <c r="L64" s="383">
        <v>0</v>
      </c>
      <c r="M64" s="383">
        <v>0</v>
      </c>
      <c r="N64" s="383">
        <v>0</v>
      </c>
      <c r="O64" s="383">
        <v>0</v>
      </c>
      <c r="P64" s="383">
        <v>0</v>
      </c>
      <c r="Q64" s="383">
        <v>0</v>
      </c>
      <c r="R64" s="383">
        <v>0</v>
      </c>
      <c r="S64" s="383">
        <v>0</v>
      </c>
      <c r="T64" s="383">
        <v>0</v>
      </c>
      <c r="U64" s="383">
        <v>0</v>
      </c>
      <c r="V64" s="383">
        <v>0</v>
      </c>
      <c r="W64" s="383">
        <v>0</v>
      </c>
      <c r="X64" s="383">
        <v>0</v>
      </c>
      <c r="Y64" s="383">
        <v>0</v>
      </c>
      <c r="Z64" s="383">
        <v>0</v>
      </c>
      <c r="AA64" s="383">
        <v>0</v>
      </c>
      <c r="AB64" s="383">
        <v>0</v>
      </c>
      <c r="AC64" s="383">
        <v>0</v>
      </c>
      <c r="AD64" s="383">
        <v>-2708359</v>
      </c>
      <c r="AE64" s="383">
        <v>0</v>
      </c>
      <c r="AF64" s="383">
        <v>0</v>
      </c>
      <c r="AG64" s="383">
        <v>0</v>
      </c>
      <c r="AH64" s="383">
        <v>0</v>
      </c>
      <c r="AI64" s="383">
        <v>0</v>
      </c>
      <c r="AJ64" s="383">
        <v>0</v>
      </c>
      <c r="AK64" s="383">
        <v>0</v>
      </c>
      <c r="AL64" s="383">
        <v>0</v>
      </c>
      <c r="AM64" s="383">
        <v>0</v>
      </c>
      <c r="AN64" s="383">
        <v>0</v>
      </c>
      <c r="AO64" s="383">
        <v>0</v>
      </c>
      <c r="AP64" s="383">
        <v>0</v>
      </c>
      <c r="AQ64" s="383">
        <v>-1604582</v>
      </c>
      <c r="AR64" s="383">
        <v>0</v>
      </c>
      <c r="AS64" s="383">
        <v>0</v>
      </c>
      <c r="AT64" s="383">
        <v>0</v>
      </c>
      <c r="AU64" s="383">
        <v>0</v>
      </c>
      <c r="AV64" s="383">
        <v>0</v>
      </c>
    </row>
    <row r="65" spans="1:48">
      <c r="A65" s="388" t="s">
        <v>395</v>
      </c>
      <c r="B65" s="383">
        <v>-7800070</v>
      </c>
      <c r="C65" s="383">
        <v>0</v>
      </c>
      <c r="D65" s="383">
        <v>0</v>
      </c>
      <c r="E65" s="383">
        <v>-3618431</v>
      </c>
      <c r="F65" s="383">
        <v>0</v>
      </c>
      <c r="G65" s="383">
        <v>0</v>
      </c>
      <c r="H65" s="383">
        <v>0</v>
      </c>
      <c r="I65" s="383">
        <v>0</v>
      </c>
      <c r="J65" s="383">
        <v>0</v>
      </c>
      <c r="K65" s="383">
        <v>0</v>
      </c>
      <c r="L65" s="383">
        <v>0</v>
      </c>
      <c r="M65" s="383">
        <v>0</v>
      </c>
      <c r="N65" s="383">
        <v>0</v>
      </c>
      <c r="O65" s="383">
        <v>0</v>
      </c>
      <c r="P65" s="383">
        <v>0</v>
      </c>
      <c r="Q65" s="383">
        <v>0</v>
      </c>
      <c r="R65" s="383">
        <v>0</v>
      </c>
      <c r="S65" s="383">
        <v>0</v>
      </c>
      <c r="T65" s="383">
        <v>0</v>
      </c>
      <c r="U65" s="383">
        <v>0</v>
      </c>
      <c r="V65" s="383">
        <v>0</v>
      </c>
      <c r="W65" s="383">
        <v>0</v>
      </c>
      <c r="X65" s="383">
        <v>0</v>
      </c>
      <c r="Y65" s="383">
        <v>0</v>
      </c>
      <c r="Z65" s="383">
        <v>0</v>
      </c>
      <c r="AA65" s="383">
        <v>0</v>
      </c>
      <c r="AB65" s="383">
        <v>0</v>
      </c>
      <c r="AC65" s="383">
        <v>0</v>
      </c>
      <c r="AD65" s="383">
        <v>0</v>
      </c>
      <c r="AE65" s="383">
        <v>0</v>
      </c>
      <c r="AF65" s="383">
        <v>0</v>
      </c>
      <c r="AG65" s="383">
        <v>0</v>
      </c>
      <c r="AH65" s="383">
        <v>0</v>
      </c>
      <c r="AI65" s="383">
        <v>-802670</v>
      </c>
      <c r="AJ65" s="383">
        <v>0</v>
      </c>
      <c r="AK65" s="383">
        <v>-6733</v>
      </c>
      <c r="AL65" s="383">
        <v>-626604</v>
      </c>
      <c r="AM65" s="383">
        <v>0</v>
      </c>
      <c r="AN65" s="383">
        <v>0</v>
      </c>
      <c r="AO65" s="383">
        <v>-1476550</v>
      </c>
      <c r="AP65" s="383">
        <v>0</v>
      </c>
      <c r="AQ65" s="383">
        <v>-1025060</v>
      </c>
      <c r="AR65" s="383">
        <v>0</v>
      </c>
      <c r="AS65" s="383">
        <v>-244022</v>
      </c>
      <c r="AT65" s="383">
        <v>0</v>
      </c>
      <c r="AU65" s="383">
        <v>0</v>
      </c>
      <c r="AV65" s="383">
        <v>0</v>
      </c>
    </row>
    <row r="66" spans="1:48">
      <c r="A66" s="23" t="s">
        <v>1044</v>
      </c>
      <c r="B66" s="383">
        <v>-901496</v>
      </c>
      <c r="C66" s="383">
        <v>0</v>
      </c>
      <c r="D66" s="383">
        <v>0</v>
      </c>
      <c r="E66" s="383">
        <v>0</v>
      </c>
      <c r="F66" s="383">
        <v>0</v>
      </c>
      <c r="G66" s="383">
        <v>0</v>
      </c>
      <c r="H66" s="383">
        <v>0</v>
      </c>
      <c r="I66" s="383">
        <v>0</v>
      </c>
      <c r="J66" s="383">
        <v>0</v>
      </c>
      <c r="K66" s="383">
        <v>0</v>
      </c>
      <c r="L66" s="383">
        <v>0</v>
      </c>
      <c r="M66" s="383">
        <v>0</v>
      </c>
      <c r="N66" s="383">
        <v>0</v>
      </c>
      <c r="O66" s="383">
        <v>0</v>
      </c>
      <c r="P66" s="383">
        <v>0</v>
      </c>
      <c r="Q66" s="383">
        <v>0</v>
      </c>
      <c r="R66" s="383">
        <v>0</v>
      </c>
      <c r="S66" s="383">
        <v>0</v>
      </c>
      <c r="T66" s="383">
        <v>0</v>
      </c>
      <c r="U66" s="383">
        <v>0</v>
      </c>
      <c r="V66" s="383">
        <v>0</v>
      </c>
      <c r="W66" s="383">
        <v>0</v>
      </c>
      <c r="X66" s="383">
        <v>0</v>
      </c>
      <c r="Y66" s="383">
        <v>0</v>
      </c>
      <c r="Z66" s="383">
        <v>0</v>
      </c>
      <c r="AA66" s="383">
        <v>0</v>
      </c>
      <c r="AB66" s="383">
        <v>0</v>
      </c>
      <c r="AC66" s="383">
        <v>0</v>
      </c>
      <c r="AD66" s="383">
        <v>0</v>
      </c>
      <c r="AE66" s="383">
        <v>0</v>
      </c>
      <c r="AF66" s="383">
        <v>0</v>
      </c>
      <c r="AG66" s="383">
        <v>0</v>
      </c>
      <c r="AH66" s="383">
        <v>0</v>
      </c>
      <c r="AI66" s="383">
        <v>0</v>
      </c>
      <c r="AJ66" s="383">
        <v>0</v>
      </c>
      <c r="AK66" s="383">
        <v>0</v>
      </c>
      <c r="AL66" s="383">
        <v>0</v>
      </c>
      <c r="AM66" s="383">
        <v>0</v>
      </c>
      <c r="AN66" s="383">
        <v>0</v>
      </c>
      <c r="AO66" s="383">
        <v>-901496</v>
      </c>
      <c r="AP66" s="383">
        <v>0</v>
      </c>
      <c r="AQ66" s="383">
        <v>0</v>
      </c>
      <c r="AR66" s="383">
        <v>0</v>
      </c>
      <c r="AS66" s="383">
        <v>0</v>
      </c>
      <c r="AT66" s="383">
        <v>0</v>
      </c>
      <c r="AU66" s="383">
        <v>0</v>
      </c>
      <c r="AV66" s="383">
        <v>0</v>
      </c>
    </row>
    <row r="67" spans="1:48">
      <c r="A67" s="23" t="s">
        <v>1013</v>
      </c>
      <c r="B67" s="383">
        <v>315527</v>
      </c>
      <c r="C67" s="383">
        <v>0</v>
      </c>
      <c r="D67" s="383">
        <v>0</v>
      </c>
      <c r="E67" s="383">
        <v>0</v>
      </c>
      <c r="F67" s="383">
        <v>0</v>
      </c>
      <c r="G67" s="383">
        <v>0</v>
      </c>
      <c r="H67" s="383">
        <v>0</v>
      </c>
      <c r="I67" s="383">
        <v>0</v>
      </c>
      <c r="J67" s="383">
        <v>0</v>
      </c>
      <c r="K67" s="383">
        <v>0</v>
      </c>
      <c r="L67" s="383">
        <v>0</v>
      </c>
      <c r="M67" s="383">
        <v>0</v>
      </c>
      <c r="N67" s="383">
        <v>0</v>
      </c>
      <c r="O67" s="383">
        <v>0</v>
      </c>
      <c r="P67" s="383">
        <v>0</v>
      </c>
      <c r="Q67" s="383">
        <v>0</v>
      </c>
      <c r="R67" s="383">
        <v>0</v>
      </c>
      <c r="S67" s="383">
        <v>0</v>
      </c>
      <c r="T67" s="383">
        <v>0</v>
      </c>
      <c r="U67" s="383">
        <v>0</v>
      </c>
      <c r="V67" s="383">
        <v>0</v>
      </c>
      <c r="W67" s="383">
        <v>0</v>
      </c>
      <c r="X67" s="383">
        <v>0</v>
      </c>
      <c r="Y67" s="383">
        <v>0</v>
      </c>
      <c r="Z67" s="383">
        <v>0</v>
      </c>
      <c r="AA67" s="383">
        <v>0</v>
      </c>
      <c r="AB67" s="383">
        <v>0</v>
      </c>
      <c r="AC67" s="383">
        <v>0</v>
      </c>
      <c r="AD67" s="383">
        <v>0</v>
      </c>
      <c r="AE67" s="383">
        <v>0</v>
      </c>
      <c r="AF67" s="383">
        <v>0</v>
      </c>
      <c r="AG67" s="383">
        <v>0</v>
      </c>
      <c r="AH67" s="383">
        <v>0</v>
      </c>
      <c r="AI67" s="383">
        <v>0</v>
      </c>
      <c r="AJ67" s="383">
        <v>0</v>
      </c>
      <c r="AK67" s="383">
        <v>0</v>
      </c>
      <c r="AL67" s="383">
        <v>0</v>
      </c>
      <c r="AM67" s="383">
        <v>0</v>
      </c>
      <c r="AN67" s="383">
        <v>0</v>
      </c>
      <c r="AO67" s="383">
        <v>315527</v>
      </c>
      <c r="AP67" s="383">
        <v>0</v>
      </c>
      <c r="AQ67" s="383">
        <v>0</v>
      </c>
      <c r="AR67" s="383">
        <v>0</v>
      </c>
      <c r="AS67" s="383">
        <v>0</v>
      </c>
      <c r="AT67" s="383">
        <v>0</v>
      </c>
      <c r="AU67" s="383">
        <v>0</v>
      </c>
      <c r="AV67" s="383">
        <v>0</v>
      </c>
    </row>
    <row r="68" spans="1:48">
      <c r="A68" s="388" t="s">
        <v>397</v>
      </c>
      <c r="B68" s="383">
        <v>10099286</v>
      </c>
      <c r="C68" s="383">
        <v>10099286</v>
      </c>
      <c r="D68" s="383">
        <v>0</v>
      </c>
      <c r="E68" s="383">
        <v>0</v>
      </c>
      <c r="F68" s="383">
        <v>0</v>
      </c>
      <c r="G68" s="383">
        <v>0</v>
      </c>
      <c r="H68" s="383">
        <v>0</v>
      </c>
      <c r="I68" s="383">
        <v>0</v>
      </c>
      <c r="J68" s="383">
        <v>0</v>
      </c>
      <c r="K68" s="383">
        <v>0</v>
      </c>
      <c r="L68" s="383">
        <v>0</v>
      </c>
      <c r="M68" s="383">
        <v>0</v>
      </c>
      <c r="N68" s="383">
        <v>0</v>
      </c>
      <c r="O68" s="383">
        <v>0</v>
      </c>
      <c r="P68" s="383">
        <v>0</v>
      </c>
      <c r="Q68" s="383">
        <v>0</v>
      </c>
      <c r="R68" s="383">
        <v>0</v>
      </c>
      <c r="S68" s="383">
        <v>0</v>
      </c>
      <c r="T68" s="383">
        <v>0</v>
      </c>
      <c r="U68" s="383">
        <v>0</v>
      </c>
      <c r="V68" s="383">
        <v>0</v>
      </c>
      <c r="W68" s="383">
        <v>0</v>
      </c>
      <c r="X68" s="383">
        <v>0</v>
      </c>
      <c r="Y68" s="383">
        <v>0</v>
      </c>
      <c r="Z68" s="383">
        <v>0</v>
      </c>
      <c r="AA68" s="383">
        <v>0</v>
      </c>
      <c r="AB68" s="383">
        <v>0</v>
      </c>
      <c r="AC68" s="383">
        <v>0</v>
      </c>
      <c r="AD68" s="383">
        <v>0</v>
      </c>
      <c r="AE68" s="383">
        <v>0</v>
      </c>
      <c r="AF68" s="383">
        <v>0</v>
      </c>
      <c r="AG68" s="383">
        <v>0</v>
      </c>
      <c r="AH68" s="383">
        <v>0</v>
      </c>
      <c r="AI68" s="383">
        <v>0</v>
      </c>
      <c r="AJ68" s="383">
        <v>0</v>
      </c>
      <c r="AK68" s="383">
        <v>0</v>
      </c>
      <c r="AL68" s="383">
        <v>0</v>
      </c>
      <c r="AM68" s="383">
        <v>0</v>
      </c>
      <c r="AN68" s="383">
        <v>0</v>
      </c>
      <c r="AO68" s="383">
        <v>0</v>
      </c>
      <c r="AP68" s="383">
        <v>0</v>
      </c>
      <c r="AQ68" s="383">
        <v>0</v>
      </c>
      <c r="AR68" s="383">
        <v>0</v>
      </c>
      <c r="AS68" s="383">
        <v>0</v>
      </c>
      <c r="AT68" s="383">
        <v>0</v>
      </c>
      <c r="AU68" s="383">
        <v>0</v>
      </c>
      <c r="AV68" s="383">
        <v>0</v>
      </c>
    </row>
    <row r="69" spans="1:48">
      <c r="A69" s="388" t="s">
        <v>398</v>
      </c>
      <c r="B69" s="383">
        <v>1166272</v>
      </c>
      <c r="C69" s="383">
        <v>1166272</v>
      </c>
      <c r="D69" s="383">
        <v>0</v>
      </c>
      <c r="E69" s="383">
        <v>0</v>
      </c>
      <c r="F69" s="383">
        <v>0</v>
      </c>
      <c r="G69" s="383">
        <v>0</v>
      </c>
      <c r="H69" s="383">
        <v>0</v>
      </c>
      <c r="I69" s="383">
        <v>0</v>
      </c>
      <c r="J69" s="383">
        <v>0</v>
      </c>
      <c r="K69" s="383">
        <v>0</v>
      </c>
      <c r="L69" s="383">
        <v>0</v>
      </c>
      <c r="M69" s="383">
        <v>0</v>
      </c>
      <c r="N69" s="383">
        <v>0</v>
      </c>
      <c r="O69" s="383">
        <v>0</v>
      </c>
      <c r="P69" s="383">
        <v>0</v>
      </c>
      <c r="Q69" s="383">
        <v>0</v>
      </c>
      <c r="R69" s="383">
        <v>0</v>
      </c>
      <c r="S69" s="383">
        <v>0</v>
      </c>
      <c r="T69" s="383">
        <v>0</v>
      </c>
      <c r="U69" s="383">
        <v>0</v>
      </c>
      <c r="V69" s="383">
        <v>0</v>
      </c>
      <c r="W69" s="383">
        <v>0</v>
      </c>
      <c r="X69" s="383">
        <v>0</v>
      </c>
      <c r="Y69" s="383">
        <v>0</v>
      </c>
      <c r="Z69" s="383">
        <v>0</v>
      </c>
      <c r="AA69" s="383">
        <v>0</v>
      </c>
      <c r="AB69" s="383">
        <v>0</v>
      </c>
      <c r="AC69" s="383">
        <v>0</v>
      </c>
      <c r="AD69" s="383">
        <v>0</v>
      </c>
      <c r="AE69" s="383">
        <v>0</v>
      </c>
      <c r="AF69" s="383">
        <v>0</v>
      </c>
      <c r="AG69" s="383">
        <v>0</v>
      </c>
      <c r="AH69" s="383">
        <v>0</v>
      </c>
      <c r="AI69" s="383">
        <v>0</v>
      </c>
      <c r="AJ69" s="383">
        <v>0</v>
      </c>
      <c r="AK69" s="383">
        <v>0</v>
      </c>
      <c r="AL69" s="383">
        <v>0</v>
      </c>
      <c r="AM69" s="383">
        <v>0</v>
      </c>
      <c r="AN69" s="383">
        <v>0</v>
      </c>
      <c r="AO69" s="383">
        <v>0</v>
      </c>
      <c r="AP69" s="383">
        <v>0</v>
      </c>
      <c r="AQ69" s="383">
        <v>0</v>
      </c>
      <c r="AR69" s="383">
        <v>0</v>
      </c>
      <c r="AS69" s="383">
        <v>0</v>
      </c>
      <c r="AT69" s="383">
        <v>0</v>
      </c>
      <c r="AU69" s="383">
        <v>0</v>
      </c>
      <c r="AV69" s="383">
        <v>0</v>
      </c>
    </row>
    <row r="70" spans="1:48">
      <c r="A70" s="388" t="s">
        <v>399</v>
      </c>
      <c r="B70" s="383">
        <v>15598214</v>
      </c>
      <c r="C70" s="383">
        <v>15598214</v>
      </c>
      <c r="D70" s="383">
        <v>0</v>
      </c>
      <c r="E70" s="383">
        <v>0</v>
      </c>
      <c r="F70" s="383">
        <v>0</v>
      </c>
      <c r="G70" s="383">
        <v>0</v>
      </c>
      <c r="H70" s="383">
        <v>0</v>
      </c>
      <c r="I70" s="383">
        <v>0</v>
      </c>
      <c r="J70" s="383">
        <v>0</v>
      </c>
      <c r="K70" s="383">
        <v>0</v>
      </c>
      <c r="L70" s="383">
        <v>0</v>
      </c>
      <c r="M70" s="383">
        <v>0</v>
      </c>
      <c r="N70" s="383">
        <v>0</v>
      </c>
      <c r="O70" s="383">
        <v>0</v>
      </c>
      <c r="P70" s="383">
        <v>0</v>
      </c>
      <c r="Q70" s="383">
        <v>0</v>
      </c>
      <c r="R70" s="383">
        <v>0</v>
      </c>
      <c r="S70" s="383">
        <v>0</v>
      </c>
      <c r="T70" s="383">
        <v>0</v>
      </c>
      <c r="U70" s="383">
        <v>0</v>
      </c>
      <c r="V70" s="383">
        <v>0</v>
      </c>
      <c r="W70" s="383">
        <v>0</v>
      </c>
      <c r="X70" s="383">
        <v>0</v>
      </c>
      <c r="Y70" s="383">
        <v>0</v>
      </c>
      <c r="Z70" s="383">
        <v>0</v>
      </c>
      <c r="AA70" s="383">
        <v>0</v>
      </c>
      <c r="AB70" s="383">
        <v>0</v>
      </c>
      <c r="AC70" s="383">
        <v>0</v>
      </c>
      <c r="AD70" s="383">
        <v>0</v>
      </c>
      <c r="AE70" s="383">
        <v>0</v>
      </c>
      <c r="AF70" s="383">
        <v>0</v>
      </c>
      <c r="AG70" s="383">
        <v>0</v>
      </c>
      <c r="AH70" s="383">
        <v>0</v>
      </c>
      <c r="AI70" s="383">
        <v>0</v>
      </c>
      <c r="AJ70" s="383">
        <v>0</v>
      </c>
      <c r="AK70" s="383">
        <v>0</v>
      </c>
      <c r="AL70" s="383">
        <v>0</v>
      </c>
      <c r="AM70" s="383">
        <v>0</v>
      </c>
      <c r="AN70" s="383">
        <v>0</v>
      </c>
      <c r="AO70" s="383">
        <v>0</v>
      </c>
      <c r="AP70" s="383">
        <v>0</v>
      </c>
      <c r="AQ70" s="383">
        <v>0</v>
      </c>
      <c r="AR70" s="383">
        <v>0</v>
      </c>
      <c r="AS70" s="383">
        <v>0</v>
      </c>
      <c r="AT70" s="383">
        <v>0</v>
      </c>
      <c r="AU70" s="383">
        <v>0</v>
      </c>
      <c r="AV70" s="383">
        <v>0</v>
      </c>
    </row>
    <row r="71" spans="1:48">
      <c r="A71" s="388" t="s">
        <v>400</v>
      </c>
      <c r="B71" s="383">
        <v>35468612</v>
      </c>
      <c r="C71" s="383">
        <v>35468612</v>
      </c>
      <c r="D71" s="383">
        <v>0</v>
      </c>
      <c r="E71" s="383">
        <v>0</v>
      </c>
      <c r="F71" s="383">
        <v>0</v>
      </c>
      <c r="G71" s="383">
        <v>0</v>
      </c>
      <c r="H71" s="383">
        <v>0</v>
      </c>
      <c r="I71" s="383">
        <v>0</v>
      </c>
      <c r="J71" s="383">
        <v>0</v>
      </c>
      <c r="K71" s="383">
        <v>0</v>
      </c>
      <c r="L71" s="383">
        <v>0</v>
      </c>
      <c r="M71" s="383">
        <v>0</v>
      </c>
      <c r="N71" s="383">
        <v>0</v>
      </c>
      <c r="O71" s="383">
        <v>0</v>
      </c>
      <c r="P71" s="383">
        <v>0</v>
      </c>
      <c r="Q71" s="383">
        <v>0</v>
      </c>
      <c r="R71" s="383">
        <v>0</v>
      </c>
      <c r="S71" s="383">
        <v>0</v>
      </c>
      <c r="T71" s="383">
        <v>0</v>
      </c>
      <c r="U71" s="383">
        <v>0</v>
      </c>
      <c r="V71" s="383">
        <v>0</v>
      </c>
      <c r="W71" s="383">
        <v>0</v>
      </c>
      <c r="X71" s="383">
        <v>0</v>
      </c>
      <c r="Y71" s="383">
        <v>0</v>
      </c>
      <c r="Z71" s="383">
        <v>0</v>
      </c>
      <c r="AA71" s="383">
        <v>0</v>
      </c>
      <c r="AB71" s="383">
        <v>0</v>
      </c>
      <c r="AC71" s="383">
        <v>0</v>
      </c>
      <c r="AD71" s="383">
        <v>0</v>
      </c>
      <c r="AE71" s="383">
        <v>0</v>
      </c>
      <c r="AF71" s="383">
        <v>0</v>
      </c>
      <c r="AG71" s="383">
        <v>0</v>
      </c>
      <c r="AH71" s="383">
        <v>0</v>
      </c>
      <c r="AI71" s="383">
        <v>0</v>
      </c>
      <c r="AJ71" s="383">
        <v>0</v>
      </c>
      <c r="AK71" s="383">
        <v>0</v>
      </c>
      <c r="AL71" s="383">
        <v>0</v>
      </c>
      <c r="AM71" s="383">
        <v>0</v>
      </c>
      <c r="AN71" s="383">
        <v>0</v>
      </c>
      <c r="AO71" s="383">
        <v>0</v>
      </c>
      <c r="AP71" s="383">
        <v>0</v>
      </c>
      <c r="AQ71" s="383">
        <v>0</v>
      </c>
      <c r="AR71" s="383">
        <v>0</v>
      </c>
      <c r="AS71" s="383">
        <v>0</v>
      </c>
      <c r="AT71" s="383">
        <v>0</v>
      </c>
      <c r="AU71" s="383">
        <v>0</v>
      </c>
      <c r="AV71" s="383">
        <v>0</v>
      </c>
    </row>
    <row r="72" spans="1:48">
      <c r="A72" s="23" t="s">
        <v>1045</v>
      </c>
      <c r="B72" s="383">
        <v>-408195</v>
      </c>
      <c r="C72" s="383">
        <v>-408195</v>
      </c>
      <c r="D72" s="383">
        <v>0</v>
      </c>
      <c r="E72" s="383">
        <v>0</v>
      </c>
      <c r="F72" s="383">
        <v>0</v>
      </c>
      <c r="G72" s="383">
        <v>0</v>
      </c>
      <c r="H72" s="383">
        <v>0</v>
      </c>
      <c r="I72" s="383">
        <v>0</v>
      </c>
      <c r="J72" s="383">
        <v>0</v>
      </c>
      <c r="K72" s="383">
        <v>0</v>
      </c>
      <c r="L72" s="383">
        <v>0</v>
      </c>
      <c r="M72" s="383">
        <v>0</v>
      </c>
      <c r="N72" s="383">
        <v>0</v>
      </c>
      <c r="O72" s="383">
        <v>0</v>
      </c>
      <c r="P72" s="383">
        <v>0</v>
      </c>
      <c r="Q72" s="383">
        <v>0</v>
      </c>
      <c r="R72" s="383">
        <v>0</v>
      </c>
      <c r="S72" s="383">
        <v>0</v>
      </c>
      <c r="T72" s="383">
        <v>0</v>
      </c>
      <c r="U72" s="383">
        <v>0</v>
      </c>
      <c r="V72" s="383">
        <v>0</v>
      </c>
      <c r="W72" s="383">
        <v>0</v>
      </c>
      <c r="X72" s="383">
        <v>0</v>
      </c>
      <c r="Y72" s="383">
        <v>0</v>
      </c>
      <c r="Z72" s="383">
        <v>0</v>
      </c>
      <c r="AA72" s="383">
        <v>0</v>
      </c>
      <c r="AB72" s="383">
        <v>0</v>
      </c>
      <c r="AC72" s="383">
        <v>0</v>
      </c>
      <c r="AD72" s="383">
        <v>0</v>
      </c>
      <c r="AE72" s="383">
        <v>0</v>
      </c>
      <c r="AF72" s="383">
        <v>0</v>
      </c>
      <c r="AG72" s="383">
        <v>0</v>
      </c>
      <c r="AH72" s="383">
        <v>0</v>
      </c>
      <c r="AI72" s="383">
        <v>0</v>
      </c>
      <c r="AJ72" s="383">
        <v>0</v>
      </c>
      <c r="AK72" s="383">
        <v>0</v>
      </c>
      <c r="AL72" s="383">
        <v>0</v>
      </c>
      <c r="AM72" s="383">
        <v>0</v>
      </c>
      <c r="AN72" s="383">
        <v>0</v>
      </c>
      <c r="AO72" s="383">
        <v>0</v>
      </c>
      <c r="AP72" s="383">
        <v>0</v>
      </c>
      <c r="AQ72" s="383">
        <v>0</v>
      </c>
      <c r="AR72" s="383">
        <v>0</v>
      </c>
      <c r="AS72" s="383">
        <v>0</v>
      </c>
      <c r="AT72" s="383">
        <v>0</v>
      </c>
      <c r="AU72" s="383">
        <v>0</v>
      </c>
      <c r="AV72" s="383">
        <v>0</v>
      </c>
    </row>
    <row r="73" spans="1:48">
      <c r="A73" s="384" t="s">
        <v>698</v>
      </c>
      <c r="B73" s="385">
        <f t="shared" ref="B73:AV73" si="0">SUM(B3:B58)*$B$1+SUM(B60:B72)</f>
        <v>-1469040268.6800001</v>
      </c>
      <c r="C73" s="385">
        <f t="shared" si="0"/>
        <v>353265550.55500001</v>
      </c>
      <c r="D73" s="385">
        <f t="shared" si="0"/>
        <v>-29747508.759999998</v>
      </c>
      <c r="E73" s="385">
        <f t="shared" si="0"/>
        <v>12336659.725</v>
      </c>
      <c r="F73" s="385">
        <f t="shared" si="0"/>
        <v>-97654979.484999999</v>
      </c>
      <c r="G73" s="385">
        <f t="shared" si="0"/>
        <v>-51393165.810000002</v>
      </c>
      <c r="H73" s="385">
        <f t="shared" si="0"/>
        <v>0</v>
      </c>
      <c r="I73" s="385">
        <f t="shared" si="0"/>
        <v>-26911289.035</v>
      </c>
      <c r="J73" s="385">
        <f t="shared" si="0"/>
        <v>-733613.13500000001</v>
      </c>
      <c r="K73" s="385">
        <f t="shared" si="0"/>
        <v>0</v>
      </c>
      <c r="L73" s="385">
        <f t="shared" si="0"/>
        <v>-3935.7950000000001</v>
      </c>
      <c r="M73" s="385">
        <f t="shared" si="0"/>
        <v>-897002.83</v>
      </c>
      <c r="N73" s="385">
        <f t="shared" si="0"/>
        <v>1775.36</v>
      </c>
      <c r="O73" s="385">
        <f t="shared" si="0"/>
        <v>46543.34</v>
      </c>
      <c r="P73" s="385">
        <f t="shared" si="0"/>
        <v>0</v>
      </c>
      <c r="Q73" s="385">
        <f t="shared" si="0"/>
        <v>-141279.09</v>
      </c>
      <c r="R73" s="385">
        <f t="shared" si="0"/>
        <v>11005850.475</v>
      </c>
      <c r="S73" s="385">
        <f t="shared" si="0"/>
        <v>118418.41</v>
      </c>
      <c r="T73" s="385">
        <f t="shared" si="0"/>
        <v>-30649193.445</v>
      </c>
      <c r="U73" s="385">
        <f t="shared" si="0"/>
        <v>-1602228.4550000001</v>
      </c>
      <c r="V73" s="385">
        <f t="shared" si="0"/>
        <v>-674.88499999999999</v>
      </c>
      <c r="W73" s="385">
        <f t="shared" si="0"/>
        <v>-2951.0250000000001</v>
      </c>
      <c r="X73" s="385">
        <f t="shared" si="0"/>
        <v>-8052550.0649999995</v>
      </c>
      <c r="Y73" s="385">
        <f t="shared" si="0"/>
        <v>-871667.45</v>
      </c>
      <c r="Z73" s="385">
        <f t="shared" si="0"/>
        <v>-64470415.375</v>
      </c>
      <c r="AA73" s="385">
        <f t="shared" si="0"/>
        <v>-7766922.5999999996</v>
      </c>
      <c r="AB73" s="385">
        <f t="shared" si="0"/>
        <v>-0.73</v>
      </c>
      <c r="AC73" s="385">
        <f t="shared" si="0"/>
        <v>2752982.2050000001</v>
      </c>
      <c r="AD73" s="385">
        <f t="shared" si="0"/>
        <v>8004848.9049999993</v>
      </c>
      <c r="AE73" s="385">
        <f t="shared" si="0"/>
        <v>2000241.9749999999</v>
      </c>
      <c r="AF73" s="385">
        <f t="shared" si="0"/>
        <v>0</v>
      </c>
      <c r="AG73" s="385">
        <f t="shared" si="0"/>
        <v>0</v>
      </c>
      <c r="AH73" s="385">
        <f t="shared" si="0"/>
        <v>0</v>
      </c>
      <c r="AI73" s="385">
        <f t="shared" si="0"/>
        <v>-76912475.480000004</v>
      </c>
      <c r="AJ73" s="385">
        <f t="shared" si="0"/>
        <v>0.36499999999999999</v>
      </c>
      <c r="AK73" s="385">
        <f t="shared" si="0"/>
        <v>-15903694.664999999</v>
      </c>
      <c r="AL73" s="385">
        <f t="shared" si="0"/>
        <v>-77988859.149999991</v>
      </c>
      <c r="AM73" s="385">
        <f t="shared" si="0"/>
        <v>274901.57500000001</v>
      </c>
      <c r="AN73" s="385">
        <f t="shared" si="0"/>
        <v>-37452253.609999999</v>
      </c>
      <c r="AO73" s="385">
        <f t="shared" si="0"/>
        <v>4634663.2450000001</v>
      </c>
      <c r="AP73" s="385">
        <f t="shared" si="0"/>
        <v>-68028633.204999998</v>
      </c>
      <c r="AQ73" s="385">
        <f t="shared" si="0"/>
        <v>-92795289.344999999</v>
      </c>
      <c r="AR73" s="385">
        <f t="shared" si="0"/>
        <v>-638902.93499999994</v>
      </c>
      <c r="AS73" s="385">
        <f t="shared" si="0"/>
        <v>-759405876.40999997</v>
      </c>
      <c r="AT73" s="385">
        <f t="shared" si="0"/>
        <v>-413076309.33999997</v>
      </c>
      <c r="AU73" s="385">
        <f t="shared" si="0"/>
        <v>-381032.70500000002</v>
      </c>
      <c r="AV73" s="385">
        <f t="shared" si="0"/>
        <v>0</v>
      </c>
    </row>
    <row r="74" spans="1:48">
      <c r="B74" s="383"/>
      <c r="C74" s="383"/>
      <c r="D74" s="383"/>
      <c r="E74" s="383"/>
      <c r="F74" s="383"/>
      <c r="G74" s="383"/>
      <c r="H74" s="383"/>
      <c r="I74" s="383"/>
      <c r="J74" s="383"/>
      <c r="K74" s="383"/>
      <c r="L74" s="383"/>
      <c r="M74" s="383"/>
      <c r="N74" s="383"/>
      <c r="O74" s="383"/>
      <c r="P74" s="383"/>
      <c r="Q74" s="383"/>
      <c r="R74" s="383"/>
      <c r="S74" s="383"/>
      <c r="T74" s="383"/>
      <c r="U74" s="383"/>
      <c r="V74" s="383"/>
      <c r="W74" s="383"/>
      <c r="X74" s="383"/>
      <c r="Y74" s="383"/>
      <c r="Z74" s="383"/>
      <c r="AA74" s="383"/>
      <c r="AB74" s="383"/>
      <c r="AC74" s="383"/>
      <c r="AD74" s="383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3"/>
    </row>
    <row r="75" spans="1:48">
      <c r="A75" s="386">
        <v>42277</v>
      </c>
      <c r="B75" s="383">
        <f>B73</f>
        <v>-1469040268.6800001</v>
      </c>
      <c r="C75" s="383">
        <f t="shared" ref="C75:AV75" si="1">C73</f>
        <v>353265550.55500001</v>
      </c>
      <c r="D75" s="383">
        <f t="shared" si="1"/>
        <v>-29747508.759999998</v>
      </c>
      <c r="E75" s="383">
        <f t="shared" si="1"/>
        <v>12336659.725</v>
      </c>
      <c r="F75" s="383">
        <f t="shared" si="1"/>
        <v>-97654979.484999999</v>
      </c>
      <c r="G75" s="383">
        <f t="shared" si="1"/>
        <v>-51393165.810000002</v>
      </c>
      <c r="H75" s="383">
        <f t="shared" si="1"/>
        <v>0</v>
      </c>
      <c r="I75" s="383">
        <f t="shared" si="1"/>
        <v>-26911289.035</v>
      </c>
      <c r="J75" s="383">
        <f t="shared" si="1"/>
        <v>-733613.13500000001</v>
      </c>
      <c r="K75" s="383">
        <f t="shared" si="1"/>
        <v>0</v>
      </c>
      <c r="L75" s="383">
        <f t="shared" si="1"/>
        <v>-3935.7950000000001</v>
      </c>
      <c r="M75" s="383">
        <f t="shared" si="1"/>
        <v>-897002.83</v>
      </c>
      <c r="N75" s="383">
        <f t="shared" si="1"/>
        <v>1775.36</v>
      </c>
      <c r="O75" s="383">
        <f t="shared" si="1"/>
        <v>46543.34</v>
      </c>
      <c r="P75" s="383">
        <f t="shared" si="1"/>
        <v>0</v>
      </c>
      <c r="Q75" s="383">
        <f t="shared" si="1"/>
        <v>-141279.09</v>
      </c>
      <c r="R75" s="383">
        <f t="shared" si="1"/>
        <v>11005850.475</v>
      </c>
      <c r="S75" s="383">
        <f t="shared" si="1"/>
        <v>118418.41</v>
      </c>
      <c r="T75" s="383">
        <f t="shared" si="1"/>
        <v>-30649193.445</v>
      </c>
      <c r="U75" s="383">
        <f t="shared" si="1"/>
        <v>-1602228.4550000001</v>
      </c>
      <c r="V75" s="383">
        <f t="shared" si="1"/>
        <v>-674.88499999999999</v>
      </c>
      <c r="W75" s="383">
        <f t="shared" si="1"/>
        <v>-2951.0250000000001</v>
      </c>
      <c r="X75" s="383">
        <f t="shared" si="1"/>
        <v>-8052550.0649999995</v>
      </c>
      <c r="Y75" s="383">
        <f t="shared" si="1"/>
        <v>-871667.45</v>
      </c>
      <c r="Z75" s="383">
        <f t="shared" si="1"/>
        <v>-64470415.375</v>
      </c>
      <c r="AA75" s="383">
        <f t="shared" si="1"/>
        <v>-7766922.5999999996</v>
      </c>
      <c r="AB75" s="383">
        <f t="shared" si="1"/>
        <v>-0.73</v>
      </c>
      <c r="AC75" s="383">
        <f t="shared" si="1"/>
        <v>2752982.2050000001</v>
      </c>
      <c r="AD75" s="383">
        <f t="shared" si="1"/>
        <v>8004848.9049999993</v>
      </c>
      <c r="AE75" s="383">
        <f t="shared" si="1"/>
        <v>2000241.9749999999</v>
      </c>
      <c r="AF75" s="383">
        <f t="shared" si="1"/>
        <v>0</v>
      </c>
      <c r="AG75" s="383">
        <f t="shared" si="1"/>
        <v>0</v>
      </c>
      <c r="AH75" s="383">
        <f t="shared" si="1"/>
        <v>0</v>
      </c>
      <c r="AI75" s="383">
        <f t="shared" si="1"/>
        <v>-76912475.480000004</v>
      </c>
      <c r="AJ75" s="383">
        <f t="shared" si="1"/>
        <v>0.36499999999999999</v>
      </c>
      <c r="AK75" s="383">
        <f t="shared" si="1"/>
        <v>-15903694.664999999</v>
      </c>
      <c r="AL75" s="383">
        <f t="shared" si="1"/>
        <v>-77988859.149999991</v>
      </c>
      <c r="AM75" s="383">
        <f t="shared" si="1"/>
        <v>274901.57500000001</v>
      </c>
      <c r="AN75" s="383">
        <f t="shared" si="1"/>
        <v>-37452253.609999999</v>
      </c>
      <c r="AO75" s="383">
        <f t="shared" si="1"/>
        <v>4634663.2450000001</v>
      </c>
      <c r="AP75" s="383">
        <f t="shared" si="1"/>
        <v>-68028633.204999998</v>
      </c>
      <c r="AQ75" s="383">
        <f t="shared" si="1"/>
        <v>-92795289.344999999</v>
      </c>
      <c r="AR75" s="383">
        <f t="shared" si="1"/>
        <v>-638902.93499999994</v>
      </c>
      <c r="AS75" s="383">
        <f t="shared" si="1"/>
        <v>-759405876.40999997</v>
      </c>
      <c r="AT75" s="383">
        <f t="shared" si="1"/>
        <v>-413076309.33999997</v>
      </c>
      <c r="AU75" s="383">
        <f t="shared" si="1"/>
        <v>-381032.70500000002</v>
      </c>
      <c r="AV75" s="383">
        <f t="shared" si="1"/>
        <v>0</v>
      </c>
    </row>
    <row r="76" spans="1:48">
      <c r="A76" s="386">
        <v>41912</v>
      </c>
      <c r="B76" s="383">
        <f>'9-2014'!B69</f>
        <v>-1324010356.24</v>
      </c>
      <c r="C76" s="383">
        <f>'9-2014'!C69</f>
        <v>267982783.71000001</v>
      </c>
      <c r="D76" s="383">
        <f>'9-2014'!D69</f>
        <v>-30894966.925000001</v>
      </c>
      <c r="E76" s="383">
        <f>'9-2014'!E69</f>
        <v>2799439.2600000002</v>
      </c>
      <c r="F76" s="383">
        <f>'9-2014'!F69</f>
        <v>-70829183.670000002</v>
      </c>
      <c r="G76" s="383">
        <f>'9-2014'!G69</f>
        <v>-51371085.5</v>
      </c>
      <c r="H76" s="383">
        <f>'9-2014'!H69</f>
        <v>0</v>
      </c>
      <c r="I76" s="383">
        <f>'9-2014'!I69</f>
        <v>-25107284.93</v>
      </c>
      <c r="J76" s="383">
        <f>'9-2014'!J69</f>
        <v>-615082.30499999993</v>
      </c>
      <c r="K76" s="383">
        <f>'9-2014'!K69</f>
        <v>0</v>
      </c>
      <c r="L76" s="383">
        <f>'9-2014'!L69</f>
        <v>-12739.96</v>
      </c>
      <c r="M76" s="383">
        <f>'9-2014'!M69</f>
        <v>-841769.20499999996</v>
      </c>
      <c r="N76" s="383">
        <f>'9-2014'!N69</f>
        <v>2012.9749999999999</v>
      </c>
      <c r="O76" s="383">
        <f>'9-2014'!O69</f>
        <v>101708.345</v>
      </c>
      <c r="P76" s="383">
        <f>'9-2014'!P69</f>
        <v>0</v>
      </c>
      <c r="Q76" s="383">
        <f>'9-2014'!Q69</f>
        <v>-151795.10500000001</v>
      </c>
      <c r="R76" s="383">
        <f>'9-2014'!R69</f>
        <v>9762892.9800000004</v>
      </c>
      <c r="S76" s="383">
        <f>'9-2014'!S69</f>
        <v>635101.09499999997</v>
      </c>
      <c r="T76" s="383">
        <f>'9-2014'!T69</f>
        <v>-28042966.059999999</v>
      </c>
      <c r="U76" s="383">
        <f>'9-2014'!U69</f>
        <v>-1707350.645</v>
      </c>
      <c r="V76" s="383">
        <f>'9-2014'!V69</f>
        <v>28284.215</v>
      </c>
      <c r="W76" s="383">
        <f>'9-2014'!W69</f>
        <v>54810.955000000002</v>
      </c>
      <c r="X76" s="383">
        <f>'9-2014'!X69</f>
        <v>-6902891.3149999995</v>
      </c>
      <c r="Y76" s="383">
        <f>'9-2014'!Y69</f>
        <v>0</v>
      </c>
      <c r="Z76" s="383">
        <f>'9-2014'!Z69</f>
        <v>-58655190.844999999</v>
      </c>
      <c r="AA76" s="383">
        <f>'9-2014'!AA69</f>
        <v>-7512308.8199999994</v>
      </c>
      <c r="AB76" s="383">
        <f>'9-2014'!AB69</f>
        <v>0</v>
      </c>
      <c r="AC76" s="383">
        <f>'9-2014'!AC69</f>
        <v>-104607.905</v>
      </c>
      <c r="AD76" s="383">
        <f>'9-2014'!AD69</f>
        <v>8903020.9149999991</v>
      </c>
      <c r="AE76" s="383">
        <f>'9-2014'!AE69</f>
        <v>0</v>
      </c>
      <c r="AF76" s="383">
        <f>'9-2014'!AF69</f>
        <v>0</v>
      </c>
      <c r="AG76" s="383">
        <f>'9-2014'!AG69</f>
        <v>0</v>
      </c>
      <c r="AH76" s="383">
        <f>'9-2014'!AH69</f>
        <v>-1.46</v>
      </c>
      <c r="AI76" s="383">
        <f>'9-2014'!AI69</f>
        <v>-67798344.980000004</v>
      </c>
      <c r="AJ76" s="383">
        <f>'9-2014'!AJ69</f>
        <v>0.36499999999999999</v>
      </c>
      <c r="AK76" s="383">
        <f>'9-2014'!AK69</f>
        <v>-16333903.299999999</v>
      </c>
      <c r="AL76" s="383">
        <f>'9-2014'!AL69</f>
        <v>-68905727.105000004</v>
      </c>
      <c r="AM76" s="383">
        <f>'9-2014'!AM69</f>
        <v>-0.73</v>
      </c>
      <c r="AN76" s="383">
        <f>'9-2014'!AN69</f>
        <v>-34831766.769999996</v>
      </c>
      <c r="AO76" s="383">
        <f>'9-2014'!AO69</f>
        <v>3987441.0949999997</v>
      </c>
      <c r="AP76" s="383">
        <f>'9-2014'!AP69</f>
        <v>-58829477.979999997</v>
      </c>
      <c r="AQ76" s="383">
        <f>'9-2014'!AQ69</f>
        <v>-78411320.234999999</v>
      </c>
      <c r="AR76" s="383">
        <f>'9-2014'!AR69</f>
        <v>-299555.5</v>
      </c>
      <c r="AS76" s="383">
        <f>'9-2014'!AS69</f>
        <v>-642520497.60000002</v>
      </c>
      <c r="AT76" s="383">
        <f>'9-2014'!AT69</f>
        <v>-367184719.18000001</v>
      </c>
      <c r="AU76" s="383">
        <f>'9-2014'!AU69</f>
        <v>-403314.12</v>
      </c>
      <c r="AV76" s="383">
        <f>'9-2014'!AV69</f>
        <v>0</v>
      </c>
    </row>
    <row r="77" spans="1:48">
      <c r="A77" s="319" t="s">
        <v>715</v>
      </c>
      <c r="B77" s="385">
        <f>B75-B76</f>
        <v>-145029912.44000006</v>
      </c>
      <c r="C77" s="385">
        <f t="shared" ref="C77:AV77" si="2">C75-C76</f>
        <v>85282766.844999999</v>
      </c>
      <c r="D77" s="385">
        <f t="shared" si="2"/>
        <v>1147458.1650000028</v>
      </c>
      <c r="E77" s="385">
        <f t="shared" si="2"/>
        <v>9537220.4649999999</v>
      </c>
      <c r="F77" s="385">
        <f t="shared" si="2"/>
        <v>-26825795.814999998</v>
      </c>
      <c r="G77" s="385">
        <f t="shared" si="2"/>
        <v>-22080.310000002384</v>
      </c>
      <c r="H77" s="385">
        <f t="shared" si="2"/>
        <v>0</v>
      </c>
      <c r="I77" s="385">
        <f t="shared" si="2"/>
        <v>-1804004.1050000004</v>
      </c>
      <c r="J77" s="385">
        <f t="shared" si="2"/>
        <v>-118530.83000000007</v>
      </c>
      <c r="K77" s="385">
        <f t="shared" si="2"/>
        <v>0</v>
      </c>
      <c r="L77" s="385">
        <f t="shared" si="2"/>
        <v>8804.1649999999991</v>
      </c>
      <c r="M77" s="385">
        <f t="shared" si="2"/>
        <v>-55233.625</v>
      </c>
      <c r="N77" s="385">
        <f t="shared" si="2"/>
        <v>-237.61500000000001</v>
      </c>
      <c r="O77" s="385">
        <f t="shared" si="2"/>
        <v>-55165.005000000005</v>
      </c>
      <c r="P77" s="385">
        <f t="shared" si="2"/>
        <v>0</v>
      </c>
      <c r="Q77" s="385">
        <f t="shared" si="2"/>
        <v>10516.015000000014</v>
      </c>
      <c r="R77" s="385">
        <f t="shared" si="2"/>
        <v>1242957.4949999992</v>
      </c>
      <c r="S77" s="385">
        <f t="shared" si="2"/>
        <v>-516682.68499999994</v>
      </c>
      <c r="T77" s="385">
        <f t="shared" si="2"/>
        <v>-2606227.3850000016</v>
      </c>
      <c r="U77" s="385">
        <f t="shared" si="2"/>
        <v>105122.18999999994</v>
      </c>
      <c r="V77" s="385">
        <f t="shared" si="2"/>
        <v>-28959.1</v>
      </c>
      <c r="W77" s="385">
        <f t="shared" si="2"/>
        <v>-57761.98</v>
      </c>
      <c r="X77" s="385">
        <f t="shared" si="2"/>
        <v>-1149658.75</v>
      </c>
      <c r="Y77" s="385">
        <f t="shared" si="2"/>
        <v>-871667.45</v>
      </c>
      <c r="Z77" s="385">
        <f t="shared" si="2"/>
        <v>-5815224.5300000012</v>
      </c>
      <c r="AA77" s="385">
        <f t="shared" si="2"/>
        <v>-254613.78000000026</v>
      </c>
      <c r="AB77" s="385">
        <f t="shared" si="2"/>
        <v>-0.73</v>
      </c>
      <c r="AC77" s="385">
        <f t="shared" si="2"/>
        <v>2857590.11</v>
      </c>
      <c r="AD77" s="385">
        <f t="shared" si="2"/>
        <v>-898172.00999999978</v>
      </c>
      <c r="AE77" s="385">
        <f t="shared" si="2"/>
        <v>2000241.9749999999</v>
      </c>
      <c r="AF77" s="385">
        <f t="shared" si="2"/>
        <v>0</v>
      </c>
      <c r="AG77" s="385">
        <f t="shared" si="2"/>
        <v>0</v>
      </c>
      <c r="AH77" s="385">
        <f t="shared" si="2"/>
        <v>1.46</v>
      </c>
      <c r="AI77" s="385">
        <f t="shared" si="2"/>
        <v>-9114130.5</v>
      </c>
      <c r="AJ77" s="385">
        <f t="shared" si="2"/>
        <v>0</v>
      </c>
      <c r="AK77" s="385">
        <f t="shared" si="2"/>
        <v>430208.63499999978</v>
      </c>
      <c r="AL77" s="385">
        <f t="shared" si="2"/>
        <v>-9083132.0449999869</v>
      </c>
      <c r="AM77" s="385">
        <f t="shared" si="2"/>
        <v>274902.30499999999</v>
      </c>
      <c r="AN77" s="385">
        <f t="shared" si="2"/>
        <v>-2620486.8400000036</v>
      </c>
      <c r="AO77" s="385">
        <f t="shared" si="2"/>
        <v>647222.15000000037</v>
      </c>
      <c r="AP77" s="385">
        <f t="shared" si="2"/>
        <v>-9199155.2250000015</v>
      </c>
      <c r="AQ77" s="385">
        <f t="shared" si="2"/>
        <v>-14383969.109999999</v>
      </c>
      <c r="AR77" s="385">
        <f t="shared" si="2"/>
        <v>-339347.43499999994</v>
      </c>
      <c r="AS77" s="385">
        <f t="shared" si="2"/>
        <v>-116885378.80999994</v>
      </c>
      <c r="AT77" s="385">
        <f t="shared" si="2"/>
        <v>-45891590.159999967</v>
      </c>
      <c r="AU77" s="385">
        <f t="shared" si="2"/>
        <v>22281.414999999979</v>
      </c>
      <c r="AV77" s="385">
        <f t="shared" si="2"/>
        <v>0</v>
      </c>
    </row>
    <row r="78" spans="1:48">
      <c r="A78" s="320"/>
      <c r="B78" s="383"/>
      <c r="C78" s="383"/>
      <c r="D78" s="383"/>
      <c r="E78" s="383"/>
      <c r="F78" s="383"/>
      <c r="G78" s="383"/>
      <c r="H78" s="383"/>
      <c r="I78" s="383"/>
      <c r="J78" s="383"/>
      <c r="K78" s="383"/>
      <c r="L78" s="383"/>
      <c r="M78" s="383"/>
      <c r="N78" s="383"/>
      <c r="O78" s="383"/>
      <c r="P78" s="383"/>
      <c r="Q78" s="383"/>
      <c r="R78" s="383"/>
      <c r="S78" s="383"/>
      <c r="T78" s="383"/>
      <c r="U78" s="383"/>
      <c r="V78" s="383"/>
      <c r="W78" s="383"/>
      <c r="X78" s="383"/>
      <c r="Y78" s="383"/>
      <c r="Z78" s="383"/>
      <c r="AA78" s="383"/>
      <c r="AB78" s="383"/>
      <c r="AC78" s="383"/>
      <c r="AD78" s="383"/>
      <c r="AE78" s="383"/>
      <c r="AF78" s="383"/>
      <c r="AG78" s="383"/>
      <c r="AH78" s="383"/>
      <c r="AI78" s="383"/>
      <c r="AJ78" s="383"/>
      <c r="AK78" s="383"/>
      <c r="AL78" s="383"/>
      <c r="AM78" s="383"/>
      <c r="AN78" s="383"/>
      <c r="AO78" s="383"/>
      <c r="AP78" s="383"/>
      <c r="AQ78" s="383"/>
      <c r="AR78" s="383"/>
      <c r="AS78" s="383"/>
      <c r="AT78" s="383"/>
      <c r="AU78" s="383"/>
      <c r="AV78" s="383"/>
    </row>
    <row r="79" spans="1:48">
      <c r="A79" s="386">
        <v>42277</v>
      </c>
      <c r="B79" s="383">
        <f>B63+B70+B71</f>
        <v>48306180</v>
      </c>
      <c r="C79" s="383">
        <f t="shared" ref="C79:AV79" si="3">C63+C70+C71</f>
        <v>48335456</v>
      </c>
      <c r="D79" s="383">
        <f t="shared" si="3"/>
        <v>0</v>
      </c>
      <c r="E79" s="383">
        <f t="shared" si="3"/>
        <v>0</v>
      </c>
      <c r="F79" s="383">
        <f t="shared" si="3"/>
        <v>0</v>
      </c>
      <c r="G79" s="383">
        <f t="shared" si="3"/>
        <v>0</v>
      </c>
      <c r="H79" s="383">
        <f t="shared" si="3"/>
        <v>0</v>
      </c>
      <c r="I79" s="383">
        <f t="shared" si="3"/>
        <v>0</v>
      </c>
      <c r="J79" s="383">
        <f t="shared" si="3"/>
        <v>0</v>
      </c>
      <c r="K79" s="383">
        <f t="shared" si="3"/>
        <v>0</v>
      </c>
      <c r="L79" s="383">
        <f t="shared" si="3"/>
        <v>0</v>
      </c>
      <c r="M79" s="383">
        <f t="shared" si="3"/>
        <v>0</v>
      </c>
      <c r="N79" s="383">
        <f t="shared" si="3"/>
        <v>0</v>
      </c>
      <c r="O79" s="383">
        <f t="shared" si="3"/>
        <v>0</v>
      </c>
      <c r="P79" s="383">
        <f t="shared" si="3"/>
        <v>0</v>
      </c>
      <c r="Q79" s="383">
        <f t="shared" si="3"/>
        <v>0</v>
      </c>
      <c r="R79" s="383">
        <f t="shared" si="3"/>
        <v>0</v>
      </c>
      <c r="S79" s="383">
        <f t="shared" si="3"/>
        <v>0</v>
      </c>
      <c r="T79" s="383">
        <f t="shared" si="3"/>
        <v>0</v>
      </c>
      <c r="U79" s="383">
        <f t="shared" si="3"/>
        <v>0</v>
      </c>
      <c r="V79" s="383">
        <f t="shared" si="3"/>
        <v>0</v>
      </c>
      <c r="W79" s="383">
        <f t="shared" si="3"/>
        <v>0</v>
      </c>
      <c r="X79" s="383">
        <f t="shared" si="3"/>
        <v>0</v>
      </c>
      <c r="Y79" s="383">
        <f t="shared" si="3"/>
        <v>0</v>
      </c>
      <c r="Z79" s="383">
        <f t="shared" si="3"/>
        <v>0</v>
      </c>
      <c r="AA79" s="383">
        <f t="shared" si="3"/>
        <v>0</v>
      </c>
      <c r="AB79" s="383">
        <f t="shared" si="3"/>
        <v>0</v>
      </c>
      <c r="AC79" s="383">
        <f t="shared" si="3"/>
        <v>0</v>
      </c>
      <c r="AD79" s="383">
        <f t="shared" si="3"/>
        <v>0</v>
      </c>
      <c r="AE79" s="383">
        <f t="shared" si="3"/>
        <v>0</v>
      </c>
      <c r="AF79" s="383">
        <f t="shared" si="3"/>
        <v>0</v>
      </c>
      <c r="AG79" s="383">
        <f t="shared" si="3"/>
        <v>0</v>
      </c>
      <c r="AH79" s="383">
        <f t="shared" si="3"/>
        <v>0</v>
      </c>
      <c r="AI79" s="383">
        <f t="shared" si="3"/>
        <v>0</v>
      </c>
      <c r="AJ79" s="383">
        <f t="shared" si="3"/>
        <v>0</v>
      </c>
      <c r="AK79" s="383">
        <f t="shared" si="3"/>
        <v>0</v>
      </c>
      <c r="AL79" s="383">
        <f t="shared" si="3"/>
        <v>0</v>
      </c>
      <c r="AM79" s="383">
        <f t="shared" si="3"/>
        <v>0</v>
      </c>
      <c r="AN79" s="383">
        <f t="shared" si="3"/>
        <v>0</v>
      </c>
      <c r="AO79" s="383">
        <f t="shared" si="3"/>
        <v>0</v>
      </c>
      <c r="AP79" s="383">
        <f t="shared" si="3"/>
        <v>0</v>
      </c>
      <c r="AQ79" s="383">
        <f t="shared" si="3"/>
        <v>0</v>
      </c>
      <c r="AR79" s="383">
        <f t="shared" si="3"/>
        <v>0</v>
      </c>
      <c r="AS79" s="383">
        <f t="shared" si="3"/>
        <v>0</v>
      </c>
      <c r="AT79" s="383">
        <f t="shared" si="3"/>
        <v>0</v>
      </c>
      <c r="AU79" s="383">
        <f t="shared" si="3"/>
        <v>-29276</v>
      </c>
      <c r="AV79" s="383">
        <f t="shared" si="3"/>
        <v>0</v>
      </c>
    </row>
    <row r="80" spans="1:48">
      <c r="A80" s="386">
        <v>41912</v>
      </c>
      <c r="B80" s="383">
        <f>'9-2014'!B73</f>
        <v>6245559</v>
      </c>
      <c r="C80" s="383">
        <f>'9-2014'!C73</f>
        <v>6297784</v>
      </c>
      <c r="D80" s="383">
        <f>'9-2014'!D73</f>
        <v>0</v>
      </c>
      <c r="E80" s="383">
        <f>'9-2014'!E73</f>
        <v>0</v>
      </c>
      <c r="F80" s="383">
        <f>'9-2014'!F73</f>
        <v>0</v>
      </c>
      <c r="G80" s="383">
        <f>'9-2014'!G73</f>
        <v>0</v>
      </c>
      <c r="H80" s="383">
        <f>'9-2014'!H73</f>
        <v>0</v>
      </c>
      <c r="I80" s="383">
        <f>'9-2014'!I73</f>
        <v>0</v>
      </c>
      <c r="J80" s="383">
        <f>'9-2014'!J73</f>
        <v>0</v>
      </c>
      <c r="K80" s="383">
        <f>'9-2014'!K73</f>
        <v>0</v>
      </c>
      <c r="L80" s="383">
        <f>'9-2014'!L73</f>
        <v>0</v>
      </c>
      <c r="M80" s="383">
        <f>'9-2014'!M73</f>
        <v>0</v>
      </c>
      <c r="N80" s="383">
        <f>'9-2014'!N73</f>
        <v>0</v>
      </c>
      <c r="O80" s="383">
        <f>'9-2014'!O73</f>
        <v>0</v>
      </c>
      <c r="P80" s="383">
        <f>'9-2014'!P73</f>
        <v>0</v>
      </c>
      <c r="Q80" s="383">
        <f>'9-2014'!Q73</f>
        <v>0</v>
      </c>
      <c r="R80" s="383">
        <f>'9-2014'!R73</f>
        <v>0</v>
      </c>
      <c r="S80" s="383">
        <f>'9-2014'!S73</f>
        <v>0</v>
      </c>
      <c r="T80" s="383">
        <f>'9-2014'!T73</f>
        <v>0</v>
      </c>
      <c r="U80" s="383">
        <f>'9-2014'!U73</f>
        <v>0</v>
      </c>
      <c r="V80" s="383">
        <f>'9-2014'!V73</f>
        <v>0</v>
      </c>
      <c r="W80" s="383">
        <f>'9-2014'!W73</f>
        <v>0</v>
      </c>
      <c r="X80" s="383">
        <f>'9-2014'!X73</f>
        <v>0</v>
      </c>
      <c r="Y80" s="383">
        <f>'9-2014'!Y73</f>
        <v>0</v>
      </c>
      <c r="Z80" s="383">
        <f>'9-2014'!Z73</f>
        <v>0</v>
      </c>
      <c r="AA80" s="383">
        <f>'9-2014'!AA73</f>
        <v>0</v>
      </c>
      <c r="AB80" s="383">
        <f>'9-2014'!AB73</f>
        <v>0</v>
      </c>
      <c r="AC80" s="383">
        <f>'9-2014'!AC73</f>
        <v>0</v>
      </c>
      <c r="AD80" s="383">
        <f>'9-2014'!AD73</f>
        <v>0</v>
      </c>
      <c r="AE80" s="383">
        <f>'9-2014'!AE73</f>
        <v>0</v>
      </c>
      <c r="AF80" s="383">
        <f>'9-2014'!AF73</f>
        <v>0</v>
      </c>
      <c r="AG80" s="383">
        <f>'9-2014'!AG73</f>
        <v>0</v>
      </c>
      <c r="AH80" s="383">
        <f>'9-2014'!AH73</f>
        <v>0</v>
      </c>
      <c r="AI80" s="383">
        <f>'9-2014'!AI73</f>
        <v>0</v>
      </c>
      <c r="AJ80" s="383">
        <f>'9-2014'!AJ73</f>
        <v>0</v>
      </c>
      <c r="AK80" s="383">
        <f>'9-2014'!AK73</f>
        <v>0</v>
      </c>
      <c r="AL80" s="383">
        <f>'9-2014'!AL73</f>
        <v>0</v>
      </c>
      <c r="AM80" s="383">
        <f>'9-2014'!AM73</f>
        <v>0</v>
      </c>
      <c r="AN80" s="383">
        <f>'9-2014'!AN73</f>
        <v>0</v>
      </c>
      <c r="AO80" s="383">
        <f>'9-2014'!AO73</f>
        <v>0</v>
      </c>
      <c r="AP80" s="383">
        <f>'9-2014'!AP73</f>
        <v>0</v>
      </c>
      <c r="AQ80" s="383">
        <f>'9-2014'!AQ73</f>
        <v>0</v>
      </c>
      <c r="AR80" s="383">
        <f>'9-2014'!AR73</f>
        <v>0</v>
      </c>
      <c r="AS80" s="383">
        <f>'9-2014'!AS73</f>
        <v>0</v>
      </c>
      <c r="AT80" s="383">
        <f>'9-2014'!AT73</f>
        <v>0</v>
      </c>
      <c r="AU80" s="383">
        <f>'9-2014'!AU73</f>
        <v>-52225</v>
      </c>
      <c r="AV80" s="383">
        <f>'9-2014'!AV73</f>
        <v>0</v>
      </c>
    </row>
    <row r="81" spans="1:48">
      <c r="A81" s="319" t="s">
        <v>708</v>
      </c>
      <c r="B81" s="385">
        <f>B79-B80</f>
        <v>42060621</v>
      </c>
      <c r="C81" s="385">
        <f t="shared" ref="C81:AV81" si="4">C79-C80</f>
        <v>42037672</v>
      </c>
      <c r="D81" s="385">
        <f t="shared" si="4"/>
        <v>0</v>
      </c>
      <c r="E81" s="385">
        <f t="shared" si="4"/>
        <v>0</v>
      </c>
      <c r="F81" s="385">
        <f t="shared" si="4"/>
        <v>0</v>
      </c>
      <c r="G81" s="385">
        <f t="shared" si="4"/>
        <v>0</v>
      </c>
      <c r="H81" s="385">
        <f t="shared" si="4"/>
        <v>0</v>
      </c>
      <c r="I81" s="385">
        <f t="shared" si="4"/>
        <v>0</v>
      </c>
      <c r="J81" s="385">
        <f t="shared" si="4"/>
        <v>0</v>
      </c>
      <c r="K81" s="385">
        <f t="shared" si="4"/>
        <v>0</v>
      </c>
      <c r="L81" s="385">
        <f t="shared" si="4"/>
        <v>0</v>
      </c>
      <c r="M81" s="385">
        <f t="shared" si="4"/>
        <v>0</v>
      </c>
      <c r="N81" s="385">
        <f t="shared" si="4"/>
        <v>0</v>
      </c>
      <c r="O81" s="385">
        <f t="shared" si="4"/>
        <v>0</v>
      </c>
      <c r="P81" s="385">
        <f t="shared" si="4"/>
        <v>0</v>
      </c>
      <c r="Q81" s="385">
        <f t="shared" si="4"/>
        <v>0</v>
      </c>
      <c r="R81" s="385">
        <f t="shared" si="4"/>
        <v>0</v>
      </c>
      <c r="S81" s="385">
        <f t="shared" si="4"/>
        <v>0</v>
      </c>
      <c r="T81" s="385">
        <f t="shared" si="4"/>
        <v>0</v>
      </c>
      <c r="U81" s="385">
        <f t="shared" si="4"/>
        <v>0</v>
      </c>
      <c r="V81" s="385">
        <f t="shared" si="4"/>
        <v>0</v>
      </c>
      <c r="W81" s="385">
        <f t="shared" si="4"/>
        <v>0</v>
      </c>
      <c r="X81" s="385">
        <f t="shared" si="4"/>
        <v>0</v>
      </c>
      <c r="Y81" s="385">
        <f t="shared" si="4"/>
        <v>0</v>
      </c>
      <c r="Z81" s="385">
        <f t="shared" si="4"/>
        <v>0</v>
      </c>
      <c r="AA81" s="385">
        <f t="shared" si="4"/>
        <v>0</v>
      </c>
      <c r="AB81" s="385">
        <f t="shared" si="4"/>
        <v>0</v>
      </c>
      <c r="AC81" s="385">
        <f t="shared" si="4"/>
        <v>0</v>
      </c>
      <c r="AD81" s="385">
        <f t="shared" si="4"/>
        <v>0</v>
      </c>
      <c r="AE81" s="385">
        <f t="shared" si="4"/>
        <v>0</v>
      </c>
      <c r="AF81" s="385">
        <f t="shared" si="4"/>
        <v>0</v>
      </c>
      <c r="AG81" s="385">
        <f t="shared" si="4"/>
        <v>0</v>
      </c>
      <c r="AH81" s="385">
        <f t="shared" si="4"/>
        <v>0</v>
      </c>
      <c r="AI81" s="385">
        <f t="shared" si="4"/>
        <v>0</v>
      </c>
      <c r="AJ81" s="385">
        <f t="shared" si="4"/>
        <v>0</v>
      </c>
      <c r="AK81" s="385">
        <f t="shared" si="4"/>
        <v>0</v>
      </c>
      <c r="AL81" s="385">
        <f t="shared" si="4"/>
        <v>0</v>
      </c>
      <c r="AM81" s="385">
        <f t="shared" si="4"/>
        <v>0</v>
      </c>
      <c r="AN81" s="385">
        <f t="shared" si="4"/>
        <v>0</v>
      </c>
      <c r="AO81" s="385">
        <f t="shared" si="4"/>
        <v>0</v>
      </c>
      <c r="AP81" s="385">
        <f t="shared" si="4"/>
        <v>0</v>
      </c>
      <c r="AQ81" s="385">
        <f t="shared" si="4"/>
        <v>0</v>
      </c>
      <c r="AR81" s="385">
        <f t="shared" si="4"/>
        <v>0</v>
      </c>
      <c r="AS81" s="385">
        <f t="shared" si="4"/>
        <v>0</v>
      </c>
      <c r="AT81" s="385">
        <f t="shared" si="4"/>
        <v>0</v>
      </c>
      <c r="AU81" s="385">
        <f t="shared" si="4"/>
        <v>22949</v>
      </c>
      <c r="AV81" s="385">
        <f t="shared" si="4"/>
        <v>0</v>
      </c>
    </row>
    <row r="82" spans="1:48">
      <c r="A82" s="320"/>
      <c r="B82" s="383"/>
      <c r="C82" s="383"/>
      <c r="D82" s="383"/>
      <c r="E82" s="383"/>
      <c r="F82" s="383"/>
      <c r="G82" s="383"/>
      <c r="H82" s="383"/>
      <c r="I82" s="383"/>
      <c r="J82" s="383"/>
      <c r="K82" s="383"/>
      <c r="L82" s="383"/>
      <c r="M82" s="383"/>
      <c r="N82" s="383"/>
      <c r="O82" s="383"/>
      <c r="P82" s="383"/>
      <c r="Q82" s="383"/>
      <c r="R82" s="383"/>
      <c r="S82" s="383"/>
      <c r="T82" s="383"/>
      <c r="U82" s="383"/>
      <c r="V82" s="383"/>
      <c r="W82" s="383"/>
      <c r="X82" s="383"/>
      <c r="Y82" s="383"/>
      <c r="Z82" s="383"/>
      <c r="AA82" s="383"/>
      <c r="AB82" s="383"/>
      <c r="AC82" s="383"/>
      <c r="AD82" s="383"/>
      <c r="AE82" s="383"/>
      <c r="AF82" s="383"/>
      <c r="AG82" s="383"/>
      <c r="AH82" s="383"/>
      <c r="AI82" s="383"/>
      <c r="AJ82" s="383"/>
      <c r="AK82" s="383"/>
      <c r="AL82" s="383"/>
      <c r="AM82" s="383"/>
      <c r="AN82" s="383"/>
      <c r="AO82" s="383"/>
      <c r="AP82" s="383"/>
      <c r="AQ82" s="383"/>
      <c r="AR82" s="383"/>
      <c r="AS82" s="383"/>
      <c r="AT82" s="383"/>
      <c r="AU82" s="383"/>
      <c r="AV82" s="383"/>
    </row>
    <row r="83" spans="1:48">
      <c r="A83" s="320" t="s">
        <v>388</v>
      </c>
      <c r="B83" s="383">
        <f>C83</f>
        <v>-223209326</v>
      </c>
      <c r="C83" s="383">
        <v>-223209326</v>
      </c>
      <c r="D83" s="383"/>
      <c r="E83" s="383"/>
      <c r="F83" s="383"/>
      <c r="G83" s="383"/>
      <c r="H83" s="383"/>
      <c r="I83" s="383"/>
      <c r="J83" s="383"/>
      <c r="K83" s="383"/>
      <c r="L83" s="383"/>
      <c r="M83" s="383"/>
      <c r="N83" s="383"/>
      <c r="O83" s="383"/>
      <c r="P83" s="383"/>
      <c r="Q83" s="383"/>
      <c r="R83" s="383"/>
      <c r="S83" s="383"/>
      <c r="T83" s="383"/>
      <c r="U83" s="383"/>
      <c r="V83" s="383"/>
      <c r="W83" s="383"/>
      <c r="X83" s="383"/>
      <c r="Y83" s="383"/>
      <c r="Z83" s="383"/>
      <c r="AA83" s="383"/>
      <c r="AB83" s="383"/>
      <c r="AC83" s="383"/>
      <c r="AD83" s="383"/>
      <c r="AE83" s="383"/>
      <c r="AF83" s="383"/>
      <c r="AG83" s="383"/>
      <c r="AH83" s="383"/>
      <c r="AI83" s="383"/>
      <c r="AJ83" s="383"/>
      <c r="AK83" s="383"/>
      <c r="AL83" s="383"/>
      <c r="AM83" s="383"/>
      <c r="AN83" s="383"/>
      <c r="AO83" s="383"/>
      <c r="AP83" s="383"/>
      <c r="AQ83" s="383"/>
      <c r="AR83" s="383"/>
      <c r="AS83" s="383"/>
      <c r="AT83" s="383"/>
      <c r="AU83" s="383"/>
      <c r="AV83" s="383"/>
    </row>
    <row r="84" spans="1:48">
      <c r="A84" s="320" t="s">
        <v>387</v>
      </c>
      <c r="B84" s="383">
        <f t="shared" ref="B84:B85" si="5">C84</f>
        <v>530457730</v>
      </c>
      <c r="C84" s="383">
        <v>530457730</v>
      </c>
      <c r="D84" s="383"/>
      <c r="E84" s="383"/>
      <c r="F84" s="383"/>
      <c r="G84" s="383"/>
      <c r="H84" s="383"/>
      <c r="I84" s="383"/>
      <c r="J84" s="383"/>
      <c r="K84" s="383"/>
      <c r="L84" s="383"/>
      <c r="M84" s="383"/>
      <c r="N84" s="383"/>
      <c r="O84" s="383"/>
      <c r="P84" s="383"/>
      <c r="Q84" s="383"/>
      <c r="R84" s="383"/>
      <c r="S84" s="383"/>
      <c r="T84" s="383"/>
      <c r="U84" s="383"/>
      <c r="V84" s="383"/>
      <c r="W84" s="383"/>
      <c r="X84" s="383"/>
      <c r="Y84" s="383"/>
      <c r="Z84" s="383"/>
      <c r="AA84" s="383"/>
      <c r="AB84" s="383"/>
      <c r="AC84" s="383"/>
      <c r="AD84" s="383"/>
      <c r="AE84" s="383"/>
      <c r="AF84" s="383"/>
      <c r="AG84" s="383"/>
      <c r="AH84" s="383"/>
      <c r="AI84" s="383"/>
      <c r="AJ84" s="383"/>
      <c r="AK84" s="383"/>
      <c r="AL84" s="383"/>
      <c r="AM84" s="383"/>
      <c r="AN84" s="383"/>
      <c r="AO84" s="383"/>
      <c r="AP84" s="383"/>
      <c r="AQ84" s="383"/>
      <c r="AR84" s="383"/>
      <c r="AS84" s="383"/>
      <c r="AT84" s="383"/>
      <c r="AU84" s="383"/>
      <c r="AV84" s="383"/>
    </row>
    <row r="85" spans="1:48">
      <c r="A85" s="320" t="s">
        <v>778</v>
      </c>
      <c r="B85" s="383">
        <f t="shared" si="5"/>
        <v>-8887801</v>
      </c>
      <c r="C85" s="383">
        <f>-8436126-451675</f>
        <v>-8887801</v>
      </c>
      <c r="D85" s="383"/>
      <c r="E85" s="383"/>
      <c r="F85" s="383"/>
      <c r="G85" s="383"/>
      <c r="H85" s="383"/>
      <c r="I85" s="383"/>
      <c r="J85" s="383"/>
      <c r="K85" s="383"/>
      <c r="L85" s="383"/>
      <c r="M85" s="383"/>
      <c r="N85" s="383"/>
      <c r="O85" s="383"/>
      <c r="P85" s="383"/>
      <c r="Q85" s="383"/>
      <c r="R85" s="383"/>
      <c r="S85" s="383"/>
      <c r="T85" s="383"/>
      <c r="U85" s="383"/>
      <c r="V85" s="383"/>
      <c r="W85" s="383"/>
      <c r="X85" s="383"/>
      <c r="Y85" s="383"/>
      <c r="Z85" s="383"/>
      <c r="AA85" s="383"/>
      <c r="AB85" s="383"/>
      <c r="AC85" s="383"/>
      <c r="AD85" s="383"/>
      <c r="AE85" s="383"/>
      <c r="AF85" s="383"/>
      <c r="AG85" s="383"/>
      <c r="AH85" s="383"/>
      <c r="AI85" s="383"/>
      <c r="AJ85" s="383"/>
      <c r="AK85" s="383"/>
      <c r="AL85" s="383"/>
      <c r="AM85" s="383"/>
      <c r="AN85" s="383"/>
      <c r="AO85" s="383"/>
      <c r="AP85" s="383"/>
      <c r="AQ85" s="383"/>
      <c r="AR85" s="383"/>
      <c r="AS85" s="383"/>
      <c r="AT85" s="383"/>
      <c r="AU85" s="383"/>
      <c r="AV85" s="383"/>
    </row>
    <row r="86" spans="1:48">
      <c r="A86" s="319" t="s">
        <v>638</v>
      </c>
      <c r="B86" s="383">
        <f>SUM(B83:B85)</f>
        <v>298360603</v>
      </c>
      <c r="C86" s="383">
        <f>SUM(C83:C85)</f>
        <v>298360603</v>
      </c>
      <c r="D86" s="383"/>
      <c r="E86" s="383"/>
      <c r="F86" s="383"/>
      <c r="G86" s="383"/>
      <c r="H86" s="383"/>
      <c r="I86" s="383"/>
      <c r="J86" s="383"/>
      <c r="K86" s="383"/>
      <c r="L86" s="383"/>
      <c r="M86" s="383"/>
      <c r="N86" s="383"/>
      <c r="O86" s="383"/>
      <c r="P86" s="383"/>
      <c r="Q86" s="383"/>
      <c r="R86" s="383"/>
      <c r="S86" s="383"/>
      <c r="T86" s="383"/>
      <c r="U86" s="383"/>
      <c r="V86" s="383"/>
      <c r="W86" s="383"/>
      <c r="X86" s="383"/>
      <c r="Y86" s="383"/>
      <c r="Z86" s="383"/>
      <c r="AA86" s="383"/>
      <c r="AB86" s="383"/>
      <c r="AC86" s="383"/>
      <c r="AD86" s="383"/>
      <c r="AE86" s="383"/>
      <c r="AF86" s="383"/>
      <c r="AG86" s="383"/>
      <c r="AH86" s="383"/>
      <c r="AI86" s="383"/>
      <c r="AJ86" s="383"/>
      <c r="AK86" s="383"/>
      <c r="AL86" s="383"/>
      <c r="AM86" s="383"/>
      <c r="AN86" s="383"/>
      <c r="AO86" s="383"/>
      <c r="AP86" s="383"/>
      <c r="AQ86" s="383"/>
      <c r="AR86" s="383"/>
      <c r="AS86" s="383"/>
      <c r="AT86" s="383"/>
      <c r="AU86" s="383"/>
      <c r="AV86" s="383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6"/>
  <sheetViews>
    <sheetView workbookViewId="0">
      <selection activeCell="E39" sqref="E39"/>
    </sheetView>
  </sheetViews>
  <sheetFormatPr defaultRowHeight="15"/>
  <cols>
    <col min="1" max="1" width="30" style="180" bestFit="1" customWidth="1"/>
    <col min="2" max="2" width="14.28515625" style="180" bestFit="1" customWidth="1"/>
    <col min="3" max="3" width="11.5703125" style="180" bestFit="1" customWidth="1"/>
    <col min="4" max="4" width="10.5703125" style="180" bestFit="1" customWidth="1"/>
    <col min="5" max="5" width="11.5703125" style="180" bestFit="1" customWidth="1"/>
    <col min="6" max="6" width="10.5703125" style="180" bestFit="1" customWidth="1"/>
    <col min="7" max="8" width="11.5703125" style="180" bestFit="1" customWidth="1"/>
    <col min="9" max="9" width="13.140625" style="180" customWidth="1"/>
    <col min="10" max="10" width="12.5703125" style="180" bestFit="1" customWidth="1"/>
    <col min="11" max="16384" width="9.140625" style="180"/>
  </cols>
  <sheetData>
    <row r="1" spans="1:12" s="189" customFormat="1" ht="12.75">
      <c r="A1" s="138">
        <v>42185</v>
      </c>
      <c r="B1" s="66"/>
      <c r="C1" s="66"/>
      <c r="D1" s="66"/>
      <c r="E1" s="67"/>
      <c r="F1" s="67"/>
      <c r="G1" s="67"/>
      <c r="H1" s="67"/>
      <c r="I1" s="67"/>
      <c r="J1" s="63"/>
    </row>
    <row r="2" spans="1:12" s="189" customFormat="1" ht="12.75">
      <c r="A2" s="67"/>
      <c r="B2" s="66" t="s">
        <v>652</v>
      </c>
      <c r="C2" s="66">
        <v>20</v>
      </c>
      <c r="D2" s="66">
        <v>30</v>
      </c>
      <c r="E2" s="67">
        <v>50</v>
      </c>
      <c r="F2" s="67">
        <v>60</v>
      </c>
      <c r="G2" s="67">
        <v>70</v>
      </c>
      <c r="H2" s="67">
        <v>80</v>
      </c>
      <c r="I2" s="67">
        <v>180</v>
      </c>
      <c r="J2" s="63"/>
    </row>
    <row r="3" spans="1:12" s="189" customFormat="1" ht="12.75">
      <c r="A3" s="66" t="s">
        <v>147</v>
      </c>
      <c r="B3" s="66" t="s">
        <v>154</v>
      </c>
      <c r="C3" s="66" t="s">
        <v>188</v>
      </c>
      <c r="D3" s="66" t="s">
        <v>162</v>
      </c>
      <c r="E3" s="67" t="s">
        <v>180</v>
      </c>
      <c r="F3" s="67" t="s">
        <v>173</v>
      </c>
      <c r="G3" s="67" t="s">
        <v>144</v>
      </c>
      <c r="H3" s="67" t="s">
        <v>189</v>
      </c>
      <c r="I3" s="67" t="s">
        <v>190</v>
      </c>
      <c r="J3" s="63" t="s">
        <v>401</v>
      </c>
    </row>
    <row r="4" spans="1:12">
      <c r="A4" s="229" t="s">
        <v>352</v>
      </c>
      <c r="B4" s="230">
        <v>0</v>
      </c>
      <c r="C4" s="230">
        <v>-472593</v>
      </c>
      <c r="D4" s="230">
        <v>-393620</v>
      </c>
      <c r="E4" s="230">
        <v>-353990</v>
      </c>
      <c r="F4" s="230">
        <v>-101359</v>
      </c>
      <c r="G4" s="230">
        <v>-447280</v>
      </c>
      <c r="H4" s="230">
        <v>-1421041</v>
      </c>
      <c r="I4" s="230">
        <v>1470</v>
      </c>
      <c r="J4" s="231">
        <f>SUM(B4:I4)</f>
        <v>-3188413</v>
      </c>
    </row>
    <row r="5" spans="1:12">
      <c r="A5" s="229" t="s">
        <v>361</v>
      </c>
      <c r="B5" s="230">
        <v>0</v>
      </c>
      <c r="C5" s="230">
        <v>-120671</v>
      </c>
      <c r="D5" s="230">
        <v>449758</v>
      </c>
      <c r="E5" s="230">
        <v>-9</v>
      </c>
      <c r="F5" s="230">
        <v>36929</v>
      </c>
      <c r="G5" s="230">
        <v>0</v>
      </c>
      <c r="H5" s="230">
        <v>482909</v>
      </c>
      <c r="I5" s="230">
        <v>2879729</v>
      </c>
      <c r="J5" s="231">
        <f t="shared" ref="J5:J35" si="0">SUM(B5:I5)</f>
        <v>3728645</v>
      </c>
    </row>
    <row r="6" spans="1:12">
      <c r="A6" s="229" t="s">
        <v>252</v>
      </c>
      <c r="B6" s="230">
        <v>0</v>
      </c>
      <c r="C6" s="230">
        <v>0</v>
      </c>
      <c r="D6" s="230">
        <v>202560</v>
      </c>
      <c r="E6" s="230">
        <v>380148</v>
      </c>
      <c r="F6" s="230">
        <v>90978</v>
      </c>
      <c r="G6" s="230">
        <v>0</v>
      </c>
      <c r="H6" s="230">
        <v>663742</v>
      </c>
      <c r="I6" s="230">
        <v>-370219</v>
      </c>
      <c r="J6" s="231">
        <f t="shared" si="0"/>
        <v>967209</v>
      </c>
    </row>
    <row r="7" spans="1:12">
      <c r="A7" s="229" t="s">
        <v>254</v>
      </c>
      <c r="B7" s="230">
        <v>0</v>
      </c>
      <c r="C7" s="230">
        <v>0</v>
      </c>
      <c r="D7" s="230">
        <v>-1320669</v>
      </c>
      <c r="E7" s="230">
        <v>0</v>
      </c>
      <c r="F7" s="230">
        <v>0</v>
      </c>
      <c r="G7" s="230">
        <v>0</v>
      </c>
      <c r="H7" s="230">
        <v>-8882914</v>
      </c>
      <c r="I7" s="230"/>
      <c r="J7" s="231">
        <f t="shared" si="0"/>
        <v>-10203583</v>
      </c>
    </row>
    <row r="8" spans="1:12">
      <c r="A8" s="229" t="s">
        <v>772</v>
      </c>
      <c r="B8" s="230">
        <v>0</v>
      </c>
      <c r="C8" s="230">
        <v>-560746</v>
      </c>
      <c r="D8" s="230">
        <v>0</v>
      </c>
      <c r="E8" s="230">
        <v>0</v>
      </c>
      <c r="F8" s="230">
        <v>0</v>
      </c>
      <c r="G8" s="230">
        <v>0</v>
      </c>
      <c r="H8" s="230">
        <v>0</v>
      </c>
      <c r="I8" s="230">
        <v>0</v>
      </c>
      <c r="J8" s="231">
        <f t="shared" si="0"/>
        <v>-560746</v>
      </c>
    </row>
    <row r="9" spans="1:12">
      <c r="A9" s="229" t="s">
        <v>336</v>
      </c>
      <c r="B9" s="230">
        <v>0</v>
      </c>
      <c r="C9" s="230">
        <v>616427</v>
      </c>
      <c r="D9" s="230">
        <v>1179061</v>
      </c>
      <c r="E9" s="230">
        <v>10550505</v>
      </c>
      <c r="F9" s="230">
        <v>5732904</v>
      </c>
      <c r="G9" s="230">
        <v>234227</v>
      </c>
      <c r="H9" s="230">
        <v>11961078</v>
      </c>
      <c r="I9" s="230">
        <v>0</v>
      </c>
      <c r="J9" s="231">
        <f t="shared" si="0"/>
        <v>30274202</v>
      </c>
    </row>
    <row r="10" spans="1:12">
      <c r="A10" s="229" t="s">
        <v>337</v>
      </c>
      <c r="B10" s="230">
        <v>0</v>
      </c>
      <c r="C10" s="230">
        <v>-424235</v>
      </c>
      <c r="D10" s="230">
        <v>-931766</v>
      </c>
      <c r="E10" s="230">
        <v>-9050124</v>
      </c>
      <c r="F10" s="230">
        <v>-4518118</v>
      </c>
      <c r="G10" s="230">
        <v>-19835</v>
      </c>
      <c r="H10" s="230">
        <v>2125020</v>
      </c>
      <c r="I10" s="230">
        <v>0</v>
      </c>
      <c r="J10" s="231">
        <f t="shared" si="0"/>
        <v>-12819058</v>
      </c>
    </row>
    <row r="11" spans="1:12">
      <c r="A11" s="229" t="s">
        <v>368</v>
      </c>
      <c r="B11" s="230">
        <v>0</v>
      </c>
      <c r="C11" s="230">
        <v>10480</v>
      </c>
      <c r="D11" s="230">
        <v>-3107</v>
      </c>
      <c r="E11" s="230">
        <v>-112201</v>
      </c>
      <c r="F11" s="230">
        <v>98969</v>
      </c>
      <c r="G11" s="230">
        <v>-206704</v>
      </c>
      <c r="H11" s="230">
        <v>1690968</v>
      </c>
      <c r="I11" s="230">
        <v>0</v>
      </c>
      <c r="J11" s="231">
        <f t="shared" si="0"/>
        <v>1478405</v>
      </c>
    </row>
    <row r="12" spans="1:12">
      <c r="A12" s="229" t="s">
        <v>304</v>
      </c>
      <c r="B12" s="226">
        <v>0</v>
      </c>
      <c r="C12" s="226">
        <v>0</v>
      </c>
      <c r="D12" s="226">
        <v>31554</v>
      </c>
      <c r="E12" s="226">
        <v>0</v>
      </c>
      <c r="F12" s="226">
        <v>0</v>
      </c>
      <c r="G12" s="226">
        <v>63018</v>
      </c>
      <c r="H12" s="226">
        <v>-976940</v>
      </c>
      <c r="I12" s="226">
        <v>203367</v>
      </c>
      <c r="J12" s="231">
        <f t="shared" si="0"/>
        <v>-679001</v>
      </c>
    </row>
    <row r="13" spans="1:12">
      <c r="A13" s="229" t="s">
        <v>386</v>
      </c>
      <c r="B13" s="230">
        <v>0</v>
      </c>
      <c r="C13" s="230">
        <v>68865</v>
      </c>
      <c r="D13" s="230">
        <v>60373</v>
      </c>
      <c r="E13" s="230">
        <v>78428</v>
      </c>
      <c r="F13" s="230">
        <v>50667</v>
      </c>
      <c r="G13" s="230">
        <v>56162</v>
      </c>
      <c r="H13" s="230">
        <v>293943</v>
      </c>
      <c r="I13" s="230">
        <v>105189</v>
      </c>
      <c r="J13" s="231">
        <f t="shared" si="0"/>
        <v>713627</v>
      </c>
    </row>
    <row r="14" spans="1:12">
      <c r="A14" s="229" t="s">
        <v>374</v>
      </c>
      <c r="B14" s="365">
        <v>293278</v>
      </c>
      <c r="C14" s="230">
        <v>585122</v>
      </c>
      <c r="D14" s="230">
        <v>-46179</v>
      </c>
      <c r="E14" s="230">
        <v>-487739</v>
      </c>
      <c r="F14" s="230">
        <v>-40728</v>
      </c>
      <c r="G14" s="230">
        <v>225141</v>
      </c>
      <c r="H14" s="230">
        <v>-81480</v>
      </c>
      <c r="I14" s="230">
        <v>-285949</v>
      </c>
      <c r="J14" s="231">
        <f t="shared" si="0"/>
        <v>161466</v>
      </c>
      <c r="L14" s="229"/>
    </row>
    <row r="15" spans="1:12">
      <c r="A15" s="229" t="s">
        <v>373</v>
      </c>
      <c r="B15" s="365">
        <v>20017065</v>
      </c>
      <c r="C15" s="230"/>
      <c r="D15" s="230"/>
      <c r="E15" s="230"/>
      <c r="F15" s="230"/>
      <c r="G15" s="230">
        <v>-42271</v>
      </c>
      <c r="H15" s="230"/>
      <c r="I15" s="230"/>
      <c r="J15" s="231">
        <f t="shared" si="0"/>
        <v>19974794</v>
      </c>
      <c r="L15" s="229"/>
    </row>
    <row r="16" spans="1:12">
      <c r="A16" s="229" t="s">
        <v>354</v>
      </c>
      <c r="B16" s="230">
        <v>7</v>
      </c>
      <c r="C16" s="230">
        <v>110102</v>
      </c>
      <c r="D16" s="230">
        <v>84802</v>
      </c>
      <c r="E16" s="230">
        <v>163960</v>
      </c>
      <c r="F16" s="230">
        <v>84185</v>
      </c>
      <c r="G16" s="230">
        <v>75523</v>
      </c>
      <c r="H16" s="230">
        <v>337251</v>
      </c>
      <c r="I16" s="230">
        <v>106377</v>
      </c>
      <c r="J16" s="231">
        <f t="shared" si="0"/>
        <v>962207</v>
      </c>
      <c r="L16" s="229"/>
    </row>
    <row r="17" spans="1:12">
      <c r="A17" s="229" t="s">
        <v>365</v>
      </c>
      <c r="B17" s="230">
        <v>0</v>
      </c>
      <c r="C17" s="230">
        <v>0</v>
      </c>
      <c r="D17" s="230">
        <v>0</v>
      </c>
      <c r="E17" s="230">
        <v>0</v>
      </c>
      <c r="F17" s="230">
        <v>0</v>
      </c>
      <c r="G17" s="230">
        <v>0</v>
      </c>
      <c r="H17" s="230">
        <v>-6766260</v>
      </c>
      <c r="I17" s="230">
        <v>-2483881</v>
      </c>
      <c r="J17" s="231">
        <f t="shared" si="0"/>
        <v>-9250141</v>
      </c>
      <c r="L17" s="229"/>
    </row>
    <row r="18" spans="1:12">
      <c r="A18" s="229" t="s">
        <v>356</v>
      </c>
      <c r="B18" s="230">
        <v>0</v>
      </c>
      <c r="C18" s="230">
        <v>-1152857</v>
      </c>
      <c r="D18" s="230">
        <v>0</v>
      </c>
      <c r="E18" s="230">
        <v>0</v>
      </c>
      <c r="F18" s="230">
        <v>0</v>
      </c>
      <c r="G18" s="230">
        <v>0</v>
      </c>
      <c r="H18" s="230">
        <v>0</v>
      </c>
      <c r="I18" s="230">
        <v>0</v>
      </c>
      <c r="J18" s="231">
        <f t="shared" si="0"/>
        <v>-1152857</v>
      </c>
      <c r="L18" s="229"/>
    </row>
    <row r="19" spans="1:12">
      <c r="A19" s="229" t="s">
        <v>645</v>
      </c>
      <c r="B19" s="365"/>
      <c r="C19" s="230"/>
      <c r="D19" s="230"/>
      <c r="E19" s="230"/>
      <c r="F19" s="230"/>
      <c r="G19" s="230"/>
      <c r="H19" s="230"/>
      <c r="I19" s="230"/>
      <c r="J19" s="231">
        <f t="shared" si="0"/>
        <v>0</v>
      </c>
      <c r="L19" s="229"/>
    </row>
    <row r="20" spans="1:12">
      <c r="A20" s="229" t="s">
        <v>646</v>
      </c>
      <c r="B20" s="365"/>
      <c r="C20" s="230"/>
      <c r="D20" s="230"/>
      <c r="E20" s="230"/>
      <c r="F20" s="230"/>
      <c r="G20" s="230"/>
      <c r="H20" s="230"/>
      <c r="I20" s="230"/>
      <c r="J20" s="231">
        <f t="shared" si="0"/>
        <v>0</v>
      </c>
      <c r="K20" s="180" t="s">
        <v>839</v>
      </c>
      <c r="L20" s="229"/>
    </row>
    <row r="21" spans="1:12">
      <c r="A21" s="229" t="s">
        <v>646</v>
      </c>
      <c r="B21" s="365"/>
      <c r="C21" s="230"/>
      <c r="D21" s="230"/>
      <c r="E21" s="230"/>
      <c r="F21" s="230"/>
      <c r="G21" s="230"/>
      <c r="H21" s="230"/>
      <c r="I21" s="230"/>
      <c r="J21" s="231">
        <f t="shared" si="0"/>
        <v>0</v>
      </c>
      <c r="K21" s="180" t="s">
        <v>840</v>
      </c>
      <c r="L21" s="229"/>
    </row>
    <row r="22" spans="1:12">
      <c r="A22" s="229" t="s">
        <v>646</v>
      </c>
      <c r="B22" s="365"/>
      <c r="C22" s="230"/>
      <c r="D22" s="230"/>
      <c r="E22" s="230"/>
      <c r="F22" s="230"/>
      <c r="G22" s="230"/>
      <c r="H22" s="230"/>
      <c r="I22" s="230"/>
      <c r="J22" s="231">
        <f t="shared" si="0"/>
        <v>0</v>
      </c>
      <c r="K22" s="180" t="s">
        <v>841</v>
      </c>
      <c r="L22" s="229"/>
    </row>
    <row r="23" spans="1:12">
      <c r="A23" s="229" t="s">
        <v>646</v>
      </c>
      <c r="B23" s="365"/>
      <c r="C23" s="230"/>
      <c r="D23" s="230"/>
      <c r="E23" s="230"/>
      <c r="F23" s="230"/>
      <c r="G23" s="230"/>
      <c r="H23" s="230"/>
      <c r="I23" s="230"/>
      <c r="J23" s="231">
        <f t="shared" si="0"/>
        <v>0</v>
      </c>
      <c r="K23" s="180" t="s">
        <v>842</v>
      </c>
      <c r="L23" s="229"/>
    </row>
    <row r="24" spans="1:12">
      <c r="A24" s="229" t="s">
        <v>646</v>
      </c>
      <c r="B24" s="365"/>
      <c r="C24" s="230"/>
      <c r="D24" s="230"/>
      <c r="E24" s="230"/>
      <c r="F24" s="230"/>
      <c r="G24" s="230"/>
      <c r="H24" s="230"/>
      <c r="I24" s="230"/>
      <c r="J24" s="231">
        <f t="shared" si="0"/>
        <v>0</v>
      </c>
      <c r="K24" s="180" t="s">
        <v>843</v>
      </c>
      <c r="L24" s="229"/>
    </row>
    <row r="25" spans="1:12">
      <c r="A25" s="229" t="s">
        <v>314</v>
      </c>
      <c r="B25" s="365">
        <v>0</v>
      </c>
      <c r="C25" s="230">
        <v>0</v>
      </c>
      <c r="D25" s="230">
        <v>6739</v>
      </c>
      <c r="E25" s="230">
        <v>-2317</v>
      </c>
      <c r="F25" s="230">
        <v>-31695</v>
      </c>
      <c r="G25" s="230">
        <v>0</v>
      </c>
      <c r="H25" s="230">
        <v>-2356</v>
      </c>
      <c r="I25" s="230">
        <v>0</v>
      </c>
      <c r="J25" s="231">
        <f t="shared" si="0"/>
        <v>-29629</v>
      </c>
      <c r="L25" s="229"/>
    </row>
    <row r="26" spans="1:12">
      <c r="A26" s="229" t="s">
        <v>340</v>
      </c>
      <c r="B26" s="365">
        <v>1141472</v>
      </c>
      <c r="C26" s="230">
        <v>49693</v>
      </c>
      <c r="D26" s="230">
        <v>2278</v>
      </c>
      <c r="E26" s="230">
        <v>16657</v>
      </c>
      <c r="F26" s="230">
        <v>32485</v>
      </c>
      <c r="G26" s="230">
        <v>81576</v>
      </c>
      <c r="H26" s="230">
        <v>41420</v>
      </c>
      <c r="I26" s="230">
        <v>146174</v>
      </c>
      <c r="J26" s="231">
        <f t="shared" si="0"/>
        <v>1511755</v>
      </c>
      <c r="L26" s="229"/>
    </row>
    <row r="27" spans="1:12">
      <c r="A27" s="229" t="s">
        <v>366</v>
      </c>
      <c r="B27" s="230">
        <v>0</v>
      </c>
      <c r="C27" s="230">
        <v>0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230">
        <v>0</v>
      </c>
      <c r="J27" s="231">
        <f t="shared" si="0"/>
        <v>0</v>
      </c>
      <c r="L27" s="229"/>
    </row>
    <row r="28" spans="1:12">
      <c r="A28" s="229" t="s">
        <v>760</v>
      </c>
      <c r="B28" s="364"/>
      <c r="C28" s="364"/>
      <c r="D28" s="364"/>
      <c r="E28" s="364"/>
      <c r="F28" s="364"/>
      <c r="G28" s="364"/>
      <c r="H28" s="364"/>
      <c r="I28" s="364"/>
      <c r="J28" s="231">
        <f t="shared" si="0"/>
        <v>0</v>
      </c>
      <c r="L28" s="229"/>
    </row>
    <row r="29" spans="1:12">
      <c r="J29" s="231">
        <f t="shared" si="0"/>
        <v>0</v>
      </c>
      <c r="L29" s="229"/>
    </row>
    <row r="30" spans="1:12">
      <c r="A30" s="75" t="s">
        <v>648</v>
      </c>
      <c r="J30" s="231">
        <f t="shared" si="0"/>
        <v>0</v>
      </c>
    </row>
    <row r="31" spans="1:12">
      <c r="A31" s="229" t="s">
        <v>325</v>
      </c>
      <c r="B31" s="68">
        <v>-3012036</v>
      </c>
      <c r="C31" s="68">
        <v>-11790040</v>
      </c>
      <c r="D31" s="68">
        <v>-7528863</v>
      </c>
      <c r="E31" s="68">
        <v>-9677206</v>
      </c>
      <c r="F31" s="68">
        <v>-5701898</v>
      </c>
      <c r="G31" s="68">
        <v>-7044104</v>
      </c>
      <c r="H31" s="68">
        <v>-43848399</v>
      </c>
      <c r="I31" s="68">
        <v>-32347905</v>
      </c>
      <c r="J31" s="231">
        <f t="shared" si="0"/>
        <v>-120950451</v>
      </c>
    </row>
    <row r="32" spans="1:12">
      <c r="A32" s="229" t="s">
        <v>326</v>
      </c>
      <c r="B32" s="230">
        <v>-4769046</v>
      </c>
      <c r="C32" s="230">
        <v>-705946</v>
      </c>
      <c r="D32" s="230">
        <v>2390998</v>
      </c>
      <c r="E32" s="230">
        <v>955686</v>
      </c>
      <c r="F32" s="230">
        <v>1810186</v>
      </c>
      <c r="G32" s="230">
        <v>220881</v>
      </c>
      <c r="H32" s="230">
        <v>1938722</v>
      </c>
      <c r="I32" s="230">
        <v>-19134372</v>
      </c>
      <c r="J32" s="231">
        <f t="shared" si="0"/>
        <v>-17292891</v>
      </c>
    </row>
    <row r="33" spans="1:10">
      <c r="A33" s="234" t="s">
        <v>387</v>
      </c>
      <c r="B33" s="373">
        <v>-36482747.349999994</v>
      </c>
      <c r="C33" s="105"/>
      <c r="D33" s="105"/>
      <c r="E33" s="105"/>
      <c r="F33" s="105"/>
      <c r="G33" s="105"/>
      <c r="H33" s="105"/>
      <c r="I33" s="105"/>
      <c r="J33" s="231">
        <f t="shared" si="0"/>
        <v>-36482747.349999994</v>
      </c>
    </row>
    <row r="34" spans="1:10">
      <c r="A34" s="234" t="s">
        <v>388</v>
      </c>
      <c r="B34" s="373">
        <v>-10179037.75</v>
      </c>
      <c r="C34" s="105"/>
      <c r="D34" s="105"/>
      <c r="E34" s="105"/>
      <c r="F34" s="105"/>
      <c r="G34" s="105"/>
      <c r="H34" s="105"/>
      <c r="I34" s="105"/>
      <c r="J34" s="231">
        <f t="shared" si="0"/>
        <v>-10179037.75</v>
      </c>
    </row>
    <row r="35" spans="1:10">
      <c r="A35" s="77" t="s">
        <v>778</v>
      </c>
      <c r="B35" s="367"/>
      <c r="C35" s="366"/>
      <c r="D35" s="366"/>
      <c r="E35" s="366"/>
      <c r="F35" s="366"/>
      <c r="G35" s="366"/>
      <c r="H35" s="366"/>
      <c r="I35" s="366"/>
      <c r="J35" s="231">
        <f t="shared" si="0"/>
        <v>0</v>
      </c>
    </row>
    <row r="36" spans="1:10">
      <c r="B36" s="239" t="str">
        <f t="shared" ref="B36:J36" si="1">B3</f>
        <v>002DIV</v>
      </c>
      <c r="C36" s="239" t="str">
        <f t="shared" si="1"/>
        <v>107DIV</v>
      </c>
      <c r="D36" s="239" t="str">
        <f t="shared" si="1"/>
        <v>010DIV</v>
      </c>
      <c r="E36" s="239" t="str">
        <f t="shared" si="1"/>
        <v>091DIV</v>
      </c>
      <c r="F36" s="239" t="str">
        <f t="shared" si="1"/>
        <v>030DIV</v>
      </c>
      <c r="G36" s="239" t="str">
        <f t="shared" si="1"/>
        <v>170DIV</v>
      </c>
      <c r="H36" s="239" t="str">
        <f t="shared" si="1"/>
        <v>190DIV</v>
      </c>
      <c r="I36" s="239" t="str">
        <f t="shared" si="1"/>
        <v>700DIV</v>
      </c>
      <c r="J36" s="239" t="str">
        <f t="shared" si="1"/>
        <v>Total Utility</v>
      </c>
    </row>
    <row r="37" spans="1:10">
      <c r="A37" s="237" t="s">
        <v>638</v>
      </c>
      <c r="B37" s="238">
        <f>SUM(B4:B35)</f>
        <v>-32991045.099999994</v>
      </c>
      <c r="C37" s="238">
        <f t="shared" ref="C37:J37" si="2">SUM(C4:C35)</f>
        <v>-13786399</v>
      </c>
      <c r="D37" s="238">
        <f t="shared" si="2"/>
        <v>-5816081</v>
      </c>
      <c r="E37" s="238">
        <f t="shared" si="2"/>
        <v>-7538202</v>
      </c>
      <c r="F37" s="238">
        <f t="shared" si="2"/>
        <v>-2456495</v>
      </c>
      <c r="G37" s="238">
        <f t="shared" si="2"/>
        <v>-6803666</v>
      </c>
      <c r="H37" s="238">
        <f t="shared" si="2"/>
        <v>-42444337</v>
      </c>
      <c r="I37" s="238">
        <f t="shared" si="2"/>
        <v>-51180020</v>
      </c>
      <c r="J37" s="238">
        <f t="shared" si="2"/>
        <v>-163016245.09999999</v>
      </c>
    </row>
    <row r="38" spans="1:10" s="237" customFormat="1">
      <c r="B38" s="180"/>
      <c r="C38" s="180"/>
      <c r="D38" s="180"/>
      <c r="E38" s="180"/>
      <c r="F38" s="180"/>
      <c r="G38" s="180"/>
      <c r="H38" s="180"/>
      <c r="I38" s="180"/>
      <c r="J38" s="180"/>
    </row>
    <row r="39" spans="1:10" s="237" customFormat="1">
      <c r="A39" s="237" t="s">
        <v>838</v>
      </c>
      <c r="B39" s="180"/>
      <c r="C39" s="180"/>
      <c r="D39" s="180"/>
      <c r="E39" s="180"/>
      <c r="F39" s="180"/>
      <c r="G39" s="180"/>
      <c r="H39" s="180"/>
      <c r="I39" s="180"/>
      <c r="J39" s="180"/>
    </row>
    <row r="40" spans="1:10" s="237" customFormat="1">
      <c r="B40" s="180"/>
      <c r="C40" s="180"/>
      <c r="D40" s="180"/>
      <c r="E40" s="180"/>
      <c r="F40" s="180"/>
      <c r="G40" s="180"/>
      <c r="H40" s="180"/>
      <c r="I40" s="180"/>
      <c r="J40" s="180"/>
    </row>
    <row r="41" spans="1:10">
      <c r="A41" s="180" t="s">
        <v>811</v>
      </c>
      <c r="B41" s="362">
        <v>10</v>
      </c>
      <c r="C41" s="362">
        <v>20</v>
      </c>
      <c r="D41" s="362">
        <v>30</v>
      </c>
      <c r="E41" s="362">
        <v>50</v>
      </c>
      <c r="F41" s="362">
        <v>60</v>
      </c>
      <c r="G41" s="362">
        <v>70</v>
      </c>
      <c r="H41" s="362">
        <v>80</v>
      </c>
      <c r="I41" s="362">
        <v>180</v>
      </c>
      <c r="J41" s="363" t="s">
        <v>812</v>
      </c>
    </row>
    <row r="42" spans="1:10">
      <c r="B42" s="363"/>
      <c r="C42" s="363"/>
      <c r="D42" s="363"/>
      <c r="E42" s="363"/>
    </row>
    <row r="43" spans="1:10">
      <c r="A43" s="180" t="s">
        <v>813</v>
      </c>
      <c r="B43" s="363"/>
      <c r="C43" s="363"/>
      <c r="D43" s="363"/>
      <c r="E43" s="363"/>
    </row>
    <row r="44" spans="1:10">
      <c r="A44" s="180" t="s">
        <v>814</v>
      </c>
      <c r="B44" s="364">
        <v>2</v>
      </c>
      <c r="C44" s="364">
        <v>-472593</v>
      </c>
      <c r="D44" s="364">
        <v>-393620</v>
      </c>
      <c r="E44" s="364">
        <v>-353990</v>
      </c>
      <c r="F44" s="364">
        <v>-101359</v>
      </c>
      <c r="G44" s="364">
        <v>-447280</v>
      </c>
      <c r="H44" s="364">
        <v>-1421041</v>
      </c>
      <c r="I44" s="364">
        <v>1470</v>
      </c>
      <c r="J44" s="364">
        <v>-3188411</v>
      </c>
    </row>
    <row r="45" spans="1:10">
      <c r="A45" s="180" t="s">
        <v>250</v>
      </c>
      <c r="B45" s="364">
        <v>0</v>
      </c>
      <c r="C45" s="364">
        <v>-120671</v>
      </c>
      <c r="D45" s="364">
        <v>449758</v>
      </c>
      <c r="E45" s="364">
        <v>-9</v>
      </c>
      <c r="F45" s="364">
        <v>36929</v>
      </c>
      <c r="G45" s="364">
        <v>0</v>
      </c>
      <c r="H45" s="364">
        <v>482909</v>
      </c>
      <c r="I45" s="364">
        <v>2879729</v>
      </c>
      <c r="J45" s="364">
        <v>3728645</v>
      </c>
    </row>
    <row r="46" spans="1:10">
      <c r="A46" s="180" t="s">
        <v>251</v>
      </c>
      <c r="B46" s="364">
        <v>0</v>
      </c>
      <c r="C46" s="364">
        <v>0</v>
      </c>
      <c r="D46" s="364">
        <v>202560</v>
      </c>
      <c r="E46" s="364">
        <v>380148</v>
      </c>
      <c r="F46" s="364">
        <v>90978</v>
      </c>
      <c r="G46" s="364">
        <v>0</v>
      </c>
      <c r="H46" s="364">
        <v>663742</v>
      </c>
      <c r="I46" s="364">
        <v>-370219</v>
      </c>
      <c r="J46" s="364">
        <v>967209</v>
      </c>
    </row>
    <row r="47" spans="1:10">
      <c r="A47" s="180" t="s">
        <v>253</v>
      </c>
      <c r="B47" s="364">
        <v>0</v>
      </c>
      <c r="C47" s="364">
        <v>0</v>
      </c>
      <c r="D47" s="364">
        <v>-1320669</v>
      </c>
      <c r="E47" s="364">
        <v>0</v>
      </c>
      <c r="F47" s="364">
        <v>0</v>
      </c>
      <c r="G47" s="364">
        <v>0</v>
      </c>
      <c r="H47" s="364">
        <v>-8882914</v>
      </c>
      <c r="I47" s="364">
        <v>0</v>
      </c>
      <c r="J47" s="364">
        <v>-10203583</v>
      </c>
    </row>
    <row r="48" spans="1:10">
      <c r="A48" s="180" t="s">
        <v>815</v>
      </c>
      <c r="B48" s="364">
        <v>0</v>
      </c>
      <c r="C48" s="364">
        <v>-560746</v>
      </c>
      <c r="D48" s="364">
        <v>0</v>
      </c>
      <c r="E48" s="364">
        <v>0</v>
      </c>
      <c r="F48" s="364">
        <v>0</v>
      </c>
      <c r="G48" s="364">
        <v>0</v>
      </c>
      <c r="H48" s="364">
        <v>0</v>
      </c>
      <c r="I48" s="364">
        <v>0</v>
      </c>
      <c r="J48" s="364">
        <v>-560746</v>
      </c>
    </row>
    <row r="49" spans="1:10">
      <c r="A49" s="180" t="s">
        <v>816</v>
      </c>
      <c r="B49" s="364">
        <v>0</v>
      </c>
      <c r="C49" s="364">
        <v>616427</v>
      </c>
      <c r="D49" s="364">
        <v>1179061</v>
      </c>
      <c r="E49" s="364">
        <v>10550505</v>
      </c>
      <c r="F49" s="364">
        <v>5732904</v>
      </c>
      <c r="G49" s="364">
        <v>234227</v>
      </c>
      <c r="H49" s="364">
        <v>11961078</v>
      </c>
      <c r="I49" s="364">
        <v>0</v>
      </c>
      <c r="J49" s="364">
        <v>30274202</v>
      </c>
    </row>
    <row r="50" spans="1:10">
      <c r="A50" s="180" t="s">
        <v>817</v>
      </c>
      <c r="B50" s="364">
        <v>0</v>
      </c>
      <c r="C50" s="364">
        <v>-424235</v>
      </c>
      <c r="D50" s="364">
        <v>-931766</v>
      </c>
      <c r="E50" s="364">
        <v>-9050124</v>
      </c>
      <c r="F50" s="364">
        <v>-4518118</v>
      </c>
      <c r="G50" s="364">
        <v>-19835</v>
      </c>
      <c r="H50" s="364">
        <v>2125020</v>
      </c>
      <c r="I50" s="364">
        <v>0</v>
      </c>
      <c r="J50" s="364">
        <v>-12819058</v>
      </c>
    </row>
    <row r="51" spans="1:10">
      <c r="A51" s="180" t="s">
        <v>818</v>
      </c>
      <c r="B51" s="364">
        <v>0</v>
      </c>
      <c r="C51" s="364">
        <v>10480</v>
      </c>
      <c r="D51" s="364">
        <v>-3107</v>
      </c>
      <c r="E51" s="364">
        <v>-112201</v>
      </c>
      <c r="F51" s="364">
        <v>98969</v>
      </c>
      <c r="G51" s="364">
        <v>-206704</v>
      </c>
      <c r="H51" s="364">
        <v>1690968</v>
      </c>
      <c r="I51" s="364">
        <v>0</v>
      </c>
      <c r="J51" s="364">
        <v>1478406</v>
      </c>
    </row>
    <row r="52" spans="1:10">
      <c r="A52" s="180" t="s">
        <v>819</v>
      </c>
      <c r="B52" s="364">
        <v>0</v>
      </c>
      <c r="C52" s="364">
        <v>0</v>
      </c>
      <c r="D52" s="364">
        <v>31554</v>
      </c>
      <c r="E52" s="364">
        <v>0</v>
      </c>
      <c r="F52" s="364">
        <v>0</v>
      </c>
      <c r="G52" s="364">
        <v>63018</v>
      </c>
      <c r="H52" s="364">
        <v>-976940</v>
      </c>
      <c r="I52" s="364">
        <v>203367</v>
      </c>
      <c r="J52" s="364">
        <v>-679001</v>
      </c>
    </row>
    <row r="53" spans="1:10">
      <c r="A53" s="180" t="s">
        <v>820</v>
      </c>
      <c r="B53" s="364">
        <v>2</v>
      </c>
      <c r="C53" s="364">
        <v>68865</v>
      </c>
      <c r="D53" s="364">
        <v>60373</v>
      </c>
      <c r="E53" s="364">
        <v>78428</v>
      </c>
      <c r="F53" s="364">
        <v>50667</v>
      </c>
      <c r="G53" s="364">
        <v>56162</v>
      </c>
      <c r="H53" s="364">
        <v>293943</v>
      </c>
      <c r="I53" s="364">
        <v>105189</v>
      </c>
      <c r="J53" s="364">
        <v>713628</v>
      </c>
    </row>
    <row r="54" spans="1:10">
      <c r="A54" s="180" t="s">
        <v>821</v>
      </c>
      <c r="B54" s="364">
        <v>0</v>
      </c>
      <c r="C54" s="364">
        <v>0</v>
      </c>
      <c r="D54" s="364">
        <v>0</v>
      </c>
      <c r="E54" s="364">
        <v>0</v>
      </c>
      <c r="F54" s="364">
        <v>0</v>
      </c>
      <c r="G54" s="364">
        <v>0</v>
      </c>
      <c r="H54" s="364">
        <v>0</v>
      </c>
      <c r="I54" s="364">
        <v>0</v>
      </c>
      <c r="J54" s="364">
        <v>0</v>
      </c>
    </row>
    <row r="55" spans="1:10">
      <c r="A55" s="180" t="s">
        <v>822</v>
      </c>
      <c r="B55" s="364">
        <v>4</v>
      </c>
      <c r="C55" s="364">
        <v>-882473</v>
      </c>
      <c r="D55" s="364">
        <v>-725856</v>
      </c>
      <c r="E55" s="364">
        <v>1492757</v>
      </c>
      <c r="F55" s="364">
        <v>1390969</v>
      </c>
      <c r="G55" s="364">
        <v>-320411</v>
      </c>
      <c r="H55" s="364">
        <v>5936764</v>
      </c>
      <c r="I55" s="364">
        <v>2819536</v>
      </c>
      <c r="J55" s="364">
        <v>9711290</v>
      </c>
    </row>
    <row r="56" spans="1:10">
      <c r="B56" s="364"/>
      <c r="C56" s="364"/>
      <c r="D56" s="364"/>
      <c r="E56" s="364"/>
      <c r="F56" s="364"/>
      <c r="G56" s="364"/>
      <c r="H56" s="364"/>
      <c r="I56" s="364"/>
      <c r="J56" s="364"/>
    </row>
    <row r="57" spans="1:10">
      <c r="A57" s="180" t="s">
        <v>823</v>
      </c>
      <c r="B57" s="364"/>
      <c r="C57" s="364"/>
      <c r="D57" s="364"/>
      <c r="E57" s="364"/>
      <c r="F57" s="364"/>
      <c r="G57" s="364"/>
      <c r="H57" s="364"/>
      <c r="I57" s="364"/>
      <c r="J57" s="364"/>
    </row>
    <row r="58" spans="1:10">
      <c r="A58" s="180" t="s">
        <v>824</v>
      </c>
      <c r="B58" s="364">
        <v>293278</v>
      </c>
      <c r="C58" s="364">
        <v>585122</v>
      </c>
      <c r="D58" s="364">
        <v>-46179</v>
      </c>
      <c r="E58" s="364">
        <v>-487739</v>
      </c>
      <c r="F58" s="364">
        <v>-40728</v>
      </c>
      <c r="G58" s="364">
        <v>225141</v>
      </c>
      <c r="H58" s="364">
        <v>-81480</v>
      </c>
      <c r="I58" s="364">
        <v>-285949</v>
      </c>
      <c r="J58" s="364">
        <v>161466</v>
      </c>
    </row>
    <row r="59" spans="1:10">
      <c r="A59" s="180" t="s">
        <v>266</v>
      </c>
      <c r="B59" s="364">
        <v>20017065</v>
      </c>
      <c r="C59" s="364">
        <v>0</v>
      </c>
      <c r="D59" s="364">
        <v>0</v>
      </c>
      <c r="E59" s="364">
        <v>0</v>
      </c>
      <c r="F59" s="364">
        <v>0</v>
      </c>
      <c r="G59" s="364">
        <v>-42271</v>
      </c>
      <c r="H59" s="364">
        <v>0</v>
      </c>
      <c r="I59" s="364">
        <v>0</v>
      </c>
      <c r="J59" s="364">
        <v>19974794</v>
      </c>
    </row>
    <row r="60" spans="1:10">
      <c r="A60" s="180" t="s">
        <v>825</v>
      </c>
      <c r="B60" s="364">
        <v>7</v>
      </c>
      <c r="C60" s="364">
        <v>110102</v>
      </c>
      <c r="D60" s="364">
        <v>84802</v>
      </c>
      <c r="E60" s="364">
        <v>163960</v>
      </c>
      <c r="F60" s="364">
        <v>84185</v>
      </c>
      <c r="G60" s="364">
        <v>75523</v>
      </c>
      <c r="H60" s="364">
        <v>337251</v>
      </c>
      <c r="I60" s="364">
        <v>106377</v>
      </c>
      <c r="J60" s="364">
        <v>962206</v>
      </c>
    </row>
    <row r="61" spans="1:10">
      <c r="A61" s="180" t="s">
        <v>826</v>
      </c>
      <c r="B61" s="364">
        <v>0</v>
      </c>
      <c r="C61" s="364">
        <v>0</v>
      </c>
      <c r="D61" s="364">
        <v>0</v>
      </c>
      <c r="E61" s="364">
        <v>0</v>
      </c>
      <c r="F61" s="364">
        <v>0</v>
      </c>
      <c r="G61" s="364">
        <v>0</v>
      </c>
      <c r="H61" s="364">
        <v>-6766260</v>
      </c>
      <c r="I61" s="364">
        <v>-2483881</v>
      </c>
      <c r="J61" s="364">
        <v>-9250140</v>
      </c>
    </row>
    <row r="62" spans="1:10">
      <c r="A62" s="180" t="s">
        <v>827</v>
      </c>
      <c r="B62" s="364">
        <v>0</v>
      </c>
      <c r="C62" s="364">
        <v>-1152857</v>
      </c>
      <c r="D62" s="364">
        <v>0</v>
      </c>
      <c r="E62" s="364">
        <v>0</v>
      </c>
      <c r="F62" s="364">
        <v>0</v>
      </c>
      <c r="G62" s="364">
        <v>0</v>
      </c>
      <c r="H62" s="364">
        <v>0</v>
      </c>
      <c r="I62" s="364">
        <v>0</v>
      </c>
      <c r="J62" s="364">
        <v>-1152857</v>
      </c>
    </row>
    <row r="63" spans="1:10">
      <c r="A63" s="180" t="s">
        <v>828</v>
      </c>
      <c r="B63" s="364">
        <v>-4769046</v>
      </c>
      <c r="C63" s="364">
        <v>-705946</v>
      </c>
      <c r="D63" s="364">
        <v>2390998</v>
      </c>
      <c r="E63" s="364">
        <v>955686</v>
      </c>
      <c r="F63" s="364">
        <v>1810186</v>
      </c>
      <c r="G63" s="364">
        <v>220881</v>
      </c>
      <c r="H63" s="364">
        <v>1938722</v>
      </c>
      <c r="I63" s="364">
        <v>-19134372</v>
      </c>
      <c r="J63" s="364">
        <v>-17292891</v>
      </c>
    </row>
    <row r="64" spans="1:10">
      <c r="A64" s="180" t="s">
        <v>829</v>
      </c>
      <c r="B64" s="364">
        <v>-18707</v>
      </c>
      <c r="C64" s="364">
        <v>-4556</v>
      </c>
      <c r="D64" s="364">
        <v>-62005</v>
      </c>
      <c r="E64" s="364">
        <v>-157132</v>
      </c>
      <c r="F64" s="364">
        <v>-33757</v>
      </c>
      <c r="G64" s="364">
        <v>-162505</v>
      </c>
      <c r="H64" s="364">
        <v>-40706</v>
      </c>
      <c r="I64" s="364">
        <v>-12686</v>
      </c>
      <c r="J64" s="364">
        <v>-492054</v>
      </c>
    </row>
    <row r="65" spans="1:10">
      <c r="A65" s="180" t="s">
        <v>830</v>
      </c>
      <c r="B65" s="364">
        <v>0</v>
      </c>
      <c r="C65" s="364">
        <v>348292</v>
      </c>
      <c r="D65" s="364">
        <v>549152</v>
      </c>
      <c r="E65" s="364">
        <v>787700</v>
      </c>
      <c r="F65" s="364">
        <v>703991</v>
      </c>
      <c r="G65" s="364">
        <v>231206</v>
      </c>
      <c r="H65" s="364">
        <v>6221051</v>
      </c>
      <c r="I65" s="364">
        <v>79909</v>
      </c>
      <c r="J65" s="364">
        <v>8921301</v>
      </c>
    </row>
    <row r="66" spans="1:10">
      <c r="A66" s="180" t="s">
        <v>831</v>
      </c>
      <c r="B66" s="364">
        <v>-484795</v>
      </c>
      <c r="C66" s="364">
        <v>-646559</v>
      </c>
      <c r="D66" s="364">
        <v>-968915</v>
      </c>
      <c r="E66" s="364">
        <v>-1311452</v>
      </c>
      <c r="F66" s="364">
        <v>-616229</v>
      </c>
      <c r="G66" s="364">
        <v>-806923</v>
      </c>
      <c r="H66" s="364">
        <v>-5100472</v>
      </c>
      <c r="I66" s="364">
        <v>-4282823</v>
      </c>
      <c r="J66" s="364">
        <v>-14218169</v>
      </c>
    </row>
    <row r="67" spans="1:10">
      <c r="A67" s="180" t="s">
        <v>832</v>
      </c>
      <c r="B67" s="364">
        <v>0</v>
      </c>
      <c r="C67" s="364">
        <v>-11474167</v>
      </c>
      <c r="D67" s="364">
        <v>-7039735</v>
      </c>
      <c r="E67" s="364">
        <v>-8996322</v>
      </c>
      <c r="F67" s="364">
        <v>-5755903</v>
      </c>
      <c r="G67" s="364">
        <v>-6305882</v>
      </c>
      <c r="H67" s="364">
        <v>-44420654</v>
      </c>
      <c r="I67" s="364">
        <v>-28121021</v>
      </c>
      <c r="J67" s="364">
        <v>-112113684</v>
      </c>
    </row>
    <row r="68" spans="1:10">
      <c r="A68" s="180" t="s">
        <v>833</v>
      </c>
      <c r="B68" s="364">
        <v>-2508534</v>
      </c>
      <c r="C68" s="364">
        <v>-13050</v>
      </c>
      <c r="D68" s="364">
        <v>-7360</v>
      </c>
      <c r="E68" s="364">
        <v>0</v>
      </c>
      <c r="F68" s="364">
        <v>0</v>
      </c>
      <c r="G68" s="364">
        <v>0</v>
      </c>
      <c r="H68" s="364">
        <v>-507618</v>
      </c>
      <c r="I68" s="364">
        <v>-11284</v>
      </c>
      <c r="J68" s="364">
        <v>-3047846</v>
      </c>
    </row>
    <row r="69" spans="1:10">
      <c r="A69" s="180" t="s">
        <v>834</v>
      </c>
      <c r="B69" s="364">
        <v>0</v>
      </c>
      <c r="C69" s="364">
        <v>0</v>
      </c>
      <c r="D69" s="364">
        <v>6739</v>
      </c>
      <c r="E69" s="364">
        <v>-2317</v>
      </c>
      <c r="F69" s="364">
        <v>-31695</v>
      </c>
      <c r="G69" s="364">
        <v>0</v>
      </c>
      <c r="H69" s="364">
        <v>-2356</v>
      </c>
      <c r="I69" s="364">
        <v>0</v>
      </c>
      <c r="J69" s="364">
        <v>-29629</v>
      </c>
    </row>
    <row r="70" spans="1:10">
      <c r="A70" s="180" t="s">
        <v>229</v>
      </c>
      <c r="B70" s="364">
        <v>1141472</v>
      </c>
      <c r="C70" s="364">
        <v>49693</v>
      </c>
      <c r="D70" s="364">
        <v>2278</v>
      </c>
      <c r="E70" s="364">
        <v>16657</v>
      </c>
      <c r="F70" s="364">
        <v>32485</v>
      </c>
      <c r="G70" s="364">
        <v>81576</v>
      </c>
      <c r="H70" s="364">
        <v>41420</v>
      </c>
      <c r="I70" s="364">
        <v>146174</v>
      </c>
      <c r="J70" s="364">
        <v>1511756</v>
      </c>
    </row>
    <row r="71" spans="1:10">
      <c r="A71" s="180" t="s">
        <v>259</v>
      </c>
      <c r="B71" s="364">
        <v>0</v>
      </c>
      <c r="C71" s="364">
        <v>0</v>
      </c>
      <c r="D71" s="364">
        <v>0</v>
      </c>
      <c r="E71" s="364">
        <v>0</v>
      </c>
      <c r="F71" s="364">
        <v>0</v>
      </c>
      <c r="G71" s="364">
        <v>0</v>
      </c>
      <c r="H71" s="364">
        <v>0</v>
      </c>
      <c r="I71" s="364">
        <v>0</v>
      </c>
      <c r="J71" s="364">
        <v>0</v>
      </c>
    </row>
    <row r="72" spans="1:10">
      <c r="A72" s="180" t="s">
        <v>835</v>
      </c>
      <c r="B72" s="364">
        <v>0</v>
      </c>
      <c r="C72" s="364">
        <v>0</v>
      </c>
      <c r="D72" s="364">
        <v>0</v>
      </c>
      <c r="E72" s="364">
        <v>0</v>
      </c>
      <c r="F72" s="364">
        <v>0</v>
      </c>
      <c r="G72" s="364">
        <v>0</v>
      </c>
      <c r="H72" s="364">
        <v>0</v>
      </c>
      <c r="I72" s="364">
        <v>0</v>
      </c>
      <c r="J72" s="364">
        <v>0</v>
      </c>
    </row>
    <row r="73" spans="1:10">
      <c r="A73" s="180" t="s">
        <v>821</v>
      </c>
      <c r="B73" s="364">
        <v>-46661785</v>
      </c>
      <c r="C73" s="364">
        <v>0</v>
      </c>
      <c r="D73" s="364">
        <v>0</v>
      </c>
      <c r="E73" s="364">
        <v>0</v>
      </c>
      <c r="F73" s="364">
        <v>0</v>
      </c>
      <c r="G73" s="364">
        <v>0</v>
      </c>
      <c r="H73" s="364">
        <v>0</v>
      </c>
      <c r="I73" s="364">
        <v>0</v>
      </c>
      <c r="J73" s="364">
        <v>-46661785</v>
      </c>
    </row>
    <row r="74" spans="1:10">
      <c r="A74" s="180" t="s">
        <v>836</v>
      </c>
      <c r="B74" s="364">
        <f>SUM(B58:B73)</f>
        <v>-32991045</v>
      </c>
      <c r="C74" s="364">
        <f t="shared" ref="C74:J74" si="3">SUM(C58:C73)</f>
        <v>-12903926</v>
      </c>
      <c r="D74" s="364">
        <f t="shared" si="3"/>
        <v>-5090225</v>
      </c>
      <c r="E74" s="364">
        <f t="shared" si="3"/>
        <v>-9030959</v>
      </c>
      <c r="F74" s="364">
        <f t="shared" si="3"/>
        <v>-3847465</v>
      </c>
      <c r="G74" s="364">
        <f t="shared" si="3"/>
        <v>-6483254</v>
      </c>
      <c r="H74" s="364">
        <f t="shared" si="3"/>
        <v>-48381102</v>
      </c>
      <c r="I74" s="364">
        <f t="shared" si="3"/>
        <v>-53999556</v>
      </c>
      <c r="J74" s="364">
        <f t="shared" si="3"/>
        <v>-172727532</v>
      </c>
    </row>
    <row r="75" spans="1:10">
      <c r="B75" s="364"/>
      <c r="C75" s="364"/>
      <c r="D75" s="364"/>
      <c r="E75" s="364"/>
      <c r="F75" s="364"/>
      <c r="G75" s="364"/>
      <c r="H75" s="364"/>
      <c r="I75" s="364"/>
      <c r="J75" s="364"/>
    </row>
    <row r="76" spans="1:10">
      <c r="A76" s="180" t="s">
        <v>837</v>
      </c>
      <c r="B76" s="364">
        <f>B74+B55</f>
        <v>-32991041</v>
      </c>
      <c r="C76" s="364">
        <f t="shared" ref="C76:J76" si="4">C74+C55</f>
        <v>-13786399</v>
      </c>
      <c r="D76" s="364">
        <f t="shared" si="4"/>
        <v>-5816081</v>
      </c>
      <c r="E76" s="364">
        <f t="shared" si="4"/>
        <v>-7538202</v>
      </c>
      <c r="F76" s="364">
        <f t="shared" si="4"/>
        <v>-2456496</v>
      </c>
      <c r="G76" s="364">
        <f t="shared" si="4"/>
        <v>-6803665</v>
      </c>
      <c r="H76" s="364">
        <f t="shared" si="4"/>
        <v>-42444338</v>
      </c>
      <c r="I76" s="364">
        <f t="shared" si="4"/>
        <v>-51180020</v>
      </c>
      <c r="J76" s="364">
        <f t="shared" si="4"/>
        <v>-163016242</v>
      </c>
    </row>
  </sheetData>
  <pageMargins left="0.7" right="0.7" top="0.75" bottom="0.75" header="0.3" footer="0.3"/>
  <pageSetup scale="61" orientation="portrait" r:id="rId1"/>
  <customProperties>
    <customPr name="_pios_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L76"/>
  <sheetViews>
    <sheetView workbookViewId="0">
      <selection activeCell="E39" sqref="E39"/>
    </sheetView>
  </sheetViews>
  <sheetFormatPr defaultRowHeight="15"/>
  <cols>
    <col min="1" max="1" width="30" style="180" bestFit="1" customWidth="1"/>
    <col min="2" max="2" width="14.28515625" style="180" bestFit="1" customWidth="1"/>
    <col min="3" max="3" width="11.5703125" style="180" bestFit="1" customWidth="1"/>
    <col min="4" max="4" width="10.5703125" style="180" bestFit="1" customWidth="1"/>
    <col min="5" max="5" width="11.5703125" style="180" bestFit="1" customWidth="1"/>
    <col min="6" max="6" width="10.5703125" style="180" bestFit="1" customWidth="1"/>
    <col min="7" max="9" width="11.5703125" style="180" bestFit="1" customWidth="1"/>
    <col min="10" max="10" width="12.5703125" style="180" bestFit="1" customWidth="1"/>
    <col min="11" max="16384" width="9.140625" style="180"/>
  </cols>
  <sheetData>
    <row r="1" spans="1:12" s="189" customFormat="1" ht="12.75">
      <c r="A1" s="138">
        <v>42094</v>
      </c>
      <c r="B1" s="66"/>
      <c r="C1" s="66"/>
      <c r="D1" s="66"/>
      <c r="E1" s="67"/>
      <c r="F1" s="67"/>
      <c r="G1" s="67"/>
      <c r="H1" s="67"/>
      <c r="I1" s="67"/>
      <c r="J1" s="63"/>
    </row>
    <row r="2" spans="1:12" s="189" customFormat="1" ht="12.75">
      <c r="A2" s="67"/>
      <c r="B2" s="66" t="s">
        <v>844</v>
      </c>
      <c r="C2" s="66">
        <v>20</v>
      </c>
      <c r="D2" s="66">
        <v>30</v>
      </c>
      <c r="E2" s="67">
        <v>50</v>
      </c>
      <c r="F2" s="67">
        <v>60</v>
      </c>
      <c r="G2" s="67">
        <v>70</v>
      </c>
      <c r="H2" s="67">
        <v>80</v>
      </c>
      <c r="I2" s="67">
        <v>180</v>
      </c>
      <c r="J2" s="63"/>
    </row>
    <row r="3" spans="1:12" s="189" customFormat="1" ht="12.75">
      <c r="A3" s="66" t="s">
        <v>845</v>
      </c>
      <c r="B3" s="12" t="s">
        <v>154</v>
      </c>
      <c r="C3" s="12" t="s">
        <v>188</v>
      </c>
      <c r="D3" s="12" t="s">
        <v>162</v>
      </c>
      <c r="E3" s="67" t="s">
        <v>180</v>
      </c>
      <c r="F3" s="67" t="s">
        <v>173</v>
      </c>
      <c r="G3" s="67" t="s">
        <v>144</v>
      </c>
      <c r="H3" s="67" t="s">
        <v>189</v>
      </c>
      <c r="I3" s="67" t="s">
        <v>190</v>
      </c>
      <c r="J3" s="63" t="s">
        <v>401</v>
      </c>
    </row>
    <row r="4" spans="1:12">
      <c r="A4" s="229" t="s">
        <v>352</v>
      </c>
      <c r="B4" s="230">
        <v>2</v>
      </c>
      <c r="C4" s="230">
        <v>-123543</v>
      </c>
      <c r="D4" s="230">
        <v>-126802</v>
      </c>
      <c r="E4" s="230">
        <v>-140871</v>
      </c>
      <c r="F4" s="230">
        <v>14297</v>
      </c>
      <c r="G4" s="230">
        <v>18696</v>
      </c>
      <c r="H4" s="230">
        <v>-384001</v>
      </c>
      <c r="I4" s="230">
        <v>-4133</v>
      </c>
      <c r="J4" s="231">
        <v>-746353</v>
      </c>
    </row>
    <row r="5" spans="1:12">
      <c r="A5" s="229" t="s">
        <v>361</v>
      </c>
      <c r="B5" s="230">
        <v>0</v>
      </c>
      <c r="C5" s="230">
        <v>-119991</v>
      </c>
      <c r="D5" s="230">
        <v>418459</v>
      </c>
      <c r="E5" s="230">
        <v>-8</v>
      </c>
      <c r="F5" s="230">
        <v>15129</v>
      </c>
      <c r="G5" s="230">
        <v>0</v>
      </c>
      <c r="H5" s="230">
        <v>402037</v>
      </c>
      <c r="I5" s="230">
        <v>1463121</v>
      </c>
      <c r="J5" s="231">
        <v>2178746</v>
      </c>
    </row>
    <row r="6" spans="1:12">
      <c r="A6" s="229" t="s">
        <v>252</v>
      </c>
      <c r="B6" s="230">
        <v>0</v>
      </c>
      <c r="C6" s="230">
        <v>0</v>
      </c>
      <c r="D6" s="230">
        <v>125265</v>
      </c>
      <c r="E6" s="230">
        <v>189726</v>
      </c>
      <c r="F6" s="230">
        <v>51956</v>
      </c>
      <c r="G6" s="230">
        <v>0</v>
      </c>
      <c r="H6" s="230">
        <v>425590</v>
      </c>
      <c r="I6" s="230">
        <v>-231387</v>
      </c>
      <c r="J6" s="231">
        <v>561149</v>
      </c>
    </row>
    <row r="7" spans="1:12">
      <c r="A7" s="229" t="s">
        <v>254</v>
      </c>
      <c r="B7" s="230">
        <v>0</v>
      </c>
      <c r="C7" s="230">
        <v>0</v>
      </c>
      <c r="D7" s="230">
        <v>-913438</v>
      </c>
      <c r="E7" s="230">
        <v>0</v>
      </c>
      <c r="F7" s="230">
        <v>0</v>
      </c>
      <c r="G7" s="230">
        <v>0</v>
      </c>
      <c r="H7" s="230">
        <v>-4907214</v>
      </c>
      <c r="I7" s="230">
        <v>0</v>
      </c>
      <c r="J7" s="231">
        <v>-5820652</v>
      </c>
    </row>
    <row r="8" spans="1:12">
      <c r="A8" s="229" t="s">
        <v>772</v>
      </c>
      <c r="B8" s="230">
        <v>0</v>
      </c>
      <c r="C8" s="230">
        <v>-249738</v>
      </c>
      <c r="D8" s="230">
        <v>0</v>
      </c>
      <c r="E8" s="230">
        <v>0</v>
      </c>
      <c r="F8" s="230">
        <v>0</v>
      </c>
      <c r="G8" s="230">
        <v>0</v>
      </c>
      <c r="H8" s="230">
        <v>0</v>
      </c>
      <c r="I8" s="230">
        <v>0</v>
      </c>
      <c r="J8" s="231">
        <v>-249738</v>
      </c>
    </row>
    <row r="9" spans="1:12">
      <c r="A9" s="229" t="s">
        <v>336</v>
      </c>
      <c r="B9" s="230">
        <v>0</v>
      </c>
      <c r="C9" s="230">
        <v>-2706732</v>
      </c>
      <c r="D9" s="230">
        <v>-2290685</v>
      </c>
      <c r="E9" s="230">
        <v>410111</v>
      </c>
      <c r="F9" s="230">
        <v>675915</v>
      </c>
      <c r="G9" s="230">
        <v>-3435949</v>
      </c>
      <c r="H9" s="230">
        <v>16253767</v>
      </c>
      <c r="I9" s="230">
        <v>0</v>
      </c>
      <c r="J9" s="231">
        <v>8906427</v>
      </c>
    </row>
    <row r="10" spans="1:12">
      <c r="A10" s="229" t="s">
        <v>337</v>
      </c>
      <c r="B10" s="230">
        <v>0</v>
      </c>
      <c r="C10" s="230">
        <v>-2362274</v>
      </c>
      <c r="D10" s="230">
        <v>-3085092</v>
      </c>
      <c r="E10" s="230">
        <v>-8132389</v>
      </c>
      <c r="F10" s="230">
        <v>-3643639</v>
      </c>
      <c r="G10" s="230">
        <v>-2705940</v>
      </c>
      <c r="H10" s="230">
        <v>1917073</v>
      </c>
      <c r="I10" s="230">
        <v>0</v>
      </c>
      <c r="J10" s="231">
        <v>-18012260</v>
      </c>
    </row>
    <row r="11" spans="1:12">
      <c r="A11" s="229" t="s">
        <v>368</v>
      </c>
      <c r="B11" s="230">
        <v>0</v>
      </c>
      <c r="C11" s="230">
        <v>12330</v>
      </c>
      <c r="D11" s="230">
        <v>-33296</v>
      </c>
      <c r="E11" s="230">
        <v>-119155</v>
      </c>
      <c r="F11" s="230">
        <v>63102</v>
      </c>
      <c r="G11" s="230">
        <v>-121264</v>
      </c>
      <c r="H11" s="230">
        <v>1690968</v>
      </c>
      <c r="I11" s="230">
        <v>0</v>
      </c>
      <c r="J11" s="231">
        <v>1492686</v>
      </c>
    </row>
    <row r="12" spans="1:12">
      <c r="A12" s="229" t="s">
        <v>304</v>
      </c>
      <c r="B12" s="226">
        <v>0</v>
      </c>
      <c r="C12" s="226">
        <v>0</v>
      </c>
      <c r="D12" s="226">
        <v>111559</v>
      </c>
      <c r="E12" s="226">
        <v>0</v>
      </c>
      <c r="F12" s="226">
        <v>0</v>
      </c>
      <c r="G12" s="226">
        <v>161120</v>
      </c>
      <c r="H12" s="226">
        <v>-43164</v>
      </c>
      <c r="I12" s="226">
        <v>489806</v>
      </c>
      <c r="J12" s="231">
        <v>719320</v>
      </c>
    </row>
    <row r="13" spans="1:12">
      <c r="A13" s="229" t="s">
        <v>386</v>
      </c>
      <c r="B13" s="230">
        <v>2</v>
      </c>
      <c r="C13" s="230">
        <v>226597</v>
      </c>
      <c r="D13" s="230">
        <v>198654</v>
      </c>
      <c r="E13" s="230">
        <v>258062</v>
      </c>
      <c r="F13" s="230">
        <v>166719</v>
      </c>
      <c r="G13" s="230">
        <v>184800</v>
      </c>
      <c r="H13" s="230">
        <v>967206</v>
      </c>
      <c r="I13" s="230">
        <v>346118</v>
      </c>
      <c r="J13" s="231">
        <v>2348159</v>
      </c>
    </row>
    <row r="14" spans="1:12">
      <c r="A14" s="229" t="s">
        <v>374</v>
      </c>
      <c r="B14" s="365">
        <v>135631</v>
      </c>
      <c r="C14" s="230">
        <v>363605</v>
      </c>
      <c r="D14" s="230">
        <v>-40013</v>
      </c>
      <c r="E14" s="230">
        <v>-310334</v>
      </c>
      <c r="F14" s="230">
        <v>-35120</v>
      </c>
      <c r="G14" s="230">
        <v>139314</v>
      </c>
      <c r="H14" s="230">
        <v>-75117</v>
      </c>
      <c r="I14" s="230">
        <v>-270813</v>
      </c>
      <c r="J14" s="231">
        <v>-92846</v>
      </c>
      <c r="L14" s="229"/>
    </row>
    <row r="15" spans="1:12">
      <c r="A15" s="229" t="s">
        <v>373</v>
      </c>
      <c r="B15" s="365">
        <v>3838970</v>
      </c>
      <c r="C15" s="230">
        <v>0</v>
      </c>
      <c r="D15" s="230">
        <v>0</v>
      </c>
      <c r="E15" s="230">
        <v>0</v>
      </c>
      <c r="F15" s="230">
        <v>0</v>
      </c>
      <c r="G15" s="230">
        <v>26419</v>
      </c>
      <c r="H15" s="230">
        <v>0</v>
      </c>
      <c r="I15" s="230">
        <v>0</v>
      </c>
      <c r="J15" s="231">
        <v>3865389</v>
      </c>
      <c r="L15" s="229"/>
    </row>
    <row r="16" spans="1:12">
      <c r="A16" s="229" t="s">
        <v>354</v>
      </c>
      <c r="B16" s="230">
        <v>7</v>
      </c>
      <c r="C16" s="230">
        <v>70278</v>
      </c>
      <c r="D16" s="230">
        <v>50810</v>
      </c>
      <c r="E16" s="230">
        <v>87995</v>
      </c>
      <c r="F16" s="230">
        <v>50466</v>
      </c>
      <c r="G16" s="230">
        <v>48602</v>
      </c>
      <c r="H16" s="230">
        <v>211030</v>
      </c>
      <c r="I16" s="230">
        <v>17832</v>
      </c>
      <c r="J16" s="231">
        <v>537022</v>
      </c>
      <c r="L16" s="229"/>
    </row>
    <row r="17" spans="1:12">
      <c r="A17" s="229" t="s">
        <v>365</v>
      </c>
      <c r="B17" s="230">
        <v>0</v>
      </c>
      <c r="C17" s="230">
        <v>0</v>
      </c>
      <c r="D17" s="230">
        <v>0</v>
      </c>
      <c r="E17" s="230">
        <v>0</v>
      </c>
      <c r="F17" s="230">
        <v>0</v>
      </c>
      <c r="G17" s="230">
        <v>0</v>
      </c>
      <c r="H17" s="230">
        <v>-4510840</v>
      </c>
      <c r="I17" s="230">
        <v>-1655920</v>
      </c>
      <c r="J17" s="231">
        <v>-6166760</v>
      </c>
      <c r="L17" s="229"/>
    </row>
    <row r="18" spans="1:12">
      <c r="A18" s="229" t="s">
        <v>356</v>
      </c>
      <c r="B18" s="230">
        <v>0</v>
      </c>
      <c r="C18" s="230">
        <v>-768571</v>
      </c>
      <c r="D18" s="230">
        <v>0</v>
      </c>
      <c r="E18" s="230">
        <v>0</v>
      </c>
      <c r="F18" s="230">
        <v>0</v>
      </c>
      <c r="G18" s="230">
        <v>0</v>
      </c>
      <c r="H18" s="230">
        <v>0</v>
      </c>
      <c r="I18" s="230">
        <v>0</v>
      </c>
      <c r="J18" s="231">
        <v>-768571</v>
      </c>
      <c r="L18" s="229"/>
    </row>
    <row r="19" spans="1:12">
      <c r="A19" s="229" t="s">
        <v>645</v>
      </c>
      <c r="B19" s="365">
        <v>-3462939</v>
      </c>
      <c r="C19" s="230">
        <v>-529565</v>
      </c>
      <c r="D19" s="230">
        <v>1675408</v>
      </c>
      <c r="E19" s="230">
        <v>462739</v>
      </c>
      <c r="F19" s="230">
        <v>1217663</v>
      </c>
      <c r="G19" s="230">
        <v>156161</v>
      </c>
      <c r="H19" s="230">
        <v>1054024</v>
      </c>
      <c r="I19" s="230">
        <v>-13653789</v>
      </c>
      <c r="J19" s="231">
        <v>-13080298</v>
      </c>
      <c r="L19" s="229"/>
    </row>
    <row r="20" spans="1:12">
      <c r="A20" s="229" t="s">
        <v>646</v>
      </c>
      <c r="B20" s="365">
        <v>-12471</v>
      </c>
      <c r="C20" s="230">
        <v>-5090</v>
      </c>
      <c r="D20" s="230">
        <v>-74535</v>
      </c>
      <c r="E20" s="230">
        <v>-103132</v>
      </c>
      <c r="F20" s="230">
        <v>-36668</v>
      </c>
      <c r="G20" s="230">
        <v>-211899</v>
      </c>
      <c r="H20" s="230">
        <v>-96815</v>
      </c>
      <c r="I20" s="230">
        <v>-8457</v>
      </c>
      <c r="J20" s="231">
        <v>-549066</v>
      </c>
      <c r="L20" s="229"/>
    </row>
    <row r="21" spans="1:12">
      <c r="A21" s="229" t="s">
        <v>646</v>
      </c>
      <c r="B21" s="365">
        <v>0</v>
      </c>
      <c r="C21" s="230">
        <v>232195</v>
      </c>
      <c r="D21" s="230">
        <v>366101</v>
      </c>
      <c r="E21" s="230">
        <v>525134</v>
      </c>
      <c r="F21" s="230">
        <v>469327</v>
      </c>
      <c r="G21" s="230">
        <v>154137</v>
      </c>
      <c r="H21" s="230">
        <v>4147368</v>
      </c>
      <c r="I21" s="230">
        <v>53273</v>
      </c>
      <c r="J21" s="231">
        <v>5947534</v>
      </c>
      <c r="L21" s="229"/>
    </row>
    <row r="22" spans="1:12">
      <c r="A22" s="229" t="s">
        <v>646</v>
      </c>
      <c r="B22" s="365">
        <v>-307863</v>
      </c>
      <c r="C22" s="230">
        <v>-410589</v>
      </c>
      <c r="D22" s="230">
        <v>-615297</v>
      </c>
      <c r="E22" s="230">
        <v>-832821</v>
      </c>
      <c r="F22" s="230">
        <v>-391329</v>
      </c>
      <c r="G22" s="230">
        <v>-512426</v>
      </c>
      <c r="H22" s="230">
        <v>-3238990</v>
      </c>
      <c r="I22" s="230">
        <v>-2719752</v>
      </c>
      <c r="J22" s="231">
        <v>-9029067</v>
      </c>
      <c r="L22" s="229"/>
    </row>
    <row r="23" spans="1:12">
      <c r="A23" s="229" t="s">
        <v>646</v>
      </c>
      <c r="B23" s="365">
        <v>0</v>
      </c>
      <c r="C23" s="230">
        <v>-7649444</v>
      </c>
      <c r="D23" s="230">
        <v>-4693156</v>
      </c>
      <c r="E23" s="230">
        <v>-5997548</v>
      </c>
      <c r="F23" s="230">
        <v>-3837269</v>
      </c>
      <c r="G23" s="230">
        <v>-4203921</v>
      </c>
      <c r="H23" s="230">
        <v>-29613770</v>
      </c>
      <c r="I23" s="230">
        <v>-18747348</v>
      </c>
      <c r="J23" s="231">
        <v>-74742456</v>
      </c>
      <c r="L23" s="229"/>
    </row>
    <row r="24" spans="1:12">
      <c r="A24" s="229" t="s">
        <v>646</v>
      </c>
      <c r="B24" s="365">
        <v>-1672356</v>
      </c>
      <c r="C24" s="230">
        <v>-8700</v>
      </c>
      <c r="D24" s="230">
        <v>-4907</v>
      </c>
      <c r="E24" s="230">
        <v>0</v>
      </c>
      <c r="F24" s="230">
        <v>0</v>
      </c>
      <c r="G24" s="230">
        <v>0</v>
      </c>
      <c r="H24" s="230">
        <v>-338412</v>
      </c>
      <c r="I24" s="230">
        <v>-7523</v>
      </c>
      <c r="J24" s="231">
        <v>-2031897</v>
      </c>
      <c r="L24" s="229"/>
    </row>
    <row r="25" spans="1:12">
      <c r="A25" s="229" t="s">
        <v>314</v>
      </c>
      <c r="B25" s="365">
        <v>0</v>
      </c>
      <c r="C25" s="230">
        <v>0</v>
      </c>
      <c r="D25" s="230">
        <v>7222</v>
      </c>
      <c r="E25" s="230">
        <v>-2164</v>
      </c>
      <c r="F25" s="230">
        <v>-2995</v>
      </c>
      <c r="G25" s="230">
        <v>0</v>
      </c>
      <c r="H25" s="230">
        <v>0</v>
      </c>
      <c r="I25" s="230">
        <v>0</v>
      </c>
      <c r="J25" s="231">
        <v>2064</v>
      </c>
      <c r="L25" s="229"/>
    </row>
    <row r="26" spans="1:12">
      <c r="A26" s="229" t="s">
        <v>340</v>
      </c>
      <c r="B26" s="365">
        <v>712946</v>
      </c>
      <c r="C26" s="230">
        <v>31058</v>
      </c>
      <c r="D26" s="230">
        <v>-1055</v>
      </c>
      <c r="E26" s="230">
        <v>8980</v>
      </c>
      <c r="F26" s="230">
        <v>20084</v>
      </c>
      <c r="G26" s="230">
        <v>50985</v>
      </c>
      <c r="H26" s="230">
        <v>25887</v>
      </c>
      <c r="I26" s="230">
        <v>91359</v>
      </c>
      <c r="J26" s="231">
        <v>940245</v>
      </c>
      <c r="L26" s="229"/>
    </row>
    <row r="27" spans="1:12">
      <c r="A27" s="229" t="s">
        <v>366</v>
      </c>
      <c r="B27" s="230">
        <v>0</v>
      </c>
      <c r="C27" s="230">
        <v>0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230">
        <v>0</v>
      </c>
      <c r="J27" s="231">
        <v>0</v>
      </c>
      <c r="L27" s="229"/>
    </row>
    <row r="28" spans="1:12">
      <c r="A28" s="229" t="s">
        <v>760</v>
      </c>
      <c r="B28" s="364">
        <v>-25889135</v>
      </c>
      <c r="C28" s="364">
        <v>0</v>
      </c>
      <c r="D28" s="364">
        <v>0</v>
      </c>
      <c r="E28" s="364">
        <v>0</v>
      </c>
      <c r="F28" s="364">
        <v>0</v>
      </c>
      <c r="G28" s="364">
        <v>0</v>
      </c>
      <c r="H28" s="364">
        <v>0</v>
      </c>
      <c r="I28" s="364">
        <v>0</v>
      </c>
      <c r="J28" s="230">
        <v>-25889135</v>
      </c>
      <c r="L28" s="229"/>
    </row>
    <row r="29" spans="1:12">
      <c r="L29" s="229"/>
    </row>
    <row r="30" spans="1:12">
      <c r="A30" s="75" t="s">
        <v>648</v>
      </c>
    </row>
    <row r="31" spans="1:12">
      <c r="A31" s="229" t="s">
        <v>325</v>
      </c>
      <c r="B31" s="68">
        <v>-1992690</v>
      </c>
      <c r="C31" s="68">
        <v>-7841628</v>
      </c>
      <c r="D31" s="68">
        <v>-5021794</v>
      </c>
      <c r="E31" s="68">
        <v>-6408367</v>
      </c>
      <c r="F31" s="68">
        <v>-3795938</v>
      </c>
      <c r="G31" s="68">
        <v>-4774109</v>
      </c>
      <c r="H31" s="68">
        <v>-29140619</v>
      </c>
      <c r="I31" s="68">
        <v>-21429807</v>
      </c>
      <c r="J31" s="68">
        <v>-80404952</v>
      </c>
    </row>
    <row r="32" spans="1:12">
      <c r="A32" s="229" t="s">
        <v>326</v>
      </c>
      <c r="B32" s="230">
        <v>-3462939</v>
      </c>
      <c r="C32" s="230">
        <v>-529565</v>
      </c>
      <c r="D32" s="230">
        <v>1675408</v>
      </c>
      <c r="E32" s="230">
        <v>462739</v>
      </c>
      <c r="F32" s="230">
        <v>1217663</v>
      </c>
      <c r="G32" s="230">
        <v>156161</v>
      </c>
      <c r="H32" s="230">
        <v>1054024</v>
      </c>
      <c r="I32" s="230">
        <v>-13653789</v>
      </c>
      <c r="J32" s="230">
        <v>-13080298</v>
      </c>
    </row>
    <row r="33" spans="1:10">
      <c r="A33" s="379" t="s">
        <v>387</v>
      </c>
      <c r="B33" s="230">
        <v>-18679904</v>
      </c>
      <c r="C33" s="105"/>
      <c r="D33" s="105"/>
      <c r="E33" s="105"/>
      <c r="F33" s="105"/>
      <c r="G33" s="105"/>
      <c r="H33" s="105"/>
      <c r="I33" s="105"/>
      <c r="J33" s="230">
        <v>-18679904</v>
      </c>
    </row>
    <row r="34" spans="1:10">
      <c r="A34" s="379" t="s">
        <v>388</v>
      </c>
      <c r="B34" s="230">
        <f>-20597803*0.35</f>
        <v>-7209231.0499999998</v>
      </c>
      <c r="C34" s="105"/>
      <c r="D34" s="105"/>
      <c r="E34" s="105"/>
      <c r="F34" s="105"/>
      <c r="G34" s="105"/>
      <c r="H34" s="105"/>
      <c r="I34" s="105"/>
      <c r="J34" s="230">
        <v>-7209231</v>
      </c>
    </row>
    <row r="35" spans="1:10">
      <c r="A35" s="379" t="s">
        <v>778</v>
      </c>
      <c r="B35" s="367"/>
      <c r="C35" s="366"/>
      <c r="D35" s="366"/>
      <c r="E35" s="366"/>
      <c r="F35" s="366"/>
      <c r="G35" s="366"/>
      <c r="H35" s="366"/>
      <c r="I35" s="366"/>
      <c r="J35" s="365">
        <f>B35</f>
        <v>0</v>
      </c>
    </row>
    <row r="36" spans="1:10">
      <c r="B36" s="239" t="s">
        <v>846</v>
      </c>
      <c r="C36" s="239" t="s">
        <v>847</v>
      </c>
      <c r="D36" s="239" t="s">
        <v>848</v>
      </c>
      <c r="E36" s="239" t="s">
        <v>849</v>
      </c>
      <c r="F36" s="239" t="s">
        <v>850</v>
      </c>
      <c r="G36" s="239" t="s">
        <v>851</v>
      </c>
      <c r="H36" s="239" t="s">
        <v>852</v>
      </c>
      <c r="I36" s="239" t="s">
        <v>853</v>
      </c>
      <c r="J36" s="239" t="s">
        <v>854</v>
      </c>
    </row>
    <row r="37" spans="1:10">
      <c r="A37" s="237" t="s">
        <v>638</v>
      </c>
      <c r="B37" s="238">
        <v>-26657206</v>
      </c>
      <c r="C37" s="238">
        <v>-13998174</v>
      </c>
      <c r="D37" s="238">
        <v>-8924798</v>
      </c>
      <c r="E37" s="238">
        <v>-13695674</v>
      </c>
      <c r="F37" s="238">
        <v>-5202360</v>
      </c>
      <c r="G37" s="238">
        <v>-10251164</v>
      </c>
      <c r="H37" s="238">
        <v>-16113371</v>
      </c>
      <c r="I37" s="238">
        <v>-34837613</v>
      </c>
      <c r="J37" s="238">
        <v>-129680360</v>
      </c>
    </row>
    <row r="38" spans="1:10" s="237" customFormat="1">
      <c r="B38" s="180"/>
      <c r="C38" s="180"/>
      <c r="D38" s="180"/>
      <c r="E38" s="180"/>
      <c r="F38" s="180"/>
      <c r="G38" s="180"/>
      <c r="H38" s="180"/>
      <c r="I38" s="180"/>
      <c r="J38" s="180"/>
    </row>
    <row r="39" spans="1:10" s="237" customFormat="1">
      <c r="A39" s="237" t="s">
        <v>838</v>
      </c>
      <c r="B39" s="180"/>
      <c r="C39" s="180"/>
      <c r="D39" s="180"/>
      <c r="E39" s="180"/>
      <c r="F39" s="180"/>
      <c r="G39" s="180"/>
      <c r="H39" s="180"/>
      <c r="I39" s="180"/>
      <c r="J39" s="180"/>
    </row>
    <row r="40" spans="1:10" s="237" customFormat="1">
      <c r="B40" s="180"/>
      <c r="C40" s="180"/>
      <c r="D40" s="180"/>
      <c r="E40" s="180"/>
      <c r="F40" s="180"/>
      <c r="G40" s="180"/>
      <c r="H40" s="180"/>
      <c r="I40" s="180"/>
      <c r="J40" s="180"/>
    </row>
    <row r="41" spans="1:10">
      <c r="A41" s="180" t="s">
        <v>811</v>
      </c>
      <c r="B41" s="362">
        <v>10</v>
      </c>
      <c r="C41" s="362">
        <v>20</v>
      </c>
      <c r="D41" s="362">
        <v>30</v>
      </c>
      <c r="E41" s="362">
        <v>50</v>
      </c>
      <c r="F41" s="362">
        <v>60</v>
      </c>
      <c r="G41" s="362">
        <v>70</v>
      </c>
      <c r="H41" s="362">
        <v>80</v>
      </c>
      <c r="I41" s="362">
        <v>180</v>
      </c>
      <c r="J41" s="363" t="s">
        <v>855</v>
      </c>
    </row>
    <row r="42" spans="1:10">
      <c r="B42" s="363"/>
      <c r="C42" s="363"/>
      <c r="D42" s="363"/>
      <c r="E42" s="363"/>
    </row>
    <row r="43" spans="1:10">
      <c r="A43" s="180" t="s">
        <v>813</v>
      </c>
      <c r="B43" s="363"/>
      <c r="C43" s="363"/>
      <c r="D43" s="363"/>
      <c r="E43" s="363"/>
    </row>
    <row r="44" spans="1:10">
      <c r="A44" s="180" t="s">
        <v>814</v>
      </c>
      <c r="B44" s="364">
        <v>2</v>
      </c>
      <c r="C44" s="364">
        <v>-123543</v>
      </c>
      <c r="D44" s="364">
        <v>-126802</v>
      </c>
      <c r="E44" s="364">
        <v>-140871</v>
      </c>
      <c r="F44" s="364">
        <v>14297</v>
      </c>
      <c r="G44" s="364">
        <v>18696</v>
      </c>
      <c r="H44" s="364">
        <v>-384001</v>
      </c>
      <c r="I44" s="364">
        <v>-4133</v>
      </c>
      <c r="J44" s="364">
        <v>-746353</v>
      </c>
    </row>
    <row r="45" spans="1:10">
      <c r="A45" s="180" t="s">
        <v>250</v>
      </c>
      <c r="B45" s="364">
        <v>0</v>
      </c>
      <c r="C45" s="364">
        <v>-119991</v>
      </c>
      <c r="D45" s="364">
        <v>418459</v>
      </c>
      <c r="E45" s="364">
        <v>-8</v>
      </c>
      <c r="F45" s="364">
        <v>15129</v>
      </c>
      <c r="G45" s="364">
        <v>0</v>
      </c>
      <c r="H45" s="364">
        <v>402037</v>
      </c>
      <c r="I45" s="364">
        <v>1463121</v>
      </c>
      <c r="J45" s="364">
        <v>2178746</v>
      </c>
    </row>
    <row r="46" spans="1:10">
      <c r="A46" s="180" t="s">
        <v>251</v>
      </c>
      <c r="B46" s="364">
        <v>0</v>
      </c>
      <c r="C46" s="364">
        <v>0</v>
      </c>
      <c r="D46" s="364">
        <v>125265</v>
      </c>
      <c r="E46" s="364">
        <v>189726</v>
      </c>
      <c r="F46" s="364">
        <v>51956</v>
      </c>
      <c r="G46" s="364">
        <v>0</v>
      </c>
      <c r="H46" s="364">
        <v>425590</v>
      </c>
      <c r="I46" s="364">
        <v>-231387</v>
      </c>
      <c r="J46" s="364">
        <v>561149</v>
      </c>
    </row>
    <row r="47" spans="1:10">
      <c r="A47" s="180" t="s">
        <v>253</v>
      </c>
      <c r="B47" s="364">
        <v>0</v>
      </c>
      <c r="C47" s="364">
        <v>0</v>
      </c>
      <c r="D47" s="364">
        <v>-913438</v>
      </c>
      <c r="E47" s="364">
        <v>0</v>
      </c>
      <c r="F47" s="364">
        <v>0</v>
      </c>
      <c r="G47" s="364">
        <v>0</v>
      </c>
      <c r="H47" s="364">
        <v>-4907214</v>
      </c>
      <c r="I47" s="364">
        <v>0</v>
      </c>
      <c r="J47" s="364">
        <v>-5820652</v>
      </c>
    </row>
    <row r="48" spans="1:10">
      <c r="A48" s="180" t="s">
        <v>815</v>
      </c>
      <c r="B48" s="364">
        <v>0</v>
      </c>
      <c r="C48" s="364">
        <v>-249738</v>
      </c>
      <c r="D48" s="364">
        <v>0</v>
      </c>
      <c r="E48" s="364">
        <v>0</v>
      </c>
      <c r="F48" s="364">
        <v>0</v>
      </c>
      <c r="G48" s="364">
        <v>0</v>
      </c>
      <c r="H48" s="364">
        <v>0</v>
      </c>
      <c r="I48" s="364">
        <v>0</v>
      </c>
      <c r="J48" s="364">
        <v>-249738</v>
      </c>
    </row>
    <row r="49" spans="1:10">
      <c r="A49" s="180" t="s">
        <v>816</v>
      </c>
      <c r="B49" s="364">
        <v>0</v>
      </c>
      <c r="C49" s="364">
        <v>-2706732</v>
      </c>
      <c r="D49" s="364">
        <v>-2290685</v>
      </c>
      <c r="E49" s="364">
        <v>410111</v>
      </c>
      <c r="F49" s="364">
        <v>675915</v>
      </c>
      <c r="G49" s="364">
        <v>-3435949</v>
      </c>
      <c r="H49" s="364">
        <v>16253767</v>
      </c>
      <c r="I49" s="364">
        <v>0</v>
      </c>
      <c r="J49" s="364">
        <v>8906427</v>
      </c>
    </row>
    <row r="50" spans="1:10">
      <c r="A50" s="180" t="s">
        <v>817</v>
      </c>
      <c r="B50" s="364">
        <v>0</v>
      </c>
      <c r="C50" s="364">
        <v>-2362274</v>
      </c>
      <c r="D50" s="364">
        <v>-3085092</v>
      </c>
      <c r="E50" s="364">
        <v>-8132389</v>
      </c>
      <c r="F50" s="364">
        <v>-3643639</v>
      </c>
      <c r="G50" s="364">
        <v>-2705940</v>
      </c>
      <c r="H50" s="364">
        <v>1917073</v>
      </c>
      <c r="I50" s="364">
        <v>0</v>
      </c>
      <c r="J50" s="364">
        <v>-18012260</v>
      </c>
    </row>
    <row r="51" spans="1:10">
      <c r="A51" s="180" t="s">
        <v>818</v>
      </c>
      <c r="B51" s="364">
        <v>0</v>
      </c>
      <c r="C51" s="364">
        <v>12330</v>
      </c>
      <c r="D51" s="364">
        <v>-33296</v>
      </c>
      <c r="E51" s="364">
        <v>-119155</v>
      </c>
      <c r="F51" s="364">
        <v>63102</v>
      </c>
      <c r="G51" s="364">
        <v>-121264</v>
      </c>
      <c r="H51" s="364">
        <v>1690968</v>
      </c>
      <c r="I51" s="364">
        <v>0</v>
      </c>
      <c r="J51" s="364">
        <v>1492686</v>
      </c>
    </row>
    <row r="52" spans="1:10">
      <c r="A52" s="180" t="s">
        <v>819</v>
      </c>
      <c r="B52" s="364">
        <v>0</v>
      </c>
      <c r="C52" s="364">
        <v>0</v>
      </c>
      <c r="D52" s="364">
        <v>111559</v>
      </c>
      <c r="E52" s="364">
        <v>0</v>
      </c>
      <c r="F52" s="364">
        <v>0</v>
      </c>
      <c r="G52" s="364">
        <v>161120</v>
      </c>
      <c r="H52" s="364">
        <v>-43164</v>
      </c>
      <c r="I52" s="364">
        <v>489806</v>
      </c>
      <c r="J52" s="364">
        <v>719320</v>
      </c>
    </row>
    <row r="53" spans="1:10">
      <c r="A53" s="180" t="s">
        <v>820</v>
      </c>
      <c r="B53" s="364">
        <v>2</v>
      </c>
      <c r="C53" s="364">
        <v>226597</v>
      </c>
      <c r="D53" s="364">
        <v>198654</v>
      </c>
      <c r="E53" s="364">
        <v>258062</v>
      </c>
      <c r="F53" s="364">
        <v>166719</v>
      </c>
      <c r="G53" s="364">
        <v>184800</v>
      </c>
      <c r="H53" s="364">
        <v>967206</v>
      </c>
      <c r="I53" s="364">
        <v>346118</v>
      </c>
      <c r="J53" s="364">
        <v>2348159</v>
      </c>
    </row>
    <row r="54" spans="1:10">
      <c r="A54" s="180" t="s">
        <v>821</v>
      </c>
      <c r="B54" s="364">
        <v>0</v>
      </c>
      <c r="C54" s="364">
        <v>0</v>
      </c>
      <c r="D54" s="364">
        <v>0</v>
      </c>
      <c r="E54" s="364">
        <v>0</v>
      </c>
      <c r="F54" s="364">
        <v>0</v>
      </c>
      <c r="G54" s="364">
        <v>0</v>
      </c>
      <c r="H54" s="364">
        <v>0</v>
      </c>
      <c r="I54" s="364">
        <v>0</v>
      </c>
      <c r="J54" s="364">
        <v>0</v>
      </c>
    </row>
    <row r="55" spans="1:10">
      <c r="A55" s="180" t="s">
        <v>822</v>
      </c>
      <c r="B55" s="364">
        <v>4</v>
      </c>
      <c r="C55" s="364">
        <v>-5323351</v>
      </c>
      <c r="D55" s="364">
        <v>-5595375</v>
      </c>
      <c r="E55" s="364">
        <v>-7534524</v>
      </c>
      <c r="F55" s="364">
        <v>-2656520</v>
      </c>
      <c r="G55" s="364">
        <v>-5898536</v>
      </c>
      <c r="H55" s="364">
        <v>16322262</v>
      </c>
      <c r="I55" s="364">
        <v>2063525</v>
      </c>
      <c r="J55" s="364">
        <v>-8622516</v>
      </c>
    </row>
    <row r="56" spans="1:10">
      <c r="B56" s="364"/>
      <c r="C56" s="364"/>
      <c r="D56" s="364"/>
      <c r="E56" s="364"/>
      <c r="F56" s="364"/>
      <c r="G56" s="364"/>
      <c r="H56" s="364"/>
      <c r="I56" s="364"/>
      <c r="J56" s="364"/>
    </row>
    <row r="57" spans="1:10">
      <c r="A57" s="180" t="s">
        <v>823</v>
      </c>
      <c r="B57" s="364"/>
      <c r="C57" s="364"/>
      <c r="D57" s="364"/>
      <c r="E57" s="364"/>
      <c r="F57" s="364"/>
      <c r="G57" s="364"/>
      <c r="H57" s="364"/>
      <c r="I57" s="364"/>
      <c r="J57" s="364"/>
    </row>
    <row r="58" spans="1:10">
      <c r="A58" s="180" t="s">
        <v>824</v>
      </c>
      <c r="B58" s="364">
        <v>135631</v>
      </c>
      <c r="C58" s="364">
        <v>363605</v>
      </c>
      <c r="D58" s="364">
        <v>-40013</v>
      </c>
      <c r="E58" s="364">
        <v>-310334</v>
      </c>
      <c r="F58" s="364">
        <v>-35120</v>
      </c>
      <c r="G58" s="364">
        <v>139314</v>
      </c>
      <c r="H58" s="364">
        <v>-75117</v>
      </c>
      <c r="I58" s="364">
        <v>-270813</v>
      </c>
      <c r="J58" s="364">
        <v>-92846</v>
      </c>
    </row>
    <row r="59" spans="1:10">
      <c r="A59" s="180" t="s">
        <v>266</v>
      </c>
      <c r="B59" s="364">
        <v>3838970</v>
      </c>
      <c r="C59" s="364">
        <v>0</v>
      </c>
      <c r="D59" s="364">
        <v>0</v>
      </c>
      <c r="E59" s="364">
        <v>0</v>
      </c>
      <c r="F59" s="364">
        <v>0</v>
      </c>
      <c r="G59" s="364">
        <v>26419</v>
      </c>
      <c r="H59" s="364">
        <v>0</v>
      </c>
      <c r="I59" s="364">
        <v>0</v>
      </c>
      <c r="J59" s="364">
        <v>3865389</v>
      </c>
    </row>
    <row r="60" spans="1:10">
      <c r="A60" s="180" t="s">
        <v>825</v>
      </c>
      <c r="B60" s="364">
        <v>7</v>
      </c>
      <c r="C60" s="364">
        <v>70278</v>
      </c>
      <c r="D60" s="364">
        <v>50810</v>
      </c>
      <c r="E60" s="364">
        <v>87995</v>
      </c>
      <c r="F60" s="364">
        <v>50466</v>
      </c>
      <c r="G60" s="364">
        <v>48602</v>
      </c>
      <c r="H60" s="364">
        <v>211030</v>
      </c>
      <c r="I60" s="364">
        <v>17832</v>
      </c>
      <c r="J60" s="364">
        <v>537022</v>
      </c>
    </row>
    <row r="61" spans="1:10">
      <c r="A61" s="180" t="s">
        <v>826</v>
      </c>
      <c r="B61" s="364">
        <v>0</v>
      </c>
      <c r="C61" s="364">
        <v>0</v>
      </c>
      <c r="D61" s="364">
        <v>0</v>
      </c>
      <c r="E61" s="364">
        <v>0</v>
      </c>
      <c r="F61" s="364">
        <v>0</v>
      </c>
      <c r="G61" s="364">
        <v>0</v>
      </c>
      <c r="H61" s="364">
        <v>-4510840</v>
      </c>
      <c r="I61" s="364">
        <v>-1655920</v>
      </c>
      <c r="J61" s="364">
        <v>-6166760</v>
      </c>
    </row>
    <row r="62" spans="1:10">
      <c r="A62" s="180" t="s">
        <v>827</v>
      </c>
      <c r="B62" s="364">
        <v>0</v>
      </c>
      <c r="C62" s="364">
        <v>-768571</v>
      </c>
      <c r="D62" s="364">
        <v>0</v>
      </c>
      <c r="E62" s="364">
        <v>0</v>
      </c>
      <c r="F62" s="364">
        <v>0</v>
      </c>
      <c r="G62" s="364">
        <v>0</v>
      </c>
      <c r="H62" s="364">
        <v>0</v>
      </c>
      <c r="I62" s="364">
        <v>0</v>
      </c>
      <c r="J62" s="364">
        <v>-768571</v>
      </c>
    </row>
    <row r="63" spans="1:10">
      <c r="A63" s="180" t="s">
        <v>828</v>
      </c>
      <c r="B63" s="364">
        <v>-3462939</v>
      </c>
      <c r="C63" s="364">
        <v>-529565</v>
      </c>
      <c r="D63" s="364">
        <v>1675408</v>
      </c>
      <c r="E63" s="364">
        <v>462739</v>
      </c>
      <c r="F63" s="364">
        <v>1217663</v>
      </c>
      <c r="G63" s="364">
        <v>156161</v>
      </c>
      <c r="H63" s="364">
        <v>1054024</v>
      </c>
      <c r="I63" s="364">
        <v>-13653789</v>
      </c>
      <c r="J63" s="364">
        <v>-13080298</v>
      </c>
    </row>
    <row r="64" spans="1:10">
      <c r="A64" s="180" t="s">
        <v>829</v>
      </c>
      <c r="B64" s="364">
        <v>-12471</v>
      </c>
      <c r="C64" s="364">
        <v>-5090</v>
      </c>
      <c r="D64" s="364">
        <v>-74535</v>
      </c>
      <c r="E64" s="364">
        <v>-103132</v>
      </c>
      <c r="F64" s="364">
        <v>-36668</v>
      </c>
      <c r="G64" s="364">
        <v>-211899</v>
      </c>
      <c r="H64" s="364">
        <v>-96815</v>
      </c>
      <c r="I64" s="364">
        <v>-8457</v>
      </c>
      <c r="J64" s="364">
        <v>-549066</v>
      </c>
    </row>
    <row r="65" spans="1:10">
      <c r="A65" s="180" t="s">
        <v>830</v>
      </c>
      <c r="B65" s="364">
        <v>0</v>
      </c>
      <c r="C65" s="364">
        <v>232195</v>
      </c>
      <c r="D65" s="364">
        <v>366101</v>
      </c>
      <c r="E65" s="364">
        <v>525134</v>
      </c>
      <c r="F65" s="364">
        <v>469327</v>
      </c>
      <c r="G65" s="364">
        <v>154137</v>
      </c>
      <c r="H65" s="364">
        <v>4147368</v>
      </c>
      <c r="I65" s="364">
        <v>53273</v>
      </c>
      <c r="J65" s="364">
        <v>5947534</v>
      </c>
    </row>
    <row r="66" spans="1:10">
      <c r="A66" s="180" t="s">
        <v>831</v>
      </c>
      <c r="B66" s="364">
        <v>-307863</v>
      </c>
      <c r="C66" s="364">
        <v>-410589</v>
      </c>
      <c r="D66" s="364">
        <v>-615297</v>
      </c>
      <c r="E66" s="364">
        <v>-832821</v>
      </c>
      <c r="F66" s="364">
        <v>-391329</v>
      </c>
      <c r="G66" s="364">
        <v>-512426</v>
      </c>
      <c r="H66" s="364">
        <v>-3238990</v>
      </c>
      <c r="I66" s="364">
        <v>-2719752</v>
      </c>
      <c r="J66" s="364">
        <v>-9029067</v>
      </c>
    </row>
    <row r="67" spans="1:10">
      <c r="A67" s="180" t="s">
        <v>832</v>
      </c>
      <c r="B67" s="364">
        <v>0</v>
      </c>
      <c r="C67" s="364">
        <v>-7649444</v>
      </c>
      <c r="D67" s="364">
        <v>-4693156</v>
      </c>
      <c r="E67" s="364">
        <v>-5997548</v>
      </c>
      <c r="F67" s="364">
        <v>-3837269</v>
      </c>
      <c r="G67" s="364">
        <v>-4203921</v>
      </c>
      <c r="H67" s="364">
        <v>-29613770</v>
      </c>
      <c r="I67" s="364">
        <v>-18747348</v>
      </c>
      <c r="J67" s="364">
        <v>-74742456</v>
      </c>
    </row>
    <row r="68" spans="1:10">
      <c r="A68" s="180" t="s">
        <v>833</v>
      </c>
      <c r="B68" s="364">
        <v>-1672356</v>
      </c>
      <c r="C68" s="364">
        <v>-8700</v>
      </c>
      <c r="D68" s="364">
        <v>-4907</v>
      </c>
      <c r="E68" s="364">
        <v>0</v>
      </c>
      <c r="F68" s="364">
        <v>0</v>
      </c>
      <c r="G68" s="364">
        <v>0</v>
      </c>
      <c r="H68" s="364">
        <v>-338412</v>
      </c>
      <c r="I68" s="364">
        <v>-7523</v>
      </c>
      <c r="J68" s="364">
        <v>-2031897</v>
      </c>
    </row>
    <row r="69" spans="1:10">
      <c r="A69" s="180" t="s">
        <v>834</v>
      </c>
      <c r="B69" s="364">
        <v>0</v>
      </c>
      <c r="C69" s="364">
        <v>0</v>
      </c>
      <c r="D69" s="364">
        <v>7222</v>
      </c>
      <c r="E69" s="364">
        <v>-2164</v>
      </c>
      <c r="F69" s="364">
        <v>-2995</v>
      </c>
      <c r="G69" s="364">
        <v>0</v>
      </c>
      <c r="H69" s="364">
        <v>0</v>
      </c>
      <c r="I69" s="364">
        <v>0</v>
      </c>
      <c r="J69" s="364">
        <v>2064</v>
      </c>
    </row>
    <row r="70" spans="1:10">
      <c r="A70" s="180" t="s">
        <v>229</v>
      </c>
      <c r="B70" s="364">
        <v>712946</v>
      </c>
      <c r="C70" s="364">
        <v>31058</v>
      </c>
      <c r="D70" s="364">
        <v>-1055</v>
      </c>
      <c r="E70" s="364">
        <v>8980</v>
      </c>
      <c r="F70" s="364">
        <v>20084</v>
      </c>
      <c r="G70" s="364">
        <v>50985</v>
      </c>
      <c r="H70" s="364">
        <v>25887</v>
      </c>
      <c r="I70" s="364">
        <v>91359</v>
      </c>
      <c r="J70" s="364">
        <v>940245</v>
      </c>
    </row>
    <row r="71" spans="1:10">
      <c r="A71" s="180" t="s">
        <v>259</v>
      </c>
      <c r="B71" s="364">
        <v>0</v>
      </c>
      <c r="C71" s="364">
        <v>0</v>
      </c>
      <c r="D71" s="364">
        <v>0</v>
      </c>
      <c r="E71" s="364">
        <v>0</v>
      </c>
      <c r="F71" s="364">
        <v>0</v>
      </c>
      <c r="G71" s="364">
        <v>0</v>
      </c>
      <c r="H71" s="364">
        <v>0</v>
      </c>
      <c r="I71" s="364">
        <v>0</v>
      </c>
      <c r="J71" s="364">
        <v>0</v>
      </c>
    </row>
    <row r="72" spans="1:10">
      <c r="A72" s="180" t="s">
        <v>835</v>
      </c>
      <c r="B72" s="364">
        <v>0</v>
      </c>
      <c r="C72" s="364">
        <v>0</v>
      </c>
      <c r="D72" s="364">
        <v>0</v>
      </c>
      <c r="E72" s="364">
        <v>0</v>
      </c>
      <c r="F72" s="364">
        <v>0</v>
      </c>
      <c r="G72" s="364">
        <v>0</v>
      </c>
      <c r="H72" s="364">
        <v>0</v>
      </c>
      <c r="I72" s="364">
        <v>0</v>
      </c>
      <c r="J72" s="364">
        <v>0</v>
      </c>
    </row>
    <row r="73" spans="1:10">
      <c r="A73" s="180" t="s">
        <v>821</v>
      </c>
      <c r="B73" s="364">
        <v>-25889135</v>
      </c>
      <c r="C73" s="364">
        <v>0</v>
      </c>
      <c r="D73" s="364">
        <v>0</v>
      </c>
      <c r="E73" s="364">
        <v>0</v>
      </c>
      <c r="F73" s="364">
        <v>0</v>
      </c>
      <c r="G73" s="364">
        <v>0</v>
      </c>
      <c r="H73" s="364">
        <v>0</v>
      </c>
      <c r="I73" s="364">
        <v>0</v>
      </c>
      <c r="J73" s="364">
        <v>-25889135</v>
      </c>
    </row>
    <row r="74" spans="1:10">
      <c r="A74" s="180" t="s">
        <v>836</v>
      </c>
      <c r="B74" s="364">
        <v>-26657210</v>
      </c>
      <c r="C74" s="364">
        <v>-8674823</v>
      </c>
      <c r="D74" s="364">
        <v>-3329422</v>
      </c>
      <c r="E74" s="364">
        <v>-6161150</v>
      </c>
      <c r="F74" s="364">
        <v>-2545839</v>
      </c>
      <c r="G74" s="364">
        <v>-4352627</v>
      </c>
      <c r="H74" s="364">
        <v>-32435634</v>
      </c>
      <c r="I74" s="364">
        <v>-36901138</v>
      </c>
      <c r="J74" s="364">
        <v>-121057844</v>
      </c>
    </row>
    <row r="75" spans="1:10">
      <c r="B75" s="364"/>
      <c r="C75" s="364"/>
      <c r="D75" s="364"/>
      <c r="E75" s="364"/>
      <c r="F75" s="364"/>
      <c r="G75" s="364"/>
      <c r="H75" s="364"/>
      <c r="I75" s="364"/>
      <c r="J75" s="364"/>
    </row>
    <row r="76" spans="1:10">
      <c r="A76" s="180" t="s">
        <v>837</v>
      </c>
      <c r="B76" s="364">
        <v>-26657206</v>
      </c>
      <c r="C76" s="364">
        <v>-13998174</v>
      </c>
      <c r="D76" s="364">
        <v>-8924798</v>
      </c>
      <c r="E76" s="364">
        <v>-13695674</v>
      </c>
      <c r="F76" s="364">
        <v>-5202360</v>
      </c>
      <c r="G76" s="364">
        <v>-10251164</v>
      </c>
      <c r="H76" s="364">
        <v>-16113371</v>
      </c>
      <c r="I76" s="364">
        <v>-34837613</v>
      </c>
      <c r="J76" s="364">
        <v>-129680360</v>
      </c>
    </row>
  </sheetData>
  <pageMargins left="0.7" right="0.7" top="0.75" bottom="0.75" header="0.3" footer="0.3"/>
  <pageSetup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No Direct Input" error="Do not manually enter data in this cell" promptTitle="Rate Division" prompt="Select rate division from drop down list">
          <x14:formula1>
            <xm:f>Map!$D$6:$D$54</xm:f>
          </x14:formula1>
          <xm:sqref>B3:D3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L38"/>
  <sheetViews>
    <sheetView workbookViewId="0">
      <selection activeCell="E39" sqref="E39"/>
    </sheetView>
  </sheetViews>
  <sheetFormatPr defaultRowHeight="15"/>
  <cols>
    <col min="1" max="1" width="10.7109375" style="180" bestFit="1" customWidth="1"/>
    <col min="2" max="2" width="14.28515625" style="180" bestFit="1" customWidth="1"/>
    <col min="3" max="7" width="10" style="180" bestFit="1" customWidth="1"/>
    <col min="8" max="9" width="11" style="180" bestFit="1" customWidth="1"/>
    <col min="10" max="10" width="12" style="180" bestFit="1" customWidth="1"/>
    <col min="11" max="16384" width="9.140625" style="180"/>
  </cols>
  <sheetData>
    <row r="1" spans="1:12" s="189" customFormat="1" ht="12.75">
      <c r="A1" s="138">
        <v>42004</v>
      </c>
      <c r="B1" s="66"/>
      <c r="C1" s="66"/>
      <c r="D1" s="66"/>
      <c r="E1" s="67"/>
      <c r="F1" s="67"/>
      <c r="G1" s="67"/>
      <c r="H1" s="67"/>
      <c r="I1" s="67"/>
      <c r="J1" s="63"/>
    </row>
    <row r="2" spans="1:12" s="189" customFormat="1" ht="12.75">
      <c r="A2" s="67"/>
      <c r="B2" s="66" t="s">
        <v>652</v>
      </c>
      <c r="C2" s="66">
        <v>20</v>
      </c>
      <c r="D2" s="66">
        <v>30</v>
      </c>
      <c r="E2" s="67">
        <v>50</v>
      </c>
      <c r="F2" s="67">
        <v>60</v>
      </c>
      <c r="G2" s="67">
        <v>70</v>
      </c>
      <c r="H2" s="67">
        <v>80</v>
      </c>
      <c r="I2" s="67">
        <v>180</v>
      </c>
      <c r="J2" s="63"/>
    </row>
    <row r="3" spans="1:12" s="189" customFormat="1" ht="12.75">
      <c r="A3" s="66" t="s">
        <v>147</v>
      </c>
      <c r="B3" s="66" t="s">
        <v>154</v>
      </c>
      <c r="C3" s="66" t="s">
        <v>188</v>
      </c>
      <c r="D3" s="66" t="s">
        <v>162</v>
      </c>
      <c r="E3" s="67" t="s">
        <v>180</v>
      </c>
      <c r="F3" s="67" t="s">
        <v>173</v>
      </c>
      <c r="G3" s="67" t="s">
        <v>144</v>
      </c>
      <c r="H3" s="67" t="s">
        <v>189</v>
      </c>
      <c r="I3" s="67" t="s">
        <v>190</v>
      </c>
      <c r="J3" s="63" t="s">
        <v>401</v>
      </c>
    </row>
    <row r="4" spans="1:12">
      <c r="A4" s="229" t="s">
        <v>352</v>
      </c>
      <c r="B4" s="230">
        <v>1.8395999999999999</v>
      </c>
      <c r="C4" s="230">
        <v>-50521.343599999534</v>
      </c>
      <c r="D4" s="230">
        <v>-72356.541499999861</v>
      </c>
      <c r="E4" s="230">
        <v>-58394.890000001018</v>
      </c>
      <c r="F4" s="230">
        <v>-38769.394800000169</v>
      </c>
      <c r="G4" s="230">
        <v>-110502.71705000116</v>
      </c>
      <c r="H4" s="230">
        <v>-206040.25524999748</v>
      </c>
      <c r="I4" s="230">
        <v>0.47085000000031862</v>
      </c>
      <c r="J4" s="231">
        <v>-536582.8317499992</v>
      </c>
    </row>
    <row r="5" spans="1:12">
      <c r="A5" s="229" t="s">
        <v>361</v>
      </c>
      <c r="B5" s="230">
        <v>0</v>
      </c>
      <c r="C5" s="230">
        <v>-585.75929999999994</v>
      </c>
      <c r="D5" s="230">
        <v>137972.54039999988</v>
      </c>
      <c r="E5" s="230">
        <v>1.5877500000000004</v>
      </c>
      <c r="F5" s="230">
        <v>-28549.803599999959</v>
      </c>
      <c r="G5" s="230">
        <v>0</v>
      </c>
      <c r="H5" s="230">
        <v>156080.4094</v>
      </c>
      <c r="I5" s="230">
        <v>543543.83069999993</v>
      </c>
      <c r="J5" s="231">
        <v>808462.80534999981</v>
      </c>
    </row>
    <row r="6" spans="1:12">
      <c r="A6" s="229" t="s">
        <v>252</v>
      </c>
      <c r="B6" s="230">
        <v>0</v>
      </c>
      <c r="C6" s="230">
        <v>0</v>
      </c>
      <c r="D6" s="230">
        <v>50105.842199999919</v>
      </c>
      <c r="E6" s="230">
        <v>0</v>
      </c>
      <c r="F6" s="230">
        <v>16832.208600000005</v>
      </c>
      <c r="G6" s="230">
        <v>0</v>
      </c>
      <c r="H6" s="230">
        <v>144432.50749999998</v>
      </c>
      <c r="I6" s="230">
        <v>-92554.794700000086</v>
      </c>
      <c r="J6" s="231">
        <v>118815.76359999983</v>
      </c>
    </row>
    <row r="7" spans="1:12">
      <c r="A7" s="229" t="s">
        <v>254</v>
      </c>
      <c r="B7" s="230">
        <v>0</v>
      </c>
      <c r="C7" s="230">
        <v>0</v>
      </c>
      <c r="D7" s="230">
        <v>-332655.52500000002</v>
      </c>
      <c r="E7" s="230">
        <v>0</v>
      </c>
      <c r="F7" s="230">
        <v>0</v>
      </c>
      <c r="G7" s="230">
        <v>0</v>
      </c>
      <c r="H7" s="230">
        <v>-1727965.1149999998</v>
      </c>
      <c r="I7" s="230">
        <v>0</v>
      </c>
      <c r="J7" s="231">
        <v>-2060620.6399999997</v>
      </c>
    </row>
    <row r="8" spans="1:12">
      <c r="A8" s="229" t="s">
        <v>772</v>
      </c>
      <c r="B8" s="230">
        <v>0</v>
      </c>
      <c r="C8" s="230">
        <v>-59872.409999999996</v>
      </c>
      <c r="D8" s="230">
        <v>0</v>
      </c>
      <c r="E8" s="230">
        <v>0</v>
      </c>
      <c r="F8" s="230">
        <v>0</v>
      </c>
      <c r="G8" s="230">
        <v>0</v>
      </c>
      <c r="H8" s="230">
        <v>0</v>
      </c>
      <c r="I8" s="230">
        <v>0</v>
      </c>
      <c r="J8" s="231">
        <v>-59872.409999999996</v>
      </c>
    </row>
    <row r="9" spans="1:12">
      <c r="A9" s="229" t="s">
        <v>336</v>
      </c>
      <c r="B9" s="230">
        <v>0</v>
      </c>
      <c r="C9" s="230">
        <v>-1796559.2547500022</v>
      </c>
      <c r="D9" s="230">
        <v>-4045530.9323499999</v>
      </c>
      <c r="E9" s="230">
        <v>-4232173.5472999997</v>
      </c>
      <c r="F9" s="230">
        <v>-3685504.1924000005</v>
      </c>
      <c r="G9" s="230">
        <v>-3018748.9541999991</v>
      </c>
      <c r="H9" s="230">
        <v>-16042815.226949997</v>
      </c>
      <c r="I9" s="230">
        <v>0</v>
      </c>
      <c r="J9" s="231">
        <v>-32821332.107949998</v>
      </c>
    </row>
    <row r="10" spans="1:12">
      <c r="A10" s="229" t="s">
        <v>337</v>
      </c>
      <c r="B10" s="230">
        <v>0</v>
      </c>
      <c r="C10" s="230">
        <v>-1425837.0949999997</v>
      </c>
      <c r="D10" s="230">
        <v>-1314043.8</v>
      </c>
      <c r="E10" s="230">
        <v>-898258.42999999993</v>
      </c>
      <c r="F10" s="230">
        <v>-215973.05499999999</v>
      </c>
      <c r="G10" s="230">
        <v>-1301727.9699999997</v>
      </c>
      <c r="H10" s="230">
        <v>233902.58499999999</v>
      </c>
      <c r="I10" s="230">
        <v>0</v>
      </c>
      <c r="J10" s="231">
        <v>-4921937.7649999997</v>
      </c>
    </row>
    <row r="11" spans="1:12">
      <c r="A11" s="229" t="s">
        <v>368</v>
      </c>
      <c r="B11" s="230">
        <v>0</v>
      </c>
      <c r="C11" s="230">
        <v>-9592.5649999999987</v>
      </c>
      <c r="D11" s="230">
        <v>-275962.63</v>
      </c>
      <c r="E11" s="230">
        <v>1259820.1299999999</v>
      </c>
      <c r="F11" s="230">
        <v>69976.34</v>
      </c>
      <c r="G11" s="230">
        <v>-111048.69499999999</v>
      </c>
      <c r="H11" s="230">
        <v>492391.20499999996</v>
      </c>
      <c r="I11" s="230">
        <v>0</v>
      </c>
      <c r="J11" s="231">
        <v>1425583.7849999997</v>
      </c>
    </row>
    <row r="12" spans="1:12">
      <c r="A12" s="229" t="s">
        <v>304</v>
      </c>
      <c r="B12" s="226">
        <v>0</v>
      </c>
      <c r="C12" s="226">
        <v>0</v>
      </c>
      <c r="D12" s="226">
        <v>55779.3</v>
      </c>
      <c r="E12" s="226">
        <v>0</v>
      </c>
      <c r="F12" s="226">
        <v>0</v>
      </c>
      <c r="G12" s="226">
        <v>80560.0625</v>
      </c>
      <c r="H12" s="226">
        <v>-21581.993750000001</v>
      </c>
      <c r="I12" s="226">
        <v>244902.77249999999</v>
      </c>
      <c r="J12" s="232">
        <v>359660.14124999999</v>
      </c>
    </row>
    <row r="13" spans="1:12">
      <c r="A13" s="229" t="s">
        <v>386</v>
      </c>
      <c r="B13" s="230">
        <v>1.8395999999999999</v>
      </c>
      <c r="C13" s="230">
        <v>113298.58670937498</v>
      </c>
      <c r="D13" s="230">
        <v>99327.051146249985</v>
      </c>
      <c r="E13" s="230">
        <v>129031.24020062499</v>
      </c>
      <c r="F13" s="230">
        <v>83359.581931249981</v>
      </c>
      <c r="G13" s="230">
        <v>92399.987295625004</v>
      </c>
      <c r="H13" s="230">
        <v>483602.98306312494</v>
      </c>
      <c r="I13" s="230">
        <v>173059.18840374998</v>
      </c>
      <c r="J13" s="231">
        <v>1174080.45835</v>
      </c>
    </row>
    <row r="14" spans="1:12">
      <c r="A14" s="229" t="s">
        <v>374</v>
      </c>
      <c r="B14" s="230">
        <v>-5021.7977500005436</v>
      </c>
      <c r="C14" s="230">
        <v>145718.93904999684</v>
      </c>
      <c r="D14" s="230">
        <v>-60233.511800000102</v>
      </c>
      <c r="E14" s="230">
        <v>-161063.93689999916</v>
      </c>
      <c r="F14" s="230">
        <v>-32464.483350000351</v>
      </c>
      <c r="G14" s="230">
        <v>55196.873149999512</v>
      </c>
      <c r="H14" s="230">
        <v>-82833.899350004562</v>
      </c>
      <c r="I14" s="230">
        <v>-255697.69860000021</v>
      </c>
      <c r="J14" s="231">
        <v>-396399.51555000857</v>
      </c>
      <c r="L14" s="229"/>
    </row>
    <row r="15" spans="1:12">
      <c r="A15" s="229" t="s">
        <v>373</v>
      </c>
      <c r="B15" s="230">
        <v>1530874.605</v>
      </c>
      <c r="C15" s="230">
        <v>0</v>
      </c>
      <c r="D15" s="230">
        <v>0</v>
      </c>
      <c r="E15" s="230">
        <v>0</v>
      </c>
      <c r="F15" s="230">
        <v>0</v>
      </c>
      <c r="G15" s="230">
        <v>10567.844999999999</v>
      </c>
      <c r="H15" s="230">
        <v>0</v>
      </c>
      <c r="I15" s="230">
        <v>0</v>
      </c>
      <c r="J15" s="231">
        <v>1541442.45</v>
      </c>
      <c r="L15" s="229"/>
    </row>
    <row r="16" spans="1:12">
      <c r="A16" s="229" t="s">
        <v>354</v>
      </c>
      <c r="B16" s="230">
        <v>7.4459999999999988</v>
      </c>
      <c r="C16" s="230">
        <v>46073.95</v>
      </c>
      <c r="D16" s="230">
        <v>39630.969999999994</v>
      </c>
      <c r="E16" s="230">
        <v>64512.29</v>
      </c>
      <c r="F16" s="230">
        <v>32935.774999999994</v>
      </c>
      <c r="G16" s="230">
        <v>32495.219999999998</v>
      </c>
      <c r="H16" s="230">
        <v>194661.435</v>
      </c>
      <c r="I16" s="230">
        <v>6917.48</v>
      </c>
      <c r="J16" s="231">
        <v>417234.56599999999</v>
      </c>
      <c r="L16" s="229"/>
    </row>
    <row r="17" spans="1:12">
      <c r="A17" s="229" t="s">
        <v>365</v>
      </c>
      <c r="B17" s="230">
        <v>0</v>
      </c>
      <c r="C17" s="230">
        <v>0</v>
      </c>
      <c r="D17" s="230">
        <v>0</v>
      </c>
      <c r="E17" s="230">
        <v>0</v>
      </c>
      <c r="F17" s="230">
        <v>0</v>
      </c>
      <c r="G17" s="230">
        <v>0</v>
      </c>
      <c r="H17" s="230">
        <v>-2255419.8868114087</v>
      </c>
      <c r="I17" s="230">
        <v>-827960.21525821683</v>
      </c>
      <c r="J17" s="231">
        <v>-3083380.1020696256</v>
      </c>
      <c r="L17" s="229"/>
    </row>
    <row r="18" spans="1:12">
      <c r="A18" s="229" t="s">
        <v>356</v>
      </c>
      <c r="B18" s="230">
        <v>0</v>
      </c>
      <c r="C18" s="230">
        <v>-384285.59625</v>
      </c>
      <c r="D18" s="230">
        <v>0</v>
      </c>
      <c r="E18" s="230">
        <v>0</v>
      </c>
      <c r="F18" s="230">
        <v>0</v>
      </c>
      <c r="G18" s="230">
        <v>0</v>
      </c>
      <c r="H18" s="230">
        <v>0</v>
      </c>
      <c r="I18" s="230">
        <v>0</v>
      </c>
      <c r="J18" s="231">
        <v>-384285.59625</v>
      </c>
      <c r="L18" s="229"/>
    </row>
    <row r="19" spans="1:12">
      <c r="A19" s="229" t="s">
        <v>645</v>
      </c>
      <c r="B19" s="230">
        <v>-1113972.4993816467</v>
      </c>
      <c r="C19" s="230">
        <v>-145790.14950767669</v>
      </c>
      <c r="D19" s="230">
        <v>982204.61309395148</v>
      </c>
      <c r="E19" s="230">
        <v>389462.7759884285</v>
      </c>
      <c r="F19" s="230">
        <v>523290.1012524796</v>
      </c>
      <c r="G19" s="230">
        <v>62219.344556477692</v>
      </c>
      <c r="H19" s="230">
        <v>669797.2466007818</v>
      </c>
      <c r="I19" s="230">
        <v>-3946271.1176058678</v>
      </c>
      <c r="J19" s="231">
        <v>-2579059.685003072</v>
      </c>
      <c r="L19" s="229"/>
    </row>
    <row r="20" spans="1:12">
      <c r="A20" s="229" t="s">
        <v>646</v>
      </c>
      <c r="B20" s="230">
        <v>-6235.5687500000004</v>
      </c>
      <c r="C20" s="230">
        <v>-2544.8712499999997</v>
      </c>
      <c r="D20" s="230">
        <v>-37267.321250000008</v>
      </c>
      <c r="E20" s="230">
        <v>-51565.831250000003</v>
      </c>
      <c r="F20" s="230">
        <v>-18333.95</v>
      </c>
      <c r="G20" s="230">
        <v>-105949.55374999999</v>
      </c>
      <c r="H20" s="230">
        <v>-48407.303749999992</v>
      </c>
      <c r="I20" s="230">
        <v>-4228.5249999999996</v>
      </c>
      <c r="J20" s="231">
        <v>-274532.92500000005</v>
      </c>
      <c r="L20" s="229"/>
    </row>
    <row r="21" spans="1:12">
      <c r="A21" s="229" t="s">
        <v>646</v>
      </c>
      <c r="B21" s="230">
        <v>0</v>
      </c>
      <c r="C21" s="230">
        <v>116097.375</v>
      </c>
      <c r="D21" s="230">
        <v>183050.51124999998</v>
      </c>
      <c r="E21" s="230">
        <v>262566.76499999996</v>
      </c>
      <c r="F21" s="230">
        <v>234663.61</v>
      </c>
      <c r="G21" s="230">
        <v>77068.563749999987</v>
      </c>
      <c r="H21" s="230">
        <v>2073683.8074999999</v>
      </c>
      <c r="I21" s="230">
        <v>26636.331249999999</v>
      </c>
      <c r="J21" s="231">
        <v>2973766.9637499996</v>
      </c>
      <c r="L21" s="229"/>
    </row>
    <row r="22" spans="1:12">
      <c r="A22" s="229" t="s">
        <v>646</v>
      </c>
      <c r="B22" s="230">
        <v>-153931.45000000001</v>
      </c>
      <c r="C22" s="230">
        <v>-205294.52374999999</v>
      </c>
      <c r="D22" s="230">
        <v>-307648.73624999996</v>
      </c>
      <c r="E22" s="230">
        <v>-416410.4325</v>
      </c>
      <c r="F22" s="230">
        <v>-195664.27249999999</v>
      </c>
      <c r="G22" s="230">
        <v>-256213.02749999997</v>
      </c>
      <c r="H22" s="230">
        <v>-1619494.9624999999</v>
      </c>
      <c r="I22" s="230">
        <v>-1359876.2112499999</v>
      </c>
      <c r="J22" s="231">
        <v>-4514533.61625</v>
      </c>
      <c r="L22" s="229"/>
    </row>
    <row r="23" spans="1:12">
      <c r="A23" s="229" t="s">
        <v>646</v>
      </c>
      <c r="B23" s="230">
        <v>0</v>
      </c>
      <c r="C23" s="230">
        <v>-3626910.9212499997</v>
      </c>
      <c r="D23" s="230">
        <v>-2279444.3449999997</v>
      </c>
      <c r="E23" s="230">
        <v>-3571972.6724999999</v>
      </c>
      <c r="F23" s="230">
        <v>-1762452.8699999999</v>
      </c>
      <c r="G23" s="230">
        <v>-2076077.9337499999</v>
      </c>
      <c r="H23" s="230">
        <v>-13684696.891249999</v>
      </c>
      <c r="I23" s="230">
        <v>-8001997.7474999996</v>
      </c>
      <c r="J23" s="232">
        <v>-35003553.381250001</v>
      </c>
      <c r="L23" s="229"/>
    </row>
    <row r="24" spans="1:12">
      <c r="A24" s="229" t="s">
        <v>646</v>
      </c>
      <c r="B24" s="230">
        <v>-836177.86124999996</v>
      </c>
      <c r="C24" s="230">
        <v>-4349.9787499999993</v>
      </c>
      <c r="D24" s="230">
        <v>-2453.3474999999999</v>
      </c>
      <c r="E24" s="230">
        <v>0</v>
      </c>
      <c r="F24" s="230">
        <v>0</v>
      </c>
      <c r="G24" s="230">
        <v>0</v>
      </c>
      <c r="H24" s="230">
        <v>-169206.06125</v>
      </c>
      <c r="I24" s="230">
        <v>-3761.3249999999994</v>
      </c>
      <c r="J24" s="232">
        <v>-1015948.57375</v>
      </c>
      <c r="L24" s="229"/>
    </row>
    <row r="25" spans="1:12">
      <c r="A25" s="229" t="s">
        <v>314</v>
      </c>
      <c r="B25" s="230">
        <v>0</v>
      </c>
      <c r="C25" s="230">
        <v>0</v>
      </c>
      <c r="D25" s="230">
        <v>7209.3449500000015</v>
      </c>
      <c r="E25" s="230">
        <v>-669.31875000000002</v>
      </c>
      <c r="F25" s="230">
        <v>0</v>
      </c>
      <c r="G25" s="230">
        <v>0</v>
      </c>
      <c r="H25" s="230">
        <v>0</v>
      </c>
      <c r="I25" s="230">
        <v>0</v>
      </c>
      <c r="J25" s="232">
        <v>6540.0262000000012</v>
      </c>
      <c r="L25" s="229"/>
    </row>
    <row r="26" spans="1:12">
      <c r="A26" s="229" t="s">
        <v>340</v>
      </c>
      <c r="B26" s="230">
        <v>283224.41084999964</v>
      </c>
      <c r="C26" s="230">
        <v>12423.359000000033</v>
      </c>
      <c r="D26" s="230">
        <v>-1083.4002999999898</v>
      </c>
      <c r="E26" s="230">
        <v>3592.0525999999113</v>
      </c>
      <c r="F26" s="230">
        <v>8033.6499999999987</v>
      </c>
      <c r="G26" s="230">
        <v>20394.119500000015</v>
      </c>
      <c r="H26" s="230">
        <v>10354.991599999945</v>
      </c>
      <c r="I26" s="230">
        <v>36543.559100000115</v>
      </c>
      <c r="J26" s="232">
        <v>373482.74234999978</v>
      </c>
      <c r="L26" s="229"/>
    </row>
    <row r="27" spans="1:12">
      <c r="A27" s="229" t="s">
        <v>366</v>
      </c>
      <c r="B27" s="230">
        <v>0</v>
      </c>
      <c r="C27" s="230">
        <v>0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230">
        <v>0</v>
      </c>
      <c r="J27" s="230">
        <v>0</v>
      </c>
      <c r="L27" s="229"/>
    </row>
    <row r="28" spans="1:12">
      <c r="A28" s="229" t="s">
        <v>760</v>
      </c>
      <c r="B28" s="230">
        <v>23034926</v>
      </c>
      <c r="J28" s="230">
        <f>SUM(B28:I28)</f>
        <v>23034926</v>
      </c>
      <c r="L28" s="229"/>
    </row>
    <row r="29" spans="1:12">
      <c r="L29" s="229"/>
    </row>
    <row r="30" spans="1:12">
      <c r="A30" s="75" t="s">
        <v>648</v>
      </c>
    </row>
    <row r="31" spans="1:12">
      <c r="A31" s="229" t="s">
        <v>325</v>
      </c>
      <c r="B31" s="68">
        <f>SUMIF($A$4:$A$27,"FXA01c",B$4:B$27)</f>
        <v>-996344.88</v>
      </c>
      <c r="C31" s="68">
        <f t="shared" ref="C31:J31" si="0">SUMIF($A$4:$A$27,"FXA01c",C$4:C$27)</f>
        <v>-3723002.9199999995</v>
      </c>
      <c r="D31" s="68">
        <f t="shared" si="0"/>
        <v>-2443763.23875</v>
      </c>
      <c r="E31" s="68">
        <f t="shared" si="0"/>
        <v>-3777382.1712499997</v>
      </c>
      <c r="F31" s="68">
        <f t="shared" si="0"/>
        <v>-1741787.4824999999</v>
      </c>
      <c r="G31" s="68">
        <f t="shared" si="0"/>
        <v>-2361171.9512499999</v>
      </c>
      <c r="H31" s="68">
        <f t="shared" si="0"/>
        <v>-13448121.411249999</v>
      </c>
      <c r="I31" s="68">
        <f t="shared" si="0"/>
        <v>-9343227.4774999991</v>
      </c>
      <c r="J31" s="68">
        <f t="shared" si="0"/>
        <v>-37834801.532499999</v>
      </c>
    </row>
    <row r="32" spans="1:12">
      <c r="A32" s="229" t="s">
        <v>326</v>
      </c>
      <c r="B32" s="230">
        <f>SUMIF($A$4:$A$27,"FXA02c",B$4:B$27)</f>
        <v>-1113972.4993816467</v>
      </c>
      <c r="C32" s="230">
        <f t="shared" ref="C32:J32" si="1">SUMIF($A$4:$A$27,"FXA02c",C$4:C$27)</f>
        <v>-145790.14950767669</v>
      </c>
      <c r="D32" s="230">
        <f t="shared" si="1"/>
        <v>982204.61309395148</v>
      </c>
      <c r="E32" s="230">
        <f t="shared" si="1"/>
        <v>389462.7759884285</v>
      </c>
      <c r="F32" s="230">
        <f t="shared" si="1"/>
        <v>523290.1012524796</v>
      </c>
      <c r="G32" s="230">
        <f t="shared" si="1"/>
        <v>62219.344556477692</v>
      </c>
      <c r="H32" s="230">
        <f t="shared" si="1"/>
        <v>669797.2466007818</v>
      </c>
      <c r="I32" s="230">
        <f t="shared" si="1"/>
        <v>-3946271.1176058678</v>
      </c>
      <c r="J32" s="230">
        <f t="shared" si="1"/>
        <v>-2579059.685003072</v>
      </c>
    </row>
    <row r="33" spans="1:10">
      <c r="A33" s="234" t="s">
        <v>387</v>
      </c>
      <c r="B33" s="230">
        <v>25483930</v>
      </c>
      <c r="J33" s="230">
        <f>SUM(B33:I33)</f>
        <v>25483930</v>
      </c>
    </row>
    <row r="34" spans="1:10">
      <c r="A34" s="234" t="s">
        <v>388</v>
      </c>
      <c r="B34" s="230">
        <v>-2449003</v>
      </c>
      <c r="J34" s="230">
        <f t="shared" ref="J34:J35" si="2">SUM(B34:I34)</f>
        <v>-2449003</v>
      </c>
    </row>
    <row r="35" spans="1:10">
      <c r="A35" s="77" t="s">
        <v>778</v>
      </c>
      <c r="B35" s="180">
        <v>0</v>
      </c>
      <c r="J35" s="230">
        <f t="shared" si="2"/>
        <v>0</v>
      </c>
    </row>
    <row r="36" spans="1:10">
      <c r="B36" s="239" t="str">
        <f t="shared" ref="B36:J36" si="3">B3</f>
        <v>002DIV</v>
      </c>
      <c r="C36" s="239" t="str">
        <f t="shared" si="3"/>
        <v>107DIV</v>
      </c>
      <c r="D36" s="239" t="str">
        <f t="shared" si="3"/>
        <v>010DIV</v>
      </c>
      <c r="E36" s="239" t="str">
        <f t="shared" si="3"/>
        <v>091DIV</v>
      </c>
      <c r="F36" s="239" t="str">
        <f t="shared" si="3"/>
        <v>030DIV</v>
      </c>
      <c r="G36" s="239" t="str">
        <f t="shared" si="3"/>
        <v>170DIV</v>
      </c>
      <c r="H36" s="239" t="str">
        <f t="shared" si="3"/>
        <v>190DIV</v>
      </c>
      <c r="I36" s="239" t="str">
        <f t="shared" si="3"/>
        <v>700DIV</v>
      </c>
      <c r="J36" s="239" t="str">
        <f t="shared" si="3"/>
        <v>Total Utility</v>
      </c>
    </row>
    <row r="37" spans="1:10">
      <c r="A37" s="237" t="s">
        <v>638</v>
      </c>
      <c r="B37" s="238">
        <f t="shared" ref="B37:J37" si="4">SUM(B4:B28)</f>
        <v>22733696.963918351</v>
      </c>
      <c r="C37" s="238">
        <f t="shared" si="4"/>
        <v>-7278532.2586483052</v>
      </c>
      <c r="D37" s="238">
        <f t="shared" si="4"/>
        <v>-7173399.9179097982</v>
      </c>
      <c r="E37" s="238">
        <f t="shared" si="4"/>
        <v>-7281522.2176609449</v>
      </c>
      <c r="F37" s="238">
        <f t="shared" si="4"/>
        <v>-5008620.7548662713</v>
      </c>
      <c r="G37" s="238">
        <f t="shared" si="4"/>
        <v>-6549366.835497898</v>
      </c>
      <c r="H37" s="238">
        <f t="shared" si="4"/>
        <v>-31399554.425197504</v>
      </c>
      <c r="I37" s="238">
        <f t="shared" si="4"/>
        <v>-13460744.002110334</v>
      </c>
      <c r="J37" s="238">
        <f t="shared" si="4"/>
        <v>-55418043.447972715</v>
      </c>
    </row>
    <row r="38" spans="1:10" s="237" customFormat="1">
      <c r="B38" s="180"/>
      <c r="C38" s="180"/>
      <c r="D38" s="180"/>
      <c r="E38" s="180"/>
      <c r="F38" s="180"/>
      <c r="G38" s="180"/>
      <c r="H38" s="180"/>
      <c r="I38" s="180"/>
      <c r="J38" s="180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AV89"/>
  <sheetViews>
    <sheetView workbookViewId="0">
      <selection activeCell="E39" sqref="E39"/>
    </sheetView>
  </sheetViews>
  <sheetFormatPr defaultRowHeight="12.75"/>
  <cols>
    <col min="1" max="1" width="20" style="235" customWidth="1"/>
    <col min="2" max="2" width="18.140625" style="316" bestFit="1" customWidth="1"/>
    <col min="3" max="3" width="16" style="316" bestFit="1" customWidth="1"/>
    <col min="4" max="4" width="16.5703125" style="316" bestFit="1" customWidth="1"/>
    <col min="5" max="48" width="14.5703125" style="316" bestFit="1" customWidth="1"/>
    <col min="49" max="16384" width="9.140625" style="235"/>
  </cols>
  <sheetData>
    <row r="1" spans="1:48" ht="13.5" thickBot="1">
      <c r="A1" s="322" t="s">
        <v>636</v>
      </c>
      <c r="B1" s="323">
        <v>0.36499999999999999</v>
      </c>
      <c r="C1" s="235">
        <v>1</v>
      </c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D1" s="235"/>
      <c r="AE1" s="235"/>
      <c r="AF1" s="235"/>
      <c r="AG1" s="235"/>
      <c r="AH1" s="235"/>
      <c r="AI1" s="235"/>
      <c r="AJ1" s="235"/>
      <c r="AK1" s="235"/>
      <c r="AL1" s="235"/>
      <c r="AM1" s="235"/>
      <c r="AN1" s="235"/>
      <c r="AO1" s="235"/>
      <c r="AP1" s="235"/>
      <c r="AQ1" s="235"/>
      <c r="AR1" s="235"/>
      <c r="AS1" s="235"/>
      <c r="AT1" s="235"/>
      <c r="AU1" s="235"/>
      <c r="AV1" s="235"/>
    </row>
    <row r="2" spans="1:48">
      <c r="A2" s="24" t="s">
        <v>147</v>
      </c>
      <c r="B2" s="310" t="s">
        <v>401</v>
      </c>
      <c r="C2" s="321" t="s">
        <v>154</v>
      </c>
      <c r="D2" s="321" t="s">
        <v>163</v>
      </c>
      <c r="E2" s="24" t="s">
        <v>188</v>
      </c>
      <c r="F2" s="24" t="s">
        <v>178</v>
      </c>
      <c r="G2" s="24" t="s">
        <v>159</v>
      </c>
      <c r="H2" s="24" t="s">
        <v>114</v>
      </c>
      <c r="I2" s="24" t="s">
        <v>155</v>
      </c>
      <c r="J2" s="24" t="s">
        <v>164</v>
      </c>
      <c r="K2" s="24" t="s">
        <v>116</v>
      </c>
      <c r="L2" s="24" t="s">
        <v>153</v>
      </c>
      <c r="M2" s="24" t="s">
        <v>158</v>
      </c>
      <c r="N2" s="24" t="s">
        <v>168</v>
      </c>
      <c r="O2" s="24" t="s">
        <v>169</v>
      </c>
      <c r="P2" s="24" t="s">
        <v>113</v>
      </c>
      <c r="Q2" s="24" t="s">
        <v>156</v>
      </c>
      <c r="R2" s="24" t="s">
        <v>162</v>
      </c>
      <c r="S2" s="24" t="s">
        <v>160</v>
      </c>
      <c r="T2" s="24" t="s">
        <v>167</v>
      </c>
      <c r="U2" s="24" t="s">
        <v>171</v>
      </c>
      <c r="V2" s="24" t="s">
        <v>165</v>
      </c>
      <c r="W2" s="24" t="s">
        <v>166</v>
      </c>
      <c r="X2" s="24" t="s">
        <v>170</v>
      </c>
      <c r="Y2" s="24" t="s">
        <v>510</v>
      </c>
      <c r="Z2" s="24" t="s">
        <v>157</v>
      </c>
      <c r="AA2" s="24" t="s">
        <v>172</v>
      </c>
      <c r="AB2" s="24" t="s">
        <v>187</v>
      </c>
      <c r="AC2" s="24" t="s">
        <v>183</v>
      </c>
      <c r="AD2" s="24" t="s">
        <v>180</v>
      </c>
      <c r="AE2" s="24" t="s">
        <v>186</v>
      </c>
      <c r="AF2" s="24" t="s">
        <v>181</v>
      </c>
      <c r="AG2" s="24" t="s">
        <v>175</v>
      </c>
      <c r="AH2" s="24" t="s">
        <v>177</v>
      </c>
      <c r="AI2" s="24" t="s">
        <v>182</v>
      </c>
      <c r="AJ2" s="24" t="s">
        <v>185</v>
      </c>
      <c r="AK2" s="24" t="s">
        <v>184</v>
      </c>
      <c r="AL2" s="24" t="s">
        <v>161</v>
      </c>
      <c r="AM2" s="24" t="s">
        <v>176</v>
      </c>
      <c r="AN2" s="24" t="s">
        <v>109</v>
      </c>
      <c r="AO2" s="24" t="s">
        <v>173</v>
      </c>
      <c r="AP2" s="24" t="s">
        <v>110</v>
      </c>
      <c r="AQ2" s="24" t="s">
        <v>144</v>
      </c>
      <c r="AR2" s="24" t="s">
        <v>120</v>
      </c>
      <c r="AS2" s="24" t="s">
        <v>189</v>
      </c>
      <c r="AT2" s="24" t="s">
        <v>190</v>
      </c>
      <c r="AU2" s="24" t="s">
        <v>191</v>
      </c>
      <c r="AV2" s="24" t="s">
        <v>192</v>
      </c>
    </row>
    <row r="3" spans="1:48">
      <c r="A3" s="23" t="s">
        <v>304</v>
      </c>
      <c r="B3" s="316">
        <f>SUM(C3:AV3)</f>
        <v>-8171218</v>
      </c>
      <c r="C3" s="316">
        <v>0</v>
      </c>
      <c r="D3" s="316">
        <v>0</v>
      </c>
      <c r="E3" s="316">
        <v>0</v>
      </c>
      <c r="F3" s="316">
        <v>0</v>
      </c>
      <c r="G3" s="316">
        <v>0</v>
      </c>
      <c r="H3" s="316">
        <v>0</v>
      </c>
      <c r="I3" s="316">
        <v>0</v>
      </c>
      <c r="J3" s="316">
        <v>0</v>
      </c>
      <c r="K3" s="316">
        <v>0</v>
      </c>
      <c r="L3" s="316">
        <v>0</v>
      </c>
      <c r="M3" s="316">
        <v>0</v>
      </c>
      <c r="N3" s="316">
        <v>0</v>
      </c>
      <c r="O3" s="316">
        <v>0</v>
      </c>
      <c r="P3" s="316">
        <v>0</v>
      </c>
      <c r="Q3" s="316">
        <v>0</v>
      </c>
      <c r="R3" s="316">
        <v>-832039</v>
      </c>
      <c r="S3" s="316">
        <v>0</v>
      </c>
      <c r="T3" s="316">
        <v>0</v>
      </c>
      <c r="U3" s="316">
        <v>0</v>
      </c>
      <c r="V3" s="316">
        <v>0</v>
      </c>
      <c r="W3" s="316">
        <v>0</v>
      </c>
      <c r="X3" s="316">
        <v>0</v>
      </c>
      <c r="Y3" s="316">
        <v>0</v>
      </c>
      <c r="Z3" s="316">
        <v>0</v>
      </c>
      <c r="AA3" s="316">
        <v>0</v>
      </c>
      <c r="AB3" s="316">
        <v>0</v>
      </c>
      <c r="AC3" s="316">
        <v>0</v>
      </c>
      <c r="AD3" s="316">
        <v>0</v>
      </c>
      <c r="AE3" s="316">
        <v>0</v>
      </c>
      <c r="AF3" s="316">
        <v>0</v>
      </c>
      <c r="AG3" s="316">
        <v>0</v>
      </c>
      <c r="AH3" s="316">
        <v>0</v>
      </c>
      <c r="AI3" s="316">
        <v>0</v>
      </c>
      <c r="AJ3" s="316">
        <v>0</v>
      </c>
      <c r="AK3" s="316">
        <v>0</v>
      </c>
      <c r="AL3" s="316">
        <v>0</v>
      </c>
      <c r="AM3" s="316">
        <v>0</v>
      </c>
      <c r="AN3" s="316">
        <v>0</v>
      </c>
      <c r="AO3" s="316">
        <v>0</v>
      </c>
      <c r="AP3" s="316">
        <v>0</v>
      </c>
      <c r="AQ3" s="316">
        <v>-1522352</v>
      </c>
      <c r="AR3" s="316">
        <v>0</v>
      </c>
      <c r="AS3" s="316">
        <v>-5164839</v>
      </c>
      <c r="AT3" s="316">
        <v>-651988</v>
      </c>
      <c r="AU3" s="316">
        <v>0</v>
      </c>
      <c r="AV3" s="316">
        <v>0</v>
      </c>
    </row>
    <row r="4" spans="1:48">
      <c r="A4" s="23" t="s">
        <v>305</v>
      </c>
      <c r="B4" s="316">
        <f t="shared" ref="B4:B21" si="0">SUM(C4:AV4)</f>
        <v>337445</v>
      </c>
      <c r="C4" s="316">
        <v>337445</v>
      </c>
      <c r="D4" s="316">
        <v>0</v>
      </c>
      <c r="E4" s="316">
        <v>0</v>
      </c>
      <c r="F4" s="316">
        <v>0</v>
      </c>
      <c r="G4" s="316">
        <v>0</v>
      </c>
      <c r="H4" s="316">
        <v>0</v>
      </c>
      <c r="I4" s="316">
        <v>0</v>
      </c>
      <c r="J4" s="316">
        <v>0</v>
      </c>
      <c r="K4" s="316">
        <v>0</v>
      </c>
      <c r="L4" s="316">
        <v>0</v>
      </c>
      <c r="M4" s="316">
        <v>0</v>
      </c>
      <c r="N4" s="316">
        <v>0</v>
      </c>
      <c r="O4" s="316">
        <v>0</v>
      </c>
      <c r="P4" s="316">
        <v>0</v>
      </c>
      <c r="Q4" s="316">
        <v>0</v>
      </c>
      <c r="R4" s="316">
        <v>0</v>
      </c>
      <c r="S4" s="316">
        <v>0</v>
      </c>
      <c r="T4" s="316">
        <v>0</v>
      </c>
      <c r="U4" s="316">
        <v>0</v>
      </c>
      <c r="V4" s="316">
        <v>0</v>
      </c>
      <c r="W4" s="316">
        <v>0</v>
      </c>
      <c r="X4" s="316">
        <v>0</v>
      </c>
      <c r="Y4" s="316">
        <v>0</v>
      </c>
      <c r="Z4" s="316">
        <v>0</v>
      </c>
      <c r="AA4" s="316">
        <v>0</v>
      </c>
      <c r="AB4" s="316">
        <v>0</v>
      </c>
      <c r="AC4" s="316">
        <v>0</v>
      </c>
      <c r="AD4" s="316">
        <v>0</v>
      </c>
      <c r="AE4" s="316">
        <v>0</v>
      </c>
      <c r="AF4" s="316">
        <v>0</v>
      </c>
      <c r="AG4" s="316">
        <v>0</v>
      </c>
      <c r="AH4" s="316">
        <v>0</v>
      </c>
      <c r="AI4" s="316">
        <v>0</v>
      </c>
      <c r="AJ4" s="316">
        <v>0</v>
      </c>
      <c r="AK4" s="316">
        <v>0</v>
      </c>
      <c r="AL4" s="316">
        <v>0</v>
      </c>
      <c r="AM4" s="316">
        <v>0</v>
      </c>
      <c r="AN4" s="316">
        <v>0</v>
      </c>
      <c r="AO4" s="316">
        <v>0</v>
      </c>
      <c r="AP4" s="316">
        <v>0</v>
      </c>
      <c r="AQ4" s="316">
        <v>0</v>
      </c>
      <c r="AR4" s="316">
        <v>0</v>
      </c>
      <c r="AS4" s="316">
        <v>0</v>
      </c>
      <c r="AT4" s="316">
        <v>0</v>
      </c>
      <c r="AU4" s="316">
        <v>0</v>
      </c>
      <c r="AV4" s="316">
        <v>0</v>
      </c>
    </row>
    <row r="5" spans="1:48">
      <c r="A5" s="23" t="s">
        <v>306</v>
      </c>
      <c r="B5" s="316">
        <f t="shared" si="0"/>
        <v>6330983</v>
      </c>
      <c r="C5" s="316">
        <v>3435610</v>
      </c>
      <c r="D5" s="316">
        <v>-1125880</v>
      </c>
      <c r="E5" s="316">
        <v>-171269</v>
      </c>
      <c r="F5" s="316">
        <v>1207843</v>
      </c>
      <c r="G5" s="316">
        <v>-608990</v>
      </c>
      <c r="H5" s="316">
        <v>0</v>
      </c>
      <c r="I5" s="316">
        <v>-11228</v>
      </c>
      <c r="J5" s="316">
        <v>0</v>
      </c>
      <c r="K5" s="316">
        <v>0</v>
      </c>
      <c r="L5" s="316">
        <v>-24324</v>
      </c>
      <c r="M5" s="316">
        <v>0</v>
      </c>
      <c r="N5" s="316">
        <v>0</v>
      </c>
      <c r="O5" s="316">
        <v>0</v>
      </c>
      <c r="P5" s="316">
        <v>0</v>
      </c>
      <c r="Q5" s="316">
        <v>0</v>
      </c>
      <c r="R5" s="316">
        <v>409189</v>
      </c>
      <c r="S5" s="316">
        <v>0</v>
      </c>
      <c r="T5" s="316">
        <v>0</v>
      </c>
      <c r="U5" s="316">
        <v>0</v>
      </c>
      <c r="V5" s="316">
        <v>0</v>
      </c>
      <c r="W5" s="316">
        <v>0</v>
      </c>
      <c r="X5" s="316">
        <v>0</v>
      </c>
      <c r="Y5" s="316">
        <v>0</v>
      </c>
      <c r="Z5" s="316">
        <v>0</v>
      </c>
      <c r="AA5" s="316">
        <v>0</v>
      </c>
      <c r="AB5" s="316">
        <v>0</v>
      </c>
      <c r="AC5" s="316">
        <v>-53732</v>
      </c>
      <c r="AD5" s="316">
        <v>388895</v>
      </c>
      <c r="AE5" s="316">
        <v>0</v>
      </c>
      <c r="AF5" s="316">
        <v>0</v>
      </c>
      <c r="AG5" s="316">
        <v>0</v>
      </c>
      <c r="AH5" s="316">
        <v>0</v>
      </c>
      <c r="AI5" s="316">
        <v>-1</v>
      </c>
      <c r="AJ5" s="316">
        <v>0</v>
      </c>
      <c r="AK5" s="316">
        <v>0</v>
      </c>
      <c r="AL5" s="316">
        <v>-21852</v>
      </c>
      <c r="AM5" s="316">
        <v>0</v>
      </c>
      <c r="AN5" s="316">
        <v>0</v>
      </c>
      <c r="AO5" s="316">
        <v>524493</v>
      </c>
      <c r="AP5" s="316">
        <v>-158632</v>
      </c>
      <c r="AQ5" s="316">
        <v>641719</v>
      </c>
      <c r="AR5" s="316">
        <v>0</v>
      </c>
      <c r="AS5" s="316">
        <v>-1437173</v>
      </c>
      <c r="AT5" s="316">
        <v>3336315</v>
      </c>
      <c r="AU5" s="316">
        <v>0</v>
      </c>
      <c r="AV5" s="316">
        <v>0</v>
      </c>
    </row>
    <row r="6" spans="1:48">
      <c r="A6" s="23" t="s">
        <v>308</v>
      </c>
      <c r="B6" s="316">
        <f t="shared" si="0"/>
        <v>-38584</v>
      </c>
      <c r="C6" s="316">
        <v>39526</v>
      </c>
      <c r="D6" s="316">
        <v>0</v>
      </c>
      <c r="E6" s="316">
        <v>0</v>
      </c>
      <c r="F6" s="316">
        <v>0</v>
      </c>
      <c r="G6" s="316">
        <v>0</v>
      </c>
      <c r="H6" s="316">
        <v>0</v>
      </c>
      <c r="I6" s="316">
        <v>0</v>
      </c>
      <c r="J6" s="316">
        <v>0</v>
      </c>
      <c r="K6" s="316">
        <v>0</v>
      </c>
      <c r="L6" s="316">
        <v>0</v>
      </c>
      <c r="M6" s="316">
        <v>0</v>
      </c>
      <c r="N6" s="316">
        <v>0</v>
      </c>
      <c r="O6" s="316">
        <v>0</v>
      </c>
      <c r="P6" s="316">
        <v>0</v>
      </c>
      <c r="Q6" s="316">
        <v>0</v>
      </c>
      <c r="R6" s="316">
        <v>0</v>
      </c>
      <c r="S6" s="316">
        <v>0</v>
      </c>
      <c r="T6" s="316">
        <v>0</v>
      </c>
      <c r="U6" s="316">
        <v>0</v>
      </c>
      <c r="V6" s="316">
        <v>0</v>
      </c>
      <c r="W6" s="316">
        <v>0</v>
      </c>
      <c r="X6" s="316">
        <v>0</v>
      </c>
      <c r="Y6" s="316">
        <v>0</v>
      </c>
      <c r="Z6" s="316">
        <v>0</v>
      </c>
      <c r="AA6" s="316">
        <v>0</v>
      </c>
      <c r="AB6" s="316">
        <v>0</v>
      </c>
      <c r="AC6" s="316">
        <v>0</v>
      </c>
      <c r="AD6" s="316">
        <v>0</v>
      </c>
      <c r="AE6" s="316">
        <v>0</v>
      </c>
      <c r="AF6" s="316">
        <v>0</v>
      </c>
      <c r="AG6" s="316">
        <v>0</v>
      </c>
      <c r="AH6" s="316">
        <v>0</v>
      </c>
      <c r="AI6" s="316">
        <v>0</v>
      </c>
      <c r="AJ6" s="316">
        <v>0</v>
      </c>
      <c r="AK6" s="316">
        <v>0</v>
      </c>
      <c r="AL6" s="316">
        <v>0</v>
      </c>
      <c r="AM6" s="316">
        <v>0</v>
      </c>
      <c r="AN6" s="316">
        <v>0</v>
      </c>
      <c r="AO6" s="316">
        <v>0</v>
      </c>
      <c r="AP6" s="316">
        <v>0</v>
      </c>
      <c r="AQ6" s="316">
        <v>-78110</v>
      </c>
      <c r="AR6" s="316">
        <v>0</v>
      </c>
      <c r="AS6" s="316">
        <v>0</v>
      </c>
      <c r="AT6" s="316">
        <v>0</v>
      </c>
      <c r="AU6" s="316">
        <v>0</v>
      </c>
      <c r="AV6" s="316">
        <v>0</v>
      </c>
    </row>
    <row r="7" spans="1:48">
      <c r="A7" s="23" t="s">
        <v>309</v>
      </c>
      <c r="B7" s="316">
        <f t="shared" si="0"/>
        <v>12638170</v>
      </c>
      <c r="C7" s="316">
        <v>12538170</v>
      </c>
      <c r="D7" s="316">
        <v>0</v>
      </c>
      <c r="E7" s="316">
        <v>0</v>
      </c>
      <c r="F7" s="316">
        <v>0</v>
      </c>
      <c r="G7" s="316">
        <v>0</v>
      </c>
      <c r="H7" s="316">
        <v>0</v>
      </c>
      <c r="I7" s="316">
        <v>0</v>
      </c>
      <c r="J7" s="316">
        <v>0</v>
      </c>
      <c r="K7" s="316">
        <v>0</v>
      </c>
      <c r="L7" s="316">
        <v>0</v>
      </c>
      <c r="M7" s="316">
        <v>0</v>
      </c>
      <c r="N7" s="316">
        <v>0</v>
      </c>
      <c r="O7" s="316">
        <v>0</v>
      </c>
      <c r="P7" s="316">
        <v>0</v>
      </c>
      <c r="Q7" s="316">
        <v>0</v>
      </c>
      <c r="R7" s="316">
        <v>0</v>
      </c>
      <c r="S7" s="316">
        <v>0</v>
      </c>
      <c r="T7" s="316">
        <v>0</v>
      </c>
      <c r="U7" s="316">
        <v>0</v>
      </c>
      <c r="V7" s="316">
        <v>0</v>
      </c>
      <c r="W7" s="316">
        <v>0</v>
      </c>
      <c r="X7" s="316">
        <v>0</v>
      </c>
      <c r="Y7" s="316">
        <v>0</v>
      </c>
      <c r="Z7" s="316">
        <v>0</v>
      </c>
      <c r="AA7" s="316">
        <v>0</v>
      </c>
      <c r="AB7" s="316">
        <v>0</v>
      </c>
      <c r="AC7" s="316">
        <v>0</v>
      </c>
      <c r="AD7" s="316">
        <v>0</v>
      </c>
      <c r="AE7" s="316">
        <v>0</v>
      </c>
      <c r="AF7" s="316">
        <v>0</v>
      </c>
      <c r="AG7" s="316">
        <v>0</v>
      </c>
      <c r="AH7" s="316">
        <v>0</v>
      </c>
      <c r="AI7" s="316">
        <v>-1</v>
      </c>
      <c r="AJ7" s="316">
        <v>0</v>
      </c>
      <c r="AK7" s="316">
        <v>0</v>
      </c>
      <c r="AL7" s="316">
        <v>0</v>
      </c>
      <c r="AM7" s="316">
        <v>0</v>
      </c>
      <c r="AN7" s="316">
        <v>1</v>
      </c>
      <c r="AO7" s="316">
        <v>0</v>
      </c>
      <c r="AP7" s="316">
        <v>0</v>
      </c>
      <c r="AQ7" s="316">
        <v>0</v>
      </c>
      <c r="AR7" s="316">
        <v>0</v>
      </c>
      <c r="AS7" s="316">
        <v>0</v>
      </c>
      <c r="AT7" s="316">
        <v>100000</v>
      </c>
      <c r="AU7" s="316">
        <v>0</v>
      </c>
      <c r="AV7" s="316">
        <v>0</v>
      </c>
    </row>
    <row r="8" spans="1:48">
      <c r="A8" s="23" t="s">
        <v>311</v>
      </c>
      <c r="B8" s="316">
        <f t="shared" si="0"/>
        <v>5467768</v>
      </c>
      <c r="C8" s="316">
        <v>-1720</v>
      </c>
      <c r="D8" s="316">
        <v>0</v>
      </c>
      <c r="E8" s="316">
        <v>-24495</v>
      </c>
      <c r="F8" s="316">
        <v>475978</v>
      </c>
      <c r="G8" s="316">
        <v>0</v>
      </c>
      <c r="H8" s="316">
        <v>0</v>
      </c>
      <c r="I8" s="316">
        <v>0</v>
      </c>
      <c r="J8" s="316">
        <v>0</v>
      </c>
      <c r="K8" s="316">
        <v>0</v>
      </c>
      <c r="L8" s="316">
        <v>0</v>
      </c>
      <c r="M8" s="316">
        <v>0</v>
      </c>
      <c r="N8" s="316">
        <v>0</v>
      </c>
      <c r="O8" s="316">
        <v>0</v>
      </c>
      <c r="P8" s="316">
        <v>0</v>
      </c>
      <c r="Q8" s="316">
        <v>0</v>
      </c>
      <c r="R8" s="316">
        <v>481551</v>
      </c>
      <c r="S8" s="316">
        <v>0</v>
      </c>
      <c r="T8" s="316">
        <v>0</v>
      </c>
      <c r="U8" s="316">
        <v>0</v>
      </c>
      <c r="V8" s="316">
        <v>0</v>
      </c>
      <c r="W8" s="316">
        <v>0</v>
      </c>
      <c r="X8" s="316">
        <v>0</v>
      </c>
      <c r="Y8" s="316">
        <v>0</v>
      </c>
      <c r="Z8" s="316">
        <v>0</v>
      </c>
      <c r="AA8" s="316">
        <v>0</v>
      </c>
      <c r="AB8" s="316">
        <v>0</v>
      </c>
      <c r="AC8" s="316">
        <v>0</v>
      </c>
      <c r="AD8" s="316">
        <v>1231270</v>
      </c>
      <c r="AE8" s="316">
        <v>0</v>
      </c>
      <c r="AF8" s="316">
        <v>0</v>
      </c>
      <c r="AG8" s="316">
        <v>0</v>
      </c>
      <c r="AH8" s="316">
        <v>0</v>
      </c>
      <c r="AI8" s="316">
        <v>0</v>
      </c>
      <c r="AJ8" s="316">
        <v>0</v>
      </c>
      <c r="AK8" s="316">
        <v>0</v>
      </c>
      <c r="AL8" s="316">
        <v>0</v>
      </c>
      <c r="AM8" s="316">
        <v>0</v>
      </c>
      <c r="AN8" s="316">
        <v>-86989</v>
      </c>
      <c r="AO8" s="316">
        <v>896826</v>
      </c>
      <c r="AP8" s="316">
        <v>0</v>
      </c>
      <c r="AQ8" s="316">
        <v>859141</v>
      </c>
      <c r="AR8" s="316">
        <v>0</v>
      </c>
      <c r="AS8" s="316">
        <v>1314071</v>
      </c>
      <c r="AT8" s="316">
        <v>322135</v>
      </c>
      <c r="AU8" s="316">
        <v>0</v>
      </c>
      <c r="AV8" s="316">
        <v>0</v>
      </c>
    </row>
    <row r="9" spans="1:48">
      <c r="A9" s="23" t="s">
        <v>336</v>
      </c>
      <c r="B9" s="345">
        <f t="shared" si="0"/>
        <v>5095307</v>
      </c>
      <c r="C9" s="316">
        <v>0</v>
      </c>
      <c r="D9" s="316">
        <v>0</v>
      </c>
      <c r="E9" s="316">
        <v>0</v>
      </c>
      <c r="F9" s="316">
        <v>25374024</v>
      </c>
      <c r="G9" s="316">
        <v>-27512254</v>
      </c>
      <c r="H9" s="316">
        <v>0</v>
      </c>
      <c r="I9" s="316">
        <v>-271580</v>
      </c>
      <c r="J9" s="316">
        <v>27287</v>
      </c>
      <c r="K9" s="316">
        <v>0</v>
      </c>
      <c r="L9" s="316">
        <v>0</v>
      </c>
      <c r="M9" s="316">
        <v>-7288</v>
      </c>
      <c r="N9" s="316">
        <v>0</v>
      </c>
      <c r="O9" s="316">
        <v>-1313</v>
      </c>
      <c r="P9" s="316">
        <v>0</v>
      </c>
      <c r="Q9" s="316">
        <v>-4121</v>
      </c>
      <c r="R9" s="316">
        <v>0</v>
      </c>
      <c r="S9" s="316">
        <v>0</v>
      </c>
      <c r="T9" s="316">
        <v>-252128</v>
      </c>
      <c r="U9" s="316">
        <v>-14431</v>
      </c>
      <c r="V9" s="316">
        <v>0</v>
      </c>
      <c r="W9" s="316">
        <v>0</v>
      </c>
      <c r="X9" s="316">
        <v>0</v>
      </c>
      <c r="Y9" s="316">
        <v>0</v>
      </c>
      <c r="Z9" s="316">
        <v>7523363</v>
      </c>
      <c r="AA9" s="316">
        <v>-27651</v>
      </c>
      <c r="AB9" s="316">
        <v>0</v>
      </c>
      <c r="AC9" s="316">
        <v>0</v>
      </c>
      <c r="AD9" s="316">
        <v>0</v>
      </c>
      <c r="AE9" s="316">
        <v>0</v>
      </c>
      <c r="AF9" s="316">
        <v>0</v>
      </c>
      <c r="AG9" s="316">
        <v>0</v>
      </c>
      <c r="AH9" s="316">
        <v>0</v>
      </c>
      <c r="AI9" s="316">
        <v>-5364228</v>
      </c>
      <c r="AJ9" s="316">
        <v>0</v>
      </c>
      <c r="AK9" s="316">
        <v>-3166130</v>
      </c>
      <c r="AL9" s="316">
        <v>-3185424</v>
      </c>
      <c r="AM9" s="316">
        <v>0</v>
      </c>
      <c r="AN9" s="316">
        <v>-8355720</v>
      </c>
      <c r="AO9" s="316">
        <v>0</v>
      </c>
      <c r="AP9" s="316">
        <v>2488538</v>
      </c>
      <c r="AQ9" s="316">
        <v>-2529797</v>
      </c>
      <c r="AR9" s="316">
        <v>0</v>
      </c>
      <c r="AS9" s="345">
        <f>16008100+4366060</f>
        <v>20374160</v>
      </c>
      <c r="AT9" s="316">
        <v>0</v>
      </c>
      <c r="AU9" s="316">
        <v>0</v>
      </c>
      <c r="AV9" s="316">
        <v>0</v>
      </c>
    </row>
    <row r="10" spans="1:48">
      <c r="A10" s="23" t="s">
        <v>337</v>
      </c>
      <c r="B10" s="316">
        <f t="shared" si="0"/>
        <v>-90630749</v>
      </c>
      <c r="C10" s="316">
        <v>0</v>
      </c>
      <c r="D10" s="316">
        <v>0</v>
      </c>
      <c r="E10" s="316">
        <v>0</v>
      </c>
      <c r="F10" s="316">
        <v>0</v>
      </c>
      <c r="G10" s="316">
        <v>-2804348</v>
      </c>
      <c r="H10" s="316">
        <v>0</v>
      </c>
      <c r="I10" s="316">
        <v>0</v>
      </c>
      <c r="J10" s="316">
        <v>0</v>
      </c>
      <c r="K10" s="316">
        <v>0</v>
      </c>
      <c r="L10" s="316">
        <v>0</v>
      </c>
      <c r="M10" s="316">
        <v>0</v>
      </c>
      <c r="N10" s="316">
        <v>0</v>
      </c>
      <c r="O10" s="316">
        <v>0</v>
      </c>
      <c r="P10" s="316">
        <v>0</v>
      </c>
      <c r="Q10" s="316">
        <v>0</v>
      </c>
      <c r="R10" s="316">
        <v>0</v>
      </c>
      <c r="S10" s="316">
        <v>0</v>
      </c>
      <c r="T10" s="316">
        <v>0</v>
      </c>
      <c r="U10" s="316">
        <v>0</v>
      </c>
      <c r="V10" s="316">
        <v>0</v>
      </c>
      <c r="W10" s="316">
        <v>0</v>
      </c>
      <c r="X10" s="316">
        <v>0</v>
      </c>
      <c r="Y10" s="316">
        <v>0</v>
      </c>
      <c r="Z10" s="316">
        <v>-12993922</v>
      </c>
      <c r="AA10" s="316">
        <v>0</v>
      </c>
      <c r="AB10" s="316">
        <v>0</v>
      </c>
      <c r="AC10" s="316">
        <v>0</v>
      </c>
      <c r="AD10" s="316">
        <v>0</v>
      </c>
      <c r="AE10" s="316">
        <v>0</v>
      </c>
      <c r="AF10" s="316">
        <v>0</v>
      </c>
      <c r="AG10" s="316">
        <v>0</v>
      </c>
      <c r="AH10" s="316">
        <v>0</v>
      </c>
      <c r="AI10" s="316">
        <v>0</v>
      </c>
      <c r="AJ10" s="316">
        <v>0</v>
      </c>
      <c r="AK10" s="316">
        <v>-4189809</v>
      </c>
      <c r="AL10" s="316">
        <v>-185901</v>
      </c>
      <c r="AM10" s="316">
        <v>0</v>
      </c>
      <c r="AN10" s="316">
        <v>1</v>
      </c>
      <c r="AO10" s="316">
        <v>0</v>
      </c>
      <c r="AP10" s="316">
        <v>-3948122</v>
      </c>
      <c r="AQ10" s="316">
        <v>-3203580</v>
      </c>
      <c r="AR10" s="316">
        <v>0</v>
      </c>
      <c r="AS10" s="316">
        <v>-63305068</v>
      </c>
      <c r="AT10" s="316">
        <v>0</v>
      </c>
      <c r="AU10" s="316">
        <v>0</v>
      </c>
      <c r="AV10" s="316">
        <v>0</v>
      </c>
    </row>
    <row r="11" spans="1:48">
      <c r="A11" s="23" t="s">
        <v>349</v>
      </c>
      <c r="B11" s="316">
        <f t="shared" si="0"/>
        <v>12890826</v>
      </c>
      <c r="C11" s="316">
        <v>0</v>
      </c>
      <c r="D11" s="316">
        <v>0</v>
      </c>
      <c r="E11" s="316">
        <v>260214</v>
      </c>
      <c r="F11" s="316">
        <v>0</v>
      </c>
      <c r="G11" s="316">
        <v>0</v>
      </c>
      <c r="H11" s="316">
        <v>0</v>
      </c>
      <c r="I11" s="316">
        <v>0</v>
      </c>
      <c r="J11" s="316">
        <v>0</v>
      </c>
      <c r="K11" s="316">
        <v>0</v>
      </c>
      <c r="L11" s="316">
        <v>0</v>
      </c>
      <c r="M11" s="316">
        <v>0</v>
      </c>
      <c r="N11" s="316">
        <v>0</v>
      </c>
      <c r="O11" s="316">
        <v>0</v>
      </c>
      <c r="P11" s="316">
        <v>0</v>
      </c>
      <c r="Q11" s="316">
        <v>0</v>
      </c>
      <c r="R11" s="316">
        <v>856111</v>
      </c>
      <c r="S11" s="316">
        <v>0</v>
      </c>
      <c r="T11" s="316">
        <v>0</v>
      </c>
      <c r="U11" s="316">
        <v>0</v>
      </c>
      <c r="V11" s="316">
        <v>0</v>
      </c>
      <c r="W11" s="316">
        <v>0</v>
      </c>
      <c r="X11" s="316">
        <v>0</v>
      </c>
      <c r="Y11" s="316">
        <v>0</v>
      </c>
      <c r="Z11" s="316">
        <v>0</v>
      </c>
      <c r="AA11" s="316">
        <v>0</v>
      </c>
      <c r="AB11" s="316">
        <v>0</v>
      </c>
      <c r="AC11" s="316">
        <v>0</v>
      </c>
      <c r="AD11" s="316">
        <v>4703691</v>
      </c>
      <c r="AE11" s="316">
        <v>0</v>
      </c>
      <c r="AF11" s="316">
        <v>0</v>
      </c>
      <c r="AG11" s="316">
        <v>0</v>
      </c>
      <c r="AH11" s="316">
        <v>0</v>
      </c>
      <c r="AI11" s="316">
        <v>0</v>
      </c>
      <c r="AJ11" s="316">
        <v>0</v>
      </c>
      <c r="AK11" s="316">
        <v>0</v>
      </c>
      <c r="AL11" s="316">
        <v>0</v>
      </c>
      <c r="AM11" s="316">
        <v>0</v>
      </c>
      <c r="AN11" s="316">
        <v>0</v>
      </c>
      <c r="AO11" s="316">
        <v>1250216</v>
      </c>
      <c r="AP11" s="316">
        <v>0</v>
      </c>
      <c r="AQ11" s="316">
        <v>646114</v>
      </c>
      <c r="AR11" s="316">
        <v>0</v>
      </c>
      <c r="AS11" s="316">
        <v>5174480</v>
      </c>
      <c r="AT11" s="316">
        <v>0</v>
      </c>
      <c r="AU11" s="316">
        <v>0</v>
      </c>
      <c r="AV11" s="316">
        <v>0</v>
      </c>
    </row>
    <row r="12" spans="1:48">
      <c r="A12" s="23" t="s">
        <v>352</v>
      </c>
      <c r="B12" s="316">
        <f t="shared" si="0"/>
        <v>20337597</v>
      </c>
      <c r="C12" s="316">
        <v>0</v>
      </c>
      <c r="D12" s="316">
        <v>0</v>
      </c>
      <c r="E12" s="316">
        <v>0</v>
      </c>
      <c r="F12" s="316">
        <v>1899068</v>
      </c>
      <c r="G12" s="316">
        <v>1189555</v>
      </c>
      <c r="H12" s="316">
        <v>0</v>
      </c>
      <c r="I12" s="316">
        <v>361715</v>
      </c>
      <c r="J12" s="316">
        <v>13608</v>
      </c>
      <c r="K12" s="316">
        <v>0</v>
      </c>
      <c r="L12" s="316">
        <v>0</v>
      </c>
      <c r="M12" s="316">
        <v>13365</v>
      </c>
      <c r="N12" s="316">
        <v>0</v>
      </c>
      <c r="O12" s="316">
        <v>2868</v>
      </c>
      <c r="P12" s="316">
        <v>0</v>
      </c>
      <c r="Q12" s="316">
        <v>6500</v>
      </c>
      <c r="R12" s="316">
        <v>265491</v>
      </c>
      <c r="S12" s="316">
        <v>11454</v>
      </c>
      <c r="T12" s="316">
        <v>330140</v>
      </c>
      <c r="U12" s="316">
        <v>21648</v>
      </c>
      <c r="V12" s="316">
        <v>77190</v>
      </c>
      <c r="W12" s="316">
        <v>149891</v>
      </c>
      <c r="X12" s="316">
        <v>-1</v>
      </c>
      <c r="Y12" s="316">
        <v>0</v>
      </c>
      <c r="Z12" s="316">
        <v>710919</v>
      </c>
      <c r="AA12" s="316">
        <v>78483</v>
      </c>
      <c r="AB12" s="316">
        <v>0</v>
      </c>
      <c r="AC12" s="316">
        <v>3</v>
      </c>
      <c r="AD12" s="316">
        <v>404052</v>
      </c>
      <c r="AE12" s="316">
        <v>0</v>
      </c>
      <c r="AF12" s="316">
        <v>0</v>
      </c>
      <c r="AG12" s="316">
        <v>0</v>
      </c>
      <c r="AH12" s="316">
        <v>-1</v>
      </c>
      <c r="AI12" s="316">
        <v>817969</v>
      </c>
      <c r="AJ12" s="316">
        <v>0</v>
      </c>
      <c r="AK12" s="316">
        <v>143336</v>
      </c>
      <c r="AL12" s="316">
        <v>974046</v>
      </c>
      <c r="AM12" s="316">
        <v>-2</v>
      </c>
      <c r="AN12" s="316">
        <v>668110</v>
      </c>
      <c r="AO12" s="316">
        <v>237503</v>
      </c>
      <c r="AP12" s="316">
        <v>993317</v>
      </c>
      <c r="AQ12" s="316">
        <v>3556372</v>
      </c>
      <c r="AR12" s="316">
        <v>0</v>
      </c>
      <c r="AS12" s="316">
        <v>7382567</v>
      </c>
      <c r="AT12" s="316">
        <v>28431</v>
      </c>
      <c r="AU12" s="316">
        <v>0</v>
      </c>
      <c r="AV12" s="316">
        <v>0</v>
      </c>
    </row>
    <row r="13" spans="1:48">
      <c r="A13" s="23" t="s">
        <v>353</v>
      </c>
      <c r="B13" s="316">
        <f t="shared" si="0"/>
        <v>412373</v>
      </c>
      <c r="C13" s="316">
        <v>387719</v>
      </c>
      <c r="D13" s="316">
        <v>0</v>
      </c>
      <c r="E13" s="316">
        <v>0</v>
      </c>
      <c r="F13" s="316">
        <v>0</v>
      </c>
      <c r="G13" s="316">
        <v>0</v>
      </c>
      <c r="H13" s="316">
        <v>0</v>
      </c>
      <c r="I13" s="316">
        <v>0</v>
      </c>
      <c r="J13" s="316">
        <v>0</v>
      </c>
      <c r="K13" s="316">
        <v>0</v>
      </c>
      <c r="L13" s="316">
        <v>0</v>
      </c>
      <c r="M13" s="316">
        <v>0</v>
      </c>
      <c r="N13" s="316">
        <v>0</v>
      </c>
      <c r="O13" s="316">
        <v>0</v>
      </c>
      <c r="P13" s="316">
        <v>0</v>
      </c>
      <c r="Q13" s="316">
        <v>0</v>
      </c>
      <c r="R13" s="316">
        <v>0</v>
      </c>
      <c r="S13" s="316">
        <v>0</v>
      </c>
      <c r="T13" s="316">
        <v>0</v>
      </c>
      <c r="U13" s="316">
        <v>0</v>
      </c>
      <c r="V13" s="316">
        <v>0</v>
      </c>
      <c r="W13" s="316">
        <v>0</v>
      </c>
      <c r="X13" s="316">
        <v>0</v>
      </c>
      <c r="Y13" s="316">
        <v>0</v>
      </c>
      <c r="Z13" s="316">
        <v>0</v>
      </c>
      <c r="AA13" s="316">
        <v>0</v>
      </c>
      <c r="AB13" s="316">
        <v>0</v>
      </c>
      <c r="AC13" s="316">
        <v>0</v>
      </c>
      <c r="AD13" s="316">
        <v>0</v>
      </c>
      <c r="AE13" s="316">
        <v>0</v>
      </c>
      <c r="AF13" s="316">
        <v>0</v>
      </c>
      <c r="AG13" s="316">
        <v>0</v>
      </c>
      <c r="AH13" s="316">
        <v>0</v>
      </c>
      <c r="AI13" s="316">
        <v>0</v>
      </c>
      <c r="AJ13" s="316">
        <v>0</v>
      </c>
      <c r="AK13" s="316">
        <v>0</v>
      </c>
      <c r="AL13" s="316">
        <v>0</v>
      </c>
      <c r="AM13" s="316">
        <v>0</v>
      </c>
      <c r="AN13" s="316">
        <v>0</v>
      </c>
      <c r="AO13" s="316">
        <v>0</v>
      </c>
      <c r="AP13" s="316">
        <v>0</v>
      </c>
      <c r="AQ13" s="316">
        <v>0</v>
      </c>
      <c r="AR13" s="316">
        <v>0</v>
      </c>
      <c r="AS13" s="316">
        <v>24654</v>
      </c>
      <c r="AT13" s="316">
        <v>0</v>
      </c>
      <c r="AU13" s="316">
        <v>0</v>
      </c>
      <c r="AV13" s="316">
        <v>0</v>
      </c>
    </row>
    <row r="14" spans="1:48">
      <c r="A14" s="23" t="s">
        <v>360</v>
      </c>
      <c r="B14" s="316">
        <f t="shared" si="0"/>
        <v>-15712598</v>
      </c>
      <c r="C14" s="316">
        <v>-7604157</v>
      </c>
      <c r="D14" s="316">
        <v>0</v>
      </c>
      <c r="E14" s="316">
        <v>0</v>
      </c>
      <c r="F14" s="316">
        <v>-49048</v>
      </c>
      <c r="G14" s="316">
        <v>-19522</v>
      </c>
      <c r="H14" s="316">
        <v>0</v>
      </c>
      <c r="I14" s="316">
        <v>0</v>
      </c>
      <c r="J14" s="316">
        <v>0</v>
      </c>
      <c r="K14" s="316">
        <v>0</v>
      </c>
      <c r="L14" s="316">
        <v>0</v>
      </c>
      <c r="M14" s="316">
        <v>0</v>
      </c>
      <c r="N14" s="316">
        <v>0</v>
      </c>
      <c r="O14" s="316">
        <v>0</v>
      </c>
      <c r="P14" s="316">
        <v>0</v>
      </c>
      <c r="Q14" s="316">
        <v>0</v>
      </c>
      <c r="R14" s="316">
        <v>0</v>
      </c>
      <c r="S14" s="316">
        <v>0</v>
      </c>
      <c r="T14" s="316">
        <v>0</v>
      </c>
      <c r="U14" s="316">
        <v>0</v>
      </c>
      <c r="V14" s="316">
        <v>0</v>
      </c>
      <c r="W14" s="316">
        <v>0</v>
      </c>
      <c r="X14" s="316">
        <v>0</v>
      </c>
      <c r="Y14" s="316">
        <v>0</v>
      </c>
      <c r="Z14" s="316">
        <v>0</v>
      </c>
      <c r="AA14" s="316">
        <v>0</v>
      </c>
      <c r="AB14" s="316">
        <v>0</v>
      </c>
      <c r="AC14" s="316">
        <v>0</v>
      </c>
      <c r="AD14" s="316">
        <v>0</v>
      </c>
      <c r="AE14" s="316">
        <v>0</v>
      </c>
      <c r="AF14" s="316">
        <v>0</v>
      </c>
      <c r="AG14" s="316">
        <v>0</v>
      </c>
      <c r="AH14" s="316">
        <v>0</v>
      </c>
      <c r="AI14" s="316">
        <v>-1323609</v>
      </c>
      <c r="AJ14" s="316">
        <v>0</v>
      </c>
      <c r="AK14" s="316">
        <v>0</v>
      </c>
      <c r="AL14" s="316">
        <v>-238586</v>
      </c>
      <c r="AM14" s="316">
        <v>0</v>
      </c>
      <c r="AN14" s="316">
        <v>-27564</v>
      </c>
      <c r="AO14" s="316">
        <v>0</v>
      </c>
      <c r="AP14" s="316">
        <v>0</v>
      </c>
      <c r="AQ14" s="316">
        <v>0</v>
      </c>
      <c r="AR14" s="316">
        <v>0</v>
      </c>
      <c r="AS14" s="316">
        <v>-4746872</v>
      </c>
      <c r="AT14" s="316">
        <v>-741352</v>
      </c>
      <c r="AU14" s="316">
        <v>-961888</v>
      </c>
      <c r="AV14" s="316">
        <v>0</v>
      </c>
    </row>
    <row r="15" spans="1:48">
      <c r="A15" s="23" t="s">
        <v>361</v>
      </c>
      <c r="B15" s="316">
        <f t="shared" si="0"/>
        <v>-13890162</v>
      </c>
      <c r="C15" s="316">
        <v>0</v>
      </c>
      <c r="D15" s="316">
        <v>0</v>
      </c>
      <c r="E15" s="316">
        <v>0</v>
      </c>
      <c r="F15" s="316">
        <v>-3088</v>
      </c>
      <c r="G15" s="316">
        <v>-1167</v>
      </c>
      <c r="H15" s="316">
        <v>0</v>
      </c>
      <c r="I15" s="316">
        <v>498714</v>
      </c>
      <c r="J15" s="316">
        <v>17408</v>
      </c>
      <c r="K15" s="316">
        <v>0</v>
      </c>
      <c r="L15" s="316">
        <v>0</v>
      </c>
      <c r="M15" s="316">
        <v>22780</v>
      </c>
      <c r="N15" s="316">
        <v>0</v>
      </c>
      <c r="O15" s="316">
        <v>1415</v>
      </c>
      <c r="P15" s="316">
        <v>0</v>
      </c>
      <c r="Q15" s="316">
        <v>11137</v>
      </c>
      <c r="R15" s="316">
        <v>-3439831</v>
      </c>
      <c r="S15" s="316">
        <v>11943</v>
      </c>
      <c r="T15" s="316">
        <v>495902</v>
      </c>
      <c r="U15" s="316">
        <v>32539</v>
      </c>
      <c r="V15" s="316">
        <v>272</v>
      </c>
      <c r="W15" s="316">
        <v>274</v>
      </c>
      <c r="X15" s="316">
        <v>1767</v>
      </c>
      <c r="Y15" s="316">
        <v>0</v>
      </c>
      <c r="Z15" s="316">
        <v>994053</v>
      </c>
      <c r="AA15" s="316">
        <v>103857</v>
      </c>
      <c r="AB15" s="316">
        <v>0</v>
      </c>
      <c r="AC15" s="316">
        <v>0</v>
      </c>
      <c r="AD15" s="316">
        <v>0</v>
      </c>
      <c r="AE15" s="316">
        <v>0</v>
      </c>
      <c r="AF15" s="316">
        <v>0</v>
      </c>
      <c r="AG15" s="316">
        <v>0</v>
      </c>
      <c r="AH15" s="316">
        <v>0</v>
      </c>
      <c r="AI15" s="316">
        <v>5</v>
      </c>
      <c r="AJ15" s="316">
        <v>0</v>
      </c>
      <c r="AK15" s="316">
        <v>0</v>
      </c>
      <c r="AL15" s="316">
        <v>19</v>
      </c>
      <c r="AM15" s="316">
        <v>0</v>
      </c>
      <c r="AN15" s="316">
        <v>-538667</v>
      </c>
      <c r="AO15" s="316">
        <v>0</v>
      </c>
      <c r="AP15" s="316">
        <v>-526191</v>
      </c>
      <c r="AQ15" s="316">
        <v>0</v>
      </c>
      <c r="AR15" s="316">
        <v>0</v>
      </c>
      <c r="AS15" s="316">
        <v>-1384660</v>
      </c>
      <c r="AT15" s="316">
        <v>-10188643</v>
      </c>
      <c r="AU15" s="316">
        <v>0</v>
      </c>
      <c r="AV15" s="316">
        <v>0</v>
      </c>
    </row>
    <row r="16" spans="1:48">
      <c r="A16" s="23" t="s">
        <v>362</v>
      </c>
      <c r="B16" s="316">
        <f t="shared" si="0"/>
        <v>407672</v>
      </c>
      <c r="C16" s="316">
        <v>0</v>
      </c>
      <c r="D16" s="316">
        <v>0</v>
      </c>
      <c r="E16" s="316">
        <v>0</v>
      </c>
      <c r="F16" s="316">
        <v>0</v>
      </c>
      <c r="G16" s="316">
        <v>0</v>
      </c>
      <c r="H16" s="316">
        <v>0</v>
      </c>
      <c r="I16" s="316">
        <v>0</v>
      </c>
      <c r="J16" s="316">
        <v>0</v>
      </c>
      <c r="K16" s="316">
        <v>0</v>
      </c>
      <c r="L16" s="316">
        <v>0</v>
      </c>
      <c r="M16" s="316">
        <v>0</v>
      </c>
      <c r="N16" s="316">
        <v>0</v>
      </c>
      <c r="O16" s="316">
        <v>0</v>
      </c>
      <c r="P16" s="316">
        <v>0</v>
      </c>
      <c r="Q16" s="316">
        <v>0</v>
      </c>
      <c r="R16" s="316">
        <v>0</v>
      </c>
      <c r="S16" s="316">
        <v>0</v>
      </c>
      <c r="T16" s="316">
        <v>0</v>
      </c>
      <c r="U16" s="316">
        <v>0</v>
      </c>
      <c r="V16" s="316">
        <v>0</v>
      </c>
      <c r="W16" s="316">
        <v>0</v>
      </c>
      <c r="X16" s="316">
        <v>0</v>
      </c>
      <c r="Y16" s="316">
        <v>0</v>
      </c>
      <c r="Z16" s="316">
        <v>0</v>
      </c>
      <c r="AA16" s="316">
        <v>0</v>
      </c>
      <c r="AB16" s="316">
        <v>0</v>
      </c>
      <c r="AC16" s="316">
        <v>0</v>
      </c>
      <c r="AD16" s="316">
        <v>0</v>
      </c>
      <c r="AE16" s="316">
        <v>0</v>
      </c>
      <c r="AF16" s="316">
        <v>0</v>
      </c>
      <c r="AG16" s="316">
        <v>0</v>
      </c>
      <c r="AH16" s="316">
        <v>0</v>
      </c>
      <c r="AI16" s="316">
        <v>0</v>
      </c>
      <c r="AJ16" s="316">
        <v>0</v>
      </c>
      <c r="AK16" s="316">
        <v>0</v>
      </c>
      <c r="AL16" s="316">
        <v>0</v>
      </c>
      <c r="AM16" s="316">
        <v>0</v>
      </c>
      <c r="AN16" s="316">
        <v>0</v>
      </c>
      <c r="AO16" s="316">
        <v>0</v>
      </c>
      <c r="AP16" s="316">
        <v>0</v>
      </c>
      <c r="AQ16" s="316">
        <v>407672</v>
      </c>
      <c r="AR16" s="316">
        <v>0</v>
      </c>
      <c r="AS16" s="316">
        <v>0</v>
      </c>
      <c r="AT16" s="316">
        <v>0</v>
      </c>
      <c r="AU16" s="316">
        <v>0</v>
      </c>
      <c r="AV16" s="316">
        <v>0</v>
      </c>
    </row>
    <row r="17" spans="1:48">
      <c r="A17" s="23" t="s">
        <v>367</v>
      </c>
      <c r="B17" s="316">
        <f t="shared" si="0"/>
        <v>-3204</v>
      </c>
      <c r="C17" s="316">
        <v>0</v>
      </c>
      <c r="D17" s="316">
        <v>0</v>
      </c>
      <c r="E17" s="316">
        <v>0</v>
      </c>
      <c r="F17" s="316">
        <v>0</v>
      </c>
      <c r="G17" s="316">
        <v>0</v>
      </c>
      <c r="H17" s="316">
        <v>0</v>
      </c>
      <c r="I17" s="316">
        <v>0</v>
      </c>
      <c r="J17" s="316">
        <v>0</v>
      </c>
      <c r="K17" s="316">
        <v>0</v>
      </c>
      <c r="L17" s="316">
        <v>0</v>
      </c>
      <c r="M17" s="316">
        <v>0</v>
      </c>
      <c r="N17" s="316">
        <v>0</v>
      </c>
      <c r="O17" s="316">
        <v>0</v>
      </c>
      <c r="P17" s="316">
        <v>0</v>
      </c>
      <c r="Q17" s="316">
        <v>0</v>
      </c>
      <c r="R17" s="316">
        <v>0</v>
      </c>
      <c r="S17" s="316">
        <v>0</v>
      </c>
      <c r="T17" s="316">
        <v>0</v>
      </c>
      <c r="U17" s="316">
        <v>0</v>
      </c>
      <c r="V17" s="316">
        <v>0</v>
      </c>
      <c r="W17" s="316">
        <v>0</v>
      </c>
      <c r="X17" s="316">
        <v>0</v>
      </c>
      <c r="Y17" s="316">
        <v>0</v>
      </c>
      <c r="Z17" s="316">
        <v>0</v>
      </c>
      <c r="AA17" s="316">
        <v>0</v>
      </c>
      <c r="AB17" s="316">
        <v>0</v>
      </c>
      <c r="AC17" s="316">
        <v>0</v>
      </c>
      <c r="AD17" s="316">
        <v>0</v>
      </c>
      <c r="AE17" s="316">
        <v>0</v>
      </c>
      <c r="AF17" s="316">
        <v>0</v>
      </c>
      <c r="AG17" s="316">
        <v>0</v>
      </c>
      <c r="AH17" s="316">
        <v>0</v>
      </c>
      <c r="AI17" s="316">
        <v>0</v>
      </c>
      <c r="AJ17" s="316">
        <v>0</v>
      </c>
      <c r="AK17" s="316">
        <v>0</v>
      </c>
      <c r="AL17" s="316">
        <v>0</v>
      </c>
      <c r="AM17" s="316">
        <v>0</v>
      </c>
      <c r="AN17" s="316">
        <v>0</v>
      </c>
      <c r="AO17" s="316">
        <v>0</v>
      </c>
      <c r="AP17" s="316">
        <v>0</v>
      </c>
      <c r="AQ17" s="316">
        <v>-3204</v>
      </c>
      <c r="AR17" s="316">
        <v>0</v>
      </c>
      <c r="AS17" s="316">
        <v>0</v>
      </c>
      <c r="AT17" s="316">
        <v>0</v>
      </c>
      <c r="AU17" s="316">
        <v>0</v>
      </c>
      <c r="AV17" s="316">
        <v>0</v>
      </c>
    </row>
    <row r="18" spans="1:48">
      <c r="A18" s="23" t="s">
        <v>368</v>
      </c>
      <c r="B18" s="316">
        <f t="shared" si="0"/>
        <v>-1937872</v>
      </c>
      <c r="C18" s="316">
        <v>0</v>
      </c>
      <c r="D18" s="316">
        <v>0</v>
      </c>
      <c r="E18" s="316">
        <v>-4650</v>
      </c>
      <c r="F18" s="316">
        <v>0</v>
      </c>
      <c r="G18" s="316">
        <v>0</v>
      </c>
      <c r="H18" s="316">
        <v>0</v>
      </c>
      <c r="I18" s="316">
        <v>0</v>
      </c>
      <c r="J18" s="316">
        <v>0</v>
      </c>
      <c r="K18" s="316">
        <v>0</v>
      </c>
      <c r="L18" s="316">
        <v>0</v>
      </c>
      <c r="M18" s="316">
        <v>0</v>
      </c>
      <c r="N18" s="316">
        <v>0</v>
      </c>
      <c r="O18" s="316">
        <v>0</v>
      </c>
      <c r="P18" s="316">
        <v>0</v>
      </c>
      <c r="Q18" s="316">
        <v>0</v>
      </c>
      <c r="R18" s="316">
        <v>7994</v>
      </c>
      <c r="S18" s="316">
        <v>0</v>
      </c>
      <c r="T18" s="316">
        <v>0</v>
      </c>
      <c r="U18" s="316">
        <v>0</v>
      </c>
      <c r="V18" s="316">
        <v>0</v>
      </c>
      <c r="W18" s="316">
        <v>0</v>
      </c>
      <c r="X18" s="316">
        <v>0</v>
      </c>
      <c r="Y18" s="316">
        <v>0</v>
      </c>
      <c r="Z18" s="316">
        <v>0</v>
      </c>
      <c r="AA18" s="316">
        <v>0</v>
      </c>
      <c r="AB18" s="316">
        <v>0</v>
      </c>
      <c r="AC18" s="316">
        <v>0</v>
      </c>
      <c r="AD18" s="316">
        <v>-117435</v>
      </c>
      <c r="AE18" s="316">
        <v>0</v>
      </c>
      <c r="AF18" s="316">
        <v>0</v>
      </c>
      <c r="AG18" s="316">
        <v>0</v>
      </c>
      <c r="AH18" s="316">
        <v>0</v>
      </c>
      <c r="AI18" s="316">
        <v>0</v>
      </c>
      <c r="AJ18" s="316">
        <v>0</v>
      </c>
      <c r="AK18" s="316">
        <v>0</v>
      </c>
      <c r="AL18" s="316">
        <v>0</v>
      </c>
      <c r="AM18" s="316">
        <v>0</v>
      </c>
      <c r="AN18" s="316">
        <v>0</v>
      </c>
      <c r="AO18" s="316">
        <v>-526515</v>
      </c>
      <c r="AP18" s="316">
        <v>0</v>
      </c>
      <c r="AQ18" s="316">
        <v>3284</v>
      </c>
      <c r="AR18" s="316">
        <v>0</v>
      </c>
      <c r="AS18" s="316">
        <v>-1300550</v>
      </c>
      <c r="AT18" s="316">
        <v>0</v>
      </c>
      <c r="AU18" s="316">
        <v>0</v>
      </c>
      <c r="AV18" s="316">
        <v>0</v>
      </c>
    </row>
    <row r="19" spans="1:48">
      <c r="A19" s="23" t="s">
        <v>252</v>
      </c>
      <c r="B19" s="316">
        <f t="shared" si="0"/>
        <v>-19136619</v>
      </c>
      <c r="C19" s="316">
        <v>0</v>
      </c>
      <c r="D19" s="316">
        <v>0</v>
      </c>
      <c r="E19" s="316">
        <v>0</v>
      </c>
      <c r="F19" s="316">
        <v>0</v>
      </c>
      <c r="G19" s="316">
        <v>0</v>
      </c>
      <c r="H19" s="316">
        <v>0</v>
      </c>
      <c r="I19" s="316">
        <v>0</v>
      </c>
      <c r="J19" s="316">
        <v>0</v>
      </c>
      <c r="K19" s="316">
        <v>0</v>
      </c>
      <c r="L19" s="316">
        <v>0</v>
      </c>
      <c r="M19" s="316">
        <v>0</v>
      </c>
      <c r="N19" s="316">
        <v>0</v>
      </c>
      <c r="O19" s="316">
        <v>0</v>
      </c>
      <c r="P19" s="316">
        <v>0</v>
      </c>
      <c r="Q19" s="316">
        <v>0</v>
      </c>
      <c r="R19" s="316">
        <v>-1737098</v>
      </c>
      <c r="S19" s="316">
        <v>0</v>
      </c>
      <c r="T19" s="316">
        <v>0</v>
      </c>
      <c r="U19" s="316">
        <v>0</v>
      </c>
      <c r="V19" s="316">
        <v>0</v>
      </c>
      <c r="W19" s="316">
        <v>0</v>
      </c>
      <c r="X19" s="316">
        <v>0</v>
      </c>
      <c r="Y19" s="316">
        <v>0</v>
      </c>
      <c r="Z19" s="316">
        <v>0</v>
      </c>
      <c r="AA19" s="316">
        <v>0</v>
      </c>
      <c r="AB19" s="316">
        <v>0</v>
      </c>
      <c r="AC19" s="316">
        <v>0</v>
      </c>
      <c r="AD19" s="316">
        <v>0</v>
      </c>
      <c r="AE19" s="316">
        <v>0</v>
      </c>
      <c r="AF19" s="316">
        <v>0</v>
      </c>
      <c r="AG19" s="316">
        <v>0</v>
      </c>
      <c r="AH19" s="316">
        <v>0</v>
      </c>
      <c r="AI19" s="316">
        <v>-776785</v>
      </c>
      <c r="AJ19" s="316">
        <v>0</v>
      </c>
      <c r="AK19" s="316">
        <v>0</v>
      </c>
      <c r="AL19" s="316">
        <v>0</v>
      </c>
      <c r="AM19" s="316">
        <v>0</v>
      </c>
      <c r="AN19" s="316">
        <v>0</v>
      </c>
      <c r="AO19" s="316">
        <v>0</v>
      </c>
      <c r="AP19" s="316">
        <v>-519604</v>
      </c>
      <c r="AQ19" s="316">
        <v>0</v>
      </c>
      <c r="AR19" s="316">
        <v>0</v>
      </c>
      <c r="AS19" s="316">
        <v>-8838226</v>
      </c>
      <c r="AT19" s="316">
        <v>-7264906</v>
      </c>
      <c r="AU19" s="316">
        <v>0</v>
      </c>
      <c r="AV19" s="316">
        <v>0</v>
      </c>
    </row>
    <row r="20" spans="1:48">
      <c r="A20" s="23" t="s">
        <v>254</v>
      </c>
      <c r="B20" s="316">
        <f t="shared" si="0"/>
        <v>-26859952</v>
      </c>
      <c r="C20" s="316">
        <v>0</v>
      </c>
      <c r="D20" s="316">
        <v>0</v>
      </c>
      <c r="E20" s="316">
        <v>0</v>
      </c>
      <c r="F20" s="316">
        <v>0</v>
      </c>
      <c r="G20" s="316">
        <v>0</v>
      </c>
      <c r="H20" s="316">
        <v>0</v>
      </c>
      <c r="I20" s="316">
        <v>-824022</v>
      </c>
      <c r="J20" s="316">
        <v>-10115</v>
      </c>
      <c r="K20" s="316">
        <v>0</v>
      </c>
      <c r="L20" s="316">
        <v>0</v>
      </c>
      <c r="M20" s="316">
        <v>-10278</v>
      </c>
      <c r="N20" s="316">
        <v>0</v>
      </c>
      <c r="O20" s="316">
        <v>0</v>
      </c>
      <c r="P20" s="316">
        <v>0</v>
      </c>
      <c r="Q20" s="316">
        <v>0</v>
      </c>
      <c r="R20" s="316">
        <v>0</v>
      </c>
      <c r="S20" s="316">
        <v>0</v>
      </c>
      <c r="T20" s="316">
        <v>-1367189</v>
      </c>
      <c r="U20" s="316">
        <v>-30776</v>
      </c>
      <c r="V20" s="316">
        <v>0</v>
      </c>
      <c r="W20" s="316">
        <v>0</v>
      </c>
      <c r="X20" s="316">
        <v>0</v>
      </c>
      <c r="Y20" s="316">
        <v>0</v>
      </c>
      <c r="Z20" s="316">
        <v>-1983071</v>
      </c>
      <c r="AA20" s="316">
        <v>-345764</v>
      </c>
      <c r="AB20" s="316">
        <v>0</v>
      </c>
      <c r="AC20" s="316">
        <v>0</v>
      </c>
      <c r="AD20" s="316">
        <v>0</v>
      </c>
      <c r="AE20" s="316">
        <v>0</v>
      </c>
      <c r="AF20" s="316">
        <v>0</v>
      </c>
      <c r="AG20" s="316">
        <v>0</v>
      </c>
      <c r="AH20" s="316">
        <v>0</v>
      </c>
      <c r="AI20" s="316">
        <v>0</v>
      </c>
      <c r="AJ20" s="316">
        <v>0</v>
      </c>
      <c r="AK20" s="316">
        <v>0</v>
      </c>
      <c r="AL20" s="316">
        <v>0</v>
      </c>
      <c r="AM20" s="316">
        <v>0</v>
      </c>
      <c r="AN20" s="316">
        <v>0</v>
      </c>
      <c r="AO20" s="316">
        <v>0</v>
      </c>
      <c r="AP20" s="316">
        <v>0</v>
      </c>
      <c r="AQ20" s="316">
        <v>0</v>
      </c>
      <c r="AR20" s="316">
        <v>0</v>
      </c>
      <c r="AS20" s="316">
        <v>-22288737</v>
      </c>
      <c r="AT20" s="316">
        <v>0</v>
      </c>
      <c r="AU20" s="316">
        <v>0</v>
      </c>
      <c r="AV20" s="316">
        <v>0</v>
      </c>
    </row>
    <row r="21" spans="1:48">
      <c r="A21" s="23" t="s">
        <v>772</v>
      </c>
      <c r="B21" s="317">
        <f t="shared" si="0"/>
        <v>-87692</v>
      </c>
      <c r="C21" s="317">
        <v>0</v>
      </c>
      <c r="D21" s="317">
        <v>0</v>
      </c>
      <c r="E21" s="317">
        <v>0</v>
      </c>
      <c r="F21" s="317">
        <v>-28093</v>
      </c>
      <c r="G21" s="317">
        <v>-59599</v>
      </c>
      <c r="H21" s="317">
        <v>0</v>
      </c>
      <c r="I21" s="317">
        <v>0</v>
      </c>
      <c r="J21" s="317">
        <v>0</v>
      </c>
      <c r="K21" s="317">
        <v>0</v>
      </c>
      <c r="L21" s="317">
        <v>0</v>
      </c>
      <c r="M21" s="317">
        <v>0</v>
      </c>
      <c r="N21" s="317">
        <v>0</v>
      </c>
      <c r="O21" s="317">
        <v>0</v>
      </c>
      <c r="P21" s="317">
        <v>0</v>
      </c>
      <c r="Q21" s="317">
        <v>0</v>
      </c>
      <c r="R21" s="317">
        <v>0</v>
      </c>
      <c r="S21" s="317">
        <v>0</v>
      </c>
      <c r="T21" s="317">
        <v>0</v>
      </c>
      <c r="U21" s="317">
        <v>0</v>
      </c>
      <c r="V21" s="317">
        <v>0</v>
      </c>
      <c r="W21" s="317">
        <v>0</v>
      </c>
      <c r="X21" s="317">
        <v>0</v>
      </c>
      <c r="Y21" s="317">
        <v>0</v>
      </c>
      <c r="Z21" s="317">
        <v>0</v>
      </c>
      <c r="AA21" s="317">
        <v>0</v>
      </c>
      <c r="AB21" s="317">
        <v>0</v>
      </c>
      <c r="AC21" s="317">
        <v>0</v>
      </c>
      <c r="AD21" s="317">
        <v>0</v>
      </c>
      <c r="AE21" s="317">
        <v>0</v>
      </c>
      <c r="AF21" s="317">
        <v>0</v>
      </c>
      <c r="AG21" s="317">
        <v>0</v>
      </c>
      <c r="AH21" s="317">
        <v>0</v>
      </c>
      <c r="AI21" s="317">
        <v>0</v>
      </c>
      <c r="AJ21" s="317">
        <v>0</v>
      </c>
      <c r="AK21" s="317">
        <v>0</v>
      </c>
      <c r="AL21" s="317">
        <v>0</v>
      </c>
      <c r="AM21" s="317">
        <v>0</v>
      </c>
      <c r="AN21" s="317">
        <v>0</v>
      </c>
      <c r="AO21" s="317">
        <v>0</v>
      </c>
      <c r="AP21" s="317">
        <v>0</v>
      </c>
      <c r="AQ21" s="317">
        <v>0</v>
      </c>
      <c r="AR21" s="317">
        <v>0</v>
      </c>
      <c r="AS21" s="317">
        <v>0</v>
      </c>
      <c r="AT21" s="317">
        <v>0</v>
      </c>
      <c r="AU21" s="317">
        <v>0</v>
      </c>
      <c r="AV21" s="317">
        <v>0</v>
      </c>
    </row>
    <row r="22" spans="1:48" s="246" customFormat="1">
      <c r="A22" s="23" t="s">
        <v>312</v>
      </c>
      <c r="B22" s="317">
        <v>9883314</v>
      </c>
      <c r="C22" s="317">
        <v>0</v>
      </c>
      <c r="D22" s="317">
        <v>0</v>
      </c>
      <c r="E22" s="317">
        <v>0</v>
      </c>
      <c r="F22" s="317">
        <v>3709156</v>
      </c>
      <c r="G22" s="317">
        <v>1082411</v>
      </c>
      <c r="H22" s="317">
        <v>0</v>
      </c>
      <c r="I22" s="317">
        <v>114275</v>
      </c>
      <c r="J22" s="317">
        <v>63016</v>
      </c>
      <c r="K22" s="317">
        <v>0</v>
      </c>
      <c r="L22" s="317">
        <v>0</v>
      </c>
      <c r="M22" s="317">
        <v>17078</v>
      </c>
      <c r="N22" s="317">
        <v>0</v>
      </c>
      <c r="O22" s="317">
        <v>0</v>
      </c>
      <c r="P22" s="317">
        <v>0</v>
      </c>
      <c r="Q22" s="317">
        <v>0</v>
      </c>
      <c r="R22" s="317">
        <v>0</v>
      </c>
      <c r="S22" s="317">
        <v>38128</v>
      </c>
      <c r="T22" s="317">
        <v>9901</v>
      </c>
      <c r="U22" s="317">
        <v>26600</v>
      </c>
      <c r="V22" s="317">
        <v>0</v>
      </c>
      <c r="W22" s="317">
        <v>0</v>
      </c>
      <c r="X22" s="317">
        <v>0</v>
      </c>
      <c r="Y22" s="317">
        <v>0</v>
      </c>
      <c r="Z22" s="317">
        <v>393400</v>
      </c>
      <c r="AA22" s="317">
        <v>254864</v>
      </c>
      <c r="AB22" s="317">
        <v>0</v>
      </c>
      <c r="AC22" s="317">
        <v>0</v>
      </c>
      <c r="AD22" s="317">
        <v>0</v>
      </c>
      <c r="AE22" s="317">
        <v>0</v>
      </c>
      <c r="AF22" s="317">
        <v>0</v>
      </c>
      <c r="AG22" s="317">
        <v>0</v>
      </c>
      <c r="AH22" s="317">
        <v>0</v>
      </c>
      <c r="AI22" s="317">
        <v>76428</v>
      </c>
      <c r="AJ22" s="317">
        <v>0</v>
      </c>
      <c r="AK22" s="317">
        <v>243762</v>
      </c>
      <c r="AL22" s="317">
        <v>1853944</v>
      </c>
      <c r="AM22" s="317">
        <v>0</v>
      </c>
      <c r="AN22" s="317">
        <v>701611</v>
      </c>
      <c r="AO22" s="317">
        <v>0</v>
      </c>
      <c r="AP22" s="317">
        <v>1024314</v>
      </c>
      <c r="AQ22" s="317">
        <v>274426</v>
      </c>
      <c r="AR22" s="317">
        <v>0</v>
      </c>
      <c r="AS22" s="317">
        <v>0</v>
      </c>
      <c r="AT22" s="317">
        <v>0</v>
      </c>
      <c r="AU22" s="317">
        <v>0</v>
      </c>
      <c r="AV22" s="317">
        <v>0</v>
      </c>
    </row>
    <row r="23" spans="1:48">
      <c r="A23" s="23" t="s">
        <v>314</v>
      </c>
      <c r="B23" s="316">
        <v>-80070</v>
      </c>
      <c r="C23" s="316">
        <v>1</v>
      </c>
      <c r="D23" s="316">
        <v>0</v>
      </c>
      <c r="E23" s="316">
        <v>0</v>
      </c>
      <c r="F23" s="316">
        <v>0</v>
      </c>
      <c r="G23" s="316">
        <v>0</v>
      </c>
      <c r="H23" s="316">
        <v>0</v>
      </c>
      <c r="I23" s="316">
        <v>-10747</v>
      </c>
      <c r="J23" s="316">
        <v>21234</v>
      </c>
      <c r="K23" s="316">
        <v>0</v>
      </c>
      <c r="L23" s="316">
        <v>-10818</v>
      </c>
      <c r="M23" s="316">
        <v>0</v>
      </c>
      <c r="N23" s="316">
        <v>0</v>
      </c>
      <c r="O23" s="316">
        <v>0</v>
      </c>
      <c r="P23" s="316">
        <v>0</v>
      </c>
      <c r="Q23" s="316">
        <v>0</v>
      </c>
      <c r="R23" s="316">
        <v>-55197</v>
      </c>
      <c r="S23" s="316">
        <v>0</v>
      </c>
      <c r="T23" s="316">
        <v>0</v>
      </c>
      <c r="U23" s="316">
        <v>0</v>
      </c>
      <c r="V23" s="316">
        <v>0</v>
      </c>
      <c r="W23" s="316">
        <v>0</v>
      </c>
      <c r="X23" s="316">
        <v>0</v>
      </c>
      <c r="Y23" s="316">
        <v>0</v>
      </c>
      <c r="Z23" s="316">
        <v>0</v>
      </c>
      <c r="AA23" s="316">
        <v>0</v>
      </c>
      <c r="AB23" s="316">
        <v>0</v>
      </c>
      <c r="AC23" s="316">
        <v>0</v>
      </c>
      <c r="AD23" s="316">
        <v>0</v>
      </c>
      <c r="AE23" s="316">
        <v>0</v>
      </c>
      <c r="AF23" s="316">
        <v>0</v>
      </c>
      <c r="AG23" s="316">
        <v>0</v>
      </c>
      <c r="AH23" s="316">
        <v>0</v>
      </c>
      <c r="AI23" s="316">
        <v>0</v>
      </c>
      <c r="AJ23" s="316">
        <v>0</v>
      </c>
      <c r="AK23" s="316">
        <v>0</v>
      </c>
      <c r="AL23" s="316">
        <v>-24543</v>
      </c>
      <c r="AM23" s="316">
        <v>0</v>
      </c>
      <c r="AN23" s="316">
        <v>0</v>
      </c>
      <c r="AO23" s="316">
        <v>0</v>
      </c>
      <c r="AP23" s="316">
        <v>0</v>
      </c>
      <c r="AQ23" s="316">
        <v>0</v>
      </c>
      <c r="AR23" s="316">
        <v>0</v>
      </c>
      <c r="AS23" s="316">
        <v>0</v>
      </c>
      <c r="AT23" s="316">
        <v>0</v>
      </c>
      <c r="AU23" s="316">
        <v>0</v>
      </c>
      <c r="AV23" s="316">
        <v>0</v>
      </c>
    </row>
    <row r="24" spans="1:48">
      <c r="A24" s="23" t="s">
        <v>315</v>
      </c>
      <c r="B24" s="316">
        <v>-3725063</v>
      </c>
      <c r="C24" s="316">
        <v>0</v>
      </c>
      <c r="D24" s="316">
        <v>0</v>
      </c>
      <c r="E24" s="316">
        <v>0</v>
      </c>
      <c r="F24" s="316">
        <v>-3725063</v>
      </c>
      <c r="G24" s="316">
        <v>0</v>
      </c>
      <c r="H24" s="316">
        <v>0</v>
      </c>
      <c r="I24" s="316">
        <v>0</v>
      </c>
      <c r="J24" s="316">
        <v>0</v>
      </c>
      <c r="K24" s="316">
        <v>0</v>
      </c>
      <c r="L24" s="316">
        <v>0</v>
      </c>
      <c r="M24" s="316">
        <v>0</v>
      </c>
      <c r="N24" s="316">
        <v>0</v>
      </c>
      <c r="O24" s="316">
        <v>0</v>
      </c>
      <c r="P24" s="316">
        <v>0</v>
      </c>
      <c r="Q24" s="316">
        <v>0</v>
      </c>
      <c r="R24" s="316">
        <v>0</v>
      </c>
      <c r="S24" s="316">
        <v>0</v>
      </c>
      <c r="T24" s="316">
        <v>0</v>
      </c>
      <c r="U24" s="316">
        <v>0</v>
      </c>
      <c r="V24" s="316">
        <v>0</v>
      </c>
      <c r="W24" s="316">
        <v>0</v>
      </c>
      <c r="X24" s="316">
        <v>0</v>
      </c>
      <c r="Y24" s="316">
        <v>0</v>
      </c>
      <c r="Z24" s="316">
        <v>0</v>
      </c>
      <c r="AA24" s="316">
        <v>0</v>
      </c>
      <c r="AB24" s="316">
        <v>0</v>
      </c>
      <c r="AC24" s="316">
        <v>0</v>
      </c>
      <c r="AD24" s="316">
        <v>0</v>
      </c>
      <c r="AE24" s="316">
        <v>0</v>
      </c>
      <c r="AF24" s="316">
        <v>0</v>
      </c>
      <c r="AG24" s="316">
        <v>0</v>
      </c>
      <c r="AH24" s="316">
        <v>0</v>
      </c>
      <c r="AI24" s="316">
        <v>0</v>
      </c>
      <c r="AJ24" s="316">
        <v>0</v>
      </c>
      <c r="AK24" s="316">
        <v>0</v>
      </c>
      <c r="AL24" s="316">
        <v>0</v>
      </c>
      <c r="AM24" s="316">
        <v>0</v>
      </c>
      <c r="AN24" s="316">
        <v>0</v>
      </c>
      <c r="AO24" s="316">
        <v>0</v>
      </c>
      <c r="AP24" s="316">
        <v>0</v>
      </c>
      <c r="AQ24" s="316">
        <v>0</v>
      </c>
      <c r="AR24" s="316">
        <v>0</v>
      </c>
      <c r="AS24" s="316">
        <v>0</v>
      </c>
      <c r="AT24" s="316">
        <v>0</v>
      </c>
      <c r="AU24" s="316">
        <v>0</v>
      </c>
      <c r="AV24" s="316">
        <v>0</v>
      </c>
    </row>
    <row r="25" spans="1:48">
      <c r="A25" s="23" t="s">
        <v>317</v>
      </c>
      <c r="B25" s="316">
        <v>69680</v>
      </c>
      <c r="C25" s="316">
        <v>0</v>
      </c>
      <c r="D25" s="316">
        <v>0</v>
      </c>
      <c r="E25" s="316">
        <v>0</v>
      </c>
      <c r="F25" s="316">
        <v>0</v>
      </c>
      <c r="G25" s="316">
        <v>0</v>
      </c>
      <c r="H25" s="316">
        <v>0</v>
      </c>
      <c r="I25" s="316">
        <v>0</v>
      </c>
      <c r="J25" s="316">
        <v>0</v>
      </c>
      <c r="K25" s="316">
        <v>0</v>
      </c>
      <c r="L25" s="316">
        <v>0</v>
      </c>
      <c r="M25" s="316">
        <v>0</v>
      </c>
      <c r="N25" s="316">
        <v>0</v>
      </c>
      <c r="O25" s="316">
        <v>0</v>
      </c>
      <c r="P25" s="316">
        <v>0</v>
      </c>
      <c r="Q25" s="316">
        <v>0</v>
      </c>
      <c r="R25" s="316">
        <v>0</v>
      </c>
      <c r="S25" s="316">
        <v>0</v>
      </c>
      <c r="T25" s="316">
        <v>0</v>
      </c>
      <c r="U25" s="316">
        <v>0</v>
      </c>
      <c r="V25" s="316">
        <v>0</v>
      </c>
      <c r="W25" s="316">
        <v>0</v>
      </c>
      <c r="X25" s="316">
        <v>0</v>
      </c>
      <c r="Y25" s="316">
        <v>0</v>
      </c>
      <c r="Z25" s="316">
        <v>0</v>
      </c>
      <c r="AA25" s="316">
        <v>0</v>
      </c>
      <c r="AB25" s="316">
        <v>0</v>
      </c>
      <c r="AC25" s="316">
        <v>0</v>
      </c>
      <c r="AD25" s="316">
        <v>69680</v>
      </c>
      <c r="AE25" s="316">
        <v>0</v>
      </c>
      <c r="AF25" s="316">
        <v>0</v>
      </c>
      <c r="AG25" s="316">
        <v>0</v>
      </c>
      <c r="AH25" s="316">
        <v>0</v>
      </c>
      <c r="AI25" s="316">
        <v>0</v>
      </c>
      <c r="AJ25" s="316">
        <v>0</v>
      </c>
      <c r="AK25" s="316">
        <v>0</v>
      </c>
      <c r="AL25" s="316">
        <v>0</v>
      </c>
      <c r="AM25" s="316">
        <v>0</v>
      </c>
      <c r="AN25" s="316">
        <v>0</v>
      </c>
      <c r="AO25" s="316">
        <v>0</v>
      </c>
      <c r="AP25" s="316">
        <v>0</v>
      </c>
      <c r="AQ25" s="316">
        <v>0</v>
      </c>
      <c r="AR25" s="316">
        <v>0</v>
      </c>
      <c r="AS25" s="316">
        <v>0</v>
      </c>
      <c r="AT25" s="316">
        <v>0</v>
      </c>
      <c r="AU25" s="316">
        <v>0</v>
      </c>
      <c r="AV25" s="316">
        <v>0</v>
      </c>
    </row>
    <row r="26" spans="1:48">
      <c r="A26" s="23" t="s">
        <v>320</v>
      </c>
      <c r="B26" s="316">
        <v>-3210360</v>
      </c>
      <c r="C26" s="316">
        <v>0</v>
      </c>
      <c r="D26" s="316">
        <v>0</v>
      </c>
      <c r="E26" s="316">
        <v>0</v>
      </c>
      <c r="F26" s="316">
        <v>0</v>
      </c>
      <c r="G26" s="316">
        <v>0</v>
      </c>
      <c r="H26" s="316">
        <v>0</v>
      </c>
      <c r="I26" s="316">
        <v>0</v>
      </c>
      <c r="J26" s="316">
        <v>0</v>
      </c>
      <c r="K26" s="316">
        <v>0</v>
      </c>
      <c r="L26" s="316">
        <v>0</v>
      </c>
      <c r="M26" s="316">
        <v>0</v>
      </c>
      <c r="N26" s="316">
        <v>0</v>
      </c>
      <c r="O26" s="316">
        <v>0</v>
      </c>
      <c r="P26" s="316">
        <v>0</v>
      </c>
      <c r="Q26" s="316">
        <v>0</v>
      </c>
      <c r="R26" s="316">
        <v>0</v>
      </c>
      <c r="S26" s="316">
        <v>0</v>
      </c>
      <c r="T26" s="316">
        <v>0</v>
      </c>
      <c r="U26" s="316">
        <v>0</v>
      </c>
      <c r="V26" s="316">
        <v>0</v>
      </c>
      <c r="W26" s="316">
        <v>0</v>
      </c>
      <c r="X26" s="316">
        <v>0</v>
      </c>
      <c r="Y26" s="316">
        <v>0</v>
      </c>
      <c r="Z26" s="316">
        <v>0</v>
      </c>
      <c r="AA26" s="316">
        <v>0</v>
      </c>
      <c r="AB26" s="316">
        <v>0</v>
      </c>
      <c r="AC26" s="316">
        <v>0</v>
      </c>
      <c r="AD26" s="316">
        <v>-3210360</v>
      </c>
      <c r="AE26" s="316">
        <v>0</v>
      </c>
      <c r="AF26" s="316">
        <v>0</v>
      </c>
      <c r="AG26" s="316">
        <v>0</v>
      </c>
      <c r="AH26" s="316">
        <v>0</v>
      </c>
      <c r="AI26" s="316">
        <v>0</v>
      </c>
      <c r="AJ26" s="316">
        <v>0</v>
      </c>
      <c r="AK26" s="316">
        <v>0</v>
      </c>
      <c r="AL26" s="316">
        <v>0</v>
      </c>
      <c r="AM26" s="316">
        <v>0</v>
      </c>
      <c r="AN26" s="316">
        <v>0</v>
      </c>
      <c r="AO26" s="316">
        <v>0</v>
      </c>
      <c r="AP26" s="316">
        <v>0</v>
      </c>
      <c r="AQ26" s="316">
        <v>0</v>
      </c>
      <c r="AR26" s="316">
        <v>0</v>
      </c>
      <c r="AS26" s="316">
        <v>0</v>
      </c>
      <c r="AT26" s="316">
        <v>0</v>
      </c>
      <c r="AU26" s="316">
        <v>0</v>
      </c>
      <c r="AV26" s="316">
        <v>0</v>
      </c>
    </row>
    <row r="27" spans="1:48">
      <c r="A27" s="23" t="s">
        <v>322</v>
      </c>
      <c r="B27" s="316">
        <v>-391748</v>
      </c>
      <c r="C27" s="316">
        <v>0</v>
      </c>
      <c r="D27" s="316">
        <v>0</v>
      </c>
      <c r="E27" s="316">
        <v>0</v>
      </c>
      <c r="F27" s="316">
        <v>0</v>
      </c>
      <c r="G27" s="316">
        <v>0</v>
      </c>
      <c r="H27" s="316">
        <v>0</v>
      </c>
      <c r="I27" s="316">
        <v>0</v>
      </c>
      <c r="J27" s="316">
        <v>0</v>
      </c>
      <c r="K27" s="316">
        <v>0</v>
      </c>
      <c r="L27" s="316">
        <v>0</v>
      </c>
      <c r="M27" s="316">
        <v>0</v>
      </c>
      <c r="N27" s="316">
        <v>0</v>
      </c>
      <c r="O27" s="316">
        <v>0</v>
      </c>
      <c r="P27" s="316">
        <v>0</v>
      </c>
      <c r="Q27" s="316">
        <v>0</v>
      </c>
      <c r="R27" s="316">
        <v>0</v>
      </c>
      <c r="S27" s="316">
        <v>0</v>
      </c>
      <c r="T27" s="316">
        <v>0</v>
      </c>
      <c r="U27" s="316">
        <v>0</v>
      </c>
      <c r="V27" s="316">
        <v>0</v>
      </c>
      <c r="W27" s="316">
        <v>0</v>
      </c>
      <c r="X27" s="316">
        <v>0</v>
      </c>
      <c r="Y27" s="316">
        <v>0</v>
      </c>
      <c r="Z27" s="316">
        <v>0</v>
      </c>
      <c r="AA27" s="316">
        <v>0</v>
      </c>
      <c r="AB27" s="316">
        <v>0</v>
      </c>
      <c r="AC27" s="316">
        <v>0</v>
      </c>
      <c r="AD27" s="316">
        <v>-391748</v>
      </c>
      <c r="AE27" s="316">
        <v>0</v>
      </c>
      <c r="AF27" s="316">
        <v>0</v>
      </c>
      <c r="AG27" s="316">
        <v>0</v>
      </c>
      <c r="AH27" s="316">
        <v>0</v>
      </c>
      <c r="AI27" s="316">
        <v>0</v>
      </c>
      <c r="AJ27" s="316">
        <v>0</v>
      </c>
      <c r="AK27" s="316">
        <v>0</v>
      </c>
      <c r="AL27" s="316">
        <v>0</v>
      </c>
      <c r="AM27" s="316">
        <v>0</v>
      </c>
      <c r="AN27" s="316">
        <v>0</v>
      </c>
      <c r="AO27" s="316">
        <v>0</v>
      </c>
      <c r="AP27" s="316">
        <v>0</v>
      </c>
      <c r="AQ27" s="316">
        <v>0</v>
      </c>
      <c r="AR27" s="316">
        <v>0</v>
      </c>
      <c r="AS27" s="316">
        <v>0</v>
      </c>
      <c r="AT27" s="316">
        <v>0</v>
      </c>
      <c r="AU27" s="316">
        <v>0</v>
      </c>
      <c r="AV27" s="316">
        <v>0</v>
      </c>
    </row>
    <row r="28" spans="1:48">
      <c r="A28" s="23" t="s">
        <v>323</v>
      </c>
      <c r="B28" s="316">
        <v>-11746000</v>
      </c>
      <c r="C28" s="316">
        <v>0</v>
      </c>
      <c r="D28" s="316">
        <v>0</v>
      </c>
      <c r="E28" s="316">
        <v>0</v>
      </c>
      <c r="F28" s="316">
        <v>0</v>
      </c>
      <c r="G28" s="316">
        <v>0</v>
      </c>
      <c r="H28" s="316">
        <v>0</v>
      </c>
      <c r="I28" s="316">
        <v>0</v>
      </c>
      <c r="J28" s="316">
        <v>0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W28" s="316">
        <v>0</v>
      </c>
      <c r="X28" s="316">
        <v>0</v>
      </c>
      <c r="Y28" s="316">
        <v>0</v>
      </c>
      <c r="Z28" s="316">
        <v>0</v>
      </c>
      <c r="AA28" s="316">
        <v>0</v>
      </c>
      <c r="AB28" s="316">
        <v>0</v>
      </c>
      <c r="AC28" s="316">
        <v>0</v>
      </c>
      <c r="AD28" s="316">
        <v>0</v>
      </c>
      <c r="AE28" s="316">
        <v>0</v>
      </c>
      <c r="AF28" s="316">
        <v>0</v>
      </c>
      <c r="AG28" s="316">
        <v>0</v>
      </c>
      <c r="AH28" s="316">
        <v>0</v>
      </c>
      <c r="AI28" s="316">
        <v>0</v>
      </c>
      <c r="AJ28" s="316">
        <v>0</v>
      </c>
      <c r="AK28" s="316">
        <v>0</v>
      </c>
      <c r="AL28" s="316">
        <v>0</v>
      </c>
      <c r="AM28" s="316">
        <v>0</v>
      </c>
      <c r="AN28" s="316">
        <v>0</v>
      </c>
      <c r="AO28" s="316">
        <v>0</v>
      </c>
      <c r="AP28" s="316">
        <v>0</v>
      </c>
      <c r="AQ28" s="316">
        <v>-11746000</v>
      </c>
      <c r="AR28" s="316">
        <v>0</v>
      </c>
      <c r="AS28" s="316">
        <v>0</v>
      </c>
      <c r="AT28" s="316">
        <v>0</v>
      </c>
      <c r="AU28" s="316">
        <v>0</v>
      </c>
      <c r="AV28" s="316">
        <v>0</v>
      </c>
    </row>
    <row r="29" spans="1:48">
      <c r="A29" s="23" t="s">
        <v>324</v>
      </c>
      <c r="B29" s="316">
        <v>-825303</v>
      </c>
      <c r="C29" s="316">
        <v>0</v>
      </c>
      <c r="D29" s="316">
        <v>0</v>
      </c>
      <c r="E29" s="316">
        <v>0</v>
      </c>
      <c r="F29" s="316">
        <v>0</v>
      </c>
      <c r="G29" s="316">
        <v>0</v>
      </c>
      <c r="H29" s="316">
        <v>0</v>
      </c>
      <c r="I29" s="316">
        <v>0</v>
      </c>
      <c r="J29" s="316">
        <v>0</v>
      </c>
      <c r="K29" s="316">
        <v>0</v>
      </c>
      <c r="L29" s="316">
        <v>0</v>
      </c>
      <c r="M29" s="316">
        <v>0</v>
      </c>
      <c r="N29" s="316">
        <v>0</v>
      </c>
      <c r="O29" s="316">
        <v>0</v>
      </c>
      <c r="P29" s="316">
        <v>0</v>
      </c>
      <c r="Q29" s="316">
        <v>0</v>
      </c>
      <c r="R29" s="316">
        <v>0</v>
      </c>
      <c r="S29" s="316">
        <v>0</v>
      </c>
      <c r="T29" s="316">
        <v>0</v>
      </c>
      <c r="U29" s="316">
        <v>0</v>
      </c>
      <c r="V29" s="316">
        <v>0</v>
      </c>
      <c r="W29" s="316">
        <v>0</v>
      </c>
      <c r="X29" s="316">
        <v>0</v>
      </c>
      <c r="Y29" s="316">
        <v>0</v>
      </c>
      <c r="Z29" s="316">
        <v>0</v>
      </c>
      <c r="AA29" s="316">
        <v>0</v>
      </c>
      <c r="AB29" s="316">
        <v>0</v>
      </c>
      <c r="AC29" s="316">
        <v>0</v>
      </c>
      <c r="AD29" s="316">
        <v>0</v>
      </c>
      <c r="AE29" s="316">
        <v>0</v>
      </c>
      <c r="AF29" s="316">
        <v>0</v>
      </c>
      <c r="AG29" s="316">
        <v>0</v>
      </c>
      <c r="AH29" s="316">
        <v>0</v>
      </c>
      <c r="AI29" s="316">
        <v>0</v>
      </c>
      <c r="AJ29" s="316">
        <v>0</v>
      </c>
      <c r="AK29" s="316">
        <v>0</v>
      </c>
      <c r="AL29" s="316">
        <v>0</v>
      </c>
      <c r="AM29" s="316">
        <v>0</v>
      </c>
      <c r="AN29" s="316">
        <v>-825303</v>
      </c>
      <c r="AO29" s="316">
        <v>0</v>
      </c>
      <c r="AP29" s="316">
        <v>0</v>
      </c>
      <c r="AQ29" s="316">
        <v>0</v>
      </c>
      <c r="AR29" s="316">
        <v>0</v>
      </c>
      <c r="AS29" s="316">
        <v>0</v>
      </c>
      <c r="AT29" s="316">
        <v>0</v>
      </c>
      <c r="AU29" s="316">
        <v>0</v>
      </c>
      <c r="AV29" s="316">
        <v>0</v>
      </c>
    </row>
    <row r="30" spans="1:48">
      <c r="A30" s="23" t="s">
        <v>325</v>
      </c>
      <c r="B30" s="316">
        <v>-3778377207</v>
      </c>
      <c r="C30" s="316">
        <v>-81394639</v>
      </c>
      <c r="D30" s="316">
        <v>-123091288</v>
      </c>
      <c r="E30" s="316">
        <v>-1929483</v>
      </c>
      <c r="F30" s="316">
        <v>-148374022</v>
      </c>
      <c r="G30" s="316">
        <v>-50465184</v>
      </c>
      <c r="H30" s="316">
        <v>0</v>
      </c>
      <c r="I30" s="316">
        <v>-27385219</v>
      </c>
      <c r="J30" s="316">
        <v>-1506966</v>
      </c>
      <c r="K30" s="316">
        <v>0</v>
      </c>
      <c r="L30" s="316">
        <v>0</v>
      </c>
      <c r="M30" s="316">
        <v>-1507922</v>
      </c>
      <c r="N30" s="316">
        <v>-14277</v>
      </c>
      <c r="O30" s="316">
        <v>-508635</v>
      </c>
      <c r="P30" s="316">
        <v>63379</v>
      </c>
      <c r="Q30" s="316">
        <v>-205864</v>
      </c>
      <c r="R30" s="316">
        <v>-1611230</v>
      </c>
      <c r="S30" s="316">
        <v>29491165</v>
      </c>
      <c r="T30" s="316">
        <v>-49648084</v>
      </c>
      <c r="U30" s="316">
        <v>-3167349</v>
      </c>
      <c r="V30" s="316">
        <v>0</v>
      </c>
      <c r="W30" s="316">
        <v>0</v>
      </c>
      <c r="X30" s="316">
        <v>-11761259</v>
      </c>
      <c r="Y30" s="316">
        <v>0</v>
      </c>
      <c r="Z30" s="316">
        <v>-99850035</v>
      </c>
      <c r="AA30" s="316">
        <v>-12739381</v>
      </c>
      <c r="AB30" s="316">
        <v>202408</v>
      </c>
      <c r="AC30" s="316">
        <v>8508895</v>
      </c>
      <c r="AD30" s="316">
        <v>-2778373</v>
      </c>
      <c r="AE30" s="316">
        <v>322472</v>
      </c>
      <c r="AF30" s="316">
        <v>1963091</v>
      </c>
      <c r="AG30" s="316">
        <v>545542</v>
      </c>
      <c r="AH30" s="316">
        <v>4381049</v>
      </c>
      <c r="AI30" s="316">
        <v>-102863565</v>
      </c>
      <c r="AJ30" s="316">
        <v>5310869</v>
      </c>
      <c r="AK30" s="316">
        <v>-23711828</v>
      </c>
      <c r="AL30" s="316">
        <v>-154709879</v>
      </c>
      <c r="AM30" s="316">
        <v>226234</v>
      </c>
      <c r="AN30" s="316">
        <v>-62857789</v>
      </c>
      <c r="AO30" s="316">
        <v>697791</v>
      </c>
      <c r="AP30" s="316">
        <v>-89338351</v>
      </c>
      <c r="AQ30" s="316">
        <v>-124391692</v>
      </c>
      <c r="AR30" s="316">
        <v>-894325</v>
      </c>
      <c r="AS30" s="316">
        <v>-1766385331</v>
      </c>
      <c r="AT30" s="316">
        <v>-886998132</v>
      </c>
      <c r="AU30" s="316">
        <v>0</v>
      </c>
      <c r="AV30" s="316">
        <v>0</v>
      </c>
    </row>
    <row r="31" spans="1:48">
      <c r="A31" s="23" t="s">
        <v>326</v>
      </c>
      <c r="B31" s="316">
        <v>-292497583</v>
      </c>
      <c r="C31" s="316">
        <v>33980713</v>
      </c>
      <c r="D31" s="316">
        <v>41935692</v>
      </c>
      <c r="E31" s="316">
        <v>611303</v>
      </c>
      <c r="F31" s="316">
        <v>-70706681</v>
      </c>
      <c r="G31" s="316">
        <v>-62009160</v>
      </c>
      <c r="H31" s="316">
        <v>0</v>
      </c>
      <c r="I31" s="316">
        <v>-40590014</v>
      </c>
      <c r="J31" s="316">
        <v>-266540</v>
      </c>
      <c r="K31" s="316">
        <v>0</v>
      </c>
      <c r="L31" s="316">
        <v>0</v>
      </c>
      <c r="M31" s="316">
        <v>-806975</v>
      </c>
      <c r="N31" s="316">
        <v>19792</v>
      </c>
      <c r="O31" s="316">
        <v>764273</v>
      </c>
      <c r="P31" s="316">
        <v>-63379</v>
      </c>
      <c r="Q31" s="316">
        <v>-230946</v>
      </c>
      <c r="R31" s="316">
        <v>-58555</v>
      </c>
      <c r="S31" s="316">
        <v>-27864191</v>
      </c>
      <c r="T31" s="316">
        <v>-25524948</v>
      </c>
      <c r="U31" s="316">
        <v>-1518341</v>
      </c>
      <c r="V31" s="316">
        <v>0</v>
      </c>
      <c r="W31" s="316">
        <v>0</v>
      </c>
      <c r="X31" s="316">
        <v>-7271579</v>
      </c>
      <c r="Y31" s="316">
        <v>0</v>
      </c>
      <c r="Z31" s="316">
        <v>-54584907</v>
      </c>
      <c r="AA31" s="316">
        <v>-8788923</v>
      </c>
      <c r="AB31" s="316">
        <v>-202408</v>
      </c>
      <c r="AC31" s="316">
        <v>-8741763</v>
      </c>
      <c r="AD31" s="316">
        <v>-489961</v>
      </c>
      <c r="AE31" s="316">
        <v>-322472</v>
      </c>
      <c r="AF31" s="316">
        <v>-1963091</v>
      </c>
      <c r="AG31" s="316">
        <v>-545542</v>
      </c>
      <c r="AH31" s="316">
        <v>-4381049</v>
      </c>
      <c r="AI31" s="316">
        <v>-82330975</v>
      </c>
      <c r="AJ31" s="316">
        <v>-5310868</v>
      </c>
      <c r="AK31" s="316">
        <v>-14539407</v>
      </c>
      <c r="AL31" s="316">
        <v>-36490955</v>
      </c>
      <c r="AM31" s="316">
        <v>-226234</v>
      </c>
      <c r="AN31" s="316">
        <v>-24118377</v>
      </c>
      <c r="AO31" s="316">
        <v>-1402674</v>
      </c>
      <c r="AP31" s="316">
        <v>-70780676</v>
      </c>
      <c r="AQ31" s="316">
        <v>-107273717</v>
      </c>
      <c r="AR31" s="316">
        <v>12113</v>
      </c>
      <c r="AS31" s="316">
        <v>283431635</v>
      </c>
      <c r="AT31" s="316">
        <v>6152204</v>
      </c>
      <c r="AU31" s="316">
        <v>0</v>
      </c>
      <c r="AV31" s="316">
        <v>0</v>
      </c>
    </row>
    <row r="32" spans="1:48">
      <c r="A32" s="23" t="s">
        <v>328</v>
      </c>
      <c r="B32" s="316">
        <v>1504888</v>
      </c>
      <c r="C32" s="316">
        <v>1504888</v>
      </c>
      <c r="D32" s="316">
        <v>0</v>
      </c>
      <c r="E32" s="316">
        <v>0</v>
      </c>
      <c r="F32" s="316">
        <v>0</v>
      </c>
      <c r="G32" s="316">
        <v>0</v>
      </c>
      <c r="H32" s="316">
        <v>0</v>
      </c>
      <c r="I32" s="316">
        <v>0</v>
      </c>
      <c r="J32" s="316">
        <v>0</v>
      </c>
      <c r="K32" s="316">
        <v>0</v>
      </c>
      <c r="L32" s="316">
        <v>0</v>
      </c>
      <c r="M32" s="316">
        <v>0</v>
      </c>
      <c r="N32" s="316">
        <v>0</v>
      </c>
      <c r="O32" s="316">
        <v>0</v>
      </c>
      <c r="P32" s="316">
        <v>0</v>
      </c>
      <c r="Q32" s="316">
        <v>0</v>
      </c>
      <c r="R32" s="316">
        <v>0</v>
      </c>
      <c r="S32" s="316">
        <v>0</v>
      </c>
      <c r="T32" s="316">
        <v>0</v>
      </c>
      <c r="U32" s="316">
        <v>0</v>
      </c>
      <c r="V32" s="316">
        <v>0</v>
      </c>
      <c r="W32" s="316">
        <v>0</v>
      </c>
      <c r="X32" s="316">
        <v>0</v>
      </c>
      <c r="Y32" s="316">
        <v>0</v>
      </c>
      <c r="Z32" s="316">
        <v>0</v>
      </c>
      <c r="AA32" s="316">
        <v>0</v>
      </c>
      <c r="AB32" s="316">
        <v>0</v>
      </c>
      <c r="AC32" s="316">
        <v>0</v>
      </c>
      <c r="AD32" s="316">
        <v>0</v>
      </c>
      <c r="AE32" s="316">
        <v>0</v>
      </c>
      <c r="AF32" s="316">
        <v>0</v>
      </c>
      <c r="AG32" s="316">
        <v>0</v>
      </c>
      <c r="AH32" s="316">
        <v>0</v>
      </c>
      <c r="AI32" s="316">
        <v>0</v>
      </c>
      <c r="AJ32" s="316">
        <v>0</v>
      </c>
      <c r="AK32" s="316">
        <v>0</v>
      </c>
      <c r="AL32" s="316">
        <v>0</v>
      </c>
      <c r="AM32" s="316">
        <v>0</v>
      </c>
      <c r="AN32" s="316">
        <v>0</v>
      </c>
      <c r="AO32" s="316">
        <v>0</v>
      </c>
      <c r="AP32" s="316">
        <v>0</v>
      </c>
      <c r="AQ32" s="316">
        <v>0</v>
      </c>
      <c r="AR32" s="316">
        <v>0</v>
      </c>
      <c r="AS32" s="316">
        <v>0</v>
      </c>
      <c r="AT32" s="316">
        <v>0</v>
      </c>
      <c r="AU32" s="316">
        <v>0</v>
      </c>
      <c r="AV32" s="316">
        <v>0</v>
      </c>
    </row>
    <row r="33" spans="1:48">
      <c r="A33" s="23" t="s">
        <v>329</v>
      </c>
      <c r="B33" s="316">
        <v>182597</v>
      </c>
      <c r="C33" s="316">
        <v>182597</v>
      </c>
      <c r="D33" s="316">
        <v>0</v>
      </c>
      <c r="E33" s="316">
        <v>0</v>
      </c>
      <c r="F33" s="316">
        <v>0</v>
      </c>
      <c r="G33" s="316">
        <v>0</v>
      </c>
      <c r="H33" s="316">
        <v>0</v>
      </c>
      <c r="I33" s="316">
        <v>0</v>
      </c>
      <c r="J33" s="316">
        <v>0</v>
      </c>
      <c r="K33" s="316">
        <v>0</v>
      </c>
      <c r="L33" s="316">
        <v>0</v>
      </c>
      <c r="M33" s="316">
        <v>0</v>
      </c>
      <c r="N33" s="316">
        <v>0</v>
      </c>
      <c r="O33" s="316">
        <v>0</v>
      </c>
      <c r="P33" s="316">
        <v>0</v>
      </c>
      <c r="Q33" s="316">
        <v>0</v>
      </c>
      <c r="R33" s="316">
        <v>0</v>
      </c>
      <c r="S33" s="316">
        <v>0</v>
      </c>
      <c r="T33" s="316">
        <v>0</v>
      </c>
      <c r="U33" s="316">
        <v>0</v>
      </c>
      <c r="V33" s="316">
        <v>0</v>
      </c>
      <c r="W33" s="316">
        <v>0</v>
      </c>
      <c r="X33" s="316">
        <v>0</v>
      </c>
      <c r="Y33" s="316">
        <v>0</v>
      </c>
      <c r="Z33" s="316">
        <v>0</v>
      </c>
      <c r="AA33" s="316">
        <v>0</v>
      </c>
      <c r="AB33" s="316">
        <v>0</v>
      </c>
      <c r="AC33" s="316">
        <v>0</v>
      </c>
      <c r="AD33" s="316">
        <v>0</v>
      </c>
      <c r="AE33" s="316">
        <v>0</v>
      </c>
      <c r="AF33" s="316">
        <v>0</v>
      </c>
      <c r="AG33" s="316">
        <v>0</v>
      </c>
      <c r="AH33" s="316">
        <v>0</v>
      </c>
      <c r="AI33" s="316">
        <v>0</v>
      </c>
      <c r="AJ33" s="316">
        <v>0</v>
      </c>
      <c r="AK33" s="316">
        <v>0</v>
      </c>
      <c r="AL33" s="316">
        <v>0</v>
      </c>
      <c r="AM33" s="316">
        <v>0</v>
      </c>
      <c r="AN33" s="316">
        <v>0</v>
      </c>
      <c r="AO33" s="316">
        <v>0</v>
      </c>
      <c r="AP33" s="316">
        <v>0</v>
      </c>
      <c r="AQ33" s="316">
        <v>0</v>
      </c>
      <c r="AR33" s="316">
        <v>0</v>
      </c>
      <c r="AS33" s="316">
        <v>0</v>
      </c>
      <c r="AT33" s="316">
        <v>0</v>
      </c>
      <c r="AU33" s="316">
        <v>0</v>
      </c>
      <c r="AV33" s="316">
        <v>0</v>
      </c>
    </row>
    <row r="34" spans="1:48">
      <c r="A34" s="23" t="s">
        <v>332</v>
      </c>
      <c r="B34" s="316">
        <v>-43008917</v>
      </c>
      <c r="C34" s="316">
        <v>813916</v>
      </c>
      <c r="D34" s="316">
        <v>-2362282</v>
      </c>
      <c r="E34" s="316">
        <v>-4808581</v>
      </c>
      <c r="F34" s="316">
        <v>546863</v>
      </c>
      <c r="G34" s="316">
        <v>910897</v>
      </c>
      <c r="H34" s="316">
        <v>0</v>
      </c>
      <c r="I34" s="316">
        <v>-284866</v>
      </c>
      <c r="J34" s="316">
        <v>-14018</v>
      </c>
      <c r="K34" s="316">
        <v>0</v>
      </c>
      <c r="L34" s="316">
        <v>238</v>
      </c>
      <c r="M34" s="316">
        <v>4395</v>
      </c>
      <c r="N34" s="316">
        <v>0</v>
      </c>
      <c r="O34" s="316">
        <v>-16</v>
      </c>
      <c r="P34" s="316">
        <v>0</v>
      </c>
      <c r="Q34" s="316">
        <v>30</v>
      </c>
      <c r="R34" s="316">
        <v>131300</v>
      </c>
      <c r="S34" s="316">
        <v>-1</v>
      </c>
      <c r="T34" s="316">
        <v>-627047</v>
      </c>
      <c r="U34" s="316">
        <v>-11383</v>
      </c>
      <c r="V34" s="316">
        <v>29</v>
      </c>
      <c r="W34" s="316">
        <v>2</v>
      </c>
      <c r="X34" s="316">
        <v>264839</v>
      </c>
      <c r="Y34" s="316">
        <v>0</v>
      </c>
      <c r="Z34" s="316">
        <v>-252926</v>
      </c>
      <c r="AA34" s="316">
        <v>1006877</v>
      </c>
      <c r="AB34" s="316">
        <v>0</v>
      </c>
      <c r="AC34" s="316">
        <v>0</v>
      </c>
      <c r="AD34" s="316">
        <v>306514</v>
      </c>
      <c r="AE34" s="316">
        <v>0</v>
      </c>
      <c r="AF34" s="316">
        <v>0</v>
      </c>
      <c r="AG34" s="316">
        <v>0</v>
      </c>
      <c r="AH34" s="316">
        <v>-3</v>
      </c>
      <c r="AI34" s="316">
        <v>2737089</v>
      </c>
      <c r="AJ34" s="316">
        <v>0</v>
      </c>
      <c r="AK34" s="316">
        <v>510186</v>
      </c>
      <c r="AL34" s="316">
        <v>2798792</v>
      </c>
      <c r="AM34" s="316">
        <v>0</v>
      </c>
      <c r="AN34" s="316">
        <v>485370</v>
      </c>
      <c r="AO34" s="316">
        <v>-451584</v>
      </c>
      <c r="AP34" s="316">
        <v>-75784</v>
      </c>
      <c r="AQ34" s="316">
        <v>-1279407</v>
      </c>
      <c r="AR34" s="316">
        <v>61512</v>
      </c>
      <c r="AS34" s="316">
        <v>-27231285</v>
      </c>
      <c r="AT34" s="316">
        <v>-16188583</v>
      </c>
      <c r="AU34" s="316">
        <v>0</v>
      </c>
      <c r="AV34" s="316">
        <v>0</v>
      </c>
    </row>
    <row r="35" spans="1:48">
      <c r="A35" s="23" t="s">
        <v>335</v>
      </c>
      <c r="B35" s="316">
        <v>-16071924</v>
      </c>
      <c r="C35" s="316">
        <v>-11019</v>
      </c>
      <c r="D35" s="316">
        <v>13</v>
      </c>
      <c r="E35" s="316">
        <v>19644</v>
      </c>
      <c r="F35" s="316">
        <v>-1243079</v>
      </c>
      <c r="G35" s="316">
        <v>-646948</v>
      </c>
      <c r="H35" s="316">
        <v>0</v>
      </c>
      <c r="I35" s="316">
        <v>-412150</v>
      </c>
      <c r="J35" s="316">
        <v>-29977</v>
      </c>
      <c r="K35" s="316">
        <v>0</v>
      </c>
      <c r="L35" s="316">
        <v>0</v>
      </c>
      <c r="M35" s="316">
        <v>-31371</v>
      </c>
      <c r="N35" s="316">
        <v>0</v>
      </c>
      <c r="O35" s="316">
        <v>20061</v>
      </c>
      <c r="P35" s="316">
        <v>0</v>
      </c>
      <c r="Q35" s="316">
        <v>7387</v>
      </c>
      <c r="R35" s="316">
        <v>35733</v>
      </c>
      <c r="S35" s="316">
        <v>51505</v>
      </c>
      <c r="T35" s="316">
        <v>-296291</v>
      </c>
      <c r="U35" s="316">
        <v>-16180</v>
      </c>
      <c r="V35" s="316">
        <v>0</v>
      </c>
      <c r="W35" s="316">
        <v>0</v>
      </c>
      <c r="X35" s="316">
        <v>-145798</v>
      </c>
      <c r="Y35" s="316">
        <v>0</v>
      </c>
      <c r="Z35" s="316">
        <v>-652527</v>
      </c>
      <c r="AA35" s="316">
        <v>-124030</v>
      </c>
      <c r="AB35" s="316">
        <v>0</v>
      </c>
      <c r="AC35" s="316">
        <v>0</v>
      </c>
      <c r="AD35" s="316">
        <v>-6526</v>
      </c>
      <c r="AE35" s="316">
        <v>0</v>
      </c>
      <c r="AF35" s="316">
        <v>0</v>
      </c>
      <c r="AG35" s="316">
        <v>0</v>
      </c>
      <c r="AH35" s="316">
        <v>0</v>
      </c>
      <c r="AI35" s="316">
        <v>-153579</v>
      </c>
      <c r="AJ35" s="316">
        <v>0</v>
      </c>
      <c r="AK35" s="316">
        <v>-40530</v>
      </c>
      <c r="AL35" s="316">
        <v>-1963516</v>
      </c>
      <c r="AM35" s="316">
        <v>0</v>
      </c>
      <c r="AN35" s="316">
        <v>-477110</v>
      </c>
      <c r="AO35" s="316">
        <v>-1236</v>
      </c>
      <c r="AP35" s="316">
        <v>-358392</v>
      </c>
      <c r="AQ35" s="316">
        <v>-523412</v>
      </c>
      <c r="AR35" s="316">
        <v>0</v>
      </c>
      <c r="AS35" s="316">
        <v>-8292642</v>
      </c>
      <c r="AT35" s="316">
        <v>-779954</v>
      </c>
      <c r="AU35" s="316">
        <v>0</v>
      </c>
      <c r="AV35" s="316">
        <v>0</v>
      </c>
    </row>
    <row r="36" spans="1:48">
      <c r="A36" s="23" t="s">
        <v>340</v>
      </c>
      <c r="B36" s="316">
        <v>77130822</v>
      </c>
      <c r="C36" s="316">
        <v>63493646</v>
      </c>
      <c r="D36" s="316">
        <v>0</v>
      </c>
      <c r="E36" s="316">
        <v>0</v>
      </c>
      <c r="F36" s="316">
        <v>2100831</v>
      </c>
      <c r="G36" s="316">
        <v>201566</v>
      </c>
      <c r="H36" s="316">
        <v>0</v>
      </c>
      <c r="I36" s="316">
        <v>0</v>
      </c>
      <c r="J36" s="316">
        <v>0</v>
      </c>
      <c r="K36" s="316">
        <v>0</v>
      </c>
      <c r="L36" s="316">
        <v>0</v>
      </c>
      <c r="M36" s="316">
        <v>0</v>
      </c>
      <c r="N36" s="316">
        <v>0</v>
      </c>
      <c r="O36" s="316">
        <v>0</v>
      </c>
      <c r="P36" s="316">
        <v>0</v>
      </c>
      <c r="Q36" s="316">
        <v>0</v>
      </c>
      <c r="R36" s="316">
        <v>1571112</v>
      </c>
      <c r="S36" s="316">
        <v>0</v>
      </c>
      <c r="T36" s="316">
        <v>0</v>
      </c>
      <c r="U36" s="316">
        <v>0</v>
      </c>
      <c r="V36" s="316">
        <v>0</v>
      </c>
      <c r="W36" s="316">
        <v>0</v>
      </c>
      <c r="X36" s="316">
        <v>0</v>
      </c>
      <c r="Y36" s="316">
        <v>0</v>
      </c>
      <c r="Z36" s="316">
        <v>0</v>
      </c>
      <c r="AA36" s="316">
        <v>0</v>
      </c>
      <c r="AB36" s="316">
        <v>0</v>
      </c>
      <c r="AC36" s="316">
        <v>0</v>
      </c>
      <c r="AD36" s="316">
        <v>3691890</v>
      </c>
      <c r="AE36" s="316">
        <v>0</v>
      </c>
      <c r="AF36" s="316">
        <v>0</v>
      </c>
      <c r="AG36" s="316">
        <v>0</v>
      </c>
      <c r="AH36" s="316">
        <v>0</v>
      </c>
      <c r="AI36" s="316">
        <v>0</v>
      </c>
      <c r="AJ36" s="316">
        <v>0</v>
      </c>
      <c r="AK36" s="316">
        <v>0</v>
      </c>
      <c r="AL36" s="316">
        <v>0</v>
      </c>
      <c r="AM36" s="316">
        <v>0</v>
      </c>
      <c r="AN36" s="316">
        <v>0</v>
      </c>
      <c r="AO36" s="316">
        <v>296086</v>
      </c>
      <c r="AP36" s="316">
        <v>0</v>
      </c>
      <c r="AQ36" s="316">
        <v>1879324</v>
      </c>
      <c r="AR36" s="316">
        <v>0</v>
      </c>
      <c r="AS36" s="316">
        <v>1490067</v>
      </c>
      <c r="AT36" s="316">
        <v>2406300</v>
      </c>
      <c r="AU36" s="316">
        <v>0</v>
      </c>
      <c r="AV36" s="316">
        <v>0</v>
      </c>
    </row>
    <row r="37" spans="1:48">
      <c r="A37" s="23" t="s">
        <v>342</v>
      </c>
      <c r="B37" s="316">
        <v>20234424</v>
      </c>
      <c r="C37" s="316">
        <v>20234424</v>
      </c>
      <c r="D37" s="316">
        <v>0</v>
      </c>
      <c r="E37" s="316">
        <v>0</v>
      </c>
      <c r="F37" s="316">
        <v>0</v>
      </c>
      <c r="G37" s="316">
        <v>0</v>
      </c>
      <c r="H37" s="316">
        <v>0</v>
      </c>
      <c r="I37" s="316">
        <v>0</v>
      </c>
      <c r="J37" s="316">
        <v>0</v>
      </c>
      <c r="K37" s="316">
        <v>0</v>
      </c>
      <c r="L37" s="316">
        <v>0</v>
      </c>
      <c r="M37" s="316">
        <v>0</v>
      </c>
      <c r="N37" s="316">
        <v>0</v>
      </c>
      <c r="O37" s="316">
        <v>0</v>
      </c>
      <c r="P37" s="316">
        <v>0</v>
      </c>
      <c r="Q37" s="316">
        <v>0</v>
      </c>
      <c r="R37" s="316">
        <v>0</v>
      </c>
      <c r="S37" s="316">
        <v>0</v>
      </c>
      <c r="T37" s="316">
        <v>0</v>
      </c>
      <c r="U37" s="316">
        <v>0</v>
      </c>
      <c r="V37" s="316">
        <v>0</v>
      </c>
      <c r="W37" s="316">
        <v>0</v>
      </c>
      <c r="X37" s="316">
        <v>0</v>
      </c>
      <c r="Y37" s="316">
        <v>0</v>
      </c>
      <c r="Z37" s="316">
        <v>0</v>
      </c>
      <c r="AA37" s="316">
        <v>0</v>
      </c>
      <c r="AB37" s="316">
        <v>0</v>
      </c>
      <c r="AC37" s="316">
        <v>0</v>
      </c>
      <c r="AD37" s="316">
        <v>0</v>
      </c>
      <c r="AE37" s="316">
        <v>0</v>
      </c>
      <c r="AF37" s="316">
        <v>0</v>
      </c>
      <c r="AG37" s="316">
        <v>0</v>
      </c>
      <c r="AH37" s="316">
        <v>0</v>
      </c>
      <c r="AI37" s="316">
        <v>0</v>
      </c>
      <c r="AJ37" s="316">
        <v>0</v>
      </c>
      <c r="AK37" s="316">
        <v>0</v>
      </c>
      <c r="AL37" s="316">
        <v>0</v>
      </c>
      <c r="AM37" s="316">
        <v>0</v>
      </c>
      <c r="AN37" s="316">
        <v>0</v>
      </c>
      <c r="AO37" s="316">
        <v>0</v>
      </c>
      <c r="AP37" s="316">
        <v>0</v>
      </c>
      <c r="AQ37" s="316">
        <v>0</v>
      </c>
      <c r="AR37" s="316">
        <v>0</v>
      </c>
      <c r="AS37" s="316">
        <v>0</v>
      </c>
      <c r="AT37" s="316">
        <v>0</v>
      </c>
      <c r="AU37" s="316">
        <v>0</v>
      </c>
      <c r="AV37" s="316">
        <v>0</v>
      </c>
    </row>
    <row r="38" spans="1:48">
      <c r="A38" s="23" t="s">
        <v>343</v>
      </c>
      <c r="B38" s="316">
        <v>4204097</v>
      </c>
      <c r="C38" s="316">
        <v>4204097</v>
      </c>
      <c r="D38" s="316">
        <v>0</v>
      </c>
      <c r="E38" s="316">
        <v>0</v>
      </c>
      <c r="F38" s="316">
        <v>0</v>
      </c>
      <c r="G38" s="316">
        <v>0</v>
      </c>
      <c r="H38" s="316">
        <v>0</v>
      </c>
      <c r="I38" s="316">
        <v>0</v>
      </c>
      <c r="J38" s="316">
        <v>0</v>
      </c>
      <c r="K38" s="316">
        <v>0</v>
      </c>
      <c r="L38" s="316">
        <v>0</v>
      </c>
      <c r="M38" s="316">
        <v>0</v>
      </c>
      <c r="N38" s="316">
        <v>0</v>
      </c>
      <c r="O38" s="316">
        <v>0</v>
      </c>
      <c r="P38" s="316">
        <v>0</v>
      </c>
      <c r="Q38" s="316">
        <v>0</v>
      </c>
      <c r="R38" s="316">
        <v>0</v>
      </c>
      <c r="S38" s="316">
        <v>0</v>
      </c>
      <c r="T38" s="316">
        <v>0</v>
      </c>
      <c r="U38" s="316">
        <v>0</v>
      </c>
      <c r="V38" s="316">
        <v>0</v>
      </c>
      <c r="W38" s="316">
        <v>0</v>
      </c>
      <c r="X38" s="316">
        <v>0</v>
      </c>
      <c r="Y38" s="316">
        <v>0</v>
      </c>
      <c r="Z38" s="316">
        <v>0</v>
      </c>
      <c r="AA38" s="316">
        <v>0</v>
      </c>
      <c r="AB38" s="316">
        <v>0</v>
      </c>
      <c r="AC38" s="316">
        <v>0</v>
      </c>
      <c r="AD38" s="316">
        <v>0</v>
      </c>
      <c r="AE38" s="316">
        <v>0</v>
      </c>
      <c r="AF38" s="316">
        <v>0</v>
      </c>
      <c r="AG38" s="316">
        <v>0</v>
      </c>
      <c r="AH38" s="316">
        <v>0</v>
      </c>
      <c r="AI38" s="316">
        <v>0</v>
      </c>
      <c r="AJ38" s="316">
        <v>0</v>
      </c>
      <c r="AK38" s="316">
        <v>0</v>
      </c>
      <c r="AL38" s="316">
        <v>0</v>
      </c>
      <c r="AM38" s="316">
        <v>0</v>
      </c>
      <c r="AN38" s="316">
        <v>0</v>
      </c>
      <c r="AO38" s="316">
        <v>0</v>
      </c>
      <c r="AP38" s="316">
        <v>0</v>
      </c>
      <c r="AQ38" s="316">
        <v>0</v>
      </c>
      <c r="AR38" s="316">
        <v>0</v>
      </c>
      <c r="AS38" s="316">
        <v>0</v>
      </c>
      <c r="AT38" s="316">
        <v>0</v>
      </c>
      <c r="AU38" s="316">
        <v>0</v>
      </c>
      <c r="AV38" s="316">
        <v>0</v>
      </c>
    </row>
    <row r="39" spans="1:48">
      <c r="A39" s="23" t="s">
        <v>345</v>
      </c>
      <c r="B39" s="316">
        <v>26065535</v>
      </c>
      <c r="C39" s="316">
        <v>26065535</v>
      </c>
      <c r="D39" s="316">
        <v>0</v>
      </c>
      <c r="E39" s="316">
        <v>0</v>
      </c>
      <c r="F39" s="316">
        <v>0</v>
      </c>
      <c r="G39" s="316">
        <v>0</v>
      </c>
      <c r="H39" s="316">
        <v>0</v>
      </c>
      <c r="I39" s="316">
        <v>0</v>
      </c>
      <c r="J39" s="316">
        <v>0</v>
      </c>
      <c r="K39" s="316">
        <v>0</v>
      </c>
      <c r="L39" s="316">
        <v>0</v>
      </c>
      <c r="M39" s="316">
        <v>0</v>
      </c>
      <c r="N39" s="316">
        <v>0</v>
      </c>
      <c r="O39" s="316">
        <v>0</v>
      </c>
      <c r="P39" s="316">
        <v>0</v>
      </c>
      <c r="Q39" s="316">
        <v>0</v>
      </c>
      <c r="R39" s="316">
        <v>0</v>
      </c>
      <c r="S39" s="316">
        <v>0</v>
      </c>
      <c r="T39" s="316">
        <v>0</v>
      </c>
      <c r="U39" s="316">
        <v>0</v>
      </c>
      <c r="V39" s="316">
        <v>0</v>
      </c>
      <c r="W39" s="316">
        <v>0</v>
      </c>
      <c r="X39" s="316">
        <v>0</v>
      </c>
      <c r="Y39" s="316">
        <v>0</v>
      </c>
      <c r="Z39" s="316">
        <v>0</v>
      </c>
      <c r="AA39" s="316">
        <v>0</v>
      </c>
      <c r="AB39" s="316">
        <v>0</v>
      </c>
      <c r="AC39" s="316">
        <v>0</v>
      </c>
      <c r="AD39" s="316">
        <v>0</v>
      </c>
      <c r="AE39" s="316">
        <v>0</v>
      </c>
      <c r="AF39" s="316">
        <v>0</v>
      </c>
      <c r="AG39" s="316">
        <v>0</v>
      </c>
      <c r="AH39" s="316">
        <v>0</v>
      </c>
      <c r="AI39" s="316">
        <v>0</v>
      </c>
      <c r="AJ39" s="316">
        <v>0</v>
      </c>
      <c r="AK39" s="316">
        <v>0</v>
      </c>
      <c r="AL39" s="316">
        <v>0</v>
      </c>
      <c r="AM39" s="316">
        <v>0</v>
      </c>
      <c r="AN39" s="316">
        <v>0</v>
      </c>
      <c r="AO39" s="316">
        <v>0</v>
      </c>
      <c r="AP39" s="316">
        <v>0</v>
      </c>
      <c r="AQ39" s="316">
        <v>0</v>
      </c>
      <c r="AR39" s="316">
        <v>0</v>
      </c>
      <c r="AS39" s="316">
        <v>0</v>
      </c>
      <c r="AT39" s="316">
        <v>0</v>
      </c>
      <c r="AU39" s="316">
        <v>0</v>
      </c>
      <c r="AV39" s="316">
        <v>0</v>
      </c>
    </row>
    <row r="40" spans="1:48">
      <c r="A40" s="23" t="s">
        <v>346</v>
      </c>
      <c r="B40" s="316">
        <v>11285611</v>
      </c>
      <c r="C40" s="316">
        <v>11285611</v>
      </c>
      <c r="D40" s="316">
        <v>0</v>
      </c>
      <c r="E40" s="316">
        <v>0</v>
      </c>
      <c r="F40" s="316">
        <v>0</v>
      </c>
      <c r="G40" s="316">
        <v>0</v>
      </c>
      <c r="H40" s="316">
        <v>0</v>
      </c>
      <c r="I40" s="316">
        <v>0</v>
      </c>
      <c r="J40" s="316">
        <v>0</v>
      </c>
      <c r="K40" s="316">
        <v>0</v>
      </c>
      <c r="L40" s="316">
        <v>0</v>
      </c>
      <c r="M40" s="316">
        <v>0</v>
      </c>
      <c r="N40" s="316">
        <v>0</v>
      </c>
      <c r="O40" s="316">
        <v>0</v>
      </c>
      <c r="P40" s="316">
        <v>0</v>
      </c>
      <c r="Q40" s="316">
        <v>0</v>
      </c>
      <c r="R40" s="316">
        <v>0</v>
      </c>
      <c r="S40" s="316">
        <v>0</v>
      </c>
      <c r="T40" s="316">
        <v>0</v>
      </c>
      <c r="U40" s="316">
        <v>0</v>
      </c>
      <c r="V40" s="316">
        <v>0</v>
      </c>
      <c r="W40" s="316">
        <v>0</v>
      </c>
      <c r="X40" s="316">
        <v>0</v>
      </c>
      <c r="Y40" s="316">
        <v>0</v>
      </c>
      <c r="Z40" s="316">
        <v>0</v>
      </c>
      <c r="AA40" s="316">
        <v>0</v>
      </c>
      <c r="AB40" s="316">
        <v>0</v>
      </c>
      <c r="AC40" s="316">
        <v>0</v>
      </c>
      <c r="AD40" s="316">
        <v>0</v>
      </c>
      <c r="AE40" s="316">
        <v>0</v>
      </c>
      <c r="AF40" s="316">
        <v>0</v>
      </c>
      <c r="AG40" s="316">
        <v>0</v>
      </c>
      <c r="AH40" s="316">
        <v>0</v>
      </c>
      <c r="AI40" s="316">
        <v>0</v>
      </c>
      <c r="AJ40" s="316">
        <v>0</v>
      </c>
      <c r="AK40" s="316">
        <v>0</v>
      </c>
      <c r="AL40" s="316">
        <v>0</v>
      </c>
      <c r="AM40" s="316">
        <v>0</v>
      </c>
      <c r="AN40" s="316">
        <v>0</v>
      </c>
      <c r="AO40" s="316">
        <v>0</v>
      </c>
      <c r="AP40" s="316">
        <v>0</v>
      </c>
      <c r="AQ40" s="316">
        <v>0</v>
      </c>
      <c r="AR40" s="316">
        <v>0</v>
      </c>
      <c r="AS40" s="316">
        <v>0</v>
      </c>
      <c r="AT40" s="316">
        <v>0</v>
      </c>
      <c r="AU40" s="316">
        <v>0</v>
      </c>
      <c r="AV40" s="316">
        <v>0</v>
      </c>
    </row>
    <row r="41" spans="1:48">
      <c r="A41" s="23" t="s">
        <v>348</v>
      </c>
      <c r="B41" s="316">
        <v>161238</v>
      </c>
      <c r="C41" s="316">
        <v>0</v>
      </c>
      <c r="D41" s="316">
        <v>0</v>
      </c>
      <c r="E41" s="316">
        <v>249</v>
      </c>
      <c r="F41" s="316">
        <v>11558</v>
      </c>
      <c r="G41" s="316">
        <v>0</v>
      </c>
      <c r="H41" s="316">
        <v>0</v>
      </c>
      <c r="I41" s="316">
        <v>28040</v>
      </c>
      <c r="J41" s="316">
        <v>0</v>
      </c>
      <c r="K41" s="316">
        <v>0</v>
      </c>
      <c r="L41" s="316">
        <v>0</v>
      </c>
      <c r="M41" s="316">
        <v>0</v>
      </c>
      <c r="N41" s="316">
        <v>0</v>
      </c>
      <c r="O41" s="316">
        <v>0</v>
      </c>
      <c r="P41" s="316">
        <v>0</v>
      </c>
      <c r="Q41" s="316">
        <v>0</v>
      </c>
      <c r="R41" s="316">
        <v>2144</v>
      </c>
      <c r="S41" s="316">
        <v>0</v>
      </c>
      <c r="T41" s="316">
        <v>49700</v>
      </c>
      <c r="U41" s="316">
        <v>0</v>
      </c>
      <c r="V41" s="316">
        <v>0</v>
      </c>
      <c r="W41" s="316">
        <v>0</v>
      </c>
      <c r="X41" s="316">
        <v>0</v>
      </c>
      <c r="Y41" s="316">
        <v>0</v>
      </c>
      <c r="Z41" s="316">
        <v>-3500</v>
      </c>
      <c r="AA41" s="316">
        <v>0</v>
      </c>
      <c r="AB41" s="316">
        <v>0</v>
      </c>
      <c r="AC41" s="316">
        <v>0</v>
      </c>
      <c r="AD41" s="316">
        <v>0</v>
      </c>
      <c r="AE41" s="316">
        <v>0</v>
      </c>
      <c r="AF41" s="316">
        <v>0</v>
      </c>
      <c r="AG41" s="316">
        <v>0</v>
      </c>
      <c r="AH41" s="316">
        <v>0</v>
      </c>
      <c r="AI41" s="316">
        <v>0</v>
      </c>
      <c r="AJ41" s="316">
        <v>0</v>
      </c>
      <c r="AK41" s="316">
        <v>0</v>
      </c>
      <c r="AL41" s="316">
        <v>-5622</v>
      </c>
      <c r="AM41" s="316">
        <v>0</v>
      </c>
      <c r="AN41" s="316">
        <v>0</v>
      </c>
      <c r="AO41" s="316">
        <v>0</v>
      </c>
      <c r="AP41" s="316">
        <v>-877</v>
      </c>
      <c r="AQ41" s="316">
        <v>79546</v>
      </c>
      <c r="AR41" s="316">
        <v>0</v>
      </c>
      <c r="AS41" s="316">
        <v>0</v>
      </c>
      <c r="AT41" s="316">
        <v>0</v>
      </c>
      <c r="AU41" s="316">
        <v>0</v>
      </c>
      <c r="AV41" s="316">
        <v>0</v>
      </c>
    </row>
    <row r="42" spans="1:48">
      <c r="A42" s="23" t="s">
        <v>354</v>
      </c>
      <c r="B42" s="316">
        <v>28838000</v>
      </c>
      <c r="C42" s="316">
        <v>28838000</v>
      </c>
      <c r="D42" s="316">
        <v>0</v>
      </c>
      <c r="E42" s="316">
        <v>0</v>
      </c>
      <c r="F42" s="316">
        <v>0</v>
      </c>
      <c r="G42" s="316">
        <v>0</v>
      </c>
      <c r="H42" s="316">
        <v>0</v>
      </c>
      <c r="I42" s="316">
        <v>0</v>
      </c>
      <c r="J42" s="316">
        <v>0</v>
      </c>
      <c r="K42" s="316">
        <v>0</v>
      </c>
      <c r="L42" s="316">
        <v>0</v>
      </c>
      <c r="M42" s="316">
        <v>0</v>
      </c>
      <c r="N42" s="316">
        <v>0</v>
      </c>
      <c r="O42" s="316">
        <v>0</v>
      </c>
      <c r="P42" s="316">
        <v>0</v>
      </c>
      <c r="Q42" s="316">
        <v>0</v>
      </c>
      <c r="R42" s="316">
        <v>0</v>
      </c>
      <c r="S42" s="316">
        <v>0</v>
      </c>
      <c r="T42" s="316">
        <v>0</v>
      </c>
      <c r="U42" s="316">
        <v>0</v>
      </c>
      <c r="V42" s="316">
        <v>0</v>
      </c>
      <c r="W42" s="316">
        <v>0</v>
      </c>
      <c r="X42" s="316">
        <v>0</v>
      </c>
      <c r="Y42" s="316">
        <v>0</v>
      </c>
      <c r="Z42" s="316">
        <v>0</v>
      </c>
      <c r="AA42" s="316">
        <v>0</v>
      </c>
      <c r="AB42" s="316">
        <v>0</v>
      </c>
      <c r="AC42" s="316">
        <v>0</v>
      </c>
      <c r="AD42" s="316">
        <v>0</v>
      </c>
      <c r="AE42" s="316">
        <v>0</v>
      </c>
      <c r="AF42" s="316">
        <v>0</v>
      </c>
      <c r="AG42" s="316">
        <v>0</v>
      </c>
      <c r="AH42" s="316">
        <v>0</v>
      </c>
      <c r="AI42" s="316">
        <v>0</v>
      </c>
      <c r="AJ42" s="316">
        <v>0</v>
      </c>
      <c r="AK42" s="316">
        <v>0</v>
      </c>
      <c r="AL42" s="316">
        <v>0</v>
      </c>
      <c r="AM42" s="316">
        <v>0</v>
      </c>
      <c r="AN42" s="316">
        <v>0</v>
      </c>
      <c r="AO42" s="316">
        <v>0</v>
      </c>
      <c r="AP42" s="316">
        <v>0</v>
      </c>
      <c r="AQ42" s="316">
        <v>0</v>
      </c>
      <c r="AR42" s="316">
        <v>0</v>
      </c>
      <c r="AS42" s="316">
        <v>0</v>
      </c>
      <c r="AT42" s="316">
        <v>0</v>
      </c>
      <c r="AU42" s="316">
        <v>0</v>
      </c>
      <c r="AV42" s="316">
        <v>0</v>
      </c>
    </row>
    <row r="43" spans="1:48">
      <c r="A43" s="23" t="s">
        <v>356</v>
      </c>
      <c r="B43" s="316">
        <v>-39998769</v>
      </c>
      <c r="C43" s="316">
        <v>0</v>
      </c>
      <c r="D43" s="316">
        <v>0</v>
      </c>
      <c r="E43" s="316">
        <v>-1916240</v>
      </c>
      <c r="F43" s="316">
        <v>-38082572</v>
      </c>
      <c r="G43" s="316">
        <v>43</v>
      </c>
      <c r="H43" s="316">
        <v>0</v>
      </c>
      <c r="I43" s="316">
        <v>0</v>
      </c>
      <c r="J43" s="316">
        <v>0</v>
      </c>
      <c r="K43" s="316">
        <v>0</v>
      </c>
      <c r="L43" s="316">
        <v>0</v>
      </c>
      <c r="M43" s="316">
        <v>0</v>
      </c>
      <c r="N43" s="316">
        <v>0</v>
      </c>
      <c r="O43" s="316">
        <v>0</v>
      </c>
      <c r="P43" s="316">
        <v>0</v>
      </c>
      <c r="Q43" s="316">
        <v>0</v>
      </c>
      <c r="R43" s="316">
        <v>0</v>
      </c>
      <c r="S43" s="316">
        <v>0</v>
      </c>
      <c r="T43" s="316">
        <v>0</v>
      </c>
      <c r="U43" s="316">
        <v>0</v>
      </c>
      <c r="V43" s="316">
        <v>0</v>
      </c>
      <c r="W43" s="316">
        <v>0</v>
      </c>
      <c r="X43" s="316">
        <v>0</v>
      </c>
      <c r="Y43" s="316">
        <v>0</v>
      </c>
      <c r="Z43" s="316">
        <v>0</v>
      </c>
      <c r="AA43" s="316">
        <v>0</v>
      </c>
      <c r="AB43" s="316">
        <v>0</v>
      </c>
      <c r="AC43" s="316">
        <v>0</v>
      </c>
      <c r="AD43" s="316">
        <v>0</v>
      </c>
      <c r="AE43" s="316">
        <v>0</v>
      </c>
      <c r="AF43" s="316">
        <v>0</v>
      </c>
      <c r="AG43" s="316">
        <v>0</v>
      </c>
      <c r="AH43" s="316">
        <v>0</v>
      </c>
      <c r="AI43" s="316">
        <v>0</v>
      </c>
      <c r="AJ43" s="316">
        <v>0</v>
      </c>
      <c r="AK43" s="316">
        <v>0</v>
      </c>
      <c r="AL43" s="316">
        <v>0</v>
      </c>
      <c r="AM43" s="316">
        <v>0</v>
      </c>
      <c r="AN43" s="316">
        <v>0</v>
      </c>
      <c r="AO43" s="316">
        <v>0</v>
      </c>
      <c r="AP43" s="316">
        <v>0</v>
      </c>
      <c r="AQ43" s="316">
        <v>0</v>
      </c>
      <c r="AR43" s="316">
        <v>0</v>
      </c>
      <c r="AS43" s="316">
        <v>0</v>
      </c>
      <c r="AT43" s="316">
        <v>0</v>
      </c>
      <c r="AU43" s="316">
        <v>0</v>
      </c>
      <c r="AV43" s="316">
        <v>0</v>
      </c>
    </row>
    <row r="44" spans="1:48">
      <c r="A44" s="23" t="s">
        <v>357</v>
      </c>
      <c r="B44" s="316">
        <v>1116555</v>
      </c>
      <c r="C44" s="316">
        <v>0</v>
      </c>
      <c r="D44" s="316">
        <v>0</v>
      </c>
      <c r="E44" s="316">
        <v>0</v>
      </c>
      <c r="F44" s="316">
        <v>0</v>
      </c>
      <c r="G44" s="316">
        <v>0</v>
      </c>
      <c r="H44" s="316">
        <v>0</v>
      </c>
      <c r="I44" s="316">
        <v>0</v>
      </c>
      <c r="J44" s="316">
        <v>0</v>
      </c>
      <c r="K44" s="316">
        <v>0</v>
      </c>
      <c r="L44" s="316">
        <v>0</v>
      </c>
      <c r="M44" s="316">
        <v>0</v>
      </c>
      <c r="N44" s="316">
        <v>0</v>
      </c>
      <c r="O44" s="316">
        <v>0</v>
      </c>
      <c r="P44" s="316">
        <v>0</v>
      </c>
      <c r="Q44" s="316">
        <v>0</v>
      </c>
      <c r="R44" s="316">
        <v>0</v>
      </c>
      <c r="S44" s="316">
        <v>0</v>
      </c>
      <c r="T44" s="316">
        <v>0</v>
      </c>
      <c r="U44" s="316">
        <v>0</v>
      </c>
      <c r="V44" s="316">
        <v>0</v>
      </c>
      <c r="W44" s="316">
        <v>0</v>
      </c>
      <c r="X44" s="316">
        <v>0</v>
      </c>
      <c r="Y44" s="316">
        <v>0</v>
      </c>
      <c r="Z44" s="316">
        <v>0</v>
      </c>
      <c r="AA44" s="316">
        <v>0</v>
      </c>
      <c r="AB44" s="316">
        <v>0</v>
      </c>
      <c r="AC44" s="316">
        <v>0</v>
      </c>
      <c r="AD44" s="316">
        <v>1116555</v>
      </c>
      <c r="AE44" s="316">
        <v>0</v>
      </c>
      <c r="AF44" s="316">
        <v>0</v>
      </c>
      <c r="AG44" s="316">
        <v>0</v>
      </c>
      <c r="AH44" s="316">
        <v>0</v>
      </c>
      <c r="AI44" s="316">
        <v>0</v>
      </c>
      <c r="AJ44" s="316">
        <v>0</v>
      </c>
      <c r="AK44" s="316">
        <v>0</v>
      </c>
      <c r="AL44" s="316">
        <v>0</v>
      </c>
      <c r="AM44" s="316">
        <v>0</v>
      </c>
      <c r="AN44" s="316">
        <v>0</v>
      </c>
      <c r="AO44" s="316">
        <v>0</v>
      </c>
      <c r="AP44" s="316">
        <v>0</v>
      </c>
      <c r="AQ44" s="316">
        <v>0</v>
      </c>
      <c r="AR44" s="316">
        <v>0</v>
      </c>
      <c r="AS44" s="316">
        <v>0</v>
      </c>
      <c r="AT44" s="316">
        <v>0</v>
      </c>
      <c r="AU44" s="316">
        <v>0</v>
      </c>
      <c r="AV44" s="316">
        <v>0</v>
      </c>
    </row>
    <row r="45" spans="1:48">
      <c r="A45" s="23" t="s">
        <v>365</v>
      </c>
      <c r="B45" s="316">
        <v>-328420308</v>
      </c>
      <c r="C45" s="316">
        <v>0</v>
      </c>
      <c r="D45" s="316">
        <v>0</v>
      </c>
      <c r="E45" s="316">
        <v>0</v>
      </c>
      <c r="F45" s="316">
        <v>0</v>
      </c>
      <c r="G45" s="316">
        <v>0</v>
      </c>
      <c r="H45" s="316">
        <v>0</v>
      </c>
      <c r="I45" s="316">
        <v>0</v>
      </c>
      <c r="J45" s="316">
        <v>0</v>
      </c>
      <c r="K45" s="316">
        <v>0</v>
      </c>
      <c r="L45" s="316">
        <v>0</v>
      </c>
      <c r="M45" s="316">
        <v>0</v>
      </c>
      <c r="N45" s="316">
        <v>0</v>
      </c>
      <c r="O45" s="316">
        <v>0</v>
      </c>
      <c r="P45" s="316">
        <v>0</v>
      </c>
      <c r="Q45" s="316">
        <v>0</v>
      </c>
      <c r="R45" s="316">
        <v>0</v>
      </c>
      <c r="S45" s="316">
        <v>0</v>
      </c>
      <c r="T45" s="316">
        <v>0</v>
      </c>
      <c r="U45" s="316">
        <v>0</v>
      </c>
      <c r="V45" s="316">
        <v>0</v>
      </c>
      <c r="W45" s="316">
        <v>0</v>
      </c>
      <c r="X45" s="316">
        <v>0</v>
      </c>
      <c r="Y45" s="316">
        <v>0</v>
      </c>
      <c r="Z45" s="316">
        <v>0</v>
      </c>
      <c r="AA45" s="316">
        <v>0</v>
      </c>
      <c r="AB45" s="316">
        <v>0</v>
      </c>
      <c r="AC45" s="316">
        <v>0</v>
      </c>
      <c r="AD45" s="316">
        <v>0</v>
      </c>
      <c r="AE45" s="316">
        <v>0</v>
      </c>
      <c r="AF45" s="316">
        <v>0</v>
      </c>
      <c r="AG45" s="316">
        <v>0</v>
      </c>
      <c r="AH45" s="316">
        <v>0</v>
      </c>
      <c r="AI45" s="316">
        <v>0</v>
      </c>
      <c r="AJ45" s="316">
        <v>0</v>
      </c>
      <c r="AK45" s="316">
        <v>0</v>
      </c>
      <c r="AL45" s="316">
        <v>0</v>
      </c>
      <c r="AM45" s="316">
        <v>0</v>
      </c>
      <c r="AN45" s="316">
        <v>0</v>
      </c>
      <c r="AO45" s="316">
        <v>0</v>
      </c>
      <c r="AP45" s="316">
        <v>0</v>
      </c>
      <c r="AQ45" s="316">
        <v>0</v>
      </c>
      <c r="AR45" s="316">
        <v>0</v>
      </c>
      <c r="AS45" s="316">
        <v>-237378915</v>
      </c>
      <c r="AT45" s="316">
        <v>-91041393</v>
      </c>
      <c r="AU45" s="316">
        <v>0</v>
      </c>
      <c r="AV45" s="316">
        <v>0</v>
      </c>
    </row>
    <row r="46" spans="1:48">
      <c r="A46" s="23" t="s">
        <v>370</v>
      </c>
      <c r="B46" s="316">
        <v>323262</v>
      </c>
      <c r="C46" s="316">
        <v>323262</v>
      </c>
      <c r="D46" s="316">
        <v>0</v>
      </c>
      <c r="E46" s="316">
        <v>0</v>
      </c>
      <c r="F46" s="316">
        <v>0</v>
      </c>
      <c r="G46" s="316">
        <v>0</v>
      </c>
      <c r="H46" s="316">
        <v>0</v>
      </c>
      <c r="I46" s="316">
        <v>0</v>
      </c>
      <c r="J46" s="316">
        <v>0</v>
      </c>
      <c r="K46" s="316">
        <v>0</v>
      </c>
      <c r="L46" s="316">
        <v>0</v>
      </c>
      <c r="M46" s="316">
        <v>0</v>
      </c>
      <c r="N46" s="316">
        <v>0</v>
      </c>
      <c r="O46" s="316">
        <v>0</v>
      </c>
      <c r="P46" s="316">
        <v>0</v>
      </c>
      <c r="Q46" s="316">
        <v>0</v>
      </c>
      <c r="R46" s="316">
        <v>0</v>
      </c>
      <c r="S46" s="316">
        <v>0</v>
      </c>
      <c r="T46" s="316">
        <v>0</v>
      </c>
      <c r="U46" s="316">
        <v>0</v>
      </c>
      <c r="V46" s="316">
        <v>0</v>
      </c>
      <c r="W46" s="316">
        <v>0</v>
      </c>
      <c r="X46" s="316">
        <v>0</v>
      </c>
      <c r="Y46" s="316">
        <v>0</v>
      </c>
      <c r="Z46" s="316">
        <v>0</v>
      </c>
      <c r="AA46" s="316">
        <v>0</v>
      </c>
      <c r="AB46" s="316">
        <v>0</v>
      </c>
      <c r="AC46" s="316">
        <v>0</v>
      </c>
      <c r="AD46" s="316">
        <v>0</v>
      </c>
      <c r="AE46" s="316">
        <v>0</v>
      </c>
      <c r="AF46" s="316">
        <v>0</v>
      </c>
      <c r="AG46" s="316">
        <v>0</v>
      </c>
      <c r="AH46" s="316">
        <v>0</v>
      </c>
      <c r="AI46" s="316">
        <v>0</v>
      </c>
      <c r="AJ46" s="316">
        <v>0</v>
      </c>
      <c r="AK46" s="316">
        <v>0</v>
      </c>
      <c r="AL46" s="316">
        <v>0</v>
      </c>
      <c r="AM46" s="316">
        <v>0</v>
      </c>
      <c r="AN46" s="316">
        <v>0</v>
      </c>
      <c r="AO46" s="316">
        <v>0</v>
      </c>
      <c r="AP46" s="316">
        <v>0</v>
      </c>
      <c r="AQ46" s="316">
        <v>0</v>
      </c>
      <c r="AR46" s="316">
        <v>0</v>
      </c>
      <c r="AS46" s="316">
        <v>0</v>
      </c>
      <c r="AT46" s="316">
        <v>0</v>
      </c>
      <c r="AU46" s="316">
        <v>0</v>
      </c>
      <c r="AV46" s="316">
        <v>0</v>
      </c>
    </row>
    <row r="47" spans="1:48">
      <c r="A47" s="23" t="s">
        <v>372</v>
      </c>
      <c r="B47" s="316">
        <v>-19092770</v>
      </c>
      <c r="C47" s="316">
        <v>-19092770</v>
      </c>
      <c r="D47" s="316">
        <v>0</v>
      </c>
      <c r="E47" s="316">
        <v>0</v>
      </c>
      <c r="F47" s="316">
        <v>0</v>
      </c>
      <c r="G47" s="316">
        <v>0</v>
      </c>
      <c r="H47" s="316">
        <v>0</v>
      </c>
      <c r="I47" s="316">
        <v>0</v>
      </c>
      <c r="J47" s="316">
        <v>0</v>
      </c>
      <c r="K47" s="316">
        <v>0</v>
      </c>
      <c r="L47" s="316">
        <v>0</v>
      </c>
      <c r="M47" s="316">
        <v>0</v>
      </c>
      <c r="N47" s="316">
        <v>0</v>
      </c>
      <c r="O47" s="316">
        <v>0</v>
      </c>
      <c r="P47" s="316">
        <v>0</v>
      </c>
      <c r="Q47" s="316">
        <v>0</v>
      </c>
      <c r="R47" s="316">
        <v>0</v>
      </c>
      <c r="S47" s="316">
        <v>0</v>
      </c>
      <c r="T47" s="316">
        <v>0</v>
      </c>
      <c r="U47" s="316">
        <v>0</v>
      </c>
      <c r="V47" s="316">
        <v>0</v>
      </c>
      <c r="W47" s="316">
        <v>0</v>
      </c>
      <c r="X47" s="316">
        <v>0</v>
      </c>
      <c r="Y47" s="316">
        <v>0</v>
      </c>
      <c r="Z47" s="316">
        <v>0</v>
      </c>
      <c r="AA47" s="316">
        <v>0</v>
      </c>
      <c r="AB47" s="316">
        <v>0</v>
      </c>
      <c r="AC47" s="316">
        <v>0</v>
      </c>
      <c r="AD47" s="316">
        <v>0</v>
      </c>
      <c r="AE47" s="316">
        <v>0</v>
      </c>
      <c r="AF47" s="316">
        <v>0</v>
      </c>
      <c r="AG47" s="316">
        <v>0</v>
      </c>
      <c r="AH47" s="316">
        <v>0</v>
      </c>
      <c r="AI47" s="316">
        <v>0</v>
      </c>
      <c r="AJ47" s="316">
        <v>0</v>
      </c>
      <c r="AK47" s="316">
        <v>0</v>
      </c>
      <c r="AL47" s="316">
        <v>0</v>
      </c>
      <c r="AM47" s="316">
        <v>0</v>
      </c>
      <c r="AN47" s="316">
        <v>0</v>
      </c>
      <c r="AO47" s="316">
        <v>0</v>
      </c>
      <c r="AP47" s="316">
        <v>0</v>
      </c>
      <c r="AQ47" s="316">
        <v>0</v>
      </c>
      <c r="AR47" s="316">
        <v>0</v>
      </c>
      <c r="AS47" s="316">
        <v>0</v>
      </c>
      <c r="AT47" s="316">
        <v>0</v>
      </c>
      <c r="AU47" s="316">
        <v>0</v>
      </c>
      <c r="AV47" s="316">
        <v>0</v>
      </c>
    </row>
    <row r="48" spans="1:48">
      <c r="A48" s="23" t="s">
        <v>373</v>
      </c>
      <c r="B48" s="316">
        <v>-49013649</v>
      </c>
      <c r="C48" s="316">
        <v>-49913904</v>
      </c>
      <c r="D48" s="316">
        <v>0</v>
      </c>
      <c r="E48" s="316">
        <v>0</v>
      </c>
      <c r="F48" s="316">
        <v>0</v>
      </c>
      <c r="G48" s="316">
        <v>0</v>
      </c>
      <c r="H48" s="316">
        <v>0</v>
      </c>
      <c r="I48" s="316">
        <v>0</v>
      </c>
      <c r="J48" s="316">
        <v>0</v>
      </c>
      <c r="K48" s="316">
        <v>0</v>
      </c>
      <c r="L48" s="316">
        <v>0</v>
      </c>
      <c r="M48" s="316">
        <v>0</v>
      </c>
      <c r="N48" s="316">
        <v>0</v>
      </c>
      <c r="O48" s="316">
        <v>0</v>
      </c>
      <c r="P48" s="316">
        <v>0</v>
      </c>
      <c r="Q48" s="316">
        <v>0</v>
      </c>
      <c r="R48" s="316">
        <v>0</v>
      </c>
      <c r="S48" s="316">
        <v>0</v>
      </c>
      <c r="T48" s="316">
        <v>0</v>
      </c>
      <c r="U48" s="316">
        <v>0</v>
      </c>
      <c r="V48" s="316">
        <v>0</v>
      </c>
      <c r="W48" s="316">
        <v>0</v>
      </c>
      <c r="X48" s="316">
        <v>0</v>
      </c>
      <c r="Y48" s="316">
        <v>0</v>
      </c>
      <c r="Z48" s="316">
        <v>0</v>
      </c>
      <c r="AA48" s="316">
        <v>0</v>
      </c>
      <c r="AB48" s="316">
        <v>0</v>
      </c>
      <c r="AC48" s="316">
        <v>0</v>
      </c>
      <c r="AD48" s="316">
        <v>0</v>
      </c>
      <c r="AE48" s="316">
        <v>0</v>
      </c>
      <c r="AF48" s="316">
        <v>0</v>
      </c>
      <c r="AG48" s="316">
        <v>0</v>
      </c>
      <c r="AH48" s="316">
        <v>0</v>
      </c>
      <c r="AI48" s="316">
        <v>0</v>
      </c>
      <c r="AJ48" s="316">
        <v>0</v>
      </c>
      <c r="AK48" s="316">
        <v>0</v>
      </c>
      <c r="AL48" s="316">
        <v>0</v>
      </c>
      <c r="AM48" s="316">
        <v>0</v>
      </c>
      <c r="AN48" s="316">
        <v>0</v>
      </c>
      <c r="AO48" s="316">
        <v>0</v>
      </c>
      <c r="AP48" s="316">
        <v>0</v>
      </c>
      <c r="AQ48" s="316">
        <v>900255</v>
      </c>
      <c r="AR48" s="316">
        <v>0</v>
      </c>
      <c r="AS48" s="316">
        <v>0</v>
      </c>
      <c r="AT48" s="316">
        <v>0</v>
      </c>
      <c r="AU48" s="316">
        <v>0</v>
      </c>
      <c r="AV48" s="316">
        <v>0</v>
      </c>
    </row>
    <row r="49" spans="1:48">
      <c r="A49" s="23" t="s">
        <v>374</v>
      </c>
      <c r="B49" s="316">
        <v>177353783</v>
      </c>
      <c r="C49" s="316">
        <v>22730703</v>
      </c>
      <c r="D49" s="316">
        <v>0</v>
      </c>
      <c r="E49" s="316">
        <v>0</v>
      </c>
      <c r="F49" s="316">
        <v>33639700</v>
      </c>
      <c r="G49" s="316">
        <v>0</v>
      </c>
      <c r="H49" s="316">
        <v>0</v>
      </c>
      <c r="I49" s="316">
        <v>0</v>
      </c>
      <c r="J49" s="316">
        <v>0</v>
      </c>
      <c r="K49" s="316">
        <v>0</v>
      </c>
      <c r="L49" s="316">
        <v>0</v>
      </c>
      <c r="M49" s="316">
        <v>0</v>
      </c>
      <c r="N49" s="316">
        <v>0</v>
      </c>
      <c r="O49" s="316">
        <v>0</v>
      </c>
      <c r="P49" s="316">
        <v>0</v>
      </c>
      <c r="Q49" s="316">
        <v>0</v>
      </c>
      <c r="R49" s="316">
        <v>30720977</v>
      </c>
      <c r="S49" s="316">
        <v>0</v>
      </c>
      <c r="T49" s="316">
        <v>0</v>
      </c>
      <c r="U49" s="316">
        <v>0</v>
      </c>
      <c r="V49" s="316">
        <v>0</v>
      </c>
      <c r="W49" s="316">
        <v>0</v>
      </c>
      <c r="X49" s="316">
        <v>0</v>
      </c>
      <c r="Y49" s="316">
        <v>0</v>
      </c>
      <c r="Z49" s="316">
        <v>0</v>
      </c>
      <c r="AA49" s="316">
        <v>0</v>
      </c>
      <c r="AB49" s="316">
        <v>0</v>
      </c>
      <c r="AC49" s="316">
        <v>0</v>
      </c>
      <c r="AD49" s="316">
        <v>7521069</v>
      </c>
      <c r="AE49" s="316">
        <v>0</v>
      </c>
      <c r="AF49" s="316">
        <v>0</v>
      </c>
      <c r="AG49" s="316">
        <v>0</v>
      </c>
      <c r="AH49" s="316">
        <v>0</v>
      </c>
      <c r="AI49" s="316">
        <v>0</v>
      </c>
      <c r="AJ49" s="316">
        <v>0</v>
      </c>
      <c r="AK49" s="316">
        <v>0</v>
      </c>
      <c r="AL49" s="316">
        <v>0</v>
      </c>
      <c r="AM49" s="316">
        <v>0</v>
      </c>
      <c r="AN49" s="316">
        <v>0</v>
      </c>
      <c r="AO49" s="316">
        <v>3373097</v>
      </c>
      <c r="AP49" s="316">
        <v>0</v>
      </c>
      <c r="AQ49" s="316">
        <v>16946979</v>
      </c>
      <c r="AR49" s="316">
        <v>0</v>
      </c>
      <c r="AS49" s="316">
        <v>66897224</v>
      </c>
      <c r="AT49" s="316">
        <v>-4475966</v>
      </c>
      <c r="AU49" s="316">
        <v>0</v>
      </c>
      <c r="AV49" s="316">
        <v>0</v>
      </c>
    </row>
    <row r="50" spans="1:48">
      <c r="A50" s="23" t="s">
        <v>375</v>
      </c>
      <c r="B50" s="316">
        <v>-846501</v>
      </c>
      <c r="C50" s="316">
        <v>0</v>
      </c>
      <c r="D50" s="316">
        <v>0</v>
      </c>
      <c r="E50" s="316">
        <v>-40568</v>
      </c>
      <c r="F50" s="316">
        <v>-805933</v>
      </c>
      <c r="G50" s="316">
        <v>0</v>
      </c>
      <c r="H50" s="316">
        <v>0</v>
      </c>
      <c r="I50" s="316">
        <v>0</v>
      </c>
      <c r="J50" s="316">
        <v>0</v>
      </c>
      <c r="K50" s="316">
        <v>0</v>
      </c>
      <c r="L50" s="316">
        <v>0</v>
      </c>
      <c r="M50" s="316">
        <v>0</v>
      </c>
      <c r="N50" s="316">
        <v>0</v>
      </c>
      <c r="O50" s="316">
        <v>0</v>
      </c>
      <c r="P50" s="316">
        <v>0</v>
      </c>
      <c r="Q50" s="316">
        <v>0</v>
      </c>
      <c r="R50" s="316">
        <v>0</v>
      </c>
      <c r="S50" s="316">
        <v>0</v>
      </c>
      <c r="T50" s="316">
        <v>0</v>
      </c>
      <c r="U50" s="316">
        <v>0</v>
      </c>
      <c r="V50" s="316">
        <v>0</v>
      </c>
      <c r="W50" s="316">
        <v>0</v>
      </c>
      <c r="X50" s="316">
        <v>0</v>
      </c>
      <c r="Y50" s="316">
        <v>0</v>
      </c>
      <c r="Z50" s="316">
        <v>0</v>
      </c>
      <c r="AA50" s="316">
        <v>0</v>
      </c>
      <c r="AB50" s="316">
        <v>0</v>
      </c>
      <c r="AC50" s="316">
        <v>0</v>
      </c>
      <c r="AD50" s="316">
        <v>0</v>
      </c>
      <c r="AE50" s="316">
        <v>0</v>
      </c>
      <c r="AF50" s="316">
        <v>0</v>
      </c>
      <c r="AG50" s="316">
        <v>0</v>
      </c>
      <c r="AH50" s="316">
        <v>0</v>
      </c>
      <c r="AI50" s="316">
        <v>0</v>
      </c>
      <c r="AJ50" s="316">
        <v>0</v>
      </c>
      <c r="AK50" s="316">
        <v>0</v>
      </c>
      <c r="AL50" s="316">
        <v>0</v>
      </c>
      <c r="AM50" s="316">
        <v>0</v>
      </c>
      <c r="AN50" s="316">
        <v>0</v>
      </c>
      <c r="AO50" s="316">
        <v>0</v>
      </c>
      <c r="AP50" s="316">
        <v>0</v>
      </c>
      <c r="AQ50" s="316">
        <v>0</v>
      </c>
      <c r="AR50" s="316">
        <v>0</v>
      </c>
      <c r="AS50" s="316">
        <v>0</v>
      </c>
      <c r="AT50" s="316">
        <v>0</v>
      </c>
      <c r="AU50" s="316">
        <v>0</v>
      </c>
      <c r="AV50" s="316">
        <v>0</v>
      </c>
    </row>
    <row r="51" spans="1:48">
      <c r="A51" s="23" t="s">
        <v>376</v>
      </c>
      <c r="B51" s="316">
        <v>-95</v>
      </c>
      <c r="C51" s="316">
        <v>0</v>
      </c>
      <c r="D51" s="316">
        <v>0</v>
      </c>
      <c r="E51" s="316">
        <v>0</v>
      </c>
      <c r="F51" s="316">
        <v>0</v>
      </c>
      <c r="G51" s="316">
        <v>0</v>
      </c>
      <c r="H51" s="316">
        <v>0</v>
      </c>
      <c r="I51" s="316">
        <v>0</v>
      </c>
      <c r="J51" s="316">
        <v>-94</v>
      </c>
      <c r="K51" s="316">
        <v>0</v>
      </c>
      <c r="L51" s="316">
        <v>0</v>
      </c>
      <c r="M51" s="316">
        <v>-1</v>
      </c>
      <c r="N51" s="316">
        <v>0</v>
      </c>
      <c r="O51" s="316">
        <v>0</v>
      </c>
      <c r="P51" s="316">
        <v>0</v>
      </c>
      <c r="Q51" s="316">
        <v>0</v>
      </c>
      <c r="R51" s="316">
        <v>0</v>
      </c>
      <c r="S51" s="316">
        <v>0</v>
      </c>
      <c r="T51" s="316">
        <v>0</v>
      </c>
      <c r="U51" s="316">
        <v>0</v>
      </c>
      <c r="V51" s="316">
        <v>0</v>
      </c>
      <c r="W51" s="316">
        <v>0</v>
      </c>
      <c r="X51" s="316">
        <v>0</v>
      </c>
      <c r="Y51" s="316">
        <v>0</v>
      </c>
      <c r="Z51" s="316">
        <v>0</v>
      </c>
      <c r="AA51" s="316">
        <v>0</v>
      </c>
      <c r="AB51" s="316">
        <v>0</v>
      </c>
      <c r="AC51" s="316">
        <v>0</v>
      </c>
      <c r="AD51" s="316">
        <v>0</v>
      </c>
      <c r="AE51" s="316">
        <v>0</v>
      </c>
      <c r="AF51" s="316">
        <v>0</v>
      </c>
      <c r="AG51" s="316">
        <v>0</v>
      </c>
      <c r="AH51" s="316">
        <v>0</v>
      </c>
      <c r="AI51" s="316">
        <v>0</v>
      </c>
      <c r="AJ51" s="316">
        <v>0</v>
      </c>
      <c r="AK51" s="316">
        <v>0</v>
      </c>
      <c r="AL51" s="316">
        <v>0</v>
      </c>
      <c r="AM51" s="316">
        <v>0</v>
      </c>
      <c r="AN51" s="316">
        <v>0</v>
      </c>
      <c r="AO51" s="316">
        <v>0</v>
      </c>
      <c r="AP51" s="316">
        <v>0</v>
      </c>
      <c r="AQ51" s="316">
        <v>0</v>
      </c>
      <c r="AR51" s="316">
        <v>0</v>
      </c>
      <c r="AS51" s="316">
        <v>0</v>
      </c>
      <c r="AT51" s="316">
        <v>0</v>
      </c>
      <c r="AU51" s="316">
        <v>0</v>
      </c>
      <c r="AV51" s="316">
        <v>0</v>
      </c>
    </row>
    <row r="52" spans="1:48">
      <c r="A52" s="23" t="s">
        <v>377</v>
      </c>
      <c r="B52" s="316">
        <v>22700</v>
      </c>
      <c r="C52" s="316">
        <v>0</v>
      </c>
      <c r="D52" s="316">
        <v>0</v>
      </c>
      <c r="E52" s="316">
        <v>0</v>
      </c>
      <c r="F52" s="316">
        <v>0</v>
      </c>
      <c r="G52" s="316">
        <v>0</v>
      </c>
      <c r="H52" s="316">
        <v>0</v>
      </c>
      <c r="I52" s="316">
        <v>0</v>
      </c>
      <c r="J52" s="316">
        <v>0</v>
      </c>
      <c r="K52" s="316">
        <v>0</v>
      </c>
      <c r="L52" s="316">
        <v>0</v>
      </c>
      <c r="M52" s="316">
        <v>0</v>
      </c>
      <c r="N52" s="316">
        <v>0</v>
      </c>
      <c r="O52" s="316">
        <v>0</v>
      </c>
      <c r="P52" s="316">
        <v>0</v>
      </c>
      <c r="Q52" s="316">
        <v>0</v>
      </c>
      <c r="R52" s="316">
        <v>0</v>
      </c>
      <c r="S52" s="316">
        <v>0</v>
      </c>
      <c r="T52" s="316">
        <v>0</v>
      </c>
      <c r="U52" s="316">
        <v>0</v>
      </c>
      <c r="V52" s="316">
        <v>0</v>
      </c>
      <c r="W52" s="316">
        <v>0</v>
      </c>
      <c r="X52" s="316">
        <v>0</v>
      </c>
      <c r="Y52" s="316">
        <v>0</v>
      </c>
      <c r="Z52" s="316">
        <v>0</v>
      </c>
      <c r="AA52" s="316">
        <v>0</v>
      </c>
      <c r="AB52" s="316">
        <v>0</v>
      </c>
      <c r="AC52" s="316">
        <v>0</v>
      </c>
      <c r="AD52" s="316">
        <v>0</v>
      </c>
      <c r="AE52" s="316">
        <v>0</v>
      </c>
      <c r="AF52" s="316">
        <v>0</v>
      </c>
      <c r="AG52" s="316">
        <v>0</v>
      </c>
      <c r="AH52" s="316">
        <v>0</v>
      </c>
      <c r="AI52" s="316">
        <v>0</v>
      </c>
      <c r="AJ52" s="316">
        <v>0</v>
      </c>
      <c r="AK52" s="316">
        <v>0</v>
      </c>
      <c r="AL52" s="316">
        <v>0</v>
      </c>
      <c r="AM52" s="316">
        <v>0</v>
      </c>
      <c r="AN52" s="316">
        <v>0</v>
      </c>
      <c r="AO52" s="316">
        <v>0</v>
      </c>
      <c r="AP52" s="316">
        <v>22700</v>
      </c>
      <c r="AQ52" s="316">
        <v>0</v>
      </c>
      <c r="AR52" s="316">
        <v>0</v>
      </c>
      <c r="AS52" s="316">
        <v>0</v>
      </c>
      <c r="AT52" s="316">
        <v>0</v>
      </c>
      <c r="AU52" s="316">
        <v>0</v>
      </c>
      <c r="AV52" s="316">
        <v>0</v>
      </c>
    </row>
    <row r="53" spans="1:48">
      <c r="A53" s="23" t="s">
        <v>378</v>
      </c>
      <c r="B53" s="316">
        <v>4036</v>
      </c>
      <c r="C53" s="316">
        <v>0</v>
      </c>
      <c r="D53" s="316">
        <v>0</v>
      </c>
      <c r="E53" s="316">
        <v>0</v>
      </c>
      <c r="F53" s="316">
        <v>0</v>
      </c>
      <c r="G53" s="316">
        <v>0</v>
      </c>
      <c r="H53" s="316">
        <v>0</v>
      </c>
      <c r="I53" s="316">
        <v>0</v>
      </c>
      <c r="J53" s="316">
        <v>0</v>
      </c>
      <c r="K53" s="316">
        <v>0</v>
      </c>
      <c r="L53" s="316">
        <v>0</v>
      </c>
      <c r="M53" s="316">
        <v>0</v>
      </c>
      <c r="N53" s="316">
        <v>0</v>
      </c>
      <c r="O53" s="316">
        <v>0</v>
      </c>
      <c r="P53" s="316">
        <v>0</v>
      </c>
      <c r="Q53" s="316">
        <v>0</v>
      </c>
      <c r="R53" s="316">
        <v>0</v>
      </c>
      <c r="S53" s="316">
        <v>0</v>
      </c>
      <c r="T53" s="316">
        <v>0</v>
      </c>
      <c r="U53" s="316">
        <v>0</v>
      </c>
      <c r="V53" s="316">
        <v>0</v>
      </c>
      <c r="W53" s="316">
        <v>0</v>
      </c>
      <c r="X53" s="316">
        <v>0</v>
      </c>
      <c r="Y53" s="316">
        <v>0</v>
      </c>
      <c r="Z53" s="316">
        <v>0</v>
      </c>
      <c r="AA53" s="316">
        <v>0</v>
      </c>
      <c r="AB53" s="316">
        <v>0</v>
      </c>
      <c r="AC53" s="316">
        <v>0</v>
      </c>
      <c r="AD53" s="316">
        <v>0</v>
      </c>
      <c r="AE53" s="316">
        <v>0</v>
      </c>
      <c r="AF53" s="316">
        <v>0</v>
      </c>
      <c r="AG53" s="316">
        <v>0</v>
      </c>
      <c r="AH53" s="316">
        <v>0</v>
      </c>
      <c r="AI53" s="316">
        <v>0</v>
      </c>
      <c r="AJ53" s="316">
        <v>0</v>
      </c>
      <c r="AK53" s="316">
        <v>0</v>
      </c>
      <c r="AL53" s="316">
        <v>0</v>
      </c>
      <c r="AM53" s="316">
        <v>0</v>
      </c>
      <c r="AN53" s="316">
        <v>2928</v>
      </c>
      <c r="AO53" s="316">
        <v>0</v>
      </c>
      <c r="AP53" s="316">
        <v>1108</v>
      </c>
      <c r="AQ53" s="316">
        <v>0</v>
      </c>
      <c r="AR53" s="316">
        <v>0</v>
      </c>
      <c r="AS53" s="316">
        <v>0</v>
      </c>
      <c r="AT53" s="316">
        <v>0</v>
      </c>
      <c r="AU53" s="316">
        <v>0</v>
      </c>
      <c r="AV53" s="316">
        <v>0</v>
      </c>
    </row>
    <row r="54" spans="1:48">
      <c r="A54" s="23" t="s">
        <v>379</v>
      </c>
      <c r="B54" s="316">
        <v>-1124931</v>
      </c>
      <c r="C54" s="316">
        <v>0</v>
      </c>
      <c r="D54" s="316">
        <v>0</v>
      </c>
      <c r="E54" s="316">
        <v>0</v>
      </c>
      <c r="F54" s="316">
        <v>0</v>
      </c>
      <c r="G54" s="316">
        <v>0</v>
      </c>
      <c r="H54" s="316">
        <v>0</v>
      </c>
      <c r="I54" s="316">
        <v>0</v>
      </c>
      <c r="J54" s="316">
        <v>0</v>
      </c>
      <c r="K54" s="316">
        <v>0</v>
      </c>
      <c r="L54" s="316">
        <v>0</v>
      </c>
      <c r="M54" s="316">
        <v>0</v>
      </c>
      <c r="N54" s="316">
        <v>0</v>
      </c>
      <c r="O54" s="316">
        <v>0</v>
      </c>
      <c r="P54" s="316">
        <v>0</v>
      </c>
      <c r="Q54" s="316">
        <v>0</v>
      </c>
      <c r="R54" s="316">
        <v>0</v>
      </c>
      <c r="S54" s="316">
        <v>0</v>
      </c>
      <c r="T54" s="316">
        <v>0</v>
      </c>
      <c r="U54" s="316">
        <v>0</v>
      </c>
      <c r="V54" s="316">
        <v>0</v>
      </c>
      <c r="W54" s="316">
        <v>0</v>
      </c>
      <c r="X54" s="316">
        <v>0</v>
      </c>
      <c r="Y54" s="316">
        <v>0</v>
      </c>
      <c r="Z54" s="316">
        <v>0</v>
      </c>
      <c r="AA54" s="316">
        <v>0</v>
      </c>
      <c r="AB54" s="316">
        <v>0</v>
      </c>
      <c r="AC54" s="316">
        <v>0</v>
      </c>
      <c r="AD54" s="316">
        <v>-1124931</v>
      </c>
      <c r="AE54" s="316">
        <v>0</v>
      </c>
      <c r="AF54" s="316">
        <v>0</v>
      </c>
      <c r="AG54" s="316">
        <v>0</v>
      </c>
      <c r="AH54" s="316">
        <v>0</v>
      </c>
      <c r="AI54" s="316">
        <v>0</v>
      </c>
      <c r="AJ54" s="316">
        <v>0</v>
      </c>
      <c r="AK54" s="316">
        <v>0</v>
      </c>
      <c r="AL54" s="316">
        <v>0</v>
      </c>
      <c r="AM54" s="316">
        <v>0</v>
      </c>
      <c r="AN54" s="316">
        <v>0</v>
      </c>
      <c r="AO54" s="316">
        <v>0</v>
      </c>
      <c r="AP54" s="316">
        <v>0</v>
      </c>
      <c r="AQ54" s="316">
        <v>0</v>
      </c>
      <c r="AR54" s="316">
        <v>0</v>
      </c>
      <c r="AS54" s="316">
        <v>0</v>
      </c>
      <c r="AT54" s="316">
        <v>0</v>
      </c>
      <c r="AU54" s="316">
        <v>0</v>
      </c>
      <c r="AV54" s="316">
        <v>0</v>
      </c>
    </row>
    <row r="55" spans="1:48">
      <c r="A55" s="23" t="s">
        <v>380</v>
      </c>
      <c r="B55" s="316">
        <v>799368</v>
      </c>
      <c r="C55" s="316">
        <v>0</v>
      </c>
      <c r="D55" s="316">
        <v>0</v>
      </c>
      <c r="E55" s="316">
        <v>0</v>
      </c>
      <c r="F55" s="316">
        <v>0</v>
      </c>
      <c r="G55" s="316">
        <v>0</v>
      </c>
      <c r="H55" s="316">
        <v>0</v>
      </c>
      <c r="I55" s="316">
        <v>0</v>
      </c>
      <c r="J55" s="316">
        <v>0</v>
      </c>
      <c r="K55" s="316">
        <v>0</v>
      </c>
      <c r="L55" s="316">
        <v>0</v>
      </c>
      <c r="M55" s="316">
        <v>0</v>
      </c>
      <c r="N55" s="316">
        <v>0</v>
      </c>
      <c r="O55" s="316">
        <v>0</v>
      </c>
      <c r="P55" s="316">
        <v>0</v>
      </c>
      <c r="Q55" s="316">
        <v>0</v>
      </c>
      <c r="R55" s="316">
        <v>0</v>
      </c>
      <c r="S55" s="316">
        <v>0</v>
      </c>
      <c r="T55" s="316">
        <v>0</v>
      </c>
      <c r="U55" s="316">
        <v>0</v>
      </c>
      <c r="V55" s="316">
        <v>0</v>
      </c>
      <c r="W55" s="316">
        <v>0</v>
      </c>
      <c r="X55" s="316">
        <v>0</v>
      </c>
      <c r="Y55" s="316">
        <v>0</v>
      </c>
      <c r="Z55" s="316">
        <v>0</v>
      </c>
      <c r="AA55" s="316">
        <v>0</v>
      </c>
      <c r="AB55" s="316">
        <v>0</v>
      </c>
      <c r="AC55" s="316">
        <v>0</v>
      </c>
      <c r="AD55" s="316">
        <v>799368</v>
      </c>
      <c r="AE55" s="316">
        <v>0</v>
      </c>
      <c r="AF55" s="316">
        <v>0</v>
      </c>
      <c r="AG55" s="316">
        <v>0</v>
      </c>
      <c r="AH55" s="316">
        <v>0</v>
      </c>
      <c r="AI55" s="316">
        <v>0</v>
      </c>
      <c r="AJ55" s="316">
        <v>0</v>
      </c>
      <c r="AK55" s="316">
        <v>0</v>
      </c>
      <c r="AL55" s="316">
        <v>0</v>
      </c>
      <c r="AM55" s="316">
        <v>0</v>
      </c>
      <c r="AN55" s="316">
        <v>0</v>
      </c>
      <c r="AO55" s="316">
        <v>0</v>
      </c>
      <c r="AP55" s="316">
        <v>0</v>
      </c>
      <c r="AQ55" s="316">
        <v>0</v>
      </c>
      <c r="AR55" s="316">
        <v>0</v>
      </c>
      <c r="AS55" s="316">
        <v>0</v>
      </c>
      <c r="AT55" s="316">
        <v>0</v>
      </c>
      <c r="AU55" s="316">
        <v>0</v>
      </c>
      <c r="AV55" s="316">
        <v>0</v>
      </c>
    </row>
    <row r="56" spans="1:48">
      <c r="A56" s="23" t="s">
        <v>382</v>
      </c>
      <c r="B56" s="316">
        <v>11421</v>
      </c>
      <c r="AD56" s="316">
        <v>11421</v>
      </c>
    </row>
    <row r="57" spans="1:48">
      <c r="A57" s="23" t="s">
        <v>659</v>
      </c>
      <c r="B57" s="345">
        <f>225713497-1528121</f>
        <v>224185376</v>
      </c>
      <c r="C57" s="345">
        <f>225713497-1528121</f>
        <v>224185376</v>
      </c>
      <c r="D57" s="316">
        <v>0</v>
      </c>
      <c r="E57" s="316">
        <v>0</v>
      </c>
      <c r="F57" s="316">
        <v>0</v>
      </c>
      <c r="G57" s="316">
        <v>0</v>
      </c>
      <c r="H57" s="316">
        <v>0</v>
      </c>
      <c r="I57" s="316">
        <v>0</v>
      </c>
      <c r="J57" s="316">
        <v>0</v>
      </c>
      <c r="K57" s="316">
        <v>0</v>
      </c>
      <c r="L57" s="316">
        <v>0</v>
      </c>
      <c r="M57" s="316">
        <v>0</v>
      </c>
      <c r="N57" s="316">
        <v>0</v>
      </c>
      <c r="O57" s="316">
        <v>0</v>
      </c>
      <c r="P57" s="316">
        <v>0</v>
      </c>
      <c r="Q57" s="316">
        <v>0</v>
      </c>
      <c r="R57" s="316">
        <v>0</v>
      </c>
      <c r="S57" s="316">
        <v>0</v>
      </c>
      <c r="T57" s="316">
        <v>0</v>
      </c>
      <c r="U57" s="316">
        <v>0</v>
      </c>
      <c r="V57" s="316">
        <v>0</v>
      </c>
      <c r="W57" s="316">
        <v>0</v>
      </c>
      <c r="X57" s="316">
        <v>0</v>
      </c>
      <c r="Y57" s="316">
        <v>0</v>
      </c>
      <c r="Z57" s="316">
        <v>0</v>
      </c>
      <c r="AA57" s="316">
        <v>0</v>
      </c>
      <c r="AB57" s="316">
        <v>0</v>
      </c>
      <c r="AC57" s="316">
        <v>0</v>
      </c>
      <c r="AD57" s="316">
        <v>0</v>
      </c>
      <c r="AE57" s="316">
        <v>0</v>
      </c>
      <c r="AF57" s="316">
        <v>0</v>
      </c>
      <c r="AG57" s="316">
        <v>0</v>
      </c>
      <c r="AH57" s="316">
        <v>0</v>
      </c>
      <c r="AI57" s="316">
        <v>0</v>
      </c>
      <c r="AJ57" s="316">
        <v>0</v>
      </c>
      <c r="AK57" s="316">
        <v>0</v>
      </c>
      <c r="AL57" s="316">
        <v>0</v>
      </c>
      <c r="AM57" s="316">
        <v>0</v>
      </c>
      <c r="AN57" s="316">
        <v>0</v>
      </c>
      <c r="AO57" s="316">
        <v>0</v>
      </c>
      <c r="AP57" s="316">
        <v>0</v>
      </c>
      <c r="AQ57" s="316">
        <v>0</v>
      </c>
      <c r="AR57" s="316">
        <v>0</v>
      </c>
      <c r="AS57" s="316">
        <v>0</v>
      </c>
      <c r="AT57" s="316">
        <v>0</v>
      </c>
      <c r="AU57" s="316">
        <v>0</v>
      </c>
      <c r="AV57" s="316">
        <v>0</v>
      </c>
    </row>
    <row r="58" spans="1:48">
      <c r="A58" s="23" t="s">
        <v>389</v>
      </c>
      <c r="B58" s="345">
        <f>18796784-65488</f>
        <v>18731296</v>
      </c>
      <c r="C58" s="345">
        <f>91368-65488</f>
        <v>25880</v>
      </c>
      <c r="D58" s="316">
        <v>0</v>
      </c>
      <c r="E58" s="316">
        <v>8821866</v>
      </c>
      <c r="F58" s="316">
        <v>0</v>
      </c>
      <c r="G58" s="316">
        <v>0</v>
      </c>
      <c r="H58" s="316">
        <v>0</v>
      </c>
      <c r="I58" s="316">
        <v>0</v>
      </c>
      <c r="J58" s="316">
        <v>0</v>
      </c>
      <c r="K58" s="316">
        <v>0</v>
      </c>
      <c r="L58" s="316">
        <v>0</v>
      </c>
      <c r="M58" s="316">
        <v>0</v>
      </c>
      <c r="N58" s="316">
        <v>0</v>
      </c>
      <c r="O58" s="316">
        <v>0</v>
      </c>
      <c r="P58" s="316">
        <v>0</v>
      </c>
      <c r="Q58" s="316">
        <v>0</v>
      </c>
      <c r="R58" s="316">
        <v>0</v>
      </c>
      <c r="S58" s="316">
        <v>0</v>
      </c>
      <c r="T58" s="316">
        <v>0</v>
      </c>
      <c r="U58" s="316">
        <v>0</v>
      </c>
      <c r="V58" s="316">
        <v>0</v>
      </c>
      <c r="W58" s="316">
        <v>0</v>
      </c>
      <c r="X58" s="316">
        <v>0</v>
      </c>
      <c r="Y58" s="316">
        <v>0</v>
      </c>
      <c r="Z58" s="316">
        <v>0</v>
      </c>
      <c r="AA58" s="316">
        <v>0</v>
      </c>
      <c r="AB58" s="316">
        <v>0</v>
      </c>
      <c r="AC58" s="316">
        <v>0</v>
      </c>
      <c r="AD58" s="316">
        <v>0</v>
      </c>
      <c r="AE58" s="316">
        <v>0</v>
      </c>
      <c r="AF58" s="316">
        <v>0</v>
      </c>
      <c r="AG58" s="316">
        <v>0</v>
      </c>
      <c r="AH58" s="316">
        <v>0</v>
      </c>
      <c r="AI58" s="316">
        <v>1936633</v>
      </c>
      <c r="AJ58" s="316">
        <v>0</v>
      </c>
      <c r="AK58" s="316">
        <v>0</v>
      </c>
      <c r="AL58" s="316">
        <v>1368432</v>
      </c>
      <c r="AM58" s="316">
        <v>0</v>
      </c>
      <c r="AN58" s="316">
        <v>0</v>
      </c>
      <c r="AO58" s="316">
        <v>3395573</v>
      </c>
      <c r="AP58" s="316">
        <v>0</v>
      </c>
      <c r="AQ58" s="316">
        <v>2433083</v>
      </c>
      <c r="AR58" s="316">
        <v>0</v>
      </c>
      <c r="AS58" s="316">
        <v>749829</v>
      </c>
      <c r="AT58" s="316">
        <v>0</v>
      </c>
      <c r="AU58" s="316">
        <v>0</v>
      </c>
      <c r="AV58" s="316">
        <v>0</v>
      </c>
    </row>
    <row r="59" spans="1:48">
      <c r="A59" s="23" t="s">
        <v>390</v>
      </c>
      <c r="B59" s="316">
        <v>10942007</v>
      </c>
      <c r="C59" s="316">
        <v>0</v>
      </c>
      <c r="D59" s="316">
        <v>0</v>
      </c>
      <c r="E59" s="316">
        <v>0</v>
      </c>
      <c r="F59" s="316">
        <v>0</v>
      </c>
      <c r="G59" s="316">
        <v>0</v>
      </c>
      <c r="H59" s="316">
        <v>0</v>
      </c>
      <c r="I59" s="316">
        <v>0</v>
      </c>
      <c r="J59" s="316">
        <v>0</v>
      </c>
      <c r="K59" s="316">
        <v>0</v>
      </c>
      <c r="L59" s="316">
        <v>0</v>
      </c>
      <c r="M59" s="316">
        <v>0</v>
      </c>
      <c r="N59" s="316">
        <v>0</v>
      </c>
      <c r="O59" s="316">
        <v>0</v>
      </c>
      <c r="P59" s="316">
        <v>0</v>
      </c>
      <c r="Q59" s="316">
        <v>0</v>
      </c>
      <c r="R59" s="316">
        <v>0</v>
      </c>
      <c r="S59" s="316">
        <v>0</v>
      </c>
      <c r="T59" s="316">
        <v>0</v>
      </c>
      <c r="U59" s="316">
        <v>0</v>
      </c>
      <c r="V59" s="316">
        <v>0</v>
      </c>
      <c r="W59" s="316">
        <v>0</v>
      </c>
      <c r="X59" s="316">
        <v>0</v>
      </c>
      <c r="Y59" s="316">
        <v>0</v>
      </c>
      <c r="Z59" s="316">
        <v>0</v>
      </c>
      <c r="AA59" s="316">
        <v>0</v>
      </c>
      <c r="AB59" s="316">
        <v>0</v>
      </c>
      <c r="AC59" s="316">
        <v>0</v>
      </c>
      <c r="AD59" s="316">
        <v>6888262</v>
      </c>
      <c r="AE59" s="316">
        <v>0</v>
      </c>
      <c r="AF59" s="316">
        <v>0</v>
      </c>
      <c r="AG59" s="316">
        <v>0</v>
      </c>
      <c r="AH59" s="316">
        <v>0</v>
      </c>
      <c r="AI59" s="316">
        <v>0</v>
      </c>
      <c r="AJ59" s="316">
        <v>0</v>
      </c>
      <c r="AK59" s="316">
        <v>0</v>
      </c>
      <c r="AL59" s="316">
        <v>0</v>
      </c>
      <c r="AM59" s="316">
        <v>0</v>
      </c>
      <c r="AN59" s="316">
        <v>0</v>
      </c>
      <c r="AO59" s="316">
        <v>0</v>
      </c>
      <c r="AP59" s="316">
        <v>0</v>
      </c>
      <c r="AQ59" s="316">
        <v>4053745</v>
      </c>
      <c r="AR59" s="316">
        <v>0</v>
      </c>
      <c r="AS59" s="316">
        <v>0</v>
      </c>
      <c r="AT59" s="316">
        <v>0</v>
      </c>
      <c r="AU59" s="316">
        <v>0</v>
      </c>
      <c r="AV59" s="316">
        <v>0</v>
      </c>
    </row>
    <row r="60" spans="1:48">
      <c r="A60" s="23" t="s">
        <v>391</v>
      </c>
      <c r="B60" s="316">
        <v>-4319811</v>
      </c>
      <c r="C60" s="316">
        <v>-4267586</v>
      </c>
      <c r="D60" s="316">
        <v>0</v>
      </c>
      <c r="E60" s="316">
        <v>0</v>
      </c>
      <c r="F60" s="316">
        <v>0</v>
      </c>
      <c r="G60" s="316">
        <v>0</v>
      </c>
      <c r="H60" s="316">
        <v>0</v>
      </c>
      <c r="I60" s="316">
        <v>0</v>
      </c>
      <c r="J60" s="316">
        <v>0</v>
      </c>
      <c r="K60" s="316">
        <v>0</v>
      </c>
      <c r="L60" s="316">
        <v>0</v>
      </c>
      <c r="M60" s="316">
        <v>0</v>
      </c>
      <c r="N60" s="316">
        <v>0</v>
      </c>
      <c r="O60" s="316">
        <v>0</v>
      </c>
      <c r="P60" s="316">
        <v>0</v>
      </c>
      <c r="Q60" s="316">
        <v>0</v>
      </c>
      <c r="R60" s="316">
        <v>0</v>
      </c>
      <c r="S60" s="316">
        <v>0</v>
      </c>
      <c r="T60" s="316">
        <v>0</v>
      </c>
      <c r="U60" s="316">
        <v>0</v>
      </c>
      <c r="V60" s="316">
        <v>0</v>
      </c>
      <c r="W60" s="316">
        <v>0</v>
      </c>
      <c r="X60" s="316">
        <v>0</v>
      </c>
      <c r="Y60" s="316">
        <v>0</v>
      </c>
      <c r="Z60" s="316">
        <v>0</v>
      </c>
      <c r="AA60" s="316">
        <v>0</v>
      </c>
      <c r="AB60" s="316">
        <v>0</v>
      </c>
      <c r="AC60" s="316">
        <v>0</v>
      </c>
      <c r="AD60" s="316">
        <v>0</v>
      </c>
      <c r="AE60" s="316">
        <v>0</v>
      </c>
      <c r="AF60" s="316">
        <v>0</v>
      </c>
      <c r="AG60" s="316">
        <v>0</v>
      </c>
      <c r="AH60" s="316">
        <v>0</v>
      </c>
      <c r="AI60" s="316">
        <v>0</v>
      </c>
      <c r="AJ60" s="316">
        <v>0</v>
      </c>
      <c r="AK60" s="316">
        <v>0</v>
      </c>
      <c r="AL60" s="316">
        <v>0</v>
      </c>
      <c r="AM60" s="316">
        <v>0</v>
      </c>
      <c r="AN60" s="316">
        <v>0</v>
      </c>
      <c r="AO60" s="316">
        <v>0</v>
      </c>
      <c r="AP60" s="316">
        <v>0</v>
      </c>
      <c r="AQ60" s="316">
        <v>0</v>
      </c>
      <c r="AR60" s="316">
        <v>0</v>
      </c>
      <c r="AS60" s="316">
        <v>0</v>
      </c>
      <c r="AT60" s="316">
        <v>0</v>
      </c>
      <c r="AU60" s="316">
        <v>-52225</v>
      </c>
      <c r="AV60" s="316">
        <v>0</v>
      </c>
    </row>
    <row r="61" spans="1:48">
      <c r="A61" s="23" t="s">
        <v>394</v>
      </c>
      <c r="B61" s="316">
        <v>-3829703</v>
      </c>
      <c r="C61" s="316">
        <v>0</v>
      </c>
      <c r="D61" s="316">
        <v>0</v>
      </c>
      <c r="E61" s="316">
        <v>0</v>
      </c>
      <c r="F61" s="316">
        <v>0</v>
      </c>
      <c r="G61" s="316">
        <v>0</v>
      </c>
      <c r="H61" s="316">
        <v>0</v>
      </c>
      <c r="I61" s="316">
        <v>0</v>
      </c>
      <c r="J61" s="316">
        <v>0</v>
      </c>
      <c r="K61" s="316">
        <v>0</v>
      </c>
      <c r="L61" s="316">
        <v>0</v>
      </c>
      <c r="M61" s="316">
        <v>0</v>
      </c>
      <c r="N61" s="316">
        <v>0</v>
      </c>
      <c r="O61" s="316">
        <v>0</v>
      </c>
      <c r="P61" s="316">
        <v>0</v>
      </c>
      <c r="Q61" s="316">
        <v>0</v>
      </c>
      <c r="R61" s="316">
        <v>0</v>
      </c>
      <c r="S61" s="316">
        <v>0</v>
      </c>
      <c r="T61" s="316">
        <v>0</v>
      </c>
      <c r="U61" s="316">
        <v>0</v>
      </c>
      <c r="V61" s="316">
        <v>0</v>
      </c>
      <c r="W61" s="316">
        <v>0</v>
      </c>
      <c r="X61" s="316">
        <v>0</v>
      </c>
      <c r="Y61" s="316">
        <v>0</v>
      </c>
      <c r="Z61" s="316">
        <v>0</v>
      </c>
      <c r="AA61" s="316">
        <v>0</v>
      </c>
      <c r="AB61" s="316">
        <v>0</v>
      </c>
      <c r="AC61" s="316">
        <v>0</v>
      </c>
      <c r="AD61" s="316">
        <v>-2410892</v>
      </c>
      <c r="AE61" s="316">
        <v>0</v>
      </c>
      <c r="AF61" s="316">
        <v>0</v>
      </c>
      <c r="AG61" s="316">
        <v>0</v>
      </c>
      <c r="AH61" s="316">
        <v>0</v>
      </c>
      <c r="AI61" s="316">
        <v>0</v>
      </c>
      <c r="AJ61" s="316">
        <v>0</v>
      </c>
      <c r="AK61" s="316">
        <v>0</v>
      </c>
      <c r="AL61" s="316">
        <v>0</v>
      </c>
      <c r="AM61" s="316">
        <v>0</v>
      </c>
      <c r="AN61" s="316">
        <v>0</v>
      </c>
      <c r="AO61" s="316">
        <v>0</v>
      </c>
      <c r="AP61" s="316">
        <v>0</v>
      </c>
      <c r="AQ61" s="316">
        <v>-1418811</v>
      </c>
      <c r="AR61" s="316">
        <v>0</v>
      </c>
      <c r="AS61" s="316">
        <v>0</v>
      </c>
      <c r="AT61" s="316">
        <v>0</v>
      </c>
      <c r="AU61" s="316">
        <v>0</v>
      </c>
      <c r="AV61" s="316">
        <v>0</v>
      </c>
    </row>
    <row r="62" spans="1:48">
      <c r="A62" s="23" t="s">
        <v>395</v>
      </c>
      <c r="B62" s="316">
        <v>-6619283</v>
      </c>
      <c r="C62" s="316">
        <v>-31979</v>
      </c>
      <c r="D62" s="316">
        <v>0</v>
      </c>
      <c r="E62" s="316">
        <v>-3101012</v>
      </c>
      <c r="F62" s="316">
        <v>0</v>
      </c>
      <c r="G62" s="316">
        <v>0</v>
      </c>
      <c r="H62" s="316">
        <v>0</v>
      </c>
      <c r="I62" s="316">
        <v>0</v>
      </c>
      <c r="J62" s="316">
        <v>0</v>
      </c>
      <c r="K62" s="316">
        <v>0</v>
      </c>
      <c r="L62" s="316">
        <v>0</v>
      </c>
      <c r="M62" s="316">
        <v>0</v>
      </c>
      <c r="N62" s="316">
        <v>0</v>
      </c>
      <c r="O62" s="316">
        <v>0</v>
      </c>
      <c r="P62" s="316">
        <v>0</v>
      </c>
      <c r="Q62" s="316">
        <v>0</v>
      </c>
      <c r="R62" s="316">
        <v>0</v>
      </c>
      <c r="S62" s="316">
        <v>0</v>
      </c>
      <c r="T62" s="316">
        <v>0</v>
      </c>
      <c r="U62" s="316">
        <v>0</v>
      </c>
      <c r="V62" s="316">
        <v>0</v>
      </c>
      <c r="W62" s="316">
        <v>0</v>
      </c>
      <c r="X62" s="316">
        <v>0</v>
      </c>
      <c r="Y62" s="316">
        <v>0</v>
      </c>
      <c r="Z62" s="316">
        <v>0</v>
      </c>
      <c r="AA62" s="316">
        <v>0</v>
      </c>
      <c r="AB62" s="316">
        <v>0</v>
      </c>
      <c r="AC62" s="316">
        <v>0</v>
      </c>
      <c r="AD62" s="316">
        <v>0</v>
      </c>
      <c r="AE62" s="316">
        <v>0</v>
      </c>
      <c r="AF62" s="316">
        <v>0</v>
      </c>
      <c r="AG62" s="316">
        <v>0</v>
      </c>
      <c r="AH62" s="316">
        <v>0</v>
      </c>
      <c r="AI62" s="316">
        <v>-683821</v>
      </c>
      <c r="AJ62" s="316">
        <v>0</v>
      </c>
      <c r="AK62" s="316">
        <v>0</v>
      </c>
      <c r="AL62" s="316">
        <v>-486350</v>
      </c>
      <c r="AM62" s="316">
        <v>0</v>
      </c>
      <c r="AN62" s="316">
        <v>0</v>
      </c>
      <c r="AO62" s="316">
        <v>-1194443</v>
      </c>
      <c r="AP62" s="316">
        <v>0</v>
      </c>
      <c r="AQ62" s="316">
        <v>-859237</v>
      </c>
      <c r="AR62" s="316">
        <v>0</v>
      </c>
      <c r="AS62" s="316">
        <v>-262441</v>
      </c>
      <c r="AT62" s="316">
        <v>0</v>
      </c>
      <c r="AU62" s="316">
        <v>0</v>
      </c>
      <c r="AV62" s="316">
        <v>0</v>
      </c>
    </row>
    <row r="63" spans="1:48">
      <c r="A63" s="23" t="s">
        <v>397</v>
      </c>
      <c r="B63" s="316">
        <v>10099286</v>
      </c>
      <c r="C63" s="316">
        <v>10099286</v>
      </c>
      <c r="D63" s="316">
        <v>0</v>
      </c>
      <c r="E63" s="316">
        <v>0</v>
      </c>
      <c r="F63" s="316">
        <v>0</v>
      </c>
      <c r="G63" s="316">
        <v>0</v>
      </c>
      <c r="H63" s="316">
        <v>0</v>
      </c>
      <c r="I63" s="316">
        <v>0</v>
      </c>
      <c r="J63" s="316">
        <v>0</v>
      </c>
      <c r="K63" s="316">
        <v>0</v>
      </c>
      <c r="L63" s="316">
        <v>0</v>
      </c>
      <c r="M63" s="316">
        <v>0</v>
      </c>
      <c r="N63" s="316">
        <v>0</v>
      </c>
      <c r="O63" s="316">
        <v>0</v>
      </c>
      <c r="P63" s="316">
        <v>0</v>
      </c>
      <c r="Q63" s="316">
        <v>0</v>
      </c>
      <c r="R63" s="316">
        <v>0</v>
      </c>
      <c r="S63" s="316">
        <v>0</v>
      </c>
      <c r="T63" s="316">
        <v>0</v>
      </c>
      <c r="U63" s="316">
        <v>0</v>
      </c>
      <c r="V63" s="316">
        <v>0</v>
      </c>
      <c r="W63" s="316">
        <v>0</v>
      </c>
      <c r="X63" s="316">
        <v>0</v>
      </c>
      <c r="Y63" s="316">
        <v>0</v>
      </c>
      <c r="Z63" s="316">
        <v>0</v>
      </c>
      <c r="AA63" s="316">
        <v>0</v>
      </c>
      <c r="AB63" s="316">
        <v>0</v>
      </c>
      <c r="AC63" s="316">
        <v>0</v>
      </c>
      <c r="AD63" s="316">
        <v>0</v>
      </c>
      <c r="AE63" s="316">
        <v>0</v>
      </c>
      <c r="AF63" s="316">
        <v>0</v>
      </c>
      <c r="AG63" s="316">
        <v>0</v>
      </c>
      <c r="AH63" s="316">
        <v>0</v>
      </c>
      <c r="AI63" s="316">
        <v>0</v>
      </c>
      <c r="AJ63" s="316">
        <v>0</v>
      </c>
      <c r="AK63" s="316">
        <v>0</v>
      </c>
      <c r="AL63" s="316">
        <v>0</v>
      </c>
      <c r="AM63" s="316">
        <v>0</v>
      </c>
      <c r="AN63" s="316">
        <v>0</v>
      </c>
      <c r="AO63" s="316">
        <v>0</v>
      </c>
      <c r="AP63" s="316">
        <v>0</v>
      </c>
      <c r="AQ63" s="316">
        <v>0</v>
      </c>
      <c r="AR63" s="316">
        <v>0</v>
      </c>
      <c r="AS63" s="316">
        <v>0</v>
      </c>
      <c r="AT63" s="316">
        <v>0</v>
      </c>
      <c r="AU63" s="316">
        <v>0</v>
      </c>
      <c r="AV63" s="316">
        <v>0</v>
      </c>
    </row>
    <row r="64" spans="1:48">
      <c r="A64" s="23" t="s">
        <v>398</v>
      </c>
      <c r="B64" s="316">
        <v>988593</v>
      </c>
      <c r="C64" s="316">
        <v>988593</v>
      </c>
      <c r="D64" s="316">
        <v>0</v>
      </c>
      <c r="E64" s="316">
        <v>0</v>
      </c>
      <c r="F64" s="316">
        <v>0</v>
      </c>
      <c r="G64" s="316">
        <v>0</v>
      </c>
      <c r="H64" s="316">
        <v>0</v>
      </c>
      <c r="I64" s="316">
        <v>0</v>
      </c>
      <c r="J64" s="316">
        <v>0</v>
      </c>
      <c r="K64" s="316">
        <v>0</v>
      </c>
      <c r="L64" s="316">
        <v>0</v>
      </c>
      <c r="M64" s="316">
        <v>0</v>
      </c>
      <c r="N64" s="316">
        <v>0</v>
      </c>
      <c r="O64" s="316">
        <v>0</v>
      </c>
      <c r="P64" s="316">
        <v>0</v>
      </c>
      <c r="Q64" s="316">
        <v>0</v>
      </c>
      <c r="R64" s="316">
        <v>0</v>
      </c>
      <c r="S64" s="316">
        <v>0</v>
      </c>
      <c r="T64" s="316">
        <v>0</v>
      </c>
      <c r="U64" s="316">
        <v>0</v>
      </c>
      <c r="V64" s="316">
        <v>0</v>
      </c>
      <c r="W64" s="316">
        <v>0</v>
      </c>
      <c r="X64" s="316">
        <v>0</v>
      </c>
      <c r="Y64" s="316">
        <v>0</v>
      </c>
      <c r="Z64" s="316">
        <v>0</v>
      </c>
      <c r="AA64" s="316">
        <v>0</v>
      </c>
      <c r="AB64" s="316">
        <v>0</v>
      </c>
      <c r="AC64" s="316">
        <v>0</v>
      </c>
      <c r="AD64" s="316">
        <v>0</v>
      </c>
      <c r="AE64" s="316">
        <v>0</v>
      </c>
      <c r="AF64" s="316">
        <v>0</v>
      </c>
      <c r="AG64" s="316">
        <v>0</v>
      </c>
      <c r="AH64" s="316">
        <v>0</v>
      </c>
      <c r="AI64" s="316">
        <v>0</v>
      </c>
      <c r="AJ64" s="316">
        <v>0</v>
      </c>
      <c r="AK64" s="316">
        <v>0</v>
      </c>
      <c r="AL64" s="316">
        <v>0</v>
      </c>
      <c r="AM64" s="316">
        <v>0</v>
      </c>
      <c r="AN64" s="316">
        <v>0</v>
      </c>
      <c r="AO64" s="316">
        <v>0</v>
      </c>
      <c r="AP64" s="316">
        <v>0</v>
      </c>
      <c r="AQ64" s="316">
        <v>0</v>
      </c>
      <c r="AR64" s="316">
        <v>0</v>
      </c>
      <c r="AS64" s="316">
        <v>0</v>
      </c>
      <c r="AT64" s="316">
        <v>0</v>
      </c>
      <c r="AU64" s="316">
        <v>0</v>
      </c>
      <c r="AV64" s="316">
        <v>0</v>
      </c>
    </row>
    <row r="65" spans="1:48">
      <c r="A65" s="23" t="s">
        <v>399</v>
      </c>
      <c r="B65" s="316">
        <v>15909660</v>
      </c>
      <c r="C65" s="316">
        <v>15909660</v>
      </c>
      <c r="D65" s="316">
        <v>0</v>
      </c>
      <c r="E65" s="316">
        <v>0</v>
      </c>
      <c r="F65" s="316">
        <v>0</v>
      </c>
      <c r="G65" s="316">
        <v>0</v>
      </c>
      <c r="H65" s="316">
        <v>0</v>
      </c>
      <c r="I65" s="316">
        <v>0</v>
      </c>
      <c r="J65" s="316">
        <v>0</v>
      </c>
      <c r="K65" s="316">
        <v>0</v>
      </c>
      <c r="L65" s="316">
        <v>0</v>
      </c>
      <c r="M65" s="316">
        <v>0</v>
      </c>
      <c r="N65" s="316">
        <v>0</v>
      </c>
      <c r="O65" s="316">
        <v>0</v>
      </c>
      <c r="P65" s="316">
        <v>0</v>
      </c>
      <c r="Q65" s="316">
        <v>0</v>
      </c>
      <c r="R65" s="316">
        <v>0</v>
      </c>
      <c r="S65" s="316">
        <v>0</v>
      </c>
      <c r="T65" s="316">
        <v>0</v>
      </c>
      <c r="U65" s="316">
        <v>0</v>
      </c>
      <c r="V65" s="316">
        <v>0</v>
      </c>
      <c r="W65" s="316">
        <v>0</v>
      </c>
      <c r="X65" s="316">
        <v>0</v>
      </c>
      <c r="Y65" s="316">
        <v>0</v>
      </c>
      <c r="Z65" s="316">
        <v>0</v>
      </c>
      <c r="AA65" s="316">
        <v>0</v>
      </c>
      <c r="AB65" s="316">
        <v>0</v>
      </c>
      <c r="AC65" s="316">
        <v>0</v>
      </c>
      <c r="AD65" s="316">
        <v>0</v>
      </c>
      <c r="AE65" s="316">
        <v>0</v>
      </c>
      <c r="AF65" s="316">
        <v>0</v>
      </c>
      <c r="AG65" s="316">
        <v>0</v>
      </c>
      <c r="AH65" s="316">
        <v>0</v>
      </c>
      <c r="AI65" s="316">
        <v>0</v>
      </c>
      <c r="AJ65" s="316">
        <v>0</v>
      </c>
      <c r="AK65" s="316">
        <v>0</v>
      </c>
      <c r="AL65" s="316">
        <v>0</v>
      </c>
      <c r="AM65" s="316">
        <v>0</v>
      </c>
      <c r="AN65" s="316">
        <v>0</v>
      </c>
      <c r="AO65" s="316">
        <v>0</v>
      </c>
      <c r="AP65" s="316">
        <v>0</v>
      </c>
      <c r="AQ65" s="316">
        <v>0</v>
      </c>
      <c r="AR65" s="316">
        <v>0</v>
      </c>
      <c r="AS65" s="316">
        <v>0</v>
      </c>
      <c r="AT65" s="316">
        <v>0</v>
      </c>
      <c r="AU65" s="316">
        <v>0</v>
      </c>
      <c r="AV65" s="316">
        <v>0</v>
      </c>
    </row>
    <row r="66" spans="1:48">
      <c r="A66" s="23" t="s">
        <v>400</v>
      </c>
      <c r="B66" s="316">
        <v>-5344290</v>
      </c>
      <c r="C66" s="316">
        <v>-5344290</v>
      </c>
      <c r="D66" s="316">
        <v>0</v>
      </c>
      <c r="E66" s="316">
        <v>0</v>
      </c>
      <c r="F66" s="316">
        <v>0</v>
      </c>
      <c r="G66" s="316">
        <v>0</v>
      </c>
      <c r="H66" s="316">
        <v>0</v>
      </c>
      <c r="I66" s="316">
        <v>0</v>
      </c>
      <c r="J66" s="316">
        <v>0</v>
      </c>
      <c r="K66" s="316">
        <v>0</v>
      </c>
      <c r="L66" s="316">
        <v>0</v>
      </c>
      <c r="M66" s="316">
        <v>0</v>
      </c>
      <c r="N66" s="316">
        <v>0</v>
      </c>
      <c r="O66" s="316">
        <v>0</v>
      </c>
      <c r="P66" s="316">
        <v>0</v>
      </c>
      <c r="Q66" s="316">
        <v>0</v>
      </c>
      <c r="R66" s="316">
        <v>0</v>
      </c>
      <c r="S66" s="316">
        <v>0</v>
      </c>
      <c r="T66" s="316">
        <v>0</v>
      </c>
      <c r="U66" s="316">
        <v>0</v>
      </c>
      <c r="V66" s="316">
        <v>0</v>
      </c>
      <c r="W66" s="316">
        <v>0</v>
      </c>
      <c r="X66" s="316">
        <v>0</v>
      </c>
      <c r="Y66" s="316">
        <v>0</v>
      </c>
      <c r="Z66" s="316">
        <v>0</v>
      </c>
      <c r="AA66" s="316">
        <v>0</v>
      </c>
      <c r="AB66" s="316">
        <v>0</v>
      </c>
      <c r="AC66" s="316">
        <v>0</v>
      </c>
      <c r="AD66" s="316">
        <v>0</v>
      </c>
      <c r="AE66" s="316">
        <v>0</v>
      </c>
      <c r="AF66" s="316">
        <v>0</v>
      </c>
      <c r="AG66" s="316">
        <v>0</v>
      </c>
      <c r="AH66" s="316">
        <v>0</v>
      </c>
      <c r="AI66" s="316">
        <v>0</v>
      </c>
      <c r="AJ66" s="316">
        <v>0</v>
      </c>
      <c r="AK66" s="316">
        <v>0</v>
      </c>
      <c r="AL66" s="316">
        <v>0</v>
      </c>
      <c r="AM66" s="316">
        <v>0</v>
      </c>
      <c r="AN66" s="316">
        <v>0</v>
      </c>
      <c r="AO66" s="316">
        <v>0</v>
      </c>
      <c r="AP66" s="316">
        <v>0</v>
      </c>
      <c r="AQ66" s="316">
        <v>0</v>
      </c>
      <c r="AR66" s="316">
        <v>0</v>
      </c>
      <c r="AS66" s="316">
        <v>0</v>
      </c>
      <c r="AT66" s="316">
        <v>0</v>
      </c>
      <c r="AU66" s="316">
        <v>0</v>
      </c>
      <c r="AV66" s="316">
        <v>0</v>
      </c>
    </row>
    <row r="67" spans="1:48">
      <c r="A67" s="24" t="s">
        <v>698</v>
      </c>
      <c r="B67" s="318">
        <f>SUM(B3:B56)*$B$1+SUM(B57:B66)</f>
        <v>-1324010356.24</v>
      </c>
      <c r="C67" s="318">
        <f t="shared" ref="C67:AV67" si="1">SUM(C3:C56)*$B$1+SUM(C57:C66)</f>
        <v>267982783.71000001</v>
      </c>
      <c r="D67" s="318">
        <f t="shared" si="1"/>
        <v>-30894966.925000001</v>
      </c>
      <c r="E67" s="318">
        <f t="shared" si="1"/>
        <v>2799439.2600000002</v>
      </c>
      <c r="F67" s="318">
        <f t="shared" si="1"/>
        <v>-70829183.670000002</v>
      </c>
      <c r="G67" s="318">
        <f t="shared" si="1"/>
        <v>-51371085.5</v>
      </c>
      <c r="H67" s="318">
        <f t="shared" si="1"/>
        <v>0</v>
      </c>
      <c r="I67" s="318">
        <f t="shared" si="1"/>
        <v>-25107284.93</v>
      </c>
      <c r="J67" s="318">
        <f t="shared" si="1"/>
        <v>-615082.30499999993</v>
      </c>
      <c r="K67" s="318">
        <f t="shared" si="1"/>
        <v>0</v>
      </c>
      <c r="L67" s="318">
        <f t="shared" si="1"/>
        <v>-12739.96</v>
      </c>
      <c r="M67" s="318">
        <f t="shared" si="1"/>
        <v>-841769.20499999996</v>
      </c>
      <c r="N67" s="318">
        <f t="shared" si="1"/>
        <v>2012.9749999999999</v>
      </c>
      <c r="O67" s="318">
        <f t="shared" si="1"/>
        <v>101708.345</v>
      </c>
      <c r="P67" s="318">
        <f t="shared" si="1"/>
        <v>0</v>
      </c>
      <c r="Q67" s="318">
        <f t="shared" si="1"/>
        <v>-151795.10500000001</v>
      </c>
      <c r="R67" s="318">
        <f t="shared" si="1"/>
        <v>9762892.9800000004</v>
      </c>
      <c r="S67" s="318">
        <f t="shared" si="1"/>
        <v>635101.09499999997</v>
      </c>
      <c r="T67" s="318">
        <f t="shared" si="1"/>
        <v>-28042966.059999999</v>
      </c>
      <c r="U67" s="318">
        <f t="shared" si="1"/>
        <v>-1707350.645</v>
      </c>
      <c r="V67" s="318">
        <f t="shared" si="1"/>
        <v>28284.215</v>
      </c>
      <c r="W67" s="318">
        <f t="shared" si="1"/>
        <v>54810.955000000002</v>
      </c>
      <c r="X67" s="318">
        <f t="shared" si="1"/>
        <v>-6902891.3149999995</v>
      </c>
      <c r="Y67" s="318">
        <f t="shared" si="1"/>
        <v>0</v>
      </c>
      <c r="Z67" s="318">
        <f t="shared" si="1"/>
        <v>-58655190.844999999</v>
      </c>
      <c r="AA67" s="318">
        <f t="shared" si="1"/>
        <v>-7512308.8199999994</v>
      </c>
      <c r="AB67" s="318">
        <f t="shared" si="1"/>
        <v>0</v>
      </c>
      <c r="AC67" s="318">
        <f t="shared" si="1"/>
        <v>-104607.905</v>
      </c>
      <c r="AD67" s="318">
        <f t="shared" si="1"/>
        <v>8903020.9149999991</v>
      </c>
      <c r="AE67" s="318">
        <f t="shared" si="1"/>
        <v>0</v>
      </c>
      <c r="AF67" s="318">
        <f t="shared" si="1"/>
        <v>0</v>
      </c>
      <c r="AG67" s="318">
        <f t="shared" si="1"/>
        <v>0</v>
      </c>
      <c r="AH67" s="318">
        <f t="shared" si="1"/>
        <v>-1.46</v>
      </c>
      <c r="AI67" s="318">
        <f t="shared" si="1"/>
        <v>-67798344.980000004</v>
      </c>
      <c r="AJ67" s="318">
        <f t="shared" si="1"/>
        <v>0.36499999999999999</v>
      </c>
      <c r="AK67" s="318">
        <f t="shared" si="1"/>
        <v>-16333903.299999999</v>
      </c>
      <c r="AL67" s="318">
        <f t="shared" si="1"/>
        <v>-68905727.105000004</v>
      </c>
      <c r="AM67" s="318">
        <f t="shared" si="1"/>
        <v>-0.73</v>
      </c>
      <c r="AN67" s="318">
        <f t="shared" si="1"/>
        <v>-34831766.769999996</v>
      </c>
      <c r="AO67" s="318">
        <f t="shared" si="1"/>
        <v>3987441.0949999997</v>
      </c>
      <c r="AP67" s="318">
        <f t="shared" si="1"/>
        <v>-58829477.979999997</v>
      </c>
      <c r="AQ67" s="318">
        <f t="shared" si="1"/>
        <v>-78411320.234999999</v>
      </c>
      <c r="AR67" s="318">
        <f t="shared" si="1"/>
        <v>-299555.5</v>
      </c>
      <c r="AS67" s="318">
        <f t="shared" si="1"/>
        <v>-642520497.60000002</v>
      </c>
      <c r="AT67" s="318">
        <f t="shared" si="1"/>
        <v>-367184719.18000001</v>
      </c>
      <c r="AU67" s="318">
        <f t="shared" si="1"/>
        <v>-403314.12</v>
      </c>
      <c r="AV67" s="318">
        <f t="shared" si="1"/>
        <v>0</v>
      </c>
    </row>
    <row r="69" spans="1:48">
      <c r="A69" s="25">
        <v>41912</v>
      </c>
      <c r="B69" s="316">
        <f>B67</f>
        <v>-1324010356.24</v>
      </c>
      <c r="C69" s="316">
        <f t="shared" ref="C69:AV69" si="2">C67</f>
        <v>267982783.71000001</v>
      </c>
      <c r="D69" s="316">
        <f t="shared" si="2"/>
        <v>-30894966.925000001</v>
      </c>
      <c r="E69" s="316">
        <f t="shared" si="2"/>
        <v>2799439.2600000002</v>
      </c>
      <c r="F69" s="316">
        <f t="shared" si="2"/>
        <v>-70829183.670000002</v>
      </c>
      <c r="G69" s="316">
        <f t="shared" si="2"/>
        <v>-51371085.5</v>
      </c>
      <c r="H69" s="316">
        <f t="shared" si="2"/>
        <v>0</v>
      </c>
      <c r="I69" s="316">
        <f t="shared" si="2"/>
        <v>-25107284.93</v>
      </c>
      <c r="J69" s="316">
        <f t="shared" si="2"/>
        <v>-615082.30499999993</v>
      </c>
      <c r="K69" s="316">
        <f t="shared" si="2"/>
        <v>0</v>
      </c>
      <c r="L69" s="316">
        <f t="shared" si="2"/>
        <v>-12739.96</v>
      </c>
      <c r="M69" s="316">
        <f t="shared" si="2"/>
        <v>-841769.20499999996</v>
      </c>
      <c r="N69" s="316">
        <f t="shared" si="2"/>
        <v>2012.9749999999999</v>
      </c>
      <c r="O69" s="316">
        <f t="shared" si="2"/>
        <v>101708.345</v>
      </c>
      <c r="P69" s="316">
        <f t="shared" si="2"/>
        <v>0</v>
      </c>
      <c r="Q69" s="316">
        <f t="shared" si="2"/>
        <v>-151795.10500000001</v>
      </c>
      <c r="R69" s="316">
        <f t="shared" si="2"/>
        <v>9762892.9800000004</v>
      </c>
      <c r="S69" s="316">
        <f t="shared" si="2"/>
        <v>635101.09499999997</v>
      </c>
      <c r="T69" s="316">
        <f t="shared" si="2"/>
        <v>-28042966.059999999</v>
      </c>
      <c r="U69" s="316">
        <f t="shared" si="2"/>
        <v>-1707350.645</v>
      </c>
      <c r="V69" s="316">
        <f t="shared" si="2"/>
        <v>28284.215</v>
      </c>
      <c r="W69" s="316">
        <f t="shared" si="2"/>
        <v>54810.955000000002</v>
      </c>
      <c r="X69" s="316">
        <f t="shared" si="2"/>
        <v>-6902891.3149999995</v>
      </c>
      <c r="Y69" s="316">
        <f t="shared" si="2"/>
        <v>0</v>
      </c>
      <c r="Z69" s="316">
        <f t="shared" si="2"/>
        <v>-58655190.844999999</v>
      </c>
      <c r="AA69" s="316">
        <f t="shared" si="2"/>
        <v>-7512308.8199999994</v>
      </c>
      <c r="AB69" s="316">
        <f t="shared" si="2"/>
        <v>0</v>
      </c>
      <c r="AC69" s="316">
        <f t="shared" si="2"/>
        <v>-104607.905</v>
      </c>
      <c r="AD69" s="316">
        <f t="shared" si="2"/>
        <v>8903020.9149999991</v>
      </c>
      <c r="AE69" s="316">
        <f t="shared" si="2"/>
        <v>0</v>
      </c>
      <c r="AF69" s="316">
        <f t="shared" si="2"/>
        <v>0</v>
      </c>
      <c r="AG69" s="316">
        <f t="shared" si="2"/>
        <v>0</v>
      </c>
      <c r="AH69" s="316">
        <f t="shared" si="2"/>
        <v>-1.46</v>
      </c>
      <c r="AI69" s="316">
        <f t="shared" si="2"/>
        <v>-67798344.980000004</v>
      </c>
      <c r="AJ69" s="316">
        <f t="shared" si="2"/>
        <v>0.36499999999999999</v>
      </c>
      <c r="AK69" s="316">
        <f t="shared" si="2"/>
        <v>-16333903.299999999</v>
      </c>
      <c r="AL69" s="316">
        <f t="shared" si="2"/>
        <v>-68905727.105000004</v>
      </c>
      <c r="AM69" s="316">
        <f t="shared" si="2"/>
        <v>-0.73</v>
      </c>
      <c r="AN69" s="316">
        <f t="shared" si="2"/>
        <v>-34831766.769999996</v>
      </c>
      <c r="AO69" s="316">
        <f t="shared" si="2"/>
        <v>3987441.0949999997</v>
      </c>
      <c r="AP69" s="316">
        <f t="shared" si="2"/>
        <v>-58829477.979999997</v>
      </c>
      <c r="AQ69" s="316">
        <f t="shared" si="2"/>
        <v>-78411320.234999999</v>
      </c>
      <c r="AR69" s="316">
        <f t="shared" si="2"/>
        <v>-299555.5</v>
      </c>
      <c r="AS69" s="316">
        <f t="shared" si="2"/>
        <v>-642520497.60000002</v>
      </c>
      <c r="AT69" s="316">
        <f t="shared" si="2"/>
        <v>-367184719.18000001</v>
      </c>
      <c r="AU69" s="316">
        <f t="shared" si="2"/>
        <v>-403314.12</v>
      </c>
      <c r="AV69" s="316">
        <f t="shared" si="2"/>
        <v>0</v>
      </c>
    </row>
    <row r="70" spans="1:48">
      <c r="A70" s="25">
        <v>41547</v>
      </c>
      <c r="B70" s="316">
        <f>'9-2013'!B71</f>
        <v>-1179354301.6346502</v>
      </c>
      <c r="C70" s="316">
        <f>'9-2013'!C71</f>
        <v>195885794.65999994</v>
      </c>
      <c r="D70" s="316">
        <f>'9-2013'!D71</f>
        <v>-30660400.039999999</v>
      </c>
      <c r="E70" s="316">
        <f>'9-2013'!E71</f>
        <v>5076170.0049999999</v>
      </c>
      <c r="F70" s="316">
        <f>'9-2013'!F71</f>
        <v>-74295511.289999992</v>
      </c>
      <c r="G70" s="316">
        <f>'9-2013'!G71</f>
        <v>-39310417.875</v>
      </c>
      <c r="H70" s="316">
        <f>'9-2013'!H71</f>
        <v>0</v>
      </c>
      <c r="I70" s="316">
        <f>'9-2013'!I71</f>
        <v>-23600357.836300001</v>
      </c>
      <c r="J70" s="316">
        <f>'9-2013'!J71</f>
        <v>-605646.71554999996</v>
      </c>
      <c r="K70" s="316">
        <f>'9-2013'!K71</f>
        <v>0</v>
      </c>
      <c r="L70" s="316">
        <f>'9-2013'!L71</f>
        <v>2013.7049999999999</v>
      </c>
      <c r="M70" s="316">
        <f>'9-2013'!M71</f>
        <v>-827557.9482499999</v>
      </c>
      <c r="N70" s="316">
        <f>'9-2013'!N71</f>
        <v>2290.7399999999998</v>
      </c>
      <c r="O70" s="316">
        <f>'9-2013'!O71</f>
        <v>121974.97</v>
      </c>
      <c r="P70" s="316">
        <f>'9-2013'!P71</f>
        <v>0</v>
      </c>
      <c r="Q70" s="316">
        <f>'9-2013'!Q71</f>
        <v>-166946.255</v>
      </c>
      <c r="R70" s="316">
        <f>'9-2013'!R71</f>
        <v>10350574.475</v>
      </c>
      <c r="S70" s="316">
        <f>'9-2013'!S71</f>
        <v>758497.375</v>
      </c>
      <c r="T70" s="316">
        <f>'9-2013'!T71</f>
        <v>-25843955.502099995</v>
      </c>
      <c r="U70" s="316">
        <f>'9-2013'!U71</f>
        <v>-1701033.0352</v>
      </c>
      <c r="V70" s="316">
        <f>'9-2013'!V71</f>
        <v>19291.71</v>
      </c>
      <c r="W70" s="316">
        <f>'9-2013'!W71</f>
        <v>47057.625</v>
      </c>
      <c r="X70" s="316">
        <f>'9-2013'!X71</f>
        <v>-6217625.7149999999</v>
      </c>
      <c r="Y70" s="316">
        <f>'9-2013'!Y71</f>
        <v>0</v>
      </c>
      <c r="Z70" s="316">
        <f>'9-2013'!Z71</f>
        <v>-52882012.128649995</v>
      </c>
      <c r="AA70" s="316">
        <f>'9-2013'!AA71</f>
        <v>-6824927.5486000003</v>
      </c>
      <c r="AB70" s="316">
        <f>'9-2013'!AB71</f>
        <v>222.285</v>
      </c>
      <c r="AC70" s="316">
        <f>'9-2013'!AC71</f>
        <v>-86742.25</v>
      </c>
      <c r="AD70" s="316">
        <f>'9-2013'!AD71</f>
        <v>10948143.234999999</v>
      </c>
      <c r="AE70" s="316">
        <f>'9-2013'!AE71</f>
        <v>0.36499999999999999</v>
      </c>
      <c r="AF70" s="316">
        <f>'9-2013'!AF71</f>
        <v>-347214.64500000002</v>
      </c>
      <c r="AG70" s="316">
        <f>'9-2013'!AG71</f>
        <v>-4985.8999999999996</v>
      </c>
      <c r="AH70" s="316">
        <f>'9-2013'!AH71</f>
        <v>-23469.134999999998</v>
      </c>
      <c r="AI70" s="316">
        <f>'9-2013'!AI71</f>
        <v>-64055632.524999991</v>
      </c>
      <c r="AJ70" s="316">
        <f>'9-2013'!AJ71</f>
        <v>0.73</v>
      </c>
      <c r="AK70" s="316">
        <f>'9-2013'!AK71</f>
        <v>-12858495.939999999</v>
      </c>
      <c r="AL70" s="316">
        <f>'9-2013'!AL71</f>
        <v>-67037360.365000002</v>
      </c>
      <c r="AM70" s="316">
        <f>'9-2013'!AM71</f>
        <v>-3693.7999999999997</v>
      </c>
      <c r="AN70" s="316">
        <f>'9-2013'!AN71</f>
        <v>-29792273.454999998</v>
      </c>
      <c r="AO70" s="316">
        <f>'9-2013'!AO71</f>
        <v>3622063.3250000002</v>
      </c>
      <c r="AP70" s="316">
        <f>'9-2013'!AP71</f>
        <v>-53765115.149999999</v>
      </c>
      <c r="AQ70" s="316">
        <f>'9-2013'!AQ71</f>
        <v>-67955525.564999998</v>
      </c>
      <c r="AR70" s="316">
        <f>'9-2013'!AR71</f>
        <v>-2777.65</v>
      </c>
      <c r="AS70" s="316">
        <f>'9-2013'!AS71</f>
        <v>-558664545.19999993</v>
      </c>
      <c r="AT70" s="316">
        <f>'9-2013'!AT71</f>
        <v>-288376007.90499997</v>
      </c>
      <c r="AU70" s="316">
        <f>'9-2013'!AU71</f>
        <v>-278175.685</v>
      </c>
      <c r="AV70" s="316">
        <f>'9-2013'!AV71</f>
        <v>10.219999999999999</v>
      </c>
    </row>
    <row r="71" spans="1:48">
      <c r="A71" s="319" t="s">
        <v>715</v>
      </c>
      <c r="B71" s="318">
        <f>B69-B70</f>
        <v>-144656054.60534978</v>
      </c>
      <c r="C71" s="318">
        <f t="shared" ref="C71:AV71" si="3">C69-C70</f>
        <v>72096989.050000072</v>
      </c>
      <c r="D71" s="318">
        <f t="shared" si="3"/>
        <v>-234566.88500000164</v>
      </c>
      <c r="E71" s="318">
        <f t="shared" si="3"/>
        <v>-2276730.7449999996</v>
      </c>
      <c r="F71" s="318">
        <f t="shared" si="3"/>
        <v>3466327.6199999899</v>
      </c>
      <c r="G71" s="318">
        <f t="shared" si="3"/>
        <v>-12060667.625</v>
      </c>
      <c r="H71" s="318">
        <f t="shared" si="3"/>
        <v>0</v>
      </c>
      <c r="I71" s="318">
        <f t="shared" si="3"/>
        <v>-1506927.0936999992</v>
      </c>
      <c r="J71" s="318">
        <f t="shared" si="3"/>
        <v>-9435.5894499999704</v>
      </c>
      <c r="K71" s="318">
        <f t="shared" si="3"/>
        <v>0</v>
      </c>
      <c r="L71" s="318">
        <f t="shared" si="3"/>
        <v>-14753.664999999999</v>
      </c>
      <c r="M71" s="318">
        <f t="shared" si="3"/>
        <v>-14211.256750000059</v>
      </c>
      <c r="N71" s="318">
        <f t="shared" si="3"/>
        <v>-277.76499999999987</v>
      </c>
      <c r="O71" s="318">
        <f t="shared" si="3"/>
        <v>-20266.625</v>
      </c>
      <c r="P71" s="318">
        <f t="shared" si="3"/>
        <v>0</v>
      </c>
      <c r="Q71" s="318">
        <f t="shared" si="3"/>
        <v>15151.149999999994</v>
      </c>
      <c r="R71" s="318">
        <f t="shared" si="3"/>
        <v>-587681.49499999918</v>
      </c>
      <c r="S71" s="318">
        <f t="shared" si="3"/>
        <v>-123396.28000000003</v>
      </c>
      <c r="T71" s="318">
        <f t="shared" si="3"/>
        <v>-2199010.5579000041</v>
      </c>
      <c r="U71" s="318">
        <f t="shared" si="3"/>
        <v>-6317.6097999999765</v>
      </c>
      <c r="V71" s="318">
        <f t="shared" si="3"/>
        <v>8992.505000000001</v>
      </c>
      <c r="W71" s="318">
        <f t="shared" si="3"/>
        <v>7753.3300000000017</v>
      </c>
      <c r="X71" s="318">
        <f t="shared" si="3"/>
        <v>-685265.59999999963</v>
      </c>
      <c r="Y71" s="318">
        <f t="shared" si="3"/>
        <v>0</v>
      </c>
      <c r="Z71" s="318">
        <f t="shared" si="3"/>
        <v>-5773178.7163500041</v>
      </c>
      <c r="AA71" s="318">
        <f t="shared" si="3"/>
        <v>-687381.27139999904</v>
      </c>
      <c r="AB71" s="318">
        <f t="shared" si="3"/>
        <v>-222.285</v>
      </c>
      <c r="AC71" s="318">
        <f t="shared" si="3"/>
        <v>-17865.654999999999</v>
      </c>
      <c r="AD71" s="318">
        <f t="shared" si="3"/>
        <v>-2045122.3200000003</v>
      </c>
      <c r="AE71" s="318">
        <f t="shared" si="3"/>
        <v>-0.36499999999999999</v>
      </c>
      <c r="AF71" s="318">
        <f t="shared" si="3"/>
        <v>347214.64500000002</v>
      </c>
      <c r="AG71" s="318">
        <f t="shared" si="3"/>
        <v>4985.8999999999996</v>
      </c>
      <c r="AH71" s="318">
        <f t="shared" si="3"/>
        <v>23467.674999999999</v>
      </c>
      <c r="AI71" s="318">
        <f t="shared" si="3"/>
        <v>-3742712.4550000131</v>
      </c>
      <c r="AJ71" s="318">
        <f t="shared" si="3"/>
        <v>-0.36499999999999999</v>
      </c>
      <c r="AK71" s="318">
        <f t="shared" si="3"/>
        <v>-3475407.3599999994</v>
      </c>
      <c r="AL71" s="318">
        <f t="shared" si="3"/>
        <v>-1868366.7400000021</v>
      </c>
      <c r="AM71" s="318">
        <f t="shared" si="3"/>
        <v>3693.0699999999997</v>
      </c>
      <c r="AN71" s="318">
        <f t="shared" si="3"/>
        <v>-5039493.3149999976</v>
      </c>
      <c r="AO71" s="318">
        <f t="shared" si="3"/>
        <v>365377.76999999955</v>
      </c>
      <c r="AP71" s="318">
        <f t="shared" si="3"/>
        <v>-5064362.8299999982</v>
      </c>
      <c r="AQ71" s="318">
        <f t="shared" si="3"/>
        <v>-10455794.670000002</v>
      </c>
      <c r="AR71" s="318">
        <f t="shared" si="3"/>
        <v>-296777.84999999998</v>
      </c>
      <c r="AS71" s="318">
        <f t="shared" si="3"/>
        <v>-83855952.400000095</v>
      </c>
      <c r="AT71" s="318">
        <f t="shared" si="3"/>
        <v>-78808711.275000036</v>
      </c>
      <c r="AU71" s="318">
        <f t="shared" si="3"/>
        <v>-125138.435</v>
      </c>
      <c r="AV71" s="318">
        <f t="shared" si="3"/>
        <v>-10.219999999999999</v>
      </c>
    </row>
    <row r="73" spans="1:48">
      <c r="A73" s="320" t="s">
        <v>770</v>
      </c>
      <c r="B73" s="316">
        <f>B60+B65+B66</f>
        <v>6245559</v>
      </c>
      <c r="C73" s="316">
        <f t="shared" ref="C73:AV73" si="4">C60+C65+C66</f>
        <v>6297784</v>
      </c>
      <c r="D73" s="316">
        <f t="shared" si="4"/>
        <v>0</v>
      </c>
      <c r="E73" s="316">
        <f t="shared" si="4"/>
        <v>0</v>
      </c>
      <c r="F73" s="316">
        <f t="shared" si="4"/>
        <v>0</v>
      </c>
      <c r="G73" s="316">
        <f t="shared" si="4"/>
        <v>0</v>
      </c>
      <c r="H73" s="316">
        <f t="shared" si="4"/>
        <v>0</v>
      </c>
      <c r="I73" s="316">
        <f t="shared" si="4"/>
        <v>0</v>
      </c>
      <c r="J73" s="316">
        <f t="shared" si="4"/>
        <v>0</v>
      </c>
      <c r="K73" s="316">
        <f t="shared" si="4"/>
        <v>0</v>
      </c>
      <c r="L73" s="316">
        <f t="shared" si="4"/>
        <v>0</v>
      </c>
      <c r="M73" s="316">
        <f t="shared" si="4"/>
        <v>0</v>
      </c>
      <c r="N73" s="316">
        <f t="shared" si="4"/>
        <v>0</v>
      </c>
      <c r="O73" s="316">
        <f t="shared" si="4"/>
        <v>0</v>
      </c>
      <c r="P73" s="316">
        <f t="shared" si="4"/>
        <v>0</v>
      </c>
      <c r="Q73" s="316">
        <f t="shared" si="4"/>
        <v>0</v>
      </c>
      <c r="R73" s="316">
        <f t="shared" si="4"/>
        <v>0</v>
      </c>
      <c r="S73" s="316">
        <f t="shared" si="4"/>
        <v>0</v>
      </c>
      <c r="T73" s="316">
        <f t="shared" si="4"/>
        <v>0</v>
      </c>
      <c r="U73" s="316">
        <f t="shared" si="4"/>
        <v>0</v>
      </c>
      <c r="V73" s="316">
        <f t="shared" si="4"/>
        <v>0</v>
      </c>
      <c r="W73" s="316">
        <f t="shared" si="4"/>
        <v>0</v>
      </c>
      <c r="X73" s="316">
        <f t="shared" si="4"/>
        <v>0</v>
      </c>
      <c r="Y73" s="316">
        <f t="shared" si="4"/>
        <v>0</v>
      </c>
      <c r="Z73" s="316">
        <f t="shared" si="4"/>
        <v>0</v>
      </c>
      <c r="AA73" s="316">
        <f t="shared" si="4"/>
        <v>0</v>
      </c>
      <c r="AB73" s="316">
        <f t="shared" si="4"/>
        <v>0</v>
      </c>
      <c r="AC73" s="316">
        <f t="shared" si="4"/>
        <v>0</v>
      </c>
      <c r="AD73" s="316">
        <f t="shared" si="4"/>
        <v>0</v>
      </c>
      <c r="AE73" s="316">
        <f t="shared" si="4"/>
        <v>0</v>
      </c>
      <c r="AF73" s="316">
        <f t="shared" si="4"/>
        <v>0</v>
      </c>
      <c r="AG73" s="316">
        <f t="shared" si="4"/>
        <v>0</v>
      </c>
      <c r="AH73" s="316">
        <f t="shared" si="4"/>
        <v>0</v>
      </c>
      <c r="AI73" s="316">
        <f t="shared" si="4"/>
        <v>0</v>
      </c>
      <c r="AJ73" s="316">
        <f t="shared" si="4"/>
        <v>0</v>
      </c>
      <c r="AK73" s="316">
        <f t="shared" si="4"/>
        <v>0</v>
      </c>
      <c r="AL73" s="316">
        <f t="shared" si="4"/>
        <v>0</v>
      </c>
      <c r="AM73" s="316">
        <f t="shared" si="4"/>
        <v>0</v>
      </c>
      <c r="AN73" s="316">
        <f t="shared" si="4"/>
        <v>0</v>
      </c>
      <c r="AO73" s="316">
        <f t="shared" si="4"/>
        <v>0</v>
      </c>
      <c r="AP73" s="316">
        <f t="shared" si="4"/>
        <v>0</v>
      </c>
      <c r="AQ73" s="316">
        <f t="shared" si="4"/>
        <v>0</v>
      </c>
      <c r="AR73" s="316">
        <f t="shared" si="4"/>
        <v>0</v>
      </c>
      <c r="AS73" s="316">
        <f t="shared" si="4"/>
        <v>0</v>
      </c>
      <c r="AT73" s="316">
        <f t="shared" si="4"/>
        <v>0</v>
      </c>
      <c r="AU73" s="316">
        <f t="shared" si="4"/>
        <v>-52225</v>
      </c>
      <c r="AV73" s="316">
        <f t="shared" si="4"/>
        <v>0</v>
      </c>
    </row>
    <row r="74" spans="1:48">
      <c r="A74" s="320" t="s">
        <v>771</v>
      </c>
      <c r="B74" s="316">
        <f>'9-2013'!B75</f>
        <v>-24999484</v>
      </c>
      <c r="C74" s="316">
        <f>'9-2013'!C75</f>
        <v>-25061988</v>
      </c>
      <c r="D74" s="316">
        <f>'9-2013'!D75</f>
        <v>0</v>
      </c>
      <c r="E74" s="316">
        <f>'9-2013'!E75</f>
        <v>0</v>
      </c>
      <c r="F74" s="316">
        <f>'9-2013'!F75</f>
        <v>0</v>
      </c>
      <c r="G74" s="316">
        <f>'9-2013'!G75</f>
        <v>0</v>
      </c>
      <c r="H74" s="316">
        <f>'9-2013'!H75</f>
        <v>0</v>
      </c>
      <c r="I74" s="316">
        <f>'9-2013'!I75</f>
        <v>0</v>
      </c>
      <c r="J74" s="316">
        <f>'9-2013'!J75</f>
        <v>0</v>
      </c>
      <c r="K74" s="316">
        <f>'9-2013'!K75</f>
        <v>0</v>
      </c>
      <c r="L74" s="316">
        <f>'9-2013'!L75</f>
        <v>0</v>
      </c>
      <c r="M74" s="316">
        <f>'9-2013'!M75</f>
        <v>0</v>
      </c>
      <c r="N74" s="316">
        <f>'9-2013'!N75</f>
        <v>0</v>
      </c>
      <c r="O74" s="316">
        <f>'9-2013'!O75</f>
        <v>0</v>
      </c>
      <c r="P74" s="316">
        <f>'9-2013'!P75</f>
        <v>0</v>
      </c>
      <c r="Q74" s="316">
        <f>'9-2013'!Q75</f>
        <v>0</v>
      </c>
      <c r="R74" s="316">
        <f>'9-2013'!R75</f>
        <v>0</v>
      </c>
      <c r="S74" s="316">
        <f>'9-2013'!S75</f>
        <v>0</v>
      </c>
      <c r="T74" s="316">
        <f>'9-2013'!T75</f>
        <v>0</v>
      </c>
      <c r="U74" s="316">
        <f>'9-2013'!U75</f>
        <v>0</v>
      </c>
      <c r="V74" s="316">
        <f>'9-2013'!V75</f>
        <v>0</v>
      </c>
      <c r="W74" s="316">
        <f>'9-2013'!W75</f>
        <v>0</v>
      </c>
      <c r="X74" s="316">
        <f>'9-2013'!X75</f>
        <v>0</v>
      </c>
      <c r="Y74" s="316">
        <f>'9-2013'!Y75</f>
        <v>0</v>
      </c>
      <c r="Z74" s="316">
        <f>'9-2013'!Z75</f>
        <v>0</v>
      </c>
      <c r="AA74" s="316">
        <f>'9-2013'!AA75</f>
        <v>0</v>
      </c>
      <c r="AB74" s="316">
        <f>'9-2013'!AB75</f>
        <v>0</v>
      </c>
      <c r="AC74" s="316">
        <f>'9-2013'!AC75</f>
        <v>0</v>
      </c>
      <c r="AD74" s="316">
        <f>'9-2013'!AD75</f>
        <v>0</v>
      </c>
      <c r="AE74" s="316">
        <f>'9-2013'!AE75</f>
        <v>0</v>
      </c>
      <c r="AF74" s="316">
        <f>'9-2013'!AF75</f>
        <v>0</v>
      </c>
      <c r="AG74" s="316">
        <f>'9-2013'!AG75</f>
        <v>0</v>
      </c>
      <c r="AH74" s="316">
        <f>'9-2013'!AH75</f>
        <v>0</v>
      </c>
      <c r="AI74" s="316">
        <f>'9-2013'!AI75</f>
        <v>0</v>
      </c>
      <c r="AJ74" s="316">
        <f>'9-2013'!AJ75</f>
        <v>0</v>
      </c>
      <c r="AK74" s="316">
        <f>'9-2013'!AK75</f>
        <v>0</v>
      </c>
      <c r="AL74" s="316">
        <f>'9-2013'!AL75</f>
        <v>0</v>
      </c>
      <c r="AM74" s="316">
        <f>'9-2013'!AM75</f>
        <v>0</v>
      </c>
      <c r="AN74" s="316">
        <f>'9-2013'!AN75</f>
        <v>0</v>
      </c>
      <c r="AO74" s="316">
        <f>'9-2013'!AO75</f>
        <v>0</v>
      </c>
      <c r="AP74" s="316">
        <f>'9-2013'!AP75</f>
        <v>0</v>
      </c>
      <c r="AQ74" s="316">
        <f>'9-2013'!AQ75</f>
        <v>0</v>
      </c>
      <c r="AR74" s="316">
        <f>'9-2013'!AR75</f>
        <v>0</v>
      </c>
      <c r="AS74" s="316">
        <f>'9-2013'!AS75</f>
        <v>0</v>
      </c>
      <c r="AT74" s="316">
        <f>'9-2013'!AT75</f>
        <v>0</v>
      </c>
      <c r="AU74" s="316">
        <f>'9-2013'!AU75</f>
        <v>62504</v>
      </c>
      <c r="AV74" s="316">
        <f>'9-2013'!AV75</f>
        <v>0</v>
      </c>
    </row>
    <row r="75" spans="1:48">
      <c r="A75" s="319" t="s">
        <v>708</v>
      </c>
      <c r="B75" s="318">
        <f>B73-B74</f>
        <v>31245043</v>
      </c>
      <c r="C75" s="318">
        <f t="shared" ref="C75:AV75" si="5">C73-C74</f>
        <v>31359772</v>
      </c>
      <c r="D75" s="318">
        <f t="shared" si="5"/>
        <v>0</v>
      </c>
      <c r="E75" s="318">
        <f t="shared" si="5"/>
        <v>0</v>
      </c>
      <c r="F75" s="318">
        <f t="shared" si="5"/>
        <v>0</v>
      </c>
      <c r="G75" s="318">
        <f t="shared" si="5"/>
        <v>0</v>
      </c>
      <c r="H75" s="318">
        <f t="shared" si="5"/>
        <v>0</v>
      </c>
      <c r="I75" s="318">
        <f t="shared" si="5"/>
        <v>0</v>
      </c>
      <c r="J75" s="318">
        <f t="shared" si="5"/>
        <v>0</v>
      </c>
      <c r="K75" s="318">
        <f t="shared" si="5"/>
        <v>0</v>
      </c>
      <c r="L75" s="318">
        <f t="shared" si="5"/>
        <v>0</v>
      </c>
      <c r="M75" s="318">
        <f t="shared" si="5"/>
        <v>0</v>
      </c>
      <c r="N75" s="318">
        <f t="shared" si="5"/>
        <v>0</v>
      </c>
      <c r="O75" s="318">
        <f t="shared" si="5"/>
        <v>0</v>
      </c>
      <c r="P75" s="318">
        <f t="shared" si="5"/>
        <v>0</v>
      </c>
      <c r="Q75" s="318">
        <f t="shared" si="5"/>
        <v>0</v>
      </c>
      <c r="R75" s="318">
        <f t="shared" si="5"/>
        <v>0</v>
      </c>
      <c r="S75" s="318">
        <f t="shared" si="5"/>
        <v>0</v>
      </c>
      <c r="T75" s="318">
        <f t="shared" si="5"/>
        <v>0</v>
      </c>
      <c r="U75" s="318">
        <f t="shared" si="5"/>
        <v>0</v>
      </c>
      <c r="V75" s="318">
        <f t="shared" si="5"/>
        <v>0</v>
      </c>
      <c r="W75" s="318">
        <f t="shared" si="5"/>
        <v>0</v>
      </c>
      <c r="X75" s="318">
        <f t="shared" si="5"/>
        <v>0</v>
      </c>
      <c r="Y75" s="318">
        <f t="shared" si="5"/>
        <v>0</v>
      </c>
      <c r="Z75" s="318">
        <f t="shared" si="5"/>
        <v>0</v>
      </c>
      <c r="AA75" s="318">
        <f t="shared" si="5"/>
        <v>0</v>
      </c>
      <c r="AB75" s="318">
        <f t="shared" si="5"/>
        <v>0</v>
      </c>
      <c r="AC75" s="318">
        <f t="shared" si="5"/>
        <v>0</v>
      </c>
      <c r="AD75" s="318">
        <f t="shared" si="5"/>
        <v>0</v>
      </c>
      <c r="AE75" s="318">
        <f t="shared" si="5"/>
        <v>0</v>
      </c>
      <c r="AF75" s="318">
        <f t="shared" si="5"/>
        <v>0</v>
      </c>
      <c r="AG75" s="318">
        <f t="shared" si="5"/>
        <v>0</v>
      </c>
      <c r="AH75" s="318">
        <f t="shared" si="5"/>
        <v>0</v>
      </c>
      <c r="AI75" s="318">
        <f t="shared" si="5"/>
        <v>0</v>
      </c>
      <c r="AJ75" s="318">
        <f t="shared" si="5"/>
        <v>0</v>
      </c>
      <c r="AK75" s="318">
        <f t="shared" si="5"/>
        <v>0</v>
      </c>
      <c r="AL75" s="318">
        <f t="shared" si="5"/>
        <v>0</v>
      </c>
      <c r="AM75" s="318">
        <f t="shared" si="5"/>
        <v>0</v>
      </c>
      <c r="AN75" s="318">
        <f t="shared" si="5"/>
        <v>0</v>
      </c>
      <c r="AO75" s="318">
        <f t="shared" si="5"/>
        <v>0</v>
      </c>
      <c r="AP75" s="318">
        <f t="shared" si="5"/>
        <v>0</v>
      </c>
      <c r="AQ75" s="318">
        <f t="shared" si="5"/>
        <v>0</v>
      </c>
      <c r="AR75" s="318">
        <f t="shared" si="5"/>
        <v>0</v>
      </c>
      <c r="AS75" s="318">
        <f t="shared" si="5"/>
        <v>0</v>
      </c>
      <c r="AT75" s="318">
        <f t="shared" si="5"/>
        <v>0</v>
      </c>
      <c r="AU75" s="318">
        <f t="shared" si="5"/>
        <v>-114729</v>
      </c>
      <c r="AV75" s="318">
        <f t="shared" si="5"/>
        <v>0</v>
      </c>
    </row>
    <row r="77" spans="1:48">
      <c r="A77" s="77" t="s">
        <v>388</v>
      </c>
      <c r="B77" s="316">
        <f>C77</f>
        <v>-217201876</v>
      </c>
      <c r="C77" s="316">
        <f>C80-C78-C79</f>
        <v>-217201876</v>
      </c>
    </row>
    <row r="78" spans="1:48">
      <c r="A78" s="77" t="s">
        <v>387</v>
      </c>
      <c r="B78" s="316">
        <f>C78</f>
        <v>444334650</v>
      </c>
      <c r="C78" s="316">
        <v>444334650</v>
      </c>
    </row>
    <row r="79" spans="1:48">
      <c r="A79" s="77" t="s">
        <v>778</v>
      </c>
      <c r="B79" s="316">
        <f>C79</f>
        <v>-2947398</v>
      </c>
      <c r="C79" s="316">
        <v>-2947398</v>
      </c>
    </row>
    <row r="80" spans="1:48">
      <c r="A80" s="235" t="s">
        <v>638</v>
      </c>
      <c r="B80" s="318">
        <f>SUM(B77:B79)</f>
        <v>224185376</v>
      </c>
      <c r="C80" s="318">
        <v>224185376</v>
      </c>
      <c r="D80" s="316" t="s">
        <v>774</v>
      </c>
      <c r="E80" s="316">
        <f>B80-C80</f>
        <v>0</v>
      </c>
    </row>
    <row r="81" spans="1:46">
      <c r="C81" s="316">
        <f>C57</f>
        <v>224185376</v>
      </c>
      <c r="D81" s="316" t="s">
        <v>775</v>
      </c>
    </row>
    <row r="82" spans="1:46">
      <c r="C82" s="318">
        <f>C80-C81</f>
        <v>0</v>
      </c>
      <c r="D82" s="316" t="s">
        <v>639</v>
      </c>
    </row>
    <row r="83" spans="1:46">
      <c r="C83" s="316">
        <f>C82/0.35</f>
        <v>0</v>
      </c>
      <c r="D83" s="316" t="s">
        <v>776</v>
      </c>
    </row>
    <row r="85" spans="1:46">
      <c r="A85" s="235" t="s">
        <v>781</v>
      </c>
    </row>
    <row r="86" spans="1:46">
      <c r="A86" s="235" t="s">
        <v>784</v>
      </c>
      <c r="B86" s="316">
        <f>SUM(C86:AV86)</f>
        <v>0</v>
      </c>
      <c r="C86" s="316">
        <f>-AS86</f>
        <v>-4366060</v>
      </c>
      <c r="AS86" s="316">
        <v>4366060</v>
      </c>
    </row>
    <row r="87" spans="1:46">
      <c r="A87" s="235" t="s">
        <v>782</v>
      </c>
      <c r="B87" s="316">
        <f t="shared" ref="B87:B88" si="6">SUM(C87:AV87)</f>
        <v>0</v>
      </c>
      <c r="C87" s="316">
        <f>-AS87</f>
        <v>-1593611.9</v>
      </c>
      <c r="AS87" s="316">
        <f>AS86*0.365</f>
        <v>1593611.9</v>
      </c>
      <c r="AT87" s="316" t="s">
        <v>787</v>
      </c>
    </row>
    <row r="88" spans="1:46">
      <c r="A88" s="235" t="s">
        <v>783</v>
      </c>
      <c r="B88" s="316">
        <f t="shared" si="6"/>
        <v>0</v>
      </c>
      <c r="C88" s="316">
        <f>-AS88</f>
        <v>-16008100</v>
      </c>
      <c r="AS88" s="316">
        <f>AS9-AS86</f>
        <v>16008100</v>
      </c>
    </row>
    <row r="89" spans="1:46">
      <c r="AS89" s="316">
        <f>AS88*0.365</f>
        <v>5842956.5</v>
      </c>
      <c r="AT89" s="316" t="s">
        <v>787</v>
      </c>
    </row>
  </sheetData>
  <pageMargins left="0.7" right="0.7" top="0.75" bottom="0.75" header="0.3" footer="0.3"/>
  <pageSetup orientation="portrait" horizontalDpi="0" verticalDpi="0" r:id="rId1"/>
  <customProperties>
    <customPr name="_pios_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P181"/>
  <sheetViews>
    <sheetView view="pageBreakPreview" zoomScale="60" zoomScaleNormal="100" workbookViewId="0">
      <pane xSplit="4" ySplit="8" topLeftCell="E72" activePane="bottomRight" state="frozen"/>
      <selection pane="topRight" activeCell="E1" sqref="E1"/>
      <selection pane="bottomLeft" activeCell="A9" sqref="A9"/>
      <selection pane="bottomRight" activeCell="DE128" sqref="DE128"/>
    </sheetView>
  </sheetViews>
  <sheetFormatPr defaultRowHeight="12.75" outlineLevelRow="2"/>
  <cols>
    <col min="1" max="1" width="33.28515625" style="189" bestFit="1" customWidth="1"/>
    <col min="2" max="2" width="5.7109375" style="189" customWidth="1"/>
    <col min="3" max="3" width="10.28515625" style="189" bestFit="1" customWidth="1"/>
    <col min="4" max="4" width="8" style="189" bestFit="1" customWidth="1"/>
    <col min="5" max="6" width="14.140625" style="189" hidden="1" customWidth="1"/>
    <col min="7" max="14" width="12.5703125" style="189" hidden="1" customWidth="1"/>
    <col min="15" max="18" width="14.140625" style="189" hidden="1" customWidth="1"/>
    <col min="19" max="23" width="12.5703125" style="189" hidden="1" customWidth="1"/>
    <col min="24" max="27" width="14.140625" style="189" hidden="1" customWidth="1"/>
    <col min="28" max="29" width="13.5703125" style="189" hidden="1" customWidth="1"/>
    <col min="30" max="54" width="14.140625" style="189" hidden="1" customWidth="1"/>
    <col min="55" max="55" width="14.28515625" style="189" hidden="1" customWidth="1"/>
    <col min="56" max="63" width="14.140625" style="189" hidden="1" customWidth="1"/>
    <col min="64" max="66" width="14.5703125" style="189" hidden="1" customWidth="1"/>
    <col min="67" max="72" width="14.140625" style="189" hidden="1" customWidth="1"/>
    <col min="73" max="73" width="14.42578125" style="189" hidden="1" customWidth="1"/>
    <col min="74" max="74" width="14.7109375" style="189" hidden="1" customWidth="1"/>
    <col min="75" max="75" width="14.42578125" style="189" hidden="1" customWidth="1"/>
    <col min="76" max="78" width="15.28515625" style="293" hidden="1" customWidth="1"/>
    <col min="79" max="79" width="14.7109375" style="189" hidden="1" customWidth="1"/>
    <col min="80" max="80" width="14.140625" style="189" hidden="1" customWidth="1"/>
    <col min="81" max="81" width="16.5703125" style="189" hidden="1" customWidth="1"/>
    <col min="82" max="83" width="14.42578125" style="189" hidden="1" customWidth="1"/>
    <col min="84" max="84" width="15.28515625" style="189" hidden="1" customWidth="1"/>
    <col min="85" max="86" width="14.42578125" style="189" hidden="1" customWidth="1"/>
    <col min="87" max="87" width="15.28515625" style="189" hidden="1" customWidth="1"/>
    <col min="88" max="89" width="14.42578125" style="189" hidden="1" customWidth="1"/>
    <col min="90" max="92" width="14.140625" style="189" hidden="1" customWidth="1"/>
    <col min="93" max="99" width="14.140625" style="189" bestFit="1" customWidth="1"/>
    <col min="100" max="108" width="13.140625" style="189" bestFit="1" customWidth="1"/>
    <col min="109" max="109" width="19.28515625" style="189" bestFit="1" customWidth="1"/>
    <col min="110" max="120" width="13.140625" style="189" bestFit="1" customWidth="1"/>
    <col min="121" max="16384" width="9.140625" style="189"/>
  </cols>
  <sheetData>
    <row r="1" spans="1:120">
      <c r="A1" s="257" t="s">
        <v>124</v>
      </c>
      <c r="B1" s="257"/>
    </row>
    <row r="2" spans="1:120">
      <c r="A2" s="257" t="s">
        <v>125</v>
      </c>
      <c r="B2" s="257"/>
    </row>
    <row r="3" spans="1:120">
      <c r="CS3" s="189" t="s">
        <v>1174</v>
      </c>
    </row>
    <row r="4" spans="1:120">
      <c r="A4" s="427" t="s">
        <v>687</v>
      </c>
    </row>
    <row r="5" spans="1:120">
      <c r="A5" s="428" t="s">
        <v>180</v>
      </c>
      <c r="CP5" s="598" t="s">
        <v>1168</v>
      </c>
      <c r="CQ5" s="598"/>
      <c r="CR5" s="598"/>
      <c r="CS5" s="598"/>
      <c r="CT5" s="598"/>
      <c r="CU5" s="598"/>
      <c r="CV5" s="598"/>
      <c r="CW5" s="598"/>
      <c r="CX5" s="598"/>
      <c r="CY5" s="598"/>
      <c r="CZ5" s="598"/>
      <c r="DA5" s="598"/>
      <c r="DE5" s="599" t="s">
        <v>1167</v>
      </c>
      <c r="DF5" s="599"/>
      <c r="DG5" s="599"/>
      <c r="DH5" s="599"/>
      <c r="DI5" s="599"/>
      <c r="DJ5" s="599"/>
      <c r="DK5" s="599"/>
      <c r="DL5" s="599"/>
      <c r="DM5" s="599"/>
      <c r="DN5" s="599"/>
      <c r="DO5" s="599"/>
      <c r="DP5" s="599"/>
    </row>
    <row r="6" spans="1:120" ht="13.5" thickBot="1">
      <c r="A6" s="429"/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9"/>
      <c r="Y6" s="429"/>
      <c r="Z6" s="429"/>
      <c r="AA6" s="429"/>
      <c r="AB6" s="429"/>
      <c r="AC6" s="429"/>
      <c r="AD6" s="429"/>
      <c r="AE6" s="429"/>
      <c r="AF6" s="429"/>
      <c r="AG6" s="429"/>
      <c r="AH6" s="429"/>
      <c r="AI6" s="429"/>
      <c r="AJ6" s="429"/>
      <c r="AK6" s="429"/>
      <c r="AL6" s="429"/>
      <c r="AM6" s="429"/>
      <c r="AN6" s="429"/>
      <c r="AO6" s="429"/>
      <c r="AP6" s="429"/>
      <c r="AQ6" s="429"/>
      <c r="AR6" s="429"/>
      <c r="AS6" s="429"/>
      <c r="AT6" s="429"/>
      <c r="AU6" s="429"/>
      <c r="AV6" s="429"/>
      <c r="AW6" s="429"/>
      <c r="AX6" s="429"/>
      <c r="AY6" s="429"/>
      <c r="AZ6" s="429"/>
      <c r="BA6" s="429"/>
      <c r="BB6" s="429"/>
      <c r="BC6" s="429"/>
      <c r="BD6" s="429"/>
      <c r="BE6" s="429"/>
      <c r="BF6" s="429"/>
      <c r="BG6" s="429"/>
      <c r="BH6" s="429"/>
      <c r="BI6" s="429"/>
      <c r="BJ6" s="429"/>
      <c r="BK6" s="429"/>
      <c r="BL6" s="429"/>
      <c r="BM6" s="429"/>
      <c r="BN6" s="429"/>
      <c r="CP6" s="596" t="s">
        <v>1165</v>
      </c>
      <c r="CQ6" s="596" t="s">
        <v>1165</v>
      </c>
      <c r="CR6" s="596" t="s">
        <v>1165</v>
      </c>
      <c r="CS6" s="596" t="s">
        <v>1165</v>
      </c>
      <c r="CT6" s="596" t="s">
        <v>1165</v>
      </c>
      <c r="CU6" s="596" t="s">
        <v>1165</v>
      </c>
      <c r="CV6" s="597" t="s">
        <v>1166</v>
      </c>
      <c r="CW6" s="597" t="s">
        <v>1166</v>
      </c>
      <c r="CX6" s="597" t="s">
        <v>1166</v>
      </c>
      <c r="CY6" s="597" t="s">
        <v>1166</v>
      </c>
      <c r="CZ6" s="597" t="s">
        <v>1166</v>
      </c>
      <c r="DA6" s="597" t="s">
        <v>1166</v>
      </c>
      <c r="DB6" s="597" t="s">
        <v>1166</v>
      </c>
      <c r="DC6" s="597" t="s">
        <v>1166</v>
      </c>
      <c r="DD6" s="597" t="s">
        <v>1166</v>
      </c>
      <c r="DE6" s="597" t="s">
        <v>1166</v>
      </c>
      <c r="DF6" s="597" t="s">
        <v>1166</v>
      </c>
      <c r="DG6" s="597" t="s">
        <v>1166</v>
      </c>
      <c r="DH6" s="597" t="s">
        <v>1166</v>
      </c>
      <c r="DI6" s="597" t="s">
        <v>1166</v>
      </c>
      <c r="DJ6" s="597" t="s">
        <v>1166</v>
      </c>
      <c r="DK6" s="597" t="s">
        <v>1166</v>
      </c>
      <c r="DL6" s="597" t="s">
        <v>1166</v>
      </c>
      <c r="DM6" s="597" t="s">
        <v>1166</v>
      </c>
      <c r="DN6" s="597" t="s">
        <v>1166</v>
      </c>
      <c r="DO6" s="597" t="s">
        <v>1166</v>
      </c>
      <c r="DP6" s="597" t="s">
        <v>1166</v>
      </c>
    </row>
    <row r="7" spans="1:120" s="257" customFormat="1">
      <c r="A7" s="430"/>
      <c r="B7" s="430"/>
      <c r="C7" s="430"/>
      <c r="D7" s="430"/>
      <c r="E7" s="374" t="s">
        <v>790</v>
      </c>
      <c r="F7" s="374" t="s">
        <v>720</v>
      </c>
      <c r="G7" s="374" t="s">
        <v>148</v>
      </c>
      <c r="H7" s="374" t="s">
        <v>148</v>
      </c>
      <c r="I7" s="374" t="s">
        <v>148</v>
      </c>
      <c r="J7" s="374" t="s">
        <v>148</v>
      </c>
      <c r="K7" s="374" t="s">
        <v>148</v>
      </c>
      <c r="L7" s="374" t="s">
        <v>148</v>
      </c>
      <c r="M7" s="374" t="s">
        <v>148</v>
      </c>
      <c r="N7" s="374" t="s">
        <v>148</v>
      </c>
      <c r="O7" s="374" t="s">
        <v>148</v>
      </c>
      <c r="P7" s="374" t="s">
        <v>148</v>
      </c>
      <c r="Q7" s="374" t="s">
        <v>148</v>
      </c>
      <c r="R7" s="374" t="s">
        <v>148</v>
      </c>
      <c r="S7" s="374" t="s">
        <v>149</v>
      </c>
      <c r="T7" s="374" t="s">
        <v>149</v>
      </c>
      <c r="U7" s="374" t="s">
        <v>149</v>
      </c>
      <c r="V7" s="374" t="s">
        <v>149</v>
      </c>
      <c r="W7" s="374" t="s">
        <v>149</v>
      </c>
      <c r="X7" s="374" t="s">
        <v>149</v>
      </c>
      <c r="Y7" s="374" t="s">
        <v>149</v>
      </c>
      <c r="Z7" s="374" t="s">
        <v>149</v>
      </c>
      <c r="AA7" s="374" t="s">
        <v>149</v>
      </c>
      <c r="AB7" s="374" t="s">
        <v>149</v>
      </c>
      <c r="AC7" s="374" t="s">
        <v>149</v>
      </c>
      <c r="AD7" s="374" t="s">
        <v>149</v>
      </c>
      <c r="AE7" s="374" t="s">
        <v>150</v>
      </c>
      <c r="AF7" s="374" t="s">
        <v>150</v>
      </c>
      <c r="AG7" s="374" t="s">
        <v>150</v>
      </c>
      <c r="AH7" s="374" t="s">
        <v>150</v>
      </c>
      <c r="AI7" s="374" t="s">
        <v>150</v>
      </c>
      <c r="AJ7" s="374" t="s">
        <v>150</v>
      </c>
      <c r="AK7" s="374" t="s">
        <v>150</v>
      </c>
      <c r="AL7" s="374" t="s">
        <v>150</v>
      </c>
      <c r="AM7" s="374" t="s">
        <v>150</v>
      </c>
      <c r="AN7" s="374" t="s">
        <v>150</v>
      </c>
      <c r="AO7" s="374" t="s">
        <v>150</v>
      </c>
      <c r="AP7" s="374" t="s">
        <v>150</v>
      </c>
      <c r="AQ7" s="374" t="s">
        <v>151</v>
      </c>
      <c r="AR7" s="374" t="s">
        <v>151</v>
      </c>
      <c r="AS7" s="374" t="s">
        <v>151</v>
      </c>
      <c r="AT7" s="374" t="s">
        <v>151</v>
      </c>
      <c r="AU7" s="374" t="s">
        <v>151</v>
      </c>
      <c r="AV7" s="374" t="s">
        <v>151</v>
      </c>
      <c r="AW7" s="374" t="s">
        <v>151</v>
      </c>
      <c r="AX7" s="374" t="s">
        <v>151</v>
      </c>
      <c r="AY7" s="374" t="s">
        <v>151</v>
      </c>
      <c r="AZ7" s="374" t="s">
        <v>151</v>
      </c>
      <c r="BA7" s="374" t="s">
        <v>151</v>
      </c>
      <c r="BB7" s="374" t="s">
        <v>151</v>
      </c>
      <c r="BC7" s="374" t="s">
        <v>152</v>
      </c>
      <c r="BD7" s="374" t="s">
        <v>152</v>
      </c>
      <c r="BE7" s="374" t="s">
        <v>152</v>
      </c>
      <c r="BF7" s="374" t="s">
        <v>152</v>
      </c>
      <c r="BG7" s="374" t="s">
        <v>152</v>
      </c>
      <c r="BH7" s="374" t="s">
        <v>152</v>
      </c>
      <c r="BI7" s="374" t="s">
        <v>152</v>
      </c>
      <c r="BJ7" s="374" t="s">
        <v>152</v>
      </c>
      <c r="BK7" s="374" t="s">
        <v>152</v>
      </c>
      <c r="BL7" s="374" t="s">
        <v>152</v>
      </c>
      <c r="BM7" s="374" t="s">
        <v>152</v>
      </c>
      <c r="BN7" s="374" t="s">
        <v>152</v>
      </c>
      <c r="BO7" s="374" t="s">
        <v>808</v>
      </c>
      <c r="BP7" s="374" t="s">
        <v>808</v>
      </c>
      <c r="BQ7" s="374" t="s">
        <v>808</v>
      </c>
      <c r="BR7" s="374" t="s">
        <v>808</v>
      </c>
      <c r="BS7" s="374" t="s">
        <v>808</v>
      </c>
      <c r="BT7" s="374" t="s">
        <v>808</v>
      </c>
      <c r="BU7" s="374" t="s">
        <v>808</v>
      </c>
      <c r="BV7" s="374" t="s">
        <v>808</v>
      </c>
      <c r="BW7" s="374" t="s">
        <v>808</v>
      </c>
      <c r="BX7" s="401" t="s">
        <v>808</v>
      </c>
      <c r="BY7" s="401" t="s">
        <v>808</v>
      </c>
      <c r="BZ7" s="401" t="s">
        <v>808</v>
      </c>
      <c r="CA7" s="401" t="s">
        <v>862</v>
      </c>
      <c r="CB7" s="401" t="s">
        <v>862</v>
      </c>
      <c r="CC7" s="401" t="s">
        <v>862</v>
      </c>
      <c r="CD7" s="401" t="s">
        <v>862</v>
      </c>
      <c r="CE7" s="401" t="s">
        <v>862</v>
      </c>
      <c r="CF7" s="401" t="s">
        <v>862</v>
      </c>
      <c r="CG7" s="401" t="s">
        <v>862</v>
      </c>
      <c r="CH7" s="401" t="s">
        <v>862</v>
      </c>
      <c r="CI7" s="401" t="s">
        <v>862</v>
      </c>
      <c r="CJ7" s="401" t="s">
        <v>862</v>
      </c>
      <c r="CK7" s="401" t="s">
        <v>862</v>
      </c>
      <c r="CL7" s="401" t="s">
        <v>862</v>
      </c>
      <c r="CM7" s="401" t="s">
        <v>1055</v>
      </c>
      <c r="CN7" s="401" t="s">
        <v>1055</v>
      </c>
      <c r="CO7" s="401" t="s">
        <v>1055</v>
      </c>
      <c r="CP7" s="401" t="s">
        <v>1055</v>
      </c>
      <c r="CQ7" s="401" t="s">
        <v>1055</v>
      </c>
      <c r="CR7" s="401" t="s">
        <v>1055</v>
      </c>
      <c r="CS7" s="401" t="s">
        <v>1055</v>
      </c>
      <c r="CT7" s="401" t="s">
        <v>1055</v>
      </c>
      <c r="CU7" s="401" t="s">
        <v>1055</v>
      </c>
      <c r="CV7" s="401" t="s">
        <v>1055</v>
      </c>
      <c r="CW7" s="401" t="s">
        <v>1055</v>
      </c>
      <c r="CX7" s="401" t="s">
        <v>1055</v>
      </c>
      <c r="CY7" s="401" t="s">
        <v>1163</v>
      </c>
      <c r="CZ7" s="401" t="s">
        <v>1163</v>
      </c>
      <c r="DA7" s="401" t="s">
        <v>1163</v>
      </c>
      <c r="DB7" s="401" t="s">
        <v>1163</v>
      </c>
      <c r="DC7" s="401" t="s">
        <v>1163</v>
      </c>
      <c r="DD7" s="401" t="s">
        <v>1163</v>
      </c>
      <c r="DE7" s="401" t="s">
        <v>1163</v>
      </c>
      <c r="DF7" s="401" t="s">
        <v>1163</v>
      </c>
      <c r="DG7" s="401" t="s">
        <v>1163</v>
      </c>
      <c r="DH7" s="401" t="s">
        <v>1163</v>
      </c>
      <c r="DI7" s="401" t="s">
        <v>1163</v>
      </c>
      <c r="DJ7" s="401" t="s">
        <v>1163</v>
      </c>
      <c r="DK7" s="401" t="s">
        <v>1164</v>
      </c>
      <c r="DL7" s="401" t="s">
        <v>1164</v>
      </c>
      <c r="DM7" s="401" t="s">
        <v>1164</v>
      </c>
      <c r="DN7" s="401" t="s">
        <v>1164</v>
      </c>
      <c r="DO7" s="401" t="s">
        <v>1164</v>
      </c>
      <c r="DP7" s="401" t="s">
        <v>1164</v>
      </c>
    </row>
    <row r="8" spans="1:120" s="257" customFormat="1" ht="13.5" thickBot="1">
      <c r="A8" s="431" t="s">
        <v>145</v>
      </c>
      <c r="B8" s="431" t="s">
        <v>1169</v>
      </c>
      <c r="C8" s="431" t="s">
        <v>146</v>
      </c>
      <c r="D8" s="431" t="s">
        <v>147</v>
      </c>
      <c r="E8" s="375">
        <v>39721</v>
      </c>
      <c r="F8" s="375">
        <v>40086</v>
      </c>
      <c r="G8" s="375">
        <v>40117</v>
      </c>
      <c r="H8" s="375">
        <v>40147</v>
      </c>
      <c r="I8" s="375">
        <v>40178</v>
      </c>
      <c r="J8" s="375">
        <v>40209</v>
      </c>
      <c r="K8" s="375">
        <v>40237</v>
      </c>
      <c r="L8" s="375">
        <v>40268</v>
      </c>
      <c r="M8" s="375">
        <v>40298</v>
      </c>
      <c r="N8" s="375">
        <v>40329</v>
      </c>
      <c r="O8" s="375">
        <v>40359</v>
      </c>
      <c r="P8" s="375">
        <v>40390</v>
      </c>
      <c r="Q8" s="375">
        <v>40421</v>
      </c>
      <c r="R8" s="375">
        <v>40451</v>
      </c>
      <c r="S8" s="375">
        <v>40482</v>
      </c>
      <c r="T8" s="375">
        <v>40512</v>
      </c>
      <c r="U8" s="375">
        <v>40543</v>
      </c>
      <c r="V8" s="375">
        <v>40574</v>
      </c>
      <c r="W8" s="375">
        <v>40602</v>
      </c>
      <c r="X8" s="375">
        <v>40633</v>
      </c>
      <c r="Y8" s="375">
        <v>40663</v>
      </c>
      <c r="Z8" s="375">
        <v>40694</v>
      </c>
      <c r="AA8" s="375">
        <v>40724</v>
      </c>
      <c r="AB8" s="375">
        <v>40755</v>
      </c>
      <c r="AC8" s="375">
        <v>40786</v>
      </c>
      <c r="AD8" s="375">
        <v>40816</v>
      </c>
      <c r="AE8" s="375">
        <v>40847</v>
      </c>
      <c r="AF8" s="375">
        <v>40877</v>
      </c>
      <c r="AG8" s="375">
        <v>40908</v>
      </c>
      <c r="AH8" s="375">
        <v>40939</v>
      </c>
      <c r="AI8" s="375">
        <v>40968</v>
      </c>
      <c r="AJ8" s="375">
        <v>40999</v>
      </c>
      <c r="AK8" s="375">
        <v>41029</v>
      </c>
      <c r="AL8" s="375">
        <v>41060</v>
      </c>
      <c r="AM8" s="375">
        <v>41090</v>
      </c>
      <c r="AN8" s="375">
        <v>41121</v>
      </c>
      <c r="AO8" s="375">
        <v>41152</v>
      </c>
      <c r="AP8" s="375">
        <v>41182</v>
      </c>
      <c r="AQ8" s="375">
        <v>41213</v>
      </c>
      <c r="AR8" s="375">
        <v>41243</v>
      </c>
      <c r="AS8" s="375">
        <v>41274</v>
      </c>
      <c r="AT8" s="375">
        <v>41305</v>
      </c>
      <c r="AU8" s="375">
        <v>41333</v>
      </c>
      <c r="AV8" s="375">
        <v>41364</v>
      </c>
      <c r="AW8" s="375">
        <v>41394</v>
      </c>
      <c r="AX8" s="375">
        <v>41425</v>
      </c>
      <c r="AY8" s="375">
        <v>41455</v>
      </c>
      <c r="AZ8" s="375">
        <v>41486</v>
      </c>
      <c r="BA8" s="375">
        <v>41517</v>
      </c>
      <c r="BB8" s="375">
        <v>41547</v>
      </c>
      <c r="BC8" s="375">
        <v>41578</v>
      </c>
      <c r="BD8" s="375">
        <v>41608</v>
      </c>
      <c r="BE8" s="375">
        <v>41639</v>
      </c>
      <c r="BF8" s="375">
        <v>41670</v>
      </c>
      <c r="BG8" s="375">
        <v>41698</v>
      </c>
      <c r="BH8" s="375">
        <v>41729</v>
      </c>
      <c r="BI8" s="375">
        <v>41759</v>
      </c>
      <c r="BJ8" s="375">
        <v>41790</v>
      </c>
      <c r="BK8" s="375">
        <v>41820</v>
      </c>
      <c r="BL8" s="375">
        <v>41851</v>
      </c>
      <c r="BM8" s="375">
        <v>41882</v>
      </c>
      <c r="BN8" s="375">
        <v>41912</v>
      </c>
      <c r="BO8" s="375">
        <v>41943</v>
      </c>
      <c r="BP8" s="375">
        <v>41973</v>
      </c>
      <c r="BQ8" s="375">
        <v>42004</v>
      </c>
      <c r="BR8" s="375">
        <v>42035</v>
      </c>
      <c r="BS8" s="375">
        <v>42063</v>
      </c>
      <c r="BT8" s="375">
        <v>42094</v>
      </c>
      <c r="BU8" s="375">
        <v>42124</v>
      </c>
      <c r="BV8" s="375">
        <v>42155</v>
      </c>
      <c r="BW8" s="375">
        <v>42185</v>
      </c>
      <c r="BX8" s="432">
        <v>42216</v>
      </c>
      <c r="BY8" s="432">
        <v>42247</v>
      </c>
      <c r="BZ8" s="432">
        <v>42277</v>
      </c>
      <c r="CA8" s="432">
        <v>42308</v>
      </c>
      <c r="CB8" s="432">
        <v>42338</v>
      </c>
      <c r="CC8" s="432">
        <v>42369</v>
      </c>
      <c r="CD8" s="375">
        <v>42400</v>
      </c>
      <c r="CE8" s="375">
        <v>42428</v>
      </c>
      <c r="CF8" s="375">
        <v>42460</v>
      </c>
      <c r="CG8" s="375">
        <v>42490</v>
      </c>
      <c r="CH8" s="375">
        <v>42521</v>
      </c>
      <c r="CI8" s="375">
        <v>42551</v>
      </c>
      <c r="CJ8" s="375">
        <v>42582</v>
      </c>
      <c r="CK8" s="375">
        <v>42613</v>
      </c>
      <c r="CL8" s="375">
        <v>42643</v>
      </c>
      <c r="CM8" s="375">
        <v>42674</v>
      </c>
      <c r="CN8" s="375">
        <v>42704</v>
      </c>
      <c r="CO8" s="375">
        <v>42735</v>
      </c>
      <c r="CP8" s="375">
        <v>42766</v>
      </c>
      <c r="CQ8" s="375">
        <v>42794</v>
      </c>
      <c r="CR8" s="375">
        <v>42825</v>
      </c>
      <c r="CS8" s="375">
        <v>42855</v>
      </c>
      <c r="CT8" s="375">
        <v>42886</v>
      </c>
      <c r="CU8" s="375">
        <v>42916</v>
      </c>
      <c r="CV8" s="375">
        <v>42947</v>
      </c>
      <c r="CW8" s="375">
        <v>42978</v>
      </c>
      <c r="CX8" s="375">
        <v>43008</v>
      </c>
      <c r="CY8" s="375">
        <v>43039</v>
      </c>
      <c r="CZ8" s="375">
        <v>43069</v>
      </c>
      <c r="DA8" s="375">
        <v>43100</v>
      </c>
      <c r="DB8" s="375">
        <v>43131</v>
      </c>
      <c r="DC8" s="375">
        <v>43159</v>
      </c>
      <c r="DD8" s="375">
        <v>43190</v>
      </c>
      <c r="DE8" s="375">
        <v>43220</v>
      </c>
      <c r="DF8" s="375">
        <v>43251</v>
      </c>
      <c r="DG8" s="375">
        <v>43281</v>
      </c>
      <c r="DH8" s="375">
        <v>43312</v>
      </c>
      <c r="DI8" s="375">
        <v>43343</v>
      </c>
      <c r="DJ8" s="375">
        <v>43373</v>
      </c>
      <c r="DK8" s="375">
        <v>43404</v>
      </c>
      <c r="DL8" s="375">
        <v>43434</v>
      </c>
      <c r="DM8" s="375">
        <v>43465</v>
      </c>
      <c r="DN8" s="375">
        <v>43496</v>
      </c>
      <c r="DO8" s="375">
        <v>43524</v>
      </c>
      <c r="DP8" s="375">
        <v>43555</v>
      </c>
    </row>
    <row r="9" spans="1:120" outlineLevel="2">
      <c r="A9" s="189" t="s">
        <v>193</v>
      </c>
      <c r="B9" s="600">
        <v>2830</v>
      </c>
      <c r="C9" s="294" t="s">
        <v>295</v>
      </c>
      <c r="D9" s="294" t="s">
        <v>303</v>
      </c>
      <c r="E9" s="293">
        <v>0</v>
      </c>
      <c r="F9" s="293">
        <v>0</v>
      </c>
      <c r="G9" s="410">
        <v>0</v>
      </c>
      <c r="H9" s="410">
        <v>0</v>
      </c>
      <c r="I9" s="410">
        <v>0</v>
      </c>
      <c r="J9" s="410">
        <v>0</v>
      </c>
      <c r="K9" s="410">
        <v>0</v>
      </c>
      <c r="L9" s="410">
        <v>0</v>
      </c>
      <c r="M9" s="410">
        <v>0</v>
      </c>
      <c r="N9" s="410">
        <v>0</v>
      </c>
      <c r="O9" s="410">
        <v>0</v>
      </c>
      <c r="P9" s="410">
        <v>0</v>
      </c>
      <c r="Q9" s="410">
        <v>0</v>
      </c>
      <c r="R9" s="293">
        <v>0</v>
      </c>
      <c r="S9" s="236">
        <v>0</v>
      </c>
      <c r="T9" s="236">
        <v>0</v>
      </c>
      <c r="U9" s="236">
        <v>0</v>
      </c>
      <c r="V9" s="236">
        <v>0</v>
      </c>
      <c r="W9" s="236">
        <v>0</v>
      </c>
      <c r="X9" s="236">
        <v>0</v>
      </c>
      <c r="Y9" s="101">
        <v>0</v>
      </c>
      <c r="Z9" s="236">
        <v>0</v>
      </c>
      <c r="AA9" s="236">
        <v>0</v>
      </c>
      <c r="AB9" s="101">
        <v>0</v>
      </c>
      <c r="AC9" s="411">
        <v>0</v>
      </c>
      <c r="AD9" s="293">
        <v>0</v>
      </c>
      <c r="AE9" s="236">
        <v>0</v>
      </c>
      <c r="AF9" s="236">
        <v>0</v>
      </c>
      <c r="AG9" s="236">
        <v>0</v>
      </c>
      <c r="AH9" s="236">
        <v>0</v>
      </c>
      <c r="AI9" s="236">
        <v>0</v>
      </c>
      <c r="AJ9" s="236">
        <v>0</v>
      </c>
      <c r="AK9" s="236">
        <v>0</v>
      </c>
      <c r="AL9" s="236">
        <v>0</v>
      </c>
      <c r="AM9" s="236">
        <v>0</v>
      </c>
      <c r="AN9" s="236">
        <v>0</v>
      </c>
      <c r="AO9" s="236">
        <v>0</v>
      </c>
      <c r="AP9" s="236">
        <v>0</v>
      </c>
      <c r="AQ9" s="236">
        <v>0</v>
      </c>
      <c r="AR9" s="236">
        <v>0</v>
      </c>
      <c r="AS9" s="236">
        <v>0</v>
      </c>
      <c r="AT9" s="236">
        <v>0</v>
      </c>
      <c r="AU9" s="236">
        <v>0</v>
      </c>
      <c r="AV9" s="236">
        <v>0</v>
      </c>
      <c r="AW9" s="236">
        <v>0</v>
      </c>
      <c r="AX9" s="236">
        <v>0</v>
      </c>
      <c r="AY9" s="236">
        <v>0</v>
      </c>
      <c r="AZ9" s="236">
        <v>0</v>
      </c>
      <c r="BA9" s="236">
        <v>0</v>
      </c>
      <c r="BB9" s="236">
        <v>0</v>
      </c>
      <c r="BC9" s="293">
        <v>0</v>
      </c>
      <c r="BD9" s="236">
        <v>0</v>
      </c>
      <c r="BE9" s="236">
        <v>0</v>
      </c>
      <c r="BF9" s="236">
        <v>0</v>
      </c>
      <c r="BG9" s="236">
        <v>0</v>
      </c>
      <c r="BH9" s="236">
        <v>0</v>
      </c>
      <c r="BI9" s="236">
        <v>0</v>
      </c>
      <c r="BJ9" s="236">
        <v>0</v>
      </c>
      <c r="BK9" s="236">
        <v>0</v>
      </c>
      <c r="BL9" s="236">
        <v>0</v>
      </c>
      <c r="BM9" s="236">
        <v>0</v>
      </c>
      <c r="BN9" s="236">
        <v>0</v>
      </c>
      <c r="BO9" s="236">
        <v>0</v>
      </c>
      <c r="BP9" s="236">
        <v>0</v>
      </c>
      <c r="BQ9" s="236">
        <v>0</v>
      </c>
      <c r="BR9" s="236">
        <v>0</v>
      </c>
      <c r="BS9" s="236">
        <v>0</v>
      </c>
      <c r="BT9" s="236">
        <v>0</v>
      </c>
      <c r="BU9" s="236">
        <v>0</v>
      </c>
      <c r="BW9" s="189">
        <v>0</v>
      </c>
      <c r="BX9" s="293">
        <v>0</v>
      </c>
      <c r="BY9" s="293">
        <v>0</v>
      </c>
      <c r="BZ9" s="293">
        <v>0</v>
      </c>
      <c r="CA9" s="236">
        <v>0</v>
      </c>
      <c r="CB9" s="236">
        <v>0</v>
      </c>
      <c r="CC9" s="236">
        <v>0</v>
      </c>
      <c r="CD9" s="236">
        <v>0</v>
      </c>
      <c r="CE9" s="236">
        <v>0</v>
      </c>
      <c r="CF9" s="236">
        <v>0</v>
      </c>
      <c r="CG9" s="236">
        <v>0</v>
      </c>
      <c r="CH9" s="236">
        <v>0</v>
      </c>
      <c r="CI9" s="236">
        <v>0</v>
      </c>
      <c r="CJ9" s="236">
        <v>0</v>
      </c>
      <c r="CK9" s="236">
        <v>0</v>
      </c>
      <c r="CL9" s="293">
        <v>0</v>
      </c>
      <c r="CM9" s="236">
        <v>0</v>
      </c>
      <c r="CN9" s="236">
        <v>0</v>
      </c>
      <c r="CO9" s="236">
        <v>0</v>
      </c>
      <c r="CP9" s="236">
        <v>0</v>
      </c>
      <c r="CQ9" s="236">
        <v>0</v>
      </c>
      <c r="CR9" s="236">
        <v>0</v>
      </c>
      <c r="CS9" s="236">
        <v>0</v>
      </c>
      <c r="CT9" s="236">
        <v>0</v>
      </c>
      <c r="CU9" s="236">
        <v>0</v>
      </c>
    </row>
    <row r="10" spans="1:120" outlineLevel="2">
      <c r="A10" s="189" t="s">
        <v>194</v>
      </c>
      <c r="B10" s="600">
        <v>2830</v>
      </c>
      <c r="C10" s="294" t="s">
        <v>295</v>
      </c>
      <c r="D10" s="294" t="s">
        <v>304</v>
      </c>
      <c r="E10" s="293">
        <v>0</v>
      </c>
      <c r="F10" s="293">
        <v>0</v>
      </c>
      <c r="G10" s="410">
        <v>0</v>
      </c>
      <c r="H10" s="410">
        <v>0</v>
      </c>
      <c r="I10" s="410">
        <v>0</v>
      </c>
      <c r="J10" s="410">
        <v>0</v>
      </c>
      <c r="K10" s="410">
        <v>0</v>
      </c>
      <c r="L10" s="410">
        <v>0</v>
      </c>
      <c r="M10" s="410">
        <v>0</v>
      </c>
      <c r="N10" s="410">
        <v>0</v>
      </c>
      <c r="O10" s="410">
        <v>0</v>
      </c>
      <c r="P10" s="410">
        <v>0</v>
      </c>
      <c r="Q10" s="410">
        <v>0</v>
      </c>
      <c r="R10" s="293">
        <v>0</v>
      </c>
      <c r="S10" s="236">
        <v>0</v>
      </c>
      <c r="T10" s="236">
        <v>0</v>
      </c>
      <c r="U10" s="236">
        <v>0</v>
      </c>
      <c r="V10" s="236">
        <v>0</v>
      </c>
      <c r="W10" s="236">
        <v>0</v>
      </c>
      <c r="X10" s="236">
        <v>0</v>
      </c>
      <c r="Y10" s="101">
        <v>0</v>
      </c>
      <c r="Z10" s="236">
        <v>0</v>
      </c>
      <c r="AA10" s="236">
        <v>0</v>
      </c>
      <c r="AB10" s="101">
        <v>0</v>
      </c>
      <c r="AC10" s="411">
        <v>0</v>
      </c>
      <c r="AD10" s="293">
        <v>0</v>
      </c>
      <c r="AE10" s="236">
        <v>0</v>
      </c>
      <c r="AF10" s="236">
        <v>0</v>
      </c>
      <c r="AG10" s="236">
        <v>0</v>
      </c>
      <c r="AH10" s="236">
        <v>0</v>
      </c>
      <c r="AI10" s="236">
        <v>0</v>
      </c>
      <c r="AJ10" s="236">
        <v>0</v>
      </c>
      <c r="AK10" s="236">
        <v>0</v>
      </c>
      <c r="AL10" s="236">
        <v>0</v>
      </c>
      <c r="AM10" s="236">
        <v>0</v>
      </c>
      <c r="AN10" s="236">
        <v>0</v>
      </c>
      <c r="AO10" s="236">
        <v>0</v>
      </c>
      <c r="AP10" s="236">
        <v>0</v>
      </c>
      <c r="AQ10" s="236">
        <v>0</v>
      </c>
      <c r="AR10" s="236">
        <v>0</v>
      </c>
      <c r="AS10" s="236">
        <v>0</v>
      </c>
      <c r="AT10" s="236">
        <v>0</v>
      </c>
      <c r="AU10" s="236">
        <v>0</v>
      </c>
      <c r="AV10" s="236">
        <v>0</v>
      </c>
      <c r="AW10" s="236">
        <v>0</v>
      </c>
      <c r="AX10" s="236">
        <v>0</v>
      </c>
      <c r="AY10" s="236">
        <v>0</v>
      </c>
      <c r="AZ10" s="236">
        <v>0</v>
      </c>
      <c r="BA10" s="236">
        <v>0</v>
      </c>
      <c r="BB10" s="236">
        <v>0</v>
      </c>
      <c r="BC10" s="293">
        <v>0</v>
      </c>
      <c r="BD10" s="236">
        <v>0</v>
      </c>
      <c r="BE10" s="236">
        <v>0</v>
      </c>
      <c r="BF10" s="236">
        <v>0</v>
      </c>
      <c r="BG10" s="236">
        <v>0</v>
      </c>
      <c r="BH10" s="236">
        <v>0</v>
      </c>
      <c r="BI10" s="236">
        <v>0</v>
      </c>
      <c r="BJ10" s="236">
        <v>0</v>
      </c>
      <c r="BK10" s="236">
        <v>0</v>
      </c>
      <c r="BL10" s="236">
        <v>0</v>
      </c>
      <c r="BM10" s="236">
        <v>0</v>
      </c>
      <c r="BN10" s="236">
        <v>0</v>
      </c>
      <c r="BO10" s="236">
        <v>0</v>
      </c>
      <c r="BP10" s="236">
        <v>0</v>
      </c>
      <c r="BQ10" s="236">
        <v>0</v>
      </c>
      <c r="BR10" s="236">
        <v>0</v>
      </c>
      <c r="BS10" s="236">
        <v>0</v>
      </c>
      <c r="BT10" s="236">
        <v>0</v>
      </c>
      <c r="BU10" s="236">
        <v>0</v>
      </c>
      <c r="BV10" s="236">
        <v>0</v>
      </c>
      <c r="BW10" s="236">
        <v>0</v>
      </c>
      <c r="BX10" s="293">
        <v>0</v>
      </c>
      <c r="BY10" s="293">
        <v>0</v>
      </c>
      <c r="BZ10" s="293">
        <v>0</v>
      </c>
      <c r="CA10" s="236">
        <v>0</v>
      </c>
      <c r="CB10" s="236">
        <v>0</v>
      </c>
      <c r="CC10" s="236">
        <v>0</v>
      </c>
      <c r="CD10" s="236">
        <v>0</v>
      </c>
      <c r="CE10" s="236">
        <v>0</v>
      </c>
      <c r="CF10" s="236">
        <v>0</v>
      </c>
      <c r="CG10" s="236">
        <v>0</v>
      </c>
      <c r="CH10" s="236">
        <v>0</v>
      </c>
      <c r="CI10" s="236">
        <v>0</v>
      </c>
      <c r="CJ10" s="236">
        <v>0</v>
      </c>
      <c r="CK10" s="236">
        <v>0</v>
      </c>
      <c r="CL10" s="293">
        <v>0</v>
      </c>
      <c r="CM10" s="236">
        <v>0</v>
      </c>
      <c r="CN10" s="236">
        <v>0</v>
      </c>
      <c r="CO10" s="236">
        <v>0</v>
      </c>
      <c r="CP10" s="236">
        <v>0</v>
      </c>
      <c r="CQ10" s="236">
        <v>0</v>
      </c>
      <c r="CR10" s="236">
        <v>0</v>
      </c>
      <c r="CS10" s="236">
        <v>0</v>
      </c>
      <c r="CT10" s="236">
        <v>0</v>
      </c>
      <c r="CU10" s="236">
        <v>0</v>
      </c>
    </row>
    <row r="11" spans="1:120" outlineLevel="2">
      <c r="A11" s="189" t="s">
        <v>195</v>
      </c>
      <c r="B11" s="600">
        <v>1900</v>
      </c>
      <c r="C11" s="294" t="s">
        <v>295</v>
      </c>
      <c r="D11" s="294" t="s">
        <v>305</v>
      </c>
      <c r="E11" s="293">
        <v>35727.22</v>
      </c>
      <c r="F11" s="293">
        <v>5044.58</v>
      </c>
      <c r="G11" s="410">
        <v>5044.58</v>
      </c>
      <c r="H11" s="410">
        <v>5044.58</v>
      </c>
      <c r="I11" s="410">
        <v>5044.58</v>
      </c>
      <c r="J11" s="410">
        <v>5044.58</v>
      </c>
      <c r="K11" s="410">
        <v>5044.58</v>
      </c>
      <c r="L11" s="410">
        <v>5044.58</v>
      </c>
      <c r="M11" s="410">
        <v>5044.58</v>
      </c>
      <c r="N11" s="410">
        <v>5044.58</v>
      </c>
      <c r="O11" s="410">
        <v>5044.58</v>
      </c>
      <c r="P11" s="410">
        <v>5044.58</v>
      </c>
      <c r="Q11" s="410">
        <v>5044.58</v>
      </c>
      <c r="R11" s="293">
        <v>5044.58</v>
      </c>
      <c r="S11" s="236">
        <v>5044.58</v>
      </c>
      <c r="T11" s="236">
        <v>5044.58</v>
      </c>
      <c r="U11" s="236">
        <v>5044.58</v>
      </c>
      <c r="V11" s="236">
        <v>5044.58</v>
      </c>
      <c r="W11" s="236">
        <v>5044.58</v>
      </c>
      <c r="X11" s="236">
        <v>5044.58</v>
      </c>
      <c r="Y11" s="101">
        <v>5044.58</v>
      </c>
      <c r="Z11" s="236">
        <v>5044.58</v>
      </c>
      <c r="AA11" s="236">
        <v>5044.58</v>
      </c>
      <c r="AB11" s="101">
        <v>5044.58</v>
      </c>
      <c r="AC11" s="411">
        <v>5044.58</v>
      </c>
      <c r="AD11" s="293">
        <v>5044.58</v>
      </c>
      <c r="AE11" s="236">
        <v>5044.58</v>
      </c>
      <c r="AF11" s="236">
        <v>5044.58</v>
      </c>
      <c r="AG11" s="236">
        <v>5044.58</v>
      </c>
      <c r="AH11" s="236">
        <v>5044.58</v>
      </c>
      <c r="AI11" s="236">
        <v>5044.58</v>
      </c>
      <c r="AJ11" s="236">
        <v>5044.58</v>
      </c>
      <c r="AK11" s="236">
        <v>5044.58</v>
      </c>
      <c r="AL11" s="236">
        <v>5044.58</v>
      </c>
      <c r="AM11" s="236">
        <v>5044.58</v>
      </c>
      <c r="AN11" s="236">
        <v>5044.58</v>
      </c>
      <c r="AO11" s="236">
        <v>5044.58</v>
      </c>
      <c r="AP11" s="236">
        <v>0</v>
      </c>
      <c r="AQ11" s="236">
        <v>0</v>
      </c>
      <c r="AR11" s="236">
        <v>0</v>
      </c>
      <c r="AS11" s="236">
        <v>0</v>
      </c>
      <c r="AT11" s="236">
        <v>0</v>
      </c>
      <c r="AU11" s="236">
        <v>0</v>
      </c>
      <c r="AV11" s="236">
        <v>0</v>
      </c>
      <c r="AW11" s="236">
        <v>0</v>
      </c>
      <c r="AX11" s="236">
        <v>0</v>
      </c>
      <c r="AY11" s="236">
        <v>0</v>
      </c>
      <c r="AZ11" s="236">
        <v>0</v>
      </c>
      <c r="BA11" s="236">
        <v>0</v>
      </c>
      <c r="BB11" s="236">
        <v>0</v>
      </c>
      <c r="BC11" s="293">
        <v>0</v>
      </c>
      <c r="BD11" s="236">
        <v>0</v>
      </c>
      <c r="BE11" s="236">
        <v>0</v>
      </c>
      <c r="BF11" s="236">
        <v>0</v>
      </c>
      <c r="BG11" s="236">
        <v>0</v>
      </c>
      <c r="BH11" s="236">
        <v>0</v>
      </c>
      <c r="BI11" s="236">
        <v>0</v>
      </c>
      <c r="BJ11" s="236">
        <v>0</v>
      </c>
      <c r="BK11" s="236">
        <v>0</v>
      </c>
      <c r="BL11" s="236">
        <v>0</v>
      </c>
      <c r="BM11" s="236">
        <v>0</v>
      </c>
      <c r="BN11" s="236">
        <v>0</v>
      </c>
      <c r="BO11" s="236">
        <v>0</v>
      </c>
      <c r="BP11" s="236">
        <v>0</v>
      </c>
      <c r="BQ11" s="236">
        <v>0</v>
      </c>
      <c r="BR11" s="236">
        <v>0</v>
      </c>
      <c r="BS11" s="236">
        <v>0</v>
      </c>
      <c r="BT11" s="236">
        <v>0</v>
      </c>
      <c r="BU11" s="236">
        <v>0</v>
      </c>
      <c r="BV11" s="236">
        <v>0</v>
      </c>
      <c r="BW11" s="236">
        <v>0</v>
      </c>
      <c r="BX11" s="293">
        <v>0</v>
      </c>
      <c r="BY11" s="293">
        <v>0</v>
      </c>
      <c r="BZ11" s="293">
        <v>0</v>
      </c>
      <c r="CA11" s="236">
        <v>0</v>
      </c>
      <c r="CB11" s="236">
        <v>0</v>
      </c>
      <c r="CC11" s="236">
        <v>0</v>
      </c>
      <c r="CD11" s="236">
        <v>0</v>
      </c>
      <c r="CE11" s="236">
        <v>0</v>
      </c>
      <c r="CF11" s="236">
        <v>0</v>
      </c>
      <c r="CG11" s="236">
        <v>0</v>
      </c>
      <c r="CH11" s="236">
        <v>0</v>
      </c>
      <c r="CI11" s="236">
        <v>0</v>
      </c>
      <c r="CJ11" s="236">
        <v>0</v>
      </c>
      <c r="CK11" s="236">
        <v>0</v>
      </c>
      <c r="CL11" s="293">
        <v>0</v>
      </c>
      <c r="CM11" s="236">
        <v>0</v>
      </c>
      <c r="CN11" s="236">
        <v>0</v>
      </c>
      <c r="CO11" s="236">
        <v>0</v>
      </c>
      <c r="CP11" s="236">
        <v>0</v>
      </c>
      <c r="CQ11" s="236">
        <v>0</v>
      </c>
      <c r="CR11" s="236">
        <v>0</v>
      </c>
      <c r="CS11" s="236">
        <v>0</v>
      </c>
      <c r="CT11" s="236">
        <v>0</v>
      </c>
      <c r="CU11" s="236">
        <v>0</v>
      </c>
    </row>
    <row r="12" spans="1:120" outlineLevel="2">
      <c r="A12" s="189" t="s">
        <v>196</v>
      </c>
      <c r="B12" s="600">
        <v>1900</v>
      </c>
      <c r="C12" s="294" t="s">
        <v>295</v>
      </c>
      <c r="D12" s="294" t="s">
        <v>306</v>
      </c>
      <c r="E12" s="293">
        <v>66682.399999999994</v>
      </c>
      <c r="F12" s="293">
        <v>22216.65</v>
      </c>
      <c r="G12" s="410">
        <v>22216.65</v>
      </c>
      <c r="H12" s="410">
        <v>22216.65</v>
      </c>
      <c r="I12" s="410">
        <v>22216.65</v>
      </c>
      <c r="J12" s="410">
        <v>22216.65</v>
      </c>
      <c r="K12" s="410">
        <v>22216.65</v>
      </c>
      <c r="L12" s="410">
        <v>22216.65</v>
      </c>
      <c r="M12" s="410">
        <v>22216.65</v>
      </c>
      <c r="N12" s="410">
        <v>22216.65</v>
      </c>
      <c r="O12" s="410">
        <v>81591.66</v>
      </c>
      <c r="P12" s="410">
        <v>81591.66</v>
      </c>
      <c r="Q12" s="410">
        <v>81591.66</v>
      </c>
      <c r="R12" s="293">
        <v>128763.7</v>
      </c>
      <c r="S12" s="236">
        <v>128763.7</v>
      </c>
      <c r="T12" s="236">
        <v>128763.7</v>
      </c>
      <c r="U12" s="236">
        <v>128763.7</v>
      </c>
      <c r="V12" s="236">
        <v>128763.7</v>
      </c>
      <c r="W12" s="236">
        <v>128763.7</v>
      </c>
      <c r="X12" s="236">
        <v>128763.7</v>
      </c>
      <c r="Y12" s="101">
        <v>128763.7</v>
      </c>
      <c r="Z12" s="236">
        <v>128763.7</v>
      </c>
      <c r="AA12" s="236">
        <v>128763.7</v>
      </c>
      <c r="AB12" s="101">
        <v>128763.7</v>
      </c>
      <c r="AC12" s="411">
        <v>128763.7</v>
      </c>
      <c r="AD12" s="293">
        <v>35376.07</v>
      </c>
      <c r="AE12" s="236">
        <v>35376.07</v>
      </c>
      <c r="AF12" s="236">
        <v>35376.07</v>
      </c>
      <c r="AG12" s="236">
        <v>35376.07</v>
      </c>
      <c r="AH12" s="236">
        <v>35376.07</v>
      </c>
      <c r="AI12" s="236">
        <v>35376.07</v>
      </c>
      <c r="AJ12" s="236">
        <v>35376.07</v>
      </c>
      <c r="AK12" s="236">
        <v>35376.07</v>
      </c>
      <c r="AL12" s="236">
        <v>35376.07</v>
      </c>
      <c r="AM12" s="236">
        <v>35376.07</v>
      </c>
      <c r="AN12" s="236">
        <v>35376.07</v>
      </c>
      <c r="AO12" s="236">
        <v>35376.07</v>
      </c>
      <c r="AP12" s="236">
        <v>247263.04499999998</v>
      </c>
      <c r="AQ12" s="236">
        <v>247263.04499999998</v>
      </c>
      <c r="AR12" s="236">
        <v>247263.04499999998</v>
      </c>
      <c r="AS12" s="236">
        <v>247263.04499999998</v>
      </c>
      <c r="AT12" s="236">
        <v>247263.04499999998</v>
      </c>
      <c r="AU12" s="236">
        <v>247263.04499999998</v>
      </c>
      <c r="AV12" s="236">
        <v>247263.04499999998</v>
      </c>
      <c r="AW12" s="236">
        <v>247263.04499999998</v>
      </c>
      <c r="AX12" s="236">
        <v>247263.04499999998</v>
      </c>
      <c r="AY12" s="236">
        <v>-10534.630000000005</v>
      </c>
      <c r="AZ12" s="236">
        <v>-10534.630000000005</v>
      </c>
      <c r="BA12" s="236">
        <v>-10534.630000000005</v>
      </c>
      <c r="BB12" s="236">
        <v>122718.11</v>
      </c>
      <c r="BC12" s="293">
        <v>122718.11</v>
      </c>
      <c r="BD12" s="236">
        <v>122718.11</v>
      </c>
      <c r="BE12" s="236">
        <v>122718.11</v>
      </c>
      <c r="BF12" s="236">
        <v>122718.11</v>
      </c>
      <c r="BG12" s="236">
        <v>122718.11</v>
      </c>
      <c r="BH12" s="236">
        <v>122718.11</v>
      </c>
      <c r="BI12" s="236">
        <v>122718.11</v>
      </c>
      <c r="BJ12" s="236">
        <v>122718.11</v>
      </c>
      <c r="BK12" s="236">
        <v>76684.675000000003</v>
      </c>
      <c r="BL12" s="236">
        <v>76684.675000000003</v>
      </c>
      <c r="BM12" s="236">
        <v>76684.675000000003</v>
      </c>
      <c r="BN12" s="236">
        <v>141946.67499999999</v>
      </c>
      <c r="BO12" s="236">
        <v>141946.67499999999</v>
      </c>
      <c r="BP12" s="236">
        <v>141946.67499999999</v>
      </c>
      <c r="BQ12" s="236">
        <v>141946.67499999999</v>
      </c>
      <c r="BR12" s="236">
        <v>141946.67499999999</v>
      </c>
      <c r="BS12" s="236">
        <v>141946.67499999999</v>
      </c>
      <c r="BT12" s="236">
        <v>141946.67499999999</v>
      </c>
      <c r="BU12" s="236">
        <v>141946.67499999999</v>
      </c>
      <c r="BV12" s="236">
        <v>141946.67499999999</v>
      </c>
      <c r="BW12" s="236">
        <v>141946.67499999999</v>
      </c>
      <c r="BX12" s="293">
        <v>141946.67499999999</v>
      </c>
      <c r="BY12" s="293">
        <v>141946.67499999999</v>
      </c>
      <c r="BZ12" s="293">
        <v>181668.53</v>
      </c>
      <c r="CA12" s="236">
        <v>181668.53</v>
      </c>
      <c r="CB12" s="236">
        <v>181668.53</v>
      </c>
      <c r="CC12" s="236">
        <v>181668.53</v>
      </c>
      <c r="CD12" s="236">
        <v>181668.53</v>
      </c>
      <c r="CE12" s="236">
        <v>181668.53</v>
      </c>
      <c r="CF12" s="236">
        <v>181668.53</v>
      </c>
      <c r="CG12" s="236">
        <v>181668.53</v>
      </c>
      <c r="CH12" s="236">
        <v>181668.53</v>
      </c>
      <c r="CI12" s="236">
        <v>181668.53</v>
      </c>
      <c r="CJ12" s="236">
        <v>181668.53</v>
      </c>
      <c r="CK12" s="236">
        <v>181668.53</v>
      </c>
      <c r="CL12" s="293">
        <v>-17997</v>
      </c>
      <c r="CM12" s="236">
        <v>-17997</v>
      </c>
      <c r="CN12" s="236">
        <v>-17997</v>
      </c>
      <c r="CO12" s="236">
        <v>-17997</v>
      </c>
      <c r="CP12" s="236">
        <v>-17997</v>
      </c>
      <c r="CQ12" s="236">
        <v>-17997</v>
      </c>
      <c r="CR12" s="236">
        <v>-17997</v>
      </c>
      <c r="CS12" s="236">
        <v>-17997</v>
      </c>
      <c r="CT12" s="236">
        <v>-17997</v>
      </c>
      <c r="CU12" s="236">
        <v>-17997</v>
      </c>
      <c r="CV12" s="236">
        <f>CU12</f>
        <v>-17997</v>
      </c>
      <c r="CW12" s="236">
        <f t="shared" ref="CW12:DP12" si="0">CV12</f>
        <v>-17997</v>
      </c>
      <c r="CX12" s="236">
        <f t="shared" si="0"/>
        <v>-17997</v>
      </c>
      <c r="CY12" s="236">
        <f t="shared" si="0"/>
        <v>-17997</v>
      </c>
      <c r="CZ12" s="236">
        <f t="shared" si="0"/>
        <v>-17997</v>
      </c>
      <c r="DA12" s="236">
        <f t="shared" si="0"/>
        <v>-17997</v>
      </c>
      <c r="DB12" s="236">
        <f t="shared" si="0"/>
        <v>-17997</v>
      </c>
      <c r="DC12" s="236">
        <f t="shared" si="0"/>
        <v>-17997</v>
      </c>
      <c r="DD12" s="236">
        <f t="shared" si="0"/>
        <v>-17997</v>
      </c>
      <c r="DE12" s="236">
        <f t="shared" si="0"/>
        <v>-17997</v>
      </c>
      <c r="DF12" s="236">
        <f t="shared" si="0"/>
        <v>-17997</v>
      </c>
      <c r="DG12" s="236">
        <f t="shared" si="0"/>
        <v>-17997</v>
      </c>
      <c r="DH12" s="236">
        <f t="shared" si="0"/>
        <v>-17997</v>
      </c>
      <c r="DI12" s="236">
        <f t="shared" si="0"/>
        <v>-17997</v>
      </c>
      <c r="DJ12" s="236">
        <f t="shared" si="0"/>
        <v>-17997</v>
      </c>
      <c r="DK12" s="236">
        <f t="shared" si="0"/>
        <v>-17997</v>
      </c>
      <c r="DL12" s="236">
        <f t="shared" si="0"/>
        <v>-17997</v>
      </c>
      <c r="DM12" s="236">
        <f t="shared" si="0"/>
        <v>-17997</v>
      </c>
      <c r="DN12" s="236">
        <f t="shared" si="0"/>
        <v>-17997</v>
      </c>
      <c r="DO12" s="236">
        <f t="shared" si="0"/>
        <v>-17997</v>
      </c>
      <c r="DP12" s="236">
        <f t="shared" si="0"/>
        <v>-17997</v>
      </c>
    </row>
    <row r="13" spans="1:120" outlineLevel="2">
      <c r="A13" s="189" t="s">
        <v>197</v>
      </c>
      <c r="B13" s="600">
        <v>2830</v>
      </c>
      <c r="C13" s="294" t="s">
        <v>295</v>
      </c>
      <c r="D13" s="294" t="s">
        <v>307</v>
      </c>
      <c r="E13" s="293">
        <v>0</v>
      </c>
      <c r="F13" s="293">
        <v>0</v>
      </c>
      <c r="G13" s="410">
        <v>0</v>
      </c>
      <c r="H13" s="410">
        <v>0</v>
      </c>
      <c r="I13" s="410">
        <v>0</v>
      </c>
      <c r="J13" s="410">
        <v>0</v>
      </c>
      <c r="K13" s="410">
        <v>0</v>
      </c>
      <c r="L13" s="410">
        <v>0</v>
      </c>
      <c r="M13" s="410">
        <v>0</v>
      </c>
      <c r="N13" s="410">
        <v>0</v>
      </c>
      <c r="O13" s="410">
        <v>0</v>
      </c>
      <c r="P13" s="410">
        <v>0</v>
      </c>
      <c r="Q13" s="410">
        <v>0</v>
      </c>
      <c r="R13" s="293">
        <v>-6328.48</v>
      </c>
      <c r="S13" s="236">
        <v>-6328.48</v>
      </c>
      <c r="T13" s="236">
        <v>-6328.48</v>
      </c>
      <c r="U13" s="236">
        <v>-6328.48</v>
      </c>
      <c r="V13" s="236">
        <v>-6328.48</v>
      </c>
      <c r="W13" s="236">
        <v>-6328.48</v>
      </c>
      <c r="X13" s="236">
        <v>-6328.48</v>
      </c>
      <c r="Y13" s="101">
        <v>-6328.48</v>
      </c>
      <c r="Z13" s="236">
        <v>-6328.48</v>
      </c>
      <c r="AA13" s="236">
        <v>-6328.48</v>
      </c>
      <c r="AB13" s="101">
        <v>-6328.48</v>
      </c>
      <c r="AC13" s="411">
        <v>-6328.48</v>
      </c>
      <c r="AD13" s="293">
        <v>-6328.48</v>
      </c>
      <c r="AE13" s="236">
        <v>-6328.48</v>
      </c>
      <c r="AF13" s="236">
        <v>-6328.48</v>
      </c>
      <c r="AG13" s="236">
        <v>-6328.48</v>
      </c>
      <c r="AH13" s="236">
        <v>-6328.48</v>
      </c>
      <c r="AI13" s="236">
        <v>-6328.48</v>
      </c>
      <c r="AJ13" s="236">
        <v>-6328.48</v>
      </c>
      <c r="AK13" s="236">
        <v>-6328.48</v>
      </c>
      <c r="AL13" s="236">
        <v>-6328.48</v>
      </c>
      <c r="AM13" s="236">
        <v>-6328.48</v>
      </c>
      <c r="AN13" s="236">
        <v>-6328.48</v>
      </c>
      <c r="AO13" s="236">
        <v>-6328.48</v>
      </c>
      <c r="AP13" s="236">
        <v>0</v>
      </c>
      <c r="AQ13" s="236">
        <v>0</v>
      </c>
      <c r="AR13" s="236">
        <v>0</v>
      </c>
      <c r="AS13" s="236">
        <v>0</v>
      </c>
      <c r="AT13" s="236">
        <v>0</v>
      </c>
      <c r="AU13" s="236">
        <v>0</v>
      </c>
      <c r="AV13" s="236">
        <v>0</v>
      </c>
      <c r="AW13" s="236">
        <v>0</v>
      </c>
      <c r="AX13" s="236">
        <v>0</v>
      </c>
      <c r="AY13" s="236">
        <v>0</v>
      </c>
      <c r="AZ13" s="236">
        <v>0</v>
      </c>
      <c r="BA13" s="236">
        <v>0</v>
      </c>
      <c r="BB13" s="236">
        <v>0</v>
      </c>
      <c r="BC13" s="293">
        <v>0</v>
      </c>
      <c r="BD13" s="236">
        <v>0</v>
      </c>
      <c r="BE13" s="236">
        <v>0</v>
      </c>
      <c r="BF13" s="236">
        <v>0</v>
      </c>
      <c r="BG13" s="236">
        <v>0</v>
      </c>
      <c r="BH13" s="236">
        <v>0</v>
      </c>
      <c r="BI13" s="236">
        <v>0</v>
      </c>
      <c r="BJ13" s="236">
        <v>0</v>
      </c>
      <c r="BK13" s="236">
        <v>0</v>
      </c>
      <c r="BL13" s="236">
        <v>0</v>
      </c>
      <c r="BM13" s="236">
        <v>0</v>
      </c>
      <c r="BN13" s="236">
        <v>0</v>
      </c>
      <c r="BO13" s="236">
        <v>0</v>
      </c>
      <c r="BP13" s="236">
        <v>0</v>
      </c>
      <c r="BQ13" s="236">
        <v>0</v>
      </c>
      <c r="BR13" s="236">
        <v>0</v>
      </c>
      <c r="BS13" s="236">
        <v>0</v>
      </c>
      <c r="BT13" s="236">
        <v>0</v>
      </c>
      <c r="BU13" s="236">
        <v>0</v>
      </c>
      <c r="BV13" s="236">
        <v>0</v>
      </c>
      <c r="BW13" s="236">
        <v>0</v>
      </c>
      <c r="BX13" s="293">
        <v>0</v>
      </c>
      <c r="BY13" s="293">
        <v>0</v>
      </c>
      <c r="BZ13" s="293">
        <v>0</v>
      </c>
      <c r="CA13" s="236">
        <v>0</v>
      </c>
      <c r="CB13" s="236">
        <v>0</v>
      </c>
      <c r="CC13" s="236">
        <v>0</v>
      </c>
      <c r="CD13" s="236">
        <v>0</v>
      </c>
      <c r="CE13" s="236">
        <v>0</v>
      </c>
      <c r="CF13" s="236">
        <v>0</v>
      </c>
      <c r="CG13" s="236">
        <v>0</v>
      </c>
      <c r="CH13" s="236">
        <v>0</v>
      </c>
      <c r="CI13" s="236">
        <v>0</v>
      </c>
      <c r="CJ13" s="236">
        <v>0</v>
      </c>
      <c r="CK13" s="236">
        <v>0</v>
      </c>
      <c r="CL13" s="293">
        <v>0</v>
      </c>
      <c r="CM13" s="236">
        <v>0</v>
      </c>
      <c r="CN13" s="236">
        <v>0</v>
      </c>
      <c r="CO13" s="236">
        <v>0</v>
      </c>
      <c r="CP13" s="236">
        <v>0</v>
      </c>
      <c r="CQ13" s="236">
        <v>0</v>
      </c>
      <c r="CR13" s="236">
        <v>0</v>
      </c>
      <c r="CS13" s="236">
        <v>0</v>
      </c>
      <c r="CT13" s="236">
        <v>0</v>
      </c>
      <c r="CU13" s="236">
        <v>0</v>
      </c>
    </row>
    <row r="14" spans="1:120" outlineLevel="2">
      <c r="A14" s="189" t="s">
        <v>198</v>
      </c>
      <c r="B14" s="600">
        <v>2830</v>
      </c>
      <c r="C14" s="294" t="s">
        <v>295</v>
      </c>
      <c r="D14" s="294" t="s">
        <v>308</v>
      </c>
      <c r="E14" s="293">
        <v>0</v>
      </c>
      <c r="F14" s="293">
        <v>0</v>
      </c>
      <c r="G14" s="410">
        <v>0</v>
      </c>
      <c r="H14" s="410">
        <v>0</v>
      </c>
      <c r="I14" s="410">
        <v>0</v>
      </c>
      <c r="J14" s="410">
        <v>0</v>
      </c>
      <c r="K14" s="410">
        <v>0</v>
      </c>
      <c r="L14" s="410">
        <v>0</v>
      </c>
      <c r="M14" s="410">
        <v>0</v>
      </c>
      <c r="N14" s="410">
        <v>0</v>
      </c>
      <c r="O14" s="410">
        <v>0</v>
      </c>
      <c r="P14" s="410">
        <v>0</v>
      </c>
      <c r="Q14" s="410">
        <v>0</v>
      </c>
      <c r="R14" s="293">
        <v>0</v>
      </c>
      <c r="S14" s="236">
        <v>0</v>
      </c>
      <c r="T14" s="236">
        <v>0</v>
      </c>
      <c r="U14" s="236">
        <v>0</v>
      </c>
      <c r="V14" s="236">
        <v>0</v>
      </c>
      <c r="W14" s="236">
        <v>0</v>
      </c>
      <c r="X14" s="236">
        <v>0</v>
      </c>
      <c r="Y14" s="101">
        <v>0</v>
      </c>
      <c r="Z14" s="236">
        <v>0</v>
      </c>
      <c r="AA14" s="236">
        <v>0</v>
      </c>
      <c r="AB14" s="101">
        <v>0</v>
      </c>
      <c r="AC14" s="411">
        <v>0</v>
      </c>
      <c r="AD14" s="293">
        <v>0</v>
      </c>
      <c r="AE14" s="236">
        <v>0</v>
      </c>
      <c r="AF14" s="236">
        <v>0</v>
      </c>
      <c r="AG14" s="236">
        <v>0</v>
      </c>
      <c r="AH14" s="236">
        <v>0</v>
      </c>
      <c r="AI14" s="236">
        <v>0</v>
      </c>
      <c r="AJ14" s="236">
        <v>0</v>
      </c>
      <c r="AK14" s="236">
        <v>0</v>
      </c>
      <c r="AL14" s="236">
        <v>0</v>
      </c>
      <c r="AM14" s="236">
        <v>0</v>
      </c>
      <c r="AN14" s="236">
        <v>0</v>
      </c>
      <c r="AO14" s="236">
        <v>0</v>
      </c>
      <c r="AP14" s="236">
        <v>0</v>
      </c>
      <c r="AQ14" s="236">
        <v>0</v>
      </c>
      <c r="AR14" s="236">
        <v>0</v>
      </c>
      <c r="AS14" s="236">
        <v>0</v>
      </c>
      <c r="AT14" s="236">
        <v>0</v>
      </c>
      <c r="AU14" s="236">
        <v>0</v>
      </c>
      <c r="AV14" s="236">
        <v>0</v>
      </c>
      <c r="AW14" s="236">
        <v>0</v>
      </c>
      <c r="AX14" s="236">
        <v>0</v>
      </c>
      <c r="AY14" s="236">
        <v>0</v>
      </c>
      <c r="AZ14" s="236">
        <v>0</v>
      </c>
      <c r="BA14" s="236">
        <v>0</v>
      </c>
      <c r="BB14" s="236">
        <v>0</v>
      </c>
      <c r="BC14" s="293">
        <v>0</v>
      </c>
      <c r="BD14" s="236">
        <v>0</v>
      </c>
      <c r="BE14" s="236">
        <v>0</v>
      </c>
      <c r="BF14" s="236">
        <v>0</v>
      </c>
      <c r="BG14" s="236">
        <v>0</v>
      </c>
      <c r="BH14" s="236">
        <v>0</v>
      </c>
      <c r="BI14" s="236">
        <v>0</v>
      </c>
      <c r="BJ14" s="236">
        <v>0</v>
      </c>
      <c r="BK14" s="236">
        <v>0</v>
      </c>
      <c r="BL14" s="236">
        <v>0</v>
      </c>
      <c r="BM14" s="236">
        <v>0</v>
      </c>
      <c r="BN14" s="236">
        <v>0</v>
      </c>
      <c r="BO14" s="236">
        <v>0</v>
      </c>
      <c r="BP14" s="236">
        <v>0</v>
      </c>
      <c r="BQ14" s="236">
        <v>0</v>
      </c>
      <c r="BR14" s="236">
        <v>0</v>
      </c>
      <c r="BS14" s="236">
        <v>0</v>
      </c>
      <c r="BT14" s="236">
        <v>0</v>
      </c>
      <c r="BU14" s="236">
        <v>0</v>
      </c>
      <c r="BV14" s="236">
        <v>0</v>
      </c>
      <c r="BW14" s="236">
        <v>0</v>
      </c>
      <c r="BX14" s="293">
        <v>0</v>
      </c>
      <c r="BY14" s="293">
        <v>0</v>
      </c>
      <c r="BZ14" s="293">
        <v>0</v>
      </c>
      <c r="CA14" s="236">
        <v>0</v>
      </c>
      <c r="CB14" s="236">
        <v>0</v>
      </c>
      <c r="CC14" s="236">
        <v>0</v>
      </c>
      <c r="CD14" s="236">
        <v>0</v>
      </c>
      <c r="CE14" s="236">
        <v>0</v>
      </c>
      <c r="CF14" s="236">
        <v>0</v>
      </c>
      <c r="CG14" s="236">
        <v>0</v>
      </c>
      <c r="CH14" s="236">
        <v>0</v>
      </c>
      <c r="CI14" s="236">
        <v>0</v>
      </c>
      <c r="CJ14" s="236">
        <v>0</v>
      </c>
      <c r="CK14" s="236">
        <v>0</v>
      </c>
      <c r="CL14" s="293">
        <v>0</v>
      </c>
      <c r="CM14" s="236">
        <v>0</v>
      </c>
      <c r="CN14" s="236">
        <v>0</v>
      </c>
      <c r="CO14" s="236">
        <v>0</v>
      </c>
      <c r="CP14" s="236">
        <v>0</v>
      </c>
      <c r="CQ14" s="236">
        <v>0</v>
      </c>
      <c r="CR14" s="236">
        <v>0</v>
      </c>
      <c r="CS14" s="236">
        <v>0</v>
      </c>
      <c r="CT14" s="236">
        <v>0</v>
      </c>
      <c r="CU14" s="236">
        <v>0</v>
      </c>
    </row>
    <row r="15" spans="1:120" outlineLevel="2">
      <c r="A15" s="189" t="s">
        <v>199</v>
      </c>
      <c r="B15" s="600">
        <v>1900</v>
      </c>
      <c r="C15" s="294" t="s">
        <v>295</v>
      </c>
      <c r="D15" s="294" t="s">
        <v>309</v>
      </c>
      <c r="E15" s="293">
        <v>0</v>
      </c>
      <c r="F15" s="293">
        <v>0</v>
      </c>
      <c r="G15" s="410">
        <v>0</v>
      </c>
      <c r="H15" s="410">
        <v>0</v>
      </c>
      <c r="I15" s="410">
        <v>0</v>
      </c>
      <c r="J15" s="410">
        <v>0</v>
      </c>
      <c r="K15" s="410">
        <v>0</v>
      </c>
      <c r="L15" s="410">
        <v>0</v>
      </c>
      <c r="M15" s="410">
        <v>0</v>
      </c>
      <c r="N15" s="410">
        <v>0</v>
      </c>
      <c r="O15" s="410">
        <v>0</v>
      </c>
      <c r="P15" s="410">
        <v>0</v>
      </c>
      <c r="Q15" s="410">
        <v>0</v>
      </c>
      <c r="R15" s="293">
        <v>0</v>
      </c>
      <c r="S15" s="236">
        <v>0</v>
      </c>
      <c r="T15" s="236">
        <v>0</v>
      </c>
      <c r="U15" s="236">
        <v>0</v>
      </c>
      <c r="V15" s="236">
        <v>0</v>
      </c>
      <c r="W15" s="236">
        <v>0</v>
      </c>
      <c r="X15" s="236">
        <v>0</v>
      </c>
      <c r="Y15" s="101">
        <v>0</v>
      </c>
      <c r="Z15" s="236">
        <v>0</v>
      </c>
      <c r="AA15" s="236">
        <v>0</v>
      </c>
      <c r="AB15" s="101">
        <v>0</v>
      </c>
      <c r="AC15" s="411">
        <v>0</v>
      </c>
      <c r="AD15" s="293">
        <v>0</v>
      </c>
      <c r="AE15" s="236">
        <v>0</v>
      </c>
      <c r="AF15" s="236">
        <v>0</v>
      </c>
      <c r="AG15" s="236">
        <v>0</v>
      </c>
      <c r="AH15" s="236">
        <v>0</v>
      </c>
      <c r="AI15" s="236">
        <v>0</v>
      </c>
      <c r="AJ15" s="236">
        <v>0</v>
      </c>
      <c r="AK15" s="236">
        <v>0</v>
      </c>
      <c r="AL15" s="236">
        <v>0</v>
      </c>
      <c r="AM15" s="236">
        <v>0</v>
      </c>
      <c r="AN15" s="236">
        <v>0</v>
      </c>
      <c r="AO15" s="236">
        <v>0</v>
      </c>
      <c r="AP15" s="236">
        <v>3984.7049999999999</v>
      </c>
      <c r="AQ15" s="236">
        <v>3984.7049999999999</v>
      </c>
      <c r="AR15" s="236">
        <v>3984.7049999999999</v>
      </c>
      <c r="AS15" s="236">
        <v>3984.7049999999999</v>
      </c>
      <c r="AT15" s="236">
        <v>3984.7049999999999</v>
      </c>
      <c r="AU15" s="236">
        <v>3984.7049999999999</v>
      </c>
      <c r="AV15" s="236">
        <v>3984.7049999999999</v>
      </c>
      <c r="AW15" s="236">
        <v>3984.7049999999999</v>
      </c>
      <c r="AX15" s="236">
        <v>3984.7049999999999</v>
      </c>
      <c r="AY15" s="236">
        <v>3984.7049999999999</v>
      </c>
      <c r="AZ15" s="236">
        <v>3984.7049999999999</v>
      </c>
      <c r="BA15" s="236">
        <v>3984.7049999999999</v>
      </c>
      <c r="BB15" s="236">
        <v>0</v>
      </c>
      <c r="BC15" s="293">
        <v>0</v>
      </c>
      <c r="BD15" s="236">
        <v>0</v>
      </c>
      <c r="BE15" s="236">
        <v>0</v>
      </c>
      <c r="BF15" s="236">
        <v>0</v>
      </c>
      <c r="BG15" s="236">
        <v>0</v>
      </c>
      <c r="BH15" s="236">
        <v>0</v>
      </c>
      <c r="BI15" s="236">
        <v>0</v>
      </c>
      <c r="BJ15" s="236">
        <v>0</v>
      </c>
      <c r="BK15" s="236">
        <v>0</v>
      </c>
      <c r="BL15" s="236">
        <v>0</v>
      </c>
      <c r="BM15" s="236">
        <v>0</v>
      </c>
      <c r="BN15" s="236">
        <v>0</v>
      </c>
      <c r="BO15" s="236">
        <v>0</v>
      </c>
      <c r="BP15" s="236">
        <v>0</v>
      </c>
      <c r="BQ15" s="236">
        <v>0</v>
      </c>
      <c r="BR15" s="236">
        <v>0</v>
      </c>
      <c r="BS15" s="236">
        <v>0</v>
      </c>
      <c r="BT15" s="236">
        <v>0</v>
      </c>
      <c r="BU15" s="236">
        <v>0</v>
      </c>
      <c r="BV15" s="236">
        <v>0</v>
      </c>
      <c r="BW15" s="236">
        <v>0</v>
      </c>
      <c r="BX15" s="293">
        <v>0</v>
      </c>
      <c r="BY15" s="293">
        <v>0</v>
      </c>
      <c r="BZ15" s="293">
        <v>0</v>
      </c>
      <c r="CA15" s="236">
        <v>0</v>
      </c>
      <c r="CB15" s="236">
        <v>0</v>
      </c>
      <c r="CC15" s="236">
        <v>0</v>
      </c>
      <c r="CD15" s="236">
        <v>0</v>
      </c>
      <c r="CE15" s="236">
        <v>0</v>
      </c>
      <c r="CF15" s="236">
        <v>0</v>
      </c>
      <c r="CG15" s="236">
        <v>0</v>
      </c>
      <c r="CH15" s="236">
        <v>0</v>
      </c>
      <c r="CI15" s="236">
        <v>0</v>
      </c>
      <c r="CJ15" s="236">
        <v>0</v>
      </c>
      <c r="CK15" s="236">
        <v>0</v>
      </c>
      <c r="CL15" s="293">
        <v>0</v>
      </c>
      <c r="CM15" s="236">
        <v>0</v>
      </c>
      <c r="CN15" s="236">
        <v>0</v>
      </c>
      <c r="CO15" s="236">
        <v>0</v>
      </c>
      <c r="CP15" s="236">
        <v>0</v>
      </c>
      <c r="CQ15" s="236">
        <v>0</v>
      </c>
      <c r="CR15" s="236">
        <v>0</v>
      </c>
      <c r="CS15" s="236">
        <v>0</v>
      </c>
      <c r="CT15" s="236">
        <v>0</v>
      </c>
      <c r="CU15" s="236">
        <v>0</v>
      </c>
    </row>
    <row r="16" spans="1:120" outlineLevel="2">
      <c r="A16" s="189" t="s">
        <v>200</v>
      </c>
      <c r="B16" s="600">
        <v>1900</v>
      </c>
      <c r="C16" s="294" t="s">
        <v>295</v>
      </c>
      <c r="D16" s="294" t="s">
        <v>310</v>
      </c>
      <c r="E16" s="293">
        <v>-2015.9</v>
      </c>
      <c r="F16" s="293">
        <v>64826.96</v>
      </c>
      <c r="G16" s="410">
        <v>64826.96</v>
      </c>
      <c r="H16" s="410">
        <v>64826.96</v>
      </c>
      <c r="I16" s="410">
        <v>64826.96</v>
      </c>
      <c r="J16" s="410">
        <v>64826.96</v>
      </c>
      <c r="K16" s="410">
        <v>64826.96</v>
      </c>
      <c r="L16" s="410">
        <v>64826.96</v>
      </c>
      <c r="M16" s="410">
        <v>64826.96</v>
      </c>
      <c r="N16" s="410">
        <v>64826.96</v>
      </c>
      <c r="O16" s="410">
        <v>0</v>
      </c>
      <c r="P16" s="410">
        <v>0</v>
      </c>
      <c r="Q16" s="410">
        <v>0</v>
      </c>
      <c r="R16" s="293">
        <v>4045.95</v>
      </c>
      <c r="S16" s="236">
        <v>4045.95</v>
      </c>
      <c r="T16" s="236">
        <v>4045.95</v>
      </c>
      <c r="U16" s="236">
        <v>4045.95</v>
      </c>
      <c r="V16" s="236">
        <v>4045.95</v>
      </c>
      <c r="W16" s="236">
        <v>4045.95</v>
      </c>
      <c r="X16" s="236">
        <v>4045.95</v>
      </c>
      <c r="Y16" s="101">
        <v>4045.95</v>
      </c>
      <c r="Z16" s="236">
        <v>4045.95</v>
      </c>
      <c r="AA16" s="236">
        <v>4045.95</v>
      </c>
      <c r="AB16" s="101">
        <v>4045.95</v>
      </c>
      <c r="AC16" s="411">
        <v>4045.95</v>
      </c>
      <c r="AD16" s="293">
        <v>-53879.4</v>
      </c>
      <c r="AE16" s="236">
        <v>-53879.4</v>
      </c>
      <c r="AF16" s="236">
        <v>-53879.4</v>
      </c>
      <c r="AG16" s="236">
        <v>-53879.4</v>
      </c>
      <c r="AH16" s="236">
        <v>-53879.4</v>
      </c>
      <c r="AI16" s="236">
        <v>-53879.4</v>
      </c>
      <c r="AJ16" s="236">
        <v>-53879.4</v>
      </c>
      <c r="AK16" s="236">
        <v>-53879.4</v>
      </c>
      <c r="AL16" s="236">
        <v>-53879.4</v>
      </c>
      <c r="AM16" s="236">
        <v>-53879.4</v>
      </c>
      <c r="AN16" s="236">
        <v>-53879.4</v>
      </c>
      <c r="AO16" s="236">
        <v>-53879.4</v>
      </c>
      <c r="AP16" s="236">
        <v>30504.145</v>
      </c>
      <c r="AQ16" s="236">
        <v>30504.145</v>
      </c>
      <c r="AR16" s="236">
        <v>30504.145</v>
      </c>
      <c r="AS16" s="236">
        <v>30504.145</v>
      </c>
      <c r="AT16" s="236">
        <v>30504.145</v>
      </c>
      <c r="AU16" s="236">
        <v>30504.145</v>
      </c>
      <c r="AV16" s="236">
        <v>30504.145</v>
      </c>
      <c r="AW16" s="236">
        <v>30504.145</v>
      </c>
      <c r="AX16" s="236">
        <v>30504.145</v>
      </c>
      <c r="AY16" s="236">
        <v>0</v>
      </c>
      <c r="AZ16" s="236">
        <v>0</v>
      </c>
      <c r="BA16" s="236">
        <v>0</v>
      </c>
      <c r="BB16" s="236">
        <v>0</v>
      </c>
      <c r="BC16" s="293">
        <v>0</v>
      </c>
      <c r="BD16" s="236">
        <v>0</v>
      </c>
      <c r="BE16" s="236">
        <v>0</v>
      </c>
      <c r="BF16" s="236">
        <v>0</v>
      </c>
      <c r="BG16" s="236">
        <v>0</v>
      </c>
      <c r="BH16" s="236">
        <v>0</v>
      </c>
      <c r="BI16" s="236">
        <v>0</v>
      </c>
      <c r="BJ16" s="236">
        <v>0</v>
      </c>
      <c r="BK16" s="236">
        <v>0</v>
      </c>
      <c r="BL16" s="236">
        <v>0</v>
      </c>
      <c r="BM16" s="236">
        <v>0</v>
      </c>
      <c r="BN16" s="236">
        <v>0</v>
      </c>
      <c r="BO16" s="236">
        <v>0</v>
      </c>
      <c r="BP16" s="236">
        <v>0</v>
      </c>
      <c r="BQ16" s="236">
        <v>0</v>
      </c>
      <c r="BR16" s="236">
        <v>0</v>
      </c>
      <c r="BS16" s="236">
        <v>0</v>
      </c>
      <c r="BT16" s="236">
        <v>0</v>
      </c>
      <c r="BU16" s="236">
        <v>0</v>
      </c>
      <c r="BV16" s="236">
        <v>0</v>
      </c>
      <c r="BW16" s="236">
        <v>0</v>
      </c>
      <c r="BX16" s="293">
        <v>0</v>
      </c>
      <c r="BY16" s="293">
        <v>0</v>
      </c>
      <c r="BZ16" s="293">
        <v>0</v>
      </c>
      <c r="CA16" s="236">
        <v>0</v>
      </c>
      <c r="CB16" s="236">
        <v>0</v>
      </c>
      <c r="CC16" s="236">
        <v>0</v>
      </c>
      <c r="CD16" s="236">
        <v>0</v>
      </c>
      <c r="CE16" s="236">
        <v>0</v>
      </c>
      <c r="CF16" s="236">
        <v>0</v>
      </c>
      <c r="CG16" s="236">
        <v>0</v>
      </c>
      <c r="CH16" s="236">
        <v>0</v>
      </c>
      <c r="CI16" s="236">
        <v>0</v>
      </c>
      <c r="CJ16" s="236">
        <v>0</v>
      </c>
      <c r="CK16" s="236">
        <v>0</v>
      </c>
      <c r="CL16" s="293">
        <v>0</v>
      </c>
      <c r="CM16" s="236">
        <v>0</v>
      </c>
      <c r="CN16" s="236">
        <v>0</v>
      </c>
      <c r="CO16" s="236">
        <v>0</v>
      </c>
      <c r="CP16" s="236">
        <v>0</v>
      </c>
      <c r="CQ16" s="236">
        <v>0</v>
      </c>
      <c r="CR16" s="236">
        <v>0</v>
      </c>
      <c r="CS16" s="236">
        <v>0</v>
      </c>
      <c r="CT16" s="236">
        <v>0</v>
      </c>
      <c r="CU16" s="236">
        <v>0</v>
      </c>
    </row>
    <row r="17" spans="1:120" outlineLevel="2">
      <c r="A17" s="189" t="s">
        <v>201</v>
      </c>
      <c r="B17" s="600">
        <v>1900</v>
      </c>
      <c r="C17" s="294" t="s">
        <v>295</v>
      </c>
      <c r="D17" s="294" t="s">
        <v>311</v>
      </c>
      <c r="E17" s="293">
        <v>393228.56</v>
      </c>
      <c r="F17" s="293">
        <v>449931.84</v>
      </c>
      <c r="G17" s="410">
        <v>449931.84</v>
      </c>
      <c r="H17" s="410">
        <v>449931.84</v>
      </c>
      <c r="I17" s="410">
        <v>449931.84</v>
      </c>
      <c r="J17" s="410">
        <v>449931.84</v>
      </c>
      <c r="K17" s="410">
        <v>449931.84</v>
      </c>
      <c r="L17" s="410">
        <v>449931.84</v>
      </c>
      <c r="M17" s="410">
        <v>449931.84</v>
      </c>
      <c r="N17" s="410">
        <v>449931.84</v>
      </c>
      <c r="O17" s="410">
        <v>449931.83999999997</v>
      </c>
      <c r="P17" s="410">
        <v>449931.83999999997</v>
      </c>
      <c r="Q17" s="410">
        <v>449931.83999999997</v>
      </c>
      <c r="R17" s="293">
        <v>413793.94</v>
      </c>
      <c r="S17" s="236">
        <v>413793.94</v>
      </c>
      <c r="T17" s="236">
        <v>413793.94</v>
      </c>
      <c r="U17" s="236">
        <v>413793.94</v>
      </c>
      <c r="V17" s="236">
        <v>413793.94</v>
      </c>
      <c r="W17" s="236">
        <v>413793.94</v>
      </c>
      <c r="X17" s="236">
        <v>413793.94</v>
      </c>
      <c r="Y17" s="101">
        <v>413793.94</v>
      </c>
      <c r="Z17" s="236">
        <v>413793.94</v>
      </c>
      <c r="AA17" s="236">
        <v>413793.94</v>
      </c>
      <c r="AB17" s="101">
        <v>413793.94</v>
      </c>
      <c r="AC17" s="411">
        <v>413793.94</v>
      </c>
      <c r="AD17" s="293">
        <v>336998.96</v>
      </c>
      <c r="AE17" s="236">
        <v>336998.96</v>
      </c>
      <c r="AF17" s="236">
        <v>336998.96</v>
      </c>
      <c r="AG17" s="236">
        <v>336998.96</v>
      </c>
      <c r="AH17" s="236">
        <v>336998.96</v>
      </c>
      <c r="AI17" s="236">
        <v>336998.96</v>
      </c>
      <c r="AJ17" s="236">
        <v>336998.96</v>
      </c>
      <c r="AK17" s="236">
        <v>336998.96</v>
      </c>
      <c r="AL17" s="236">
        <v>336998.96</v>
      </c>
      <c r="AM17" s="236">
        <v>336998.96</v>
      </c>
      <c r="AN17" s="236">
        <v>336998.96</v>
      </c>
      <c r="AO17" s="236">
        <v>336998.96</v>
      </c>
      <c r="AP17" s="236">
        <v>221928.75999999998</v>
      </c>
      <c r="AQ17" s="236">
        <v>221928.75999999998</v>
      </c>
      <c r="AR17" s="236">
        <v>221928.75999999998</v>
      </c>
      <c r="AS17" s="236">
        <v>221928.75999999998</v>
      </c>
      <c r="AT17" s="236">
        <v>221928.75999999998</v>
      </c>
      <c r="AU17" s="236">
        <v>221928.75999999998</v>
      </c>
      <c r="AV17" s="236">
        <v>221928.75999999998</v>
      </c>
      <c r="AW17" s="236">
        <v>221928.75999999998</v>
      </c>
      <c r="AX17" s="236">
        <v>221928.75999999998</v>
      </c>
      <c r="AY17" s="236">
        <v>221928.75999999998</v>
      </c>
      <c r="AZ17" s="236">
        <v>221928.75999999998</v>
      </c>
      <c r="BA17" s="236">
        <v>221928.75999999998</v>
      </c>
      <c r="BB17" s="236">
        <v>316280.89500000002</v>
      </c>
      <c r="BC17" s="293">
        <v>316280.89500000002</v>
      </c>
      <c r="BD17" s="236">
        <v>316280.89500000002</v>
      </c>
      <c r="BE17" s="236">
        <v>316280.89500000002</v>
      </c>
      <c r="BF17" s="236">
        <v>316280.89500000002</v>
      </c>
      <c r="BG17" s="236">
        <v>316280.89500000002</v>
      </c>
      <c r="BH17" s="236">
        <v>316280.89500000002</v>
      </c>
      <c r="BI17" s="236">
        <v>316280.89500000002</v>
      </c>
      <c r="BJ17" s="236">
        <v>316280.89500000002</v>
      </c>
      <c r="BK17" s="236">
        <v>345211.16</v>
      </c>
      <c r="BL17" s="236">
        <v>345211.16</v>
      </c>
      <c r="BM17" s="236">
        <v>345211.16</v>
      </c>
      <c r="BN17" s="236">
        <v>449413.55</v>
      </c>
      <c r="BO17" s="236">
        <v>449413.55</v>
      </c>
      <c r="BP17" s="236">
        <v>449413.55</v>
      </c>
      <c r="BQ17" s="236">
        <v>449413.55</v>
      </c>
      <c r="BR17" s="236">
        <v>449413.55</v>
      </c>
      <c r="BS17" s="236">
        <v>449413.55</v>
      </c>
      <c r="BT17" s="236">
        <v>449413.55</v>
      </c>
      <c r="BU17" s="236">
        <v>449413.55</v>
      </c>
      <c r="BV17" s="236">
        <v>449413.55</v>
      </c>
      <c r="BW17" s="236">
        <v>449413.55</v>
      </c>
      <c r="BX17" s="293">
        <v>449413.55</v>
      </c>
      <c r="BY17" s="293">
        <v>449413.55</v>
      </c>
      <c r="BZ17" s="293">
        <v>265439.315</v>
      </c>
      <c r="CA17" s="236">
        <v>265439.315</v>
      </c>
      <c r="CB17" s="236">
        <v>265439.315</v>
      </c>
      <c r="CC17" s="236">
        <v>265439.315</v>
      </c>
      <c r="CD17" s="236">
        <v>265439.315</v>
      </c>
      <c r="CE17" s="236">
        <v>265439.315</v>
      </c>
      <c r="CF17" s="236">
        <v>265439.315</v>
      </c>
      <c r="CG17" s="236">
        <v>265439.315</v>
      </c>
      <c r="CH17" s="236">
        <v>265439.315</v>
      </c>
      <c r="CI17" s="236">
        <v>265439.315</v>
      </c>
      <c r="CJ17" s="236">
        <v>265439.315</v>
      </c>
      <c r="CK17" s="236">
        <v>265439.315</v>
      </c>
      <c r="CL17" s="293">
        <v>428980</v>
      </c>
      <c r="CM17" s="236">
        <v>428980</v>
      </c>
      <c r="CN17" s="236">
        <v>428980</v>
      </c>
      <c r="CO17" s="236">
        <v>428980</v>
      </c>
      <c r="CP17" s="236">
        <v>428980</v>
      </c>
      <c r="CQ17" s="236">
        <v>428980</v>
      </c>
      <c r="CR17" s="236">
        <v>428980</v>
      </c>
      <c r="CS17" s="236">
        <v>428980</v>
      </c>
      <c r="CT17" s="236">
        <v>428980</v>
      </c>
      <c r="CU17" s="236">
        <v>428980</v>
      </c>
      <c r="CV17" s="236">
        <f>CU17</f>
        <v>428980</v>
      </c>
      <c r="CW17" s="236">
        <f t="shared" ref="CW17:DP17" si="1">CV17</f>
        <v>428980</v>
      </c>
      <c r="CX17" s="236">
        <f t="shared" si="1"/>
        <v>428980</v>
      </c>
      <c r="CY17" s="236">
        <f t="shared" si="1"/>
        <v>428980</v>
      </c>
      <c r="CZ17" s="236">
        <f t="shared" si="1"/>
        <v>428980</v>
      </c>
      <c r="DA17" s="236">
        <f t="shared" si="1"/>
        <v>428980</v>
      </c>
      <c r="DB17" s="236">
        <f t="shared" si="1"/>
        <v>428980</v>
      </c>
      <c r="DC17" s="236">
        <f t="shared" si="1"/>
        <v>428980</v>
      </c>
      <c r="DD17" s="236">
        <f t="shared" si="1"/>
        <v>428980</v>
      </c>
      <c r="DE17" s="236">
        <f t="shared" si="1"/>
        <v>428980</v>
      </c>
      <c r="DF17" s="236">
        <f t="shared" si="1"/>
        <v>428980</v>
      </c>
      <c r="DG17" s="236">
        <f t="shared" si="1"/>
        <v>428980</v>
      </c>
      <c r="DH17" s="236">
        <f t="shared" si="1"/>
        <v>428980</v>
      </c>
      <c r="DI17" s="236">
        <f t="shared" si="1"/>
        <v>428980</v>
      </c>
      <c r="DJ17" s="236">
        <f t="shared" si="1"/>
        <v>428980</v>
      </c>
      <c r="DK17" s="236">
        <f t="shared" si="1"/>
        <v>428980</v>
      </c>
      <c r="DL17" s="236">
        <f t="shared" si="1"/>
        <v>428980</v>
      </c>
      <c r="DM17" s="236">
        <f t="shared" si="1"/>
        <v>428980</v>
      </c>
      <c r="DN17" s="236">
        <f t="shared" si="1"/>
        <v>428980</v>
      </c>
      <c r="DO17" s="236">
        <f t="shared" si="1"/>
        <v>428980</v>
      </c>
      <c r="DP17" s="236">
        <f t="shared" si="1"/>
        <v>428980</v>
      </c>
    </row>
    <row r="18" spans="1:120" s="257" customFormat="1" outlineLevel="1">
      <c r="A18" s="257" t="s">
        <v>761</v>
      </c>
      <c r="C18" s="412"/>
      <c r="D18" s="412"/>
      <c r="E18" s="380">
        <v>493622.28</v>
      </c>
      <c r="F18" s="380">
        <v>542020.03</v>
      </c>
      <c r="G18" s="413">
        <v>542020.03</v>
      </c>
      <c r="H18" s="413">
        <v>542020.03</v>
      </c>
      <c r="I18" s="413">
        <v>542020.03</v>
      </c>
      <c r="J18" s="413">
        <v>542020.03</v>
      </c>
      <c r="K18" s="413">
        <v>542020.03</v>
      </c>
      <c r="L18" s="413">
        <v>542020.03</v>
      </c>
      <c r="M18" s="413">
        <v>542020.03</v>
      </c>
      <c r="N18" s="413">
        <v>542020.03</v>
      </c>
      <c r="O18" s="413">
        <v>536568.07999999996</v>
      </c>
      <c r="P18" s="413">
        <v>536568.07999999996</v>
      </c>
      <c r="Q18" s="413">
        <v>536568.07999999996</v>
      </c>
      <c r="R18" s="380">
        <v>545319.68999999994</v>
      </c>
      <c r="S18" s="312">
        <v>545319.68999999994</v>
      </c>
      <c r="T18" s="312">
        <v>545319.68999999994</v>
      </c>
      <c r="U18" s="312">
        <v>545319.68999999994</v>
      </c>
      <c r="V18" s="312">
        <v>545319.68999999994</v>
      </c>
      <c r="W18" s="312">
        <v>545319.68999999994</v>
      </c>
      <c r="X18" s="312">
        <v>545319.68999999994</v>
      </c>
      <c r="Y18" s="311">
        <v>545319.68999999994</v>
      </c>
      <c r="Z18" s="312">
        <v>545319.68999999994</v>
      </c>
      <c r="AA18" s="312">
        <v>545319.68999999994</v>
      </c>
      <c r="AB18" s="311">
        <v>545319.68999999994</v>
      </c>
      <c r="AC18" s="414">
        <v>545319.68999999994</v>
      </c>
      <c r="AD18" s="380">
        <v>317211.73000000004</v>
      </c>
      <c r="AE18" s="312">
        <v>317211.73000000004</v>
      </c>
      <c r="AF18" s="312">
        <v>317211.73000000004</v>
      </c>
      <c r="AG18" s="312">
        <v>317211.73000000004</v>
      </c>
      <c r="AH18" s="312">
        <v>317211.73000000004</v>
      </c>
      <c r="AI18" s="312">
        <v>317211.73000000004</v>
      </c>
      <c r="AJ18" s="312">
        <v>317211.73000000004</v>
      </c>
      <c r="AK18" s="312">
        <v>317211.73000000004</v>
      </c>
      <c r="AL18" s="312">
        <v>317211.73000000004</v>
      </c>
      <c r="AM18" s="312">
        <v>317211.73000000004</v>
      </c>
      <c r="AN18" s="312">
        <v>317211.73000000004</v>
      </c>
      <c r="AO18" s="312">
        <v>317211.73000000004</v>
      </c>
      <c r="AP18" s="312">
        <v>503680.65499999991</v>
      </c>
      <c r="AQ18" s="312">
        <v>503680.65499999991</v>
      </c>
      <c r="AR18" s="312">
        <v>503680.65499999991</v>
      </c>
      <c r="AS18" s="312">
        <v>503680.65499999991</v>
      </c>
      <c r="AT18" s="312">
        <v>503680.65499999991</v>
      </c>
      <c r="AU18" s="312">
        <v>503680.65499999991</v>
      </c>
      <c r="AV18" s="312">
        <v>503680.65499999991</v>
      </c>
      <c r="AW18" s="312">
        <v>503680.65499999991</v>
      </c>
      <c r="AX18" s="312">
        <v>503680.65499999991</v>
      </c>
      <c r="AY18" s="312">
        <v>215378.83499999996</v>
      </c>
      <c r="AZ18" s="312">
        <v>215378.83499999996</v>
      </c>
      <c r="BA18" s="312">
        <v>215378.83499999996</v>
      </c>
      <c r="BB18" s="312">
        <v>438999.005</v>
      </c>
      <c r="BC18" s="380">
        <v>438999.005</v>
      </c>
      <c r="BD18" s="312">
        <v>438999.005</v>
      </c>
      <c r="BE18" s="312">
        <v>438999.005</v>
      </c>
      <c r="BF18" s="312">
        <v>438999.005</v>
      </c>
      <c r="BG18" s="312">
        <v>438999.005</v>
      </c>
      <c r="BH18" s="312">
        <v>438999.005</v>
      </c>
      <c r="BI18" s="312">
        <v>438999.005</v>
      </c>
      <c r="BJ18" s="312">
        <v>438999.005</v>
      </c>
      <c r="BK18" s="312">
        <v>421895.83499999996</v>
      </c>
      <c r="BL18" s="312">
        <v>421895.83499999996</v>
      </c>
      <c r="BM18" s="312">
        <v>421895.83499999996</v>
      </c>
      <c r="BN18" s="312">
        <v>591360.22499999998</v>
      </c>
      <c r="BO18" s="312">
        <v>591360.22499999998</v>
      </c>
      <c r="BP18" s="312">
        <v>591360.22499999998</v>
      </c>
      <c r="BQ18" s="312">
        <v>591360.22499999998</v>
      </c>
      <c r="BR18" s="312">
        <v>591360.22499999998</v>
      </c>
      <c r="BS18" s="312">
        <v>591360.22499999998</v>
      </c>
      <c r="BT18" s="312">
        <v>591360.22499999998</v>
      </c>
      <c r="BU18" s="312">
        <v>591360.22499999998</v>
      </c>
      <c r="BV18" s="312">
        <v>591360.22499999998</v>
      </c>
      <c r="BW18" s="312">
        <v>591360.22499999998</v>
      </c>
      <c r="BX18" s="380">
        <v>591360.22499999998</v>
      </c>
      <c r="BY18" s="380">
        <v>591360.22499999998</v>
      </c>
      <c r="BZ18" s="380">
        <v>447107.84499999997</v>
      </c>
      <c r="CA18" s="380">
        <v>447107.84499999997</v>
      </c>
      <c r="CB18" s="380">
        <v>447107.84499999997</v>
      </c>
      <c r="CC18" s="380">
        <v>447107.84499999997</v>
      </c>
      <c r="CD18" s="380">
        <v>447107.84499999997</v>
      </c>
      <c r="CE18" s="380">
        <v>447107.84499999997</v>
      </c>
      <c r="CF18" s="380">
        <v>447107.84499999997</v>
      </c>
      <c r="CG18" s="380">
        <v>447107.84499999997</v>
      </c>
      <c r="CH18" s="380">
        <v>447107.84499999997</v>
      </c>
      <c r="CI18" s="380">
        <v>447107.84499999997</v>
      </c>
      <c r="CJ18" s="380">
        <v>447107.84499999997</v>
      </c>
      <c r="CK18" s="380">
        <v>447107.84499999997</v>
      </c>
      <c r="CL18" s="380">
        <v>410983</v>
      </c>
      <c r="CM18" s="380">
        <v>410983</v>
      </c>
      <c r="CN18" s="380">
        <v>410983</v>
      </c>
      <c r="CO18" s="380">
        <v>410983</v>
      </c>
      <c r="CP18" s="380">
        <v>410983</v>
      </c>
      <c r="CQ18" s="380">
        <v>410983</v>
      </c>
      <c r="CR18" s="380">
        <v>410983</v>
      </c>
      <c r="CS18" s="380">
        <v>410983</v>
      </c>
      <c r="CT18" s="380">
        <v>410983</v>
      </c>
      <c r="CU18" s="380">
        <v>410983</v>
      </c>
      <c r="CV18" s="257">
        <f>SUBTOTAL(9,CV9:CV17)</f>
        <v>410983</v>
      </c>
      <c r="CW18" s="257">
        <f t="shared" ref="CW18:DP18" si="2">SUBTOTAL(9,CW9:CW17)</f>
        <v>410983</v>
      </c>
      <c r="CX18" s="257">
        <f t="shared" si="2"/>
        <v>410983</v>
      </c>
      <c r="CY18" s="257">
        <f t="shared" si="2"/>
        <v>410983</v>
      </c>
      <c r="CZ18" s="257">
        <f t="shared" si="2"/>
        <v>410983</v>
      </c>
      <c r="DA18" s="257">
        <f t="shared" si="2"/>
        <v>410983</v>
      </c>
      <c r="DB18" s="257">
        <f t="shared" si="2"/>
        <v>410983</v>
      </c>
      <c r="DC18" s="257">
        <f t="shared" si="2"/>
        <v>410983</v>
      </c>
      <c r="DD18" s="257">
        <f t="shared" si="2"/>
        <v>410983</v>
      </c>
      <c r="DE18" s="257">
        <f t="shared" si="2"/>
        <v>410983</v>
      </c>
      <c r="DF18" s="257">
        <f t="shared" si="2"/>
        <v>410983</v>
      </c>
      <c r="DG18" s="257">
        <f t="shared" si="2"/>
        <v>410983</v>
      </c>
      <c r="DH18" s="257">
        <f t="shared" si="2"/>
        <v>410983</v>
      </c>
      <c r="DI18" s="257">
        <f t="shared" si="2"/>
        <v>410983</v>
      </c>
      <c r="DJ18" s="257">
        <f t="shared" si="2"/>
        <v>410983</v>
      </c>
      <c r="DK18" s="257">
        <f t="shared" si="2"/>
        <v>410983</v>
      </c>
      <c r="DL18" s="257">
        <f t="shared" si="2"/>
        <v>410983</v>
      </c>
      <c r="DM18" s="257">
        <f t="shared" si="2"/>
        <v>410983</v>
      </c>
      <c r="DN18" s="257">
        <f t="shared" si="2"/>
        <v>410983</v>
      </c>
      <c r="DO18" s="257">
        <f t="shared" si="2"/>
        <v>410983</v>
      </c>
      <c r="DP18" s="257">
        <f t="shared" si="2"/>
        <v>410983</v>
      </c>
    </row>
    <row r="19" spans="1:120" outlineLevel="2">
      <c r="A19" s="189" t="s">
        <v>228</v>
      </c>
      <c r="B19" s="601">
        <v>1900</v>
      </c>
      <c r="C19" s="294" t="s">
        <v>300</v>
      </c>
      <c r="D19" s="294" t="s">
        <v>339</v>
      </c>
      <c r="E19" s="293">
        <v>0</v>
      </c>
      <c r="F19" s="293">
        <v>0</v>
      </c>
      <c r="G19" s="410">
        <v>0</v>
      </c>
      <c r="H19" s="410">
        <v>0</v>
      </c>
      <c r="I19" s="410">
        <v>0</v>
      </c>
      <c r="J19" s="410">
        <v>0</v>
      </c>
      <c r="K19" s="410">
        <v>0</v>
      </c>
      <c r="L19" s="410">
        <v>0</v>
      </c>
      <c r="M19" s="410">
        <v>0</v>
      </c>
      <c r="N19" s="410">
        <v>0</v>
      </c>
      <c r="O19" s="410">
        <v>0</v>
      </c>
      <c r="P19" s="410">
        <v>0</v>
      </c>
      <c r="Q19" s="410">
        <v>0</v>
      </c>
      <c r="R19" s="293">
        <v>0</v>
      </c>
      <c r="S19" s="236">
        <v>0</v>
      </c>
      <c r="T19" s="236">
        <v>0</v>
      </c>
      <c r="U19" s="236">
        <v>0</v>
      </c>
      <c r="V19" s="236">
        <v>0</v>
      </c>
      <c r="W19" s="236">
        <v>0</v>
      </c>
      <c r="X19" s="236">
        <v>0</v>
      </c>
      <c r="Y19" s="101">
        <v>0</v>
      </c>
      <c r="Z19" s="236">
        <v>0</v>
      </c>
      <c r="AA19" s="236">
        <v>0</v>
      </c>
      <c r="AB19" s="101">
        <v>0</v>
      </c>
      <c r="AC19" s="411">
        <v>0</v>
      </c>
      <c r="AD19" s="293">
        <v>0</v>
      </c>
      <c r="AE19" s="236">
        <v>0</v>
      </c>
      <c r="AF19" s="236">
        <v>0</v>
      </c>
      <c r="AG19" s="236">
        <v>0</v>
      </c>
      <c r="AH19" s="236">
        <v>0</v>
      </c>
      <c r="AI19" s="236">
        <v>0</v>
      </c>
      <c r="AJ19" s="236">
        <v>0</v>
      </c>
      <c r="AK19" s="236">
        <v>0</v>
      </c>
      <c r="AL19" s="236">
        <v>0</v>
      </c>
      <c r="AM19" s="236">
        <v>0</v>
      </c>
      <c r="AN19" s="236">
        <v>0</v>
      </c>
      <c r="AO19" s="236">
        <v>0</v>
      </c>
      <c r="AP19" s="236">
        <v>0</v>
      </c>
      <c r="AQ19" s="236">
        <v>0</v>
      </c>
      <c r="AR19" s="236">
        <v>0</v>
      </c>
      <c r="AS19" s="236">
        <v>0</v>
      </c>
      <c r="AT19" s="236">
        <v>0</v>
      </c>
      <c r="AU19" s="236">
        <v>0</v>
      </c>
      <c r="AV19" s="236">
        <v>0</v>
      </c>
      <c r="AW19" s="236">
        <v>0</v>
      </c>
      <c r="AX19" s="236">
        <v>0</v>
      </c>
      <c r="AY19" s="236">
        <v>0</v>
      </c>
      <c r="AZ19" s="236">
        <v>0</v>
      </c>
      <c r="BA19" s="236">
        <v>0</v>
      </c>
      <c r="BB19" s="236">
        <v>0</v>
      </c>
      <c r="BC19" s="293">
        <v>0</v>
      </c>
      <c r="BD19" s="236">
        <v>0</v>
      </c>
      <c r="BE19" s="236">
        <v>0</v>
      </c>
      <c r="BF19" s="236">
        <v>0</v>
      </c>
      <c r="BG19" s="236">
        <v>0</v>
      </c>
      <c r="BH19" s="236">
        <v>0</v>
      </c>
      <c r="BI19" s="236">
        <v>0</v>
      </c>
      <c r="BJ19" s="236">
        <v>0</v>
      </c>
      <c r="BK19" s="236">
        <v>0</v>
      </c>
      <c r="BL19" s="236">
        <v>0</v>
      </c>
      <c r="BM19" s="236">
        <v>0</v>
      </c>
      <c r="BN19" s="236">
        <v>0</v>
      </c>
      <c r="BO19" s="236">
        <v>0</v>
      </c>
      <c r="BP19" s="236">
        <v>0</v>
      </c>
      <c r="BQ19" s="236">
        <v>0</v>
      </c>
      <c r="BR19" s="236">
        <v>0</v>
      </c>
      <c r="BS19" s="236">
        <v>0</v>
      </c>
      <c r="BT19" s="236">
        <v>0</v>
      </c>
      <c r="BU19" s="236">
        <v>0</v>
      </c>
      <c r="BV19" s="236">
        <v>0</v>
      </c>
      <c r="BW19" s="236">
        <v>0</v>
      </c>
      <c r="BX19" s="293">
        <v>0</v>
      </c>
      <c r="BY19" s="293">
        <v>0</v>
      </c>
      <c r="BZ19" s="293">
        <v>0</v>
      </c>
      <c r="CA19" s="236">
        <v>0</v>
      </c>
      <c r="CB19" s="236">
        <v>0</v>
      </c>
      <c r="CC19" s="236">
        <v>0</v>
      </c>
      <c r="CD19" s="236">
        <v>0</v>
      </c>
      <c r="CE19" s="236">
        <v>0</v>
      </c>
      <c r="CF19" s="236">
        <v>0</v>
      </c>
      <c r="CG19" s="236">
        <v>0</v>
      </c>
      <c r="CH19" s="236">
        <v>0</v>
      </c>
      <c r="CI19" s="236">
        <v>0</v>
      </c>
      <c r="CJ19" s="236">
        <v>0</v>
      </c>
      <c r="CK19" s="236">
        <v>0</v>
      </c>
      <c r="CL19" s="293">
        <v>0</v>
      </c>
      <c r="CM19" s="236">
        <v>0</v>
      </c>
      <c r="CN19" s="236">
        <v>0</v>
      </c>
      <c r="CO19" s="236">
        <v>0</v>
      </c>
      <c r="CP19" s="236">
        <v>0</v>
      </c>
      <c r="CQ19" s="236">
        <v>0</v>
      </c>
      <c r="CR19" s="236">
        <v>0</v>
      </c>
      <c r="CS19" s="236">
        <v>0</v>
      </c>
      <c r="CT19" s="236">
        <v>0</v>
      </c>
      <c r="CU19" s="236">
        <v>0</v>
      </c>
    </row>
    <row r="20" spans="1:120" outlineLevel="2">
      <c r="A20" s="189" t="s">
        <v>229</v>
      </c>
      <c r="B20" s="602">
        <v>1900</v>
      </c>
      <c r="C20" s="294" t="s">
        <v>300</v>
      </c>
      <c r="D20" s="294" t="s">
        <v>340</v>
      </c>
      <c r="E20" s="293">
        <v>1130103.28</v>
      </c>
      <c r="F20" s="293">
        <v>1109353.6100000001</v>
      </c>
      <c r="G20" s="410">
        <v>1109353.6100000001</v>
      </c>
      <c r="H20" s="410">
        <v>1109353.6100000001</v>
      </c>
      <c r="I20" s="410">
        <v>1111841.8748000001</v>
      </c>
      <c r="J20" s="410">
        <v>1111841.8748000001</v>
      </c>
      <c r="K20" s="410">
        <v>1111841.8748000001</v>
      </c>
      <c r="L20" s="410">
        <v>1110815.6206</v>
      </c>
      <c r="M20" s="410">
        <v>1110815.6206</v>
      </c>
      <c r="N20" s="410">
        <v>1110815.6206</v>
      </c>
      <c r="O20" s="410">
        <v>1111692.8314000003</v>
      </c>
      <c r="P20" s="410">
        <v>1111692.8314000003</v>
      </c>
      <c r="Q20" s="410">
        <v>1111692.8314000003</v>
      </c>
      <c r="R20" s="293">
        <v>1112862.32</v>
      </c>
      <c r="S20" s="236">
        <v>1112862.32</v>
      </c>
      <c r="T20" s="236">
        <v>1112862.32</v>
      </c>
      <c r="U20" s="236">
        <v>1113801.1099000003</v>
      </c>
      <c r="V20" s="236">
        <v>1113801.1099000003</v>
      </c>
      <c r="W20" s="236">
        <v>1113801.1099000003</v>
      </c>
      <c r="X20" s="236">
        <v>1115660.8372000002</v>
      </c>
      <c r="Y20" s="101">
        <v>1115660.8372000002</v>
      </c>
      <c r="Z20" s="236">
        <v>1115660.8372000002</v>
      </c>
      <c r="AA20" s="236">
        <v>1117520.5645000003</v>
      </c>
      <c r="AB20" s="101">
        <v>1117520.5645000003</v>
      </c>
      <c r="AC20" s="411">
        <v>1117520.5645000003</v>
      </c>
      <c r="AD20" s="293">
        <v>1121850.3600000001</v>
      </c>
      <c r="AE20" s="236">
        <v>1121850.3600000001</v>
      </c>
      <c r="AF20" s="236">
        <v>1121850.3600000001</v>
      </c>
      <c r="AG20" s="236">
        <v>1122838.9556000002</v>
      </c>
      <c r="AH20" s="236">
        <v>1122838.9556000002</v>
      </c>
      <c r="AI20" s="236">
        <v>1122838.9556000002</v>
      </c>
      <c r="AJ20" s="236">
        <v>1124321.8490000002</v>
      </c>
      <c r="AK20" s="236">
        <v>1124321.8490000002</v>
      </c>
      <c r="AL20" s="236">
        <v>1124321.8490000002</v>
      </c>
      <c r="AM20" s="236">
        <v>1125804.7424000003</v>
      </c>
      <c r="AN20" s="236">
        <v>1125804.7424000003</v>
      </c>
      <c r="AO20" s="236">
        <v>1125804.7424000003</v>
      </c>
      <c r="AP20" s="236">
        <v>1307521.615</v>
      </c>
      <c r="AQ20" s="236">
        <v>1307521.615</v>
      </c>
      <c r="AR20" s="236">
        <v>1307521.615</v>
      </c>
      <c r="AS20" s="236">
        <v>1309877.8360000001</v>
      </c>
      <c r="AT20" s="236">
        <v>1309877.8360000001</v>
      </c>
      <c r="AU20" s="236">
        <v>1309877.8360000001</v>
      </c>
      <c r="AV20" s="236">
        <v>1313412.1675</v>
      </c>
      <c r="AW20" s="236">
        <v>1313412.1675</v>
      </c>
      <c r="AX20" s="236">
        <v>1313412.1675</v>
      </c>
      <c r="AY20" s="236">
        <v>1317308.6447000001</v>
      </c>
      <c r="AZ20" s="236">
        <v>1317308.6447000001</v>
      </c>
      <c r="BA20" s="236">
        <v>1317308.6447000001</v>
      </c>
      <c r="BB20" s="236">
        <v>1323159.675</v>
      </c>
      <c r="BC20" s="293">
        <v>1323159.675</v>
      </c>
      <c r="BD20" s="236">
        <v>1323159.675</v>
      </c>
      <c r="BE20" s="236">
        <v>1327223.0083000001</v>
      </c>
      <c r="BF20" s="236">
        <v>1327223.0083000001</v>
      </c>
      <c r="BG20" s="236">
        <v>1327223.0083000001</v>
      </c>
      <c r="BH20" s="236">
        <v>1333318.00825</v>
      </c>
      <c r="BI20" s="236">
        <v>1333318.00825</v>
      </c>
      <c r="BJ20" s="236">
        <v>1333318.00825</v>
      </c>
      <c r="BK20" s="236">
        <v>1339413.0082</v>
      </c>
      <c r="BL20" s="236">
        <v>1339413.0082</v>
      </c>
      <c r="BM20" s="236">
        <v>1339413.0082</v>
      </c>
      <c r="BN20" s="236">
        <v>1347539.8499999999</v>
      </c>
      <c r="BO20" s="236">
        <v>1347539.8499999999</v>
      </c>
      <c r="BP20" s="236">
        <v>1347539.8499999999</v>
      </c>
      <c r="BQ20" s="236">
        <v>1351131.9025999997</v>
      </c>
      <c r="BR20" s="236">
        <v>1351131.9025999997</v>
      </c>
      <c r="BS20" s="236">
        <v>1351131.9025999997</v>
      </c>
      <c r="BT20" s="236">
        <v>1356519.8499999999</v>
      </c>
      <c r="BU20" s="236">
        <v>1356519.8499999999</v>
      </c>
      <c r="BV20" s="236">
        <v>1356519.8499999999</v>
      </c>
      <c r="BW20" s="236">
        <v>1364196.8499999999</v>
      </c>
      <c r="BX20" s="293">
        <v>1364196.8499999999</v>
      </c>
      <c r="BY20" s="293">
        <v>1364196.8499999999</v>
      </c>
      <c r="BZ20" s="293">
        <v>1374824.33</v>
      </c>
      <c r="CA20" s="236">
        <v>1374824.33</v>
      </c>
      <c r="CB20" s="236">
        <v>1374824.33</v>
      </c>
      <c r="CC20" s="236">
        <v>1377062.33</v>
      </c>
      <c r="CD20" s="236">
        <v>1377062.33</v>
      </c>
      <c r="CE20" s="236">
        <v>1377062.33</v>
      </c>
      <c r="CF20" s="236">
        <v>1380419.33</v>
      </c>
      <c r="CG20" s="236">
        <v>1380419.33</v>
      </c>
      <c r="CH20" s="236">
        <v>1380419.33</v>
      </c>
      <c r="CI20" s="236">
        <v>1383969.0254000002</v>
      </c>
      <c r="CJ20" s="236">
        <v>1383969.0254000002</v>
      </c>
      <c r="CK20" s="236">
        <v>1383969.0254000002</v>
      </c>
      <c r="CL20" s="293">
        <v>1389076</v>
      </c>
      <c r="CM20" s="236">
        <v>1389076</v>
      </c>
      <c r="CN20" s="236">
        <v>1389076</v>
      </c>
      <c r="CO20" s="236">
        <v>1389076</v>
      </c>
      <c r="CP20" s="236">
        <v>1389076</v>
      </c>
      <c r="CQ20" s="236">
        <v>1389076</v>
      </c>
      <c r="CR20" s="236">
        <v>1389076</v>
      </c>
      <c r="CS20" s="236">
        <v>1389076</v>
      </c>
      <c r="CT20" s="236">
        <v>1389076</v>
      </c>
      <c r="CU20" s="236">
        <v>1389076</v>
      </c>
      <c r="CV20" s="236">
        <f>CU20</f>
        <v>1389076</v>
      </c>
      <c r="CW20" s="236">
        <f t="shared" ref="CW20:DP20" si="3">CV20</f>
        <v>1389076</v>
      </c>
      <c r="CX20" s="236">
        <f t="shared" si="3"/>
        <v>1389076</v>
      </c>
      <c r="CY20" s="236">
        <f t="shared" si="3"/>
        <v>1389076</v>
      </c>
      <c r="CZ20" s="236">
        <f t="shared" si="3"/>
        <v>1389076</v>
      </c>
      <c r="DA20" s="236">
        <f t="shared" si="3"/>
        <v>1389076</v>
      </c>
      <c r="DB20" s="236">
        <f t="shared" si="3"/>
        <v>1389076</v>
      </c>
      <c r="DC20" s="236">
        <f t="shared" si="3"/>
        <v>1389076</v>
      </c>
      <c r="DD20" s="236">
        <f t="shared" si="3"/>
        <v>1389076</v>
      </c>
      <c r="DE20" s="236">
        <f t="shared" si="3"/>
        <v>1389076</v>
      </c>
      <c r="DF20" s="236">
        <f t="shared" si="3"/>
        <v>1389076</v>
      </c>
      <c r="DG20" s="236">
        <f t="shared" si="3"/>
        <v>1389076</v>
      </c>
      <c r="DH20" s="236">
        <f t="shared" si="3"/>
        <v>1389076</v>
      </c>
      <c r="DI20" s="236">
        <f t="shared" si="3"/>
        <v>1389076</v>
      </c>
      <c r="DJ20" s="236">
        <f t="shared" si="3"/>
        <v>1389076</v>
      </c>
      <c r="DK20" s="236">
        <f t="shared" si="3"/>
        <v>1389076</v>
      </c>
      <c r="DL20" s="236">
        <f t="shared" si="3"/>
        <v>1389076</v>
      </c>
      <c r="DM20" s="236">
        <f t="shared" si="3"/>
        <v>1389076</v>
      </c>
      <c r="DN20" s="236">
        <f t="shared" si="3"/>
        <v>1389076</v>
      </c>
      <c r="DO20" s="236">
        <f t="shared" si="3"/>
        <v>1389076</v>
      </c>
      <c r="DP20" s="236">
        <f t="shared" si="3"/>
        <v>1389076</v>
      </c>
    </row>
    <row r="21" spans="1:120" outlineLevel="2">
      <c r="A21" s="189" t="s">
        <v>230</v>
      </c>
      <c r="B21" s="602">
        <v>2830</v>
      </c>
      <c r="C21" s="294" t="s">
        <v>300</v>
      </c>
      <c r="D21" s="294" t="s">
        <v>341</v>
      </c>
      <c r="E21" s="293">
        <v>0</v>
      </c>
      <c r="F21" s="293">
        <v>0</v>
      </c>
      <c r="G21" s="410">
        <v>0</v>
      </c>
      <c r="H21" s="410">
        <v>0</v>
      </c>
      <c r="I21" s="410">
        <v>0</v>
      </c>
      <c r="J21" s="410">
        <v>0</v>
      </c>
      <c r="K21" s="410">
        <v>0</v>
      </c>
      <c r="L21" s="410">
        <v>0</v>
      </c>
      <c r="M21" s="410">
        <v>0</v>
      </c>
      <c r="N21" s="410">
        <v>0</v>
      </c>
      <c r="O21" s="410">
        <v>0</v>
      </c>
      <c r="P21" s="410">
        <v>0</v>
      </c>
      <c r="Q21" s="410">
        <v>0</v>
      </c>
      <c r="R21" s="293">
        <v>0</v>
      </c>
      <c r="S21" s="236">
        <v>0</v>
      </c>
      <c r="T21" s="236">
        <v>0</v>
      </c>
      <c r="U21" s="236">
        <v>0</v>
      </c>
      <c r="V21" s="236">
        <v>0</v>
      </c>
      <c r="W21" s="236">
        <v>0</v>
      </c>
      <c r="X21" s="236">
        <v>0</v>
      </c>
      <c r="Y21" s="101">
        <v>0</v>
      </c>
      <c r="Z21" s="236">
        <v>0</v>
      </c>
      <c r="AA21" s="236">
        <v>0</v>
      </c>
      <c r="AB21" s="101">
        <v>0</v>
      </c>
      <c r="AC21" s="411">
        <v>0</v>
      </c>
      <c r="AD21" s="293">
        <v>0</v>
      </c>
      <c r="AE21" s="236">
        <v>0</v>
      </c>
      <c r="AF21" s="236">
        <v>0</v>
      </c>
      <c r="AG21" s="236">
        <v>0</v>
      </c>
      <c r="AH21" s="236">
        <v>0</v>
      </c>
      <c r="AI21" s="236">
        <v>0</v>
      </c>
      <c r="AJ21" s="236">
        <v>0</v>
      </c>
      <c r="AK21" s="236">
        <v>0</v>
      </c>
      <c r="AL21" s="236">
        <v>0</v>
      </c>
      <c r="AM21" s="236">
        <v>0</v>
      </c>
      <c r="AN21" s="236">
        <v>0</v>
      </c>
      <c r="AO21" s="236">
        <v>0</v>
      </c>
      <c r="AP21" s="236">
        <v>0</v>
      </c>
      <c r="AQ21" s="236">
        <v>0</v>
      </c>
      <c r="AR21" s="236">
        <v>0</v>
      </c>
      <c r="AS21" s="236">
        <v>0</v>
      </c>
      <c r="AT21" s="236">
        <v>0</v>
      </c>
      <c r="AU21" s="236">
        <v>0</v>
      </c>
      <c r="AV21" s="236">
        <v>0</v>
      </c>
      <c r="AW21" s="236">
        <v>0</v>
      </c>
      <c r="AX21" s="236">
        <v>0</v>
      </c>
      <c r="AY21" s="236">
        <v>0</v>
      </c>
      <c r="AZ21" s="236">
        <v>0</v>
      </c>
      <c r="BA21" s="236">
        <v>0</v>
      </c>
      <c r="BB21" s="236">
        <v>0</v>
      </c>
      <c r="BC21" s="293">
        <v>0</v>
      </c>
      <c r="BD21" s="236">
        <v>0</v>
      </c>
      <c r="BE21" s="236">
        <v>0</v>
      </c>
      <c r="BF21" s="236">
        <v>0</v>
      </c>
      <c r="BG21" s="236">
        <v>0</v>
      </c>
      <c r="BH21" s="236">
        <v>0</v>
      </c>
      <c r="BI21" s="236">
        <v>0</v>
      </c>
      <c r="BJ21" s="236">
        <v>0</v>
      </c>
      <c r="BK21" s="236">
        <v>0</v>
      </c>
      <c r="BL21" s="236">
        <v>0</v>
      </c>
      <c r="BM21" s="236">
        <v>0</v>
      </c>
      <c r="BN21" s="236">
        <v>0</v>
      </c>
      <c r="BO21" s="236">
        <v>0</v>
      </c>
      <c r="BP21" s="236">
        <v>0</v>
      </c>
      <c r="BQ21" s="236">
        <v>0</v>
      </c>
      <c r="BR21" s="236">
        <v>0</v>
      </c>
      <c r="BS21" s="236">
        <v>0</v>
      </c>
      <c r="BT21" s="236">
        <v>0</v>
      </c>
      <c r="BU21" s="236">
        <v>0</v>
      </c>
      <c r="BV21" s="236">
        <v>0</v>
      </c>
      <c r="BW21" s="236">
        <v>0</v>
      </c>
      <c r="BX21" s="293">
        <v>0</v>
      </c>
      <c r="BY21" s="293">
        <v>0</v>
      </c>
      <c r="BZ21" s="293">
        <v>0</v>
      </c>
      <c r="CA21" s="236">
        <v>0</v>
      </c>
      <c r="CB21" s="236">
        <v>0</v>
      </c>
      <c r="CC21" s="236">
        <v>0</v>
      </c>
      <c r="CD21" s="236">
        <v>0</v>
      </c>
      <c r="CE21" s="236">
        <v>0</v>
      </c>
      <c r="CF21" s="236">
        <v>0</v>
      </c>
      <c r="CG21" s="236">
        <v>0</v>
      </c>
      <c r="CH21" s="236">
        <v>0</v>
      </c>
      <c r="CI21" s="236">
        <v>0</v>
      </c>
      <c r="CJ21" s="236">
        <v>0</v>
      </c>
      <c r="CK21" s="236">
        <v>0</v>
      </c>
      <c r="CL21" s="293">
        <v>0</v>
      </c>
      <c r="CM21" s="236">
        <v>0</v>
      </c>
      <c r="CN21" s="236">
        <v>0</v>
      </c>
      <c r="CO21" s="236">
        <v>0</v>
      </c>
      <c r="CP21" s="236">
        <v>0</v>
      </c>
      <c r="CQ21" s="236">
        <v>0</v>
      </c>
      <c r="CR21" s="236">
        <v>0</v>
      </c>
      <c r="CS21" s="236">
        <v>0</v>
      </c>
      <c r="CT21" s="236">
        <v>0</v>
      </c>
      <c r="CU21" s="236">
        <v>0</v>
      </c>
    </row>
    <row r="22" spans="1:120" outlineLevel="2">
      <c r="A22" s="189" t="s">
        <v>234</v>
      </c>
      <c r="B22" s="602">
        <v>1900</v>
      </c>
      <c r="C22" s="294" t="s">
        <v>300</v>
      </c>
      <c r="D22" s="294" t="s">
        <v>342</v>
      </c>
      <c r="E22" s="293">
        <v>0</v>
      </c>
      <c r="F22" s="293">
        <v>0</v>
      </c>
      <c r="G22" s="410">
        <v>0</v>
      </c>
      <c r="H22" s="410">
        <v>0</v>
      </c>
      <c r="I22" s="410">
        <v>0</v>
      </c>
      <c r="J22" s="410">
        <v>0</v>
      </c>
      <c r="K22" s="410">
        <v>0</v>
      </c>
      <c r="L22" s="410">
        <v>0</v>
      </c>
      <c r="M22" s="410">
        <v>0</v>
      </c>
      <c r="N22" s="410">
        <v>0</v>
      </c>
      <c r="O22" s="410">
        <v>0</v>
      </c>
      <c r="P22" s="410">
        <v>0</v>
      </c>
      <c r="Q22" s="410">
        <v>0</v>
      </c>
      <c r="R22" s="293">
        <v>0</v>
      </c>
      <c r="S22" s="236">
        <v>0</v>
      </c>
      <c r="T22" s="236">
        <v>0</v>
      </c>
      <c r="U22" s="236">
        <v>0</v>
      </c>
      <c r="V22" s="236">
        <v>0</v>
      </c>
      <c r="W22" s="236">
        <v>0</v>
      </c>
      <c r="X22" s="236">
        <v>0</v>
      </c>
      <c r="Y22" s="101">
        <v>0</v>
      </c>
      <c r="Z22" s="236">
        <v>0</v>
      </c>
      <c r="AA22" s="236">
        <v>0</v>
      </c>
      <c r="AB22" s="101">
        <v>0</v>
      </c>
      <c r="AC22" s="411">
        <v>0</v>
      </c>
      <c r="AD22" s="293">
        <v>0</v>
      </c>
      <c r="AE22" s="236">
        <v>0</v>
      </c>
      <c r="AF22" s="236">
        <v>0</v>
      </c>
      <c r="AG22" s="236">
        <v>0</v>
      </c>
      <c r="AH22" s="236">
        <v>0</v>
      </c>
      <c r="AI22" s="236">
        <v>0</v>
      </c>
      <c r="AJ22" s="236">
        <v>0</v>
      </c>
      <c r="AK22" s="236">
        <v>0</v>
      </c>
      <c r="AL22" s="236">
        <v>0</v>
      </c>
      <c r="AM22" s="236">
        <v>0</v>
      </c>
      <c r="AN22" s="236">
        <v>0</v>
      </c>
      <c r="AO22" s="236">
        <v>0</v>
      </c>
      <c r="AP22" s="236">
        <v>0</v>
      </c>
      <c r="AQ22" s="236">
        <v>0</v>
      </c>
      <c r="AR22" s="236">
        <v>0</v>
      </c>
      <c r="AS22" s="236">
        <v>0</v>
      </c>
      <c r="AT22" s="236">
        <v>0</v>
      </c>
      <c r="AU22" s="236">
        <v>0</v>
      </c>
      <c r="AV22" s="236">
        <v>0</v>
      </c>
      <c r="AW22" s="236">
        <v>0</v>
      </c>
      <c r="AX22" s="236">
        <v>0</v>
      </c>
      <c r="AY22" s="236">
        <v>0</v>
      </c>
      <c r="AZ22" s="236">
        <v>0</v>
      </c>
      <c r="BA22" s="236">
        <v>0</v>
      </c>
      <c r="BB22" s="236">
        <v>0</v>
      </c>
      <c r="BC22" s="293">
        <v>0</v>
      </c>
      <c r="BD22" s="236">
        <v>0</v>
      </c>
      <c r="BE22" s="236">
        <v>0</v>
      </c>
      <c r="BF22" s="236">
        <v>0</v>
      </c>
      <c r="BG22" s="236">
        <v>0</v>
      </c>
      <c r="BH22" s="236">
        <v>0</v>
      </c>
      <c r="BI22" s="236">
        <v>0</v>
      </c>
      <c r="BJ22" s="236">
        <v>0</v>
      </c>
      <c r="BK22" s="236">
        <v>0</v>
      </c>
      <c r="BL22" s="236">
        <v>0</v>
      </c>
      <c r="BM22" s="236">
        <v>0</v>
      </c>
      <c r="BN22" s="236">
        <v>0</v>
      </c>
      <c r="BO22" s="236">
        <v>0</v>
      </c>
      <c r="BP22" s="236">
        <v>0</v>
      </c>
      <c r="BQ22" s="236">
        <v>0</v>
      </c>
      <c r="BR22" s="236">
        <v>0</v>
      </c>
      <c r="BS22" s="236">
        <v>0</v>
      </c>
      <c r="BT22" s="236">
        <v>0</v>
      </c>
      <c r="BU22" s="236">
        <v>0</v>
      </c>
      <c r="BV22" s="236">
        <v>0</v>
      </c>
      <c r="BW22" s="236">
        <v>0</v>
      </c>
      <c r="BX22" s="293">
        <v>0</v>
      </c>
      <c r="BY22" s="293">
        <v>0</v>
      </c>
      <c r="BZ22" s="293">
        <v>0</v>
      </c>
      <c r="CA22" s="236">
        <v>0</v>
      </c>
      <c r="CB22" s="236">
        <v>0</v>
      </c>
      <c r="CC22" s="236">
        <v>0</v>
      </c>
      <c r="CD22" s="236">
        <v>0</v>
      </c>
      <c r="CE22" s="236">
        <v>0</v>
      </c>
      <c r="CF22" s="236">
        <v>0</v>
      </c>
      <c r="CG22" s="236">
        <v>0</v>
      </c>
      <c r="CH22" s="236">
        <v>0</v>
      </c>
      <c r="CI22" s="236">
        <v>0</v>
      </c>
      <c r="CJ22" s="236">
        <v>0</v>
      </c>
      <c r="CK22" s="236">
        <v>0</v>
      </c>
      <c r="CL22" s="293">
        <v>0</v>
      </c>
      <c r="CM22" s="236">
        <v>0</v>
      </c>
      <c r="CN22" s="236">
        <v>0</v>
      </c>
      <c r="CO22" s="236">
        <v>0</v>
      </c>
      <c r="CP22" s="236">
        <v>0</v>
      </c>
      <c r="CQ22" s="236">
        <v>0</v>
      </c>
      <c r="CR22" s="236">
        <v>0</v>
      </c>
      <c r="CS22" s="236">
        <v>0</v>
      </c>
      <c r="CT22" s="236">
        <v>0</v>
      </c>
      <c r="CU22" s="236">
        <v>0</v>
      </c>
    </row>
    <row r="23" spans="1:120" outlineLevel="2">
      <c r="A23" s="189" t="s">
        <v>231</v>
      </c>
      <c r="B23" s="602">
        <v>1900</v>
      </c>
      <c r="C23" s="294" t="s">
        <v>300</v>
      </c>
      <c r="D23" s="294" t="s">
        <v>343</v>
      </c>
      <c r="E23" s="293">
        <v>0</v>
      </c>
      <c r="F23" s="293">
        <v>0</v>
      </c>
      <c r="G23" s="410">
        <v>0</v>
      </c>
      <c r="H23" s="410">
        <v>0</v>
      </c>
      <c r="I23" s="410">
        <v>0</v>
      </c>
      <c r="J23" s="410">
        <v>0</v>
      </c>
      <c r="K23" s="410">
        <v>0</v>
      </c>
      <c r="L23" s="410">
        <v>0</v>
      </c>
      <c r="M23" s="410">
        <v>0</v>
      </c>
      <c r="N23" s="410">
        <v>0</v>
      </c>
      <c r="O23" s="410">
        <v>0</v>
      </c>
      <c r="P23" s="410">
        <v>0</v>
      </c>
      <c r="Q23" s="410">
        <v>0</v>
      </c>
      <c r="R23" s="293">
        <v>0</v>
      </c>
      <c r="S23" s="236">
        <v>0</v>
      </c>
      <c r="T23" s="236">
        <v>0</v>
      </c>
      <c r="U23" s="236">
        <v>0</v>
      </c>
      <c r="V23" s="236">
        <v>0</v>
      </c>
      <c r="W23" s="236">
        <v>0</v>
      </c>
      <c r="X23" s="236">
        <v>0</v>
      </c>
      <c r="Y23" s="101">
        <v>0</v>
      </c>
      <c r="Z23" s="236">
        <v>0</v>
      </c>
      <c r="AA23" s="236">
        <v>0</v>
      </c>
      <c r="AB23" s="101">
        <v>0</v>
      </c>
      <c r="AC23" s="411">
        <v>0</v>
      </c>
      <c r="AD23" s="293">
        <v>0</v>
      </c>
      <c r="AE23" s="236">
        <v>0</v>
      </c>
      <c r="AF23" s="236">
        <v>0</v>
      </c>
      <c r="AG23" s="236">
        <v>0</v>
      </c>
      <c r="AH23" s="236">
        <v>0</v>
      </c>
      <c r="AI23" s="236">
        <v>0</v>
      </c>
      <c r="AJ23" s="236">
        <v>0</v>
      </c>
      <c r="AK23" s="236">
        <v>0</v>
      </c>
      <c r="AL23" s="236">
        <v>0</v>
      </c>
      <c r="AM23" s="236">
        <v>0</v>
      </c>
      <c r="AN23" s="236">
        <v>0</v>
      </c>
      <c r="AO23" s="236">
        <v>0</v>
      </c>
      <c r="AP23" s="236">
        <v>0</v>
      </c>
      <c r="AQ23" s="236">
        <v>0</v>
      </c>
      <c r="AR23" s="236">
        <v>0</v>
      </c>
      <c r="AS23" s="236">
        <v>0</v>
      </c>
      <c r="AT23" s="236">
        <v>0</v>
      </c>
      <c r="AU23" s="236">
        <v>0</v>
      </c>
      <c r="AV23" s="236">
        <v>0</v>
      </c>
      <c r="AW23" s="236">
        <v>0</v>
      </c>
      <c r="AX23" s="236">
        <v>0</v>
      </c>
      <c r="AY23" s="236">
        <v>0</v>
      </c>
      <c r="AZ23" s="236">
        <v>0</v>
      </c>
      <c r="BA23" s="236">
        <v>0</v>
      </c>
      <c r="BB23" s="236">
        <v>0</v>
      </c>
      <c r="BC23" s="293">
        <v>0</v>
      </c>
      <c r="BD23" s="236">
        <v>0</v>
      </c>
      <c r="BE23" s="236">
        <v>0</v>
      </c>
      <c r="BF23" s="236">
        <v>0</v>
      </c>
      <c r="BG23" s="236">
        <v>0</v>
      </c>
      <c r="BH23" s="236">
        <v>0</v>
      </c>
      <c r="BI23" s="236">
        <v>0</v>
      </c>
      <c r="BJ23" s="236">
        <v>0</v>
      </c>
      <c r="BK23" s="236">
        <v>0</v>
      </c>
      <c r="BL23" s="236">
        <v>0</v>
      </c>
      <c r="BM23" s="236">
        <v>0</v>
      </c>
      <c r="BN23" s="236">
        <v>0</v>
      </c>
      <c r="BO23" s="236">
        <v>0</v>
      </c>
      <c r="BP23" s="236">
        <v>0</v>
      </c>
      <c r="BQ23" s="236">
        <v>0</v>
      </c>
      <c r="BR23" s="236">
        <v>0</v>
      </c>
      <c r="BS23" s="236">
        <v>0</v>
      </c>
      <c r="BT23" s="236">
        <v>0</v>
      </c>
      <c r="BU23" s="236">
        <v>0</v>
      </c>
      <c r="BV23" s="236">
        <v>0</v>
      </c>
      <c r="BW23" s="236">
        <v>0</v>
      </c>
      <c r="BX23" s="293">
        <v>0</v>
      </c>
      <c r="BY23" s="293">
        <v>0</v>
      </c>
      <c r="BZ23" s="293">
        <v>0</v>
      </c>
      <c r="CA23" s="236">
        <v>0</v>
      </c>
      <c r="CB23" s="236">
        <v>0</v>
      </c>
      <c r="CC23" s="236">
        <v>0</v>
      </c>
      <c r="CD23" s="236">
        <v>0</v>
      </c>
      <c r="CE23" s="236">
        <v>0</v>
      </c>
      <c r="CF23" s="236">
        <v>0</v>
      </c>
      <c r="CG23" s="236">
        <v>0</v>
      </c>
      <c r="CH23" s="236">
        <v>0</v>
      </c>
      <c r="CI23" s="236">
        <v>0</v>
      </c>
      <c r="CJ23" s="236">
        <v>0</v>
      </c>
      <c r="CK23" s="236">
        <v>0</v>
      </c>
      <c r="CL23" s="293">
        <v>0</v>
      </c>
      <c r="CM23" s="236">
        <v>0</v>
      </c>
      <c r="CN23" s="236">
        <v>0</v>
      </c>
      <c r="CO23" s="236">
        <v>0</v>
      </c>
      <c r="CP23" s="236">
        <v>0</v>
      </c>
      <c r="CQ23" s="236">
        <v>0</v>
      </c>
      <c r="CR23" s="236">
        <v>0</v>
      </c>
      <c r="CS23" s="236">
        <v>0</v>
      </c>
      <c r="CT23" s="236">
        <v>0</v>
      </c>
      <c r="CU23" s="236">
        <v>0</v>
      </c>
    </row>
    <row r="24" spans="1:120" outlineLevel="2">
      <c r="A24" s="189" t="s">
        <v>232</v>
      </c>
      <c r="B24" s="602">
        <v>1900</v>
      </c>
      <c r="C24" s="294" t="s">
        <v>300</v>
      </c>
      <c r="D24" s="294" t="s">
        <v>344</v>
      </c>
      <c r="E24" s="293">
        <v>0</v>
      </c>
      <c r="F24" s="293">
        <v>0</v>
      </c>
      <c r="G24" s="410">
        <v>0</v>
      </c>
      <c r="H24" s="410">
        <v>0</v>
      </c>
      <c r="I24" s="410">
        <v>0</v>
      </c>
      <c r="J24" s="410">
        <v>0</v>
      </c>
      <c r="K24" s="410">
        <v>0</v>
      </c>
      <c r="L24" s="410">
        <v>0</v>
      </c>
      <c r="M24" s="410">
        <v>0</v>
      </c>
      <c r="N24" s="410">
        <v>0</v>
      </c>
      <c r="O24" s="410">
        <v>0</v>
      </c>
      <c r="P24" s="410">
        <v>0</v>
      </c>
      <c r="Q24" s="410">
        <v>0</v>
      </c>
      <c r="R24" s="293">
        <v>0</v>
      </c>
      <c r="S24" s="236">
        <v>0</v>
      </c>
      <c r="T24" s="236">
        <v>0</v>
      </c>
      <c r="U24" s="236">
        <v>0</v>
      </c>
      <c r="V24" s="236">
        <v>0</v>
      </c>
      <c r="W24" s="236">
        <v>0</v>
      </c>
      <c r="X24" s="236">
        <v>0</v>
      </c>
      <c r="Y24" s="101">
        <v>0</v>
      </c>
      <c r="Z24" s="236">
        <v>0</v>
      </c>
      <c r="AA24" s="236">
        <v>0</v>
      </c>
      <c r="AB24" s="101">
        <v>0</v>
      </c>
      <c r="AC24" s="411">
        <v>0</v>
      </c>
      <c r="AD24" s="293">
        <v>0</v>
      </c>
      <c r="AE24" s="236">
        <v>0</v>
      </c>
      <c r="AF24" s="236">
        <v>0</v>
      </c>
      <c r="AG24" s="236">
        <v>0</v>
      </c>
      <c r="AH24" s="236">
        <v>0</v>
      </c>
      <c r="AI24" s="236">
        <v>0</v>
      </c>
      <c r="AJ24" s="236">
        <v>0</v>
      </c>
      <c r="AK24" s="236">
        <v>0</v>
      </c>
      <c r="AL24" s="236">
        <v>0</v>
      </c>
      <c r="AM24" s="236">
        <v>0</v>
      </c>
      <c r="AN24" s="236">
        <v>0</v>
      </c>
      <c r="AO24" s="236">
        <v>0</v>
      </c>
      <c r="AP24" s="236">
        <v>0</v>
      </c>
      <c r="AQ24" s="236">
        <v>0</v>
      </c>
      <c r="AR24" s="236">
        <v>0</v>
      </c>
      <c r="AS24" s="236">
        <v>0</v>
      </c>
      <c r="AT24" s="236">
        <v>0</v>
      </c>
      <c r="AU24" s="236">
        <v>0</v>
      </c>
      <c r="AV24" s="236">
        <v>0</v>
      </c>
      <c r="AW24" s="236">
        <v>0</v>
      </c>
      <c r="AX24" s="236">
        <v>0</v>
      </c>
      <c r="AY24" s="236">
        <v>0</v>
      </c>
      <c r="AZ24" s="236">
        <v>0</v>
      </c>
      <c r="BA24" s="236">
        <v>0</v>
      </c>
      <c r="BB24" s="236">
        <v>0</v>
      </c>
      <c r="BC24" s="293">
        <v>0</v>
      </c>
      <c r="BD24" s="236">
        <v>0</v>
      </c>
      <c r="BE24" s="236">
        <v>0</v>
      </c>
      <c r="BF24" s="236">
        <v>0</v>
      </c>
      <c r="BG24" s="236">
        <v>0</v>
      </c>
      <c r="BH24" s="236">
        <v>0</v>
      </c>
      <c r="BI24" s="236">
        <v>0</v>
      </c>
      <c r="BJ24" s="236">
        <v>0</v>
      </c>
      <c r="BK24" s="236">
        <v>0</v>
      </c>
      <c r="BL24" s="236">
        <v>0</v>
      </c>
      <c r="BM24" s="236">
        <v>0</v>
      </c>
      <c r="BN24" s="236">
        <v>0</v>
      </c>
      <c r="BO24" s="236">
        <v>0</v>
      </c>
      <c r="BP24" s="236">
        <v>0</v>
      </c>
      <c r="BQ24" s="236">
        <v>0</v>
      </c>
      <c r="BR24" s="236">
        <v>0</v>
      </c>
      <c r="BS24" s="236">
        <v>0</v>
      </c>
      <c r="BT24" s="236">
        <v>0</v>
      </c>
      <c r="BU24" s="236">
        <v>0</v>
      </c>
      <c r="BV24" s="236">
        <v>0</v>
      </c>
      <c r="BW24" s="236">
        <v>0</v>
      </c>
      <c r="BX24" s="293">
        <v>0</v>
      </c>
      <c r="BY24" s="293">
        <v>0</v>
      </c>
      <c r="BZ24" s="293">
        <v>0</v>
      </c>
      <c r="CA24" s="236">
        <v>0</v>
      </c>
      <c r="CB24" s="236">
        <v>0</v>
      </c>
      <c r="CC24" s="236">
        <v>0</v>
      </c>
      <c r="CD24" s="236">
        <v>0</v>
      </c>
      <c r="CE24" s="236">
        <v>0</v>
      </c>
      <c r="CF24" s="236">
        <v>0</v>
      </c>
      <c r="CG24" s="236">
        <v>0</v>
      </c>
      <c r="CH24" s="236">
        <v>0</v>
      </c>
      <c r="CI24" s="236">
        <v>0</v>
      </c>
      <c r="CJ24" s="236">
        <v>0</v>
      </c>
      <c r="CK24" s="236">
        <v>0</v>
      </c>
      <c r="CL24" s="293">
        <v>0</v>
      </c>
      <c r="CM24" s="236">
        <v>0</v>
      </c>
      <c r="CN24" s="236">
        <v>0</v>
      </c>
      <c r="CO24" s="236">
        <v>0</v>
      </c>
      <c r="CP24" s="236">
        <v>0</v>
      </c>
      <c r="CQ24" s="236">
        <v>0</v>
      </c>
      <c r="CR24" s="236">
        <v>0</v>
      </c>
      <c r="CS24" s="236">
        <v>0</v>
      </c>
      <c r="CT24" s="236">
        <v>0</v>
      </c>
      <c r="CU24" s="236">
        <v>0</v>
      </c>
    </row>
    <row r="25" spans="1:120" outlineLevel="2">
      <c r="A25" s="189" t="s">
        <v>233</v>
      </c>
      <c r="B25" s="602">
        <v>1900</v>
      </c>
      <c r="C25" s="294" t="s">
        <v>300</v>
      </c>
      <c r="D25" s="294" t="s">
        <v>345</v>
      </c>
      <c r="E25" s="293">
        <v>0</v>
      </c>
      <c r="F25" s="293">
        <v>0</v>
      </c>
      <c r="G25" s="410">
        <v>0</v>
      </c>
      <c r="H25" s="410">
        <v>0</v>
      </c>
      <c r="I25" s="410">
        <v>0</v>
      </c>
      <c r="J25" s="410">
        <v>0</v>
      </c>
      <c r="K25" s="410">
        <v>0</v>
      </c>
      <c r="L25" s="410">
        <v>0</v>
      </c>
      <c r="M25" s="410">
        <v>0</v>
      </c>
      <c r="N25" s="410">
        <v>0</v>
      </c>
      <c r="O25" s="410">
        <v>0</v>
      </c>
      <c r="P25" s="410">
        <v>0</v>
      </c>
      <c r="Q25" s="410">
        <v>0</v>
      </c>
      <c r="R25" s="293">
        <v>0</v>
      </c>
      <c r="S25" s="236">
        <v>0</v>
      </c>
      <c r="T25" s="236">
        <v>0</v>
      </c>
      <c r="U25" s="236">
        <v>0</v>
      </c>
      <c r="V25" s="236">
        <v>0</v>
      </c>
      <c r="W25" s="236">
        <v>0</v>
      </c>
      <c r="X25" s="236">
        <v>0</v>
      </c>
      <c r="Y25" s="101">
        <v>0</v>
      </c>
      <c r="Z25" s="236">
        <v>0</v>
      </c>
      <c r="AA25" s="236">
        <v>0</v>
      </c>
      <c r="AB25" s="101">
        <v>0</v>
      </c>
      <c r="AC25" s="411">
        <v>0</v>
      </c>
      <c r="AD25" s="293">
        <v>0</v>
      </c>
      <c r="AE25" s="236">
        <v>0</v>
      </c>
      <c r="AF25" s="236">
        <v>0</v>
      </c>
      <c r="AG25" s="236">
        <v>0</v>
      </c>
      <c r="AH25" s="236">
        <v>0</v>
      </c>
      <c r="AI25" s="236">
        <v>0</v>
      </c>
      <c r="AJ25" s="236">
        <v>0</v>
      </c>
      <c r="AK25" s="236">
        <v>0</v>
      </c>
      <c r="AL25" s="236">
        <v>0</v>
      </c>
      <c r="AM25" s="236">
        <v>0</v>
      </c>
      <c r="AN25" s="236">
        <v>0</v>
      </c>
      <c r="AO25" s="236">
        <v>0</v>
      </c>
      <c r="AP25" s="236">
        <v>0</v>
      </c>
      <c r="AQ25" s="236">
        <v>0</v>
      </c>
      <c r="AR25" s="236">
        <v>0</v>
      </c>
      <c r="AS25" s="236">
        <v>0</v>
      </c>
      <c r="AT25" s="236">
        <v>0</v>
      </c>
      <c r="AU25" s="236">
        <v>0</v>
      </c>
      <c r="AV25" s="236">
        <v>0</v>
      </c>
      <c r="AW25" s="236">
        <v>0</v>
      </c>
      <c r="AX25" s="236">
        <v>0</v>
      </c>
      <c r="AY25" s="236">
        <v>0</v>
      </c>
      <c r="AZ25" s="236">
        <v>0</v>
      </c>
      <c r="BA25" s="236">
        <v>0</v>
      </c>
      <c r="BB25" s="236">
        <v>0</v>
      </c>
      <c r="BC25" s="293">
        <v>0</v>
      </c>
      <c r="BD25" s="236">
        <v>0</v>
      </c>
      <c r="BE25" s="236">
        <v>0</v>
      </c>
      <c r="BF25" s="236">
        <v>0</v>
      </c>
      <c r="BG25" s="236">
        <v>0</v>
      </c>
      <c r="BH25" s="236">
        <v>0</v>
      </c>
      <c r="BI25" s="236">
        <v>0</v>
      </c>
      <c r="BJ25" s="236">
        <v>0</v>
      </c>
      <c r="BK25" s="236">
        <v>0</v>
      </c>
      <c r="BL25" s="236">
        <v>0</v>
      </c>
      <c r="BM25" s="236">
        <v>0</v>
      </c>
      <c r="BN25" s="236">
        <v>0</v>
      </c>
      <c r="BO25" s="236">
        <v>0</v>
      </c>
      <c r="BP25" s="236">
        <v>0</v>
      </c>
      <c r="BQ25" s="236">
        <v>0</v>
      </c>
      <c r="BR25" s="236">
        <v>0</v>
      </c>
      <c r="BS25" s="236">
        <v>0</v>
      </c>
      <c r="BT25" s="236">
        <v>0</v>
      </c>
      <c r="BU25" s="236">
        <v>0</v>
      </c>
      <c r="BV25" s="236">
        <v>0</v>
      </c>
      <c r="BW25" s="236">
        <v>0</v>
      </c>
      <c r="BX25" s="293">
        <v>0</v>
      </c>
      <c r="BY25" s="293">
        <v>0</v>
      </c>
      <c r="BZ25" s="293">
        <v>0</v>
      </c>
      <c r="CA25" s="236">
        <v>0</v>
      </c>
      <c r="CB25" s="236">
        <v>0</v>
      </c>
      <c r="CC25" s="236">
        <v>0</v>
      </c>
      <c r="CD25" s="236">
        <v>0</v>
      </c>
      <c r="CE25" s="236">
        <v>0</v>
      </c>
      <c r="CF25" s="236">
        <v>0</v>
      </c>
      <c r="CG25" s="236">
        <v>0</v>
      </c>
      <c r="CH25" s="236">
        <v>0</v>
      </c>
      <c r="CI25" s="236">
        <v>0</v>
      </c>
      <c r="CJ25" s="236">
        <v>0</v>
      </c>
      <c r="CK25" s="236">
        <v>0</v>
      </c>
      <c r="CL25" s="293">
        <v>0</v>
      </c>
      <c r="CM25" s="236">
        <v>0</v>
      </c>
      <c r="CN25" s="236">
        <v>0</v>
      </c>
      <c r="CO25" s="236">
        <v>0</v>
      </c>
      <c r="CP25" s="236">
        <v>0</v>
      </c>
      <c r="CQ25" s="236">
        <v>0</v>
      </c>
      <c r="CR25" s="236">
        <v>0</v>
      </c>
      <c r="CS25" s="236">
        <v>0</v>
      </c>
      <c r="CT25" s="236">
        <v>0</v>
      </c>
      <c r="CU25" s="236">
        <v>0</v>
      </c>
    </row>
    <row r="26" spans="1:120" outlineLevel="2">
      <c r="A26" s="189" t="s">
        <v>235</v>
      </c>
      <c r="B26" s="602">
        <v>1900</v>
      </c>
      <c r="C26" s="294" t="s">
        <v>300</v>
      </c>
      <c r="D26" s="294" t="s">
        <v>346</v>
      </c>
      <c r="E26" s="293">
        <v>0</v>
      </c>
      <c r="F26" s="293">
        <v>0</v>
      </c>
      <c r="G26" s="410">
        <v>0</v>
      </c>
      <c r="H26" s="410">
        <v>0</v>
      </c>
      <c r="I26" s="410">
        <v>0</v>
      </c>
      <c r="J26" s="410">
        <v>0</v>
      </c>
      <c r="K26" s="410">
        <v>0</v>
      </c>
      <c r="L26" s="410">
        <v>0</v>
      </c>
      <c r="M26" s="410">
        <v>0</v>
      </c>
      <c r="N26" s="410">
        <v>0</v>
      </c>
      <c r="O26" s="410">
        <v>0</v>
      </c>
      <c r="P26" s="410">
        <v>0</v>
      </c>
      <c r="Q26" s="410">
        <v>0</v>
      </c>
      <c r="R26" s="293">
        <v>0</v>
      </c>
      <c r="S26" s="236">
        <v>0</v>
      </c>
      <c r="T26" s="236">
        <v>0</v>
      </c>
      <c r="U26" s="236">
        <v>0</v>
      </c>
      <c r="V26" s="236">
        <v>0</v>
      </c>
      <c r="W26" s="236">
        <v>0</v>
      </c>
      <c r="X26" s="236">
        <v>0</v>
      </c>
      <c r="Y26" s="101">
        <v>0</v>
      </c>
      <c r="Z26" s="236">
        <v>0</v>
      </c>
      <c r="AA26" s="236">
        <v>0</v>
      </c>
      <c r="AB26" s="101">
        <v>0</v>
      </c>
      <c r="AC26" s="411">
        <v>0</v>
      </c>
      <c r="AD26" s="293">
        <v>0</v>
      </c>
      <c r="AE26" s="236">
        <v>0</v>
      </c>
      <c r="AF26" s="236">
        <v>0</v>
      </c>
      <c r="AG26" s="236">
        <v>0</v>
      </c>
      <c r="AH26" s="236">
        <v>0</v>
      </c>
      <c r="AI26" s="236">
        <v>0</v>
      </c>
      <c r="AJ26" s="236">
        <v>0</v>
      </c>
      <c r="AK26" s="236">
        <v>0</v>
      </c>
      <c r="AL26" s="236">
        <v>0</v>
      </c>
      <c r="AM26" s="236">
        <v>0</v>
      </c>
      <c r="AN26" s="236">
        <v>0</v>
      </c>
      <c r="AO26" s="236">
        <v>0</v>
      </c>
      <c r="AP26" s="236">
        <v>0</v>
      </c>
      <c r="AQ26" s="236">
        <v>0</v>
      </c>
      <c r="AR26" s="236">
        <v>0</v>
      </c>
      <c r="AS26" s="236">
        <v>0</v>
      </c>
      <c r="AT26" s="236">
        <v>0</v>
      </c>
      <c r="AU26" s="236">
        <v>0</v>
      </c>
      <c r="AV26" s="236">
        <v>0</v>
      </c>
      <c r="AW26" s="236">
        <v>0</v>
      </c>
      <c r="AX26" s="236">
        <v>0</v>
      </c>
      <c r="AY26" s="236">
        <v>0</v>
      </c>
      <c r="AZ26" s="236">
        <v>0</v>
      </c>
      <c r="BA26" s="236">
        <v>0</v>
      </c>
      <c r="BB26" s="236">
        <v>0</v>
      </c>
      <c r="BC26" s="293">
        <v>0</v>
      </c>
      <c r="BD26" s="236">
        <v>0</v>
      </c>
      <c r="BE26" s="236">
        <v>0</v>
      </c>
      <c r="BF26" s="236">
        <v>0</v>
      </c>
      <c r="BG26" s="236">
        <v>0</v>
      </c>
      <c r="BH26" s="236">
        <v>0</v>
      </c>
      <c r="BI26" s="236">
        <v>0</v>
      </c>
      <c r="BJ26" s="236">
        <v>0</v>
      </c>
      <c r="BK26" s="236">
        <v>0</v>
      </c>
      <c r="BL26" s="236">
        <v>0</v>
      </c>
      <c r="BM26" s="236">
        <v>0</v>
      </c>
      <c r="BN26" s="236">
        <v>0</v>
      </c>
      <c r="BO26" s="236">
        <v>0</v>
      </c>
      <c r="BP26" s="236">
        <v>0</v>
      </c>
      <c r="BQ26" s="236">
        <v>0</v>
      </c>
      <c r="BR26" s="236">
        <v>0</v>
      </c>
      <c r="BS26" s="236">
        <v>0</v>
      </c>
      <c r="BT26" s="236">
        <v>0</v>
      </c>
      <c r="BU26" s="236">
        <v>0</v>
      </c>
      <c r="BV26" s="236">
        <v>0</v>
      </c>
      <c r="BW26" s="236">
        <v>0</v>
      </c>
      <c r="BX26" s="293">
        <v>0</v>
      </c>
      <c r="BY26" s="293">
        <v>0</v>
      </c>
      <c r="BZ26" s="293">
        <v>0</v>
      </c>
      <c r="CA26" s="236">
        <v>0</v>
      </c>
      <c r="CB26" s="236">
        <v>0</v>
      </c>
      <c r="CC26" s="236">
        <v>0</v>
      </c>
      <c r="CD26" s="236">
        <v>0</v>
      </c>
      <c r="CE26" s="236">
        <v>0</v>
      </c>
      <c r="CF26" s="236">
        <v>0</v>
      </c>
      <c r="CG26" s="236">
        <v>0</v>
      </c>
      <c r="CH26" s="236">
        <v>0</v>
      </c>
      <c r="CI26" s="236">
        <v>0</v>
      </c>
      <c r="CJ26" s="236">
        <v>0</v>
      </c>
      <c r="CK26" s="236">
        <v>0</v>
      </c>
      <c r="CL26" s="293">
        <v>0</v>
      </c>
      <c r="CM26" s="236">
        <v>0</v>
      </c>
      <c r="CN26" s="236">
        <v>0</v>
      </c>
      <c r="CO26" s="236">
        <v>0</v>
      </c>
      <c r="CP26" s="236">
        <v>0</v>
      </c>
      <c r="CQ26" s="236">
        <v>0</v>
      </c>
      <c r="CR26" s="236">
        <v>0</v>
      </c>
      <c r="CS26" s="236">
        <v>0</v>
      </c>
      <c r="CT26" s="236">
        <v>0</v>
      </c>
      <c r="CU26" s="236">
        <v>0</v>
      </c>
    </row>
    <row r="27" spans="1:120" outlineLevel="2">
      <c r="A27" s="189" t="s">
        <v>236</v>
      </c>
      <c r="B27" s="602">
        <v>2830</v>
      </c>
      <c r="C27" s="294" t="s">
        <v>300</v>
      </c>
      <c r="D27" s="294" t="s">
        <v>347</v>
      </c>
      <c r="E27" s="293">
        <v>0</v>
      </c>
      <c r="F27" s="293">
        <v>0</v>
      </c>
      <c r="G27" s="410">
        <v>0</v>
      </c>
      <c r="H27" s="410">
        <v>0</v>
      </c>
      <c r="I27" s="410">
        <v>0</v>
      </c>
      <c r="J27" s="410">
        <v>0</v>
      </c>
      <c r="K27" s="410">
        <v>0</v>
      </c>
      <c r="L27" s="410">
        <v>0</v>
      </c>
      <c r="M27" s="410">
        <v>0</v>
      </c>
      <c r="N27" s="410">
        <v>0</v>
      </c>
      <c r="O27" s="410">
        <v>0</v>
      </c>
      <c r="P27" s="410">
        <v>0</v>
      </c>
      <c r="Q27" s="410">
        <v>0</v>
      </c>
      <c r="R27" s="293">
        <v>0</v>
      </c>
      <c r="S27" s="236">
        <v>0</v>
      </c>
      <c r="T27" s="236">
        <v>0</v>
      </c>
      <c r="U27" s="236">
        <v>0</v>
      </c>
      <c r="V27" s="236">
        <v>0</v>
      </c>
      <c r="W27" s="236">
        <v>0</v>
      </c>
      <c r="X27" s="236">
        <v>0</v>
      </c>
      <c r="Y27" s="101">
        <v>0</v>
      </c>
      <c r="Z27" s="236">
        <v>0</v>
      </c>
      <c r="AA27" s="236">
        <v>0</v>
      </c>
      <c r="AB27" s="101">
        <v>0</v>
      </c>
      <c r="AC27" s="411">
        <v>0</v>
      </c>
      <c r="AD27" s="293">
        <v>0</v>
      </c>
      <c r="AE27" s="236">
        <v>0</v>
      </c>
      <c r="AF27" s="236">
        <v>0</v>
      </c>
      <c r="AG27" s="236">
        <v>0</v>
      </c>
      <c r="AH27" s="236">
        <v>0</v>
      </c>
      <c r="AI27" s="236">
        <v>0</v>
      </c>
      <c r="AJ27" s="236">
        <v>0</v>
      </c>
      <c r="AK27" s="236">
        <v>0</v>
      </c>
      <c r="AL27" s="236">
        <v>0</v>
      </c>
      <c r="AM27" s="236">
        <v>0</v>
      </c>
      <c r="AN27" s="236">
        <v>0</v>
      </c>
      <c r="AO27" s="236">
        <v>0</v>
      </c>
      <c r="AP27" s="236">
        <v>0</v>
      </c>
      <c r="AQ27" s="236">
        <v>0</v>
      </c>
      <c r="AR27" s="236">
        <v>0</v>
      </c>
      <c r="AS27" s="236">
        <v>0</v>
      </c>
      <c r="AT27" s="236">
        <v>0</v>
      </c>
      <c r="AU27" s="236">
        <v>0</v>
      </c>
      <c r="AV27" s="236">
        <v>0</v>
      </c>
      <c r="AW27" s="236">
        <v>0</v>
      </c>
      <c r="AX27" s="236">
        <v>0</v>
      </c>
      <c r="AY27" s="236">
        <v>0</v>
      </c>
      <c r="AZ27" s="236">
        <v>0</v>
      </c>
      <c r="BA27" s="236">
        <v>0</v>
      </c>
      <c r="BB27" s="236">
        <v>0</v>
      </c>
      <c r="BC27" s="293">
        <v>0</v>
      </c>
      <c r="BD27" s="236">
        <v>0</v>
      </c>
      <c r="BE27" s="236">
        <v>0</v>
      </c>
      <c r="BF27" s="236">
        <v>0</v>
      </c>
      <c r="BG27" s="236">
        <v>0</v>
      </c>
      <c r="BH27" s="236">
        <v>0</v>
      </c>
      <c r="BI27" s="236">
        <v>0</v>
      </c>
      <c r="BJ27" s="236">
        <v>0</v>
      </c>
      <c r="BK27" s="236">
        <v>0</v>
      </c>
      <c r="BL27" s="236">
        <v>0</v>
      </c>
      <c r="BM27" s="236">
        <v>0</v>
      </c>
      <c r="BN27" s="236">
        <v>0</v>
      </c>
      <c r="BO27" s="236">
        <v>0</v>
      </c>
      <c r="BP27" s="236">
        <v>0</v>
      </c>
      <c r="BQ27" s="236">
        <v>0</v>
      </c>
      <c r="BR27" s="236">
        <v>0</v>
      </c>
      <c r="BS27" s="236">
        <v>0</v>
      </c>
      <c r="BT27" s="236">
        <v>0</v>
      </c>
      <c r="BU27" s="236">
        <v>0</v>
      </c>
      <c r="BV27" s="236">
        <v>0</v>
      </c>
      <c r="BW27" s="236">
        <v>0</v>
      </c>
      <c r="BX27" s="293">
        <v>0</v>
      </c>
      <c r="BY27" s="293">
        <v>0</v>
      </c>
      <c r="BZ27" s="293">
        <v>0</v>
      </c>
      <c r="CA27" s="236">
        <v>0</v>
      </c>
      <c r="CB27" s="236">
        <v>0</v>
      </c>
      <c r="CC27" s="236">
        <v>0</v>
      </c>
      <c r="CD27" s="236">
        <v>0</v>
      </c>
      <c r="CE27" s="236">
        <v>0</v>
      </c>
      <c r="CF27" s="236">
        <v>0</v>
      </c>
      <c r="CG27" s="236">
        <v>0</v>
      </c>
      <c r="CH27" s="236">
        <v>0</v>
      </c>
      <c r="CI27" s="236">
        <v>0</v>
      </c>
      <c r="CJ27" s="236">
        <v>0</v>
      </c>
      <c r="CK27" s="236">
        <v>0</v>
      </c>
      <c r="CL27" s="293">
        <v>0</v>
      </c>
      <c r="CM27" s="236">
        <v>0</v>
      </c>
      <c r="CN27" s="236">
        <v>0</v>
      </c>
      <c r="CO27" s="236">
        <v>0</v>
      </c>
      <c r="CP27" s="236">
        <v>0</v>
      </c>
      <c r="CQ27" s="236">
        <v>0</v>
      </c>
      <c r="CR27" s="236">
        <v>0</v>
      </c>
      <c r="CS27" s="236">
        <v>0</v>
      </c>
      <c r="CT27" s="236">
        <v>0</v>
      </c>
      <c r="CU27" s="236">
        <v>0</v>
      </c>
    </row>
    <row r="28" spans="1:120" outlineLevel="2">
      <c r="A28" s="189" t="s">
        <v>266</v>
      </c>
      <c r="B28" s="602">
        <v>2830</v>
      </c>
      <c r="C28" s="294" t="s">
        <v>300</v>
      </c>
      <c r="D28" s="294" t="s">
        <v>373</v>
      </c>
      <c r="E28" s="293">
        <v>0</v>
      </c>
      <c r="F28" s="293">
        <v>0</v>
      </c>
      <c r="G28" s="410">
        <v>0</v>
      </c>
      <c r="H28" s="410">
        <v>0</v>
      </c>
      <c r="I28" s="410">
        <v>0</v>
      </c>
      <c r="J28" s="410">
        <v>0</v>
      </c>
      <c r="K28" s="410">
        <v>0</v>
      </c>
      <c r="L28" s="410">
        <v>0</v>
      </c>
      <c r="M28" s="410">
        <v>0</v>
      </c>
      <c r="N28" s="410">
        <v>0</v>
      </c>
      <c r="O28" s="410">
        <v>0</v>
      </c>
      <c r="P28" s="410">
        <v>0</v>
      </c>
      <c r="Q28" s="410">
        <v>0</v>
      </c>
      <c r="R28" s="293">
        <v>0</v>
      </c>
      <c r="S28" s="236">
        <v>0</v>
      </c>
      <c r="T28" s="236">
        <v>0</v>
      </c>
      <c r="U28" s="236">
        <v>0</v>
      </c>
      <c r="V28" s="236">
        <v>0</v>
      </c>
      <c r="W28" s="236">
        <v>0</v>
      </c>
      <c r="X28" s="236">
        <v>0</v>
      </c>
      <c r="Y28" s="101">
        <v>0</v>
      </c>
      <c r="Z28" s="236">
        <v>0</v>
      </c>
      <c r="AA28" s="236">
        <v>0</v>
      </c>
      <c r="AB28" s="101">
        <v>0</v>
      </c>
      <c r="AC28" s="411">
        <v>0</v>
      </c>
      <c r="AD28" s="293">
        <v>0</v>
      </c>
      <c r="AE28" s="236">
        <v>0</v>
      </c>
      <c r="AF28" s="236">
        <v>0</v>
      </c>
      <c r="AG28" s="236">
        <v>0</v>
      </c>
      <c r="AH28" s="236">
        <v>0</v>
      </c>
      <c r="AI28" s="236">
        <v>0</v>
      </c>
      <c r="AJ28" s="236">
        <v>0</v>
      </c>
      <c r="AK28" s="236">
        <v>0</v>
      </c>
      <c r="AL28" s="236">
        <v>0</v>
      </c>
      <c r="AM28" s="236">
        <v>0</v>
      </c>
      <c r="AN28" s="236">
        <v>0</v>
      </c>
      <c r="AO28" s="236">
        <v>0</v>
      </c>
      <c r="AP28" s="236">
        <v>0</v>
      </c>
      <c r="AQ28" s="236">
        <v>0</v>
      </c>
      <c r="AR28" s="236">
        <v>0</v>
      </c>
      <c r="AS28" s="236">
        <v>0</v>
      </c>
      <c r="AT28" s="236">
        <v>0</v>
      </c>
      <c r="AU28" s="236">
        <v>0</v>
      </c>
      <c r="AV28" s="236">
        <v>0</v>
      </c>
      <c r="AW28" s="236">
        <v>0</v>
      </c>
      <c r="AX28" s="236">
        <v>0</v>
      </c>
      <c r="AY28" s="236">
        <v>0</v>
      </c>
      <c r="AZ28" s="236">
        <v>0</v>
      </c>
      <c r="BA28" s="236">
        <v>0</v>
      </c>
      <c r="BB28" s="236">
        <v>0</v>
      </c>
      <c r="BC28" s="293">
        <v>0</v>
      </c>
      <c r="BD28" s="236">
        <v>0</v>
      </c>
      <c r="BE28" s="236">
        <v>0</v>
      </c>
      <c r="BF28" s="236">
        <v>0</v>
      </c>
      <c r="BG28" s="236">
        <v>0</v>
      </c>
      <c r="BH28" s="236">
        <v>0</v>
      </c>
      <c r="BI28" s="236">
        <v>0</v>
      </c>
      <c r="BJ28" s="236">
        <v>0</v>
      </c>
      <c r="BK28" s="236">
        <v>0</v>
      </c>
      <c r="BL28" s="236">
        <v>0</v>
      </c>
      <c r="BM28" s="236">
        <v>0</v>
      </c>
      <c r="BN28" s="236">
        <v>0</v>
      </c>
      <c r="BO28" s="236">
        <v>0</v>
      </c>
      <c r="BP28" s="236">
        <v>0</v>
      </c>
      <c r="BQ28" s="236">
        <v>0</v>
      </c>
      <c r="BR28" s="236">
        <v>0</v>
      </c>
      <c r="BS28" s="236">
        <v>0</v>
      </c>
      <c r="BT28" s="236">
        <v>0</v>
      </c>
      <c r="BU28" s="236">
        <v>0</v>
      </c>
      <c r="BV28" s="236">
        <v>0</v>
      </c>
      <c r="BW28" s="236">
        <v>0</v>
      </c>
      <c r="BX28" s="293">
        <v>0</v>
      </c>
      <c r="BY28" s="293">
        <v>0</v>
      </c>
      <c r="BZ28" s="293">
        <v>0</v>
      </c>
      <c r="CA28" s="236">
        <v>0</v>
      </c>
      <c r="CB28" s="236">
        <v>0</v>
      </c>
      <c r="CC28" s="236">
        <v>0</v>
      </c>
      <c r="CD28" s="236">
        <v>0</v>
      </c>
      <c r="CE28" s="236">
        <v>0</v>
      </c>
      <c r="CF28" s="236">
        <v>0</v>
      </c>
      <c r="CG28" s="236">
        <v>0</v>
      </c>
      <c r="CH28" s="236">
        <v>0</v>
      </c>
      <c r="CI28" s="236">
        <v>0</v>
      </c>
      <c r="CJ28" s="236">
        <v>0</v>
      </c>
      <c r="CK28" s="236">
        <v>0</v>
      </c>
      <c r="CL28" s="293">
        <v>0</v>
      </c>
      <c r="CM28" s="236">
        <v>0</v>
      </c>
      <c r="CN28" s="236">
        <v>0</v>
      </c>
      <c r="CO28" s="236">
        <v>0</v>
      </c>
      <c r="CP28" s="236">
        <v>0</v>
      </c>
      <c r="CQ28" s="236">
        <v>0</v>
      </c>
      <c r="CR28" s="236">
        <v>0</v>
      </c>
      <c r="CS28" s="236">
        <v>0</v>
      </c>
      <c r="CT28" s="236">
        <v>0</v>
      </c>
      <c r="CU28" s="236">
        <v>0</v>
      </c>
    </row>
    <row r="29" spans="1:120" outlineLevel="2">
      <c r="A29" s="189" t="s">
        <v>267</v>
      </c>
      <c r="B29" s="602">
        <v>1900</v>
      </c>
      <c r="C29" s="294" t="s">
        <v>300</v>
      </c>
      <c r="D29" s="294" t="s">
        <v>374</v>
      </c>
      <c r="E29" s="293">
        <v>6983185.9000000004</v>
      </c>
      <c r="F29" s="293">
        <v>8010972.4900000002</v>
      </c>
      <c r="G29" s="410">
        <v>8010972.4900000002</v>
      </c>
      <c r="H29" s="410">
        <v>8010972.4900000002</v>
      </c>
      <c r="I29" s="410">
        <v>8150268.4879000001</v>
      </c>
      <c r="J29" s="410">
        <v>8150268.4879000001</v>
      </c>
      <c r="K29" s="410">
        <v>8150268.4879000001</v>
      </c>
      <c r="L29" s="410">
        <v>8173184.0827000001</v>
      </c>
      <c r="M29" s="410">
        <v>8173184.0827000001</v>
      </c>
      <c r="N29" s="410">
        <v>8173184.0827000001</v>
      </c>
      <c r="O29" s="410">
        <v>8129789.1802999992</v>
      </c>
      <c r="P29" s="410">
        <v>8129789.1802999992</v>
      </c>
      <c r="Q29" s="410">
        <v>8129789.1802999992</v>
      </c>
      <c r="R29" s="293">
        <v>8753820.3800000008</v>
      </c>
      <c r="S29" s="236">
        <v>8753820.3800000008</v>
      </c>
      <c r="T29" s="236">
        <v>8753820.3800000008</v>
      </c>
      <c r="U29" s="236">
        <v>8795517.6928000003</v>
      </c>
      <c r="V29" s="236">
        <v>8795517.6928000003</v>
      </c>
      <c r="W29" s="236">
        <v>8795517.6928000003</v>
      </c>
      <c r="X29" s="236">
        <v>8889283.8476</v>
      </c>
      <c r="Y29" s="101">
        <v>8889283.8476</v>
      </c>
      <c r="Z29" s="236">
        <v>8889283.8476</v>
      </c>
      <c r="AA29" s="236">
        <v>8981556.5158999991</v>
      </c>
      <c r="AB29" s="101">
        <v>8981556.5158999991</v>
      </c>
      <c r="AC29" s="411">
        <v>8981556.5158999991</v>
      </c>
      <c r="AD29" s="293">
        <v>9531901.8900000006</v>
      </c>
      <c r="AE29" s="236">
        <v>9531901.8900000006</v>
      </c>
      <c r="AF29" s="236">
        <v>9531901.8900000006</v>
      </c>
      <c r="AG29" s="236">
        <v>9380204.3172000013</v>
      </c>
      <c r="AH29" s="236">
        <v>9380204.3172000013</v>
      </c>
      <c r="AI29" s="236">
        <v>9380204.3172000013</v>
      </c>
      <c r="AJ29" s="236">
        <v>9552064.2704000007</v>
      </c>
      <c r="AK29" s="236">
        <v>9552064.2704000007</v>
      </c>
      <c r="AL29" s="236">
        <v>9552064.2704000007</v>
      </c>
      <c r="AM29" s="236">
        <v>9228107.5773000009</v>
      </c>
      <c r="AN29" s="236">
        <v>9228107.5773000009</v>
      </c>
      <c r="AO29" s="236">
        <v>9228107.5773000009</v>
      </c>
      <c r="AP29" s="236">
        <v>5752522.2749999994</v>
      </c>
      <c r="AQ29" s="236">
        <v>5752522.2749999994</v>
      </c>
      <c r="AR29" s="236">
        <v>5752522.2749999994</v>
      </c>
      <c r="AS29" s="236">
        <v>5635724.8372999988</v>
      </c>
      <c r="AT29" s="236">
        <v>5635724.8372999988</v>
      </c>
      <c r="AU29" s="236">
        <v>5635724.8372999988</v>
      </c>
      <c r="AV29" s="236">
        <v>6117307.6221499993</v>
      </c>
      <c r="AW29" s="236">
        <v>6117307.6221499993</v>
      </c>
      <c r="AX29" s="236">
        <v>6117307.6221499993</v>
      </c>
      <c r="AY29" s="236">
        <v>4732240.8920999989</v>
      </c>
      <c r="AZ29" s="236">
        <v>4732240.8920999989</v>
      </c>
      <c r="BA29" s="236">
        <v>4732240.8920999989</v>
      </c>
      <c r="BB29" s="236">
        <v>3398365.7149999999</v>
      </c>
      <c r="BC29" s="293">
        <v>3398365.7149999999</v>
      </c>
      <c r="BD29" s="236">
        <v>3398365.7149999999</v>
      </c>
      <c r="BE29" s="236">
        <v>3116140.3346999991</v>
      </c>
      <c r="BF29" s="236">
        <v>3116140.3346999991</v>
      </c>
      <c r="BG29" s="236">
        <v>3116140.3346999991</v>
      </c>
      <c r="BH29" s="236">
        <v>3056238.4108000002</v>
      </c>
      <c r="BI29" s="236">
        <v>3056238.4108000002</v>
      </c>
      <c r="BJ29" s="236">
        <v>3056238.4108000002</v>
      </c>
      <c r="BK29" s="236">
        <v>2789726.5724999998</v>
      </c>
      <c r="BL29" s="236">
        <v>2789726.5724999998</v>
      </c>
      <c r="BM29" s="236">
        <v>2789726.5724999998</v>
      </c>
      <c r="BN29" s="236">
        <v>2745190.1850000001</v>
      </c>
      <c r="BO29" s="236">
        <v>2745190.1850000001</v>
      </c>
      <c r="BP29" s="236">
        <v>2745190.1850000001</v>
      </c>
      <c r="BQ29" s="236">
        <v>2584126.2481000009</v>
      </c>
      <c r="BR29" s="236">
        <v>2584126.2481000009</v>
      </c>
      <c r="BS29" s="236">
        <v>2584126.2481000009</v>
      </c>
      <c r="BT29" s="236">
        <v>2434856.1850000001</v>
      </c>
      <c r="BU29" s="236">
        <v>2434856.1850000001</v>
      </c>
      <c r="BV29" s="236">
        <v>2434856.1850000001</v>
      </c>
      <c r="BW29" s="236">
        <v>2257451.1850000001</v>
      </c>
      <c r="BX29" s="293">
        <v>2257451.1850000001</v>
      </c>
      <c r="BY29" s="293">
        <v>2257451.1850000001</v>
      </c>
      <c r="BZ29" s="293">
        <v>2723602.9899999998</v>
      </c>
      <c r="CA29" s="236">
        <v>2723602.9899999998</v>
      </c>
      <c r="CB29" s="236">
        <v>2723602.9899999998</v>
      </c>
      <c r="CC29" s="236">
        <v>2431118.9899999998</v>
      </c>
      <c r="CD29" s="236">
        <v>2431118.9899999998</v>
      </c>
      <c r="CE29" s="236">
        <v>2431118.9899999998</v>
      </c>
      <c r="CF29" s="236">
        <v>2199170.9899999998</v>
      </c>
      <c r="CG29" s="236">
        <v>2199170.9899999998</v>
      </c>
      <c r="CH29" s="236">
        <v>2199170.9899999998</v>
      </c>
      <c r="CI29" s="236">
        <v>2062418.5058999998</v>
      </c>
      <c r="CJ29" s="236">
        <v>2062418.5058999998</v>
      </c>
      <c r="CK29" s="236">
        <v>2062418.5058999998</v>
      </c>
      <c r="CL29" s="293">
        <v>1170544</v>
      </c>
      <c r="CM29" s="236">
        <v>1170544</v>
      </c>
      <c r="CN29" s="236">
        <v>1170544</v>
      </c>
      <c r="CO29" s="236">
        <v>1170544</v>
      </c>
      <c r="CP29" s="236">
        <v>1170544</v>
      </c>
      <c r="CQ29" s="236">
        <v>1170544</v>
      </c>
      <c r="CR29" s="236">
        <v>1170544</v>
      </c>
      <c r="CS29" s="236">
        <v>1170544</v>
      </c>
      <c r="CT29" s="236">
        <v>1170544</v>
      </c>
      <c r="CU29" s="236">
        <v>1170544</v>
      </c>
      <c r="CV29" s="236">
        <f>CU29</f>
        <v>1170544</v>
      </c>
      <c r="CW29" s="236">
        <f t="shared" ref="CW29:DP29" si="4">CV29</f>
        <v>1170544</v>
      </c>
      <c r="CX29" s="236">
        <f t="shared" si="4"/>
        <v>1170544</v>
      </c>
      <c r="CY29" s="236">
        <f t="shared" si="4"/>
        <v>1170544</v>
      </c>
      <c r="CZ29" s="236">
        <f t="shared" si="4"/>
        <v>1170544</v>
      </c>
      <c r="DA29" s="236">
        <f t="shared" si="4"/>
        <v>1170544</v>
      </c>
      <c r="DB29" s="236">
        <f t="shared" si="4"/>
        <v>1170544</v>
      </c>
      <c r="DC29" s="236">
        <f t="shared" si="4"/>
        <v>1170544</v>
      </c>
      <c r="DD29" s="236">
        <f t="shared" si="4"/>
        <v>1170544</v>
      </c>
      <c r="DE29" s="236">
        <f t="shared" si="4"/>
        <v>1170544</v>
      </c>
      <c r="DF29" s="236">
        <f t="shared" si="4"/>
        <v>1170544</v>
      </c>
      <c r="DG29" s="236">
        <f t="shared" si="4"/>
        <v>1170544</v>
      </c>
      <c r="DH29" s="236">
        <f t="shared" si="4"/>
        <v>1170544</v>
      </c>
      <c r="DI29" s="236">
        <f t="shared" si="4"/>
        <v>1170544</v>
      </c>
      <c r="DJ29" s="236">
        <f t="shared" si="4"/>
        <v>1170544</v>
      </c>
      <c r="DK29" s="236">
        <f t="shared" si="4"/>
        <v>1170544</v>
      </c>
      <c r="DL29" s="236">
        <f t="shared" si="4"/>
        <v>1170544</v>
      </c>
      <c r="DM29" s="236">
        <f t="shared" si="4"/>
        <v>1170544</v>
      </c>
      <c r="DN29" s="236">
        <f t="shared" si="4"/>
        <v>1170544</v>
      </c>
      <c r="DO29" s="236">
        <f t="shared" si="4"/>
        <v>1170544</v>
      </c>
      <c r="DP29" s="236">
        <f t="shared" si="4"/>
        <v>1170544</v>
      </c>
    </row>
    <row r="30" spans="1:120" s="257" customFormat="1" outlineLevel="1">
      <c r="A30" s="257" t="s">
        <v>762</v>
      </c>
      <c r="C30" s="412"/>
      <c r="D30" s="412"/>
      <c r="E30" s="380">
        <v>8113289.1800000006</v>
      </c>
      <c r="F30" s="380">
        <v>9120326.0999999996</v>
      </c>
      <c r="G30" s="413">
        <v>9120326.0999999996</v>
      </c>
      <c r="H30" s="413">
        <v>9120326.0999999996</v>
      </c>
      <c r="I30" s="413">
        <v>9262110.3627000004</v>
      </c>
      <c r="J30" s="413">
        <v>9262110.3627000004</v>
      </c>
      <c r="K30" s="413">
        <v>9262110.3627000004</v>
      </c>
      <c r="L30" s="413">
        <v>9283999.7032999992</v>
      </c>
      <c r="M30" s="413">
        <v>9283999.7032999992</v>
      </c>
      <c r="N30" s="413">
        <v>9283999.7032999992</v>
      </c>
      <c r="O30" s="413">
        <v>9241482.0116999988</v>
      </c>
      <c r="P30" s="413">
        <v>9241482.0116999988</v>
      </c>
      <c r="Q30" s="413">
        <v>9241482.0116999988</v>
      </c>
      <c r="R30" s="380">
        <v>9866682.7000000011</v>
      </c>
      <c r="S30" s="312">
        <v>9866682.7000000011</v>
      </c>
      <c r="T30" s="312">
        <v>9866682.7000000011</v>
      </c>
      <c r="U30" s="312">
        <v>9909318.8026999999</v>
      </c>
      <c r="V30" s="312">
        <v>9909318.8026999999</v>
      </c>
      <c r="W30" s="312">
        <v>9909318.8026999999</v>
      </c>
      <c r="X30" s="312">
        <v>10004944.684800001</v>
      </c>
      <c r="Y30" s="311">
        <v>10004944.684800001</v>
      </c>
      <c r="Z30" s="312">
        <v>10004944.684800001</v>
      </c>
      <c r="AA30" s="312">
        <v>10099077.080399999</v>
      </c>
      <c r="AB30" s="311">
        <v>10099077.080399999</v>
      </c>
      <c r="AC30" s="414">
        <v>10099077.080399999</v>
      </c>
      <c r="AD30" s="380">
        <v>10653752.25</v>
      </c>
      <c r="AE30" s="312">
        <v>10653752.25</v>
      </c>
      <c r="AF30" s="312">
        <v>10653752.25</v>
      </c>
      <c r="AG30" s="312">
        <v>10503043.272800002</v>
      </c>
      <c r="AH30" s="312">
        <v>10503043.272800002</v>
      </c>
      <c r="AI30" s="312">
        <v>10503043.272800002</v>
      </c>
      <c r="AJ30" s="312">
        <v>10676386.1194</v>
      </c>
      <c r="AK30" s="312">
        <v>10676386.1194</v>
      </c>
      <c r="AL30" s="312">
        <v>10676386.1194</v>
      </c>
      <c r="AM30" s="312">
        <v>10353912.319700001</v>
      </c>
      <c r="AN30" s="312">
        <v>10353912.319700001</v>
      </c>
      <c r="AO30" s="312">
        <v>10353912.319700001</v>
      </c>
      <c r="AP30" s="312">
        <v>7060043.8899999997</v>
      </c>
      <c r="AQ30" s="312">
        <v>7060043.8899999997</v>
      </c>
      <c r="AR30" s="312">
        <v>7060043.8899999997</v>
      </c>
      <c r="AS30" s="312">
        <v>6945602.673299999</v>
      </c>
      <c r="AT30" s="312">
        <v>6945602.673299999</v>
      </c>
      <c r="AU30" s="312">
        <v>6945602.673299999</v>
      </c>
      <c r="AV30" s="312">
        <v>7430719.7896499988</v>
      </c>
      <c r="AW30" s="312">
        <v>7430719.7896499988</v>
      </c>
      <c r="AX30" s="312">
        <v>7430719.7896499988</v>
      </c>
      <c r="AY30" s="312">
        <v>6049549.536799999</v>
      </c>
      <c r="AZ30" s="312">
        <v>6049549.536799999</v>
      </c>
      <c r="BA30" s="312">
        <v>6049549.536799999</v>
      </c>
      <c r="BB30" s="312">
        <v>4721525.3899999997</v>
      </c>
      <c r="BC30" s="380">
        <v>4721525.3899999997</v>
      </c>
      <c r="BD30" s="312">
        <v>4721525.3899999997</v>
      </c>
      <c r="BE30" s="312">
        <v>4443363.3429999994</v>
      </c>
      <c r="BF30" s="312">
        <v>4443363.3429999994</v>
      </c>
      <c r="BG30" s="312">
        <v>4443363.3429999994</v>
      </c>
      <c r="BH30" s="312">
        <v>4389556.4190500006</v>
      </c>
      <c r="BI30" s="312">
        <v>4389556.4190500006</v>
      </c>
      <c r="BJ30" s="312">
        <v>4389556.4190500006</v>
      </c>
      <c r="BK30" s="312">
        <v>4129139.5806999998</v>
      </c>
      <c r="BL30" s="312">
        <v>4129139.5806999998</v>
      </c>
      <c r="BM30" s="312">
        <v>4129139.5806999998</v>
      </c>
      <c r="BN30" s="312">
        <v>4092730.0350000001</v>
      </c>
      <c r="BO30" s="312">
        <v>4092730.0350000001</v>
      </c>
      <c r="BP30" s="312">
        <v>4092730.0350000001</v>
      </c>
      <c r="BQ30" s="312">
        <v>3935258.1507000006</v>
      </c>
      <c r="BR30" s="312">
        <v>3935258.1507000006</v>
      </c>
      <c r="BS30" s="312">
        <v>3935258.1507000006</v>
      </c>
      <c r="BT30" s="312">
        <v>3791376.0350000001</v>
      </c>
      <c r="BU30" s="312">
        <v>3791376.0350000001</v>
      </c>
      <c r="BV30" s="312">
        <v>3791376.0350000001</v>
      </c>
      <c r="BW30" s="312">
        <v>3621648.0350000001</v>
      </c>
      <c r="BX30" s="380">
        <v>3621648.0350000001</v>
      </c>
      <c r="BY30" s="380">
        <v>3621648.0350000001</v>
      </c>
      <c r="BZ30" s="380">
        <v>4098427.32</v>
      </c>
      <c r="CA30" s="380">
        <v>4098427.32</v>
      </c>
      <c r="CB30" s="380">
        <v>4098427.32</v>
      </c>
      <c r="CC30" s="380">
        <v>3808181.32</v>
      </c>
      <c r="CD30" s="380">
        <v>3808181.32</v>
      </c>
      <c r="CE30" s="380">
        <v>3808181.32</v>
      </c>
      <c r="CF30" s="380">
        <v>3579590.32</v>
      </c>
      <c r="CG30" s="380">
        <v>3579590.32</v>
      </c>
      <c r="CH30" s="380">
        <v>3579590.32</v>
      </c>
      <c r="CI30" s="380">
        <v>3446387.5312999999</v>
      </c>
      <c r="CJ30" s="380">
        <v>3446387.5312999999</v>
      </c>
      <c r="CK30" s="380">
        <v>3446387.5312999999</v>
      </c>
      <c r="CL30" s="380">
        <v>2559620</v>
      </c>
      <c r="CM30" s="380">
        <v>2559620</v>
      </c>
      <c r="CN30" s="380">
        <v>2559620</v>
      </c>
      <c r="CO30" s="380">
        <v>2559620</v>
      </c>
      <c r="CP30" s="380">
        <v>2559620</v>
      </c>
      <c r="CQ30" s="380">
        <v>2559620</v>
      </c>
      <c r="CR30" s="380">
        <v>2559620</v>
      </c>
      <c r="CS30" s="380">
        <v>2559620</v>
      </c>
      <c r="CT30" s="380">
        <v>2559620</v>
      </c>
      <c r="CU30" s="380">
        <v>2559620</v>
      </c>
      <c r="CV30" s="257">
        <f>SUBTOTAL(9,CV19:CV29)</f>
        <v>2559620</v>
      </c>
      <c r="CW30" s="257">
        <f t="shared" ref="CW30:DP30" si="5">SUBTOTAL(9,CW19:CW29)</f>
        <v>2559620</v>
      </c>
      <c r="CX30" s="257">
        <f t="shared" si="5"/>
        <v>2559620</v>
      </c>
      <c r="CY30" s="257">
        <f t="shared" si="5"/>
        <v>2559620</v>
      </c>
      <c r="CZ30" s="257">
        <f t="shared" si="5"/>
        <v>2559620</v>
      </c>
      <c r="DA30" s="257">
        <f t="shared" si="5"/>
        <v>2559620</v>
      </c>
      <c r="DB30" s="257">
        <f t="shared" si="5"/>
        <v>2559620</v>
      </c>
      <c r="DC30" s="257">
        <f t="shared" si="5"/>
        <v>2559620</v>
      </c>
      <c r="DD30" s="257">
        <f t="shared" si="5"/>
        <v>2559620</v>
      </c>
      <c r="DE30" s="257">
        <f t="shared" si="5"/>
        <v>2559620</v>
      </c>
      <c r="DF30" s="257">
        <f t="shared" si="5"/>
        <v>2559620</v>
      </c>
      <c r="DG30" s="257">
        <f t="shared" si="5"/>
        <v>2559620</v>
      </c>
      <c r="DH30" s="257">
        <f t="shared" si="5"/>
        <v>2559620</v>
      </c>
      <c r="DI30" s="257">
        <f t="shared" si="5"/>
        <v>2559620</v>
      </c>
      <c r="DJ30" s="257">
        <f t="shared" si="5"/>
        <v>2559620</v>
      </c>
      <c r="DK30" s="257">
        <f t="shared" si="5"/>
        <v>2559620</v>
      </c>
      <c r="DL30" s="257">
        <f t="shared" si="5"/>
        <v>2559620</v>
      </c>
      <c r="DM30" s="257">
        <f t="shared" si="5"/>
        <v>2559620</v>
      </c>
      <c r="DN30" s="257">
        <f t="shared" si="5"/>
        <v>2559620</v>
      </c>
      <c r="DO30" s="257">
        <f t="shared" si="5"/>
        <v>2559620</v>
      </c>
      <c r="DP30" s="257">
        <f t="shared" si="5"/>
        <v>2559620</v>
      </c>
    </row>
    <row r="31" spans="1:120" outlineLevel="2">
      <c r="A31" s="189" t="s">
        <v>222</v>
      </c>
      <c r="B31" s="602">
        <v>2820</v>
      </c>
      <c r="C31" s="294" t="s">
        <v>298</v>
      </c>
      <c r="D31" s="294" t="s">
        <v>332</v>
      </c>
      <c r="E31" s="293">
        <v>-403732.52</v>
      </c>
      <c r="F31" s="293">
        <v>-655764.31999999995</v>
      </c>
      <c r="G31" s="410">
        <v>-655764.31999999995</v>
      </c>
      <c r="H31" s="410">
        <v>-655764.31999999995</v>
      </c>
      <c r="I31" s="410">
        <v>-655764.31999999995</v>
      </c>
      <c r="J31" s="410">
        <v>-655764.31999999995</v>
      </c>
      <c r="K31" s="410">
        <v>-655764.31999999995</v>
      </c>
      <c r="L31" s="410">
        <v>-655764.31999999995</v>
      </c>
      <c r="M31" s="410">
        <v>-655764.31999999995</v>
      </c>
      <c r="N31" s="410">
        <v>-655764.31999999995</v>
      </c>
      <c r="O31" s="410">
        <v>93520.329490525924</v>
      </c>
      <c r="P31" s="410">
        <v>93520.329490525924</v>
      </c>
      <c r="Q31" s="410">
        <v>93520.329490525924</v>
      </c>
      <c r="R31" s="293">
        <v>-15901.86</v>
      </c>
      <c r="S31" s="236">
        <v>-15901.86</v>
      </c>
      <c r="T31" s="236">
        <v>-15901.86</v>
      </c>
      <c r="U31" s="236">
        <v>-15901.86</v>
      </c>
      <c r="V31" s="236">
        <v>-15901.86</v>
      </c>
      <c r="W31" s="236">
        <v>-15901.86</v>
      </c>
      <c r="X31" s="236">
        <v>-15901.86</v>
      </c>
      <c r="Y31" s="101">
        <v>-15901.86</v>
      </c>
      <c r="Z31" s="236">
        <v>-15901.86</v>
      </c>
      <c r="AA31" s="236">
        <v>-15901.86</v>
      </c>
      <c r="AB31" s="101">
        <v>-15901.86</v>
      </c>
      <c r="AC31" s="411">
        <v>-15901.86</v>
      </c>
      <c r="AD31" s="293">
        <v>12540.78</v>
      </c>
      <c r="AE31" s="236">
        <v>12540.78</v>
      </c>
      <c r="AF31" s="236">
        <v>12540.78</v>
      </c>
      <c r="AG31" s="236">
        <v>12540.78</v>
      </c>
      <c r="AH31" s="236">
        <v>12540.78</v>
      </c>
      <c r="AI31" s="236">
        <v>12540.78</v>
      </c>
      <c r="AJ31" s="236">
        <v>12540.78</v>
      </c>
      <c r="AK31" s="236">
        <v>12540.78</v>
      </c>
      <c r="AL31" s="236">
        <v>12540.78</v>
      </c>
      <c r="AM31" s="236">
        <v>12540.78</v>
      </c>
      <c r="AN31" s="236">
        <v>12540.78</v>
      </c>
      <c r="AO31" s="236">
        <v>12540.78</v>
      </c>
      <c r="AP31" s="236">
        <v>13667.789999999999</v>
      </c>
      <c r="AQ31" s="236">
        <v>13667.789999999999</v>
      </c>
      <c r="AR31" s="236">
        <v>13667.789999999999</v>
      </c>
      <c r="AS31" s="236">
        <v>13667.789999999999</v>
      </c>
      <c r="AT31" s="236">
        <v>13667.789999999999</v>
      </c>
      <c r="AU31" s="236">
        <v>13667.789999999999</v>
      </c>
      <c r="AV31" s="236">
        <v>-855713.2</v>
      </c>
      <c r="AW31" s="236">
        <v>-855713.2</v>
      </c>
      <c r="AX31" s="236">
        <v>-855713.2</v>
      </c>
      <c r="AY31" s="236">
        <v>18248.904999999999</v>
      </c>
      <c r="AZ31" s="236">
        <v>18248.904999999999</v>
      </c>
      <c r="BA31" s="236">
        <v>18248.904999999999</v>
      </c>
      <c r="BB31" s="236">
        <v>37001.51</v>
      </c>
      <c r="BC31" s="293">
        <v>37001.51</v>
      </c>
      <c r="BD31" s="236">
        <v>37001.51</v>
      </c>
      <c r="BE31" s="236">
        <v>37001.51</v>
      </c>
      <c r="BF31" s="236">
        <v>37001.51</v>
      </c>
      <c r="BG31" s="236">
        <v>37001.51</v>
      </c>
      <c r="BH31" s="236">
        <v>37001.51</v>
      </c>
      <c r="BI31" s="236">
        <v>37001.51</v>
      </c>
      <c r="BJ31" s="236">
        <v>37001.51</v>
      </c>
      <c r="BK31" s="236">
        <v>50817.49</v>
      </c>
      <c r="BL31" s="236">
        <v>50817.49</v>
      </c>
      <c r="BM31" s="236">
        <v>50817.49</v>
      </c>
      <c r="BN31" s="236">
        <v>111877.61</v>
      </c>
      <c r="BO31" s="236">
        <v>111877.61</v>
      </c>
      <c r="BP31" s="236">
        <v>111877.61</v>
      </c>
      <c r="BQ31" s="236">
        <v>111877.61</v>
      </c>
      <c r="BR31" s="236">
        <v>111877.61</v>
      </c>
      <c r="BS31" s="236">
        <v>111877.61</v>
      </c>
      <c r="BT31" s="236">
        <v>111877.61</v>
      </c>
      <c r="BU31" s="236">
        <v>111877.61</v>
      </c>
      <c r="BV31" s="236">
        <v>111877.61</v>
      </c>
      <c r="BW31" s="236">
        <v>111877.61</v>
      </c>
      <c r="BX31" s="293">
        <v>111877.61</v>
      </c>
      <c r="BY31" s="293">
        <v>111877.61</v>
      </c>
      <c r="BZ31" s="293">
        <v>117195.66</v>
      </c>
      <c r="CA31" s="236">
        <v>117195.66</v>
      </c>
      <c r="CB31" s="236">
        <v>117195.66</v>
      </c>
      <c r="CC31" s="236">
        <v>117195.66</v>
      </c>
      <c r="CD31" s="236">
        <v>117195.66</v>
      </c>
      <c r="CE31" s="236">
        <v>117195.66</v>
      </c>
      <c r="CF31" s="236">
        <v>117195.66</v>
      </c>
      <c r="CG31" s="236">
        <v>117195.66</v>
      </c>
      <c r="CH31" s="236">
        <v>117195.66</v>
      </c>
      <c r="CI31" s="236">
        <v>117195.66</v>
      </c>
      <c r="CJ31" s="236">
        <v>117195.66</v>
      </c>
      <c r="CK31" s="236">
        <v>117195.66</v>
      </c>
      <c r="CL31" s="293">
        <v>102324</v>
      </c>
      <c r="CM31" s="236">
        <v>102324</v>
      </c>
      <c r="CN31" s="236">
        <v>102324</v>
      </c>
      <c r="CO31" s="236">
        <v>102324</v>
      </c>
      <c r="CP31" s="236">
        <v>102324</v>
      </c>
      <c r="CQ31" s="236">
        <v>102324</v>
      </c>
      <c r="CR31" s="236">
        <v>102324</v>
      </c>
      <c r="CS31" s="236">
        <v>102324</v>
      </c>
      <c r="CT31" s="236">
        <v>102324</v>
      </c>
      <c r="CU31" s="236">
        <v>102324</v>
      </c>
      <c r="CV31" s="618">
        <f>'[60]KY ADIT-August 17'!J160</f>
        <v>102324</v>
      </c>
      <c r="CW31" s="618">
        <f>'[60]KY ADIT-August 17'!K160</f>
        <v>102324</v>
      </c>
      <c r="CX31" s="618">
        <f>'[60]KY ADIT-August 17'!L160</f>
        <v>102324</v>
      </c>
      <c r="CY31" s="618">
        <f>'[60]KY ADIT-August 17'!M160</f>
        <v>102324</v>
      </c>
      <c r="CZ31" s="618">
        <f>'[60]KY ADIT-August 17'!N160</f>
        <v>102324</v>
      </c>
      <c r="DA31" s="618">
        <f>'[60]KY ADIT-August 17'!O160</f>
        <v>102324</v>
      </c>
      <c r="DB31" s="618">
        <f>'[60]KY ADIT-August 17'!P160</f>
        <v>102324</v>
      </c>
      <c r="DC31" s="618">
        <f>'[60]KY ADIT-August 17'!Q160</f>
        <v>102324</v>
      </c>
      <c r="DD31" s="618">
        <f>'[60]KY ADIT-August 17'!R160</f>
        <v>102324</v>
      </c>
      <c r="DE31" s="618">
        <f>'[60]KY ADIT-August 17'!S160</f>
        <v>102324</v>
      </c>
      <c r="DF31" s="618">
        <f>'[60]KY ADIT-August 17'!T160</f>
        <v>102324</v>
      </c>
      <c r="DG31" s="618">
        <f>'[60]KY ADIT-August 17'!U160</f>
        <v>102324</v>
      </c>
      <c r="DH31" s="618">
        <f>'[60]KY ADIT-August 17'!V160</f>
        <v>102324</v>
      </c>
      <c r="DI31" s="618">
        <f>'[60]KY ADIT-August 17'!W160</f>
        <v>102324</v>
      </c>
      <c r="DJ31" s="618">
        <f>'[60]KY ADIT-August 17'!X160</f>
        <v>102324</v>
      </c>
      <c r="DK31" s="618">
        <f>'[60]KY ADIT-August 17'!Y160</f>
        <v>102324</v>
      </c>
      <c r="DL31" s="618">
        <f>'[60]KY ADIT-August 17'!Z160</f>
        <v>102324</v>
      </c>
      <c r="DM31" s="618">
        <f>'[60]KY ADIT-August 17'!AA160</f>
        <v>102324</v>
      </c>
      <c r="DN31" s="618">
        <f>'[60]KY ADIT-August 17'!AB160</f>
        <v>102324</v>
      </c>
      <c r="DO31" s="618">
        <f>'[60]KY ADIT-August 17'!AC160</f>
        <v>102324</v>
      </c>
      <c r="DP31" s="618">
        <f>'[60]KY ADIT-August 17'!AD160</f>
        <v>102324</v>
      </c>
    </row>
    <row r="32" spans="1:120" outlineLevel="2">
      <c r="A32" s="189" t="s">
        <v>224</v>
      </c>
      <c r="B32" s="602">
        <v>2820</v>
      </c>
      <c r="C32" s="294" t="s">
        <v>298</v>
      </c>
      <c r="D32" s="294" t="s">
        <v>335</v>
      </c>
      <c r="E32" s="293">
        <v>0</v>
      </c>
      <c r="F32" s="293">
        <v>0</v>
      </c>
      <c r="G32" s="410">
        <v>0</v>
      </c>
      <c r="H32" s="410">
        <v>0</v>
      </c>
      <c r="I32" s="410">
        <v>0</v>
      </c>
      <c r="J32" s="410">
        <v>0</v>
      </c>
      <c r="K32" s="410">
        <v>0</v>
      </c>
      <c r="L32" s="410">
        <v>0</v>
      </c>
      <c r="M32" s="410">
        <v>0</v>
      </c>
      <c r="N32" s="410">
        <v>0</v>
      </c>
      <c r="O32" s="410">
        <v>0</v>
      </c>
      <c r="P32" s="410">
        <v>0</v>
      </c>
      <c r="Q32" s="410">
        <v>0</v>
      </c>
      <c r="R32" s="293">
        <v>0</v>
      </c>
      <c r="S32" s="236">
        <v>0</v>
      </c>
      <c r="T32" s="236">
        <v>0</v>
      </c>
      <c r="U32" s="236">
        <v>0</v>
      </c>
      <c r="V32" s="236">
        <v>0</v>
      </c>
      <c r="W32" s="236">
        <v>0</v>
      </c>
      <c r="X32" s="236">
        <v>0</v>
      </c>
      <c r="Y32" s="101">
        <v>0</v>
      </c>
      <c r="Z32" s="236">
        <v>0</v>
      </c>
      <c r="AA32" s="236">
        <v>0</v>
      </c>
      <c r="AB32" s="101">
        <v>0</v>
      </c>
      <c r="AC32" s="411">
        <v>0</v>
      </c>
      <c r="AD32" s="293">
        <v>0</v>
      </c>
      <c r="AE32" s="236">
        <v>0</v>
      </c>
      <c r="AF32" s="236">
        <v>0</v>
      </c>
      <c r="AG32" s="236">
        <v>0</v>
      </c>
      <c r="AH32" s="236">
        <v>0</v>
      </c>
      <c r="AI32" s="236">
        <v>0</v>
      </c>
      <c r="AJ32" s="236">
        <v>0</v>
      </c>
      <c r="AK32" s="236">
        <v>0</v>
      </c>
      <c r="AL32" s="236">
        <v>0</v>
      </c>
      <c r="AM32" s="236">
        <v>0</v>
      </c>
      <c r="AN32" s="236">
        <v>0</v>
      </c>
      <c r="AO32" s="236">
        <v>0</v>
      </c>
      <c r="AP32" s="236">
        <v>0</v>
      </c>
      <c r="AQ32" s="236">
        <v>0</v>
      </c>
      <c r="AR32" s="236">
        <v>0</v>
      </c>
      <c r="AS32" s="236">
        <v>0</v>
      </c>
      <c r="AT32" s="236">
        <v>0</v>
      </c>
      <c r="AU32" s="236">
        <v>0</v>
      </c>
      <c r="AV32" s="236">
        <v>0</v>
      </c>
      <c r="AW32" s="236">
        <v>0</v>
      </c>
      <c r="AX32" s="236">
        <v>0</v>
      </c>
      <c r="AY32" s="236">
        <v>-2343.2999999999997</v>
      </c>
      <c r="AZ32" s="236">
        <v>-2343.2999999999997</v>
      </c>
      <c r="BA32" s="236">
        <v>-2343.2999999999997</v>
      </c>
      <c r="BB32" s="236">
        <v>-2343.2999999999997</v>
      </c>
      <c r="BC32" s="293">
        <v>-2343.2999999999997</v>
      </c>
      <c r="BD32" s="236">
        <v>-2343.2999999999997</v>
      </c>
      <c r="BE32" s="236">
        <v>-2343.2999999999997</v>
      </c>
      <c r="BF32" s="236">
        <v>-2343.2999999999997</v>
      </c>
      <c r="BG32" s="236">
        <v>-2343.2999999999997</v>
      </c>
      <c r="BH32" s="236">
        <v>-2343.2999999999997</v>
      </c>
      <c r="BI32" s="236">
        <v>-2343.2999999999997</v>
      </c>
      <c r="BJ32" s="236">
        <v>-2343.2999999999997</v>
      </c>
      <c r="BK32" s="236">
        <v>-3042.2750000000001</v>
      </c>
      <c r="BL32" s="236">
        <v>-3042.2750000000001</v>
      </c>
      <c r="BM32" s="236">
        <v>-3042.2750000000001</v>
      </c>
      <c r="BN32" s="236">
        <v>-2381.9899999999998</v>
      </c>
      <c r="BO32" s="236">
        <v>-2381.9899999999998</v>
      </c>
      <c r="BP32" s="236">
        <v>-2381.9899999999998</v>
      </c>
      <c r="BQ32" s="236">
        <v>-2381.9899999999998</v>
      </c>
      <c r="BR32" s="236">
        <v>-2381.9899999999998</v>
      </c>
      <c r="BS32" s="236">
        <v>-2381.9899999999998</v>
      </c>
      <c r="BT32" s="236">
        <v>-2381.9899999999998</v>
      </c>
      <c r="BU32" s="236">
        <v>-2381.9899999999998</v>
      </c>
      <c r="BV32" s="236">
        <v>-2381.9899999999998</v>
      </c>
      <c r="BW32" s="236">
        <v>-2381.9899999999998</v>
      </c>
      <c r="BX32" s="293">
        <v>-2381.9899999999998</v>
      </c>
      <c r="BY32" s="293">
        <v>-2381.9899999999998</v>
      </c>
      <c r="BZ32" s="293">
        <v>-2592.96</v>
      </c>
      <c r="CA32" s="236">
        <v>-2592.96</v>
      </c>
      <c r="CB32" s="236">
        <v>-2592.96</v>
      </c>
      <c r="CC32" s="236">
        <v>-2592.96</v>
      </c>
      <c r="CD32" s="236">
        <v>-2592.96</v>
      </c>
      <c r="CE32" s="236">
        <v>-2592.96</v>
      </c>
      <c r="CF32" s="236">
        <v>-2592.96</v>
      </c>
      <c r="CG32" s="236">
        <v>-2592.96</v>
      </c>
      <c r="CH32" s="236">
        <v>-2592.96</v>
      </c>
      <c r="CI32" s="236">
        <v>-2592.96</v>
      </c>
      <c r="CJ32" s="236">
        <v>-2592.96</v>
      </c>
      <c r="CK32" s="236">
        <v>-2592.96</v>
      </c>
      <c r="CL32" s="293">
        <v>-273</v>
      </c>
      <c r="CM32" s="236">
        <v>-273</v>
      </c>
      <c r="CN32" s="236">
        <v>-273</v>
      </c>
      <c r="CO32" s="236">
        <v>-273</v>
      </c>
      <c r="CP32" s="236">
        <v>-273</v>
      </c>
      <c r="CQ32" s="236">
        <v>-273</v>
      </c>
      <c r="CR32" s="236">
        <v>-273</v>
      </c>
      <c r="CS32" s="236">
        <v>-273</v>
      </c>
      <c r="CT32" s="236">
        <v>-273</v>
      </c>
      <c r="CU32" s="236">
        <v>-273</v>
      </c>
      <c r="CV32" s="236">
        <f>CU32</f>
        <v>-273</v>
      </c>
      <c r="CW32" s="236">
        <f t="shared" ref="CW32:DP32" si="6">CV32</f>
        <v>-273</v>
      </c>
      <c r="CX32" s="236">
        <f t="shared" si="6"/>
        <v>-273</v>
      </c>
      <c r="CY32" s="236">
        <f t="shared" si="6"/>
        <v>-273</v>
      </c>
      <c r="CZ32" s="236">
        <f t="shared" si="6"/>
        <v>-273</v>
      </c>
      <c r="DA32" s="236">
        <f t="shared" si="6"/>
        <v>-273</v>
      </c>
      <c r="DB32" s="236">
        <f t="shared" si="6"/>
        <v>-273</v>
      </c>
      <c r="DC32" s="236">
        <f t="shared" si="6"/>
        <v>-273</v>
      </c>
      <c r="DD32" s="236">
        <f t="shared" si="6"/>
        <v>-273</v>
      </c>
      <c r="DE32" s="236">
        <f t="shared" si="6"/>
        <v>-273</v>
      </c>
      <c r="DF32" s="236">
        <f t="shared" si="6"/>
        <v>-273</v>
      </c>
      <c r="DG32" s="236">
        <f t="shared" si="6"/>
        <v>-273</v>
      </c>
      <c r="DH32" s="236">
        <f t="shared" si="6"/>
        <v>-273</v>
      </c>
      <c r="DI32" s="236">
        <f t="shared" si="6"/>
        <v>-273</v>
      </c>
      <c r="DJ32" s="236">
        <f t="shared" si="6"/>
        <v>-273</v>
      </c>
      <c r="DK32" s="236">
        <f t="shared" si="6"/>
        <v>-273</v>
      </c>
      <c r="DL32" s="236">
        <f t="shared" si="6"/>
        <v>-273</v>
      </c>
      <c r="DM32" s="236">
        <f t="shared" si="6"/>
        <v>-273</v>
      </c>
      <c r="DN32" s="236">
        <f t="shared" si="6"/>
        <v>-273</v>
      </c>
      <c r="DO32" s="236">
        <f t="shared" si="6"/>
        <v>-273</v>
      </c>
      <c r="DP32" s="236">
        <f t="shared" si="6"/>
        <v>-273</v>
      </c>
    </row>
    <row r="33" spans="1:120" s="257" customFormat="1" outlineLevel="1">
      <c r="A33" s="257" t="s">
        <v>763</v>
      </c>
      <c r="C33" s="412"/>
      <c r="D33" s="412"/>
      <c r="E33" s="380">
        <v>-403732.52</v>
      </c>
      <c r="F33" s="380">
        <v>-655764.31999999995</v>
      </c>
      <c r="G33" s="413">
        <v>-655764.31999999995</v>
      </c>
      <c r="H33" s="413">
        <v>-655764.31999999995</v>
      </c>
      <c r="I33" s="413">
        <v>-655764.31999999995</v>
      </c>
      <c r="J33" s="413">
        <v>-655764.31999999995</v>
      </c>
      <c r="K33" s="413">
        <v>-655764.31999999995</v>
      </c>
      <c r="L33" s="413">
        <v>-655764.31999999995</v>
      </c>
      <c r="M33" s="413">
        <v>-655764.31999999995</v>
      </c>
      <c r="N33" s="413">
        <v>-655764.31999999995</v>
      </c>
      <c r="O33" s="413">
        <v>93520.329490525924</v>
      </c>
      <c r="P33" s="413">
        <v>93520.329490525924</v>
      </c>
      <c r="Q33" s="413">
        <v>93520.329490525924</v>
      </c>
      <c r="R33" s="380">
        <v>-15901.86</v>
      </c>
      <c r="S33" s="312">
        <v>-15901.86</v>
      </c>
      <c r="T33" s="312">
        <v>-15901.86</v>
      </c>
      <c r="U33" s="312">
        <v>-15901.86</v>
      </c>
      <c r="V33" s="312">
        <v>-15901.86</v>
      </c>
      <c r="W33" s="312">
        <v>-15901.86</v>
      </c>
      <c r="X33" s="312">
        <v>-15901.86</v>
      </c>
      <c r="Y33" s="311">
        <v>-15901.86</v>
      </c>
      <c r="Z33" s="312">
        <v>-15901.86</v>
      </c>
      <c r="AA33" s="312">
        <v>-15901.86</v>
      </c>
      <c r="AB33" s="311">
        <v>-15901.86</v>
      </c>
      <c r="AC33" s="414">
        <v>-15901.86</v>
      </c>
      <c r="AD33" s="380">
        <v>12540.78</v>
      </c>
      <c r="AE33" s="312">
        <v>12540.78</v>
      </c>
      <c r="AF33" s="312">
        <v>12540.78</v>
      </c>
      <c r="AG33" s="312">
        <v>12540.78</v>
      </c>
      <c r="AH33" s="312">
        <v>12540.78</v>
      </c>
      <c r="AI33" s="312">
        <v>12540.78</v>
      </c>
      <c r="AJ33" s="312">
        <v>12540.78</v>
      </c>
      <c r="AK33" s="312">
        <v>12540.78</v>
      </c>
      <c r="AL33" s="312">
        <v>12540.78</v>
      </c>
      <c r="AM33" s="312">
        <v>12540.78</v>
      </c>
      <c r="AN33" s="312">
        <v>12540.78</v>
      </c>
      <c r="AO33" s="312">
        <v>12540.78</v>
      </c>
      <c r="AP33" s="312">
        <v>13667.789999999999</v>
      </c>
      <c r="AQ33" s="312">
        <v>13667.789999999999</v>
      </c>
      <c r="AR33" s="312">
        <v>13667.789999999999</v>
      </c>
      <c r="AS33" s="312">
        <v>13667.789999999999</v>
      </c>
      <c r="AT33" s="312">
        <v>13667.789999999999</v>
      </c>
      <c r="AU33" s="312">
        <v>13667.789999999999</v>
      </c>
      <c r="AV33" s="312">
        <v>-855713.2</v>
      </c>
      <c r="AW33" s="312">
        <v>-855713.2</v>
      </c>
      <c r="AX33" s="312">
        <v>-855713.2</v>
      </c>
      <c r="AY33" s="312">
        <v>15905.605</v>
      </c>
      <c r="AZ33" s="312">
        <v>15905.605</v>
      </c>
      <c r="BA33" s="312">
        <v>15905.605</v>
      </c>
      <c r="BB33" s="312">
        <v>34658.21</v>
      </c>
      <c r="BC33" s="380">
        <v>34658.21</v>
      </c>
      <c r="BD33" s="312">
        <v>34658.21</v>
      </c>
      <c r="BE33" s="312">
        <v>34658.21</v>
      </c>
      <c r="BF33" s="312">
        <v>34658.21</v>
      </c>
      <c r="BG33" s="312">
        <v>34658.21</v>
      </c>
      <c r="BH33" s="312">
        <v>34658.21</v>
      </c>
      <c r="BI33" s="312">
        <v>34658.21</v>
      </c>
      <c r="BJ33" s="312">
        <v>34658.21</v>
      </c>
      <c r="BK33" s="312">
        <v>47775.214999999997</v>
      </c>
      <c r="BL33" s="312">
        <v>47775.214999999997</v>
      </c>
      <c r="BM33" s="312">
        <v>47775.214999999997</v>
      </c>
      <c r="BN33" s="312">
        <v>109495.62</v>
      </c>
      <c r="BO33" s="312">
        <v>109495.62</v>
      </c>
      <c r="BP33" s="312">
        <v>109495.62</v>
      </c>
      <c r="BQ33" s="312">
        <v>109495.62</v>
      </c>
      <c r="BR33" s="312">
        <v>109495.62</v>
      </c>
      <c r="BS33" s="312">
        <v>109495.62</v>
      </c>
      <c r="BT33" s="312">
        <v>109495.62</v>
      </c>
      <c r="BU33" s="312">
        <v>109495.62</v>
      </c>
      <c r="BV33" s="312">
        <v>109495.62</v>
      </c>
      <c r="BW33" s="312">
        <v>109495.62</v>
      </c>
      <c r="BX33" s="380">
        <v>109495.62</v>
      </c>
      <c r="BY33" s="380">
        <v>109495.62</v>
      </c>
      <c r="BZ33" s="380">
        <v>114602.7</v>
      </c>
      <c r="CA33" s="380">
        <v>114602.7</v>
      </c>
      <c r="CB33" s="380">
        <v>114602.7</v>
      </c>
      <c r="CC33" s="380">
        <v>114602.7</v>
      </c>
      <c r="CD33" s="380">
        <v>114602.7</v>
      </c>
      <c r="CE33" s="380">
        <v>114602.7</v>
      </c>
      <c r="CF33" s="380">
        <v>114602.7</v>
      </c>
      <c r="CG33" s="380">
        <v>114602.7</v>
      </c>
      <c r="CH33" s="380">
        <v>114602.7</v>
      </c>
      <c r="CI33" s="380">
        <v>114602.7</v>
      </c>
      <c r="CJ33" s="380">
        <v>114602.7</v>
      </c>
      <c r="CK33" s="380">
        <v>114602.7</v>
      </c>
      <c r="CL33" s="380">
        <v>102051</v>
      </c>
      <c r="CM33" s="380">
        <v>102051</v>
      </c>
      <c r="CN33" s="380">
        <v>102051</v>
      </c>
      <c r="CO33" s="380">
        <v>102051</v>
      </c>
      <c r="CP33" s="380">
        <v>102051</v>
      </c>
      <c r="CQ33" s="380">
        <v>102051</v>
      </c>
      <c r="CR33" s="380">
        <v>102051</v>
      </c>
      <c r="CS33" s="380">
        <v>102051</v>
      </c>
      <c r="CT33" s="380">
        <v>102051</v>
      </c>
      <c r="CU33" s="380">
        <v>102051</v>
      </c>
      <c r="CV33" s="257">
        <f>SUBTOTAL(9,CV31:CV32)</f>
        <v>102051</v>
      </c>
      <c r="CW33" s="257">
        <f t="shared" ref="CW33:DP33" si="7">SUBTOTAL(9,CW31:CW32)</f>
        <v>102051</v>
      </c>
      <c r="CX33" s="257">
        <f t="shared" si="7"/>
        <v>102051</v>
      </c>
      <c r="CY33" s="257">
        <f t="shared" si="7"/>
        <v>102051</v>
      </c>
      <c r="CZ33" s="257">
        <f t="shared" si="7"/>
        <v>102051</v>
      </c>
      <c r="DA33" s="257">
        <f t="shared" si="7"/>
        <v>102051</v>
      </c>
      <c r="DB33" s="257">
        <f t="shared" si="7"/>
        <v>102051</v>
      </c>
      <c r="DC33" s="257">
        <f t="shared" si="7"/>
        <v>102051</v>
      </c>
      <c r="DD33" s="257">
        <f t="shared" si="7"/>
        <v>102051</v>
      </c>
      <c r="DE33" s="257">
        <f t="shared" si="7"/>
        <v>102051</v>
      </c>
      <c r="DF33" s="257">
        <f t="shared" si="7"/>
        <v>102051</v>
      </c>
      <c r="DG33" s="257">
        <f t="shared" si="7"/>
        <v>102051</v>
      </c>
      <c r="DH33" s="257">
        <f t="shared" si="7"/>
        <v>102051</v>
      </c>
      <c r="DI33" s="257">
        <f t="shared" si="7"/>
        <v>102051</v>
      </c>
      <c r="DJ33" s="257">
        <f t="shared" si="7"/>
        <v>102051</v>
      </c>
      <c r="DK33" s="257">
        <f t="shared" si="7"/>
        <v>102051</v>
      </c>
      <c r="DL33" s="257">
        <f t="shared" si="7"/>
        <v>102051</v>
      </c>
      <c r="DM33" s="257">
        <f t="shared" si="7"/>
        <v>102051</v>
      </c>
      <c r="DN33" s="257">
        <f t="shared" si="7"/>
        <v>102051</v>
      </c>
      <c r="DO33" s="257">
        <f t="shared" si="7"/>
        <v>102051</v>
      </c>
      <c r="DP33" s="257">
        <f t="shared" si="7"/>
        <v>102051</v>
      </c>
    </row>
    <row r="34" spans="1:120" outlineLevel="2">
      <c r="A34" s="189" t="s">
        <v>215</v>
      </c>
      <c r="B34" s="602">
        <v>2820</v>
      </c>
      <c r="C34" s="294" t="s">
        <v>297</v>
      </c>
      <c r="D34" s="294" t="s">
        <v>325</v>
      </c>
      <c r="E34" s="293">
        <v>-2751281.7</v>
      </c>
      <c r="F34" s="293">
        <v>-2621501.7999999998</v>
      </c>
      <c r="G34" s="410">
        <v>-2621501.7999999998</v>
      </c>
      <c r="H34" s="410">
        <v>-2621501.7999999998</v>
      </c>
      <c r="I34" s="410">
        <v>-3555274.9624999999</v>
      </c>
      <c r="J34" s="410">
        <v>-3555274.9624999999</v>
      </c>
      <c r="K34" s="410">
        <v>-3555274.9624999999</v>
      </c>
      <c r="L34" s="410">
        <v>-4489048.125</v>
      </c>
      <c r="M34" s="410">
        <v>-4489048.125</v>
      </c>
      <c r="N34" s="410">
        <v>-4489048.125</v>
      </c>
      <c r="O34" s="410">
        <v>-10586023.3356</v>
      </c>
      <c r="P34" s="410">
        <v>-10586023.3356</v>
      </c>
      <c r="Q34" s="410">
        <v>-10586023.3356</v>
      </c>
      <c r="R34" s="293">
        <v>-2952496.77</v>
      </c>
      <c r="S34" s="236">
        <v>-2952496.77</v>
      </c>
      <c r="T34" s="236">
        <v>-2952496.77</v>
      </c>
      <c r="U34" s="236">
        <v>-6279738.6974999998</v>
      </c>
      <c r="V34" s="236">
        <v>-6279738.6974999998</v>
      </c>
      <c r="W34" s="236">
        <v>-6279738.6974999998</v>
      </c>
      <c r="X34" s="236">
        <v>-9893678.4549999982</v>
      </c>
      <c r="Y34" s="101">
        <v>-9893678.4549999982</v>
      </c>
      <c r="Z34" s="236">
        <v>-9893678.4549999982</v>
      </c>
      <c r="AA34" s="236">
        <v>-12412337.869059129</v>
      </c>
      <c r="AB34" s="101">
        <v>-12412337.869059129</v>
      </c>
      <c r="AC34" s="411">
        <v>-12412337.869059129</v>
      </c>
      <c r="AD34" s="293">
        <v>-3074020.31</v>
      </c>
      <c r="AE34" s="236">
        <v>-3074020.31</v>
      </c>
      <c r="AF34" s="236">
        <v>-3074020.31</v>
      </c>
      <c r="AG34" s="236">
        <v>-6078163.1600000001</v>
      </c>
      <c r="AH34" s="236">
        <v>-6078163.1600000001</v>
      </c>
      <c r="AI34" s="236">
        <v>-6078163.1600000001</v>
      </c>
      <c r="AJ34" s="236">
        <v>-6444298.1400000006</v>
      </c>
      <c r="AK34" s="236">
        <v>-6444298.1400000006</v>
      </c>
      <c r="AL34" s="236">
        <v>-6444298.1400000006</v>
      </c>
      <c r="AM34" s="236">
        <v>-8090148.0499999989</v>
      </c>
      <c r="AN34" s="236">
        <v>-8090148.0499999989</v>
      </c>
      <c r="AO34" s="236">
        <v>-8090148.0499999989</v>
      </c>
      <c r="AP34" s="236">
        <v>-2575535.2650000001</v>
      </c>
      <c r="AQ34" s="236">
        <v>-2575535.2650000001</v>
      </c>
      <c r="AR34" s="236">
        <v>-2575535.2650000001</v>
      </c>
      <c r="AS34" s="236">
        <v>-4872655.3960565459</v>
      </c>
      <c r="AT34" s="236">
        <v>-4872655.3960565459</v>
      </c>
      <c r="AU34" s="236">
        <v>-4872655.3960565459</v>
      </c>
      <c r="AV34" s="236">
        <v>-6784244.4596130922</v>
      </c>
      <c r="AW34" s="236">
        <v>-6784244.4596130922</v>
      </c>
      <c r="AX34" s="236">
        <v>-6784244.4596130922</v>
      </c>
      <c r="AY34" s="236">
        <v>27800708.316102952</v>
      </c>
      <c r="AZ34" s="236">
        <v>27800708.316102952</v>
      </c>
      <c r="BA34" s="236">
        <v>27800708.316102952</v>
      </c>
      <c r="BB34" s="236">
        <v>-1527770.28</v>
      </c>
      <c r="BC34" s="293">
        <v>-1527770.28</v>
      </c>
      <c r="BD34" s="236">
        <v>-1527770.28</v>
      </c>
      <c r="BE34" s="236">
        <v>-4323142.7637499999</v>
      </c>
      <c r="BF34" s="236">
        <v>-4323142.7637499999</v>
      </c>
      <c r="BG34" s="236">
        <v>-4323142.7637499999</v>
      </c>
      <c r="BH34" s="236">
        <v>-6245450.7599999998</v>
      </c>
      <c r="BI34" s="236">
        <v>-6245450.7599999998</v>
      </c>
      <c r="BJ34" s="236">
        <v>-6245450.7599999998</v>
      </c>
      <c r="BK34" s="236">
        <v>-10670154.682499997</v>
      </c>
      <c r="BL34" s="236">
        <v>-10670154.682499997</v>
      </c>
      <c r="BM34" s="236">
        <v>-10670154.682499997</v>
      </c>
      <c r="BN34" s="236">
        <v>-1014106.145</v>
      </c>
      <c r="BO34" s="236">
        <v>-1014106.145</v>
      </c>
      <c r="BP34" s="236">
        <v>-1014106.145</v>
      </c>
      <c r="BQ34" s="236">
        <v>-4791488.3162500001</v>
      </c>
      <c r="BR34" s="236">
        <v>-4791488.3162500001</v>
      </c>
      <c r="BS34" s="236">
        <v>-4791488.3162500001</v>
      </c>
      <c r="BT34" s="236">
        <v>-7422473.1449999996</v>
      </c>
      <c r="BU34" s="236">
        <v>-7422473.1449999996</v>
      </c>
      <c r="BV34" s="236">
        <v>-7422473.1449999996</v>
      </c>
      <c r="BW34" s="236">
        <v>-10691312.145</v>
      </c>
      <c r="BX34" s="293">
        <v>-10691312.145</v>
      </c>
      <c r="BY34" s="293">
        <v>-10691312.145</v>
      </c>
      <c r="BZ34" s="293">
        <v>1524972.19</v>
      </c>
      <c r="CA34" s="236">
        <v>1524972.19</v>
      </c>
      <c r="CB34" s="236">
        <v>1524972.19</v>
      </c>
      <c r="CC34" s="236">
        <v>-2257235.81</v>
      </c>
      <c r="CD34" s="236">
        <v>-2257235.81</v>
      </c>
      <c r="CE34" s="236">
        <v>-2257235.81</v>
      </c>
      <c r="CF34" s="236">
        <v>-131777.81000000006</v>
      </c>
      <c r="CG34" s="236">
        <v>-131777.81000000006</v>
      </c>
      <c r="CH34" s="236">
        <v>-131777.81000000006</v>
      </c>
      <c r="CI34" s="236">
        <v>-9527957.8047866225</v>
      </c>
      <c r="CJ34" s="236">
        <v>-9527957.8047866225</v>
      </c>
      <c r="CK34" s="236">
        <v>-9527957.8047866225</v>
      </c>
      <c r="CL34" s="293">
        <v>-1442884</v>
      </c>
      <c r="CM34" s="236">
        <v>-1442884</v>
      </c>
      <c r="CN34" s="236">
        <v>-1442884</v>
      </c>
      <c r="CO34" s="236">
        <v>-6406504</v>
      </c>
      <c r="CP34" s="236">
        <v>-6406504</v>
      </c>
      <c r="CQ34" s="236">
        <v>-6406504</v>
      </c>
      <c r="CR34" s="236">
        <v>-7464626</v>
      </c>
      <c r="CS34" s="236">
        <v>-7464626</v>
      </c>
      <c r="CT34" s="236">
        <v>-7464626</v>
      </c>
      <c r="CU34" s="236">
        <v>-10639077</v>
      </c>
      <c r="CV34" s="618">
        <f>'[60]KY ADIT-August 17'!J141</f>
        <v>-7576774.7652833341</v>
      </c>
      <c r="CW34" s="618">
        <f>'[60]KY ADIT-August 17'!K141</f>
        <v>-4514472.6709666671</v>
      </c>
      <c r="CX34" s="618">
        <f>'[60]KY ADIT-August 17'!L141</f>
        <v>-1452170.5766500009</v>
      </c>
      <c r="CY34" s="618">
        <f>'[60]KY ADIT-August 17'!M141</f>
        <v>-1452170.5766500009</v>
      </c>
      <c r="CZ34" s="618">
        <f>'[60]KY ADIT-August 17'!N141</f>
        <v>-1452170.5766500009</v>
      </c>
      <c r="DA34" s="618">
        <f>'[60]KY ADIT-August 17'!O141</f>
        <v>-1452170.5766500009</v>
      </c>
      <c r="DB34" s="618">
        <f>'[60]KY ADIT-August 17'!P141</f>
        <v>-1452170.5766500009</v>
      </c>
      <c r="DC34" s="618">
        <f>'[60]KY ADIT-August 17'!Q141</f>
        <v>-1455218.6277750009</v>
      </c>
      <c r="DD34" s="618">
        <f>'[60]KY ADIT-August 17'!R141</f>
        <v>-1455218.6277750009</v>
      </c>
      <c r="DE34" s="618">
        <f>'[60]KY ADIT-August 17'!S141</f>
        <v>-1455218.6277750009</v>
      </c>
      <c r="DF34" s="618">
        <f>'[60]KY ADIT-August 17'!T141</f>
        <v>-1455218.6277750009</v>
      </c>
      <c r="DG34" s="618">
        <f>'[60]KY ADIT-August 17'!U141</f>
        <v>-1455218.6277750009</v>
      </c>
      <c r="DH34" s="618">
        <f>'[60]KY ADIT-August 17'!V141</f>
        <v>-1455218.6277750009</v>
      </c>
      <c r="DI34" s="618">
        <f>'[60]KY ADIT-August 17'!W141</f>
        <v>-1455218.6277750009</v>
      </c>
      <c r="DJ34" s="618">
        <f>'[60]KY ADIT-August 17'!X141</f>
        <v>-1455218.6277750009</v>
      </c>
      <c r="DK34" s="618">
        <f>'[60]KY ADIT-August 17'!Y141</f>
        <v>-1455218.6277750009</v>
      </c>
      <c r="DL34" s="618">
        <f>'[60]KY ADIT-August 17'!Z141</f>
        <v>-1455218.6277750009</v>
      </c>
      <c r="DM34" s="618">
        <f>'[60]KY ADIT-August 17'!AA141</f>
        <v>-1455218.6277750009</v>
      </c>
      <c r="DN34" s="618">
        <f>'[60]KY ADIT-August 17'!AB141</f>
        <v>-1455218.6277750009</v>
      </c>
      <c r="DO34" s="618">
        <f>'[60]KY ADIT-August 17'!AC141</f>
        <v>-1457549.4904000007</v>
      </c>
      <c r="DP34" s="618">
        <f>'[60]KY ADIT-August 17'!AD141</f>
        <v>-1457549.4904000007</v>
      </c>
    </row>
    <row r="35" spans="1:120" outlineLevel="2">
      <c r="A35" s="189" t="s">
        <v>216</v>
      </c>
      <c r="B35" s="602">
        <v>2820</v>
      </c>
      <c r="C35" s="294" t="s">
        <v>297</v>
      </c>
      <c r="D35" s="294" t="s">
        <v>326</v>
      </c>
      <c r="E35" s="293">
        <v>779176.7</v>
      </c>
      <c r="F35" s="293">
        <v>817545.71</v>
      </c>
      <c r="G35" s="410">
        <v>817545.71</v>
      </c>
      <c r="H35" s="410">
        <v>817545.71</v>
      </c>
      <c r="I35" s="410">
        <v>-1073165.3947407634</v>
      </c>
      <c r="J35" s="410">
        <v>-1073165.3947407634</v>
      </c>
      <c r="K35" s="410">
        <v>-1073165.3947407634</v>
      </c>
      <c r="L35" s="410">
        <v>-2963876.4994815267</v>
      </c>
      <c r="M35" s="410">
        <v>-2963876.4994815267</v>
      </c>
      <c r="N35" s="410">
        <v>-2963876.4994815267</v>
      </c>
      <c r="O35" s="410">
        <v>-1788426.8903436365</v>
      </c>
      <c r="P35" s="410">
        <v>-1788426.8903436365</v>
      </c>
      <c r="Q35" s="410">
        <v>-1788426.8903436365</v>
      </c>
      <c r="R35" s="293">
        <v>882270.55</v>
      </c>
      <c r="S35" s="236">
        <v>882270.55</v>
      </c>
      <c r="T35" s="236">
        <v>882270.55</v>
      </c>
      <c r="U35" s="236">
        <v>-2425387.0419966318</v>
      </c>
      <c r="V35" s="236">
        <v>-2425387.0419966318</v>
      </c>
      <c r="W35" s="236">
        <v>-2425387.0419966318</v>
      </c>
      <c r="X35" s="236">
        <v>-5866835.5999501599</v>
      </c>
      <c r="Y35" s="101">
        <v>-5866835.5999501599</v>
      </c>
      <c r="Z35" s="236">
        <v>-5866835.5999501599</v>
      </c>
      <c r="AA35" s="236">
        <v>-7300608.7525048107</v>
      </c>
      <c r="AB35" s="101">
        <v>-7300608.7525048107</v>
      </c>
      <c r="AC35" s="411">
        <v>-7300608.7525048107</v>
      </c>
      <c r="AD35" s="293">
        <v>1135790.1100000001</v>
      </c>
      <c r="AE35" s="236">
        <v>1135790.1100000001</v>
      </c>
      <c r="AF35" s="236">
        <v>1135790.1100000001</v>
      </c>
      <c r="AG35" s="236">
        <v>-1009290.2414403355</v>
      </c>
      <c r="AH35" s="236">
        <v>-1009290.2414403355</v>
      </c>
      <c r="AI35" s="236">
        <v>-1009290.2414403355</v>
      </c>
      <c r="AJ35" s="236">
        <v>-4131633.5684064794</v>
      </c>
      <c r="AK35" s="236">
        <v>-4131633.5684064794</v>
      </c>
      <c r="AL35" s="236">
        <v>-4131633.5684064794</v>
      </c>
      <c r="AM35" s="236">
        <v>-6866789.8925516186</v>
      </c>
      <c r="AN35" s="236">
        <v>-6866789.8925516186</v>
      </c>
      <c r="AO35" s="236">
        <v>-6866789.8925516186</v>
      </c>
      <c r="AP35" s="236">
        <v>911263.745</v>
      </c>
      <c r="AQ35" s="236">
        <v>911263.745</v>
      </c>
      <c r="AR35" s="236">
        <v>911263.745</v>
      </c>
      <c r="AS35" s="236">
        <v>-1003053.1550815253</v>
      </c>
      <c r="AT35" s="236">
        <v>-1003053.1550815253</v>
      </c>
      <c r="AU35" s="236">
        <v>-1003053.1550815253</v>
      </c>
      <c r="AV35" s="236">
        <v>-2723850.0151651539</v>
      </c>
      <c r="AW35" s="236">
        <v>-2723850.0151651539</v>
      </c>
      <c r="AX35" s="236">
        <v>-2723850.0151651539</v>
      </c>
      <c r="AY35" s="236">
        <v>-2324540.3495874973</v>
      </c>
      <c r="AZ35" s="236">
        <v>-2324540.3495874973</v>
      </c>
      <c r="BA35" s="236">
        <v>-2324540.3495874973</v>
      </c>
      <c r="BB35" s="236">
        <v>463583.21499999997</v>
      </c>
      <c r="BC35" s="293">
        <v>463583.21499999997</v>
      </c>
      <c r="BD35" s="236">
        <v>463583.21499999997</v>
      </c>
      <c r="BE35" s="236">
        <v>1010437.6468000001</v>
      </c>
      <c r="BF35" s="236">
        <v>1010437.6468000001</v>
      </c>
      <c r="BG35" s="236">
        <v>1010437.6468000001</v>
      </c>
      <c r="BH35" s="236">
        <v>1634706.6842499957</v>
      </c>
      <c r="BI35" s="236">
        <v>1634706.6842499957</v>
      </c>
      <c r="BJ35" s="236">
        <v>1634706.6842499957</v>
      </c>
      <c r="BK35" s="236">
        <v>2283405.4865124924</v>
      </c>
      <c r="BL35" s="236">
        <v>2283405.4865124924</v>
      </c>
      <c r="BM35" s="236">
        <v>2283405.4865124924</v>
      </c>
      <c r="BN35" s="236">
        <v>-178835.76499999998</v>
      </c>
      <c r="BO35" s="236">
        <v>-178835.76499999998</v>
      </c>
      <c r="BP35" s="236">
        <v>-178835.76499999998</v>
      </c>
      <c r="BQ35" s="236">
        <v>210627.01098842852</v>
      </c>
      <c r="BR35" s="236">
        <v>210627.01098842852</v>
      </c>
      <c r="BS35" s="236">
        <v>210627.01098842852</v>
      </c>
      <c r="BT35" s="236">
        <v>283903.23499999999</v>
      </c>
      <c r="BU35" s="236">
        <v>283903.23499999999</v>
      </c>
      <c r="BV35" s="236">
        <v>283903.23499999999</v>
      </c>
      <c r="BW35" s="236">
        <v>776850.23499999999</v>
      </c>
      <c r="BX35" s="293">
        <v>776850.23499999999</v>
      </c>
      <c r="BY35" s="293">
        <v>776850.23499999999</v>
      </c>
      <c r="BZ35" s="293">
        <v>-2138844.8849999998</v>
      </c>
      <c r="CA35" s="236">
        <v>-2138844.8849999998</v>
      </c>
      <c r="CB35" s="236">
        <v>-2138844.8849999998</v>
      </c>
      <c r="CC35" s="236">
        <v>-3265340.8849999998</v>
      </c>
      <c r="CD35" s="236">
        <v>-3265340.8849999998</v>
      </c>
      <c r="CE35" s="236">
        <v>-3265340.8849999998</v>
      </c>
      <c r="CF35" s="236">
        <v>-9647509.8849999998</v>
      </c>
      <c r="CG35" s="236">
        <v>-9647509.8849999998</v>
      </c>
      <c r="CH35" s="236">
        <v>-9647509.8849999998</v>
      </c>
      <c r="CI35" s="236">
        <v>-4681982.6642250083</v>
      </c>
      <c r="CJ35" s="236">
        <v>-4681982.6642250083</v>
      </c>
      <c r="CK35" s="236">
        <v>-4681982.6642250083</v>
      </c>
      <c r="CL35" s="293">
        <v>207582</v>
      </c>
      <c r="CM35" s="236">
        <v>207582</v>
      </c>
      <c r="CN35" s="236">
        <v>207582</v>
      </c>
      <c r="CO35" s="236">
        <v>-2578481</v>
      </c>
      <c r="CP35" s="236">
        <v>-2578481</v>
      </c>
      <c r="CQ35" s="236">
        <v>-2578481</v>
      </c>
      <c r="CR35" s="236">
        <v>-7410230</v>
      </c>
      <c r="CS35" s="236">
        <v>-7410230</v>
      </c>
      <c r="CT35" s="236">
        <v>-7410230</v>
      </c>
      <c r="CU35" s="236">
        <v>-10400970</v>
      </c>
      <c r="CV35" s="618">
        <f>'[60]KY ADIT-August 17'!J152</f>
        <v>-6897902.3203150388</v>
      </c>
      <c r="CW35" s="618">
        <f>'[60]KY ADIT-August 17'!K152</f>
        <v>-3394834.7666300749</v>
      </c>
      <c r="CX35" s="618">
        <f>'[60]KY ADIT-August 17'!L152</f>
        <v>108232.78705488791</v>
      </c>
      <c r="CY35" s="618">
        <f>'[60]KY ADIT-August 17'!M152</f>
        <v>109776.30992433502</v>
      </c>
      <c r="CZ35" s="618">
        <f>'[60]KY ADIT-August 17'!N152</f>
        <v>111319.83279378212</v>
      </c>
      <c r="DA35" s="618">
        <f>'[60]KY ADIT-August 17'!O152</f>
        <v>112863.35566322938</v>
      </c>
      <c r="DB35" s="618">
        <f>'[60]KY ADIT-August 17'!P152</f>
        <v>114406.87853267648</v>
      </c>
      <c r="DC35" s="618">
        <f>'[60]KY ADIT-August 17'!Q152</f>
        <v>115950.40140212358</v>
      </c>
      <c r="DD35" s="618">
        <f>'[60]KY ADIT-August 17'!R152</f>
        <v>117512.22678383107</v>
      </c>
      <c r="DE35" s="618">
        <f>'[60]KY ADIT-August 17'!S152</f>
        <v>119074.05216553857</v>
      </c>
      <c r="DF35" s="618">
        <f>'[60]KY ADIT-August 17'!T152</f>
        <v>120635.87754724588</v>
      </c>
      <c r="DG35" s="618">
        <f>'[60]KY ADIT-August 17'!U152</f>
        <v>122197.70292895319</v>
      </c>
      <c r="DH35" s="618">
        <f>'[60]KY ADIT-August 17'!V152</f>
        <v>123759.52831066052</v>
      </c>
      <c r="DI35" s="618">
        <f>'[60]KY ADIT-August 17'!W152</f>
        <v>125321.35369236801</v>
      </c>
      <c r="DJ35" s="618">
        <f>'[60]KY ADIT-August 17'!X152</f>
        <v>126883.17907407532</v>
      </c>
      <c r="DK35" s="618">
        <f>'[60]KY ADIT-August 17'!Y152</f>
        <v>129026.97155680011</v>
      </c>
      <c r="DL35" s="618">
        <f>'[60]KY ADIT-August 17'!Z152</f>
        <v>131170.76403952474</v>
      </c>
      <c r="DM35" s="618">
        <f>'[60]KY ADIT-August 17'!AA152</f>
        <v>133314.55652224936</v>
      </c>
      <c r="DN35" s="618">
        <f>'[60]KY ADIT-August 17'!AB152</f>
        <v>135458.34900497415</v>
      </c>
      <c r="DO35" s="618">
        <f>'[60]KY ADIT-August 17'!AC152</f>
        <v>137629.89658680386</v>
      </c>
      <c r="DP35" s="618">
        <f>'[60]KY ADIT-August 17'!AD152</f>
        <v>139801.44416863372</v>
      </c>
    </row>
    <row r="36" spans="1:120" outlineLevel="2">
      <c r="A36" s="189" t="s">
        <v>806</v>
      </c>
      <c r="B36" s="602">
        <v>2820</v>
      </c>
      <c r="C36" s="294" t="s">
        <v>297</v>
      </c>
      <c r="D36" s="294" t="s">
        <v>744</v>
      </c>
      <c r="E36" s="293">
        <v>0</v>
      </c>
      <c r="F36" s="293"/>
      <c r="G36" s="410"/>
      <c r="H36" s="410"/>
      <c r="I36" s="410"/>
      <c r="J36" s="410"/>
      <c r="K36" s="410"/>
      <c r="L36" s="410"/>
      <c r="M36" s="410"/>
      <c r="N36" s="410"/>
      <c r="O36" s="410"/>
      <c r="P36" s="410"/>
      <c r="Q36" s="410"/>
      <c r="R36" s="293"/>
      <c r="S36" s="236"/>
      <c r="T36" s="236"/>
      <c r="U36" s="236"/>
      <c r="V36" s="236"/>
      <c r="W36" s="236"/>
      <c r="X36" s="236"/>
      <c r="Y36" s="101"/>
      <c r="Z36" s="236"/>
      <c r="AA36" s="236"/>
      <c r="AB36" s="101"/>
      <c r="AC36" s="411"/>
      <c r="AD36" s="293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93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>
        <v>0</v>
      </c>
      <c r="BP36" s="236">
        <v>0</v>
      </c>
      <c r="BQ36" s="236">
        <v>0</v>
      </c>
      <c r="BR36" s="236">
        <v>0</v>
      </c>
      <c r="BS36" s="236">
        <v>0</v>
      </c>
      <c r="BT36" s="236">
        <v>0</v>
      </c>
      <c r="BU36" s="236">
        <v>0</v>
      </c>
      <c r="BV36" s="236">
        <v>0</v>
      </c>
      <c r="BW36" s="236">
        <v>0</v>
      </c>
      <c r="BX36" s="293">
        <v>0</v>
      </c>
      <c r="BY36" s="293">
        <v>0</v>
      </c>
      <c r="BZ36" s="293">
        <v>0</v>
      </c>
      <c r="CA36" s="236">
        <v>0</v>
      </c>
      <c r="CB36" s="236">
        <v>0</v>
      </c>
      <c r="CC36" s="236">
        <v>0</v>
      </c>
      <c r="CD36" s="236">
        <v>0</v>
      </c>
      <c r="CE36" s="236">
        <v>0</v>
      </c>
      <c r="CF36" s="236">
        <v>0</v>
      </c>
      <c r="CG36" s="236">
        <v>0</v>
      </c>
      <c r="CH36" s="236">
        <v>0</v>
      </c>
      <c r="CI36" s="236">
        <v>0</v>
      </c>
      <c r="CJ36" s="236">
        <v>0</v>
      </c>
      <c r="CK36" s="236">
        <v>0</v>
      </c>
      <c r="CL36" s="293">
        <v>0</v>
      </c>
      <c r="CM36" s="236">
        <v>0</v>
      </c>
      <c r="CN36" s="236">
        <v>0</v>
      </c>
      <c r="CO36" s="236">
        <v>0</v>
      </c>
      <c r="CP36" s="236">
        <v>0</v>
      </c>
      <c r="CQ36" s="236">
        <v>0</v>
      </c>
      <c r="CR36" s="236">
        <v>0</v>
      </c>
      <c r="CS36" s="236">
        <v>0</v>
      </c>
      <c r="CT36" s="236">
        <v>0</v>
      </c>
      <c r="CU36" s="236">
        <v>0</v>
      </c>
    </row>
    <row r="37" spans="1:120" outlineLevel="2">
      <c r="A37" s="189" t="s">
        <v>217</v>
      </c>
      <c r="B37" s="602">
        <v>2820</v>
      </c>
      <c r="C37" s="294" t="s">
        <v>297</v>
      </c>
      <c r="D37" s="294" t="s">
        <v>327</v>
      </c>
      <c r="E37" s="293">
        <v>17610.34</v>
      </c>
      <c r="F37" s="293">
        <v>-29279.58</v>
      </c>
      <c r="G37" s="410">
        <v>-29279.58</v>
      </c>
      <c r="H37" s="410">
        <v>-29279.58</v>
      </c>
      <c r="I37" s="410">
        <v>-29279.58</v>
      </c>
      <c r="J37" s="410">
        <v>-29279.58</v>
      </c>
      <c r="K37" s="410">
        <v>-29279.58</v>
      </c>
      <c r="L37" s="410">
        <v>-29279.58</v>
      </c>
      <c r="M37" s="410">
        <v>-29279.58</v>
      </c>
      <c r="N37" s="410">
        <v>-29279.58</v>
      </c>
      <c r="O37" s="410">
        <v>0</v>
      </c>
      <c r="P37" s="410">
        <v>0</v>
      </c>
      <c r="Q37" s="410">
        <v>0</v>
      </c>
      <c r="R37" s="293">
        <v>-144.30000000000001</v>
      </c>
      <c r="S37" s="236">
        <v>-144.30000000000001</v>
      </c>
      <c r="T37" s="236">
        <v>-144.30000000000001</v>
      </c>
      <c r="U37" s="236">
        <v>-144.30000000000001</v>
      </c>
      <c r="V37" s="236">
        <v>-144.30000000000001</v>
      </c>
      <c r="W37" s="236">
        <v>-144.30000000000001</v>
      </c>
      <c r="X37" s="236">
        <v>-144.30000000000001</v>
      </c>
      <c r="Y37" s="101">
        <v>-144.30000000000001</v>
      </c>
      <c r="Z37" s="236">
        <v>-144.30000000000001</v>
      </c>
      <c r="AA37" s="236">
        <v>-144.30000000000001</v>
      </c>
      <c r="AB37" s="101">
        <v>-144.30000000000001</v>
      </c>
      <c r="AC37" s="411">
        <v>-144.30000000000001</v>
      </c>
      <c r="AD37" s="293">
        <v>0</v>
      </c>
      <c r="AE37" s="236">
        <v>0</v>
      </c>
      <c r="AF37" s="236">
        <v>0</v>
      </c>
      <c r="AG37" s="236">
        <v>0</v>
      </c>
      <c r="AH37" s="236">
        <v>0</v>
      </c>
      <c r="AI37" s="236">
        <v>0</v>
      </c>
      <c r="AJ37" s="236">
        <v>0</v>
      </c>
      <c r="AK37" s="236">
        <v>0</v>
      </c>
      <c r="AL37" s="236">
        <v>0</v>
      </c>
      <c r="AM37" s="236">
        <v>0</v>
      </c>
      <c r="AN37" s="236">
        <v>0</v>
      </c>
      <c r="AO37" s="236">
        <v>0</v>
      </c>
      <c r="AP37" s="236">
        <v>0</v>
      </c>
      <c r="AQ37" s="236">
        <v>0</v>
      </c>
      <c r="AR37" s="236">
        <v>0</v>
      </c>
      <c r="AS37" s="236">
        <v>0</v>
      </c>
      <c r="AT37" s="236">
        <v>0</v>
      </c>
      <c r="AU37" s="236">
        <v>0</v>
      </c>
      <c r="AV37" s="236">
        <v>0</v>
      </c>
      <c r="AW37" s="236">
        <v>0</v>
      </c>
      <c r="AX37" s="236">
        <v>0</v>
      </c>
      <c r="AY37" s="236">
        <v>0</v>
      </c>
      <c r="AZ37" s="236">
        <v>0</v>
      </c>
      <c r="BA37" s="236">
        <v>0</v>
      </c>
      <c r="BB37" s="236">
        <v>0</v>
      </c>
      <c r="BC37" s="293">
        <v>0</v>
      </c>
      <c r="BD37" s="236">
        <v>0</v>
      </c>
      <c r="BE37" s="236">
        <v>0</v>
      </c>
      <c r="BF37" s="236">
        <v>0</v>
      </c>
      <c r="BG37" s="236">
        <v>0</v>
      </c>
      <c r="BH37" s="236">
        <v>0</v>
      </c>
      <c r="BI37" s="236">
        <v>0</v>
      </c>
      <c r="BJ37" s="236">
        <v>0</v>
      </c>
      <c r="BK37" s="236">
        <v>0</v>
      </c>
      <c r="BL37" s="236">
        <v>0</v>
      </c>
      <c r="BM37" s="236">
        <v>0</v>
      </c>
      <c r="BN37" s="236">
        <v>0</v>
      </c>
      <c r="BO37" s="236">
        <v>0</v>
      </c>
      <c r="BP37" s="236">
        <v>0</v>
      </c>
      <c r="BQ37" s="236">
        <v>0</v>
      </c>
      <c r="BR37" s="236">
        <v>0</v>
      </c>
      <c r="BS37" s="236">
        <v>0</v>
      </c>
      <c r="BT37" s="236">
        <v>0</v>
      </c>
      <c r="BU37" s="236">
        <v>0</v>
      </c>
      <c r="BV37" s="236">
        <v>0</v>
      </c>
      <c r="BW37" s="236">
        <v>0</v>
      </c>
      <c r="BX37" s="293">
        <v>0</v>
      </c>
      <c r="BY37" s="293">
        <v>0</v>
      </c>
      <c r="BZ37" s="293">
        <v>0</v>
      </c>
      <c r="CA37" s="236">
        <v>0</v>
      </c>
      <c r="CB37" s="236">
        <v>0</v>
      </c>
      <c r="CC37" s="236">
        <v>0</v>
      </c>
      <c r="CD37" s="236">
        <v>0</v>
      </c>
      <c r="CE37" s="236">
        <v>0</v>
      </c>
      <c r="CF37" s="236">
        <v>0</v>
      </c>
      <c r="CG37" s="236">
        <v>0</v>
      </c>
      <c r="CH37" s="236">
        <v>0</v>
      </c>
      <c r="CI37" s="236">
        <v>0</v>
      </c>
      <c r="CJ37" s="236">
        <v>0</v>
      </c>
      <c r="CK37" s="236">
        <v>0</v>
      </c>
      <c r="CL37" s="293">
        <v>0</v>
      </c>
      <c r="CM37" s="236">
        <v>0</v>
      </c>
      <c r="CN37" s="236">
        <v>0</v>
      </c>
      <c r="CO37" s="236">
        <v>0</v>
      </c>
      <c r="CP37" s="236">
        <v>0</v>
      </c>
      <c r="CQ37" s="236">
        <v>0</v>
      </c>
      <c r="CR37" s="236">
        <v>0</v>
      </c>
      <c r="CS37" s="236">
        <v>0</v>
      </c>
      <c r="CT37" s="236">
        <v>0</v>
      </c>
      <c r="CU37" s="236">
        <v>0</v>
      </c>
    </row>
    <row r="38" spans="1:120" outlineLevel="2">
      <c r="A38" s="189" t="s">
        <v>218</v>
      </c>
      <c r="B38" s="602">
        <v>2820</v>
      </c>
      <c r="C38" s="294" t="s">
        <v>297</v>
      </c>
      <c r="D38" s="294" t="s">
        <v>328</v>
      </c>
      <c r="E38" s="293">
        <v>0</v>
      </c>
      <c r="F38" s="293">
        <v>0</v>
      </c>
      <c r="G38" s="410">
        <v>0</v>
      </c>
      <c r="H38" s="410">
        <v>0</v>
      </c>
      <c r="I38" s="410">
        <v>0</v>
      </c>
      <c r="J38" s="410">
        <v>0</v>
      </c>
      <c r="K38" s="410">
        <v>0</v>
      </c>
      <c r="L38" s="410">
        <v>0</v>
      </c>
      <c r="M38" s="410">
        <v>0</v>
      </c>
      <c r="N38" s="410">
        <v>0</v>
      </c>
      <c r="O38" s="410">
        <v>0</v>
      </c>
      <c r="P38" s="410">
        <v>0</v>
      </c>
      <c r="Q38" s="410">
        <v>0</v>
      </c>
      <c r="R38" s="293">
        <v>0</v>
      </c>
      <c r="S38" s="236">
        <v>0</v>
      </c>
      <c r="T38" s="236">
        <v>0</v>
      </c>
      <c r="U38" s="236">
        <v>0</v>
      </c>
      <c r="V38" s="236">
        <v>0</v>
      </c>
      <c r="W38" s="236">
        <v>0</v>
      </c>
      <c r="X38" s="236">
        <v>0</v>
      </c>
      <c r="Y38" s="101">
        <v>0</v>
      </c>
      <c r="Z38" s="236">
        <v>0</v>
      </c>
      <c r="AA38" s="236">
        <v>0</v>
      </c>
      <c r="AB38" s="101">
        <v>0</v>
      </c>
      <c r="AC38" s="411">
        <v>0</v>
      </c>
      <c r="AD38" s="293">
        <v>0</v>
      </c>
      <c r="AE38" s="236">
        <v>0</v>
      </c>
      <c r="AF38" s="236">
        <v>0</v>
      </c>
      <c r="AG38" s="236">
        <v>0</v>
      </c>
      <c r="AH38" s="236">
        <v>0</v>
      </c>
      <c r="AI38" s="236">
        <v>0</v>
      </c>
      <c r="AJ38" s="236">
        <v>0</v>
      </c>
      <c r="AK38" s="236">
        <v>0</v>
      </c>
      <c r="AL38" s="236">
        <v>0</v>
      </c>
      <c r="AM38" s="236">
        <v>0</v>
      </c>
      <c r="AN38" s="236">
        <v>0</v>
      </c>
      <c r="AO38" s="236">
        <v>0</v>
      </c>
      <c r="AP38" s="236">
        <v>0</v>
      </c>
      <c r="AQ38" s="236">
        <v>0</v>
      </c>
      <c r="AR38" s="236">
        <v>0</v>
      </c>
      <c r="AS38" s="236">
        <v>0</v>
      </c>
      <c r="AT38" s="236">
        <v>0</v>
      </c>
      <c r="AU38" s="236">
        <v>0</v>
      </c>
      <c r="AV38" s="236">
        <v>0</v>
      </c>
      <c r="AW38" s="236">
        <v>0</v>
      </c>
      <c r="AX38" s="236">
        <v>0</v>
      </c>
      <c r="AY38" s="236">
        <v>0</v>
      </c>
      <c r="AZ38" s="236">
        <v>0</v>
      </c>
      <c r="BA38" s="236">
        <v>0</v>
      </c>
      <c r="BB38" s="236">
        <v>0</v>
      </c>
      <c r="BC38" s="293">
        <v>0</v>
      </c>
      <c r="BD38" s="236">
        <v>0</v>
      </c>
      <c r="BE38" s="236">
        <v>0</v>
      </c>
      <c r="BF38" s="236">
        <v>0</v>
      </c>
      <c r="BG38" s="236">
        <v>0</v>
      </c>
      <c r="BH38" s="236">
        <v>0</v>
      </c>
      <c r="BI38" s="236">
        <v>0</v>
      </c>
      <c r="BJ38" s="236">
        <v>0</v>
      </c>
      <c r="BK38" s="236">
        <v>0</v>
      </c>
      <c r="BL38" s="236">
        <v>0</v>
      </c>
      <c r="BM38" s="236">
        <v>0</v>
      </c>
      <c r="BN38" s="236">
        <v>0</v>
      </c>
      <c r="BO38" s="236">
        <v>0</v>
      </c>
      <c r="BP38" s="236">
        <v>0</v>
      </c>
      <c r="BQ38" s="236">
        <v>0</v>
      </c>
      <c r="BR38" s="236">
        <v>0</v>
      </c>
      <c r="BS38" s="236">
        <v>0</v>
      </c>
      <c r="BT38" s="236">
        <v>0</v>
      </c>
      <c r="BU38" s="236">
        <v>0</v>
      </c>
      <c r="BV38" s="236">
        <v>0</v>
      </c>
      <c r="BW38" s="236">
        <v>0</v>
      </c>
      <c r="BX38" s="293">
        <v>0</v>
      </c>
      <c r="BY38" s="293">
        <v>0</v>
      </c>
      <c r="BZ38" s="293">
        <v>0</v>
      </c>
      <c r="CA38" s="236">
        <v>0</v>
      </c>
      <c r="CB38" s="236">
        <v>0</v>
      </c>
      <c r="CC38" s="236">
        <v>0</v>
      </c>
      <c r="CD38" s="236">
        <v>0</v>
      </c>
      <c r="CE38" s="236">
        <v>0</v>
      </c>
      <c r="CF38" s="236">
        <v>0</v>
      </c>
      <c r="CG38" s="236">
        <v>0</v>
      </c>
      <c r="CH38" s="236">
        <v>0</v>
      </c>
      <c r="CI38" s="236">
        <v>0</v>
      </c>
      <c r="CJ38" s="236">
        <v>0</v>
      </c>
      <c r="CK38" s="236">
        <v>0</v>
      </c>
      <c r="CL38" s="293">
        <v>0</v>
      </c>
      <c r="CM38" s="236">
        <v>0</v>
      </c>
      <c r="CN38" s="236">
        <v>0</v>
      </c>
      <c r="CO38" s="236">
        <v>0</v>
      </c>
      <c r="CP38" s="236">
        <v>0</v>
      </c>
      <c r="CQ38" s="236">
        <v>0</v>
      </c>
      <c r="CR38" s="236">
        <v>0</v>
      </c>
      <c r="CS38" s="236">
        <v>0</v>
      </c>
      <c r="CT38" s="236">
        <v>0</v>
      </c>
      <c r="CU38" s="236">
        <v>0</v>
      </c>
    </row>
    <row r="39" spans="1:120" outlineLevel="2">
      <c r="A39" s="189" t="s">
        <v>219</v>
      </c>
      <c r="B39" s="602">
        <v>2820</v>
      </c>
      <c r="C39" s="294" t="s">
        <v>297</v>
      </c>
      <c r="D39" s="294" t="s">
        <v>329</v>
      </c>
      <c r="E39" s="293">
        <v>0</v>
      </c>
      <c r="F39" s="293">
        <v>0</v>
      </c>
      <c r="G39" s="410">
        <v>0</v>
      </c>
      <c r="H39" s="410">
        <v>0</v>
      </c>
      <c r="I39" s="410">
        <v>0</v>
      </c>
      <c r="J39" s="410">
        <v>0</v>
      </c>
      <c r="K39" s="410">
        <v>0</v>
      </c>
      <c r="L39" s="410">
        <v>0</v>
      </c>
      <c r="M39" s="410">
        <v>0</v>
      </c>
      <c r="N39" s="410">
        <v>0</v>
      </c>
      <c r="O39" s="410">
        <v>0</v>
      </c>
      <c r="P39" s="410">
        <v>0</v>
      </c>
      <c r="Q39" s="410">
        <v>0</v>
      </c>
      <c r="R39" s="293">
        <v>0</v>
      </c>
      <c r="S39" s="236">
        <v>0</v>
      </c>
      <c r="T39" s="236">
        <v>0</v>
      </c>
      <c r="U39" s="236">
        <v>0</v>
      </c>
      <c r="V39" s="236">
        <v>0</v>
      </c>
      <c r="W39" s="236">
        <v>0</v>
      </c>
      <c r="X39" s="236">
        <v>0</v>
      </c>
      <c r="Y39" s="101">
        <v>0</v>
      </c>
      <c r="Z39" s="236">
        <v>0</v>
      </c>
      <c r="AA39" s="236">
        <v>0</v>
      </c>
      <c r="AB39" s="101">
        <v>0</v>
      </c>
      <c r="AC39" s="411">
        <v>0</v>
      </c>
      <c r="AD39" s="293">
        <v>0</v>
      </c>
      <c r="AE39" s="236">
        <v>0</v>
      </c>
      <c r="AF39" s="236">
        <v>0</v>
      </c>
      <c r="AG39" s="236">
        <v>0</v>
      </c>
      <c r="AH39" s="236">
        <v>0</v>
      </c>
      <c r="AI39" s="236">
        <v>0</v>
      </c>
      <c r="AJ39" s="236">
        <v>0</v>
      </c>
      <c r="AK39" s="236">
        <v>0</v>
      </c>
      <c r="AL39" s="236">
        <v>0</v>
      </c>
      <c r="AM39" s="236">
        <v>0</v>
      </c>
      <c r="AN39" s="236">
        <v>0</v>
      </c>
      <c r="AO39" s="236">
        <v>0</v>
      </c>
      <c r="AP39" s="236">
        <v>0</v>
      </c>
      <c r="AQ39" s="236">
        <v>0</v>
      </c>
      <c r="AR39" s="236">
        <v>0</v>
      </c>
      <c r="AS39" s="236">
        <v>0</v>
      </c>
      <c r="AT39" s="236">
        <v>0</v>
      </c>
      <c r="AU39" s="236">
        <v>0</v>
      </c>
      <c r="AV39" s="236">
        <v>0</v>
      </c>
      <c r="AW39" s="236">
        <v>0</v>
      </c>
      <c r="AX39" s="236">
        <v>0</v>
      </c>
      <c r="AY39" s="236">
        <v>0</v>
      </c>
      <c r="AZ39" s="236">
        <v>0</v>
      </c>
      <c r="BA39" s="236">
        <v>0</v>
      </c>
      <c r="BB39" s="236">
        <v>0</v>
      </c>
      <c r="BC39" s="293">
        <v>0</v>
      </c>
      <c r="BD39" s="236">
        <v>0</v>
      </c>
      <c r="BE39" s="236">
        <v>0</v>
      </c>
      <c r="BF39" s="236">
        <v>0</v>
      </c>
      <c r="BG39" s="236">
        <v>0</v>
      </c>
      <c r="BH39" s="236">
        <v>0</v>
      </c>
      <c r="BI39" s="236">
        <v>0</v>
      </c>
      <c r="BJ39" s="236">
        <v>0</v>
      </c>
      <c r="BK39" s="236">
        <v>0</v>
      </c>
      <c r="BL39" s="236">
        <v>0</v>
      </c>
      <c r="BM39" s="236">
        <v>0</v>
      </c>
      <c r="BN39" s="236">
        <v>0</v>
      </c>
      <c r="BO39" s="236">
        <v>0</v>
      </c>
      <c r="BP39" s="236">
        <v>0</v>
      </c>
      <c r="BQ39" s="236">
        <v>0</v>
      </c>
      <c r="BR39" s="236">
        <v>0</v>
      </c>
      <c r="BS39" s="236">
        <v>0</v>
      </c>
      <c r="BT39" s="236">
        <v>0</v>
      </c>
      <c r="BU39" s="236">
        <v>0</v>
      </c>
      <c r="BV39" s="236">
        <v>0</v>
      </c>
      <c r="BW39" s="236">
        <v>0</v>
      </c>
      <c r="BX39" s="293">
        <v>0</v>
      </c>
      <c r="BY39" s="293">
        <v>0</v>
      </c>
      <c r="BZ39" s="293">
        <v>0</v>
      </c>
      <c r="CA39" s="236">
        <v>0</v>
      </c>
      <c r="CB39" s="236">
        <v>0</v>
      </c>
      <c r="CC39" s="236">
        <v>0</v>
      </c>
      <c r="CD39" s="236">
        <v>0</v>
      </c>
      <c r="CE39" s="236">
        <v>0</v>
      </c>
      <c r="CF39" s="236">
        <v>0</v>
      </c>
      <c r="CG39" s="236">
        <v>0</v>
      </c>
      <c r="CH39" s="236">
        <v>0</v>
      </c>
      <c r="CI39" s="236">
        <v>0</v>
      </c>
      <c r="CJ39" s="236">
        <v>0</v>
      </c>
      <c r="CK39" s="236">
        <v>0</v>
      </c>
      <c r="CL39" s="293">
        <v>0</v>
      </c>
      <c r="CM39" s="236">
        <v>0</v>
      </c>
      <c r="CN39" s="236">
        <v>0</v>
      </c>
      <c r="CO39" s="236">
        <v>0</v>
      </c>
      <c r="CP39" s="236">
        <v>0</v>
      </c>
      <c r="CQ39" s="236">
        <v>0</v>
      </c>
      <c r="CR39" s="236">
        <v>0</v>
      </c>
      <c r="CS39" s="236">
        <v>0</v>
      </c>
      <c r="CT39" s="236">
        <v>0</v>
      </c>
      <c r="CU39" s="236">
        <v>0</v>
      </c>
    </row>
    <row r="40" spans="1:120" outlineLevel="2">
      <c r="A40" s="189" t="s">
        <v>220</v>
      </c>
      <c r="B40" s="602">
        <v>2820</v>
      </c>
      <c r="C40" s="294" t="s">
        <v>297</v>
      </c>
      <c r="D40" s="294" t="s">
        <v>330</v>
      </c>
      <c r="E40" s="293">
        <v>0</v>
      </c>
      <c r="F40" s="293">
        <v>0</v>
      </c>
      <c r="G40" s="410">
        <v>0</v>
      </c>
      <c r="H40" s="410">
        <v>0</v>
      </c>
      <c r="I40" s="410">
        <v>0</v>
      </c>
      <c r="J40" s="410">
        <v>0</v>
      </c>
      <c r="K40" s="410">
        <v>0</v>
      </c>
      <c r="L40" s="410">
        <v>0</v>
      </c>
      <c r="M40" s="410">
        <v>0</v>
      </c>
      <c r="N40" s="410">
        <v>0</v>
      </c>
      <c r="O40" s="410">
        <v>0</v>
      </c>
      <c r="P40" s="410">
        <v>0</v>
      </c>
      <c r="Q40" s="410">
        <v>0</v>
      </c>
      <c r="R40" s="293">
        <v>0</v>
      </c>
      <c r="S40" s="236">
        <v>0</v>
      </c>
      <c r="T40" s="236">
        <v>0</v>
      </c>
      <c r="U40" s="236">
        <v>0</v>
      </c>
      <c r="V40" s="236">
        <v>0</v>
      </c>
      <c r="W40" s="236">
        <v>0</v>
      </c>
      <c r="X40" s="236">
        <v>0</v>
      </c>
      <c r="Y40" s="101">
        <v>0</v>
      </c>
      <c r="Z40" s="236">
        <v>0</v>
      </c>
      <c r="AA40" s="236">
        <v>0</v>
      </c>
      <c r="AB40" s="101">
        <v>0</v>
      </c>
      <c r="AC40" s="411">
        <v>0</v>
      </c>
      <c r="AD40" s="293">
        <v>0</v>
      </c>
      <c r="AE40" s="236">
        <v>0</v>
      </c>
      <c r="AF40" s="236">
        <v>0</v>
      </c>
      <c r="AG40" s="236">
        <v>0</v>
      </c>
      <c r="AH40" s="236">
        <v>0</v>
      </c>
      <c r="AI40" s="236">
        <v>0</v>
      </c>
      <c r="AJ40" s="236">
        <v>0</v>
      </c>
      <c r="AK40" s="236">
        <v>0</v>
      </c>
      <c r="AL40" s="236">
        <v>0</v>
      </c>
      <c r="AM40" s="236">
        <v>0</v>
      </c>
      <c r="AN40" s="236">
        <v>0</v>
      </c>
      <c r="AO40" s="236">
        <v>0</v>
      </c>
      <c r="AP40" s="236">
        <v>0</v>
      </c>
      <c r="AQ40" s="236">
        <v>0</v>
      </c>
      <c r="AR40" s="236">
        <v>0</v>
      </c>
      <c r="AS40" s="236">
        <v>0</v>
      </c>
      <c r="AT40" s="236">
        <v>0</v>
      </c>
      <c r="AU40" s="236">
        <v>0</v>
      </c>
      <c r="AV40" s="236">
        <v>0</v>
      </c>
      <c r="AW40" s="236">
        <v>0</v>
      </c>
      <c r="AX40" s="236">
        <v>0</v>
      </c>
      <c r="AY40" s="236">
        <v>0</v>
      </c>
      <c r="AZ40" s="236">
        <v>0</v>
      </c>
      <c r="BA40" s="236">
        <v>0</v>
      </c>
      <c r="BB40" s="236">
        <v>0</v>
      </c>
      <c r="BC40" s="293">
        <v>0</v>
      </c>
      <c r="BD40" s="236">
        <v>0</v>
      </c>
      <c r="BE40" s="236">
        <v>0</v>
      </c>
      <c r="BF40" s="236">
        <v>0</v>
      </c>
      <c r="BG40" s="236">
        <v>0</v>
      </c>
      <c r="BH40" s="236">
        <v>0</v>
      </c>
      <c r="BI40" s="236">
        <v>0</v>
      </c>
      <c r="BJ40" s="236">
        <v>0</v>
      </c>
      <c r="BK40" s="236">
        <v>0</v>
      </c>
      <c r="BL40" s="236">
        <v>0</v>
      </c>
      <c r="BM40" s="236">
        <v>0</v>
      </c>
      <c r="BN40" s="236">
        <v>0</v>
      </c>
      <c r="BO40" s="236">
        <v>0</v>
      </c>
      <c r="BP40" s="236">
        <v>0</v>
      </c>
      <c r="BQ40" s="236">
        <v>0</v>
      </c>
      <c r="BR40" s="236">
        <v>0</v>
      </c>
      <c r="BS40" s="236">
        <v>0</v>
      </c>
      <c r="BT40" s="236">
        <v>0</v>
      </c>
      <c r="BU40" s="236">
        <v>0</v>
      </c>
      <c r="BV40" s="236">
        <v>0</v>
      </c>
      <c r="BW40" s="236">
        <v>0</v>
      </c>
      <c r="BX40" s="293">
        <v>0</v>
      </c>
      <c r="BY40" s="293">
        <v>0</v>
      </c>
      <c r="BZ40" s="293">
        <v>0</v>
      </c>
      <c r="CA40" s="236">
        <v>0</v>
      </c>
      <c r="CB40" s="236">
        <v>0</v>
      </c>
      <c r="CC40" s="236">
        <v>0</v>
      </c>
      <c r="CD40" s="236">
        <v>0</v>
      </c>
      <c r="CE40" s="236">
        <v>0</v>
      </c>
      <c r="CF40" s="236">
        <v>0</v>
      </c>
      <c r="CG40" s="236">
        <v>0</v>
      </c>
      <c r="CH40" s="236">
        <v>0</v>
      </c>
      <c r="CI40" s="236">
        <v>0</v>
      </c>
      <c r="CJ40" s="236">
        <v>0</v>
      </c>
      <c r="CK40" s="236">
        <v>0</v>
      </c>
      <c r="CL40" s="293">
        <v>0</v>
      </c>
      <c r="CM40" s="236">
        <v>0</v>
      </c>
      <c r="CN40" s="236">
        <v>0</v>
      </c>
      <c r="CO40" s="236">
        <v>0</v>
      </c>
      <c r="CP40" s="236">
        <v>0</v>
      </c>
      <c r="CQ40" s="236">
        <v>0</v>
      </c>
      <c r="CR40" s="236">
        <v>0</v>
      </c>
      <c r="CS40" s="236">
        <v>0</v>
      </c>
      <c r="CT40" s="236">
        <v>0</v>
      </c>
      <c r="CU40" s="236">
        <v>0</v>
      </c>
    </row>
    <row r="41" spans="1:120" outlineLevel="2">
      <c r="A41" s="189" t="s">
        <v>221</v>
      </c>
      <c r="B41" s="602">
        <v>2820</v>
      </c>
      <c r="C41" s="294" t="s">
        <v>297</v>
      </c>
      <c r="D41" s="294" t="s">
        <v>331</v>
      </c>
      <c r="E41" s="293">
        <v>0</v>
      </c>
      <c r="F41" s="293">
        <v>0</v>
      </c>
      <c r="G41" s="410">
        <v>0</v>
      </c>
      <c r="H41" s="410">
        <v>0</v>
      </c>
      <c r="I41" s="410">
        <v>0</v>
      </c>
      <c r="J41" s="410">
        <v>0</v>
      </c>
      <c r="K41" s="410">
        <v>0</v>
      </c>
      <c r="L41" s="410">
        <v>0</v>
      </c>
      <c r="M41" s="410">
        <v>0</v>
      </c>
      <c r="N41" s="410">
        <v>0</v>
      </c>
      <c r="O41" s="410">
        <v>0</v>
      </c>
      <c r="P41" s="410">
        <v>0</v>
      </c>
      <c r="Q41" s="410">
        <v>0</v>
      </c>
      <c r="R41" s="293">
        <v>0</v>
      </c>
      <c r="S41" s="236">
        <v>0</v>
      </c>
      <c r="T41" s="236">
        <v>0</v>
      </c>
      <c r="U41" s="236">
        <v>0</v>
      </c>
      <c r="V41" s="236">
        <v>0</v>
      </c>
      <c r="W41" s="236">
        <v>0</v>
      </c>
      <c r="X41" s="236">
        <v>0</v>
      </c>
      <c r="Y41" s="101">
        <v>0</v>
      </c>
      <c r="Z41" s="236">
        <v>0</v>
      </c>
      <c r="AA41" s="236">
        <v>0</v>
      </c>
      <c r="AB41" s="101">
        <v>0</v>
      </c>
      <c r="AC41" s="411">
        <v>0</v>
      </c>
      <c r="AD41" s="293">
        <v>0</v>
      </c>
      <c r="AE41" s="236">
        <v>0</v>
      </c>
      <c r="AF41" s="236">
        <v>0</v>
      </c>
      <c r="AG41" s="236">
        <v>0</v>
      </c>
      <c r="AH41" s="236">
        <v>0</v>
      </c>
      <c r="AI41" s="236">
        <v>0</v>
      </c>
      <c r="AJ41" s="236">
        <v>0</v>
      </c>
      <c r="AK41" s="236">
        <v>0</v>
      </c>
      <c r="AL41" s="236">
        <v>0</v>
      </c>
      <c r="AM41" s="236">
        <v>0</v>
      </c>
      <c r="AN41" s="236">
        <v>0</v>
      </c>
      <c r="AO41" s="236">
        <v>0</v>
      </c>
      <c r="AP41" s="236">
        <v>0</v>
      </c>
      <c r="AQ41" s="236">
        <v>0</v>
      </c>
      <c r="AR41" s="236">
        <v>0</v>
      </c>
      <c r="AS41" s="236">
        <v>0</v>
      </c>
      <c r="AT41" s="236">
        <v>0</v>
      </c>
      <c r="AU41" s="236">
        <v>0</v>
      </c>
      <c r="AV41" s="236">
        <v>0</v>
      </c>
      <c r="AW41" s="236">
        <v>0</v>
      </c>
      <c r="AX41" s="236">
        <v>0</v>
      </c>
      <c r="AY41" s="236">
        <v>0</v>
      </c>
      <c r="AZ41" s="236">
        <v>0</v>
      </c>
      <c r="BA41" s="236">
        <v>0</v>
      </c>
      <c r="BB41" s="236">
        <v>0</v>
      </c>
      <c r="BC41" s="293">
        <v>0</v>
      </c>
      <c r="BD41" s="236">
        <v>0</v>
      </c>
      <c r="BE41" s="236">
        <v>0</v>
      </c>
      <c r="BF41" s="236">
        <v>0</v>
      </c>
      <c r="BG41" s="236">
        <v>0</v>
      </c>
      <c r="BH41" s="236">
        <v>0</v>
      </c>
      <c r="BI41" s="236">
        <v>0</v>
      </c>
      <c r="BJ41" s="236">
        <v>0</v>
      </c>
      <c r="BK41" s="236">
        <v>0</v>
      </c>
      <c r="BL41" s="236">
        <v>0</v>
      </c>
      <c r="BM41" s="236">
        <v>0</v>
      </c>
      <c r="BN41" s="236">
        <v>0</v>
      </c>
      <c r="BO41" s="236">
        <v>0</v>
      </c>
      <c r="BP41" s="236">
        <v>0</v>
      </c>
      <c r="BQ41" s="236">
        <v>0</v>
      </c>
      <c r="BR41" s="236">
        <v>0</v>
      </c>
      <c r="BS41" s="236">
        <v>0</v>
      </c>
      <c r="BT41" s="236">
        <v>0</v>
      </c>
      <c r="BU41" s="236">
        <v>0</v>
      </c>
      <c r="BV41" s="236">
        <v>0</v>
      </c>
      <c r="BW41" s="236">
        <v>0</v>
      </c>
      <c r="BX41" s="293">
        <v>0</v>
      </c>
      <c r="BY41" s="293">
        <v>0</v>
      </c>
      <c r="BZ41" s="293">
        <v>0</v>
      </c>
      <c r="CA41" s="236">
        <v>0</v>
      </c>
      <c r="CB41" s="236">
        <v>0</v>
      </c>
      <c r="CC41" s="236">
        <v>0</v>
      </c>
      <c r="CD41" s="236">
        <v>0</v>
      </c>
      <c r="CE41" s="236">
        <v>0</v>
      </c>
      <c r="CF41" s="236">
        <v>0</v>
      </c>
      <c r="CG41" s="236">
        <v>0</v>
      </c>
      <c r="CH41" s="236">
        <v>0</v>
      </c>
      <c r="CI41" s="236">
        <v>0</v>
      </c>
      <c r="CJ41" s="236">
        <v>0</v>
      </c>
      <c r="CK41" s="236">
        <v>0</v>
      </c>
      <c r="CL41" s="293">
        <v>0</v>
      </c>
      <c r="CM41" s="236">
        <v>0</v>
      </c>
      <c r="CN41" s="236">
        <v>0</v>
      </c>
      <c r="CO41" s="236">
        <v>0</v>
      </c>
      <c r="CP41" s="236">
        <v>0</v>
      </c>
      <c r="CQ41" s="236">
        <v>0</v>
      </c>
      <c r="CR41" s="236">
        <v>0</v>
      </c>
      <c r="CS41" s="236">
        <v>0</v>
      </c>
      <c r="CT41" s="236">
        <v>0</v>
      </c>
      <c r="CU41" s="236">
        <v>0</v>
      </c>
    </row>
    <row r="42" spans="1:120" outlineLevel="2">
      <c r="A42" s="189" t="s">
        <v>223</v>
      </c>
      <c r="B42" s="602">
        <v>2820</v>
      </c>
      <c r="C42" s="294" t="s">
        <v>297</v>
      </c>
      <c r="D42" s="294" t="s">
        <v>333</v>
      </c>
      <c r="E42" s="293">
        <v>-426948.24</v>
      </c>
      <c r="F42" s="293">
        <v>-207856.38</v>
      </c>
      <c r="G42" s="410">
        <v>-207856.38</v>
      </c>
      <c r="H42" s="410">
        <v>-207856.38</v>
      </c>
      <c r="I42" s="410">
        <v>-207856.38</v>
      </c>
      <c r="J42" s="410">
        <v>-207856.38</v>
      </c>
      <c r="K42" s="410">
        <v>-207856.38</v>
      </c>
      <c r="L42" s="410">
        <v>-207856.38</v>
      </c>
      <c r="M42" s="410">
        <v>-207856.38</v>
      </c>
      <c r="N42" s="410">
        <v>-207856.38</v>
      </c>
      <c r="O42" s="410">
        <v>-207856.38</v>
      </c>
      <c r="P42" s="410">
        <v>-207856.38</v>
      </c>
      <c r="Q42" s="410">
        <v>-207856.38</v>
      </c>
      <c r="R42" s="293">
        <v>-207856.38</v>
      </c>
      <c r="S42" s="236">
        <v>-207856.38</v>
      </c>
      <c r="T42" s="236">
        <v>-207856.38</v>
      </c>
      <c r="U42" s="236">
        <v>-207856.38</v>
      </c>
      <c r="V42" s="236">
        <v>-207856.38</v>
      </c>
      <c r="W42" s="236">
        <v>-207856.38</v>
      </c>
      <c r="X42" s="236">
        <v>-207856.38</v>
      </c>
      <c r="Y42" s="101">
        <v>-207856.38</v>
      </c>
      <c r="Z42" s="236">
        <v>-207856.38</v>
      </c>
      <c r="AA42" s="236">
        <v>-207856.38</v>
      </c>
      <c r="AB42" s="101">
        <v>-207856.38</v>
      </c>
      <c r="AC42" s="411">
        <v>-207856.38</v>
      </c>
      <c r="AD42" s="293">
        <v>0</v>
      </c>
      <c r="AE42" s="236">
        <v>0</v>
      </c>
      <c r="AF42" s="236">
        <v>0</v>
      </c>
      <c r="AG42" s="236">
        <v>0</v>
      </c>
      <c r="AH42" s="236">
        <v>0</v>
      </c>
      <c r="AI42" s="236">
        <v>0</v>
      </c>
      <c r="AJ42" s="236">
        <v>0</v>
      </c>
      <c r="AK42" s="236">
        <v>0</v>
      </c>
      <c r="AL42" s="236">
        <v>0</v>
      </c>
      <c r="AM42" s="236">
        <v>0</v>
      </c>
      <c r="AN42" s="236">
        <v>0</v>
      </c>
      <c r="AO42" s="236">
        <v>0</v>
      </c>
      <c r="AP42" s="236">
        <v>0</v>
      </c>
      <c r="AQ42" s="236">
        <v>0</v>
      </c>
      <c r="AR42" s="236">
        <v>0</v>
      </c>
      <c r="AS42" s="236">
        <v>0</v>
      </c>
      <c r="AT42" s="236">
        <v>0</v>
      </c>
      <c r="AU42" s="236">
        <v>0</v>
      </c>
      <c r="AV42" s="236">
        <v>0</v>
      </c>
      <c r="AW42" s="236">
        <v>0</v>
      </c>
      <c r="AX42" s="236">
        <v>0</v>
      </c>
      <c r="AY42" s="236">
        <v>0</v>
      </c>
      <c r="AZ42" s="236">
        <v>0</v>
      </c>
      <c r="BA42" s="236">
        <v>0</v>
      </c>
      <c r="BB42" s="236">
        <v>0</v>
      </c>
      <c r="BC42" s="293">
        <v>0</v>
      </c>
      <c r="BD42" s="236">
        <v>0</v>
      </c>
      <c r="BE42" s="236">
        <v>0</v>
      </c>
      <c r="BF42" s="236">
        <v>0</v>
      </c>
      <c r="BG42" s="236">
        <v>0</v>
      </c>
      <c r="BH42" s="236">
        <v>0</v>
      </c>
      <c r="BI42" s="236">
        <v>0</v>
      </c>
      <c r="BJ42" s="236">
        <v>0</v>
      </c>
      <c r="BK42" s="236">
        <v>0</v>
      </c>
      <c r="BL42" s="236">
        <v>0</v>
      </c>
      <c r="BM42" s="236">
        <v>0</v>
      </c>
      <c r="BN42" s="236">
        <v>0</v>
      </c>
      <c r="BO42" s="236">
        <v>0</v>
      </c>
      <c r="BP42" s="236">
        <v>0</v>
      </c>
      <c r="BQ42" s="236">
        <v>0</v>
      </c>
      <c r="BR42" s="236">
        <v>0</v>
      </c>
      <c r="BS42" s="236">
        <v>0</v>
      </c>
      <c r="BT42" s="236">
        <v>0</v>
      </c>
      <c r="BU42" s="236">
        <v>0</v>
      </c>
      <c r="BV42" s="236">
        <v>0</v>
      </c>
      <c r="BW42" s="236">
        <v>0</v>
      </c>
      <c r="BX42" s="293">
        <v>0</v>
      </c>
      <c r="BY42" s="293">
        <v>0</v>
      </c>
      <c r="BZ42" s="293">
        <v>0</v>
      </c>
      <c r="CA42" s="236">
        <v>0</v>
      </c>
      <c r="CB42" s="236">
        <v>0</v>
      </c>
      <c r="CC42" s="236">
        <v>0</v>
      </c>
      <c r="CD42" s="236">
        <v>0</v>
      </c>
      <c r="CE42" s="236">
        <v>0</v>
      </c>
      <c r="CF42" s="236">
        <v>0</v>
      </c>
      <c r="CG42" s="236">
        <v>0</v>
      </c>
      <c r="CH42" s="236">
        <v>0</v>
      </c>
      <c r="CI42" s="236">
        <v>0</v>
      </c>
      <c r="CJ42" s="236">
        <v>0</v>
      </c>
      <c r="CK42" s="236">
        <v>0</v>
      </c>
      <c r="CL42" s="293">
        <v>0</v>
      </c>
      <c r="CM42" s="236">
        <v>0</v>
      </c>
      <c r="CN42" s="236">
        <v>0</v>
      </c>
      <c r="CO42" s="236">
        <v>0</v>
      </c>
      <c r="CP42" s="236">
        <v>0</v>
      </c>
      <c r="CQ42" s="236">
        <v>0</v>
      </c>
      <c r="CR42" s="236">
        <v>0</v>
      </c>
      <c r="CS42" s="236">
        <v>0</v>
      </c>
      <c r="CT42" s="236">
        <v>0</v>
      </c>
      <c r="CU42" s="236">
        <v>0</v>
      </c>
    </row>
    <row r="43" spans="1:120" outlineLevel="2">
      <c r="A43" s="189" t="s">
        <v>863</v>
      </c>
      <c r="B43" s="602">
        <v>2820</v>
      </c>
      <c r="C43" s="294" t="s">
        <v>297</v>
      </c>
      <c r="D43" s="294" t="s">
        <v>334</v>
      </c>
      <c r="E43" s="293">
        <v>0</v>
      </c>
      <c r="F43" s="293">
        <v>0</v>
      </c>
      <c r="G43" s="410">
        <v>0</v>
      </c>
      <c r="H43" s="410">
        <v>0</v>
      </c>
      <c r="I43" s="410">
        <v>0</v>
      </c>
      <c r="J43" s="410">
        <v>0</v>
      </c>
      <c r="K43" s="410">
        <v>0</v>
      </c>
      <c r="L43" s="410">
        <v>0</v>
      </c>
      <c r="M43" s="410">
        <v>0</v>
      </c>
      <c r="N43" s="410">
        <v>0</v>
      </c>
      <c r="O43" s="410">
        <v>0</v>
      </c>
      <c r="P43" s="410">
        <v>0</v>
      </c>
      <c r="Q43" s="410">
        <v>0</v>
      </c>
      <c r="R43" s="293">
        <v>0</v>
      </c>
      <c r="S43" s="236">
        <v>0</v>
      </c>
      <c r="T43" s="236">
        <v>0</v>
      </c>
      <c r="U43" s="236">
        <v>335312.87</v>
      </c>
      <c r="V43" s="236">
        <v>335312.87</v>
      </c>
      <c r="W43" s="236">
        <v>335312.87</v>
      </c>
      <c r="X43" s="236">
        <v>670625.74</v>
      </c>
      <c r="Y43" s="101">
        <v>670625.74</v>
      </c>
      <c r="Z43" s="236">
        <v>670625.74</v>
      </c>
      <c r="AA43" s="236">
        <v>1005938.61</v>
      </c>
      <c r="AB43" s="101">
        <v>1005938.61</v>
      </c>
      <c r="AC43" s="411">
        <v>1005938.61</v>
      </c>
      <c r="AD43" s="293">
        <v>0</v>
      </c>
      <c r="AE43" s="236">
        <v>0</v>
      </c>
      <c r="AF43" s="236">
        <v>0</v>
      </c>
      <c r="AG43" s="236">
        <v>335312.87</v>
      </c>
      <c r="AH43" s="236">
        <v>335312.87</v>
      </c>
      <c r="AI43" s="236">
        <v>335312.87</v>
      </c>
      <c r="AJ43" s="236">
        <v>670625.74</v>
      </c>
      <c r="AK43" s="236">
        <v>670625.74</v>
      </c>
      <c r="AL43" s="236">
        <v>670625.74</v>
      </c>
      <c r="AM43" s="236">
        <v>1005938.61</v>
      </c>
      <c r="AN43" s="236">
        <v>1005938.61</v>
      </c>
      <c r="AO43" s="236">
        <v>1005938.61</v>
      </c>
      <c r="AP43" s="236">
        <v>0</v>
      </c>
      <c r="AQ43" s="236">
        <v>0</v>
      </c>
      <c r="AR43" s="236">
        <v>0</v>
      </c>
      <c r="AS43" s="236">
        <v>0</v>
      </c>
      <c r="AT43" s="236">
        <v>0</v>
      </c>
      <c r="AU43" s="236">
        <v>0</v>
      </c>
      <c r="AV43" s="236">
        <v>0</v>
      </c>
      <c r="AW43" s="236">
        <v>0</v>
      </c>
      <c r="AX43" s="236">
        <v>0</v>
      </c>
      <c r="AY43" s="236">
        <v>0</v>
      </c>
      <c r="AZ43" s="236">
        <v>0</v>
      </c>
      <c r="BA43" s="236">
        <v>0</v>
      </c>
      <c r="BB43" s="236">
        <v>0</v>
      </c>
      <c r="BC43" s="293">
        <v>0</v>
      </c>
      <c r="BD43" s="236">
        <v>0</v>
      </c>
      <c r="BE43" s="236">
        <v>0</v>
      </c>
      <c r="BF43" s="236">
        <v>0</v>
      </c>
      <c r="BG43" s="236">
        <v>0</v>
      </c>
      <c r="BH43" s="236">
        <v>0</v>
      </c>
      <c r="BI43" s="236">
        <v>0</v>
      </c>
      <c r="BJ43" s="236">
        <v>0</v>
      </c>
      <c r="BK43" s="236">
        <v>0</v>
      </c>
      <c r="BL43" s="236">
        <v>0</v>
      </c>
      <c r="BM43" s="236">
        <v>0</v>
      </c>
      <c r="BN43" s="236">
        <v>0</v>
      </c>
      <c r="BO43" s="236">
        <v>0</v>
      </c>
      <c r="BP43" s="236">
        <v>0</v>
      </c>
      <c r="BQ43" s="236">
        <v>0</v>
      </c>
      <c r="BR43" s="236">
        <v>0</v>
      </c>
      <c r="BS43" s="236">
        <v>0</v>
      </c>
      <c r="BT43" s="236">
        <v>0</v>
      </c>
      <c r="BU43" s="236">
        <v>0</v>
      </c>
      <c r="BV43" s="236">
        <v>0</v>
      </c>
      <c r="BW43" s="236">
        <v>0</v>
      </c>
      <c r="BX43" s="293">
        <v>0</v>
      </c>
      <c r="BY43" s="293">
        <v>0</v>
      </c>
      <c r="BZ43" s="293">
        <v>-1089561.5</v>
      </c>
      <c r="CA43" s="236">
        <v>-1089561.5</v>
      </c>
      <c r="CB43" s="236">
        <v>-1089561.5</v>
      </c>
      <c r="CC43" s="236">
        <v>-1180358.5</v>
      </c>
      <c r="CD43" s="236">
        <v>-1180358.5</v>
      </c>
      <c r="CE43" s="236">
        <v>-1180358.5</v>
      </c>
      <c r="CF43" s="236">
        <v>-907967.5</v>
      </c>
      <c r="CG43" s="236">
        <v>-907967.5</v>
      </c>
      <c r="CH43" s="236">
        <v>-907967.5</v>
      </c>
      <c r="CI43" s="236">
        <v>-1089561.5</v>
      </c>
      <c r="CJ43" s="236">
        <v>-1089561.5</v>
      </c>
      <c r="CK43" s="236">
        <v>-1089561.5</v>
      </c>
      <c r="CL43" s="293">
        <v>0</v>
      </c>
      <c r="CM43" s="236">
        <v>0</v>
      </c>
      <c r="CN43" s="236">
        <v>0</v>
      </c>
      <c r="CO43" s="236">
        <v>0</v>
      </c>
      <c r="CP43" s="236">
        <v>0</v>
      </c>
      <c r="CQ43" s="236">
        <v>0</v>
      </c>
      <c r="CR43" s="236">
        <v>0</v>
      </c>
      <c r="CS43" s="236">
        <v>0</v>
      </c>
      <c r="CT43" s="236">
        <v>0</v>
      </c>
      <c r="CU43" s="236">
        <v>0</v>
      </c>
    </row>
    <row r="44" spans="1:120" s="257" customFormat="1" outlineLevel="1">
      <c r="A44" s="257" t="s">
        <v>764</v>
      </c>
      <c r="C44" s="412"/>
      <c r="D44" s="412"/>
      <c r="E44" s="380">
        <v>-2381442.9000000004</v>
      </c>
      <c r="F44" s="380">
        <v>-2041092.0499999998</v>
      </c>
      <c r="G44" s="413">
        <v>-2041092.0499999998</v>
      </c>
      <c r="H44" s="413">
        <v>-2041092.0499999998</v>
      </c>
      <c r="I44" s="413">
        <v>-4865576.3172407635</v>
      </c>
      <c r="J44" s="413">
        <v>-4865576.3172407635</v>
      </c>
      <c r="K44" s="413">
        <v>-4865576.3172407635</v>
      </c>
      <c r="L44" s="413">
        <v>-7690060.5844815271</v>
      </c>
      <c r="M44" s="413">
        <v>-7690060.5844815271</v>
      </c>
      <c r="N44" s="413">
        <v>-7690060.5844815271</v>
      </c>
      <c r="O44" s="413">
        <v>-12582306.605943637</v>
      </c>
      <c r="P44" s="413">
        <v>-12582306.605943637</v>
      </c>
      <c r="Q44" s="413">
        <v>-12582306.605943637</v>
      </c>
      <c r="R44" s="380">
        <v>-2278226.9</v>
      </c>
      <c r="S44" s="312">
        <v>-2278226.9</v>
      </c>
      <c r="T44" s="312">
        <v>-2278226.9</v>
      </c>
      <c r="U44" s="312">
        <v>-8577813.5494966339</v>
      </c>
      <c r="V44" s="312">
        <v>-8577813.5494966339</v>
      </c>
      <c r="W44" s="312">
        <v>-8577813.5494966339</v>
      </c>
      <c r="X44" s="312">
        <v>-15297888.99495016</v>
      </c>
      <c r="Y44" s="311">
        <v>-15297888.99495016</v>
      </c>
      <c r="Z44" s="312">
        <v>-15297888.99495016</v>
      </c>
      <c r="AA44" s="312">
        <v>-18915008.691563942</v>
      </c>
      <c r="AB44" s="311">
        <v>-18915008.691563942</v>
      </c>
      <c r="AC44" s="414">
        <v>-18915008.691563942</v>
      </c>
      <c r="AD44" s="380">
        <v>-1938230.2</v>
      </c>
      <c r="AE44" s="312">
        <v>-1938230.2</v>
      </c>
      <c r="AF44" s="312">
        <v>-1938230.2</v>
      </c>
      <c r="AG44" s="312">
        <v>-6752140.5314403353</v>
      </c>
      <c r="AH44" s="312">
        <v>-6752140.5314403353</v>
      </c>
      <c r="AI44" s="312">
        <v>-6752140.5314403353</v>
      </c>
      <c r="AJ44" s="312">
        <v>-9905305.9684064798</v>
      </c>
      <c r="AK44" s="312">
        <v>-9905305.9684064798</v>
      </c>
      <c r="AL44" s="312">
        <v>-9905305.9684064798</v>
      </c>
      <c r="AM44" s="312">
        <v>-13950999.332551617</v>
      </c>
      <c r="AN44" s="312">
        <v>-13950999.332551617</v>
      </c>
      <c r="AO44" s="312">
        <v>-13950999.332551617</v>
      </c>
      <c r="AP44" s="312">
        <v>-1664271.52</v>
      </c>
      <c r="AQ44" s="312">
        <v>-1664271.52</v>
      </c>
      <c r="AR44" s="312">
        <v>-1664271.52</v>
      </c>
      <c r="AS44" s="312">
        <v>-5875708.5511380713</v>
      </c>
      <c r="AT44" s="312">
        <v>-5875708.5511380713</v>
      </c>
      <c r="AU44" s="312">
        <v>-5875708.5511380713</v>
      </c>
      <c r="AV44" s="312">
        <v>-9508094.4747782461</v>
      </c>
      <c r="AW44" s="312">
        <v>-9508094.4747782461</v>
      </c>
      <c r="AX44" s="312">
        <v>-9508094.4747782461</v>
      </c>
      <c r="AY44" s="312">
        <v>25476167.966515455</v>
      </c>
      <c r="AZ44" s="312">
        <v>25476167.966515455</v>
      </c>
      <c r="BA44" s="312">
        <v>25476167.966515455</v>
      </c>
      <c r="BB44" s="312">
        <v>-1064187.0649999999</v>
      </c>
      <c r="BC44" s="380">
        <v>-1064187.0649999999</v>
      </c>
      <c r="BD44" s="312">
        <v>-1064187.0649999999</v>
      </c>
      <c r="BE44" s="312">
        <v>-3312705.1169499997</v>
      </c>
      <c r="BF44" s="312">
        <v>-3312705.1169499997</v>
      </c>
      <c r="BG44" s="312">
        <v>-3312705.1169499997</v>
      </c>
      <c r="BH44" s="312">
        <v>-4610744.0757500045</v>
      </c>
      <c r="BI44" s="312">
        <v>-4610744.0757500045</v>
      </c>
      <c r="BJ44" s="312">
        <v>-4610744.0757500045</v>
      </c>
      <c r="BK44" s="312">
        <v>-8386749.1959875049</v>
      </c>
      <c r="BL44" s="312">
        <v>-8386749.1959875049</v>
      </c>
      <c r="BM44" s="312">
        <v>-8386749.1959875049</v>
      </c>
      <c r="BN44" s="312">
        <v>-1192941.9099999999</v>
      </c>
      <c r="BO44" s="312">
        <v>-1192941.9099999999</v>
      </c>
      <c r="BP44" s="312">
        <v>-1192941.9099999999</v>
      </c>
      <c r="BQ44" s="312">
        <v>-4580861.3052615719</v>
      </c>
      <c r="BR44" s="312">
        <v>-4580861.3052615719</v>
      </c>
      <c r="BS44" s="312">
        <v>-4580861.3052615719</v>
      </c>
      <c r="BT44" s="312">
        <v>-7138569.9099999992</v>
      </c>
      <c r="BU44" s="312">
        <v>-7138569.9099999992</v>
      </c>
      <c r="BV44" s="312">
        <v>-7138569.9099999992</v>
      </c>
      <c r="BW44" s="312">
        <v>-9914461.9100000001</v>
      </c>
      <c r="BX44" s="380">
        <v>-9914461.9100000001</v>
      </c>
      <c r="BY44" s="380">
        <v>-9914461.9100000001</v>
      </c>
      <c r="BZ44" s="380">
        <v>-1703434.1949999998</v>
      </c>
      <c r="CA44" s="380">
        <v>-1703434.1949999998</v>
      </c>
      <c r="CB44" s="380">
        <v>-1703434.1949999998</v>
      </c>
      <c r="CC44" s="380">
        <v>-6702935.1950000003</v>
      </c>
      <c r="CD44" s="380">
        <v>-6702935.1950000003</v>
      </c>
      <c r="CE44" s="380">
        <v>-6702935.1950000003</v>
      </c>
      <c r="CF44" s="380">
        <v>-10687255.195</v>
      </c>
      <c r="CG44" s="380">
        <v>-10687255.195</v>
      </c>
      <c r="CH44" s="380">
        <v>-10687255.195</v>
      </c>
      <c r="CI44" s="380">
        <v>-15299501.969011631</v>
      </c>
      <c r="CJ44" s="380">
        <v>-15299501.969011631</v>
      </c>
      <c r="CK44" s="380">
        <v>-15299501.969011631</v>
      </c>
      <c r="CL44" s="380">
        <v>-1235302</v>
      </c>
      <c r="CM44" s="380">
        <v>-1235302</v>
      </c>
      <c r="CN44" s="380">
        <v>-1235302</v>
      </c>
      <c r="CO44" s="380">
        <v>-8984985</v>
      </c>
      <c r="CP44" s="380">
        <v>-8984985</v>
      </c>
      <c r="CQ44" s="380">
        <v>-8984985</v>
      </c>
      <c r="CR44" s="380">
        <v>-14874856</v>
      </c>
      <c r="CS44" s="380">
        <v>-14874856</v>
      </c>
      <c r="CT44" s="380">
        <v>-14874856</v>
      </c>
      <c r="CU44" s="380">
        <v>-21040047</v>
      </c>
      <c r="CV44" s="257">
        <f>SUBTOTAL(9,CV34:CV43)</f>
        <v>-14474677.085598372</v>
      </c>
      <c r="CW44" s="257">
        <f t="shared" ref="CW44:DP44" si="8">SUBTOTAL(9,CW34:CW43)</f>
        <v>-7909307.4375967421</v>
      </c>
      <c r="CX44" s="257">
        <f t="shared" si="8"/>
        <v>-1343937.7895951129</v>
      </c>
      <c r="CY44" s="257">
        <f t="shared" si="8"/>
        <v>-1342394.2667256659</v>
      </c>
      <c r="CZ44" s="257">
        <f t="shared" si="8"/>
        <v>-1340850.7438562186</v>
      </c>
      <c r="DA44" s="257">
        <f t="shared" si="8"/>
        <v>-1339307.2209867714</v>
      </c>
      <c r="DB44" s="257">
        <f t="shared" si="8"/>
        <v>-1337763.6981173244</v>
      </c>
      <c r="DC44" s="257">
        <f t="shared" si="8"/>
        <v>-1339268.2263728774</v>
      </c>
      <c r="DD44" s="257">
        <f t="shared" si="8"/>
        <v>-1337706.4009911697</v>
      </c>
      <c r="DE44" s="257">
        <f t="shared" si="8"/>
        <v>-1336144.5756094623</v>
      </c>
      <c r="DF44" s="257">
        <f t="shared" si="8"/>
        <v>-1334582.7502277549</v>
      </c>
      <c r="DG44" s="257">
        <f t="shared" si="8"/>
        <v>-1333020.9248460478</v>
      </c>
      <c r="DH44" s="257">
        <f t="shared" si="8"/>
        <v>-1331459.0994643404</v>
      </c>
      <c r="DI44" s="257">
        <f t="shared" si="8"/>
        <v>-1329897.274082633</v>
      </c>
      <c r="DJ44" s="257">
        <f t="shared" si="8"/>
        <v>-1328335.4487009256</v>
      </c>
      <c r="DK44" s="257">
        <f t="shared" si="8"/>
        <v>-1326191.6562182007</v>
      </c>
      <c r="DL44" s="257">
        <f t="shared" si="8"/>
        <v>-1324047.863735476</v>
      </c>
      <c r="DM44" s="257">
        <f t="shared" si="8"/>
        <v>-1321904.0712527516</v>
      </c>
      <c r="DN44" s="257">
        <f t="shared" si="8"/>
        <v>-1319760.2787700268</v>
      </c>
      <c r="DO44" s="257">
        <f t="shared" si="8"/>
        <v>-1319919.5938131968</v>
      </c>
      <c r="DP44" s="257">
        <f t="shared" si="8"/>
        <v>-1317748.0462313669</v>
      </c>
    </row>
    <row r="45" spans="1:120" outlineLevel="2">
      <c r="A45" s="189" t="s">
        <v>225</v>
      </c>
      <c r="B45" s="603"/>
      <c r="C45" s="294" t="s">
        <v>299</v>
      </c>
      <c r="D45" s="294" t="s">
        <v>336</v>
      </c>
      <c r="E45" s="293">
        <v>0</v>
      </c>
      <c r="F45" s="293">
        <v>0</v>
      </c>
      <c r="G45" s="410">
        <v>0</v>
      </c>
      <c r="H45" s="410">
        <v>0</v>
      </c>
      <c r="I45" s="410">
        <v>-4586856.3855000017</v>
      </c>
      <c r="J45" s="410">
        <v>-4586856.3855000017</v>
      </c>
      <c r="K45" s="410">
        <v>-4586856.3855000017</v>
      </c>
      <c r="L45" s="410">
        <v>-12169489.218000002</v>
      </c>
      <c r="M45" s="410">
        <v>-12169489.218000002</v>
      </c>
      <c r="N45" s="410">
        <v>-12169489.218000002</v>
      </c>
      <c r="O45" s="410">
        <v>1441116.3225999987</v>
      </c>
      <c r="P45" s="410">
        <v>1441116.3225999987</v>
      </c>
      <c r="Q45" s="410">
        <v>1441116.3225999987</v>
      </c>
      <c r="R45" s="293">
        <v>0</v>
      </c>
      <c r="S45" s="236">
        <v>0</v>
      </c>
      <c r="T45" s="236">
        <v>0</v>
      </c>
      <c r="U45" s="236">
        <v>-4714466.4995000008</v>
      </c>
      <c r="V45" s="236">
        <v>-4714466.4995000008</v>
      </c>
      <c r="W45" s="236">
        <v>-4714466.4995000008</v>
      </c>
      <c r="X45" s="236">
        <v>-15039986.332700001</v>
      </c>
      <c r="Y45" s="101">
        <v>-15039986.332700001</v>
      </c>
      <c r="Z45" s="236">
        <v>-15039986.332700001</v>
      </c>
      <c r="AA45" s="236">
        <v>-5506391.5262000002</v>
      </c>
      <c r="AB45" s="101">
        <v>-5506391.5262000002</v>
      </c>
      <c r="AC45" s="411">
        <v>-5506391.5262000002</v>
      </c>
      <c r="AD45" s="293">
        <v>0</v>
      </c>
      <c r="AE45" s="236">
        <v>0</v>
      </c>
      <c r="AF45" s="236">
        <v>0</v>
      </c>
      <c r="AG45" s="236">
        <v>-4174174.4804999991</v>
      </c>
      <c r="AH45" s="236">
        <v>-4174174.4804999991</v>
      </c>
      <c r="AI45" s="236">
        <v>-4174174.4804999991</v>
      </c>
      <c r="AJ45" s="236">
        <v>-2463270.0124000008</v>
      </c>
      <c r="AK45" s="236">
        <v>-2463270.0124000008</v>
      </c>
      <c r="AL45" s="236">
        <v>-2463270.0124000008</v>
      </c>
      <c r="AM45" s="236">
        <v>5894904.3503999989</v>
      </c>
      <c r="AN45" s="236">
        <v>5894904.3503999989</v>
      </c>
      <c r="AO45" s="236">
        <v>5894904.3503999989</v>
      </c>
      <c r="AP45" s="236">
        <v>0</v>
      </c>
      <c r="AQ45" s="236">
        <v>0</v>
      </c>
      <c r="AR45" s="236">
        <v>0</v>
      </c>
      <c r="AS45" s="236">
        <v>-3056369.9093500003</v>
      </c>
      <c r="AT45" s="236">
        <v>-3056369.9093500003</v>
      </c>
      <c r="AU45" s="236">
        <v>-3056369.9093500003</v>
      </c>
      <c r="AV45" s="236">
        <v>1282623.7665499989</v>
      </c>
      <c r="AW45" s="236">
        <v>1282623.7665499989</v>
      </c>
      <c r="AX45" s="236">
        <v>1282623.7665499989</v>
      </c>
      <c r="AY45" s="236">
        <v>1024344.8256999995</v>
      </c>
      <c r="AZ45" s="236">
        <v>1024344.8256999995</v>
      </c>
      <c r="BA45" s="236">
        <v>1024344.8256999995</v>
      </c>
      <c r="BB45" s="236">
        <v>0</v>
      </c>
      <c r="BC45" s="293">
        <v>0</v>
      </c>
      <c r="BD45" s="236">
        <v>0</v>
      </c>
      <c r="BE45" s="236">
        <v>-328294.69480000046</v>
      </c>
      <c r="BF45" s="236">
        <v>-328294.69480000046</v>
      </c>
      <c r="BG45" s="236">
        <v>-328294.69480000046</v>
      </c>
      <c r="BH45" s="236">
        <v>-3327749.5373000004</v>
      </c>
      <c r="BI45" s="236">
        <v>-3327749.5373000004</v>
      </c>
      <c r="BJ45" s="236">
        <v>-3327749.5373000004</v>
      </c>
      <c r="BK45" s="236">
        <v>442333.72529999953</v>
      </c>
      <c r="BL45" s="236">
        <v>442333.72529999953</v>
      </c>
      <c r="BM45" s="236">
        <v>442333.72529999953</v>
      </c>
      <c r="BN45" s="236">
        <v>0</v>
      </c>
      <c r="BO45" s="236">
        <v>0</v>
      </c>
      <c r="BP45" s="236">
        <v>0</v>
      </c>
      <c r="BQ45" s="236">
        <v>-4232173.5472999997</v>
      </c>
      <c r="BR45" s="236">
        <v>-4232173.5472999997</v>
      </c>
      <c r="BS45" s="236">
        <v>-4232173.5472999997</v>
      </c>
      <c r="BT45" s="236">
        <v>410111</v>
      </c>
      <c r="BU45" s="236">
        <v>410111</v>
      </c>
      <c r="BV45" s="236">
        <v>410111</v>
      </c>
      <c r="BW45" s="236">
        <v>10550505</v>
      </c>
      <c r="BX45" s="293">
        <v>10550505</v>
      </c>
      <c r="BY45" s="293">
        <v>10550505</v>
      </c>
      <c r="BZ45" s="293">
        <v>0</v>
      </c>
      <c r="CA45" s="236">
        <v>0</v>
      </c>
      <c r="CB45" s="236">
        <v>0</v>
      </c>
      <c r="CC45" s="236">
        <v>-3080823</v>
      </c>
      <c r="CD45" s="236">
        <v>-3080823</v>
      </c>
      <c r="CE45" s="236">
        <v>-3080823</v>
      </c>
      <c r="CF45" s="236">
        <v>-2006959</v>
      </c>
      <c r="CG45" s="236">
        <v>-2006959</v>
      </c>
      <c r="CH45" s="236">
        <v>-2006959</v>
      </c>
      <c r="CI45" s="236">
        <v>-835939.05999999994</v>
      </c>
      <c r="CJ45" s="236">
        <v>-835939.05999999994</v>
      </c>
      <c r="CK45" s="236">
        <v>-835939.05999999994</v>
      </c>
      <c r="CL45" s="293">
        <v>0</v>
      </c>
      <c r="CM45" s="236">
        <v>0</v>
      </c>
      <c r="CN45" s="236">
        <v>0</v>
      </c>
      <c r="CO45" s="236">
        <v>-2944487</v>
      </c>
      <c r="CP45" s="236">
        <v>-2944487</v>
      </c>
      <c r="CQ45" s="236">
        <v>-2944487</v>
      </c>
      <c r="CR45" s="236">
        <v>-1357396</v>
      </c>
      <c r="CS45" s="236">
        <v>-1357396</v>
      </c>
      <c r="CT45" s="236">
        <v>-1357396</v>
      </c>
      <c r="CU45" s="236">
        <v>-1700831</v>
      </c>
      <c r="CV45" s="236">
        <f>CU45</f>
        <v>-1700831</v>
      </c>
      <c r="CW45" s="236">
        <f t="shared" ref="CW45:DP45" si="9">CV45</f>
        <v>-1700831</v>
      </c>
      <c r="CX45" s="236">
        <f t="shared" si="9"/>
        <v>-1700831</v>
      </c>
      <c r="CY45" s="236">
        <f t="shared" si="9"/>
        <v>-1700831</v>
      </c>
      <c r="CZ45" s="236">
        <f t="shared" si="9"/>
        <v>-1700831</v>
      </c>
      <c r="DA45" s="236">
        <f t="shared" si="9"/>
        <v>-1700831</v>
      </c>
      <c r="DB45" s="236">
        <f t="shared" si="9"/>
        <v>-1700831</v>
      </c>
      <c r="DC45" s="236">
        <f t="shared" si="9"/>
        <v>-1700831</v>
      </c>
      <c r="DD45" s="236">
        <f t="shared" si="9"/>
        <v>-1700831</v>
      </c>
      <c r="DE45" s="236">
        <f t="shared" si="9"/>
        <v>-1700831</v>
      </c>
      <c r="DF45" s="236">
        <f t="shared" si="9"/>
        <v>-1700831</v>
      </c>
      <c r="DG45" s="236">
        <f t="shared" si="9"/>
        <v>-1700831</v>
      </c>
      <c r="DH45" s="236">
        <f t="shared" si="9"/>
        <v>-1700831</v>
      </c>
      <c r="DI45" s="236">
        <f t="shared" si="9"/>
        <v>-1700831</v>
      </c>
      <c r="DJ45" s="236">
        <f t="shared" si="9"/>
        <v>-1700831</v>
      </c>
      <c r="DK45" s="236">
        <f t="shared" si="9"/>
        <v>-1700831</v>
      </c>
      <c r="DL45" s="236">
        <f t="shared" si="9"/>
        <v>-1700831</v>
      </c>
      <c r="DM45" s="236">
        <f t="shared" si="9"/>
        <v>-1700831</v>
      </c>
      <c r="DN45" s="236">
        <f t="shared" si="9"/>
        <v>-1700831</v>
      </c>
      <c r="DO45" s="236">
        <f t="shared" si="9"/>
        <v>-1700831</v>
      </c>
      <c r="DP45" s="236">
        <f t="shared" si="9"/>
        <v>-1700831</v>
      </c>
    </row>
    <row r="46" spans="1:120" outlineLevel="2">
      <c r="A46" s="189" t="s">
        <v>226</v>
      </c>
      <c r="B46" s="603"/>
      <c r="C46" s="294" t="s">
        <v>299</v>
      </c>
      <c r="D46" s="294" t="s">
        <v>337</v>
      </c>
      <c r="E46" s="293">
        <v>0</v>
      </c>
      <c r="F46" s="293">
        <v>0</v>
      </c>
      <c r="G46" s="410">
        <v>0</v>
      </c>
      <c r="H46" s="410">
        <v>0</v>
      </c>
      <c r="I46" s="410">
        <v>3600250.8379000034</v>
      </c>
      <c r="J46" s="410">
        <v>3600250.8379000034</v>
      </c>
      <c r="K46" s="410">
        <v>3600250.8379000034</v>
      </c>
      <c r="L46" s="410">
        <v>11622652.861000003</v>
      </c>
      <c r="M46" s="410">
        <v>11622652.861000003</v>
      </c>
      <c r="N46" s="410">
        <v>11622652.861000003</v>
      </c>
      <c r="O46" s="410">
        <v>-1145584.8794999979</v>
      </c>
      <c r="P46" s="410">
        <v>-1145584.8794999979</v>
      </c>
      <c r="Q46" s="410">
        <v>-1145584.8794999979</v>
      </c>
      <c r="R46" s="293">
        <v>0</v>
      </c>
      <c r="S46" s="236">
        <v>0</v>
      </c>
      <c r="T46" s="236">
        <v>0</v>
      </c>
      <c r="U46" s="236">
        <v>2945770.5918000014</v>
      </c>
      <c r="V46" s="236">
        <v>2945770.5918000014</v>
      </c>
      <c r="W46" s="236">
        <v>2945770.5918000014</v>
      </c>
      <c r="X46" s="236">
        <v>8857571.8061999995</v>
      </c>
      <c r="Y46" s="101">
        <v>8857571.8061999995</v>
      </c>
      <c r="Z46" s="236">
        <v>8857571.8061999995</v>
      </c>
      <c r="AA46" s="236">
        <v>5912316.8612000002</v>
      </c>
      <c r="AB46" s="101">
        <v>5912316.8612000002</v>
      </c>
      <c r="AC46" s="411">
        <v>5912316.8612000002</v>
      </c>
      <c r="AD46" s="293">
        <v>0</v>
      </c>
      <c r="AE46" s="236">
        <v>0</v>
      </c>
      <c r="AF46" s="236">
        <v>0</v>
      </c>
      <c r="AG46" s="236">
        <v>0</v>
      </c>
      <c r="AH46" s="236">
        <v>0</v>
      </c>
      <c r="AI46" s="236">
        <v>0</v>
      </c>
      <c r="AJ46" s="236">
        <v>0</v>
      </c>
      <c r="AK46" s="236">
        <v>0</v>
      </c>
      <c r="AL46" s="236">
        <v>0</v>
      </c>
      <c r="AM46" s="236">
        <v>-4902311.6514999997</v>
      </c>
      <c r="AN46" s="236">
        <v>-4902311.6514999997</v>
      </c>
      <c r="AO46" s="236">
        <v>-4902311.6514999997</v>
      </c>
      <c r="AP46" s="236">
        <v>0</v>
      </c>
      <c r="AQ46" s="236">
        <v>0</v>
      </c>
      <c r="AR46" s="236">
        <v>0</v>
      </c>
      <c r="AS46" s="236">
        <v>1180207.5928999998</v>
      </c>
      <c r="AT46" s="236">
        <v>1180207.5928999998</v>
      </c>
      <c r="AU46" s="236">
        <v>1180207.5928999998</v>
      </c>
      <c r="AV46" s="236">
        <v>-1724754.2720499996</v>
      </c>
      <c r="AW46" s="236">
        <v>-1724754.2720499996</v>
      </c>
      <c r="AX46" s="236">
        <v>-1724754.2720499996</v>
      </c>
      <c r="AY46" s="236">
        <v>-1778400.1616499999</v>
      </c>
      <c r="AZ46" s="236">
        <v>-1778400.1616499999</v>
      </c>
      <c r="BA46" s="236">
        <v>-1778400.1616499999</v>
      </c>
      <c r="BB46" s="236">
        <v>0</v>
      </c>
      <c r="BC46" s="293">
        <v>0</v>
      </c>
      <c r="BD46" s="236">
        <v>0</v>
      </c>
      <c r="BE46" s="236">
        <v>1284101.30605</v>
      </c>
      <c r="BF46" s="236">
        <v>1284101.30605</v>
      </c>
      <c r="BG46" s="236">
        <v>1284101.30605</v>
      </c>
      <c r="BH46" s="236">
        <v>1294613.3899999999</v>
      </c>
      <c r="BI46" s="236">
        <v>1294613.3899999999</v>
      </c>
      <c r="BJ46" s="236">
        <v>1294613.3899999999</v>
      </c>
      <c r="BK46" s="236">
        <v>292474.5</v>
      </c>
      <c r="BL46" s="236">
        <v>292474.5</v>
      </c>
      <c r="BM46" s="236">
        <v>292474.5</v>
      </c>
      <c r="BN46" s="236">
        <v>0</v>
      </c>
      <c r="BO46" s="236">
        <v>0</v>
      </c>
      <c r="BP46" s="236">
        <v>0</v>
      </c>
      <c r="BQ46" s="236">
        <v>-898258.42999999993</v>
      </c>
      <c r="BR46" s="236">
        <v>-898258.42999999993</v>
      </c>
      <c r="BS46" s="236">
        <v>-898258.42999999993</v>
      </c>
      <c r="BT46" s="236">
        <v>-8132389</v>
      </c>
      <c r="BU46" s="236">
        <v>-8132389</v>
      </c>
      <c r="BV46" s="236">
        <v>-8132389</v>
      </c>
      <c r="BW46" s="236">
        <v>-9050124</v>
      </c>
      <c r="BX46" s="293">
        <v>-9050124</v>
      </c>
      <c r="BY46" s="293">
        <v>-9050124</v>
      </c>
      <c r="BZ46" s="293">
        <v>0</v>
      </c>
      <c r="CA46" s="236">
        <v>0</v>
      </c>
      <c r="CB46" s="236">
        <v>0</v>
      </c>
      <c r="CC46" s="236">
        <v>1411825</v>
      </c>
      <c r="CD46" s="236">
        <v>1411825</v>
      </c>
      <c r="CE46" s="236">
        <v>1411825</v>
      </c>
      <c r="CF46" s="236">
        <v>-1465804</v>
      </c>
      <c r="CG46" s="236">
        <v>-1465804</v>
      </c>
      <c r="CH46" s="236">
        <v>-1465804</v>
      </c>
      <c r="CI46" s="236">
        <v>1518284.66</v>
      </c>
      <c r="CJ46" s="236">
        <v>1518284.66</v>
      </c>
      <c r="CK46" s="236">
        <v>1518284.66</v>
      </c>
      <c r="CL46" s="293">
        <v>0</v>
      </c>
      <c r="CM46" s="236">
        <v>0</v>
      </c>
      <c r="CN46" s="236">
        <v>0</v>
      </c>
      <c r="CO46" s="236">
        <v>754729</v>
      </c>
      <c r="CP46" s="236">
        <v>754729</v>
      </c>
      <c r="CQ46" s="236">
        <v>754729</v>
      </c>
      <c r="CR46" s="236">
        <v>-1288451</v>
      </c>
      <c r="CS46" s="236">
        <v>-1288451</v>
      </c>
      <c r="CT46" s="236">
        <v>-1288451</v>
      </c>
      <c r="CU46" s="236">
        <v>1340035</v>
      </c>
      <c r="CV46" s="236">
        <f>CU46</f>
        <v>1340035</v>
      </c>
      <c r="CW46" s="236">
        <f t="shared" ref="CW46:DP46" si="10">CV46</f>
        <v>1340035</v>
      </c>
      <c r="CX46" s="236">
        <f t="shared" si="10"/>
        <v>1340035</v>
      </c>
      <c r="CY46" s="236">
        <f t="shared" si="10"/>
        <v>1340035</v>
      </c>
      <c r="CZ46" s="236">
        <f t="shared" si="10"/>
        <v>1340035</v>
      </c>
      <c r="DA46" s="236">
        <f t="shared" si="10"/>
        <v>1340035</v>
      </c>
      <c r="DB46" s="236">
        <f t="shared" si="10"/>
        <v>1340035</v>
      </c>
      <c r="DC46" s="236">
        <f t="shared" si="10"/>
        <v>1340035</v>
      </c>
      <c r="DD46" s="236">
        <f t="shared" si="10"/>
        <v>1340035</v>
      </c>
      <c r="DE46" s="236">
        <f t="shared" si="10"/>
        <v>1340035</v>
      </c>
      <c r="DF46" s="236">
        <f t="shared" si="10"/>
        <v>1340035</v>
      </c>
      <c r="DG46" s="236">
        <f t="shared" si="10"/>
        <v>1340035</v>
      </c>
      <c r="DH46" s="236">
        <f t="shared" si="10"/>
        <v>1340035</v>
      </c>
      <c r="DI46" s="236">
        <f t="shared" si="10"/>
        <v>1340035</v>
      </c>
      <c r="DJ46" s="236">
        <f t="shared" si="10"/>
        <v>1340035</v>
      </c>
      <c r="DK46" s="236">
        <f t="shared" si="10"/>
        <v>1340035</v>
      </c>
      <c r="DL46" s="236">
        <f t="shared" si="10"/>
        <v>1340035</v>
      </c>
      <c r="DM46" s="236">
        <f t="shared" si="10"/>
        <v>1340035</v>
      </c>
      <c r="DN46" s="236">
        <f t="shared" si="10"/>
        <v>1340035</v>
      </c>
      <c r="DO46" s="236">
        <f t="shared" si="10"/>
        <v>1340035</v>
      </c>
      <c r="DP46" s="236">
        <f t="shared" si="10"/>
        <v>1340035</v>
      </c>
    </row>
    <row r="47" spans="1:120" outlineLevel="2">
      <c r="A47" s="189" t="s">
        <v>227</v>
      </c>
      <c r="B47" s="603"/>
      <c r="C47" s="294" t="s">
        <v>299</v>
      </c>
      <c r="D47" s="294" t="s">
        <v>338</v>
      </c>
      <c r="E47" s="293">
        <v>0</v>
      </c>
      <c r="F47" s="293">
        <v>0</v>
      </c>
      <c r="G47" s="410">
        <v>0</v>
      </c>
      <c r="H47" s="410">
        <v>0</v>
      </c>
      <c r="I47" s="410">
        <v>0</v>
      </c>
      <c r="J47" s="410">
        <v>0</v>
      </c>
      <c r="K47" s="410">
        <v>0</v>
      </c>
      <c r="L47" s="410">
        <v>0</v>
      </c>
      <c r="M47" s="410">
        <v>0</v>
      </c>
      <c r="N47" s="410">
        <v>0</v>
      </c>
      <c r="O47" s="410">
        <v>0</v>
      </c>
      <c r="P47" s="410">
        <v>0</v>
      </c>
      <c r="Q47" s="410">
        <v>0</v>
      </c>
      <c r="R47" s="293">
        <v>0</v>
      </c>
      <c r="S47" s="236">
        <v>0</v>
      </c>
      <c r="T47" s="236">
        <v>0</v>
      </c>
      <c r="U47" s="236">
        <v>0</v>
      </c>
      <c r="V47" s="236">
        <v>0</v>
      </c>
      <c r="W47" s="236">
        <v>0</v>
      </c>
      <c r="X47" s="236">
        <v>0</v>
      </c>
      <c r="Y47" s="101">
        <v>0</v>
      </c>
      <c r="Z47" s="236">
        <v>0</v>
      </c>
      <c r="AA47" s="236">
        <v>0</v>
      </c>
      <c r="AB47" s="101">
        <v>0</v>
      </c>
      <c r="AC47" s="411">
        <v>0</v>
      </c>
      <c r="AD47" s="293">
        <v>0</v>
      </c>
      <c r="AE47" s="236">
        <v>0</v>
      </c>
      <c r="AF47" s="236">
        <v>0</v>
      </c>
      <c r="AG47" s="236">
        <v>0</v>
      </c>
      <c r="AH47" s="236">
        <v>0</v>
      </c>
      <c r="AI47" s="236">
        <v>0</v>
      </c>
      <c r="AJ47" s="236">
        <v>0</v>
      </c>
      <c r="AK47" s="236">
        <v>0</v>
      </c>
      <c r="AL47" s="236">
        <v>0</v>
      </c>
      <c r="AM47" s="236">
        <v>0</v>
      </c>
      <c r="AN47" s="236">
        <v>0</v>
      </c>
      <c r="AO47" s="236">
        <v>0</v>
      </c>
      <c r="AP47" s="236">
        <v>0</v>
      </c>
      <c r="AQ47" s="236">
        <v>0</v>
      </c>
      <c r="AR47" s="236">
        <v>0</v>
      </c>
      <c r="AS47" s="236">
        <v>0</v>
      </c>
      <c r="AT47" s="236">
        <v>0</v>
      </c>
      <c r="AU47" s="236">
        <v>0</v>
      </c>
      <c r="AV47" s="236">
        <v>0</v>
      </c>
      <c r="AW47" s="236">
        <v>0</v>
      </c>
      <c r="AX47" s="236">
        <v>0</v>
      </c>
      <c r="AY47" s="236">
        <v>0</v>
      </c>
      <c r="AZ47" s="236">
        <v>0</v>
      </c>
      <c r="BA47" s="236">
        <v>0</v>
      </c>
      <c r="BB47" s="236">
        <v>0</v>
      </c>
      <c r="BC47" s="293">
        <v>0</v>
      </c>
      <c r="BD47" s="236">
        <v>0</v>
      </c>
      <c r="BE47" s="236">
        <v>0</v>
      </c>
      <c r="BF47" s="236">
        <v>0</v>
      </c>
      <c r="BG47" s="236">
        <v>0</v>
      </c>
      <c r="BH47" s="236">
        <v>0</v>
      </c>
      <c r="BI47" s="236">
        <v>0</v>
      </c>
      <c r="BJ47" s="236">
        <v>0</v>
      </c>
      <c r="BK47" s="236">
        <v>0</v>
      </c>
      <c r="BL47" s="236">
        <v>0</v>
      </c>
      <c r="BM47" s="236">
        <v>0</v>
      </c>
      <c r="BN47" s="236">
        <v>0</v>
      </c>
      <c r="BO47" s="236">
        <v>0</v>
      </c>
      <c r="BP47" s="236">
        <v>0</v>
      </c>
      <c r="BQ47" s="236">
        <v>0</v>
      </c>
      <c r="BR47" s="236">
        <v>0</v>
      </c>
      <c r="BS47" s="236">
        <v>0</v>
      </c>
      <c r="BT47" s="236">
        <v>0</v>
      </c>
      <c r="BU47" s="236">
        <v>0</v>
      </c>
      <c r="BV47" s="236">
        <v>0</v>
      </c>
      <c r="BW47" s="236">
        <v>0</v>
      </c>
      <c r="BX47" s="293">
        <v>0</v>
      </c>
      <c r="BY47" s="293">
        <v>0</v>
      </c>
      <c r="BZ47" s="293">
        <v>0</v>
      </c>
      <c r="CA47" s="236">
        <v>0</v>
      </c>
      <c r="CB47" s="236">
        <v>0</v>
      </c>
      <c r="CC47" s="236">
        <v>0</v>
      </c>
      <c r="CD47" s="236">
        <v>0</v>
      </c>
      <c r="CE47" s="236">
        <v>0</v>
      </c>
      <c r="CF47" s="236">
        <v>0</v>
      </c>
      <c r="CG47" s="236">
        <v>0</v>
      </c>
      <c r="CH47" s="236">
        <v>0</v>
      </c>
      <c r="CI47" s="236">
        <v>0</v>
      </c>
      <c r="CJ47" s="236">
        <v>0</v>
      </c>
      <c r="CK47" s="236">
        <v>0</v>
      </c>
      <c r="CL47" s="293">
        <v>0</v>
      </c>
      <c r="CM47" s="236">
        <v>0</v>
      </c>
      <c r="CN47" s="236">
        <v>0</v>
      </c>
      <c r="CO47" s="236">
        <v>0</v>
      </c>
      <c r="CP47" s="236">
        <v>0</v>
      </c>
      <c r="CQ47" s="236">
        <v>0</v>
      </c>
      <c r="CR47" s="236">
        <v>0</v>
      </c>
      <c r="CS47" s="236">
        <v>0</v>
      </c>
      <c r="CT47" s="236">
        <v>0</v>
      </c>
      <c r="CU47" s="236">
        <v>0</v>
      </c>
    </row>
    <row r="48" spans="1:120" s="257" customFormat="1" outlineLevel="1">
      <c r="A48" s="257" t="s">
        <v>765</v>
      </c>
      <c r="C48" s="412"/>
      <c r="D48" s="412"/>
      <c r="E48" s="380">
        <v>0</v>
      </c>
      <c r="F48" s="380">
        <v>0</v>
      </c>
      <c r="G48" s="413">
        <v>0</v>
      </c>
      <c r="H48" s="413">
        <v>0</v>
      </c>
      <c r="I48" s="413">
        <v>-986605.5475999983</v>
      </c>
      <c r="J48" s="413">
        <v>-986605.5475999983</v>
      </c>
      <c r="K48" s="413">
        <v>-986605.5475999983</v>
      </c>
      <c r="L48" s="413">
        <v>-546836.35699999891</v>
      </c>
      <c r="M48" s="413">
        <v>-546836.35699999891</v>
      </c>
      <c r="N48" s="413">
        <v>-546836.35699999891</v>
      </c>
      <c r="O48" s="413">
        <v>295531.44310000073</v>
      </c>
      <c r="P48" s="413">
        <v>295531.44310000073</v>
      </c>
      <c r="Q48" s="413">
        <v>295531.44310000073</v>
      </c>
      <c r="R48" s="380">
        <v>0</v>
      </c>
      <c r="S48" s="312">
        <v>0</v>
      </c>
      <c r="T48" s="312">
        <v>0</v>
      </c>
      <c r="U48" s="312">
        <v>-1768695.9076999994</v>
      </c>
      <c r="V48" s="312">
        <v>-1768695.9076999994</v>
      </c>
      <c r="W48" s="312">
        <v>-1768695.9076999994</v>
      </c>
      <c r="X48" s="312">
        <v>-6182414.5265000015</v>
      </c>
      <c r="Y48" s="311">
        <v>-6182414.5265000015</v>
      </c>
      <c r="Z48" s="312">
        <v>-6182414.5265000015</v>
      </c>
      <c r="AA48" s="312">
        <v>405925.33499999996</v>
      </c>
      <c r="AB48" s="311">
        <v>405925.33499999996</v>
      </c>
      <c r="AC48" s="414">
        <v>405925.33499999996</v>
      </c>
      <c r="AD48" s="380">
        <v>0</v>
      </c>
      <c r="AE48" s="312">
        <v>0</v>
      </c>
      <c r="AF48" s="312">
        <v>0</v>
      </c>
      <c r="AG48" s="312">
        <v>-4174174.4804999991</v>
      </c>
      <c r="AH48" s="312">
        <v>-4174174.4804999991</v>
      </c>
      <c r="AI48" s="312">
        <v>-4174174.4804999991</v>
      </c>
      <c r="AJ48" s="312">
        <v>-2463270.0124000008</v>
      </c>
      <c r="AK48" s="312">
        <v>-2463270.0124000008</v>
      </c>
      <c r="AL48" s="312">
        <v>-2463270.0124000008</v>
      </c>
      <c r="AM48" s="312">
        <v>992592.69889999926</v>
      </c>
      <c r="AN48" s="312">
        <v>992592.69889999926</v>
      </c>
      <c r="AO48" s="312">
        <v>992592.69889999926</v>
      </c>
      <c r="AP48" s="312">
        <v>0</v>
      </c>
      <c r="AQ48" s="312">
        <v>0</v>
      </c>
      <c r="AR48" s="312">
        <v>0</v>
      </c>
      <c r="AS48" s="312">
        <v>-1876162.3164500005</v>
      </c>
      <c r="AT48" s="312">
        <v>-1876162.3164500005</v>
      </c>
      <c r="AU48" s="312">
        <v>-1876162.3164500005</v>
      </c>
      <c r="AV48" s="312">
        <v>-442130.50550000067</v>
      </c>
      <c r="AW48" s="312">
        <v>-442130.50550000067</v>
      </c>
      <c r="AX48" s="312">
        <v>-442130.50550000067</v>
      </c>
      <c r="AY48" s="312">
        <v>-754055.33595000044</v>
      </c>
      <c r="AZ48" s="312">
        <v>-754055.33595000044</v>
      </c>
      <c r="BA48" s="312">
        <v>-754055.33595000044</v>
      </c>
      <c r="BB48" s="312">
        <v>0</v>
      </c>
      <c r="BC48" s="380">
        <v>0</v>
      </c>
      <c r="BD48" s="312">
        <v>0</v>
      </c>
      <c r="BE48" s="312">
        <v>955806.61124999961</v>
      </c>
      <c r="BF48" s="312">
        <v>955806.61124999961</v>
      </c>
      <c r="BG48" s="312">
        <v>955806.61124999961</v>
      </c>
      <c r="BH48" s="312">
        <v>-2033136.1473000005</v>
      </c>
      <c r="BI48" s="312">
        <v>-2033136.1473000005</v>
      </c>
      <c r="BJ48" s="312">
        <v>-2033136.1473000005</v>
      </c>
      <c r="BK48" s="312">
        <v>734808.22529999958</v>
      </c>
      <c r="BL48" s="312">
        <v>734808.22529999958</v>
      </c>
      <c r="BM48" s="312">
        <v>734808.22529999958</v>
      </c>
      <c r="BN48" s="312">
        <v>0</v>
      </c>
      <c r="BO48" s="312">
        <v>0</v>
      </c>
      <c r="BP48" s="312">
        <v>0</v>
      </c>
      <c r="BQ48" s="312">
        <v>-5130431.9772999994</v>
      </c>
      <c r="BR48" s="312">
        <v>-5130431.9772999994</v>
      </c>
      <c r="BS48" s="312">
        <v>-5130431.9772999994</v>
      </c>
      <c r="BT48" s="312">
        <v>-7722278</v>
      </c>
      <c r="BU48" s="312">
        <v>-7722278</v>
      </c>
      <c r="BV48" s="312">
        <v>-7722278</v>
      </c>
      <c r="BW48" s="312">
        <v>1500381</v>
      </c>
      <c r="BX48" s="380">
        <v>1500381</v>
      </c>
      <c r="BY48" s="380">
        <v>1500381</v>
      </c>
      <c r="BZ48" s="380">
        <v>0</v>
      </c>
      <c r="CA48" s="380">
        <v>0</v>
      </c>
      <c r="CB48" s="380">
        <v>0</v>
      </c>
      <c r="CC48" s="380">
        <v>-1668998</v>
      </c>
      <c r="CD48" s="380">
        <v>-1668998</v>
      </c>
      <c r="CE48" s="380">
        <v>-1668998</v>
      </c>
      <c r="CF48" s="380">
        <v>-3472763</v>
      </c>
      <c r="CG48" s="380">
        <v>-3472763</v>
      </c>
      <c r="CH48" s="380">
        <v>-3472763</v>
      </c>
      <c r="CI48" s="380">
        <v>682345.6</v>
      </c>
      <c r="CJ48" s="380">
        <v>682345.6</v>
      </c>
      <c r="CK48" s="380">
        <v>682345.6</v>
      </c>
      <c r="CL48" s="380">
        <v>0</v>
      </c>
      <c r="CM48" s="380">
        <v>0</v>
      </c>
      <c r="CN48" s="380">
        <v>0</v>
      </c>
      <c r="CO48" s="380">
        <v>-2189758</v>
      </c>
      <c r="CP48" s="380">
        <v>-2189758</v>
      </c>
      <c r="CQ48" s="380">
        <v>-2189758</v>
      </c>
      <c r="CR48" s="380">
        <v>-2645847</v>
      </c>
      <c r="CS48" s="380">
        <v>-2645847</v>
      </c>
      <c r="CT48" s="380">
        <v>-2645847</v>
      </c>
      <c r="CU48" s="380">
        <v>-360796</v>
      </c>
      <c r="CV48" s="257">
        <f>SUBTOTAL(9,CV45:CV47)</f>
        <v>-360796</v>
      </c>
      <c r="CW48" s="257">
        <f t="shared" ref="CW48:DP48" si="11">SUBTOTAL(9,CW45:CW47)</f>
        <v>-360796</v>
      </c>
      <c r="CX48" s="257">
        <f t="shared" si="11"/>
        <v>-360796</v>
      </c>
      <c r="CY48" s="257">
        <f t="shared" si="11"/>
        <v>-360796</v>
      </c>
      <c r="CZ48" s="257">
        <f t="shared" si="11"/>
        <v>-360796</v>
      </c>
      <c r="DA48" s="257">
        <f t="shared" si="11"/>
        <v>-360796</v>
      </c>
      <c r="DB48" s="257">
        <f t="shared" si="11"/>
        <v>-360796</v>
      </c>
      <c r="DC48" s="257">
        <f t="shared" si="11"/>
        <v>-360796</v>
      </c>
      <c r="DD48" s="257">
        <f t="shared" si="11"/>
        <v>-360796</v>
      </c>
      <c r="DE48" s="257">
        <f t="shared" si="11"/>
        <v>-360796</v>
      </c>
      <c r="DF48" s="257">
        <f t="shared" si="11"/>
        <v>-360796</v>
      </c>
      <c r="DG48" s="257">
        <f t="shared" si="11"/>
        <v>-360796</v>
      </c>
      <c r="DH48" s="257">
        <f t="shared" si="11"/>
        <v>-360796</v>
      </c>
      <c r="DI48" s="257">
        <f t="shared" si="11"/>
        <v>-360796</v>
      </c>
      <c r="DJ48" s="257">
        <f t="shared" si="11"/>
        <v>-360796</v>
      </c>
      <c r="DK48" s="257">
        <f t="shared" si="11"/>
        <v>-360796</v>
      </c>
      <c r="DL48" s="257">
        <f t="shared" si="11"/>
        <v>-360796</v>
      </c>
      <c r="DM48" s="257">
        <f t="shared" si="11"/>
        <v>-360796</v>
      </c>
      <c r="DN48" s="257">
        <f t="shared" si="11"/>
        <v>-360796</v>
      </c>
      <c r="DO48" s="257">
        <f t="shared" si="11"/>
        <v>-360796</v>
      </c>
      <c r="DP48" s="257">
        <f t="shared" si="11"/>
        <v>-360796</v>
      </c>
    </row>
    <row r="49" spans="1:120" outlineLevel="2">
      <c r="A49" s="189" t="s">
        <v>245</v>
      </c>
      <c r="B49" s="603">
        <v>2830</v>
      </c>
      <c r="C49" s="294" t="s">
        <v>301</v>
      </c>
      <c r="D49" s="294" t="s">
        <v>356</v>
      </c>
      <c r="E49" s="293">
        <v>0</v>
      </c>
      <c r="F49" s="293">
        <v>0</v>
      </c>
      <c r="G49" s="410">
        <v>0</v>
      </c>
      <c r="H49" s="410">
        <v>0</v>
      </c>
      <c r="I49" s="410">
        <v>0</v>
      </c>
      <c r="J49" s="410">
        <v>0</v>
      </c>
      <c r="K49" s="410">
        <v>0</v>
      </c>
      <c r="L49" s="410">
        <v>0</v>
      </c>
      <c r="M49" s="410">
        <v>0</v>
      </c>
      <c r="N49" s="410">
        <v>0</v>
      </c>
      <c r="O49" s="410">
        <v>0</v>
      </c>
      <c r="P49" s="410">
        <v>0</v>
      </c>
      <c r="Q49" s="410">
        <v>0</v>
      </c>
      <c r="R49" s="293">
        <v>0</v>
      </c>
      <c r="S49" s="236">
        <v>0</v>
      </c>
      <c r="T49" s="236">
        <v>0</v>
      </c>
      <c r="U49" s="236">
        <v>0</v>
      </c>
      <c r="V49" s="236">
        <v>0</v>
      </c>
      <c r="W49" s="236">
        <v>0</v>
      </c>
      <c r="X49" s="236">
        <v>0</v>
      </c>
      <c r="Y49" s="101">
        <v>0</v>
      </c>
      <c r="Z49" s="236">
        <v>0</v>
      </c>
      <c r="AA49" s="236">
        <v>0</v>
      </c>
      <c r="AB49" s="101">
        <v>0</v>
      </c>
      <c r="AC49" s="411">
        <v>0</v>
      </c>
      <c r="AD49" s="293">
        <v>0</v>
      </c>
      <c r="AE49" s="236">
        <v>0</v>
      </c>
      <c r="AF49" s="236">
        <v>0</v>
      </c>
      <c r="AG49" s="236">
        <v>0</v>
      </c>
      <c r="AH49" s="236">
        <v>0</v>
      </c>
      <c r="AI49" s="236">
        <v>0</v>
      </c>
      <c r="AJ49" s="236">
        <v>0</v>
      </c>
      <c r="AK49" s="236">
        <v>0</v>
      </c>
      <c r="AL49" s="236">
        <v>0</v>
      </c>
      <c r="AM49" s="236">
        <v>0</v>
      </c>
      <c r="AN49" s="236">
        <v>0</v>
      </c>
      <c r="AO49" s="236">
        <v>0</v>
      </c>
      <c r="AP49" s="236">
        <v>0</v>
      </c>
      <c r="AQ49" s="236">
        <v>0</v>
      </c>
      <c r="AR49" s="236">
        <v>0</v>
      </c>
      <c r="AS49" s="236">
        <v>0</v>
      </c>
      <c r="AT49" s="236">
        <v>0</v>
      </c>
      <c r="AU49" s="236">
        <v>0</v>
      </c>
      <c r="AV49" s="236">
        <v>0</v>
      </c>
      <c r="AW49" s="236">
        <v>0</v>
      </c>
      <c r="AX49" s="236">
        <v>0</v>
      </c>
      <c r="AY49" s="236">
        <v>0</v>
      </c>
      <c r="AZ49" s="236">
        <v>0</v>
      </c>
      <c r="BA49" s="236">
        <v>0</v>
      </c>
      <c r="BB49" s="236">
        <v>0</v>
      </c>
      <c r="BC49" s="293">
        <v>0</v>
      </c>
      <c r="BD49" s="236">
        <v>0</v>
      </c>
      <c r="BE49" s="236">
        <v>0</v>
      </c>
      <c r="BF49" s="236">
        <v>0</v>
      </c>
      <c r="BG49" s="236">
        <v>0</v>
      </c>
      <c r="BH49" s="236">
        <v>0</v>
      </c>
      <c r="BI49" s="236">
        <v>0</v>
      </c>
      <c r="BJ49" s="236">
        <v>0</v>
      </c>
      <c r="BK49" s="236">
        <v>0</v>
      </c>
      <c r="BL49" s="236">
        <v>0</v>
      </c>
      <c r="BM49" s="236">
        <v>0</v>
      </c>
      <c r="BN49" s="236">
        <v>0</v>
      </c>
      <c r="BO49" s="236">
        <v>0</v>
      </c>
      <c r="BP49" s="236">
        <v>0</v>
      </c>
      <c r="BQ49" s="236">
        <v>0</v>
      </c>
      <c r="BR49" s="236">
        <v>0</v>
      </c>
      <c r="BS49" s="236">
        <v>0</v>
      </c>
      <c r="BT49" s="236">
        <v>0</v>
      </c>
      <c r="BU49" s="236">
        <v>0</v>
      </c>
      <c r="BV49" s="236">
        <v>0</v>
      </c>
      <c r="BW49" s="236">
        <v>0</v>
      </c>
      <c r="BX49" s="293">
        <v>0</v>
      </c>
      <c r="BY49" s="293">
        <v>0</v>
      </c>
      <c r="BZ49" s="293">
        <v>0</v>
      </c>
      <c r="CA49" s="236">
        <v>0</v>
      </c>
      <c r="CB49" s="236">
        <v>0</v>
      </c>
      <c r="CC49" s="236">
        <v>0</v>
      </c>
      <c r="CD49" s="236">
        <v>0</v>
      </c>
      <c r="CE49" s="236">
        <v>0</v>
      </c>
      <c r="CF49" s="236">
        <v>0</v>
      </c>
      <c r="CG49" s="236">
        <v>0</v>
      </c>
      <c r="CH49" s="236">
        <v>0</v>
      </c>
      <c r="CI49" s="236">
        <v>0</v>
      </c>
      <c r="CJ49" s="236">
        <v>0</v>
      </c>
      <c r="CK49" s="236">
        <v>0</v>
      </c>
      <c r="CL49" s="293">
        <v>0</v>
      </c>
      <c r="CM49" s="236">
        <v>0</v>
      </c>
      <c r="CN49" s="236">
        <v>0</v>
      </c>
      <c r="CO49" s="236">
        <v>0</v>
      </c>
      <c r="CP49" s="236">
        <v>0</v>
      </c>
      <c r="CQ49" s="236">
        <v>0</v>
      </c>
      <c r="CR49" s="236">
        <v>0</v>
      </c>
      <c r="CS49" s="236">
        <v>0</v>
      </c>
      <c r="CT49" s="236">
        <v>0</v>
      </c>
      <c r="CU49" s="236">
        <v>0</v>
      </c>
      <c r="CV49" s="574"/>
      <c r="CW49" s="574"/>
      <c r="CX49" s="574"/>
      <c r="CY49" s="574"/>
      <c r="CZ49" s="574"/>
      <c r="DA49" s="574"/>
      <c r="DB49" s="574"/>
      <c r="DC49" s="574"/>
      <c r="DD49" s="574"/>
      <c r="DE49" s="574"/>
      <c r="DF49" s="574"/>
      <c r="DG49" s="574"/>
      <c r="DH49" s="574"/>
      <c r="DI49" s="574"/>
      <c r="DJ49" s="574"/>
      <c r="DK49" s="574"/>
      <c r="DL49" s="574"/>
      <c r="DM49" s="574"/>
      <c r="DN49" s="574"/>
      <c r="DO49" s="574"/>
      <c r="DP49" s="574"/>
    </row>
    <row r="50" spans="1:120" outlineLevel="2">
      <c r="A50" s="189" t="s">
        <v>258</v>
      </c>
      <c r="B50" s="603">
        <v>2830</v>
      </c>
      <c r="C50" s="294" t="s">
        <v>301</v>
      </c>
      <c r="D50" s="294" t="s">
        <v>365</v>
      </c>
      <c r="E50" s="293">
        <v>0</v>
      </c>
      <c r="F50" s="293">
        <v>0</v>
      </c>
      <c r="G50" s="410">
        <v>0</v>
      </c>
      <c r="H50" s="410">
        <v>0</v>
      </c>
      <c r="I50" s="410">
        <v>0</v>
      </c>
      <c r="J50" s="410">
        <v>0</v>
      </c>
      <c r="K50" s="410">
        <v>0</v>
      </c>
      <c r="L50" s="410">
        <v>0</v>
      </c>
      <c r="M50" s="410">
        <v>0</v>
      </c>
      <c r="N50" s="410">
        <v>0</v>
      </c>
      <c r="O50" s="410">
        <v>0</v>
      </c>
      <c r="P50" s="410">
        <v>0</v>
      </c>
      <c r="Q50" s="410">
        <v>0</v>
      </c>
      <c r="R50" s="293">
        <v>0</v>
      </c>
      <c r="S50" s="236">
        <v>0</v>
      </c>
      <c r="T50" s="236">
        <v>0</v>
      </c>
      <c r="U50" s="236">
        <v>0</v>
      </c>
      <c r="V50" s="236">
        <v>0</v>
      </c>
      <c r="W50" s="236">
        <v>0</v>
      </c>
      <c r="X50" s="236">
        <v>0</v>
      </c>
      <c r="Y50" s="101">
        <v>0</v>
      </c>
      <c r="Z50" s="236">
        <v>0</v>
      </c>
      <c r="AA50" s="236">
        <v>0</v>
      </c>
      <c r="AB50" s="101">
        <v>0</v>
      </c>
      <c r="AC50" s="411">
        <v>0</v>
      </c>
      <c r="AD50" s="293">
        <v>0</v>
      </c>
      <c r="AE50" s="236">
        <v>0</v>
      </c>
      <c r="AF50" s="236">
        <v>0</v>
      </c>
      <c r="AG50" s="236">
        <v>0</v>
      </c>
      <c r="AH50" s="236">
        <v>0</v>
      </c>
      <c r="AI50" s="236">
        <v>0</v>
      </c>
      <c r="AJ50" s="236">
        <v>0</v>
      </c>
      <c r="AK50" s="236">
        <v>0</v>
      </c>
      <c r="AL50" s="236">
        <v>0</v>
      </c>
      <c r="AM50" s="236">
        <v>0</v>
      </c>
      <c r="AN50" s="236">
        <v>0</v>
      </c>
      <c r="AO50" s="236">
        <v>0</v>
      </c>
      <c r="AP50" s="236">
        <v>0</v>
      </c>
      <c r="AQ50" s="236">
        <v>0</v>
      </c>
      <c r="AR50" s="236">
        <v>0</v>
      </c>
      <c r="AS50" s="236">
        <v>0</v>
      </c>
      <c r="AT50" s="236">
        <v>0</v>
      </c>
      <c r="AU50" s="236">
        <v>0</v>
      </c>
      <c r="AV50" s="236">
        <v>0</v>
      </c>
      <c r="AW50" s="236">
        <v>0</v>
      </c>
      <c r="AX50" s="236">
        <v>0</v>
      </c>
      <c r="AY50" s="236">
        <v>0</v>
      </c>
      <c r="AZ50" s="236">
        <v>0</v>
      </c>
      <c r="BA50" s="236">
        <v>0</v>
      </c>
      <c r="BB50" s="236">
        <v>0</v>
      </c>
      <c r="BC50" s="293">
        <v>0</v>
      </c>
      <c r="BD50" s="236">
        <v>0</v>
      </c>
      <c r="BE50" s="236">
        <v>0</v>
      </c>
      <c r="BF50" s="236">
        <v>0</v>
      </c>
      <c r="BG50" s="236">
        <v>0</v>
      </c>
      <c r="BH50" s="236">
        <v>0</v>
      </c>
      <c r="BI50" s="236">
        <v>0</v>
      </c>
      <c r="BJ50" s="236">
        <v>0</v>
      </c>
      <c r="BK50" s="236">
        <v>0</v>
      </c>
      <c r="BL50" s="236">
        <v>0</v>
      </c>
      <c r="BM50" s="236">
        <v>0</v>
      </c>
      <c r="BN50" s="236">
        <v>0</v>
      </c>
      <c r="BO50" s="236">
        <v>0</v>
      </c>
      <c r="BP50" s="236">
        <v>0</v>
      </c>
      <c r="BQ50" s="236">
        <v>0</v>
      </c>
      <c r="BR50" s="236">
        <v>0</v>
      </c>
      <c r="BS50" s="236">
        <v>0</v>
      </c>
      <c r="BT50" s="236">
        <v>0</v>
      </c>
      <c r="BU50" s="236">
        <v>0</v>
      </c>
      <c r="BV50" s="236">
        <v>0</v>
      </c>
      <c r="BW50" s="236">
        <v>0</v>
      </c>
      <c r="BX50" s="293">
        <v>0</v>
      </c>
      <c r="BY50" s="293">
        <v>0</v>
      </c>
      <c r="BZ50" s="293">
        <v>0</v>
      </c>
      <c r="CA50" s="236">
        <v>0</v>
      </c>
      <c r="CB50" s="236">
        <v>0</v>
      </c>
      <c r="CC50" s="236">
        <v>0</v>
      </c>
      <c r="CD50" s="236">
        <v>0</v>
      </c>
      <c r="CE50" s="236">
        <v>0</v>
      </c>
      <c r="CF50" s="236">
        <v>0</v>
      </c>
      <c r="CG50" s="236">
        <v>0</v>
      </c>
      <c r="CH50" s="236">
        <v>0</v>
      </c>
      <c r="CI50" s="236">
        <v>0</v>
      </c>
      <c r="CJ50" s="236">
        <v>0</v>
      </c>
      <c r="CK50" s="236">
        <v>0</v>
      </c>
      <c r="CL50" s="293">
        <v>0</v>
      </c>
      <c r="CM50" s="236">
        <v>0</v>
      </c>
      <c r="CN50" s="236">
        <v>0</v>
      </c>
      <c r="CO50" s="236">
        <v>0</v>
      </c>
      <c r="CP50" s="236">
        <v>0</v>
      </c>
      <c r="CQ50" s="236">
        <v>0</v>
      </c>
      <c r="CR50" s="236">
        <v>0</v>
      </c>
      <c r="CS50" s="236">
        <v>0</v>
      </c>
      <c r="CT50" s="236">
        <v>0</v>
      </c>
      <c r="CU50" s="236">
        <v>0</v>
      </c>
    </row>
    <row r="51" spans="1:120" s="257" customFormat="1" outlineLevel="1">
      <c r="A51" s="257" t="s">
        <v>766</v>
      </c>
      <c r="C51" s="412"/>
      <c r="D51" s="412"/>
      <c r="E51" s="380">
        <v>0</v>
      </c>
      <c r="F51" s="380">
        <v>0</v>
      </c>
      <c r="G51" s="413">
        <v>0</v>
      </c>
      <c r="H51" s="413">
        <v>0</v>
      </c>
      <c r="I51" s="413">
        <v>0</v>
      </c>
      <c r="J51" s="413">
        <v>0</v>
      </c>
      <c r="K51" s="413">
        <v>0</v>
      </c>
      <c r="L51" s="413">
        <v>0</v>
      </c>
      <c r="M51" s="413">
        <v>0</v>
      </c>
      <c r="N51" s="413">
        <v>0</v>
      </c>
      <c r="O51" s="413">
        <v>0</v>
      </c>
      <c r="P51" s="413">
        <v>0</v>
      </c>
      <c r="Q51" s="413">
        <v>0</v>
      </c>
      <c r="R51" s="380">
        <v>0</v>
      </c>
      <c r="S51" s="312">
        <v>0</v>
      </c>
      <c r="T51" s="312">
        <v>0</v>
      </c>
      <c r="U51" s="312">
        <v>0</v>
      </c>
      <c r="V51" s="312">
        <v>0</v>
      </c>
      <c r="W51" s="312">
        <v>0</v>
      </c>
      <c r="X51" s="312">
        <v>0</v>
      </c>
      <c r="Y51" s="311">
        <v>0</v>
      </c>
      <c r="Z51" s="312">
        <v>0</v>
      </c>
      <c r="AA51" s="312">
        <v>0</v>
      </c>
      <c r="AB51" s="311">
        <v>0</v>
      </c>
      <c r="AC51" s="414">
        <v>0</v>
      </c>
      <c r="AD51" s="380">
        <v>0</v>
      </c>
      <c r="AE51" s="312">
        <v>0</v>
      </c>
      <c r="AF51" s="312">
        <v>0</v>
      </c>
      <c r="AG51" s="312">
        <v>0</v>
      </c>
      <c r="AH51" s="312">
        <v>0</v>
      </c>
      <c r="AI51" s="312">
        <v>0</v>
      </c>
      <c r="AJ51" s="312">
        <v>0</v>
      </c>
      <c r="AK51" s="312">
        <v>0</v>
      </c>
      <c r="AL51" s="312">
        <v>0</v>
      </c>
      <c r="AM51" s="312">
        <v>0</v>
      </c>
      <c r="AN51" s="312">
        <v>0</v>
      </c>
      <c r="AO51" s="312">
        <v>0</v>
      </c>
      <c r="AP51" s="312">
        <v>0</v>
      </c>
      <c r="AQ51" s="312">
        <v>0</v>
      </c>
      <c r="AR51" s="312">
        <v>0</v>
      </c>
      <c r="AS51" s="312">
        <v>0</v>
      </c>
      <c r="AT51" s="312">
        <v>0</v>
      </c>
      <c r="AU51" s="312">
        <v>0</v>
      </c>
      <c r="AV51" s="312">
        <v>0</v>
      </c>
      <c r="AW51" s="312">
        <v>0</v>
      </c>
      <c r="AX51" s="312">
        <v>0</v>
      </c>
      <c r="AY51" s="312">
        <v>0</v>
      </c>
      <c r="AZ51" s="312">
        <v>0</v>
      </c>
      <c r="BA51" s="312">
        <v>0</v>
      </c>
      <c r="BB51" s="312">
        <v>0</v>
      </c>
      <c r="BC51" s="380">
        <v>0</v>
      </c>
      <c r="BD51" s="312">
        <v>0</v>
      </c>
      <c r="BE51" s="312">
        <v>0</v>
      </c>
      <c r="BF51" s="312">
        <v>0</v>
      </c>
      <c r="BG51" s="312">
        <v>0</v>
      </c>
      <c r="BH51" s="312">
        <v>0</v>
      </c>
      <c r="BI51" s="312">
        <v>0</v>
      </c>
      <c r="BJ51" s="312">
        <v>0</v>
      </c>
      <c r="BK51" s="312">
        <v>0</v>
      </c>
      <c r="BL51" s="312">
        <v>0</v>
      </c>
      <c r="BM51" s="312">
        <v>0</v>
      </c>
      <c r="BN51" s="312">
        <v>0</v>
      </c>
      <c r="BO51" s="312">
        <v>0</v>
      </c>
      <c r="BP51" s="312">
        <v>0</v>
      </c>
      <c r="BQ51" s="312">
        <v>0</v>
      </c>
      <c r="BR51" s="312">
        <v>0</v>
      </c>
      <c r="BS51" s="312">
        <v>0</v>
      </c>
      <c r="BT51" s="312">
        <v>0</v>
      </c>
      <c r="BU51" s="312">
        <v>0</v>
      </c>
      <c r="BV51" s="312">
        <v>0</v>
      </c>
      <c r="BW51" s="312">
        <v>0</v>
      </c>
      <c r="BX51" s="380">
        <v>0</v>
      </c>
      <c r="BY51" s="380">
        <v>0</v>
      </c>
      <c r="BZ51" s="380">
        <v>0</v>
      </c>
      <c r="CA51" s="380">
        <v>0</v>
      </c>
      <c r="CB51" s="380">
        <v>0</v>
      </c>
      <c r="CC51" s="380">
        <v>0</v>
      </c>
      <c r="CD51" s="380">
        <v>0</v>
      </c>
      <c r="CE51" s="380">
        <v>0</v>
      </c>
      <c r="CF51" s="380">
        <v>0</v>
      </c>
      <c r="CG51" s="380">
        <v>0</v>
      </c>
      <c r="CH51" s="380">
        <v>0</v>
      </c>
      <c r="CI51" s="380">
        <v>0</v>
      </c>
      <c r="CJ51" s="380">
        <v>0</v>
      </c>
      <c r="CK51" s="380">
        <v>0</v>
      </c>
      <c r="CL51" s="380">
        <v>0</v>
      </c>
      <c r="CM51" s="380">
        <v>0</v>
      </c>
      <c r="CN51" s="380">
        <v>0</v>
      </c>
      <c r="CO51" s="380">
        <v>0</v>
      </c>
      <c r="CP51" s="380">
        <v>0</v>
      </c>
      <c r="CQ51" s="380">
        <v>0</v>
      </c>
      <c r="CR51" s="380">
        <v>0</v>
      </c>
      <c r="CS51" s="380">
        <v>0</v>
      </c>
      <c r="CT51" s="380">
        <v>0</v>
      </c>
      <c r="CU51" s="380">
        <v>0</v>
      </c>
      <c r="CV51" s="257">
        <f>SUBTOTAL(9,CV49:CV50)</f>
        <v>0</v>
      </c>
      <c r="CW51" s="257">
        <f t="shared" ref="CW51:DP51" si="12">SUBTOTAL(9,CW49:CW50)</f>
        <v>0</v>
      </c>
      <c r="CX51" s="257">
        <f t="shared" si="12"/>
        <v>0</v>
      </c>
      <c r="CY51" s="257">
        <f t="shared" si="12"/>
        <v>0</v>
      </c>
      <c r="CZ51" s="257">
        <f t="shared" si="12"/>
        <v>0</v>
      </c>
      <c r="DA51" s="257">
        <f t="shared" si="12"/>
        <v>0</v>
      </c>
      <c r="DB51" s="257">
        <f t="shared" si="12"/>
        <v>0</v>
      </c>
      <c r="DC51" s="257">
        <f t="shared" si="12"/>
        <v>0</v>
      </c>
      <c r="DD51" s="257">
        <f t="shared" si="12"/>
        <v>0</v>
      </c>
      <c r="DE51" s="257">
        <f t="shared" si="12"/>
        <v>0</v>
      </c>
      <c r="DF51" s="257">
        <f t="shared" si="12"/>
        <v>0</v>
      </c>
      <c r="DG51" s="257">
        <f t="shared" si="12"/>
        <v>0</v>
      </c>
      <c r="DH51" s="257">
        <f t="shared" si="12"/>
        <v>0</v>
      </c>
      <c r="DI51" s="257">
        <f t="shared" si="12"/>
        <v>0</v>
      </c>
      <c r="DJ51" s="257">
        <f t="shared" si="12"/>
        <v>0</v>
      </c>
      <c r="DK51" s="257">
        <f t="shared" si="12"/>
        <v>0</v>
      </c>
      <c r="DL51" s="257">
        <f t="shared" si="12"/>
        <v>0</v>
      </c>
      <c r="DM51" s="257">
        <f t="shared" si="12"/>
        <v>0</v>
      </c>
      <c r="DN51" s="257">
        <f t="shared" si="12"/>
        <v>0</v>
      </c>
      <c r="DO51" s="257">
        <f t="shared" si="12"/>
        <v>0</v>
      </c>
      <c r="DP51" s="257">
        <f t="shared" si="12"/>
        <v>0</v>
      </c>
    </row>
    <row r="52" spans="1:120" outlineLevel="2">
      <c r="A52" s="189" t="s">
        <v>202</v>
      </c>
      <c r="B52" s="604">
        <v>1900</v>
      </c>
      <c r="C52" s="294" t="s">
        <v>296</v>
      </c>
      <c r="D52" s="294" t="s">
        <v>312</v>
      </c>
      <c r="E52" s="293">
        <v>-13505.58</v>
      </c>
      <c r="F52" s="293">
        <v>-13150.17</v>
      </c>
      <c r="G52" s="410">
        <v>-13150.17</v>
      </c>
      <c r="H52" s="410">
        <v>-13150.17</v>
      </c>
      <c r="I52" s="410">
        <v>-13150.17</v>
      </c>
      <c r="J52" s="410">
        <v>-13150.17</v>
      </c>
      <c r="K52" s="410">
        <v>-13150.17</v>
      </c>
      <c r="L52" s="410">
        <v>-13150.17</v>
      </c>
      <c r="M52" s="410">
        <v>-13150.17</v>
      </c>
      <c r="N52" s="410">
        <v>-13150.17</v>
      </c>
      <c r="O52" s="410">
        <v>-13150.17</v>
      </c>
      <c r="P52" s="410">
        <v>-13150.17</v>
      </c>
      <c r="Q52" s="410">
        <v>-13150.17</v>
      </c>
      <c r="R52" s="293">
        <v>-13150.17</v>
      </c>
      <c r="S52" s="236">
        <v>-13150.17</v>
      </c>
      <c r="T52" s="236">
        <v>-13150.17</v>
      </c>
      <c r="U52" s="236">
        <v>-13150.17</v>
      </c>
      <c r="V52" s="236">
        <v>-13150.17</v>
      </c>
      <c r="W52" s="236">
        <v>-13150.17</v>
      </c>
      <c r="X52" s="236">
        <v>-13150.17</v>
      </c>
      <c r="Y52" s="101">
        <v>-13150.17</v>
      </c>
      <c r="Z52" s="236">
        <v>-13150.17</v>
      </c>
      <c r="AA52" s="236">
        <v>-13150.17</v>
      </c>
      <c r="AB52" s="101">
        <v>-13150.17</v>
      </c>
      <c r="AC52" s="411">
        <v>-13150.17</v>
      </c>
      <c r="AD52" s="293">
        <v>-13150.17</v>
      </c>
      <c r="AE52" s="236">
        <v>-13150.17</v>
      </c>
      <c r="AF52" s="236">
        <v>-13150.17</v>
      </c>
      <c r="AG52" s="236">
        <v>-13150.17</v>
      </c>
      <c r="AH52" s="236">
        <v>-13150.17</v>
      </c>
      <c r="AI52" s="236">
        <v>-13150.17</v>
      </c>
      <c r="AJ52" s="236">
        <v>-13150.17</v>
      </c>
      <c r="AK52" s="236">
        <v>-13150.17</v>
      </c>
      <c r="AL52" s="236">
        <v>-13150.17</v>
      </c>
      <c r="AM52" s="236">
        <v>-13150.17</v>
      </c>
      <c r="AN52" s="236">
        <v>-13150.17</v>
      </c>
      <c r="AO52" s="236">
        <v>-13150.17</v>
      </c>
      <c r="AP52" s="236">
        <v>0</v>
      </c>
      <c r="AQ52" s="236">
        <v>0</v>
      </c>
      <c r="AR52" s="236">
        <v>0</v>
      </c>
      <c r="AS52" s="236">
        <v>0</v>
      </c>
      <c r="AT52" s="236">
        <v>0</v>
      </c>
      <c r="AU52" s="236">
        <v>0</v>
      </c>
      <c r="AV52" s="236">
        <v>0</v>
      </c>
      <c r="AW52" s="236">
        <v>0</v>
      </c>
      <c r="AX52" s="236">
        <v>0</v>
      </c>
      <c r="AY52" s="236">
        <v>0</v>
      </c>
      <c r="AZ52" s="236">
        <v>0</v>
      </c>
      <c r="BA52" s="236">
        <v>0</v>
      </c>
      <c r="BB52" s="236">
        <v>0</v>
      </c>
      <c r="BC52" s="293">
        <v>0</v>
      </c>
      <c r="BD52" s="236">
        <v>0</v>
      </c>
      <c r="BE52" s="236">
        <v>0</v>
      </c>
      <c r="BF52" s="236">
        <v>0</v>
      </c>
      <c r="BG52" s="236">
        <v>0</v>
      </c>
      <c r="BH52" s="236">
        <v>0</v>
      </c>
      <c r="BI52" s="236">
        <v>0</v>
      </c>
      <c r="BJ52" s="236">
        <v>0</v>
      </c>
      <c r="BK52" s="236">
        <v>0</v>
      </c>
      <c r="BL52" s="236">
        <v>0</v>
      </c>
      <c r="BM52" s="236">
        <v>0</v>
      </c>
      <c r="BN52" s="236">
        <v>0</v>
      </c>
      <c r="BO52" s="236">
        <v>0</v>
      </c>
      <c r="BP52" s="236">
        <v>0</v>
      </c>
      <c r="BQ52" s="236">
        <v>0</v>
      </c>
      <c r="BR52" s="236">
        <v>0</v>
      </c>
      <c r="BS52" s="236">
        <v>0</v>
      </c>
      <c r="BT52" s="236">
        <v>0</v>
      </c>
      <c r="BU52" s="236">
        <v>0</v>
      </c>
      <c r="BV52" s="236">
        <v>0</v>
      </c>
      <c r="BW52" s="236">
        <v>0</v>
      </c>
      <c r="BX52" s="293">
        <v>0</v>
      </c>
      <c r="BY52" s="293">
        <v>0</v>
      </c>
      <c r="BZ52" s="293">
        <v>0</v>
      </c>
      <c r="CA52" s="236">
        <v>0</v>
      </c>
      <c r="CB52" s="236">
        <v>0</v>
      </c>
      <c r="CC52" s="236">
        <v>0</v>
      </c>
      <c r="CD52" s="236">
        <v>0</v>
      </c>
      <c r="CE52" s="236">
        <v>0</v>
      </c>
      <c r="CF52" s="236">
        <v>0</v>
      </c>
      <c r="CG52" s="236">
        <v>0</v>
      </c>
      <c r="CH52" s="236">
        <v>0</v>
      </c>
      <c r="CI52" s="236">
        <v>0</v>
      </c>
      <c r="CJ52" s="236">
        <v>0</v>
      </c>
      <c r="CK52" s="236">
        <v>0</v>
      </c>
      <c r="CL52" s="293">
        <v>0</v>
      </c>
      <c r="CM52" s="236">
        <v>0</v>
      </c>
      <c r="CN52" s="236">
        <v>0</v>
      </c>
      <c r="CO52" s="236">
        <v>0</v>
      </c>
      <c r="CP52" s="236">
        <v>0</v>
      </c>
      <c r="CQ52" s="236">
        <v>0</v>
      </c>
      <c r="CR52" s="236">
        <v>0</v>
      </c>
      <c r="CS52" s="236">
        <v>0</v>
      </c>
      <c r="CT52" s="236">
        <v>0</v>
      </c>
      <c r="CU52" s="236">
        <v>0</v>
      </c>
    </row>
    <row r="53" spans="1:120" outlineLevel="2">
      <c r="A53" s="189" t="s">
        <v>203</v>
      </c>
      <c r="B53" s="604">
        <v>2830</v>
      </c>
      <c r="C53" s="294" t="s">
        <v>296</v>
      </c>
      <c r="D53" s="294" t="s">
        <v>313</v>
      </c>
      <c r="E53" s="293">
        <v>0</v>
      </c>
      <c r="F53" s="293">
        <v>0</v>
      </c>
      <c r="G53" s="410">
        <v>0</v>
      </c>
      <c r="H53" s="410">
        <v>0</v>
      </c>
      <c r="I53" s="410">
        <v>0</v>
      </c>
      <c r="J53" s="410">
        <v>0</v>
      </c>
      <c r="K53" s="410">
        <v>0</v>
      </c>
      <c r="L53" s="410">
        <v>0</v>
      </c>
      <c r="M53" s="410">
        <v>0</v>
      </c>
      <c r="N53" s="410">
        <v>0</v>
      </c>
      <c r="O53" s="410">
        <v>0</v>
      </c>
      <c r="P53" s="410">
        <v>0</v>
      </c>
      <c r="Q53" s="410">
        <v>0</v>
      </c>
      <c r="R53" s="293">
        <v>0</v>
      </c>
      <c r="S53" s="236">
        <v>0</v>
      </c>
      <c r="T53" s="236">
        <v>0</v>
      </c>
      <c r="U53" s="236">
        <v>0</v>
      </c>
      <c r="V53" s="236">
        <v>0</v>
      </c>
      <c r="W53" s="236">
        <v>0</v>
      </c>
      <c r="X53" s="236">
        <v>0</v>
      </c>
      <c r="Y53" s="101">
        <v>0</v>
      </c>
      <c r="Z53" s="236">
        <v>0</v>
      </c>
      <c r="AA53" s="236">
        <v>0</v>
      </c>
      <c r="AB53" s="101">
        <v>0</v>
      </c>
      <c r="AC53" s="411">
        <v>0</v>
      </c>
      <c r="AD53" s="293">
        <v>0</v>
      </c>
      <c r="AE53" s="236">
        <v>0</v>
      </c>
      <c r="AF53" s="236">
        <v>0</v>
      </c>
      <c r="AG53" s="236">
        <v>0</v>
      </c>
      <c r="AH53" s="236">
        <v>0</v>
      </c>
      <c r="AI53" s="236">
        <v>0</v>
      </c>
      <c r="AJ53" s="236">
        <v>0</v>
      </c>
      <c r="AK53" s="236">
        <v>0</v>
      </c>
      <c r="AL53" s="236">
        <v>0</v>
      </c>
      <c r="AM53" s="236">
        <v>0</v>
      </c>
      <c r="AN53" s="236">
        <v>0</v>
      </c>
      <c r="AO53" s="236">
        <v>0</v>
      </c>
      <c r="AP53" s="236">
        <v>0</v>
      </c>
      <c r="AQ53" s="236">
        <v>0</v>
      </c>
      <c r="AR53" s="236">
        <v>0</v>
      </c>
      <c r="AS53" s="236">
        <v>0</v>
      </c>
      <c r="AT53" s="236">
        <v>0</v>
      </c>
      <c r="AU53" s="236">
        <v>0</v>
      </c>
      <c r="AV53" s="236">
        <v>0</v>
      </c>
      <c r="AW53" s="236">
        <v>0</v>
      </c>
      <c r="AX53" s="236">
        <v>0</v>
      </c>
      <c r="AY53" s="236">
        <v>0</v>
      </c>
      <c r="AZ53" s="236">
        <v>0</v>
      </c>
      <c r="BA53" s="236">
        <v>0</v>
      </c>
      <c r="BB53" s="236">
        <v>0</v>
      </c>
      <c r="BC53" s="293">
        <v>0</v>
      </c>
      <c r="BD53" s="236">
        <v>0</v>
      </c>
      <c r="BE53" s="236">
        <v>0</v>
      </c>
      <c r="BF53" s="236">
        <v>0</v>
      </c>
      <c r="BG53" s="236">
        <v>0</v>
      </c>
      <c r="BH53" s="236">
        <v>0</v>
      </c>
      <c r="BI53" s="236">
        <v>0</v>
      </c>
      <c r="BJ53" s="236">
        <v>0</v>
      </c>
      <c r="BK53" s="236">
        <v>0</v>
      </c>
      <c r="BL53" s="236">
        <v>0</v>
      </c>
      <c r="BM53" s="236">
        <v>0</v>
      </c>
      <c r="BN53" s="236">
        <v>0</v>
      </c>
      <c r="BO53" s="236">
        <v>0</v>
      </c>
      <c r="BP53" s="236">
        <v>0</v>
      </c>
      <c r="BQ53" s="236">
        <v>0</v>
      </c>
      <c r="BR53" s="236">
        <v>0</v>
      </c>
      <c r="BS53" s="236">
        <v>0</v>
      </c>
      <c r="BT53" s="236">
        <v>0</v>
      </c>
      <c r="BU53" s="236">
        <v>0</v>
      </c>
      <c r="BV53" s="236">
        <v>0</v>
      </c>
      <c r="BW53" s="236">
        <v>0</v>
      </c>
      <c r="BX53" s="293">
        <v>0</v>
      </c>
      <c r="BY53" s="293">
        <v>0</v>
      </c>
      <c r="BZ53" s="293">
        <v>0</v>
      </c>
      <c r="CA53" s="236">
        <v>0</v>
      </c>
      <c r="CB53" s="236">
        <v>0</v>
      </c>
      <c r="CC53" s="236">
        <v>0</v>
      </c>
      <c r="CD53" s="236">
        <v>0</v>
      </c>
      <c r="CE53" s="236">
        <v>0</v>
      </c>
      <c r="CF53" s="236">
        <v>0</v>
      </c>
      <c r="CG53" s="236">
        <v>0</v>
      </c>
      <c r="CH53" s="236">
        <v>0</v>
      </c>
      <c r="CI53" s="236">
        <v>0</v>
      </c>
      <c r="CJ53" s="236">
        <v>0</v>
      </c>
      <c r="CK53" s="236">
        <v>0</v>
      </c>
      <c r="CL53" s="293">
        <v>0</v>
      </c>
      <c r="CM53" s="236">
        <v>0</v>
      </c>
      <c r="CN53" s="236">
        <v>0</v>
      </c>
      <c r="CO53" s="236">
        <v>0</v>
      </c>
      <c r="CP53" s="236">
        <v>0</v>
      </c>
      <c r="CQ53" s="236">
        <v>0</v>
      </c>
      <c r="CR53" s="236">
        <v>0</v>
      </c>
      <c r="CS53" s="236">
        <v>0</v>
      </c>
      <c r="CT53" s="236">
        <v>0</v>
      </c>
      <c r="CU53" s="236">
        <v>0</v>
      </c>
    </row>
    <row r="54" spans="1:120" outlineLevel="2">
      <c r="A54" s="189" t="s">
        <v>204</v>
      </c>
      <c r="B54" s="604">
        <v>2830</v>
      </c>
      <c r="C54" s="294" t="s">
        <v>296</v>
      </c>
      <c r="D54" s="294" t="s">
        <v>314</v>
      </c>
      <c r="E54" s="293">
        <v>-89530.66</v>
      </c>
      <c r="F54" s="293">
        <v>-87174.59</v>
      </c>
      <c r="G54" s="410">
        <v>-87174.59</v>
      </c>
      <c r="H54" s="410">
        <v>-87174.59</v>
      </c>
      <c r="I54" s="410">
        <v>-87174.59</v>
      </c>
      <c r="J54" s="410">
        <v>-87174.59</v>
      </c>
      <c r="K54" s="410">
        <v>-87174.59</v>
      </c>
      <c r="L54" s="410">
        <v>-87174.59</v>
      </c>
      <c r="M54" s="410">
        <v>-87174.59</v>
      </c>
      <c r="N54" s="410">
        <v>-87174.59</v>
      </c>
      <c r="O54" s="410">
        <v>-87174.59</v>
      </c>
      <c r="P54" s="410">
        <v>-87174.59</v>
      </c>
      <c r="Q54" s="410">
        <v>-87174.59</v>
      </c>
      <c r="R54" s="293">
        <v>-87174.59</v>
      </c>
      <c r="S54" s="236">
        <v>-87174.59</v>
      </c>
      <c r="T54" s="236">
        <v>-87174.59</v>
      </c>
      <c r="U54" s="236">
        <v>-87174.59</v>
      </c>
      <c r="V54" s="236">
        <v>-87174.59</v>
      </c>
      <c r="W54" s="236">
        <v>-87174.59</v>
      </c>
      <c r="X54" s="236">
        <v>-87174.59</v>
      </c>
      <c r="Y54" s="101">
        <v>-87174.59</v>
      </c>
      <c r="Z54" s="236">
        <v>-87174.59</v>
      </c>
      <c r="AA54" s="236">
        <v>116293.27549999996</v>
      </c>
      <c r="AB54" s="101">
        <v>116293.27549999996</v>
      </c>
      <c r="AC54" s="411">
        <v>116293.27549999996</v>
      </c>
      <c r="AD54" s="415">
        <v>-87174.59</v>
      </c>
      <c r="AE54" s="236">
        <v>-87174.59</v>
      </c>
      <c r="AF54" s="236">
        <v>-87174.59</v>
      </c>
      <c r="AG54" s="236">
        <v>-87174.59</v>
      </c>
      <c r="AH54" s="236">
        <v>-87174.59</v>
      </c>
      <c r="AI54" s="236">
        <v>-87174.59</v>
      </c>
      <c r="AJ54" s="236">
        <v>-87174.59</v>
      </c>
      <c r="AK54" s="236">
        <v>-87174.59</v>
      </c>
      <c r="AL54" s="236">
        <v>-87174.59</v>
      </c>
      <c r="AM54" s="236">
        <v>-87174.59</v>
      </c>
      <c r="AN54" s="236">
        <v>-87174.59</v>
      </c>
      <c r="AO54" s="236">
        <v>-87174.59</v>
      </c>
      <c r="AP54" s="236">
        <v>0</v>
      </c>
      <c r="AQ54" s="236">
        <v>0</v>
      </c>
      <c r="AR54" s="236">
        <v>0</v>
      </c>
      <c r="AS54" s="236">
        <v>0</v>
      </c>
      <c r="AT54" s="236">
        <v>0</v>
      </c>
      <c r="AU54" s="236">
        <v>0</v>
      </c>
      <c r="AV54" s="236">
        <v>0</v>
      </c>
      <c r="AW54" s="236">
        <v>0</v>
      </c>
      <c r="AX54" s="236">
        <v>0</v>
      </c>
      <c r="AY54" s="236">
        <v>0</v>
      </c>
      <c r="AZ54" s="236">
        <v>0</v>
      </c>
      <c r="BA54" s="236">
        <v>0</v>
      </c>
      <c r="BB54" s="236">
        <v>0</v>
      </c>
      <c r="BC54" s="293">
        <v>0</v>
      </c>
      <c r="BD54" s="236">
        <v>0</v>
      </c>
      <c r="BE54" s="236">
        <v>0</v>
      </c>
      <c r="BF54" s="236">
        <v>0</v>
      </c>
      <c r="BG54" s="236">
        <v>0</v>
      </c>
      <c r="BH54" s="236">
        <v>0</v>
      </c>
      <c r="BI54" s="236">
        <v>0</v>
      </c>
      <c r="BJ54" s="236">
        <v>0</v>
      </c>
      <c r="BK54" s="236">
        <v>0</v>
      </c>
      <c r="BL54" s="236">
        <v>0</v>
      </c>
      <c r="BM54" s="236">
        <v>0</v>
      </c>
      <c r="BN54" s="236">
        <v>0</v>
      </c>
      <c r="BO54" s="236">
        <v>0</v>
      </c>
      <c r="BP54" s="236">
        <v>0</v>
      </c>
      <c r="BQ54" s="236">
        <v>-669.31875000000002</v>
      </c>
      <c r="BR54" s="236">
        <v>-669.31875000000002</v>
      </c>
      <c r="BS54" s="236">
        <v>-669.31875000000002</v>
      </c>
      <c r="BT54" s="236">
        <v>-2164</v>
      </c>
      <c r="BU54" s="236">
        <v>-2164</v>
      </c>
      <c r="BV54" s="236">
        <v>-2164</v>
      </c>
      <c r="BW54" s="236">
        <v>-2317</v>
      </c>
      <c r="BX54" s="293">
        <v>-2317</v>
      </c>
      <c r="BY54" s="293">
        <v>-2317</v>
      </c>
      <c r="BZ54" s="293">
        <v>0</v>
      </c>
      <c r="CA54" s="236">
        <v>0</v>
      </c>
      <c r="CB54" s="236">
        <v>0</v>
      </c>
      <c r="CC54" s="236">
        <v>0</v>
      </c>
      <c r="CD54" s="236">
        <v>0</v>
      </c>
      <c r="CE54" s="236">
        <v>0</v>
      </c>
      <c r="CF54" s="236">
        <v>0</v>
      </c>
      <c r="CG54" s="236">
        <v>0</v>
      </c>
      <c r="CH54" s="236">
        <v>0</v>
      </c>
      <c r="CI54" s="236">
        <v>-394.65625</v>
      </c>
      <c r="CJ54" s="236">
        <v>-394.65625</v>
      </c>
      <c r="CK54" s="236">
        <v>-394.65625</v>
      </c>
      <c r="CL54" s="293">
        <v>0</v>
      </c>
      <c r="CM54" s="236">
        <v>0</v>
      </c>
      <c r="CN54" s="236">
        <v>0</v>
      </c>
      <c r="CO54" s="236">
        <v>0</v>
      </c>
      <c r="CP54" s="236">
        <v>0</v>
      </c>
      <c r="CQ54" s="236">
        <v>0</v>
      </c>
      <c r="CR54" s="236">
        <v>0</v>
      </c>
      <c r="CS54" s="236">
        <v>0</v>
      </c>
      <c r="CT54" s="236">
        <v>0</v>
      </c>
      <c r="CU54" s="236">
        <v>0</v>
      </c>
    </row>
    <row r="55" spans="1:120" outlineLevel="2">
      <c r="A55" s="189" t="s">
        <v>205</v>
      </c>
      <c r="B55" s="604">
        <v>2830</v>
      </c>
      <c r="C55" s="294" t="s">
        <v>296</v>
      </c>
      <c r="D55" s="294" t="s">
        <v>315</v>
      </c>
      <c r="E55" s="293">
        <v>0</v>
      </c>
      <c r="F55" s="293">
        <v>0</v>
      </c>
      <c r="G55" s="410">
        <v>0</v>
      </c>
      <c r="H55" s="410">
        <v>0</v>
      </c>
      <c r="I55" s="410">
        <v>0</v>
      </c>
      <c r="J55" s="410">
        <v>0</v>
      </c>
      <c r="K55" s="410">
        <v>0</v>
      </c>
      <c r="L55" s="410">
        <v>0</v>
      </c>
      <c r="M55" s="410">
        <v>0</v>
      </c>
      <c r="N55" s="410">
        <v>0</v>
      </c>
      <c r="O55" s="410">
        <v>0</v>
      </c>
      <c r="P55" s="410">
        <v>0</v>
      </c>
      <c r="Q55" s="410">
        <v>0</v>
      </c>
      <c r="R55" s="293">
        <v>0</v>
      </c>
      <c r="S55" s="236">
        <v>0</v>
      </c>
      <c r="T55" s="236">
        <v>0</v>
      </c>
      <c r="U55" s="236">
        <v>0</v>
      </c>
      <c r="V55" s="236">
        <v>0</v>
      </c>
      <c r="W55" s="236">
        <v>0</v>
      </c>
      <c r="X55" s="236">
        <v>0</v>
      </c>
      <c r="Y55" s="101">
        <v>0</v>
      </c>
      <c r="Z55" s="236">
        <v>0</v>
      </c>
      <c r="AA55" s="236">
        <v>0</v>
      </c>
      <c r="AB55" s="101">
        <v>0</v>
      </c>
      <c r="AC55" s="411">
        <v>0</v>
      </c>
      <c r="AD55" s="293">
        <v>0</v>
      </c>
      <c r="AE55" s="236">
        <v>0</v>
      </c>
      <c r="AF55" s="236">
        <v>0</v>
      </c>
      <c r="AG55" s="236">
        <v>0</v>
      </c>
      <c r="AH55" s="236">
        <v>0</v>
      </c>
      <c r="AI55" s="236">
        <v>0</v>
      </c>
      <c r="AJ55" s="236">
        <v>0</v>
      </c>
      <c r="AK55" s="236">
        <v>0</v>
      </c>
      <c r="AL55" s="236">
        <v>0</v>
      </c>
      <c r="AM55" s="236">
        <v>0</v>
      </c>
      <c r="AN55" s="236">
        <v>0</v>
      </c>
      <c r="AO55" s="236">
        <v>0</v>
      </c>
      <c r="AP55" s="236">
        <v>0</v>
      </c>
      <c r="AQ55" s="236">
        <v>0</v>
      </c>
      <c r="AR55" s="236">
        <v>0</v>
      </c>
      <c r="AS55" s="236">
        <v>0</v>
      </c>
      <c r="AT55" s="236">
        <v>0</v>
      </c>
      <c r="AU55" s="236">
        <v>0</v>
      </c>
      <c r="AV55" s="236">
        <v>0</v>
      </c>
      <c r="AW55" s="236">
        <v>0</v>
      </c>
      <c r="AX55" s="236">
        <v>0</v>
      </c>
      <c r="AY55" s="236">
        <v>0</v>
      </c>
      <c r="AZ55" s="236">
        <v>0</v>
      </c>
      <c r="BA55" s="236">
        <v>0</v>
      </c>
      <c r="BB55" s="236">
        <v>0</v>
      </c>
      <c r="BC55" s="293">
        <v>0</v>
      </c>
      <c r="BD55" s="236">
        <v>0</v>
      </c>
      <c r="BE55" s="236">
        <v>0</v>
      </c>
      <c r="BF55" s="236">
        <v>0</v>
      </c>
      <c r="BG55" s="236">
        <v>0</v>
      </c>
      <c r="BH55" s="236">
        <v>0</v>
      </c>
      <c r="BI55" s="236">
        <v>0</v>
      </c>
      <c r="BJ55" s="236">
        <v>0</v>
      </c>
      <c r="BK55" s="236">
        <v>0</v>
      </c>
      <c r="BL55" s="236">
        <v>0</v>
      </c>
      <c r="BM55" s="236">
        <v>0</v>
      </c>
      <c r="BN55" s="236">
        <v>0</v>
      </c>
      <c r="BO55" s="236">
        <v>0</v>
      </c>
      <c r="BP55" s="236">
        <v>0</v>
      </c>
      <c r="BQ55" s="236">
        <v>0</v>
      </c>
      <c r="BR55" s="236">
        <v>0</v>
      </c>
      <c r="BS55" s="236">
        <v>0</v>
      </c>
      <c r="BT55" s="236">
        <v>0</v>
      </c>
      <c r="BU55" s="236">
        <v>0</v>
      </c>
      <c r="BV55" s="236">
        <v>0</v>
      </c>
      <c r="BW55" s="236">
        <v>0</v>
      </c>
      <c r="BX55" s="293">
        <v>0</v>
      </c>
      <c r="BY55" s="293">
        <v>0</v>
      </c>
      <c r="BZ55" s="293">
        <v>0</v>
      </c>
      <c r="CA55" s="236">
        <v>0</v>
      </c>
      <c r="CB55" s="236">
        <v>0</v>
      </c>
      <c r="CC55" s="236">
        <v>0</v>
      </c>
      <c r="CD55" s="236">
        <v>0</v>
      </c>
      <c r="CE55" s="236">
        <v>0</v>
      </c>
      <c r="CF55" s="236">
        <v>0</v>
      </c>
      <c r="CG55" s="236">
        <v>0</v>
      </c>
      <c r="CH55" s="236">
        <v>0</v>
      </c>
      <c r="CI55" s="236">
        <v>0</v>
      </c>
      <c r="CJ55" s="236">
        <v>0</v>
      </c>
      <c r="CK55" s="236">
        <v>0</v>
      </c>
      <c r="CL55" s="293">
        <v>0</v>
      </c>
      <c r="CM55" s="236">
        <v>0</v>
      </c>
      <c r="CN55" s="236">
        <v>0</v>
      </c>
      <c r="CO55" s="236">
        <v>0</v>
      </c>
      <c r="CP55" s="236">
        <v>0</v>
      </c>
      <c r="CQ55" s="236">
        <v>0</v>
      </c>
      <c r="CR55" s="236">
        <v>0</v>
      </c>
      <c r="CS55" s="236">
        <v>0</v>
      </c>
      <c r="CT55" s="236">
        <v>0</v>
      </c>
      <c r="CU55" s="236">
        <v>0</v>
      </c>
    </row>
    <row r="56" spans="1:120" outlineLevel="2">
      <c r="A56" s="189" t="s">
        <v>206</v>
      </c>
      <c r="B56" s="604">
        <v>1900</v>
      </c>
      <c r="C56" s="294" t="s">
        <v>296</v>
      </c>
      <c r="D56" s="294" t="s">
        <v>316</v>
      </c>
      <c r="E56" s="293">
        <v>0</v>
      </c>
      <c r="F56" s="293">
        <v>0</v>
      </c>
      <c r="G56" s="410">
        <v>0</v>
      </c>
      <c r="H56" s="410">
        <v>0</v>
      </c>
      <c r="I56" s="410">
        <v>0</v>
      </c>
      <c r="J56" s="410">
        <v>0</v>
      </c>
      <c r="K56" s="410">
        <v>0</v>
      </c>
      <c r="L56" s="410">
        <v>0</v>
      </c>
      <c r="M56" s="410">
        <v>0</v>
      </c>
      <c r="N56" s="410">
        <v>0</v>
      </c>
      <c r="O56" s="410">
        <v>0</v>
      </c>
      <c r="P56" s="410">
        <v>0</v>
      </c>
      <c r="Q56" s="410">
        <v>0</v>
      </c>
      <c r="R56" s="293">
        <v>0</v>
      </c>
      <c r="S56" s="236">
        <v>0</v>
      </c>
      <c r="T56" s="236">
        <v>0</v>
      </c>
      <c r="U56" s="236">
        <v>0</v>
      </c>
      <c r="V56" s="236">
        <v>0</v>
      </c>
      <c r="W56" s="236">
        <v>0</v>
      </c>
      <c r="X56" s="236">
        <v>0</v>
      </c>
      <c r="Y56" s="101">
        <v>0</v>
      </c>
      <c r="Z56" s="236">
        <v>0</v>
      </c>
      <c r="AA56" s="236">
        <v>0</v>
      </c>
      <c r="AB56" s="101">
        <v>0</v>
      </c>
      <c r="AC56" s="411">
        <v>0</v>
      </c>
      <c r="AD56" s="293">
        <v>0</v>
      </c>
      <c r="AE56" s="236">
        <v>0</v>
      </c>
      <c r="AF56" s="236">
        <v>0</v>
      </c>
      <c r="AG56" s="236">
        <v>0</v>
      </c>
      <c r="AH56" s="236">
        <v>0</v>
      </c>
      <c r="AI56" s="236">
        <v>0</v>
      </c>
      <c r="AJ56" s="236">
        <v>0</v>
      </c>
      <c r="AK56" s="236">
        <v>0</v>
      </c>
      <c r="AL56" s="236">
        <v>0</v>
      </c>
      <c r="AM56" s="236">
        <v>0</v>
      </c>
      <c r="AN56" s="236">
        <v>0</v>
      </c>
      <c r="AO56" s="236">
        <v>0</v>
      </c>
      <c r="AP56" s="236">
        <v>0</v>
      </c>
      <c r="AQ56" s="236">
        <v>0</v>
      </c>
      <c r="AR56" s="236">
        <v>0</v>
      </c>
      <c r="AS56" s="236">
        <v>0</v>
      </c>
      <c r="AT56" s="236">
        <v>0</v>
      </c>
      <c r="AU56" s="236">
        <v>0</v>
      </c>
      <c r="AV56" s="236">
        <v>0</v>
      </c>
      <c r="AW56" s="236">
        <v>0</v>
      </c>
      <c r="AX56" s="236">
        <v>0</v>
      </c>
      <c r="AY56" s="236">
        <v>0</v>
      </c>
      <c r="AZ56" s="236">
        <v>0</v>
      </c>
      <c r="BA56" s="236">
        <v>0</v>
      </c>
      <c r="BB56" s="236">
        <v>0</v>
      </c>
      <c r="BC56" s="293">
        <v>0</v>
      </c>
      <c r="BD56" s="236">
        <v>0</v>
      </c>
      <c r="BE56" s="236">
        <v>0</v>
      </c>
      <c r="BF56" s="236">
        <v>0</v>
      </c>
      <c r="BG56" s="236">
        <v>0</v>
      </c>
      <c r="BH56" s="236">
        <v>0</v>
      </c>
      <c r="BI56" s="236">
        <v>0</v>
      </c>
      <c r="BJ56" s="236">
        <v>0</v>
      </c>
      <c r="BK56" s="236">
        <v>0</v>
      </c>
      <c r="BL56" s="236">
        <v>0</v>
      </c>
      <c r="BM56" s="236">
        <v>0</v>
      </c>
      <c r="BN56" s="236">
        <v>0</v>
      </c>
      <c r="BO56" s="236">
        <v>0</v>
      </c>
      <c r="BP56" s="236">
        <v>0</v>
      </c>
      <c r="BQ56" s="236">
        <v>0</v>
      </c>
      <c r="BR56" s="236">
        <v>0</v>
      </c>
      <c r="BS56" s="236">
        <v>0</v>
      </c>
      <c r="BT56" s="236">
        <v>0</v>
      </c>
      <c r="BU56" s="236">
        <v>0</v>
      </c>
      <c r="BV56" s="236">
        <v>0</v>
      </c>
      <c r="BW56" s="236">
        <v>0</v>
      </c>
      <c r="BX56" s="293">
        <v>0</v>
      </c>
      <c r="BY56" s="293">
        <v>0</v>
      </c>
      <c r="BZ56" s="293">
        <v>0</v>
      </c>
      <c r="CA56" s="236">
        <v>0</v>
      </c>
      <c r="CB56" s="236">
        <v>0</v>
      </c>
      <c r="CC56" s="236">
        <v>0</v>
      </c>
      <c r="CD56" s="236">
        <v>0</v>
      </c>
      <c r="CE56" s="236">
        <v>0</v>
      </c>
      <c r="CF56" s="236">
        <v>0</v>
      </c>
      <c r="CG56" s="236">
        <v>0</v>
      </c>
      <c r="CH56" s="236">
        <v>0</v>
      </c>
      <c r="CI56" s="236">
        <v>0</v>
      </c>
      <c r="CJ56" s="236">
        <v>0</v>
      </c>
      <c r="CK56" s="236">
        <v>0</v>
      </c>
      <c r="CL56" s="293">
        <v>0</v>
      </c>
      <c r="CM56" s="236">
        <v>0</v>
      </c>
      <c r="CN56" s="236">
        <v>0</v>
      </c>
      <c r="CO56" s="236">
        <v>0</v>
      </c>
      <c r="CP56" s="236">
        <v>0</v>
      </c>
      <c r="CQ56" s="236">
        <v>0</v>
      </c>
      <c r="CR56" s="236">
        <v>0</v>
      </c>
      <c r="CS56" s="236">
        <v>0</v>
      </c>
      <c r="CT56" s="236">
        <v>0</v>
      </c>
      <c r="CU56" s="236">
        <v>0</v>
      </c>
    </row>
    <row r="57" spans="1:120" outlineLevel="2">
      <c r="A57" s="189" t="s">
        <v>207</v>
      </c>
      <c r="B57" s="604">
        <v>1900</v>
      </c>
      <c r="C57" s="294" t="s">
        <v>296</v>
      </c>
      <c r="D57" s="294" t="s">
        <v>317</v>
      </c>
      <c r="E57" s="293">
        <v>17506.599999999999</v>
      </c>
      <c r="F57" s="293">
        <v>18501.849999999999</v>
      </c>
      <c r="G57" s="410">
        <v>18501.849999999999</v>
      </c>
      <c r="H57" s="410">
        <v>18501.849999999999</v>
      </c>
      <c r="I57" s="410">
        <v>18501.849999999999</v>
      </c>
      <c r="J57" s="410">
        <v>18501.849999999999</v>
      </c>
      <c r="K57" s="410">
        <v>18501.849999999999</v>
      </c>
      <c r="L57" s="410">
        <v>18501.849999999999</v>
      </c>
      <c r="M57" s="410">
        <v>18501.849999999999</v>
      </c>
      <c r="N57" s="410">
        <v>18501.849999999999</v>
      </c>
      <c r="O57" s="410">
        <v>18501.849999999999</v>
      </c>
      <c r="P57" s="410">
        <v>18501.849999999999</v>
      </c>
      <c r="Q57" s="410">
        <v>18501.849999999999</v>
      </c>
      <c r="R57" s="293">
        <v>19957.8</v>
      </c>
      <c r="S57" s="236">
        <v>19957.8</v>
      </c>
      <c r="T57" s="236">
        <v>19957.8</v>
      </c>
      <c r="U57" s="236">
        <v>19957.8</v>
      </c>
      <c r="V57" s="236">
        <v>19957.8</v>
      </c>
      <c r="W57" s="236">
        <v>19957.8</v>
      </c>
      <c r="X57" s="236">
        <v>19957.8</v>
      </c>
      <c r="Y57" s="101">
        <v>19957.8</v>
      </c>
      <c r="Z57" s="236">
        <v>19957.8</v>
      </c>
      <c r="AA57" s="236">
        <v>19957.8</v>
      </c>
      <c r="AB57" s="101">
        <v>19957.8</v>
      </c>
      <c r="AC57" s="411">
        <v>19957.8</v>
      </c>
      <c r="AD57" s="293">
        <v>21413.75</v>
      </c>
      <c r="AE57" s="236">
        <v>21413.75</v>
      </c>
      <c r="AF57" s="236">
        <v>21413.75</v>
      </c>
      <c r="AG57" s="236">
        <v>21413.75</v>
      </c>
      <c r="AH57" s="236">
        <v>21413.75</v>
      </c>
      <c r="AI57" s="236">
        <v>21413.75</v>
      </c>
      <c r="AJ57" s="236">
        <v>21413.75</v>
      </c>
      <c r="AK57" s="236">
        <v>21413.75</v>
      </c>
      <c r="AL57" s="236">
        <v>21413.75</v>
      </c>
      <c r="AM57" s="236">
        <v>21413.75</v>
      </c>
      <c r="AN57" s="236">
        <v>21413.75</v>
      </c>
      <c r="AO57" s="236">
        <v>21413.75</v>
      </c>
      <c r="AP57" s="236">
        <v>22560.649999999998</v>
      </c>
      <c r="AQ57" s="236">
        <v>22560.649999999998</v>
      </c>
      <c r="AR57" s="236">
        <v>22560.649999999998</v>
      </c>
      <c r="AS57" s="236">
        <v>22560.649999999998</v>
      </c>
      <c r="AT57" s="236">
        <v>22560.649999999998</v>
      </c>
      <c r="AU57" s="236">
        <v>22560.649999999998</v>
      </c>
      <c r="AV57" s="236">
        <v>22560.649999999998</v>
      </c>
      <c r="AW57" s="236">
        <v>22560.649999999998</v>
      </c>
      <c r="AX57" s="236">
        <v>22560.649999999998</v>
      </c>
      <c r="AY57" s="236">
        <v>22560.649999999998</v>
      </c>
      <c r="AZ57" s="236">
        <v>22560.649999999998</v>
      </c>
      <c r="BA57" s="236">
        <v>22560.649999999998</v>
      </c>
      <c r="BB57" s="236">
        <v>23996.924999999999</v>
      </c>
      <c r="BC57" s="293">
        <v>23996.924999999999</v>
      </c>
      <c r="BD57" s="236">
        <v>23996.924999999999</v>
      </c>
      <c r="BE57" s="236">
        <v>23996.924999999999</v>
      </c>
      <c r="BF57" s="236">
        <v>23996.924999999999</v>
      </c>
      <c r="BG57" s="236">
        <v>23996.924999999999</v>
      </c>
      <c r="BH57" s="236">
        <v>23996.924999999999</v>
      </c>
      <c r="BI57" s="236">
        <v>23996.924999999999</v>
      </c>
      <c r="BJ57" s="236">
        <v>23996.924999999999</v>
      </c>
      <c r="BK57" s="236">
        <v>23996.924999999999</v>
      </c>
      <c r="BL57" s="236">
        <v>23996.924999999999</v>
      </c>
      <c r="BM57" s="236">
        <v>23996.924999999999</v>
      </c>
      <c r="BN57" s="236">
        <v>25433.200000000001</v>
      </c>
      <c r="BO57" s="236">
        <v>25433.200000000001</v>
      </c>
      <c r="BP57" s="236">
        <v>25433.200000000001</v>
      </c>
      <c r="BQ57" s="236">
        <v>25433.200000000001</v>
      </c>
      <c r="BR57" s="236">
        <v>25433.200000000001</v>
      </c>
      <c r="BS57" s="236">
        <v>25433.200000000001</v>
      </c>
      <c r="BT57" s="236">
        <v>25433.200000000001</v>
      </c>
      <c r="BU57" s="236">
        <v>25433.200000000001</v>
      </c>
      <c r="BV57" s="236">
        <v>25433.200000000001</v>
      </c>
      <c r="BW57" s="236">
        <v>25433.200000000001</v>
      </c>
      <c r="BX57" s="293">
        <v>25433.200000000001</v>
      </c>
      <c r="BY57" s="293">
        <v>25433.200000000001</v>
      </c>
      <c r="BZ57" s="293">
        <v>26869.474999999999</v>
      </c>
      <c r="CA57" s="236">
        <v>26869.474999999999</v>
      </c>
      <c r="CB57" s="236">
        <v>26869.474999999999</v>
      </c>
      <c r="CC57" s="236">
        <v>26869.474999999999</v>
      </c>
      <c r="CD57" s="236">
        <v>26869.474999999999</v>
      </c>
      <c r="CE57" s="236">
        <v>26869.474999999999</v>
      </c>
      <c r="CF57" s="236">
        <v>26869.474999999999</v>
      </c>
      <c r="CG57" s="236">
        <v>26869.474999999999</v>
      </c>
      <c r="CH57" s="236">
        <v>26869.474999999999</v>
      </c>
      <c r="CI57" s="236">
        <v>26869.474999999999</v>
      </c>
      <c r="CJ57" s="236">
        <v>26869.474999999999</v>
      </c>
      <c r="CK57" s="236">
        <v>26869.474999999999</v>
      </c>
      <c r="CL57" s="293">
        <v>28302</v>
      </c>
      <c r="CM57" s="236">
        <v>28302</v>
      </c>
      <c r="CN57" s="236">
        <v>28302</v>
      </c>
      <c r="CO57" s="236">
        <v>28302</v>
      </c>
      <c r="CP57" s="236">
        <v>28302</v>
      </c>
      <c r="CQ57" s="236">
        <v>28302</v>
      </c>
      <c r="CR57" s="236">
        <v>28302</v>
      </c>
      <c r="CS57" s="236">
        <v>28302</v>
      </c>
      <c r="CT57" s="236">
        <v>28302</v>
      </c>
      <c r="CU57" s="236">
        <v>28302</v>
      </c>
      <c r="CV57" s="236">
        <f>CU57</f>
        <v>28302</v>
      </c>
      <c r="CW57" s="236">
        <f t="shared" ref="CW57:DP57" si="13">CV57</f>
        <v>28302</v>
      </c>
      <c r="CX57" s="236">
        <f t="shared" si="13"/>
        <v>28302</v>
      </c>
      <c r="CY57" s="236">
        <f t="shared" si="13"/>
        <v>28302</v>
      </c>
      <c r="CZ57" s="236">
        <f t="shared" si="13"/>
        <v>28302</v>
      </c>
      <c r="DA57" s="236">
        <f t="shared" si="13"/>
        <v>28302</v>
      </c>
      <c r="DB57" s="236">
        <f t="shared" si="13"/>
        <v>28302</v>
      </c>
      <c r="DC57" s="236">
        <f t="shared" si="13"/>
        <v>28302</v>
      </c>
      <c r="DD57" s="236">
        <f t="shared" si="13"/>
        <v>28302</v>
      </c>
      <c r="DE57" s="236">
        <f t="shared" si="13"/>
        <v>28302</v>
      </c>
      <c r="DF57" s="236">
        <f t="shared" si="13"/>
        <v>28302</v>
      </c>
      <c r="DG57" s="236">
        <f t="shared" si="13"/>
        <v>28302</v>
      </c>
      <c r="DH57" s="236">
        <f t="shared" si="13"/>
        <v>28302</v>
      </c>
      <c r="DI57" s="236">
        <f t="shared" si="13"/>
        <v>28302</v>
      </c>
      <c r="DJ57" s="236">
        <f t="shared" si="13"/>
        <v>28302</v>
      </c>
      <c r="DK57" s="236">
        <f t="shared" si="13"/>
        <v>28302</v>
      </c>
      <c r="DL57" s="236">
        <f t="shared" si="13"/>
        <v>28302</v>
      </c>
      <c r="DM57" s="236">
        <f t="shared" si="13"/>
        <v>28302</v>
      </c>
      <c r="DN57" s="236">
        <f t="shared" si="13"/>
        <v>28302</v>
      </c>
      <c r="DO57" s="236">
        <f t="shared" si="13"/>
        <v>28302</v>
      </c>
      <c r="DP57" s="236">
        <f t="shared" si="13"/>
        <v>28302</v>
      </c>
    </row>
    <row r="58" spans="1:120" outlineLevel="2">
      <c r="A58" s="189" t="s">
        <v>208</v>
      </c>
      <c r="B58" s="604">
        <v>2830</v>
      </c>
      <c r="C58" s="294" t="s">
        <v>296</v>
      </c>
      <c r="D58" s="294" t="s">
        <v>318</v>
      </c>
      <c r="E58" s="293">
        <v>-37822.54</v>
      </c>
      <c r="F58" s="293">
        <v>-36827.21</v>
      </c>
      <c r="G58" s="410">
        <v>-36827.21</v>
      </c>
      <c r="H58" s="410">
        <v>-36827.21</v>
      </c>
      <c r="I58" s="410">
        <v>-36827.21</v>
      </c>
      <c r="J58" s="410">
        <v>-36827.21</v>
      </c>
      <c r="K58" s="410">
        <v>-36827.21</v>
      </c>
      <c r="L58" s="410">
        <v>-36827.21</v>
      </c>
      <c r="M58" s="410">
        <v>-36827.21</v>
      </c>
      <c r="N58" s="410">
        <v>-36827.21</v>
      </c>
      <c r="O58" s="410">
        <v>-36827.21</v>
      </c>
      <c r="P58" s="410">
        <v>-36827.21</v>
      </c>
      <c r="Q58" s="410">
        <v>-36827.21</v>
      </c>
      <c r="R58" s="293">
        <v>-36827.21</v>
      </c>
      <c r="S58" s="236">
        <v>-36827.21</v>
      </c>
      <c r="T58" s="236">
        <v>-36827.21</v>
      </c>
      <c r="U58" s="236">
        <v>-36827.21</v>
      </c>
      <c r="V58" s="236">
        <v>-36827.21</v>
      </c>
      <c r="W58" s="236">
        <v>-36827.21</v>
      </c>
      <c r="X58" s="236">
        <v>-36827.21</v>
      </c>
      <c r="Y58" s="101">
        <v>-36827.21</v>
      </c>
      <c r="Z58" s="236">
        <v>-36827.21</v>
      </c>
      <c r="AA58" s="236">
        <v>-36827.21</v>
      </c>
      <c r="AB58" s="101">
        <v>-36827.21</v>
      </c>
      <c r="AC58" s="411">
        <v>-36827.21</v>
      </c>
      <c r="AD58" s="293">
        <v>-36827.21</v>
      </c>
      <c r="AE58" s="236">
        <v>-36827.21</v>
      </c>
      <c r="AF58" s="236">
        <v>-36827.21</v>
      </c>
      <c r="AG58" s="236">
        <v>-36827.21</v>
      </c>
      <c r="AH58" s="236">
        <v>-36827.21</v>
      </c>
      <c r="AI58" s="236">
        <v>-36827.21</v>
      </c>
      <c r="AJ58" s="236">
        <v>-36827.21</v>
      </c>
      <c r="AK58" s="236">
        <v>-36827.21</v>
      </c>
      <c r="AL58" s="236">
        <v>-36827.21</v>
      </c>
      <c r="AM58" s="236">
        <v>-36827.21</v>
      </c>
      <c r="AN58" s="236">
        <v>-36827.21</v>
      </c>
      <c r="AO58" s="236">
        <v>-36827.21</v>
      </c>
      <c r="AP58" s="236">
        <v>-36329.544999999998</v>
      </c>
      <c r="AQ58" s="236">
        <v>-36329.544999999998</v>
      </c>
      <c r="AR58" s="236">
        <v>-36329.544999999998</v>
      </c>
      <c r="AS58" s="236">
        <v>-36329.544999999998</v>
      </c>
      <c r="AT58" s="236">
        <v>-36329.544999999998</v>
      </c>
      <c r="AU58" s="236">
        <v>-36329.544999999998</v>
      </c>
      <c r="AV58" s="236">
        <v>-36329.544999999998</v>
      </c>
      <c r="AW58" s="236">
        <v>-36329.544999999998</v>
      </c>
      <c r="AX58" s="236">
        <v>-36329.544999999998</v>
      </c>
      <c r="AY58" s="236">
        <v>0</v>
      </c>
      <c r="AZ58" s="236">
        <v>0</v>
      </c>
      <c r="BA58" s="236">
        <v>0</v>
      </c>
      <c r="BB58" s="236">
        <v>0</v>
      </c>
      <c r="BC58" s="293">
        <v>0</v>
      </c>
      <c r="BD58" s="236">
        <v>0</v>
      </c>
      <c r="BE58" s="236">
        <v>0</v>
      </c>
      <c r="BF58" s="236">
        <v>0</v>
      </c>
      <c r="BG58" s="236">
        <v>0</v>
      </c>
      <c r="BH58" s="236">
        <v>0</v>
      </c>
      <c r="BI58" s="236">
        <v>0</v>
      </c>
      <c r="BJ58" s="236">
        <v>0</v>
      </c>
      <c r="BK58" s="236">
        <v>0</v>
      </c>
      <c r="BL58" s="236">
        <v>0</v>
      </c>
      <c r="BM58" s="236">
        <v>0</v>
      </c>
      <c r="BN58" s="236">
        <v>0</v>
      </c>
      <c r="BO58" s="236">
        <v>0</v>
      </c>
      <c r="BP58" s="236">
        <v>0</v>
      </c>
      <c r="BQ58" s="236">
        <v>0</v>
      </c>
      <c r="BR58" s="236">
        <v>0</v>
      </c>
      <c r="BS58" s="236">
        <v>0</v>
      </c>
      <c r="BT58" s="236">
        <v>0</v>
      </c>
      <c r="BU58" s="236">
        <v>0</v>
      </c>
      <c r="BV58" s="236">
        <v>0</v>
      </c>
      <c r="BW58" s="236">
        <v>0</v>
      </c>
      <c r="BX58" s="293">
        <v>0</v>
      </c>
      <c r="BY58" s="293">
        <v>0</v>
      </c>
      <c r="BZ58" s="293">
        <v>0</v>
      </c>
      <c r="CA58" s="236">
        <v>0</v>
      </c>
      <c r="CB58" s="236">
        <v>0</v>
      </c>
      <c r="CC58" s="236">
        <v>0</v>
      </c>
      <c r="CD58" s="236">
        <v>0</v>
      </c>
      <c r="CE58" s="236">
        <v>0</v>
      </c>
      <c r="CF58" s="236">
        <v>0</v>
      </c>
      <c r="CG58" s="236">
        <v>0</v>
      </c>
      <c r="CH58" s="236">
        <v>0</v>
      </c>
      <c r="CI58" s="236">
        <v>0</v>
      </c>
      <c r="CJ58" s="236">
        <v>0</v>
      </c>
      <c r="CK58" s="236">
        <v>0</v>
      </c>
      <c r="CL58" s="293">
        <v>0</v>
      </c>
      <c r="CM58" s="236">
        <v>0</v>
      </c>
      <c r="CN58" s="236">
        <v>0</v>
      </c>
      <c r="CO58" s="236">
        <v>0</v>
      </c>
      <c r="CP58" s="236">
        <v>0</v>
      </c>
      <c r="CQ58" s="236">
        <v>0</v>
      </c>
      <c r="CR58" s="236">
        <v>0</v>
      </c>
      <c r="CS58" s="236">
        <v>0</v>
      </c>
      <c r="CT58" s="236">
        <v>0</v>
      </c>
      <c r="CU58" s="236">
        <v>0</v>
      </c>
    </row>
    <row r="59" spans="1:120" outlineLevel="2">
      <c r="A59" s="189" t="s">
        <v>209</v>
      </c>
      <c r="B59" s="604">
        <v>1900</v>
      </c>
      <c r="C59" s="294" t="s">
        <v>296</v>
      </c>
      <c r="D59" s="294" t="s">
        <v>319</v>
      </c>
      <c r="E59" s="293">
        <v>-194220.28</v>
      </c>
      <c r="F59" s="293">
        <v>-117833.16</v>
      </c>
      <c r="G59" s="410">
        <v>-117833.16</v>
      </c>
      <c r="H59" s="410">
        <v>-117833.16</v>
      </c>
      <c r="I59" s="410">
        <v>-117833.16</v>
      </c>
      <c r="J59" s="410">
        <v>-117833.16</v>
      </c>
      <c r="K59" s="410">
        <v>-117833.16</v>
      </c>
      <c r="L59" s="410">
        <v>-117833.16</v>
      </c>
      <c r="M59" s="410">
        <v>-117833.16</v>
      </c>
      <c r="N59" s="410">
        <v>-117833.16</v>
      </c>
      <c r="O59" s="410">
        <v>-117849.44</v>
      </c>
      <c r="P59" s="410">
        <v>-117849.44</v>
      </c>
      <c r="Q59" s="410">
        <v>-117849.44</v>
      </c>
      <c r="R59" s="293">
        <v>-46605.57</v>
      </c>
      <c r="S59" s="236">
        <v>-46605.57</v>
      </c>
      <c r="T59" s="236">
        <v>-46605.57</v>
      </c>
      <c r="U59" s="236">
        <v>-46605.57</v>
      </c>
      <c r="V59" s="236">
        <v>-46605.57</v>
      </c>
      <c r="W59" s="236">
        <v>-46605.57</v>
      </c>
      <c r="X59" s="236">
        <v>-46605.57</v>
      </c>
      <c r="Y59" s="101">
        <v>-46605.57</v>
      </c>
      <c r="Z59" s="236">
        <v>-46605.57</v>
      </c>
      <c r="AA59" s="236">
        <v>-46605.57</v>
      </c>
      <c r="AB59" s="101">
        <v>-46605.57</v>
      </c>
      <c r="AC59" s="411">
        <v>-46605.57</v>
      </c>
      <c r="AD59" s="293">
        <v>24670.86</v>
      </c>
      <c r="AE59" s="236">
        <v>24670.86</v>
      </c>
      <c r="AF59" s="236">
        <v>24670.86</v>
      </c>
      <c r="AG59" s="236">
        <v>24670.86</v>
      </c>
      <c r="AH59" s="236">
        <v>24670.86</v>
      </c>
      <c r="AI59" s="236">
        <v>24670.86</v>
      </c>
      <c r="AJ59" s="236">
        <v>24670.86</v>
      </c>
      <c r="AK59" s="236">
        <v>24670.86</v>
      </c>
      <c r="AL59" s="236">
        <v>24670.86</v>
      </c>
      <c r="AM59" s="236">
        <v>24670.86</v>
      </c>
      <c r="AN59" s="236">
        <v>24670.86</v>
      </c>
      <c r="AO59" s="236">
        <v>24670.86</v>
      </c>
      <c r="AP59" s="236">
        <v>0</v>
      </c>
      <c r="AQ59" s="236">
        <v>0</v>
      </c>
      <c r="AR59" s="236">
        <v>0</v>
      </c>
      <c r="AS59" s="236">
        <v>0</v>
      </c>
      <c r="AT59" s="236">
        <v>0</v>
      </c>
      <c r="AU59" s="236">
        <v>0</v>
      </c>
      <c r="AV59" s="236">
        <v>0</v>
      </c>
      <c r="AW59" s="236">
        <v>0</v>
      </c>
      <c r="AX59" s="236">
        <v>0</v>
      </c>
      <c r="AY59" s="236">
        <v>0</v>
      </c>
      <c r="AZ59" s="236">
        <v>0</v>
      </c>
      <c r="BA59" s="236">
        <v>0</v>
      </c>
      <c r="BB59" s="236">
        <v>0</v>
      </c>
      <c r="BC59" s="293">
        <v>0</v>
      </c>
      <c r="BD59" s="236">
        <v>0</v>
      </c>
      <c r="BE59" s="236">
        <v>0</v>
      </c>
      <c r="BF59" s="236">
        <v>0</v>
      </c>
      <c r="BG59" s="236">
        <v>0</v>
      </c>
      <c r="BH59" s="236">
        <v>0</v>
      </c>
      <c r="BI59" s="236">
        <v>0</v>
      </c>
      <c r="BJ59" s="236">
        <v>0</v>
      </c>
      <c r="BK59" s="236">
        <v>0</v>
      </c>
      <c r="BL59" s="236">
        <v>0</v>
      </c>
      <c r="BM59" s="236">
        <v>0</v>
      </c>
      <c r="BN59" s="236">
        <v>0</v>
      </c>
      <c r="BO59" s="236">
        <v>0</v>
      </c>
      <c r="BP59" s="236">
        <v>0</v>
      </c>
      <c r="BQ59" s="236">
        <v>0</v>
      </c>
      <c r="BR59" s="236">
        <v>0</v>
      </c>
      <c r="BS59" s="236">
        <v>0</v>
      </c>
      <c r="BT59" s="236">
        <v>0</v>
      </c>
      <c r="BU59" s="236">
        <v>0</v>
      </c>
      <c r="BV59" s="236">
        <v>0</v>
      </c>
      <c r="BW59" s="236">
        <v>0</v>
      </c>
      <c r="BX59" s="293">
        <v>0</v>
      </c>
      <c r="BY59" s="293">
        <v>0</v>
      </c>
      <c r="BZ59" s="293">
        <v>0</v>
      </c>
      <c r="CA59" s="236">
        <v>0</v>
      </c>
      <c r="CB59" s="236">
        <v>0</v>
      </c>
      <c r="CC59" s="236">
        <v>0</v>
      </c>
      <c r="CD59" s="236">
        <v>0</v>
      </c>
      <c r="CE59" s="236">
        <v>0</v>
      </c>
      <c r="CF59" s="236">
        <v>0</v>
      </c>
      <c r="CG59" s="236">
        <v>0</v>
      </c>
      <c r="CH59" s="236">
        <v>0</v>
      </c>
      <c r="CI59" s="236">
        <v>0</v>
      </c>
      <c r="CJ59" s="236">
        <v>0</v>
      </c>
      <c r="CK59" s="236">
        <v>0</v>
      </c>
      <c r="CL59" s="293">
        <v>0</v>
      </c>
      <c r="CM59" s="236">
        <v>0</v>
      </c>
      <c r="CN59" s="236">
        <v>0</v>
      </c>
      <c r="CO59" s="236">
        <v>0</v>
      </c>
      <c r="CP59" s="236">
        <v>0</v>
      </c>
      <c r="CQ59" s="236">
        <v>0</v>
      </c>
      <c r="CR59" s="236">
        <v>0</v>
      </c>
      <c r="CS59" s="236">
        <v>0</v>
      </c>
      <c r="CT59" s="236">
        <v>0</v>
      </c>
      <c r="CU59" s="236">
        <v>0</v>
      </c>
    </row>
    <row r="60" spans="1:120" outlineLevel="2">
      <c r="A60" s="189" t="s">
        <v>210</v>
      </c>
      <c r="B60" s="604">
        <v>2830</v>
      </c>
      <c r="C60" s="294" t="s">
        <v>296</v>
      </c>
      <c r="D60" s="294" t="s">
        <v>320</v>
      </c>
      <c r="E60" s="293">
        <v>-1219936.8</v>
      </c>
      <c r="F60" s="293">
        <v>-1187833.2</v>
      </c>
      <c r="G60" s="410">
        <v>-1187833.2</v>
      </c>
      <c r="H60" s="410">
        <v>-1187833.2</v>
      </c>
      <c r="I60" s="410">
        <v>-1187833.2</v>
      </c>
      <c r="J60" s="410">
        <v>-1187833.2</v>
      </c>
      <c r="K60" s="410">
        <v>-1187833.2</v>
      </c>
      <c r="L60" s="410">
        <v>-1187833.2</v>
      </c>
      <c r="M60" s="410">
        <v>-1187833.2</v>
      </c>
      <c r="N60" s="410">
        <v>-1187833.2</v>
      </c>
      <c r="O60" s="410">
        <v>-1187833.2</v>
      </c>
      <c r="P60" s="410">
        <v>-1187833.2</v>
      </c>
      <c r="Q60" s="410">
        <v>-1187833.2</v>
      </c>
      <c r="R60" s="293">
        <v>-1187833.2</v>
      </c>
      <c r="S60" s="236">
        <v>-1187833.2</v>
      </c>
      <c r="T60" s="236">
        <v>-1187833.2</v>
      </c>
      <c r="U60" s="236">
        <v>-1187833.2</v>
      </c>
      <c r="V60" s="236">
        <v>-1187833.2</v>
      </c>
      <c r="W60" s="236">
        <v>-1187833.2</v>
      </c>
      <c r="X60" s="236">
        <v>-1187833.2</v>
      </c>
      <c r="Y60" s="101">
        <v>-1187833.2</v>
      </c>
      <c r="Z60" s="236">
        <v>-1187833.2</v>
      </c>
      <c r="AA60" s="236">
        <v>-1187833.2</v>
      </c>
      <c r="AB60" s="101">
        <v>-1187833.2</v>
      </c>
      <c r="AC60" s="411">
        <v>-1187833.2</v>
      </c>
      <c r="AD60" s="293">
        <v>-1187833.2</v>
      </c>
      <c r="AE60" s="236">
        <v>-1187833.2</v>
      </c>
      <c r="AF60" s="236">
        <v>-1187833.2</v>
      </c>
      <c r="AG60" s="236">
        <v>-1187833.2</v>
      </c>
      <c r="AH60" s="236">
        <v>-1187833.2</v>
      </c>
      <c r="AI60" s="236">
        <v>-1187833.2</v>
      </c>
      <c r="AJ60" s="236">
        <v>-1187833.2</v>
      </c>
      <c r="AK60" s="236">
        <v>-1187833.2</v>
      </c>
      <c r="AL60" s="236">
        <v>-1187833.2</v>
      </c>
      <c r="AM60" s="236">
        <v>-1187833.2</v>
      </c>
      <c r="AN60" s="236">
        <v>-1187833.2</v>
      </c>
      <c r="AO60" s="236">
        <v>-1187833.2</v>
      </c>
      <c r="AP60" s="236">
        <v>-1171781.3999999999</v>
      </c>
      <c r="AQ60" s="236">
        <v>-1171781.3999999999</v>
      </c>
      <c r="AR60" s="236">
        <v>-1171781.3999999999</v>
      </c>
      <c r="AS60" s="236">
        <v>-1171781.3999999999</v>
      </c>
      <c r="AT60" s="236">
        <v>-1171781.3999999999</v>
      </c>
      <c r="AU60" s="236">
        <v>-1171781.3999999999</v>
      </c>
      <c r="AV60" s="236">
        <v>-1171781.3999999999</v>
      </c>
      <c r="AW60" s="236">
        <v>-1171781.3999999999</v>
      </c>
      <c r="AX60" s="236">
        <v>-1171781.3999999999</v>
      </c>
      <c r="AY60" s="236">
        <v>-1171781.3999999999</v>
      </c>
      <c r="AZ60" s="236">
        <v>-1171781.3999999999</v>
      </c>
      <c r="BA60" s="236">
        <v>-1171781.3999999999</v>
      </c>
      <c r="BB60" s="236">
        <v>-1171781.3999999999</v>
      </c>
      <c r="BC60" s="293">
        <v>-1171781.3999999999</v>
      </c>
      <c r="BD60" s="236">
        <v>-1171781.3999999999</v>
      </c>
      <c r="BE60" s="236">
        <v>-1171781.3999999999</v>
      </c>
      <c r="BF60" s="236">
        <v>-1171781.3999999999</v>
      </c>
      <c r="BG60" s="236">
        <v>-1171781.3999999999</v>
      </c>
      <c r="BH60" s="236">
        <v>-1171781.3999999999</v>
      </c>
      <c r="BI60" s="236">
        <v>-1171781.3999999999</v>
      </c>
      <c r="BJ60" s="236">
        <v>-1171781.3999999999</v>
      </c>
      <c r="BK60" s="236">
        <v>-1171781.3999999999</v>
      </c>
      <c r="BL60" s="236">
        <v>-1171781.3999999999</v>
      </c>
      <c r="BM60" s="236">
        <v>-1171781.3999999999</v>
      </c>
      <c r="BN60" s="236">
        <v>-1171781.3999999999</v>
      </c>
      <c r="BO60" s="236">
        <v>-1171781.3999999999</v>
      </c>
      <c r="BP60" s="236">
        <v>-1171781.3999999999</v>
      </c>
      <c r="BQ60" s="236">
        <v>-1171781.3999999999</v>
      </c>
      <c r="BR60" s="236">
        <v>-1171781.3999999999</v>
      </c>
      <c r="BS60" s="236">
        <v>-1171781.3999999999</v>
      </c>
      <c r="BT60" s="236">
        <v>-1171781.3999999999</v>
      </c>
      <c r="BU60" s="236">
        <v>-1171781.3999999999</v>
      </c>
      <c r="BV60" s="236">
        <v>-1171781.3999999999</v>
      </c>
      <c r="BW60" s="236">
        <v>-1171781.3999999999</v>
      </c>
      <c r="BX60" s="293">
        <v>-1171781.3999999999</v>
      </c>
      <c r="BY60" s="293">
        <v>-1171781.3999999999</v>
      </c>
      <c r="BZ60" s="293">
        <v>-1171781.3999999999</v>
      </c>
      <c r="CA60" s="236">
        <v>-1171781.3999999999</v>
      </c>
      <c r="CB60" s="236">
        <v>-1171781.3999999999</v>
      </c>
      <c r="CC60" s="236">
        <v>-1171781.3999999999</v>
      </c>
      <c r="CD60" s="236">
        <v>-1171781.3999999999</v>
      </c>
      <c r="CE60" s="236">
        <v>-1171781.3999999999</v>
      </c>
      <c r="CF60" s="236">
        <v>-1171781.3999999999</v>
      </c>
      <c r="CG60" s="236">
        <v>-1171781.3999999999</v>
      </c>
      <c r="CH60" s="236">
        <v>-1171781.3999999999</v>
      </c>
      <c r="CI60" s="236">
        <v>-1171781.3999999999</v>
      </c>
      <c r="CJ60" s="236">
        <v>-1171781.3999999999</v>
      </c>
      <c r="CK60" s="236">
        <v>-1171781.3999999999</v>
      </c>
      <c r="CL60" s="293">
        <v>-1171621</v>
      </c>
      <c r="CM60" s="236">
        <v>-1171621</v>
      </c>
      <c r="CN60" s="236">
        <v>-1171621</v>
      </c>
      <c r="CO60" s="236">
        <v>-1171621</v>
      </c>
      <c r="CP60" s="236">
        <v>-1171621</v>
      </c>
      <c r="CQ60" s="236">
        <v>-1171621</v>
      </c>
      <c r="CR60" s="236">
        <v>-1171621</v>
      </c>
      <c r="CS60" s="236">
        <v>-1171621</v>
      </c>
      <c r="CT60" s="236">
        <v>-1171621</v>
      </c>
      <c r="CU60" s="236">
        <v>-1171621</v>
      </c>
      <c r="CV60" s="236">
        <f>CU60</f>
        <v>-1171621</v>
      </c>
      <c r="CW60" s="236">
        <f t="shared" ref="CW60:DP60" si="14">CV60</f>
        <v>-1171621</v>
      </c>
      <c r="CX60" s="236">
        <f t="shared" si="14"/>
        <v>-1171621</v>
      </c>
      <c r="CY60" s="236">
        <f t="shared" si="14"/>
        <v>-1171621</v>
      </c>
      <c r="CZ60" s="236">
        <f t="shared" si="14"/>
        <v>-1171621</v>
      </c>
      <c r="DA60" s="236">
        <f t="shared" si="14"/>
        <v>-1171621</v>
      </c>
      <c r="DB60" s="236">
        <f t="shared" si="14"/>
        <v>-1171621</v>
      </c>
      <c r="DC60" s="236">
        <f t="shared" si="14"/>
        <v>-1171621</v>
      </c>
      <c r="DD60" s="236">
        <f t="shared" si="14"/>
        <v>-1171621</v>
      </c>
      <c r="DE60" s="236">
        <f t="shared" si="14"/>
        <v>-1171621</v>
      </c>
      <c r="DF60" s="236">
        <f t="shared" si="14"/>
        <v>-1171621</v>
      </c>
      <c r="DG60" s="236">
        <f t="shared" si="14"/>
        <v>-1171621</v>
      </c>
      <c r="DH60" s="236">
        <f t="shared" si="14"/>
        <v>-1171621</v>
      </c>
      <c r="DI60" s="236">
        <f t="shared" si="14"/>
        <v>-1171621</v>
      </c>
      <c r="DJ60" s="236">
        <f t="shared" si="14"/>
        <v>-1171621</v>
      </c>
      <c r="DK60" s="236">
        <f t="shared" si="14"/>
        <v>-1171621</v>
      </c>
      <c r="DL60" s="236">
        <f t="shared" si="14"/>
        <v>-1171621</v>
      </c>
      <c r="DM60" s="236">
        <f t="shared" si="14"/>
        <v>-1171621</v>
      </c>
      <c r="DN60" s="236">
        <f t="shared" si="14"/>
        <v>-1171621</v>
      </c>
      <c r="DO60" s="236">
        <f t="shared" si="14"/>
        <v>-1171621</v>
      </c>
      <c r="DP60" s="236">
        <f t="shared" si="14"/>
        <v>-1171621</v>
      </c>
    </row>
    <row r="61" spans="1:120" outlineLevel="2">
      <c r="A61" s="189" t="s">
        <v>211</v>
      </c>
      <c r="B61" s="604">
        <v>1900</v>
      </c>
      <c r="C61" s="294" t="s">
        <v>296</v>
      </c>
      <c r="D61" s="294" t="s">
        <v>321</v>
      </c>
      <c r="E61" s="293">
        <v>0</v>
      </c>
      <c r="F61" s="293">
        <v>0</v>
      </c>
      <c r="G61" s="410">
        <v>0</v>
      </c>
      <c r="H61" s="410">
        <v>0</v>
      </c>
      <c r="I61" s="410">
        <v>0</v>
      </c>
      <c r="J61" s="410">
        <v>0</v>
      </c>
      <c r="K61" s="410">
        <v>0</v>
      </c>
      <c r="L61" s="410">
        <v>0</v>
      </c>
      <c r="M61" s="410">
        <v>0</v>
      </c>
      <c r="N61" s="410">
        <v>0</v>
      </c>
      <c r="O61" s="410">
        <v>0</v>
      </c>
      <c r="P61" s="410">
        <v>0</v>
      </c>
      <c r="Q61" s="410">
        <v>0</v>
      </c>
      <c r="R61" s="293">
        <v>0</v>
      </c>
      <c r="S61" s="236">
        <v>0</v>
      </c>
      <c r="T61" s="236">
        <v>0</v>
      </c>
      <c r="U61" s="236">
        <v>0</v>
      </c>
      <c r="V61" s="236">
        <v>0</v>
      </c>
      <c r="W61" s="236">
        <v>0</v>
      </c>
      <c r="X61" s="236">
        <v>0</v>
      </c>
      <c r="Y61" s="101">
        <v>0</v>
      </c>
      <c r="Z61" s="236">
        <v>0</v>
      </c>
      <c r="AA61" s="236">
        <v>0</v>
      </c>
      <c r="AB61" s="101">
        <v>0</v>
      </c>
      <c r="AC61" s="411">
        <v>0</v>
      </c>
      <c r="AD61" s="293">
        <v>0</v>
      </c>
      <c r="AE61" s="236">
        <v>0</v>
      </c>
      <c r="AF61" s="236">
        <v>0</v>
      </c>
      <c r="AG61" s="236">
        <v>0</v>
      </c>
      <c r="AH61" s="236">
        <v>0</v>
      </c>
      <c r="AI61" s="236">
        <v>0</v>
      </c>
      <c r="AJ61" s="236">
        <v>0</v>
      </c>
      <c r="AK61" s="236">
        <v>0</v>
      </c>
      <c r="AL61" s="236">
        <v>0</v>
      </c>
      <c r="AM61" s="236">
        <v>0</v>
      </c>
      <c r="AN61" s="236">
        <v>0</v>
      </c>
      <c r="AO61" s="236">
        <v>0</v>
      </c>
      <c r="AP61" s="236">
        <v>0</v>
      </c>
      <c r="AQ61" s="236">
        <v>0</v>
      </c>
      <c r="AR61" s="236">
        <v>0</v>
      </c>
      <c r="AS61" s="236">
        <v>0</v>
      </c>
      <c r="AT61" s="236">
        <v>0</v>
      </c>
      <c r="AU61" s="236">
        <v>0</v>
      </c>
      <c r="AV61" s="236">
        <v>0</v>
      </c>
      <c r="AW61" s="236">
        <v>0</v>
      </c>
      <c r="AX61" s="236">
        <v>0</v>
      </c>
      <c r="AY61" s="236">
        <v>0</v>
      </c>
      <c r="AZ61" s="236">
        <v>0</v>
      </c>
      <c r="BA61" s="236">
        <v>0</v>
      </c>
      <c r="BB61" s="236">
        <v>0</v>
      </c>
      <c r="BC61" s="293">
        <v>0</v>
      </c>
      <c r="BD61" s="236">
        <v>0</v>
      </c>
      <c r="BE61" s="236">
        <v>0</v>
      </c>
      <c r="BF61" s="236">
        <v>0</v>
      </c>
      <c r="BG61" s="236">
        <v>0</v>
      </c>
      <c r="BH61" s="236">
        <v>0</v>
      </c>
      <c r="BI61" s="236">
        <v>0</v>
      </c>
      <c r="BJ61" s="236">
        <v>0</v>
      </c>
      <c r="BK61" s="236">
        <v>0</v>
      </c>
      <c r="BL61" s="236">
        <v>0</v>
      </c>
      <c r="BM61" s="236">
        <v>0</v>
      </c>
      <c r="BN61" s="236">
        <v>0</v>
      </c>
      <c r="BO61" s="236">
        <v>0</v>
      </c>
      <c r="BP61" s="236">
        <v>0</v>
      </c>
      <c r="BQ61" s="236">
        <v>0</v>
      </c>
      <c r="BR61" s="236">
        <v>0</v>
      </c>
      <c r="BS61" s="236">
        <v>0</v>
      </c>
      <c r="BT61" s="236">
        <v>0</v>
      </c>
      <c r="BU61" s="236">
        <v>0</v>
      </c>
      <c r="BV61" s="236">
        <v>0</v>
      </c>
      <c r="BW61" s="236">
        <v>0</v>
      </c>
      <c r="BX61" s="293">
        <v>0</v>
      </c>
      <c r="BY61" s="293">
        <v>0</v>
      </c>
      <c r="BZ61" s="293">
        <v>0</v>
      </c>
      <c r="CA61" s="236">
        <v>0</v>
      </c>
      <c r="CB61" s="236">
        <v>0</v>
      </c>
      <c r="CC61" s="236">
        <v>0</v>
      </c>
      <c r="CD61" s="236">
        <v>0</v>
      </c>
      <c r="CE61" s="236">
        <v>0</v>
      </c>
      <c r="CF61" s="236">
        <v>0</v>
      </c>
      <c r="CG61" s="236">
        <v>0</v>
      </c>
      <c r="CH61" s="236">
        <v>0</v>
      </c>
      <c r="CI61" s="236">
        <v>0</v>
      </c>
      <c r="CJ61" s="236">
        <v>0</v>
      </c>
      <c r="CK61" s="236">
        <v>0</v>
      </c>
      <c r="CL61" s="293">
        <v>0</v>
      </c>
      <c r="CM61" s="236">
        <v>0</v>
      </c>
      <c r="CN61" s="236">
        <v>0</v>
      </c>
      <c r="CO61" s="236">
        <v>0</v>
      </c>
      <c r="CP61" s="236">
        <v>0</v>
      </c>
      <c r="CQ61" s="236">
        <v>0</v>
      </c>
      <c r="CR61" s="236">
        <v>0</v>
      </c>
      <c r="CS61" s="236">
        <v>0</v>
      </c>
      <c r="CT61" s="236">
        <v>0</v>
      </c>
      <c r="CU61" s="236">
        <v>0</v>
      </c>
    </row>
    <row r="62" spans="1:120" outlineLevel="2">
      <c r="A62" s="189" t="s">
        <v>212</v>
      </c>
      <c r="B62" s="604">
        <v>2830</v>
      </c>
      <c r="C62" s="294" t="s">
        <v>296</v>
      </c>
      <c r="D62" s="294" t="s">
        <v>322</v>
      </c>
      <c r="E62" s="293">
        <v>-115288.96000000001</v>
      </c>
      <c r="F62" s="293">
        <v>-117703.66</v>
      </c>
      <c r="G62" s="410">
        <v>-117703.66</v>
      </c>
      <c r="H62" s="410">
        <v>-117703.66</v>
      </c>
      <c r="I62" s="410">
        <v>-117703.66</v>
      </c>
      <c r="J62" s="410">
        <v>-117703.66</v>
      </c>
      <c r="K62" s="410">
        <v>-117703.66</v>
      </c>
      <c r="L62" s="410">
        <v>-117703.66</v>
      </c>
      <c r="M62" s="410">
        <v>-117703.66</v>
      </c>
      <c r="N62" s="410">
        <v>-117703.66</v>
      </c>
      <c r="O62" s="410">
        <v>-117703.66</v>
      </c>
      <c r="P62" s="410">
        <v>-117703.66</v>
      </c>
      <c r="Q62" s="410">
        <v>-117703.66</v>
      </c>
      <c r="R62" s="293">
        <v>-123152.28</v>
      </c>
      <c r="S62" s="236">
        <v>-123152.28</v>
      </c>
      <c r="T62" s="236">
        <v>-123152.28</v>
      </c>
      <c r="U62" s="236">
        <v>-123152.28</v>
      </c>
      <c r="V62" s="236">
        <v>-123152.28</v>
      </c>
      <c r="W62" s="236">
        <v>-123152.28</v>
      </c>
      <c r="X62" s="236">
        <v>-123152.28</v>
      </c>
      <c r="Y62" s="101">
        <v>-123152.28</v>
      </c>
      <c r="Z62" s="236">
        <v>-123152.28</v>
      </c>
      <c r="AA62" s="236">
        <v>-123152.28</v>
      </c>
      <c r="AB62" s="101">
        <v>-123152.28</v>
      </c>
      <c r="AC62" s="411">
        <v>-123152.28</v>
      </c>
      <c r="AD62" s="293">
        <v>-128600.9</v>
      </c>
      <c r="AE62" s="236">
        <v>-128600.9</v>
      </c>
      <c r="AF62" s="236">
        <v>-128600.9</v>
      </c>
      <c r="AG62" s="236">
        <v>-128600.9</v>
      </c>
      <c r="AH62" s="236">
        <v>-128600.9</v>
      </c>
      <c r="AI62" s="236">
        <v>-128600.9</v>
      </c>
      <c r="AJ62" s="236">
        <v>-128600.9</v>
      </c>
      <c r="AK62" s="236">
        <v>-128600.9</v>
      </c>
      <c r="AL62" s="236">
        <v>-128600.9</v>
      </c>
      <c r="AM62" s="236">
        <v>-128600.9</v>
      </c>
      <c r="AN62" s="236">
        <v>-128600.9</v>
      </c>
      <c r="AO62" s="236">
        <v>-128600.9</v>
      </c>
      <c r="AP62" s="236">
        <v>-132238.04</v>
      </c>
      <c r="AQ62" s="236">
        <v>-132238.04</v>
      </c>
      <c r="AR62" s="236">
        <v>-132238.04</v>
      </c>
      <c r="AS62" s="236">
        <v>-132238.04</v>
      </c>
      <c r="AT62" s="236">
        <v>-132238.04</v>
      </c>
      <c r="AU62" s="236">
        <v>-132238.04</v>
      </c>
      <c r="AV62" s="236">
        <v>-132238.04</v>
      </c>
      <c r="AW62" s="236">
        <v>-132238.04</v>
      </c>
      <c r="AX62" s="236">
        <v>-132238.04</v>
      </c>
      <c r="AY62" s="236">
        <v>-132238.04</v>
      </c>
      <c r="AZ62" s="236">
        <v>-132238.04</v>
      </c>
      <c r="BA62" s="236">
        <v>-132238.04</v>
      </c>
      <c r="BB62" s="236">
        <v>-137613.03</v>
      </c>
      <c r="BC62" s="293">
        <v>-137613.03</v>
      </c>
      <c r="BD62" s="236">
        <v>-137613.03</v>
      </c>
      <c r="BE62" s="236">
        <v>-137613.03</v>
      </c>
      <c r="BF62" s="236">
        <v>-137613.03</v>
      </c>
      <c r="BG62" s="236">
        <v>-137613.03</v>
      </c>
      <c r="BH62" s="236">
        <v>-137613.03</v>
      </c>
      <c r="BI62" s="236">
        <v>-137613.03</v>
      </c>
      <c r="BJ62" s="236">
        <v>-137613.03</v>
      </c>
      <c r="BK62" s="236">
        <v>-137613.03</v>
      </c>
      <c r="BL62" s="236">
        <v>-137613.03</v>
      </c>
      <c r="BM62" s="236">
        <v>-137613.03</v>
      </c>
      <c r="BN62" s="236">
        <v>-142988.01999999999</v>
      </c>
      <c r="BO62" s="236">
        <v>-142988.01999999999</v>
      </c>
      <c r="BP62" s="236">
        <v>-142988.01999999999</v>
      </c>
      <c r="BQ62" s="236">
        <v>-142988.01999999999</v>
      </c>
      <c r="BR62" s="236">
        <v>-142988.01999999999</v>
      </c>
      <c r="BS62" s="236">
        <v>-142988.01999999999</v>
      </c>
      <c r="BT62" s="236">
        <v>-142988.01999999999</v>
      </c>
      <c r="BU62" s="236">
        <v>-142988.01999999999</v>
      </c>
      <c r="BV62" s="236">
        <v>-142988.01999999999</v>
      </c>
      <c r="BW62" s="236">
        <v>-142988.01999999999</v>
      </c>
      <c r="BX62" s="293">
        <v>-142988.01999999999</v>
      </c>
      <c r="BY62" s="293">
        <v>-142988.01999999999</v>
      </c>
      <c r="BZ62" s="293">
        <v>-148363.01</v>
      </c>
      <c r="CA62" s="236">
        <v>-148363.01</v>
      </c>
      <c r="CB62" s="236">
        <v>-148363.01</v>
      </c>
      <c r="CC62" s="236">
        <v>-148363.01</v>
      </c>
      <c r="CD62" s="236">
        <v>-148363.01</v>
      </c>
      <c r="CE62" s="236">
        <v>-148363.01</v>
      </c>
      <c r="CF62" s="236">
        <v>-148363.01</v>
      </c>
      <c r="CG62" s="236">
        <v>-148363.01</v>
      </c>
      <c r="CH62" s="236">
        <v>-148363.01</v>
      </c>
      <c r="CI62" s="236">
        <v>-148363.01</v>
      </c>
      <c r="CJ62" s="236">
        <v>-148363.01</v>
      </c>
      <c r="CK62" s="236">
        <v>-148363.01</v>
      </c>
      <c r="CL62" s="293">
        <v>-153717</v>
      </c>
      <c r="CM62" s="236">
        <v>-153717</v>
      </c>
      <c r="CN62" s="236">
        <v>-153717</v>
      </c>
      <c r="CO62" s="236">
        <v>-153717</v>
      </c>
      <c r="CP62" s="236">
        <v>-153717</v>
      </c>
      <c r="CQ62" s="236">
        <v>-153717</v>
      </c>
      <c r="CR62" s="236">
        <v>-153717</v>
      </c>
      <c r="CS62" s="236">
        <v>-153717</v>
      </c>
      <c r="CT62" s="236">
        <v>-153717</v>
      </c>
      <c r="CU62" s="236">
        <v>-153717</v>
      </c>
      <c r="CV62" s="236">
        <f>CU62</f>
        <v>-153717</v>
      </c>
      <c r="CW62" s="236">
        <f t="shared" ref="CW62:DP62" si="15">CV62</f>
        <v>-153717</v>
      </c>
      <c r="CX62" s="236">
        <f t="shared" si="15"/>
        <v>-153717</v>
      </c>
      <c r="CY62" s="236">
        <f t="shared" si="15"/>
        <v>-153717</v>
      </c>
      <c r="CZ62" s="236">
        <f t="shared" si="15"/>
        <v>-153717</v>
      </c>
      <c r="DA62" s="236">
        <f t="shared" si="15"/>
        <v>-153717</v>
      </c>
      <c r="DB62" s="236">
        <f t="shared" si="15"/>
        <v>-153717</v>
      </c>
      <c r="DC62" s="236">
        <f t="shared" si="15"/>
        <v>-153717</v>
      </c>
      <c r="DD62" s="236">
        <f t="shared" si="15"/>
        <v>-153717</v>
      </c>
      <c r="DE62" s="236">
        <f t="shared" si="15"/>
        <v>-153717</v>
      </c>
      <c r="DF62" s="236">
        <f t="shared" si="15"/>
        <v>-153717</v>
      </c>
      <c r="DG62" s="236">
        <f t="shared" si="15"/>
        <v>-153717</v>
      </c>
      <c r="DH62" s="236">
        <f t="shared" si="15"/>
        <v>-153717</v>
      </c>
      <c r="DI62" s="236">
        <f t="shared" si="15"/>
        <v>-153717</v>
      </c>
      <c r="DJ62" s="236">
        <f t="shared" si="15"/>
        <v>-153717</v>
      </c>
      <c r="DK62" s="236">
        <f t="shared" si="15"/>
        <v>-153717</v>
      </c>
      <c r="DL62" s="236">
        <f t="shared" si="15"/>
        <v>-153717</v>
      </c>
      <c r="DM62" s="236">
        <f t="shared" si="15"/>
        <v>-153717</v>
      </c>
      <c r="DN62" s="236">
        <f t="shared" si="15"/>
        <v>-153717</v>
      </c>
      <c r="DO62" s="236">
        <f t="shared" si="15"/>
        <v>-153717</v>
      </c>
      <c r="DP62" s="236">
        <f t="shared" si="15"/>
        <v>-153717</v>
      </c>
    </row>
    <row r="63" spans="1:120" outlineLevel="2">
      <c r="A63" s="189" t="s">
        <v>213</v>
      </c>
      <c r="B63" s="604">
        <v>2830</v>
      </c>
      <c r="C63" s="294" t="s">
        <v>296</v>
      </c>
      <c r="D63" s="294" t="s">
        <v>323</v>
      </c>
      <c r="E63" s="293">
        <v>0</v>
      </c>
      <c r="F63" s="293">
        <v>0</v>
      </c>
      <c r="G63" s="410">
        <v>0</v>
      </c>
      <c r="H63" s="410">
        <v>0</v>
      </c>
      <c r="I63" s="410">
        <v>0</v>
      </c>
      <c r="J63" s="410">
        <v>0</v>
      </c>
      <c r="K63" s="410">
        <v>0</v>
      </c>
      <c r="L63" s="410">
        <v>0</v>
      </c>
      <c r="M63" s="410">
        <v>0</v>
      </c>
      <c r="N63" s="410">
        <v>0</v>
      </c>
      <c r="O63" s="410">
        <v>0</v>
      </c>
      <c r="P63" s="410">
        <v>0</v>
      </c>
      <c r="Q63" s="410">
        <v>0</v>
      </c>
      <c r="R63" s="293">
        <v>0</v>
      </c>
      <c r="S63" s="236">
        <v>0</v>
      </c>
      <c r="T63" s="236">
        <v>0</v>
      </c>
      <c r="U63" s="236">
        <v>0</v>
      </c>
      <c r="V63" s="236">
        <v>0</v>
      </c>
      <c r="W63" s="236">
        <v>0</v>
      </c>
      <c r="X63" s="236">
        <v>0</v>
      </c>
      <c r="Y63" s="101">
        <v>0</v>
      </c>
      <c r="Z63" s="236">
        <v>0</v>
      </c>
      <c r="AA63" s="236">
        <v>0</v>
      </c>
      <c r="AB63" s="101">
        <v>0</v>
      </c>
      <c r="AC63" s="411">
        <v>0</v>
      </c>
      <c r="AD63" s="293">
        <v>0</v>
      </c>
      <c r="AE63" s="236">
        <v>0</v>
      </c>
      <c r="AF63" s="236">
        <v>0</v>
      </c>
      <c r="AG63" s="236">
        <v>0</v>
      </c>
      <c r="AH63" s="236">
        <v>0</v>
      </c>
      <c r="AI63" s="236">
        <v>0</v>
      </c>
      <c r="AJ63" s="236">
        <v>0</v>
      </c>
      <c r="AK63" s="236">
        <v>0</v>
      </c>
      <c r="AL63" s="236">
        <v>0</v>
      </c>
      <c r="AM63" s="236">
        <v>0</v>
      </c>
      <c r="AN63" s="236">
        <v>0</v>
      </c>
      <c r="AO63" s="236">
        <v>0</v>
      </c>
      <c r="AP63" s="236">
        <v>0</v>
      </c>
      <c r="AQ63" s="236">
        <v>0</v>
      </c>
      <c r="AR63" s="236">
        <v>0</v>
      </c>
      <c r="AS63" s="236">
        <v>0</v>
      </c>
      <c r="AT63" s="236">
        <v>0</v>
      </c>
      <c r="AU63" s="236">
        <v>0</v>
      </c>
      <c r="AV63" s="236">
        <v>0</v>
      </c>
      <c r="AW63" s="236">
        <v>0</v>
      </c>
      <c r="AX63" s="236">
        <v>0</v>
      </c>
      <c r="AY63" s="236">
        <v>0</v>
      </c>
      <c r="AZ63" s="236">
        <v>0</v>
      </c>
      <c r="BA63" s="236">
        <v>0</v>
      </c>
      <c r="BB63" s="236">
        <v>0</v>
      </c>
      <c r="BC63" s="293">
        <v>0</v>
      </c>
      <c r="BD63" s="236">
        <v>0</v>
      </c>
      <c r="BE63" s="236">
        <v>0</v>
      </c>
      <c r="BF63" s="236">
        <v>0</v>
      </c>
      <c r="BG63" s="236">
        <v>0</v>
      </c>
      <c r="BH63" s="236">
        <v>0</v>
      </c>
      <c r="BI63" s="236">
        <v>0</v>
      </c>
      <c r="BJ63" s="236">
        <v>0</v>
      </c>
      <c r="BK63" s="236">
        <v>0</v>
      </c>
      <c r="BL63" s="236">
        <v>0</v>
      </c>
      <c r="BM63" s="236">
        <v>0</v>
      </c>
      <c r="BN63" s="236">
        <v>0</v>
      </c>
      <c r="BO63" s="236">
        <v>0</v>
      </c>
      <c r="BP63" s="236">
        <v>0</v>
      </c>
      <c r="BQ63" s="236">
        <v>0</v>
      </c>
      <c r="BR63" s="236">
        <v>0</v>
      </c>
      <c r="BS63" s="236">
        <v>0</v>
      </c>
      <c r="BT63" s="236">
        <v>0</v>
      </c>
      <c r="BU63" s="236">
        <v>0</v>
      </c>
      <c r="BV63" s="236">
        <v>0</v>
      </c>
      <c r="BW63" s="236">
        <v>0</v>
      </c>
      <c r="BX63" s="293">
        <v>0</v>
      </c>
      <c r="BY63" s="293">
        <v>0</v>
      </c>
      <c r="BZ63" s="293">
        <v>0</v>
      </c>
      <c r="CA63" s="236">
        <v>0</v>
      </c>
      <c r="CB63" s="236">
        <v>0</v>
      </c>
      <c r="CC63" s="236">
        <v>0</v>
      </c>
      <c r="CD63" s="236">
        <v>0</v>
      </c>
      <c r="CE63" s="236">
        <v>0</v>
      </c>
      <c r="CF63" s="236">
        <v>0</v>
      </c>
      <c r="CG63" s="236">
        <v>0</v>
      </c>
      <c r="CH63" s="236">
        <v>0</v>
      </c>
      <c r="CI63" s="236">
        <v>0</v>
      </c>
      <c r="CJ63" s="236">
        <v>0</v>
      </c>
      <c r="CK63" s="236">
        <v>0</v>
      </c>
      <c r="CL63" s="293">
        <v>0</v>
      </c>
      <c r="CM63" s="236">
        <v>0</v>
      </c>
      <c r="CN63" s="236">
        <v>0</v>
      </c>
      <c r="CO63" s="236">
        <v>0</v>
      </c>
      <c r="CP63" s="236">
        <v>0</v>
      </c>
      <c r="CQ63" s="236">
        <v>0</v>
      </c>
      <c r="CR63" s="236">
        <v>0</v>
      </c>
      <c r="CS63" s="236">
        <v>0</v>
      </c>
      <c r="CT63" s="236">
        <v>0</v>
      </c>
      <c r="CU63" s="236">
        <v>0</v>
      </c>
    </row>
    <row r="64" spans="1:120" outlineLevel="2">
      <c r="A64" s="189" t="s">
        <v>214</v>
      </c>
      <c r="B64" s="604">
        <v>2830</v>
      </c>
      <c r="C64" s="294" t="s">
        <v>296</v>
      </c>
      <c r="D64" s="294" t="s">
        <v>324</v>
      </c>
      <c r="E64" s="293">
        <v>0</v>
      </c>
      <c r="F64" s="293">
        <v>0</v>
      </c>
      <c r="G64" s="410">
        <v>0</v>
      </c>
      <c r="H64" s="410">
        <v>0</v>
      </c>
      <c r="I64" s="410">
        <v>0</v>
      </c>
      <c r="J64" s="410">
        <v>0</v>
      </c>
      <c r="K64" s="410">
        <v>0</v>
      </c>
      <c r="L64" s="410">
        <v>0</v>
      </c>
      <c r="M64" s="410">
        <v>0</v>
      </c>
      <c r="N64" s="410">
        <v>0</v>
      </c>
      <c r="O64" s="410">
        <v>0</v>
      </c>
      <c r="P64" s="410">
        <v>0</v>
      </c>
      <c r="Q64" s="410">
        <v>0</v>
      </c>
      <c r="R64" s="293">
        <v>0</v>
      </c>
      <c r="S64" s="236">
        <v>0</v>
      </c>
      <c r="T64" s="236">
        <v>0</v>
      </c>
      <c r="U64" s="236">
        <v>0</v>
      </c>
      <c r="V64" s="236">
        <v>0</v>
      </c>
      <c r="W64" s="236">
        <v>0</v>
      </c>
      <c r="X64" s="236">
        <v>0</v>
      </c>
      <c r="Y64" s="101">
        <v>0</v>
      </c>
      <c r="Z64" s="236">
        <v>0</v>
      </c>
      <c r="AA64" s="236">
        <v>0</v>
      </c>
      <c r="AB64" s="101">
        <v>0</v>
      </c>
      <c r="AC64" s="411">
        <v>0</v>
      </c>
      <c r="AD64" s="293">
        <v>0</v>
      </c>
      <c r="AE64" s="236">
        <v>0</v>
      </c>
      <c r="AF64" s="236">
        <v>0</v>
      </c>
      <c r="AG64" s="236">
        <v>0</v>
      </c>
      <c r="AH64" s="236">
        <v>0</v>
      </c>
      <c r="AI64" s="236">
        <v>0</v>
      </c>
      <c r="AJ64" s="236">
        <v>0</v>
      </c>
      <c r="AK64" s="236">
        <v>0</v>
      </c>
      <c r="AL64" s="236">
        <v>0</v>
      </c>
      <c r="AM64" s="236">
        <v>0</v>
      </c>
      <c r="AN64" s="236">
        <v>0</v>
      </c>
      <c r="AO64" s="236">
        <v>0</v>
      </c>
      <c r="AP64" s="236">
        <v>0</v>
      </c>
      <c r="AQ64" s="236">
        <v>0</v>
      </c>
      <c r="AR64" s="236">
        <v>0</v>
      </c>
      <c r="AS64" s="236">
        <v>0</v>
      </c>
      <c r="AT64" s="236">
        <v>0</v>
      </c>
      <c r="AU64" s="236">
        <v>0</v>
      </c>
      <c r="AV64" s="236">
        <v>0</v>
      </c>
      <c r="AW64" s="236">
        <v>0</v>
      </c>
      <c r="AX64" s="236">
        <v>0</v>
      </c>
      <c r="AY64" s="236">
        <v>0</v>
      </c>
      <c r="AZ64" s="236">
        <v>0</v>
      </c>
      <c r="BA64" s="236">
        <v>0</v>
      </c>
      <c r="BB64" s="236">
        <v>0</v>
      </c>
      <c r="BC64" s="293">
        <v>0</v>
      </c>
      <c r="BD64" s="236">
        <v>0</v>
      </c>
      <c r="BE64" s="236">
        <v>0</v>
      </c>
      <c r="BF64" s="236">
        <v>0</v>
      </c>
      <c r="BG64" s="236">
        <v>0</v>
      </c>
      <c r="BH64" s="236">
        <v>0</v>
      </c>
      <c r="BI64" s="236">
        <v>0</v>
      </c>
      <c r="BJ64" s="236">
        <v>0</v>
      </c>
      <c r="BK64" s="236">
        <v>0</v>
      </c>
      <c r="BL64" s="236">
        <v>0</v>
      </c>
      <c r="BM64" s="236">
        <v>0</v>
      </c>
      <c r="BN64" s="236">
        <v>0</v>
      </c>
      <c r="BO64" s="236">
        <v>0</v>
      </c>
      <c r="BP64" s="236">
        <v>0</v>
      </c>
      <c r="BQ64" s="236">
        <v>0</v>
      </c>
      <c r="BR64" s="236">
        <v>0</v>
      </c>
      <c r="BS64" s="236">
        <v>0</v>
      </c>
      <c r="BT64" s="236">
        <v>0</v>
      </c>
      <c r="BU64" s="236">
        <v>0</v>
      </c>
      <c r="BV64" s="236">
        <v>0</v>
      </c>
      <c r="BW64" s="236">
        <v>0</v>
      </c>
      <c r="BX64" s="293">
        <v>0</v>
      </c>
      <c r="BY64" s="293">
        <v>0</v>
      </c>
      <c r="BZ64" s="293">
        <v>0</v>
      </c>
      <c r="CA64" s="236">
        <v>0</v>
      </c>
      <c r="CB64" s="236">
        <v>0</v>
      </c>
      <c r="CC64" s="236">
        <v>0</v>
      </c>
      <c r="CD64" s="236">
        <v>0</v>
      </c>
      <c r="CE64" s="236">
        <v>0</v>
      </c>
      <c r="CF64" s="236">
        <v>0</v>
      </c>
      <c r="CG64" s="236">
        <v>0</v>
      </c>
      <c r="CH64" s="236">
        <v>0</v>
      </c>
      <c r="CI64" s="236">
        <v>0</v>
      </c>
      <c r="CJ64" s="236">
        <v>0</v>
      </c>
      <c r="CK64" s="236">
        <v>0</v>
      </c>
      <c r="CL64" s="293">
        <v>0</v>
      </c>
      <c r="CM64" s="236">
        <v>0</v>
      </c>
      <c r="CN64" s="236">
        <v>0</v>
      </c>
      <c r="CO64" s="236">
        <v>0</v>
      </c>
      <c r="CP64" s="236">
        <v>0</v>
      </c>
      <c r="CQ64" s="236">
        <v>0</v>
      </c>
      <c r="CR64" s="236">
        <v>0</v>
      </c>
      <c r="CS64" s="236">
        <v>0</v>
      </c>
      <c r="CT64" s="236">
        <v>0</v>
      </c>
      <c r="CU64" s="236">
        <v>0</v>
      </c>
    </row>
    <row r="65" spans="1:120" outlineLevel="2">
      <c r="A65" s="189" t="s">
        <v>274</v>
      </c>
      <c r="B65" s="605">
        <v>1900</v>
      </c>
      <c r="C65" s="294" t="s">
        <v>296</v>
      </c>
      <c r="D65" s="294" t="s">
        <v>381</v>
      </c>
      <c r="E65" s="293">
        <v>0</v>
      </c>
      <c r="F65" s="293">
        <v>0</v>
      </c>
      <c r="G65" s="410">
        <v>0</v>
      </c>
      <c r="H65" s="410">
        <v>0</v>
      </c>
      <c r="I65" s="410">
        <v>0</v>
      </c>
      <c r="J65" s="410">
        <v>0</v>
      </c>
      <c r="K65" s="410">
        <v>0</v>
      </c>
      <c r="L65" s="410">
        <v>0</v>
      </c>
      <c r="M65" s="410">
        <v>0</v>
      </c>
      <c r="N65" s="410">
        <v>0</v>
      </c>
      <c r="O65" s="410">
        <v>0</v>
      </c>
      <c r="P65" s="410">
        <v>0</v>
      </c>
      <c r="Q65" s="410">
        <v>0</v>
      </c>
      <c r="R65" s="293">
        <v>0</v>
      </c>
      <c r="S65" s="236">
        <v>0</v>
      </c>
      <c r="T65" s="236">
        <v>0</v>
      </c>
      <c r="U65" s="236">
        <v>0</v>
      </c>
      <c r="V65" s="236">
        <v>0</v>
      </c>
      <c r="W65" s="236">
        <v>0</v>
      </c>
      <c r="X65" s="236">
        <v>0</v>
      </c>
      <c r="Y65" s="101">
        <v>0</v>
      </c>
      <c r="Z65" s="236">
        <v>0</v>
      </c>
      <c r="AA65" s="236">
        <v>0</v>
      </c>
      <c r="AB65" s="101">
        <v>0</v>
      </c>
      <c r="AC65" s="411">
        <v>0</v>
      </c>
      <c r="AD65" s="293">
        <v>0</v>
      </c>
      <c r="AE65" s="236">
        <v>0</v>
      </c>
      <c r="AF65" s="236">
        <v>0</v>
      </c>
      <c r="AG65" s="236">
        <v>0</v>
      </c>
      <c r="AH65" s="236">
        <v>0</v>
      </c>
      <c r="AI65" s="236">
        <v>0</v>
      </c>
      <c r="AJ65" s="236">
        <v>0</v>
      </c>
      <c r="AK65" s="236">
        <v>0</v>
      </c>
      <c r="AL65" s="236">
        <v>0</v>
      </c>
      <c r="AM65" s="236">
        <v>0</v>
      </c>
      <c r="AN65" s="236">
        <v>0</v>
      </c>
      <c r="AO65" s="236">
        <v>0</v>
      </c>
      <c r="AP65" s="236">
        <v>0</v>
      </c>
      <c r="AQ65" s="236">
        <v>0</v>
      </c>
      <c r="AR65" s="236">
        <v>0</v>
      </c>
      <c r="AS65" s="236">
        <v>0</v>
      </c>
      <c r="AT65" s="236">
        <v>0</v>
      </c>
      <c r="AU65" s="236">
        <v>0</v>
      </c>
      <c r="AV65" s="236">
        <v>0</v>
      </c>
      <c r="AW65" s="236">
        <v>0</v>
      </c>
      <c r="AX65" s="236">
        <v>0</v>
      </c>
      <c r="AY65" s="236">
        <v>0</v>
      </c>
      <c r="AZ65" s="236">
        <v>0</v>
      </c>
      <c r="BA65" s="236">
        <v>0</v>
      </c>
      <c r="BB65" s="236">
        <v>0</v>
      </c>
      <c r="BC65" s="293">
        <v>0</v>
      </c>
      <c r="BD65" s="236">
        <v>0</v>
      </c>
      <c r="BE65" s="236">
        <v>0</v>
      </c>
      <c r="BF65" s="236">
        <v>0</v>
      </c>
      <c r="BG65" s="236">
        <v>0</v>
      </c>
      <c r="BH65" s="236">
        <v>0</v>
      </c>
      <c r="BI65" s="236">
        <v>0</v>
      </c>
      <c r="BJ65" s="236">
        <v>0</v>
      </c>
      <c r="BK65" s="236">
        <v>0</v>
      </c>
      <c r="BL65" s="236">
        <v>0</v>
      </c>
      <c r="BM65" s="236">
        <v>0</v>
      </c>
      <c r="BN65" s="236">
        <v>0</v>
      </c>
      <c r="BO65" s="236">
        <v>0</v>
      </c>
      <c r="BP65" s="236">
        <v>0</v>
      </c>
      <c r="BQ65" s="236">
        <v>0</v>
      </c>
      <c r="BR65" s="236">
        <v>0</v>
      </c>
      <c r="BS65" s="236">
        <v>0</v>
      </c>
      <c r="BT65" s="236">
        <v>0</v>
      </c>
      <c r="BU65" s="236">
        <v>0</v>
      </c>
      <c r="BV65" s="236">
        <v>0</v>
      </c>
      <c r="BW65" s="236">
        <v>0</v>
      </c>
      <c r="BX65" s="293">
        <v>0</v>
      </c>
      <c r="BY65" s="293">
        <v>0</v>
      </c>
      <c r="BZ65" s="293">
        <v>0</v>
      </c>
      <c r="CA65" s="236">
        <v>0</v>
      </c>
      <c r="CB65" s="236">
        <v>0</v>
      </c>
      <c r="CC65" s="236">
        <v>0</v>
      </c>
      <c r="CD65" s="236">
        <v>0</v>
      </c>
      <c r="CE65" s="236">
        <v>0</v>
      </c>
      <c r="CF65" s="236">
        <v>0</v>
      </c>
      <c r="CG65" s="236">
        <v>0</v>
      </c>
      <c r="CH65" s="236">
        <v>0</v>
      </c>
      <c r="CI65" s="236">
        <v>0</v>
      </c>
      <c r="CJ65" s="236">
        <v>0</v>
      </c>
      <c r="CK65" s="236">
        <v>0</v>
      </c>
      <c r="CL65" s="293">
        <v>0</v>
      </c>
      <c r="CM65" s="236">
        <v>0</v>
      </c>
      <c r="CN65" s="236">
        <v>0</v>
      </c>
      <c r="CO65" s="236">
        <v>0</v>
      </c>
      <c r="CP65" s="236">
        <v>0</v>
      </c>
      <c r="CQ65" s="236">
        <v>0</v>
      </c>
      <c r="CR65" s="236">
        <v>0</v>
      </c>
      <c r="CS65" s="236">
        <v>0</v>
      </c>
      <c r="CT65" s="236">
        <v>0</v>
      </c>
      <c r="CU65" s="236">
        <v>0</v>
      </c>
    </row>
    <row r="66" spans="1:120" outlineLevel="2">
      <c r="A66" s="189" t="s">
        <v>275</v>
      </c>
      <c r="B66" s="605">
        <v>1900</v>
      </c>
      <c r="C66" s="294" t="s">
        <v>296</v>
      </c>
      <c r="D66" s="294" t="s">
        <v>382</v>
      </c>
      <c r="E66" s="293">
        <v>33489.4</v>
      </c>
      <c r="F66" s="293">
        <v>27401.09</v>
      </c>
      <c r="G66" s="410">
        <v>27401.09</v>
      </c>
      <c r="H66" s="410">
        <v>27401.09</v>
      </c>
      <c r="I66" s="410">
        <v>27401.09</v>
      </c>
      <c r="J66" s="410">
        <v>27401.09</v>
      </c>
      <c r="K66" s="410">
        <v>27401.09</v>
      </c>
      <c r="L66" s="410">
        <v>27401.09</v>
      </c>
      <c r="M66" s="410">
        <v>27401.09</v>
      </c>
      <c r="N66" s="410">
        <v>27401.09</v>
      </c>
      <c r="O66" s="410">
        <v>27401.09</v>
      </c>
      <c r="P66" s="410">
        <v>27401.09</v>
      </c>
      <c r="Q66" s="410">
        <v>27401.09</v>
      </c>
      <c r="R66" s="293">
        <v>22194.079999999998</v>
      </c>
      <c r="S66" s="236">
        <v>22194.079999999998</v>
      </c>
      <c r="T66" s="236">
        <v>22194.079999999998</v>
      </c>
      <c r="U66" s="236">
        <v>22194.079999999998</v>
      </c>
      <c r="V66" s="236">
        <v>22194.079999999998</v>
      </c>
      <c r="W66" s="236">
        <v>22194.079999999998</v>
      </c>
      <c r="X66" s="236">
        <v>22194.079999999998</v>
      </c>
      <c r="Y66" s="101">
        <v>22194.079999999998</v>
      </c>
      <c r="Z66" s="236">
        <v>22194.079999999998</v>
      </c>
      <c r="AA66" s="236">
        <v>22194.079999999998</v>
      </c>
      <c r="AB66" s="101">
        <v>22194.079999999998</v>
      </c>
      <c r="AC66" s="411">
        <v>22194.079999999998</v>
      </c>
      <c r="AD66" s="293">
        <v>16987.07</v>
      </c>
      <c r="AE66" s="236">
        <v>16987.07</v>
      </c>
      <c r="AF66" s="236">
        <v>16987.07</v>
      </c>
      <c r="AG66" s="236">
        <v>16987.07</v>
      </c>
      <c r="AH66" s="236">
        <v>16987.07</v>
      </c>
      <c r="AI66" s="236">
        <v>16987.07</v>
      </c>
      <c r="AJ66" s="236">
        <v>16987.07</v>
      </c>
      <c r="AK66" s="236">
        <v>16987.07</v>
      </c>
      <c r="AL66" s="236">
        <v>16987.07</v>
      </c>
      <c r="AM66" s="236">
        <v>16987.07</v>
      </c>
      <c r="AN66" s="236">
        <v>16987.07</v>
      </c>
      <c r="AO66" s="236">
        <v>16987.07</v>
      </c>
      <c r="AP66" s="236">
        <v>11620.869999999999</v>
      </c>
      <c r="AQ66" s="236">
        <v>11620.869999999999</v>
      </c>
      <c r="AR66" s="236">
        <v>11620.869999999999</v>
      </c>
      <c r="AS66" s="236">
        <v>11620.869999999999</v>
      </c>
      <c r="AT66" s="236">
        <v>11620.869999999999</v>
      </c>
      <c r="AU66" s="236">
        <v>11620.869999999999</v>
      </c>
      <c r="AV66" s="236">
        <v>11620.869999999999</v>
      </c>
      <c r="AW66" s="236">
        <v>11620.869999999999</v>
      </c>
      <c r="AX66" s="236">
        <v>11620.869999999999</v>
      </c>
      <c r="AY66" s="236">
        <v>12879</v>
      </c>
      <c r="AZ66" s="236">
        <v>12879</v>
      </c>
      <c r="BA66" s="236">
        <v>12879</v>
      </c>
      <c r="BB66" s="236">
        <v>6484.59</v>
      </c>
      <c r="BC66" s="293">
        <v>6484.59</v>
      </c>
      <c r="BD66" s="236">
        <v>6484.59</v>
      </c>
      <c r="BE66" s="236">
        <v>6484.59</v>
      </c>
      <c r="BF66" s="236">
        <v>6484.59</v>
      </c>
      <c r="BG66" s="236">
        <v>6484.59</v>
      </c>
      <c r="BH66" s="236">
        <v>6484.59</v>
      </c>
      <c r="BI66" s="236">
        <v>6484.59</v>
      </c>
      <c r="BJ66" s="236">
        <v>6484.59</v>
      </c>
      <c r="BK66" s="236">
        <v>6484.59</v>
      </c>
      <c r="BL66" s="236">
        <v>6484.59</v>
      </c>
      <c r="BM66" s="236">
        <v>6484.59</v>
      </c>
      <c r="BN66" s="236">
        <v>4168.665</v>
      </c>
      <c r="BO66" s="236">
        <v>4168.665</v>
      </c>
      <c r="BP66" s="236">
        <v>4168.665</v>
      </c>
      <c r="BQ66" s="236">
        <v>4168.665</v>
      </c>
      <c r="BR66" s="236">
        <v>4168.665</v>
      </c>
      <c r="BS66" s="236">
        <v>4168.665</v>
      </c>
      <c r="BT66" s="236">
        <v>4168.665</v>
      </c>
      <c r="BU66" s="236">
        <v>4168.665</v>
      </c>
      <c r="BV66" s="236">
        <v>4168.665</v>
      </c>
      <c r="BW66" s="236">
        <v>4168.665</v>
      </c>
      <c r="BX66" s="293">
        <v>4168.665</v>
      </c>
      <c r="BY66" s="293">
        <v>4168.665</v>
      </c>
      <c r="BZ66" s="293">
        <v>6484.59</v>
      </c>
      <c r="CA66" s="236">
        <v>6484.59</v>
      </c>
      <c r="CB66" s="236">
        <v>6484.59</v>
      </c>
      <c r="CC66" s="236">
        <v>6484.59</v>
      </c>
      <c r="CD66" s="236">
        <v>6484.59</v>
      </c>
      <c r="CE66" s="236">
        <v>6484.59</v>
      </c>
      <c r="CF66" s="236">
        <v>6484.59</v>
      </c>
      <c r="CG66" s="236">
        <v>6484.59</v>
      </c>
      <c r="CH66" s="236">
        <v>6484.59</v>
      </c>
      <c r="CI66" s="236">
        <v>6484.59</v>
      </c>
      <c r="CJ66" s="236">
        <v>6484.59</v>
      </c>
      <c r="CK66" s="236">
        <v>6484.59</v>
      </c>
      <c r="CL66" s="293">
        <v>6484</v>
      </c>
      <c r="CM66" s="236">
        <v>6484</v>
      </c>
      <c r="CN66" s="236">
        <v>6484</v>
      </c>
      <c r="CO66" s="236">
        <v>6484</v>
      </c>
      <c r="CP66" s="236">
        <v>6484</v>
      </c>
      <c r="CQ66" s="236">
        <v>6484</v>
      </c>
      <c r="CR66" s="236">
        <v>6484</v>
      </c>
      <c r="CS66" s="236">
        <v>6484</v>
      </c>
      <c r="CT66" s="236">
        <v>6484</v>
      </c>
      <c r="CU66" s="236">
        <v>6484</v>
      </c>
      <c r="CV66" s="236">
        <f>CU66</f>
        <v>6484</v>
      </c>
      <c r="CW66" s="236">
        <f t="shared" ref="CW66:DP66" si="16">CV66</f>
        <v>6484</v>
      </c>
      <c r="CX66" s="236">
        <f t="shared" si="16"/>
        <v>6484</v>
      </c>
      <c r="CY66" s="236">
        <f t="shared" si="16"/>
        <v>6484</v>
      </c>
      <c r="CZ66" s="236">
        <f t="shared" si="16"/>
        <v>6484</v>
      </c>
      <c r="DA66" s="236">
        <f t="shared" si="16"/>
        <v>6484</v>
      </c>
      <c r="DB66" s="236">
        <f t="shared" si="16"/>
        <v>6484</v>
      </c>
      <c r="DC66" s="236">
        <f t="shared" si="16"/>
        <v>6484</v>
      </c>
      <c r="DD66" s="236">
        <f t="shared" si="16"/>
        <v>6484</v>
      </c>
      <c r="DE66" s="236">
        <f t="shared" si="16"/>
        <v>6484</v>
      </c>
      <c r="DF66" s="236">
        <f t="shared" si="16"/>
        <v>6484</v>
      </c>
      <c r="DG66" s="236">
        <f t="shared" si="16"/>
        <v>6484</v>
      </c>
      <c r="DH66" s="236">
        <f t="shared" si="16"/>
        <v>6484</v>
      </c>
      <c r="DI66" s="236">
        <f t="shared" si="16"/>
        <v>6484</v>
      </c>
      <c r="DJ66" s="236">
        <f t="shared" si="16"/>
        <v>6484</v>
      </c>
      <c r="DK66" s="236">
        <f t="shared" si="16"/>
        <v>6484</v>
      </c>
      <c r="DL66" s="236">
        <f t="shared" si="16"/>
        <v>6484</v>
      </c>
      <c r="DM66" s="236">
        <f t="shared" si="16"/>
        <v>6484</v>
      </c>
      <c r="DN66" s="236">
        <f t="shared" si="16"/>
        <v>6484</v>
      </c>
      <c r="DO66" s="236">
        <f t="shared" si="16"/>
        <v>6484</v>
      </c>
      <c r="DP66" s="236">
        <f t="shared" si="16"/>
        <v>6484</v>
      </c>
    </row>
    <row r="67" spans="1:120" outlineLevel="2">
      <c r="A67" s="189" t="s">
        <v>276</v>
      </c>
      <c r="B67" s="605">
        <v>1900</v>
      </c>
      <c r="C67" s="294" t="s">
        <v>296</v>
      </c>
      <c r="D67" s="294" t="s">
        <v>383</v>
      </c>
      <c r="E67" s="293">
        <v>115067.8</v>
      </c>
      <c r="F67" s="293">
        <v>60756.59</v>
      </c>
      <c r="G67" s="410">
        <v>60756.59</v>
      </c>
      <c r="H67" s="410">
        <v>60756.59</v>
      </c>
      <c r="I67" s="410">
        <v>60756.59</v>
      </c>
      <c r="J67" s="410">
        <v>60756.59</v>
      </c>
      <c r="K67" s="410">
        <v>60756.59</v>
      </c>
      <c r="L67" s="410">
        <v>60756.59</v>
      </c>
      <c r="M67" s="410">
        <v>60756.59</v>
      </c>
      <c r="N67" s="410">
        <v>60756.59</v>
      </c>
      <c r="O67" s="410">
        <v>60756.59</v>
      </c>
      <c r="P67" s="410">
        <v>60756.59</v>
      </c>
      <c r="Q67" s="410">
        <v>60756.59</v>
      </c>
      <c r="R67" s="293">
        <v>25544.43</v>
      </c>
      <c r="S67" s="236">
        <v>25544.43</v>
      </c>
      <c r="T67" s="236">
        <v>25544.43</v>
      </c>
      <c r="U67" s="236">
        <v>25544.43</v>
      </c>
      <c r="V67" s="236">
        <v>25544.43</v>
      </c>
      <c r="W67" s="236">
        <v>25544.43</v>
      </c>
      <c r="X67" s="236">
        <v>25544.43</v>
      </c>
      <c r="Y67" s="101">
        <v>25544.43</v>
      </c>
      <c r="Z67" s="236">
        <v>25544.43</v>
      </c>
      <c r="AA67" s="236">
        <v>25544.43</v>
      </c>
      <c r="AB67" s="101">
        <v>25544.43</v>
      </c>
      <c r="AC67" s="411">
        <v>25544.43</v>
      </c>
      <c r="AD67" s="293">
        <v>6678.13</v>
      </c>
      <c r="AE67" s="236">
        <v>6678.13</v>
      </c>
      <c r="AF67" s="236">
        <v>6678.13</v>
      </c>
      <c r="AG67" s="236">
        <v>6678.13</v>
      </c>
      <c r="AH67" s="236">
        <v>6678.13</v>
      </c>
      <c r="AI67" s="236">
        <v>6678.13</v>
      </c>
      <c r="AJ67" s="236">
        <v>6678.13</v>
      </c>
      <c r="AK67" s="236">
        <v>6678.13</v>
      </c>
      <c r="AL67" s="236">
        <v>6678.13</v>
      </c>
      <c r="AM67" s="236">
        <v>6678.13</v>
      </c>
      <c r="AN67" s="236">
        <v>6678.13</v>
      </c>
      <c r="AO67" s="236">
        <v>6678.13</v>
      </c>
      <c r="AP67" s="236">
        <v>2124.2999999999997</v>
      </c>
      <c r="AQ67" s="236">
        <v>2124.2999999999997</v>
      </c>
      <c r="AR67" s="236">
        <v>2124.2999999999997</v>
      </c>
      <c r="AS67" s="236">
        <v>2124.2999999999997</v>
      </c>
      <c r="AT67" s="236">
        <v>2124.2999999999997</v>
      </c>
      <c r="AU67" s="236">
        <v>2124.2999999999997</v>
      </c>
      <c r="AV67" s="236">
        <v>2124.2999999999997</v>
      </c>
      <c r="AW67" s="236">
        <v>2124.2999999999997</v>
      </c>
      <c r="AX67" s="236">
        <v>2124.2999999999997</v>
      </c>
      <c r="AY67" s="236">
        <v>866</v>
      </c>
      <c r="AZ67" s="236">
        <v>866</v>
      </c>
      <c r="BA67" s="236">
        <v>866</v>
      </c>
      <c r="BB67" s="236">
        <v>0</v>
      </c>
      <c r="BC67" s="293">
        <v>0</v>
      </c>
      <c r="BD67" s="236">
        <v>0</v>
      </c>
      <c r="BE67" s="236">
        <v>0</v>
      </c>
      <c r="BF67" s="236">
        <v>0</v>
      </c>
      <c r="BG67" s="236">
        <v>0</v>
      </c>
      <c r="BH67" s="236">
        <v>0</v>
      </c>
      <c r="BI67" s="236">
        <v>0</v>
      </c>
      <c r="BJ67" s="236">
        <v>0</v>
      </c>
      <c r="BK67" s="236">
        <v>0</v>
      </c>
      <c r="BL67" s="236">
        <v>0</v>
      </c>
      <c r="BM67" s="236">
        <v>0</v>
      </c>
      <c r="BN67" s="236">
        <v>0</v>
      </c>
      <c r="BO67" s="236">
        <v>0</v>
      </c>
      <c r="BP67" s="236">
        <v>0</v>
      </c>
      <c r="BQ67" s="236">
        <v>0</v>
      </c>
      <c r="BR67" s="236">
        <v>0</v>
      </c>
      <c r="BS67" s="236">
        <v>0</v>
      </c>
      <c r="BT67" s="236">
        <v>0</v>
      </c>
      <c r="BU67" s="236">
        <v>0</v>
      </c>
      <c r="BV67" s="236">
        <v>0</v>
      </c>
      <c r="BW67" s="236">
        <v>0</v>
      </c>
      <c r="BX67" s="293">
        <v>0</v>
      </c>
      <c r="BY67" s="293">
        <v>0</v>
      </c>
      <c r="BZ67" s="293">
        <v>0</v>
      </c>
      <c r="CA67" s="236">
        <v>0</v>
      </c>
      <c r="CB67" s="236">
        <v>0</v>
      </c>
      <c r="CC67" s="236">
        <v>0</v>
      </c>
      <c r="CD67" s="236">
        <v>0</v>
      </c>
      <c r="CE67" s="236">
        <v>0</v>
      </c>
      <c r="CF67" s="236">
        <v>0</v>
      </c>
      <c r="CG67" s="236">
        <v>0</v>
      </c>
      <c r="CH67" s="236">
        <v>0</v>
      </c>
      <c r="CI67" s="236">
        <v>0</v>
      </c>
      <c r="CJ67" s="236">
        <v>0</v>
      </c>
      <c r="CK67" s="236">
        <v>0</v>
      </c>
      <c r="CL67" s="293">
        <v>0</v>
      </c>
      <c r="CM67" s="236">
        <v>0</v>
      </c>
      <c r="CN67" s="236">
        <v>0</v>
      </c>
      <c r="CO67" s="236">
        <v>0</v>
      </c>
      <c r="CP67" s="236">
        <v>0</v>
      </c>
      <c r="CQ67" s="236">
        <v>0</v>
      </c>
      <c r="CR67" s="236">
        <v>0</v>
      </c>
      <c r="CS67" s="236">
        <v>0</v>
      </c>
      <c r="CT67" s="236">
        <v>0</v>
      </c>
      <c r="CU67" s="236">
        <v>0</v>
      </c>
    </row>
    <row r="68" spans="1:120" outlineLevel="2">
      <c r="A68" s="189" t="s">
        <v>277</v>
      </c>
      <c r="B68" s="605">
        <v>1900</v>
      </c>
      <c r="C68" s="294" t="s">
        <v>296</v>
      </c>
      <c r="D68" s="294" t="s">
        <v>384</v>
      </c>
      <c r="E68" s="293">
        <v>0</v>
      </c>
      <c r="F68" s="293">
        <v>0</v>
      </c>
      <c r="G68" s="410">
        <v>0</v>
      </c>
      <c r="H68" s="410">
        <v>0</v>
      </c>
      <c r="I68" s="410">
        <v>0</v>
      </c>
      <c r="J68" s="410">
        <v>0</v>
      </c>
      <c r="K68" s="410">
        <v>0</v>
      </c>
      <c r="L68" s="410">
        <v>0</v>
      </c>
      <c r="M68" s="410">
        <v>0</v>
      </c>
      <c r="N68" s="410">
        <v>0</v>
      </c>
      <c r="O68" s="410">
        <v>0</v>
      </c>
      <c r="P68" s="410">
        <v>0</v>
      </c>
      <c r="Q68" s="410">
        <v>0</v>
      </c>
      <c r="R68" s="293">
        <v>0</v>
      </c>
      <c r="S68" s="236">
        <v>0</v>
      </c>
      <c r="T68" s="236">
        <v>0</v>
      </c>
      <c r="U68" s="236">
        <v>0</v>
      </c>
      <c r="V68" s="236">
        <v>0</v>
      </c>
      <c r="W68" s="236">
        <v>0</v>
      </c>
      <c r="X68" s="236">
        <v>0</v>
      </c>
      <c r="Y68" s="101">
        <v>0</v>
      </c>
      <c r="Z68" s="236">
        <v>0</v>
      </c>
      <c r="AA68" s="236">
        <v>0</v>
      </c>
      <c r="AB68" s="101">
        <v>0</v>
      </c>
      <c r="AC68" s="411">
        <v>0</v>
      </c>
      <c r="AD68" s="293">
        <v>0</v>
      </c>
      <c r="AE68" s="236">
        <v>0</v>
      </c>
      <c r="AF68" s="236">
        <v>0</v>
      </c>
      <c r="AG68" s="236">
        <v>0</v>
      </c>
      <c r="AH68" s="236">
        <v>0</v>
      </c>
      <c r="AI68" s="236">
        <v>0</v>
      </c>
      <c r="AJ68" s="236">
        <v>0</v>
      </c>
      <c r="AK68" s="236">
        <v>0</v>
      </c>
      <c r="AL68" s="236">
        <v>0</v>
      </c>
      <c r="AM68" s="236">
        <v>0</v>
      </c>
      <c r="AN68" s="236">
        <v>0</v>
      </c>
      <c r="AO68" s="236">
        <v>0</v>
      </c>
      <c r="AP68" s="236">
        <v>0</v>
      </c>
      <c r="AQ68" s="236">
        <v>0</v>
      </c>
      <c r="AR68" s="236">
        <v>0</v>
      </c>
      <c r="AS68" s="236">
        <v>0</v>
      </c>
      <c r="AT68" s="236">
        <v>0</v>
      </c>
      <c r="AU68" s="236">
        <v>0</v>
      </c>
      <c r="AV68" s="236">
        <v>0</v>
      </c>
      <c r="AW68" s="236">
        <v>0</v>
      </c>
      <c r="AX68" s="236">
        <v>0</v>
      </c>
      <c r="AY68" s="236">
        <v>0</v>
      </c>
      <c r="AZ68" s="236">
        <v>0</v>
      </c>
      <c r="BA68" s="236">
        <v>0</v>
      </c>
      <c r="BB68" s="236">
        <v>0</v>
      </c>
      <c r="BC68" s="293">
        <v>0</v>
      </c>
      <c r="BD68" s="236">
        <v>0</v>
      </c>
      <c r="BE68" s="236">
        <v>0</v>
      </c>
      <c r="BF68" s="236">
        <v>0</v>
      </c>
      <c r="BG68" s="236">
        <v>0</v>
      </c>
      <c r="BH68" s="236">
        <v>0</v>
      </c>
      <c r="BI68" s="236">
        <v>0</v>
      </c>
      <c r="BJ68" s="236">
        <v>0</v>
      </c>
      <c r="BK68" s="236">
        <v>0</v>
      </c>
      <c r="BL68" s="236">
        <v>0</v>
      </c>
      <c r="BM68" s="236">
        <v>0</v>
      </c>
      <c r="BN68" s="236">
        <v>0</v>
      </c>
      <c r="BO68" s="236">
        <v>0</v>
      </c>
      <c r="BP68" s="236">
        <v>0</v>
      </c>
      <c r="BQ68" s="236">
        <v>0</v>
      </c>
      <c r="BR68" s="236">
        <v>0</v>
      </c>
      <c r="BS68" s="236">
        <v>0</v>
      </c>
      <c r="BT68" s="236">
        <v>0</v>
      </c>
      <c r="BU68" s="236">
        <v>0</v>
      </c>
      <c r="BV68" s="236">
        <v>0</v>
      </c>
      <c r="BW68" s="236">
        <v>0</v>
      </c>
      <c r="BX68" s="293">
        <v>0</v>
      </c>
      <c r="BY68" s="293">
        <v>0</v>
      </c>
      <c r="BZ68" s="293">
        <v>0</v>
      </c>
      <c r="CA68" s="236">
        <v>0</v>
      </c>
      <c r="CB68" s="236">
        <v>0</v>
      </c>
      <c r="CC68" s="236">
        <v>0</v>
      </c>
      <c r="CD68" s="236">
        <v>0</v>
      </c>
      <c r="CE68" s="236">
        <v>0</v>
      </c>
      <c r="CF68" s="236">
        <v>0</v>
      </c>
      <c r="CG68" s="236">
        <v>0</v>
      </c>
      <c r="CH68" s="236">
        <v>0</v>
      </c>
      <c r="CI68" s="236">
        <v>0</v>
      </c>
      <c r="CJ68" s="236">
        <v>0</v>
      </c>
      <c r="CK68" s="236">
        <v>0</v>
      </c>
      <c r="CL68" s="293">
        <v>0</v>
      </c>
      <c r="CM68" s="236">
        <v>0</v>
      </c>
      <c r="CN68" s="236">
        <v>0</v>
      </c>
      <c r="CO68" s="236">
        <v>0</v>
      </c>
      <c r="CP68" s="236">
        <v>0</v>
      </c>
      <c r="CQ68" s="236">
        <v>0</v>
      </c>
      <c r="CR68" s="236">
        <v>0</v>
      </c>
      <c r="CS68" s="236">
        <v>0</v>
      </c>
      <c r="CT68" s="236">
        <v>0</v>
      </c>
      <c r="CU68" s="236">
        <v>0</v>
      </c>
    </row>
    <row r="69" spans="1:120" outlineLevel="2">
      <c r="A69" s="189" t="s">
        <v>278</v>
      </c>
      <c r="B69" s="605">
        <v>1900</v>
      </c>
      <c r="C69" s="294" t="s">
        <v>296</v>
      </c>
      <c r="D69" s="294" t="s">
        <v>385</v>
      </c>
      <c r="E69" s="293">
        <v>0</v>
      </c>
      <c r="F69" s="293">
        <v>0</v>
      </c>
      <c r="G69" s="410">
        <v>0</v>
      </c>
      <c r="H69" s="410">
        <v>0</v>
      </c>
      <c r="I69" s="410">
        <v>0</v>
      </c>
      <c r="J69" s="410">
        <v>0</v>
      </c>
      <c r="K69" s="410">
        <v>0</v>
      </c>
      <c r="L69" s="410">
        <v>0</v>
      </c>
      <c r="M69" s="410">
        <v>0</v>
      </c>
      <c r="N69" s="410">
        <v>0</v>
      </c>
      <c r="O69" s="410">
        <v>0</v>
      </c>
      <c r="P69" s="410">
        <v>0</v>
      </c>
      <c r="Q69" s="410">
        <v>0</v>
      </c>
      <c r="R69" s="293">
        <v>0</v>
      </c>
      <c r="S69" s="236">
        <v>0</v>
      </c>
      <c r="T69" s="236">
        <v>0</v>
      </c>
      <c r="U69" s="236">
        <v>0</v>
      </c>
      <c r="V69" s="236">
        <v>0</v>
      </c>
      <c r="W69" s="236">
        <v>0</v>
      </c>
      <c r="X69" s="236">
        <v>0</v>
      </c>
      <c r="Y69" s="101">
        <v>0</v>
      </c>
      <c r="Z69" s="236">
        <v>0</v>
      </c>
      <c r="AA69" s="236">
        <v>0</v>
      </c>
      <c r="AB69" s="101">
        <v>0</v>
      </c>
      <c r="AC69" s="411">
        <v>0</v>
      </c>
      <c r="AD69" s="293">
        <v>0</v>
      </c>
      <c r="AE69" s="236">
        <v>0</v>
      </c>
      <c r="AF69" s="236">
        <v>0</v>
      </c>
      <c r="AG69" s="236">
        <v>0</v>
      </c>
      <c r="AH69" s="236">
        <v>0</v>
      </c>
      <c r="AI69" s="236">
        <v>0</v>
      </c>
      <c r="AJ69" s="236">
        <v>0</v>
      </c>
      <c r="AK69" s="236">
        <v>0</v>
      </c>
      <c r="AL69" s="236">
        <v>0</v>
      </c>
      <c r="AM69" s="236">
        <v>0</v>
      </c>
      <c r="AN69" s="236">
        <v>0</v>
      </c>
      <c r="AO69" s="236">
        <v>0</v>
      </c>
      <c r="AP69" s="236">
        <v>0</v>
      </c>
      <c r="AQ69" s="236">
        <v>0</v>
      </c>
      <c r="AR69" s="236">
        <v>0</v>
      </c>
      <c r="AS69" s="236">
        <v>0</v>
      </c>
      <c r="AT69" s="236">
        <v>0</v>
      </c>
      <c r="AU69" s="236">
        <v>0</v>
      </c>
      <c r="AV69" s="236">
        <v>0</v>
      </c>
      <c r="AW69" s="236">
        <v>0</v>
      </c>
      <c r="AX69" s="236">
        <v>0</v>
      </c>
      <c r="AY69" s="236">
        <v>0</v>
      </c>
      <c r="AZ69" s="236">
        <v>0</v>
      </c>
      <c r="BA69" s="236">
        <v>0</v>
      </c>
      <c r="BB69" s="236">
        <v>0</v>
      </c>
      <c r="BC69" s="293">
        <v>0</v>
      </c>
      <c r="BD69" s="236">
        <v>0</v>
      </c>
      <c r="BE69" s="236">
        <v>0</v>
      </c>
      <c r="BF69" s="236">
        <v>0</v>
      </c>
      <c r="BG69" s="236">
        <v>0</v>
      </c>
      <c r="BH69" s="236">
        <v>0</v>
      </c>
      <c r="BI69" s="236">
        <v>0</v>
      </c>
      <c r="BJ69" s="236">
        <v>0</v>
      </c>
      <c r="BK69" s="236">
        <v>0</v>
      </c>
      <c r="BL69" s="236">
        <v>0</v>
      </c>
      <c r="BM69" s="236">
        <v>0</v>
      </c>
      <c r="BN69" s="236">
        <v>0</v>
      </c>
      <c r="BO69" s="236">
        <v>0</v>
      </c>
      <c r="BP69" s="236">
        <v>0</v>
      </c>
      <c r="BQ69" s="236">
        <v>0</v>
      </c>
      <c r="BR69" s="236">
        <v>0</v>
      </c>
      <c r="BS69" s="236">
        <v>0</v>
      </c>
      <c r="BT69" s="236">
        <v>0</v>
      </c>
      <c r="BU69" s="236">
        <v>0</v>
      </c>
      <c r="BV69" s="236">
        <v>0</v>
      </c>
      <c r="BW69" s="236">
        <v>0</v>
      </c>
      <c r="BX69" s="293">
        <v>0</v>
      </c>
      <c r="BY69" s="293">
        <v>0</v>
      </c>
      <c r="BZ69" s="293">
        <v>0</v>
      </c>
      <c r="CA69" s="236">
        <v>0</v>
      </c>
      <c r="CB69" s="236">
        <v>0</v>
      </c>
      <c r="CC69" s="236">
        <v>0</v>
      </c>
      <c r="CD69" s="236">
        <v>0</v>
      </c>
      <c r="CE69" s="236">
        <v>0</v>
      </c>
      <c r="CF69" s="236">
        <v>0</v>
      </c>
      <c r="CG69" s="236">
        <v>0</v>
      </c>
      <c r="CH69" s="236">
        <v>0</v>
      </c>
      <c r="CI69" s="236">
        <v>0</v>
      </c>
      <c r="CJ69" s="236">
        <v>0</v>
      </c>
      <c r="CK69" s="236">
        <v>0</v>
      </c>
      <c r="CL69" s="293">
        <v>0</v>
      </c>
      <c r="CM69" s="236">
        <v>0</v>
      </c>
      <c r="CN69" s="236">
        <v>0</v>
      </c>
      <c r="CO69" s="236">
        <v>0</v>
      </c>
      <c r="CP69" s="236">
        <v>0</v>
      </c>
      <c r="CQ69" s="236">
        <v>0</v>
      </c>
      <c r="CR69" s="236">
        <v>0</v>
      </c>
      <c r="CS69" s="236">
        <v>0</v>
      </c>
      <c r="CT69" s="236">
        <v>0</v>
      </c>
      <c r="CU69" s="236">
        <v>0</v>
      </c>
    </row>
    <row r="70" spans="1:120" outlineLevel="2">
      <c r="A70" s="189" t="s">
        <v>237</v>
      </c>
      <c r="B70" s="606">
        <v>1900</v>
      </c>
      <c r="C70" s="294" t="s">
        <v>296</v>
      </c>
      <c r="D70" s="294" t="s">
        <v>348</v>
      </c>
      <c r="E70" s="293">
        <v>0</v>
      </c>
      <c r="F70" s="293">
        <v>0</v>
      </c>
      <c r="G70" s="410">
        <v>0</v>
      </c>
      <c r="H70" s="410">
        <v>0</v>
      </c>
      <c r="I70" s="410">
        <v>0</v>
      </c>
      <c r="J70" s="410">
        <v>0</v>
      </c>
      <c r="K70" s="410">
        <v>0</v>
      </c>
      <c r="L70" s="410">
        <v>0</v>
      </c>
      <c r="M70" s="410">
        <v>0</v>
      </c>
      <c r="N70" s="410">
        <v>0</v>
      </c>
      <c r="O70" s="410">
        <v>0</v>
      </c>
      <c r="P70" s="410">
        <v>0</v>
      </c>
      <c r="Q70" s="410">
        <v>0</v>
      </c>
      <c r="R70" s="293">
        <v>0</v>
      </c>
      <c r="S70" s="236">
        <v>0</v>
      </c>
      <c r="T70" s="236">
        <v>0</v>
      </c>
      <c r="U70" s="236">
        <v>0</v>
      </c>
      <c r="V70" s="236">
        <v>0</v>
      </c>
      <c r="W70" s="236">
        <v>0</v>
      </c>
      <c r="X70" s="236">
        <v>0</v>
      </c>
      <c r="Y70" s="101">
        <v>0</v>
      </c>
      <c r="Z70" s="236">
        <v>0</v>
      </c>
      <c r="AA70" s="236">
        <v>0</v>
      </c>
      <c r="AB70" s="101">
        <v>0</v>
      </c>
      <c r="AC70" s="411">
        <v>0</v>
      </c>
      <c r="AD70" s="293">
        <v>0</v>
      </c>
      <c r="AE70" s="236">
        <v>0</v>
      </c>
      <c r="AF70" s="236">
        <v>0</v>
      </c>
      <c r="AG70" s="236">
        <v>0</v>
      </c>
      <c r="AH70" s="236">
        <v>0</v>
      </c>
      <c r="AI70" s="236">
        <v>0</v>
      </c>
      <c r="AJ70" s="236">
        <v>0</v>
      </c>
      <c r="AK70" s="236">
        <v>0</v>
      </c>
      <c r="AL70" s="236">
        <v>0</v>
      </c>
      <c r="AM70" s="236">
        <v>0</v>
      </c>
      <c r="AN70" s="236">
        <v>0</v>
      </c>
      <c r="AO70" s="236">
        <v>0</v>
      </c>
      <c r="AP70" s="236">
        <v>0</v>
      </c>
      <c r="AQ70" s="236">
        <v>0</v>
      </c>
      <c r="AR70" s="236">
        <v>0</v>
      </c>
      <c r="AS70" s="236">
        <v>0</v>
      </c>
      <c r="AT70" s="236">
        <v>0</v>
      </c>
      <c r="AU70" s="236">
        <v>0</v>
      </c>
      <c r="AV70" s="236">
        <v>0</v>
      </c>
      <c r="AW70" s="236">
        <v>0</v>
      </c>
      <c r="AX70" s="236">
        <v>0</v>
      </c>
      <c r="AY70" s="236">
        <v>0</v>
      </c>
      <c r="AZ70" s="236">
        <v>0</v>
      </c>
      <c r="BA70" s="236">
        <v>0</v>
      </c>
      <c r="BB70" s="236">
        <v>0</v>
      </c>
      <c r="BC70" s="293">
        <v>0</v>
      </c>
      <c r="BD70" s="236">
        <v>0</v>
      </c>
      <c r="BE70" s="236">
        <v>0</v>
      </c>
      <c r="BF70" s="236">
        <v>0</v>
      </c>
      <c r="BG70" s="236">
        <v>0</v>
      </c>
      <c r="BH70" s="236">
        <v>0</v>
      </c>
      <c r="BI70" s="236">
        <v>0</v>
      </c>
      <c r="BJ70" s="236">
        <v>0</v>
      </c>
      <c r="BK70" s="236">
        <v>0</v>
      </c>
      <c r="BL70" s="236">
        <v>0</v>
      </c>
      <c r="BM70" s="236">
        <v>0</v>
      </c>
      <c r="BN70" s="236">
        <v>0</v>
      </c>
      <c r="BO70" s="236">
        <v>0</v>
      </c>
      <c r="BP70" s="236">
        <v>0</v>
      </c>
      <c r="BQ70" s="236">
        <v>0</v>
      </c>
      <c r="BR70" s="236">
        <v>0</v>
      </c>
      <c r="BS70" s="236">
        <v>0</v>
      </c>
      <c r="BT70" s="236">
        <v>0</v>
      </c>
      <c r="BU70" s="236">
        <v>0</v>
      </c>
      <c r="BV70" s="236">
        <v>0</v>
      </c>
      <c r="BW70" s="236">
        <v>0</v>
      </c>
      <c r="BX70" s="293">
        <v>0</v>
      </c>
      <c r="BY70" s="293">
        <v>0</v>
      </c>
      <c r="BZ70" s="293">
        <v>0</v>
      </c>
      <c r="CA70" s="236">
        <v>0</v>
      </c>
      <c r="CB70" s="236">
        <v>0</v>
      </c>
      <c r="CC70" s="236">
        <v>0</v>
      </c>
      <c r="CD70" s="236">
        <v>0</v>
      </c>
      <c r="CE70" s="236">
        <v>0</v>
      </c>
      <c r="CF70" s="236">
        <v>0</v>
      </c>
      <c r="CG70" s="236">
        <v>0</v>
      </c>
      <c r="CH70" s="236">
        <v>0</v>
      </c>
      <c r="CI70" s="236">
        <v>0</v>
      </c>
      <c r="CJ70" s="236">
        <v>0</v>
      </c>
      <c r="CK70" s="236">
        <v>0</v>
      </c>
      <c r="CL70" s="293">
        <v>0</v>
      </c>
      <c r="CM70" s="236">
        <v>0</v>
      </c>
      <c r="CN70" s="236">
        <v>0</v>
      </c>
      <c r="CO70" s="236">
        <v>0</v>
      </c>
      <c r="CP70" s="236">
        <v>0</v>
      </c>
      <c r="CQ70" s="236">
        <v>0</v>
      </c>
      <c r="CR70" s="236">
        <v>0</v>
      </c>
      <c r="CS70" s="236">
        <v>0</v>
      </c>
      <c r="CT70" s="236">
        <v>0</v>
      </c>
      <c r="CU70" s="236">
        <v>0</v>
      </c>
    </row>
    <row r="71" spans="1:120" outlineLevel="2">
      <c r="A71" s="189" t="s">
        <v>238</v>
      </c>
      <c r="B71" s="607">
        <v>1900</v>
      </c>
      <c r="C71" s="294" t="s">
        <v>296</v>
      </c>
      <c r="D71" s="294" t="s">
        <v>349</v>
      </c>
      <c r="E71" s="293">
        <v>376931.5</v>
      </c>
      <c r="F71" s="293">
        <v>1330992.1200000001</v>
      </c>
      <c r="G71" s="410">
        <v>1330992.1200000001</v>
      </c>
      <c r="H71" s="410">
        <v>1330992.1200000001</v>
      </c>
      <c r="I71" s="410">
        <v>1330992.1200000001</v>
      </c>
      <c r="J71" s="410">
        <v>1330992.1200000001</v>
      </c>
      <c r="K71" s="410">
        <v>1330992.1200000001</v>
      </c>
      <c r="L71" s="410">
        <v>1330992.1200000001</v>
      </c>
      <c r="M71" s="410">
        <v>1330992.1200000001</v>
      </c>
      <c r="N71" s="410">
        <v>1330992.1200000001</v>
      </c>
      <c r="O71" s="410">
        <v>-1060768.54</v>
      </c>
      <c r="P71" s="410">
        <v>-1060768.54</v>
      </c>
      <c r="Q71" s="410">
        <v>-1060768.54</v>
      </c>
      <c r="R71" s="293">
        <v>-595628.96</v>
      </c>
      <c r="S71" s="236">
        <v>-595628.96</v>
      </c>
      <c r="T71" s="236">
        <v>-595628.96</v>
      </c>
      <c r="U71" s="236">
        <v>-595628.96</v>
      </c>
      <c r="V71" s="236">
        <v>-595628.96</v>
      </c>
      <c r="W71" s="236">
        <v>-595628.96</v>
      </c>
      <c r="X71" s="236">
        <v>-595628.96</v>
      </c>
      <c r="Y71" s="101">
        <v>-595628.96</v>
      </c>
      <c r="Z71" s="236">
        <v>-595628.96</v>
      </c>
      <c r="AA71" s="236">
        <v>-595628.96</v>
      </c>
      <c r="AB71" s="101">
        <v>-595628.96</v>
      </c>
      <c r="AC71" s="411">
        <v>-595628.96</v>
      </c>
      <c r="AD71" s="293">
        <v>969977.2</v>
      </c>
      <c r="AE71" s="236">
        <v>969977.2</v>
      </c>
      <c r="AF71" s="236">
        <v>969977.2</v>
      </c>
      <c r="AG71" s="236">
        <v>969977.2</v>
      </c>
      <c r="AH71" s="236">
        <v>969977.2</v>
      </c>
      <c r="AI71" s="236">
        <v>969977.2</v>
      </c>
      <c r="AJ71" s="236">
        <v>969977.2</v>
      </c>
      <c r="AK71" s="236">
        <v>969977.2</v>
      </c>
      <c r="AL71" s="236">
        <v>969977.2</v>
      </c>
      <c r="AM71" s="236">
        <v>969977.2</v>
      </c>
      <c r="AN71" s="236">
        <v>969977.2</v>
      </c>
      <c r="AO71" s="236">
        <v>969977.2</v>
      </c>
      <c r="AP71" s="236">
        <v>1356302.04</v>
      </c>
      <c r="AQ71" s="236">
        <v>1356302.04</v>
      </c>
      <c r="AR71" s="236">
        <v>1356302.04</v>
      </c>
      <c r="AS71" s="236">
        <v>1356302.04</v>
      </c>
      <c r="AT71" s="236">
        <v>1356302.04</v>
      </c>
      <c r="AU71" s="236">
        <v>1356302.04</v>
      </c>
      <c r="AV71" s="236">
        <v>1356302.04</v>
      </c>
      <c r="AW71" s="236">
        <v>1356302.04</v>
      </c>
      <c r="AX71" s="236">
        <v>1356302.04</v>
      </c>
      <c r="AY71" s="236">
        <v>1301169.155</v>
      </c>
      <c r="AZ71" s="236">
        <v>1301169.155</v>
      </c>
      <c r="BA71" s="236">
        <v>1301169.155</v>
      </c>
      <c r="BB71" s="236">
        <v>1343426.3</v>
      </c>
      <c r="BC71" s="293">
        <v>1343426.3</v>
      </c>
      <c r="BD71" s="236">
        <v>1343426.3</v>
      </c>
      <c r="BE71" s="236">
        <v>1343426.3</v>
      </c>
      <c r="BF71" s="236">
        <v>1343426.3</v>
      </c>
      <c r="BG71" s="236">
        <v>1343426.3</v>
      </c>
      <c r="BH71" s="236">
        <v>1343426.3</v>
      </c>
      <c r="BI71" s="236">
        <v>1343426.3</v>
      </c>
      <c r="BJ71" s="236">
        <v>1343426.3</v>
      </c>
      <c r="BK71" s="236">
        <v>1310453.2949999999</v>
      </c>
      <c r="BL71" s="236">
        <v>1310453.2949999999</v>
      </c>
      <c r="BM71" s="236">
        <v>1310453.2949999999</v>
      </c>
      <c r="BN71" s="236">
        <v>1716847.2149999999</v>
      </c>
      <c r="BO71" s="236">
        <v>1716847.2149999999</v>
      </c>
      <c r="BP71" s="236">
        <v>1716847.2149999999</v>
      </c>
      <c r="BQ71" s="236">
        <v>1716847.2149999999</v>
      </c>
      <c r="BR71" s="236">
        <v>1716847.2149999999</v>
      </c>
      <c r="BS71" s="236">
        <v>1716847.2149999999</v>
      </c>
      <c r="BT71" s="236">
        <v>1716847.2149999999</v>
      </c>
      <c r="BU71" s="236">
        <v>1716847.2149999999</v>
      </c>
      <c r="BV71" s="236">
        <v>1716847.2149999999</v>
      </c>
      <c r="BW71" s="236">
        <v>1716847.2149999999</v>
      </c>
      <c r="BX71" s="293">
        <v>1716847.2149999999</v>
      </c>
      <c r="BY71" s="293">
        <v>1716847.2149999999</v>
      </c>
      <c r="BZ71" s="293">
        <v>1218029.4550000001</v>
      </c>
      <c r="CA71" s="236">
        <v>1218029.4550000001</v>
      </c>
      <c r="CB71" s="236">
        <v>1218029.4550000001</v>
      </c>
      <c r="CC71" s="236">
        <v>1218029.4550000001</v>
      </c>
      <c r="CD71" s="236">
        <v>1218029.4550000001</v>
      </c>
      <c r="CE71" s="236">
        <v>1218029.4550000001</v>
      </c>
      <c r="CF71" s="236">
        <v>1218029.4550000001</v>
      </c>
      <c r="CG71" s="236">
        <v>1218029.4550000001</v>
      </c>
      <c r="CH71" s="236">
        <v>1218029.4550000001</v>
      </c>
      <c r="CI71" s="236">
        <v>1218029.4550000001</v>
      </c>
      <c r="CJ71" s="236">
        <v>1218029.4550000001</v>
      </c>
      <c r="CK71" s="236">
        <v>1218029.4550000001</v>
      </c>
      <c r="CL71" s="293">
        <v>1965492</v>
      </c>
      <c r="CM71" s="236">
        <v>1965492</v>
      </c>
      <c r="CN71" s="236">
        <v>1965492</v>
      </c>
      <c r="CO71" s="236">
        <v>1965492</v>
      </c>
      <c r="CP71" s="236">
        <v>1965492</v>
      </c>
      <c r="CQ71" s="236">
        <v>1965492</v>
      </c>
      <c r="CR71" s="236">
        <v>1965492</v>
      </c>
      <c r="CS71" s="236">
        <v>1965492</v>
      </c>
      <c r="CT71" s="236">
        <v>1965492</v>
      </c>
      <c r="CU71" s="236">
        <v>1965492</v>
      </c>
      <c r="CV71" s="236">
        <f>CU71</f>
        <v>1965492</v>
      </c>
      <c r="CW71" s="236">
        <f t="shared" ref="CW71:DP71" si="17">CV71</f>
        <v>1965492</v>
      </c>
      <c r="CX71" s="236">
        <f t="shared" si="17"/>
        <v>1965492</v>
      </c>
      <c r="CY71" s="236">
        <f t="shared" si="17"/>
        <v>1965492</v>
      </c>
      <c r="CZ71" s="236">
        <f t="shared" si="17"/>
        <v>1965492</v>
      </c>
      <c r="DA71" s="236">
        <f t="shared" si="17"/>
        <v>1965492</v>
      </c>
      <c r="DB71" s="236">
        <f t="shared" si="17"/>
        <v>1965492</v>
      </c>
      <c r="DC71" s="236">
        <f t="shared" si="17"/>
        <v>1965492</v>
      </c>
      <c r="DD71" s="236">
        <f t="shared" si="17"/>
        <v>1965492</v>
      </c>
      <c r="DE71" s="236">
        <f t="shared" si="17"/>
        <v>1965492</v>
      </c>
      <c r="DF71" s="236">
        <f t="shared" si="17"/>
        <v>1965492</v>
      </c>
      <c r="DG71" s="236">
        <f t="shared" si="17"/>
        <v>1965492</v>
      </c>
      <c r="DH71" s="236">
        <f t="shared" si="17"/>
        <v>1965492</v>
      </c>
      <c r="DI71" s="236">
        <f t="shared" si="17"/>
        <v>1965492</v>
      </c>
      <c r="DJ71" s="236">
        <f t="shared" si="17"/>
        <v>1965492</v>
      </c>
      <c r="DK71" s="236">
        <f t="shared" si="17"/>
        <v>1965492</v>
      </c>
      <c r="DL71" s="236">
        <f t="shared" si="17"/>
        <v>1965492</v>
      </c>
      <c r="DM71" s="236">
        <f t="shared" si="17"/>
        <v>1965492</v>
      </c>
      <c r="DN71" s="236">
        <f t="shared" si="17"/>
        <v>1965492</v>
      </c>
      <c r="DO71" s="236">
        <f t="shared" si="17"/>
        <v>1965492</v>
      </c>
      <c r="DP71" s="236">
        <f t="shared" si="17"/>
        <v>1965492</v>
      </c>
    </row>
    <row r="72" spans="1:120" outlineLevel="2">
      <c r="A72" s="189" t="s">
        <v>239</v>
      </c>
      <c r="B72" s="607">
        <v>1900</v>
      </c>
      <c r="C72" s="294" t="s">
        <v>296</v>
      </c>
      <c r="D72" s="294" t="s">
        <v>350</v>
      </c>
      <c r="E72" s="293">
        <v>1954561.92</v>
      </c>
      <c r="F72" s="293">
        <v>1903126.08</v>
      </c>
      <c r="G72" s="410">
        <v>1903126.08</v>
      </c>
      <c r="H72" s="410">
        <v>1903126.08</v>
      </c>
      <c r="I72" s="410">
        <v>1903126.08</v>
      </c>
      <c r="J72" s="410">
        <v>1903126.08</v>
      </c>
      <c r="K72" s="410">
        <v>1903126.08</v>
      </c>
      <c r="L72" s="410">
        <v>1903126.08</v>
      </c>
      <c r="M72" s="410">
        <v>1903126.08</v>
      </c>
      <c r="N72" s="410">
        <v>1903126.08</v>
      </c>
      <c r="O72" s="410">
        <v>1903126.08</v>
      </c>
      <c r="P72" s="410">
        <v>1903126.08</v>
      </c>
      <c r="Q72" s="410">
        <v>1903126.08</v>
      </c>
      <c r="R72" s="293">
        <v>1903126.08</v>
      </c>
      <c r="S72" s="236">
        <v>1903126.08</v>
      </c>
      <c r="T72" s="236">
        <v>1903126.08</v>
      </c>
      <c r="U72" s="236">
        <v>1903126.08</v>
      </c>
      <c r="V72" s="236">
        <v>1903126.08</v>
      </c>
      <c r="W72" s="236">
        <v>1903126.08</v>
      </c>
      <c r="X72" s="236">
        <v>1903126.08</v>
      </c>
      <c r="Y72" s="101">
        <v>1903126.08</v>
      </c>
      <c r="Z72" s="236">
        <v>1903126.08</v>
      </c>
      <c r="AA72" s="236">
        <v>1903126.08</v>
      </c>
      <c r="AB72" s="101">
        <v>1903126.08</v>
      </c>
      <c r="AC72" s="411">
        <v>1903126.08</v>
      </c>
      <c r="AD72" s="293">
        <v>0</v>
      </c>
      <c r="AE72" s="236">
        <v>0</v>
      </c>
      <c r="AF72" s="236">
        <v>0</v>
      </c>
      <c r="AG72" s="236">
        <v>0</v>
      </c>
      <c r="AH72" s="236">
        <v>0</v>
      </c>
      <c r="AI72" s="236">
        <v>0</v>
      </c>
      <c r="AJ72" s="236">
        <v>0</v>
      </c>
      <c r="AK72" s="236">
        <v>0</v>
      </c>
      <c r="AL72" s="236">
        <v>0</v>
      </c>
      <c r="AM72" s="236">
        <v>0</v>
      </c>
      <c r="AN72" s="236">
        <v>0</v>
      </c>
      <c r="AO72" s="236">
        <v>0</v>
      </c>
      <c r="AP72" s="236">
        <v>0</v>
      </c>
      <c r="AQ72" s="236">
        <v>0</v>
      </c>
      <c r="AR72" s="236">
        <v>0</v>
      </c>
      <c r="AS72" s="236">
        <v>0</v>
      </c>
      <c r="AT72" s="236">
        <v>0</v>
      </c>
      <c r="AU72" s="236">
        <v>0</v>
      </c>
      <c r="AV72" s="236">
        <v>0</v>
      </c>
      <c r="AW72" s="236">
        <v>0</v>
      </c>
      <c r="AX72" s="236">
        <v>0</v>
      </c>
      <c r="AY72" s="236">
        <v>0</v>
      </c>
      <c r="AZ72" s="236">
        <v>0</v>
      </c>
      <c r="BA72" s="236">
        <v>0</v>
      </c>
      <c r="BB72" s="236">
        <v>0</v>
      </c>
      <c r="BC72" s="293">
        <v>0</v>
      </c>
      <c r="BD72" s="236">
        <v>0</v>
      </c>
      <c r="BE72" s="236">
        <v>0</v>
      </c>
      <c r="BF72" s="236">
        <v>0</v>
      </c>
      <c r="BG72" s="236">
        <v>0</v>
      </c>
      <c r="BH72" s="236">
        <v>0</v>
      </c>
      <c r="BI72" s="236">
        <v>0</v>
      </c>
      <c r="BJ72" s="236">
        <v>0</v>
      </c>
      <c r="BK72" s="236">
        <v>0</v>
      </c>
      <c r="BL72" s="236">
        <v>0</v>
      </c>
      <c r="BM72" s="236">
        <v>0</v>
      </c>
      <c r="BN72" s="236">
        <v>0</v>
      </c>
      <c r="BO72" s="236">
        <v>0</v>
      </c>
      <c r="BP72" s="236">
        <v>0</v>
      </c>
      <c r="BQ72" s="236">
        <v>0</v>
      </c>
      <c r="BR72" s="236">
        <v>0</v>
      </c>
      <c r="BS72" s="236">
        <v>0</v>
      </c>
      <c r="BT72" s="236">
        <v>0</v>
      </c>
      <c r="BU72" s="236">
        <v>0</v>
      </c>
      <c r="BV72" s="236">
        <v>0</v>
      </c>
      <c r="BW72" s="236">
        <v>0</v>
      </c>
      <c r="BX72" s="293">
        <v>0</v>
      </c>
      <c r="BY72" s="293">
        <v>0</v>
      </c>
      <c r="BZ72" s="293">
        <v>0</v>
      </c>
      <c r="CA72" s="236">
        <v>0</v>
      </c>
      <c r="CB72" s="236">
        <v>0</v>
      </c>
      <c r="CC72" s="236">
        <v>0</v>
      </c>
      <c r="CD72" s="236">
        <v>0</v>
      </c>
      <c r="CE72" s="236">
        <v>0</v>
      </c>
      <c r="CF72" s="236">
        <v>0</v>
      </c>
      <c r="CG72" s="236">
        <v>0</v>
      </c>
      <c r="CH72" s="236">
        <v>0</v>
      </c>
      <c r="CI72" s="236">
        <v>0</v>
      </c>
      <c r="CJ72" s="236">
        <v>0</v>
      </c>
      <c r="CK72" s="236">
        <v>0</v>
      </c>
      <c r="CL72" s="293">
        <v>0</v>
      </c>
      <c r="CM72" s="236">
        <v>0</v>
      </c>
      <c r="CN72" s="236">
        <v>0</v>
      </c>
      <c r="CO72" s="236">
        <v>0</v>
      </c>
      <c r="CP72" s="236">
        <v>0</v>
      </c>
      <c r="CQ72" s="236">
        <v>0</v>
      </c>
      <c r="CR72" s="236">
        <v>0</v>
      </c>
      <c r="CS72" s="236">
        <v>0</v>
      </c>
      <c r="CT72" s="236">
        <v>0</v>
      </c>
      <c r="CU72" s="236">
        <v>0</v>
      </c>
    </row>
    <row r="73" spans="1:120" outlineLevel="2">
      <c r="A73" s="189" t="s">
        <v>240</v>
      </c>
      <c r="B73" s="607">
        <v>1900</v>
      </c>
      <c r="C73" s="294" t="s">
        <v>296</v>
      </c>
      <c r="D73" s="294" t="s">
        <v>351</v>
      </c>
      <c r="E73" s="293">
        <v>0</v>
      </c>
      <c r="F73" s="293">
        <v>0</v>
      </c>
      <c r="G73" s="410">
        <v>0</v>
      </c>
      <c r="H73" s="410">
        <v>0</v>
      </c>
      <c r="I73" s="410">
        <v>0</v>
      </c>
      <c r="J73" s="410">
        <v>0</v>
      </c>
      <c r="K73" s="410">
        <v>0</v>
      </c>
      <c r="L73" s="410">
        <v>0</v>
      </c>
      <c r="M73" s="410">
        <v>0</v>
      </c>
      <c r="N73" s="410">
        <v>0</v>
      </c>
      <c r="O73" s="410">
        <v>0</v>
      </c>
      <c r="P73" s="410">
        <v>0</v>
      </c>
      <c r="Q73" s="410">
        <v>0</v>
      </c>
      <c r="R73" s="293">
        <v>0</v>
      </c>
      <c r="S73" s="236">
        <v>0</v>
      </c>
      <c r="T73" s="236">
        <v>0</v>
      </c>
      <c r="U73" s="236">
        <v>0</v>
      </c>
      <c r="V73" s="236">
        <v>0</v>
      </c>
      <c r="W73" s="236">
        <v>0</v>
      </c>
      <c r="X73" s="236">
        <v>0</v>
      </c>
      <c r="Y73" s="101">
        <v>0</v>
      </c>
      <c r="Z73" s="236">
        <v>0</v>
      </c>
      <c r="AA73" s="236">
        <v>0</v>
      </c>
      <c r="AB73" s="101">
        <v>0</v>
      </c>
      <c r="AC73" s="411">
        <v>0</v>
      </c>
      <c r="AD73" s="293">
        <v>0</v>
      </c>
      <c r="AE73" s="236">
        <v>0</v>
      </c>
      <c r="AF73" s="236">
        <v>0</v>
      </c>
      <c r="AG73" s="236">
        <v>0</v>
      </c>
      <c r="AH73" s="236">
        <v>0</v>
      </c>
      <c r="AI73" s="236">
        <v>0</v>
      </c>
      <c r="AJ73" s="236">
        <v>0</v>
      </c>
      <c r="AK73" s="236">
        <v>0</v>
      </c>
      <c r="AL73" s="236">
        <v>0</v>
      </c>
      <c r="AM73" s="236">
        <v>0</v>
      </c>
      <c r="AN73" s="236">
        <v>0</v>
      </c>
      <c r="AO73" s="236">
        <v>0</v>
      </c>
      <c r="AP73" s="236">
        <v>0</v>
      </c>
      <c r="AQ73" s="236">
        <v>0</v>
      </c>
      <c r="AR73" s="236">
        <v>0</v>
      </c>
      <c r="AS73" s="236">
        <v>0</v>
      </c>
      <c r="AT73" s="236">
        <v>0</v>
      </c>
      <c r="AU73" s="236">
        <v>0</v>
      </c>
      <c r="AV73" s="236">
        <v>0</v>
      </c>
      <c r="AW73" s="236">
        <v>0</v>
      </c>
      <c r="AX73" s="236">
        <v>0</v>
      </c>
      <c r="AY73" s="236">
        <v>0</v>
      </c>
      <c r="AZ73" s="236">
        <v>0</v>
      </c>
      <c r="BA73" s="236">
        <v>0</v>
      </c>
      <c r="BB73" s="236">
        <v>0</v>
      </c>
      <c r="BC73" s="293">
        <v>0</v>
      </c>
      <c r="BD73" s="236">
        <v>0</v>
      </c>
      <c r="BE73" s="236">
        <v>0</v>
      </c>
      <c r="BF73" s="236">
        <v>0</v>
      </c>
      <c r="BG73" s="236">
        <v>0</v>
      </c>
      <c r="BH73" s="236">
        <v>0</v>
      </c>
      <c r="BI73" s="236">
        <v>0</v>
      </c>
      <c r="BJ73" s="236">
        <v>0</v>
      </c>
      <c r="BK73" s="236">
        <v>0</v>
      </c>
      <c r="BL73" s="236">
        <v>0</v>
      </c>
      <c r="BM73" s="236">
        <v>0</v>
      </c>
      <c r="BN73" s="236">
        <v>0</v>
      </c>
      <c r="BO73" s="236">
        <v>0</v>
      </c>
      <c r="BP73" s="236">
        <v>0</v>
      </c>
      <c r="BQ73" s="236">
        <v>0</v>
      </c>
      <c r="BR73" s="236">
        <v>0</v>
      </c>
      <c r="BS73" s="236">
        <v>0</v>
      </c>
      <c r="BT73" s="236">
        <v>0</v>
      </c>
      <c r="BU73" s="236">
        <v>0</v>
      </c>
      <c r="BV73" s="236">
        <v>0</v>
      </c>
      <c r="BW73" s="236">
        <v>0</v>
      </c>
      <c r="BX73" s="293">
        <v>0</v>
      </c>
      <c r="BY73" s="293">
        <v>0</v>
      </c>
      <c r="BZ73" s="293">
        <v>0</v>
      </c>
      <c r="CA73" s="236">
        <v>0</v>
      </c>
      <c r="CB73" s="236">
        <v>0</v>
      </c>
      <c r="CC73" s="236">
        <v>0</v>
      </c>
      <c r="CD73" s="236">
        <v>0</v>
      </c>
      <c r="CE73" s="236">
        <v>0</v>
      </c>
      <c r="CF73" s="236">
        <v>0</v>
      </c>
      <c r="CG73" s="236">
        <v>0</v>
      </c>
      <c r="CH73" s="236">
        <v>0</v>
      </c>
      <c r="CI73" s="236">
        <v>0</v>
      </c>
      <c r="CJ73" s="236">
        <v>0</v>
      </c>
      <c r="CK73" s="236">
        <v>0</v>
      </c>
      <c r="CL73" s="293">
        <v>0</v>
      </c>
      <c r="CM73" s="236">
        <v>0</v>
      </c>
      <c r="CN73" s="236">
        <v>0</v>
      </c>
      <c r="CO73" s="236">
        <v>0</v>
      </c>
      <c r="CP73" s="236">
        <v>0</v>
      </c>
      <c r="CQ73" s="236">
        <v>0</v>
      </c>
      <c r="CR73" s="236">
        <v>0</v>
      </c>
      <c r="CS73" s="236">
        <v>0</v>
      </c>
      <c r="CT73" s="236">
        <v>0</v>
      </c>
      <c r="CU73" s="236">
        <v>0</v>
      </c>
    </row>
    <row r="74" spans="1:120" outlineLevel="2">
      <c r="A74" s="189" t="s">
        <v>241</v>
      </c>
      <c r="B74" s="607">
        <v>1900</v>
      </c>
      <c r="C74" s="294" t="s">
        <v>296</v>
      </c>
      <c r="D74" s="294" t="s">
        <v>352</v>
      </c>
      <c r="E74" s="293">
        <v>38750.5</v>
      </c>
      <c r="F74" s="293">
        <v>68800.759999999995</v>
      </c>
      <c r="G74" s="410">
        <v>68800.759999999995</v>
      </c>
      <c r="H74" s="410">
        <v>68800.759999999995</v>
      </c>
      <c r="I74" s="410">
        <v>270350.71200000029</v>
      </c>
      <c r="J74" s="410">
        <v>270350.71200000029</v>
      </c>
      <c r="K74" s="410">
        <v>270350.71200000029</v>
      </c>
      <c r="L74" s="410">
        <v>742214.88660000032</v>
      </c>
      <c r="M74" s="410">
        <v>742214.88660000032</v>
      </c>
      <c r="N74" s="410">
        <v>742214.88660000032</v>
      </c>
      <c r="O74" s="410">
        <v>731990.96890000021</v>
      </c>
      <c r="P74" s="410">
        <v>731990.96890000021</v>
      </c>
      <c r="Q74" s="410">
        <v>731990.96890000021</v>
      </c>
      <c r="R74" s="293">
        <v>110105.70999999999</v>
      </c>
      <c r="S74" s="236">
        <v>110105.70999999999</v>
      </c>
      <c r="T74" s="236">
        <v>110105.70999999999</v>
      </c>
      <c r="U74" s="236">
        <v>265942.25450000213</v>
      </c>
      <c r="V74" s="236">
        <v>265942.25450000213</v>
      </c>
      <c r="W74" s="236">
        <v>265942.25450000213</v>
      </c>
      <c r="X74" s="236">
        <v>499702.14580000215</v>
      </c>
      <c r="Y74" s="101">
        <v>499702.14580000215</v>
      </c>
      <c r="Z74" s="236">
        <v>499702.14580000215</v>
      </c>
      <c r="AA74" s="236">
        <v>516317.90970000182</v>
      </c>
      <c r="AB74" s="101">
        <v>516317.90970000182</v>
      </c>
      <c r="AC74" s="411">
        <v>516317.90970000182</v>
      </c>
      <c r="AD74" s="293">
        <v>128887.28</v>
      </c>
      <c r="AE74" s="236">
        <v>128887.28</v>
      </c>
      <c r="AF74" s="236">
        <v>128887.28</v>
      </c>
      <c r="AG74" s="236">
        <v>244762.82919999695</v>
      </c>
      <c r="AH74" s="236">
        <v>244762.82919999695</v>
      </c>
      <c r="AI74" s="236">
        <v>244762.82919999695</v>
      </c>
      <c r="AJ74" s="236">
        <v>445555.95359999698</v>
      </c>
      <c r="AK74" s="236">
        <v>445555.95359999698</v>
      </c>
      <c r="AL74" s="236">
        <v>445555.95359999698</v>
      </c>
      <c r="AM74" s="236">
        <v>500945.41979999701</v>
      </c>
      <c r="AN74" s="236">
        <v>500945.41979999701</v>
      </c>
      <c r="AO74" s="236">
        <v>500945.41979999701</v>
      </c>
      <c r="AP74" s="236">
        <v>188699.52499999999</v>
      </c>
      <c r="AQ74" s="236">
        <v>188699.52499999999</v>
      </c>
      <c r="AR74" s="236">
        <v>188699.52499999999</v>
      </c>
      <c r="AS74" s="236">
        <v>240569.10559999826</v>
      </c>
      <c r="AT74" s="236">
        <v>240569.10559999826</v>
      </c>
      <c r="AU74" s="236">
        <v>240569.10559999826</v>
      </c>
      <c r="AV74" s="236">
        <v>365579.71124999761</v>
      </c>
      <c r="AW74" s="236">
        <v>365579.71124999761</v>
      </c>
      <c r="AX74" s="236">
        <v>365579.71124999761</v>
      </c>
      <c r="AY74" s="236">
        <v>317359.38604999764</v>
      </c>
      <c r="AZ74" s="236">
        <v>317359.38604999764</v>
      </c>
      <c r="BA74" s="236">
        <v>317359.38604999764</v>
      </c>
      <c r="BB74" s="236">
        <v>129266.575</v>
      </c>
      <c r="BC74" s="293">
        <v>129266.575</v>
      </c>
      <c r="BD74" s="236">
        <v>129266.575</v>
      </c>
      <c r="BE74" s="236">
        <v>85354.578400000726</v>
      </c>
      <c r="BF74" s="236">
        <v>85354.578400000726</v>
      </c>
      <c r="BG74" s="236">
        <v>85354.578400000726</v>
      </c>
      <c r="BH74" s="236">
        <v>143253.95170000326</v>
      </c>
      <c r="BI74" s="236">
        <v>143253.95170000326</v>
      </c>
      <c r="BJ74" s="236">
        <v>143253.95170000326</v>
      </c>
      <c r="BK74" s="236">
        <v>200140.41715000081</v>
      </c>
      <c r="BL74" s="236">
        <v>200140.41715000081</v>
      </c>
      <c r="BM74" s="236">
        <v>200140.41715000081</v>
      </c>
      <c r="BN74" s="236">
        <v>147478.98000000001</v>
      </c>
      <c r="BO74" s="236">
        <v>147478.98000000001</v>
      </c>
      <c r="BP74" s="236">
        <v>147478.98000000001</v>
      </c>
      <c r="BQ74" s="236">
        <v>89084.089999998992</v>
      </c>
      <c r="BR74" s="236">
        <v>89084.089999998992</v>
      </c>
      <c r="BS74" s="236">
        <v>89084.089999998992</v>
      </c>
      <c r="BT74" s="236">
        <v>6607.9800000000105</v>
      </c>
      <c r="BU74" s="236">
        <v>6607.9800000000105</v>
      </c>
      <c r="BV74" s="236">
        <v>6607.9800000000105</v>
      </c>
      <c r="BW74" s="236">
        <v>-206511.02</v>
      </c>
      <c r="BX74" s="293">
        <v>-206511.02</v>
      </c>
      <c r="BY74" s="293">
        <v>-206511.02</v>
      </c>
      <c r="BZ74" s="293">
        <v>15300.07</v>
      </c>
      <c r="CA74" s="236">
        <v>15300.07</v>
      </c>
      <c r="CB74" s="236">
        <v>15300.07</v>
      </c>
      <c r="CC74" s="236">
        <v>-85448.93</v>
      </c>
      <c r="CD74" s="236">
        <v>-85448.93</v>
      </c>
      <c r="CE74" s="236">
        <v>-85448.93</v>
      </c>
      <c r="CF74" s="236">
        <v>2131.0699999999997</v>
      </c>
      <c r="CG74" s="236">
        <v>2131.0699999999997</v>
      </c>
      <c r="CH74" s="236">
        <v>2131.0699999999997</v>
      </c>
      <c r="CI74" s="236">
        <v>24567.963850001015</v>
      </c>
      <c r="CJ74" s="236">
        <v>24567.963850001015</v>
      </c>
      <c r="CK74" s="236">
        <v>24567.963850001015</v>
      </c>
      <c r="CL74" s="293">
        <v>15325</v>
      </c>
      <c r="CM74" s="236">
        <v>15325</v>
      </c>
      <c r="CN74" s="236">
        <v>15325</v>
      </c>
      <c r="CO74" s="236">
        <v>15325</v>
      </c>
      <c r="CP74" s="236">
        <v>15325</v>
      </c>
      <c r="CQ74" s="236">
        <v>15325</v>
      </c>
      <c r="CR74" s="236">
        <v>15325</v>
      </c>
      <c r="CS74" s="236">
        <v>15325</v>
      </c>
      <c r="CT74" s="236">
        <v>15325</v>
      </c>
      <c r="CU74" s="236">
        <v>15325</v>
      </c>
      <c r="CV74" s="236">
        <f>CU74</f>
        <v>15325</v>
      </c>
      <c r="CW74" s="236">
        <f t="shared" ref="CW74:DP74" si="18">CV74</f>
        <v>15325</v>
      </c>
      <c r="CX74" s="236">
        <f t="shared" si="18"/>
        <v>15325</v>
      </c>
      <c r="CY74" s="236">
        <f t="shared" si="18"/>
        <v>15325</v>
      </c>
      <c r="CZ74" s="236">
        <f t="shared" si="18"/>
        <v>15325</v>
      </c>
      <c r="DA74" s="236">
        <f t="shared" si="18"/>
        <v>15325</v>
      </c>
      <c r="DB74" s="236">
        <f t="shared" si="18"/>
        <v>15325</v>
      </c>
      <c r="DC74" s="236">
        <f t="shared" si="18"/>
        <v>15325</v>
      </c>
      <c r="DD74" s="236">
        <f t="shared" si="18"/>
        <v>15325</v>
      </c>
      <c r="DE74" s="236">
        <f t="shared" si="18"/>
        <v>15325</v>
      </c>
      <c r="DF74" s="236">
        <f t="shared" si="18"/>
        <v>15325</v>
      </c>
      <c r="DG74" s="236">
        <f t="shared" si="18"/>
        <v>15325</v>
      </c>
      <c r="DH74" s="236">
        <f t="shared" si="18"/>
        <v>15325</v>
      </c>
      <c r="DI74" s="236">
        <f t="shared" si="18"/>
        <v>15325</v>
      </c>
      <c r="DJ74" s="236">
        <f t="shared" si="18"/>
        <v>15325</v>
      </c>
      <c r="DK74" s="236">
        <f t="shared" si="18"/>
        <v>15325</v>
      </c>
      <c r="DL74" s="236">
        <f t="shared" si="18"/>
        <v>15325</v>
      </c>
      <c r="DM74" s="236">
        <f t="shared" si="18"/>
        <v>15325</v>
      </c>
      <c r="DN74" s="236">
        <f t="shared" si="18"/>
        <v>15325</v>
      </c>
      <c r="DO74" s="236">
        <f t="shared" si="18"/>
        <v>15325</v>
      </c>
      <c r="DP74" s="236">
        <f t="shared" si="18"/>
        <v>15325</v>
      </c>
    </row>
    <row r="75" spans="1:120" outlineLevel="2">
      <c r="A75" s="189" t="s">
        <v>242</v>
      </c>
      <c r="B75" s="607">
        <v>1900</v>
      </c>
      <c r="C75" s="294" t="s">
        <v>296</v>
      </c>
      <c r="D75" s="294" t="s">
        <v>353</v>
      </c>
      <c r="E75" s="293">
        <v>20869.599999999999</v>
      </c>
      <c r="F75" s="293">
        <v>971.62</v>
      </c>
      <c r="G75" s="410">
        <v>971.62</v>
      </c>
      <c r="H75" s="410">
        <v>971.62</v>
      </c>
      <c r="I75" s="410">
        <v>971.62</v>
      </c>
      <c r="J75" s="410">
        <v>971.62</v>
      </c>
      <c r="K75" s="410">
        <v>971.62</v>
      </c>
      <c r="L75" s="410">
        <v>971.62</v>
      </c>
      <c r="M75" s="410">
        <v>971.62</v>
      </c>
      <c r="N75" s="410">
        <v>971.62</v>
      </c>
      <c r="O75" s="410">
        <v>971.62</v>
      </c>
      <c r="P75" s="410">
        <v>971.62</v>
      </c>
      <c r="Q75" s="410">
        <v>971.62</v>
      </c>
      <c r="R75" s="293">
        <v>971.62</v>
      </c>
      <c r="S75" s="236">
        <v>971.62</v>
      </c>
      <c r="T75" s="236">
        <v>971.62</v>
      </c>
      <c r="U75" s="236">
        <v>971.62</v>
      </c>
      <c r="V75" s="236">
        <v>971.62</v>
      </c>
      <c r="W75" s="236">
        <v>971.62</v>
      </c>
      <c r="X75" s="236">
        <v>971.62</v>
      </c>
      <c r="Y75" s="101">
        <v>971.62</v>
      </c>
      <c r="Z75" s="236">
        <v>971.62</v>
      </c>
      <c r="AA75" s="236">
        <v>971.62</v>
      </c>
      <c r="AB75" s="101">
        <v>971.62</v>
      </c>
      <c r="AC75" s="411">
        <v>971.62</v>
      </c>
      <c r="AD75" s="293">
        <v>971.62</v>
      </c>
      <c r="AE75" s="236">
        <v>971.62</v>
      </c>
      <c r="AF75" s="236">
        <v>971.62</v>
      </c>
      <c r="AG75" s="236">
        <v>971.62</v>
      </c>
      <c r="AH75" s="236">
        <v>971.62</v>
      </c>
      <c r="AI75" s="236">
        <v>971.62</v>
      </c>
      <c r="AJ75" s="236">
        <v>971.62</v>
      </c>
      <c r="AK75" s="236">
        <v>971.62</v>
      </c>
      <c r="AL75" s="236">
        <v>971.62</v>
      </c>
      <c r="AM75" s="236">
        <v>971.62</v>
      </c>
      <c r="AN75" s="236">
        <v>971.62</v>
      </c>
      <c r="AO75" s="236">
        <v>971.62</v>
      </c>
      <c r="AP75" s="236">
        <v>958.49</v>
      </c>
      <c r="AQ75" s="236">
        <v>958.49</v>
      </c>
      <c r="AR75" s="236">
        <v>958.49</v>
      </c>
      <c r="AS75" s="236">
        <v>958.49</v>
      </c>
      <c r="AT75" s="236">
        <v>958.49</v>
      </c>
      <c r="AU75" s="236">
        <v>958.49</v>
      </c>
      <c r="AV75" s="236">
        <v>389174.49</v>
      </c>
      <c r="AW75" s="236">
        <v>389174.49</v>
      </c>
      <c r="AX75" s="236">
        <v>389174.49</v>
      </c>
      <c r="AY75" s="236">
        <v>958.49</v>
      </c>
      <c r="AZ75" s="236">
        <v>958.49</v>
      </c>
      <c r="BA75" s="236">
        <v>958.49</v>
      </c>
      <c r="BB75" s="236">
        <v>958.49</v>
      </c>
      <c r="BC75" s="293">
        <v>958.49</v>
      </c>
      <c r="BD75" s="236">
        <v>958.49</v>
      </c>
      <c r="BE75" s="236">
        <v>958.49</v>
      </c>
      <c r="BF75" s="236">
        <v>958.49</v>
      </c>
      <c r="BG75" s="236">
        <v>958.49</v>
      </c>
      <c r="BH75" s="236">
        <v>958.49</v>
      </c>
      <c r="BI75" s="236">
        <v>958.49</v>
      </c>
      <c r="BJ75" s="236">
        <v>958.49</v>
      </c>
      <c r="BK75" s="236">
        <v>958.49</v>
      </c>
      <c r="BL75" s="236">
        <v>958.49</v>
      </c>
      <c r="BM75" s="236">
        <v>958.49</v>
      </c>
      <c r="BN75" s="236">
        <v>0</v>
      </c>
      <c r="BO75" s="236">
        <v>0</v>
      </c>
      <c r="BP75" s="236">
        <v>0</v>
      </c>
      <c r="BQ75" s="236">
        <v>0</v>
      </c>
      <c r="BR75" s="236">
        <v>0</v>
      </c>
      <c r="BS75" s="236">
        <v>0</v>
      </c>
      <c r="BT75" s="236">
        <v>0</v>
      </c>
      <c r="BU75" s="236">
        <v>0</v>
      </c>
      <c r="BV75" s="236">
        <v>0</v>
      </c>
      <c r="BW75" s="236">
        <v>0</v>
      </c>
      <c r="BX75" s="293">
        <v>0</v>
      </c>
      <c r="BY75" s="293">
        <v>0</v>
      </c>
      <c r="BZ75" s="293">
        <v>0</v>
      </c>
      <c r="CA75" s="236">
        <v>0</v>
      </c>
      <c r="CB75" s="236">
        <v>0</v>
      </c>
      <c r="CC75" s="236">
        <v>0</v>
      </c>
      <c r="CD75" s="236">
        <v>0</v>
      </c>
      <c r="CE75" s="236">
        <v>0</v>
      </c>
      <c r="CF75" s="236">
        <v>0</v>
      </c>
      <c r="CG75" s="236">
        <v>0</v>
      </c>
      <c r="CH75" s="236">
        <v>0</v>
      </c>
      <c r="CI75" s="236">
        <v>0</v>
      </c>
      <c r="CJ75" s="236">
        <v>0</v>
      </c>
      <c r="CK75" s="236">
        <v>0</v>
      </c>
      <c r="CL75" s="293">
        <v>0</v>
      </c>
      <c r="CM75" s="236">
        <v>0</v>
      </c>
      <c r="CN75" s="236">
        <v>0</v>
      </c>
      <c r="CO75" s="236">
        <v>0</v>
      </c>
      <c r="CP75" s="236">
        <v>0</v>
      </c>
      <c r="CQ75" s="236">
        <v>0</v>
      </c>
      <c r="CR75" s="236">
        <v>0</v>
      </c>
      <c r="CS75" s="236">
        <v>0</v>
      </c>
      <c r="CT75" s="236">
        <v>0</v>
      </c>
      <c r="CU75" s="236">
        <v>0</v>
      </c>
    </row>
    <row r="76" spans="1:120" outlineLevel="2">
      <c r="A76" s="189" t="s">
        <v>243</v>
      </c>
      <c r="B76" s="607">
        <v>1900</v>
      </c>
      <c r="C76" s="294" t="s">
        <v>296</v>
      </c>
      <c r="D76" s="294" t="s">
        <v>354</v>
      </c>
      <c r="E76" s="293">
        <v>0</v>
      </c>
      <c r="F76" s="293">
        <v>70095.759999999995</v>
      </c>
      <c r="G76" s="410">
        <v>70095.759999999995</v>
      </c>
      <c r="H76" s="410">
        <v>70095.759999999995</v>
      </c>
      <c r="I76" s="410">
        <v>70095.759999999995</v>
      </c>
      <c r="J76" s="410">
        <v>70095.759999999995</v>
      </c>
      <c r="K76" s="410">
        <v>70095.759999999995</v>
      </c>
      <c r="L76" s="410">
        <v>70095.759999999995</v>
      </c>
      <c r="M76" s="410">
        <v>70095.759999999995</v>
      </c>
      <c r="N76" s="410">
        <v>70095.759999999995</v>
      </c>
      <c r="O76" s="410">
        <v>70095.759999999995</v>
      </c>
      <c r="P76" s="410">
        <v>70095.759999999995</v>
      </c>
      <c r="Q76" s="410">
        <v>70095.759999999995</v>
      </c>
      <c r="R76" s="293">
        <v>70095.759999999995</v>
      </c>
      <c r="S76" s="236">
        <v>70095.759999999995</v>
      </c>
      <c r="T76" s="236">
        <v>70095.759999999995</v>
      </c>
      <c r="U76" s="236">
        <v>70095.759999999995</v>
      </c>
      <c r="V76" s="236">
        <v>70095.759999999995</v>
      </c>
      <c r="W76" s="236">
        <v>70095.759999999995</v>
      </c>
      <c r="X76" s="236">
        <v>70095.759999999995</v>
      </c>
      <c r="Y76" s="101">
        <v>70095.759999999995</v>
      </c>
      <c r="Z76" s="236">
        <v>70095.759999999995</v>
      </c>
      <c r="AA76" s="236">
        <v>70095.759999999995</v>
      </c>
      <c r="AB76" s="101">
        <v>70095.759999999995</v>
      </c>
      <c r="AC76" s="411">
        <v>70095.759999999995</v>
      </c>
      <c r="AD76" s="293">
        <v>70095.759999999995</v>
      </c>
      <c r="AE76" s="236">
        <v>70095.759999999995</v>
      </c>
      <c r="AF76" s="236">
        <v>70095.759999999995</v>
      </c>
      <c r="AG76" s="236">
        <v>70095.759999999995</v>
      </c>
      <c r="AH76" s="236">
        <v>70095.759999999995</v>
      </c>
      <c r="AI76" s="236">
        <v>70095.759999999995</v>
      </c>
      <c r="AJ76" s="236">
        <v>70095.759999999995</v>
      </c>
      <c r="AK76" s="236">
        <v>70095.759999999995</v>
      </c>
      <c r="AL76" s="236">
        <v>70095.759999999995</v>
      </c>
      <c r="AM76" s="236">
        <v>70095.759999999995</v>
      </c>
      <c r="AN76" s="236">
        <v>70095.759999999995</v>
      </c>
      <c r="AO76" s="236">
        <v>70095.759999999995</v>
      </c>
      <c r="AP76" s="236">
        <v>69162.39</v>
      </c>
      <c r="AQ76" s="236">
        <v>69162.39</v>
      </c>
      <c r="AR76" s="236">
        <v>69162.39</v>
      </c>
      <c r="AS76" s="236">
        <v>69162.39</v>
      </c>
      <c r="AT76" s="236">
        <v>69162.39</v>
      </c>
      <c r="AU76" s="236">
        <v>69162.39</v>
      </c>
      <c r="AV76" s="236">
        <v>69162.39</v>
      </c>
      <c r="AW76" s="236">
        <v>69162.39</v>
      </c>
      <c r="AX76" s="236">
        <v>69162.39</v>
      </c>
      <c r="AY76" s="236">
        <v>82935.226999999999</v>
      </c>
      <c r="AZ76" s="236">
        <v>82935.226999999999</v>
      </c>
      <c r="BA76" s="236">
        <v>82935.226999999999</v>
      </c>
      <c r="BB76" s="236">
        <v>0</v>
      </c>
      <c r="BC76" s="293">
        <v>0</v>
      </c>
      <c r="BD76" s="236">
        <v>0</v>
      </c>
      <c r="BE76" s="236">
        <v>61352.484999999993</v>
      </c>
      <c r="BF76" s="236">
        <v>61352.484999999993</v>
      </c>
      <c r="BG76" s="236">
        <v>61352.484999999993</v>
      </c>
      <c r="BH76" s="236">
        <v>83254.675000000003</v>
      </c>
      <c r="BI76" s="236">
        <v>83254.675000000003</v>
      </c>
      <c r="BJ76" s="236">
        <v>83254.675000000003</v>
      </c>
      <c r="BK76" s="236">
        <v>120022.94999999998</v>
      </c>
      <c r="BL76" s="236">
        <v>120022.94999999998</v>
      </c>
      <c r="BM76" s="236">
        <v>120022.94999999998</v>
      </c>
      <c r="BN76" s="236">
        <v>0</v>
      </c>
      <c r="BO76" s="236">
        <v>0</v>
      </c>
      <c r="BP76" s="236">
        <v>0</v>
      </c>
      <c r="BQ76" s="236">
        <v>64512.29</v>
      </c>
      <c r="BR76" s="236">
        <v>64512.29</v>
      </c>
      <c r="BS76" s="236">
        <v>64512.29</v>
      </c>
      <c r="BT76" s="236">
        <v>87995</v>
      </c>
      <c r="BU76" s="236">
        <v>87995</v>
      </c>
      <c r="BV76" s="236">
        <v>87995</v>
      </c>
      <c r="BW76" s="236">
        <v>163960</v>
      </c>
      <c r="BX76" s="293">
        <v>163960</v>
      </c>
      <c r="BY76" s="293">
        <v>163960</v>
      </c>
      <c r="BZ76" s="293">
        <v>0</v>
      </c>
      <c r="CA76" s="236">
        <v>0</v>
      </c>
      <c r="CB76" s="236">
        <v>0</v>
      </c>
      <c r="CC76" s="236">
        <v>10246</v>
      </c>
      <c r="CD76" s="236">
        <v>10246</v>
      </c>
      <c r="CE76" s="236">
        <v>10246</v>
      </c>
      <c r="CF76" s="236">
        <v>91667</v>
      </c>
      <c r="CG76" s="236">
        <v>91667</v>
      </c>
      <c r="CH76" s="236">
        <v>91667</v>
      </c>
      <c r="CI76" s="236">
        <v>141072.77009999999</v>
      </c>
      <c r="CJ76" s="236">
        <v>141072.77009999999</v>
      </c>
      <c r="CK76" s="236">
        <v>141072.77009999999</v>
      </c>
      <c r="CL76" s="293">
        <v>0</v>
      </c>
      <c r="CM76" s="236">
        <v>0</v>
      </c>
      <c r="CN76" s="236">
        <v>0</v>
      </c>
      <c r="CO76" s="236">
        <v>0</v>
      </c>
      <c r="CP76" s="236">
        <v>0</v>
      </c>
      <c r="CQ76" s="236">
        <v>0</v>
      </c>
      <c r="CR76" s="236">
        <v>0</v>
      </c>
      <c r="CS76" s="236">
        <v>0</v>
      </c>
      <c r="CT76" s="236">
        <v>0</v>
      </c>
      <c r="CU76" s="236">
        <v>0</v>
      </c>
    </row>
    <row r="77" spans="1:120" outlineLevel="2">
      <c r="A77" s="189" t="s">
        <v>244</v>
      </c>
      <c r="B77" s="607">
        <v>2830</v>
      </c>
      <c r="C77" s="294" t="s">
        <v>296</v>
      </c>
      <c r="D77" s="294" t="s">
        <v>355</v>
      </c>
      <c r="E77" s="293">
        <v>-72744.92</v>
      </c>
      <c r="F77" s="293">
        <v>-70830.58</v>
      </c>
      <c r="G77" s="410">
        <v>-70830.58</v>
      </c>
      <c r="H77" s="410">
        <v>-70830.58</v>
      </c>
      <c r="I77" s="410">
        <v>-70830.58</v>
      </c>
      <c r="J77" s="410">
        <v>-70830.58</v>
      </c>
      <c r="K77" s="410">
        <v>-70830.58</v>
      </c>
      <c r="L77" s="410">
        <v>-70830.58</v>
      </c>
      <c r="M77" s="410">
        <v>-70830.58</v>
      </c>
      <c r="N77" s="410">
        <v>-70830.58</v>
      </c>
      <c r="O77" s="410">
        <v>-70830.58</v>
      </c>
      <c r="P77" s="410">
        <v>-70830.58</v>
      </c>
      <c r="Q77" s="410">
        <v>-70830.58</v>
      </c>
      <c r="R77" s="293">
        <v>-70830.58</v>
      </c>
      <c r="S77" s="236">
        <v>-70830.58</v>
      </c>
      <c r="T77" s="236">
        <v>-70830.58</v>
      </c>
      <c r="U77" s="236">
        <v>-70830.58</v>
      </c>
      <c r="V77" s="236">
        <v>-70830.58</v>
      </c>
      <c r="W77" s="236">
        <v>-70830.58</v>
      </c>
      <c r="X77" s="236">
        <v>-70830.58</v>
      </c>
      <c r="Y77" s="101">
        <v>-70830.58</v>
      </c>
      <c r="Z77" s="236">
        <v>-70830.58</v>
      </c>
      <c r="AA77" s="236">
        <v>-70830.58</v>
      </c>
      <c r="AB77" s="101">
        <v>-70830.58</v>
      </c>
      <c r="AC77" s="411">
        <v>-70830.58</v>
      </c>
      <c r="AD77" s="293">
        <v>-70830.58</v>
      </c>
      <c r="AE77" s="236">
        <v>-70830.58</v>
      </c>
      <c r="AF77" s="236">
        <v>-70830.58</v>
      </c>
      <c r="AG77" s="236">
        <v>-70830.58</v>
      </c>
      <c r="AH77" s="236">
        <v>-70830.58</v>
      </c>
      <c r="AI77" s="236">
        <v>-70830.58</v>
      </c>
      <c r="AJ77" s="236">
        <v>-70830.58</v>
      </c>
      <c r="AK77" s="236">
        <v>-70830.58</v>
      </c>
      <c r="AL77" s="236">
        <v>-70830.58</v>
      </c>
      <c r="AM77" s="236">
        <v>-70830.58</v>
      </c>
      <c r="AN77" s="236">
        <v>-70830.58</v>
      </c>
      <c r="AO77" s="236">
        <v>-70830.58</v>
      </c>
      <c r="AP77" s="236">
        <v>-69873.41</v>
      </c>
      <c r="AQ77" s="236">
        <v>-69873.41</v>
      </c>
      <c r="AR77" s="236">
        <v>-69873.41</v>
      </c>
      <c r="AS77" s="236">
        <v>-69873.41</v>
      </c>
      <c r="AT77" s="236">
        <v>-69873.41</v>
      </c>
      <c r="AU77" s="236">
        <v>-69873.41</v>
      </c>
      <c r="AV77" s="236">
        <v>-69873.41</v>
      </c>
      <c r="AW77" s="236">
        <v>-69873.41</v>
      </c>
      <c r="AX77" s="236">
        <v>-69873.41</v>
      </c>
      <c r="AY77" s="236">
        <v>0</v>
      </c>
      <c r="AZ77" s="236">
        <v>0</v>
      </c>
      <c r="BA77" s="236">
        <v>0</v>
      </c>
      <c r="BB77" s="236">
        <v>0</v>
      </c>
      <c r="BC77" s="293">
        <v>0</v>
      </c>
      <c r="BD77" s="236">
        <v>0</v>
      </c>
      <c r="BE77" s="236">
        <v>0</v>
      </c>
      <c r="BF77" s="236">
        <v>0</v>
      </c>
      <c r="BG77" s="236">
        <v>0</v>
      </c>
      <c r="BH77" s="236">
        <v>0</v>
      </c>
      <c r="BI77" s="236">
        <v>0</v>
      </c>
      <c r="BJ77" s="236">
        <v>0</v>
      </c>
      <c r="BK77" s="236">
        <v>0</v>
      </c>
      <c r="BL77" s="236">
        <v>0</v>
      </c>
      <c r="BM77" s="236">
        <v>0</v>
      </c>
      <c r="BN77" s="236">
        <v>0</v>
      </c>
      <c r="BO77" s="236">
        <v>0</v>
      </c>
      <c r="BP77" s="236">
        <v>0</v>
      </c>
      <c r="BQ77" s="236">
        <v>0</v>
      </c>
      <c r="BR77" s="236">
        <v>0</v>
      </c>
      <c r="BS77" s="236">
        <v>0</v>
      </c>
      <c r="BT77" s="236">
        <v>0</v>
      </c>
      <c r="BU77" s="236">
        <v>0</v>
      </c>
      <c r="BV77" s="236">
        <v>0</v>
      </c>
      <c r="BW77" s="236">
        <v>0</v>
      </c>
      <c r="BX77" s="293">
        <v>0</v>
      </c>
      <c r="BY77" s="293">
        <v>0</v>
      </c>
      <c r="BZ77" s="293">
        <v>0</v>
      </c>
      <c r="CA77" s="236">
        <v>0</v>
      </c>
      <c r="CB77" s="236">
        <v>0</v>
      </c>
      <c r="CC77" s="236">
        <v>0</v>
      </c>
      <c r="CD77" s="236">
        <v>0</v>
      </c>
      <c r="CE77" s="236">
        <v>0</v>
      </c>
      <c r="CF77" s="236">
        <v>0</v>
      </c>
      <c r="CG77" s="236">
        <v>0</v>
      </c>
      <c r="CH77" s="236">
        <v>0</v>
      </c>
      <c r="CI77" s="236">
        <v>0</v>
      </c>
      <c r="CJ77" s="236">
        <v>0</v>
      </c>
      <c r="CK77" s="236">
        <v>0</v>
      </c>
      <c r="CL77" s="293">
        <v>0</v>
      </c>
      <c r="CM77" s="236">
        <v>0</v>
      </c>
      <c r="CN77" s="236">
        <v>0</v>
      </c>
      <c r="CO77" s="236">
        <v>0</v>
      </c>
      <c r="CP77" s="236">
        <v>0</v>
      </c>
      <c r="CQ77" s="236">
        <v>0</v>
      </c>
      <c r="CR77" s="236">
        <v>0</v>
      </c>
      <c r="CS77" s="236">
        <v>0</v>
      </c>
      <c r="CT77" s="236">
        <v>0</v>
      </c>
      <c r="CU77" s="236">
        <v>0</v>
      </c>
    </row>
    <row r="78" spans="1:120" outlineLevel="2">
      <c r="A78" s="189" t="s">
        <v>246</v>
      </c>
      <c r="B78" s="608">
        <v>1900</v>
      </c>
      <c r="C78" s="294" t="s">
        <v>296</v>
      </c>
      <c r="D78" s="294" t="s">
        <v>357</v>
      </c>
      <c r="E78" s="293">
        <v>424290.9</v>
      </c>
      <c r="F78" s="293">
        <v>413125.35</v>
      </c>
      <c r="G78" s="410">
        <v>413125.35</v>
      </c>
      <c r="H78" s="410">
        <v>413125.35</v>
      </c>
      <c r="I78" s="410">
        <v>413125.35</v>
      </c>
      <c r="J78" s="410">
        <v>413125.35</v>
      </c>
      <c r="K78" s="410">
        <v>413125.35</v>
      </c>
      <c r="L78" s="410">
        <v>413125.35</v>
      </c>
      <c r="M78" s="410">
        <v>413125.35</v>
      </c>
      <c r="N78" s="410">
        <v>413125.35</v>
      </c>
      <c r="O78" s="410">
        <v>413125.35</v>
      </c>
      <c r="P78" s="410">
        <v>413125.35</v>
      </c>
      <c r="Q78" s="410">
        <v>413125.35</v>
      </c>
      <c r="R78" s="293">
        <v>413125.35</v>
      </c>
      <c r="S78" s="236">
        <v>413125.35</v>
      </c>
      <c r="T78" s="236">
        <v>413125.35</v>
      </c>
      <c r="U78" s="236">
        <v>413125.35</v>
      </c>
      <c r="V78" s="236">
        <v>413125.35</v>
      </c>
      <c r="W78" s="236">
        <v>413125.35</v>
      </c>
      <c r="X78" s="236">
        <v>413125.35</v>
      </c>
      <c r="Y78" s="101">
        <v>413125.35</v>
      </c>
      <c r="Z78" s="236">
        <v>413125.35</v>
      </c>
      <c r="AA78" s="236">
        <v>413125.35</v>
      </c>
      <c r="AB78" s="101">
        <v>413125.35</v>
      </c>
      <c r="AC78" s="411">
        <v>413125.35</v>
      </c>
      <c r="AD78" s="293">
        <v>413125.35</v>
      </c>
      <c r="AE78" s="236">
        <v>413125.35</v>
      </c>
      <c r="AF78" s="236">
        <v>413125.35</v>
      </c>
      <c r="AG78" s="236">
        <v>413125.35</v>
      </c>
      <c r="AH78" s="236">
        <v>413125.35</v>
      </c>
      <c r="AI78" s="236">
        <v>413125.35</v>
      </c>
      <c r="AJ78" s="236">
        <v>413125.35</v>
      </c>
      <c r="AK78" s="236">
        <v>413125.35</v>
      </c>
      <c r="AL78" s="236">
        <v>413125.35</v>
      </c>
      <c r="AM78" s="236">
        <v>413125.35</v>
      </c>
      <c r="AN78" s="236">
        <v>413125.35</v>
      </c>
      <c r="AO78" s="236">
        <v>413125.35</v>
      </c>
      <c r="AP78" s="236">
        <v>407542.57500000001</v>
      </c>
      <c r="AQ78" s="236">
        <v>407542.57500000001</v>
      </c>
      <c r="AR78" s="236">
        <v>407542.57500000001</v>
      </c>
      <c r="AS78" s="236">
        <v>407542.57500000001</v>
      </c>
      <c r="AT78" s="236">
        <v>407542.57500000001</v>
      </c>
      <c r="AU78" s="236">
        <v>407542.57500000001</v>
      </c>
      <c r="AV78" s="236">
        <v>407542.57500000001</v>
      </c>
      <c r="AW78" s="236">
        <v>407542.57500000001</v>
      </c>
      <c r="AX78" s="236">
        <v>407542.57500000001</v>
      </c>
      <c r="AY78" s="236">
        <v>407542.57500000001</v>
      </c>
      <c r="AZ78" s="236">
        <v>407542.57500000001</v>
      </c>
      <c r="BA78" s="236">
        <v>407542.57500000001</v>
      </c>
      <c r="BB78" s="236">
        <v>407542.57500000001</v>
      </c>
      <c r="BC78" s="293">
        <v>407542.57500000001</v>
      </c>
      <c r="BD78" s="236">
        <v>407542.57500000001</v>
      </c>
      <c r="BE78" s="236">
        <v>407542.57500000001</v>
      </c>
      <c r="BF78" s="236">
        <v>407542.57500000001</v>
      </c>
      <c r="BG78" s="236">
        <v>407542.57500000001</v>
      </c>
      <c r="BH78" s="236">
        <v>407542.57500000001</v>
      </c>
      <c r="BI78" s="236">
        <v>407542.57500000001</v>
      </c>
      <c r="BJ78" s="236">
        <v>407542.57500000001</v>
      </c>
      <c r="BK78" s="236">
        <v>407542.57500000001</v>
      </c>
      <c r="BL78" s="236">
        <v>407542.57500000001</v>
      </c>
      <c r="BM78" s="236">
        <v>407542.57500000001</v>
      </c>
      <c r="BN78" s="236">
        <v>407542.57500000001</v>
      </c>
      <c r="BO78" s="236">
        <v>407542.57500000001</v>
      </c>
      <c r="BP78" s="236">
        <v>407542.57500000001</v>
      </c>
      <c r="BQ78" s="236">
        <v>407542.57500000001</v>
      </c>
      <c r="BR78" s="236">
        <v>407542.57500000001</v>
      </c>
      <c r="BS78" s="236">
        <v>407542.57500000001</v>
      </c>
      <c r="BT78" s="236">
        <v>407542.57500000001</v>
      </c>
      <c r="BU78" s="236">
        <v>407542.57500000001</v>
      </c>
      <c r="BV78" s="236">
        <v>407542.57500000001</v>
      </c>
      <c r="BW78" s="236">
        <v>407542.57500000001</v>
      </c>
      <c r="BX78" s="293">
        <v>407542.57500000001</v>
      </c>
      <c r="BY78" s="293">
        <v>407542.57500000001</v>
      </c>
      <c r="BZ78" s="293">
        <v>407542.57500000001</v>
      </c>
      <c r="CA78" s="236">
        <v>407542.57500000001</v>
      </c>
      <c r="CB78" s="236">
        <v>407542.57500000001</v>
      </c>
      <c r="CC78" s="236">
        <v>407542.57500000001</v>
      </c>
      <c r="CD78" s="236">
        <v>407542.57500000001</v>
      </c>
      <c r="CE78" s="236">
        <v>407542.57500000001</v>
      </c>
      <c r="CF78" s="236">
        <v>407542.57500000001</v>
      </c>
      <c r="CG78" s="236">
        <v>407542.57500000001</v>
      </c>
      <c r="CH78" s="236">
        <v>407542.57500000001</v>
      </c>
      <c r="CI78" s="236">
        <v>407542.57500000001</v>
      </c>
      <c r="CJ78" s="236">
        <v>407542.57500000001</v>
      </c>
      <c r="CK78" s="236">
        <v>407542.57500000001</v>
      </c>
      <c r="CL78" s="293">
        <v>407487</v>
      </c>
      <c r="CM78" s="236">
        <v>407487</v>
      </c>
      <c r="CN78" s="236">
        <v>407487</v>
      </c>
      <c r="CO78" s="236">
        <v>407487</v>
      </c>
      <c r="CP78" s="236">
        <v>407487</v>
      </c>
      <c r="CQ78" s="236">
        <v>407487</v>
      </c>
      <c r="CR78" s="236">
        <v>407487</v>
      </c>
      <c r="CS78" s="236">
        <v>407487</v>
      </c>
      <c r="CT78" s="236">
        <v>407487</v>
      </c>
      <c r="CU78" s="236">
        <v>407487</v>
      </c>
      <c r="CV78" s="236">
        <f>CU78</f>
        <v>407487</v>
      </c>
      <c r="CW78" s="236">
        <f t="shared" ref="CW78:DP78" si="19">CV78</f>
        <v>407487</v>
      </c>
      <c r="CX78" s="236">
        <f t="shared" si="19"/>
        <v>407487</v>
      </c>
      <c r="CY78" s="236">
        <f t="shared" si="19"/>
        <v>407487</v>
      </c>
      <c r="CZ78" s="236">
        <f t="shared" si="19"/>
        <v>407487</v>
      </c>
      <c r="DA78" s="236">
        <f t="shared" si="19"/>
        <v>407487</v>
      </c>
      <c r="DB78" s="236">
        <f t="shared" si="19"/>
        <v>407487</v>
      </c>
      <c r="DC78" s="236">
        <f t="shared" si="19"/>
        <v>407487</v>
      </c>
      <c r="DD78" s="236">
        <f t="shared" si="19"/>
        <v>407487</v>
      </c>
      <c r="DE78" s="236">
        <f t="shared" si="19"/>
        <v>407487</v>
      </c>
      <c r="DF78" s="236">
        <f t="shared" si="19"/>
        <v>407487</v>
      </c>
      <c r="DG78" s="236">
        <f t="shared" si="19"/>
        <v>407487</v>
      </c>
      <c r="DH78" s="236">
        <f t="shared" si="19"/>
        <v>407487</v>
      </c>
      <c r="DI78" s="236">
        <f t="shared" si="19"/>
        <v>407487</v>
      </c>
      <c r="DJ78" s="236">
        <f t="shared" si="19"/>
        <v>407487</v>
      </c>
      <c r="DK78" s="236">
        <f t="shared" si="19"/>
        <v>407487</v>
      </c>
      <c r="DL78" s="236">
        <f t="shared" si="19"/>
        <v>407487</v>
      </c>
      <c r="DM78" s="236">
        <f t="shared" si="19"/>
        <v>407487</v>
      </c>
      <c r="DN78" s="236">
        <f t="shared" si="19"/>
        <v>407487</v>
      </c>
      <c r="DO78" s="236">
        <f t="shared" si="19"/>
        <v>407487</v>
      </c>
      <c r="DP78" s="236">
        <f t="shared" si="19"/>
        <v>407487</v>
      </c>
    </row>
    <row r="79" spans="1:120" outlineLevel="2">
      <c r="A79" s="189" t="s">
        <v>247</v>
      </c>
      <c r="B79" s="608">
        <v>1900</v>
      </c>
      <c r="C79" s="294" t="s">
        <v>296</v>
      </c>
      <c r="D79" s="294" t="s">
        <v>358</v>
      </c>
      <c r="E79" s="293">
        <v>27865.78</v>
      </c>
      <c r="F79" s="293">
        <v>17265.68</v>
      </c>
      <c r="G79" s="410">
        <v>17265.68</v>
      </c>
      <c r="H79" s="410">
        <v>17265.68</v>
      </c>
      <c r="I79" s="410">
        <v>17265.68</v>
      </c>
      <c r="J79" s="410">
        <v>17265.68</v>
      </c>
      <c r="K79" s="410">
        <v>17265.68</v>
      </c>
      <c r="L79" s="410">
        <v>17265.68</v>
      </c>
      <c r="M79" s="410">
        <v>17265.68</v>
      </c>
      <c r="N79" s="410">
        <v>17265.68</v>
      </c>
      <c r="O79" s="410">
        <v>17265.68</v>
      </c>
      <c r="P79" s="410">
        <v>17265.68</v>
      </c>
      <c r="Q79" s="410">
        <v>17265.68</v>
      </c>
      <c r="R79" s="293">
        <v>7398.89</v>
      </c>
      <c r="S79" s="236">
        <v>7398.89</v>
      </c>
      <c r="T79" s="236">
        <v>7398.89</v>
      </c>
      <c r="U79" s="236">
        <v>7398.89</v>
      </c>
      <c r="V79" s="236">
        <v>7398.89</v>
      </c>
      <c r="W79" s="236">
        <v>7398.89</v>
      </c>
      <c r="X79" s="236">
        <v>7398.89</v>
      </c>
      <c r="Y79" s="101">
        <v>7398.89</v>
      </c>
      <c r="Z79" s="236">
        <v>7398.89</v>
      </c>
      <c r="AA79" s="236">
        <v>7398.89</v>
      </c>
      <c r="AB79" s="101">
        <v>7398.89</v>
      </c>
      <c r="AC79" s="411">
        <v>7398.89</v>
      </c>
      <c r="AD79" s="293">
        <v>0</v>
      </c>
      <c r="AE79" s="236">
        <v>0</v>
      </c>
      <c r="AF79" s="236">
        <v>0</v>
      </c>
      <c r="AG79" s="236">
        <v>0</v>
      </c>
      <c r="AH79" s="236">
        <v>0</v>
      </c>
      <c r="AI79" s="236">
        <v>0</v>
      </c>
      <c r="AJ79" s="236">
        <v>0</v>
      </c>
      <c r="AK79" s="236">
        <v>0</v>
      </c>
      <c r="AL79" s="236">
        <v>0</v>
      </c>
      <c r="AM79" s="236">
        <v>0</v>
      </c>
      <c r="AN79" s="236">
        <v>0</v>
      </c>
      <c r="AO79" s="236">
        <v>0</v>
      </c>
      <c r="AP79" s="236">
        <v>0</v>
      </c>
      <c r="AQ79" s="236">
        <v>0</v>
      </c>
      <c r="AR79" s="236">
        <v>0</v>
      </c>
      <c r="AS79" s="236">
        <v>0</v>
      </c>
      <c r="AT79" s="236">
        <v>0</v>
      </c>
      <c r="AU79" s="236">
        <v>0</v>
      </c>
      <c r="AV79" s="236">
        <v>0</v>
      </c>
      <c r="AW79" s="236">
        <v>0</v>
      </c>
      <c r="AX79" s="236">
        <v>0</v>
      </c>
      <c r="AY79" s="236">
        <v>0</v>
      </c>
      <c r="AZ79" s="236">
        <v>0</v>
      </c>
      <c r="BA79" s="236">
        <v>0</v>
      </c>
      <c r="BB79" s="236">
        <v>0</v>
      </c>
      <c r="BC79" s="293">
        <v>0</v>
      </c>
      <c r="BD79" s="236">
        <v>0</v>
      </c>
      <c r="BE79" s="236">
        <v>0</v>
      </c>
      <c r="BF79" s="236">
        <v>0</v>
      </c>
      <c r="BG79" s="236">
        <v>0</v>
      </c>
      <c r="BH79" s="236">
        <v>0</v>
      </c>
      <c r="BI79" s="236">
        <v>0</v>
      </c>
      <c r="BJ79" s="236">
        <v>0</v>
      </c>
      <c r="BK79" s="236">
        <v>0</v>
      </c>
      <c r="BL79" s="236">
        <v>0</v>
      </c>
      <c r="BM79" s="236">
        <v>0</v>
      </c>
      <c r="BN79" s="236">
        <v>0</v>
      </c>
      <c r="BO79" s="236">
        <v>0</v>
      </c>
      <c r="BP79" s="236">
        <v>0</v>
      </c>
      <c r="BQ79" s="236">
        <v>0</v>
      </c>
      <c r="BR79" s="236">
        <v>0</v>
      </c>
      <c r="BS79" s="236">
        <v>0</v>
      </c>
      <c r="BT79" s="236">
        <v>0</v>
      </c>
      <c r="BU79" s="236">
        <v>0</v>
      </c>
      <c r="BV79" s="236">
        <v>0</v>
      </c>
      <c r="BW79" s="236">
        <v>0</v>
      </c>
      <c r="BX79" s="293">
        <v>0</v>
      </c>
      <c r="BY79" s="293">
        <v>0</v>
      </c>
      <c r="BZ79" s="293">
        <v>0</v>
      </c>
      <c r="CA79" s="236">
        <v>0</v>
      </c>
      <c r="CB79" s="236">
        <v>0</v>
      </c>
      <c r="CC79" s="236">
        <v>0</v>
      </c>
      <c r="CD79" s="236">
        <v>0</v>
      </c>
      <c r="CE79" s="236">
        <v>0</v>
      </c>
      <c r="CF79" s="236">
        <v>0</v>
      </c>
      <c r="CG79" s="236">
        <v>0</v>
      </c>
      <c r="CH79" s="236">
        <v>0</v>
      </c>
      <c r="CI79" s="236">
        <v>0</v>
      </c>
      <c r="CJ79" s="236">
        <v>0</v>
      </c>
      <c r="CK79" s="236">
        <v>0</v>
      </c>
      <c r="CL79" s="293">
        <v>0</v>
      </c>
      <c r="CM79" s="236">
        <v>0</v>
      </c>
      <c r="CN79" s="236">
        <v>0</v>
      </c>
      <c r="CO79" s="236">
        <v>0</v>
      </c>
      <c r="CP79" s="236">
        <v>0</v>
      </c>
      <c r="CQ79" s="236">
        <v>0</v>
      </c>
      <c r="CR79" s="236">
        <v>0</v>
      </c>
      <c r="CS79" s="236">
        <v>0</v>
      </c>
      <c r="CT79" s="236">
        <v>0</v>
      </c>
      <c r="CU79" s="236">
        <v>0</v>
      </c>
    </row>
    <row r="80" spans="1:120" outlineLevel="2">
      <c r="A80" s="189" t="s">
        <v>248</v>
      </c>
      <c r="B80" s="608">
        <v>1900</v>
      </c>
      <c r="C80" s="294" t="s">
        <v>296</v>
      </c>
      <c r="D80" s="294" t="s">
        <v>359</v>
      </c>
      <c r="E80" s="293">
        <v>36791.22</v>
      </c>
      <c r="F80" s="293">
        <v>28658.720000000001</v>
      </c>
      <c r="G80" s="410">
        <v>28658.720000000001</v>
      </c>
      <c r="H80" s="410">
        <v>28658.720000000001</v>
      </c>
      <c r="I80" s="410">
        <v>28658.720000000001</v>
      </c>
      <c r="J80" s="410">
        <v>28658.720000000001</v>
      </c>
      <c r="K80" s="410">
        <v>28658.720000000001</v>
      </c>
      <c r="L80" s="410">
        <v>28658.720000000001</v>
      </c>
      <c r="M80" s="410">
        <v>28658.720000000001</v>
      </c>
      <c r="N80" s="410">
        <v>28658.720000000001</v>
      </c>
      <c r="O80" s="410">
        <v>28658.720000000001</v>
      </c>
      <c r="P80" s="410">
        <v>28658.720000000001</v>
      </c>
      <c r="Q80" s="410">
        <v>28658.720000000001</v>
      </c>
      <c r="R80" s="293">
        <v>21494.41</v>
      </c>
      <c r="S80" s="236">
        <v>21494.41</v>
      </c>
      <c r="T80" s="236">
        <v>21494.41</v>
      </c>
      <c r="U80" s="236">
        <v>21494.41</v>
      </c>
      <c r="V80" s="236">
        <v>21494.41</v>
      </c>
      <c r="W80" s="236">
        <v>21494.41</v>
      </c>
      <c r="X80" s="236">
        <v>21494.41</v>
      </c>
      <c r="Y80" s="101">
        <v>21494.41</v>
      </c>
      <c r="Z80" s="236">
        <v>21494.41</v>
      </c>
      <c r="AA80" s="236">
        <v>21494.41</v>
      </c>
      <c r="AB80" s="101">
        <v>21494.41</v>
      </c>
      <c r="AC80" s="411">
        <v>21494.41</v>
      </c>
      <c r="AD80" s="293">
        <v>14330.1</v>
      </c>
      <c r="AE80" s="236">
        <v>14330.1</v>
      </c>
      <c r="AF80" s="236">
        <v>14330.1</v>
      </c>
      <c r="AG80" s="236">
        <v>14330.1</v>
      </c>
      <c r="AH80" s="236">
        <v>14330.1</v>
      </c>
      <c r="AI80" s="236">
        <v>14330.1</v>
      </c>
      <c r="AJ80" s="236">
        <v>14330.1</v>
      </c>
      <c r="AK80" s="236">
        <v>14330.1</v>
      </c>
      <c r="AL80" s="236">
        <v>14330.1</v>
      </c>
      <c r="AM80" s="236">
        <v>14330.1</v>
      </c>
      <c r="AN80" s="236">
        <v>14330.1</v>
      </c>
      <c r="AO80" s="236">
        <v>14330.1</v>
      </c>
      <c r="AP80" s="236">
        <v>7067.4949999999999</v>
      </c>
      <c r="AQ80" s="236">
        <v>7067.4949999999999</v>
      </c>
      <c r="AR80" s="236">
        <v>7067.4949999999999</v>
      </c>
      <c r="AS80" s="236">
        <v>7067.4949999999999</v>
      </c>
      <c r="AT80" s="236">
        <v>7067.4949999999999</v>
      </c>
      <c r="AU80" s="236">
        <v>7067.4949999999999</v>
      </c>
      <c r="AV80" s="236">
        <v>7067.4949999999999</v>
      </c>
      <c r="AW80" s="236">
        <v>7067.4949999999999</v>
      </c>
      <c r="AX80" s="236">
        <v>7067.4949999999999</v>
      </c>
      <c r="AY80" s="236">
        <v>7067.4949999999999</v>
      </c>
      <c r="AZ80" s="236">
        <v>7067.4949999999999</v>
      </c>
      <c r="BA80" s="236">
        <v>7067.4949999999999</v>
      </c>
      <c r="BB80" s="236">
        <v>0</v>
      </c>
      <c r="BC80" s="293">
        <v>0</v>
      </c>
      <c r="BD80" s="236">
        <v>0</v>
      </c>
      <c r="BE80" s="236">
        <v>0</v>
      </c>
      <c r="BF80" s="236">
        <v>0</v>
      </c>
      <c r="BG80" s="236">
        <v>0</v>
      </c>
      <c r="BH80" s="236">
        <v>0</v>
      </c>
      <c r="BI80" s="236">
        <v>0</v>
      </c>
      <c r="BJ80" s="236">
        <v>0</v>
      </c>
      <c r="BK80" s="236">
        <v>0</v>
      </c>
      <c r="BL80" s="236">
        <v>0</v>
      </c>
      <c r="BM80" s="236">
        <v>0</v>
      </c>
      <c r="BN80" s="236">
        <v>0</v>
      </c>
      <c r="BO80" s="236">
        <v>0</v>
      </c>
      <c r="BP80" s="236">
        <v>0</v>
      </c>
      <c r="BQ80" s="236">
        <v>0</v>
      </c>
      <c r="BR80" s="236">
        <v>0</v>
      </c>
      <c r="BS80" s="236">
        <v>0</v>
      </c>
      <c r="BT80" s="236">
        <v>0</v>
      </c>
      <c r="BU80" s="236">
        <v>0</v>
      </c>
      <c r="BV80" s="236">
        <v>0</v>
      </c>
      <c r="BW80" s="236">
        <v>0</v>
      </c>
      <c r="BX80" s="293">
        <v>0</v>
      </c>
      <c r="BY80" s="293">
        <v>0</v>
      </c>
      <c r="BZ80" s="293">
        <v>0</v>
      </c>
      <c r="CA80" s="236">
        <v>0</v>
      </c>
      <c r="CB80" s="236">
        <v>0</v>
      </c>
      <c r="CC80" s="236">
        <v>0</v>
      </c>
      <c r="CD80" s="236">
        <v>0</v>
      </c>
      <c r="CE80" s="236">
        <v>0</v>
      </c>
      <c r="CF80" s="236">
        <v>0</v>
      </c>
      <c r="CG80" s="236">
        <v>0</v>
      </c>
      <c r="CH80" s="236">
        <v>0</v>
      </c>
      <c r="CI80" s="236">
        <v>0</v>
      </c>
      <c r="CJ80" s="236">
        <v>0</v>
      </c>
      <c r="CK80" s="236">
        <v>0</v>
      </c>
      <c r="CL80" s="293">
        <v>0</v>
      </c>
      <c r="CM80" s="236">
        <v>0</v>
      </c>
      <c r="CN80" s="236">
        <v>0</v>
      </c>
      <c r="CO80" s="236">
        <v>0</v>
      </c>
      <c r="CP80" s="236">
        <v>0</v>
      </c>
      <c r="CQ80" s="236">
        <v>0</v>
      </c>
      <c r="CR80" s="236">
        <v>0</v>
      </c>
      <c r="CS80" s="236">
        <v>0</v>
      </c>
      <c r="CT80" s="236">
        <v>0</v>
      </c>
      <c r="CU80" s="236">
        <v>0</v>
      </c>
    </row>
    <row r="81" spans="1:120" outlineLevel="2">
      <c r="A81" s="189" t="s">
        <v>249</v>
      </c>
      <c r="B81" s="608">
        <v>2830</v>
      </c>
      <c r="C81" s="294" t="s">
        <v>296</v>
      </c>
      <c r="D81" s="294" t="s">
        <v>360</v>
      </c>
      <c r="E81" s="293">
        <v>-14229.48</v>
      </c>
      <c r="F81" s="293">
        <v>0</v>
      </c>
      <c r="G81" s="410">
        <v>0</v>
      </c>
      <c r="H81" s="410">
        <v>0</v>
      </c>
      <c r="I81" s="410">
        <v>0</v>
      </c>
      <c r="J81" s="410">
        <v>0</v>
      </c>
      <c r="K81" s="410">
        <v>0</v>
      </c>
      <c r="L81" s="410">
        <v>0</v>
      </c>
      <c r="M81" s="410">
        <v>0</v>
      </c>
      <c r="N81" s="410">
        <v>0</v>
      </c>
      <c r="O81" s="410">
        <v>0</v>
      </c>
      <c r="P81" s="410">
        <v>0</v>
      </c>
      <c r="Q81" s="410">
        <v>0</v>
      </c>
      <c r="R81" s="293">
        <v>0</v>
      </c>
      <c r="S81" s="236">
        <v>0</v>
      </c>
      <c r="T81" s="236">
        <v>0</v>
      </c>
      <c r="U81" s="236">
        <v>0</v>
      </c>
      <c r="V81" s="236">
        <v>0</v>
      </c>
      <c r="W81" s="236">
        <v>0</v>
      </c>
      <c r="X81" s="236">
        <v>0</v>
      </c>
      <c r="Y81" s="101">
        <v>0</v>
      </c>
      <c r="Z81" s="236">
        <v>0</v>
      </c>
      <c r="AA81" s="236">
        <v>0</v>
      </c>
      <c r="AB81" s="101">
        <v>0</v>
      </c>
      <c r="AC81" s="411">
        <v>0</v>
      </c>
      <c r="AD81" s="293">
        <v>0</v>
      </c>
      <c r="AE81" s="236">
        <v>0</v>
      </c>
      <c r="AF81" s="236">
        <v>0</v>
      </c>
      <c r="AG81" s="236">
        <v>0</v>
      </c>
      <c r="AH81" s="236">
        <v>0</v>
      </c>
      <c r="AI81" s="236">
        <v>0</v>
      </c>
      <c r="AJ81" s="236">
        <v>0</v>
      </c>
      <c r="AK81" s="236">
        <v>0</v>
      </c>
      <c r="AL81" s="236">
        <v>0</v>
      </c>
      <c r="AM81" s="236">
        <v>0</v>
      </c>
      <c r="AN81" s="236">
        <v>0</v>
      </c>
      <c r="AO81" s="236">
        <v>0</v>
      </c>
      <c r="AP81" s="236">
        <v>0</v>
      </c>
      <c r="AQ81" s="236">
        <v>0</v>
      </c>
      <c r="AR81" s="236">
        <v>0</v>
      </c>
      <c r="AS81" s="236">
        <v>0</v>
      </c>
      <c r="AT81" s="236">
        <v>0</v>
      </c>
      <c r="AU81" s="236">
        <v>0</v>
      </c>
      <c r="AV81" s="236">
        <v>0</v>
      </c>
      <c r="AW81" s="236">
        <v>0</v>
      </c>
      <c r="AX81" s="236">
        <v>0</v>
      </c>
      <c r="AY81" s="236">
        <v>0</v>
      </c>
      <c r="AZ81" s="236">
        <v>0</v>
      </c>
      <c r="BA81" s="236">
        <v>0</v>
      </c>
      <c r="BB81" s="236">
        <v>0</v>
      </c>
      <c r="BC81" s="293">
        <v>0</v>
      </c>
      <c r="BD81" s="236">
        <v>0</v>
      </c>
      <c r="BE81" s="236">
        <v>0</v>
      </c>
      <c r="BF81" s="236">
        <v>0</v>
      </c>
      <c r="BG81" s="236">
        <v>0</v>
      </c>
      <c r="BH81" s="236">
        <v>0</v>
      </c>
      <c r="BI81" s="236">
        <v>0</v>
      </c>
      <c r="BJ81" s="236">
        <v>0</v>
      </c>
      <c r="BK81" s="236">
        <v>0</v>
      </c>
      <c r="BL81" s="236">
        <v>0</v>
      </c>
      <c r="BM81" s="236">
        <v>0</v>
      </c>
      <c r="BN81" s="236">
        <v>0</v>
      </c>
      <c r="BO81" s="236">
        <v>0</v>
      </c>
      <c r="BP81" s="236">
        <v>0</v>
      </c>
      <c r="BQ81" s="236">
        <v>0</v>
      </c>
      <c r="BR81" s="236">
        <v>0</v>
      </c>
      <c r="BS81" s="236">
        <v>0</v>
      </c>
      <c r="BT81" s="236">
        <v>0</v>
      </c>
      <c r="BU81" s="236">
        <v>0</v>
      </c>
      <c r="BV81" s="236">
        <v>0</v>
      </c>
      <c r="BW81" s="236">
        <v>0</v>
      </c>
      <c r="BX81" s="293">
        <v>0</v>
      </c>
      <c r="BY81" s="293">
        <v>0</v>
      </c>
      <c r="BZ81" s="293">
        <v>0</v>
      </c>
      <c r="CA81" s="236">
        <v>0</v>
      </c>
      <c r="CB81" s="236">
        <v>0</v>
      </c>
      <c r="CC81" s="236">
        <v>0</v>
      </c>
      <c r="CD81" s="236">
        <v>0</v>
      </c>
      <c r="CE81" s="236">
        <v>0</v>
      </c>
      <c r="CF81" s="236">
        <v>0</v>
      </c>
      <c r="CG81" s="236">
        <v>0</v>
      </c>
      <c r="CH81" s="236">
        <v>0</v>
      </c>
      <c r="CI81" s="236">
        <v>0</v>
      </c>
      <c r="CJ81" s="236">
        <v>0</v>
      </c>
      <c r="CK81" s="236">
        <v>0</v>
      </c>
      <c r="CL81" s="293">
        <v>0</v>
      </c>
      <c r="CM81" s="236">
        <v>0</v>
      </c>
      <c r="CN81" s="236">
        <v>0</v>
      </c>
      <c r="CO81" s="236">
        <v>0</v>
      </c>
      <c r="CP81" s="236">
        <v>0</v>
      </c>
      <c r="CQ81" s="236">
        <v>0</v>
      </c>
      <c r="CR81" s="236">
        <v>0</v>
      </c>
      <c r="CS81" s="236">
        <v>0</v>
      </c>
      <c r="CT81" s="236">
        <v>0</v>
      </c>
      <c r="CU81" s="236">
        <v>0</v>
      </c>
    </row>
    <row r="82" spans="1:120" outlineLevel="2">
      <c r="A82" s="189" t="s">
        <v>250</v>
      </c>
      <c r="B82" s="608">
        <v>2830</v>
      </c>
      <c r="C82" s="294" t="s">
        <v>296</v>
      </c>
      <c r="D82" s="294" t="s">
        <v>361</v>
      </c>
      <c r="E82" s="293">
        <v>0</v>
      </c>
      <c r="F82" s="293">
        <v>0</v>
      </c>
      <c r="G82" s="410">
        <v>0</v>
      </c>
      <c r="H82" s="410">
        <v>0</v>
      </c>
      <c r="I82" s="410">
        <v>59081.851599999973</v>
      </c>
      <c r="J82" s="410">
        <v>59081.851599999973</v>
      </c>
      <c r="K82" s="410">
        <v>59081.851599999973</v>
      </c>
      <c r="L82" s="410">
        <v>190577.49839999992</v>
      </c>
      <c r="M82" s="410">
        <v>190577.49839999992</v>
      </c>
      <c r="N82" s="410">
        <v>190577.49839999992</v>
      </c>
      <c r="O82" s="410">
        <v>283962.51619999995</v>
      </c>
      <c r="P82" s="410">
        <v>283962.51619999995</v>
      </c>
      <c r="Q82" s="410">
        <v>283962.51619999995</v>
      </c>
      <c r="R82" s="293">
        <v>0</v>
      </c>
      <c r="S82" s="236">
        <v>0</v>
      </c>
      <c r="T82" s="236">
        <v>0</v>
      </c>
      <c r="U82" s="236">
        <v>52529.273699999998</v>
      </c>
      <c r="V82" s="236">
        <v>52529.273699999998</v>
      </c>
      <c r="W82" s="236">
        <v>52529.273699999998</v>
      </c>
      <c r="X82" s="236">
        <v>176221.22829999999</v>
      </c>
      <c r="Y82" s="101">
        <v>176221.22829999999</v>
      </c>
      <c r="Z82" s="236">
        <v>176221.22829999999</v>
      </c>
      <c r="AA82" s="236">
        <v>261219.69659999997</v>
      </c>
      <c r="AB82" s="101">
        <v>261219.69659999997</v>
      </c>
      <c r="AC82" s="411">
        <v>261219.69659999997</v>
      </c>
      <c r="AD82" s="293">
        <v>0</v>
      </c>
      <c r="AE82" s="236">
        <v>0</v>
      </c>
      <c r="AF82" s="236">
        <v>0</v>
      </c>
      <c r="AG82" s="236">
        <v>44303.822199999981</v>
      </c>
      <c r="AH82" s="236">
        <v>44303.822199999981</v>
      </c>
      <c r="AI82" s="236">
        <v>44303.822199999981</v>
      </c>
      <c r="AJ82" s="236">
        <v>122982.42409999997</v>
      </c>
      <c r="AK82" s="236">
        <v>122982.42409999997</v>
      </c>
      <c r="AL82" s="236">
        <v>122982.42409999997</v>
      </c>
      <c r="AM82" s="236">
        <v>164185.576</v>
      </c>
      <c r="AN82" s="236">
        <v>164185.576</v>
      </c>
      <c r="AO82" s="236">
        <v>164185.576</v>
      </c>
      <c r="AP82" s="236">
        <v>0</v>
      </c>
      <c r="AQ82" s="236">
        <v>0</v>
      </c>
      <c r="AR82" s="236">
        <v>0</v>
      </c>
      <c r="AS82" s="236">
        <v>-580.51425000000006</v>
      </c>
      <c r="AT82" s="236">
        <v>-580.51425000000006</v>
      </c>
      <c r="AU82" s="236">
        <v>-580.51425000000006</v>
      </c>
      <c r="AV82" s="236">
        <v>-23202.998899999999</v>
      </c>
      <c r="AW82" s="236">
        <v>-23202.998899999999</v>
      </c>
      <c r="AX82" s="236">
        <v>-23202.998899999999</v>
      </c>
      <c r="AY82" s="236">
        <v>-9411.9082500000004</v>
      </c>
      <c r="AZ82" s="236">
        <v>-9411.9082500000004</v>
      </c>
      <c r="BA82" s="236">
        <v>-9411.9082500000004</v>
      </c>
      <c r="BB82" s="236">
        <v>0</v>
      </c>
      <c r="BC82" s="293">
        <v>0</v>
      </c>
      <c r="BD82" s="236">
        <v>0</v>
      </c>
      <c r="BE82" s="236">
        <v>194.05590000000666</v>
      </c>
      <c r="BF82" s="236">
        <v>194.05590000000666</v>
      </c>
      <c r="BG82" s="236">
        <v>194.05590000000666</v>
      </c>
      <c r="BH82" s="236">
        <v>244.10470000002533</v>
      </c>
      <c r="BI82" s="236">
        <v>244.10470000002533</v>
      </c>
      <c r="BJ82" s="236">
        <v>244.10470000002533</v>
      </c>
      <c r="BK82" s="236">
        <v>200.1003</v>
      </c>
      <c r="BL82" s="236">
        <v>200.1003</v>
      </c>
      <c r="BM82" s="236">
        <v>200.1003</v>
      </c>
      <c r="BN82" s="236">
        <v>0</v>
      </c>
      <c r="BO82" s="236">
        <v>0</v>
      </c>
      <c r="BP82" s="236">
        <v>0</v>
      </c>
      <c r="BQ82" s="236">
        <v>1.5877500000000004</v>
      </c>
      <c r="BR82" s="236">
        <v>1.5877500000000004</v>
      </c>
      <c r="BS82" s="236">
        <v>1.5877500000000004</v>
      </c>
      <c r="BT82" s="236">
        <v>-8</v>
      </c>
      <c r="BU82" s="236">
        <v>-8</v>
      </c>
      <c r="BV82" s="236">
        <v>-8</v>
      </c>
      <c r="BW82" s="236">
        <v>-9</v>
      </c>
      <c r="BX82" s="293">
        <v>-9</v>
      </c>
      <c r="BY82" s="293">
        <v>-9</v>
      </c>
      <c r="BZ82" s="293">
        <v>0</v>
      </c>
      <c r="CA82" s="236">
        <v>0</v>
      </c>
      <c r="CB82" s="236">
        <v>0</v>
      </c>
      <c r="CC82" s="236">
        <v>10646</v>
      </c>
      <c r="CD82" s="236">
        <v>10646</v>
      </c>
      <c r="CE82" s="236">
        <v>10646</v>
      </c>
      <c r="CF82" s="236">
        <v>26615</v>
      </c>
      <c r="CG82" s="236">
        <v>26615</v>
      </c>
      <c r="CH82" s="236">
        <v>26615</v>
      </c>
      <c r="CI82" s="236">
        <v>73689.276949999985</v>
      </c>
      <c r="CJ82" s="236">
        <v>73689.276949999985</v>
      </c>
      <c r="CK82" s="236">
        <v>73689.276949999985</v>
      </c>
      <c r="CL82" s="293">
        <v>0</v>
      </c>
      <c r="CM82" s="236">
        <v>0</v>
      </c>
      <c r="CN82" s="236">
        <v>0</v>
      </c>
      <c r="CO82" s="236">
        <v>-1</v>
      </c>
      <c r="CP82" s="236">
        <v>-1</v>
      </c>
      <c r="CQ82" s="236">
        <v>-1</v>
      </c>
      <c r="CR82" s="236">
        <v>0</v>
      </c>
      <c r="CS82" s="236">
        <v>0</v>
      </c>
      <c r="CT82" s="236">
        <v>0</v>
      </c>
      <c r="CU82" s="236">
        <v>9814</v>
      </c>
      <c r="CV82" s="236">
        <f>CU82</f>
        <v>9814</v>
      </c>
      <c r="CW82" s="236">
        <f t="shared" ref="CW82:DP82" si="20">CV82</f>
        <v>9814</v>
      </c>
      <c r="CX82" s="236">
        <f t="shared" si="20"/>
        <v>9814</v>
      </c>
      <c r="CY82" s="236">
        <f t="shared" si="20"/>
        <v>9814</v>
      </c>
      <c r="CZ82" s="236">
        <f t="shared" si="20"/>
        <v>9814</v>
      </c>
      <c r="DA82" s="236">
        <f t="shared" si="20"/>
        <v>9814</v>
      </c>
      <c r="DB82" s="236">
        <f t="shared" si="20"/>
        <v>9814</v>
      </c>
      <c r="DC82" s="236">
        <f t="shared" si="20"/>
        <v>9814</v>
      </c>
      <c r="DD82" s="236">
        <f t="shared" si="20"/>
        <v>9814</v>
      </c>
      <c r="DE82" s="236">
        <f t="shared" si="20"/>
        <v>9814</v>
      </c>
      <c r="DF82" s="236">
        <f t="shared" si="20"/>
        <v>9814</v>
      </c>
      <c r="DG82" s="236">
        <f t="shared" si="20"/>
        <v>9814</v>
      </c>
      <c r="DH82" s="236">
        <f t="shared" si="20"/>
        <v>9814</v>
      </c>
      <c r="DI82" s="236">
        <f t="shared" si="20"/>
        <v>9814</v>
      </c>
      <c r="DJ82" s="236">
        <f t="shared" si="20"/>
        <v>9814</v>
      </c>
      <c r="DK82" s="236">
        <f t="shared" si="20"/>
        <v>9814</v>
      </c>
      <c r="DL82" s="236">
        <f t="shared" si="20"/>
        <v>9814</v>
      </c>
      <c r="DM82" s="236">
        <f t="shared" si="20"/>
        <v>9814</v>
      </c>
      <c r="DN82" s="236">
        <f t="shared" si="20"/>
        <v>9814</v>
      </c>
      <c r="DO82" s="236">
        <f t="shared" si="20"/>
        <v>9814</v>
      </c>
      <c r="DP82" s="236">
        <f t="shared" si="20"/>
        <v>9814</v>
      </c>
    </row>
    <row r="83" spans="1:120" outlineLevel="2">
      <c r="A83" s="189" t="s">
        <v>255</v>
      </c>
      <c r="B83" s="608">
        <v>1900</v>
      </c>
      <c r="C83" s="294" t="s">
        <v>296</v>
      </c>
      <c r="D83" s="294" t="s">
        <v>362</v>
      </c>
      <c r="E83" s="293">
        <v>0</v>
      </c>
      <c r="F83" s="293">
        <v>0</v>
      </c>
      <c r="G83" s="410">
        <v>0</v>
      </c>
      <c r="H83" s="410">
        <v>0</v>
      </c>
      <c r="I83" s="410">
        <v>0</v>
      </c>
      <c r="J83" s="410">
        <v>0</v>
      </c>
      <c r="K83" s="410">
        <v>0</v>
      </c>
      <c r="L83" s="410">
        <v>0</v>
      </c>
      <c r="M83" s="410">
        <v>0</v>
      </c>
      <c r="N83" s="410">
        <v>0</v>
      </c>
      <c r="O83" s="410">
        <v>0</v>
      </c>
      <c r="P83" s="410">
        <v>0</v>
      </c>
      <c r="Q83" s="410">
        <v>0</v>
      </c>
      <c r="R83" s="293">
        <v>0</v>
      </c>
      <c r="S83" s="236">
        <v>0</v>
      </c>
      <c r="T83" s="236">
        <v>0</v>
      </c>
      <c r="U83" s="236">
        <v>0</v>
      </c>
      <c r="V83" s="236">
        <v>0</v>
      </c>
      <c r="W83" s="236">
        <v>0</v>
      </c>
      <c r="X83" s="236">
        <v>0</v>
      </c>
      <c r="Y83" s="101">
        <v>0</v>
      </c>
      <c r="Z83" s="236">
        <v>0</v>
      </c>
      <c r="AA83" s="236">
        <v>0</v>
      </c>
      <c r="AB83" s="101">
        <v>0</v>
      </c>
      <c r="AC83" s="411">
        <v>0</v>
      </c>
      <c r="AD83" s="293">
        <v>0</v>
      </c>
      <c r="AE83" s="236">
        <v>0</v>
      </c>
      <c r="AF83" s="236">
        <v>0</v>
      </c>
      <c r="AG83" s="236">
        <v>0</v>
      </c>
      <c r="AH83" s="236">
        <v>0</v>
      </c>
      <c r="AI83" s="236">
        <v>0</v>
      </c>
      <c r="AJ83" s="236">
        <v>0</v>
      </c>
      <c r="AK83" s="236">
        <v>0</v>
      </c>
      <c r="AL83" s="236">
        <v>0</v>
      </c>
      <c r="AM83" s="236">
        <v>0</v>
      </c>
      <c r="AN83" s="236">
        <v>0</v>
      </c>
      <c r="AO83" s="236">
        <v>0</v>
      </c>
      <c r="AP83" s="236">
        <v>0</v>
      </c>
      <c r="AQ83" s="236">
        <v>0</v>
      </c>
      <c r="AR83" s="236">
        <v>0</v>
      </c>
      <c r="AS83" s="236">
        <v>0</v>
      </c>
      <c r="AT83" s="236">
        <v>0</v>
      </c>
      <c r="AU83" s="236">
        <v>0</v>
      </c>
      <c r="AV83" s="236">
        <v>0</v>
      </c>
      <c r="AW83" s="236">
        <v>0</v>
      </c>
      <c r="AX83" s="236">
        <v>0</v>
      </c>
      <c r="AY83" s="236">
        <v>0</v>
      </c>
      <c r="AZ83" s="236">
        <v>0</v>
      </c>
      <c r="BA83" s="236">
        <v>0</v>
      </c>
      <c r="BB83" s="236">
        <v>0</v>
      </c>
      <c r="BC83" s="293">
        <v>0</v>
      </c>
      <c r="BD83" s="236">
        <v>0</v>
      </c>
      <c r="BE83" s="236">
        <v>0</v>
      </c>
      <c r="BF83" s="236">
        <v>0</v>
      </c>
      <c r="BG83" s="236">
        <v>0</v>
      </c>
      <c r="BH83" s="236">
        <v>0</v>
      </c>
      <c r="BI83" s="236">
        <v>0</v>
      </c>
      <c r="BJ83" s="236">
        <v>0</v>
      </c>
      <c r="BK83" s="236">
        <v>0</v>
      </c>
      <c r="BL83" s="236">
        <v>0</v>
      </c>
      <c r="BM83" s="236">
        <v>0</v>
      </c>
      <c r="BN83" s="236">
        <v>0</v>
      </c>
      <c r="BO83" s="236">
        <v>0</v>
      </c>
      <c r="BP83" s="236">
        <v>0</v>
      </c>
      <c r="BQ83" s="236">
        <v>0</v>
      </c>
      <c r="BR83" s="236">
        <v>0</v>
      </c>
      <c r="BS83" s="236">
        <v>0</v>
      </c>
      <c r="BT83" s="236">
        <v>0</v>
      </c>
      <c r="BU83" s="236">
        <v>0</v>
      </c>
      <c r="BV83" s="236">
        <v>0</v>
      </c>
      <c r="BW83" s="236">
        <v>0</v>
      </c>
      <c r="BX83" s="293">
        <v>0</v>
      </c>
      <c r="BY83" s="293">
        <v>0</v>
      </c>
      <c r="BZ83" s="293">
        <v>0</v>
      </c>
      <c r="CA83" s="236">
        <v>0</v>
      </c>
      <c r="CB83" s="236">
        <v>0</v>
      </c>
      <c r="CC83" s="236">
        <v>0</v>
      </c>
      <c r="CD83" s="236">
        <v>0</v>
      </c>
      <c r="CE83" s="236">
        <v>0</v>
      </c>
      <c r="CF83" s="236">
        <v>0</v>
      </c>
      <c r="CG83" s="236">
        <v>0</v>
      </c>
      <c r="CH83" s="236">
        <v>0</v>
      </c>
      <c r="CI83" s="236">
        <v>0</v>
      </c>
      <c r="CJ83" s="236">
        <v>0</v>
      </c>
      <c r="CK83" s="236">
        <v>0</v>
      </c>
      <c r="CL83" s="293">
        <v>0</v>
      </c>
      <c r="CM83" s="236">
        <v>0</v>
      </c>
      <c r="CN83" s="236">
        <v>0</v>
      </c>
      <c r="CO83" s="236">
        <v>0</v>
      </c>
      <c r="CP83" s="236">
        <v>0</v>
      </c>
      <c r="CQ83" s="236">
        <v>0</v>
      </c>
      <c r="CR83" s="236">
        <v>0</v>
      </c>
      <c r="CS83" s="236">
        <v>0</v>
      </c>
      <c r="CT83" s="236">
        <v>0</v>
      </c>
      <c r="CU83" s="236">
        <v>0</v>
      </c>
    </row>
    <row r="84" spans="1:120" ht="15" outlineLevel="2">
      <c r="A84" s="189" t="s">
        <v>256</v>
      </c>
      <c r="B84" s="105">
        <v>1900</v>
      </c>
      <c r="C84" s="294" t="s">
        <v>296</v>
      </c>
      <c r="D84" s="294" t="s">
        <v>363</v>
      </c>
      <c r="E84" s="293">
        <v>0</v>
      </c>
      <c r="F84" s="293">
        <v>0</v>
      </c>
      <c r="G84" s="410">
        <v>0</v>
      </c>
      <c r="H84" s="410">
        <v>0</v>
      </c>
      <c r="I84" s="410">
        <v>0</v>
      </c>
      <c r="J84" s="410">
        <v>0</v>
      </c>
      <c r="K84" s="410">
        <v>0</v>
      </c>
      <c r="L84" s="410">
        <v>0</v>
      </c>
      <c r="M84" s="410">
        <v>0</v>
      </c>
      <c r="N84" s="410">
        <v>0</v>
      </c>
      <c r="O84" s="410">
        <v>0</v>
      </c>
      <c r="P84" s="410">
        <v>0</v>
      </c>
      <c r="Q84" s="410">
        <v>0</v>
      </c>
      <c r="R84" s="293">
        <v>0</v>
      </c>
      <c r="S84" s="236">
        <v>0</v>
      </c>
      <c r="T84" s="236">
        <v>0</v>
      </c>
      <c r="U84" s="236">
        <v>0</v>
      </c>
      <c r="V84" s="236">
        <v>0</v>
      </c>
      <c r="W84" s="236">
        <v>0</v>
      </c>
      <c r="X84" s="236">
        <v>0</v>
      </c>
      <c r="Y84" s="101">
        <v>0</v>
      </c>
      <c r="Z84" s="236">
        <v>0</v>
      </c>
      <c r="AA84" s="236">
        <v>0</v>
      </c>
      <c r="AB84" s="101">
        <v>0</v>
      </c>
      <c r="AC84" s="411">
        <v>0</v>
      </c>
      <c r="AD84" s="293">
        <v>0</v>
      </c>
      <c r="AE84" s="236">
        <v>0</v>
      </c>
      <c r="AF84" s="236">
        <v>0</v>
      </c>
      <c r="AG84" s="236">
        <v>0</v>
      </c>
      <c r="AH84" s="236">
        <v>0</v>
      </c>
      <c r="AI84" s="236">
        <v>0</v>
      </c>
      <c r="AJ84" s="236">
        <v>0</v>
      </c>
      <c r="AK84" s="236">
        <v>0</v>
      </c>
      <c r="AL84" s="236">
        <v>0</v>
      </c>
      <c r="AM84" s="236">
        <v>0</v>
      </c>
      <c r="AN84" s="236">
        <v>0</v>
      </c>
      <c r="AO84" s="236">
        <v>0</v>
      </c>
      <c r="AP84" s="236">
        <v>0</v>
      </c>
      <c r="AQ84" s="236">
        <v>0</v>
      </c>
      <c r="AR84" s="236">
        <v>0</v>
      </c>
      <c r="AS84" s="236">
        <v>0</v>
      </c>
      <c r="AT84" s="236">
        <v>0</v>
      </c>
      <c r="AU84" s="236">
        <v>0</v>
      </c>
      <c r="AV84" s="236">
        <v>0</v>
      </c>
      <c r="AW84" s="236">
        <v>0</v>
      </c>
      <c r="AX84" s="236">
        <v>0</v>
      </c>
      <c r="AY84" s="236">
        <v>0</v>
      </c>
      <c r="AZ84" s="236">
        <v>0</v>
      </c>
      <c r="BA84" s="236">
        <v>0</v>
      </c>
      <c r="BB84" s="236">
        <v>0</v>
      </c>
      <c r="BC84" s="293">
        <v>0</v>
      </c>
      <c r="BD84" s="236">
        <v>0</v>
      </c>
      <c r="BE84" s="236">
        <v>0</v>
      </c>
      <c r="BF84" s="236">
        <v>0</v>
      </c>
      <c r="BG84" s="236">
        <v>0</v>
      </c>
      <c r="BH84" s="236">
        <v>0</v>
      </c>
      <c r="BI84" s="236">
        <v>0</v>
      </c>
      <c r="BJ84" s="236">
        <v>0</v>
      </c>
      <c r="BK84" s="236">
        <v>0</v>
      </c>
      <c r="BL84" s="236">
        <v>0</v>
      </c>
      <c r="BM84" s="236">
        <v>0</v>
      </c>
      <c r="BN84" s="236">
        <v>0</v>
      </c>
      <c r="BO84" s="236">
        <v>0</v>
      </c>
      <c r="BP84" s="236">
        <v>0</v>
      </c>
      <c r="BQ84" s="236">
        <v>0</v>
      </c>
      <c r="BR84" s="236">
        <v>0</v>
      </c>
      <c r="BS84" s="236">
        <v>0</v>
      </c>
      <c r="BT84" s="236">
        <v>0</v>
      </c>
      <c r="BU84" s="236">
        <v>0</v>
      </c>
      <c r="BV84" s="236">
        <v>0</v>
      </c>
      <c r="BW84" s="236">
        <v>0</v>
      </c>
      <c r="BX84" s="293">
        <v>0</v>
      </c>
      <c r="BY84" s="293">
        <v>0</v>
      </c>
      <c r="BZ84" s="293">
        <v>0</v>
      </c>
      <c r="CA84" s="236">
        <v>0</v>
      </c>
      <c r="CB84" s="236">
        <v>0</v>
      </c>
      <c r="CC84" s="236">
        <v>0</v>
      </c>
      <c r="CD84" s="236">
        <v>0</v>
      </c>
      <c r="CE84" s="236">
        <v>0</v>
      </c>
      <c r="CF84" s="236">
        <v>0</v>
      </c>
      <c r="CG84" s="236">
        <v>0</v>
      </c>
      <c r="CH84" s="236">
        <v>0</v>
      </c>
      <c r="CI84" s="236">
        <v>0</v>
      </c>
      <c r="CJ84" s="236">
        <v>0</v>
      </c>
      <c r="CK84" s="236">
        <v>0</v>
      </c>
      <c r="CL84" s="293">
        <v>0</v>
      </c>
      <c r="CM84" s="236">
        <v>0</v>
      </c>
      <c r="CN84" s="236">
        <v>0</v>
      </c>
      <c r="CO84" s="236">
        <v>0</v>
      </c>
      <c r="CP84" s="236">
        <v>0</v>
      </c>
      <c r="CQ84" s="236">
        <v>0</v>
      </c>
      <c r="CR84" s="236">
        <v>0</v>
      </c>
      <c r="CS84" s="236">
        <v>0</v>
      </c>
      <c r="CT84" s="236">
        <v>0</v>
      </c>
      <c r="CU84" s="236">
        <v>0</v>
      </c>
    </row>
    <row r="85" spans="1:120" outlineLevel="2">
      <c r="A85" s="189" t="s">
        <v>257</v>
      </c>
      <c r="B85" s="609">
        <v>1900</v>
      </c>
      <c r="C85" s="294" t="s">
        <v>296</v>
      </c>
      <c r="D85" s="294" t="s">
        <v>364</v>
      </c>
      <c r="E85" s="293">
        <v>0</v>
      </c>
      <c r="F85" s="293">
        <v>0</v>
      </c>
      <c r="G85" s="410">
        <v>0</v>
      </c>
      <c r="H85" s="410">
        <v>0</v>
      </c>
      <c r="I85" s="410">
        <v>0</v>
      </c>
      <c r="J85" s="410">
        <v>0</v>
      </c>
      <c r="K85" s="410">
        <v>0</v>
      </c>
      <c r="L85" s="410">
        <v>0</v>
      </c>
      <c r="M85" s="410">
        <v>0</v>
      </c>
      <c r="N85" s="410">
        <v>0</v>
      </c>
      <c r="O85" s="410">
        <v>0</v>
      </c>
      <c r="P85" s="410">
        <v>0</v>
      </c>
      <c r="Q85" s="410">
        <v>0</v>
      </c>
      <c r="R85" s="293">
        <v>0</v>
      </c>
      <c r="S85" s="236">
        <v>0</v>
      </c>
      <c r="T85" s="236">
        <v>0</v>
      </c>
      <c r="U85" s="236">
        <v>0</v>
      </c>
      <c r="V85" s="236">
        <v>0</v>
      </c>
      <c r="W85" s="236">
        <v>0</v>
      </c>
      <c r="X85" s="236">
        <v>0</v>
      </c>
      <c r="Y85" s="101">
        <v>0</v>
      </c>
      <c r="Z85" s="236">
        <v>0</v>
      </c>
      <c r="AA85" s="236">
        <v>0</v>
      </c>
      <c r="AB85" s="101">
        <v>0</v>
      </c>
      <c r="AC85" s="411">
        <v>0</v>
      </c>
      <c r="AD85" s="293">
        <v>0</v>
      </c>
      <c r="AE85" s="236">
        <v>0</v>
      </c>
      <c r="AF85" s="236">
        <v>0</v>
      </c>
      <c r="AG85" s="236">
        <v>0</v>
      </c>
      <c r="AH85" s="236">
        <v>0</v>
      </c>
      <c r="AI85" s="236">
        <v>0</v>
      </c>
      <c r="AJ85" s="236">
        <v>0</v>
      </c>
      <c r="AK85" s="236">
        <v>0</v>
      </c>
      <c r="AL85" s="236">
        <v>0</v>
      </c>
      <c r="AM85" s="236">
        <v>0</v>
      </c>
      <c r="AN85" s="236">
        <v>0</v>
      </c>
      <c r="AO85" s="236">
        <v>0</v>
      </c>
      <c r="AP85" s="236">
        <v>0</v>
      </c>
      <c r="AQ85" s="236">
        <v>0</v>
      </c>
      <c r="AR85" s="236">
        <v>0</v>
      </c>
      <c r="AS85" s="236">
        <v>0</v>
      </c>
      <c r="AT85" s="236">
        <v>0</v>
      </c>
      <c r="AU85" s="236">
        <v>0</v>
      </c>
      <c r="AV85" s="236">
        <v>0</v>
      </c>
      <c r="AW85" s="236">
        <v>0</v>
      </c>
      <c r="AX85" s="236">
        <v>0</v>
      </c>
      <c r="AY85" s="236">
        <v>0</v>
      </c>
      <c r="AZ85" s="236">
        <v>0</v>
      </c>
      <c r="BA85" s="236">
        <v>0</v>
      </c>
      <c r="BB85" s="236">
        <v>0</v>
      </c>
      <c r="BC85" s="293">
        <v>0</v>
      </c>
      <c r="BD85" s="236">
        <v>0</v>
      </c>
      <c r="BE85" s="236">
        <v>0</v>
      </c>
      <c r="BF85" s="236">
        <v>0</v>
      </c>
      <c r="BG85" s="236">
        <v>0</v>
      </c>
      <c r="BH85" s="236">
        <v>0</v>
      </c>
      <c r="BI85" s="236">
        <v>0</v>
      </c>
      <c r="BJ85" s="236">
        <v>0</v>
      </c>
      <c r="BK85" s="236">
        <v>0</v>
      </c>
      <c r="BL85" s="236">
        <v>0</v>
      </c>
      <c r="BM85" s="236">
        <v>0</v>
      </c>
      <c r="BN85" s="236">
        <v>0</v>
      </c>
      <c r="BO85" s="236">
        <v>0</v>
      </c>
      <c r="BP85" s="236">
        <v>0</v>
      </c>
      <c r="BQ85" s="236">
        <v>0</v>
      </c>
      <c r="BR85" s="236">
        <v>0</v>
      </c>
      <c r="BS85" s="236">
        <v>0</v>
      </c>
      <c r="BT85" s="236">
        <v>0</v>
      </c>
      <c r="BU85" s="236">
        <v>0</v>
      </c>
      <c r="BV85" s="236">
        <v>0</v>
      </c>
      <c r="BW85" s="236">
        <v>0</v>
      </c>
      <c r="BX85" s="293">
        <v>0</v>
      </c>
      <c r="BY85" s="293">
        <v>0</v>
      </c>
      <c r="BZ85" s="293">
        <v>0</v>
      </c>
      <c r="CA85" s="236">
        <v>0</v>
      </c>
      <c r="CB85" s="236">
        <v>0</v>
      </c>
      <c r="CC85" s="236">
        <v>0</v>
      </c>
      <c r="CD85" s="236">
        <v>0</v>
      </c>
      <c r="CE85" s="236">
        <v>0</v>
      </c>
      <c r="CF85" s="236">
        <v>0</v>
      </c>
      <c r="CG85" s="236">
        <v>0</v>
      </c>
      <c r="CH85" s="236">
        <v>0</v>
      </c>
      <c r="CI85" s="236">
        <v>0</v>
      </c>
      <c r="CJ85" s="236">
        <v>0</v>
      </c>
      <c r="CK85" s="236">
        <v>0</v>
      </c>
      <c r="CL85" s="293">
        <v>0</v>
      </c>
      <c r="CM85" s="236">
        <v>0</v>
      </c>
      <c r="CN85" s="236">
        <v>0</v>
      </c>
      <c r="CO85" s="236">
        <v>0</v>
      </c>
      <c r="CP85" s="236">
        <v>0</v>
      </c>
      <c r="CQ85" s="236">
        <v>0</v>
      </c>
      <c r="CR85" s="236">
        <v>0</v>
      </c>
      <c r="CS85" s="236">
        <v>0</v>
      </c>
      <c r="CT85" s="236">
        <v>0</v>
      </c>
      <c r="CU85" s="236">
        <v>0</v>
      </c>
    </row>
    <row r="86" spans="1:120" outlineLevel="2">
      <c r="A86" s="189" t="s">
        <v>259</v>
      </c>
      <c r="B86" s="609">
        <v>1900</v>
      </c>
      <c r="C86" s="294" t="s">
        <v>296</v>
      </c>
      <c r="D86" s="294" t="s">
        <v>366</v>
      </c>
      <c r="E86" s="293">
        <v>8811.06</v>
      </c>
      <c r="F86" s="293">
        <v>8579.19</v>
      </c>
      <c r="G86" s="410">
        <v>8579.19</v>
      </c>
      <c r="H86" s="410">
        <v>8579.19</v>
      </c>
      <c r="I86" s="410">
        <v>8579.19</v>
      </c>
      <c r="J86" s="410">
        <v>8579.19</v>
      </c>
      <c r="K86" s="410">
        <v>8579.19</v>
      </c>
      <c r="L86" s="410">
        <v>8579.19</v>
      </c>
      <c r="M86" s="410">
        <v>8579.19</v>
      </c>
      <c r="N86" s="410">
        <v>8579.19</v>
      </c>
      <c r="O86" s="410">
        <v>0</v>
      </c>
      <c r="P86" s="410">
        <v>0</v>
      </c>
      <c r="Q86" s="410">
        <v>0</v>
      </c>
      <c r="R86" s="293">
        <v>0</v>
      </c>
      <c r="S86" s="236">
        <v>0</v>
      </c>
      <c r="T86" s="236">
        <v>0</v>
      </c>
      <c r="U86" s="236">
        <v>0</v>
      </c>
      <c r="V86" s="236">
        <v>0</v>
      </c>
      <c r="W86" s="236">
        <v>0</v>
      </c>
      <c r="X86" s="236">
        <v>0</v>
      </c>
      <c r="Y86" s="101">
        <v>0</v>
      </c>
      <c r="Z86" s="236">
        <v>0</v>
      </c>
      <c r="AA86" s="236">
        <v>0</v>
      </c>
      <c r="AB86" s="101">
        <v>0</v>
      </c>
      <c r="AC86" s="411">
        <v>0</v>
      </c>
      <c r="AD86" s="293">
        <v>0</v>
      </c>
      <c r="AE86" s="236">
        <v>0</v>
      </c>
      <c r="AF86" s="236">
        <v>0</v>
      </c>
      <c r="AG86" s="236">
        <v>0</v>
      </c>
      <c r="AH86" s="236">
        <v>0</v>
      </c>
      <c r="AI86" s="236">
        <v>0</v>
      </c>
      <c r="AJ86" s="236">
        <v>0</v>
      </c>
      <c r="AK86" s="236">
        <v>0</v>
      </c>
      <c r="AL86" s="236">
        <v>0</v>
      </c>
      <c r="AM86" s="236">
        <v>0</v>
      </c>
      <c r="AN86" s="236">
        <v>0</v>
      </c>
      <c r="AO86" s="236">
        <v>0</v>
      </c>
      <c r="AP86" s="236">
        <v>0</v>
      </c>
      <c r="AQ86" s="236">
        <v>0</v>
      </c>
      <c r="AR86" s="236">
        <v>0</v>
      </c>
      <c r="AS86" s="236">
        <v>0</v>
      </c>
      <c r="AT86" s="236">
        <v>0</v>
      </c>
      <c r="AU86" s="236">
        <v>0</v>
      </c>
      <c r="AV86" s="236">
        <v>0</v>
      </c>
      <c r="AW86" s="236">
        <v>0</v>
      </c>
      <c r="AX86" s="236">
        <v>0</v>
      </c>
      <c r="AY86" s="236">
        <v>0</v>
      </c>
      <c r="AZ86" s="236">
        <v>0</v>
      </c>
      <c r="BA86" s="236">
        <v>0</v>
      </c>
      <c r="BB86" s="236">
        <v>0</v>
      </c>
      <c r="BC86" s="293">
        <v>0</v>
      </c>
      <c r="BD86" s="236">
        <v>0</v>
      </c>
      <c r="BE86" s="236">
        <v>0</v>
      </c>
      <c r="BF86" s="236">
        <v>0</v>
      </c>
      <c r="BG86" s="236">
        <v>0</v>
      </c>
      <c r="BH86" s="236">
        <v>0</v>
      </c>
      <c r="BI86" s="236">
        <v>0</v>
      </c>
      <c r="BJ86" s="236">
        <v>0</v>
      </c>
      <c r="BK86" s="236">
        <v>0</v>
      </c>
      <c r="BL86" s="236">
        <v>0</v>
      </c>
      <c r="BM86" s="236">
        <v>0</v>
      </c>
      <c r="BN86" s="236">
        <v>0</v>
      </c>
      <c r="BO86" s="236">
        <v>0</v>
      </c>
      <c r="BP86" s="236">
        <v>0</v>
      </c>
      <c r="BQ86" s="236">
        <v>0</v>
      </c>
      <c r="BR86" s="236">
        <v>0</v>
      </c>
      <c r="BS86" s="236">
        <v>0</v>
      </c>
      <c r="BT86" s="236">
        <v>0</v>
      </c>
      <c r="BU86" s="236">
        <v>0</v>
      </c>
      <c r="BV86" s="236">
        <v>0</v>
      </c>
      <c r="BW86" s="236">
        <v>0</v>
      </c>
      <c r="BX86" s="293">
        <v>0</v>
      </c>
      <c r="BY86" s="293">
        <v>0</v>
      </c>
      <c r="BZ86" s="293">
        <v>0</v>
      </c>
      <c r="CA86" s="236">
        <v>0</v>
      </c>
      <c r="CB86" s="236">
        <v>0</v>
      </c>
      <c r="CC86" s="236">
        <v>0</v>
      </c>
      <c r="CD86" s="236">
        <v>0</v>
      </c>
      <c r="CE86" s="236">
        <v>0</v>
      </c>
      <c r="CF86" s="236">
        <v>0</v>
      </c>
      <c r="CG86" s="236">
        <v>0</v>
      </c>
      <c r="CH86" s="236">
        <v>0</v>
      </c>
      <c r="CI86" s="236">
        <v>0</v>
      </c>
      <c r="CJ86" s="236">
        <v>0</v>
      </c>
      <c r="CK86" s="236">
        <v>0</v>
      </c>
      <c r="CL86" s="293">
        <v>0</v>
      </c>
      <c r="CM86" s="236">
        <v>0</v>
      </c>
      <c r="CN86" s="236">
        <v>0</v>
      </c>
      <c r="CO86" s="236">
        <v>0</v>
      </c>
      <c r="CP86" s="236">
        <v>0</v>
      </c>
      <c r="CQ86" s="236">
        <v>0</v>
      </c>
      <c r="CR86" s="236">
        <v>0</v>
      </c>
      <c r="CS86" s="236">
        <v>0</v>
      </c>
      <c r="CT86" s="236">
        <v>0</v>
      </c>
      <c r="CU86" s="236">
        <v>0</v>
      </c>
    </row>
    <row r="87" spans="1:120" outlineLevel="2">
      <c r="A87" s="189" t="s">
        <v>260</v>
      </c>
      <c r="B87" s="609">
        <v>2830</v>
      </c>
      <c r="C87" s="294" t="s">
        <v>296</v>
      </c>
      <c r="D87" s="294" t="s">
        <v>367</v>
      </c>
      <c r="E87" s="293">
        <v>0</v>
      </c>
      <c r="F87" s="293">
        <v>0</v>
      </c>
      <c r="G87" s="410">
        <v>0</v>
      </c>
      <c r="H87" s="410">
        <v>0</v>
      </c>
      <c r="I87" s="410">
        <v>0</v>
      </c>
      <c r="J87" s="410">
        <v>0</v>
      </c>
      <c r="K87" s="410">
        <v>0</v>
      </c>
      <c r="L87" s="410">
        <v>0</v>
      </c>
      <c r="M87" s="410">
        <v>0</v>
      </c>
      <c r="N87" s="410">
        <v>0</v>
      </c>
      <c r="O87" s="410">
        <v>0</v>
      </c>
      <c r="P87" s="410">
        <v>0</v>
      </c>
      <c r="Q87" s="410">
        <v>0</v>
      </c>
      <c r="R87" s="293">
        <v>0</v>
      </c>
      <c r="S87" s="236">
        <v>0</v>
      </c>
      <c r="T87" s="236">
        <v>0</v>
      </c>
      <c r="U87" s="236">
        <v>0</v>
      </c>
      <c r="V87" s="236">
        <v>0</v>
      </c>
      <c r="W87" s="236">
        <v>0</v>
      </c>
      <c r="X87" s="236">
        <v>0</v>
      </c>
      <c r="Y87" s="101">
        <v>0</v>
      </c>
      <c r="Z87" s="236">
        <v>0</v>
      </c>
      <c r="AA87" s="236">
        <v>0</v>
      </c>
      <c r="AB87" s="101">
        <v>0</v>
      </c>
      <c r="AC87" s="411">
        <v>0</v>
      </c>
      <c r="AD87" s="293">
        <v>0</v>
      </c>
      <c r="AE87" s="236">
        <v>0</v>
      </c>
      <c r="AF87" s="236">
        <v>0</v>
      </c>
      <c r="AG87" s="236">
        <v>0</v>
      </c>
      <c r="AH87" s="236">
        <v>0</v>
      </c>
      <c r="AI87" s="236">
        <v>0</v>
      </c>
      <c r="AJ87" s="236">
        <v>0</v>
      </c>
      <c r="AK87" s="236">
        <v>0</v>
      </c>
      <c r="AL87" s="236">
        <v>0</v>
      </c>
      <c r="AM87" s="236">
        <v>0</v>
      </c>
      <c r="AN87" s="236">
        <v>0</v>
      </c>
      <c r="AO87" s="236">
        <v>0</v>
      </c>
      <c r="AP87" s="236">
        <v>0</v>
      </c>
      <c r="AQ87" s="236">
        <v>0</v>
      </c>
      <c r="AR87" s="236">
        <v>0</v>
      </c>
      <c r="AS87" s="236">
        <v>0</v>
      </c>
      <c r="AT87" s="236">
        <v>0</v>
      </c>
      <c r="AU87" s="236">
        <v>0</v>
      </c>
      <c r="AV87" s="236">
        <v>0</v>
      </c>
      <c r="AW87" s="236">
        <v>0</v>
      </c>
      <c r="AX87" s="236">
        <v>0</v>
      </c>
      <c r="AY87" s="236">
        <v>0</v>
      </c>
      <c r="AZ87" s="236">
        <v>0</v>
      </c>
      <c r="BA87" s="236">
        <v>0</v>
      </c>
      <c r="BB87" s="236">
        <v>0</v>
      </c>
      <c r="BC87" s="293">
        <v>0</v>
      </c>
      <c r="BD87" s="236">
        <v>0</v>
      </c>
      <c r="BE87" s="236">
        <v>0</v>
      </c>
      <c r="BF87" s="236">
        <v>0</v>
      </c>
      <c r="BG87" s="236">
        <v>0</v>
      </c>
      <c r="BH87" s="236">
        <v>0</v>
      </c>
      <c r="BI87" s="236">
        <v>0</v>
      </c>
      <c r="BJ87" s="236">
        <v>0</v>
      </c>
      <c r="BK87" s="236">
        <v>0</v>
      </c>
      <c r="BL87" s="236">
        <v>0</v>
      </c>
      <c r="BM87" s="236">
        <v>0</v>
      </c>
      <c r="BN87" s="236">
        <v>0</v>
      </c>
      <c r="BO87" s="236">
        <v>0</v>
      </c>
      <c r="BP87" s="236">
        <v>0</v>
      </c>
      <c r="BQ87" s="236">
        <v>0</v>
      </c>
      <c r="BR87" s="236">
        <v>0</v>
      </c>
      <c r="BS87" s="236">
        <v>0</v>
      </c>
      <c r="BT87" s="236">
        <v>0</v>
      </c>
      <c r="BU87" s="236">
        <v>0</v>
      </c>
      <c r="BV87" s="236">
        <v>0</v>
      </c>
      <c r="BW87" s="236">
        <v>0</v>
      </c>
      <c r="BX87" s="293">
        <v>0</v>
      </c>
      <c r="BY87" s="293">
        <v>0</v>
      </c>
      <c r="BZ87" s="293">
        <v>0</v>
      </c>
      <c r="CA87" s="236">
        <v>0</v>
      </c>
      <c r="CB87" s="236">
        <v>0</v>
      </c>
      <c r="CC87" s="236">
        <v>0</v>
      </c>
      <c r="CD87" s="236">
        <v>0</v>
      </c>
      <c r="CE87" s="236">
        <v>0</v>
      </c>
      <c r="CF87" s="236">
        <v>0</v>
      </c>
      <c r="CG87" s="236">
        <v>0</v>
      </c>
      <c r="CH87" s="236">
        <v>0</v>
      </c>
      <c r="CI87" s="236">
        <v>0</v>
      </c>
      <c r="CJ87" s="236">
        <v>0</v>
      </c>
      <c r="CK87" s="236">
        <v>0</v>
      </c>
      <c r="CL87" s="293">
        <v>0</v>
      </c>
      <c r="CM87" s="236">
        <v>0</v>
      </c>
      <c r="CN87" s="236">
        <v>0</v>
      </c>
      <c r="CO87" s="236">
        <v>0</v>
      </c>
      <c r="CP87" s="236">
        <v>0</v>
      </c>
      <c r="CQ87" s="236">
        <v>0</v>
      </c>
      <c r="CR87" s="236">
        <v>0</v>
      </c>
      <c r="CS87" s="236">
        <v>0</v>
      </c>
      <c r="CT87" s="236">
        <v>0</v>
      </c>
      <c r="CU87" s="236">
        <v>0</v>
      </c>
    </row>
    <row r="88" spans="1:120" outlineLevel="2">
      <c r="A88" s="189" t="s">
        <v>261</v>
      </c>
      <c r="B88" s="609">
        <v>2830</v>
      </c>
      <c r="C88" s="294" t="s">
        <v>296</v>
      </c>
      <c r="D88" s="294" t="s">
        <v>368</v>
      </c>
      <c r="E88" s="293">
        <v>-16542.54</v>
      </c>
      <c r="F88" s="293">
        <v>-574712.12</v>
      </c>
      <c r="G88" s="410">
        <v>-574712.12</v>
      </c>
      <c r="H88" s="410">
        <v>-574712.12</v>
      </c>
      <c r="I88" s="410">
        <v>8256.5499999999302</v>
      </c>
      <c r="J88" s="410">
        <v>8256.5499999999302</v>
      </c>
      <c r="K88" s="410">
        <v>8256.5499999999302</v>
      </c>
      <c r="L88" s="410">
        <v>-884669.26</v>
      </c>
      <c r="M88" s="410">
        <v>-884669.26</v>
      </c>
      <c r="N88" s="410">
        <v>-884669.26</v>
      </c>
      <c r="O88" s="410">
        <v>-51667.170000000042</v>
      </c>
      <c r="P88" s="410">
        <v>-51667.170000000042</v>
      </c>
      <c r="Q88" s="410">
        <v>-51667.170000000042</v>
      </c>
      <c r="R88" s="293">
        <v>-48546.22</v>
      </c>
      <c r="S88" s="236">
        <v>-48546.22</v>
      </c>
      <c r="T88" s="236">
        <v>-48546.22</v>
      </c>
      <c r="U88" s="236">
        <v>52932.569999999992</v>
      </c>
      <c r="V88" s="236">
        <v>52932.569999999992</v>
      </c>
      <c r="W88" s="236">
        <v>52932.569999999992</v>
      </c>
      <c r="X88" s="236">
        <v>-401646.47</v>
      </c>
      <c r="Y88" s="101">
        <v>-401646.47</v>
      </c>
      <c r="Z88" s="236">
        <v>-401646.47</v>
      </c>
      <c r="AA88" s="236">
        <v>-161485.76000000001</v>
      </c>
      <c r="AB88" s="101">
        <v>-161485.76000000001</v>
      </c>
      <c r="AC88" s="411">
        <v>-161485.76000000001</v>
      </c>
      <c r="AD88" s="293">
        <v>-147909.35</v>
      </c>
      <c r="AE88" s="236">
        <v>-147909.35</v>
      </c>
      <c r="AF88" s="236">
        <v>-147909.35</v>
      </c>
      <c r="AG88" s="236">
        <v>-45630.016900000017</v>
      </c>
      <c r="AH88" s="236">
        <v>-45630.016900000017</v>
      </c>
      <c r="AI88" s="236">
        <v>-45630.016900000017</v>
      </c>
      <c r="AJ88" s="236">
        <v>-393763.75690000004</v>
      </c>
      <c r="AK88" s="236">
        <v>-393763.75690000004</v>
      </c>
      <c r="AL88" s="236">
        <v>-393763.75690000004</v>
      </c>
      <c r="AM88" s="236">
        <v>-378277.7769</v>
      </c>
      <c r="AN88" s="236">
        <v>-378277.7769</v>
      </c>
      <c r="AO88" s="236">
        <v>-378277.7769</v>
      </c>
      <c r="AP88" s="236">
        <v>-317389.39999999997</v>
      </c>
      <c r="AQ88" s="236">
        <v>-317389.39999999997</v>
      </c>
      <c r="AR88" s="236">
        <v>-317389.39999999997</v>
      </c>
      <c r="AS88" s="236">
        <v>-547770.1</v>
      </c>
      <c r="AT88" s="236">
        <v>-547770.1</v>
      </c>
      <c r="AU88" s="236">
        <v>-547770.1</v>
      </c>
      <c r="AV88" s="236">
        <v>-102541.27499999997</v>
      </c>
      <c r="AW88" s="236">
        <v>-102541.27499999997</v>
      </c>
      <c r="AX88" s="236">
        <v>-102541.27499999997</v>
      </c>
      <c r="AY88" s="236">
        <v>-53918.164999999979</v>
      </c>
      <c r="AZ88" s="236">
        <v>-53918.164999999979</v>
      </c>
      <c r="BA88" s="236">
        <v>-53918.164999999979</v>
      </c>
      <c r="BB88" s="236">
        <v>-22303.325000000001</v>
      </c>
      <c r="BC88" s="293">
        <v>-22303.325000000001</v>
      </c>
      <c r="BD88" s="236">
        <v>-22303.325000000001</v>
      </c>
      <c r="BE88" s="236">
        <v>175629.96999999997</v>
      </c>
      <c r="BF88" s="236">
        <v>175629.96999999997</v>
      </c>
      <c r="BG88" s="236">
        <v>175629.96999999997</v>
      </c>
      <c r="BH88" s="236">
        <v>-418978.02500000002</v>
      </c>
      <c r="BI88" s="236">
        <v>-418978.02500000002</v>
      </c>
      <c r="BJ88" s="236">
        <v>-418978.02500000002</v>
      </c>
      <c r="BK88" s="236">
        <v>-47076.97</v>
      </c>
      <c r="BL88" s="236">
        <v>-47076.97</v>
      </c>
      <c r="BM88" s="236">
        <v>-47076.97</v>
      </c>
      <c r="BN88" s="236">
        <v>-42863.775000000001</v>
      </c>
      <c r="BO88" s="236">
        <v>-42863.775000000001</v>
      </c>
      <c r="BP88" s="236">
        <v>-42863.775000000001</v>
      </c>
      <c r="BQ88" s="236">
        <v>1216956.355</v>
      </c>
      <c r="BR88" s="236">
        <v>1216956.355</v>
      </c>
      <c r="BS88" s="236">
        <v>1216956.355</v>
      </c>
      <c r="BT88" s="236">
        <v>-162018.77499999999</v>
      </c>
      <c r="BU88" s="236">
        <v>-162018.77499999999</v>
      </c>
      <c r="BV88" s="236">
        <v>-162018.77499999999</v>
      </c>
      <c r="BW88" s="236">
        <v>-155064.77499999999</v>
      </c>
      <c r="BX88" s="293">
        <v>-155064.77499999999</v>
      </c>
      <c r="BY88" s="293">
        <v>-155064.77499999999</v>
      </c>
      <c r="BZ88" s="293">
        <v>-170211.54499999998</v>
      </c>
      <c r="CA88" s="236">
        <v>-170211.54499999998</v>
      </c>
      <c r="CB88" s="236">
        <v>-170211.54499999998</v>
      </c>
      <c r="CC88" s="236">
        <v>-402276.54499999998</v>
      </c>
      <c r="CD88" s="236">
        <v>-402276.54499999998</v>
      </c>
      <c r="CE88" s="236">
        <v>-402276.54499999998</v>
      </c>
      <c r="CF88" s="236">
        <v>-93935.544999999984</v>
      </c>
      <c r="CG88" s="236">
        <v>-93935.544999999984</v>
      </c>
      <c r="CH88" s="236">
        <v>-93935.544999999984</v>
      </c>
      <c r="CI88" s="236">
        <v>-93935.304999999993</v>
      </c>
      <c r="CJ88" s="236">
        <v>-93935.304999999993</v>
      </c>
      <c r="CK88" s="236">
        <v>-93935.304999999993</v>
      </c>
      <c r="CL88" s="293">
        <v>200613</v>
      </c>
      <c r="CM88" s="236">
        <v>200613</v>
      </c>
      <c r="CN88" s="236">
        <v>200613</v>
      </c>
      <c r="CO88" s="236">
        <v>184045</v>
      </c>
      <c r="CP88" s="236">
        <v>184045</v>
      </c>
      <c r="CQ88" s="236">
        <v>184045</v>
      </c>
      <c r="CR88" s="236">
        <v>37440</v>
      </c>
      <c r="CS88" s="236">
        <v>37440</v>
      </c>
      <c r="CT88" s="236">
        <v>37440</v>
      </c>
      <c r="CU88" s="236">
        <v>28504</v>
      </c>
      <c r="CV88" s="236">
        <f>CU88</f>
        <v>28504</v>
      </c>
      <c r="CW88" s="236">
        <f t="shared" ref="CW88:DP88" si="21">CV88</f>
        <v>28504</v>
      </c>
      <c r="CX88" s="236">
        <f t="shared" si="21"/>
        <v>28504</v>
      </c>
      <c r="CY88" s="236">
        <f t="shared" si="21"/>
        <v>28504</v>
      </c>
      <c r="CZ88" s="236">
        <f t="shared" si="21"/>
        <v>28504</v>
      </c>
      <c r="DA88" s="236">
        <f t="shared" si="21"/>
        <v>28504</v>
      </c>
      <c r="DB88" s="236">
        <f t="shared" si="21"/>
        <v>28504</v>
      </c>
      <c r="DC88" s="236">
        <f t="shared" si="21"/>
        <v>28504</v>
      </c>
      <c r="DD88" s="236">
        <f t="shared" si="21"/>
        <v>28504</v>
      </c>
      <c r="DE88" s="236">
        <f t="shared" si="21"/>
        <v>28504</v>
      </c>
      <c r="DF88" s="236">
        <f t="shared" si="21"/>
        <v>28504</v>
      </c>
      <c r="DG88" s="236">
        <f t="shared" si="21"/>
        <v>28504</v>
      </c>
      <c r="DH88" s="236">
        <f t="shared" si="21"/>
        <v>28504</v>
      </c>
      <c r="DI88" s="236">
        <f t="shared" si="21"/>
        <v>28504</v>
      </c>
      <c r="DJ88" s="236">
        <f t="shared" si="21"/>
        <v>28504</v>
      </c>
      <c r="DK88" s="236">
        <f t="shared" si="21"/>
        <v>28504</v>
      </c>
      <c r="DL88" s="236">
        <f t="shared" si="21"/>
        <v>28504</v>
      </c>
      <c r="DM88" s="236">
        <f t="shared" si="21"/>
        <v>28504</v>
      </c>
      <c r="DN88" s="236">
        <f t="shared" si="21"/>
        <v>28504</v>
      </c>
      <c r="DO88" s="236">
        <f t="shared" si="21"/>
        <v>28504</v>
      </c>
      <c r="DP88" s="236">
        <f t="shared" si="21"/>
        <v>28504</v>
      </c>
    </row>
    <row r="89" spans="1:120" outlineLevel="2">
      <c r="A89" s="189" t="s">
        <v>262</v>
      </c>
      <c r="B89" s="609">
        <v>1900</v>
      </c>
      <c r="C89" s="294" t="s">
        <v>296</v>
      </c>
      <c r="D89" s="294" t="s">
        <v>369</v>
      </c>
      <c r="E89" s="293">
        <v>0</v>
      </c>
      <c r="F89" s="293">
        <v>0</v>
      </c>
      <c r="G89" s="410">
        <v>0</v>
      </c>
      <c r="H89" s="410">
        <v>0</v>
      </c>
      <c r="I89" s="410">
        <v>0</v>
      </c>
      <c r="J89" s="410">
        <v>0</v>
      </c>
      <c r="K89" s="410">
        <v>0</v>
      </c>
      <c r="L89" s="410">
        <v>0</v>
      </c>
      <c r="M89" s="410">
        <v>0</v>
      </c>
      <c r="N89" s="410">
        <v>0</v>
      </c>
      <c r="O89" s="410">
        <v>0</v>
      </c>
      <c r="P89" s="410">
        <v>0</v>
      </c>
      <c r="Q89" s="410">
        <v>0</v>
      </c>
      <c r="R89" s="293">
        <v>0</v>
      </c>
      <c r="S89" s="236">
        <v>0</v>
      </c>
      <c r="T89" s="236">
        <v>0</v>
      </c>
      <c r="U89" s="236">
        <v>0</v>
      </c>
      <c r="V89" s="236">
        <v>0</v>
      </c>
      <c r="W89" s="236">
        <v>0</v>
      </c>
      <c r="X89" s="236">
        <v>0</v>
      </c>
      <c r="Y89" s="101">
        <v>0</v>
      </c>
      <c r="Z89" s="236">
        <v>0</v>
      </c>
      <c r="AA89" s="236">
        <v>0</v>
      </c>
      <c r="AB89" s="101">
        <v>0</v>
      </c>
      <c r="AC89" s="411">
        <v>0</v>
      </c>
      <c r="AD89" s="293">
        <v>0</v>
      </c>
      <c r="AE89" s="236">
        <v>0</v>
      </c>
      <c r="AF89" s="236">
        <v>0</v>
      </c>
      <c r="AG89" s="236">
        <v>0</v>
      </c>
      <c r="AH89" s="236">
        <v>0</v>
      </c>
      <c r="AI89" s="236">
        <v>0</v>
      </c>
      <c r="AJ89" s="236">
        <v>0</v>
      </c>
      <c r="AK89" s="236">
        <v>0</v>
      </c>
      <c r="AL89" s="236">
        <v>0</v>
      </c>
      <c r="AM89" s="236">
        <v>0</v>
      </c>
      <c r="AN89" s="236">
        <v>0</v>
      </c>
      <c r="AO89" s="236">
        <v>0</v>
      </c>
      <c r="AP89" s="236">
        <v>0</v>
      </c>
      <c r="AQ89" s="236">
        <v>0</v>
      </c>
      <c r="AR89" s="236">
        <v>0</v>
      </c>
      <c r="AS89" s="236">
        <v>0</v>
      </c>
      <c r="AT89" s="236">
        <v>0</v>
      </c>
      <c r="AU89" s="236">
        <v>0</v>
      </c>
      <c r="AV89" s="236">
        <v>0</v>
      </c>
      <c r="AW89" s="236">
        <v>0</v>
      </c>
      <c r="AX89" s="236">
        <v>0</v>
      </c>
      <c r="AY89" s="236">
        <v>0</v>
      </c>
      <c r="AZ89" s="236">
        <v>0</v>
      </c>
      <c r="BA89" s="236">
        <v>0</v>
      </c>
      <c r="BB89" s="236">
        <v>0</v>
      </c>
      <c r="BC89" s="293">
        <v>0</v>
      </c>
      <c r="BD89" s="236">
        <v>0</v>
      </c>
      <c r="BE89" s="236">
        <v>0</v>
      </c>
      <c r="BF89" s="236">
        <v>0</v>
      </c>
      <c r="BG89" s="236">
        <v>0</v>
      </c>
      <c r="BH89" s="236">
        <v>0</v>
      </c>
      <c r="BI89" s="236">
        <v>0</v>
      </c>
      <c r="BJ89" s="236">
        <v>0</v>
      </c>
      <c r="BK89" s="236">
        <v>0</v>
      </c>
      <c r="BL89" s="236">
        <v>0</v>
      </c>
      <c r="BM89" s="236">
        <v>0</v>
      </c>
      <c r="BN89" s="236">
        <v>0</v>
      </c>
      <c r="BO89" s="236">
        <v>0</v>
      </c>
      <c r="BP89" s="236">
        <v>0</v>
      </c>
      <c r="BQ89" s="236">
        <v>0</v>
      </c>
      <c r="BR89" s="236">
        <v>0</v>
      </c>
      <c r="BS89" s="236">
        <v>0</v>
      </c>
      <c r="BT89" s="236">
        <v>0</v>
      </c>
      <c r="BU89" s="236">
        <v>0</v>
      </c>
      <c r="BV89" s="236">
        <v>0</v>
      </c>
      <c r="BW89" s="236">
        <v>0</v>
      </c>
      <c r="BX89" s="293">
        <v>0</v>
      </c>
      <c r="BY89" s="293">
        <v>0</v>
      </c>
      <c r="BZ89" s="293">
        <v>0</v>
      </c>
      <c r="CA89" s="236">
        <v>0</v>
      </c>
      <c r="CB89" s="236">
        <v>0</v>
      </c>
      <c r="CC89" s="236">
        <v>0</v>
      </c>
      <c r="CD89" s="236">
        <v>0</v>
      </c>
      <c r="CE89" s="236">
        <v>0</v>
      </c>
      <c r="CF89" s="236">
        <v>0</v>
      </c>
      <c r="CG89" s="236">
        <v>0</v>
      </c>
      <c r="CH89" s="236">
        <v>0</v>
      </c>
      <c r="CI89" s="236">
        <v>0</v>
      </c>
      <c r="CJ89" s="236">
        <v>0</v>
      </c>
      <c r="CK89" s="236">
        <v>0</v>
      </c>
      <c r="CL89" s="293">
        <v>0</v>
      </c>
      <c r="CM89" s="236">
        <v>0</v>
      </c>
      <c r="CN89" s="236">
        <v>0</v>
      </c>
      <c r="CO89" s="236">
        <v>0</v>
      </c>
      <c r="CP89" s="236">
        <v>0</v>
      </c>
      <c r="CQ89" s="236">
        <v>0</v>
      </c>
      <c r="CR89" s="236">
        <v>0</v>
      </c>
      <c r="CS89" s="236">
        <v>0</v>
      </c>
      <c r="CT89" s="236">
        <v>0</v>
      </c>
      <c r="CU89" s="236">
        <v>0</v>
      </c>
    </row>
    <row r="90" spans="1:120" outlineLevel="2">
      <c r="A90" s="189" t="s">
        <v>263</v>
      </c>
      <c r="B90" s="609">
        <v>2830</v>
      </c>
      <c r="C90" s="294" t="s">
        <v>296</v>
      </c>
      <c r="D90" s="294" t="s">
        <v>370</v>
      </c>
      <c r="E90" s="293">
        <v>0</v>
      </c>
      <c r="F90" s="293">
        <v>0</v>
      </c>
      <c r="G90" s="410">
        <v>0</v>
      </c>
      <c r="H90" s="410">
        <v>0</v>
      </c>
      <c r="I90" s="410">
        <v>0</v>
      </c>
      <c r="J90" s="410">
        <v>0</v>
      </c>
      <c r="K90" s="410">
        <v>0</v>
      </c>
      <c r="L90" s="410">
        <v>0</v>
      </c>
      <c r="M90" s="410">
        <v>0</v>
      </c>
      <c r="N90" s="410">
        <v>0</v>
      </c>
      <c r="O90" s="410">
        <v>0</v>
      </c>
      <c r="P90" s="410">
        <v>0</v>
      </c>
      <c r="Q90" s="410">
        <v>0</v>
      </c>
      <c r="R90" s="293">
        <v>0</v>
      </c>
      <c r="S90" s="236">
        <v>0</v>
      </c>
      <c r="T90" s="236">
        <v>0</v>
      </c>
      <c r="U90" s="236">
        <v>0</v>
      </c>
      <c r="V90" s="236">
        <v>0</v>
      </c>
      <c r="W90" s="236">
        <v>0</v>
      </c>
      <c r="X90" s="236">
        <v>0</v>
      </c>
      <c r="Y90" s="101">
        <v>0</v>
      </c>
      <c r="Z90" s="236">
        <v>0</v>
      </c>
      <c r="AA90" s="236">
        <v>0</v>
      </c>
      <c r="AB90" s="101">
        <v>0</v>
      </c>
      <c r="AC90" s="411">
        <v>0</v>
      </c>
      <c r="AD90" s="293">
        <v>0</v>
      </c>
      <c r="AE90" s="236">
        <v>0</v>
      </c>
      <c r="AF90" s="236">
        <v>0</v>
      </c>
      <c r="AG90" s="236">
        <v>0</v>
      </c>
      <c r="AH90" s="236">
        <v>0</v>
      </c>
      <c r="AI90" s="236">
        <v>0</v>
      </c>
      <c r="AJ90" s="236">
        <v>0</v>
      </c>
      <c r="AK90" s="236">
        <v>0</v>
      </c>
      <c r="AL90" s="236">
        <v>0</v>
      </c>
      <c r="AM90" s="236">
        <v>0</v>
      </c>
      <c r="AN90" s="236">
        <v>0</v>
      </c>
      <c r="AO90" s="236">
        <v>0</v>
      </c>
      <c r="AP90" s="236">
        <v>0</v>
      </c>
      <c r="AQ90" s="236">
        <v>0</v>
      </c>
      <c r="AR90" s="236">
        <v>0</v>
      </c>
      <c r="AS90" s="236">
        <v>0</v>
      </c>
      <c r="AT90" s="236">
        <v>0</v>
      </c>
      <c r="AU90" s="236">
        <v>0</v>
      </c>
      <c r="AV90" s="236">
        <v>0</v>
      </c>
      <c r="AW90" s="236">
        <v>0</v>
      </c>
      <c r="AX90" s="236">
        <v>0</v>
      </c>
      <c r="AY90" s="236">
        <v>0</v>
      </c>
      <c r="AZ90" s="236">
        <v>0</v>
      </c>
      <c r="BA90" s="236">
        <v>0</v>
      </c>
      <c r="BB90" s="236">
        <v>0</v>
      </c>
      <c r="BC90" s="293">
        <v>0</v>
      </c>
      <c r="BD90" s="236">
        <v>0</v>
      </c>
      <c r="BE90" s="236">
        <v>0</v>
      </c>
      <c r="BF90" s="236">
        <v>0</v>
      </c>
      <c r="BG90" s="236">
        <v>0</v>
      </c>
      <c r="BH90" s="236">
        <v>0</v>
      </c>
      <c r="BI90" s="236">
        <v>0</v>
      </c>
      <c r="BJ90" s="236">
        <v>0</v>
      </c>
      <c r="BK90" s="236">
        <v>0</v>
      </c>
      <c r="BL90" s="236">
        <v>0</v>
      </c>
      <c r="BM90" s="236">
        <v>0</v>
      </c>
      <c r="BN90" s="236">
        <v>0</v>
      </c>
      <c r="BO90" s="236">
        <v>0</v>
      </c>
      <c r="BP90" s="236">
        <v>0</v>
      </c>
      <c r="BQ90" s="236">
        <v>0</v>
      </c>
      <c r="BR90" s="236">
        <v>0</v>
      </c>
      <c r="BS90" s="236">
        <v>0</v>
      </c>
      <c r="BT90" s="236">
        <v>0</v>
      </c>
      <c r="BU90" s="236">
        <v>0</v>
      </c>
      <c r="BV90" s="236">
        <v>0</v>
      </c>
      <c r="BW90" s="236">
        <v>0</v>
      </c>
      <c r="BX90" s="293">
        <v>0</v>
      </c>
      <c r="BY90" s="293">
        <v>0</v>
      </c>
      <c r="BZ90" s="293">
        <v>0</v>
      </c>
      <c r="CA90" s="236">
        <v>0</v>
      </c>
      <c r="CB90" s="236">
        <v>0</v>
      </c>
      <c r="CC90" s="236">
        <v>0</v>
      </c>
      <c r="CD90" s="236">
        <v>0</v>
      </c>
      <c r="CE90" s="236">
        <v>0</v>
      </c>
      <c r="CF90" s="236">
        <v>0</v>
      </c>
      <c r="CG90" s="236">
        <v>0</v>
      </c>
      <c r="CH90" s="236">
        <v>0</v>
      </c>
      <c r="CI90" s="236">
        <v>0</v>
      </c>
      <c r="CJ90" s="236">
        <v>0</v>
      </c>
      <c r="CK90" s="236">
        <v>0</v>
      </c>
      <c r="CL90" s="293">
        <v>0</v>
      </c>
      <c r="CM90" s="236">
        <v>0</v>
      </c>
      <c r="CN90" s="236">
        <v>0</v>
      </c>
      <c r="CO90" s="236">
        <v>0</v>
      </c>
      <c r="CP90" s="236">
        <v>0</v>
      </c>
      <c r="CQ90" s="236">
        <v>0</v>
      </c>
      <c r="CR90" s="236">
        <v>0</v>
      </c>
      <c r="CS90" s="236">
        <v>0</v>
      </c>
      <c r="CT90" s="236">
        <v>0</v>
      </c>
      <c r="CU90" s="236">
        <v>0</v>
      </c>
    </row>
    <row r="91" spans="1:120" outlineLevel="2">
      <c r="A91" s="189" t="s">
        <v>264</v>
      </c>
      <c r="B91" s="609">
        <v>1900</v>
      </c>
      <c r="C91" s="294" t="s">
        <v>296</v>
      </c>
      <c r="D91" s="294" t="s">
        <v>371</v>
      </c>
      <c r="E91" s="293">
        <v>0</v>
      </c>
      <c r="F91" s="293">
        <v>0</v>
      </c>
      <c r="G91" s="410">
        <v>0</v>
      </c>
      <c r="H91" s="410">
        <v>0</v>
      </c>
      <c r="I91" s="410">
        <v>0</v>
      </c>
      <c r="J91" s="410">
        <v>0</v>
      </c>
      <c r="K91" s="410">
        <v>0</v>
      </c>
      <c r="L91" s="410">
        <v>0</v>
      </c>
      <c r="M91" s="410">
        <v>0</v>
      </c>
      <c r="N91" s="410">
        <v>0</v>
      </c>
      <c r="O91" s="410">
        <v>0</v>
      </c>
      <c r="P91" s="410">
        <v>0</v>
      </c>
      <c r="Q91" s="410">
        <v>0</v>
      </c>
      <c r="R91" s="293">
        <v>0</v>
      </c>
      <c r="S91" s="236">
        <v>0</v>
      </c>
      <c r="T91" s="236">
        <v>0</v>
      </c>
      <c r="U91" s="236">
        <v>0</v>
      </c>
      <c r="V91" s="236">
        <v>0</v>
      </c>
      <c r="W91" s="236">
        <v>0</v>
      </c>
      <c r="X91" s="236">
        <v>0</v>
      </c>
      <c r="Y91" s="101">
        <v>0</v>
      </c>
      <c r="Z91" s="236">
        <v>0</v>
      </c>
      <c r="AA91" s="236">
        <v>0</v>
      </c>
      <c r="AB91" s="101">
        <v>0</v>
      </c>
      <c r="AC91" s="411">
        <v>0</v>
      </c>
      <c r="AD91" s="293">
        <v>0</v>
      </c>
      <c r="AE91" s="236">
        <v>0</v>
      </c>
      <c r="AF91" s="236">
        <v>0</v>
      </c>
      <c r="AG91" s="236">
        <v>0</v>
      </c>
      <c r="AH91" s="236">
        <v>0</v>
      </c>
      <c r="AI91" s="236">
        <v>0</v>
      </c>
      <c r="AJ91" s="236">
        <v>0</v>
      </c>
      <c r="AK91" s="236">
        <v>0</v>
      </c>
      <c r="AL91" s="236">
        <v>0</v>
      </c>
      <c r="AM91" s="236">
        <v>0</v>
      </c>
      <c r="AN91" s="236">
        <v>0</v>
      </c>
      <c r="AO91" s="236">
        <v>0</v>
      </c>
      <c r="AP91" s="236">
        <v>0</v>
      </c>
      <c r="AQ91" s="236">
        <v>0</v>
      </c>
      <c r="AR91" s="236">
        <v>0</v>
      </c>
      <c r="AS91" s="236">
        <v>0</v>
      </c>
      <c r="AT91" s="236">
        <v>0</v>
      </c>
      <c r="AU91" s="236">
        <v>0</v>
      </c>
      <c r="AV91" s="236">
        <v>0</v>
      </c>
      <c r="AW91" s="236">
        <v>0</v>
      </c>
      <c r="AX91" s="236">
        <v>0</v>
      </c>
      <c r="AY91" s="236">
        <v>0</v>
      </c>
      <c r="AZ91" s="236">
        <v>0</v>
      </c>
      <c r="BA91" s="236">
        <v>0</v>
      </c>
      <c r="BB91" s="236">
        <v>0</v>
      </c>
      <c r="BC91" s="293">
        <v>0</v>
      </c>
      <c r="BD91" s="236">
        <v>0</v>
      </c>
      <c r="BE91" s="236">
        <v>0</v>
      </c>
      <c r="BF91" s="236">
        <v>0</v>
      </c>
      <c r="BG91" s="236">
        <v>0</v>
      </c>
      <c r="BH91" s="236">
        <v>0</v>
      </c>
      <c r="BI91" s="236">
        <v>0</v>
      </c>
      <c r="BJ91" s="236">
        <v>0</v>
      </c>
      <c r="BK91" s="236">
        <v>0</v>
      </c>
      <c r="BL91" s="236">
        <v>0</v>
      </c>
      <c r="BM91" s="236">
        <v>0</v>
      </c>
      <c r="BN91" s="236">
        <v>0</v>
      </c>
      <c r="BO91" s="236">
        <v>0</v>
      </c>
      <c r="BP91" s="236">
        <v>0</v>
      </c>
      <c r="BQ91" s="236">
        <v>0</v>
      </c>
      <c r="BR91" s="236">
        <v>0</v>
      </c>
      <c r="BS91" s="236">
        <v>0</v>
      </c>
      <c r="BT91" s="236">
        <v>0</v>
      </c>
      <c r="BU91" s="236">
        <v>0</v>
      </c>
      <c r="BV91" s="236">
        <v>0</v>
      </c>
      <c r="BW91" s="236">
        <v>0</v>
      </c>
      <c r="BX91" s="293">
        <v>0</v>
      </c>
      <c r="BY91" s="293">
        <v>0</v>
      </c>
      <c r="BZ91" s="293">
        <v>0</v>
      </c>
      <c r="CA91" s="236">
        <v>0</v>
      </c>
      <c r="CB91" s="236">
        <v>0</v>
      </c>
      <c r="CC91" s="236">
        <v>0</v>
      </c>
      <c r="CD91" s="236">
        <v>0</v>
      </c>
      <c r="CE91" s="236">
        <v>0</v>
      </c>
      <c r="CF91" s="236">
        <v>0</v>
      </c>
      <c r="CG91" s="236">
        <v>0</v>
      </c>
      <c r="CH91" s="236">
        <v>0</v>
      </c>
      <c r="CI91" s="236">
        <v>0</v>
      </c>
      <c r="CJ91" s="236">
        <v>0</v>
      </c>
      <c r="CK91" s="236">
        <v>0</v>
      </c>
      <c r="CL91" s="293">
        <v>0</v>
      </c>
      <c r="CM91" s="236">
        <v>0</v>
      </c>
      <c r="CN91" s="236">
        <v>0</v>
      </c>
      <c r="CO91" s="236">
        <v>0</v>
      </c>
      <c r="CP91" s="236">
        <v>0</v>
      </c>
      <c r="CQ91" s="236">
        <v>0</v>
      </c>
      <c r="CR91" s="236">
        <v>0</v>
      </c>
      <c r="CS91" s="236">
        <v>0</v>
      </c>
      <c r="CT91" s="236">
        <v>0</v>
      </c>
      <c r="CU91" s="236">
        <v>0</v>
      </c>
    </row>
    <row r="92" spans="1:120" outlineLevel="2">
      <c r="A92" s="189" t="s">
        <v>265</v>
      </c>
      <c r="B92" s="609">
        <v>1900</v>
      </c>
      <c r="C92" s="294" t="s">
        <v>296</v>
      </c>
      <c r="D92" s="294" t="s">
        <v>372</v>
      </c>
      <c r="E92" s="293">
        <v>0</v>
      </c>
      <c r="F92" s="293">
        <v>0</v>
      </c>
      <c r="G92" s="410">
        <v>0</v>
      </c>
      <c r="H92" s="410">
        <v>0</v>
      </c>
      <c r="I92" s="410">
        <v>0</v>
      </c>
      <c r="J92" s="410">
        <v>0</v>
      </c>
      <c r="K92" s="410">
        <v>0</v>
      </c>
      <c r="L92" s="410">
        <v>0</v>
      </c>
      <c r="M92" s="410">
        <v>0</v>
      </c>
      <c r="N92" s="410">
        <v>0</v>
      </c>
      <c r="O92" s="410">
        <v>0</v>
      </c>
      <c r="P92" s="410">
        <v>0</v>
      </c>
      <c r="Q92" s="410">
        <v>0</v>
      </c>
      <c r="R92" s="293">
        <v>0</v>
      </c>
      <c r="S92" s="236">
        <v>0</v>
      </c>
      <c r="T92" s="236">
        <v>0</v>
      </c>
      <c r="U92" s="236">
        <v>0</v>
      </c>
      <c r="V92" s="236">
        <v>0</v>
      </c>
      <c r="W92" s="236">
        <v>0</v>
      </c>
      <c r="X92" s="236">
        <v>0</v>
      </c>
      <c r="Y92" s="101">
        <v>0</v>
      </c>
      <c r="Z92" s="236">
        <v>0</v>
      </c>
      <c r="AA92" s="236">
        <v>0</v>
      </c>
      <c r="AB92" s="101">
        <v>0</v>
      </c>
      <c r="AC92" s="411">
        <v>0</v>
      </c>
      <c r="AD92" s="293">
        <v>0</v>
      </c>
      <c r="AE92" s="236">
        <v>0</v>
      </c>
      <c r="AF92" s="236">
        <v>0</v>
      </c>
      <c r="AG92" s="236">
        <v>0</v>
      </c>
      <c r="AH92" s="236">
        <v>0</v>
      </c>
      <c r="AI92" s="236">
        <v>0</v>
      </c>
      <c r="AJ92" s="236">
        <v>0</v>
      </c>
      <c r="AK92" s="236">
        <v>0</v>
      </c>
      <c r="AL92" s="236">
        <v>0</v>
      </c>
      <c r="AM92" s="236">
        <v>0</v>
      </c>
      <c r="AN92" s="236">
        <v>0</v>
      </c>
      <c r="AO92" s="236">
        <v>0</v>
      </c>
      <c r="AP92" s="236">
        <v>0</v>
      </c>
      <c r="AQ92" s="236">
        <v>0</v>
      </c>
      <c r="AR92" s="236">
        <v>0</v>
      </c>
      <c r="AS92" s="236">
        <v>0</v>
      </c>
      <c r="AT92" s="236">
        <v>0</v>
      </c>
      <c r="AU92" s="236">
        <v>0</v>
      </c>
      <c r="AV92" s="236">
        <v>0</v>
      </c>
      <c r="AW92" s="236">
        <v>0</v>
      </c>
      <c r="AX92" s="236">
        <v>0</v>
      </c>
      <c r="AY92" s="236">
        <v>0</v>
      </c>
      <c r="AZ92" s="236">
        <v>0</v>
      </c>
      <c r="BA92" s="236">
        <v>0</v>
      </c>
      <c r="BB92" s="236">
        <v>0</v>
      </c>
      <c r="BC92" s="293">
        <v>0</v>
      </c>
      <c r="BD92" s="236">
        <v>0</v>
      </c>
      <c r="BE92" s="236">
        <v>0</v>
      </c>
      <c r="BF92" s="236">
        <v>0</v>
      </c>
      <c r="BG92" s="236">
        <v>0</v>
      </c>
      <c r="BH92" s="236">
        <v>0</v>
      </c>
      <c r="BI92" s="236">
        <v>0</v>
      </c>
      <c r="BJ92" s="236">
        <v>0</v>
      </c>
      <c r="BK92" s="236">
        <v>0</v>
      </c>
      <c r="BL92" s="236">
        <v>0</v>
      </c>
      <c r="BM92" s="236">
        <v>0</v>
      </c>
      <c r="BN92" s="236">
        <v>0</v>
      </c>
      <c r="BO92" s="236">
        <v>0</v>
      </c>
      <c r="BP92" s="236">
        <v>0</v>
      </c>
      <c r="BQ92" s="236">
        <v>0</v>
      </c>
      <c r="BR92" s="236">
        <v>0</v>
      </c>
      <c r="BS92" s="236">
        <v>0</v>
      </c>
      <c r="BT92" s="236">
        <v>0</v>
      </c>
      <c r="BU92" s="236">
        <v>0</v>
      </c>
      <c r="BV92" s="236">
        <v>0</v>
      </c>
      <c r="BW92" s="236">
        <v>0</v>
      </c>
      <c r="BX92" s="293">
        <v>0</v>
      </c>
      <c r="BY92" s="293">
        <v>0</v>
      </c>
      <c r="BZ92" s="293">
        <v>0</v>
      </c>
      <c r="CA92" s="236">
        <v>0</v>
      </c>
      <c r="CB92" s="236">
        <v>0</v>
      </c>
      <c r="CC92" s="236">
        <v>0</v>
      </c>
      <c r="CD92" s="236">
        <v>0</v>
      </c>
      <c r="CE92" s="236">
        <v>0</v>
      </c>
      <c r="CF92" s="236">
        <v>0</v>
      </c>
      <c r="CG92" s="236">
        <v>0</v>
      </c>
      <c r="CH92" s="236">
        <v>0</v>
      </c>
      <c r="CI92" s="236">
        <v>0</v>
      </c>
      <c r="CJ92" s="236">
        <v>0</v>
      </c>
      <c r="CK92" s="236">
        <v>0</v>
      </c>
      <c r="CL92" s="293">
        <v>0</v>
      </c>
      <c r="CM92" s="236">
        <v>0</v>
      </c>
      <c r="CN92" s="236">
        <v>0</v>
      </c>
      <c r="CO92" s="236">
        <v>0</v>
      </c>
      <c r="CP92" s="236">
        <v>0</v>
      </c>
      <c r="CQ92" s="236">
        <v>0</v>
      </c>
      <c r="CR92" s="236">
        <v>0</v>
      </c>
      <c r="CS92" s="236">
        <v>0</v>
      </c>
      <c r="CT92" s="236">
        <v>0</v>
      </c>
      <c r="CU92" s="236">
        <v>0</v>
      </c>
    </row>
    <row r="93" spans="1:120" outlineLevel="2">
      <c r="A93" s="189" t="s">
        <v>251</v>
      </c>
      <c r="B93" s="609">
        <v>1900</v>
      </c>
      <c r="C93" s="294" t="s">
        <v>296</v>
      </c>
      <c r="D93" s="294" t="s">
        <v>252</v>
      </c>
      <c r="E93" s="293">
        <v>0</v>
      </c>
      <c r="F93" s="293">
        <v>0</v>
      </c>
      <c r="G93" s="410">
        <v>0</v>
      </c>
      <c r="H93" s="410">
        <v>0</v>
      </c>
      <c r="I93" s="410">
        <v>0</v>
      </c>
      <c r="J93" s="410">
        <v>0</v>
      </c>
      <c r="K93" s="410">
        <v>0</v>
      </c>
      <c r="L93" s="410">
        <v>0</v>
      </c>
      <c r="M93" s="410">
        <v>0</v>
      </c>
      <c r="N93" s="410">
        <v>0</v>
      </c>
      <c r="O93" s="410">
        <v>0</v>
      </c>
      <c r="P93" s="410">
        <v>0</v>
      </c>
      <c r="Q93" s="410">
        <v>0</v>
      </c>
      <c r="R93" s="293">
        <v>0</v>
      </c>
      <c r="S93" s="236">
        <v>0</v>
      </c>
      <c r="T93" s="236">
        <v>0</v>
      </c>
      <c r="U93" s="236">
        <v>0</v>
      </c>
      <c r="V93" s="236">
        <v>0</v>
      </c>
      <c r="W93" s="236">
        <v>0</v>
      </c>
      <c r="X93" s="236">
        <v>0</v>
      </c>
      <c r="Y93" s="101">
        <v>0</v>
      </c>
      <c r="Z93" s="236">
        <v>0</v>
      </c>
      <c r="AA93" s="236">
        <v>0</v>
      </c>
      <c r="AB93" s="101">
        <v>0</v>
      </c>
      <c r="AC93" s="411">
        <v>0</v>
      </c>
      <c r="AD93" s="293">
        <v>0</v>
      </c>
      <c r="AE93" s="236">
        <v>0</v>
      </c>
      <c r="AF93" s="236">
        <v>0</v>
      </c>
      <c r="AG93" s="236">
        <v>0</v>
      </c>
      <c r="AH93" s="236">
        <v>0</v>
      </c>
      <c r="AI93" s="236">
        <v>0</v>
      </c>
      <c r="AJ93" s="236">
        <v>0</v>
      </c>
      <c r="AK93" s="236">
        <v>0</v>
      </c>
      <c r="AL93" s="236">
        <v>0</v>
      </c>
      <c r="AM93" s="236">
        <v>0</v>
      </c>
      <c r="AN93" s="236">
        <v>0</v>
      </c>
      <c r="AO93" s="236">
        <v>0</v>
      </c>
      <c r="AP93" s="236">
        <v>0</v>
      </c>
      <c r="AQ93" s="236">
        <v>0</v>
      </c>
      <c r="AR93" s="236">
        <v>0</v>
      </c>
      <c r="AS93" s="236">
        <v>0</v>
      </c>
      <c r="AT93" s="236">
        <v>0</v>
      </c>
      <c r="AU93" s="236">
        <v>0</v>
      </c>
      <c r="AV93" s="236">
        <v>0</v>
      </c>
      <c r="AW93" s="236">
        <v>0</v>
      </c>
      <c r="AX93" s="236">
        <v>0</v>
      </c>
      <c r="AY93" s="236">
        <v>0</v>
      </c>
      <c r="AZ93" s="236">
        <v>0</v>
      </c>
      <c r="BA93" s="236">
        <v>0</v>
      </c>
      <c r="BB93" s="236">
        <v>0</v>
      </c>
      <c r="BC93" s="293">
        <v>0</v>
      </c>
      <c r="BD93" s="236">
        <v>0</v>
      </c>
      <c r="BE93" s="236">
        <v>-188598.3762</v>
      </c>
      <c r="BF93" s="236">
        <v>-188598.3762</v>
      </c>
      <c r="BG93" s="236">
        <v>-188598.3762</v>
      </c>
      <c r="BH93" s="236">
        <v>-140592.06145000001</v>
      </c>
      <c r="BI93" s="236">
        <v>-140592.06145000001</v>
      </c>
      <c r="BJ93" s="236">
        <v>-140592.06145000001</v>
      </c>
      <c r="BK93" s="236">
        <v>-140592.06144999998</v>
      </c>
      <c r="BL93" s="236">
        <v>-140592.06144999998</v>
      </c>
      <c r="BM93" s="236">
        <v>-140592.06144999998</v>
      </c>
      <c r="BN93" s="236">
        <v>0</v>
      </c>
      <c r="BO93" s="236">
        <v>0</v>
      </c>
      <c r="BP93" s="236">
        <v>0</v>
      </c>
      <c r="BQ93" s="236">
        <v>0</v>
      </c>
      <c r="BR93" s="236">
        <v>0</v>
      </c>
      <c r="BS93" s="236">
        <v>0</v>
      </c>
      <c r="BT93" s="236">
        <v>189726</v>
      </c>
      <c r="BU93" s="236">
        <v>189726</v>
      </c>
      <c r="BV93" s="236">
        <v>189726</v>
      </c>
      <c r="BW93" s="236">
        <v>380148</v>
      </c>
      <c r="BX93" s="293">
        <v>380148</v>
      </c>
      <c r="BY93" s="293">
        <v>380148</v>
      </c>
      <c r="BZ93" s="293">
        <v>0</v>
      </c>
      <c r="CA93" s="236">
        <v>0</v>
      </c>
      <c r="CB93" s="236">
        <v>0</v>
      </c>
      <c r="CC93" s="236">
        <v>39496</v>
      </c>
      <c r="CD93" s="236">
        <v>39496</v>
      </c>
      <c r="CE93" s="236">
        <v>39496</v>
      </c>
      <c r="CF93" s="236">
        <v>98739</v>
      </c>
      <c r="CG93" s="236">
        <v>98739</v>
      </c>
      <c r="CH93" s="236">
        <v>98739</v>
      </c>
      <c r="CI93" s="236">
        <v>157982.95000000001</v>
      </c>
      <c r="CJ93" s="236">
        <v>157982.95000000001</v>
      </c>
      <c r="CK93" s="236">
        <v>157982.95000000001</v>
      </c>
      <c r="CL93" s="293">
        <v>0</v>
      </c>
      <c r="CM93" s="236">
        <v>0</v>
      </c>
      <c r="CN93" s="236">
        <v>0</v>
      </c>
      <c r="CO93" s="236">
        <v>39496</v>
      </c>
      <c r="CP93" s="236">
        <v>39496</v>
      </c>
      <c r="CQ93" s="236">
        <v>39496</v>
      </c>
      <c r="CR93" s="236">
        <v>98739</v>
      </c>
      <c r="CS93" s="236">
        <v>98739</v>
      </c>
      <c r="CT93" s="236">
        <v>98739</v>
      </c>
      <c r="CU93" s="236">
        <v>157983</v>
      </c>
      <c r="CV93" s="236">
        <f>CU93</f>
        <v>157983</v>
      </c>
      <c r="CW93" s="236">
        <f t="shared" ref="CW93:DP93" si="22">CV93</f>
        <v>157983</v>
      </c>
      <c r="CX93" s="236">
        <f t="shared" si="22"/>
        <v>157983</v>
      </c>
      <c r="CY93" s="236">
        <f t="shared" si="22"/>
        <v>157983</v>
      </c>
      <c r="CZ93" s="236">
        <f t="shared" si="22"/>
        <v>157983</v>
      </c>
      <c r="DA93" s="236">
        <f t="shared" si="22"/>
        <v>157983</v>
      </c>
      <c r="DB93" s="236">
        <f t="shared" si="22"/>
        <v>157983</v>
      </c>
      <c r="DC93" s="236">
        <f t="shared" si="22"/>
        <v>157983</v>
      </c>
      <c r="DD93" s="236">
        <f t="shared" si="22"/>
        <v>157983</v>
      </c>
      <c r="DE93" s="236">
        <f t="shared" si="22"/>
        <v>157983</v>
      </c>
      <c r="DF93" s="236">
        <f t="shared" si="22"/>
        <v>157983</v>
      </c>
      <c r="DG93" s="236">
        <f t="shared" si="22"/>
        <v>157983</v>
      </c>
      <c r="DH93" s="236">
        <f t="shared" si="22"/>
        <v>157983</v>
      </c>
      <c r="DI93" s="236">
        <f t="shared" si="22"/>
        <v>157983</v>
      </c>
      <c r="DJ93" s="236">
        <f t="shared" si="22"/>
        <v>157983</v>
      </c>
      <c r="DK93" s="236">
        <f t="shared" si="22"/>
        <v>157983</v>
      </c>
      <c r="DL93" s="236">
        <f t="shared" si="22"/>
        <v>157983</v>
      </c>
      <c r="DM93" s="236">
        <f t="shared" si="22"/>
        <v>157983</v>
      </c>
      <c r="DN93" s="236">
        <f t="shared" si="22"/>
        <v>157983</v>
      </c>
      <c r="DO93" s="236">
        <f t="shared" si="22"/>
        <v>157983</v>
      </c>
      <c r="DP93" s="236">
        <f t="shared" si="22"/>
        <v>157983</v>
      </c>
    </row>
    <row r="94" spans="1:120" outlineLevel="2">
      <c r="A94" s="189" t="s">
        <v>253</v>
      </c>
      <c r="B94" s="609">
        <v>1900</v>
      </c>
      <c r="C94" s="294" t="s">
        <v>296</v>
      </c>
      <c r="D94" s="294" t="s">
        <v>254</v>
      </c>
      <c r="E94" s="293">
        <v>0</v>
      </c>
      <c r="F94" s="293">
        <v>0</v>
      </c>
      <c r="G94" s="410">
        <v>0</v>
      </c>
      <c r="H94" s="410">
        <v>0</v>
      </c>
      <c r="I94" s="410">
        <v>0</v>
      </c>
      <c r="J94" s="410">
        <v>0</v>
      </c>
      <c r="K94" s="410">
        <v>0</v>
      </c>
      <c r="L94" s="410">
        <v>0</v>
      </c>
      <c r="M94" s="410">
        <v>0</v>
      </c>
      <c r="N94" s="410">
        <v>0</v>
      </c>
      <c r="O94" s="410">
        <v>0</v>
      </c>
      <c r="P94" s="410">
        <v>0</v>
      </c>
      <c r="Q94" s="410">
        <v>0</v>
      </c>
      <c r="R94" s="293">
        <v>0</v>
      </c>
      <c r="S94" s="236">
        <v>0</v>
      </c>
      <c r="T94" s="236">
        <v>0</v>
      </c>
      <c r="U94" s="236">
        <v>0</v>
      </c>
      <c r="V94" s="236">
        <v>0</v>
      </c>
      <c r="W94" s="236">
        <v>0</v>
      </c>
      <c r="X94" s="236">
        <v>0</v>
      </c>
      <c r="Y94" s="101">
        <v>0</v>
      </c>
      <c r="Z94" s="236">
        <v>0</v>
      </c>
      <c r="AA94" s="236">
        <v>0</v>
      </c>
      <c r="AB94" s="101">
        <v>0</v>
      </c>
      <c r="AC94" s="411">
        <v>0</v>
      </c>
      <c r="AD94" s="293">
        <v>0</v>
      </c>
      <c r="AE94" s="236">
        <v>0</v>
      </c>
      <c r="AF94" s="236">
        <v>0</v>
      </c>
      <c r="AG94" s="236">
        <v>0</v>
      </c>
      <c r="AH94" s="236">
        <v>0</v>
      </c>
      <c r="AI94" s="236">
        <v>0</v>
      </c>
      <c r="AJ94" s="236">
        <v>0</v>
      </c>
      <c r="AK94" s="236">
        <v>0</v>
      </c>
      <c r="AL94" s="236">
        <v>0</v>
      </c>
      <c r="AM94" s="236">
        <v>0</v>
      </c>
      <c r="AN94" s="236">
        <v>0</v>
      </c>
      <c r="AO94" s="236">
        <v>0</v>
      </c>
      <c r="AP94" s="236">
        <v>0</v>
      </c>
      <c r="AQ94" s="236">
        <v>0</v>
      </c>
      <c r="AR94" s="236">
        <v>0</v>
      </c>
      <c r="AS94" s="236">
        <v>0</v>
      </c>
      <c r="AT94" s="236">
        <v>0</v>
      </c>
      <c r="AU94" s="236">
        <v>0</v>
      </c>
      <c r="AV94" s="236">
        <v>0</v>
      </c>
      <c r="AW94" s="236">
        <v>0</v>
      </c>
      <c r="AX94" s="236">
        <v>0</v>
      </c>
      <c r="AY94" s="236">
        <v>0</v>
      </c>
      <c r="AZ94" s="236">
        <v>0</v>
      </c>
      <c r="BA94" s="236">
        <v>0</v>
      </c>
      <c r="BB94" s="236">
        <v>0</v>
      </c>
      <c r="BC94" s="293">
        <v>0</v>
      </c>
      <c r="BD94" s="236">
        <v>0</v>
      </c>
      <c r="BE94" s="236">
        <v>0</v>
      </c>
      <c r="BF94" s="236">
        <v>0</v>
      </c>
      <c r="BG94" s="236">
        <v>0</v>
      </c>
      <c r="BH94" s="236">
        <v>0</v>
      </c>
      <c r="BI94" s="236">
        <v>0</v>
      </c>
      <c r="BJ94" s="236">
        <v>0</v>
      </c>
      <c r="BK94" s="236">
        <v>0</v>
      </c>
      <c r="BL94" s="236">
        <v>0</v>
      </c>
      <c r="BM94" s="236">
        <v>0</v>
      </c>
      <c r="BN94" s="236">
        <v>0</v>
      </c>
      <c r="BO94" s="236">
        <v>0</v>
      </c>
      <c r="BP94" s="236">
        <v>0</v>
      </c>
      <c r="BQ94" s="236">
        <v>0</v>
      </c>
      <c r="BR94" s="236">
        <v>0</v>
      </c>
      <c r="BS94" s="236">
        <v>0</v>
      </c>
      <c r="BT94" s="236">
        <v>0</v>
      </c>
      <c r="BU94" s="236">
        <v>0</v>
      </c>
      <c r="BV94" s="236">
        <v>0</v>
      </c>
      <c r="BW94" s="236">
        <v>0</v>
      </c>
      <c r="BX94" s="293">
        <v>0</v>
      </c>
      <c r="BY94" s="293">
        <v>0</v>
      </c>
      <c r="BZ94" s="293">
        <v>0</v>
      </c>
      <c r="CA94" s="236">
        <v>0</v>
      </c>
      <c r="CB94" s="236">
        <v>0</v>
      </c>
      <c r="CC94" s="236">
        <v>0</v>
      </c>
      <c r="CD94" s="236">
        <v>0</v>
      </c>
      <c r="CE94" s="236">
        <v>0</v>
      </c>
      <c r="CF94" s="236">
        <v>0</v>
      </c>
      <c r="CG94" s="236">
        <v>0</v>
      </c>
      <c r="CH94" s="236">
        <v>0</v>
      </c>
      <c r="CI94" s="236">
        <v>0</v>
      </c>
      <c r="CJ94" s="236">
        <v>0</v>
      </c>
      <c r="CK94" s="236">
        <v>0</v>
      </c>
      <c r="CL94" s="293">
        <v>0</v>
      </c>
      <c r="CM94" s="236">
        <v>0</v>
      </c>
      <c r="CN94" s="236">
        <v>0</v>
      </c>
      <c r="CO94" s="236">
        <v>0</v>
      </c>
      <c r="CP94" s="236">
        <v>0</v>
      </c>
      <c r="CQ94" s="236">
        <v>0</v>
      </c>
      <c r="CR94" s="236">
        <v>0</v>
      </c>
      <c r="CS94" s="236">
        <v>0</v>
      </c>
      <c r="CT94" s="236">
        <v>0</v>
      </c>
      <c r="CU94" s="236">
        <v>0</v>
      </c>
    </row>
    <row r="95" spans="1:120" outlineLevel="2">
      <c r="A95" s="189" t="s">
        <v>773</v>
      </c>
      <c r="B95" s="609">
        <v>1900</v>
      </c>
      <c r="C95" s="294" t="s">
        <v>296</v>
      </c>
      <c r="D95" s="294" t="s">
        <v>772</v>
      </c>
      <c r="E95" s="293">
        <v>0</v>
      </c>
      <c r="F95" s="293"/>
      <c r="G95" s="410"/>
      <c r="H95" s="410"/>
      <c r="I95" s="410"/>
      <c r="J95" s="410"/>
      <c r="K95" s="410"/>
      <c r="L95" s="410"/>
      <c r="M95" s="410"/>
      <c r="N95" s="410"/>
      <c r="O95" s="410"/>
      <c r="P95" s="410"/>
      <c r="Q95" s="410"/>
      <c r="R95" s="293"/>
      <c r="S95" s="236"/>
      <c r="T95" s="236"/>
      <c r="U95" s="236"/>
      <c r="V95" s="236"/>
      <c r="W95" s="236"/>
      <c r="X95" s="236"/>
      <c r="Y95" s="101"/>
      <c r="Z95" s="236"/>
      <c r="AA95" s="236"/>
      <c r="AB95" s="101"/>
      <c r="AC95" s="411"/>
      <c r="AD95" s="293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  <c r="AO95" s="236"/>
      <c r="AP95" s="236"/>
      <c r="AQ95" s="236"/>
      <c r="AR95" s="236"/>
      <c r="AS95" s="236"/>
      <c r="AT95" s="236"/>
      <c r="AU95" s="236"/>
      <c r="AV95" s="236"/>
      <c r="AW95" s="236"/>
      <c r="AX95" s="236"/>
      <c r="AY95" s="236"/>
      <c r="AZ95" s="236"/>
      <c r="BA95" s="236"/>
      <c r="BB95" s="236"/>
      <c r="BC95" s="293"/>
      <c r="BD95" s="236"/>
      <c r="BE95" s="236"/>
      <c r="BF95" s="236"/>
      <c r="BG95" s="236"/>
      <c r="BH95" s="236"/>
      <c r="BI95" s="236"/>
      <c r="BJ95" s="236"/>
      <c r="BK95" s="236"/>
      <c r="BL95" s="236"/>
      <c r="BM95" s="236"/>
      <c r="BN95" s="236">
        <v>0</v>
      </c>
      <c r="BO95" s="236">
        <v>0</v>
      </c>
      <c r="BP95" s="236">
        <v>0</v>
      </c>
      <c r="BQ95" s="236">
        <v>0</v>
      </c>
      <c r="BR95" s="236">
        <v>0</v>
      </c>
      <c r="BS95" s="236">
        <v>0</v>
      </c>
      <c r="BT95" s="236">
        <v>0</v>
      </c>
      <c r="BU95" s="236">
        <v>0</v>
      </c>
      <c r="BV95" s="236">
        <v>0</v>
      </c>
      <c r="BW95" s="236">
        <v>0</v>
      </c>
      <c r="BX95" s="293">
        <v>0</v>
      </c>
      <c r="BY95" s="293">
        <v>0</v>
      </c>
      <c r="BZ95" s="293">
        <v>0</v>
      </c>
      <c r="CA95" s="236">
        <v>0</v>
      </c>
      <c r="CB95" s="236">
        <v>0</v>
      </c>
      <c r="CC95" s="236">
        <v>0</v>
      </c>
      <c r="CD95" s="236">
        <v>0</v>
      </c>
      <c r="CE95" s="236">
        <v>0</v>
      </c>
      <c r="CF95" s="236">
        <v>0</v>
      </c>
      <c r="CG95" s="236">
        <v>0</v>
      </c>
      <c r="CH95" s="236">
        <v>0</v>
      </c>
      <c r="CI95" s="236">
        <v>0</v>
      </c>
      <c r="CJ95" s="236">
        <v>0</v>
      </c>
      <c r="CK95" s="236">
        <v>0</v>
      </c>
      <c r="CL95" s="293">
        <v>0</v>
      </c>
      <c r="CM95" s="236">
        <v>0</v>
      </c>
      <c r="CN95" s="236">
        <v>0</v>
      </c>
      <c r="CO95" s="236">
        <v>0</v>
      </c>
      <c r="CP95" s="236">
        <v>0</v>
      </c>
      <c r="CQ95" s="236">
        <v>0</v>
      </c>
      <c r="CR95" s="236">
        <v>0</v>
      </c>
      <c r="CS95" s="236">
        <v>0</v>
      </c>
      <c r="CT95" s="236">
        <v>0</v>
      </c>
      <c r="CU95" s="236">
        <v>0</v>
      </c>
    </row>
    <row r="96" spans="1:120" outlineLevel="2">
      <c r="A96" s="189" t="s">
        <v>279</v>
      </c>
      <c r="B96" s="610">
        <v>1900</v>
      </c>
      <c r="C96" s="294" t="s">
        <v>296</v>
      </c>
      <c r="D96" s="294" t="s">
        <v>386</v>
      </c>
      <c r="E96" s="293">
        <v>0</v>
      </c>
      <c r="F96" s="293">
        <v>0</v>
      </c>
      <c r="G96" s="410">
        <v>0</v>
      </c>
      <c r="H96" s="410">
        <v>0</v>
      </c>
      <c r="I96" s="410">
        <v>-55824.523623749999</v>
      </c>
      <c r="J96" s="410">
        <v>-55824.523623749999</v>
      </c>
      <c r="K96" s="410">
        <v>-55824.523623749999</v>
      </c>
      <c r="L96" s="410">
        <v>-111649.0472475</v>
      </c>
      <c r="M96" s="410">
        <v>-111649.0472475</v>
      </c>
      <c r="N96" s="410">
        <v>-111649.0472475</v>
      </c>
      <c r="O96" s="410">
        <v>0</v>
      </c>
      <c r="P96" s="410">
        <v>0</v>
      </c>
      <c r="Q96" s="410">
        <v>0</v>
      </c>
      <c r="R96" s="293">
        <v>37055</v>
      </c>
      <c r="S96" s="236">
        <v>37055</v>
      </c>
      <c r="T96" s="236">
        <v>37055</v>
      </c>
      <c r="U96" s="236">
        <v>366957.31844899995</v>
      </c>
      <c r="V96" s="236">
        <v>366957.31844899995</v>
      </c>
      <c r="W96" s="236">
        <v>366957.31844899995</v>
      </c>
      <c r="X96" s="236">
        <v>-822294.61310200009</v>
      </c>
      <c r="Y96" s="101">
        <v>696859.63689799991</v>
      </c>
      <c r="Z96" s="236">
        <v>696859.63689799991</v>
      </c>
      <c r="AA96" s="236">
        <v>1240772.9080024997</v>
      </c>
      <c r="AB96" s="101">
        <v>1240772.9080024997</v>
      </c>
      <c r="AC96" s="411">
        <v>1240772.9080024997</v>
      </c>
      <c r="AD96" s="293">
        <v>37055</v>
      </c>
      <c r="AE96" s="236">
        <v>37055</v>
      </c>
      <c r="AF96" s="236">
        <v>37055</v>
      </c>
      <c r="AG96" s="236">
        <v>444036.85758649994</v>
      </c>
      <c r="AH96" s="236">
        <v>444036.85758649994</v>
      </c>
      <c r="AI96" s="236">
        <v>444036.85758649994</v>
      </c>
      <c r="AJ96" s="236">
        <v>851018.71517299989</v>
      </c>
      <c r="AK96" s="236">
        <v>851018.71517299989</v>
      </c>
      <c r="AL96" s="236">
        <v>851018.71517299989</v>
      </c>
      <c r="AM96" s="236">
        <v>1418439.7013645</v>
      </c>
      <c r="AN96" s="236">
        <v>1418439.7013645</v>
      </c>
      <c r="AO96" s="236">
        <v>1418439.7013645</v>
      </c>
      <c r="AP96" s="236">
        <v>0</v>
      </c>
      <c r="AQ96" s="236">
        <v>0</v>
      </c>
      <c r="AR96" s="236">
        <v>0</v>
      </c>
      <c r="AS96" s="236">
        <v>775523.98325699999</v>
      </c>
      <c r="AT96" s="236">
        <v>775523.98325699999</v>
      </c>
      <c r="AU96" s="236">
        <v>775523.98325699999</v>
      </c>
      <c r="AV96" s="236">
        <v>1551047.966514</v>
      </c>
      <c r="AW96" s="236">
        <v>1551047.966514</v>
      </c>
      <c r="AX96" s="236">
        <v>1551047.966514</v>
      </c>
      <c r="AY96" s="236">
        <v>264798.99444149999</v>
      </c>
      <c r="AZ96" s="236">
        <v>264798.99444149999</v>
      </c>
      <c r="BA96" s="236">
        <v>264798.99444149999</v>
      </c>
      <c r="BB96" s="236">
        <v>0</v>
      </c>
      <c r="BC96" s="293">
        <v>0</v>
      </c>
      <c r="BD96" s="236">
        <v>0</v>
      </c>
      <c r="BE96" s="236">
        <v>73709.258418750003</v>
      </c>
      <c r="BF96" s="236">
        <v>73709.258418750003</v>
      </c>
      <c r="BG96" s="236">
        <v>73709.258418750003</v>
      </c>
      <c r="BH96" s="236">
        <v>147418.51683750001</v>
      </c>
      <c r="BI96" s="236">
        <v>147418.51683750001</v>
      </c>
      <c r="BJ96" s="236">
        <v>147418.51683750001</v>
      </c>
      <c r="BK96" s="236">
        <v>7927.0723724999989</v>
      </c>
      <c r="BL96" s="236">
        <v>7927.0723724999989</v>
      </c>
      <c r="BM96" s="236">
        <v>7927.0723724999989</v>
      </c>
      <c r="BN96" s="236">
        <v>0</v>
      </c>
      <c r="BO96" s="236">
        <v>0</v>
      </c>
      <c r="BP96" s="236">
        <v>0</v>
      </c>
      <c r="BQ96" s="236">
        <v>129031.24020062499</v>
      </c>
      <c r="BR96" s="236">
        <v>129031.24020062499</v>
      </c>
      <c r="BS96" s="236">
        <v>129031.24020062499</v>
      </c>
      <c r="BT96" s="236">
        <v>258062</v>
      </c>
      <c r="BU96" s="236">
        <v>258062</v>
      </c>
      <c r="BV96" s="236">
        <v>258062</v>
      </c>
      <c r="BW96" s="236">
        <v>78428</v>
      </c>
      <c r="BX96" s="293">
        <v>78428</v>
      </c>
      <c r="BY96" s="293">
        <v>78428</v>
      </c>
      <c r="BZ96" s="293">
        <v>0</v>
      </c>
      <c r="CA96" s="236">
        <v>0</v>
      </c>
      <c r="CB96" s="236">
        <v>0</v>
      </c>
      <c r="CC96" s="236">
        <v>83208</v>
      </c>
      <c r="CD96" s="236">
        <v>83208</v>
      </c>
      <c r="CE96" s="236">
        <v>83208</v>
      </c>
      <c r="CF96" s="236">
        <v>166417</v>
      </c>
      <c r="CG96" s="236">
        <v>166417</v>
      </c>
      <c r="CH96" s="236">
        <v>166417</v>
      </c>
      <c r="CI96" s="236">
        <v>-58560.867864375003</v>
      </c>
      <c r="CJ96" s="236">
        <v>-58560.867864375003</v>
      </c>
      <c r="CK96" s="236">
        <v>-58560.867864375003</v>
      </c>
      <c r="CL96" s="293">
        <v>0</v>
      </c>
      <c r="CM96" s="236">
        <v>0</v>
      </c>
      <c r="CN96" s="236">
        <v>0</v>
      </c>
      <c r="CO96" s="236">
        <v>119802</v>
      </c>
      <c r="CP96" s="236">
        <v>119802</v>
      </c>
      <c r="CQ96" s="236">
        <v>119802</v>
      </c>
      <c r="CR96" s="236">
        <v>238456</v>
      </c>
      <c r="CS96" s="236">
        <v>238456</v>
      </c>
      <c r="CT96" s="236">
        <v>238456</v>
      </c>
      <c r="CU96" s="236">
        <v>646535</v>
      </c>
      <c r="CV96" s="236">
        <f>CU96</f>
        <v>646535</v>
      </c>
      <c r="CW96" s="236">
        <f t="shared" ref="CW96:DP96" si="23">CV96</f>
        <v>646535</v>
      </c>
      <c r="CX96" s="236">
        <f t="shared" si="23"/>
        <v>646535</v>
      </c>
      <c r="CY96" s="236">
        <f t="shared" si="23"/>
        <v>646535</v>
      </c>
      <c r="CZ96" s="236">
        <f t="shared" si="23"/>
        <v>646535</v>
      </c>
      <c r="DA96" s="236">
        <f t="shared" si="23"/>
        <v>646535</v>
      </c>
      <c r="DB96" s="236">
        <f t="shared" si="23"/>
        <v>646535</v>
      </c>
      <c r="DC96" s="236">
        <f t="shared" si="23"/>
        <v>646535</v>
      </c>
      <c r="DD96" s="236">
        <f t="shared" si="23"/>
        <v>646535</v>
      </c>
      <c r="DE96" s="236">
        <f t="shared" si="23"/>
        <v>646535</v>
      </c>
      <c r="DF96" s="236">
        <f t="shared" si="23"/>
        <v>646535</v>
      </c>
      <c r="DG96" s="236">
        <f t="shared" si="23"/>
        <v>646535</v>
      </c>
      <c r="DH96" s="236">
        <f t="shared" si="23"/>
        <v>646535</v>
      </c>
      <c r="DI96" s="236">
        <f t="shared" si="23"/>
        <v>646535</v>
      </c>
      <c r="DJ96" s="236">
        <f t="shared" si="23"/>
        <v>646535</v>
      </c>
      <c r="DK96" s="236">
        <f t="shared" si="23"/>
        <v>646535</v>
      </c>
      <c r="DL96" s="236">
        <f t="shared" si="23"/>
        <v>646535</v>
      </c>
      <c r="DM96" s="236">
        <f t="shared" si="23"/>
        <v>646535</v>
      </c>
      <c r="DN96" s="236">
        <f t="shared" si="23"/>
        <v>646535</v>
      </c>
      <c r="DO96" s="236">
        <f t="shared" si="23"/>
        <v>646535</v>
      </c>
      <c r="DP96" s="236">
        <f t="shared" si="23"/>
        <v>646535</v>
      </c>
    </row>
    <row r="97" spans="1:120" ht="15" outlineLevel="2">
      <c r="A97" s="189" t="s">
        <v>268</v>
      </c>
      <c r="B97" s="105">
        <v>2830</v>
      </c>
      <c r="C97" s="294" t="s">
        <v>296</v>
      </c>
      <c r="D97" s="294" t="s">
        <v>375</v>
      </c>
      <c r="E97" s="293">
        <v>0</v>
      </c>
      <c r="F97" s="293">
        <v>0</v>
      </c>
      <c r="G97" s="410">
        <v>0</v>
      </c>
      <c r="H97" s="410">
        <v>0</v>
      </c>
      <c r="I97" s="410">
        <v>0</v>
      </c>
      <c r="J97" s="410">
        <v>0</v>
      </c>
      <c r="K97" s="410">
        <v>0</v>
      </c>
      <c r="L97" s="410">
        <v>0</v>
      </c>
      <c r="M97" s="410">
        <v>0</v>
      </c>
      <c r="N97" s="410">
        <v>0</v>
      </c>
      <c r="O97" s="410">
        <v>0</v>
      </c>
      <c r="P97" s="410">
        <v>0</v>
      </c>
      <c r="Q97" s="410">
        <v>0</v>
      </c>
      <c r="R97" s="293">
        <v>0</v>
      </c>
      <c r="S97" s="236">
        <v>0</v>
      </c>
      <c r="T97" s="236">
        <v>0</v>
      </c>
      <c r="U97" s="236">
        <v>0</v>
      </c>
      <c r="V97" s="236">
        <v>0</v>
      </c>
      <c r="W97" s="236">
        <v>0</v>
      </c>
      <c r="X97" s="236">
        <v>0</v>
      </c>
      <c r="Y97" s="101">
        <v>0</v>
      </c>
      <c r="Z97" s="236">
        <v>0</v>
      </c>
      <c r="AA97" s="236">
        <v>0</v>
      </c>
      <c r="AB97" s="101">
        <v>0</v>
      </c>
      <c r="AC97" s="411">
        <v>0</v>
      </c>
      <c r="AD97" s="293">
        <v>0</v>
      </c>
      <c r="AE97" s="236">
        <v>0</v>
      </c>
      <c r="AF97" s="236">
        <v>0</v>
      </c>
      <c r="AG97" s="236">
        <v>0</v>
      </c>
      <c r="AH97" s="236">
        <v>0</v>
      </c>
      <c r="AI97" s="236">
        <v>0</v>
      </c>
      <c r="AJ97" s="236">
        <v>0</v>
      </c>
      <c r="AK97" s="236">
        <v>0</v>
      </c>
      <c r="AL97" s="236">
        <v>0</v>
      </c>
      <c r="AM97" s="236">
        <v>0</v>
      </c>
      <c r="AN97" s="236">
        <v>0</v>
      </c>
      <c r="AO97" s="236">
        <v>0</v>
      </c>
      <c r="AP97" s="236">
        <v>0</v>
      </c>
      <c r="AQ97" s="236">
        <v>0</v>
      </c>
      <c r="AR97" s="236">
        <v>0</v>
      </c>
      <c r="AS97" s="236">
        <v>0</v>
      </c>
      <c r="AT97" s="236">
        <v>0</v>
      </c>
      <c r="AU97" s="236">
        <v>0</v>
      </c>
      <c r="AV97" s="236">
        <v>0</v>
      </c>
      <c r="AW97" s="236">
        <v>0</v>
      </c>
      <c r="AX97" s="236">
        <v>0</v>
      </c>
      <c r="AY97" s="236">
        <v>0</v>
      </c>
      <c r="AZ97" s="236">
        <v>0</v>
      </c>
      <c r="BA97" s="236">
        <v>0</v>
      </c>
      <c r="BB97" s="236">
        <v>0</v>
      </c>
      <c r="BC97" s="293">
        <v>0</v>
      </c>
      <c r="BD97" s="236">
        <v>0</v>
      </c>
      <c r="BE97" s="236">
        <v>0</v>
      </c>
      <c r="BF97" s="236">
        <v>0</v>
      </c>
      <c r="BG97" s="236">
        <v>0</v>
      </c>
      <c r="BH97" s="236">
        <v>0</v>
      </c>
      <c r="BI97" s="236">
        <v>0</v>
      </c>
      <c r="BJ97" s="236">
        <v>0</v>
      </c>
      <c r="BK97" s="236">
        <v>0</v>
      </c>
      <c r="BL97" s="236">
        <v>0</v>
      </c>
      <c r="BM97" s="236">
        <v>0</v>
      </c>
      <c r="BN97" s="236">
        <v>0</v>
      </c>
      <c r="BO97" s="236">
        <v>0</v>
      </c>
      <c r="BP97" s="236">
        <v>0</v>
      </c>
      <c r="BQ97" s="236">
        <v>0</v>
      </c>
      <c r="BR97" s="236">
        <v>0</v>
      </c>
      <c r="BS97" s="236">
        <v>0</v>
      </c>
      <c r="BT97" s="236">
        <v>0</v>
      </c>
      <c r="BU97" s="236">
        <v>0</v>
      </c>
      <c r="BV97" s="236">
        <v>0</v>
      </c>
      <c r="BW97" s="236">
        <v>0</v>
      </c>
      <c r="BX97" s="293">
        <v>0</v>
      </c>
      <c r="BY97" s="293">
        <v>0</v>
      </c>
      <c r="BZ97" s="293">
        <v>0</v>
      </c>
      <c r="CA97" s="236">
        <v>0</v>
      </c>
      <c r="CB97" s="236">
        <v>0</v>
      </c>
      <c r="CC97" s="236">
        <v>0</v>
      </c>
      <c r="CD97" s="236">
        <v>0</v>
      </c>
      <c r="CE97" s="236">
        <v>0</v>
      </c>
      <c r="CF97" s="236">
        <v>0</v>
      </c>
      <c r="CG97" s="236">
        <v>0</v>
      </c>
      <c r="CH97" s="236">
        <v>0</v>
      </c>
      <c r="CI97" s="236">
        <v>0</v>
      </c>
      <c r="CJ97" s="236">
        <v>0</v>
      </c>
      <c r="CK97" s="236">
        <v>0</v>
      </c>
      <c r="CL97" s="293">
        <v>0</v>
      </c>
      <c r="CM97" s="236">
        <v>0</v>
      </c>
      <c r="CN97" s="236">
        <v>0</v>
      </c>
      <c r="CO97" s="236">
        <v>0</v>
      </c>
      <c r="CP97" s="236">
        <v>0</v>
      </c>
      <c r="CQ97" s="236">
        <v>0</v>
      </c>
      <c r="CR97" s="236">
        <v>0</v>
      </c>
      <c r="CS97" s="236">
        <v>0</v>
      </c>
      <c r="CT97" s="236">
        <v>0</v>
      </c>
      <c r="CU97" s="236">
        <v>0</v>
      </c>
    </row>
    <row r="98" spans="1:120" ht="15" outlineLevel="2">
      <c r="A98" s="189" t="s">
        <v>807</v>
      </c>
      <c r="B98" s="105">
        <v>2830</v>
      </c>
      <c r="C98" s="294" t="s">
        <v>296</v>
      </c>
      <c r="D98" s="294" t="s">
        <v>749</v>
      </c>
      <c r="E98" s="293">
        <v>0</v>
      </c>
      <c r="F98" s="293"/>
      <c r="G98" s="410"/>
      <c r="H98" s="410"/>
      <c r="I98" s="410"/>
      <c r="J98" s="410"/>
      <c r="K98" s="410"/>
      <c r="L98" s="410"/>
      <c r="M98" s="410"/>
      <c r="N98" s="410"/>
      <c r="O98" s="410"/>
      <c r="P98" s="410"/>
      <c r="Q98" s="410"/>
      <c r="R98" s="293"/>
      <c r="S98" s="236"/>
      <c r="T98" s="236"/>
      <c r="U98" s="236"/>
      <c r="V98" s="236"/>
      <c r="W98" s="236"/>
      <c r="X98" s="236"/>
      <c r="Y98" s="101"/>
      <c r="Z98" s="236"/>
      <c r="AA98" s="236"/>
      <c r="AB98" s="101"/>
      <c r="AC98" s="411"/>
      <c r="AD98" s="293"/>
      <c r="AE98" s="236"/>
      <c r="AF98" s="236"/>
      <c r="AG98" s="236"/>
      <c r="AH98" s="236"/>
      <c r="AI98" s="236"/>
      <c r="AJ98" s="236"/>
      <c r="AK98" s="236"/>
      <c r="AL98" s="236"/>
      <c r="AM98" s="236"/>
      <c r="AN98" s="236"/>
      <c r="AO98" s="236"/>
      <c r="AP98" s="236"/>
      <c r="AQ98" s="236"/>
      <c r="AR98" s="236"/>
      <c r="AS98" s="236"/>
      <c r="AT98" s="236"/>
      <c r="AU98" s="236"/>
      <c r="AV98" s="236"/>
      <c r="AW98" s="236"/>
      <c r="AX98" s="236"/>
      <c r="AY98" s="236"/>
      <c r="AZ98" s="236"/>
      <c r="BA98" s="236"/>
      <c r="BB98" s="236"/>
      <c r="BC98" s="293"/>
      <c r="BD98" s="236"/>
      <c r="BE98" s="236"/>
      <c r="BF98" s="236"/>
      <c r="BG98" s="236"/>
      <c r="BH98" s="236"/>
      <c r="BI98" s="236"/>
      <c r="BJ98" s="236"/>
      <c r="BK98" s="236"/>
      <c r="BL98" s="236"/>
      <c r="BM98" s="236"/>
      <c r="BN98" s="236"/>
      <c r="BO98" s="236">
        <v>0</v>
      </c>
      <c r="BP98" s="236">
        <v>0</v>
      </c>
      <c r="BQ98" s="236">
        <v>0</v>
      </c>
      <c r="BR98" s="236">
        <v>0</v>
      </c>
      <c r="BS98" s="236">
        <v>0</v>
      </c>
      <c r="BT98" s="236">
        <v>0</v>
      </c>
      <c r="BU98" s="236">
        <v>0</v>
      </c>
      <c r="BV98" s="236">
        <v>0</v>
      </c>
      <c r="BW98" s="236">
        <v>0</v>
      </c>
      <c r="BX98" s="293">
        <v>0</v>
      </c>
      <c r="BY98" s="293">
        <v>0</v>
      </c>
      <c r="BZ98" s="293">
        <v>0</v>
      </c>
      <c r="CA98" s="236">
        <v>0</v>
      </c>
      <c r="CB98" s="236">
        <v>0</v>
      </c>
      <c r="CC98" s="236">
        <v>0</v>
      </c>
      <c r="CD98" s="236">
        <v>0</v>
      </c>
      <c r="CE98" s="236">
        <v>0</v>
      </c>
      <c r="CF98" s="236">
        <v>0</v>
      </c>
      <c r="CG98" s="236">
        <v>0</v>
      </c>
      <c r="CH98" s="236">
        <v>0</v>
      </c>
      <c r="CI98" s="236">
        <v>0</v>
      </c>
      <c r="CJ98" s="236">
        <v>0</v>
      </c>
      <c r="CK98" s="236">
        <v>0</v>
      </c>
      <c r="CL98" s="293">
        <v>0</v>
      </c>
      <c r="CM98" s="236">
        <v>0</v>
      </c>
      <c r="CN98" s="236">
        <v>0</v>
      </c>
      <c r="CO98" s="236">
        <v>0</v>
      </c>
      <c r="CP98" s="236">
        <v>0</v>
      </c>
      <c r="CQ98" s="236">
        <v>0</v>
      </c>
      <c r="CR98" s="236">
        <v>0</v>
      </c>
      <c r="CS98" s="236">
        <v>0</v>
      </c>
      <c r="CT98" s="236">
        <v>0</v>
      </c>
      <c r="CU98" s="236">
        <v>0</v>
      </c>
    </row>
    <row r="99" spans="1:120" outlineLevel="2">
      <c r="A99" s="189" t="s">
        <v>269</v>
      </c>
      <c r="B99" s="611">
        <v>1900</v>
      </c>
      <c r="C99" s="294" t="s">
        <v>296</v>
      </c>
      <c r="D99" s="294" t="s">
        <v>376</v>
      </c>
      <c r="E99" s="293">
        <v>0</v>
      </c>
      <c r="F99" s="293">
        <v>0</v>
      </c>
      <c r="G99" s="410">
        <v>0</v>
      </c>
      <c r="H99" s="410">
        <v>0</v>
      </c>
      <c r="I99" s="410">
        <v>0</v>
      </c>
      <c r="J99" s="410">
        <v>0</v>
      </c>
      <c r="K99" s="410">
        <v>0</v>
      </c>
      <c r="L99" s="410">
        <v>0</v>
      </c>
      <c r="M99" s="410">
        <v>0</v>
      </c>
      <c r="N99" s="410">
        <v>0</v>
      </c>
      <c r="O99" s="410">
        <v>0</v>
      </c>
      <c r="P99" s="410">
        <v>0</v>
      </c>
      <c r="Q99" s="410">
        <v>0</v>
      </c>
      <c r="R99" s="293">
        <v>0</v>
      </c>
      <c r="S99" s="236">
        <v>0</v>
      </c>
      <c r="T99" s="236">
        <v>0</v>
      </c>
      <c r="U99" s="236">
        <v>0</v>
      </c>
      <c r="V99" s="236">
        <v>0</v>
      </c>
      <c r="W99" s="236">
        <v>0</v>
      </c>
      <c r="X99" s="236">
        <v>0</v>
      </c>
      <c r="Y99" s="101">
        <v>0</v>
      </c>
      <c r="Z99" s="236">
        <v>0</v>
      </c>
      <c r="AA99" s="236">
        <v>0</v>
      </c>
      <c r="AB99" s="101">
        <v>0</v>
      </c>
      <c r="AC99" s="411">
        <v>0</v>
      </c>
      <c r="AD99" s="293">
        <v>0</v>
      </c>
      <c r="AE99" s="236">
        <v>0</v>
      </c>
      <c r="AF99" s="236">
        <v>0</v>
      </c>
      <c r="AG99" s="236">
        <v>0</v>
      </c>
      <c r="AH99" s="236">
        <v>0</v>
      </c>
      <c r="AI99" s="236">
        <v>0</v>
      </c>
      <c r="AJ99" s="236">
        <v>0</v>
      </c>
      <c r="AK99" s="236">
        <v>0</v>
      </c>
      <c r="AL99" s="236">
        <v>0</v>
      </c>
      <c r="AM99" s="236">
        <v>0</v>
      </c>
      <c r="AN99" s="236">
        <v>0</v>
      </c>
      <c r="AO99" s="236">
        <v>0</v>
      </c>
      <c r="AP99" s="236">
        <v>0</v>
      </c>
      <c r="AQ99" s="236">
        <v>0</v>
      </c>
      <c r="AR99" s="236">
        <v>0</v>
      </c>
      <c r="AS99" s="236">
        <v>0</v>
      </c>
      <c r="AT99" s="236">
        <v>0</v>
      </c>
      <c r="AU99" s="236">
        <v>0</v>
      </c>
      <c r="AV99" s="236">
        <v>0</v>
      </c>
      <c r="AW99" s="236">
        <v>0</v>
      </c>
      <c r="AX99" s="236">
        <v>0</v>
      </c>
      <c r="AY99" s="236">
        <v>0</v>
      </c>
      <c r="AZ99" s="236">
        <v>0</v>
      </c>
      <c r="BA99" s="236">
        <v>0</v>
      </c>
      <c r="BB99" s="236">
        <v>0</v>
      </c>
      <c r="BC99" s="293">
        <v>0</v>
      </c>
      <c r="BD99" s="236">
        <v>0</v>
      </c>
      <c r="BE99" s="236">
        <v>0</v>
      </c>
      <c r="BF99" s="236">
        <v>0</v>
      </c>
      <c r="BG99" s="236">
        <v>0</v>
      </c>
      <c r="BH99" s="236">
        <v>0</v>
      </c>
      <c r="BI99" s="236">
        <v>0</v>
      </c>
      <c r="BJ99" s="236">
        <v>0</v>
      </c>
      <c r="BK99" s="236">
        <v>0</v>
      </c>
      <c r="BL99" s="236">
        <v>0</v>
      </c>
      <c r="BM99" s="236">
        <v>0</v>
      </c>
      <c r="BN99" s="236">
        <v>0</v>
      </c>
      <c r="BO99" s="236">
        <v>0</v>
      </c>
      <c r="BP99" s="236">
        <v>0</v>
      </c>
      <c r="BQ99" s="236">
        <v>0</v>
      </c>
      <c r="BR99" s="236">
        <v>0</v>
      </c>
      <c r="BS99" s="236">
        <v>0</v>
      </c>
      <c r="BT99" s="236">
        <v>0</v>
      </c>
      <c r="BU99" s="236">
        <v>0</v>
      </c>
      <c r="BV99" s="236">
        <v>0</v>
      </c>
      <c r="BW99" s="236">
        <v>0</v>
      </c>
      <c r="BX99" s="293">
        <v>0</v>
      </c>
      <c r="BY99" s="293">
        <v>0</v>
      </c>
      <c r="BZ99" s="293">
        <v>0</v>
      </c>
      <c r="CA99" s="236">
        <v>0</v>
      </c>
      <c r="CB99" s="236">
        <v>0</v>
      </c>
      <c r="CC99" s="236">
        <v>0</v>
      </c>
      <c r="CD99" s="236">
        <v>0</v>
      </c>
      <c r="CE99" s="236">
        <v>0</v>
      </c>
      <c r="CF99" s="236">
        <v>0</v>
      </c>
      <c r="CG99" s="236">
        <v>0</v>
      </c>
      <c r="CH99" s="236">
        <v>0</v>
      </c>
      <c r="CI99" s="236">
        <v>0</v>
      </c>
      <c r="CJ99" s="236">
        <v>0</v>
      </c>
      <c r="CK99" s="236">
        <v>0</v>
      </c>
      <c r="CL99" s="293">
        <v>0</v>
      </c>
      <c r="CM99" s="236">
        <v>0</v>
      </c>
      <c r="CN99" s="236">
        <v>0</v>
      </c>
      <c r="CO99" s="236">
        <v>0</v>
      </c>
      <c r="CP99" s="236">
        <v>0</v>
      </c>
      <c r="CQ99" s="236">
        <v>0</v>
      </c>
      <c r="CR99" s="236">
        <v>0</v>
      </c>
      <c r="CS99" s="236">
        <v>0</v>
      </c>
      <c r="CT99" s="236">
        <v>0</v>
      </c>
      <c r="CU99" s="236">
        <v>0</v>
      </c>
    </row>
    <row r="100" spans="1:120" outlineLevel="2">
      <c r="A100" s="189" t="s">
        <v>270</v>
      </c>
      <c r="B100" s="611" t="s">
        <v>1170</v>
      </c>
      <c r="C100" s="294" t="s">
        <v>296</v>
      </c>
      <c r="D100" s="294" t="s">
        <v>377</v>
      </c>
      <c r="E100" s="293">
        <v>0</v>
      </c>
      <c r="F100" s="293">
        <v>0</v>
      </c>
      <c r="G100" s="410">
        <v>0</v>
      </c>
      <c r="H100" s="410">
        <v>0</v>
      </c>
      <c r="I100" s="410">
        <v>0</v>
      </c>
      <c r="J100" s="410">
        <v>0</v>
      </c>
      <c r="K100" s="410">
        <v>0</v>
      </c>
      <c r="L100" s="410">
        <v>0</v>
      </c>
      <c r="M100" s="410">
        <v>0</v>
      </c>
      <c r="N100" s="410">
        <v>0</v>
      </c>
      <c r="O100" s="410">
        <v>0</v>
      </c>
      <c r="P100" s="410">
        <v>0</v>
      </c>
      <c r="Q100" s="410">
        <v>0</v>
      </c>
      <c r="R100" s="293">
        <v>0</v>
      </c>
      <c r="S100" s="236">
        <v>0</v>
      </c>
      <c r="T100" s="236">
        <v>0</v>
      </c>
      <c r="U100" s="236">
        <v>0</v>
      </c>
      <c r="V100" s="236">
        <v>0</v>
      </c>
      <c r="W100" s="236">
        <v>0</v>
      </c>
      <c r="X100" s="236">
        <v>0</v>
      </c>
      <c r="Y100" s="101">
        <v>0</v>
      </c>
      <c r="Z100" s="236">
        <v>0</v>
      </c>
      <c r="AA100" s="236">
        <v>0</v>
      </c>
      <c r="AB100" s="101">
        <v>0</v>
      </c>
      <c r="AC100" s="411">
        <v>0</v>
      </c>
      <c r="AD100" s="293">
        <v>0</v>
      </c>
      <c r="AE100" s="236">
        <v>0</v>
      </c>
      <c r="AF100" s="236">
        <v>0</v>
      </c>
      <c r="AG100" s="236">
        <v>0</v>
      </c>
      <c r="AH100" s="236">
        <v>0</v>
      </c>
      <c r="AI100" s="236">
        <v>0</v>
      </c>
      <c r="AJ100" s="236">
        <v>0</v>
      </c>
      <c r="AK100" s="236">
        <v>0</v>
      </c>
      <c r="AL100" s="236">
        <v>0</v>
      </c>
      <c r="AM100" s="236">
        <v>0</v>
      </c>
      <c r="AN100" s="236">
        <v>0</v>
      </c>
      <c r="AO100" s="236">
        <v>0</v>
      </c>
      <c r="AP100" s="236">
        <v>0</v>
      </c>
      <c r="AQ100" s="236">
        <v>0</v>
      </c>
      <c r="AR100" s="236">
        <v>0</v>
      </c>
      <c r="AS100" s="236">
        <v>0</v>
      </c>
      <c r="AT100" s="236">
        <v>0</v>
      </c>
      <c r="AU100" s="236">
        <v>0</v>
      </c>
      <c r="AV100" s="236">
        <v>0</v>
      </c>
      <c r="AW100" s="236">
        <v>0</v>
      </c>
      <c r="AX100" s="236">
        <v>0</v>
      </c>
      <c r="AY100" s="236">
        <v>0</v>
      </c>
      <c r="AZ100" s="236">
        <v>0</v>
      </c>
      <c r="BA100" s="236">
        <v>0</v>
      </c>
      <c r="BB100" s="236">
        <v>0</v>
      </c>
      <c r="BC100" s="293">
        <v>0</v>
      </c>
      <c r="BD100" s="236">
        <v>0</v>
      </c>
      <c r="BE100" s="236">
        <v>0</v>
      </c>
      <c r="BF100" s="236">
        <v>0</v>
      </c>
      <c r="BG100" s="236">
        <v>0</v>
      </c>
      <c r="BH100" s="236">
        <v>0</v>
      </c>
      <c r="BI100" s="236">
        <v>0</v>
      </c>
      <c r="BJ100" s="236">
        <v>0</v>
      </c>
      <c r="BK100" s="236">
        <v>0</v>
      </c>
      <c r="BL100" s="236">
        <v>0</v>
      </c>
      <c r="BM100" s="236">
        <v>0</v>
      </c>
      <c r="BN100" s="236">
        <v>0</v>
      </c>
      <c r="BO100" s="236">
        <v>0</v>
      </c>
      <c r="BP100" s="236">
        <v>0</v>
      </c>
      <c r="BQ100" s="236">
        <v>0</v>
      </c>
      <c r="BR100" s="236">
        <v>0</v>
      </c>
      <c r="BS100" s="236">
        <v>0</v>
      </c>
      <c r="BT100" s="236">
        <v>0</v>
      </c>
      <c r="BU100" s="236">
        <v>0</v>
      </c>
      <c r="BV100" s="236">
        <v>0</v>
      </c>
      <c r="BW100" s="236">
        <v>0</v>
      </c>
      <c r="BX100" s="293">
        <v>0</v>
      </c>
      <c r="BY100" s="293">
        <v>0</v>
      </c>
      <c r="BZ100" s="293">
        <v>0</v>
      </c>
      <c r="CA100" s="236">
        <v>0</v>
      </c>
      <c r="CB100" s="236">
        <v>0</v>
      </c>
      <c r="CC100" s="236">
        <v>0</v>
      </c>
      <c r="CD100" s="236">
        <v>0</v>
      </c>
      <c r="CE100" s="236">
        <v>0</v>
      </c>
      <c r="CF100" s="236">
        <v>0</v>
      </c>
      <c r="CG100" s="236">
        <v>0</v>
      </c>
      <c r="CH100" s="236">
        <v>0</v>
      </c>
      <c r="CI100" s="236">
        <v>0</v>
      </c>
      <c r="CJ100" s="236">
        <v>0</v>
      </c>
      <c r="CK100" s="236">
        <v>0</v>
      </c>
      <c r="CL100" s="293">
        <v>0</v>
      </c>
      <c r="CM100" s="236">
        <v>0</v>
      </c>
      <c r="CN100" s="236">
        <v>0</v>
      </c>
      <c r="CO100" s="236">
        <v>0</v>
      </c>
      <c r="CP100" s="236">
        <v>0</v>
      </c>
      <c r="CQ100" s="236">
        <v>0</v>
      </c>
      <c r="CR100" s="236">
        <v>0</v>
      </c>
      <c r="CS100" s="236">
        <v>0</v>
      </c>
      <c r="CT100" s="236">
        <v>0</v>
      </c>
      <c r="CU100" s="236">
        <v>0</v>
      </c>
    </row>
    <row r="101" spans="1:120" outlineLevel="2">
      <c r="A101" s="189" t="s">
        <v>271</v>
      </c>
      <c r="B101" s="611">
        <v>1900</v>
      </c>
      <c r="C101" s="294" t="s">
        <v>296</v>
      </c>
      <c r="D101" s="294" t="s">
        <v>378</v>
      </c>
      <c r="E101" s="293">
        <v>0</v>
      </c>
      <c r="F101" s="293">
        <v>0</v>
      </c>
      <c r="G101" s="410">
        <v>0</v>
      </c>
      <c r="H101" s="410">
        <v>0</v>
      </c>
      <c r="I101" s="410">
        <v>0</v>
      </c>
      <c r="J101" s="410">
        <v>0</v>
      </c>
      <c r="K101" s="410">
        <v>0</v>
      </c>
      <c r="L101" s="410">
        <v>0</v>
      </c>
      <c r="M101" s="410">
        <v>0</v>
      </c>
      <c r="N101" s="410">
        <v>0</v>
      </c>
      <c r="O101" s="410">
        <v>0</v>
      </c>
      <c r="P101" s="410">
        <v>0</v>
      </c>
      <c r="Q101" s="410">
        <v>0</v>
      </c>
      <c r="R101" s="293">
        <v>0</v>
      </c>
      <c r="S101" s="236">
        <v>0</v>
      </c>
      <c r="T101" s="236">
        <v>0</v>
      </c>
      <c r="U101" s="236">
        <v>0</v>
      </c>
      <c r="V101" s="236">
        <v>0</v>
      </c>
      <c r="W101" s="236">
        <v>0</v>
      </c>
      <c r="X101" s="236">
        <v>0</v>
      </c>
      <c r="Y101" s="101">
        <v>0</v>
      </c>
      <c r="Z101" s="236">
        <v>0</v>
      </c>
      <c r="AA101" s="236">
        <v>0</v>
      </c>
      <c r="AB101" s="101">
        <v>0</v>
      </c>
      <c r="AC101" s="411">
        <v>0</v>
      </c>
      <c r="AD101" s="293">
        <v>0</v>
      </c>
      <c r="AE101" s="236">
        <v>0</v>
      </c>
      <c r="AF101" s="236">
        <v>0</v>
      </c>
      <c r="AG101" s="236">
        <v>0</v>
      </c>
      <c r="AH101" s="236">
        <v>0</v>
      </c>
      <c r="AI101" s="236">
        <v>0</v>
      </c>
      <c r="AJ101" s="236">
        <v>0</v>
      </c>
      <c r="AK101" s="236">
        <v>0</v>
      </c>
      <c r="AL101" s="236">
        <v>0</v>
      </c>
      <c r="AM101" s="236">
        <v>0</v>
      </c>
      <c r="AN101" s="236">
        <v>0</v>
      </c>
      <c r="AO101" s="236">
        <v>0</v>
      </c>
      <c r="AP101" s="236">
        <v>0</v>
      </c>
      <c r="AQ101" s="236">
        <v>0</v>
      </c>
      <c r="AR101" s="236">
        <v>0</v>
      </c>
      <c r="AS101" s="236">
        <v>0</v>
      </c>
      <c r="AT101" s="236">
        <v>0</v>
      </c>
      <c r="AU101" s="236">
        <v>0</v>
      </c>
      <c r="AV101" s="236">
        <v>0</v>
      </c>
      <c r="AW101" s="236">
        <v>0</v>
      </c>
      <c r="AX101" s="236">
        <v>0</v>
      </c>
      <c r="AY101" s="236">
        <v>0</v>
      </c>
      <c r="AZ101" s="236">
        <v>0</v>
      </c>
      <c r="BA101" s="236">
        <v>0</v>
      </c>
      <c r="BB101" s="236">
        <v>0</v>
      </c>
      <c r="BC101" s="293">
        <v>0</v>
      </c>
      <c r="BD101" s="236">
        <v>0</v>
      </c>
      <c r="BE101" s="236">
        <v>0</v>
      </c>
      <c r="BF101" s="236">
        <v>0</v>
      </c>
      <c r="BG101" s="236">
        <v>0</v>
      </c>
      <c r="BH101" s="236">
        <v>0</v>
      </c>
      <c r="BI101" s="236">
        <v>0</v>
      </c>
      <c r="BJ101" s="236">
        <v>0</v>
      </c>
      <c r="BK101" s="236">
        <v>0</v>
      </c>
      <c r="BL101" s="236">
        <v>0</v>
      </c>
      <c r="BM101" s="236">
        <v>0</v>
      </c>
      <c r="BN101" s="236">
        <v>0</v>
      </c>
      <c r="BO101" s="236">
        <v>0</v>
      </c>
      <c r="BP101" s="236">
        <v>0</v>
      </c>
      <c r="BQ101" s="236">
        <v>0</v>
      </c>
      <c r="BR101" s="236">
        <v>0</v>
      </c>
      <c r="BS101" s="236">
        <v>0</v>
      </c>
      <c r="BT101" s="236">
        <v>0</v>
      </c>
      <c r="BU101" s="236">
        <v>0</v>
      </c>
      <c r="BV101" s="236">
        <v>0</v>
      </c>
      <c r="BW101" s="236">
        <v>0</v>
      </c>
      <c r="BX101" s="293">
        <v>0</v>
      </c>
      <c r="BY101" s="293">
        <v>0</v>
      </c>
      <c r="BZ101" s="293">
        <v>0</v>
      </c>
      <c r="CA101" s="236">
        <v>0</v>
      </c>
      <c r="CB101" s="236">
        <v>0</v>
      </c>
      <c r="CC101" s="236">
        <v>0</v>
      </c>
      <c r="CD101" s="236">
        <v>0</v>
      </c>
      <c r="CE101" s="236">
        <v>0</v>
      </c>
      <c r="CF101" s="236">
        <v>0</v>
      </c>
      <c r="CG101" s="236">
        <v>0</v>
      </c>
      <c r="CH101" s="236">
        <v>0</v>
      </c>
      <c r="CI101" s="236">
        <v>0</v>
      </c>
      <c r="CJ101" s="236">
        <v>0</v>
      </c>
      <c r="CK101" s="236">
        <v>0</v>
      </c>
      <c r="CL101" s="293">
        <v>0</v>
      </c>
      <c r="CM101" s="236">
        <v>0</v>
      </c>
      <c r="CN101" s="236">
        <v>0</v>
      </c>
      <c r="CO101" s="236">
        <v>0</v>
      </c>
      <c r="CP101" s="236">
        <v>0</v>
      </c>
      <c r="CQ101" s="236">
        <v>0</v>
      </c>
      <c r="CR101" s="236">
        <v>0</v>
      </c>
      <c r="CS101" s="236">
        <v>0</v>
      </c>
      <c r="CT101" s="236">
        <v>0</v>
      </c>
      <c r="CU101" s="236">
        <v>0</v>
      </c>
    </row>
    <row r="102" spans="1:120" outlineLevel="2">
      <c r="A102" s="189" t="s">
        <v>272</v>
      </c>
      <c r="B102" s="611" t="s">
        <v>1170</v>
      </c>
      <c r="C102" s="294" t="s">
        <v>296</v>
      </c>
      <c r="D102" s="294" t="s">
        <v>379</v>
      </c>
      <c r="E102" s="293">
        <v>-740171.22</v>
      </c>
      <c r="F102" s="293">
        <v>-669948.27</v>
      </c>
      <c r="G102" s="410">
        <v>-669948.27</v>
      </c>
      <c r="H102" s="410">
        <v>-669948.27</v>
      </c>
      <c r="I102" s="410">
        <v>-669948.27</v>
      </c>
      <c r="J102" s="410">
        <v>-669948.27</v>
      </c>
      <c r="K102" s="410">
        <v>-669948.27</v>
      </c>
      <c r="L102" s="410">
        <v>-669948.27</v>
      </c>
      <c r="M102" s="410">
        <v>-669948.27</v>
      </c>
      <c r="N102" s="410">
        <v>-669948.27</v>
      </c>
      <c r="O102" s="410">
        <v>-669948.27</v>
      </c>
      <c r="P102" s="410">
        <v>-669948.27</v>
      </c>
      <c r="Q102" s="410">
        <v>-669948.27</v>
      </c>
      <c r="R102" s="293">
        <v>-619203.51</v>
      </c>
      <c r="S102" s="236">
        <v>-619203.51</v>
      </c>
      <c r="T102" s="236">
        <v>-619203.51</v>
      </c>
      <c r="U102" s="236">
        <v>-619203.51</v>
      </c>
      <c r="V102" s="236">
        <v>-619203.51</v>
      </c>
      <c r="W102" s="236">
        <v>-619203.51</v>
      </c>
      <c r="X102" s="236">
        <v>-619203.51</v>
      </c>
      <c r="Y102" s="101">
        <v>-619203.51</v>
      </c>
      <c r="Z102" s="236">
        <v>-619203.51</v>
      </c>
      <c r="AA102" s="236">
        <v>-619203.51</v>
      </c>
      <c r="AB102" s="101">
        <v>-619203.51</v>
      </c>
      <c r="AC102" s="411">
        <v>-619203.51</v>
      </c>
      <c r="AD102" s="293">
        <v>-568458.75</v>
      </c>
      <c r="AE102" s="236">
        <v>-568458.75</v>
      </c>
      <c r="AF102" s="236">
        <v>-568458.75</v>
      </c>
      <c r="AG102" s="236">
        <v>-568458.75</v>
      </c>
      <c r="AH102" s="236">
        <v>-568458.75</v>
      </c>
      <c r="AI102" s="236">
        <v>-568458.75</v>
      </c>
      <c r="AJ102" s="236">
        <v>-568458.75</v>
      </c>
      <c r="AK102" s="236">
        <v>-568458.75</v>
      </c>
      <c r="AL102" s="236">
        <v>-568458.75</v>
      </c>
      <c r="AM102" s="236">
        <v>-568458.75</v>
      </c>
      <c r="AN102" s="236">
        <v>-568458.75</v>
      </c>
      <c r="AO102" s="236">
        <v>-568458.75</v>
      </c>
      <c r="AP102" s="236">
        <v>-510717.85499999998</v>
      </c>
      <c r="AQ102" s="236">
        <v>-510717.85499999998</v>
      </c>
      <c r="AR102" s="236">
        <v>-510717.85499999998</v>
      </c>
      <c r="AS102" s="236">
        <v>-510717.85499999998</v>
      </c>
      <c r="AT102" s="236">
        <v>-510717.85499999998</v>
      </c>
      <c r="AU102" s="236">
        <v>-510717.85499999998</v>
      </c>
      <c r="AV102" s="236">
        <v>-510717.85499999998</v>
      </c>
      <c r="AW102" s="236">
        <v>-510717.85499999998</v>
      </c>
      <c r="AX102" s="236">
        <v>-510717.85499999998</v>
      </c>
      <c r="AY102" s="236">
        <v>-510717.85499999998</v>
      </c>
      <c r="AZ102" s="236">
        <v>-510717.85499999998</v>
      </c>
      <c r="BA102" s="236">
        <v>-510717.85499999998</v>
      </c>
      <c r="BB102" s="236">
        <v>-460658.83499999996</v>
      </c>
      <c r="BC102" s="293">
        <v>-460658.83499999996</v>
      </c>
      <c r="BD102" s="236">
        <v>-460658.83499999996</v>
      </c>
      <c r="BE102" s="236">
        <v>-460658.83499999996</v>
      </c>
      <c r="BF102" s="236">
        <v>-460658.83499999996</v>
      </c>
      <c r="BG102" s="236">
        <v>-460658.83499999996</v>
      </c>
      <c r="BH102" s="236">
        <v>-460658.83499999996</v>
      </c>
      <c r="BI102" s="236">
        <v>-460658.83499999996</v>
      </c>
      <c r="BJ102" s="236">
        <v>-460658.83499999996</v>
      </c>
      <c r="BK102" s="236">
        <v>-460658.83499999996</v>
      </c>
      <c r="BL102" s="236">
        <v>-460658.83499999996</v>
      </c>
      <c r="BM102" s="236">
        <v>-460658.83499999996</v>
      </c>
      <c r="BN102" s="236">
        <v>-410599.815</v>
      </c>
      <c r="BO102" s="236">
        <v>-410599.815</v>
      </c>
      <c r="BP102" s="236">
        <v>-410599.815</v>
      </c>
      <c r="BQ102" s="236">
        <v>-410599.815</v>
      </c>
      <c r="BR102" s="236">
        <v>-410599.815</v>
      </c>
      <c r="BS102" s="236">
        <v>-410599.815</v>
      </c>
      <c r="BT102" s="236">
        <v>-410599.815</v>
      </c>
      <c r="BU102" s="236">
        <v>-410599.815</v>
      </c>
      <c r="BV102" s="236">
        <v>-410599.815</v>
      </c>
      <c r="BW102" s="236">
        <v>-410599.815</v>
      </c>
      <c r="BX102" s="293">
        <v>-410599.815</v>
      </c>
      <c r="BY102" s="293">
        <v>-410599.815</v>
      </c>
      <c r="BZ102" s="293">
        <v>-360526.19500000001</v>
      </c>
      <c r="CA102" s="236">
        <v>-360526.19500000001</v>
      </c>
      <c r="CB102" s="236">
        <v>-360526.19500000001</v>
      </c>
      <c r="CC102" s="236">
        <v>-360526.19500000001</v>
      </c>
      <c r="CD102" s="236">
        <v>-360526.19500000001</v>
      </c>
      <c r="CE102" s="236">
        <v>-360526.19500000001</v>
      </c>
      <c r="CF102" s="236">
        <v>-360526.19500000001</v>
      </c>
      <c r="CG102" s="236">
        <v>-360526.19500000001</v>
      </c>
      <c r="CH102" s="236">
        <v>-360526.19500000001</v>
      </c>
      <c r="CI102" s="236">
        <v>-360526.19500000001</v>
      </c>
      <c r="CJ102" s="236">
        <v>-360526.19500000001</v>
      </c>
      <c r="CK102" s="236">
        <v>-360526.19500000001</v>
      </c>
      <c r="CL102" s="293">
        <v>-310337</v>
      </c>
      <c r="CM102" s="236">
        <v>-310337</v>
      </c>
      <c r="CN102" s="236">
        <v>-310337</v>
      </c>
      <c r="CO102" s="236">
        <v>-310337</v>
      </c>
      <c r="CP102" s="236">
        <v>-310337</v>
      </c>
      <c r="CQ102" s="236">
        <v>-310337</v>
      </c>
      <c r="CR102" s="236">
        <v>-310337</v>
      </c>
      <c r="CS102" s="236">
        <v>-310337</v>
      </c>
      <c r="CT102" s="236">
        <v>-310337</v>
      </c>
      <c r="CU102" s="236">
        <v>-310337</v>
      </c>
      <c r="CV102" s="236">
        <f>CU102</f>
        <v>-310337</v>
      </c>
      <c r="CW102" s="236">
        <f t="shared" ref="CW102:DP102" si="24">CV102</f>
        <v>-310337</v>
      </c>
      <c r="CX102" s="236">
        <f t="shared" si="24"/>
        <v>-310337</v>
      </c>
      <c r="CY102" s="236">
        <f t="shared" si="24"/>
        <v>-310337</v>
      </c>
      <c r="CZ102" s="236">
        <f t="shared" si="24"/>
        <v>-310337</v>
      </c>
      <c r="DA102" s="236">
        <f t="shared" si="24"/>
        <v>-310337</v>
      </c>
      <c r="DB102" s="236">
        <f t="shared" si="24"/>
        <v>-310337</v>
      </c>
      <c r="DC102" s="236">
        <f t="shared" si="24"/>
        <v>-310337</v>
      </c>
      <c r="DD102" s="236">
        <f t="shared" si="24"/>
        <v>-310337</v>
      </c>
      <c r="DE102" s="236">
        <f t="shared" si="24"/>
        <v>-310337</v>
      </c>
      <c r="DF102" s="236">
        <f t="shared" si="24"/>
        <v>-310337</v>
      </c>
      <c r="DG102" s="236">
        <f t="shared" si="24"/>
        <v>-310337</v>
      </c>
      <c r="DH102" s="236">
        <f t="shared" si="24"/>
        <v>-310337</v>
      </c>
      <c r="DI102" s="236">
        <f t="shared" si="24"/>
        <v>-310337</v>
      </c>
      <c r="DJ102" s="236">
        <f t="shared" si="24"/>
        <v>-310337</v>
      </c>
      <c r="DK102" s="236">
        <f t="shared" si="24"/>
        <v>-310337</v>
      </c>
      <c r="DL102" s="236">
        <f t="shared" si="24"/>
        <v>-310337</v>
      </c>
      <c r="DM102" s="236">
        <f t="shared" si="24"/>
        <v>-310337</v>
      </c>
      <c r="DN102" s="236">
        <f t="shared" si="24"/>
        <v>-310337</v>
      </c>
      <c r="DO102" s="236">
        <f t="shared" si="24"/>
        <v>-310337</v>
      </c>
      <c r="DP102" s="236">
        <f t="shared" si="24"/>
        <v>-310337</v>
      </c>
    </row>
    <row r="103" spans="1:120" outlineLevel="2">
      <c r="A103" s="189" t="s">
        <v>273</v>
      </c>
      <c r="B103" s="611">
        <v>1900</v>
      </c>
      <c r="C103" s="294" t="s">
        <v>296</v>
      </c>
      <c r="D103" s="294" t="s">
        <v>380</v>
      </c>
      <c r="E103" s="293">
        <v>867772.56</v>
      </c>
      <c r="F103" s="293">
        <v>753408.06</v>
      </c>
      <c r="G103" s="410">
        <v>753408.06</v>
      </c>
      <c r="H103" s="410">
        <v>753408.06</v>
      </c>
      <c r="I103" s="410">
        <v>753408.06</v>
      </c>
      <c r="J103" s="410">
        <v>753408.06</v>
      </c>
      <c r="K103" s="410">
        <v>753408.06</v>
      </c>
      <c r="L103" s="410">
        <v>753408.06</v>
      </c>
      <c r="M103" s="410">
        <v>753408.06</v>
      </c>
      <c r="N103" s="410">
        <v>753408.06</v>
      </c>
      <c r="O103" s="410">
        <v>753408.05999999994</v>
      </c>
      <c r="P103" s="410">
        <v>753408.05999999994</v>
      </c>
      <c r="Q103" s="410">
        <v>753408.05999999994</v>
      </c>
      <c r="R103" s="293">
        <v>661879.67999999993</v>
      </c>
      <c r="S103" s="236">
        <v>661879.67999999993</v>
      </c>
      <c r="T103" s="236">
        <v>661879.67999999993</v>
      </c>
      <c r="U103" s="236">
        <v>661879.67999999993</v>
      </c>
      <c r="V103" s="236">
        <v>661879.67999999993</v>
      </c>
      <c r="W103" s="236">
        <v>661879.67999999993</v>
      </c>
      <c r="X103" s="236">
        <v>661879.67999999993</v>
      </c>
      <c r="Y103" s="101">
        <v>661879.67999999993</v>
      </c>
      <c r="Z103" s="236">
        <v>661879.67999999993</v>
      </c>
      <c r="AA103" s="236">
        <v>661879.67999999993</v>
      </c>
      <c r="AB103" s="101">
        <v>661879.67999999993</v>
      </c>
      <c r="AC103" s="411">
        <v>661879.67999999993</v>
      </c>
      <c r="AD103" s="293">
        <v>570351.30000000005</v>
      </c>
      <c r="AE103" s="236">
        <v>570351.30000000005</v>
      </c>
      <c r="AF103" s="236">
        <v>570351.30000000005</v>
      </c>
      <c r="AG103" s="236">
        <v>570351.30000000005</v>
      </c>
      <c r="AH103" s="236">
        <v>570351.30000000005</v>
      </c>
      <c r="AI103" s="236">
        <v>570351.30000000005</v>
      </c>
      <c r="AJ103" s="236">
        <v>570351.30000000005</v>
      </c>
      <c r="AK103" s="236">
        <v>570351.30000000005</v>
      </c>
      <c r="AL103" s="236">
        <v>570351.30000000005</v>
      </c>
      <c r="AM103" s="236">
        <v>570351.30000000005</v>
      </c>
      <c r="AN103" s="236">
        <v>570351.30000000005</v>
      </c>
      <c r="AO103" s="236">
        <v>570351.30000000005</v>
      </c>
      <c r="AP103" s="236">
        <v>472352.33999999997</v>
      </c>
      <c r="AQ103" s="236">
        <v>472352.33999999997</v>
      </c>
      <c r="AR103" s="236">
        <v>472352.33999999997</v>
      </c>
      <c r="AS103" s="236">
        <v>472352.33999999997</v>
      </c>
      <c r="AT103" s="236">
        <v>472352.33999999997</v>
      </c>
      <c r="AU103" s="236">
        <v>472352.33999999997</v>
      </c>
      <c r="AV103" s="236">
        <v>472352.33999999997</v>
      </c>
      <c r="AW103" s="236">
        <v>472352.33999999997</v>
      </c>
      <c r="AX103" s="236">
        <v>472352.33999999997</v>
      </c>
      <c r="AY103" s="236">
        <v>472352.33999999997</v>
      </c>
      <c r="AZ103" s="236">
        <v>472352.33999999997</v>
      </c>
      <c r="BA103" s="236">
        <v>472352.33999999997</v>
      </c>
      <c r="BB103" s="236">
        <v>382060.83</v>
      </c>
      <c r="BC103" s="293">
        <v>382060.83</v>
      </c>
      <c r="BD103" s="236">
        <v>382060.83</v>
      </c>
      <c r="BE103" s="236">
        <v>382060.83</v>
      </c>
      <c r="BF103" s="236">
        <v>382060.83</v>
      </c>
      <c r="BG103" s="236">
        <v>382060.83</v>
      </c>
      <c r="BH103" s="236">
        <v>382060.83</v>
      </c>
      <c r="BI103" s="236">
        <v>382060.83</v>
      </c>
      <c r="BJ103" s="236">
        <v>382060.83</v>
      </c>
      <c r="BK103" s="236">
        <v>382060.83</v>
      </c>
      <c r="BL103" s="236">
        <v>382060.83</v>
      </c>
      <c r="BM103" s="236">
        <v>382060.83</v>
      </c>
      <c r="BN103" s="236">
        <v>291769.32</v>
      </c>
      <c r="BO103" s="236">
        <v>291769.32</v>
      </c>
      <c r="BP103" s="236">
        <v>291769.32</v>
      </c>
      <c r="BQ103" s="236">
        <v>291769.32</v>
      </c>
      <c r="BR103" s="236">
        <v>291769.32</v>
      </c>
      <c r="BS103" s="236">
        <v>291769.32</v>
      </c>
      <c r="BT103" s="236">
        <v>291769.32</v>
      </c>
      <c r="BU103" s="236">
        <v>291769.32</v>
      </c>
      <c r="BV103" s="236">
        <v>291769.32</v>
      </c>
      <c r="BW103" s="236">
        <v>291769.32</v>
      </c>
      <c r="BX103" s="293">
        <v>291769.32</v>
      </c>
      <c r="BY103" s="293">
        <v>291769.32</v>
      </c>
      <c r="BZ103" s="293">
        <v>201477.81</v>
      </c>
      <c r="CA103" s="236">
        <v>201477.81</v>
      </c>
      <c r="CB103" s="236">
        <v>201477.81</v>
      </c>
      <c r="CC103" s="236">
        <v>201477.81</v>
      </c>
      <c r="CD103" s="236">
        <v>201477.81</v>
      </c>
      <c r="CE103" s="236">
        <v>201477.81</v>
      </c>
      <c r="CF103" s="236">
        <v>201477.81</v>
      </c>
      <c r="CG103" s="236">
        <v>201477.81</v>
      </c>
      <c r="CH103" s="236">
        <v>201477.81</v>
      </c>
      <c r="CI103" s="236">
        <v>201477.81</v>
      </c>
      <c r="CJ103" s="236">
        <v>201477.81</v>
      </c>
      <c r="CK103" s="236">
        <v>201477.81</v>
      </c>
      <c r="CL103" s="293">
        <v>111171</v>
      </c>
      <c r="CM103" s="236">
        <v>111171</v>
      </c>
      <c r="CN103" s="236">
        <v>111171</v>
      </c>
      <c r="CO103" s="236">
        <v>111171</v>
      </c>
      <c r="CP103" s="236">
        <v>111171</v>
      </c>
      <c r="CQ103" s="236">
        <v>111171</v>
      </c>
      <c r="CR103" s="236">
        <v>111171</v>
      </c>
      <c r="CS103" s="236">
        <v>111171</v>
      </c>
      <c r="CT103" s="236">
        <v>111171</v>
      </c>
      <c r="CU103" s="236">
        <v>111171</v>
      </c>
      <c r="CV103" s="236">
        <f>CU103</f>
        <v>111171</v>
      </c>
      <c r="CW103" s="236">
        <f t="shared" ref="CW103:DP103" si="25">CV103</f>
        <v>111171</v>
      </c>
      <c r="CX103" s="236">
        <f t="shared" si="25"/>
        <v>111171</v>
      </c>
      <c r="CY103" s="236">
        <f t="shared" si="25"/>
        <v>111171</v>
      </c>
      <c r="CZ103" s="236">
        <f t="shared" si="25"/>
        <v>111171</v>
      </c>
      <c r="DA103" s="236">
        <f t="shared" si="25"/>
        <v>111171</v>
      </c>
      <c r="DB103" s="236">
        <f t="shared" si="25"/>
        <v>111171</v>
      </c>
      <c r="DC103" s="236">
        <f t="shared" si="25"/>
        <v>111171</v>
      </c>
      <c r="DD103" s="236">
        <f t="shared" si="25"/>
        <v>111171</v>
      </c>
      <c r="DE103" s="236">
        <f t="shared" si="25"/>
        <v>111171</v>
      </c>
      <c r="DF103" s="236">
        <f t="shared" si="25"/>
        <v>111171</v>
      </c>
      <c r="DG103" s="236">
        <f t="shared" si="25"/>
        <v>111171</v>
      </c>
      <c r="DH103" s="236">
        <f t="shared" si="25"/>
        <v>111171</v>
      </c>
      <c r="DI103" s="236">
        <f t="shared" si="25"/>
        <v>111171</v>
      </c>
      <c r="DJ103" s="236">
        <f t="shared" si="25"/>
        <v>111171</v>
      </c>
      <c r="DK103" s="236">
        <f t="shared" si="25"/>
        <v>111171</v>
      </c>
      <c r="DL103" s="236">
        <f t="shared" si="25"/>
        <v>111171</v>
      </c>
      <c r="DM103" s="236">
        <f t="shared" si="25"/>
        <v>111171</v>
      </c>
      <c r="DN103" s="236">
        <f t="shared" si="25"/>
        <v>111171</v>
      </c>
      <c r="DO103" s="236">
        <f t="shared" si="25"/>
        <v>111171</v>
      </c>
      <c r="DP103" s="236">
        <f t="shared" si="25"/>
        <v>111171</v>
      </c>
    </row>
    <row r="104" spans="1:120" s="257" customFormat="1" outlineLevel="1">
      <c r="A104" s="257" t="s">
        <v>767</v>
      </c>
      <c r="C104" s="412"/>
      <c r="D104" s="412"/>
      <c r="E104" s="380">
        <v>1408715.86</v>
      </c>
      <c r="F104" s="380">
        <v>1825669.9100000006</v>
      </c>
      <c r="G104" s="413">
        <v>1825669.9100000006</v>
      </c>
      <c r="H104" s="413">
        <v>1825669.9100000006</v>
      </c>
      <c r="I104" s="413">
        <v>2613445.8599762511</v>
      </c>
      <c r="J104" s="413">
        <v>2613445.8599762511</v>
      </c>
      <c r="K104" s="413">
        <v>2613445.8599762511</v>
      </c>
      <c r="L104" s="413">
        <v>2268055.3477525013</v>
      </c>
      <c r="M104" s="413">
        <v>2268055.3477525013</v>
      </c>
      <c r="N104" s="413">
        <v>2268055.3477525013</v>
      </c>
      <c r="O104" s="413">
        <v>895511.45510000037</v>
      </c>
      <c r="P104" s="413">
        <v>895511.45510000037</v>
      </c>
      <c r="Q104" s="413">
        <v>895511.45510000037</v>
      </c>
      <c r="R104" s="380">
        <v>463996.52</v>
      </c>
      <c r="S104" s="312">
        <v>463996.52</v>
      </c>
      <c r="T104" s="312">
        <v>463996.52</v>
      </c>
      <c r="U104" s="312">
        <v>1103743.4466490021</v>
      </c>
      <c r="V104" s="312">
        <v>1103743.4466490021</v>
      </c>
      <c r="W104" s="312">
        <v>1103743.4466490021</v>
      </c>
      <c r="X104" s="312">
        <v>-182635.67900199792</v>
      </c>
      <c r="Y104" s="311">
        <v>1336518.5709980021</v>
      </c>
      <c r="Z104" s="312">
        <v>1336518.5709980021</v>
      </c>
      <c r="AA104" s="312">
        <v>2425674.6498025018</v>
      </c>
      <c r="AB104" s="311">
        <v>2425674.6498025018</v>
      </c>
      <c r="AC104" s="414">
        <v>2425674.6498025018</v>
      </c>
      <c r="AD104" s="380">
        <v>33758.669999999925</v>
      </c>
      <c r="AE104" s="312">
        <v>33758.669999999925</v>
      </c>
      <c r="AF104" s="312">
        <v>33758.669999999925</v>
      </c>
      <c r="AG104" s="312">
        <v>703199.23208649678</v>
      </c>
      <c r="AH104" s="312">
        <v>703199.23208649678</v>
      </c>
      <c r="AI104" s="312">
        <v>703199.23208649678</v>
      </c>
      <c r="AJ104" s="312">
        <v>1041519.0759729968</v>
      </c>
      <c r="AK104" s="312">
        <v>1041519.0759729968</v>
      </c>
      <c r="AL104" s="312">
        <v>1041519.0759729968</v>
      </c>
      <c r="AM104" s="312">
        <v>1721018.6602644969</v>
      </c>
      <c r="AN104" s="312">
        <v>1721018.6602644969</v>
      </c>
      <c r="AO104" s="312">
        <v>1721018.6602644969</v>
      </c>
      <c r="AP104" s="312">
        <v>300061.0250000002</v>
      </c>
      <c r="AQ104" s="312">
        <v>300061.0250000002</v>
      </c>
      <c r="AR104" s="312">
        <v>300061.0250000002</v>
      </c>
      <c r="AS104" s="312">
        <v>896493.3746069984</v>
      </c>
      <c r="AT104" s="312">
        <v>896493.3746069984</v>
      </c>
      <c r="AU104" s="312">
        <v>896493.3746069984</v>
      </c>
      <c r="AV104" s="312">
        <v>2607850.303863998</v>
      </c>
      <c r="AW104" s="312">
        <v>2607850.303863998</v>
      </c>
      <c r="AX104" s="312">
        <v>2607850.303863998</v>
      </c>
      <c r="AY104" s="312">
        <v>1012421.9442414975</v>
      </c>
      <c r="AZ104" s="312">
        <v>1012421.9442414975</v>
      </c>
      <c r="BA104" s="312">
        <v>1012421.9442414975</v>
      </c>
      <c r="BB104" s="312">
        <v>501379.69500000036</v>
      </c>
      <c r="BC104" s="380">
        <v>501379.69500000036</v>
      </c>
      <c r="BD104" s="312">
        <v>501379.69500000036</v>
      </c>
      <c r="BE104" s="312">
        <v>602058.41651875107</v>
      </c>
      <c r="BF104" s="312">
        <v>602058.41651875107</v>
      </c>
      <c r="BG104" s="312">
        <v>602058.41651875107</v>
      </c>
      <c r="BH104" s="312">
        <v>209017.60678750364</v>
      </c>
      <c r="BI104" s="312">
        <v>209017.60678750364</v>
      </c>
      <c r="BJ104" s="312">
        <v>209017.60678750364</v>
      </c>
      <c r="BK104" s="312">
        <v>502064.94837250101</v>
      </c>
      <c r="BL104" s="312">
        <v>502064.94837250101</v>
      </c>
      <c r="BM104" s="312">
        <v>502064.94837250101</v>
      </c>
      <c r="BN104" s="312">
        <v>825006.94499999983</v>
      </c>
      <c r="BO104" s="312">
        <v>825006.94499999983</v>
      </c>
      <c r="BP104" s="312">
        <v>825006.94499999983</v>
      </c>
      <c r="BQ104" s="312">
        <v>2219307.9842006238</v>
      </c>
      <c r="BR104" s="312">
        <v>2219307.9842006238</v>
      </c>
      <c r="BS104" s="312">
        <v>2219307.9842006238</v>
      </c>
      <c r="BT104" s="312">
        <v>1098591.9450000001</v>
      </c>
      <c r="BU104" s="312">
        <v>1098591.9450000001</v>
      </c>
      <c r="BV104" s="312">
        <v>1098591.9450000001</v>
      </c>
      <c r="BW104" s="312">
        <v>979025.94500000007</v>
      </c>
      <c r="BX104" s="380">
        <v>979025.94500000007</v>
      </c>
      <c r="BY104" s="380">
        <v>979025.94500000007</v>
      </c>
      <c r="BZ104" s="380">
        <v>24821.825000000361</v>
      </c>
      <c r="CA104" s="380">
        <v>24821.825000000361</v>
      </c>
      <c r="CB104" s="380">
        <v>24821.825000000361</v>
      </c>
      <c r="CC104" s="380">
        <v>-164396.17499999964</v>
      </c>
      <c r="CD104" s="380">
        <v>-164396.17499999964</v>
      </c>
      <c r="CE104" s="380">
        <v>-164396.17499999964</v>
      </c>
      <c r="CF104" s="380">
        <v>471366.82500000042</v>
      </c>
      <c r="CG104" s="380">
        <v>471366.82500000042</v>
      </c>
      <c r="CH104" s="380">
        <v>471366.82500000042</v>
      </c>
      <c r="CI104" s="380">
        <v>424155.43178562634</v>
      </c>
      <c r="CJ104" s="380">
        <v>424155.43178562634</v>
      </c>
      <c r="CK104" s="380">
        <v>424155.43178562634</v>
      </c>
      <c r="CL104" s="380">
        <v>1099199</v>
      </c>
      <c r="CM104" s="380">
        <v>1099199</v>
      </c>
      <c r="CN104" s="380">
        <v>1099199</v>
      </c>
      <c r="CO104" s="380">
        <v>1241928</v>
      </c>
      <c r="CP104" s="380">
        <v>1241928</v>
      </c>
      <c r="CQ104" s="380">
        <v>1241928</v>
      </c>
      <c r="CR104" s="380">
        <v>1273221</v>
      </c>
      <c r="CS104" s="380">
        <v>1273221</v>
      </c>
      <c r="CT104" s="380">
        <v>1273221</v>
      </c>
      <c r="CU104" s="380">
        <v>1741422</v>
      </c>
      <c r="CV104" s="257">
        <f>SUBTOTAL(9,CV52:CV103)</f>
        <v>1741422</v>
      </c>
      <c r="CW104" s="257">
        <f t="shared" ref="CW104:DP104" si="26">SUBTOTAL(9,CW52:CW103)</f>
        <v>1741422</v>
      </c>
      <c r="CX104" s="257">
        <f t="shared" si="26"/>
        <v>1741422</v>
      </c>
      <c r="CY104" s="257">
        <f t="shared" si="26"/>
        <v>1741422</v>
      </c>
      <c r="CZ104" s="257">
        <f t="shared" si="26"/>
        <v>1741422</v>
      </c>
      <c r="DA104" s="257">
        <f t="shared" si="26"/>
        <v>1741422</v>
      </c>
      <c r="DB104" s="257">
        <f t="shared" si="26"/>
        <v>1741422</v>
      </c>
      <c r="DC104" s="257">
        <f t="shared" si="26"/>
        <v>1741422</v>
      </c>
      <c r="DD104" s="257">
        <f t="shared" si="26"/>
        <v>1741422</v>
      </c>
      <c r="DE104" s="257">
        <f t="shared" si="26"/>
        <v>1741422</v>
      </c>
      <c r="DF104" s="257">
        <f t="shared" si="26"/>
        <v>1741422</v>
      </c>
      <c r="DG104" s="257">
        <f t="shared" si="26"/>
        <v>1741422</v>
      </c>
      <c r="DH104" s="257">
        <f t="shared" si="26"/>
        <v>1741422</v>
      </c>
      <c r="DI104" s="257">
        <f t="shared" si="26"/>
        <v>1741422</v>
      </c>
      <c r="DJ104" s="257">
        <f t="shared" si="26"/>
        <v>1741422</v>
      </c>
      <c r="DK104" s="257">
        <f t="shared" si="26"/>
        <v>1741422</v>
      </c>
      <c r="DL104" s="257">
        <f t="shared" si="26"/>
        <v>1741422</v>
      </c>
      <c r="DM104" s="257">
        <f t="shared" si="26"/>
        <v>1741422</v>
      </c>
      <c r="DN104" s="257">
        <f t="shared" si="26"/>
        <v>1741422</v>
      </c>
      <c r="DO104" s="257">
        <f t="shared" si="26"/>
        <v>1741422</v>
      </c>
      <c r="DP104" s="257">
        <f t="shared" si="26"/>
        <v>1741422</v>
      </c>
    </row>
    <row r="105" spans="1:120" outlineLevel="2">
      <c r="A105" s="189" t="s">
        <v>281</v>
      </c>
      <c r="C105" s="294" t="s">
        <v>302</v>
      </c>
      <c r="D105" s="294" t="s">
        <v>388</v>
      </c>
      <c r="E105" s="293">
        <v>0</v>
      </c>
      <c r="F105" s="293">
        <v>0</v>
      </c>
      <c r="G105" s="410">
        <v>0</v>
      </c>
      <c r="H105" s="410">
        <v>0</v>
      </c>
      <c r="I105" s="410">
        <v>0</v>
      </c>
      <c r="J105" s="410">
        <v>0</v>
      </c>
      <c r="K105" s="410">
        <v>0</v>
      </c>
      <c r="L105" s="410">
        <v>0</v>
      </c>
      <c r="M105" s="410">
        <v>0</v>
      </c>
      <c r="N105" s="410">
        <v>0</v>
      </c>
      <c r="O105" s="410">
        <v>0</v>
      </c>
      <c r="P105" s="410">
        <v>0</v>
      </c>
      <c r="Q105" s="410">
        <v>0</v>
      </c>
      <c r="R105" s="293">
        <v>0</v>
      </c>
      <c r="S105" s="236">
        <v>0</v>
      </c>
      <c r="T105" s="236">
        <v>0</v>
      </c>
      <c r="U105" s="236">
        <v>0</v>
      </c>
      <c r="V105" s="236">
        <v>0</v>
      </c>
      <c r="W105" s="236">
        <v>0</v>
      </c>
      <c r="X105" s="236">
        <v>0</v>
      </c>
      <c r="Y105" s="101">
        <v>0</v>
      </c>
      <c r="Z105" s="236">
        <v>0</v>
      </c>
      <c r="AA105" s="236">
        <v>0</v>
      </c>
      <c r="AB105" s="101">
        <v>0</v>
      </c>
      <c r="AC105" s="411">
        <v>0</v>
      </c>
      <c r="AD105" s="293">
        <v>0</v>
      </c>
      <c r="AE105" s="236">
        <v>0</v>
      </c>
      <c r="AF105" s="236">
        <v>0</v>
      </c>
      <c r="AG105" s="236">
        <v>0</v>
      </c>
      <c r="AH105" s="236">
        <v>0</v>
      </c>
      <c r="AI105" s="236">
        <v>0</v>
      </c>
      <c r="AJ105" s="236">
        <v>0</v>
      </c>
      <c r="AK105" s="236">
        <v>0</v>
      </c>
      <c r="AL105" s="236">
        <v>0</v>
      </c>
      <c r="AM105" s="236">
        <v>0</v>
      </c>
      <c r="AN105" s="236">
        <v>0</v>
      </c>
      <c r="AO105" s="236">
        <v>0</v>
      </c>
      <c r="AP105" s="236">
        <v>0</v>
      </c>
      <c r="AQ105" s="236">
        <v>0</v>
      </c>
      <c r="AR105" s="236">
        <v>0</v>
      </c>
      <c r="AS105" s="236">
        <v>0</v>
      </c>
      <c r="AT105" s="236">
        <v>0</v>
      </c>
      <c r="AU105" s="236">
        <v>0</v>
      </c>
      <c r="AV105" s="236">
        <v>0</v>
      </c>
      <c r="AW105" s="236">
        <v>0</v>
      </c>
      <c r="AX105" s="236">
        <v>0</v>
      </c>
      <c r="AY105" s="236">
        <v>0</v>
      </c>
      <c r="AZ105" s="236">
        <v>0</v>
      </c>
      <c r="BA105" s="236">
        <v>0</v>
      </c>
      <c r="BB105" s="236">
        <v>0</v>
      </c>
      <c r="BC105" s="293">
        <v>0</v>
      </c>
      <c r="BD105" s="236">
        <v>0</v>
      </c>
      <c r="BE105" s="236">
        <v>0</v>
      </c>
      <c r="BF105" s="236">
        <v>0</v>
      </c>
      <c r="BG105" s="236">
        <v>0</v>
      </c>
      <c r="BH105" s="236">
        <v>0</v>
      </c>
      <c r="BI105" s="236">
        <v>0</v>
      </c>
      <c r="BJ105" s="236">
        <v>0</v>
      </c>
      <c r="BK105" s="236">
        <v>0</v>
      </c>
      <c r="BL105" s="236">
        <v>0</v>
      </c>
      <c r="BM105" s="236">
        <v>0</v>
      </c>
      <c r="BN105" s="236">
        <v>0</v>
      </c>
      <c r="BO105" s="236">
        <v>0</v>
      </c>
      <c r="BP105" s="236">
        <v>0</v>
      </c>
      <c r="BQ105" s="236">
        <v>0</v>
      </c>
      <c r="BR105" s="236">
        <v>0</v>
      </c>
      <c r="BS105" s="236">
        <v>0</v>
      </c>
      <c r="BT105" s="236">
        <v>0</v>
      </c>
      <c r="BU105" s="236">
        <v>0</v>
      </c>
      <c r="BV105" s="236">
        <v>0</v>
      </c>
      <c r="BW105" s="236">
        <v>0</v>
      </c>
      <c r="BX105" s="293">
        <v>0</v>
      </c>
      <c r="BY105" s="293">
        <v>0</v>
      </c>
      <c r="BZ105" s="293">
        <v>0</v>
      </c>
      <c r="CA105" s="236">
        <v>0</v>
      </c>
      <c r="CB105" s="236">
        <v>0</v>
      </c>
      <c r="CC105" s="236">
        <v>0</v>
      </c>
      <c r="CD105" s="236">
        <v>0</v>
      </c>
      <c r="CE105" s="236">
        <v>0</v>
      </c>
      <c r="CF105" s="236">
        <v>0</v>
      </c>
      <c r="CG105" s="236">
        <v>0</v>
      </c>
      <c r="CH105" s="236">
        <v>0</v>
      </c>
      <c r="CI105" s="236">
        <v>0</v>
      </c>
      <c r="CJ105" s="236">
        <v>0</v>
      </c>
      <c r="CK105" s="236">
        <v>0</v>
      </c>
      <c r="CL105" s="293">
        <v>0</v>
      </c>
      <c r="CM105" s="236">
        <v>0</v>
      </c>
      <c r="CN105" s="236">
        <v>0</v>
      </c>
      <c r="CO105" s="236">
        <v>0</v>
      </c>
      <c r="CP105" s="236">
        <v>0</v>
      </c>
      <c r="CQ105" s="236">
        <v>0</v>
      </c>
      <c r="CR105" s="236">
        <v>0</v>
      </c>
      <c r="CS105" s="236">
        <v>0</v>
      </c>
      <c r="CT105" s="236">
        <v>0</v>
      </c>
      <c r="CU105" s="236">
        <v>0</v>
      </c>
      <c r="CV105" s="236"/>
      <c r="CW105" s="236"/>
      <c r="CX105" s="236"/>
      <c r="CY105" s="236"/>
      <c r="CZ105" s="236"/>
      <c r="DA105" s="236"/>
      <c r="DB105" s="236"/>
      <c r="DC105" s="236"/>
      <c r="DD105" s="236"/>
      <c r="DE105" s="236"/>
      <c r="DF105" s="236"/>
      <c r="DG105" s="236"/>
      <c r="DH105" s="236"/>
      <c r="DI105" s="236"/>
      <c r="DJ105" s="236"/>
      <c r="DK105" s="236"/>
      <c r="DL105" s="236"/>
      <c r="DM105" s="236"/>
      <c r="DN105" s="236"/>
      <c r="DO105" s="236"/>
      <c r="DP105" s="236"/>
    </row>
    <row r="106" spans="1:120" outlineLevel="2">
      <c r="A106" s="189" t="s">
        <v>280</v>
      </c>
      <c r="B106" s="611">
        <v>1900</v>
      </c>
      <c r="C106" s="294" t="s">
        <v>302</v>
      </c>
      <c r="D106" s="294" t="s">
        <v>387</v>
      </c>
      <c r="E106" s="293">
        <v>0</v>
      </c>
      <c r="F106" s="293">
        <v>0</v>
      </c>
      <c r="G106" s="410">
        <v>0</v>
      </c>
      <c r="H106" s="410">
        <v>0</v>
      </c>
      <c r="I106" s="410">
        <v>0</v>
      </c>
      <c r="J106" s="410">
        <v>0</v>
      </c>
      <c r="K106" s="410">
        <v>0</v>
      </c>
      <c r="L106" s="410">
        <v>0</v>
      </c>
      <c r="M106" s="410">
        <v>0</v>
      </c>
      <c r="N106" s="410">
        <v>0</v>
      </c>
      <c r="O106" s="410">
        <v>0</v>
      </c>
      <c r="P106" s="410">
        <v>0</v>
      </c>
      <c r="Q106" s="410">
        <v>0</v>
      </c>
      <c r="R106" s="293">
        <v>0</v>
      </c>
      <c r="S106" s="236">
        <v>0</v>
      </c>
      <c r="T106" s="236">
        <v>0</v>
      </c>
      <c r="U106" s="236">
        <v>0</v>
      </c>
      <c r="V106" s="236">
        <v>0</v>
      </c>
      <c r="W106" s="236">
        <v>0</v>
      </c>
      <c r="X106" s="236">
        <v>0</v>
      </c>
      <c r="Y106" s="101">
        <v>0</v>
      </c>
      <c r="Z106" s="236">
        <v>0</v>
      </c>
      <c r="AA106" s="236">
        <v>0</v>
      </c>
      <c r="AB106" s="101">
        <v>0</v>
      </c>
      <c r="AC106" s="411">
        <v>0</v>
      </c>
      <c r="AD106" s="293">
        <v>0</v>
      </c>
      <c r="AE106" s="236">
        <v>0</v>
      </c>
      <c r="AF106" s="236">
        <v>0</v>
      </c>
      <c r="AG106" s="236">
        <v>0</v>
      </c>
      <c r="AH106" s="236">
        <v>0</v>
      </c>
      <c r="AI106" s="236">
        <v>0</v>
      </c>
      <c r="AJ106" s="236">
        <v>0</v>
      </c>
      <c r="AK106" s="236">
        <v>0</v>
      </c>
      <c r="AL106" s="236">
        <v>0</v>
      </c>
      <c r="AM106" s="236">
        <v>0</v>
      </c>
      <c r="AN106" s="236">
        <v>0</v>
      </c>
      <c r="AO106" s="236">
        <v>0</v>
      </c>
      <c r="AP106" s="236">
        <v>0</v>
      </c>
      <c r="AQ106" s="236">
        <v>0</v>
      </c>
      <c r="AR106" s="236">
        <v>0</v>
      </c>
      <c r="AS106" s="236">
        <v>0</v>
      </c>
      <c r="AT106" s="236">
        <v>0</v>
      </c>
      <c r="AU106" s="236">
        <v>0</v>
      </c>
      <c r="AV106" s="236">
        <v>0</v>
      </c>
      <c r="AW106" s="236">
        <v>0</v>
      </c>
      <c r="AX106" s="236">
        <v>0</v>
      </c>
      <c r="AY106" s="236">
        <v>0</v>
      </c>
      <c r="AZ106" s="236">
        <v>0</v>
      </c>
      <c r="BA106" s="236">
        <v>0</v>
      </c>
      <c r="BB106" s="236">
        <v>0</v>
      </c>
      <c r="BC106" s="293">
        <v>0</v>
      </c>
      <c r="BD106" s="236">
        <v>0</v>
      </c>
      <c r="BE106" s="236">
        <v>0</v>
      </c>
      <c r="BF106" s="236">
        <v>0</v>
      </c>
      <c r="BG106" s="236">
        <v>0</v>
      </c>
      <c r="BH106" s="236">
        <v>0</v>
      </c>
      <c r="BI106" s="236">
        <v>0</v>
      </c>
      <c r="BJ106" s="236">
        <v>0</v>
      </c>
      <c r="BK106" s="236">
        <v>0</v>
      </c>
      <c r="BL106" s="236">
        <v>0</v>
      </c>
      <c r="BM106" s="236">
        <v>0</v>
      </c>
      <c r="BN106" s="236">
        <v>0</v>
      </c>
      <c r="BO106" s="236">
        <v>0</v>
      </c>
      <c r="BP106" s="236">
        <v>0</v>
      </c>
      <c r="BQ106" s="236">
        <v>0</v>
      </c>
      <c r="BR106" s="236">
        <v>0</v>
      </c>
      <c r="BS106" s="236">
        <v>0</v>
      </c>
      <c r="BT106" s="236">
        <v>0</v>
      </c>
      <c r="BU106" s="236">
        <v>0</v>
      </c>
      <c r="BV106" s="236">
        <v>0</v>
      </c>
      <c r="BW106" s="236">
        <v>0</v>
      </c>
      <c r="BX106" s="293">
        <v>0</v>
      </c>
      <c r="BY106" s="293">
        <v>0</v>
      </c>
      <c r="BZ106" s="293">
        <v>0</v>
      </c>
      <c r="CA106" s="236">
        <v>0</v>
      </c>
      <c r="CB106" s="236">
        <v>0</v>
      </c>
      <c r="CC106" s="236">
        <v>0</v>
      </c>
      <c r="CD106" s="236">
        <v>0</v>
      </c>
      <c r="CE106" s="236">
        <v>0</v>
      </c>
      <c r="CF106" s="236">
        <v>0</v>
      </c>
      <c r="CG106" s="236">
        <v>0</v>
      </c>
      <c r="CH106" s="236">
        <v>0</v>
      </c>
      <c r="CI106" s="236">
        <v>0</v>
      </c>
      <c r="CJ106" s="236">
        <v>0</v>
      </c>
      <c r="CK106" s="236">
        <v>0</v>
      </c>
      <c r="CL106" s="293">
        <v>0</v>
      </c>
      <c r="CM106" s="236">
        <v>0</v>
      </c>
      <c r="CN106" s="236">
        <v>0</v>
      </c>
      <c r="CO106" s="236">
        <v>0</v>
      </c>
      <c r="CP106" s="236">
        <v>0</v>
      </c>
      <c r="CQ106" s="236">
        <v>0</v>
      </c>
      <c r="CR106" s="236">
        <v>0</v>
      </c>
      <c r="CS106" s="236">
        <v>0</v>
      </c>
      <c r="CT106" s="236">
        <v>0</v>
      </c>
      <c r="CU106" s="236">
        <v>0</v>
      </c>
      <c r="CV106" s="236"/>
      <c r="CW106" s="236"/>
      <c r="CX106" s="236"/>
      <c r="CY106" s="236"/>
      <c r="CZ106" s="236"/>
      <c r="DA106" s="236"/>
      <c r="DB106" s="236"/>
      <c r="DC106" s="236"/>
      <c r="DD106" s="236"/>
      <c r="DE106" s="236"/>
      <c r="DF106" s="236"/>
      <c r="DG106" s="236"/>
      <c r="DH106" s="236"/>
      <c r="DI106" s="236"/>
      <c r="DJ106" s="236"/>
      <c r="DK106" s="236"/>
      <c r="DL106" s="236"/>
      <c r="DM106" s="236"/>
      <c r="DN106" s="236"/>
      <c r="DO106" s="236"/>
      <c r="DP106" s="236"/>
    </row>
    <row r="107" spans="1:120" outlineLevel="2">
      <c r="A107" s="189" t="s">
        <v>777</v>
      </c>
      <c r="C107" s="294" t="s">
        <v>302</v>
      </c>
      <c r="D107" s="294" t="s">
        <v>778</v>
      </c>
      <c r="E107" s="293">
        <v>0</v>
      </c>
      <c r="F107" s="293">
        <v>0</v>
      </c>
      <c r="G107" s="410">
        <v>0</v>
      </c>
      <c r="H107" s="410">
        <v>0</v>
      </c>
      <c r="I107" s="410">
        <v>0</v>
      </c>
      <c r="J107" s="410">
        <v>0</v>
      </c>
      <c r="K107" s="410">
        <v>0</v>
      </c>
      <c r="L107" s="410">
        <v>0</v>
      </c>
      <c r="M107" s="410">
        <v>0</v>
      </c>
      <c r="N107" s="410">
        <v>0</v>
      </c>
      <c r="O107" s="410">
        <v>0</v>
      </c>
      <c r="P107" s="410">
        <v>0</v>
      </c>
      <c r="Q107" s="410">
        <v>0</v>
      </c>
      <c r="R107" s="293">
        <v>0</v>
      </c>
      <c r="S107" s="236">
        <v>0</v>
      </c>
      <c r="T107" s="236">
        <v>0</v>
      </c>
      <c r="U107" s="236">
        <v>0</v>
      </c>
      <c r="V107" s="236">
        <v>0</v>
      </c>
      <c r="W107" s="236">
        <v>0</v>
      </c>
      <c r="X107" s="236">
        <v>0</v>
      </c>
      <c r="Y107" s="101">
        <v>0</v>
      </c>
      <c r="Z107" s="236">
        <v>0</v>
      </c>
      <c r="AA107" s="236">
        <v>0</v>
      </c>
      <c r="AB107" s="101">
        <v>0</v>
      </c>
      <c r="AC107" s="411">
        <v>0</v>
      </c>
      <c r="AD107" s="293">
        <v>0</v>
      </c>
      <c r="AE107" s="236">
        <v>0</v>
      </c>
      <c r="AF107" s="236">
        <v>0</v>
      </c>
      <c r="AG107" s="236">
        <v>0</v>
      </c>
      <c r="AH107" s="236">
        <v>0</v>
      </c>
      <c r="AI107" s="236">
        <v>0</v>
      </c>
      <c r="AJ107" s="236">
        <v>0</v>
      </c>
      <c r="AK107" s="236">
        <v>0</v>
      </c>
      <c r="AL107" s="236">
        <v>0</v>
      </c>
      <c r="AM107" s="236">
        <v>0</v>
      </c>
      <c r="AN107" s="236">
        <v>0</v>
      </c>
      <c r="AO107" s="236">
        <v>0</v>
      </c>
      <c r="AP107" s="236">
        <v>0</v>
      </c>
      <c r="AQ107" s="236">
        <v>0</v>
      </c>
      <c r="AR107" s="236">
        <v>0</v>
      </c>
      <c r="AS107" s="236">
        <v>0</v>
      </c>
      <c r="AT107" s="236">
        <v>0</v>
      </c>
      <c r="AU107" s="236">
        <v>0</v>
      </c>
      <c r="AV107" s="236">
        <v>0</v>
      </c>
      <c r="AW107" s="236">
        <v>0</v>
      </c>
      <c r="AX107" s="236">
        <v>0</v>
      </c>
      <c r="AY107" s="236">
        <v>0</v>
      </c>
      <c r="AZ107" s="236">
        <v>0</v>
      </c>
      <c r="BA107" s="236">
        <v>0</v>
      </c>
      <c r="BB107" s="236">
        <v>0</v>
      </c>
      <c r="BC107" s="293">
        <v>0</v>
      </c>
      <c r="BD107" s="236">
        <v>0</v>
      </c>
      <c r="BE107" s="236">
        <v>0</v>
      </c>
      <c r="BF107" s="236">
        <v>0</v>
      </c>
      <c r="BG107" s="236">
        <v>0</v>
      </c>
      <c r="BH107" s="236">
        <v>0</v>
      </c>
      <c r="BI107" s="236">
        <v>0</v>
      </c>
      <c r="BJ107" s="236">
        <v>0</v>
      </c>
      <c r="BK107" s="236">
        <v>0</v>
      </c>
      <c r="BL107" s="236">
        <v>0</v>
      </c>
      <c r="BM107" s="236">
        <v>0</v>
      </c>
      <c r="BN107" s="236">
        <v>0</v>
      </c>
      <c r="BO107" s="236">
        <v>0</v>
      </c>
      <c r="BP107" s="236">
        <v>0</v>
      </c>
      <c r="BQ107" s="236">
        <v>0</v>
      </c>
      <c r="BR107" s="236">
        <v>0</v>
      </c>
      <c r="BS107" s="236">
        <v>0</v>
      </c>
      <c r="BT107" s="236">
        <v>0</v>
      </c>
      <c r="BU107" s="236">
        <v>0</v>
      </c>
      <c r="BV107" s="236">
        <v>0</v>
      </c>
      <c r="BW107" s="236">
        <v>0</v>
      </c>
      <c r="BX107" s="293">
        <v>0</v>
      </c>
      <c r="BY107" s="293">
        <v>0</v>
      </c>
      <c r="BZ107" s="293">
        <v>0</v>
      </c>
      <c r="CA107" s="236">
        <v>0</v>
      </c>
      <c r="CB107" s="236">
        <v>0</v>
      </c>
      <c r="CC107" s="236">
        <v>0</v>
      </c>
      <c r="CD107" s="236">
        <v>0</v>
      </c>
      <c r="CE107" s="236">
        <v>0</v>
      </c>
      <c r="CF107" s="236">
        <v>0</v>
      </c>
      <c r="CG107" s="236">
        <v>0</v>
      </c>
      <c r="CH107" s="236">
        <v>0</v>
      </c>
      <c r="CI107" s="236">
        <v>0</v>
      </c>
      <c r="CJ107" s="236">
        <v>0</v>
      </c>
      <c r="CK107" s="236">
        <v>0</v>
      </c>
      <c r="CL107" s="293">
        <v>0</v>
      </c>
      <c r="CM107" s="236">
        <v>0</v>
      </c>
      <c r="CN107" s="236">
        <v>0</v>
      </c>
      <c r="CO107" s="236">
        <v>0</v>
      </c>
      <c r="CP107" s="236">
        <v>0</v>
      </c>
      <c r="CQ107" s="236">
        <v>0</v>
      </c>
      <c r="CR107" s="236">
        <v>0</v>
      </c>
      <c r="CS107" s="236">
        <v>0</v>
      </c>
      <c r="CT107" s="236">
        <v>0</v>
      </c>
      <c r="CU107" s="236">
        <v>0</v>
      </c>
    </row>
    <row r="108" spans="1:120" outlineLevel="2">
      <c r="A108" s="189" t="s">
        <v>282</v>
      </c>
      <c r="B108" s="612">
        <v>1900</v>
      </c>
      <c r="C108" s="294" t="s">
        <v>302</v>
      </c>
      <c r="D108" s="294" t="s">
        <v>389</v>
      </c>
      <c r="E108" s="293">
        <v>486746</v>
      </c>
      <c r="F108" s="293">
        <v>840666</v>
      </c>
      <c r="G108" s="410">
        <v>840666</v>
      </c>
      <c r="H108" s="410">
        <v>840666</v>
      </c>
      <c r="I108" s="410">
        <v>840666</v>
      </c>
      <c r="J108" s="410">
        <v>840666</v>
      </c>
      <c r="K108" s="410">
        <v>840666</v>
      </c>
      <c r="L108" s="410">
        <v>840666</v>
      </c>
      <c r="M108" s="410">
        <v>840666</v>
      </c>
      <c r="N108" s="410">
        <v>840666</v>
      </c>
      <c r="O108" s="410">
        <v>3386455</v>
      </c>
      <c r="P108" s="410">
        <v>3386455</v>
      </c>
      <c r="Q108" s="410">
        <v>3386455</v>
      </c>
      <c r="R108" s="293">
        <v>3731897</v>
      </c>
      <c r="S108" s="236">
        <v>3731897</v>
      </c>
      <c r="T108" s="236">
        <v>3731897</v>
      </c>
      <c r="U108" s="236">
        <v>3731897</v>
      </c>
      <c r="V108" s="236">
        <v>3731897</v>
      </c>
      <c r="W108" s="236">
        <v>3731897</v>
      </c>
      <c r="X108" s="236">
        <v>3731897</v>
      </c>
      <c r="Y108" s="101">
        <v>3731897</v>
      </c>
      <c r="Z108" s="236">
        <v>3731897</v>
      </c>
      <c r="AA108" s="236">
        <v>3731897</v>
      </c>
      <c r="AB108" s="101">
        <v>3731897</v>
      </c>
      <c r="AC108" s="411">
        <v>3731897</v>
      </c>
      <c r="AD108" s="293">
        <v>3142249</v>
      </c>
      <c r="AE108" s="236">
        <v>3142249</v>
      </c>
      <c r="AF108" s="236">
        <v>3142249</v>
      </c>
      <c r="AG108" s="236">
        <v>3142249</v>
      </c>
      <c r="AH108" s="236">
        <v>3142249</v>
      </c>
      <c r="AI108" s="236">
        <v>3142249</v>
      </c>
      <c r="AJ108" s="236">
        <v>3142249</v>
      </c>
      <c r="AK108" s="236">
        <v>3142249</v>
      </c>
      <c r="AL108" s="236">
        <v>3142249</v>
      </c>
      <c r="AM108" s="236">
        <v>3142249</v>
      </c>
      <c r="AN108" s="236">
        <v>3142249</v>
      </c>
      <c r="AO108" s="236">
        <v>3142249</v>
      </c>
      <c r="AP108" s="236">
        <v>3806488</v>
      </c>
      <c r="AQ108" s="236">
        <v>3806488</v>
      </c>
      <c r="AR108" s="236">
        <v>3806488</v>
      </c>
      <c r="AS108" s="236">
        <v>3806488</v>
      </c>
      <c r="AT108" s="236">
        <v>3806488</v>
      </c>
      <c r="AU108" s="236">
        <v>3806488</v>
      </c>
      <c r="AV108" s="236">
        <v>3806488</v>
      </c>
      <c r="AW108" s="236">
        <v>3806488</v>
      </c>
      <c r="AX108" s="236">
        <v>3806488</v>
      </c>
      <c r="AY108" s="236">
        <v>3605273</v>
      </c>
      <c r="AZ108" s="236">
        <v>3605273</v>
      </c>
      <c r="BA108" s="236">
        <v>3558959</v>
      </c>
      <c r="BB108" s="236">
        <v>2456254</v>
      </c>
      <c r="BC108" s="293">
        <v>2456254</v>
      </c>
      <c r="BD108" s="236">
        <v>2456254</v>
      </c>
      <c r="BE108" s="236">
        <v>2456254</v>
      </c>
      <c r="BF108" s="236">
        <v>2456254</v>
      </c>
      <c r="BG108" s="236">
        <v>2456254</v>
      </c>
      <c r="BH108" s="236">
        <v>2456254</v>
      </c>
      <c r="BI108" s="236">
        <v>2456254</v>
      </c>
      <c r="BJ108" s="236">
        <v>2456254</v>
      </c>
      <c r="BK108" s="236">
        <v>0</v>
      </c>
      <c r="BL108" s="236">
        <v>0</v>
      </c>
      <c r="BM108" s="236">
        <v>0</v>
      </c>
      <c r="BN108" s="236">
        <v>0</v>
      </c>
      <c r="BO108" s="236">
        <v>0</v>
      </c>
      <c r="BP108" s="236">
        <v>0</v>
      </c>
      <c r="BQ108" s="236">
        <v>0</v>
      </c>
      <c r="BR108" s="236">
        <v>0</v>
      </c>
      <c r="BS108" s="236">
        <v>0</v>
      </c>
      <c r="BT108" s="236">
        <v>0</v>
      </c>
      <c r="BU108" s="236">
        <v>0</v>
      </c>
      <c r="BV108" s="236">
        <v>0</v>
      </c>
      <c r="BW108" s="236">
        <v>0</v>
      </c>
      <c r="BX108" s="293">
        <v>0</v>
      </c>
      <c r="BY108" s="293">
        <v>0</v>
      </c>
      <c r="BZ108" s="293">
        <v>0</v>
      </c>
      <c r="CA108" s="236">
        <v>0</v>
      </c>
      <c r="CB108" s="236">
        <v>0</v>
      </c>
      <c r="CC108" s="236">
        <v>0</v>
      </c>
      <c r="CD108" s="236">
        <v>0</v>
      </c>
      <c r="CE108" s="236">
        <v>0</v>
      </c>
      <c r="CF108" s="236">
        <v>0</v>
      </c>
      <c r="CG108" s="236">
        <v>0</v>
      </c>
      <c r="CH108" s="236">
        <v>0</v>
      </c>
      <c r="CI108" s="236">
        <v>0</v>
      </c>
      <c r="CJ108" s="236">
        <v>0</v>
      </c>
      <c r="CK108" s="236">
        <v>0</v>
      </c>
      <c r="CL108" s="293">
        <v>0</v>
      </c>
      <c r="CM108" s="236">
        <v>0</v>
      </c>
      <c r="CN108" s="236">
        <v>0</v>
      </c>
      <c r="CO108" s="236">
        <v>0</v>
      </c>
      <c r="CP108" s="236">
        <v>0</v>
      </c>
      <c r="CQ108" s="236">
        <v>0</v>
      </c>
      <c r="CR108" s="236">
        <v>0</v>
      </c>
      <c r="CS108" s="236">
        <v>0</v>
      </c>
      <c r="CT108" s="236">
        <v>0</v>
      </c>
      <c r="CU108" s="236">
        <v>0</v>
      </c>
    </row>
    <row r="109" spans="1:120" outlineLevel="2">
      <c r="A109" s="189" t="s">
        <v>283</v>
      </c>
      <c r="B109" s="612">
        <v>2820</v>
      </c>
      <c r="C109" s="294" t="s">
        <v>302</v>
      </c>
      <c r="D109" s="294" t="s">
        <v>390</v>
      </c>
      <c r="E109" s="293">
        <v>3997948</v>
      </c>
      <c r="F109" s="293">
        <v>4001432</v>
      </c>
      <c r="G109" s="410">
        <v>4001432</v>
      </c>
      <c r="H109" s="410">
        <v>4001432</v>
      </c>
      <c r="I109" s="410">
        <v>4001432</v>
      </c>
      <c r="J109" s="410">
        <v>4001432</v>
      </c>
      <c r="K109" s="410">
        <v>4001432</v>
      </c>
      <c r="L109" s="410">
        <v>4001432</v>
      </c>
      <c r="M109" s="410">
        <v>4001432</v>
      </c>
      <c r="N109" s="410">
        <v>4001432</v>
      </c>
      <c r="O109" s="410">
        <v>3481304</v>
      </c>
      <c r="P109" s="410">
        <v>3481304</v>
      </c>
      <c r="Q109" s="410">
        <v>3481304</v>
      </c>
      <c r="R109" s="293">
        <v>4059796</v>
      </c>
      <c r="S109" s="236">
        <v>4059796</v>
      </c>
      <c r="T109" s="236">
        <v>4059796</v>
      </c>
      <c r="U109" s="236">
        <v>4059796</v>
      </c>
      <c r="V109" s="236">
        <v>4059796</v>
      </c>
      <c r="W109" s="236">
        <v>4059796</v>
      </c>
      <c r="X109" s="236">
        <v>4059796</v>
      </c>
      <c r="Y109" s="101">
        <v>4059796</v>
      </c>
      <c r="Z109" s="236">
        <v>4059796</v>
      </c>
      <c r="AA109" s="236">
        <v>4059796</v>
      </c>
      <c r="AB109" s="101">
        <v>4059796</v>
      </c>
      <c r="AC109" s="411">
        <v>4059796</v>
      </c>
      <c r="AD109" s="293">
        <v>5784289</v>
      </c>
      <c r="AE109" s="236">
        <v>5784289</v>
      </c>
      <c r="AF109" s="236">
        <v>5784289</v>
      </c>
      <c r="AG109" s="236">
        <v>5784289</v>
      </c>
      <c r="AH109" s="236">
        <v>5784289</v>
      </c>
      <c r="AI109" s="236">
        <v>5784289</v>
      </c>
      <c r="AJ109" s="236">
        <v>5784289</v>
      </c>
      <c r="AK109" s="236">
        <v>5784289</v>
      </c>
      <c r="AL109" s="236">
        <v>5784289</v>
      </c>
      <c r="AM109" s="236">
        <v>5784289</v>
      </c>
      <c r="AN109" s="236">
        <v>5784289</v>
      </c>
      <c r="AO109" s="236">
        <v>5784289</v>
      </c>
      <c r="AP109" s="236">
        <v>6418669</v>
      </c>
      <c r="AQ109" s="236">
        <v>6418669</v>
      </c>
      <c r="AR109" s="236">
        <v>6418669</v>
      </c>
      <c r="AS109" s="236">
        <v>6418669</v>
      </c>
      <c r="AT109" s="236">
        <v>6418669</v>
      </c>
      <c r="AU109" s="236">
        <v>6418669</v>
      </c>
      <c r="AV109" s="236">
        <v>6418669</v>
      </c>
      <c r="AW109" s="236">
        <v>6418669</v>
      </c>
      <c r="AX109" s="236">
        <v>6418669</v>
      </c>
      <c r="AY109" s="236">
        <v>6041283</v>
      </c>
      <c r="AZ109" s="236">
        <v>6041283</v>
      </c>
      <c r="BA109" s="236">
        <v>7319323</v>
      </c>
      <c r="BB109" s="236">
        <v>7260312</v>
      </c>
      <c r="BC109" s="293">
        <v>7260312</v>
      </c>
      <c r="BD109" s="236">
        <v>7260312</v>
      </c>
      <c r="BE109" s="236">
        <v>7260312</v>
      </c>
      <c r="BF109" s="236">
        <v>7260312</v>
      </c>
      <c r="BG109" s="236">
        <v>7260312</v>
      </c>
      <c r="BH109" s="236">
        <v>7260312</v>
      </c>
      <c r="BI109" s="236">
        <v>7260312</v>
      </c>
      <c r="BJ109" s="236">
        <v>7260312</v>
      </c>
      <c r="BK109" s="236">
        <v>7260312</v>
      </c>
      <c r="BL109" s="236">
        <v>7260312</v>
      </c>
      <c r="BM109" s="236">
        <v>7260312</v>
      </c>
      <c r="BN109" s="236">
        <v>6888262</v>
      </c>
      <c r="BO109" s="236">
        <v>6888262</v>
      </c>
      <c r="BP109" s="236">
        <v>6888262</v>
      </c>
      <c r="BQ109" s="236">
        <v>6888262</v>
      </c>
      <c r="BR109" s="236">
        <v>6888262</v>
      </c>
      <c r="BS109" s="236">
        <v>6888262</v>
      </c>
      <c r="BT109" s="236">
        <v>6888262</v>
      </c>
      <c r="BU109" s="236">
        <v>6888262</v>
      </c>
      <c r="BV109" s="236">
        <v>6888262</v>
      </c>
      <c r="BW109" s="236">
        <v>6888262</v>
      </c>
      <c r="BX109" s="293">
        <v>6888262</v>
      </c>
      <c r="BY109" s="293">
        <v>6888262</v>
      </c>
      <c r="BZ109" s="293">
        <v>7738167</v>
      </c>
      <c r="CA109" s="236">
        <v>7738167</v>
      </c>
      <c r="CB109" s="236">
        <v>7738167</v>
      </c>
      <c r="CC109" s="236">
        <v>7738167</v>
      </c>
      <c r="CD109" s="236">
        <v>7738167</v>
      </c>
      <c r="CE109" s="236">
        <v>7738167</v>
      </c>
      <c r="CF109" s="236">
        <v>7738167</v>
      </c>
      <c r="CG109" s="236">
        <v>7738167</v>
      </c>
      <c r="CH109" s="236">
        <v>7738167</v>
      </c>
      <c r="CI109" s="236">
        <v>7738167</v>
      </c>
      <c r="CJ109" s="236">
        <v>7738167</v>
      </c>
      <c r="CK109" s="236">
        <v>7738167</v>
      </c>
      <c r="CL109" s="293">
        <v>10654249</v>
      </c>
      <c r="CM109" s="236">
        <v>10654249</v>
      </c>
      <c r="CN109" s="236">
        <v>10654249</v>
      </c>
      <c r="CO109" s="236">
        <v>10654249</v>
      </c>
      <c r="CP109" s="236">
        <v>10654249</v>
      </c>
      <c r="CQ109" s="236">
        <v>10654249</v>
      </c>
      <c r="CR109" s="236">
        <v>10654249</v>
      </c>
      <c r="CS109" s="236">
        <v>10654249</v>
      </c>
      <c r="CT109" s="236">
        <v>10654249</v>
      </c>
      <c r="CU109" s="236">
        <v>10654249</v>
      </c>
      <c r="CV109" s="236">
        <f>CU109</f>
        <v>10654249</v>
      </c>
      <c r="CW109" s="236">
        <f t="shared" ref="CW109:DP109" si="27">CV109</f>
        <v>10654249</v>
      </c>
      <c r="CX109" s="236">
        <f t="shared" si="27"/>
        <v>10654249</v>
      </c>
      <c r="CY109" s="236">
        <f t="shared" si="27"/>
        <v>10654249</v>
      </c>
      <c r="CZ109" s="236">
        <f t="shared" si="27"/>
        <v>10654249</v>
      </c>
      <c r="DA109" s="236">
        <f t="shared" si="27"/>
        <v>10654249</v>
      </c>
      <c r="DB109" s="236">
        <f t="shared" si="27"/>
        <v>10654249</v>
      </c>
      <c r="DC109" s="236">
        <f t="shared" si="27"/>
        <v>10654249</v>
      </c>
      <c r="DD109" s="236">
        <f t="shared" si="27"/>
        <v>10654249</v>
      </c>
      <c r="DE109" s="236">
        <f t="shared" si="27"/>
        <v>10654249</v>
      </c>
      <c r="DF109" s="236">
        <f t="shared" si="27"/>
        <v>10654249</v>
      </c>
      <c r="DG109" s="236">
        <f t="shared" si="27"/>
        <v>10654249</v>
      </c>
      <c r="DH109" s="236">
        <f t="shared" si="27"/>
        <v>10654249</v>
      </c>
      <c r="DI109" s="236">
        <f t="shared" si="27"/>
        <v>10654249</v>
      </c>
      <c r="DJ109" s="236">
        <f t="shared" si="27"/>
        <v>10654249</v>
      </c>
      <c r="DK109" s="236">
        <f t="shared" si="27"/>
        <v>10654249</v>
      </c>
      <c r="DL109" s="236">
        <f t="shared" si="27"/>
        <v>10654249</v>
      </c>
      <c r="DM109" s="236">
        <f t="shared" si="27"/>
        <v>10654249</v>
      </c>
      <c r="DN109" s="236">
        <f t="shared" si="27"/>
        <v>10654249</v>
      </c>
      <c r="DO109" s="236">
        <f t="shared" si="27"/>
        <v>10654249</v>
      </c>
      <c r="DP109" s="236">
        <f t="shared" si="27"/>
        <v>10654249</v>
      </c>
    </row>
    <row r="110" spans="1:120" outlineLevel="2">
      <c r="A110" s="189" t="s">
        <v>284</v>
      </c>
      <c r="B110" s="612">
        <v>2830</v>
      </c>
      <c r="C110" s="294" t="s">
        <v>302</v>
      </c>
      <c r="D110" s="294" t="s">
        <v>391</v>
      </c>
      <c r="E110" s="293">
        <v>0</v>
      </c>
      <c r="F110" s="293">
        <v>0</v>
      </c>
      <c r="G110" s="236">
        <v>0</v>
      </c>
      <c r="H110" s="236">
        <v>0</v>
      </c>
      <c r="I110" s="236">
        <v>0</v>
      </c>
      <c r="J110" s="236">
        <v>0</v>
      </c>
      <c r="K110" s="236">
        <v>0</v>
      </c>
      <c r="L110" s="236">
        <v>0</v>
      </c>
      <c r="M110" s="236">
        <v>0</v>
      </c>
      <c r="N110" s="236">
        <v>0</v>
      </c>
      <c r="O110" s="236">
        <v>0</v>
      </c>
      <c r="P110" s="236">
        <v>0</v>
      </c>
      <c r="Q110" s="236">
        <v>0</v>
      </c>
      <c r="R110" s="293">
        <v>0</v>
      </c>
      <c r="S110" s="236">
        <v>0</v>
      </c>
      <c r="T110" s="236">
        <v>0</v>
      </c>
      <c r="U110" s="236">
        <v>0</v>
      </c>
      <c r="V110" s="236">
        <v>0</v>
      </c>
      <c r="W110" s="236">
        <v>0</v>
      </c>
      <c r="X110" s="236">
        <v>0</v>
      </c>
      <c r="Y110" s="236">
        <v>0</v>
      </c>
      <c r="Z110" s="236">
        <v>0</v>
      </c>
      <c r="AA110" s="236">
        <v>0</v>
      </c>
      <c r="AB110" s="236">
        <v>0</v>
      </c>
      <c r="AC110" s="236">
        <v>0</v>
      </c>
      <c r="AD110" s="236">
        <v>0</v>
      </c>
      <c r="AE110" s="236">
        <v>0</v>
      </c>
      <c r="AF110" s="236">
        <v>0</v>
      </c>
      <c r="AG110" s="236">
        <v>0</v>
      </c>
      <c r="AH110" s="236">
        <v>0</v>
      </c>
      <c r="AI110" s="236">
        <v>0</v>
      </c>
      <c r="AJ110" s="236">
        <v>0</v>
      </c>
      <c r="AK110" s="236">
        <v>0</v>
      </c>
      <c r="AL110" s="236">
        <v>0</v>
      </c>
      <c r="AM110" s="236">
        <v>0</v>
      </c>
      <c r="AN110" s="236">
        <v>0</v>
      </c>
      <c r="AO110" s="236">
        <v>0</v>
      </c>
      <c r="AP110" s="236">
        <v>0</v>
      </c>
      <c r="AQ110" s="236">
        <v>0</v>
      </c>
      <c r="AR110" s="236">
        <v>0</v>
      </c>
      <c r="AS110" s="236">
        <v>0</v>
      </c>
      <c r="AT110" s="236">
        <v>0</v>
      </c>
      <c r="AU110" s="236">
        <v>0</v>
      </c>
      <c r="AV110" s="236">
        <v>0</v>
      </c>
      <c r="AW110" s="236">
        <v>0</v>
      </c>
      <c r="AX110" s="236">
        <v>0</v>
      </c>
      <c r="AY110" s="236">
        <v>0</v>
      </c>
      <c r="AZ110" s="236">
        <v>0</v>
      </c>
      <c r="BA110" s="236">
        <v>0</v>
      </c>
      <c r="BB110" s="236">
        <v>0</v>
      </c>
      <c r="BC110" s="236">
        <v>0</v>
      </c>
      <c r="BD110" s="236">
        <v>0</v>
      </c>
      <c r="BE110" s="236">
        <v>0</v>
      </c>
      <c r="BF110" s="236">
        <v>0</v>
      </c>
      <c r="BG110" s="236">
        <v>0</v>
      </c>
      <c r="BH110" s="236">
        <v>0</v>
      </c>
      <c r="BI110" s="236">
        <v>0</v>
      </c>
      <c r="BJ110" s="236">
        <v>0</v>
      </c>
      <c r="BK110" s="236">
        <v>0</v>
      </c>
      <c r="BL110" s="236">
        <v>0</v>
      </c>
      <c r="BM110" s="236">
        <v>0</v>
      </c>
      <c r="BN110" s="236">
        <v>0</v>
      </c>
      <c r="BO110" s="236">
        <v>0</v>
      </c>
      <c r="BP110" s="236">
        <v>0</v>
      </c>
      <c r="BQ110" s="236">
        <v>0</v>
      </c>
      <c r="BR110" s="236">
        <v>0</v>
      </c>
      <c r="BS110" s="236">
        <v>0</v>
      </c>
      <c r="BT110" s="236">
        <v>0</v>
      </c>
      <c r="BU110" s="236">
        <v>0</v>
      </c>
      <c r="BV110" s="236">
        <v>0</v>
      </c>
      <c r="BW110" s="236">
        <v>0</v>
      </c>
      <c r="BX110" s="293">
        <v>0</v>
      </c>
      <c r="BY110" s="293">
        <v>0</v>
      </c>
      <c r="BZ110" s="293">
        <v>0</v>
      </c>
      <c r="CA110" s="293">
        <v>0</v>
      </c>
      <c r="CB110" s="293">
        <v>0</v>
      </c>
      <c r="CC110" s="293">
        <v>0</v>
      </c>
      <c r="CD110" s="293">
        <v>0</v>
      </c>
      <c r="CE110" s="293">
        <v>0</v>
      </c>
      <c r="CF110" s="293">
        <v>0</v>
      </c>
      <c r="CG110" s="293">
        <v>0</v>
      </c>
      <c r="CH110" s="293">
        <v>0</v>
      </c>
      <c r="CI110" s="293">
        <v>0</v>
      </c>
      <c r="CJ110" s="293">
        <v>0</v>
      </c>
      <c r="CK110" s="293">
        <v>0</v>
      </c>
      <c r="CL110" s="293">
        <v>0</v>
      </c>
      <c r="CM110" s="293">
        <v>0</v>
      </c>
      <c r="CN110" s="293">
        <v>0</v>
      </c>
      <c r="CO110" s="293">
        <v>0</v>
      </c>
      <c r="CP110" s="293">
        <v>0</v>
      </c>
      <c r="CQ110" s="293">
        <v>0</v>
      </c>
      <c r="CR110" s="293">
        <v>0</v>
      </c>
      <c r="CS110" s="293">
        <v>0</v>
      </c>
      <c r="CT110" s="293">
        <v>0</v>
      </c>
      <c r="CU110" s="293">
        <v>0</v>
      </c>
    </row>
    <row r="111" spans="1:120" outlineLevel="2">
      <c r="A111" s="189" t="s">
        <v>285</v>
      </c>
      <c r="B111" s="612">
        <v>2830</v>
      </c>
      <c r="C111" s="294" t="s">
        <v>302</v>
      </c>
      <c r="D111" s="294" t="s">
        <v>392</v>
      </c>
      <c r="E111" s="293">
        <v>0</v>
      </c>
      <c r="F111" s="293">
        <v>0</v>
      </c>
      <c r="G111" s="236">
        <v>0</v>
      </c>
      <c r="H111" s="236">
        <v>0</v>
      </c>
      <c r="I111" s="236">
        <v>0</v>
      </c>
      <c r="J111" s="236">
        <v>0</v>
      </c>
      <c r="K111" s="236">
        <v>0</v>
      </c>
      <c r="L111" s="236">
        <v>0</v>
      </c>
      <c r="M111" s="236">
        <v>0</v>
      </c>
      <c r="N111" s="236">
        <v>0</v>
      </c>
      <c r="O111" s="236">
        <v>0</v>
      </c>
      <c r="P111" s="236">
        <v>0</v>
      </c>
      <c r="Q111" s="236">
        <v>0</v>
      </c>
      <c r="R111" s="293">
        <v>0</v>
      </c>
      <c r="S111" s="236">
        <v>0</v>
      </c>
      <c r="T111" s="236">
        <v>0</v>
      </c>
      <c r="U111" s="236">
        <v>0</v>
      </c>
      <c r="V111" s="236">
        <v>0</v>
      </c>
      <c r="W111" s="236">
        <v>0</v>
      </c>
      <c r="X111" s="236">
        <v>0</v>
      </c>
      <c r="Y111" s="236">
        <v>0</v>
      </c>
      <c r="Z111" s="236">
        <v>0</v>
      </c>
      <c r="AA111" s="236">
        <v>0</v>
      </c>
      <c r="AB111" s="236">
        <v>0</v>
      </c>
      <c r="AC111" s="236">
        <v>0</v>
      </c>
      <c r="AD111" s="293">
        <v>0</v>
      </c>
      <c r="AE111" s="236">
        <v>0</v>
      </c>
      <c r="AF111" s="236">
        <v>0</v>
      </c>
      <c r="AG111" s="236">
        <v>0</v>
      </c>
      <c r="AH111" s="236">
        <v>0</v>
      </c>
      <c r="AI111" s="236">
        <v>0</v>
      </c>
      <c r="AJ111" s="236">
        <v>0</v>
      </c>
      <c r="AK111" s="236">
        <v>0</v>
      </c>
      <c r="AL111" s="236">
        <v>0</v>
      </c>
      <c r="AM111" s="236">
        <v>0</v>
      </c>
      <c r="AN111" s="236">
        <v>0</v>
      </c>
      <c r="AO111" s="236">
        <v>0</v>
      </c>
      <c r="AP111" s="236">
        <v>0</v>
      </c>
      <c r="AQ111" s="236">
        <v>0</v>
      </c>
      <c r="AR111" s="236">
        <v>0</v>
      </c>
      <c r="AS111" s="236">
        <v>0</v>
      </c>
      <c r="AT111" s="236">
        <v>0</v>
      </c>
      <c r="AU111" s="236">
        <v>0</v>
      </c>
      <c r="AV111" s="236">
        <v>0</v>
      </c>
      <c r="AW111" s="236">
        <v>0</v>
      </c>
      <c r="AX111" s="236">
        <v>0</v>
      </c>
      <c r="AY111" s="236">
        <v>0</v>
      </c>
      <c r="AZ111" s="236">
        <v>0</v>
      </c>
      <c r="BA111" s="236">
        <v>0</v>
      </c>
      <c r="BB111" s="236">
        <v>0</v>
      </c>
      <c r="BC111" s="293">
        <v>0</v>
      </c>
      <c r="BD111" s="236">
        <v>0</v>
      </c>
      <c r="BE111" s="236">
        <v>0</v>
      </c>
      <c r="BF111" s="236">
        <v>0</v>
      </c>
      <c r="BG111" s="236">
        <v>0</v>
      </c>
      <c r="BH111" s="236">
        <v>0</v>
      </c>
      <c r="BI111" s="236">
        <v>0</v>
      </c>
      <c r="BJ111" s="236">
        <v>0</v>
      </c>
      <c r="BK111" s="236">
        <v>0</v>
      </c>
      <c r="BL111" s="236">
        <v>0</v>
      </c>
      <c r="BM111" s="236">
        <v>0</v>
      </c>
      <c r="BN111" s="236">
        <v>0</v>
      </c>
      <c r="BO111" s="236">
        <v>0</v>
      </c>
      <c r="BP111" s="236">
        <v>0</v>
      </c>
      <c r="BQ111" s="236">
        <v>0</v>
      </c>
      <c r="BR111" s="236">
        <v>0</v>
      </c>
      <c r="BS111" s="236">
        <v>0</v>
      </c>
      <c r="BT111" s="236">
        <v>0</v>
      </c>
      <c r="BU111" s="236">
        <v>0</v>
      </c>
      <c r="BV111" s="236">
        <v>0</v>
      </c>
      <c r="BW111" s="236">
        <v>0</v>
      </c>
      <c r="BX111" s="293">
        <v>0</v>
      </c>
      <c r="BY111" s="293">
        <v>0</v>
      </c>
      <c r="BZ111" s="293">
        <v>0</v>
      </c>
      <c r="CA111" s="236">
        <v>0</v>
      </c>
      <c r="CB111" s="236">
        <v>0</v>
      </c>
      <c r="CC111" s="293">
        <v>0</v>
      </c>
      <c r="CD111" s="236">
        <v>0</v>
      </c>
      <c r="CE111" s="236">
        <v>0</v>
      </c>
      <c r="CF111" s="236">
        <v>0</v>
      </c>
      <c r="CG111" s="236">
        <v>0</v>
      </c>
      <c r="CH111" s="236">
        <v>0</v>
      </c>
      <c r="CI111" s="236">
        <v>0</v>
      </c>
      <c r="CJ111" s="236">
        <v>0</v>
      </c>
      <c r="CK111" s="236">
        <v>0</v>
      </c>
      <c r="CL111" s="293">
        <v>0</v>
      </c>
      <c r="CM111" s="236">
        <v>0</v>
      </c>
      <c r="CN111" s="236">
        <v>0</v>
      </c>
      <c r="CO111" s="293">
        <v>0</v>
      </c>
      <c r="CP111" s="236">
        <v>0</v>
      </c>
      <c r="CQ111" s="236">
        <v>0</v>
      </c>
      <c r="CR111" s="236">
        <v>0</v>
      </c>
      <c r="CS111" s="236">
        <v>0</v>
      </c>
      <c r="CT111" s="236">
        <v>0</v>
      </c>
      <c r="CU111" s="236">
        <v>0</v>
      </c>
    </row>
    <row r="112" spans="1:120" outlineLevel="2">
      <c r="A112" s="189" t="s">
        <v>286</v>
      </c>
      <c r="B112" s="612">
        <v>2830</v>
      </c>
      <c r="C112" s="294" t="s">
        <v>302</v>
      </c>
      <c r="D112" s="294" t="s">
        <v>393</v>
      </c>
      <c r="E112" s="293">
        <v>0</v>
      </c>
      <c r="F112" s="293">
        <v>0</v>
      </c>
      <c r="G112" s="410">
        <v>0</v>
      </c>
      <c r="H112" s="410">
        <v>0</v>
      </c>
      <c r="I112" s="410">
        <v>0</v>
      </c>
      <c r="J112" s="410">
        <v>0</v>
      </c>
      <c r="K112" s="410">
        <v>0</v>
      </c>
      <c r="L112" s="410">
        <v>0</v>
      </c>
      <c r="M112" s="410">
        <v>0</v>
      </c>
      <c r="N112" s="410">
        <v>0</v>
      </c>
      <c r="O112" s="410">
        <v>0</v>
      </c>
      <c r="P112" s="410">
        <v>0</v>
      </c>
      <c r="Q112" s="410">
        <v>0</v>
      </c>
      <c r="R112" s="293">
        <v>0</v>
      </c>
      <c r="S112" s="236">
        <v>0</v>
      </c>
      <c r="T112" s="236">
        <v>0</v>
      </c>
      <c r="U112" s="236">
        <v>0</v>
      </c>
      <c r="V112" s="236">
        <v>0</v>
      </c>
      <c r="W112" s="236">
        <v>0</v>
      </c>
      <c r="X112" s="236">
        <v>0</v>
      </c>
      <c r="Y112" s="101">
        <v>0</v>
      </c>
      <c r="Z112" s="236">
        <v>0</v>
      </c>
      <c r="AA112" s="236">
        <v>0</v>
      </c>
      <c r="AB112" s="101">
        <v>0</v>
      </c>
      <c r="AC112" s="411">
        <v>0</v>
      </c>
      <c r="AD112" s="293">
        <v>0</v>
      </c>
      <c r="AE112" s="236">
        <v>0</v>
      </c>
      <c r="AF112" s="236">
        <v>0</v>
      </c>
      <c r="AG112" s="236">
        <v>0</v>
      </c>
      <c r="AH112" s="236">
        <v>0</v>
      </c>
      <c r="AI112" s="236">
        <v>0</v>
      </c>
      <c r="AJ112" s="236">
        <v>0</v>
      </c>
      <c r="AK112" s="236">
        <v>0</v>
      </c>
      <c r="AL112" s="236">
        <v>0</v>
      </c>
      <c r="AM112" s="236">
        <v>0</v>
      </c>
      <c r="AN112" s="236">
        <v>0</v>
      </c>
      <c r="AO112" s="236">
        <v>0</v>
      </c>
      <c r="AP112" s="236">
        <v>0</v>
      </c>
      <c r="AQ112" s="236">
        <v>0</v>
      </c>
      <c r="AR112" s="236">
        <v>0</v>
      </c>
      <c r="AS112" s="236">
        <v>0</v>
      </c>
      <c r="AT112" s="236">
        <v>0</v>
      </c>
      <c r="AU112" s="236">
        <v>0</v>
      </c>
      <c r="AV112" s="236">
        <v>0</v>
      </c>
      <c r="AW112" s="236">
        <v>0</v>
      </c>
      <c r="AX112" s="236">
        <v>0</v>
      </c>
      <c r="AY112" s="236">
        <v>0</v>
      </c>
      <c r="AZ112" s="236">
        <v>0</v>
      </c>
      <c r="BA112" s="236">
        <v>0</v>
      </c>
      <c r="BB112" s="236">
        <v>0</v>
      </c>
      <c r="BC112" s="293">
        <v>0</v>
      </c>
      <c r="BD112" s="236">
        <v>0</v>
      </c>
      <c r="BE112" s="236">
        <v>0</v>
      </c>
      <c r="BF112" s="236">
        <v>0</v>
      </c>
      <c r="BG112" s="236">
        <v>0</v>
      </c>
      <c r="BH112" s="236">
        <v>0</v>
      </c>
      <c r="BI112" s="236">
        <v>0</v>
      </c>
      <c r="BJ112" s="236">
        <v>0</v>
      </c>
      <c r="BK112" s="236">
        <v>0</v>
      </c>
      <c r="BL112" s="236">
        <v>0</v>
      </c>
      <c r="BM112" s="236">
        <v>0</v>
      </c>
      <c r="BN112" s="236">
        <v>0</v>
      </c>
      <c r="BO112" s="236">
        <v>0</v>
      </c>
      <c r="BP112" s="236">
        <v>0</v>
      </c>
      <c r="BQ112" s="236">
        <v>0</v>
      </c>
      <c r="BR112" s="236">
        <v>0</v>
      </c>
      <c r="BS112" s="236">
        <v>0</v>
      </c>
      <c r="BT112" s="236">
        <v>0</v>
      </c>
      <c r="BU112" s="236">
        <v>0</v>
      </c>
      <c r="BV112" s="236">
        <v>0</v>
      </c>
      <c r="BW112" s="236">
        <v>0</v>
      </c>
      <c r="BX112" s="293">
        <v>0</v>
      </c>
      <c r="BY112" s="293">
        <v>0</v>
      </c>
      <c r="BZ112" s="293">
        <v>0</v>
      </c>
      <c r="CA112" s="236">
        <v>0</v>
      </c>
      <c r="CB112" s="236">
        <v>0</v>
      </c>
      <c r="CC112" s="293">
        <v>0</v>
      </c>
      <c r="CD112" s="236">
        <v>0</v>
      </c>
      <c r="CE112" s="236">
        <v>0</v>
      </c>
      <c r="CF112" s="236">
        <v>0</v>
      </c>
      <c r="CG112" s="236">
        <v>0</v>
      </c>
      <c r="CH112" s="236">
        <v>0</v>
      </c>
      <c r="CI112" s="236">
        <v>0</v>
      </c>
      <c r="CJ112" s="236">
        <v>0</v>
      </c>
      <c r="CK112" s="236">
        <v>0</v>
      </c>
      <c r="CL112" s="293">
        <v>0</v>
      </c>
      <c r="CM112" s="236">
        <v>0</v>
      </c>
      <c r="CN112" s="236">
        <v>0</v>
      </c>
      <c r="CO112" s="293">
        <v>0</v>
      </c>
      <c r="CP112" s="236">
        <v>0</v>
      </c>
      <c r="CQ112" s="236">
        <v>0</v>
      </c>
      <c r="CR112" s="236">
        <v>0</v>
      </c>
      <c r="CS112" s="236">
        <v>0</v>
      </c>
      <c r="CT112" s="236">
        <v>0</v>
      </c>
      <c r="CU112" s="236">
        <v>0</v>
      </c>
    </row>
    <row r="113" spans="1:120" outlineLevel="2">
      <c r="A113" s="189" t="s">
        <v>287</v>
      </c>
      <c r="B113" s="612">
        <v>2820</v>
      </c>
      <c r="C113" s="294" t="s">
        <v>302</v>
      </c>
      <c r="D113" s="294" t="s">
        <v>394</v>
      </c>
      <c r="E113" s="293">
        <v>-1399282</v>
      </c>
      <c r="F113" s="293">
        <v>-1400501.2</v>
      </c>
      <c r="G113" s="410">
        <v>-1400501.2</v>
      </c>
      <c r="H113" s="410">
        <v>-1400501.2</v>
      </c>
      <c r="I113" s="410">
        <v>-1400501.2</v>
      </c>
      <c r="J113" s="410">
        <v>-1400501.2</v>
      </c>
      <c r="K113" s="410">
        <v>-1400501.2</v>
      </c>
      <c r="L113" s="410">
        <v>-1400501.2</v>
      </c>
      <c r="M113" s="410">
        <v>-1400501.2</v>
      </c>
      <c r="N113" s="410">
        <v>-1400501.2</v>
      </c>
      <c r="O113" s="410">
        <v>-1218456.3999999999</v>
      </c>
      <c r="P113" s="410">
        <v>-1218456.3999999999</v>
      </c>
      <c r="Q113" s="410">
        <v>-1218456.3999999999</v>
      </c>
      <c r="R113" s="293">
        <v>-1420929</v>
      </c>
      <c r="S113" s="236">
        <v>-1420929</v>
      </c>
      <c r="T113" s="236">
        <v>-1420929</v>
      </c>
      <c r="U113" s="236">
        <v>-1420929</v>
      </c>
      <c r="V113" s="236">
        <v>-1420929</v>
      </c>
      <c r="W113" s="236">
        <v>-1420929</v>
      </c>
      <c r="X113" s="236">
        <v>-1420929</v>
      </c>
      <c r="Y113" s="101">
        <v>-1420929</v>
      </c>
      <c r="Z113" s="236">
        <v>-1420929</v>
      </c>
      <c r="AA113" s="236">
        <v>-1420929</v>
      </c>
      <c r="AB113" s="101">
        <v>-1420929</v>
      </c>
      <c r="AC113" s="411">
        <v>-1420929</v>
      </c>
      <c r="AD113" s="293">
        <v>-2024502</v>
      </c>
      <c r="AE113" s="236">
        <v>-2024502</v>
      </c>
      <c r="AF113" s="236">
        <v>-2024502</v>
      </c>
      <c r="AG113" s="236">
        <v>-2024502</v>
      </c>
      <c r="AH113" s="236">
        <v>-2024502</v>
      </c>
      <c r="AI113" s="236">
        <v>-2024502</v>
      </c>
      <c r="AJ113" s="236">
        <v>-2024502</v>
      </c>
      <c r="AK113" s="236">
        <v>-2024502</v>
      </c>
      <c r="AL113" s="236">
        <v>-2024502</v>
      </c>
      <c r="AM113" s="236">
        <v>-2024502</v>
      </c>
      <c r="AN113" s="236">
        <v>-2024502</v>
      </c>
      <c r="AO113" s="236">
        <v>-2024502</v>
      </c>
      <c r="AP113" s="236">
        <v>-2246535</v>
      </c>
      <c r="AQ113" s="236">
        <v>-2246535</v>
      </c>
      <c r="AR113" s="236">
        <v>-2246535</v>
      </c>
      <c r="AS113" s="236">
        <v>-2246535</v>
      </c>
      <c r="AT113" s="236">
        <v>-2246535</v>
      </c>
      <c r="AU113" s="236">
        <v>-2246535</v>
      </c>
      <c r="AV113" s="236">
        <v>-2246535</v>
      </c>
      <c r="AW113" s="236">
        <v>-2246535</v>
      </c>
      <c r="AX113" s="236">
        <v>-2246535</v>
      </c>
      <c r="AY113" s="236">
        <v>-2114449</v>
      </c>
      <c r="AZ113" s="236">
        <v>-2114449</v>
      </c>
      <c r="BA113" s="236">
        <v>-2561762</v>
      </c>
      <c r="BB113" s="236">
        <v>-2541109</v>
      </c>
      <c r="BC113" s="293">
        <v>-2541109</v>
      </c>
      <c r="BD113" s="236">
        <v>-2541109</v>
      </c>
      <c r="BE113" s="236">
        <v>-2541109</v>
      </c>
      <c r="BF113" s="236">
        <v>-2541109</v>
      </c>
      <c r="BG113" s="236">
        <v>-2541109</v>
      </c>
      <c r="BH113" s="236">
        <v>-2541109</v>
      </c>
      <c r="BI113" s="236">
        <v>-2541109</v>
      </c>
      <c r="BJ113" s="236">
        <v>-2541109</v>
      </c>
      <c r="BK113" s="236">
        <v>-2541109</v>
      </c>
      <c r="BL113" s="236">
        <v>-2541109</v>
      </c>
      <c r="BM113" s="236">
        <v>-2541109</v>
      </c>
      <c r="BN113" s="236">
        <v>-2410892</v>
      </c>
      <c r="BO113" s="236">
        <v>-2410892</v>
      </c>
      <c r="BP113" s="236">
        <v>-2410892</v>
      </c>
      <c r="BQ113" s="236">
        <v>-2410892</v>
      </c>
      <c r="BR113" s="236">
        <v>-2410892</v>
      </c>
      <c r="BS113" s="236">
        <v>-2410892</v>
      </c>
      <c r="BT113" s="236">
        <v>-2410892</v>
      </c>
      <c r="BU113" s="236">
        <v>-2410892</v>
      </c>
      <c r="BV113" s="236">
        <v>-2410892</v>
      </c>
      <c r="BW113" s="236">
        <v>-2410892</v>
      </c>
      <c r="BX113" s="293">
        <v>-2410892</v>
      </c>
      <c r="BY113" s="293">
        <v>-2410892</v>
      </c>
      <c r="BZ113" s="293">
        <v>-2708359</v>
      </c>
      <c r="CA113" s="236">
        <v>-2708359</v>
      </c>
      <c r="CB113" s="236">
        <v>-2708359</v>
      </c>
      <c r="CC113" s="293">
        <v>-2708359</v>
      </c>
      <c r="CD113" s="236">
        <v>-2708359</v>
      </c>
      <c r="CE113" s="236">
        <v>-2708359</v>
      </c>
      <c r="CF113" s="236">
        <v>-2708359</v>
      </c>
      <c r="CG113" s="236">
        <v>-2708359</v>
      </c>
      <c r="CH113" s="236">
        <v>-2708359</v>
      </c>
      <c r="CI113" s="236">
        <v>-2708359</v>
      </c>
      <c r="CJ113" s="236">
        <v>-2708359</v>
      </c>
      <c r="CK113" s="236">
        <v>-2708359</v>
      </c>
      <c r="CL113" s="293">
        <v>-3728987</v>
      </c>
      <c r="CM113" s="236">
        <v>-3728987</v>
      </c>
      <c r="CN113" s="236">
        <v>-3728987</v>
      </c>
      <c r="CO113" s="293">
        <v>-3728987</v>
      </c>
      <c r="CP113" s="236">
        <v>-3728987</v>
      </c>
      <c r="CQ113" s="236">
        <v>-3728987</v>
      </c>
      <c r="CR113" s="236">
        <v>-3728987</v>
      </c>
      <c r="CS113" s="236">
        <v>-3728987</v>
      </c>
      <c r="CT113" s="236">
        <v>-3728987</v>
      </c>
      <c r="CU113" s="236">
        <v>-3728987</v>
      </c>
      <c r="CV113" s="236">
        <f>CU113</f>
        <v>-3728987</v>
      </c>
      <c r="CW113" s="236">
        <f t="shared" ref="CW113:DP113" si="28">CV113</f>
        <v>-3728987</v>
      </c>
      <c r="CX113" s="236">
        <f t="shared" si="28"/>
        <v>-3728987</v>
      </c>
      <c r="CY113" s="236">
        <f t="shared" si="28"/>
        <v>-3728987</v>
      </c>
      <c r="CZ113" s="236">
        <f t="shared" si="28"/>
        <v>-3728987</v>
      </c>
      <c r="DA113" s="236">
        <f t="shared" si="28"/>
        <v>-3728987</v>
      </c>
      <c r="DB113" s="236">
        <f t="shared" si="28"/>
        <v>-3728987</v>
      </c>
      <c r="DC113" s="236">
        <f t="shared" si="28"/>
        <v>-3728987</v>
      </c>
      <c r="DD113" s="236">
        <f t="shared" si="28"/>
        <v>-3728987</v>
      </c>
      <c r="DE113" s="236">
        <f t="shared" si="28"/>
        <v>-3728987</v>
      </c>
      <c r="DF113" s="236">
        <f t="shared" si="28"/>
        <v>-3728987</v>
      </c>
      <c r="DG113" s="236">
        <f t="shared" si="28"/>
        <v>-3728987</v>
      </c>
      <c r="DH113" s="236">
        <f t="shared" si="28"/>
        <v>-3728987</v>
      </c>
      <c r="DI113" s="236">
        <f t="shared" si="28"/>
        <v>-3728987</v>
      </c>
      <c r="DJ113" s="236">
        <f t="shared" si="28"/>
        <v>-3728987</v>
      </c>
      <c r="DK113" s="236">
        <f t="shared" si="28"/>
        <v>-3728987</v>
      </c>
      <c r="DL113" s="236">
        <f t="shared" si="28"/>
        <v>-3728987</v>
      </c>
      <c r="DM113" s="236">
        <f t="shared" si="28"/>
        <v>-3728987</v>
      </c>
      <c r="DN113" s="236">
        <f t="shared" si="28"/>
        <v>-3728987</v>
      </c>
      <c r="DO113" s="236">
        <f t="shared" si="28"/>
        <v>-3728987</v>
      </c>
      <c r="DP113" s="236">
        <f t="shared" si="28"/>
        <v>-3728987</v>
      </c>
    </row>
    <row r="114" spans="1:120" outlineLevel="2">
      <c r="A114" s="189" t="s">
        <v>288</v>
      </c>
      <c r="B114" s="612">
        <v>1900</v>
      </c>
      <c r="C114" s="294" t="s">
        <v>302</v>
      </c>
      <c r="D114" s="294" t="s">
        <v>395</v>
      </c>
      <c r="E114" s="293">
        <v>-170361</v>
      </c>
      <c r="F114" s="293">
        <v>-294233.09999999998</v>
      </c>
      <c r="G114" s="410">
        <v>-294233.09999999998</v>
      </c>
      <c r="H114" s="410">
        <v>-294233.09999999998</v>
      </c>
      <c r="I114" s="410">
        <v>-294233.09999999998</v>
      </c>
      <c r="J114" s="410">
        <v>-294233.09999999998</v>
      </c>
      <c r="K114" s="410">
        <v>-294233.09999999998</v>
      </c>
      <c r="L114" s="410">
        <v>-294233.09999999998</v>
      </c>
      <c r="M114" s="410">
        <v>-294233.09999999998</v>
      </c>
      <c r="N114" s="410">
        <v>-294233.09999999998</v>
      </c>
      <c r="O114" s="410">
        <v>-1185259.25</v>
      </c>
      <c r="P114" s="410">
        <v>-1185259.25</v>
      </c>
      <c r="Q114" s="410">
        <v>-1185259.25</v>
      </c>
      <c r="R114" s="293">
        <v>-1306164</v>
      </c>
      <c r="S114" s="236">
        <v>-1306164</v>
      </c>
      <c r="T114" s="236">
        <v>-1306164</v>
      </c>
      <c r="U114" s="236">
        <v>-1306164</v>
      </c>
      <c r="V114" s="236">
        <v>-1306164</v>
      </c>
      <c r="W114" s="236">
        <v>-1306164</v>
      </c>
      <c r="X114" s="236">
        <v>-1306164</v>
      </c>
      <c r="Y114" s="101">
        <v>-1306164</v>
      </c>
      <c r="Z114" s="236">
        <v>-1306164</v>
      </c>
      <c r="AA114" s="236">
        <v>-1306164</v>
      </c>
      <c r="AB114" s="101">
        <v>-1306164</v>
      </c>
      <c r="AC114" s="411">
        <v>-1306164</v>
      </c>
      <c r="AD114" s="293">
        <v>-1099787</v>
      </c>
      <c r="AE114" s="236">
        <v>-1099787</v>
      </c>
      <c r="AF114" s="236">
        <v>-1099787</v>
      </c>
      <c r="AG114" s="236">
        <v>-1099787</v>
      </c>
      <c r="AH114" s="236">
        <v>-1099787</v>
      </c>
      <c r="AI114" s="236">
        <v>-1099787</v>
      </c>
      <c r="AJ114" s="236">
        <v>-1099787</v>
      </c>
      <c r="AK114" s="236">
        <v>-1099787</v>
      </c>
      <c r="AL114" s="236">
        <v>-1099787</v>
      </c>
      <c r="AM114" s="236">
        <v>-1099787</v>
      </c>
      <c r="AN114" s="236">
        <v>-1099787</v>
      </c>
      <c r="AO114" s="236">
        <v>-1099787</v>
      </c>
      <c r="AP114" s="236">
        <v>-1375810</v>
      </c>
      <c r="AQ114" s="236">
        <v>-1375810</v>
      </c>
      <c r="AR114" s="236">
        <v>-1375810</v>
      </c>
      <c r="AS114" s="236">
        <v>-1375810</v>
      </c>
      <c r="AT114" s="236">
        <v>-1375810</v>
      </c>
      <c r="AU114" s="236">
        <v>-1375810</v>
      </c>
      <c r="AV114" s="236">
        <v>-1375810</v>
      </c>
      <c r="AW114" s="236">
        <v>-1375810</v>
      </c>
      <c r="AX114" s="236">
        <v>-1375810</v>
      </c>
      <c r="AY114" s="236">
        <v>-1286119</v>
      </c>
      <c r="AZ114" s="236">
        <v>-1286119</v>
      </c>
      <c r="BA114" s="236">
        <v>-1245635</v>
      </c>
      <c r="BB114" s="236">
        <v>-859689</v>
      </c>
      <c r="BC114" s="293">
        <v>-859689</v>
      </c>
      <c r="BD114" s="236">
        <v>-859689</v>
      </c>
      <c r="BE114" s="236">
        <v>-859689</v>
      </c>
      <c r="BF114" s="236">
        <v>-859689</v>
      </c>
      <c r="BG114" s="236">
        <v>-859689</v>
      </c>
      <c r="BH114" s="236">
        <v>-859689</v>
      </c>
      <c r="BI114" s="236">
        <v>-859689</v>
      </c>
      <c r="BJ114" s="236">
        <v>-859689</v>
      </c>
      <c r="BK114" s="236">
        <v>0</v>
      </c>
      <c r="BL114" s="236">
        <v>0</v>
      </c>
      <c r="BM114" s="236">
        <v>0</v>
      </c>
      <c r="BN114" s="236">
        <v>0</v>
      </c>
      <c r="BO114" s="236">
        <v>0</v>
      </c>
      <c r="BP114" s="236">
        <v>0</v>
      </c>
      <c r="BQ114" s="236">
        <v>0</v>
      </c>
      <c r="BR114" s="236">
        <v>0</v>
      </c>
      <c r="BS114" s="236">
        <v>0</v>
      </c>
      <c r="BT114" s="236">
        <v>0</v>
      </c>
      <c r="BU114" s="236">
        <v>0</v>
      </c>
      <c r="BV114" s="236">
        <v>0</v>
      </c>
      <c r="BW114" s="236">
        <v>0</v>
      </c>
      <c r="BX114" s="293">
        <v>0</v>
      </c>
      <c r="BY114" s="293">
        <v>0</v>
      </c>
      <c r="BZ114" s="293">
        <v>0</v>
      </c>
      <c r="CA114" s="236">
        <v>0</v>
      </c>
      <c r="CB114" s="236">
        <v>0</v>
      </c>
      <c r="CC114" s="293">
        <v>0</v>
      </c>
      <c r="CD114" s="236">
        <v>0</v>
      </c>
      <c r="CE114" s="236">
        <v>0</v>
      </c>
      <c r="CF114" s="236">
        <v>0</v>
      </c>
      <c r="CG114" s="236">
        <v>0</v>
      </c>
      <c r="CH114" s="236">
        <v>0</v>
      </c>
      <c r="CI114" s="236">
        <v>0</v>
      </c>
      <c r="CJ114" s="236">
        <v>0</v>
      </c>
      <c r="CK114" s="236">
        <v>0</v>
      </c>
      <c r="CL114" s="293">
        <v>0</v>
      </c>
      <c r="CM114" s="236">
        <v>0</v>
      </c>
      <c r="CN114" s="236">
        <v>0</v>
      </c>
      <c r="CO114" s="293">
        <v>0</v>
      </c>
      <c r="CP114" s="236">
        <v>0</v>
      </c>
      <c r="CQ114" s="236">
        <v>0</v>
      </c>
      <c r="CR114" s="236">
        <v>0</v>
      </c>
      <c r="CS114" s="236">
        <v>0</v>
      </c>
      <c r="CT114" s="236">
        <v>0</v>
      </c>
      <c r="CU114" s="236">
        <v>0</v>
      </c>
    </row>
    <row r="115" spans="1:120" outlineLevel="2">
      <c r="A115" s="189" t="s">
        <v>857</v>
      </c>
      <c r="B115" s="612">
        <v>1900</v>
      </c>
      <c r="C115" s="294" t="s">
        <v>302</v>
      </c>
      <c r="D115" s="294" t="s">
        <v>1044</v>
      </c>
      <c r="E115" s="293"/>
      <c r="F115" s="293"/>
      <c r="G115" s="410"/>
      <c r="H115" s="410"/>
      <c r="I115" s="410"/>
      <c r="J115" s="410"/>
      <c r="K115" s="410"/>
      <c r="L115" s="410"/>
      <c r="M115" s="410"/>
      <c r="N115" s="410"/>
      <c r="O115" s="410"/>
      <c r="P115" s="410"/>
      <c r="Q115" s="410"/>
      <c r="R115" s="293"/>
      <c r="S115" s="236"/>
      <c r="T115" s="236"/>
      <c r="U115" s="236"/>
      <c r="V115" s="236"/>
      <c r="W115" s="236"/>
      <c r="X115" s="236"/>
      <c r="Y115" s="101"/>
      <c r="Z115" s="236"/>
      <c r="AA115" s="236"/>
      <c r="AB115" s="101"/>
      <c r="AC115" s="411"/>
      <c r="AD115" s="293"/>
      <c r="AE115" s="236"/>
      <c r="AF115" s="236"/>
      <c r="AG115" s="236"/>
      <c r="AH115" s="236"/>
      <c r="AI115" s="236"/>
      <c r="AJ115" s="236"/>
      <c r="AK115" s="236"/>
      <c r="AL115" s="236"/>
      <c r="AM115" s="236"/>
      <c r="AN115" s="236"/>
      <c r="AO115" s="236"/>
      <c r="AP115" s="236"/>
      <c r="AQ115" s="236"/>
      <c r="AR115" s="236"/>
      <c r="AS115" s="236"/>
      <c r="AT115" s="236"/>
      <c r="AU115" s="236"/>
      <c r="AV115" s="236"/>
      <c r="AW115" s="236"/>
      <c r="AX115" s="236"/>
      <c r="AY115" s="236"/>
      <c r="AZ115" s="236"/>
      <c r="BA115" s="236"/>
      <c r="BB115" s="236"/>
      <c r="BC115" s="293"/>
      <c r="BD115" s="236"/>
      <c r="BE115" s="236"/>
      <c r="BF115" s="236"/>
      <c r="BG115" s="236"/>
      <c r="BH115" s="236"/>
      <c r="BI115" s="236"/>
      <c r="BJ115" s="236"/>
      <c r="BK115" s="236"/>
      <c r="BL115" s="236"/>
      <c r="BM115" s="236"/>
      <c r="BN115" s="236"/>
      <c r="BO115" s="236"/>
      <c r="BP115" s="236"/>
      <c r="BQ115" s="236"/>
      <c r="BR115" s="236"/>
      <c r="BS115" s="236"/>
      <c r="BT115" s="236"/>
      <c r="BU115" s="236"/>
      <c r="BV115" s="236"/>
      <c r="BW115" s="236">
        <v>0</v>
      </c>
      <c r="BX115" s="293">
        <v>0</v>
      </c>
      <c r="BY115" s="293">
        <v>0</v>
      </c>
      <c r="BZ115" s="293">
        <v>0</v>
      </c>
      <c r="CA115" s="236">
        <v>0</v>
      </c>
      <c r="CB115" s="236">
        <v>0</v>
      </c>
      <c r="CC115" s="293">
        <v>0</v>
      </c>
      <c r="CD115" s="236">
        <v>0</v>
      </c>
      <c r="CE115" s="236">
        <v>0</v>
      </c>
      <c r="CF115" s="236">
        <v>0</v>
      </c>
      <c r="CG115" s="236">
        <v>0</v>
      </c>
      <c r="CH115" s="236">
        <v>0</v>
      </c>
      <c r="CI115" s="236">
        <v>0</v>
      </c>
      <c r="CJ115" s="236">
        <v>0</v>
      </c>
      <c r="CK115" s="236">
        <v>0</v>
      </c>
      <c r="CL115" s="293">
        <v>0</v>
      </c>
      <c r="CM115" s="236">
        <v>0</v>
      </c>
      <c r="CN115" s="236">
        <v>0</v>
      </c>
      <c r="CO115" s="293">
        <v>0</v>
      </c>
      <c r="CP115" s="236">
        <v>0</v>
      </c>
      <c r="CQ115" s="236">
        <v>0</v>
      </c>
      <c r="CR115" s="236">
        <v>0</v>
      </c>
      <c r="CS115" s="236">
        <v>0</v>
      </c>
      <c r="CT115" s="236">
        <v>0</v>
      </c>
      <c r="CU115" s="236">
        <v>0</v>
      </c>
    </row>
    <row r="116" spans="1:120" outlineLevel="2">
      <c r="A116" s="189" t="s">
        <v>858</v>
      </c>
      <c r="B116" s="612">
        <v>1900</v>
      </c>
      <c r="C116" s="294" t="s">
        <v>302</v>
      </c>
      <c r="D116" s="294" t="s">
        <v>1013</v>
      </c>
      <c r="E116" s="293"/>
      <c r="F116" s="293"/>
      <c r="G116" s="410"/>
      <c r="H116" s="410"/>
      <c r="I116" s="410"/>
      <c r="J116" s="410"/>
      <c r="K116" s="410"/>
      <c r="L116" s="410"/>
      <c r="M116" s="410"/>
      <c r="N116" s="410"/>
      <c r="O116" s="410"/>
      <c r="P116" s="410"/>
      <c r="Q116" s="410"/>
      <c r="R116" s="293"/>
      <c r="S116" s="236"/>
      <c r="T116" s="236"/>
      <c r="U116" s="236"/>
      <c r="V116" s="236"/>
      <c r="W116" s="236"/>
      <c r="X116" s="236"/>
      <c r="Y116" s="101"/>
      <c r="Z116" s="236"/>
      <c r="AA116" s="236"/>
      <c r="AB116" s="101"/>
      <c r="AC116" s="411"/>
      <c r="AD116" s="293"/>
      <c r="AE116" s="236"/>
      <c r="AF116" s="236"/>
      <c r="AG116" s="236"/>
      <c r="AH116" s="236"/>
      <c r="AI116" s="236"/>
      <c r="AJ116" s="236"/>
      <c r="AK116" s="236"/>
      <c r="AL116" s="236"/>
      <c r="AM116" s="236"/>
      <c r="AN116" s="236"/>
      <c r="AO116" s="236"/>
      <c r="AP116" s="236"/>
      <c r="AQ116" s="236"/>
      <c r="AR116" s="236"/>
      <c r="AS116" s="236"/>
      <c r="AT116" s="236"/>
      <c r="AU116" s="236"/>
      <c r="AV116" s="236"/>
      <c r="AW116" s="236"/>
      <c r="AX116" s="236"/>
      <c r="AY116" s="236"/>
      <c r="AZ116" s="236"/>
      <c r="BA116" s="236"/>
      <c r="BB116" s="236"/>
      <c r="BC116" s="293"/>
      <c r="BD116" s="236"/>
      <c r="BE116" s="236"/>
      <c r="BF116" s="236"/>
      <c r="BG116" s="236"/>
      <c r="BH116" s="236"/>
      <c r="BI116" s="236"/>
      <c r="BJ116" s="236"/>
      <c r="BK116" s="236"/>
      <c r="BL116" s="236"/>
      <c r="BM116" s="236"/>
      <c r="BN116" s="236"/>
      <c r="BO116" s="236"/>
      <c r="BP116" s="236"/>
      <c r="BQ116" s="236"/>
      <c r="BR116" s="236"/>
      <c r="BS116" s="236"/>
      <c r="BT116" s="236"/>
      <c r="BU116" s="236"/>
      <c r="BV116" s="236"/>
      <c r="BW116" s="236">
        <v>0</v>
      </c>
      <c r="BX116" s="293">
        <v>0</v>
      </c>
      <c r="BY116" s="293">
        <v>0</v>
      </c>
      <c r="BZ116" s="293">
        <v>0</v>
      </c>
      <c r="CA116" s="236">
        <v>0</v>
      </c>
      <c r="CB116" s="236">
        <v>0</v>
      </c>
      <c r="CC116" s="293">
        <v>0</v>
      </c>
      <c r="CD116" s="236">
        <v>0</v>
      </c>
      <c r="CE116" s="236">
        <v>0</v>
      </c>
      <c r="CF116" s="236">
        <v>0</v>
      </c>
      <c r="CG116" s="236">
        <v>0</v>
      </c>
      <c r="CH116" s="236">
        <v>0</v>
      </c>
      <c r="CI116" s="236">
        <v>0</v>
      </c>
      <c r="CJ116" s="236">
        <v>0</v>
      </c>
      <c r="CK116" s="236">
        <v>0</v>
      </c>
      <c r="CL116" s="293">
        <v>0</v>
      </c>
      <c r="CM116" s="236">
        <v>0</v>
      </c>
      <c r="CN116" s="236">
        <v>0</v>
      </c>
      <c r="CO116" s="293">
        <v>0</v>
      </c>
      <c r="CP116" s="236">
        <v>0</v>
      </c>
      <c r="CQ116" s="236">
        <v>0</v>
      </c>
      <c r="CR116" s="236">
        <v>0</v>
      </c>
      <c r="CS116" s="236">
        <v>0</v>
      </c>
      <c r="CT116" s="236">
        <v>0</v>
      </c>
      <c r="CU116" s="236">
        <v>0</v>
      </c>
    </row>
    <row r="117" spans="1:120" outlineLevel="2">
      <c r="A117" s="189" t="s">
        <v>289</v>
      </c>
      <c r="B117" s="612">
        <v>1900</v>
      </c>
      <c r="C117" s="294" t="s">
        <v>302</v>
      </c>
      <c r="D117" s="294" t="s">
        <v>396</v>
      </c>
      <c r="E117" s="293">
        <v>0</v>
      </c>
      <c r="F117" s="293">
        <v>0</v>
      </c>
      <c r="G117" s="410">
        <v>0</v>
      </c>
      <c r="H117" s="410">
        <v>0</v>
      </c>
      <c r="I117" s="410">
        <v>0</v>
      </c>
      <c r="J117" s="410">
        <v>0</v>
      </c>
      <c r="K117" s="410">
        <v>0</v>
      </c>
      <c r="L117" s="410">
        <v>0</v>
      </c>
      <c r="M117" s="410">
        <v>0</v>
      </c>
      <c r="N117" s="410">
        <v>0</v>
      </c>
      <c r="O117" s="410">
        <v>0</v>
      </c>
      <c r="P117" s="410">
        <v>0</v>
      </c>
      <c r="Q117" s="410">
        <v>0</v>
      </c>
      <c r="R117" s="293">
        <v>0</v>
      </c>
      <c r="S117" s="236">
        <v>0</v>
      </c>
      <c r="T117" s="236">
        <v>0</v>
      </c>
      <c r="U117" s="236">
        <v>0</v>
      </c>
      <c r="V117" s="236">
        <v>0</v>
      </c>
      <c r="W117" s="236">
        <v>0</v>
      </c>
      <c r="X117" s="236">
        <v>0</v>
      </c>
      <c r="Y117" s="236">
        <v>0</v>
      </c>
      <c r="Z117" s="236">
        <v>0</v>
      </c>
      <c r="AA117" s="236">
        <v>0</v>
      </c>
      <c r="AB117" s="101">
        <v>0</v>
      </c>
      <c r="AC117" s="411">
        <v>0</v>
      </c>
      <c r="AD117" s="293">
        <v>0</v>
      </c>
      <c r="AE117" s="236">
        <v>0</v>
      </c>
      <c r="AF117" s="236">
        <v>0</v>
      </c>
      <c r="AG117" s="236">
        <v>0</v>
      </c>
      <c r="AH117" s="236">
        <v>0</v>
      </c>
      <c r="AI117" s="236">
        <v>0</v>
      </c>
      <c r="AJ117" s="236">
        <v>0</v>
      </c>
      <c r="AK117" s="236">
        <v>0</v>
      </c>
      <c r="AL117" s="236">
        <v>0</v>
      </c>
      <c r="AM117" s="236">
        <v>0</v>
      </c>
      <c r="AN117" s="236">
        <v>0</v>
      </c>
      <c r="AO117" s="236">
        <v>0</v>
      </c>
      <c r="AP117" s="236">
        <v>0</v>
      </c>
      <c r="AQ117" s="236">
        <v>0</v>
      </c>
      <c r="AR117" s="236">
        <v>0</v>
      </c>
      <c r="AS117" s="236">
        <v>0</v>
      </c>
      <c r="AT117" s="236">
        <v>0</v>
      </c>
      <c r="AU117" s="236">
        <v>0</v>
      </c>
      <c r="AV117" s="236">
        <v>0</v>
      </c>
      <c r="AW117" s="236">
        <v>0</v>
      </c>
      <c r="AX117" s="236">
        <v>0</v>
      </c>
      <c r="AY117" s="236">
        <v>0</v>
      </c>
      <c r="AZ117" s="236">
        <v>0</v>
      </c>
      <c r="BA117" s="236">
        <v>0</v>
      </c>
      <c r="BB117" s="236">
        <v>0</v>
      </c>
      <c r="BC117" s="293">
        <v>0</v>
      </c>
      <c r="BD117" s="236">
        <v>0</v>
      </c>
      <c r="BE117" s="236">
        <v>0</v>
      </c>
      <c r="BF117" s="236">
        <v>0</v>
      </c>
      <c r="BG117" s="236">
        <v>0</v>
      </c>
      <c r="BH117" s="236">
        <v>0</v>
      </c>
      <c r="BI117" s="236">
        <v>0</v>
      </c>
      <c r="BJ117" s="236">
        <v>0</v>
      </c>
      <c r="BK117" s="236">
        <v>0</v>
      </c>
      <c r="BL117" s="236">
        <v>0</v>
      </c>
      <c r="BM117" s="236">
        <v>0</v>
      </c>
      <c r="BN117" s="236">
        <v>0</v>
      </c>
      <c r="BO117" s="236">
        <v>0</v>
      </c>
      <c r="BP117" s="236">
        <v>0</v>
      </c>
      <c r="BQ117" s="236">
        <v>0</v>
      </c>
      <c r="BR117" s="236">
        <v>0</v>
      </c>
      <c r="BS117" s="236">
        <v>0</v>
      </c>
      <c r="BT117" s="236">
        <v>0</v>
      </c>
      <c r="BU117" s="236">
        <v>0</v>
      </c>
      <c r="BV117" s="236">
        <v>0</v>
      </c>
      <c r="BW117" s="236">
        <v>0</v>
      </c>
      <c r="BX117" s="293">
        <v>0</v>
      </c>
      <c r="BY117" s="293">
        <v>0</v>
      </c>
      <c r="BZ117" s="293">
        <v>0</v>
      </c>
      <c r="CA117" s="236">
        <v>0</v>
      </c>
      <c r="CB117" s="236">
        <v>0</v>
      </c>
      <c r="CC117" s="293">
        <v>0</v>
      </c>
      <c r="CD117" s="236">
        <v>0</v>
      </c>
      <c r="CE117" s="236">
        <v>0</v>
      </c>
      <c r="CF117" s="236">
        <v>0</v>
      </c>
      <c r="CG117" s="236">
        <v>0</v>
      </c>
      <c r="CH117" s="236">
        <v>0</v>
      </c>
      <c r="CI117" s="236">
        <v>0</v>
      </c>
      <c r="CJ117" s="236">
        <v>0</v>
      </c>
      <c r="CK117" s="236">
        <v>0</v>
      </c>
      <c r="CL117" s="293">
        <v>0</v>
      </c>
      <c r="CM117" s="236">
        <v>0</v>
      </c>
      <c r="CN117" s="236">
        <v>0</v>
      </c>
      <c r="CO117" s="293">
        <v>0</v>
      </c>
      <c r="CP117" s="236">
        <v>0</v>
      </c>
      <c r="CQ117" s="236">
        <v>0</v>
      </c>
      <c r="CR117" s="236">
        <v>0</v>
      </c>
      <c r="CS117" s="236">
        <v>0</v>
      </c>
      <c r="CT117" s="236">
        <v>0</v>
      </c>
      <c r="CU117" s="236">
        <v>0</v>
      </c>
    </row>
    <row r="118" spans="1:120" outlineLevel="2">
      <c r="A118" s="189" t="s">
        <v>290</v>
      </c>
      <c r="B118" s="612">
        <v>1900</v>
      </c>
      <c r="C118" s="294" t="s">
        <v>302</v>
      </c>
      <c r="D118" s="294" t="s">
        <v>397</v>
      </c>
      <c r="E118" s="293">
        <v>0</v>
      </c>
      <c r="F118" s="293">
        <v>0</v>
      </c>
      <c r="G118" s="410">
        <v>0</v>
      </c>
      <c r="H118" s="410">
        <v>0</v>
      </c>
      <c r="I118" s="410">
        <v>0</v>
      </c>
      <c r="J118" s="410">
        <v>0</v>
      </c>
      <c r="K118" s="410">
        <v>0</v>
      </c>
      <c r="L118" s="410">
        <v>0</v>
      </c>
      <c r="M118" s="410">
        <v>0</v>
      </c>
      <c r="N118" s="410">
        <v>0</v>
      </c>
      <c r="O118" s="410">
        <v>0</v>
      </c>
      <c r="P118" s="410">
        <v>0</v>
      </c>
      <c r="Q118" s="410">
        <v>0</v>
      </c>
      <c r="R118" s="293">
        <v>0</v>
      </c>
      <c r="S118" s="236">
        <v>0</v>
      </c>
      <c r="T118" s="236">
        <v>0</v>
      </c>
      <c r="U118" s="236">
        <v>0</v>
      </c>
      <c r="V118" s="236">
        <v>0</v>
      </c>
      <c r="W118" s="236">
        <v>0</v>
      </c>
      <c r="X118" s="236">
        <v>0</v>
      </c>
      <c r="Y118" s="236">
        <v>0</v>
      </c>
      <c r="Z118" s="236">
        <v>0</v>
      </c>
      <c r="AA118" s="236">
        <v>0</v>
      </c>
      <c r="AB118" s="101">
        <v>0</v>
      </c>
      <c r="AC118" s="411">
        <v>0</v>
      </c>
      <c r="AD118" s="293">
        <v>0</v>
      </c>
      <c r="AE118" s="236">
        <v>0</v>
      </c>
      <c r="AF118" s="236">
        <v>0</v>
      </c>
      <c r="AG118" s="236">
        <v>0</v>
      </c>
      <c r="AH118" s="236">
        <v>0</v>
      </c>
      <c r="AI118" s="236">
        <v>0</v>
      </c>
      <c r="AJ118" s="236">
        <v>0</v>
      </c>
      <c r="AK118" s="236">
        <v>0</v>
      </c>
      <c r="AL118" s="236">
        <v>0</v>
      </c>
      <c r="AM118" s="236">
        <v>0</v>
      </c>
      <c r="AN118" s="236">
        <v>0</v>
      </c>
      <c r="AO118" s="236">
        <v>0</v>
      </c>
      <c r="AP118" s="236">
        <v>0</v>
      </c>
      <c r="AQ118" s="236">
        <v>0</v>
      </c>
      <c r="AR118" s="236">
        <v>0</v>
      </c>
      <c r="AS118" s="236">
        <v>0</v>
      </c>
      <c r="AT118" s="236">
        <v>0</v>
      </c>
      <c r="AU118" s="236">
        <v>0</v>
      </c>
      <c r="AV118" s="236">
        <v>0</v>
      </c>
      <c r="AW118" s="236">
        <v>0</v>
      </c>
      <c r="AX118" s="236">
        <v>0</v>
      </c>
      <c r="AY118" s="236">
        <v>0</v>
      </c>
      <c r="AZ118" s="236">
        <v>0</v>
      </c>
      <c r="BA118" s="236">
        <v>0</v>
      </c>
      <c r="BB118" s="236">
        <v>0</v>
      </c>
      <c r="BC118" s="293">
        <v>0</v>
      </c>
      <c r="BD118" s="236">
        <v>0</v>
      </c>
      <c r="BE118" s="236">
        <v>0</v>
      </c>
      <c r="BF118" s="236">
        <v>0</v>
      </c>
      <c r="BG118" s="236">
        <v>0</v>
      </c>
      <c r="BH118" s="236">
        <v>0</v>
      </c>
      <c r="BI118" s="236">
        <v>0</v>
      </c>
      <c r="BJ118" s="236">
        <v>0</v>
      </c>
      <c r="BK118" s="236">
        <v>0</v>
      </c>
      <c r="BL118" s="236">
        <v>0</v>
      </c>
      <c r="BM118" s="236">
        <v>0</v>
      </c>
      <c r="BN118" s="236">
        <v>0</v>
      </c>
      <c r="BO118" s="236">
        <v>0</v>
      </c>
      <c r="BP118" s="236">
        <v>0</v>
      </c>
      <c r="BQ118" s="236">
        <v>0</v>
      </c>
      <c r="BR118" s="236">
        <v>0</v>
      </c>
      <c r="BS118" s="236">
        <v>0</v>
      </c>
      <c r="BT118" s="236">
        <v>0</v>
      </c>
      <c r="BU118" s="236">
        <v>0</v>
      </c>
      <c r="BV118" s="236">
        <v>0</v>
      </c>
      <c r="BW118" s="236">
        <v>0</v>
      </c>
      <c r="BX118" s="293">
        <v>0</v>
      </c>
      <c r="BY118" s="293">
        <v>0</v>
      </c>
      <c r="BZ118" s="293">
        <v>0</v>
      </c>
      <c r="CA118" s="236">
        <v>0</v>
      </c>
      <c r="CB118" s="236">
        <v>0</v>
      </c>
      <c r="CC118" s="293">
        <v>0</v>
      </c>
      <c r="CD118" s="236">
        <v>0</v>
      </c>
      <c r="CE118" s="236">
        <v>0</v>
      </c>
      <c r="CF118" s="236">
        <v>0</v>
      </c>
      <c r="CG118" s="236">
        <v>0</v>
      </c>
      <c r="CH118" s="236">
        <v>0</v>
      </c>
      <c r="CI118" s="236">
        <v>0</v>
      </c>
      <c r="CJ118" s="236">
        <v>0</v>
      </c>
      <c r="CK118" s="236">
        <v>0</v>
      </c>
      <c r="CL118" s="293">
        <v>0</v>
      </c>
      <c r="CM118" s="236">
        <v>0</v>
      </c>
      <c r="CN118" s="236">
        <v>0</v>
      </c>
      <c r="CO118" s="293">
        <v>0</v>
      </c>
      <c r="CP118" s="236">
        <v>0</v>
      </c>
      <c r="CQ118" s="236">
        <v>0</v>
      </c>
      <c r="CR118" s="236">
        <v>0</v>
      </c>
      <c r="CS118" s="236">
        <v>0</v>
      </c>
      <c r="CT118" s="236">
        <v>0</v>
      </c>
      <c r="CU118" s="236">
        <v>0</v>
      </c>
    </row>
    <row r="119" spans="1:120" outlineLevel="2">
      <c r="A119" s="189" t="s">
        <v>1038</v>
      </c>
      <c r="B119" s="612">
        <v>1900</v>
      </c>
      <c r="C119" s="294" t="s">
        <v>302</v>
      </c>
      <c r="D119" s="294" t="s">
        <v>1036</v>
      </c>
      <c r="E119" s="293"/>
      <c r="F119" s="293"/>
      <c r="G119" s="410"/>
      <c r="H119" s="410"/>
      <c r="I119" s="410"/>
      <c r="J119" s="410"/>
      <c r="K119" s="410"/>
      <c r="L119" s="410"/>
      <c r="M119" s="410"/>
      <c r="N119" s="410"/>
      <c r="O119" s="410"/>
      <c r="P119" s="410"/>
      <c r="Q119" s="410"/>
      <c r="R119" s="293"/>
      <c r="S119" s="236"/>
      <c r="T119" s="236"/>
      <c r="U119" s="236"/>
      <c r="V119" s="236"/>
      <c r="W119" s="236"/>
      <c r="X119" s="236"/>
      <c r="Y119" s="236"/>
      <c r="Z119" s="236"/>
      <c r="AA119" s="236"/>
      <c r="AB119" s="101"/>
      <c r="AC119" s="411"/>
      <c r="AD119" s="293"/>
      <c r="AE119" s="236"/>
      <c r="AF119" s="236"/>
      <c r="AG119" s="236"/>
      <c r="AH119" s="236"/>
      <c r="AI119" s="236"/>
      <c r="AJ119" s="236"/>
      <c r="AK119" s="236"/>
      <c r="AL119" s="236"/>
      <c r="AM119" s="236"/>
      <c r="AN119" s="236"/>
      <c r="AO119" s="236"/>
      <c r="AP119" s="236"/>
      <c r="AQ119" s="236"/>
      <c r="AR119" s="236"/>
      <c r="AS119" s="236"/>
      <c r="AT119" s="236"/>
      <c r="AU119" s="236"/>
      <c r="AV119" s="236"/>
      <c r="AW119" s="236"/>
      <c r="AX119" s="236"/>
      <c r="AY119" s="236"/>
      <c r="AZ119" s="236"/>
      <c r="BA119" s="236"/>
      <c r="BB119" s="236"/>
      <c r="BC119" s="293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CA119" s="236"/>
      <c r="CB119" s="236"/>
      <c r="CC119" s="293"/>
      <c r="CD119" s="236"/>
      <c r="CE119" s="236"/>
      <c r="CF119" s="236"/>
      <c r="CG119" s="236"/>
      <c r="CH119" s="236"/>
      <c r="CI119" s="236"/>
      <c r="CJ119" s="236"/>
      <c r="CK119" s="236"/>
      <c r="CL119" s="293">
        <v>0</v>
      </c>
      <c r="CM119" s="236">
        <v>0</v>
      </c>
      <c r="CN119" s="236">
        <v>0</v>
      </c>
      <c r="CO119" s="293">
        <v>0</v>
      </c>
      <c r="CP119" s="236">
        <v>0</v>
      </c>
      <c r="CQ119" s="236">
        <v>0</v>
      </c>
      <c r="CR119" s="236">
        <v>0</v>
      </c>
      <c r="CS119" s="236">
        <v>0</v>
      </c>
      <c r="CT119" s="236">
        <v>0</v>
      </c>
      <c r="CU119" s="236">
        <v>0</v>
      </c>
    </row>
    <row r="120" spans="1:120" outlineLevel="2">
      <c r="A120" s="189" t="s">
        <v>1039</v>
      </c>
      <c r="B120" s="612">
        <v>1900</v>
      </c>
      <c r="C120" s="294" t="s">
        <v>302</v>
      </c>
      <c r="D120" s="294" t="s">
        <v>1037</v>
      </c>
      <c r="E120" s="293"/>
      <c r="F120" s="293"/>
      <c r="G120" s="410"/>
      <c r="H120" s="410"/>
      <c r="I120" s="410"/>
      <c r="J120" s="410"/>
      <c r="K120" s="410"/>
      <c r="L120" s="410"/>
      <c r="M120" s="410"/>
      <c r="N120" s="410"/>
      <c r="O120" s="410"/>
      <c r="P120" s="410"/>
      <c r="Q120" s="410"/>
      <c r="R120" s="293"/>
      <c r="S120" s="236"/>
      <c r="T120" s="236"/>
      <c r="U120" s="236"/>
      <c r="V120" s="236"/>
      <c r="W120" s="236"/>
      <c r="X120" s="236"/>
      <c r="Y120" s="236"/>
      <c r="Z120" s="236"/>
      <c r="AA120" s="236"/>
      <c r="AB120" s="101"/>
      <c r="AC120" s="411"/>
      <c r="AD120" s="293"/>
      <c r="AE120" s="236"/>
      <c r="AF120" s="236"/>
      <c r="AG120" s="236"/>
      <c r="AH120" s="236"/>
      <c r="AI120" s="236"/>
      <c r="AJ120" s="236"/>
      <c r="AK120" s="236"/>
      <c r="AL120" s="236"/>
      <c r="AM120" s="236"/>
      <c r="AN120" s="236"/>
      <c r="AO120" s="236"/>
      <c r="AP120" s="236"/>
      <c r="AQ120" s="236"/>
      <c r="AR120" s="236"/>
      <c r="AS120" s="236"/>
      <c r="AT120" s="236"/>
      <c r="AU120" s="236"/>
      <c r="AV120" s="236"/>
      <c r="AW120" s="236"/>
      <c r="AX120" s="236"/>
      <c r="AY120" s="236"/>
      <c r="AZ120" s="236"/>
      <c r="BA120" s="236"/>
      <c r="BB120" s="236"/>
      <c r="BC120" s="293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CA120" s="236"/>
      <c r="CB120" s="236"/>
      <c r="CC120" s="293"/>
      <c r="CD120" s="236"/>
      <c r="CE120" s="236"/>
      <c r="CF120" s="236"/>
      <c r="CG120" s="236"/>
      <c r="CH120" s="236"/>
      <c r="CI120" s="236"/>
      <c r="CJ120" s="236"/>
      <c r="CK120" s="236"/>
      <c r="CL120" s="293">
        <v>0</v>
      </c>
      <c r="CM120" s="236">
        <v>0</v>
      </c>
      <c r="CN120" s="236">
        <v>0</v>
      </c>
      <c r="CO120" s="293">
        <v>0</v>
      </c>
      <c r="CP120" s="236">
        <v>0</v>
      </c>
      <c r="CQ120" s="236">
        <v>0</v>
      </c>
      <c r="CR120" s="236">
        <v>0</v>
      </c>
      <c r="CS120" s="236">
        <v>0</v>
      </c>
      <c r="CT120" s="236">
        <v>0</v>
      </c>
      <c r="CU120" s="236">
        <v>0</v>
      </c>
    </row>
    <row r="121" spans="1:120" outlineLevel="2">
      <c r="A121" s="189" t="s">
        <v>291</v>
      </c>
      <c r="B121" s="612">
        <v>1900</v>
      </c>
      <c r="C121" s="294" t="s">
        <v>302</v>
      </c>
      <c r="D121" s="294" t="s">
        <v>398</v>
      </c>
      <c r="E121" s="293">
        <v>0</v>
      </c>
      <c r="F121" s="293">
        <v>0</v>
      </c>
      <c r="G121" s="410">
        <v>0</v>
      </c>
      <c r="H121" s="410">
        <v>0</v>
      </c>
      <c r="I121" s="410">
        <v>0</v>
      </c>
      <c r="J121" s="410">
        <v>0</v>
      </c>
      <c r="K121" s="410">
        <v>0</v>
      </c>
      <c r="L121" s="410">
        <v>0</v>
      </c>
      <c r="M121" s="410">
        <v>0</v>
      </c>
      <c r="N121" s="410">
        <v>0</v>
      </c>
      <c r="O121" s="410">
        <v>0</v>
      </c>
      <c r="P121" s="410">
        <v>0</v>
      </c>
      <c r="Q121" s="410">
        <v>0</v>
      </c>
      <c r="R121" s="293">
        <v>0</v>
      </c>
      <c r="S121" s="236">
        <v>0</v>
      </c>
      <c r="T121" s="236">
        <v>0</v>
      </c>
      <c r="U121" s="236">
        <v>0</v>
      </c>
      <c r="V121" s="236">
        <v>0</v>
      </c>
      <c r="W121" s="236">
        <v>0</v>
      </c>
      <c r="X121" s="236">
        <v>0</v>
      </c>
      <c r="Y121" s="101">
        <v>0</v>
      </c>
      <c r="Z121" s="236">
        <v>0</v>
      </c>
      <c r="AA121" s="236">
        <v>0</v>
      </c>
      <c r="AB121" s="101">
        <v>0</v>
      </c>
      <c r="AC121" s="411">
        <v>0</v>
      </c>
      <c r="AD121" s="293">
        <v>0</v>
      </c>
      <c r="AE121" s="236">
        <v>0</v>
      </c>
      <c r="AF121" s="236">
        <v>0</v>
      </c>
      <c r="AG121" s="236">
        <v>0</v>
      </c>
      <c r="AH121" s="236">
        <v>0</v>
      </c>
      <c r="AI121" s="236">
        <v>0</v>
      </c>
      <c r="AJ121" s="236">
        <v>0</v>
      </c>
      <c r="AK121" s="236">
        <v>0</v>
      </c>
      <c r="AL121" s="236">
        <v>0</v>
      </c>
      <c r="AM121" s="236">
        <v>0</v>
      </c>
      <c r="AN121" s="236">
        <v>0</v>
      </c>
      <c r="AO121" s="236">
        <v>0</v>
      </c>
      <c r="AP121" s="236">
        <v>0</v>
      </c>
      <c r="AQ121" s="236">
        <v>0</v>
      </c>
      <c r="AR121" s="236">
        <v>0</v>
      </c>
      <c r="AS121" s="236">
        <v>0</v>
      </c>
      <c r="AT121" s="236">
        <v>0</v>
      </c>
      <c r="AU121" s="236">
        <v>0</v>
      </c>
      <c r="AV121" s="236">
        <v>0</v>
      </c>
      <c r="AW121" s="236">
        <v>0</v>
      </c>
      <c r="AX121" s="236">
        <v>0</v>
      </c>
      <c r="AY121" s="236">
        <v>0</v>
      </c>
      <c r="AZ121" s="236">
        <v>0</v>
      </c>
      <c r="BA121" s="236">
        <v>0</v>
      </c>
      <c r="BB121" s="236">
        <v>0</v>
      </c>
      <c r="BC121" s="293">
        <v>0</v>
      </c>
      <c r="BD121" s="236">
        <v>0</v>
      </c>
      <c r="BE121" s="236">
        <v>0</v>
      </c>
      <c r="BF121" s="236">
        <v>0</v>
      </c>
      <c r="BG121" s="236">
        <v>0</v>
      </c>
      <c r="BH121" s="236">
        <v>0</v>
      </c>
      <c r="BI121" s="236">
        <v>0</v>
      </c>
      <c r="BJ121" s="236">
        <v>0</v>
      </c>
      <c r="BK121" s="236">
        <v>0</v>
      </c>
      <c r="BL121" s="236">
        <v>0</v>
      </c>
      <c r="BM121" s="236">
        <v>0</v>
      </c>
      <c r="BN121" s="236">
        <v>0</v>
      </c>
      <c r="BO121" s="236">
        <v>0</v>
      </c>
      <c r="BP121" s="236">
        <v>0</v>
      </c>
      <c r="BQ121" s="236">
        <v>0</v>
      </c>
      <c r="BR121" s="236">
        <v>0</v>
      </c>
      <c r="BS121" s="236">
        <v>0</v>
      </c>
      <c r="BT121" s="236">
        <v>0</v>
      </c>
      <c r="BU121" s="236">
        <v>0</v>
      </c>
      <c r="BV121" s="236">
        <v>0</v>
      </c>
      <c r="BW121" s="236">
        <v>0</v>
      </c>
      <c r="BX121" s="293">
        <v>0</v>
      </c>
      <c r="BY121" s="293">
        <v>0</v>
      </c>
      <c r="BZ121" s="293">
        <v>0</v>
      </c>
      <c r="CA121" s="236">
        <v>0</v>
      </c>
      <c r="CB121" s="236">
        <v>0</v>
      </c>
      <c r="CC121" s="293">
        <v>0</v>
      </c>
      <c r="CD121" s="236">
        <v>0</v>
      </c>
      <c r="CE121" s="236">
        <v>0</v>
      </c>
      <c r="CF121" s="236">
        <v>0</v>
      </c>
      <c r="CG121" s="236">
        <v>0</v>
      </c>
      <c r="CH121" s="236">
        <v>0</v>
      </c>
      <c r="CI121" s="236">
        <v>0</v>
      </c>
      <c r="CJ121" s="236">
        <v>0</v>
      </c>
      <c r="CK121" s="236">
        <v>0</v>
      </c>
      <c r="CL121" s="293">
        <v>0</v>
      </c>
      <c r="CM121" s="236">
        <v>0</v>
      </c>
      <c r="CN121" s="236">
        <v>0</v>
      </c>
      <c r="CO121" s="293">
        <v>0</v>
      </c>
      <c r="CP121" s="236">
        <v>0</v>
      </c>
      <c r="CQ121" s="236">
        <v>0</v>
      </c>
      <c r="CR121" s="236">
        <v>0</v>
      </c>
      <c r="CS121" s="236">
        <v>0</v>
      </c>
      <c r="CT121" s="236">
        <v>0</v>
      </c>
      <c r="CU121" s="236">
        <v>0</v>
      </c>
    </row>
    <row r="122" spans="1:120" outlineLevel="2">
      <c r="A122" s="189" t="s">
        <v>292</v>
      </c>
      <c r="B122" s="612">
        <v>2830</v>
      </c>
      <c r="C122" s="294" t="s">
        <v>302</v>
      </c>
      <c r="D122" s="294" t="s">
        <v>399</v>
      </c>
      <c r="E122" s="293">
        <v>0</v>
      </c>
      <c r="F122" s="293">
        <v>0</v>
      </c>
      <c r="G122" s="410">
        <v>0</v>
      </c>
      <c r="H122" s="410">
        <v>0</v>
      </c>
      <c r="I122" s="410">
        <v>0</v>
      </c>
      <c r="J122" s="410">
        <v>0</v>
      </c>
      <c r="K122" s="410">
        <v>0</v>
      </c>
      <c r="L122" s="410">
        <v>0</v>
      </c>
      <c r="M122" s="410">
        <v>0</v>
      </c>
      <c r="N122" s="410">
        <v>0</v>
      </c>
      <c r="O122" s="410">
        <v>0</v>
      </c>
      <c r="P122" s="410">
        <v>0</v>
      </c>
      <c r="Q122" s="410">
        <v>0</v>
      </c>
      <c r="R122" s="293">
        <v>0</v>
      </c>
      <c r="S122" s="236">
        <v>0</v>
      </c>
      <c r="T122" s="236">
        <v>0</v>
      </c>
      <c r="U122" s="236">
        <v>0</v>
      </c>
      <c r="V122" s="236">
        <v>0</v>
      </c>
      <c r="W122" s="236">
        <v>0</v>
      </c>
      <c r="X122" s="236">
        <v>0</v>
      </c>
      <c r="Y122" s="101">
        <v>0</v>
      </c>
      <c r="Z122" s="236">
        <v>0</v>
      </c>
      <c r="AA122" s="236">
        <v>0</v>
      </c>
      <c r="AB122" s="101">
        <v>0</v>
      </c>
      <c r="AC122" s="411">
        <v>0</v>
      </c>
      <c r="AD122" s="293">
        <v>0</v>
      </c>
      <c r="AE122" s="236">
        <v>0</v>
      </c>
      <c r="AF122" s="236">
        <v>0</v>
      </c>
      <c r="AG122" s="236">
        <v>0</v>
      </c>
      <c r="AH122" s="236">
        <v>0</v>
      </c>
      <c r="AI122" s="236">
        <v>0</v>
      </c>
      <c r="AJ122" s="236">
        <v>0</v>
      </c>
      <c r="AK122" s="236">
        <v>0</v>
      </c>
      <c r="AL122" s="236">
        <v>0</v>
      </c>
      <c r="AM122" s="236">
        <v>0</v>
      </c>
      <c r="AN122" s="236">
        <v>0</v>
      </c>
      <c r="AO122" s="236">
        <v>0</v>
      </c>
      <c r="AP122" s="236">
        <v>0</v>
      </c>
      <c r="AQ122" s="236">
        <v>0</v>
      </c>
      <c r="AR122" s="236">
        <v>0</v>
      </c>
      <c r="AS122" s="236">
        <v>0</v>
      </c>
      <c r="AT122" s="236">
        <v>0</v>
      </c>
      <c r="AU122" s="236">
        <v>0</v>
      </c>
      <c r="AV122" s="236">
        <v>0</v>
      </c>
      <c r="AW122" s="236">
        <v>0</v>
      </c>
      <c r="AX122" s="236">
        <v>0</v>
      </c>
      <c r="AY122" s="236">
        <v>0</v>
      </c>
      <c r="AZ122" s="236">
        <v>0</v>
      </c>
      <c r="BA122" s="236">
        <v>0</v>
      </c>
      <c r="BB122" s="236">
        <v>0</v>
      </c>
      <c r="BC122" s="236">
        <v>0</v>
      </c>
      <c r="BD122" s="236">
        <v>0</v>
      </c>
      <c r="BE122" s="236">
        <v>0</v>
      </c>
      <c r="BF122" s="236">
        <v>0</v>
      </c>
      <c r="BG122" s="236">
        <v>0</v>
      </c>
      <c r="BH122" s="236">
        <v>0</v>
      </c>
      <c r="BI122" s="236">
        <v>0</v>
      </c>
      <c r="BJ122" s="236">
        <v>0</v>
      </c>
      <c r="BK122" s="236">
        <v>0</v>
      </c>
      <c r="BL122" s="236">
        <v>0</v>
      </c>
      <c r="BM122" s="236">
        <v>0</v>
      </c>
      <c r="BN122" s="236">
        <v>0</v>
      </c>
      <c r="BO122" s="236">
        <v>0</v>
      </c>
      <c r="BP122" s="236">
        <v>0</v>
      </c>
      <c r="BQ122" s="236">
        <v>0</v>
      </c>
      <c r="BR122" s="236">
        <v>0</v>
      </c>
      <c r="BS122" s="236">
        <v>0</v>
      </c>
      <c r="BT122" s="236">
        <v>0</v>
      </c>
      <c r="BU122" s="236">
        <v>0</v>
      </c>
      <c r="BV122" s="236">
        <v>0</v>
      </c>
      <c r="BW122" s="236">
        <v>0</v>
      </c>
      <c r="BX122" s="293">
        <v>0</v>
      </c>
      <c r="BY122" s="293">
        <v>0</v>
      </c>
      <c r="BZ122" s="293">
        <v>0</v>
      </c>
      <c r="CA122" s="293">
        <v>0</v>
      </c>
      <c r="CB122" s="293">
        <v>0</v>
      </c>
      <c r="CC122" s="293">
        <v>0</v>
      </c>
      <c r="CD122" s="293">
        <v>0</v>
      </c>
      <c r="CE122" s="293">
        <v>0</v>
      </c>
      <c r="CF122" s="293">
        <v>0</v>
      </c>
      <c r="CG122" s="293">
        <v>0</v>
      </c>
      <c r="CH122" s="293">
        <v>0</v>
      </c>
      <c r="CI122" s="293">
        <v>0</v>
      </c>
      <c r="CJ122" s="293">
        <v>0</v>
      </c>
      <c r="CK122" s="293">
        <v>0</v>
      </c>
      <c r="CL122" s="293">
        <v>0</v>
      </c>
      <c r="CM122" s="293">
        <v>0</v>
      </c>
      <c r="CN122" s="293">
        <v>0</v>
      </c>
      <c r="CO122" s="293">
        <v>0</v>
      </c>
      <c r="CP122" s="293">
        <v>0</v>
      </c>
      <c r="CQ122" s="293">
        <v>0</v>
      </c>
      <c r="CR122" s="293">
        <v>0</v>
      </c>
      <c r="CS122" s="293">
        <v>0</v>
      </c>
      <c r="CT122" s="293">
        <v>0</v>
      </c>
      <c r="CU122" s="293">
        <v>0</v>
      </c>
    </row>
    <row r="123" spans="1:120" outlineLevel="2">
      <c r="A123" s="189" t="s">
        <v>293</v>
      </c>
      <c r="B123" s="612">
        <v>2830</v>
      </c>
      <c r="C123" s="294" t="s">
        <v>302</v>
      </c>
      <c r="D123" s="294" t="s">
        <v>400</v>
      </c>
      <c r="E123" s="293">
        <v>0</v>
      </c>
      <c r="F123" s="293">
        <v>0</v>
      </c>
      <c r="G123" s="410">
        <v>0</v>
      </c>
      <c r="H123" s="410">
        <v>0</v>
      </c>
      <c r="I123" s="410">
        <v>0</v>
      </c>
      <c r="J123" s="410">
        <v>0</v>
      </c>
      <c r="K123" s="410">
        <v>0</v>
      </c>
      <c r="L123" s="410">
        <v>0</v>
      </c>
      <c r="M123" s="410">
        <v>0</v>
      </c>
      <c r="N123" s="410">
        <v>0</v>
      </c>
      <c r="O123" s="410">
        <v>0</v>
      </c>
      <c r="P123" s="410">
        <v>0</v>
      </c>
      <c r="Q123" s="410">
        <v>0</v>
      </c>
      <c r="R123" s="293">
        <v>0</v>
      </c>
      <c r="S123" s="236">
        <v>0</v>
      </c>
      <c r="T123" s="236">
        <v>0</v>
      </c>
      <c r="U123" s="236">
        <v>0</v>
      </c>
      <c r="V123" s="236">
        <v>0</v>
      </c>
      <c r="W123" s="236">
        <v>0</v>
      </c>
      <c r="X123" s="236">
        <v>0</v>
      </c>
      <c r="Y123" s="101">
        <v>0</v>
      </c>
      <c r="Z123" s="236">
        <v>0</v>
      </c>
      <c r="AA123" s="236">
        <v>0</v>
      </c>
      <c r="AB123" s="101">
        <v>0</v>
      </c>
      <c r="AC123" s="411">
        <v>0</v>
      </c>
      <c r="AD123" s="293">
        <v>0</v>
      </c>
      <c r="AE123" s="236">
        <v>0</v>
      </c>
      <c r="AF123" s="236">
        <v>0</v>
      </c>
      <c r="AG123" s="236">
        <v>0</v>
      </c>
      <c r="AH123" s="236">
        <v>0</v>
      </c>
      <c r="AI123" s="236">
        <v>0</v>
      </c>
      <c r="AJ123" s="236">
        <v>0</v>
      </c>
      <c r="AK123" s="236">
        <v>0</v>
      </c>
      <c r="AL123" s="236">
        <v>0</v>
      </c>
      <c r="AM123" s="236">
        <v>0</v>
      </c>
      <c r="AN123" s="236">
        <v>0</v>
      </c>
      <c r="AO123" s="236">
        <v>0</v>
      </c>
      <c r="AP123" s="236">
        <v>0</v>
      </c>
      <c r="AQ123" s="236">
        <v>0</v>
      </c>
      <c r="AR123" s="236">
        <v>0</v>
      </c>
      <c r="AS123" s="236">
        <v>0</v>
      </c>
      <c r="AT123" s="236">
        <v>0</v>
      </c>
      <c r="AU123" s="236">
        <v>0</v>
      </c>
      <c r="AV123" s="236">
        <v>0</v>
      </c>
      <c r="AW123" s="236">
        <v>0</v>
      </c>
      <c r="AX123" s="236">
        <v>0</v>
      </c>
      <c r="AY123" s="236">
        <v>0</v>
      </c>
      <c r="AZ123" s="236">
        <v>0</v>
      </c>
      <c r="BA123" s="236">
        <v>0</v>
      </c>
      <c r="BB123" s="236">
        <v>0</v>
      </c>
      <c r="BC123" s="236">
        <v>0</v>
      </c>
      <c r="BD123" s="236">
        <v>0</v>
      </c>
      <c r="BE123" s="236">
        <v>0</v>
      </c>
      <c r="BF123" s="236">
        <v>0</v>
      </c>
      <c r="BG123" s="236">
        <v>0</v>
      </c>
      <c r="BH123" s="236">
        <v>0</v>
      </c>
      <c r="BI123" s="236">
        <v>0</v>
      </c>
      <c r="BJ123" s="236">
        <v>0</v>
      </c>
      <c r="BK123" s="236">
        <v>0</v>
      </c>
      <c r="BL123" s="236">
        <v>0</v>
      </c>
      <c r="BM123" s="236">
        <v>0</v>
      </c>
      <c r="BN123" s="236">
        <v>0</v>
      </c>
      <c r="BO123" s="236">
        <v>0</v>
      </c>
      <c r="BP123" s="236">
        <v>0</v>
      </c>
      <c r="BQ123" s="236">
        <v>0</v>
      </c>
      <c r="BR123" s="236">
        <v>0</v>
      </c>
      <c r="BS123" s="236">
        <v>0</v>
      </c>
      <c r="BT123" s="236">
        <v>0</v>
      </c>
      <c r="BU123" s="236">
        <v>0</v>
      </c>
      <c r="BV123" s="236">
        <v>0</v>
      </c>
      <c r="BW123" s="236">
        <v>0</v>
      </c>
      <c r="BX123" s="293">
        <v>0</v>
      </c>
      <c r="BY123" s="293">
        <v>0</v>
      </c>
      <c r="BZ123" s="293">
        <v>0</v>
      </c>
      <c r="CA123" s="293">
        <v>0</v>
      </c>
      <c r="CB123" s="293">
        <v>0</v>
      </c>
      <c r="CC123" s="293">
        <v>0</v>
      </c>
      <c r="CD123" s="293">
        <v>0</v>
      </c>
      <c r="CE123" s="293">
        <v>0</v>
      </c>
      <c r="CF123" s="293">
        <v>0</v>
      </c>
      <c r="CG123" s="293">
        <v>0</v>
      </c>
      <c r="CH123" s="293">
        <v>0</v>
      </c>
      <c r="CI123" s="293">
        <v>0</v>
      </c>
      <c r="CJ123" s="293">
        <v>0</v>
      </c>
      <c r="CK123" s="293">
        <v>0</v>
      </c>
      <c r="CL123" s="293">
        <v>0</v>
      </c>
      <c r="CM123" s="293">
        <v>0</v>
      </c>
      <c r="CN123" s="293">
        <v>0</v>
      </c>
      <c r="CO123" s="293">
        <v>0</v>
      </c>
      <c r="CP123" s="293">
        <v>0</v>
      </c>
      <c r="CQ123" s="293">
        <v>0</v>
      </c>
      <c r="CR123" s="293">
        <v>0</v>
      </c>
      <c r="CS123" s="293">
        <v>0</v>
      </c>
      <c r="CT123" s="293">
        <v>0</v>
      </c>
      <c r="CU123" s="293">
        <v>0</v>
      </c>
    </row>
    <row r="124" spans="1:120" outlineLevel="2">
      <c r="A124" s="189" t="s">
        <v>859</v>
      </c>
      <c r="B124" s="612">
        <v>1900</v>
      </c>
      <c r="C124" s="294" t="s">
        <v>302</v>
      </c>
      <c r="D124" s="294" t="s">
        <v>1045</v>
      </c>
      <c r="E124" s="293"/>
      <c r="F124" s="293"/>
      <c r="G124" s="410"/>
      <c r="H124" s="410"/>
      <c r="I124" s="410"/>
      <c r="J124" s="410"/>
      <c r="K124" s="410"/>
      <c r="L124" s="410"/>
      <c r="M124" s="410"/>
      <c r="N124" s="410"/>
      <c r="O124" s="410"/>
      <c r="P124" s="410"/>
      <c r="Q124" s="410"/>
      <c r="R124" s="293"/>
      <c r="S124" s="236"/>
      <c r="T124" s="236"/>
      <c r="U124" s="236"/>
      <c r="V124" s="236"/>
      <c r="W124" s="236"/>
      <c r="X124" s="236"/>
      <c r="Y124" s="101"/>
      <c r="Z124" s="236"/>
      <c r="AA124" s="236"/>
      <c r="AB124" s="101"/>
      <c r="AC124" s="411"/>
      <c r="AD124" s="293"/>
      <c r="AE124" s="236"/>
      <c r="AF124" s="236"/>
      <c r="AG124" s="236"/>
      <c r="AH124" s="236"/>
      <c r="AI124" s="236"/>
      <c r="AJ124" s="236"/>
      <c r="AK124" s="236"/>
      <c r="AL124" s="236"/>
      <c r="AM124" s="236"/>
      <c r="AN124" s="236"/>
      <c r="AO124" s="236"/>
      <c r="AP124" s="236"/>
      <c r="AQ124" s="236"/>
      <c r="AR124" s="236"/>
      <c r="AS124" s="236"/>
      <c r="AT124" s="236"/>
      <c r="AU124" s="236"/>
      <c r="AV124" s="236"/>
      <c r="AW124" s="236"/>
      <c r="AX124" s="236"/>
      <c r="AY124" s="236"/>
      <c r="AZ124" s="236"/>
      <c r="BA124" s="236"/>
      <c r="BB124" s="236"/>
      <c r="BC124" s="236"/>
      <c r="BD124" s="236"/>
      <c r="BE124" s="236"/>
      <c r="BF124" s="236"/>
      <c r="BG124" s="236"/>
      <c r="BH124" s="236"/>
      <c r="BI124" s="236"/>
      <c r="BJ124" s="236"/>
      <c r="BK124" s="236"/>
      <c r="BL124" s="236"/>
      <c r="BM124" s="236"/>
      <c r="BN124" s="236"/>
      <c r="BO124" s="236"/>
      <c r="BP124" s="236"/>
      <c r="BQ124" s="236"/>
      <c r="BR124" s="236"/>
      <c r="BS124" s="236"/>
      <c r="BT124" s="236"/>
      <c r="BU124" s="236"/>
      <c r="BV124" s="236"/>
      <c r="BW124" s="236">
        <v>0</v>
      </c>
      <c r="BX124" s="293">
        <v>0</v>
      </c>
      <c r="BY124" s="293">
        <v>0</v>
      </c>
      <c r="BZ124" s="293">
        <v>0</v>
      </c>
      <c r="CA124" s="236">
        <v>0</v>
      </c>
      <c r="CB124" s="236">
        <v>0</v>
      </c>
      <c r="CC124" s="293">
        <v>0</v>
      </c>
      <c r="CD124" s="236">
        <v>0</v>
      </c>
      <c r="CE124" s="236">
        <v>0</v>
      </c>
      <c r="CF124" s="236">
        <v>0</v>
      </c>
      <c r="CG124" s="236">
        <v>0</v>
      </c>
      <c r="CH124" s="236">
        <v>0</v>
      </c>
      <c r="CI124" s="236">
        <v>0</v>
      </c>
      <c r="CJ124" s="236">
        <v>0</v>
      </c>
      <c r="CK124" s="236">
        <v>0</v>
      </c>
      <c r="CL124" s="293">
        <v>0</v>
      </c>
      <c r="CM124" s="236">
        <v>0</v>
      </c>
      <c r="CN124" s="236">
        <v>0</v>
      </c>
      <c r="CO124" s="293">
        <v>0</v>
      </c>
      <c r="CP124" s="236">
        <v>0</v>
      </c>
      <c r="CQ124" s="236">
        <v>0</v>
      </c>
      <c r="CR124" s="236">
        <v>0</v>
      </c>
      <c r="CS124" s="236">
        <v>0</v>
      </c>
      <c r="CT124" s="236">
        <v>0</v>
      </c>
      <c r="CU124" s="236">
        <v>0</v>
      </c>
    </row>
    <row r="125" spans="1:120" s="257" customFormat="1" outlineLevel="1">
      <c r="A125" s="257" t="s">
        <v>768</v>
      </c>
      <c r="C125" s="412"/>
      <c r="D125" s="412"/>
      <c r="E125" s="380">
        <v>2915051</v>
      </c>
      <c r="F125" s="380">
        <v>3147363.6999999997</v>
      </c>
      <c r="G125" s="413">
        <v>3147363.6999999997</v>
      </c>
      <c r="H125" s="413">
        <v>3147363.6999999997</v>
      </c>
      <c r="I125" s="413">
        <v>3147363.6999999997</v>
      </c>
      <c r="J125" s="413">
        <v>3147363.6999999997</v>
      </c>
      <c r="K125" s="413">
        <v>3147363.6999999997</v>
      </c>
      <c r="L125" s="413">
        <v>3147363.6999999997</v>
      </c>
      <c r="M125" s="413">
        <v>3147363.6999999997</v>
      </c>
      <c r="N125" s="413">
        <v>3147363.6999999997</v>
      </c>
      <c r="O125" s="413">
        <v>4464043.3499999996</v>
      </c>
      <c r="P125" s="413">
        <v>4464043.3499999996</v>
      </c>
      <c r="Q125" s="413">
        <v>4464043.3499999996</v>
      </c>
      <c r="R125" s="380">
        <v>5064600</v>
      </c>
      <c r="S125" s="312">
        <v>5064600</v>
      </c>
      <c r="T125" s="312">
        <v>5064600</v>
      </c>
      <c r="U125" s="312">
        <v>5064600</v>
      </c>
      <c r="V125" s="312">
        <v>5064600</v>
      </c>
      <c r="W125" s="312">
        <v>5064600</v>
      </c>
      <c r="X125" s="312">
        <v>5064600</v>
      </c>
      <c r="Y125" s="311">
        <v>5064600</v>
      </c>
      <c r="Z125" s="312">
        <v>5064600</v>
      </c>
      <c r="AA125" s="312">
        <v>5064600</v>
      </c>
      <c r="AB125" s="311">
        <v>5064600</v>
      </c>
      <c r="AC125" s="414">
        <v>5064600</v>
      </c>
      <c r="AD125" s="380">
        <v>5802249</v>
      </c>
      <c r="AE125" s="312">
        <v>5802249</v>
      </c>
      <c r="AF125" s="312">
        <v>5802249</v>
      </c>
      <c r="AG125" s="312">
        <v>5802249</v>
      </c>
      <c r="AH125" s="312">
        <v>5802249</v>
      </c>
      <c r="AI125" s="312">
        <v>5802249</v>
      </c>
      <c r="AJ125" s="312">
        <v>5802249</v>
      </c>
      <c r="AK125" s="312">
        <v>5802249</v>
      </c>
      <c r="AL125" s="312">
        <v>5802249</v>
      </c>
      <c r="AM125" s="312">
        <v>5802249</v>
      </c>
      <c r="AN125" s="312">
        <v>5802249</v>
      </c>
      <c r="AO125" s="312">
        <v>5802249</v>
      </c>
      <c r="AP125" s="312">
        <v>6602812</v>
      </c>
      <c r="AQ125" s="312">
        <v>6602812</v>
      </c>
      <c r="AR125" s="312">
        <v>6602812</v>
      </c>
      <c r="AS125" s="312">
        <v>6602812</v>
      </c>
      <c r="AT125" s="312">
        <v>6602812</v>
      </c>
      <c r="AU125" s="312">
        <v>6602812</v>
      </c>
      <c r="AV125" s="312">
        <v>6602812</v>
      </c>
      <c r="AW125" s="312">
        <v>6602812</v>
      </c>
      <c r="AX125" s="312">
        <v>6602812</v>
      </c>
      <c r="AY125" s="312">
        <v>6245988</v>
      </c>
      <c r="AZ125" s="312">
        <v>6245988</v>
      </c>
      <c r="BA125" s="312">
        <v>7070885</v>
      </c>
      <c r="BB125" s="312">
        <v>6315768</v>
      </c>
      <c r="BC125" s="312">
        <v>6315768</v>
      </c>
      <c r="BD125" s="312">
        <v>6315768</v>
      </c>
      <c r="BE125" s="312">
        <v>6315768</v>
      </c>
      <c r="BF125" s="312">
        <v>6315768</v>
      </c>
      <c r="BG125" s="312">
        <v>6315768</v>
      </c>
      <c r="BH125" s="312">
        <v>6315768</v>
      </c>
      <c r="BI125" s="312">
        <v>6315768</v>
      </c>
      <c r="BJ125" s="312">
        <v>6315768</v>
      </c>
      <c r="BK125" s="312">
        <v>4719203</v>
      </c>
      <c r="BL125" s="312">
        <v>4719203</v>
      </c>
      <c r="BM125" s="312">
        <v>4719203</v>
      </c>
      <c r="BN125" s="312">
        <v>4477370</v>
      </c>
      <c r="BO125" s="312">
        <v>4477370</v>
      </c>
      <c r="BP125" s="312">
        <v>4477370</v>
      </c>
      <c r="BQ125" s="312">
        <v>4477370</v>
      </c>
      <c r="BR125" s="312">
        <v>4477370</v>
      </c>
      <c r="BS125" s="312">
        <v>4477370</v>
      </c>
      <c r="BT125" s="312">
        <v>4477370</v>
      </c>
      <c r="BU125" s="312">
        <v>4477370</v>
      </c>
      <c r="BV125" s="312">
        <v>4477370</v>
      </c>
      <c r="BW125" s="312">
        <v>4477370</v>
      </c>
      <c r="BX125" s="380">
        <v>4477370</v>
      </c>
      <c r="BY125" s="380">
        <v>4477370</v>
      </c>
      <c r="BZ125" s="380">
        <v>5029808</v>
      </c>
      <c r="CA125" s="380">
        <v>5029808</v>
      </c>
      <c r="CB125" s="380">
        <v>5029808</v>
      </c>
      <c r="CC125" s="380">
        <v>5029808</v>
      </c>
      <c r="CD125" s="380">
        <v>5029808</v>
      </c>
      <c r="CE125" s="380">
        <v>5029808</v>
      </c>
      <c r="CF125" s="380">
        <v>5029808</v>
      </c>
      <c r="CG125" s="380">
        <v>5029808</v>
      </c>
      <c r="CH125" s="380">
        <v>5029808</v>
      </c>
      <c r="CI125" s="380">
        <v>5029808</v>
      </c>
      <c r="CJ125" s="380">
        <v>5029808</v>
      </c>
      <c r="CK125" s="380">
        <v>5029808</v>
      </c>
      <c r="CL125" s="380">
        <v>6925262</v>
      </c>
      <c r="CM125" s="380">
        <v>6925262</v>
      </c>
      <c r="CN125" s="380">
        <v>6925262</v>
      </c>
      <c r="CO125" s="380">
        <v>6925262</v>
      </c>
      <c r="CP125" s="380">
        <v>6925262</v>
      </c>
      <c r="CQ125" s="380">
        <v>6925262</v>
      </c>
      <c r="CR125" s="380">
        <v>6925262</v>
      </c>
      <c r="CS125" s="380">
        <v>6925262</v>
      </c>
      <c r="CT125" s="380">
        <v>6925262</v>
      </c>
      <c r="CU125" s="380">
        <v>6925262</v>
      </c>
      <c r="CV125" s="257">
        <f>SUBTOTAL(9,CV105:CV124)</f>
        <v>6925262</v>
      </c>
      <c r="CW125" s="257">
        <f t="shared" ref="CW125:DP125" si="29">SUBTOTAL(9,CW105:CW124)</f>
        <v>6925262</v>
      </c>
      <c r="CX125" s="257">
        <f t="shared" si="29"/>
        <v>6925262</v>
      </c>
      <c r="CY125" s="257">
        <f t="shared" si="29"/>
        <v>6925262</v>
      </c>
      <c r="CZ125" s="257">
        <f t="shared" si="29"/>
        <v>6925262</v>
      </c>
      <c r="DA125" s="257">
        <f t="shared" si="29"/>
        <v>6925262</v>
      </c>
      <c r="DB125" s="257">
        <f t="shared" si="29"/>
        <v>6925262</v>
      </c>
      <c r="DC125" s="257">
        <f t="shared" si="29"/>
        <v>6925262</v>
      </c>
      <c r="DD125" s="257">
        <f t="shared" si="29"/>
        <v>6925262</v>
      </c>
      <c r="DE125" s="257">
        <f t="shared" si="29"/>
        <v>6925262</v>
      </c>
      <c r="DF125" s="257">
        <f t="shared" si="29"/>
        <v>6925262</v>
      </c>
      <c r="DG125" s="257">
        <f t="shared" si="29"/>
        <v>6925262</v>
      </c>
      <c r="DH125" s="257">
        <f t="shared" si="29"/>
        <v>6925262</v>
      </c>
      <c r="DI125" s="257">
        <f t="shared" si="29"/>
        <v>6925262</v>
      </c>
      <c r="DJ125" s="257">
        <f t="shared" si="29"/>
        <v>6925262</v>
      </c>
      <c r="DK125" s="257">
        <f t="shared" si="29"/>
        <v>6925262</v>
      </c>
      <c r="DL125" s="257">
        <f t="shared" si="29"/>
        <v>6925262</v>
      </c>
      <c r="DM125" s="257">
        <f t="shared" si="29"/>
        <v>6925262</v>
      </c>
      <c r="DN125" s="257">
        <f t="shared" si="29"/>
        <v>6925262</v>
      </c>
      <c r="DO125" s="257">
        <f t="shared" si="29"/>
        <v>6925262</v>
      </c>
      <c r="DP125" s="257">
        <f t="shared" si="29"/>
        <v>6925262</v>
      </c>
    </row>
    <row r="126" spans="1:120" ht="13.5" thickBot="1">
      <c r="A126" s="257" t="s">
        <v>294</v>
      </c>
      <c r="B126" s="257"/>
      <c r="C126" s="294"/>
      <c r="D126" s="294"/>
      <c r="E126" s="376">
        <v>10145502.9</v>
      </c>
      <c r="F126" s="376">
        <v>11938523.370000001</v>
      </c>
      <c r="G126" s="376">
        <v>11938523.370000001</v>
      </c>
      <c r="H126" s="376">
        <v>11938523.370000001</v>
      </c>
      <c r="I126" s="376">
        <v>9056993.7678354904</v>
      </c>
      <c r="J126" s="376">
        <v>9056993.7678354904</v>
      </c>
      <c r="K126" s="376">
        <v>9056993.7678354904</v>
      </c>
      <c r="L126" s="376">
        <v>6348777.5195709756</v>
      </c>
      <c r="M126" s="376">
        <v>6348777.5195709756</v>
      </c>
      <c r="N126" s="376">
        <v>6348777.5195709756</v>
      </c>
      <c r="O126" s="376">
        <v>2944350.0634468892</v>
      </c>
      <c r="P126" s="376">
        <v>2944350.0634468892</v>
      </c>
      <c r="Q126" s="376">
        <v>2944350.0634468892</v>
      </c>
      <c r="R126" s="376">
        <v>13646470.15</v>
      </c>
      <c r="S126" s="376">
        <v>13646470.15</v>
      </c>
      <c r="T126" s="376">
        <v>13646470.15</v>
      </c>
      <c r="U126" s="376">
        <v>6260570.6221523732</v>
      </c>
      <c r="V126" s="376">
        <v>6260570.6221523732</v>
      </c>
      <c r="W126" s="376">
        <v>6260570.6221523732</v>
      </c>
      <c r="X126" s="376">
        <v>-6063976.6856521592</v>
      </c>
      <c r="Y126" s="376">
        <v>-4544822.4356521592</v>
      </c>
      <c r="Z126" s="376">
        <v>-4544822.4356521592</v>
      </c>
      <c r="AA126" s="376">
        <v>-390313.79636144266</v>
      </c>
      <c r="AB126" s="376">
        <v>-390313.79636144266</v>
      </c>
      <c r="AC126" s="376">
        <v>-390313.79636144266</v>
      </c>
      <c r="AD126" s="376">
        <v>14881282.229999997</v>
      </c>
      <c r="AE126" s="376">
        <v>14881282.229999997</v>
      </c>
      <c r="AF126" s="376">
        <v>14881282.229999997</v>
      </c>
      <c r="AG126" s="376">
        <v>6411929.0029461626</v>
      </c>
      <c r="AH126" s="376">
        <v>6411929.0029461626</v>
      </c>
      <c r="AI126" s="376">
        <v>6411929.0029461626</v>
      </c>
      <c r="AJ126" s="376">
        <v>5481330.7245665155</v>
      </c>
      <c r="AK126" s="376">
        <v>5481330.7245665155</v>
      </c>
      <c r="AL126" s="376">
        <v>5481330.7245665155</v>
      </c>
      <c r="AM126" s="376">
        <v>5248525.8563128794</v>
      </c>
      <c r="AN126" s="376">
        <v>5248525.8563128794</v>
      </c>
      <c r="AO126" s="376">
        <v>5248525.8563128794</v>
      </c>
      <c r="AP126" s="376">
        <v>12815993.840000002</v>
      </c>
      <c r="AQ126" s="376">
        <v>12815993.840000002</v>
      </c>
      <c r="AR126" s="376">
        <v>12815993.840000002</v>
      </c>
      <c r="AS126" s="376">
        <v>7210385.6253189258</v>
      </c>
      <c r="AT126" s="376">
        <v>7210385.6253189258</v>
      </c>
      <c r="AU126" s="376">
        <v>7210385.6253189258</v>
      </c>
      <c r="AV126" s="376">
        <v>6339124.5682357494</v>
      </c>
      <c r="AW126" s="376">
        <v>6339124.5682357494</v>
      </c>
      <c r="AX126" s="376">
        <v>6339124.5682357494</v>
      </c>
      <c r="AY126" s="376">
        <v>38261356.551606961</v>
      </c>
      <c r="AZ126" s="376">
        <v>38261356.551606961</v>
      </c>
      <c r="BA126" s="376">
        <v>39086253.551606961</v>
      </c>
      <c r="BB126" s="376">
        <v>10948143.234999999</v>
      </c>
      <c r="BC126" s="376">
        <v>10948143.234999999</v>
      </c>
      <c r="BD126" s="376">
        <v>10948143.234999999</v>
      </c>
      <c r="BE126" s="376">
        <v>9477948.4688187502</v>
      </c>
      <c r="BF126" s="376">
        <v>9477948.4688187502</v>
      </c>
      <c r="BG126" s="376">
        <v>9477948.4688187502</v>
      </c>
      <c r="BH126" s="376">
        <v>4744119.0177874994</v>
      </c>
      <c r="BI126" s="376">
        <v>4744119.0177874994</v>
      </c>
      <c r="BJ126" s="376">
        <v>4744119.0177874994</v>
      </c>
      <c r="BK126" s="376">
        <v>2168137.6083849948</v>
      </c>
      <c r="BL126" s="376">
        <v>2168137.6083849948</v>
      </c>
      <c r="BM126" s="376">
        <v>2168137.6083849948</v>
      </c>
      <c r="BN126" s="376">
        <v>8903020.9149999991</v>
      </c>
      <c r="BO126" s="376">
        <v>8903020.9149999991</v>
      </c>
      <c r="BP126" s="376">
        <v>8903020.9149999991</v>
      </c>
      <c r="BQ126" s="376">
        <v>1621498.6973390547</v>
      </c>
      <c r="BR126" s="376">
        <v>1621498.6973390547</v>
      </c>
      <c r="BS126" s="376">
        <v>1621498.6973390547</v>
      </c>
      <c r="BT126" s="376">
        <v>-4792654.0850000009</v>
      </c>
      <c r="BU126" s="376">
        <v>-4792654.0850000009</v>
      </c>
      <c r="BV126" s="376">
        <v>-4792654.0850000009</v>
      </c>
      <c r="BW126" s="376">
        <v>1364818.9150000019</v>
      </c>
      <c r="BX126" s="402">
        <v>1364818.9150000019</v>
      </c>
      <c r="BY126" s="402">
        <v>1364818.9150000019</v>
      </c>
      <c r="BZ126" s="402">
        <v>8011333.495000001</v>
      </c>
      <c r="CA126" s="402">
        <v>8011333.495000001</v>
      </c>
      <c r="CB126" s="402">
        <v>8011333.495000001</v>
      </c>
      <c r="CC126" s="402">
        <v>863370.49500000058</v>
      </c>
      <c r="CD126" s="402">
        <v>863370.49500000058</v>
      </c>
      <c r="CE126" s="402">
        <v>863370.49500000058</v>
      </c>
      <c r="CF126" s="402">
        <v>-4517542.5050000008</v>
      </c>
      <c r="CG126" s="402">
        <v>-4517542.5050000008</v>
      </c>
      <c r="CH126" s="402">
        <v>-4517542.5050000008</v>
      </c>
      <c r="CI126" s="402">
        <v>-5155094.8609260079</v>
      </c>
      <c r="CJ126" s="402">
        <v>-5155094.8609260079</v>
      </c>
      <c r="CK126" s="402">
        <v>-5155094.8609260079</v>
      </c>
      <c r="CL126" s="402">
        <v>9861813</v>
      </c>
      <c r="CM126" s="402">
        <v>9861813</v>
      </c>
      <c r="CN126" s="402">
        <v>9861813</v>
      </c>
      <c r="CO126" s="402">
        <v>65101</v>
      </c>
      <c r="CP126" s="402">
        <v>65101</v>
      </c>
      <c r="CQ126" s="402">
        <v>65101</v>
      </c>
      <c r="CR126" s="402">
        <v>-6249566</v>
      </c>
      <c r="CS126" s="402">
        <v>-6249566</v>
      </c>
      <c r="CT126" s="402">
        <v>-6249566</v>
      </c>
      <c r="CU126" s="402">
        <v>-9661505</v>
      </c>
      <c r="CV126" s="402">
        <f>SUBTOTAL(9,CV9:CV125)</f>
        <v>-3096135.0855983719</v>
      </c>
      <c r="CW126" s="402">
        <f t="shared" ref="CW126:DP126" si="30">SUBTOTAL(9,CW9:CW125)</f>
        <v>3469234.5624032579</v>
      </c>
      <c r="CX126" s="402">
        <f t="shared" si="30"/>
        <v>10034604.210404888</v>
      </c>
      <c r="CY126" s="402">
        <f t="shared" si="30"/>
        <v>10036147.733274333</v>
      </c>
      <c r="CZ126" s="402">
        <f t="shared" si="30"/>
        <v>10037691.256143782</v>
      </c>
      <c r="DA126" s="402">
        <f t="shared" si="30"/>
        <v>10039234.779013228</v>
      </c>
      <c r="DB126" s="402">
        <f t="shared" si="30"/>
        <v>10040778.301882677</v>
      </c>
      <c r="DC126" s="402">
        <f t="shared" si="30"/>
        <v>10039273.773627123</v>
      </c>
      <c r="DD126" s="402">
        <f t="shared" si="30"/>
        <v>10040835.59900883</v>
      </c>
      <c r="DE126" s="402">
        <f t="shared" si="30"/>
        <v>10042397.424390538</v>
      </c>
      <c r="DF126" s="402">
        <f t="shared" si="30"/>
        <v>10043959.249772245</v>
      </c>
      <c r="DG126" s="402">
        <f t="shared" si="30"/>
        <v>10045521.075153952</v>
      </c>
      <c r="DH126" s="402">
        <f t="shared" si="30"/>
        <v>10047082.90053566</v>
      </c>
      <c r="DI126" s="402">
        <f t="shared" si="30"/>
        <v>10048644.725917367</v>
      </c>
      <c r="DJ126" s="402">
        <f t="shared" si="30"/>
        <v>10050206.551299075</v>
      </c>
      <c r="DK126" s="402">
        <f t="shared" si="30"/>
        <v>10052350.343781799</v>
      </c>
      <c r="DL126" s="402">
        <f t="shared" si="30"/>
        <v>10054494.136264523</v>
      </c>
      <c r="DM126" s="402">
        <f t="shared" si="30"/>
        <v>10056637.928747248</v>
      </c>
      <c r="DN126" s="402">
        <f t="shared" si="30"/>
        <v>10058781.721229974</v>
      </c>
      <c r="DO126" s="402">
        <f t="shared" si="30"/>
        <v>10058622.406186804</v>
      </c>
      <c r="DP126" s="402">
        <f t="shared" si="30"/>
        <v>10060793.953768633</v>
      </c>
    </row>
    <row r="127" spans="1:120" ht="13.5" thickTop="1">
      <c r="BT127" s="236"/>
    </row>
    <row r="128" spans="1:120">
      <c r="A128" s="189" t="s">
        <v>637</v>
      </c>
    </row>
    <row r="129" spans="1:120">
      <c r="A129" s="189" t="s">
        <v>18</v>
      </c>
      <c r="D129" s="189">
        <v>1900</v>
      </c>
      <c r="E129" s="293">
        <v>10730880.74</v>
      </c>
      <c r="F129" s="293">
        <v>11409197.890000001</v>
      </c>
      <c r="G129" s="293">
        <v>11409197.890000001</v>
      </c>
      <c r="H129" s="293">
        <v>11409197.890000001</v>
      </c>
      <c r="I129" s="293">
        <v>11409197.890000001</v>
      </c>
      <c r="J129" s="293">
        <v>11409197.890000001</v>
      </c>
      <c r="K129" s="293">
        <v>11409197.890000001</v>
      </c>
      <c r="L129" s="293">
        <v>11409197.890000001</v>
      </c>
      <c r="M129" s="293">
        <v>11409197.890000001</v>
      </c>
      <c r="N129" s="293">
        <v>11409197.890000001</v>
      </c>
      <c r="O129" s="293">
        <v>11396335.09</v>
      </c>
      <c r="P129" s="293">
        <v>11396335.09</v>
      </c>
      <c r="Q129" s="293">
        <v>11396335.09</v>
      </c>
      <c r="R129" s="293">
        <v>12517320.199999999</v>
      </c>
      <c r="S129" s="293">
        <v>12517320.199999999</v>
      </c>
      <c r="T129" s="293">
        <v>12517320.199999999</v>
      </c>
      <c r="U129" s="293">
        <v>12517320.199999999</v>
      </c>
      <c r="V129" s="293">
        <v>12517320.199999999</v>
      </c>
      <c r="W129" s="293">
        <v>12517320.199999999</v>
      </c>
      <c r="X129" s="293">
        <v>13387609.27</v>
      </c>
      <c r="Y129" s="293">
        <v>12517320.199999999</v>
      </c>
      <c r="Z129" s="293">
        <v>12517320.199999999</v>
      </c>
      <c r="AA129" s="293">
        <v>12517320.199999999</v>
      </c>
      <c r="AB129" s="293">
        <v>12517320.199999999</v>
      </c>
      <c r="AC129" s="293">
        <v>12517320.199999999</v>
      </c>
      <c r="AD129" s="293">
        <v>11039952.15</v>
      </c>
      <c r="AE129" s="293">
        <v>11039952.15</v>
      </c>
      <c r="AF129" s="293">
        <v>11039952.15</v>
      </c>
      <c r="AG129" s="293">
        <v>11039952.15</v>
      </c>
      <c r="AH129" s="293">
        <v>11039952.15</v>
      </c>
      <c r="AI129" s="293">
        <v>11039952.15</v>
      </c>
      <c r="AJ129" s="293">
        <v>11039952.15</v>
      </c>
      <c r="AK129" s="293">
        <v>11039952.15</v>
      </c>
      <c r="AL129" s="293">
        <v>11039952.15</v>
      </c>
      <c r="AM129" s="293">
        <v>11039952.15</v>
      </c>
      <c r="AN129" s="293">
        <v>11039952.15</v>
      </c>
      <c r="AO129" s="293">
        <v>11039952.15</v>
      </c>
      <c r="AP129" s="293">
        <v>8337174.5199999996</v>
      </c>
      <c r="AQ129" s="293">
        <v>8337174.5199999996</v>
      </c>
      <c r="AR129" s="293">
        <v>8337174.5199999996</v>
      </c>
      <c r="AS129" s="293">
        <v>8337174.5199999996</v>
      </c>
      <c r="AT129" s="293">
        <v>8337174.5199999996</v>
      </c>
      <c r="AU129" s="293">
        <v>8337174.5199999996</v>
      </c>
      <c r="AV129" s="293">
        <v>8061151.5199999996</v>
      </c>
      <c r="AW129" s="293">
        <v>8061151.5199999996</v>
      </c>
      <c r="AX129" s="293">
        <v>8061151.5199999996</v>
      </c>
      <c r="AY129" s="293">
        <v>7792826.75</v>
      </c>
      <c r="AZ129" s="293">
        <v>7792826.75</v>
      </c>
      <c r="BA129" s="293">
        <v>7833310.3600000003</v>
      </c>
      <c r="BB129" s="293">
        <v>6984540.1399999997</v>
      </c>
      <c r="BC129" s="293">
        <v>6984540.1399999997</v>
      </c>
      <c r="BD129" s="293">
        <v>6984540.1399999997</v>
      </c>
      <c r="BE129" s="293">
        <v>6984540.1399999997</v>
      </c>
      <c r="BF129" s="293">
        <v>6984540.1399999997</v>
      </c>
      <c r="BG129" s="293">
        <v>6984540.1399999997</v>
      </c>
      <c r="BH129" s="293">
        <v>6984540.1399999997</v>
      </c>
      <c r="BI129" s="293">
        <v>6984540.1399999997</v>
      </c>
      <c r="BJ129" s="293">
        <v>6984540.1399999997</v>
      </c>
      <c r="BK129" s="293">
        <v>6937619.4500000002</v>
      </c>
      <c r="BL129" s="293">
        <v>6937619.4500000002</v>
      </c>
      <c r="BM129" s="293">
        <v>6937619.4500000002</v>
      </c>
      <c r="BN129" s="293">
        <v>6818758.7199999997</v>
      </c>
      <c r="BO129" s="293">
        <v>6818758.7199999997</v>
      </c>
      <c r="BP129" s="293">
        <v>6818758.7199999997</v>
      </c>
      <c r="BQ129" s="293">
        <v>6818758.7199999997</v>
      </c>
      <c r="BR129" s="293">
        <v>6818758.7199999997</v>
      </c>
      <c r="BS129" s="293">
        <v>6818758.7199999997</v>
      </c>
      <c r="BT129" s="293">
        <v>6818758.7199999997</v>
      </c>
      <c r="BU129" s="293">
        <v>6818758.7199999997</v>
      </c>
      <c r="BV129" s="293">
        <v>6818758.7199999997</v>
      </c>
      <c r="BW129" s="293">
        <v>6818758.7199999997</v>
      </c>
      <c r="BX129" s="293">
        <v>6818758.7199999997</v>
      </c>
      <c r="BY129" s="293">
        <v>6818758.7199999997</v>
      </c>
      <c r="BZ129" s="293">
        <v>6016613.1100000003</v>
      </c>
      <c r="CA129" s="293">
        <v>6016613.1100000003</v>
      </c>
      <c r="CB129" s="293">
        <v>6016613.1100000003</v>
      </c>
      <c r="CC129" s="293">
        <v>6016613.1100000003</v>
      </c>
      <c r="CD129" s="293">
        <v>6016613.1100000003</v>
      </c>
      <c r="CE129" s="293">
        <v>6016613.1100000003</v>
      </c>
      <c r="CF129" s="293">
        <v>6016613.1100000003</v>
      </c>
      <c r="CG129" s="293">
        <v>6016613.1100000003</v>
      </c>
      <c r="CH129" s="293">
        <v>6016613.1100000003</v>
      </c>
      <c r="CI129" s="293">
        <v>6016613.1100000003</v>
      </c>
      <c r="CJ129" s="293">
        <v>6016613.1100000003</v>
      </c>
      <c r="CK129" s="293">
        <v>6016613.1100000003</v>
      </c>
      <c r="CL129" s="293">
        <v>5362764.1100000003</v>
      </c>
      <c r="CM129" s="293">
        <v>5362764.1100000003</v>
      </c>
      <c r="CN129" s="293">
        <v>5362764.1100000003</v>
      </c>
      <c r="CO129" s="293">
        <v>5362764.1100000003</v>
      </c>
      <c r="CP129" s="293">
        <v>5362764.1100000003</v>
      </c>
      <c r="CQ129" s="293">
        <v>5362764.1100000003</v>
      </c>
      <c r="CR129" s="293">
        <v>5362764.1100000003</v>
      </c>
      <c r="CS129" s="293">
        <v>5362764.1100000003</v>
      </c>
      <c r="CT129" s="293">
        <v>5362764.1100000003</v>
      </c>
      <c r="CU129" s="293">
        <v>5362764.1100000003</v>
      </c>
      <c r="CV129" s="293">
        <f>SUMIF($B$9:$B$124,$D129,CV$9:CV$124)</f>
        <v>6309382</v>
      </c>
      <c r="CW129" s="293">
        <f t="shared" ref="CW129:DP129" si="31">SUMIF($B$9:$B$124,$B124,CW$9:CW$124)</f>
        <v>6309382</v>
      </c>
      <c r="CX129" s="293">
        <f t="shared" si="31"/>
        <v>6309382</v>
      </c>
      <c r="CY129" s="293">
        <f t="shared" si="31"/>
        <v>6309382</v>
      </c>
      <c r="CZ129" s="293">
        <f t="shared" si="31"/>
        <v>6309382</v>
      </c>
      <c r="DA129" s="293">
        <f t="shared" si="31"/>
        <v>6309382</v>
      </c>
      <c r="DB129" s="293">
        <f t="shared" si="31"/>
        <v>6309382</v>
      </c>
      <c r="DC129" s="293">
        <f t="shared" si="31"/>
        <v>6309382</v>
      </c>
      <c r="DD129" s="293">
        <f t="shared" si="31"/>
        <v>6309382</v>
      </c>
      <c r="DE129" s="293">
        <f t="shared" si="31"/>
        <v>6309382</v>
      </c>
      <c r="DF129" s="293">
        <f t="shared" si="31"/>
        <v>6309382</v>
      </c>
      <c r="DG129" s="293">
        <f t="shared" si="31"/>
        <v>6309382</v>
      </c>
      <c r="DH129" s="293">
        <f t="shared" si="31"/>
        <v>6309382</v>
      </c>
      <c r="DI129" s="293">
        <f t="shared" si="31"/>
        <v>6309382</v>
      </c>
      <c r="DJ129" s="293">
        <f t="shared" si="31"/>
        <v>6309382</v>
      </c>
      <c r="DK129" s="293">
        <f t="shared" si="31"/>
        <v>6309382</v>
      </c>
      <c r="DL129" s="293">
        <f t="shared" si="31"/>
        <v>6309382</v>
      </c>
      <c r="DM129" s="293">
        <f t="shared" si="31"/>
        <v>6309382</v>
      </c>
      <c r="DN129" s="293">
        <f t="shared" si="31"/>
        <v>6309382</v>
      </c>
      <c r="DO129" s="293">
        <f t="shared" si="31"/>
        <v>6309382</v>
      </c>
      <c r="DP129" s="293">
        <f t="shared" si="31"/>
        <v>6309382</v>
      </c>
    </row>
    <row r="130" spans="1:120">
      <c r="A130" s="189" t="s">
        <v>19</v>
      </c>
      <c r="E130" s="293">
        <v>1995545.78</v>
      </c>
      <c r="F130" s="293">
        <v>1876642.7</v>
      </c>
      <c r="G130" s="293">
        <v>1876642.7</v>
      </c>
      <c r="H130" s="293">
        <v>1876642.7</v>
      </c>
      <c r="I130" s="293">
        <v>1876642.7</v>
      </c>
      <c r="J130" s="293">
        <v>1876642.7</v>
      </c>
      <c r="K130" s="293">
        <v>1876642.7</v>
      </c>
      <c r="L130" s="293">
        <v>1876642.7</v>
      </c>
      <c r="M130" s="293">
        <v>1876642.7</v>
      </c>
      <c r="N130" s="293">
        <v>1876642.7</v>
      </c>
      <c r="O130" s="293">
        <v>4421263.7300000004</v>
      </c>
      <c r="P130" s="293">
        <v>4421263.7300000004</v>
      </c>
      <c r="Q130" s="293">
        <v>4421263.7300000004</v>
      </c>
      <c r="R130" s="293">
        <v>1133231.67</v>
      </c>
      <c r="S130" s="293">
        <v>1133231.67</v>
      </c>
      <c r="T130" s="293">
        <v>1133231.67</v>
      </c>
      <c r="U130" s="293">
        <v>1133231.67</v>
      </c>
      <c r="V130" s="293">
        <v>1133231.67</v>
      </c>
      <c r="W130" s="293">
        <v>1133231.67</v>
      </c>
      <c r="X130" s="293">
        <v>1212255.56</v>
      </c>
      <c r="Y130" s="293">
        <v>1133231.67</v>
      </c>
      <c r="Z130" s="293">
        <v>1133231.67</v>
      </c>
      <c r="AA130" s="293">
        <v>1133231.67</v>
      </c>
      <c r="AB130" s="293">
        <v>1133231.67</v>
      </c>
      <c r="AC130" s="293">
        <v>1133231.67</v>
      </c>
      <c r="AD130" s="293">
        <v>4241195.5599999996</v>
      </c>
      <c r="AE130" s="293">
        <v>4241195.5599999996</v>
      </c>
      <c r="AF130" s="293">
        <v>4241195.5599999996</v>
      </c>
      <c r="AG130" s="293">
        <v>4241195.5599999996</v>
      </c>
      <c r="AH130" s="293">
        <v>4241195.5599999996</v>
      </c>
      <c r="AI130" s="293">
        <v>4241195.5599999996</v>
      </c>
      <c r="AJ130" s="293">
        <v>4241195.5599999996</v>
      </c>
      <c r="AK130" s="293">
        <v>4241195.5599999996</v>
      </c>
      <c r="AL130" s="293">
        <v>4241195.5599999996</v>
      </c>
      <c r="AM130" s="293">
        <v>4241195.5599999996</v>
      </c>
      <c r="AN130" s="293">
        <v>4241195.5599999996</v>
      </c>
      <c r="AO130" s="293">
        <v>4241195.5599999996</v>
      </c>
      <c r="AP130" s="293">
        <v>3776898.35</v>
      </c>
      <c r="AQ130" s="293">
        <v>3776898.35</v>
      </c>
      <c r="AR130" s="293">
        <v>3776898.35</v>
      </c>
      <c r="AS130" s="293">
        <v>3776898.35</v>
      </c>
      <c r="AT130" s="293">
        <v>3776898.35</v>
      </c>
      <c r="AU130" s="293">
        <v>3776898.35</v>
      </c>
      <c r="AV130" s="293">
        <v>4441137.3499999996</v>
      </c>
      <c r="AW130" s="293">
        <v>4441137.3499999996</v>
      </c>
      <c r="AX130" s="293">
        <v>4441137.3499999996</v>
      </c>
      <c r="AY130" s="293">
        <v>4215845.37</v>
      </c>
      <c r="AZ130" s="293">
        <v>4215845.37</v>
      </c>
      <c r="BA130" s="293">
        <v>4169531.76</v>
      </c>
      <c r="BB130" s="293">
        <v>2925974.54</v>
      </c>
      <c r="BC130" s="293">
        <v>2925974.54</v>
      </c>
      <c r="BD130" s="293">
        <v>2925974.54</v>
      </c>
      <c r="BE130" s="293">
        <v>2925974.54</v>
      </c>
      <c r="BF130" s="293">
        <v>2925974.54</v>
      </c>
      <c r="BG130" s="293">
        <v>2925974.54</v>
      </c>
      <c r="BH130" s="293">
        <v>2925974.54</v>
      </c>
      <c r="BI130" s="293">
        <v>2925974.54</v>
      </c>
      <c r="BJ130" s="293">
        <v>2925974.54</v>
      </c>
      <c r="BK130" s="293">
        <v>466565.05</v>
      </c>
      <c r="BL130" s="293">
        <v>466565.05</v>
      </c>
      <c r="BM130" s="293">
        <v>466565.05</v>
      </c>
      <c r="BN130" s="293">
        <v>458571.49</v>
      </c>
      <c r="BO130" s="293">
        <v>458571.49</v>
      </c>
      <c r="BP130" s="293">
        <v>458571.49</v>
      </c>
      <c r="BQ130" s="293">
        <v>458571.49</v>
      </c>
      <c r="BR130" s="293">
        <v>458571.49</v>
      </c>
      <c r="BS130" s="293">
        <v>458571.49</v>
      </c>
      <c r="BT130" s="293">
        <v>458571.49</v>
      </c>
      <c r="BU130" s="293">
        <v>458571.49</v>
      </c>
      <c r="BV130" s="293">
        <v>458571.49</v>
      </c>
      <c r="BW130" s="293">
        <v>458571.49</v>
      </c>
      <c r="BX130" s="293">
        <v>458571.49</v>
      </c>
      <c r="BY130" s="293">
        <v>458571.49</v>
      </c>
      <c r="BZ130" s="293">
        <v>404626.03</v>
      </c>
      <c r="CA130" s="293">
        <v>404626.03</v>
      </c>
      <c r="CB130" s="293">
        <v>404626.03</v>
      </c>
      <c r="CC130" s="293">
        <v>404626.03</v>
      </c>
      <c r="CD130" s="293">
        <v>404626.03</v>
      </c>
      <c r="CE130" s="293">
        <v>404626.03</v>
      </c>
      <c r="CF130" s="293">
        <v>404626.03</v>
      </c>
      <c r="CG130" s="293">
        <v>404626.03</v>
      </c>
      <c r="CH130" s="293">
        <v>404626.03</v>
      </c>
      <c r="CI130" s="293">
        <v>404626.03</v>
      </c>
      <c r="CJ130" s="293">
        <v>404626.03</v>
      </c>
      <c r="CK130" s="293">
        <v>404626.03</v>
      </c>
      <c r="CL130" s="293">
        <v>360708.03</v>
      </c>
      <c r="CM130" s="293">
        <v>360708.03</v>
      </c>
      <c r="CN130" s="293">
        <v>360708.03</v>
      </c>
      <c r="CO130" s="293">
        <v>360708.03</v>
      </c>
      <c r="CP130" s="293">
        <v>360708.03</v>
      </c>
      <c r="CQ130" s="293">
        <v>360708.03</v>
      </c>
      <c r="CR130" s="293">
        <v>360708.03</v>
      </c>
      <c r="CS130" s="293">
        <v>360708.03</v>
      </c>
      <c r="CT130" s="293">
        <v>360708.03</v>
      </c>
      <c r="CU130" s="293">
        <v>360708.03</v>
      </c>
      <c r="CV130" s="293"/>
      <c r="CW130" s="293"/>
      <c r="CX130" s="293"/>
      <c r="CY130" s="293"/>
      <c r="CZ130" s="293"/>
      <c r="DA130" s="293"/>
      <c r="DB130" s="293"/>
      <c r="DC130" s="293"/>
      <c r="DD130" s="293"/>
      <c r="DE130" s="293"/>
      <c r="DF130" s="293"/>
      <c r="DG130" s="293"/>
      <c r="DH130" s="293"/>
      <c r="DI130" s="293"/>
      <c r="DJ130" s="293"/>
      <c r="DK130" s="293"/>
      <c r="DL130" s="293"/>
      <c r="DM130" s="293"/>
      <c r="DN130" s="293"/>
      <c r="DO130" s="293"/>
      <c r="DP130" s="293"/>
    </row>
    <row r="131" spans="1:120">
      <c r="A131" s="189" t="s">
        <v>20</v>
      </c>
      <c r="D131" s="189">
        <v>2820</v>
      </c>
      <c r="E131" s="293">
        <v>-3845838.72</v>
      </c>
      <c r="F131" s="293">
        <v>-3872862.5</v>
      </c>
      <c r="G131" s="293">
        <v>-3872862.5</v>
      </c>
      <c r="H131" s="293">
        <v>-3872862.5</v>
      </c>
      <c r="I131" s="293">
        <v>-6598633.75</v>
      </c>
      <c r="J131" s="293">
        <v>-6598633.75</v>
      </c>
      <c r="K131" s="293">
        <v>-6598633.75</v>
      </c>
      <c r="L131" s="293">
        <v>-9160459.9299999997</v>
      </c>
      <c r="M131" s="293">
        <v>-9160459.9299999997</v>
      </c>
      <c r="N131" s="293">
        <v>-9160459.9299999997</v>
      </c>
      <c r="O131" s="293">
        <v>-11187173.51</v>
      </c>
      <c r="P131" s="293">
        <v>-11187173.51</v>
      </c>
      <c r="Q131" s="293">
        <v>-11187173.51</v>
      </c>
      <c r="R131" s="293">
        <v>-3524087.04</v>
      </c>
      <c r="S131" s="293">
        <v>-3524087.04</v>
      </c>
      <c r="T131" s="293">
        <v>-3524087.04</v>
      </c>
      <c r="U131" s="293">
        <v>-10510748.76</v>
      </c>
      <c r="V131" s="293">
        <v>-10510748.76</v>
      </c>
      <c r="W131" s="293">
        <v>-10510748.76</v>
      </c>
      <c r="X131" s="293">
        <v>-20732066.510000002</v>
      </c>
      <c r="Y131" s="293">
        <v>-20732066.510000002</v>
      </c>
      <c r="Z131" s="293">
        <v>-20732066.510000002</v>
      </c>
      <c r="AA131" s="293">
        <v>-16802125.91</v>
      </c>
      <c r="AB131" s="293">
        <v>-16802125.91</v>
      </c>
      <c r="AC131" s="293">
        <v>-16802125.91</v>
      </c>
      <c r="AD131" s="293">
        <v>-3789890.79</v>
      </c>
      <c r="AE131" s="293">
        <v>-3789890.79</v>
      </c>
      <c r="AF131" s="293">
        <v>-3789890.79</v>
      </c>
      <c r="AG131" s="293">
        <v>-11801441.140000001</v>
      </c>
      <c r="AH131" s="293">
        <v>-11801441.140000001</v>
      </c>
      <c r="AI131" s="293">
        <v>-11801441.140000001</v>
      </c>
      <c r="AJ131" s="293">
        <v>-12681736.810000001</v>
      </c>
      <c r="AK131" s="293">
        <v>-12681736.810000001</v>
      </c>
      <c r="AL131" s="293">
        <v>-12681736.810000001</v>
      </c>
      <c r="AM131" s="293">
        <v>-12901957.630000001</v>
      </c>
      <c r="AN131" s="293">
        <v>-12901957.630000001</v>
      </c>
      <c r="AO131" s="293">
        <v>-12901957.630000001</v>
      </c>
      <c r="AP131" s="293">
        <v>-2784132.7</v>
      </c>
      <c r="AQ131" s="293">
        <v>-2784132.7</v>
      </c>
      <c r="AR131" s="293">
        <v>-2784132.7</v>
      </c>
      <c r="AS131" s="293">
        <v>-8159373.4500000002</v>
      </c>
      <c r="AT131" s="293">
        <v>-8159373.4500000002</v>
      </c>
      <c r="AU131" s="293">
        <v>-8159373.4500000002</v>
      </c>
      <c r="AV131" s="293">
        <v>-10010669.76</v>
      </c>
      <c r="AW131" s="293">
        <v>-10010669.76</v>
      </c>
      <c r="AX131" s="293">
        <v>-10010669.76</v>
      </c>
      <c r="AY131" s="293">
        <v>21371959.420000002</v>
      </c>
      <c r="AZ131" s="293">
        <v>21371959.420000002</v>
      </c>
      <c r="BA131" s="293">
        <v>20924645.73</v>
      </c>
      <c r="BB131" s="293">
        <v>-1824343.09</v>
      </c>
      <c r="BC131" s="293">
        <v>-1824343.09</v>
      </c>
      <c r="BD131" s="293">
        <v>-1824343.09</v>
      </c>
      <c r="BE131" s="293">
        <v>-3234118.89</v>
      </c>
      <c r="BF131" s="293">
        <v>-3234118.89</v>
      </c>
      <c r="BG131" s="293">
        <v>-3234118.89</v>
      </c>
      <c r="BH131" s="293">
        <v>-7773407.4100000001</v>
      </c>
      <c r="BI131" s="293">
        <v>-7773407.4100000001</v>
      </c>
      <c r="BJ131" s="293">
        <v>-7773407.4100000001</v>
      </c>
      <c r="BK131" s="293">
        <v>-10338797.039999999</v>
      </c>
      <c r="BL131" s="293">
        <v>-10338796.699999999</v>
      </c>
      <c r="BM131" s="293">
        <v>-10338796.699999999</v>
      </c>
      <c r="BN131" s="293">
        <v>-3426066.33</v>
      </c>
      <c r="BO131" s="293">
        <v>-3426066.33</v>
      </c>
      <c r="BP131" s="293">
        <v>-3426066.33</v>
      </c>
      <c r="BQ131" s="293">
        <v>-10408347.91</v>
      </c>
      <c r="BR131" s="293">
        <v>-10408347.91</v>
      </c>
      <c r="BS131" s="293">
        <v>-10408347.91</v>
      </c>
      <c r="BT131" s="293">
        <v>-16558904.24</v>
      </c>
      <c r="BU131" s="293">
        <v>-16558904.24</v>
      </c>
      <c r="BV131" s="293">
        <v>-16558904.24</v>
      </c>
      <c r="BW131" s="293">
        <v>-10654478.220000001</v>
      </c>
      <c r="BX131" s="293">
        <v>-10654478.220000001</v>
      </c>
      <c r="BY131" s="293">
        <v>-10654478.220000001</v>
      </c>
      <c r="BZ131" s="293">
        <v>-4197072.3499999996</v>
      </c>
      <c r="CA131" s="293">
        <v>-4197072.3499999996</v>
      </c>
      <c r="CB131" s="293">
        <v>-4197072.3499999996</v>
      </c>
      <c r="CC131" s="293">
        <v>-11051284.26</v>
      </c>
      <c r="CD131" s="293">
        <v>-11051284.26</v>
      </c>
      <c r="CE131" s="293">
        <v>-11051284.26</v>
      </c>
      <c r="CF131" s="293">
        <v>-16211064.32</v>
      </c>
      <c r="CG131" s="293">
        <v>-16211064.32</v>
      </c>
      <c r="CH131" s="293">
        <v>-16211064.32</v>
      </c>
      <c r="CI131" s="293">
        <v>-16822414.609999999</v>
      </c>
      <c r="CJ131" s="293">
        <v>-16822414.609999999</v>
      </c>
      <c r="CK131" s="293">
        <v>-16822414.609999999</v>
      </c>
      <c r="CL131" s="293">
        <v>-4790819.3499999996</v>
      </c>
      <c r="CM131" s="293">
        <v>-4790819.3499999996</v>
      </c>
      <c r="CN131" s="293">
        <v>-4790819.3499999996</v>
      </c>
      <c r="CO131" s="293">
        <v>-14184926.470000001</v>
      </c>
      <c r="CP131" s="293">
        <v>-14184926.470000001</v>
      </c>
      <c r="CQ131" s="293">
        <v>-14184926.470000001</v>
      </c>
      <c r="CR131" s="293">
        <v>-20240086.41</v>
      </c>
      <c r="CS131" s="293">
        <v>-20240086.41</v>
      </c>
      <c r="CT131" s="293">
        <v>-20240086.41</v>
      </c>
      <c r="CU131" s="293">
        <v>-23511807.98</v>
      </c>
      <c r="CV131" s="293">
        <f>SUMIF($B$9:$B$124,$D131,CV$9:CV$124)</f>
        <v>-7447364.0855983719</v>
      </c>
      <c r="CW131" s="293">
        <f t="shared" ref="CW131:DP131" si="32">SUMIF($B$9:$B$124,$D131,CW$9:CW$124)</f>
        <v>-881994.43759674206</v>
      </c>
      <c r="CX131" s="293">
        <f t="shared" si="32"/>
        <v>5683375.2104048878</v>
      </c>
      <c r="CY131" s="293">
        <f t="shared" si="32"/>
        <v>5684918.7332743332</v>
      </c>
      <c r="CZ131" s="293">
        <f t="shared" si="32"/>
        <v>5686462.2561437823</v>
      </c>
      <c r="DA131" s="293">
        <f t="shared" si="32"/>
        <v>5688005.7790132277</v>
      </c>
      <c r="DB131" s="293">
        <f t="shared" si="32"/>
        <v>5689549.3018826749</v>
      </c>
      <c r="DC131" s="293">
        <f t="shared" si="32"/>
        <v>5688044.7736271229</v>
      </c>
      <c r="DD131" s="293">
        <f t="shared" si="32"/>
        <v>5689606.5990088303</v>
      </c>
      <c r="DE131" s="293">
        <f t="shared" si="32"/>
        <v>5691168.4243905377</v>
      </c>
      <c r="DF131" s="293">
        <f t="shared" si="32"/>
        <v>5692730.2497722451</v>
      </c>
      <c r="DG131" s="293">
        <f t="shared" si="32"/>
        <v>5694292.0751539525</v>
      </c>
      <c r="DH131" s="293">
        <f t="shared" si="32"/>
        <v>5695853.9005356599</v>
      </c>
      <c r="DI131" s="293">
        <f t="shared" si="32"/>
        <v>5697415.7259173673</v>
      </c>
      <c r="DJ131" s="293">
        <f t="shared" si="32"/>
        <v>5698977.5512990747</v>
      </c>
      <c r="DK131" s="293">
        <f t="shared" si="32"/>
        <v>5701121.3437817991</v>
      </c>
      <c r="DL131" s="293">
        <f t="shared" si="32"/>
        <v>5703265.1362645235</v>
      </c>
      <c r="DM131" s="293">
        <f t="shared" si="32"/>
        <v>5705408.9287472479</v>
      </c>
      <c r="DN131" s="293">
        <f t="shared" si="32"/>
        <v>5707552.7212299742</v>
      </c>
      <c r="DO131" s="293">
        <f t="shared" si="32"/>
        <v>5707393.4061868042</v>
      </c>
      <c r="DP131" s="293">
        <f t="shared" si="32"/>
        <v>5709564.9537686333</v>
      </c>
    </row>
    <row r="132" spans="1:120">
      <c r="A132" s="189" t="s">
        <v>21</v>
      </c>
      <c r="E132" s="293">
        <v>3659329.3</v>
      </c>
      <c r="F132" s="293">
        <v>3776936.93</v>
      </c>
      <c r="G132" s="293">
        <v>3776936.93</v>
      </c>
      <c r="H132" s="293">
        <v>3776936.93</v>
      </c>
      <c r="I132" s="293">
        <v>3621178.57</v>
      </c>
      <c r="J132" s="293">
        <v>3621178.57</v>
      </c>
      <c r="K132" s="293">
        <v>3621178.57</v>
      </c>
      <c r="L132" s="293">
        <v>3474788.51</v>
      </c>
      <c r="M132" s="293">
        <v>3474788.51</v>
      </c>
      <c r="N132" s="293">
        <v>3474788.51</v>
      </c>
      <c r="O132" s="293">
        <v>2848119.49</v>
      </c>
      <c r="P132" s="293">
        <v>2848119.49</v>
      </c>
      <c r="Q132" s="293">
        <v>2848119.49</v>
      </c>
      <c r="R132" s="293">
        <v>3868825.28</v>
      </c>
      <c r="S132" s="293">
        <v>3868825.28</v>
      </c>
      <c r="T132" s="293">
        <v>3868825.28</v>
      </c>
      <c r="U132" s="293">
        <v>3469587.47</v>
      </c>
      <c r="V132" s="293">
        <v>3469587.47</v>
      </c>
      <c r="W132" s="293">
        <v>3469587.47</v>
      </c>
      <c r="X132" s="293">
        <v>2885512.17</v>
      </c>
      <c r="Y132" s="293">
        <v>2885512.17</v>
      </c>
      <c r="Z132" s="293">
        <v>2885512.17</v>
      </c>
      <c r="AA132" s="293">
        <v>3110080.2</v>
      </c>
      <c r="AB132" s="293">
        <v>3110080.2</v>
      </c>
      <c r="AC132" s="293">
        <v>3110080.2</v>
      </c>
      <c r="AD132" s="293">
        <v>5623988.3700000001</v>
      </c>
      <c r="AE132" s="293">
        <v>5623988.3700000001</v>
      </c>
      <c r="AF132" s="293">
        <v>5623988.3700000001</v>
      </c>
      <c r="AG132" s="293">
        <v>5166185.49</v>
      </c>
      <c r="AH132" s="293">
        <v>5166185.49</v>
      </c>
      <c r="AI132" s="293">
        <v>5166185.49</v>
      </c>
      <c r="AJ132" s="293">
        <v>5115882.88</v>
      </c>
      <c r="AK132" s="293">
        <v>5115882.88</v>
      </c>
      <c r="AL132" s="293">
        <v>5115882.88</v>
      </c>
      <c r="AM132" s="293">
        <v>5103298.84</v>
      </c>
      <c r="AN132" s="293">
        <v>5103298.84</v>
      </c>
      <c r="AO132" s="293">
        <v>5103298.84</v>
      </c>
      <c r="AP132" s="293">
        <v>6370055.3399999999</v>
      </c>
      <c r="AQ132" s="293">
        <v>6370055.3399999999</v>
      </c>
      <c r="AR132" s="293">
        <v>6370055.3399999999</v>
      </c>
      <c r="AS132" s="293">
        <v>6139687.8799999999</v>
      </c>
      <c r="AT132" s="293">
        <v>6139687.8799999999</v>
      </c>
      <c r="AU132" s="293">
        <v>6139687.8799999999</v>
      </c>
      <c r="AV132" s="293">
        <v>6055331.1799999997</v>
      </c>
      <c r="AW132" s="293">
        <v>6055331.1799999997</v>
      </c>
      <c r="AX132" s="293">
        <v>6055331.1799999997</v>
      </c>
      <c r="AY132" s="293">
        <v>7012851.5</v>
      </c>
      <c r="AZ132" s="293">
        <v>7012851.5</v>
      </c>
      <c r="BA132" s="293">
        <v>8290890.4800000004</v>
      </c>
      <c r="BB132" s="293">
        <v>7195437.5999999996</v>
      </c>
      <c r="BC132" s="293">
        <v>7195437.5999999996</v>
      </c>
      <c r="BD132" s="293">
        <v>7195437.5999999996</v>
      </c>
      <c r="BE132" s="293">
        <v>7135018.6399999997</v>
      </c>
      <c r="BF132" s="293">
        <v>7135018.6399999997</v>
      </c>
      <c r="BG132" s="293">
        <v>7135018.6399999997</v>
      </c>
      <c r="BH132" s="293">
        <v>6940477.7000000002</v>
      </c>
      <c r="BI132" s="293">
        <v>6940477.7000000002</v>
      </c>
      <c r="BJ132" s="293">
        <v>6940477.7000000002</v>
      </c>
      <c r="BK132" s="293">
        <v>6895106.7300000004</v>
      </c>
      <c r="BL132" s="293">
        <v>6895106.75</v>
      </c>
      <c r="BM132" s="293">
        <v>6895106.75</v>
      </c>
      <c r="BN132" s="293">
        <v>6819990.04</v>
      </c>
      <c r="BO132" s="293">
        <v>6819990.04</v>
      </c>
      <c r="BP132" s="293">
        <v>6819990.04</v>
      </c>
      <c r="BQ132" s="293">
        <v>6520749.4000000004</v>
      </c>
      <c r="BR132" s="293">
        <v>6520749.4000000004</v>
      </c>
      <c r="BS132" s="293">
        <v>6520749.4000000004</v>
      </c>
      <c r="BT132" s="293">
        <v>6257154.1299999999</v>
      </c>
      <c r="BU132" s="293">
        <v>6257154.1299999999</v>
      </c>
      <c r="BV132" s="293">
        <v>6257154.1299999999</v>
      </c>
      <c r="BW132" s="293">
        <v>6510200.96</v>
      </c>
      <c r="BX132" s="293">
        <v>6510200.96</v>
      </c>
      <c r="BY132" s="293">
        <v>6510200.96</v>
      </c>
      <c r="BZ132" s="293">
        <v>7638048.8499999996</v>
      </c>
      <c r="CA132" s="293">
        <v>7638048.8499999996</v>
      </c>
      <c r="CB132" s="293">
        <v>7638048.8499999996</v>
      </c>
      <c r="CC132" s="293">
        <v>7344296.9100000001</v>
      </c>
      <c r="CD132" s="293">
        <v>7344296.9100000001</v>
      </c>
      <c r="CE132" s="293">
        <v>7344296.9100000001</v>
      </c>
      <c r="CF132" s="293">
        <v>7123163.4800000004</v>
      </c>
      <c r="CG132" s="293">
        <v>7123163.4800000004</v>
      </c>
      <c r="CH132" s="293">
        <v>7123163.4800000004</v>
      </c>
      <c r="CI132" s="293">
        <v>7096962.75</v>
      </c>
      <c r="CJ132" s="293">
        <v>7096962.75</v>
      </c>
      <c r="CK132" s="293">
        <v>7096962.75</v>
      </c>
      <c r="CL132" s="293">
        <v>10582827.85</v>
      </c>
      <c r="CM132" s="293">
        <v>10582827.85</v>
      </c>
      <c r="CN132" s="293">
        <v>10582827.85</v>
      </c>
      <c r="CO132" s="293">
        <v>10180223.26</v>
      </c>
      <c r="CP132" s="293">
        <v>10180223.26</v>
      </c>
      <c r="CQ132" s="293">
        <v>10180223.26</v>
      </c>
      <c r="CR132" s="293">
        <v>9920716.4000000004</v>
      </c>
      <c r="CS132" s="293">
        <v>9920716.4000000004</v>
      </c>
      <c r="CT132" s="293">
        <v>9920716.4000000004</v>
      </c>
      <c r="CU132" s="293">
        <v>9780499.7699999996</v>
      </c>
      <c r="CV132" s="293"/>
      <c r="CW132" s="293"/>
      <c r="CX132" s="293"/>
      <c r="CY132" s="293"/>
      <c r="CZ132" s="293"/>
      <c r="DA132" s="293"/>
      <c r="DB132" s="293"/>
      <c r="DC132" s="293"/>
      <c r="DD132" s="293"/>
      <c r="DE132" s="293"/>
      <c r="DF132" s="293"/>
      <c r="DG132" s="293"/>
      <c r="DH132" s="293"/>
      <c r="DI132" s="293"/>
      <c r="DJ132" s="293"/>
      <c r="DK132" s="293"/>
      <c r="DL132" s="293"/>
      <c r="DM132" s="293"/>
      <c r="DN132" s="293"/>
      <c r="DO132" s="293"/>
      <c r="DP132" s="293"/>
    </row>
    <row r="133" spans="1:120">
      <c r="A133" s="189" t="s">
        <v>22</v>
      </c>
      <c r="D133" s="189">
        <v>2830</v>
      </c>
      <c r="E133" s="293">
        <v>-2103303.84</v>
      </c>
      <c r="F133" s="293">
        <v>-1171714.67</v>
      </c>
      <c r="G133" s="293">
        <v>-1171714.67</v>
      </c>
      <c r="H133" s="293">
        <v>-1171714.67</v>
      </c>
      <c r="I133" s="293">
        <v>-1171714.67</v>
      </c>
      <c r="J133" s="293">
        <v>-1171714.67</v>
      </c>
      <c r="K133" s="293">
        <v>-1171714.67</v>
      </c>
      <c r="L133" s="293">
        <v>-1171714.67</v>
      </c>
      <c r="M133" s="293">
        <v>-1171714.67</v>
      </c>
      <c r="N133" s="293">
        <v>-1171714.67</v>
      </c>
      <c r="O133" s="293">
        <v>-4255418.49</v>
      </c>
      <c r="P133" s="293">
        <v>-4255418.49</v>
      </c>
      <c r="Q133" s="293">
        <v>-4255418.49</v>
      </c>
      <c r="R133" s="293">
        <v>-3849754.59</v>
      </c>
      <c r="S133" s="293">
        <v>-3849754.59</v>
      </c>
      <c r="T133" s="293">
        <v>-3849754.59</v>
      </c>
      <c r="U133" s="293">
        <v>-3849754.59</v>
      </c>
      <c r="V133" s="293">
        <v>-3849754.59</v>
      </c>
      <c r="W133" s="293">
        <v>-3849754.59</v>
      </c>
      <c r="X133" s="293">
        <v>-6112738.5800000001</v>
      </c>
      <c r="Y133" s="293">
        <v>-3849754.59</v>
      </c>
      <c r="Z133" s="293">
        <v>-3849754.59</v>
      </c>
      <c r="AA133" s="293">
        <v>-3849754.59</v>
      </c>
      <c r="AB133" s="293">
        <v>-3849754.59</v>
      </c>
      <c r="AC133" s="293">
        <v>-3849754.59</v>
      </c>
      <c r="AD133" s="293">
        <v>-2048000.73</v>
      </c>
      <c r="AE133" s="293">
        <v>-2048000.73</v>
      </c>
      <c r="AF133" s="293">
        <v>-2048000.73</v>
      </c>
      <c r="AG133" s="293">
        <v>-2048000.73</v>
      </c>
      <c r="AH133" s="293">
        <v>-2048000.73</v>
      </c>
      <c r="AI133" s="293">
        <v>-2048000.73</v>
      </c>
      <c r="AJ133" s="293">
        <v>-2048000.73</v>
      </c>
      <c r="AK133" s="293">
        <v>-2048000.73</v>
      </c>
      <c r="AL133" s="293">
        <v>-2048000.73</v>
      </c>
      <c r="AM133" s="293">
        <v>-2048000.73</v>
      </c>
      <c r="AN133" s="293">
        <v>-2048000.73</v>
      </c>
      <c r="AO133" s="293">
        <v>-2048000.73</v>
      </c>
      <c r="AP133" s="293">
        <v>-1771593.26</v>
      </c>
      <c r="AQ133" s="293">
        <v>-1771593.26</v>
      </c>
      <c r="AR133" s="293">
        <v>-1771593.26</v>
      </c>
      <c r="AS133" s="293">
        <v>-1771593.26</v>
      </c>
      <c r="AT133" s="293">
        <v>-1771593.26</v>
      </c>
      <c r="AU133" s="293">
        <v>-1771593.26</v>
      </c>
      <c r="AV133" s="293">
        <v>-2068702.26</v>
      </c>
      <c r="AW133" s="293">
        <v>-2068702.26</v>
      </c>
      <c r="AX133" s="293">
        <v>-2068702.26</v>
      </c>
      <c r="AY133" s="293">
        <v>-1997773.51</v>
      </c>
      <c r="AZ133" s="293">
        <v>-1997773.51</v>
      </c>
      <c r="BA133" s="293">
        <v>-1997773.51</v>
      </c>
      <c r="BB133" s="293">
        <v>-4220522.57</v>
      </c>
      <c r="BC133" s="293">
        <v>-4220522.57</v>
      </c>
      <c r="BD133" s="293">
        <v>-4220522.57</v>
      </c>
      <c r="BE133" s="293">
        <v>-4220522.57</v>
      </c>
      <c r="BF133" s="293">
        <v>-4220522.57</v>
      </c>
      <c r="BG133" s="293">
        <v>-4220522.57</v>
      </c>
      <c r="BH133" s="293">
        <v>-4220522.57</v>
      </c>
      <c r="BI133" s="293">
        <v>-4220522.57</v>
      </c>
      <c r="BJ133" s="293">
        <v>-4220522.57</v>
      </c>
      <c r="BK133" s="293">
        <v>-1679413.57</v>
      </c>
      <c r="BL133" s="293">
        <v>-1679413.57</v>
      </c>
      <c r="BM133" s="293">
        <v>-1679413.57</v>
      </c>
      <c r="BN133" s="293">
        <v>-1656810.11</v>
      </c>
      <c r="BO133" s="293">
        <v>-1656810.11</v>
      </c>
      <c r="BP133" s="293">
        <v>-1656810.11</v>
      </c>
      <c r="BQ133" s="293">
        <v>-1656810.11</v>
      </c>
      <c r="BR133" s="293">
        <v>-1656810.11</v>
      </c>
      <c r="BS133" s="293">
        <v>-1656810.11</v>
      </c>
      <c r="BT133" s="293">
        <v>-1656810.11</v>
      </c>
      <c r="BU133" s="293">
        <v>-1656810.11</v>
      </c>
      <c r="BV133" s="293">
        <v>-1656810.11</v>
      </c>
      <c r="BW133" s="293">
        <v>-1656810.11</v>
      </c>
      <c r="BX133" s="293">
        <v>-1656810.11</v>
      </c>
      <c r="BY133" s="293">
        <v>-1656810.11</v>
      </c>
      <c r="BZ133" s="293">
        <v>-1734251.22</v>
      </c>
      <c r="CA133" s="293">
        <v>-1734251.22</v>
      </c>
      <c r="CB133" s="293">
        <v>-1734251.22</v>
      </c>
      <c r="CC133" s="293">
        <v>-1734251.22</v>
      </c>
      <c r="CD133" s="293">
        <v>-1734251.22</v>
      </c>
      <c r="CE133" s="293">
        <v>-1734251.22</v>
      </c>
      <c r="CF133" s="293">
        <v>-1734251.22</v>
      </c>
      <c r="CG133" s="293">
        <v>-1734251.22</v>
      </c>
      <c r="CH133" s="293">
        <v>-1734251.22</v>
      </c>
      <c r="CI133" s="293">
        <v>-1734251.22</v>
      </c>
      <c r="CJ133" s="293">
        <v>-1734251.22</v>
      </c>
      <c r="CK133" s="293">
        <v>-1734251.22</v>
      </c>
      <c r="CL133" s="293">
        <v>-1549454.22</v>
      </c>
      <c r="CM133" s="293">
        <v>-1549454.22</v>
      </c>
      <c r="CN133" s="293">
        <v>-1549454.22</v>
      </c>
      <c r="CO133" s="293">
        <v>-1549454.22</v>
      </c>
      <c r="CP133" s="293">
        <v>-1549454.22</v>
      </c>
      <c r="CQ133" s="293">
        <v>-1549454.22</v>
      </c>
      <c r="CR133" s="293">
        <v>-1549454.22</v>
      </c>
      <c r="CS133" s="293">
        <v>-1549454.22</v>
      </c>
      <c r="CT133" s="293">
        <v>-1549454.22</v>
      </c>
      <c r="CU133" s="293">
        <v>-1549454.22</v>
      </c>
      <c r="CV133" s="293">
        <f>SUMIF($B$9:$B$124,$D133,CV$9:CV$124)</f>
        <v>-1597357</v>
      </c>
      <c r="CW133" s="293">
        <f t="shared" ref="CW133:DP133" si="33">SUMIF($B$9:$B$124,$D133,CW$9:CW$124)</f>
        <v>-1597357</v>
      </c>
      <c r="CX133" s="293">
        <f t="shared" si="33"/>
        <v>-1597357</v>
      </c>
      <c r="CY133" s="293">
        <f t="shared" si="33"/>
        <v>-1597357</v>
      </c>
      <c r="CZ133" s="293">
        <f t="shared" si="33"/>
        <v>-1597357</v>
      </c>
      <c r="DA133" s="293">
        <f t="shared" si="33"/>
        <v>-1597357</v>
      </c>
      <c r="DB133" s="293">
        <f t="shared" si="33"/>
        <v>-1597357</v>
      </c>
      <c r="DC133" s="293">
        <f t="shared" si="33"/>
        <v>-1597357</v>
      </c>
      <c r="DD133" s="293">
        <f t="shared" si="33"/>
        <v>-1597357</v>
      </c>
      <c r="DE133" s="293">
        <f t="shared" si="33"/>
        <v>-1597357</v>
      </c>
      <c r="DF133" s="293">
        <f t="shared" si="33"/>
        <v>-1597357</v>
      </c>
      <c r="DG133" s="293">
        <f t="shared" si="33"/>
        <v>-1597357</v>
      </c>
      <c r="DH133" s="293">
        <f t="shared" si="33"/>
        <v>-1597357</v>
      </c>
      <c r="DI133" s="293">
        <f t="shared" si="33"/>
        <v>-1597357</v>
      </c>
      <c r="DJ133" s="293">
        <f t="shared" si="33"/>
        <v>-1597357</v>
      </c>
      <c r="DK133" s="293">
        <f t="shared" si="33"/>
        <v>-1597357</v>
      </c>
      <c r="DL133" s="293">
        <f t="shared" si="33"/>
        <v>-1597357</v>
      </c>
      <c r="DM133" s="293">
        <f t="shared" si="33"/>
        <v>-1597357</v>
      </c>
      <c r="DN133" s="293">
        <f t="shared" si="33"/>
        <v>-1597357</v>
      </c>
      <c r="DO133" s="293">
        <f t="shared" si="33"/>
        <v>-1597357</v>
      </c>
      <c r="DP133" s="293">
        <f t="shared" si="33"/>
        <v>-1597357</v>
      </c>
    </row>
    <row r="134" spans="1:120" ht="17.25" customHeight="1">
      <c r="A134" s="189" t="s">
        <v>23</v>
      </c>
      <c r="E134" s="293">
        <v>0</v>
      </c>
      <c r="F134" s="293">
        <v>0</v>
      </c>
      <c r="G134" s="293">
        <v>0</v>
      </c>
      <c r="H134" s="293">
        <v>0</v>
      </c>
      <c r="I134" s="293">
        <v>0</v>
      </c>
      <c r="J134" s="293">
        <v>0</v>
      </c>
      <c r="K134" s="293">
        <v>0</v>
      </c>
      <c r="L134" s="293">
        <v>0</v>
      </c>
      <c r="M134" s="293">
        <v>0</v>
      </c>
      <c r="N134" s="293">
        <v>0</v>
      </c>
      <c r="O134" s="293">
        <v>0</v>
      </c>
      <c r="P134" s="293">
        <v>0</v>
      </c>
      <c r="Q134" s="293">
        <v>0</v>
      </c>
      <c r="R134" s="293">
        <v>0</v>
      </c>
      <c r="S134" s="293">
        <v>0</v>
      </c>
      <c r="T134" s="293">
        <v>0</v>
      </c>
      <c r="U134" s="293">
        <v>0</v>
      </c>
      <c r="V134" s="293">
        <v>0</v>
      </c>
      <c r="W134" s="293">
        <v>0</v>
      </c>
      <c r="X134" s="293">
        <v>0</v>
      </c>
      <c r="Y134" s="293">
        <v>0</v>
      </c>
      <c r="Z134" s="293">
        <v>0</v>
      </c>
      <c r="AA134" s="293">
        <v>0</v>
      </c>
      <c r="AB134" s="293">
        <v>0</v>
      </c>
      <c r="AC134" s="293">
        <v>0</v>
      </c>
      <c r="AD134" s="293">
        <v>0</v>
      </c>
      <c r="AE134" s="293">
        <v>0</v>
      </c>
      <c r="AF134" s="293">
        <v>0</v>
      </c>
      <c r="AG134" s="293">
        <v>0</v>
      </c>
      <c r="AH134" s="293">
        <v>0</v>
      </c>
      <c r="AI134" s="293">
        <v>0</v>
      </c>
      <c r="AJ134" s="293">
        <v>0</v>
      </c>
      <c r="AK134" s="293">
        <v>0</v>
      </c>
      <c r="AL134" s="293">
        <v>0</v>
      </c>
      <c r="AM134" s="293">
        <v>0</v>
      </c>
      <c r="AN134" s="293">
        <v>0</v>
      </c>
      <c r="AO134" s="293">
        <v>0</v>
      </c>
      <c r="AP134" s="293">
        <v>0</v>
      </c>
      <c r="AQ134" s="293">
        <v>0</v>
      </c>
      <c r="AR134" s="293">
        <v>0</v>
      </c>
      <c r="AS134" s="293">
        <v>0</v>
      </c>
      <c r="AT134" s="293">
        <v>0</v>
      </c>
      <c r="AU134" s="293">
        <v>0</v>
      </c>
      <c r="AV134" s="293">
        <v>0</v>
      </c>
      <c r="AW134" s="293">
        <v>0</v>
      </c>
      <c r="AX134" s="293">
        <v>0</v>
      </c>
      <c r="AY134" s="293">
        <v>0</v>
      </c>
      <c r="AZ134" s="293">
        <v>0</v>
      </c>
      <c r="BA134" s="293">
        <v>0</v>
      </c>
      <c r="BB134" s="293">
        <v>0</v>
      </c>
      <c r="BC134" s="293">
        <v>0</v>
      </c>
      <c r="BD134" s="293">
        <v>0</v>
      </c>
      <c r="BE134" s="293">
        <v>0</v>
      </c>
      <c r="BF134" s="293">
        <v>0</v>
      </c>
      <c r="BG134" s="293">
        <v>0</v>
      </c>
      <c r="BH134" s="293">
        <v>0</v>
      </c>
      <c r="BI134" s="293">
        <v>0</v>
      </c>
      <c r="BJ134" s="293">
        <v>0</v>
      </c>
      <c r="BK134" s="293">
        <v>0</v>
      </c>
      <c r="BL134" s="293">
        <v>0</v>
      </c>
      <c r="BM134" s="293">
        <v>0</v>
      </c>
      <c r="BN134" s="293">
        <v>0</v>
      </c>
      <c r="BO134" s="293">
        <v>0</v>
      </c>
      <c r="BP134" s="293">
        <v>0</v>
      </c>
      <c r="BQ134" s="293">
        <v>0</v>
      </c>
      <c r="BR134" s="293">
        <v>0</v>
      </c>
      <c r="BS134" s="293">
        <v>0</v>
      </c>
      <c r="BT134" s="293">
        <v>0</v>
      </c>
      <c r="BU134" s="293" t="s">
        <v>681</v>
      </c>
      <c r="BV134" s="293" t="s">
        <v>681</v>
      </c>
      <c r="BW134" s="293" t="s">
        <v>681</v>
      </c>
      <c r="BX134" s="293">
        <v>0</v>
      </c>
      <c r="BY134" s="293">
        <v>0</v>
      </c>
      <c r="BZ134" s="293">
        <v>0</v>
      </c>
      <c r="CA134" s="293">
        <v>0</v>
      </c>
      <c r="CB134" s="293">
        <v>0</v>
      </c>
      <c r="CC134" s="293">
        <v>0</v>
      </c>
      <c r="CD134" s="293">
        <v>0</v>
      </c>
      <c r="CE134" s="293">
        <v>0</v>
      </c>
      <c r="CF134" s="293">
        <v>0</v>
      </c>
      <c r="CG134" s="293">
        <v>0</v>
      </c>
      <c r="CH134" s="293">
        <v>0</v>
      </c>
      <c r="CI134" s="293">
        <v>0</v>
      </c>
      <c r="CJ134" s="293">
        <v>0</v>
      </c>
      <c r="CK134" s="293">
        <v>0</v>
      </c>
      <c r="CL134" s="293">
        <v>0</v>
      </c>
      <c r="CM134" s="293">
        <v>0</v>
      </c>
      <c r="CN134" s="293">
        <v>0</v>
      </c>
      <c r="CO134" s="293">
        <v>0</v>
      </c>
      <c r="CP134" s="293">
        <v>0</v>
      </c>
      <c r="CQ134" s="293">
        <v>0</v>
      </c>
      <c r="CR134" s="293">
        <v>0</v>
      </c>
      <c r="CS134" s="293">
        <v>0</v>
      </c>
      <c r="CT134" s="293">
        <v>0</v>
      </c>
      <c r="CU134" s="293">
        <v>0</v>
      </c>
    </row>
    <row r="135" spans="1:120">
      <c r="A135" s="189" t="s">
        <v>24</v>
      </c>
      <c r="E135" s="293">
        <v>-291110.36</v>
      </c>
      <c r="F135" s="293">
        <v>-79676.98</v>
      </c>
      <c r="G135" s="293">
        <v>-79676.98</v>
      </c>
      <c r="H135" s="293">
        <v>-79676.98</v>
      </c>
      <c r="I135" s="293">
        <v>-79676.98</v>
      </c>
      <c r="J135" s="293">
        <v>-79676.98</v>
      </c>
      <c r="K135" s="293">
        <v>-79676.98</v>
      </c>
      <c r="L135" s="293">
        <v>-79676.98</v>
      </c>
      <c r="M135" s="293">
        <v>-79676.98</v>
      </c>
      <c r="N135" s="293">
        <v>-79676.98</v>
      </c>
      <c r="O135" s="293">
        <v>-278776.25</v>
      </c>
      <c r="P135" s="293">
        <v>-278776.25</v>
      </c>
      <c r="Q135" s="293">
        <v>-278776.25</v>
      </c>
      <c r="R135" s="293">
        <v>3500934.18</v>
      </c>
      <c r="S135" s="293">
        <v>3500934.18</v>
      </c>
      <c r="T135" s="293">
        <v>3500934.18</v>
      </c>
      <c r="U135" s="293">
        <v>3500934.18</v>
      </c>
      <c r="V135" s="293">
        <v>3500934.18</v>
      </c>
      <c r="W135" s="293">
        <v>3500934.18</v>
      </c>
      <c r="X135" s="293">
        <v>3295450.96</v>
      </c>
      <c r="Y135" s="293">
        <v>3500934.18</v>
      </c>
      <c r="Z135" s="293">
        <v>3500934.18</v>
      </c>
      <c r="AA135" s="293">
        <v>3500934.18</v>
      </c>
      <c r="AB135" s="293">
        <v>3500934.18</v>
      </c>
      <c r="AC135" s="293">
        <v>3500934.18</v>
      </c>
      <c r="AD135" s="293">
        <v>-185962.33</v>
      </c>
      <c r="AE135" s="293">
        <v>-185962.33</v>
      </c>
      <c r="AF135" s="293">
        <v>-185962.33</v>
      </c>
      <c r="AG135" s="293">
        <v>-185962.33</v>
      </c>
      <c r="AH135" s="293">
        <v>-185962.33</v>
      </c>
      <c r="AI135" s="293">
        <v>-185962.33</v>
      </c>
      <c r="AJ135" s="293">
        <v>-185962.33</v>
      </c>
      <c r="AK135" s="293">
        <v>-185962.33</v>
      </c>
      <c r="AL135" s="293">
        <v>-185962.33</v>
      </c>
      <c r="AM135" s="293">
        <v>-185962.33</v>
      </c>
      <c r="AN135" s="293">
        <v>-185962.33</v>
      </c>
      <c r="AO135" s="293">
        <v>-185962.33</v>
      </c>
      <c r="AP135" s="293">
        <v>-1112407.25</v>
      </c>
      <c r="AQ135" s="293">
        <v>-1112407.25</v>
      </c>
      <c r="AR135" s="293">
        <v>-1112407.25</v>
      </c>
      <c r="AS135" s="293">
        <v>-1112407.25</v>
      </c>
      <c r="AT135" s="293">
        <v>-1112407.25</v>
      </c>
      <c r="AU135" s="293">
        <v>-1112407.25</v>
      </c>
      <c r="AV135" s="293">
        <v>-139123.25</v>
      </c>
      <c r="AW135" s="293">
        <v>-139123.25</v>
      </c>
      <c r="AX135" s="293">
        <v>-139123.25</v>
      </c>
      <c r="AY135" s="293">
        <v>-134353.19</v>
      </c>
      <c r="AZ135" s="293">
        <v>-134353.19</v>
      </c>
      <c r="BA135" s="293">
        <v>-134353.19</v>
      </c>
      <c r="BB135" s="293">
        <v>-112943.02</v>
      </c>
      <c r="BC135" s="293">
        <v>-112943.02</v>
      </c>
      <c r="BD135" s="293">
        <v>-112943.02</v>
      </c>
      <c r="BE135" s="293">
        <v>-112943.02</v>
      </c>
      <c r="BF135" s="293">
        <v>-112943.02</v>
      </c>
      <c r="BG135" s="293">
        <v>-112943.02</v>
      </c>
      <c r="BH135" s="293">
        <v>-112943.02</v>
      </c>
      <c r="BI135" s="293">
        <v>-112943.02</v>
      </c>
      <c r="BJ135" s="293">
        <v>-112943.02</v>
      </c>
      <c r="BK135" s="293">
        <v>-112943.02</v>
      </c>
      <c r="BL135" s="293">
        <v>-112943.02</v>
      </c>
      <c r="BM135" s="293">
        <v>-112943.02</v>
      </c>
      <c r="BN135" s="293">
        <v>-111422.9</v>
      </c>
      <c r="BO135" s="293">
        <v>-111422.9</v>
      </c>
      <c r="BP135" s="293">
        <v>-111422.9</v>
      </c>
      <c r="BQ135" s="293">
        <v>-111422.9</v>
      </c>
      <c r="BR135" s="293">
        <v>-111422.9</v>
      </c>
      <c r="BS135" s="293">
        <v>-111422.9</v>
      </c>
      <c r="BT135" s="293">
        <v>-111422.9</v>
      </c>
      <c r="BU135" s="293">
        <v>-111422.9</v>
      </c>
      <c r="BV135" s="293">
        <v>-111422.9</v>
      </c>
      <c r="BW135" s="293">
        <v>-111422.9</v>
      </c>
      <c r="BX135" s="293">
        <v>-111422.9</v>
      </c>
      <c r="BY135" s="293">
        <v>-111422.9</v>
      </c>
      <c r="BZ135" s="293">
        <v>-116630.93</v>
      </c>
      <c r="CA135" s="293">
        <v>-116630.93</v>
      </c>
      <c r="CB135" s="293">
        <v>-116630.93</v>
      </c>
      <c r="CC135" s="293">
        <v>-116630.93</v>
      </c>
      <c r="CD135" s="293">
        <v>-116630.93</v>
      </c>
      <c r="CE135" s="293">
        <v>-116630.93</v>
      </c>
      <c r="CF135" s="293">
        <v>-116630.93</v>
      </c>
      <c r="CG135" s="293">
        <v>-116630.93</v>
      </c>
      <c r="CH135" s="293">
        <v>-116630.93</v>
      </c>
      <c r="CI135" s="293">
        <v>-116630.93</v>
      </c>
      <c r="CJ135" s="293">
        <v>-116630.93</v>
      </c>
      <c r="CK135" s="293">
        <v>-116630.93</v>
      </c>
      <c r="CL135" s="293">
        <v>-104217.93</v>
      </c>
      <c r="CM135" s="293">
        <v>-104217.93</v>
      </c>
      <c r="CN135" s="293">
        <v>-104217.93</v>
      </c>
      <c r="CO135" s="293">
        <v>-104217.93</v>
      </c>
      <c r="CP135" s="293">
        <v>-104217.93</v>
      </c>
      <c r="CQ135" s="293">
        <v>-104217.93</v>
      </c>
      <c r="CR135" s="293">
        <v>-104217.93</v>
      </c>
      <c r="CS135" s="293">
        <v>-104217.93</v>
      </c>
      <c r="CT135" s="293">
        <v>-104217.93</v>
      </c>
      <c r="CU135" s="293">
        <v>-104217.93</v>
      </c>
    </row>
    <row r="136" spans="1:120">
      <c r="A136" s="189" t="s">
        <v>638</v>
      </c>
      <c r="E136" s="377">
        <v>10145502.899999999</v>
      </c>
      <c r="F136" s="377">
        <v>11938523.369999999</v>
      </c>
      <c r="G136" s="377">
        <v>11938523.369999999</v>
      </c>
      <c r="H136" s="377">
        <v>11938523.369999999</v>
      </c>
      <c r="I136" s="377">
        <v>9056993.7599999998</v>
      </c>
      <c r="J136" s="377">
        <v>9056993.7599999998</v>
      </c>
      <c r="K136" s="377">
        <v>9056993.7599999998</v>
      </c>
      <c r="L136" s="377">
        <v>6348777.5199999996</v>
      </c>
      <c r="M136" s="377">
        <v>6348777.5199999996</v>
      </c>
      <c r="N136" s="377">
        <v>6348777.5199999996</v>
      </c>
      <c r="O136" s="377">
        <v>2944350.0600000005</v>
      </c>
      <c r="P136" s="377">
        <v>2944350.0600000005</v>
      </c>
      <c r="Q136" s="377">
        <v>2944350.0600000005</v>
      </c>
      <c r="R136" s="377">
        <v>13646469.699999997</v>
      </c>
      <c r="S136" s="377">
        <v>13646469.699999997</v>
      </c>
      <c r="T136" s="377">
        <v>13646469.699999997</v>
      </c>
      <c r="U136" s="377">
        <v>6260570.1699999999</v>
      </c>
      <c r="V136" s="377">
        <v>6260570.1699999999</v>
      </c>
      <c r="W136" s="377">
        <v>6260570.1699999999</v>
      </c>
      <c r="X136" s="377">
        <v>-6063977.1300000018</v>
      </c>
      <c r="Y136" s="377">
        <v>-4544822.8800000027</v>
      </c>
      <c r="Z136" s="377">
        <v>-4544822.8800000027</v>
      </c>
      <c r="AA136" s="377">
        <v>-390314.25000000047</v>
      </c>
      <c r="AB136" s="377">
        <v>-390314.25000000047</v>
      </c>
      <c r="AC136" s="377">
        <v>-390314.25000000047</v>
      </c>
      <c r="AD136" s="377">
        <v>14881282.230000002</v>
      </c>
      <c r="AE136" s="377">
        <v>14881282.230000002</v>
      </c>
      <c r="AF136" s="377">
        <v>14881282.230000002</v>
      </c>
      <c r="AG136" s="377">
        <v>6411929</v>
      </c>
      <c r="AH136" s="377">
        <v>6411929</v>
      </c>
      <c r="AI136" s="377">
        <v>6411929</v>
      </c>
      <c r="AJ136" s="377">
        <v>5481330.7200000007</v>
      </c>
      <c r="AK136" s="377">
        <v>5481330.7200000007</v>
      </c>
      <c r="AL136" s="377">
        <v>5481330.7200000007</v>
      </c>
      <c r="AM136" s="377">
        <v>5248525.8599999994</v>
      </c>
      <c r="AN136" s="377">
        <v>5248525.8599999994</v>
      </c>
      <c r="AO136" s="377">
        <v>5248525.8599999994</v>
      </c>
      <c r="AP136" s="377">
        <v>12815994.999999998</v>
      </c>
      <c r="AQ136" s="377">
        <v>12815994.999999998</v>
      </c>
      <c r="AR136" s="377">
        <v>12815994.999999998</v>
      </c>
      <c r="AS136" s="377">
        <v>7210386.7899999991</v>
      </c>
      <c r="AT136" s="377">
        <v>7210386.7899999991</v>
      </c>
      <c r="AU136" s="377">
        <v>7210386.7899999991</v>
      </c>
      <c r="AV136" s="377">
        <v>6339124.7799999993</v>
      </c>
      <c r="AW136" s="377">
        <v>6339124.7799999993</v>
      </c>
      <c r="AX136" s="377">
        <v>6339124.7799999993</v>
      </c>
      <c r="AY136" s="377">
        <v>38261356.340000011</v>
      </c>
      <c r="AZ136" s="377">
        <v>38261356.340000011</v>
      </c>
      <c r="BA136" s="377">
        <v>39086251.630000003</v>
      </c>
      <c r="BB136" s="377">
        <v>10948143.6</v>
      </c>
      <c r="BC136" s="377">
        <v>10948143.6</v>
      </c>
      <c r="BD136" s="377">
        <v>10948143.6</v>
      </c>
      <c r="BE136" s="377">
        <v>9477948.8399999999</v>
      </c>
      <c r="BF136" s="377">
        <v>9477948.8399999999</v>
      </c>
      <c r="BG136" s="377">
        <v>9477948.8399999999</v>
      </c>
      <c r="BH136" s="377">
        <v>4744119.379999999</v>
      </c>
      <c r="BI136" s="377">
        <v>4744119.379999999</v>
      </c>
      <c r="BJ136" s="377">
        <v>4744119.379999999</v>
      </c>
      <c r="BK136" s="377">
        <v>2168137.600000001</v>
      </c>
      <c r="BL136" s="377">
        <v>2168137.9600000004</v>
      </c>
      <c r="BM136" s="377">
        <v>2168137.9600000004</v>
      </c>
      <c r="BN136" s="377">
        <v>8903020.9100000001</v>
      </c>
      <c r="BO136" s="377">
        <v>8903020.9100000001</v>
      </c>
      <c r="BP136" s="377">
        <v>8903020.9100000001</v>
      </c>
      <c r="BQ136" s="377">
        <v>1621498.6900000002</v>
      </c>
      <c r="BR136" s="377">
        <v>1621498.6900000002</v>
      </c>
      <c r="BS136" s="377">
        <v>1621498.6900000002</v>
      </c>
      <c r="BT136" s="377">
        <v>-4792652.910000002</v>
      </c>
      <c r="BU136" s="377">
        <v>-4792652.910000002</v>
      </c>
      <c r="BV136" s="377">
        <v>-4792652.910000002</v>
      </c>
      <c r="BW136" s="377">
        <v>1364819.9399999992</v>
      </c>
      <c r="BX136" s="403">
        <v>1364819.9399999992</v>
      </c>
      <c r="BY136" s="403">
        <v>1364819.9399999992</v>
      </c>
      <c r="BZ136" s="403">
        <v>8011333.4900000012</v>
      </c>
      <c r="CA136" s="403">
        <v>8011333.4900000012</v>
      </c>
      <c r="CB136" s="403">
        <v>8011333.4900000012</v>
      </c>
      <c r="CC136" s="403">
        <v>863369.64000000106</v>
      </c>
      <c r="CD136" s="403">
        <v>863369.64000000106</v>
      </c>
      <c r="CE136" s="403">
        <v>863369.64000000106</v>
      </c>
      <c r="CF136" s="403">
        <v>-4517543.8499999987</v>
      </c>
      <c r="CG136" s="403">
        <v>-4517543.8499999987</v>
      </c>
      <c r="CH136" s="403">
        <v>-4517543.8499999987</v>
      </c>
      <c r="CI136" s="403">
        <v>-5155094.8699999982</v>
      </c>
      <c r="CJ136" s="403">
        <v>-5155094.8699999982</v>
      </c>
      <c r="CK136" s="403">
        <v>-5155094.8699999982</v>
      </c>
      <c r="CL136" s="403">
        <v>9861808.4900000002</v>
      </c>
      <c r="CM136" s="403">
        <v>9861808.4900000002</v>
      </c>
      <c r="CN136" s="403">
        <v>9861808.4900000002</v>
      </c>
      <c r="CO136" s="403">
        <v>65096.779999999737</v>
      </c>
      <c r="CP136" s="403">
        <v>65096.779999999737</v>
      </c>
      <c r="CQ136" s="403">
        <v>65096.779999999737</v>
      </c>
      <c r="CR136" s="403">
        <v>-6249570.0199999986</v>
      </c>
      <c r="CS136" s="403">
        <v>-6249570.0199999986</v>
      </c>
      <c r="CT136" s="403">
        <v>-6249570.0199999986</v>
      </c>
      <c r="CU136" s="403">
        <v>-9661508.2200000007</v>
      </c>
      <c r="CV136" s="403">
        <f>SUM(CV129:CV135)</f>
        <v>-2735339.0855983719</v>
      </c>
      <c r="CW136" s="403">
        <f t="shared" ref="CW136:DP136" si="34">SUM(CW129:CW135)</f>
        <v>3830030.5624032579</v>
      </c>
      <c r="CX136" s="403">
        <f t="shared" si="34"/>
        <v>10395400.210404888</v>
      </c>
      <c r="CY136" s="403">
        <f t="shared" si="34"/>
        <v>10396943.733274333</v>
      </c>
      <c r="CZ136" s="403">
        <f t="shared" si="34"/>
        <v>10398487.256143782</v>
      </c>
      <c r="DA136" s="403">
        <f t="shared" si="34"/>
        <v>10400030.779013228</v>
      </c>
      <c r="DB136" s="403">
        <f t="shared" si="34"/>
        <v>10401574.301882675</v>
      </c>
      <c r="DC136" s="403">
        <f t="shared" si="34"/>
        <v>10400069.773627123</v>
      </c>
      <c r="DD136" s="403">
        <f t="shared" si="34"/>
        <v>10401631.59900883</v>
      </c>
      <c r="DE136" s="403">
        <f t="shared" si="34"/>
        <v>10403193.424390538</v>
      </c>
      <c r="DF136" s="403">
        <f t="shared" si="34"/>
        <v>10404755.249772245</v>
      </c>
      <c r="DG136" s="403">
        <f t="shared" si="34"/>
        <v>10406317.075153952</v>
      </c>
      <c r="DH136" s="403">
        <f t="shared" si="34"/>
        <v>10407878.90053566</v>
      </c>
      <c r="DI136" s="403">
        <f t="shared" si="34"/>
        <v>10409440.725917367</v>
      </c>
      <c r="DJ136" s="403">
        <f t="shared" si="34"/>
        <v>10411002.551299075</v>
      </c>
      <c r="DK136" s="403">
        <f t="shared" si="34"/>
        <v>10413146.343781799</v>
      </c>
      <c r="DL136" s="403">
        <f t="shared" si="34"/>
        <v>10415290.136264523</v>
      </c>
      <c r="DM136" s="403">
        <f t="shared" si="34"/>
        <v>10417433.928747248</v>
      </c>
      <c r="DN136" s="403">
        <f t="shared" si="34"/>
        <v>10419577.721229974</v>
      </c>
      <c r="DO136" s="403">
        <f t="shared" si="34"/>
        <v>10419418.406186804</v>
      </c>
      <c r="DP136" s="403">
        <f t="shared" si="34"/>
        <v>10421589.953768633</v>
      </c>
    </row>
    <row r="138" spans="1:120" s="229" customFormat="1">
      <c r="A138" s="229" t="s">
        <v>639</v>
      </c>
      <c r="D138" s="101"/>
      <c r="E138" s="101">
        <v>0</v>
      </c>
      <c r="F138" s="101">
        <v>0</v>
      </c>
      <c r="G138" s="101">
        <v>0</v>
      </c>
      <c r="H138" s="101">
        <v>0</v>
      </c>
      <c r="I138" s="101">
        <v>7.8354906290769577E-3</v>
      </c>
      <c r="J138" s="101">
        <v>7.8354906290769577E-3</v>
      </c>
      <c r="K138" s="101">
        <v>7.8354906290769577E-3</v>
      </c>
      <c r="L138" s="101">
        <v>-4.2902398854494095E-4</v>
      </c>
      <c r="M138" s="101">
        <v>-4.2902398854494095E-4</v>
      </c>
      <c r="N138" s="101">
        <v>-4.2902398854494095E-4</v>
      </c>
      <c r="O138" s="101">
        <v>3.4468886442482471E-3</v>
      </c>
      <c r="P138" s="101">
        <v>3.4468886442482471E-3</v>
      </c>
      <c r="Q138" s="101">
        <v>3.4468886442482471E-3</v>
      </c>
      <c r="R138" s="101">
        <v>0.45000000298023224</v>
      </c>
      <c r="S138" s="101">
        <v>0.45000000298023224</v>
      </c>
      <c r="T138" s="101">
        <v>0.45000000298023224</v>
      </c>
      <c r="U138" s="101">
        <v>0.45215237326920033</v>
      </c>
      <c r="V138" s="101">
        <v>0.45215237326920033</v>
      </c>
      <c r="W138" s="101">
        <v>0.45215237326920033</v>
      </c>
      <c r="X138" s="101">
        <v>0.44434784259647131</v>
      </c>
      <c r="Y138" s="101">
        <v>0.44434784352779388</v>
      </c>
      <c r="Z138" s="101">
        <v>0.44434784352779388</v>
      </c>
      <c r="AA138" s="101">
        <v>0.45363855781033635</v>
      </c>
      <c r="AB138" s="101">
        <v>0.45363855781033635</v>
      </c>
      <c r="AC138" s="101">
        <v>0.45363855781033635</v>
      </c>
      <c r="AD138" s="101">
        <v>0</v>
      </c>
      <c r="AE138" s="101">
        <v>0</v>
      </c>
      <c r="AF138" s="101">
        <v>0</v>
      </c>
      <c r="AG138" s="101">
        <v>2.9461625963449478E-3</v>
      </c>
      <c r="AH138" s="101">
        <v>2.9461625963449478E-3</v>
      </c>
      <c r="AI138" s="101">
        <v>2.9461625963449478E-3</v>
      </c>
      <c r="AJ138" s="101">
        <v>4.566514864563942E-3</v>
      </c>
      <c r="AK138" s="101">
        <v>4.566514864563942E-3</v>
      </c>
      <c r="AL138" s="101">
        <v>4.566514864563942E-3</v>
      </c>
      <c r="AM138" s="101">
        <v>-3.6871200427412987E-3</v>
      </c>
      <c r="AN138" s="101">
        <v>-3.6871200427412987E-3</v>
      </c>
      <c r="AO138" s="101">
        <v>-3.6871200427412987E-3</v>
      </c>
      <c r="AP138" s="101">
        <v>-1.1599999964237213</v>
      </c>
      <c r="AQ138" s="101">
        <v>-1.1599999964237213</v>
      </c>
      <c r="AR138" s="101">
        <v>-1.1599999964237213</v>
      </c>
      <c r="AS138" s="101">
        <v>-1.1646810732781887</v>
      </c>
      <c r="AT138" s="101">
        <v>-1.1646810732781887</v>
      </c>
      <c r="AU138" s="101">
        <v>-1.1646810732781887</v>
      </c>
      <c r="AV138" s="101">
        <v>-0.21176424995064735</v>
      </c>
      <c r="AW138" s="101">
        <v>-0.21176424995064735</v>
      </c>
      <c r="AX138" s="101">
        <v>-0.21176424995064735</v>
      </c>
      <c r="AY138" s="101">
        <v>0.2116069495677948</v>
      </c>
      <c r="AZ138" s="101">
        <v>0.2116069495677948</v>
      </c>
      <c r="BA138" s="101">
        <v>1.9216069579124451</v>
      </c>
      <c r="BB138" s="101">
        <v>-0.36500000022351742</v>
      </c>
      <c r="BC138" s="101">
        <v>-0.36500000022351742</v>
      </c>
      <c r="BD138" s="101">
        <v>-0.36500000022351742</v>
      </c>
      <c r="BE138" s="101">
        <v>-0.37118124961853027</v>
      </c>
      <c r="BF138" s="101">
        <v>-0.37118124961853027</v>
      </c>
      <c r="BG138" s="101">
        <v>-0.37118124961853027</v>
      </c>
      <c r="BH138" s="101">
        <v>-0.36221249960362911</v>
      </c>
      <c r="BI138" s="101">
        <v>-0.36221249960362911</v>
      </c>
      <c r="BJ138" s="101">
        <v>-0.36221249960362911</v>
      </c>
      <c r="BK138" s="101">
        <v>8.3849937655031681E-3</v>
      </c>
      <c r="BL138" s="101">
        <v>-0.35161500563845038</v>
      </c>
      <c r="BM138" s="101">
        <v>-0.35161500563845038</v>
      </c>
      <c r="BN138" s="101">
        <v>4.9999989569187164E-3</v>
      </c>
      <c r="BO138" s="101">
        <v>4.9999989569187164E-3</v>
      </c>
      <c r="BP138" s="101">
        <v>4.9999989569187164E-3</v>
      </c>
      <c r="BQ138" s="101">
        <v>7.3390544857829809E-3</v>
      </c>
      <c r="BR138" s="101">
        <v>7.3390544857829809E-3</v>
      </c>
      <c r="BS138" s="101">
        <v>7.3390544857829809E-3</v>
      </c>
      <c r="BT138" s="101">
        <v>-1.1749999988824129</v>
      </c>
      <c r="BU138" s="101">
        <v>-1.1749999988824129</v>
      </c>
      <c r="BV138" s="101">
        <v>-1.1749999988824129</v>
      </c>
      <c r="BW138" s="101">
        <v>-1.0249999973457307</v>
      </c>
      <c r="BX138" s="404">
        <v>-1.0249999973457307</v>
      </c>
      <c r="BY138" s="404">
        <v>-1.0249999973457307</v>
      </c>
      <c r="BZ138" s="404">
        <v>4.999999888241291E-3</v>
      </c>
      <c r="CA138" s="404">
        <v>4.999999888241291E-3</v>
      </c>
      <c r="CB138" s="404">
        <v>4.999999888241291E-3</v>
      </c>
      <c r="CC138" s="404">
        <v>0.85499999951571226</v>
      </c>
      <c r="CD138" s="404">
        <v>0.85499999951571226</v>
      </c>
      <c r="CE138" s="404">
        <v>0.85499999951571226</v>
      </c>
      <c r="CF138" s="404">
        <v>1.3449999978765845</v>
      </c>
      <c r="CG138" s="404">
        <v>1.3449999978765845</v>
      </c>
      <c r="CH138" s="404">
        <v>1.3449999978765845</v>
      </c>
      <c r="CI138" s="404">
        <v>9.0739903971552849E-3</v>
      </c>
      <c r="CJ138" s="404">
        <v>9.0739903971552849E-3</v>
      </c>
      <c r="CK138" s="404">
        <v>9.0739903971552849E-3</v>
      </c>
      <c r="CL138" s="404">
        <v>4.5099999997764826</v>
      </c>
      <c r="CM138" s="404">
        <v>4.5099999997764826</v>
      </c>
      <c r="CN138" s="404">
        <v>4.5099999997764826</v>
      </c>
      <c r="CO138" s="404">
        <v>4.2200000002630986</v>
      </c>
      <c r="CP138" s="404">
        <v>4.2200000002630986</v>
      </c>
      <c r="CQ138" s="404">
        <v>4.2200000002630986</v>
      </c>
      <c r="CR138" s="404">
        <v>4.0199999986216426</v>
      </c>
      <c r="CS138" s="404">
        <v>4.0199999986216426</v>
      </c>
      <c r="CT138" s="404">
        <v>4.0199999986216426</v>
      </c>
      <c r="CU138" s="404">
        <v>3.2200000006705523</v>
      </c>
    </row>
    <row r="139" spans="1:120">
      <c r="A139" s="313"/>
      <c r="B139" s="313"/>
      <c r="C139" s="313"/>
      <c r="D139" s="313"/>
      <c r="E139" s="313"/>
      <c r="F139" s="313"/>
      <c r="G139" s="313"/>
      <c r="H139" s="313"/>
      <c r="I139" s="313"/>
      <c r="J139" s="313"/>
      <c r="K139" s="313"/>
      <c r="L139" s="313"/>
      <c r="M139" s="313"/>
      <c r="N139" s="313"/>
      <c r="O139" s="313"/>
      <c r="P139" s="313"/>
      <c r="Q139" s="313"/>
      <c r="R139" s="313"/>
      <c r="S139" s="313"/>
      <c r="T139" s="313"/>
      <c r="U139" s="313"/>
      <c r="V139" s="313"/>
      <c r="W139" s="313"/>
      <c r="X139" s="313"/>
      <c r="Y139" s="313"/>
      <c r="Z139" s="313"/>
      <c r="AA139" s="313"/>
      <c r="AB139" s="313"/>
      <c r="AC139" s="313"/>
      <c r="AD139" s="433"/>
      <c r="AE139" s="313"/>
      <c r="AF139" s="313"/>
      <c r="AG139" s="313"/>
      <c r="AH139" s="313"/>
      <c r="AI139" s="313"/>
      <c r="AJ139" s="313"/>
      <c r="AK139" s="313"/>
      <c r="AL139" s="313"/>
      <c r="AM139" s="313"/>
      <c r="AN139" s="313"/>
      <c r="AO139" s="313"/>
      <c r="AP139" s="313"/>
      <c r="AQ139" s="313"/>
      <c r="AR139" s="313"/>
      <c r="AS139" s="313"/>
      <c r="AT139" s="313"/>
      <c r="AU139" s="313"/>
      <c r="AV139" s="313"/>
      <c r="AW139" s="313"/>
      <c r="AX139" s="313"/>
      <c r="AY139" s="313"/>
      <c r="AZ139" s="313"/>
      <c r="BA139" s="313"/>
      <c r="BB139" s="313"/>
      <c r="BC139" s="313"/>
      <c r="BD139" s="313"/>
      <c r="BE139" s="313"/>
      <c r="BF139" s="313"/>
      <c r="BG139" s="313"/>
      <c r="BH139" s="313"/>
      <c r="BI139" s="313"/>
      <c r="BJ139" s="313"/>
      <c r="BK139" s="313"/>
      <c r="BL139" s="313"/>
      <c r="BM139" s="313"/>
      <c r="BN139" s="313"/>
    </row>
    <row r="140" spans="1:120" hidden="1">
      <c r="A140" s="189" t="s">
        <v>688</v>
      </c>
      <c r="O140" s="293"/>
    </row>
    <row r="141" spans="1:120" hidden="1">
      <c r="A141" s="189" t="s">
        <v>4</v>
      </c>
      <c r="E141" s="236">
        <v>10145502.899999999</v>
      </c>
      <c r="F141" s="236">
        <v>11938523.369999999</v>
      </c>
      <c r="G141" s="236">
        <v>11938523.369999999</v>
      </c>
      <c r="H141" s="236">
        <v>11938523.369999999</v>
      </c>
      <c r="I141" s="236">
        <v>9056993.7599999998</v>
      </c>
      <c r="J141" s="236">
        <v>9056993.7599999998</v>
      </c>
      <c r="K141" s="236">
        <v>9056993.7599999998</v>
      </c>
      <c r="L141" s="236">
        <v>6348777.5199999996</v>
      </c>
      <c r="M141" s="236">
        <v>6348777.5199999996</v>
      </c>
      <c r="N141" s="236">
        <v>6348777.5199999996</v>
      </c>
      <c r="O141" s="236">
        <v>2944350.0600000005</v>
      </c>
      <c r="P141" s="236">
        <v>2944350.0600000005</v>
      </c>
      <c r="Q141" s="236">
        <v>2944350.0600000005</v>
      </c>
      <c r="R141" s="236">
        <v>13646469.699999997</v>
      </c>
      <c r="S141" s="236">
        <v>13646469.699999997</v>
      </c>
      <c r="T141" s="236">
        <v>13646469.699999997</v>
      </c>
      <c r="U141" s="236">
        <v>6260570.1699999999</v>
      </c>
      <c r="V141" s="236">
        <v>6260570.1699999999</v>
      </c>
      <c r="W141" s="236">
        <v>6260570.1699999999</v>
      </c>
      <c r="X141" s="236">
        <v>-6063977.1300000018</v>
      </c>
      <c r="Y141" s="236">
        <v>-4544822.8800000027</v>
      </c>
      <c r="Z141" s="236">
        <v>-4544822.8800000027</v>
      </c>
      <c r="AA141" s="236">
        <v>-390314.25000000047</v>
      </c>
      <c r="AB141" s="236">
        <v>-390314.25000000047</v>
      </c>
      <c r="AC141" s="236">
        <v>-390314.25000000047</v>
      </c>
      <c r="AD141" s="236">
        <v>14881282.230000002</v>
      </c>
      <c r="AE141" s="236">
        <v>14881282.230000002</v>
      </c>
      <c r="AF141" s="236">
        <v>14881282.230000002</v>
      </c>
      <c r="AG141" s="236">
        <v>6411929</v>
      </c>
      <c r="AH141" s="236">
        <v>6411929</v>
      </c>
      <c r="AI141" s="236">
        <v>6411929</v>
      </c>
      <c r="AJ141" s="236">
        <v>5481330.7200000007</v>
      </c>
      <c r="AK141" s="236">
        <v>5481330.7200000007</v>
      </c>
      <c r="AL141" s="236">
        <v>5481330.7200000007</v>
      </c>
      <c r="AM141" s="236">
        <v>5248525.8599999994</v>
      </c>
      <c r="AN141" s="236">
        <v>5248525.8599999994</v>
      </c>
      <c r="AO141" s="236">
        <v>5248525.8599999994</v>
      </c>
      <c r="AP141" s="236">
        <v>12815994.999999998</v>
      </c>
      <c r="AQ141" s="236">
        <v>12815994.999999998</v>
      </c>
      <c r="AR141" s="236">
        <v>12815994.999999998</v>
      </c>
      <c r="AS141" s="236">
        <v>7210386.7899999991</v>
      </c>
      <c r="AT141" s="236">
        <v>7210386.7899999991</v>
      </c>
      <c r="AU141" s="236">
        <v>7210386.7899999991</v>
      </c>
      <c r="AV141" s="236">
        <v>6339124.7799999993</v>
      </c>
      <c r="AW141" s="236">
        <v>6339124.7799999993</v>
      </c>
      <c r="AX141" s="236">
        <v>6339124.7799999993</v>
      </c>
      <c r="AY141" s="236">
        <v>38261356.340000011</v>
      </c>
      <c r="AZ141" s="236">
        <v>38261356.340000011</v>
      </c>
      <c r="BA141" s="236">
        <v>39086251.630000003</v>
      </c>
      <c r="BB141" s="236">
        <v>10948143.6</v>
      </c>
      <c r="BC141" s="236">
        <v>10948143.6</v>
      </c>
      <c r="BD141" s="236">
        <v>10948143.6</v>
      </c>
      <c r="BE141" s="236">
        <v>9477948.8399999999</v>
      </c>
      <c r="BF141" s="236">
        <v>9477948.8399999999</v>
      </c>
      <c r="BG141" s="236">
        <v>9477948.8399999999</v>
      </c>
      <c r="BH141" s="236">
        <v>4744119.379999999</v>
      </c>
      <c r="BI141" s="236">
        <v>4744119.379999999</v>
      </c>
      <c r="BJ141" s="236">
        <v>4744119.379999999</v>
      </c>
      <c r="BK141" s="236">
        <v>2168137.600000001</v>
      </c>
      <c r="BL141" s="236">
        <v>2168137.9600000004</v>
      </c>
      <c r="BM141" s="236">
        <v>2168137.9600000004</v>
      </c>
      <c r="BN141" s="236">
        <v>8903020.9100000001</v>
      </c>
    </row>
    <row r="142" spans="1:120" hidden="1">
      <c r="A142" s="189" t="s">
        <v>689</v>
      </c>
      <c r="E142" s="236"/>
      <c r="F142" s="236"/>
      <c r="G142" s="236">
        <v>11938523.369999999</v>
      </c>
      <c r="H142" s="236">
        <v>11938523.369999999</v>
      </c>
      <c r="I142" s="236">
        <v>11938523.369999999</v>
      </c>
      <c r="J142" s="236">
        <v>11938523.369999999</v>
      </c>
      <c r="K142" s="236">
        <v>11938523.369999999</v>
      </c>
      <c r="L142" s="236">
        <v>11938523.369999999</v>
      </c>
      <c r="M142" s="236">
        <v>11938523.369999999</v>
      </c>
      <c r="N142" s="236">
        <v>11938523.369999999</v>
      </c>
      <c r="O142" s="236">
        <v>11938523.369999999</v>
      </c>
      <c r="P142" s="236">
        <v>11938523.369999999</v>
      </c>
      <c r="Q142" s="236">
        <v>11938523.369999999</v>
      </c>
      <c r="R142" s="236">
        <v>11938523.369999999</v>
      </c>
      <c r="S142" s="236">
        <v>13646469.699999997</v>
      </c>
      <c r="T142" s="236">
        <v>13646469.699999997</v>
      </c>
      <c r="U142" s="236">
        <v>13646469.699999997</v>
      </c>
      <c r="V142" s="236">
        <v>13646469.699999997</v>
      </c>
      <c r="W142" s="236">
        <v>13646469.699999997</v>
      </c>
      <c r="X142" s="236">
        <v>13646469.699999997</v>
      </c>
      <c r="Y142" s="236">
        <v>13646469.699999997</v>
      </c>
      <c r="Z142" s="236">
        <v>13646469.699999997</v>
      </c>
      <c r="AA142" s="236">
        <v>13646469.699999997</v>
      </c>
      <c r="AB142" s="236">
        <v>13646469.699999997</v>
      </c>
      <c r="AC142" s="236">
        <v>13646469.699999997</v>
      </c>
      <c r="AD142" s="236">
        <v>13646469.699999997</v>
      </c>
      <c r="AE142" s="236">
        <v>14881282.230000002</v>
      </c>
      <c r="AF142" s="236">
        <v>14881282.230000002</v>
      </c>
      <c r="AG142" s="236">
        <v>14881282.230000002</v>
      </c>
      <c r="AH142" s="236">
        <v>14881282.230000002</v>
      </c>
      <c r="AI142" s="236">
        <v>14881282.230000002</v>
      </c>
      <c r="AJ142" s="236">
        <v>14881282.230000002</v>
      </c>
      <c r="AK142" s="236">
        <v>14881282.230000002</v>
      </c>
      <c r="AL142" s="236">
        <v>14881282.230000002</v>
      </c>
      <c r="AM142" s="236">
        <v>14881282.230000002</v>
      </c>
      <c r="AN142" s="236">
        <v>14881282.230000002</v>
      </c>
      <c r="AO142" s="236">
        <v>14881282.230000002</v>
      </c>
      <c r="AP142" s="236">
        <v>14881282.230000002</v>
      </c>
      <c r="AQ142" s="236">
        <v>12815994.999999998</v>
      </c>
      <c r="AR142" s="236">
        <v>12815994.999999998</v>
      </c>
      <c r="AS142" s="236">
        <v>12815994.999999998</v>
      </c>
      <c r="AT142" s="236">
        <v>12815994.999999998</v>
      </c>
      <c r="AU142" s="236">
        <v>12815994.999999998</v>
      </c>
      <c r="AV142" s="236">
        <v>12815994.999999998</v>
      </c>
      <c r="AW142" s="236">
        <v>12815994.999999998</v>
      </c>
      <c r="AX142" s="236">
        <v>12815994.999999998</v>
      </c>
      <c r="AY142" s="236">
        <v>12815994.999999998</v>
      </c>
      <c r="AZ142" s="236">
        <v>12815994.999999998</v>
      </c>
      <c r="BA142" s="236">
        <v>12815994.999999998</v>
      </c>
      <c r="BB142" s="236">
        <v>12815994.999999998</v>
      </c>
      <c r="BC142" s="236">
        <v>10948143.6</v>
      </c>
      <c r="BD142" s="236">
        <v>10948143.6</v>
      </c>
      <c r="BE142" s="434">
        <v>10948143.6</v>
      </c>
      <c r="BF142" s="434">
        <v>10948143.6</v>
      </c>
      <c r="BG142" s="434">
        <v>10948143.6</v>
      </c>
      <c r="BH142" s="434">
        <v>10948143.6</v>
      </c>
      <c r="BI142" s="434">
        <v>10948143.6</v>
      </c>
      <c r="BJ142" s="434">
        <v>10948143.6</v>
      </c>
      <c r="BK142" s="434">
        <v>10948143.6</v>
      </c>
      <c r="BL142" s="434">
        <v>10948143.6</v>
      </c>
      <c r="BM142" s="434">
        <v>10948143.6</v>
      </c>
      <c r="BN142" s="434">
        <v>10948143.6</v>
      </c>
    </row>
    <row r="143" spans="1:120" s="257" customFormat="1" hidden="1">
      <c r="A143" s="257" t="s">
        <v>703</v>
      </c>
      <c r="E143" s="435">
        <v>10145502.899999999</v>
      </c>
      <c r="F143" s="435">
        <v>11938523.369999999</v>
      </c>
      <c r="G143" s="435">
        <v>0</v>
      </c>
      <c r="H143" s="435">
        <v>0</v>
      </c>
      <c r="I143" s="435">
        <v>-2881529.6099999994</v>
      </c>
      <c r="J143" s="435">
        <v>-2881529.6099999994</v>
      </c>
      <c r="K143" s="435">
        <v>-2881529.6099999994</v>
      </c>
      <c r="L143" s="435">
        <v>-5589745.8499999996</v>
      </c>
      <c r="M143" s="435">
        <v>-5589745.8499999996</v>
      </c>
      <c r="N143" s="435">
        <v>-5589745.8499999996</v>
      </c>
      <c r="O143" s="435">
        <v>-8994173.3099999987</v>
      </c>
      <c r="P143" s="435">
        <v>-8994173.3099999987</v>
      </c>
      <c r="Q143" s="435">
        <v>-8994173.3099999987</v>
      </c>
      <c r="R143" s="435">
        <v>1707946.3299999982</v>
      </c>
      <c r="S143" s="435">
        <v>0</v>
      </c>
      <c r="T143" s="435">
        <v>0</v>
      </c>
      <c r="U143" s="435">
        <v>-7385899.5299999975</v>
      </c>
      <c r="V143" s="435">
        <v>-7385899.5299999975</v>
      </c>
      <c r="W143" s="435">
        <v>-7385899.5299999975</v>
      </c>
      <c r="X143" s="435">
        <v>-19710446.829999998</v>
      </c>
      <c r="Y143" s="435">
        <v>-18191292.579999998</v>
      </c>
      <c r="Z143" s="435">
        <v>-18191292.579999998</v>
      </c>
      <c r="AA143" s="435">
        <v>-14036783.949999997</v>
      </c>
      <c r="AB143" s="435">
        <v>-14036783.949999997</v>
      </c>
      <c r="AC143" s="435">
        <v>-14036783.949999997</v>
      </c>
      <c r="AD143" s="435">
        <v>1234812.5300000049</v>
      </c>
      <c r="AE143" s="435">
        <v>0</v>
      </c>
      <c r="AF143" s="435">
        <v>0</v>
      </c>
      <c r="AG143" s="435">
        <v>-8469353.2300000023</v>
      </c>
      <c r="AH143" s="435">
        <v>-8469353.2300000023</v>
      </c>
      <c r="AI143" s="435">
        <v>-8469353.2300000023</v>
      </c>
      <c r="AJ143" s="435">
        <v>-9399951.5100000016</v>
      </c>
      <c r="AK143" s="435">
        <v>-9399951.5100000016</v>
      </c>
      <c r="AL143" s="435">
        <v>-9399951.5100000016</v>
      </c>
      <c r="AM143" s="435">
        <v>-9632756.3700000029</v>
      </c>
      <c r="AN143" s="435">
        <v>-9632756.3700000029</v>
      </c>
      <c r="AO143" s="435">
        <v>-9632756.3700000029</v>
      </c>
      <c r="AP143" s="435">
        <v>-2065287.2300000042</v>
      </c>
      <c r="AQ143" s="435">
        <v>0</v>
      </c>
      <c r="AR143" s="435">
        <v>0</v>
      </c>
      <c r="AS143" s="435">
        <v>-5605608.209999999</v>
      </c>
      <c r="AT143" s="435">
        <v>-5605608.209999999</v>
      </c>
      <c r="AU143" s="435">
        <v>-5605608.209999999</v>
      </c>
      <c r="AV143" s="435">
        <v>-6476870.2199999988</v>
      </c>
      <c r="AW143" s="435">
        <v>-6476870.2199999988</v>
      </c>
      <c r="AX143" s="435">
        <v>-6476870.2199999988</v>
      </c>
      <c r="AY143" s="435">
        <v>25445361.340000011</v>
      </c>
      <c r="AZ143" s="435">
        <v>25445361.340000011</v>
      </c>
      <c r="BA143" s="435">
        <v>26270256.630000003</v>
      </c>
      <c r="BB143" s="435">
        <v>-1867851.3999999985</v>
      </c>
      <c r="BC143" s="435">
        <v>0</v>
      </c>
      <c r="BD143" s="435">
        <v>0</v>
      </c>
      <c r="BE143" s="435">
        <v>-1470194.7599999998</v>
      </c>
      <c r="BF143" s="435">
        <v>-1470194.7599999998</v>
      </c>
      <c r="BG143" s="435">
        <v>-1470194.7599999998</v>
      </c>
      <c r="BH143" s="435">
        <v>-6204024.2200000007</v>
      </c>
      <c r="BI143" s="435">
        <v>-6204024.2200000007</v>
      </c>
      <c r="BJ143" s="435">
        <v>-6204024.2200000007</v>
      </c>
      <c r="BK143" s="435">
        <v>-8780005.9999999981</v>
      </c>
      <c r="BL143" s="435">
        <v>-8780005.6399999987</v>
      </c>
      <c r="BM143" s="435">
        <v>-8780005.6399999987</v>
      </c>
      <c r="BN143" s="435">
        <v>-2045122.6899999995</v>
      </c>
      <c r="BX143" s="380"/>
      <c r="BY143" s="380"/>
      <c r="BZ143" s="380"/>
    </row>
    <row r="144" spans="1:120" hidden="1"/>
    <row r="145" spans="1:99" hidden="1">
      <c r="A145" s="189" t="s">
        <v>690</v>
      </c>
      <c r="E145" s="293">
        <v>0</v>
      </c>
      <c r="F145" s="293">
        <v>0</v>
      </c>
      <c r="G145" s="293">
        <v>0</v>
      </c>
      <c r="H145" s="293">
        <v>0</v>
      </c>
      <c r="I145" s="293">
        <v>0</v>
      </c>
      <c r="J145" s="293">
        <v>0</v>
      </c>
      <c r="K145" s="293">
        <v>0</v>
      </c>
      <c r="L145" s="293">
        <v>0</v>
      </c>
      <c r="M145" s="293">
        <v>0</v>
      </c>
      <c r="N145" s="293">
        <v>0</v>
      </c>
      <c r="O145" s="293">
        <v>0</v>
      </c>
      <c r="P145" s="293">
        <v>0</v>
      </c>
      <c r="Q145" s="293">
        <v>0</v>
      </c>
      <c r="R145" s="293">
        <v>0</v>
      </c>
      <c r="S145" s="293">
        <v>0</v>
      </c>
      <c r="T145" s="293">
        <v>0</v>
      </c>
      <c r="U145" s="293">
        <v>0</v>
      </c>
      <c r="V145" s="293">
        <v>0</v>
      </c>
      <c r="W145" s="293">
        <v>0</v>
      </c>
      <c r="X145" s="293">
        <v>0</v>
      </c>
      <c r="Y145" s="293">
        <v>0</v>
      </c>
      <c r="Z145" s="293">
        <v>0</v>
      </c>
      <c r="AA145" s="293">
        <v>0</v>
      </c>
      <c r="AB145" s="293">
        <v>0</v>
      </c>
      <c r="AC145" s="293">
        <v>0</v>
      </c>
      <c r="AD145" s="293">
        <v>0</v>
      </c>
      <c r="AE145" s="293">
        <v>0</v>
      </c>
      <c r="AF145" s="293">
        <v>0</v>
      </c>
      <c r="AG145" s="293">
        <v>0</v>
      </c>
      <c r="AH145" s="293">
        <v>0</v>
      </c>
      <c r="AI145" s="293">
        <v>0</v>
      </c>
      <c r="AJ145" s="293">
        <v>0</v>
      </c>
      <c r="AK145" s="293">
        <v>0</v>
      </c>
      <c r="AL145" s="293">
        <v>0</v>
      </c>
      <c r="AM145" s="293">
        <v>0</v>
      </c>
      <c r="AN145" s="293">
        <v>0</v>
      </c>
      <c r="AO145" s="293">
        <v>0</v>
      </c>
      <c r="AP145" s="293">
        <v>0</v>
      </c>
      <c r="AQ145" s="293">
        <v>0</v>
      </c>
      <c r="AR145" s="293">
        <v>0</v>
      </c>
      <c r="AS145" s="293">
        <v>0</v>
      </c>
      <c r="AT145" s="293">
        <v>0</v>
      </c>
      <c r="AU145" s="293">
        <v>0</v>
      </c>
      <c r="AV145" s="293">
        <v>0</v>
      </c>
      <c r="AW145" s="293">
        <v>0</v>
      </c>
      <c r="AX145" s="293">
        <v>0</v>
      </c>
      <c r="AY145" s="293">
        <v>0</v>
      </c>
      <c r="AZ145" s="293">
        <v>0</v>
      </c>
      <c r="BA145" s="293">
        <v>0</v>
      </c>
      <c r="BB145" s="293">
        <v>0</v>
      </c>
      <c r="BC145" s="293">
        <v>0</v>
      </c>
      <c r="BD145" s="293">
        <v>0</v>
      </c>
      <c r="BE145" s="293">
        <v>0</v>
      </c>
      <c r="BF145" s="293">
        <v>0</v>
      </c>
      <c r="BG145" s="293">
        <v>0</v>
      </c>
      <c r="BH145" s="293">
        <v>0</v>
      </c>
      <c r="BI145" s="293">
        <v>0</v>
      </c>
      <c r="BJ145" s="293">
        <v>0</v>
      </c>
      <c r="BK145" s="293">
        <v>0</v>
      </c>
      <c r="BL145" s="293">
        <v>0</v>
      </c>
      <c r="BM145" s="293">
        <v>0</v>
      </c>
      <c r="BN145" s="293">
        <v>0</v>
      </c>
    </row>
    <row r="146" spans="1:99" hidden="1">
      <c r="A146" s="189" t="s">
        <v>702</v>
      </c>
      <c r="E146" s="293">
        <v>0</v>
      </c>
      <c r="F146" s="293">
        <v>11938523.370000003</v>
      </c>
      <c r="G146" s="293">
        <v>0</v>
      </c>
      <c r="H146" s="293">
        <v>0</v>
      </c>
      <c r="I146" s="293">
        <v>-2881529.6021645116</v>
      </c>
      <c r="J146" s="236">
        <v>-2881529.6021645116</v>
      </c>
      <c r="K146" s="236">
        <v>-2881529.6021645116</v>
      </c>
      <c r="L146" s="236">
        <v>-5589745.8504290255</v>
      </c>
      <c r="M146" s="236">
        <v>-5589745.8504290255</v>
      </c>
      <c r="N146" s="236">
        <v>-5589745.8504290255</v>
      </c>
      <c r="O146" s="236">
        <v>-8542620.432143636</v>
      </c>
      <c r="P146" s="236">
        <v>-8542620.432143636</v>
      </c>
      <c r="Q146" s="236">
        <v>-8542620.432143636</v>
      </c>
      <c r="R146" s="236">
        <v>2159499.6544094756</v>
      </c>
      <c r="S146" s="436">
        <v>0</v>
      </c>
      <c r="T146" s="436">
        <v>0</v>
      </c>
      <c r="U146" s="436">
        <v>-7385899.527847629</v>
      </c>
      <c r="V146" s="236">
        <v>-7385899.527847629</v>
      </c>
      <c r="W146" s="236">
        <v>-7385899.527847629</v>
      </c>
      <c r="X146" s="436">
        <v>-18191292.585652161</v>
      </c>
      <c r="Y146" s="236">
        <v>-18191292.585652161</v>
      </c>
      <c r="Z146" s="236">
        <v>-18191292.585652161</v>
      </c>
      <c r="AA146" s="436">
        <v>-14036783.946361441</v>
      </c>
      <c r="AB146" s="236">
        <v>-14036783.946361441</v>
      </c>
      <c r="AC146" s="236">
        <v>-14036783.946361441</v>
      </c>
      <c r="AD146" s="436">
        <v>1234812.08</v>
      </c>
      <c r="AE146" s="293">
        <v>0</v>
      </c>
      <c r="AF146" s="293">
        <v>0</v>
      </c>
      <c r="AG146" s="436">
        <v>-8469353.2270538379</v>
      </c>
      <c r="AH146" s="236">
        <v>-8469353.2270538379</v>
      </c>
      <c r="AI146" s="236">
        <v>-8469353.2270538379</v>
      </c>
      <c r="AJ146" s="436">
        <v>-9399951.505433483</v>
      </c>
      <c r="AK146" s="236">
        <v>-9399951.505433483</v>
      </c>
      <c r="AL146" s="236">
        <v>-9399951.505433483</v>
      </c>
      <c r="AM146" s="436">
        <v>-9632756.3736871202</v>
      </c>
      <c r="AN146" s="236">
        <v>-9632756.3736871202</v>
      </c>
      <c r="AO146" s="236">
        <v>-9632756.3736871202</v>
      </c>
      <c r="AP146" s="436">
        <v>-2065288.3900000006</v>
      </c>
      <c r="AQ146" s="236">
        <v>0</v>
      </c>
      <c r="AR146" s="436">
        <v>0</v>
      </c>
      <c r="AS146" s="436">
        <v>-5605608.214681074</v>
      </c>
      <c r="AT146" s="236">
        <v>-5605608.214681074</v>
      </c>
      <c r="AU146" s="236">
        <v>-5605608.214681074</v>
      </c>
      <c r="AV146" s="436">
        <v>-6789174.2217642497</v>
      </c>
      <c r="AW146" s="236">
        <v>-6789174.2217642497</v>
      </c>
      <c r="AX146" s="236">
        <v>-6789174.2217642497</v>
      </c>
      <c r="AY146" s="436">
        <v>25988870.511606958</v>
      </c>
      <c r="AZ146" s="236">
        <v>25988870.511606958</v>
      </c>
      <c r="BA146" s="236">
        <v>25988870.511606958</v>
      </c>
      <c r="BB146" s="236">
        <v>-2149239.8050000006</v>
      </c>
      <c r="BC146" s="436">
        <v>0</v>
      </c>
      <c r="BD146" s="436">
        <v>0</v>
      </c>
      <c r="BE146" s="436">
        <v>-1470194.7661812503</v>
      </c>
      <c r="BF146" s="434">
        <v>-1470194.7661812503</v>
      </c>
      <c r="BG146" s="434">
        <v>-1470194.7661812503</v>
      </c>
      <c r="BH146" s="436">
        <v>-6204024.2172125019</v>
      </c>
      <c r="BI146" s="434">
        <v>-6204024.2172125019</v>
      </c>
      <c r="BJ146" s="434">
        <v>-6204024.2172125019</v>
      </c>
      <c r="BK146" s="436">
        <v>-6805827.6866150061</v>
      </c>
      <c r="BL146" s="236">
        <v>-6805827.6866150061</v>
      </c>
      <c r="BM146" s="236">
        <v>-6805827.6866150061</v>
      </c>
      <c r="BN146" s="236">
        <v>0</v>
      </c>
    </row>
    <row r="147" spans="1:99" s="260" customFormat="1" hidden="1">
      <c r="A147" s="260" t="s">
        <v>696</v>
      </c>
      <c r="E147" s="293"/>
      <c r="F147" s="293"/>
      <c r="G147" s="293"/>
      <c r="H147" s="293"/>
      <c r="O147" s="236">
        <v>-451552.87440947816</v>
      </c>
      <c r="P147" s="434">
        <v>-451552.87440947816</v>
      </c>
      <c r="Q147" s="434">
        <v>-451552.87440947816</v>
      </c>
      <c r="R147" s="436">
        <v>-451552.87440947816</v>
      </c>
      <c r="S147" s="436">
        <v>0</v>
      </c>
      <c r="T147" s="436">
        <v>0</v>
      </c>
      <c r="U147" s="436">
        <v>0</v>
      </c>
      <c r="V147" s="436">
        <v>0</v>
      </c>
      <c r="W147" s="436">
        <v>0</v>
      </c>
      <c r="X147" s="436">
        <v>0</v>
      </c>
      <c r="Y147" s="436">
        <v>0</v>
      </c>
      <c r="Z147" s="436">
        <v>0</v>
      </c>
      <c r="AA147" s="436">
        <v>0</v>
      </c>
      <c r="AB147" s="436">
        <v>0</v>
      </c>
      <c r="AC147" s="436">
        <v>0</v>
      </c>
      <c r="AD147" s="434">
        <v>0</v>
      </c>
      <c r="AE147" s="436">
        <v>0</v>
      </c>
      <c r="AF147" s="436">
        <v>0</v>
      </c>
      <c r="AG147" s="436">
        <v>0</v>
      </c>
      <c r="AH147" s="436">
        <v>0</v>
      </c>
      <c r="AI147" s="436">
        <v>0</v>
      </c>
      <c r="AJ147" s="436">
        <v>0</v>
      </c>
      <c r="AK147" s="436">
        <v>0</v>
      </c>
      <c r="AL147" s="436">
        <v>0</v>
      </c>
      <c r="AM147" s="436"/>
      <c r="AN147" s="436">
        <v>0</v>
      </c>
      <c r="AO147" s="436">
        <v>0</v>
      </c>
      <c r="AP147" s="436"/>
      <c r="AQ147" s="436">
        <v>0</v>
      </c>
      <c r="AR147" s="436">
        <v>0</v>
      </c>
      <c r="AS147" s="436">
        <v>0</v>
      </c>
      <c r="AT147" s="436">
        <v>0</v>
      </c>
      <c r="AU147" s="436">
        <v>0</v>
      </c>
      <c r="AV147" s="436">
        <v>0</v>
      </c>
      <c r="AW147" s="436">
        <v>0</v>
      </c>
      <c r="AX147" s="436">
        <v>0</v>
      </c>
      <c r="AY147" s="436">
        <v>-855812.74999999977</v>
      </c>
      <c r="AZ147" s="436">
        <v>-855812.74999999977</v>
      </c>
      <c r="BA147" s="436">
        <v>-855812.74999999977</v>
      </c>
      <c r="BB147" s="436">
        <v>-855812.74999999977</v>
      </c>
      <c r="BC147" s="436">
        <v>0</v>
      </c>
      <c r="BD147" s="436">
        <v>0</v>
      </c>
      <c r="BE147" s="436">
        <v>0</v>
      </c>
      <c r="BF147" s="436">
        <v>0</v>
      </c>
      <c r="BG147" s="436">
        <v>0</v>
      </c>
      <c r="BH147" s="436">
        <v>0</v>
      </c>
      <c r="BI147" s="436">
        <v>0</v>
      </c>
      <c r="BJ147" s="436">
        <v>0</v>
      </c>
      <c r="BK147" s="436">
        <v>-1974177.9399999995</v>
      </c>
      <c r="BL147" s="436">
        <v>-1974177.9399999995</v>
      </c>
      <c r="BM147" s="436">
        <v>-1974177.9399999995</v>
      </c>
      <c r="BN147" s="436">
        <v>-1974177.9399999995</v>
      </c>
      <c r="BX147" s="436"/>
      <c r="BY147" s="436"/>
      <c r="BZ147" s="436"/>
    </row>
    <row r="148" spans="1:99" s="260" customFormat="1" hidden="1">
      <c r="A148" s="260" t="s">
        <v>697</v>
      </c>
      <c r="E148" s="293">
        <v>0</v>
      </c>
      <c r="F148" s="293">
        <v>0</v>
      </c>
      <c r="G148" s="293">
        <v>0</v>
      </c>
      <c r="H148" s="293">
        <v>0</v>
      </c>
      <c r="I148" s="293">
        <v>0</v>
      </c>
      <c r="J148" s="293">
        <v>0</v>
      </c>
      <c r="K148" s="293">
        <v>0</v>
      </c>
      <c r="L148" s="293">
        <v>0</v>
      </c>
      <c r="M148" s="293">
        <v>0</v>
      </c>
      <c r="N148" s="293">
        <v>0</v>
      </c>
      <c r="O148" s="293">
        <v>0</v>
      </c>
      <c r="P148" s="293">
        <v>0</v>
      </c>
      <c r="Q148" s="293">
        <v>0</v>
      </c>
      <c r="R148" s="436">
        <v>0</v>
      </c>
      <c r="S148" s="436">
        <v>0</v>
      </c>
      <c r="T148" s="436">
        <v>0</v>
      </c>
      <c r="U148" s="436">
        <v>0</v>
      </c>
      <c r="V148" s="436">
        <v>0</v>
      </c>
      <c r="W148" s="436">
        <v>0</v>
      </c>
      <c r="X148" s="436">
        <v>-1519154.25</v>
      </c>
      <c r="Y148" s="436">
        <v>0</v>
      </c>
      <c r="Z148" s="436">
        <v>0</v>
      </c>
      <c r="AA148" s="436">
        <v>0</v>
      </c>
      <c r="AB148" s="436">
        <v>0</v>
      </c>
      <c r="AC148" s="436">
        <v>0</v>
      </c>
      <c r="AD148" s="436">
        <v>0</v>
      </c>
      <c r="AE148" s="436"/>
      <c r="AF148" s="436"/>
      <c r="AG148" s="436"/>
      <c r="AH148" s="436"/>
      <c r="AI148" s="436"/>
      <c r="AJ148" s="436"/>
      <c r="AK148" s="436"/>
      <c r="AL148" s="436"/>
      <c r="AM148" s="436"/>
      <c r="AN148" s="436"/>
      <c r="AO148" s="436"/>
      <c r="AP148" s="436"/>
      <c r="AQ148" s="436">
        <v>0</v>
      </c>
      <c r="AR148" s="436">
        <v>0</v>
      </c>
      <c r="AS148" s="436">
        <v>0</v>
      </c>
      <c r="AT148" s="436">
        <v>0</v>
      </c>
      <c r="AU148" s="436">
        <v>0</v>
      </c>
      <c r="AV148" s="436">
        <v>312304.94999999995</v>
      </c>
      <c r="AW148" s="436">
        <v>312304.94999999995</v>
      </c>
      <c r="AX148" s="436">
        <v>312304.94999999995</v>
      </c>
      <c r="AY148" s="436">
        <v>312304.94999999995</v>
      </c>
      <c r="AZ148" s="436">
        <v>312304.94999999995</v>
      </c>
      <c r="BA148" s="436">
        <v>1137201.95</v>
      </c>
      <c r="BB148" s="436">
        <v>1137201.95</v>
      </c>
      <c r="BC148" s="293">
        <v>0</v>
      </c>
      <c r="BD148" s="436">
        <v>0</v>
      </c>
      <c r="BE148" s="436">
        <v>0</v>
      </c>
      <c r="BF148" s="436">
        <v>0</v>
      </c>
      <c r="BG148" s="436">
        <v>0</v>
      </c>
      <c r="BH148" s="436">
        <v>0</v>
      </c>
      <c r="BI148" s="436">
        <v>0</v>
      </c>
      <c r="BJ148" s="436">
        <v>0</v>
      </c>
      <c r="BK148" s="436">
        <v>0</v>
      </c>
      <c r="BL148" s="436">
        <v>0</v>
      </c>
      <c r="BM148" s="436">
        <v>0</v>
      </c>
      <c r="BN148" s="436">
        <v>0</v>
      </c>
      <c r="BX148" s="436"/>
      <c r="BY148" s="436"/>
      <c r="BZ148" s="436"/>
    </row>
    <row r="149" spans="1:99" s="257" customFormat="1" hidden="1">
      <c r="A149" s="257" t="s">
        <v>691</v>
      </c>
      <c r="E149" s="435">
        <v>0</v>
      </c>
      <c r="F149" s="435">
        <v>11938523.370000003</v>
      </c>
      <c r="G149" s="435">
        <v>0</v>
      </c>
      <c r="H149" s="435">
        <v>0</v>
      </c>
      <c r="I149" s="435">
        <v>-2881529.6021645116</v>
      </c>
      <c r="J149" s="435">
        <v>-2881529.6021645116</v>
      </c>
      <c r="K149" s="435">
        <v>-2881529.6021645116</v>
      </c>
      <c r="L149" s="435">
        <v>-5589745.8504290255</v>
      </c>
      <c r="M149" s="435">
        <v>-5589745.8504290255</v>
      </c>
      <c r="N149" s="435">
        <v>-5589745.8504290255</v>
      </c>
      <c r="O149" s="435">
        <v>-8994173.3065531142</v>
      </c>
      <c r="P149" s="435">
        <v>-8994173.3065531142</v>
      </c>
      <c r="Q149" s="435">
        <v>-8994173.3065531142</v>
      </c>
      <c r="R149" s="435">
        <v>1707946.7799999975</v>
      </c>
      <c r="S149" s="435">
        <v>0</v>
      </c>
      <c r="T149" s="435">
        <v>0</v>
      </c>
      <c r="U149" s="435">
        <v>-7385899.527847629</v>
      </c>
      <c r="V149" s="435">
        <v>-7385899.527847629</v>
      </c>
      <c r="W149" s="435">
        <v>-7385899.527847629</v>
      </c>
      <c r="X149" s="435">
        <v>-19710446.835652161</v>
      </c>
      <c r="Y149" s="435">
        <v>-18191292.585652161</v>
      </c>
      <c r="Z149" s="435">
        <v>-18191292.585652161</v>
      </c>
      <c r="AA149" s="435">
        <v>-14036783.946361441</v>
      </c>
      <c r="AB149" s="435">
        <v>-14036783.946361441</v>
      </c>
      <c r="AC149" s="435">
        <v>-14036783.946361441</v>
      </c>
      <c r="AD149" s="435">
        <v>1234812.08</v>
      </c>
      <c r="AE149" s="435">
        <v>0</v>
      </c>
      <c r="AF149" s="435">
        <v>0</v>
      </c>
      <c r="AG149" s="435">
        <v>-8469353.2270538379</v>
      </c>
      <c r="AH149" s="435">
        <v>-8469353.2270538379</v>
      </c>
      <c r="AI149" s="435">
        <v>-8469353.2270538379</v>
      </c>
      <c r="AJ149" s="435">
        <v>-9399951.505433483</v>
      </c>
      <c r="AK149" s="435">
        <v>-9399951.505433483</v>
      </c>
      <c r="AL149" s="435">
        <v>-9399951.505433483</v>
      </c>
      <c r="AM149" s="435">
        <v>-9632756.3736871202</v>
      </c>
      <c r="AN149" s="435">
        <v>-9632756.3736871202</v>
      </c>
      <c r="AO149" s="435">
        <v>-9632756.3736871202</v>
      </c>
      <c r="AP149" s="435">
        <v>-2065288.3900000006</v>
      </c>
      <c r="AQ149" s="435">
        <v>0</v>
      </c>
      <c r="AR149" s="435">
        <v>0</v>
      </c>
      <c r="AS149" s="435">
        <v>-5605608.214681074</v>
      </c>
      <c r="AT149" s="435">
        <v>-5605608.214681074</v>
      </c>
      <c r="AU149" s="435">
        <v>-5605608.214681074</v>
      </c>
      <c r="AV149" s="435">
        <v>-6476869.2717642495</v>
      </c>
      <c r="AW149" s="435">
        <v>-6476869.2717642495</v>
      </c>
      <c r="AX149" s="435">
        <v>-6476869.2717642495</v>
      </c>
      <c r="AY149" s="435">
        <v>25445362.711606957</v>
      </c>
      <c r="AZ149" s="435">
        <v>25445362.711606957</v>
      </c>
      <c r="BA149" s="435">
        <v>26270259.711606957</v>
      </c>
      <c r="BB149" s="435">
        <v>-1867850.6050000007</v>
      </c>
      <c r="BC149" s="435">
        <v>0</v>
      </c>
      <c r="BD149" s="435">
        <v>0</v>
      </c>
      <c r="BE149" s="435">
        <v>-1470194.7661812503</v>
      </c>
      <c r="BF149" s="435">
        <v>-1470194.7661812503</v>
      </c>
      <c r="BG149" s="435">
        <v>-1470194.7661812503</v>
      </c>
      <c r="BH149" s="435">
        <v>-6204024.2172125019</v>
      </c>
      <c r="BI149" s="435">
        <v>-6204024.2172125019</v>
      </c>
      <c r="BJ149" s="435">
        <v>-6204024.2172125019</v>
      </c>
      <c r="BK149" s="435">
        <v>-8780005.6266150065</v>
      </c>
      <c r="BL149" s="435">
        <v>-8780005.6266150065</v>
      </c>
      <c r="BM149" s="435">
        <v>-8780005.6266150065</v>
      </c>
      <c r="BN149" s="435">
        <v>-1974177.9399999995</v>
      </c>
      <c r="BX149" s="380"/>
      <c r="BY149" s="380"/>
      <c r="BZ149" s="380"/>
    </row>
    <row r="150" spans="1:99" hidden="1"/>
    <row r="151" spans="1:99" s="378" customFormat="1" hidden="1">
      <c r="A151" s="194" t="s">
        <v>639</v>
      </c>
      <c r="E151" s="101">
        <v>10145502.899999999</v>
      </c>
      <c r="F151" s="101">
        <v>0</v>
      </c>
      <c r="G151" s="101">
        <v>0</v>
      </c>
      <c r="H151" s="101">
        <v>0</v>
      </c>
      <c r="I151" s="101">
        <v>-7.8354878351092339E-3</v>
      </c>
      <c r="J151" s="101">
        <v>-7.8354878351092339E-3</v>
      </c>
      <c r="K151" s="101">
        <v>-7.8354878351092339E-3</v>
      </c>
      <c r="L151" s="101">
        <v>4.2902585119009018E-4</v>
      </c>
      <c r="M151" s="101">
        <v>4.2902585119009018E-4</v>
      </c>
      <c r="N151" s="101">
        <v>4.2902585119009018E-4</v>
      </c>
      <c r="O151" s="101">
        <v>-3.4468844532966614E-3</v>
      </c>
      <c r="P151" s="101">
        <v>-3.4468844532966614E-3</v>
      </c>
      <c r="Q151" s="101">
        <v>-3.4468844532966614E-3</v>
      </c>
      <c r="R151" s="101">
        <v>-0.44999999925494194</v>
      </c>
      <c r="S151" s="101">
        <v>0</v>
      </c>
      <c r="T151" s="101">
        <v>0</v>
      </c>
      <c r="U151" s="101">
        <v>-2.152368426322937E-3</v>
      </c>
      <c r="V151" s="101">
        <v>-2.152368426322937E-3</v>
      </c>
      <c r="W151" s="101">
        <v>-2.152368426322937E-3</v>
      </c>
      <c r="X151" s="101">
        <v>5.652163177728653E-3</v>
      </c>
      <c r="Y151" s="101">
        <v>5.652163177728653E-3</v>
      </c>
      <c r="Z151" s="101">
        <v>5.652163177728653E-3</v>
      </c>
      <c r="AA151" s="101">
        <v>-3.6385562270879745E-3</v>
      </c>
      <c r="AB151" s="101">
        <v>-3.6385562270879745E-3</v>
      </c>
      <c r="AC151" s="101">
        <v>-3.6385562270879745E-3</v>
      </c>
      <c r="AD151" s="101">
        <v>0.45000000484287739</v>
      </c>
      <c r="AE151" s="101">
        <v>0</v>
      </c>
      <c r="AF151" s="101">
        <v>0</v>
      </c>
      <c r="AG151" s="101">
        <v>-2.946164458990097E-3</v>
      </c>
      <c r="AH151" s="101">
        <v>-2.946164458990097E-3</v>
      </c>
      <c r="AI151" s="101">
        <v>-2.946164458990097E-3</v>
      </c>
      <c r="AJ151" s="101">
        <v>-4.5665185898542404E-3</v>
      </c>
      <c r="AK151" s="101">
        <v>-4.5665185898542404E-3</v>
      </c>
      <c r="AL151" s="101">
        <v>-4.5665185898542404E-3</v>
      </c>
      <c r="AM151" s="101">
        <v>3.6871172487735748E-3</v>
      </c>
      <c r="AN151" s="101">
        <v>3.6871172487735748E-3</v>
      </c>
      <c r="AO151" s="101">
        <v>3.6871172487735748E-3</v>
      </c>
      <c r="AP151" s="101">
        <v>1.1599999964237213</v>
      </c>
      <c r="AQ151" s="101">
        <v>0</v>
      </c>
      <c r="AR151" s="101">
        <v>0</v>
      </c>
      <c r="AS151" s="101">
        <v>4.6810749918222427E-3</v>
      </c>
      <c r="AT151" s="101">
        <v>4.6810749918222427E-3</v>
      </c>
      <c r="AU151" s="101">
        <v>4.6810749918222427E-3</v>
      </c>
      <c r="AV151" s="101">
        <v>-0.94823574926704168</v>
      </c>
      <c r="AW151" s="101">
        <v>-0.94823574926704168</v>
      </c>
      <c r="AX151" s="101">
        <v>-0.94823574926704168</v>
      </c>
      <c r="AY151" s="101">
        <v>-1.3716069459915161</v>
      </c>
      <c r="AZ151" s="101">
        <v>-1.3716069459915161</v>
      </c>
      <c r="BA151" s="101">
        <v>-3.0816069543361664</v>
      </c>
      <c r="BB151" s="101">
        <v>-0.7949999978300184</v>
      </c>
      <c r="BC151" s="101">
        <v>0</v>
      </c>
      <c r="BD151" s="101">
        <v>0</v>
      </c>
      <c r="BE151" s="101">
        <v>6.1812505591660738E-3</v>
      </c>
      <c r="BF151" s="101">
        <v>6.1812505591660738E-3</v>
      </c>
      <c r="BG151" s="101">
        <v>6.1812505591660738E-3</v>
      </c>
      <c r="BH151" s="101">
        <v>-2.7874987572431564E-3</v>
      </c>
      <c r="BI151" s="101">
        <v>-2.7874987572431564E-3</v>
      </c>
      <c r="BJ151" s="101">
        <v>-2.7874987572431564E-3</v>
      </c>
      <c r="BK151" s="101">
        <v>-0.37338499166071415</v>
      </c>
      <c r="BL151" s="101">
        <v>-1.3384992256760597E-2</v>
      </c>
      <c r="BM151" s="101">
        <v>-1.3384992256760597E-2</v>
      </c>
      <c r="BN151" s="101">
        <v>-70944.75</v>
      </c>
      <c r="BX151" s="437"/>
      <c r="BY151" s="437"/>
      <c r="BZ151" s="437"/>
    </row>
    <row r="152" spans="1:99">
      <c r="Y152" s="411"/>
      <c r="BL152" s="438" t="s">
        <v>779</v>
      </c>
      <c r="BM152" s="439" t="s">
        <v>785</v>
      </c>
      <c r="BN152" s="440" t="s">
        <v>786</v>
      </c>
      <c r="BQ152" s="441"/>
      <c r="BT152" s="236"/>
      <c r="CK152" s="438"/>
    </row>
    <row r="153" spans="1:99">
      <c r="E153" s="236"/>
      <c r="F153" s="236"/>
      <c r="G153" s="236"/>
      <c r="H153" s="236"/>
      <c r="I153" s="236"/>
      <c r="J153" s="236"/>
      <c r="K153" s="236"/>
      <c r="L153" s="236"/>
      <c r="M153" s="236"/>
      <c r="N153" s="236"/>
      <c r="O153" s="236"/>
      <c r="P153" s="236"/>
      <c r="Q153" s="236"/>
      <c r="R153" s="236"/>
      <c r="S153" s="236"/>
      <c r="T153" s="236"/>
      <c r="U153" s="236"/>
      <c r="V153" s="236"/>
      <c r="W153" s="236"/>
      <c r="X153" s="236"/>
      <c r="Y153" s="236"/>
      <c r="Z153" s="236"/>
      <c r="AA153" s="236"/>
      <c r="AB153" s="236"/>
      <c r="AC153" s="236"/>
      <c r="AD153" s="236"/>
      <c r="AE153" s="236"/>
      <c r="AF153" s="236"/>
      <c r="AG153" s="236"/>
      <c r="AH153" s="236"/>
      <c r="AI153" s="236"/>
      <c r="AJ153" s="236"/>
      <c r="AK153" s="236"/>
      <c r="AL153" s="236"/>
      <c r="AM153" s="236"/>
      <c r="AN153" s="236"/>
      <c r="AO153" s="236"/>
      <c r="AP153" s="236"/>
      <c r="AQ153" s="236"/>
      <c r="AR153" s="236"/>
      <c r="AS153" s="236"/>
      <c r="AT153" s="236"/>
      <c r="AU153" s="236"/>
      <c r="AV153" s="236"/>
      <c r="AW153" s="236"/>
      <c r="AX153" s="236"/>
      <c r="AY153" s="236"/>
      <c r="AZ153" s="236"/>
      <c r="BA153" s="236"/>
      <c r="BB153" s="236"/>
      <c r="BC153" s="236"/>
      <c r="BD153" s="236"/>
      <c r="BE153" s="236"/>
      <c r="BF153" s="236"/>
      <c r="BG153" s="236"/>
      <c r="BH153" s="236"/>
      <c r="BI153" s="236"/>
      <c r="BJ153" s="442" t="s">
        <v>784</v>
      </c>
      <c r="BK153" s="236"/>
      <c r="BL153" s="443" t="s">
        <v>780</v>
      </c>
      <c r="BM153" s="236">
        <v>0</v>
      </c>
      <c r="BN153" s="444">
        <v>0</v>
      </c>
      <c r="BO153" s="236">
        <v>0</v>
      </c>
      <c r="BP153" s="236">
        <v>0</v>
      </c>
      <c r="BQ153" s="441"/>
    </row>
    <row r="154" spans="1:99">
      <c r="E154" s="236"/>
      <c r="F154" s="236"/>
      <c r="G154" s="236"/>
      <c r="H154" s="236"/>
      <c r="I154" s="236"/>
      <c r="J154" s="236"/>
      <c r="K154" s="236"/>
      <c r="L154" s="236"/>
      <c r="M154" s="236"/>
      <c r="N154" s="236"/>
      <c r="O154" s="236"/>
      <c r="P154" s="236"/>
      <c r="Q154" s="236"/>
      <c r="R154" s="236"/>
      <c r="S154" s="236"/>
      <c r="T154" s="236"/>
      <c r="U154" s="236"/>
      <c r="V154" s="236"/>
      <c r="W154" s="236"/>
      <c r="X154" s="236"/>
      <c r="Y154" s="236"/>
      <c r="Z154" s="236"/>
      <c r="AA154" s="236"/>
      <c r="AB154" s="236"/>
      <c r="AC154" s="236"/>
      <c r="AD154" s="236"/>
      <c r="AE154" s="236"/>
      <c r="AF154" s="236"/>
      <c r="AG154" s="236"/>
      <c r="AH154" s="236"/>
      <c r="AI154" s="236"/>
      <c r="AJ154" s="236"/>
      <c r="AK154" s="236"/>
      <c r="AL154" s="236"/>
      <c r="AM154" s="236"/>
      <c r="AN154" s="236"/>
      <c r="AO154" s="236"/>
      <c r="AP154" s="236"/>
      <c r="AQ154" s="236"/>
      <c r="AR154" s="236"/>
      <c r="AS154" s="236"/>
      <c r="AT154" s="236"/>
      <c r="AU154" s="236"/>
      <c r="AV154" s="236"/>
      <c r="AW154" s="236"/>
      <c r="AX154" s="236"/>
      <c r="AY154" s="236"/>
      <c r="AZ154" s="236"/>
      <c r="BA154" s="236"/>
      <c r="BB154" s="236"/>
      <c r="BC154" s="236"/>
      <c r="BD154" s="236"/>
      <c r="BE154" s="236"/>
      <c r="BF154" s="236"/>
      <c r="BG154" s="236"/>
      <c r="BH154" s="236"/>
      <c r="BI154" s="236"/>
      <c r="BL154" s="438" t="s">
        <v>789</v>
      </c>
      <c r="BN154" s="101">
        <v>4.9999989569187164E-3</v>
      </c>
      <c r="BO154" s="101">
        <v>4.9999989569187164E-3</v>
      </c>
      <c r="BP154" s="101">
        <v>4.9999989569187164E-3</v>
      </c>
      <c r="BQ154" s="441"/>
      <c r="CK154" s="438"/>
      <c r="CL154" s="236"/>
      <c r="CO154" s="236"/>
    </row>
    <row r="155" spans="1:99"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Z155" s="236"/>
      <c r="AA155" s="236"/>
      <c r="AB155" s="236"/>
      <c r="AC155" s="236"/>
      <c r="AD155" s="236"/>
      <c r="AE155" s="236"/>
      <c r="AF155" s="236"/>
      <c r="AG155" s="236"/>
      <c r="AH155" s="236"/>
      <c r="AI155" s="236"/>
      <c r="AJ155" s="236"/>
      <c r="AK155" s="236"/>
      <c r="AL155" s="236"/>
      <c r="AM155" s="236"/>
      <c r="AN155" s="236"/>
      <c r="AO155" s="236"/>
      <c r="AP155" s="236"/>
      <c r="AQ155" s="236"/>
      <c r="AR155" s="236"/>
      <c r="AS155" s="236"/>
      <c r="AT155" s="236"/>
      <c r="AU155" s="236"/>
      <c r="AV155" s="236"/>
      <c r="AW155" s="236"/>
      <c r="AX155" s="236"/>
      <c r="AY155" s="236"/>
      <c r="AZ155" s="236"/>
      <c r="BA155" s="236"/>
      <c r="BB155" s="236"/>
      <c r="BC155" s="236"/>
      <c r="BD155" s="236"/>
      <c r="BE155" s="236"/>
      <c r="BF155" s="236"/>
      <c r="BG155" s="236"/>
      <c r="BH155" s="236"/>
      <c r="BI155" s="236"/>
      <c r="BJ155" s="236"/>
      <c r="BK155" s="236"/>
      <c r="BL155" s="236"/>
      <c r="BM155" s="236"/>
      <c r="CK155" s="466"/>
      <c r="CL155" s="434"/>
      <c r="CO155" s="236"/>
      <c r="CR155" s="236"/>
      <c r="CU155" s="236"/>
    </row>
    <row r="156" spans="1:99">
      <c r="BJ156" s="442" t="s">
        <v>783</v>
      </c>
      <c r="BK156" s="236"/>
      <c r="BL156" s="443" t="s">
        <v>788</v>
      </c>
      <c r="BM156" s="236">
        <v>0</v>
      </c>
      <c r="BN156" s="236">
        <v>0</v>
      </c>
      <c r="BO156" s="236">
        <v>0</v>
      </c>
      <c r="BP156" s="236">
        <v>0</v>
      </c>
      <c r="CK156" s="466"/>
      <c r="CL156" s="434"/>
      <c r="CO156" s="236"/>
    </row>
    <row r="157" spans="1:99">
      <c r="O157" s="236"/>
      <c r="BC157" s="260"/>
      <c r="BJ157" s="434"/>
      <c r="BK157" s="260"/>
      <c r="BL157" s="260"/>
      <c r="BM157" s="260"/>
      <c r="CO157" s="236"/>
    </row>
    <row r="158" spans="1:99">
      <c r="BC158" s="260"/>
      <c r="BK158" s="260"/>
      <c r="BL158" s="260"/>
      <c r="BM158" s="260"/>
      <c r="BN158" s="260"/>
      <c r="CO158" s="236"/>
    </row>
    <row r="159" spans="1:99">
      <c r="BC159" s="260"/>
      <c r="BK159" s="434"/>
      <c r="BL159" s="260"/>
      <c r="BM159" s="260"/>
      <c r="BN159" s="260"/>
      <c r="CO159" s="236"/>
    </row>
    <row r="160" spans="1:99">
      <c r="BC160" s="260"/>
      <c r="BK160" s="445"/>
      <c r="BL160" s="260"/>
      <c r="BM160" s="260"/>
      <c r="BN160" s="260"/>
      <c r="CO160" s="236"/>
    </row>
    <row r="161" spans="55:93">
      <c r="BC161" s="260"/>
      <c r="BK161" s="260"/>
      <c r="BL161" s="260"/>
      <c r="BM161" s="260"/>
      <c r="BN161" s="260"/>
      <c r="CO161" s="236"/>
    </row>
    <row r="162" spans="55:93">
      <c r="BC162" s="260"/>
      <c r="BK162" s="446"/>
      <c r="BL162" s="260"/>
      <c r="BM162" s="260"/>
      <c r="BN162" s="260"/>
    </row>
    <row r="163" spans="55:93">
      <c r="BC163" s="260"/>
      <c r="BK163" s="260"/>
      <c r="BL163" s="260"/>
      <c r="BM163" s="260"/>
      <c r="BN163" s="260"/>
    </row>
    <row r="164" spans="55:93">
      <c r="BC164" s="260"/>
      <c r="BK164" s="434"/>
      <c r="BL164" s="260"/>
      <c r="BM164" s="260"/>
      <c r="BN164" s="260"/>
    </row>
    <row r="165" spans="55:93">
      <c r="BC165" s="260"/>
      <c r="BK165" s="260"/>
      <c r="BL165" s="260"/>
      <c r="BM165" s="260"/>
      <c r="BN165" s="260"/>
    </row>
    <row r="166" spans="55:93">
      <c r="BC166" s="260"/>
      <c r="BK166" s="260"/>
      <c r="BL166" s="260"/>
      <c r="BM166" s="260"/>
      <c r="BN166" s="260"/>
    </row>
    <row r="167" spans="55:93">
      <c r="BC167" s="260"/>
      <c r="BK167" s="260"/>
      <c r="BL167" s="260"/>
      <c r="BM167" s="260"/>
      <c r="BN167" s="260"/>
    </row>
    <row r="168" spans="55:93">
      <c r="BC168" s="260"/>
      <c r="BK168" s="260"/>
      <c r="BL168" s="260"/>
      <c r="BM168" s="260"/>
      <c r="BN168" s="260"/>
    </row>
    <row r="169" spans="55:93">
      <c r="BC169" s="260"/>
    </row>
    <row r="170" spans="55:93">
      <c r="BC170" s="260"/>
    </row>
    <row r="171" spans="55:93">
      <c r="BC171" s="260"/>
    </row>
    <row r="172" spans="55:93">
      <c r="BC172" s="260"/>
    </row>
    <row r="173" spans="55:93">
      <c r="BC173" s="260"/>
    </row>
    <row r="174" spans="55:93">
      <c r="BC174" s="260"/>
    </row>
    <row r="175" spans="55:93">
      <c r="BC175" s="260"/>
    </row>
    <row r="176" spans="55:93">
      <c r="BC176" s="260"/>
    </row>
    <row r="177" spans="54:55">
      <c r="BC177" s="260"/>
    </row>
    <row r="178" spans="54:55">
      <c r="BC178" s="260"/>
    </row>
    <row r="179" spans="54:55">
      <c r="BC179" s="260"/>
    </row>
    <row r="180" spans="54:55">
      <c r="BB180" s="189">
        <v>0</v>
      </c>
      <c r="BC180" s="189" t="s">
        <v>714</v>
      </c>
    </row>
    <row r="181" spans="54:55">
      <c r="BB181" s="189">
        <v>0</v>
      </c>
      <c r="BC181" s="189" t="s">
        <v>709</v>
      </c>
    </row>
  </sheetData>
  <sortState ref="A9:D108">
    <sortCondition ref="C9:C108"/>
    <sortCondition ref="D9:D108"/>
  </sortState>
  <conditionalFormatting sqref="D138">
    <cfRule type="cellIs" priority="177" stopIfTrue="1" operator="between">
      <formula>-0.01</formula>
      <formula>-15</formula>
    </cfRule>
    <cfRule type="cellIs" priority="178" stopIfTrue="1" operator="between">
      <formula>0</formula>
      <formula>15</formula>
    </cfRule>
    <cfRule type="cellIs" dxfId="77" priority="179" operator="notBetween">
      <formula>0</formula>
      <formula>-15</formula>
    </cfRule>
    <cfRule type="cellIs" dxfId="76" priority="180" operator="notBetween">
      <formula>0</formula>
      <formula>15</formula>
    </cfRule>
  </conditionalFormatting>
  <conditionalFormatting sqref="S151:BA151 BC151:BL151 CP138:CR138">
    <cfRule type="cellIs" priority="165" stopIfTrue="1" operator="between">
      <formula>0</formula>
      <formula>20</formula>
    </cfRule>
    <cfRule type="cellIs" priority="166" stopIfTrue="1" operator="between">
      <formula>0</formula>
      <formula>-20</formula>
    </cfRule>
    <cfRule type="cellIs" dxfId="75" priority="167" stopIfTrue="1" operator="notBetween">
      <formula>0</formula>
      <formula>-20</formula>
    </cfRule>
    <cfRule type="cellIs" dxfId="74" priority="168" operator="notBetween">
      <formula>0</formula>
      <formula>20</formula>
    </cfRule>
  </conditionalFormatting>
  <conditionalFormatting sqref="F138:BA138 BC138:BL138">
    <cfRule type="cellIs" priority="145" stopIfTrue="1" operator="between">
      <formula>0</formula>
      <formula>20</formula>
    </cfRule>
    <cfRule type="cellIs" priority="146" stopIfTrue="1" operator="between">
      <formula>0</formula>
      <formula>-20</formula>
    </cfRule>
    <cfRule type="cellIs" dxfId="73" priority="147" stopIfTrue="1" operator="notBetween">
      <formula>0</formula>
      <formula>-20</formula>
    </cfRule>
    <cfRule type="cellIs" dxfId="72" priority="148" operator="notBetween">
      <formula>0</formula>
      <formula>20</formula>
    </cfRule>
  </conditionalFormatting>
  <conditionalFormatting sqref="F138:BA138 BC138:BL138 CP138:CR138">
    <cfRule type="cellIs" priority="133" stopIfTrue="1" operator="between">
      <formula>0</formula>
      <formula>610</formula>
    </cfRule>
    <cfRule type="cellIs" priority="134" stopIfTrue="1" operator="between">
      <formula>0</formula>
      <formula>-610</formula>
    </cfRule>
    <cfRule type="cellIs" dxfId="71" priority="135" stopIfTrue="1" operator="notBetween">
      <formula>0</formula>
      <formula>-610</formula>
    </cfRule>
    <cfRule type="cellIs" dxfId="70" priority="136" operator="notBetween">
      <formula>0</formula>
      <formula>610</formula>
    </cfRule>
  </conditionalFormatting>
  <conditionalFormatting sqref="F151:R151">
    <cfRule type="cellIs" priority="129" stopIfTrue="1" operator="between">
      <formula>0</formula>
      <formula>20</formula>
    </cfRule>
    <cfRule type="cellIs" priority="130" stopIfTrue="1" operator="between">
      <formula>0</formula>
      <formula>-20</formula>
    </cfRule>
    <cfRule type="cellIs" dxfId="69" priority="131" stopIfTrue="1" operator="notBetween">
      <formula>0</formula>
      <formula>-20</formula>
    </cfRule>
    <cfRule type="cellIs" dxfId="68" priority="132" operator="notBetween">
      <formula>0</formula>
      <formula>20</formula>
    </cfRule>
  </conditionalFormatting>
  <conditionalFormatting sqref="BM151">
    <cfRule type="cellIs" priority="125" stopIfTrue="1" operator="between">
      <formula>0</formula>
      <formula>20</formula>
    </cfRule>
    <cfRule type="cellIs" priority="126" stopIfTrue="1" operator="between">
      <formula>0</formula>
      <formula>-20</formula>
    </cfRule>
    <cfRule type="cellIs" dxfId="67" priority="127" stopIfTrue="1" operator="notBetween">
      <formula>0</formula>
      <formula>-20</formula>
    </cfRule>
    <cfRule type="cellIs" dxfId="66" priority="128" operator="notBetween">
      <formula>0</formula>
      <formula>20</formula>
    </cfRule>
  </conditionalFormatting>
  <conditionalFormatting sqref="BM138">
    <cfRule type="cellIs" priority="121" stopIfTrue="1" operator="between">
      <formula>0</formula>
      <formula>20</formula>
    </cfRule>
    <cfRule type="cellIs" priority="122" stopIfTrue="1" operator="between">
      <formula>0</formula>
      <formula>-20</formula>
    </cfRule>
    <cfRule type="cellIs" dxfId="65" priority="123" stopIfTrue="1" operator="notBetween">
      <formula>0</formula>
      <formula>-20</formula>
    </cfRule>
    <cfRule type="cellIs" dxfId="64" priority="124" operator="notBetween">
      <formula>0</formula>
      <formula>20</formula>
    </cfRule>
  </conditionalFormatting>
  <conditionalFormatting sqref="BM138">
    <cfRule type="cellIs" priority="117" stopIfTrue="1" operator="between">
      <formula>0</formula>
      <formula>610</formula>
    </cfRule>
    <cfRule type="cellIs" priority="118" stopIfTrue="1" operator="between">
      <formula>0</formula>
      <formula>-610</formula>
    </cfRule>
    <cfRule type="cellIs" dxfId="63" priority="119" stopIfTrue="1" operator="notBetween">
      <formula>0</formula>
      <formula>-610</formula>
    </cfRule>
    <cfRule type="cellIs" dxfId="62" priority="120" operator="notBetween">
      <formula>0</formula>
      <formula>610</formula>
    </cfRule>
  </conditionalFormatting>
  <conditionalFormatting sqref="BN151">
    <cfRule type="cellIs" priority="113" stopIfTrue="1" operator="between">
      <formula>0</formula>
      <formula>20</formula>
    </cfRule>
    <cfRule type="cellIs" priority="114" stopIfTrue="1" operator="between">
      <formula>0</formula>
      <formula>-20</formula>
    </cfRule>
    <cfRule type="cellIs" dxfId="61" priority="115" stopIfTrue="1" operator="notBetween">
      <formula>0</formula>
      <formula>-20</formula>
    </cfRule>
    <cfRule type="cellIs" dxfId="60" priority="116" operator="notBetween">
      <formula>0</formula>
      <formula>20</formula>
    </cfRule>
  </conditionalFormatting>
  <conditionalFormatting sqref="BN138">
    <cfRule type="cellIs" priority="109" stopIfTrue="1" operator="between">
      <formula>0</formula>
      <formula>20</formula>
    </cfRule>
    <cfRule type="cellIs" priority="110" stopIfTrue="1" operator="between">
      <formula>0</formula>
      <formula>-20</formula>
    </cfRule>
    <cfRule type="cellIs" dxfId="59" priority="111" stopIfTrue="1" operator="notBetween">
      <formula>0</formula>
      <formula>-20</formula>
    </cfRule>
    <cfRule type="cellIs" dxfId="58" priority="112" operator="notBetween">
      <formula>0</formula>
      <formula>20</formula>
    </cfRule>
  </conditionalFormatting>
  <conditionalFormatting sqref="BN138">
    <cfRule type="cellIs" priority="105" stopIfTrue="1" operator="between">
      <formula>0</formula>
      <formula>610</formula>
    </cfRule>
    <cfRule type="cellIs" priority="106" stopIfTrue="1" operator="between">
      <formula>0</formula>
      <formula>-610</formula>
    </cfRule>
    <cfRule type="cellIs" dxfId="57" priority="107" stopIfTrue="1" operator="notBetween">
      <formula>0</formula>
      <formula>-610</formula>
    </cfRule>
    <cfRule type="cellIs" dxfId="56" priority="108" operator="notBetween">
      <formula>0</formula>
      <formula>610</formula>
    </cfRule>
  </conditionalFormatting>
  <conditionalFormatting sqref="BB151">
    <cfRule type="cellIs" priority="101" stopIfTrue="1" operator="between">
      <formula>0</formula>
      <formula>20</formula>
    </cfRule>
    <cfRule type="cellIs" priority="102" stopIfTrue="1" operator="between">
      <formula>0</formula>
      <formula>-20</formula>
    </cfRule>
    <cfRule type="cellIs" dxfId="55" priority="103" stopIfTrue="1" operator="notBetween">
      <formula>0</formula>
      <formula>-20</formula>
    </cfRule>
    <cfRule type="cellIs" dxfId="54" priority="104" operator="notBetween">
      <formula>0</formula>
      <formula>20</formula>
    </cfRule>
  </conditionalFormatting>
  <conditionalFormatting sqref="BB138">
    <cfRule type="cellIs" priority="97" stopIfTrue="1" operator="between">
      <formula>0</formula>
      <formula>20</formula>
    </cfRule>
    <cfRule type="cellIs" priority="98" stopIfTrue="1" operator="between">
      <formula>0</formula>
      <formula>-20</formula>
    </cfRule>
    <cfRule type="cellIs" dxfId="53" priority="99" stopIfTrue="1" operator="notBetween">
      <formula>0</formula>
      <formula>-20</formula>
    </cfRule>
    <cfRule type="cellIs" dxfId="52" priority="100" operator="notBetween">
      <formula>0</formula>
      <formula>20</formula>
    </cfRule>
  </conditionalFormatting>
  <conditionalFormatting sqref="BB138">
    <cfRule type="cellIs" priority="93" stopIfTrue="1" operator="between">
      <formula>0</formula>
      <formula>610</formula>
    </cfRule>
    <cfRule type="cellIs" priority="94" stopIfTrue="1" operator="between">
      <formula>0</formula>
      <formula>-610</formula>
    </cfRule>
    <cfRule type="cellIs" dxfId="51" priority="95" stopIfTrue="1" operator="notBetween">
      <formula>0</formula>
      <formula>-610</formula>
    </cfRule>
    <cfRule type="cellIs" dxfId="50" priority="96" operator="notBetween">
      <formula>0</formula>
      <formula>610</formula>
    </cfRule>
  </conditionalFormatting>
  <conditionalFormatting sqref="BN154">
    <cfRule type="cellIs" priority="81" stopIfTrue="1" operator="between">
      <formula>0</formula>
      <formula>20</formula>
    </cfRule>
    <cfRule type="cellIs" priority="82" stopIfTrue="1" operator="between">
      <formula>0</formula>
      <formula>-20</formula>
    </cfRule>
    <cfRule type="cellIs" dxfId="49" priority="83" stopIfTrue="1" operator="notBetween">
      <formula>0</formula>
      <formula>-20</formula>
    </cfRule>
    <cfRule type="cellIs" dxfId="48" priority="84" operator="notBetween">
      <formula>0</formula>
      <formula>20</formula>
    </cfRule>
  </conditionalFormatting>
  <conditionalFormatting sqref="BN154">
    <cfRule type="cellIs" priority="77" stopIfTrue="1" operator="between">
      <formula>0</formula>
      <formula>610</formula>
    </cfRule>
    <cfRule type="cellIs" priority="78" stopIfTrue="1" operator="between">
      <formula>0</formula>
      <formula>-610</formula>
    </cfRule>
    <cfRule type="cellIs" dxfId="47" priority="79" stopIfTrue="1" operator="notBetween">
      <formula>0</formula>
      <formula>-610</formula>
    </cfRule>
    <cfRule type="cellIs" dxfId="46" priority="80" operator="notBetween">
      <formula>0</formula>
      <formula>610</formula>
    </cfRule>
  </conditionalFormatting>
  <conditionalFormatting sqref="E138">
    <cfRule type="cellIs" priority="73" stopIfTrue="1" operator="between">
      <formula>0</formula>
      <formula>20</formula>
    </cfRule>
    <cfRule type="cellIs" priority="74" stopIfTrue="1" operator="between">
      <formula>0</formula>
      <formula>-20</formula>
    </cfRule>
    <cfRule type="cellIs" dxfId="45" priority="75" stopIfTrue="1" operator="notBetween">
      <formula>0</formula>
      <formula>-20</formula>
    </cfRule>
    <cfRule type="cellIs" dxfId="44" priority="76" operator="notBetween">
      <formula>0</formula>
      <formula>20</formula>
    </cfRule>
  </conditionalFormatting>
  <conditionalFormatting sqref="E138">
    <cfRule type="cellIs" priority="69" stopIfTrue="1" operator="between">
      <formula>0</formula>
      <formula>610</formula>
    </cfRule>
    <cfRule type="cellIs" priority="70" stopIfTrue="1" operator="between">
      <formula>0</formula>
      <formula>-610</formula>
    </cfRule>
    <cfRule type="cellIs" dxfId="43" priority="71" stopIfTrue="1" operator="notBetween">
      <formula>0</formula>
      <formula>-610</formula>
    </cfRule>
    <cfRule type="cellIs" dxfId="42" priority="72" operator="notBetween">
      <formula>0</formula>
      <formula>610</formula>
    </cfRule>
  </conditionalFormatting>
  <conditionalFormatting sqref="E151">
    <cfRule type="cellIs" priority="65" stopIfTrue="1" operator="between">
      <formula>0</formula>
      <formula>20</formula>
    </cfRule>
    <cfRule type="cellIs" priority="66" stopIfTrue="1" operator="between">
      <formula>0</formula>
      <formula>-20</formula>
    </cfRule>
    <cfRule type="cellIs" dxfId="41" priority="67" stopIfTrue="1" operator="notBetween">
      <formula>0</formula>
      <formula>-20</formula>
    </cfRule>
    <cfRule type="cellIs" dxfId="40" priority="68" operator="notBetween">
      <formula>0</formula>
      <formula>20</formula>
    </cfRule>
  </conditionalFormatting>
  <conditionalFormatting sqref="BO138:CI138">
    <cfRule type="cellIs" priority="61" stopIfTrue="1" operator="between">
      <formula>0</formula>
      <formula>20</formula>
    </cfRule>
    <cfRule type="cellIs" priority="62" stopIfTrue="1" operator="between">
      <formula>0</formula>
      <formula>-20</formula>
    </cfRule>
    <cfRule type="cellIs" dxfId="39" priority="63" stopIfTrue="1" operator="notBetween">
      <formula>0</formula>
      <formula>-20</formula>
    </cfRule>
    <cfRule type="cellIs" dxfId="38" priority="64" operator="notBetween">
      <formula>0</formula>
      <formula>20</formula>
    </cfRule>
  </conditionalFormatting>
  <conditionalFormatting sqref="BO138:CI138">
    <cfRule type="cellIs" priority="57" stopIfTrue="1" operator="between">
      <formula>0</formula>
      <formula>610</formula>
    </cfRule>
    <cfRule type="cellIs" priority="58" stopIfTrue="1" operator="between">
      <formula>0</formula>
      <formula>-610</formula>
    </cfRule>
    <cfRule type="cellIs" dxfId="37" priority="59" stopIfTrue="1" operator="notBetween">
      <formula>0</formula>
      <formula>-610</formula>
    </cfRule>
    <cfRule type="cellIs" dxfId="36" priority="60" operator="notBetween">
      <formula>0</formula>
      <formula>610</formula>
    </cfRule>
  </conditionalFormatting>
  <conditionalFormatting sqref="BO154">
    <cfRule type="cellIs" priority="53" stopIfTrue="1" operator="between">
      <formula>0</formula>
      <formula>20</formula>
    </cfRule>
    <cfRule type="cellIs" priority="54" stopIfTrue="1" operator="between">
      <formula>0</formula>
      <formula>-20</formula>
    </cfRule>
    <cfRule type="cellIs" dxfId="35" priority="55" stopIfTrue="1" operator="notBetween">
      <formula>0</formula>
      <formula>-20</formula>
    </cfRule>
    <cfRule type="cellIs" dxfId="34" priority="56" operator="notBetween">
      <formula>0</formula>
      <formula>20</formula>
    </cfRule>
  </conditionalFormatting>
  <conditionalFormatting sqref="BO154">
    <cfRule type="cellIs" priority="49" stopIfTrue="1" operator="between">
      <formula>0</formula>
      <formula>610</formula>
    </cfRule>
    <cfRule type="cellIs" priority="50" stopIfTrue="1" operator="between">
      <formula>0</formula>
      <formula>-610</formula>
    </cfRule>
    <cfRule type="cellIs" dxfId="33" priority="51" stopIfTrue="1" operator="notBetween">
      <formula>0</formula>
      <formula>-610</formula>
    </cfRule>
    <cfRule type="cellIs" dxfId="32" priority="52" operator="notBetween">
      <formula>0</formula>
      <formula>610</formula>
    </cfRule>
  </conditionalFormatting>
  <conditionalFormatting sqref="BP154">
    <cfRule type="cellIs" priority="45" stopIfTrue="1" operator="between">
      <formula>0</formula>
      <formula>20</formula>
    </cfRule>
    <cfRule type="cellIs" priority="46" stopIfTrue="1" operator="between">
      <formula>0</formula>
      <formula>-20</formula>
    </cfRule>
    <cfRule type="cellIs" dxfId="31" priority="47" stopIfTrue="1" operator="notBetween">
      <formula>0</formula>
      <formula>-20</formula>
    </cfRule>
    <cfRule type="cellIs" dxfId="30" priority="48" operator="notBetween">
      <formula>0</formula>
      <formula>20</formula>
    </cfRule>
  </conditionalFormatting>
  <conditionalFormatting sqref="BP154">
    <cfRule type="cellIs" priority="41" stopIfTrue="1" operator="between">
      <formula>0</formula>
      <formula>610</formula>
    </cfRule>
    <cfRule type="cellIs" priority="42" stopIfTrue="1" operator="between">
      <formula>0</formula>
      <formula>-610</formula>
    </cfRule>
    <cfRule type="cellIs" dxfId="29" priority="43" stopIfTrue="1" operator="notBetween">
      <formula>0</formula>
      <formula>-610</formula>
    </cfRule>
    <cfRule type="cellIs" dxfId="28" priority="44" operator="notBetween">
      <formula>0</formula>
      <formula>610</formula>
    </cfRule>
  </conditionalFormatting>
  <conditionalFormatting sqref="CJ138:CL138">
    <cfRule type="cellIs" priority="29" stopIfTrue="1" operator="between">
      <formula>0</formula>
      <formula>20</formula>
    </cfRule>
    <cfRule type="cellIs" priority="30" stopIfTrue="1" operator="between">
      <formula>0</formula>
      <formula>-20</formula>
    </cfRule>
    <cfRule type="cellIs" dxfId="27" priority="31" stopIfTrue="1" operator="notBetween">
      <formula>0</formula>
      <formula>-20</formula>
    </cfRule>
    <cfRule type="cellIs" dxfId="26" priority="32" operator="notBetween">
      <formula>0</formula>
      <formula>20</formula>
    </cfRule>
  </conditionalFormatting>
  <conditionalFormatting sqref="CJ138:CL138">
    <cfRule type="cellIs" priority="25" stopIfTrue="1" operator="between">
      <formula>0</formula>
      <formula>610</formula>
    </cfRule>
    <cfRule type="cellIs" priority="26" stopIfTrue="1" operator="between">
      <formula>0</formula>
      <formula>-610</formula>
    </cfRule>
    <cfRule type="cellIs" dxfId="25" priority="27" stopIfTrue="1" operator="notBetween">
      <formula>0</formula>
      <formula>-610</formula>
    </cfRule>
    <cfRule type="cellIs" dxfId="24" priority="28" operator="notBetween">
      <formula>0</formula>
      <formula>610</formula>
    </cfRule>
  </conditionalFormatting>
  <conditionalFormatting sqref="CM138:CO138">
    <cfRule type="cellIs" priority="21" stopIfTrue="1" operator="between">
      <formula>0</formula>
      <formula>20</formula>
    </cfRule>
    <cfRule type="cellIs" priority="22" stopIfTrue="1" operator="between">
      <formula>0</formula>
      <formula>-20</formula>
    </cfRule>
    <cfRule type="cellIs" dxfId="23" priority="23" stopIfTrue="1" operator="notBetween">
      <formula>0</formula>
      <formula>-20</formula>
    </cfRule>
    <cfRule type="cellIs" dxfId="22" priority="24" operator="notBetween">
      <formula>0</formula>
      <formula>20</formula>
    </cfRule>
  </conditionalFormatting>
  <conditionalFormatting sqref="CM138:CO138">
    <cfRule type="cellIs" priority="17" stopIfTrue="1" operator="between">
      <formula>0</formula>
      <formula>610</formula>
    </cfRule>
    <cfRule type="cellIs" priority="18" stopIfTrue="1" operator="between">
      <formula>0</formula>
      <formula>-610</formula>
    </cfRule>
    <cfRule type="cellIs" dxfId="21" priority="19" stopIfTrue="1" operator="notBetween">
      <formula>0</formula>
      <formula>-610</formula>
    </cfRule>
    <cfRule type="cellIs" dxfId="20" priority="20" operator="notBetween">
      <formula>0</formula>
      <formula>610</formula>
    </cfRule>
  </conditionalFormatting>
  <conditionalFormatting sqref="CS138:CU138">
    <cfRule type="cellIs" priority="5" stopIfTrue="1" operator="between">
      <formula>0</formula>
      <formula>20</formula>
    </cfRule>
    <cfRule type="cellIs" priority="6" stopIfTrue="1" operator="between">
      <formula>0</formula>
      <formula>-20</formula>
    </cfRule>
    <cfRule type="cellIs" dxfId="19" priority="7" stopIfTrue="1" operator="notBetween">
      <formula>0</formula>
      <formula>-20</formula>
    </cfRule>
    <cfRule type="cellIs" dxfId="18" priority="8" operator="notBetween">
      <formula>0</formula>
      <formula>20</formula>
    </cfRule>
  </conditionalFormatting>
  <conditionalFormatting sqref="CS138:CU138">
    <cfRule type="cellIs" priority="1" stopIfTrue="1" operator="between">
      <formula>0</formula>
      <formula>610</formula>
    </cfRule>
    <cfRule type="cellIs" priority="2" stopIfTrue="1" operator="between">
      <formula>0</formula>
      <formula>-610</formula>
    </cfRule>
    <cfRule type="cellIs" dxfId="17" priority="3" stopIfTrue="1" operator="notBetween">
      <formula>0</formula>
      <formula>-610</formula>
    </cfRule>
    <cfRule type="cellIs" dxfId="16" priority="4" operator="notBetween">
      <formula>0</formula>
      <formula>610</formula>
    </cfRule>
  </conditionalFormatting>
  <pageMargins left="0.7" right="0.7" top="0.75" bottom="0.75" header="0.3" footer="0.3"/>
  <pageSetup scale="36" orientation="portrait" r:id="rId1"/>
  <colBreaks count="1" manualBreakCount="1">
    <brk id="106" max="137" man="1"/>
  </colBreaks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xWindow="196" yWindow="340" count="1">
        <x14:dataValidation type="list" allowBlank="1" showInputMessage="1" showErrorMessage="1" errorTitle="No Direct Input" error="Do not manually enter data in this cell" promptTitle="Rate Division" prompt="Select rate division from drop down list">
          <x14:formula1>
            <xm:f>Map!$D$6:$D$55</xm:f>
          </x14:formula1>
          <xm:sqref>A5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J36"/>
  <sheetViews>
    <sheetView workbookViewId="0">
      <selection activeCell="E39" sqref="E39"/>
    </sheetView>
  </sheetViews>
  <sheetFormatPr defaultRowHeight="15"/>
  <cols>
    <col min="1" max="1" width="9.7109375" bestFit="1" customWidth="1"/>
    <col min="2" max="2" width="11" bestFit="1" customWidth="1"/>
    <col min="3" max="7" width="10" bestFit="1" customWidth="1"/>
    <col min="8" max="9" width="11" bestFit="1" customWidth="1"/>
    <col min="10" max="10" width="12" bestFit="1" customWidth="1"/>
  </cols>
  <sheetData>
    <row r="1" spans="1:10" s="189" customFormat="1" ht="12.75">
      <c r="A1" s="138">
        <v>41820</v>
      </c>
      <c r="B1" s="66"/>
      <c r="C1" s="66"/>
      <c r="D1" s="66"/>
      <c r="E1" s="67"/>
      <c r="F1" s="67"/>
      <c r="G1" s="67"/>
      <c r="H1" s="67"/>
      <c r="I1" s="67"/>
      <c r="J1" s="63"/>
    </row>
    <row r="2" spans="1:10" s="189" customFormat="1" ht="12.75">
      <c r="A2" s="67"/>
      <c r="B2" s="66" t="s">
        <v>652</v>
      </c>
      <c r="C2" s="66">
        <v>20</v>
      </c>
      <c r="D2" s="66">
        <v>30</v>
      </c>
      <c r="E2" s="67">
        <v>50</v>
      </c>
      <c r="F2" s="67">
        <v>60</v>
      </c>
      <c r="G2" s="67">
        <v>70</v>
      </c>
      <c r="H2" s="67">
        <v>80</v>
      </c>
      <c r="I2" s="67">
        <v>180</v>
      </c>
      <c r="J2" s="63"/>
    </row>
    <row r="3" spans="1:10" s="189" customFormat="1" ht="12.75">
      <c r="A3" s="66" t="s">
        <v>147</v>
      </c>
      <c r="B3" s="66" t="s">
        <v>154</v>
      </c>
      <c r="C3" s="66" t="s">
        <v>188</v>
      </c>
      <c r="D3" s="66" t="s">
        <v>162</v>
      </c>
      <c r="E3" s="67" t="s">
        <v>180</v>
      </c>
      <c r="F3" s="67" t="s">
        <v>173</v>
      </c>
      <c r="G3" s="67" t="s">
        <v>144</v>
      </c>
      <c r="H3" s="67" t="s">
        <v>189</v>
      </c>
      <c r="I3" s="67" t="s">
        <v>190</v>
      </c>
      <c r="J3" s="63" t="s">
        <v>401</v>
      </c>
    </row>
    <row r="4" spans="1:10">
      <c r="A4" s="223" t="s">
        <v>352</v>
      </c>
      <c r="B4" s="224">
        <v>0</v>
      </c>
      <c r="C4" s="224">
        <v>312375.5190999991</v>
      </c>
      <c r="D4" s="224">
        <v>-210209.66849999767</v>
      </c>
      <c r="E4" s="224">
        <v>70873.842150000826</v>
      </c>
      <c r="F4" s="224">
        <v>84464.573349999831</v>
      </c>
      <c r="G4" s="224">
        <v>129690.68310000098</v>
      </c>
      <c r="H4" s="224">
        <v>391419.47744999791</v>
      </c>
      <c r="I4" s="224">
        <v>7854.993449999999</v>
      </c>
      <c r="J4" s="225">
        <v>786469.42010000092</v>
      </c>
    </row>
    <row r="5" spans="1:10">
      <c r="A5" s="223" t="s">
        <v>361</v>
      </c>
      <c r="B5" s="224">
        <v>0</v>
      </c>
      <c r="C5" s="224">
        <v>-117512.62965</v>
      </c>
      <c r="D5" s="224">
        <v>-694601.55174999987</v>
      </c>
      <c r="E5" s="224">
        <v>200.1003</v>
      </c>
      <c r="F5" s="224">
        <v>-139667.73910000001</v>
      </c>
      <c r="G5" s="224">
        <v>0</v>
      </c>
      <c r="H5" s="224">
        <v>-618097.61745000002</v>
      </c>
      <c r="I5" s="224">
        <v>1351846.6054499999</v>
      </c>
      <c r="J5" s="225">
        <v>-217832.83219999983</v>
      </c>
    </row>
    <row r="6" spans="1:10">
      <c r="A6" s="223" t="s">
        <v>252</v>
      </c>
      <c r="B6" s="224">
        <v>0</v>
      </c>
      <c r="C6" s="224">
        <v>0</v>
      </c>
      <c r="D6" s="224">
        <v>-73961.628999999943</v>
      </c>
      <c r="E6" s="224">
        <v>-140592.06144999998</v>
      </c>
      <c r="F6" s="224">
        <v>-36052.842149999989</v>
      </c>
      <c r="G6" s="224">
        <v>0</v>
      </c>
      <c r="H6" s="224">
        <v>574394.2219999989</v>
      </c>
      <c r="I6" s="224">
        <v>-569924.22029999958</v>
      </c>
      <c r="J6" s="225">
        <v>-246136.53090000059</v>
      </c>
    </row>
    <row r="7" spans="1:10">
      <c r="A7" s="223" t="s">
        <v>254</v>
      </c>
      <c r="B7" s="224">
        <v>0</v>
      </c>
      <c r="C7" s="224">
        <v>0</v>
      </c>
      <c r="D7" s="224">
        <v>-1069293.0499999998</v>
      </c>
      <c r="E7" s="224">
        <v>0</v>
      </c>
      <c r="F7" s="224">
        <v>0</v>
      </c>
      <c r="G7" s="224">
        <v>0</v>
      </c>
      <c r="H7" s="224">
        <v>-7686187.5199999996</v>
      </c>
      <c r="I7" s="224">
        <v>0</v>
      </c>
      <c r="J7" s="225">
        <v>-8755480.5700000003</v>
      </c>
    </row>
    <row r="8" spans="1:10">
      <c r="A8" s="223" t="s">
        <v>336</v>
      </c>
      <c r="B8" s="224">
        <v>0</v>
      </c>
      <c r="C8" s="224">
        <v>404073.69894999993</v>
      </c>
      <c r="D8" s="224">
        <v>-1231961.6400499996</v>
      </c>
      <c r="E8" s="224">
        <v>442333.72529999953</v>
      </c>
      <c r="F8" s="224">
        <v>-806084.16969999985</v>
      </c>
      <c r="G8" s="224">
        <v>469857.28759999998</v>
      </c>
      <c r="H8" s="224">
        <v>17345161.178450003</v>
      </c>
      <c r="I8" s="224">
        <v>0</v>
      </c>
      <c r="J8" s="225">
        <v>16623380.080550004</v>
      </c>
    </row>
    <row r="9" spans="1:10">
      <c r="A9" s="223" t="s">
        <v>337</v>
      </c>
      <c r="B9" s="224">
        <v>0</v>
      </c>
      <c r="C9" s="224">
        <v>-3751858.7250000001</v>
      </c>
      <c r="D9" s="224">
        <v>1169047.9149999998</v>
      </c>
      <c r="E9" s="224">
        <v>292474.5</v>
      </c>
      <c r="F9" s="224">
        <v>-1720831.92</v>
      </c>
      <c r="G9" s="224">
        <v>-459415.27999999997</v>
      </c>
      <c r="H9" s="224">
        <v>-5696783.125</v>
      </c>
      <c r="I9" s="224">
        <v>0</v>
      </c>
      <c r="J9" s="225">
        <v>-10167366.635000002</v>
      </c>
    </row>
    <row r="10" spans="1:10">
      <c r="A10" s="223" t="s">
        <v>368</v>
      </c>
      <c r="B10" s="224">
        <v>0</v>
      </c>
      <c r="C10" s="224">
        <v>14101.045</v>
      </c>
      <c r="D10" s="224">
        <v>-25435.754999999997</v>
      </c>
      <c r="E10" s="224">
        <v>-24773.645</v>
      </c>
      <c r="F10" s="224">
        <v>-54086.43</v>
      </c>
      <c r="G10" s="224">
        <v>122449.105</v>
      </c>
      <c r="H10" s="224">
        <v>4953628.8899999997</v>
      </c>
      <c r="I10" s="224">
        <v>0</v>
      </c>
      <c r="J10" s="225">
        <v>4985883.21</v>
      </c>
    </row>
    <row r="11" spans="1:10">
      <c r="A11" s="223" t="s">
        <v>304</v>
      </c>
      <c r="B11" s="224">
        <v>0</v>
      </c>
      <c r="C11" s="224">
        <v>0</v>
      </c>
      <c r="D11" s="224">
        <v>-99236.291249999995</v>
      </c>
      <c r="E11" s="224">
        <v>0</v>
      </c>
      <c r="F11" s="224">
        <v>0</v>
      </c>
      <c r="G11" s="224">
        <v>65899.016250000001</v>
      </c>
      <c r="H11" s="224">
        <v>224657.86499999999</v>
      </c>
      <c r="I11" s="224">
        <v>-131517.71249999999</v>
      </c>
      <c r="J11" s="225">
        <v>59802.877500000002</v>
      </c>
    </row>
    <row r="12" spans="1:10">
      <c r="A12" s="223" t="s">
        <v>386</v>
      </c>
      <c r="B12" s="226">
        <v>0</v>
      </c>
      <c r="C12" s="226">
        <v>7011.8686349999989</v>
      </c>
      <c r="D12" s="226">
        <v>5920.6641787499993</v>
      </c>
      <c r="E12" s="226">
        <v>7927.0723724999989</v>
      </c>
      <c r="F12" s="226">
        <v>5188.5011887500004</v>
      </c>
      <c r="G12" s="226">
        <v>5744.6634599999998</v>
      </c>
      <c r="H12" s="226">
        <v>29328.759772499998</v>
      </c>
      <c r="I12" s="226">
        <v>9278.757892499998</v>
      </c>
      <c r="J12" s="227">
        <v>70400.287499999991</v>
      </c>
    </row>
    <row r="13" spans="1:10">
      <c r="A13" s="228" t="s">
        <v>374</v>
      </c>
      <c r="B13" s="230">
        <v>305629.07810000045</v>
      </c>
      <c r="C13" s="230">
        <v>666100.16540000169</v>
      </c>
      <c r="D13" s="230">
        <v>-138231.29620000097</v>
      </c>
      <c r="E13" s="230">
        <v>-608639.14249999996</v>
      </c>
      <c r="F13" s="230">
        <v>-44657.874099999943</v>
      </c>
      <c r="G13" s="230">
        <v>223962.52539999963</v>
      </c>
      <c r="H13" s="230">
        <v>381488.18150000053</v>
      </c>
      <c r="I13" s="230">
        <v>-738312.69979999994</v>
      </c>
      <c r="J13" s="231">
        <v>47338.937800001586</v>
      </c>
    </row>
    <row r="14" spans="1:10">
      <c r="A14" s="228" t="s">
        <v>373</v>
      </c>
      <c r="B14" s="230">
        <v>8669691.6561999973</v>
      </c>
      <c r="C14" s="230">
        <v>0</v>
      </c>
      <c r="D14" s="230">
        <v>0</v>
      </c>
      <c r="E14" s="230">
        <v>0</v>
      </c>
      <c r="F14" s="230">
        <v>0</v>
      </c>
      <c r="G14" s="230">
        <v>943362.21</v>
      </c>
      <c r="H14" s="230">
        <v>0</v>
      </c>
      <c r="I14" s="230">
        <v>0</v>
      </c>
      <c r="J14" s="231">
        <v>9613053.8661999963</v>
      </c>
    </row>
    <row r="15" spans="1:10">
      <c r="A15" s="228" t="s">
        <v>354</v>
      </c>
      <c r="B15" s="230">
        <v>10579.525</v>
      </c>
      <c r="C15" s="230">
        <v>108910.15999999999</v>
      </c>
      <c r="D15" s="230">
        <v>89059.634999999995</v>
      </c>
      <c r="E15" s="230">
        <v>120022.94999999998</v>
      </c>
      <c r="F15" s="230">
        <v>90697.389999999985</v>
      </c>
      <c r="G15" s="230">
        <v>69618.639999999985</v>
      </c>
      <c r="H15" s="230">
        <v>343125.55</v>
      </c>
      <c r="I15" s="230">
        <v>128700.82499999998</v>
      </c>
      <c r="J15" s="231">
        <v>960714.67499999981</v>
      </c>
    </row>
    <row r="16" spans="1:10">
      <c r="A16" s="228" t="s">
        <v>365</v>
      </c>
      <c r="B16" s="230">
        <v>0</v>
      </c>
      <c r="C16" s="230">
        <v>0</v>
      </c>
      <c r="D16" s="230">
        <v>0</v>
      </c>
      <c r="E16" s="230">
        <v>0</v>
      </c>
      <c r="F16" s="230">
        <v>0</v>
      </c>
      <c r="G16" s="230">
        <v>0</v>
      </c>
      <c r="H16" s="230">
        <v>-6708703.6500000004</v>
      </c>
      <c r="I16" s="230">
        <v>-2477851.9575</v>
      </c>
      <c r="J16" s="231">
        <v>-9186555.6074999999</v>
      </c>
    </row>
    <row r="17" spans="1:10">
      <c r="A17" s="228" t="s">
        <v>356</v>
      </c>
      <c r="B17" s="230">
        <v>0</v>
      </c>
      <c r="C17" s="230">
        <v>-1045872.0037499999</v>
      </c>
      <c r="D17" s="230">
        <v>0</v>
      </c>
      <c r="E17" s="230">
        <v>0</v>
      </c>
      <c r="F17" s="230">
        <v>0</v>
      </c>
      <c r="G17" s="230">
        <v>0</v>
      </c>
      <c r="H17" s="230">
        <v>0</v>
      </c>
      <c r="I17" s="230">
        <v>0</v>
      </c>
      <c r="J17" s="231">
        <v>-1045872.0037499999</v>
      </c>
    </row>
    <row r="18" spans="1:10">
      <c r="A18" s="228" t="s">
        <v>645</v>
      </c>
      <c r="B18" s="230">
        <v>-3884944.2147000022</v>
      </c>
      <c r="C18" s="230">
        <v>-352566.87907500396</v>
      </c>
      <c r="D18" s="230">
        <v>2078902.9671375002</v>
      </c>
      <c r="E18" s="230">
        <v>1821143.9365124926</v>
      </c>
      <c r="F18" s="230">
        <v>907746.19072499627</v>
      </c>
      <c r="G18" s="230">
        <v>-118749.35002500005</v>
      </c>
      <c r="H18" s="230">
        <v>-1992305.89953752</v>
      </c>
      <c r="I18" s="230">
        <v>-18765827.306587521</v>
      </c>
      <c r="J18" s="231">
        <v>-20306600.555550057</v>
      </c>
    </row>
    <row r="19" spans="1:10">
      <c r="A19" s="228" t="s">
        <v>646</v>
      </c>
      <c r="B19" s="230">
        <v>-106560.19875</v>
      </c>
      <c r="C19" s="230">
        <v>-13506.825000000001</v>
      </c>
      <c r="D19" s="230">
        <v>-4244.2199999999993</v>
      </c>
      <c r="E19" s="230">
        <v>19519.743750000001</v>
      </c>
      <c r="F19" s="230">
        <v>2903.1187500000001</v>
      </c>
      <c r="G19" s="230">
        <v>7612.44</v>
      </c>
      <c r="H19" s="230">
        <v>20969.25</v>
      </c>
      <c r="I19" s="230">
        <v>-112520.28374999999</v>
      </c>
      <c r="J19" s="231">
        <v>-185826.97499999998</v>
      </c>
    </row>
    <row r="20" spans="1:10">
      <c r="A20" s="228" t="s">
        <v>646</v>
      </c>
      <c r="B20" s="230">
        <v>0</v>
      </c>
      <c r="C20" s="230">
        <v>332080.10249999998</v>
      </c>
      <c r="D20" s="230">
        <v>363197.53875000001</v>
      </c>
      <c r="E20" s="230">
        <v>944234.10374999989</v>
      </c>
      <c r="F20" s="230">
        <v>276054.15374999994</v>
      </c>
      <c r="G20" s="230">
        <v>269941.31624999997</v>
      </c>
      <c r="H20" s="230">
        <v>3467262.2024999997</v>
      </c>
      <c r="I20" s="230">
        <v>27018.85125</v>
      </c>
      <c r="J20" s="231">
        <v>5679788.2687499998</v>
      </c>
    </row>
    <row r="21" spans="1:10">
      <c r="A21" s="228" t="s">
        <v>646</v>
      </c>
      <c r="B21" s="230">
        <v>-439552.43624999997</v>
      </c>
      <c r="C21" s="230">
        <v>-498630.14999999997</v>
      </c>
      <c r="D21" s="230">
        <v>-596709.57374999998</v>
      </c>
      <c r="E21" s="230">
        <v>-925051.61999999988</v>
      </c>
      <c r="F21" s="230">
        <v>-414231.38250000001</v>
      </c>
      <c r="G21" s="230">
        <v>-378969.37124999997</v>
      </c>
      <c r="H21" s="230">
        <v>-3478221.2362499996</v>
      </c>
      <c r="I21" s="230">
        <v>-4468560.5887500001</v>
      </c>
      <c r="J21" s="231">
        <v>-11199926.358750001</v>
      </c>
    </row>
    <row r="22" spans="1:10">
      <c r="A22" s="228" t="s">
        <v>646</v>
      </c>
      <c r="B22" s="230">
        <v>0</v>
      </c>
      <c r="C22" s="230">
        <v>-4992599.1187500004</v>
      </c>
      <c r="D22" s="230">
        <v>-7410002.1487499997</v>
      </c>
      <c r="E22" s="230">
        <v>-8691746.459999999</v>
      </c>
      <c r="F22" s="230">
        <v>-4185329.2574999998</v>
      </c>
      <c r="G22" s="230">
        <v>-5206229.5125000002</v>
      </c>
      <c r="H22" s="230">
        <v>-43988319.742499992</v>
      </c>
      <c r="I22" s="230">
        <v>-29083963.488749996</v>
      </c>
      <c r="J22" s="231">
        <v>-103558189.72874999</v>
      </c>
    </row>
    <row r="23" spans="1:10">
      <c r="A23" s="228" t="s">
        <v>646</v>
      </c>
      <c r="B23" s="230">
        <v>-6361046.625</v>
      </c>
      <c r="C23" s="230">
        <v>-14.965</v>
      </c>
      <c r="D23" s="230">
        <v>-6410.494999999999</v>
      </c>
      <c r="E23" s="230">
        <v>-150008.06499999997</v>
      </c>
      <c r="F23" s="230">
        <v>0</v>
      </c>
      <c r="G23" s="230">
        <v>0</v>
      </c>
      <c r="H23" s="230">
        <v>-274125.58499999996</v>
      </c>
      <c r="I23" s="230">
        <v>14048.484999999999</v>
      </c>
      <c r="J23" s="232">
        <v>-6777557.25</v>
      </c>
    </row>
    <row r="24" spans="1:10">
      <c r="A24" s="228" t="s">
        <v>314</v>
      </c>
      <c r="B24" s="230">
        <v>0</v>
      </c>
      <c r="C24" s="230">
        <v>0</v>
      </c>
      <c r="D24" s="230">
        <v>545552.39650000003</v>
      </c>
      <c r="E24" s="230">
        <v>0</v>
      </c>
      <c r="F24" s="230">
        <v>0</v>
      </c>
      <c r="G24" s="230">
        <v>0</v>
      </c>
      <c r="H24" s="230">
        <v>811682.68569999991</v>
      </c>
      <c r="I24" s="230">
        <v>12820.635949999998</v>
      </c>
      <c r="J24" s="232">
        <v>1370055.7181500001</v>
      </c>
    </row>
    <row r="25" spans="1:10">
      <c r="A25" s="228" t="s">
        <v>340</v>
      </c>
      <c r="B25" s="230">
        <v>-3660101.7911000028</v>
      </c>
      <c r="C25" s="230">
        <v>49047.619600000005</v>
      </c>
      <c r="D25" s="230">
        <v>-10256.821200000042</v>
      </c>
      <c r="E25" s="230">
        <v>16253.33319999989</v>
      </c>
      <c r="F25" s="230">
        <v>32110.743600000005</v>
      </c>
      <c r="G25" s="230">
        <v>68974.458799999877</v>
      </c>
      <c r="H25" s="230">
        <v>40334.456399999952</v>
      </c>
      <c r="I25" s="230">
        <v>156930.28999999998</v>
      </c>
      <c r="J25" s="232">
        <v>-3306707.7107000034</v>
      </c>
    </row>
    <row r="26" spans="1:10">
      <c r="A26" s="228" t="s">
        <v>366</v>
      </c>
      <c r="B26" s="230">
        <v>-327592.245</v>
      </c>
      <c r="C26" s="230">
        <v>0</v>
      </c>
      <c r="D26" s="230">
        <v>0</v>
      </c>
      <c r="E26" s="230">
        <v>0</v>
      </c>
      <c r="F26" s="230">
        <v>0</v>
      </c>
      <c r="G26" s="230">
        <v>0</v>
      </c>
      <c r="H26" s="230">
        <v>0</v>
      </c>
      <c r="I26" s="230">
        <v>0</v>
      </c>
      <c r="J26" s="232">
        <v>-327592.245</v>
      </c>
    </row>
    <row r="29" spans="1:10">
      <c r="A29" s="75" t="s">
        <v>648</v>
      </c>
    </row>
    <row r="30" spans="1:10">
      <c r="A30" s="229" t="s">
        <v>325</v>
      </c>
      <c r="B30" s="68">
        <f t="shared" ref="B30:J30" si="0">SUMIF($A$4:$A$26,"FXA01c",B$4:B$26)</f>
        <v>-6907159.2599999998</v>
      </c>
      <c r="C30" s="68">
        <f t="shared" si="0"/>
        <v>-5172670.9562499998</v>
      </c>
      <c r="D30" s="68">
        <f t="shared" si="0"/>
        <v>-7654168.8987499997</v>
      </c>
      <c r="E30" s="68">
        <f t="shared" si="0"/>
        <v>-8803052.2974999975</v>
      </c>
      <c r="F30" s="68">
        <f t="shared" si="0"/>
        <v>-4320603.3674999997</v>
      </c>
      <c r="G30" s="68">
        <f t="shared" si="0"/>
        <v>-5307645.1275000004</v>
      </c>
      <c r="H30" s="68">
        <f t="shared" si="0"/>
        <v>-44252435.111249991</v>
      </c>
      <c r="I30" s="68">
        <f t="shared" si="0"/>
        <v>-33623977.024999999</v>
      </c>
      <c r="J30" s="68">
        <f t="shared" si="0"/>
        <v>-116041712.04374999</v>
      </c>
    </row>
    <row r="31" spans="1:10">
      <c r="A31" s="229" t="s">
        <v>326</v>
      </c>
      <c r="B31" s="230">
        <f t="shared" ref="B31:J31" si="1">SUMIF($A$4:$A$26,"FXA02c",B$4:B$26)</f>
        <v>-3884944.2147000022</v>
      </c>
      <c r="C31" s="230">
        <f t="shared" si="1"/>
        <v>-352566.87907500396</v>
      </c>
      <c r="D31" s="230">
        <f t="shared" si="1"/>
        <v>2078902.9671375002</v>
      </c>
      <c r="E31" s="230">
        <f t="shared" si="1"/>
        <v>1821143.9365124926</v>
      </c>
      <c r="F31" s="230">
        <f t="shared" si="1"/>
        <v>907746.19072499627</v>
      </c>
      <c r="G31" s="230">
        <f t="shared" si="1"/>
        <v>-118749.35002500005</v>
      </c>
      <c r="H31" s="230">
        <f t="shared" si="1"/>
        <v>-1992305.89953752</v>
      </c>
      <c r="I31" s="230">
        <f t="shared" si="1"/>
        <v>-18765827.306587521</v>
      </c>
      <c r="J31" s="230">
        <f t="shared" si="1"/>
        <v>-20306600.555550057</v>
      </c>
    </row>
    <row r="32" spans="1:10">
      <c r="A32" s="234" t="s">
        <v>387</v>
      </c>
      <c r="B32" s="230">
        <v>2244622</v>
      </c>
      <c r="C32" s="230"/>
      <c r="D32" s="230"/>
      <c r="E32" s="230"/>
      <c r="F32" s="230"/>
      <c r="G32" s="230"/>
      <c r="H32" s="230"/>
      <c r="I32" s="230"/>
      <c r="J32" s="230">
        <f>SUM(B32:I32)</f>
        <v>2244622</v>
      </c>
    </row>
    <row r="33" spans="1:10">
      <c r="A33" s="234" t="s">
        <v>388</v>
      </c>
      <c r="B33" s="230">
        <v>-16165009</v>
      </c>
      <c r="J33" s="230">
        <f>SUM(B33:I33)</f>
        <v>-16165009</v>
      </c>
    </row>
    <row r="35" spans="1:10">
      <c r="B35" s="239" t="str">
        <f>B3</f>
        <v>002DIV</v>
      </c>
      <c r="C35" s="239" t="str">
        <f t="shared" ref="C35:J35" si="2">C3</f>
        <v>107DIV</v>
      </c>
      <c r="D35" s="239" t="str">
        <f t="shared" si="2"/>
        <v>010DIV</v>
      </c>
      <c r="E35" s="239" t="str">
        <f t="shared" si="2"/>
        <v>091DIV</v>
      </c>
      <c r="F35" s="239" t="str">
        <f t="shared" si="2"/>
        <v>030DIV</v>
      </c>
      <c r="G35" s="239" t="str">
        <f t="shared" si="2"/>
        <v>170DIV</v>
      </c>
      <c r="H35" s="239" t="str">
        <f t="shared" si="2"/>
        <v>190DIV</v>
      </c>
      <c r="I35" s="239" t="str">
        <f t="shared" si="2"/>
        <v>700DIV</v>
      </c>
      <c r="J35" s="239" t="str">
        <f t="shared" si="2"/>
        <v>Total Utility</v>
      </c>
    </row>
    <row r="36" spans="1:10" s="237" customFormat="1" ht="12.75">
      <c r="A36" s="237" t="s">
        <v>638</v>
      </c>
      <c r="B36" s="238">
        <f>SUM(B4:B26)</f>
        <v>-5793897.2515000086</v>
      </c>
      <c r="C36" s="238">
        <f t="shared" ref="C36:J36" si="3">SUM(C4:C26)</f>
        <v>-8878861.1170400027</v>
      </c>
      <c r="D36" s="238">
        <f t="shared" si="3"/>
        <v>-7318873.0238837488</v>
      </c>
      <c r="E36" s="238">
        <f t="shared" si="3"/>
        <v>-6805827.6866150061</v>
      </c>
      <c r="F36" s="238">
        <f t="shared" si="3"/>
        <v>-6001776.9436862543</v>
      </c>
      <c r="G36" s="238">
        <f t="shared" si="3"/>
        <v>-3786251.1679150001</v>
      </c>
      <c r="H36" s="238">
        <f t="shared" si="3"/>
        <v>-41859291.65696501</v>
      </c>
      <c r="I36" s="238">
        <f t="shared" si="3"/>
        <v>-54639978.813945018</v>
      </c>
      <c r="J36" s="238">
        <f t="shared" si="3"/>
        <v>-135084757.66155005</v>
      </c>
    </row>
  </sheetData>
  <pageMargins left="0.7" right="0.7" top="0.75" bottom="0.75" header="0.3" footer="0.3"/>
  <customProperties>
    <customPr name="_pios_id" r:id="rId1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J36"/>
  <sheetViews>
    <sheetView workbookViewId="0">
      <selection activeCell="E39" sqref="E39"/>
    </sheetView>
  </sheetViews>
  <sheetFormatPr defaultRowHeight="12.75"/>
  <cols>
    <col min="1" max="1" width="10" style="217" bestFit="1" customWidth="1"/>
    <col min="2" max="2" width="11" style="217" bestFit="1" customWidth="1"/>
    <col min="3" max="3" width="10" style="217" bestFit="1" customWidth="1"/>
    <col min="4" max="4" width="11" style="217" bestFit="1" customWidth="1"/>
    <col min="5" max="5" width="11.5703125" style="217" bestFit="1" customWidth="1"/>
    <col min="6" max="6" width="10.5703125" style="217" bestFit="1" customWidth="1"/>
    <col min="7" max="7" width="10" style="217" bestFit="1" customWidth="1"/>
    <col min="8" max="8" width="11" style="217" bestFit="1" customWidth="1"/>
    <col min="9" max="9" width="11.5703125" style="217" bestFit="1" customWidth="1"/>
    <col min="10" max="10" width="11.85546875" style="217" bestFit="1" customWidth="1"/>
    <col min="11" max="16384" width="9.140625" style="217"/>
  </cols>
  <sheetData>
    <row r="1" spans="1:10" s="189" customFormat="1">
      <c r="A1" s="138">
        <v>41729</v>
      </c>
      <c r="B1" s="66"/>
      <c r="C1" s="66"/>
      <c r="D1" s="66"/>
      <c r="E1" s="67"/>
      <c r="F1" s="67"/>
      <c r="G1" s="67"/>
      <c r="H1" s="67"/>
      <c r="I1" s="67"/>
      <c r="J1" s="63"/>
    </row>
    <row r="2" spans="1:10" s="189" customFormat="1">
      <c r="A2" s="67"/>
      <c r="B2" s="66" t="s">
        <v>652</v>
      </c>
      <c r="C2" s="66">
        <v>20</v>
      </c>
      <c r="D2" s="66">
        <v>30</v>
      </c>
      <c r="E2" s="67">
        <v>50</v>
      </c>
      <c r="F2" s="67">
        <v>60</v>
      </c>
      <c r="G2" s="67">
        <v>70</v>
      </c>
      <c r="H2" s="67">
        <v>80</v>
      </c>
      <c r="I2" s="67">
        <v>180</v>
      </c>
      <c r="J2" s="63"/>
    </row>
    <row r="3" spans="1:10" s="189" customFormat="1">
      <c r="A3" s="66" t="s">
        <v>147</v>
      </c>
      <c r="B3" s="66" t="s">
        <v>154</v>
      </c>
      <c r="C3" s="66" t="s">
        <v>188</v>
      </c>
      <c r="D3" s="66" t="s">
        <v>162</v>
      </c>
      <c r="E3" s="67" t="s">
        <v>180</v>
      </c>
      <c r="F3" s="67" t="s">
        <v>173</v>
      </c>
      <c r="G3" s="67" t="s">
        <v>144</v>
      </c>
      <c r="H3" s="67" t="s">
        <v>189</v>
      </c>
      <c r="I3" s="67" t="s">
        <v>190</v>
      </c>
      <c r="J3" s="63" t="s">
        <v>401</v>
      </c>
    </row>
    <row r="4" spans="1:10">
      <c r="A4" s="217" t="s">
        <v>352</v>
      </c>
      <c r="B4" s="219">
        <v>0</v>
      </c>
      <c r="C4" s="219">
        <v>134877.05569999886</v>
      </c>
      <c r="D4" s="219">
        <v>-143491.92074999848</v>
      </c>
      <c r="E4" s="219">
        <v>13987.376700003255</v>
      </c>
      <c r="F4" s="219">
        <v>-347.4726999988884</v>
      </c>
      <c r="G4" s="219">
        <v>2382.0338000051397</v>
      </c>
      <c r="H4" s="219">
        <v>40132.775650044045</v>
      </c>
      <c r="I4" s="219">
        <v>2021.5926499999973</v>
      </c>
      <c r="J4" s="219">
        <v>49561.441050053931</v>
      </c>
    </row>
    <row r="5" spans="1:10">
      <c r="A5" s="217" t="s">
        <v>361</v>
      </c>
      <c r="B5" s="219">
        <v>0</v>
      </c>
      <c r="C5" s="219">
        <v>-117523.21465000001</v>
      </c>
      <c r="D5" s="219">
        <v>-593.27100000006612</v>
      </c>
      <c r="E5" s="219">
        <v>244.10470000002533</v>
      </c>
      <c r="F5" s="219">
        <v>-3226.6547499999579</v>
      </c>
      <c r="G5" s="219">
        <v>0</v>
      </c>
      <c r="H5" s="219">
        <v>-494751.11979999975</v>
      </c>
      <c r="I5" s="219">
        <v>1047034.5360500007</v>
      </c>
      <c r="J5" s="219">
        <v>431184.38055000093</v>
      </c>
    </row>
    <row r="6" spans="1:10">
      <c r="A6" s="217" t="s">
        <v>252</v>
      </c>
      <c r="B6" s="218"/>
      <c r="C6" s="218"/>
      <c r="D6" s="218">
        <v>-70460.658499999903</v>
      </c>
      <c r="E6" s="220">
        <v>-140592.06145000001</v>
      </c>
      <c r="F6" s="220">
        <v>-27780.431050000014</v>
      </c>
      <c r="G6" s="218"/>
      <c r="H6" s="220">
        <v>318016.47729999991</v>
      </c>
      <c r="I6" s="220">
        <v>-356202.64590000035</v>
      </c>
      <c r="J6" s="219">
        <v>-277019.3196000004</v>
      </c>
    </row>
    <row r="7" spans="1:10">
      <c r="A7" s="221" t="s">
        <v>254</v>
      </c>
      <c r="B7" s="219">
        <v>0</v>
      </c>
      <c r="C7" s="219"/>
      <c r="D7" s="219">
        <v>-728468.39064999972</v>
      </c>
      <c r="E7" s="219"/>
      <c r="F7" s="219"/>
      <c r="G7" s="219"/>
      <c r="H7" s="219">
        <v>-1887682.0668499991</v>
      </c>
      <c r="J7" s="219">
        <v>-2616150.4574999986</v>
      </c>
    </row>
    <row r="8" spans="1:10">
      <c r="A8" s="217" t="s">
        <v>336</v>
      </c>
      <c r="B8" s="219">
        <v>0</v>
      </c>
      <c r="C8" s="219">
        <v>-1799435.18465</v>
      </c>
      <c r="D8" s="219">
        <v>-374755.8988500007</v>
      </c>
      <c r="E8" s="219">
        <v>-3327749.5373000004</v>
      </c>
      <c r="F8" s="219">
        <v>-1102251.6520999989</v>
      </c>
      <c r="G8" s="219">
        <v>-3421143.0143999993</v>
      </c>
      <c r="H8" s="219">
        <v>15789484.246749999</v>
      </c>
      <c r="I8" s="219">
        <v>0</v>
      </c>
      <c r="J8" s="219">
        <v>5764148.959449999</v>
      </c>
    </row>
    <row r="9" spans="1:10">
      <c r="A9" s="217" t="s">
        <v>337</v>
      </c>
      <c r="B9" s="219">
        <v>0</v>
      </c>
      <c r="C9" s="219">
        <v>-3934.6999999999994</v>
      </c>
      <c r="D9" s="219">
        <v>3518142.2899999996</v>
      </c>
      <c r="E9" s="219">
        <v>1294613.3899999999</v>
      </c>
      <c r="F9" s="219">
        <v>235073.87</v>
      </c>
      <c r="G9" s="219">
        <v>476121.32999999996</v>
      </c>
      <c r="H9" s="219">
        <v>-5737011.5999999996</v>
      </c>
      <c r="I9" s="219">
        <v>0</v>
      </c>
      <c r="J9" s="219">
        <v>-216995.41999999993</v>
      </c>
    </row>
    <row r="10" spans="1:10">
      <c r="A10" s="217" t="s">
        <v>368</v>
      </c>
      <c r="B10" s="219">
        <v>0</v>
      </c>
      <c r="C10" s="219">
        <v>24144.384999999998</v>
      </c>
      <c r="D10" s="219">
        <v>-5951.3249999999998</v>
      </c>
      <c r="E10" s="219">
        <v>-396674.7</v>
      </c>
      <c r="F10" s="219">
        <v>-90958.73</v>
      </c>
      <c r="G10" s="219">
        <v>96007.409999999989</v>
      </c>
      <c r="H10" s="219">
        <v>4905671.54</v>
      </c>
      <c r="I10" s="219">
        <v>0</v>
      </c>
      <c r="J10" s="219">
        <v>4532238.58</v>
      </c>
    </row>
    <row r="11" spans="1:10">
      <c r="A11" s="217" t="s">
        <v>304</v>
      </c>
      <c r="B11" s="219">
        <v>0</v>
      </c>
      <c r="C11" s="219">
        <v>0</v>
      </c>
      <c r="D11" s="219">
        <v>26334.75</v>
      </c>
      <c r="E11" s="219">
        <v>0</v>
      </c>
      <c r="F11" s="219">
        <v>0</v>
      </c>
      <c r="G11" s="219">
        <v>91126.264999999985</v>
      </c>
      <c r="H11" s="219">
        <v>449000.55249999999</v>
      </c>
      <c r="I11" s="219">
        <v>179529.08249999999</v>
      </c>
      <c r="J11" s="219">
        <v>745990.65</v>
      </c>
    </row>
    <row r="12" spans="1:10">
      <c r="A12" s="217" t="s">
        <v>386</v>
      </c>
      <c r="B12" s="219">
        <v>0</v>
      </c>
      <c r="C12" s="219">
        <v>130398.61702499999</v>
      </c>
      <c r="D12" s="219">
        <v>110105.65955625</v>
      </c>
      <c r="E12" s="219">
        <v>147418.51683750001</v>
      </c>
      <c r="F12" s="219">
        <v>96489.73970624998</v>
      </c>
      <c r="G12" s="219">
        <v>106832.60189999999</v>
      </c>
      <c r="H12" s="219">
        <v>545422.32783750002</v>
      </c>
      <c r="I12" s="219">
        <v>172555.59963750001</v>
      </c>
      <c r="J12" s="219">
        <v>1309223.0625</v>
      </c>
    </row>
    <row r="13" spans="1:10">
      <c r="A13" s="217" t="s">
        <v>374</v>
      </c>
      <c r="B13" s="219">
        <v>177366.51224999945</v>
      </c>
      <c r="C13" s="219">
        <v>433704.93549999973</v>
      </c>
      <c r="D13" s="219">
        <v>-67231.828350001029</v>
      </c>
      <c r="E13" s="219">
        <v>-342127.30419999966</v>
      </c>
      <c r="F13" s="219">
        <v>-18469.704450000059</v>
      </c>
      <c r="G13" s="219">
        <v>165163.33585000032</v>
      </c>
      <c r="H13" s="219">
        <v>181398.12705000065</v>
      </c>
      <c r="I13" s="219">
        <v>-504184.68715000001</v>
      </c>
      <c r="J13" s="219">
        <v>25619.38649999944</v>
      </c>
    </row>
    <row r="14" spans="1:10">
      <c r="A14" s="217" t="s">
        <v>373</v>
      </c>
      <c r="B14" s="219">
        <v>380720.07550000108</v>
      </c>
      <c r="C14" s="219">
        <v>0</v>
      </c>
      <c r="D14" s="219">
        <v>0</v>
      </c>
      <c r="E14" s="219">
        <v>0</v>
      </c>
      <c r="F14" s="219">
        <v>0</v>
      </c>
      <c r="G14" s="219">
        <v>133351.38124999998</v>
      </c>
      <c r="H14" s="219">
        <v>0</v>
      </c>
      <c r="I14" s="219">
        <v>0</v>
      </c>
      <c r="J14" s="219">
        <v>514071.45675000106</v>
      </c>
    </row>
    <row r="15" spans="1:10">
      <c r="A15" s="217" t="s">
        <v>354</v>
      </c>
      <c r="B15" s="219">
        <v>29.017499999999998</v>
      </c>
      <c r="C15" s="219">
        <v>73717.955000000002</v>
      </c>
      <c r="D15" s="219">
        <v>55828.939999999995</v>
      </c>
      <c r="E15" s="219">
        <v>83254.675000000003</v>
      </c>
      <c r="F15" s="219">
        <v>55289.104999999996</v>
      </c>
      <c r="G15" s="219">
        <v>39383.864999999998</v>
      </c>
      <c r="H15" s="219">
        <v>231900.56</v>
      </c>
      <c r="I15" s="219">
        <v>54253.234999999993</v>
      </c>
      <c r="J15" s="219">
        <v>593657.35249999992</v>
      </c>
    </row>
    <row r="16" spans="1:10">
      <c r="A16" s="217" t="s">
        <v>365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-4472469.0999999996</v>
      </c>
      <c r="I16" s="219">
        <v>-1651901.3049999999</v>
      </c>
      <c r="J16" s="219">
        <v>-6124370.4049999993</v>
      </c>
    </row>
    <row r="17" spans="1:10">
      <c r="A17" s="217" t="s">
        <v>356</v>
      </c>
      <c r="B17" s="219">
        <v>0</v>
      </c>
      <c r="C17" s="219">
        <v>-697248.00249999994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-697248.00249999994</v>
      </c>
    </row>
    <row r="18" spans="1:10">
      <c r="A18" s="217" t="s">
        <v>326</v>
      </c>
      <c r="B18" s="219">
        <v>-2701387.9238249999</v>
      </c>
      <c r="C18" s="219">
        <v>-245223.88489999995</v>
      </c>
      <c r="D18" s="219">
        <v>1183020.479999996</v>
      </c>
      <c r="E18" s="219">
        <v>1171123.4692499959</v>
      </c>
      <c r="F18" s="219">
        <v>567055.31665000482</v>
      </c>
      <c r="G18" s="219">
        <v>-130011.31734999749</v>
      </c>
      <c r="H18" s="219">
        <v>-1817813.7814500153</v>
      </c>
      <c r="I18" s="219">
        <v>-13974330.660125</v>
      </c>
      <c r="J18" s="219">
        <v>-15947568.301750015</v>
      </c>
    </row>
    <row r="19" spans="1:10">
      <c r="A19" s="217" t="s">
        <v>672</v>
      </c>
      <c r="B19" s="219">
        <v>140198.50749999998</v>
      </c>
      <c r="C19" s="219">
        <v>-73579.072499999995</v>
      </c>
      <c r="D19" s="219">
        <v>-4258.6374999999998</v>
      </c>
      <c r="E19" s="219">
        <v>-4656.8524999999991</v>
      </c>
      <c r="F19" s="219">
        <v>-16247.7925</v>
      </c>
      <c r="G19" s="219">
        <v>-5916.1024999999991</v>
      </c>
      <c r="H19" s="219">
        <v>-67442.874999999985</v>
      </c>
      <c r="I19" s="219">
        <v>-91864.842499999999</v>
      </c>
      <c r="J19" s="219">
        <v>-123767.66750000001</v>
      </c>
    </row>
    <row r="20" spans="1:10">
      <c r="A20" s="217" t="s">
        <v>672</v>
      </c>
      <c r="B20" s="219">
        <v>0</v>
      </c>
      <c r="C20" s="219">
        <v>221386.73499999999</v>
      </c>
      <c r="D20" s="219">
        <v>242131.69249999998</v>
      </c>
      <c r="E20" s="219">
        <v>629489.40249999997</v>
      </c>
      <c r="F20" s="219">
        <v>184036.10249999998</v>
      </c>
      <c r="G20" s="219">
        <v>179960.87749999997</v>
      </c>
      <c r="H20" s="219">
        <v>2311508.1349999998</v>
      </c>
      <c r="I20" s="219">
        <v>18012.567499999997</v>
      </c>
      <c r="J20" s="219">
        <v>3786525.5124999997</v>
      </c>
    </row>
    <row r="21" spans="1:10">
      <c r="A21" s="217" t="s">
        <v>646</v>
      </c>
      <c r="B21" s="219">
        <v>-289069.23249999998</v>
      </c>
      <c r="C21" s="219">
        <v>-327921.29249999998</v>
      </c>
      <c r="D21" s="219">
        <v>-392422.815</v>
      </c>
      <c r="E21" s="219">
        <v>-608355.35499999998</v>
      </c>
      <c r="F21" s="219">
        <v>-272450.05249999999</v>
      </c>
      <c r="G21" s="219">
        <v>-249226.92749999999</v>
      </c>
      <c r="H21" s="219">
        <v>-2287433.2824999997</v>
      </c>
      <c r="I21" s="219">
        <v>-2938724.3174999999</v>
      </c>
      <c r="J21" s="219">
        <v>-7365603.2749999994</v>
      </c>
    </row>
    <row r="22" spans="1:10">
      <c r="A22" s="217" t="s">
        <v>646</v>
      </c>
      <c r="B22" s="219">
        <v>0</v>
      </c>
      <c r="C22" s="219">
        <v>-3820648.085</v>
      </c>
      <c r="D22" s="219">
        <v>-4166246.8749999995</v>
      </c>
      <c r="E22" s="219">
        <v>-4584149.6099999994</v>
      </c>
      <c r="F22" s="219">
        <v>-2687680.42</v>
      </c>
      <c r="G22" s="219">
        <v>-3632183.2549999999</v>
      </c>
      <c r="H22" s="219">
        <v>-24965961.4925</v>
      </c>
      <c r="I22" s="219">
        <v>-22327792.227499999</v>
      </c>
      <c r="J22" s="219">
        <v>-66184661.964999996</v>
      </c>
    </row>
    <row r="23" spans="1:10">
      <c r="A23" s="217" t="s">
        <v>646</v>
      </c>
      <c r="B23" s="219">
        <v>-6361046.625</v>
      </c>
      <c r="C23" s="219">
        <v>-14.965</v>
      </c>
      <c r="D23" s="219">
        <v>-6410.494999999999</v>
      </c>
      <c r="E23" s="219">
        <v>-150008.06499999997</v>
      </c>
      <c r="F23" s="219">
        <v>0</v>
      </c>
      <c r="G23" s="219">
        <v>0</v>
      </c>
      <c r="H23" s="219">
        <v>-274125.58499999996</v>
      </c>
      <c r="I23" s="219">
        <v>14048.484999999999</v>
      </c>
      <c r="J23" s="219">
        <v>-6777557.25</v>
      </c>
    </row>
    <row r="24" spans="1:10">
      <c r="A24" s="217" t="s">
        <v>314</v>
      </c>
      <c r="B24" s="219">
        <v>0</v>
      </c>
      <c r="C24" s="219">
        <v>0</v>
      </c>
      <c r="D24" s="219">
        <v>-102238.62429999994</v>
      </c>
      <c r="E24" s="219">
        <v>0</v>
      </c>
      <c r="F24" s="219">
        <v>0</v>
      </c>
      <c r="G24" s="219">
        <v>0</v>
      </c>
      <c r="H24" s="219">
        <v>-2773.1495499999728</v>
      </c>
      <c r="I24" s="219">
        <v>-20158.406150000003</v>
      </c>
      <c r="J24" s="219">
        <v>-125170.17999999991</v>
      </c>
    </row>
    <row r="25" spans="1:10">
      <c r="A25" s="217" t="s">
        <v>340</v>
      </c>
      <c r="B25" s="219">
        <v>-3889374.982550004</v>
      </c>
      <c r="C25" s="219">
        <v>30654.762249999963</v>
      </c>
      <c r="D25" s="219">
        <v>-6410.5132500001018</v>
      </c>
      <c r="E25" s="219">
        <v>10158.333249999932</v>
      </c>
      <c r="F25" s="219">
        <v>19918.104750000006</v>
      </c>
      <c r="G25" s="219">
        <v>43109.036749999897</v>
      </c>
      <c r="H25" s="219">
        <v>25209.035249999946</v>
      </c>
      <c r="I25" s="219">
        <v>98081.431249999994</v>
      </c>
      <c r="J25" s="219">
        <v>-3668654.7923000045</v>
      </c>
    </row>
    <row r="26" spans="1:10">
      <c r="A26" s="217" t="s">
        <v>659</v>
      </c>
      <c r="B26" s="219">
        <v>-27337653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-27337653</v>
      </c>
    </row>
    <row r="28" spans="1:10">
      <c r="A28" s="75" t="s">
        <v>648</v>
      </c>
    </row>
    <row r="29" spans="1:10">
      <c r="A29" s="213" t="s">
        <v>325</v>
      </c>
      <c r="B29" s="68">
        <f t="shared" ref="B29:J29" si="0">SUMIF($A$4:$A$26,"FXA01c",B$4:B$26)</f>
        <v>-6509917.3499999996</v>
      </c>
      <c r="C29" s="68">
        <f t="shared" si="0"/>
        <v>-4000776.6799999997</v>
      </c>
      <c r="D29" s="68">
        <f t="shared" si="0"/>
        <v>-4327207.13</v>
      </c>
      <c r="E29" s="68">
        <f t="shared" si="0"/>
        <v>-4717680.4799999995</v>
      </c>
      <c r="F29" s="68">
        <f t="shared" si="0"/>
        <v>-2792342.1625000001</v>
      </c>
      <c r="G29" s="68">
        <f t="shared" si="0"/>
        <v>-3707365.4074999997</v>
      </c>
      <c r="H29" s="68">
        <f t="shared" si="0"/>
        <v>-25283455.100000001</v>
      </c>
      <c r="I29" s="68">
        <f t="shared" si="0"/>
        <v>-25326320.335000001</v>
      </c>
      <c r="J29" s="68">
        <f t="shared" si="0"/>
        <v>-76665064.644999996</v>
      </c>
    </row>
    <row r="30" spans="1:10">
      <c r="A30" s="213" t="s">
        <v>326</v>
      </c>
      <c r="B30" s="68">
        <f t="shared" ref="B30:J30" si="1">SUMIF($A$4:$A$26,"FXA02c",B$4:B$26)</f>
        <v>0</v>
      </c>
      <c r="C30" s="68">
        <f t="shared" si="1"/>
        <v>0</v>
      </c>
      <c r="D30" s="68">
        <f t="shared" si="1"/>
        <v>0</v>
      </c>
      <c r="E30" s="68">
        <f t="shared" si="1"/>
        <v>0</v>
      </c>
      <c r="F30" s="68">
        <f t="shared" si="1"/>
        <v>0</v>
      </c>
      <c r="G30" s="68">
        <f t="shared" si="1"/>
        <v>0</v>
      </c>
      <c r="H30" s="68">
        <f t="shared" si="1"/>
        <v>0</v>
      </c>
      <c r="I30" s="68">
        <f t="shared" si="1"/>
        <v>0</v>
      </c>
      <c r="J30" s="68">
        <f t="shared" si="1"/>
        <v>0</v>
      </c>
    </row>
    <row r="31" spans="1:10">
      <c r="A31" s="215" t="s">
        <v>387</v>
      </c>
      <c r="B31" s="219">
        <v>-12641007</v>
      </c>
      <c r="J31" s="219">
        <f>SUM(B31:I31)</f>
        <v>-12641007</v>
      </c>
    </row>
    <row r="32" spans="1:10">
      <c r="A32" s="215" t="s">
        <v>388</v>
      </c>
      <c r="B32" s="219">
        <v>-14696646</v>
      </c>
      <c r="J32" s="219">
        <f>SUM(B32:I32)</f>
        <v>-14696646</v>
      </c>
    </row>
    <row r="34" spans="1:10">
      <c r="D34" s="219"/>
    </row>
    <row r="35" spans="1:10">
      <c r="B35" s="239" t="str">
        <f>B3</f>
        <v>002DIV</v>
      </c>
      <c r="C35" s="239" t="str">
        <f t="shared" ref="C35:J35" si="2">C3</f>
        <v>107DIV</v>
      </c>
      <c r="D35" s="239" t="str">
        <f t="shared" si="2"/>
        <v>010DIV</v>
      </c>
      <c r="E35" s="239" t="str">
        <f t="shared" si="2"/>
        <v>091DIV</v>
      </c>
      <c r="F35" s="239" t="str">
        <f t="shared" si="2"/>
        <v>030DIV</v>
      </c>
      <c r="G35" s="239" t="str">
        <f t="shared" si="2"/>
        <v>170DIV</v>
      </c>
      <c r="H35" s="239" t="str">
        <f t="shared" si="2"/>
        <v>190DIV</v>
      </c>
      <c r="I35" s="239" t="str">
        <f t="shared" si="2"/>
        <v>700DIV</v>
      </c>
      <c r="J35" s="239" t="str">
        <f t="shared" si="2"/>
        <v>Total Utility</v>
      </c>
    </row>
    <row r="36" spans="1:10" s="237" customFormat="1">
      <c r="A36" s="237" t="s">
        <v>638</v>
      </c>
      <c r="B36" s="238">
        <f>SUM(B4:B26)</f>
        <v>-39880217.651125006</v>
      </c>
      <c r="C36" s="238">
        <f t="shared" ref="C36:J36" si="3">SUM(C4:C26)</f>
        <v>-6036643.9562250013</v>
      </c>
      <c r="D36" s="238">
        <f t="shared" si="3"/>
        <v>-933377.44109375379</v>
      </c>
      <c r="E36" s="238">
        <f t="shared" si="3"/>
        <v>-6204024.2172125019</v>
      </c>
      <c r="F36" s="238">
        <f t="shared" si="3"/>
        <v>-3061550.6714437432</v>
      </c>
      <c r="G36" s="238">
        <f t="shared" si="3"/>
        <v>-6105042.4796999907</v>
      </c>
      <c r="H36" s="238">
        <f t="shared" si="3"/>
        <v>-17209720.275312465</v>
      </c>
      <c r="I36" s="238">
        <f t="shared" si="3"/>
        <v>-40279622.562237494</v>
      </c>
      <c r="J36" s="238">
        <f t="shared" si="3"/>
        <v>-119710199.25434996</v>
      </c>
    </row>
  </sheetData>
  <pageMargins left="0.7" right="0.7" top="0.75" bottom="0.75" header="0.3" footer="0.3"/>
  <customProperties>
    <customPr name="_pios_id" r:id="rId1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J36"/>
  <sheetViews>
    <sheetView workbookViewId="0">
      <selection activeCell="E39" sqref="E39"/>
    </sheetView>
  </sheetViews>
  <sheetFormatPr defaultRowHeight="15"/>
  <cols>
    <col min="1" max="1" width="10.7109375" style="105" bestFit="1" customWidth="1"/>
    <col min="2" max="7" width="10" style="105" bestFit="1" customWidth="1"/>
    <col min="8" max="10" width="11" style="105" bestFit="1" customWidth="1"/>
    <col min="11" max="16384" width="9.140625" style="105"/>
  </cols>
  <sheetData>
    <row r="1" spans="1:10" s="189" customFormat="1" ht="12.75">
      <c r="A1" s="138">
        <v>41639</v>
      </c>
      <c r="B1" s="66"/>
      <c r="C1" s="66"/>
      <c r="D1" s="66"/>
      <c r="E1" s="67"/>
      <c r="F1" s="67"/>
      <c r="G1" s="67"/>
      <c r="H1" s="67"/>
      <c r="I1" s="67"/>
      <c r="J1" s="63"/>
    </row>
    <row r="2" spans="1:10" s="189" customFormat="1" ht="12.75">
      <c r="A2" s="67"/>
      <c r="B2" s="66" t="s">
        <v>652</v>
      </c>
      <c r="C2" s="66">
        <v>20</v>
      </c>
      <c r="D2" s="66">
        <v>30</v>
      </c>
      <c r="E2" s="67">
        <v>50</v>
      </c>
      <c r="F2" s="67">
        <v>60</v>
      </c>
      <c r="G2" s="67">
        <v>70</v>
      </c>
      <c r="H2" s="67">
        <v>80</v>
      </c>
      <c r="I2" s="67">
        <v>180</v>
      </c>
      <c r="J2" s="63"/>
    </row>
    <row r="3" spans="1:10" s="189" customFormat="1" ht="12.75">
      <c r="A3" s="66" t="s">
        <v>147</v>
      </c>
      <c r="B3" s="66" t="s">
        <v>154</v>
      </c>
      <c r="C3" s="66" t="s">
        <v>188</v>
      </c>
      <c r="D3" s="66" t="s">
        <v>162</v>
      </c>
      <c r="E3" s="67" t="s">
        <v>180</v>
      </c>
      <c r="F3" s="67" t="s">
        <v>173</v>
      </c>
      <c r="G3" s="67" t="s">
        <v>144</v>
      </c>
      <c r="H3" s="67" t="s">
        <v>189</v>
      </c>
      <c r="I3" s="67" t="s">
        <v>190</v>
      </c>
      <c r="J3" s="63" t="s">
        <v>401</v>
      </c>
    </row>
    <row r="4" spans="1:10">
      <c r="A4" s="200" t="s">
        <v>352</v>
      </c>
      <c r="B4" s="201">
        <v>0</v>
      </c>
      <c r="C4" s="201">
        <v>-92577.837150000894</v>
      </c>
      <c r="D4" s="201">
        <v>-54604.861399997659</v>
      </c>
      <c r="E4" s="201">
        <v>-43911.996599999264</v>
      </c>
      <c r="F4" s="201">
        <v>-100087.70120000013</v>
      </c>
      <c r="G4" s="201">
        <v>-211930.19454999911</v>
      </c>
      <c r="H4" s="201">
        <v>-187003.39190000153</v>
      </c>
      <c r="I4" s="201">
        <v>-0.32120000000169963</v>
      </c>
      <c r="J4" s="202">
        <v>-690116.30399999861</v>
      </c>
    </row>
    <row r="5" spans="1:10">
      <c r="A5" s="200" t="s">
        <v>361</v>
      </c>
      <c r="B5" s="201">
        <v>0</v>
      </c>
      <c r="C5" s="201">
        <v>-171.92595</v>
      </c>
      <c r="D5" s="201">
        <v>-592.93155000015395</v>
      </c>
      <c r="E5" s="201">
        <v>194.05590000000666</v>
      </c>
      <c r="F5" s="201">
        <v>1692.8335000000334</v>
      </c>
      <c r="G5" s="201">
        <v>0</v>
      </c>
      <c r="H5" s="201">
        <v>82687.567200001446</v>
      </c>
      <c r="I5" s="201">
        <v>587049.21000000066</v>
      </c>
      <c r="J5" s="202">
        <v>670858.80910000205</v>
      </c>
    </row>
    <row r="6" spans="1:10">
      <c r="A6" s="139" t="s">
        <v>252</v>
      </c>
      <c r="B6" s="202"/>
      <c r="C6" s="202"/>
      <c r="D6" s="202">
        <v>-28184.263400000054</v>
      </c>
      <c r="E6" s="202">
        <v>-188598.3762</v>
      </c>
      <c r="F6" s="202">
        <v>-16556.684700000013</v>
      </c>
      <c r="G6" s="202"/>
      <c r="H6" s="202">
        <v>82745.481749999803</v>
      </c>
      <c r="I6" s="201">
        <v>-142481.07149999985</v>
      </c>
      <c r="J6" s="202">
        <v>-293074.91405000014</v>
      </c>
    </row>
    <row r="7" spans="1:10">
      <c r="A7" s="206" t="s">
        <v>254</v>
      </c>
      <c r="B7" s="202">
        <v>0</v>
      </c>
      <c r="C7" s="202">
        <v>0</v>
      </c>
      <c r="D7" s="202">
        <v>-257816.51629999978</v>
      </c>
      <c r="E7" s="202">
        <v>0</v>
      </c>
      <c r="F7" s="202">
        <v>0</v>
      </c>
      <c r="G7" s="202">
        <v>0</v>
      </c>
      <c r="H7" s="202">
        <v>655077.49025000073</v>
      </c>
      <c r="J7" s="202">
        <v>397260.97395000095</v>
      </c>
    </row>
    <row r="8" spans="1:10">
      <c r="A8" s="200" t="s">
        <v>336</v>
      </c>
      <c r="B8" s="201">
        <v>0</v>
      </c>
      <c r="C8" s="201">
        <v>1070448.9721499998</v>
      </c>
      <c r="D8" s="201">
        <v>1144676.1860999996</v>
      </c>
      <c r="E8" s="201">
        <v>-328294.69480000046</v>
      </c>
      <c r="F8" s="201">
        <v>-716256.84115000034</v>
      </c>
      <c r="G8" s="201">
        <v>28135.649049999902</v>
      </c>
      <c r="H8" s="201">
        <v>3725350.9869000027</v>
      </c>
      <c r="I8" s="201">
        <v>0</v>
      </c>
      <c r="J8" s="202">
        <v>4924060.2582500009</v>
      </c>
    </row>
    <row r="9" spans="1:10">
      <c r="A9" s="200" t="s">
        <v>337</v>
      </c>
      <c r="B9" s="201">
        <v>0</v>
      </c>
      <c r="C9" s="201">
        <v>0</v>
      </c>
      <c r="D9" s="201">
        <v>322415.99020000017</v>
      </c>
      <c r="E9" s="201">
        <v>1284101.30605</v>
      </c>
      <c r="F9" s="201">
        <v>235073.87</v>
      </c>
      <c r="G9" s="201">
        <v>476121.32999999996</v>
      </c>
      <c r="H9" s="201">
        <v>-7612252.4228499988</v>
      </c>
      <c r="I9" s="201">
        <v>0</v>
      </c>
      <c r="J9" s="202">
        <v>-5294539.926599998</v>
      </c>
    </row>
    <row r="10" spans="1:10">
      <c r="A10" s="200" t="s">
        <v>368</v>
      </c>
      <c r="B10" s="201">
        <v>0</v>
      </c>
      <c r="C10" s="201">
        <v>1374.59</v>
      </c>
      <c r="D10" s="201">
        <v>306.60000000000002</v>
      </c>
      <c r="E10" s="201">
        <v>197933.29499999998</v>
      </c>
      <c r="F10" s="201">
        <v>-112459.78499999999</v>
      </c>
      <c r="G10" s="201">
        <v>23015.075000000001</v>
      </c>
      <c r="H10" s="201">
        <v>378622.52999999997</v>
      </c>
      <c r="I10" s="201">
        <v>0</v>
      </c>
      <c r="J10" s="202">
        <v>488792.30499999993</v>
      </c>
    </row>
    <row r="11" spans="1:10">
      <c r="A11" s="200" t="s">
        <v>304</v>
      </c>
      <c r="B11" s="201">
        <v>0</v>
      </c>
      <c r="C11" s="201">
        <v>0</v>
      </c>
      <c r="D11" s="201">
        <v>13167.375</v>
      </c>
      <c r="E11" s="201">
        <v>0</v>
      </c>
      <c r="F11" s="201">
        <v>0</v>
      </c>
      <c r="G11" s="201">
        <v>45563.132499999992</v>
      </c>
      <c r="H11" s="201">
        <v>224500.27625</v>
      </c>
      <c r="I11" s="201">
        <v>89764.541249999995</v>
      </c>
      <c r="J11" s="202">
        <v>372995.32500000001</v>
      </c>
    </row>
    <row r="12" spans="1:10">
      <c r="A12" s="200" t="s">
        <v>386</v>
      </c>
      <c r="B12" s="203">
        <v>0</v>
      </c>
      <c r="C12" s="203">
        <v>65199.308512499993</v>
      </c>
      <c r="D12" s="203">
        <v>55052.829778125</v>
      </c>
      <c r="E12" s="203">
        <v>73709.258418750003</v>
      </c>
      <c r="F12" s="203">
        <v>48244.86985312499</v>
      </c>
      <c r="G12" s="203">
        <v>53416.300949999997</v>
      </c>
      <c r="H12" s="203">
        <v>272711.16391875001</v>
      </c>
      <c r="I12" s="203">
        <v>86277.799818750005</v>
      </c>
      <c r="J12" s="204">
        <v>654611.53125</v>
      </c>
    </row>
    <row r="13" spans="1:10">
      <c r="A13" s="200" t="s">
        <v>374</v>
      </c>
      <c r="B13" s="201">
        <v>14612.461099998856</v>
      </c>
      <c r="C13" s="201">
        <v>138731.78784999994</v>
      </c>
      <c r="D13" s="201">
        <v>-85556.408799999015</v>
      </c>
      <c r="E13" s="201">
        <v>-282225.38030000089</v>
      </c>
      <c r="F13" s="201">
        <v>-36265.038550000005</v>
      </c>
      <c r="G13" s="201">
        <v>43119.957549999701</v>
      </c>
      <c r="H13" s="201">
        <v>-62973.033899999777</v>
      </c>
      <c r="I13" s="201">
        <v>-266501.26425000007</v>
      </c>
      <c r="J13" s="202">
        <v>-537056.91930000135</v>
      </c>
    </row>
    <row r="14" spans="1:10">
      <c r="A14" s="200" t="s">
        <v>373</v>
      </c>
      <c r="B14" s="201">
        <v>1475898.4802000015</v>
      </c>
      <c r="C14" s="201">
        <v>0</v>
      </c>
      <c r="D14" s="201">
        <v>0</v>
      </c>
      <c r="E14" s="201">
        <v>0</v>
      </c>
      <c r="F14" s="201">
        <v>0</v>
      </c>
      <c r="G14" s="201">
        <v>159190.55249999999</v>
      </c>
      <c r="H14" s="201">
        <v>0</v>
      </c>
      <c r="I14" s="201">
        <v>0</v>
      </c>
      <c r="J14" s="202">
        <v>1635089.0327000015</v>
      </c>
    </row>
    <row r="15" spans="1:10">
      <c r="A15" s="199" t="s">
        <v>354</v>
      </c>
      <c r="B15" s="201">
        <v>-8.0299999999999994</v>
      </c>
      <c r="C15" s="201">
        <v>46686.42</v>
      </c>
      <c r="D15" s="201">
        <v>33302.235000000001</v>
      </c>
      <c r="E15" s="201">
        <v>61352.484999999993</v>
      </c>
      <c r="F15" s="201">
        <v>32804.375</v>
      </c>
      <c r="G15" s="201">
        <v>25037.904999999999</v>
      </c>
      <c r="H15" s="201">
        <v>45843.634999999995</v>
      </c>
      <c r="I15" s="201">
        <v>6728.41</v>
      </c>
      <c r="J15" s="202">
        <v>251747.43499999997</v>
      </c>
    </row>
    <row r="16" spans="1:10">
      <c r="A16" s="200" t="s">
        <v>365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-2236234.5499999998</v>
      </c>
      <c r="I16" s="201">
        <v>-825950.65249999997</v>
      </c>
      <c r="J16" s="202">
        <v>-3062185.2024999997</v>
      </c>
    </row>
    <row r="17" spans="1:10">
      <c r="A17" s="200" t="s">
        <v>356</v>
      </c>
      <c r="B17" s="201">
        <v>0</v>
      </c>
      <c r="C17" s="201">
        <v>-348624.00124999997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2">
        <v>-348624.00124999997</v>
      </c>
    </row>
    <row r="18" spans="1:10">
      <c r="A18" s="200" t="s">
        <v>326</v>
      </c>
      <c r="B18" s="201">
        <v>-1347090.4994124991</v>
      </c>
      <c r="C18" s="201">
        <v>-114042.32279999748</v>
      </c>
      <c r="D18" s="201">
        <v>765754.55502500013</v>
      </c>
      <c r="E18" s="201">
        <v>546854.43180000014</v>
      </c>
      <c r="F18" s="201">
        <v>381311.68757500092</v>
      </c>
      <c r="G18" s="201">
        <v>79776.394724999234</v>
      </c>
      <c r="H18" s="201">
        <v>-937605.54497497703</v>
      </c>
      <c r="I18" s="201">
        <v>-2955691.1481375056</v>
      </c>
      <c r="J18" s="202">
        <v>-3580732.4461999787</v>
      </c>
    </row>
    <row r="19" spans="1:10">
      <c r="A19" s="200" t="s">
        <v>672</v>
      </c>
      <c r="B19" s="201">
        <v>70099.253749999989</v>
      </c>
      <c r="C19" s="201">
        <v>-36789.536249999997</v>
      </c>
      <c r="D19" s="201">
        <v>-2129.3187499999999</v>
      </c>
      <c r="E19" s="201">
        <v>-2328.4262499999995</v>
      </c>
      <c r="F19" s="201">
        <v>-8123.8962499999998</v>
      </c>
      <c r="G19" s="201">
        <v>-2958.0512499999995</v>
      </c>
      <c r="H19" s="201">
        <v>-33721.437499999993</v>
      </c>
      <c r="I19" s="201">
        <v>-45932.421249999999</v>
      </c>
      <c r="J19" s="202">
        <v>-61883.833750000005</v>
      </c>
    </row>
    <row r="20" spans="1:10">
      <c r="A20" s="200" t="s">
        <v>672</v>
      </c>
      <c r="B20" s="201">
        <v>0</v>
      </c>
      <c r="C20" s="201">
        <v>110693.36749999999</v>
      </c>
      <c r="D20" s="201">
        <v>121065.84624999999</v>
      </c>
      <c r="E20" s="201">
        <v>314744.70124999998</v>
      </c>
      <c r="F20" s="201">
        <v>92018.05124999999</v>
      </c>
      <c r="G20" s="201">
        <v>89980.438749999987</v>
      </c>
      <c r="H20" s="201">
        <v>1155754.0674999999</v>
      </c>
      <c r="I20" s="201">
        <v>9006.2837499999987</v>
      </c>
      <c r="J20" s="202">
        <v>1893262.7562499999</v>
      </c>
    </row>
    <row r="21" spans="1:10">
      <c r="A21" s="200" t="s">
        <v>646</v>
      </c>
      <c r="B21" s="201">
        <v>-144534.61624999999</v>
      </c>
      <c r="C21" s="201">
        <v>-163960.64624999999</v>
      </c>
      <c r="D21" s="201">
        <v>-196211.4075</v>
      </c>
      <c r="E21" s="201">
        <v>-304177.67749999999</v>
      </c>
      <c r="F21" s="201">
        <v>-136225.02625</v>
      </c>
      <c r="G21" s="201">
        <v>-124613.46375</v>
      </c>
      <c r="H21" s="201">
        <v>-1143716.6412499999</v>
      </c>
      <c r="I21" s="201">
        <v>-1469362.1587499999</v>
      </c>
      <c r="J21" s="202">
        <v>-3682801.6374999997</v>
      </c>
    </row>
    <row r="22" spans="1:10">
      <c r="A22" s="200" t="s">
        <v>646</v>
      </c>
      <c r="B22" s="201">
        <v>0</v>
      </c>
      <c r="C22" s="201">
        <v>-2248541.2549999999</v>
      </c>
      <c r="D22" s="201">
        <v>-2166154.5499999998</v>
      </c>
      <c r="E22" s="201">
        <v>-2653603.0162499999</v>
      </c>
      <c r="F22" s="201">
        <v>-1541314.6087499999</v>
      </c>
      <c r="G22" s="201">
        <v>-1909386.175</v>
      </c>
      <c r="H22" s="201">
        <v>-11799819.188749999</v>
      </c>
      <c r="I22" s="201">
        <v>-10765054.226249998</v>
      </c>
      <c r="J22" s="202">
        <v>-33083873.019999996</v>
      </c>
    </row>
    <row r="23" spans="1:10">
      <c r="A23" s="200" t="s">
        <v>646</v>
      </c>
      <c r="B23" s="201">
        <v>-6361046.625</v>
      </c>
      <c r="C23" s="201">
        <v>-14.965</v>
      </c>
      <c r="D23" s="201">
        <v>-6410.494999999999</v>
      </c>
      <c r="E23" s="201">
        <v>-150008.06499999997</v>
      </c>
      <c r="F23" s="201">
        <v>0</v>
      </c>
      <c r="G23" s="201">
        <v>0</v>
      </c>
      <c r="H23" s="201">
        <v>-274125.58499999996</v>
      </c>
      <c r="I23" s="201">
        <v>14048.484999999999</v>
      </c>
      <c r="J23" s="204">
        <v>-6777557.25</v>
      </c>
    </row>
    <row r="24" spans="1:10">
      <c r="A24" s="200" t="s">
        <v>314</v>
      </c>
      <c r="B24" s="201">
        <v>0</v>
      </c>
      <c r="C24" s="201">
        <v>0</v>
      </c>
      <c r="D24" s="201">
        <v>-32547.079199999942</v>
      </c>
      <c r="E24" s="201">
        <v>0</v>
      </c>
      <c r="F24" s="201">
        <v>0</v>
      </c>
      <c r="G24" s="201">
        <v>0</v>
      </c>
      <c r="H24" s="201">
        <v>-2599.4059000000543</v>
      </c>
      <c r="I24" s="201">
        <v>-4959.474000000002</v>
      </c>
      <c r="J24" s="204">
        <v>-40105.9591</v>
      </c>
    </row>
    <row r="25" spans="1:10">
      <c r="A25" s="200" t="s">
        <v>340</v>
      </c>
      <c r="B25" s="201">
        <v>-4244340.1397500047</v>
      </c>
      <c r="C25" s="201">
        <v>12261.904899999918</v>
      </c>
      <c r="D25" s="201">
        <v>-2564.2053000000747</v>
      </c>
      <c r="E25" s="201">
        <v>4063.3332999999725</v>
      </c>
      <c r="F25" s="201">
        <v>7725.4658999999901</v>
      </c>
      <c r="G25" s="201">
        <v>17243.614699999926</v>
      </c>
      <c r="H25" s="201">
        <v>10083.614099999944</v>
      </c>
      <c r="I25" s="201">
        <v>39232.572499999995</v>
      </c>
      <c r="J25" s="204">
        <v>-4156293.839650006</v>
      </c>
    </row>
    <row r="26" spans="1:10">
      <c r="A26" s="200" t="s">
        <v>659</v>
      </c>
      <c r="B26" s="201">
        <v>3193600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4">
        <v>3193600</v>
      </c>
    </row>
    <row r="28" spans="1:10">
      <c r="A28" s="75" t="s">
        <v>648</v>
      </c>
    </row>
    <row r="29" spans="1:10">
      <c r="A29" s="200" t="s">
        <v>325</v>
      </c>
      <c r="B29" s="68">
        <f>SUMIF($A$4:$A$26,"FXA01c",B$4:B$26)</f>
        <v>-6435481.9874999998</v>
      </c>
      <c r="C29" s="68">
        <f t="shared" ref="C29:J29" si="0">SUMIF($A$4:$A$26,"FXA01c",C$4:C$26)</f>
        <v>-2338613.0349999997</v>
      </c>
      <c r="D29" s="68">
        <f t="shared" si="0"/>
        <v>-2249839.9249999998</v>
      </c>
      <c r="E29" s="68">
        <f t="shared" si="0"/>
        <v>-2795372.4837499997</v>
      </c>
      <c r="F29" s="68">
        <f t="shared" si="0"/>
        <v>-1593645.48</v>
      </c>
      <c r="G29" s="68">
        <f t="shared" si="0"/>
        <v>-1946977.25125</v>
      </c>
      <c r="H29" s="68">
        <f t="shared" si="0"/>
        <v>-12095628.785</v>
      </c>
      <c r="I29" s="68">
        <f t="shared" si="0"/>
        <v>-12257294.0375</v>
      </c>
      <c r="J29" s="68">
        <f t="shared" si="0"/>
        <v>-41712852.984999999</v>
      </c>
    </row>
    <row r="30" spans="1:10">
      <c r="A30" s="200" t="s">
        <v>326</v>
      </c>
      <c r="B30" s="68">
        <f t="shared" ref="B30:J30" si="1">SUMIF($A$4:$A$26,"FXA02c",B$4:B$26)</f>
        <v>0</v>
      </c>
      <c r="C30" s="68">
        <f t="shared" si="1"/>
        <v>0</v>
      </c>
      <c r="D30" s="68">
        <f t="shared" si="1"/>
        <v>0</v>
      </c>
      <c r="E30" s="68">
        <f t="shared" si="1"/>
        <v>0</v>
      </c>
      <c r="F30" s="68">
        <f t="shared" si="1"/>
        <v>0</v>
      </c>
      <c r="G30" s="68">
        <f t="shared" si="1"/>
        <v>0</v>
      </c>
      <c r="H30" s="68">
        <f t="shared" si="1"/>
        <v>0</v>
      </c>
      <c r="I30" s="68">
        <f t="shared" si="1"/>
        <v>0</v>
      </c>
      <c r="J30" s="68">
        <f t="shared" si="1"/>
        <v>0</v>
      </c>
    </row>
    <row r="31" spans="1:10">
      <c r="A31" s="205" t="s">
        <v>387</v>
      </c>
      <c r="B31" s="68">
        <v>5820388.8360000253</v>
      </c>
      <c r="J31" s="68">
        <f>SUM(B31:I31)</f>
        <v>5820388.8360000253</v>
      </c>
    </row>
    <row r="32" spans="1:10">
      <c r="A32" s="205" t="s">
        <v>388</v>
      </c>
      <c r="B32" s="68">
        <v>-2626788.7359999716</v>
      </c>
      <c r="J32" s="68">
        <f>SUM(B32:I32)</f>
        <v>-2626788.7359999716</v>
      </c>
    </row>
    <row r="35" spans="1:10">
      <c r="B35" s="239" t="str">
        <f>B3</f>
        <v>002DIV</v>
      </c>
      <c r="C35" s="239" t="str">
        <f t="shared" ref="C35:J35" si="2">C3</f>
        <v>107DIV</v>
      </c>
      <c r="D35" s="239" t="str">
        <f t="shared" si="2"/>
        <v>010DIV</v>
      </c>
      <c r="E35" s="239" t="str">
        <f t="shared" si="2"/>
        <v>091DIV</v>
      </c>
      <c r="F35" s="239" t="str">
        <f t="shared" si="2"/>
        <v>030DIV</v>
      </c>
      <c r="G35" s="239" t="str">
        <f t="shared" si="2"/>
        <v>170DIV</v>
      </c>
      <c r="H35" s="239" t="str">
        <f t="shared" si="2"/>
        <v>190DIV</v>
      </c>
      <c r="I35" s="239" t="str">
        <f t="shared" si="2"/>
        <v>700DIV</v>
      </c>
      <c r="J35" s="239" t="str">
        <f t="shared" si="2"/>
        <v>Total Utility</v>
      </c>
    </row>
    <row r="36" spans="1:10" s="237" customFormat="1" ht="12.75">
      <c r="A36" s="237" t="s">
        <v>638</v>
      </c>
      <c r="B36" s="238">
        <f>SUM(B4:B26)</f>
        <v>-7342809.7153625041</v>
      </c>
      <c r="C36" s="238">
        <f t="shared" ref="C36:J36" si="3">SUM(C4:C26)</f>
        <v>-1559326.1387374988</v>
      </c>
      <c r="D36" s="238">
        <f t="shared" si="3"/>
        <v>-377030.41984687146</v>
      </c>
      <c r="E36" s="238">
        <f t="shared" si="3"/>
        <v>-1470194.7661812503</v>
      </c>
      <c r="F36" s="238">
        <f t="shared" si="3"/>
        <v>-1868418.4287718746</v>
      </c>
      <c r="G36" s="238">
        <f t="shared" si="3"/>
        <v>-1208287.5338250003</v>
      </c>
      <c r="H36" s="238">
        <f t="shared" si="3"/>
        <v>-17656674.389156222</v>
      </c>
      <c r="I36" s="238">
        <f t="shared" si="3"/>
        <v>-15643825.435518755</v>
      </c>
      <c r="J36" s="238">
        <f t="shared" si="3"/>
        <v>-47126566.827399977</v>
      </c>
    </row>
  </sheetData>
  <pageMargins left="0.7" right="0.7" top="0.75" bottom="0.75" header="0.3" footer="0.3"/>
  <customProperties>
    <customPr name="_pios_id" r:id="rId1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X93"/>
  <sheetViews>
    <sheetView workbookViewId="0">
      <selection activeCell="E39" sqref="E39"/>
    </sheetView>
  </sheetViews>
  <sheetFormatPr defaultRowHeight="15"/>
  <cols>
    <col min="1" max="1" width="15.28515625" style="105" bestFit="1" customWidth="1"/>
    <col min="2" max="2" width="17.7109375" style="105" bestFit="1" customWidth="1"/>
    <col min="3" max="3" width="13.42578125" style="105" bestFit="1" customWidth="1"/>
    <col min="4" max="4" width="11.85546875" style="105" bestFit="1" customWidth="1"/>
    <col min="5" max="5" width="11" style="105" customWidth="1"/>
    <col min="6" max="6" width="11.85546875" style="105" bestFit="1" customWidth="1"/>
    <col min="7" max="7" width="10.85546875" style="105" bestFit="1" customWidth="1"/>
    <col min="8" max="8" width="9.28515625" style="105" bestFit="1" customWidth="1"/>
    <col min="9" max="9" width="10.85546875" style="105" bestFit="1" customWidth="1"/>
    <col min="10" max="10" width="9.85546875" style="105" bestFit="1" customWidth="1"/>
    <col min="11" max="12" width="9.28515625" style="105" bestFit="1" customWidth="1"/>
    <col min="13" max="13" width="9.85546875" style="105" bestFit="1" customWidth="1"/>
    <col min="14" max="17" width="9.28515625" style="105" bestFit="1" customWidth="1"/>
    <col min="18" max="18" width="10.140625" style="105" bestFit="1" customWidth="1"/>
    <col min="19" max="20" width="10.85546875" style="105" bestFit="1" customWidth="1"/>
    <col min="21" max="21" width="9.85546875" style="105" bestFit="1" customWidth="1"/>
    <col min="22" max="23" width="9.28515625" style="105" bestFit="1" customWidth="1"/>
    <col min="24" max="24" width="9.85546875" style="105" bestFit="1" customWidth="1"/>
    <col min="25" max="25" width="9.28515625" style="105" bestFit="1" customWidth="1"/>
    <col min="26" max="27" width="10.85546875" style="105" bestFit="1" customWidth="1"/>
    <col min="28" max="28" width="9.28515625" style="105" bestFit="1" customWidth="1"/>
    <col min="29" max="30" width="9.85546875" style="105" bestFit="1" customWidth="1"/>
    <col min="31" max="31" width="9.28515625" style="105" bestFit="1" customWidth="1"/>
    <col min="32" max="32" width="9.85546875" style="105" bestFit="1" customWidth="1"/>
    <col min="33" max="33" width="9.28515625" style="105" bestFit="1" customWidth="1"/>
    <col min="34" max="34" width="9.85546875" style="105" bestFit="1" customWidth="1"/>
    <col min="35" max="35" width="10.85546875" style="105" bestFit="1" customWidth="1"/>
    <col min="36" max="36" width="9.85546875" style="105" bestFit="1" customWidth="1"/>
    <col min="37" max="37" width="10.85546875" style="105" bestFit="1" customWidth="1"/>
    <col min="38" max="38" width="11.85546875" style="334" bestFit="1" customWidth="1"/>
    <col min="39" max="39" width="9.28515625" style="105" bestFit="1" customWidth="1"/>
    <col min="40" max="40" width="10.85546875" style="105" bestFit="1" customWidth="1"/>
    <col min="41" max="41" width="9.85546875" style="105" bestFit="1" customWidth="1"/>
    <col min="42" max="42" width="10.85546875" style="105" bestFit="1" customWidth="1"/>
    <col min="43" max="43" width="11.85546875" style="105" bestFit="1" customWidth="1"/>
    <col min="44" max="44" width="9.28515625" style="105" bestFit="1" customWidth="1"/>
    <col min="45" max="45" width="13.5703125" style="105" bestFit="1" customWidth="1"/>
    <col min="46" max="46" width="11.85546875" style="105" bestFit="1" customWidth="1"/>
    <col min="47" max="50" width="9.28515625" style="105" bestFit="1" customWidth="1"/>
    <col min="51" max="16384" width="9.140625" style="105"/>
  </cols>
  <sheetData>
    <row r="1" spans="1:50">
      <c r="A1" s="189" t="s">
        <v>636</v>
      </c>
      <c r="B1" s="123">
        <v>0.36499999999999999</v>
      </c>
    </row>
    <row r="2" spans="1:50">
      <c r="A2" s="189" t="s">
        <v>147</v>
      </c>
      <c r="B2" s="188" t="s">
        <v>401</v>
      </c>
      <c r="C2" s="189" t="s">
        <v>154</v>
      </c>
      <c r="D2" s="189" t="s">
        <v>163</v>
      </c>
      <c r="E2" s="189" t="s">
        <v>188</v>
      </c>
      <c r="F2" s="189" t="s">
        <v>178</v>
      </c>
      <c r="G2" s="189" t="s">
        <v>159</v>
      </c>
      <c r="H2" s="189" t="s">
        <v>114</v>
      </c>
      <c r="I2" s="189" t="s">
        <v>155</v>
      </c>
      <c r="J2" s="189" t="s">
        <v>164</v>
      </c>
      <c r="K2" s="189" t="s">
        <v>116</v>
      </c>
      <c r="L2" s="189" t="s">
        <v>153</v>
      </c>
      <c r="M2" s="189" t="s">
        <v>158</v>
      </c>
      <c r="N2" s="189" t="s">
        <v>168</v>
      </c>
      <c r="O2" s="189" t="s">
        <v>169</v>
      </c>
      <c r="P2" s="189" t="s">
        <v>113</v>
      </c>
      <c r="Q2" s="189" t="s">
        <v>156</v>
      </c>
      <c r="R2" s="189" t="s">
        <v>162</v>
      </c>
      <c r="S2" s="189" t="s">
        <v>160</v>
      </c>
      <c r="T2" s="189" t="s">
        <v>167</v>
      </c>
      <c r="U2" s="189" t="s">
        <v>171</v>
      </c>
      <c r="V2" s="189" t="s">
        <v>165</v>
      </c>
      <c r="W2" s="189" t="s">
        <v>166</v>
      </c>
      <c r="X2" s="189" t="s">
        <v>170</v>
      </c>
      <c r="Y2" s="189" t="s">
        <v>510</v>
      </c>
      <c r="Z2" s="189" t="s">
        <v>157</v>
      </c>
      <c r="AA2" s="189" t="s">
        <v>172</v>
      </c>
      <c r="AB2" s="189" t="s">
        <v>187</v>
      </c>
      <c r="AC2" s="189" t="s">
        <v>183</v>
      </c>
      <c r="AD2" s="189" t="s">
        <v>180</v>
      </c>
      <c r="AE2" s="189" t="s">
        <v>186</v>
      </c>
      <c r="AF2" s="189" t="s">
        <v>181</v>
      </c>
      <c r="AG2" s="189" t="s">
        <v>175</v>
      </c>
      <c r="AH2" s="189" t="s">
        <v>177</v>
      </c>
      <c r="AI2" s="189" t="s">
        <v>182</v>
      </c>
      <c r="AJ2" s="189" t="s">
        <v>185</v>
      </c>
      <c r="AK2" s="189" t="s">
        <v>184</v>
      </c>
      <c r="AL2" s="335" t="s">
        <v>161</v>
      </c>
      <c r="AM2" s="189" t="s">
        <v>176</v>
      </c>
      <c r="AN2" s="189" t="s">
        <v>109</v>
      </c>
      <c r="AO2" s="189" t="s">
        <v>173</v>
      </c>
      <c r="AP2" s="189" t="s">
        <v>110</v>
      </c>
      <c r="AQ2" s="189" t="s">
        <v>144</v>
      </c>
      <c r="AR2" s="189" t="s">
        <v>120</v>
      </c>
      <c r="AS2" s="189" t="s">
        <v>189</v>
      </c>
      <c r="AT2" s="189" t="s">
        <v>190</v>
      </c>
      <c r="AU2" s="189" t="s">
        <v>191</v>
      </c>
      <c r="AV2" s="189" t="s">
        <v>192</v>
      </c>
      <c r="AW2" s="189" t="s">
        <v>117</v>
      </c>
      <c r="AX2" s="189" t="s">
        <v>118</v>
      </c>
    </row>
    <row r="3" spans="1:50">
      <c r="A3" s="194" t="s">
        <v>304</v>
      </c>
      <c r="B3" s="192">
        <v>-8243537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6">
        <v>-936512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0</v>
      </c>
      <c r="AH3" s="195">
        <v>0</v>
      </c>
      <c r="AI3" s="195">
        <v>0</v>
      </c>
      <c r="AJ3" s="195">
        <v>0</v>
      </c>
      <c r="AK3" s="195">
        <v>0</v>
      </c>
      <c r="AL3" s="336">
        <v>0</v>
      </c>
      <c r="AM3" s="195">
        <v>0</v>
      </c>
      <c r="AN3" s="195">
        <v>0</v>
      </c>
      <c r="AO3" s="195">
        <v>0</v>
      </c>
      <c r="AP3" s="195">
        <v>0</v>
      </c>
      <c r="AQ3" s="196">
        <v>-2146607</v>
      </c>
      <c r="AR3" s="195">
        <v>0</v>
      </c>
      <c r="AS3" s="196">
        <v>-3288715</v>
      </c>
      <c r="AT3" s="196">
        <v>-1871703</v>
      </c>
      <c r="AU3" s="195">
        <v>0</v>
      </c>
      <c r="AV3" s="195">
        <v>0</v>
      </c>
      <c r="AW3" s="195">
        <v>0</v>
      </c>
      <c r="AX3" s="195">
        <v>0</v>
      </c>
    </row>
    <row r="4" spans="1:50">
      <c r="A4" s="194" t="s">
        <v>305</v>
      </c>
      <c r="B4" s="192">
        <v>428771</v>
      </c>
      <c r="C4" s="196">
        <v>428771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0</v>
      </c>
      <c r="AH4" s="195">
        <v>0</v>
      </c>
      <c r="AI4" s="195">
        <v>0</v>
      </c>
      <c r="AJ4" s="195">
        <v>0</v>
      </c>
      <c r="AK4" s="195">
        <v>0</v>
      </c>
      <c r="AL4" s="336">
        <v>0</v>
      </c>
      <c r="AM4" s="195">
        <v>0</v>
      </c>
      <c r="AN4" s="195">
        <v>0</v>
      </c>
      <c r="AO4" s="195">
        <v>0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</row>
    <row r="5" spans="1:50">
      <c r="A5" s="194" t="s">
        <v>306</v>
      </c>
      <c r="B5" s="192">
        <v>12348393</v>
      </c>
      <c r="C5" s="196">
        <v>5857264</v>
      </c>
      <c r="D5" s="196">
        <v>-805833</v>
      </c>
      <c r="E5" s="196">
        <v>145758</v>
      </c>
      <c r="F5" s="196">
        <v>824997</v>
      </c>
      <c r="G5" s="196">
        <v>-324273</v>
      </c>
      <c r="H5" s="195">
        <v>0</v>
      </c>
      <c r="I5" s="196">
        <v>35296</v>
      </c>
      <c r="J5" s="196">
        <v>1494</v>
      </c>
      <c r="K5" s="195">
        <v>0</v>
      </c>
      <c r="L5" s="196">
        <v>-21151</v>
      </c>
      <c r="M5" s="196">
        <v>1829</v>
      </c>
      <c r="N5" s="195">
        <v>7</v>
      </c>
      <c r="O5" s="195">
        <v>114</v>
      </c>
      <c r="P5" s="195">
        <v>0</v>
      </c>
      <c r="Q5" s="195">
        <v>673</v>
      </c>
      <c r="R5" s="196">
        <v>253503</v>
      </c>
      <c r="S5" s="195">
        <v>437</v>
      </c>
      <c r="T5" s="196">
        <v>40489</v>
      </c>
      <c r="U5" s="196">
        <v>2471</v>
      </c>
      <c r="V5" s="195">
        <v>123</v>
      </c>
      <c r="W5" s="195">
        <v>-820</v>
      </c>
      <c r="X5" s="196">
        <v>9936</v>
      </c>
      <c r="Y5" s="195">
        <v>0</v>
      </c>
      <c r="Z5" s="196">
        <v>96785</v>
      </c>
      <c r="AA5" s="196">
        <v>10206</v>
      </c>
      <c r="AB5" s="195">
        <v>609</v>
      </c>
      <c r="AC5" s="196">
        <v>-25011</v>
      </c>
      <c r="AD5" s="196">
        <v>336214</v>
      </c>
      <c r="AE5" s="195">
        <v>0</v>
      </c>
      <c r="AF5" s="195">
        <v>0</v>
      </c>
      <c r="AG5" s="196">
        <v>-13661</v>
      </c>
      <c r="AH5" s="196">
        <v>-64300</v>
      </c>
      <c r="AI5" s="196">
        <v>107955</v>
      </c>
      <c r="AJ5" s="195">
        <v>0</v>
      </c>
      <c r="AK5" s="196">
        <v>505799</v>
      </c>
      <c r="AL5" s="337">
        <v>927714</v>
      </c>
      <c r="AM5" s="196">
        <v>-10124</v>
      </c>
      <c r="AN5" s="196">
        <v>74855</v>
      </c>
      <c r="AO5" s="196">
        <v>392680</v>
      </c>
      <c r="AP5" s="196">
        <v>611644</v>
      </c>
      <c r="AQ5" s="196">
        <v>425698</v>
      </c>
      <c r="AR5" s="195">
        <v>0</v>
      </c>
      <c r="AS5" s="195">
        <v>758</v>
      </c>
      <c r="AT5" s="196">
        <v>2948258</v>
      </c>
      <c r="AU5" s="195">
        <v>0</v>
      </c>
      <c r="AV5" s="195">
        <v>0</v>
      </c>
      <c r="AW5" s="195">
        <v>0</v>
      </c>
      <c r="AX5" s="195">
        <v>0</v>
      </c>
    </row>
    <row r="6" spans="1:50">
      <c r="A6" s="194" t="s">
        <v>308</v>
      </c>
      <c r="B6" s="192">
        <v>-38534</v>
      </c>
      <c r="C6" s="196">
        <v>39576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0</v>
      </c>
      <c r="AH6" s="195">
        <v>0</v>
      </c>
      <c r="AI6" s="195">
        <v>0</v>
      </c>
      <c r="AJ6" s="195">
        <v>0</v>
      </c>
      <c r="AK6" s="195">
        <v>0</v>
      </c>
      <c r="AL6" s="336">
        <v>0</v>
      </c>
      <c r="AM6" s="195">
        <v>0</v>
      </c>
      <c r="AN6" s="195">
        <v>0</v>
      </c>
      <c r="AO6" s="195">
        <v>0</v>
      </c>
      <c r="AP6" s="195">
        <v>0</v>
      </c>
      <c r="AQ6" s="196">
        <v>-78110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</row>
    <row r="7" spans="1:50">
      <c r="A7" s="194" t="s">
        <v>309</v>
      </c>
      <c r="B7" s="192">
        <v>7388170</v>
      </c>
      <c r="C7" s="196">
        <v>7288170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0</v>
      </c>
      <c r="AH7" s="195">
        <v>0</v>
      </c>
      <c r="AI7" s="195">
        <v>-1</v>
      </c>
      <c r="AJ7" s="195">
        <v>0</v>
      </c>
      <c r="AK7" s="195">
        <v>0</v>
      </c>
      <c r="AL7" s="336">
        <v>0</v>
      </c>
      <c r="AM7" s="195">
        <v>0</v>
      </c>
      <c r="AN7" s="195">
        <v>1</v>
      </c>
      <c r="AO7" s="195">
        <v>0</v>
      </c>
      <c r="AP7" s="195">
        <v>0</v>
      </c>
      <c r="AQ7" s="195">
        <v>0</v>
      </c>
      <c r="AR7" s="195">
        <v>0</v>
      </c>
      <c r="AS7" s="195">
        <v>0</v>
      </c>
      <c r="AT7" s="196">
        <v>100000</v>
      </c>
      <c r="AU7" s="195">
        <v>0</v>
      </c>
      <c r="AV7" s="195">
        <v>0</v>
      </c>
      <c r="AW7" s="195">
        <v>0</v>
      </c>
      <c r="AX7" s="195">
        <v>0</v>
      </c>
    </row>
    <row r="8" spans="1:50">
      <c r="A8" s="194" t="s">
        <v>311</v>
      </c>
      <c r="B8" s="192">
        <v>3639098</v>
      </c>
      <c r="C8" s="196">
        <v>206209</v>
      </c>
      <c r="D8" s="195">
        <v>141</v>
      </c>
      <c r="E8" s="195">
        <v>209</v>
      </c>
      <c r="F8" s="196">
        <v>287678</v>
      </c>
      <c r="G8" s="195">
        <v>507</v>
      </c>
      <c r="H8" s="195">
        <v>0</v>
      </c>
      <c r="I8" s="195">
        <v>575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6">
        <v>319097</v>
      </c>
      <c r="S8" s="195">
        <v>0</v>
      </c>
      <c r="T8" s="195">
        <v>15</v>
      </c>
      <c r="U8" s="195">
        <v>0</v>
      </c>
      <c r="V8" s="195">
        <v>0</v>
      </c>
      <c r="W8" s="195">
        <v>0</v>
      </c>
      <c r="X8" s="195">
        <v>15</v>
      </c>
      <c r="Y8" s="195">
        <v>0</v>
      </c>
      <c r="Z8" s="195">
        <v>753</v>
      </c>
      <c r="AA8" s="195">
        <v>22</v>
      </c>
      <c r="AB8" s="195">
        <v>0</v>
      </c>
      <c r="AC8" s="195">
        <v>0</v>
      </c>
      <c r="AD8" s="196">
        <v>866523</v>
      </c>
      <c r="AE8" s="195">
        <v>0</v>
      </c>
      <c r="AF8" s="195">
        <v>0</v>
      </c>
      <c r="AG8" s="195">
        <v>0</v>
      </c>
      <c r="AH8" s="195">
        <v>0</v>
      </c>
      <c r="AI8" s="196">
        <v>1118</v>
      </c>
      <c r="AJ8" s="195">
        <v>0</v>
      </c>
      <c r="AK8" s="195">
        <v>98</v>
      </c>
      <c r="AL8" s="336">
        <v>850</v>
      </c>
      <c r="AM8" s="195">
        <v>0</v>
      </c>
      <c r="AN8" s="195">
        <v>864</v>
      </c>
      <c r="AO8" s="196">
        <v>377088</v>
      </c>
      <c r="AP8" s="195">
        <v>450</v>
      </c>
      <c r="AQ8" s="196">
        <v>461393</v>
      </c>
      <c r="AR8" s="195">
        <v>0</v>
      </c>
      <c r="AS8" s="196">
        <v>1099101</v>
      </c>
      <c r="AT8" s="196">
        <v>16392</v>
      </c>
      <c r="AU8" s="195">
        <v>0</v>
      </c>
      <c r="AV8" s="195">
        <v>0</v>
      </c>
      <c r="AW8" s="195">
        <v>0</v>
      </c>
      <c r="AX8" s="195">
        <v>0</v>
      </c>
    </row>
    <row r="9" spans="1:50">
      <c r="A9" s="194" t="s">
        <v>336</v>
      </c>
      <c r="B9" s="192">
        <v>6972322</v>
      </c>
      <c r="C9" s="195">
        <v>0</v>
      </c>
      <c r="D9" s="195">
        <v>0</v>
      </c>
      <c r="E9" s="195">
        <v>0</v>
      </c>
      <c r="F9" s="196">
        <v>1370393</v>
      </c>
      <c r="G9" s="196">
        <v>-832429</v>
      </c>
      <c r="H9" s="195">
        <v>0</v>
      </c>
      <c r="I9" s="196">
        <v>-61784</v>
      </c>
      <c r="J9" s="196">
        <v>31275</v>
      </c>
      <c r="K9" s="195">
        <v>0</v>
      </c>
      <c r="L9" s="195">
        <v>0</v>
      </c>
      <c r="M9" s="196">
        <v>-2806</v>
      </c>
      <c r="N9" s="195">
        <v>0</v>
      </c>
      <c r="O9" s="195">
        <v>-746</v>
      </c>
      <c r="P9" s="195">
        <v>0</v>
      </c>
      <c r="Q9" s="195">
        <v>-371</v>
      </c>
      <c r="R9" s="195">
        <v>0</v>
      </c>
      <c r="S9" s="195">
        <v>0</v>
      </c>
      <c r="T9" s="196">
        <v>-55260</v>
      </c>
      <c r="U9" s="196">
        <v>-4316</v>
      </c>
      <c r="V9" s="195">
        <v>0</v>
      </c>
      <c r="W9" s="195">
        <v>0</v>
      </c>
      <c r="X9" s="195">
        <v>0</v>
      </c>
      <c r="Y9" s="195">
        <v>0</v>
      </c>
      <c r="Z9" s="196">
        <v>13453668</v>
      </c>
      <c r="AA9" s="196">
        <v>-9781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0</v>
      </c>
      <c r="AH9" s="195">
        <v>1</v>
      </c>
      <c r="AI9" s="196">
        <v>880414</v>
      </c>
      <c r="AJ9" s="195">
        <v>0</v>
      </c>
      <c r="AK9" s="196">
        <v>-664026</v>
      </c>
      <c r="AL9" s="337">
        <v>-2958863</v>
      </c>
      <c r="AM9" s="195">
        <v>-1</v>
      </c>
      <c r="AN9" s="196">
        <v>80354</v>
      </c>
      <c r="AO9" s="195">
        <v>0</v>
      </c>
      <c r="AP9" s="196">
        <v>2080153</v>
      </c>
      <c r="AQ9" s="196">
        <v>2652294</v>
      </c>
      <c r="AR9" s="195">
        <v>0</v>
      </c>
      <c r="AS9" s="196">
        <v>-8985847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</row>
    <row r="10" spans="1:50">
      <c r="A10" s="194" t="s">
        <v>337</v>
      </c>
      <c r="B10" s="192">
        <v>-59253658</v>
      </c>
      <c r="C10" s="195">
        <v>0</v>
      </c>
      <c r="D10" s="195">
        <v>0</v>
      </c>
      <c r="E10" s="195">
        <v>0</v>
      </c>
      <c r="F10" s="195">
        <v>0</v>
      </c>
      <c r="G10" s="195">
        <v>1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6">
        <v>-11845029</v>
      </c>
      <c r="AA10" s="195">
        <v>0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0</v>
      </c>
      <c r="AH10" s="195">
        <v>0</v>
      </c>
      <c r="AI10" s="196">
        <v>-3360985</v>
      </c>
      <c r="AJ10" s="195">
        <v>0</v>
      </c>
      <c r="AK10" s="195">
        <v>0</v>
      </c>
      <c r="AL10" s="337">
        <v>-185901</v>
      </c>
      <c r="AM10" s="195">
        <v>0</v>
      </c>
      <c r="AN10" s="196">
        <v>-276657</v>
      </c>
      <c r="AO10" s="195">
        <v>0</v>
      </c>
      <c r="AP10" s="196">
        <v>-367381</v>
      </c>
      <c r="AQ10" s="196">
        <v>-1304442</v>
      </c>
      <c r="AR10" s="195">
        <v>0</v>
      </c>
      <c r="AS10" s="196">
        <v>-41913264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</row>
    <row r="11" spans="1:50">
      <c r="A11" s="194" t="s">
        <v>349</v>
      </c>
      <c r="B11" s="192">
        <v>11419946</v>
      </c>
      <c r="C11" s="195">
        <v>0</v>
      </c>
      <c r="D11" s="195">
        <v>0</v>
      </c>
      <c r="E11" s="196">
        <v>411697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6">
        <v>465819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6">
        <v>3680620</v>
      </c>
      <c r="AE11" s="195">
        <v>0</v>
      </c>
      <c r="AF11" s="195">
        <v>0</v>
      </c>
      <c r="AG11" s="195">
        <v>0</v>
      </c>
      <c r="AH11" s="195">
        <v>0</v>
      </c>
      <c r="AI11" s="195">
        <v>0</v>
      </c>
      <c r="AJ11" s="195">
        <v>0</v>
      </c>
      <c r="AK11" s="195">
        <v>0</v>
      </c>
      <c r="AL11" s="336">
        <v>0</v>
      </c>
      <c r="AM11" s="195">
        <v>0</v>
      </c>
      <c r="AN11" s="195">
        <v>0</v>
      </c>
      <c r="AO11" s="196">
        <v>875582</v>
      </c>
      <c r="AP11" s="195">
        <v>0</v>
      </c>
      <c r="AQ11" s="196">
        <v>558980</v>
      </c>
      <c r="AR11" s="195">
        <v>0</v>
      </c>
      <c r="AS11" s="196">
        <v>5427248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</row>
    <row r="12" spans="1:50">
      <c r="A12" s="194" t="s">
        <v>352</v>
      </c>
      <c r="B12" s="192">
        <v>18196153</v>
      </c>
      <c r="C12" s="195">
        <v>-97</v>
      </c>
      <c r="D12" s="195">
        <v>0</v>
      </c>
      <c r="E12" s="195">
        <v>0</v>
      </c>
      <c r="F12" s="196">
        <v>1459408</v>
      </c>
      <c r="G12" s="196">
        <v>917132</v>
      </c>
      <c r="H12" s="195">
        <v>0</v>
      </c>
      <c r="I12" s="196">
        <v>282621</v>
      </c>
      <c r="J12" s="196">
        <v>10903</v>
      </c>
      <c r="K12" s="195">
        <v>0</v>
      </c>
      <c r="L12" s="195">
        <v>0</v>
      </c>
      <c r="M12" s="196">
        <v>12851</v>
      </c>
      <c r="N12" s="195">
        <v>0</v>
      </c>
      <c r="O12" s="196">
        <v>1218</v>
      </c>
      <c r="P12" s="195">
        <v>0</v>
      </c>
      <c r="Q12" s="196">
        <v>5968</v>
      </c>
      <c r="R12" s="196">
        <v>211590</v>
      </c>
      <c r="S12" s="196">
        <v>30324</v>
      </c>
      <c r="T12" s="196">
        <v>259160</v>
      </c>
      <c r="U12" s="196">
        <v>17502</v>
      </c>
      <c r="V12" s="196">
        <v>52704</v>
      </c>
      <c r="W12" s="196">
        <v>129747</v>
      </c>
      <c r="X12" s="195">
        <v>0</v>
      </c>
      <c r="Y12" s="195">
        <v>0</v>
      </c>
      <c r="Z12" s="196">
        <v>559357</v>
      </c>
      <c r="AA12" s="196">
        <v>64116</v>
      </c>
      <c r="AB12" s="195">
        <v>0</v>
      </c>
      <c r="AC12" s="195">
        <v>-3</v>
      </c>
      <c r="AD12" s="196">
        <v>354155</v>
      </c>
      <c r="AE12" s="195">
        <v>0</v>
      </c>
      <c r="AF12" s="195">
        <v>4</v>
      </c>
      <c r="AG12" s="195">
        <v>1</v>
      </c>
      <c r="AH12" s="195">
        <v>-1</v>
      </c>
      <c r="AI12" s="196">
        <v>633741</v>
      </c>
      <c r="AJ12" s="195">
        <v>1</v>
      </c>
      <c r="AK12" s="196">
        <v>104871</v>
      </c>
      <c r="AL12" s="337">
        <v>704980</v>
      </c>
      <c r="AM12" s="195">
        <v>5</v>
      </c>
      <c r="AN12" s="196">
        <v>660122</v>
      </c>
      <c r="AO12" s="196">
        <v>215133</v>
      </c>
      <c r="AP12" s="196">
        <v>959052</v>
      </c>
      <c r="AQ12" s="196">
        <v>2876896</v>
      </c>
      <c r="AR12" s="195">
        <v>0</v>
      </c>
      <c r="AS12" s="196">
        <v>7660707</v>
      </c>
      <c r="AT12" s="196">
        <v>11985</v>
      </c>
      <c r="AU12" s="195">
        <v>0</v>
      </c>
      <c r="AV12" s="195">
        <v>0</v>
      </c>
      <c r="AW12" s="195">
        <v>0</v>
      </c>
      <c r="AX12" s="195">
        <v>0</v>
      </c>
    </row>
    <row r="13" spans="1:50">
      <c r="A13" s="194" t="s">
        <v>353</v>
      </c>
      <c r="B13" s="192">
        <v>508117</v>
      </c>
      <c r="C13" s="196">
        <v>391931</v>
      </c>
      <c r="D13" s="195">
        <v>723</v>
      </c>
      <c r="E13" s="195">
        <v>0</v>
      </c>
      <c r="F13" s="195">
        <v>400</v>
      </c>
      <c r="G13" s="195">
        <v>510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6">
        <v>-2687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6">
        <v>2300</v>
      </c>
      <c r="AD13" s="196">
        <v>2626</v>
      </c>
      <c r="AE13" s="195">
        <v>0</v>
      </c>
      <c r="AF13" s="195">
        <v>0</v>
      </c>
      <c r="AG13" s="195">
        <v>0</v>
      </c>
      <c r="AH13" s="195">
        <v>0</v>
      </c>
      <c r="AI13" s="195">
        <v>0</v>
      </c>
      <c r="AJ13" s="195">
        <v>0</v>
      </c>
      <c r="AK13" s="195">
        <v>0</v>
      </c>
      <c r="AL13" s="337">
        <v>1160</v>
      </c>
      <c r="AM13" s="195">
        <v>0</v>
      </c>
      <c r="AN13" s="195">
        <v>0</v>
      </c>
      <c r="AO13" s="196">
        <v>106850</v>
      </c>
      <c r="AP13" s="195">
        <v>0</v>
      </c>
      <c r="AQ13" s="195">
        <v>300</v>
      </c>
      <c r="AR13" s="195">
        <v>0</v>
      </c>
      <c r="AS13" s="196">
        <v>3704</v>
      </c>
      <c r="AT13" s="195">
        <v>300</v>
      </c>
      <c r="AU13" s="195">
        <v>0</v>
      </c>
      <c r="AV13" s="195">
        <v>0</v>
      </c>
      <c r="AW13" s="195">
        <v>0</v>
      </c>
      <c r="AX13" s="195">
        <v>0</v>
      </c>
    </row>
    <row r="14" spans="1:50">
      <c r="A14" s="194" t="s">
        <v>360</v>
      </c>
      <c r="B14" s="192">
        <v>-13103999</v>
      </c>
      <c r="C14" s="196">
        <v>-7492740</v>
      </c>
      <c r="D14" s="195">
        <v>1</v>
      </c>
      <c r="E14" s="195">
        <v>0</v>
      </c>
      <c r="F14" s="196">
        <v>-47485</v>
      </c>
      <c r="G14" s="196">
        <v>-19292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0</v>
      </c>
      <c r="AH14" s="195">
        <v>0</v>
      </c>
      <c r="AI14" s="196">
        <v>-1109429</v>
      </c>
      <c r="AJ14" s="195">
        <v>0</v>
      </c>
      <c r="AK14" s="195">
        <v>0</v>
      </c>
      <c r="AL14" s="337">
        <v>-180434</v>
      </c>
      <c r="AM14" s="195">
        <v>0</v>
      </c>
      <c r="AN14" s="196">
        <v>-23080</v>
      </c>
      <c r="AO14" s="195">
        <v>0</v>
      </c>
      <c r="AP14" s="195">
        <v>0</v>
      </c>
      <c r="AQ14" s="195">
        <v>0</v>
      </c>
      <c r="AR14" s="195">
        <v>0</v>
      </c>
      <c r="AS14" s="196">
        <v>-3333155</v>
      </c>
      <c r="AT14" s="196">
        <v>34984</v>
      </c>
      <c r="AU14" s="196">
        <v>-933369</v>
      </c>
      <c r="AV14" s="195">
        <v>0</v>
      </c>
      <c r="AW14" s="195">
        <v>0</v>
      </c>
      <c r="AX14" s="195">
        <v>0</v>
      </c>
    </row>
    <row r="15" spans="1:50">
      <c r="A15" s="194" t="s">
        <v>361</v>
      </c>
      <c r="B15" s="192">
        <v>-9836835.9608219191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6">
        <v>0</v>
      </c>
      <c r="J15" s="196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6">
        <v>1.7671232838949114E-2</v>
      </c>
      <c r="S15" s="195">
        <v>0</v>
      </c>
      <c r="T15" s="196">
        <v>0</v>
      </c>
      <c r="U15" s="196">
        <v>0</v>
      </c>
      <c r="V15" s="195">
        <v>0</v>
      </c>
      <c r="W15" s="195">
        <v>0</v>
      </c>
      <c r="X15" s="195">
        <v>0</v>
      </c>
      <c r="Y15" s="195">
        <v>0</v>
      </c>
      <c r="Z15" s="196">
        <v>0</v>
      </c>
      <c r="AA15" s="196">
        <v>0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0</v>
      </c>
      <c r="AH15" s="195">
        <v>0</v>
      </c>
      <c r="AI15" s="196">
        <v>-526.3601369863004</v>
      </c>
      <c r="AJ15" s="195">
        <v>0</v>
      </c>
      <c r="AK15" s="195">
        <v>0</v>
      </c>
      <c r="AL15" s="336">
        <v>0</v>
      </c>
      <c r="AM15" s="195">
        <v>0</v>
      </c>
      <c r="AN15" s="195">
        <v>127</v>
      </c>
      <c r="AO15" s="195">
        <v>0</v>
      </c>
      <c r="AP15" s="196">
        <v>-53336.842465753449</v>
      </c>
      <c r="AQ15" s="195">
        <v>0</v>
      </c>
      <c r="AR15" s="195">
        <v>0</v>
      </c>
      <c r="AS15" s="196">
        <v>-255793.89164383741</v>
      </c>
      <c r="AT15" s="196">
        <v>-9527305.8842465747</v>
      </c>
      <c r="AU15" s="195">
        <v>0</v>
      </c>
      <c r="AV15" s="195">
        <v>0</v>
      </c>
      <c r="AW15" s="195">
        <v>0</v>
      </c>
      <c r="AX15" s="195">
        <v>0</v>
      </c>
    </row>
    <row r="16" spans="1:50">
      <c r="A16" s="194" t="s">
        <v>254</v>
      </c>
      <c r="B16" s="192">
        <v>-30363658.09</v>
      </c>
      <c r="C16" s="195"/>
      <c r="D16" s="195"/>
      <c r="E16" s="195"/>
      <c r="F16" s="195"/>
      <c r="G16" s="195"/>
      <c r="H16" s="195"/>
      <c r="I16" s="196">
        <v>-520435.62</v>
      </c>
      <c r="J16" s="196">
        <v>-6172.07</v>
      </c>
      <c r="K16" s="195"/>
      <c r="L16" s="195"/>
      <c r="M16" s="197">
        <v>-286.05</v>
      </c>
      <c r="N16" s="195"/>
      <c r="O16" s="195"/>
      <c r="P16" s="195"/>
      <c r="Q16" s="195"/>
      <c r="R16" s="196"/>
      <c r="S16" s="195"/>
      <c r="T16" s="196">
        <v>-1072198.54</v>
      </c>
      <c r="U16" s="196">
        <v>-21113.48</v>
      </c>
      <c r="V16" s="195"/>
      <c r="W16" s="195"/>
      <c r="X16" s="195"/>
      <c r="Y16" s="195"/>
      <c r="Z16" s="196">
        <v>-1157812.01</v>
      </c>
      <c r="AA16" s="196">
        <v>-103327.64</v>
      </c>
      <c r="AB16" s="195"/>
      <c r="AC16" s="195"/>
      <c r="AD16" s="195"/>
      <c r="AE16" s="195"/>
      <c r="AF16" s="195"/>
      <c r="AG16" s="195"/>
      <c r="AH16" s="195"/>
      <c r="AI16" s="196"/>
      <c r="AJ16" s="195"/>
      <c r="AK16" s="195"/>
      <c r="AL16" s="336"/>
      <c r="AM16" s="195"/>
      <c r="AN16" s="195"/>
      <c r="AO16" s="195"/>
      <c r="AP16" s="196"/>
      <c r="AQ16" s="195"/>
      <c r="AR16" s="195"/>
      <c r="AS16" s="196">
        <v>-27482312.68</v>
      </c>
      <c r="AT16" s="196"/>
      <c r="AU16" s="195"/>
      <c r="AV16" s="195"/>
      <c r="AW16" s="195"/>
      <c r="AX16" s="195"/>
    </row>
    <row r="17" spans="1:50">
      <c r="A17" s="194" t="s">
        <v>252</v>
      </c>
      <c r="B17" s="192">
        <v>-17547116.140000001</v>
      </c>
      <c r="C17" s="195"/>
      <c r="D17" s="195"/>
      <c r="E17" s="195"/>
      <c r="F17" s="195"/>
      <c r="G17" s="195"/>
      <c r="H17" s="195"/>
      <c r="I17" s="196"/>
      <c r="J17" s="196"/>
      <c r="K17" s="195"/>
      <c r="L17" s="195"/>
      <c r="M17" s="197"/>
      <c r="N17" s="195"/>
      <c r="O17" s="195"/>
      <c r="P17" s="195"/>
      <c r="Q17" s="195"/>
      <c r="R17" s="196">
        <v>-1578276.73</v>
      </c>
      <c r="S17" s="195"/>
      <c r="T17" s="196"/>
      <c r="U17" s="196"/>
      <c r="V17" s="195"/>
      <c r="W17" s="195"/>
      <c r="X17" s="195"/>
      <c r="Y17" s="195"/>
      <c r="Z17" s="196"/>
      <c r="AA17" s="196"/>
      <c r="AB17" s="195"/>
      <c r="AC17" s="195"/>
      <c r="AD17" s="195"/>
      <c r="AE17" s="195"/>
      <c r="AF17" s="195"/>
      <c r="AG17" s="195"/>
      <c r="AH17" s="195"/>
      <c r="AI17" s="196">
        <v>-16172.270000000002</v>
      </c>
      <c r="AJ17" s="195"/>
      <c r="AK17" s="195"/>
      <c r="AL17" s="336"/>
      <c r="AM17" s="195"/>
      <c r="AN17" s="195"/>
      <c r="AO17" s="195"/>
      <c r="AP17" s="196">
        <v>-374638.5</v>
      </c>
      <c r="AQ17" s="195"/>
      <c r="AR17" s="195"/>
      <c r="AS17" s="196">
        <v>-10655276.989999998</v>
      </c>
      <c r="AT17" s="196">
        <v>-4922751.6500000004</v>
      </c>
      <c r="AU17" s="195"/>
      <c r="AV17" s="195"/>
      <c r="AW17" s="195"/>
      <c r="AX17" s="195"/>
    </row>
    <row r="18" spans="1:50">
      <c r="A18" s="194" t="s">
        <v>362</v>
      </c>
      <c r="B18" s="192">
        <v>324360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0</v>
      </c>
      <c r="AH18" s="195">
        <v>0</v>
      </c>
      <c r="AI18" s="195">
        <v>0</v>
      </c>
      <c r="AJ18" s="195">
        <v>0</v>
      </c>
      <c r="AK18" s="195">
        <v>0</v>
      </c>
      <c r="AL18" s="336">
        <v>0</v>
      </c>
      <c r="AM18" s="195">
        <v>0</v>
      </c>
      <c r="AN18" s="195">
        <v>0</v>
      </c>
      <c r="AO18" s="195">
        <v>0</v>
      </c>
      <c r="AP18" s="195">
        <v>0</v>
      </c>
      <c r="AQ18" s="196">
        <v>324360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</row>
    <row r="19" spans="1:50">
      <c r="A19" s="194" t="s">
        <v>367</v>
      </c>
      <c r="B19" s="192">
        <v>-5372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0</v>
      </c>
      <c r="AH19" s="195">
        <v>0</v>
      </c>
      <c r="AI19" s="195">
        <v>0</v>
      </c>
      <c r="AJ19" s="195">
        <v>0</v>
      </c>
      <c r="AK19" s="195">
        <v>0</v>
      </c>
      <c r="AL19" s="336">
        <v>0</v>
      </c>
      <c r="AM19" s="195">
        <v>0</v>
      </c>
      <c r="AN19" s="195">
        <v>0</v>
      </c>
      <c r="AO19" s="195">
        <v>0</v>
      </c>
      <c r="AP19" s="195">
        <v>0</v>
      </c>
      <c r="AQ19" s="196">
        <v>-5372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</row>
    <row r="20" spans="1:50">
      <c r="A20" s="194" t="s">
        <v>368</v>
      </c>
      <c r="B20" s="192">
        <v>-15560140</v>
      </c>
      <c r="C20" s="195">
        <v>0</v>
      </c>
      <c r="D20" s="195">
        <v>0</v>
      </c>
      <c r="E20" s="196">
        <v>-43505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6">
        <v>68549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6">
        <v>-61105</v>
      </c>
      <c r="AE20" s="195">
        <v>0</v>
      </c>
      <c r="AF20" s="195">
        <v>0</v>
      </c>
      <c r="AG20" s="195">
        <v>0</v>
      </c>
      <c r="AH20" s="195">
        <v>0</v>
      </c>
      <c r="AI20" s="195">
        <v>0</v>
      </c>
      <c r="AJ20" s="195">
        <v>0</v>
      </c>
      <c r="AK20" s="195">
        <v>0</v>
      </c>
      <c r="AL20" s="336">
        <v>0</v>
      </c>
      <c r="AM20" s="195">
        <v>0</v>
      </c>
      <c r="AN20" s="195">
        <v>0</v>
      </c>
      <c r="AO20" s="196">
        <v>-49552</v>
      </c>
      <c r="AP20" s="195">
        <v>0</v>
      </c>
      <c r="AQ20" s="196">
        <v>-561978</v>
      </c>
      <c r="AR20" s="195">
        <v>0</v>
      </c>
      <c r="AS20" s="196">
        <v>-14912549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</row>
    <row r="21" spans="1:50">
      <c r="A21" s="194" t="s">
        <v>312</v>
      </c>
      <c r="B21" s="192">
        <v>11723338</v>
      </c>
      <c r="C21" s="195">
        <v>0</v>
      </c>
      <c r="D21" s="195">
        <v>0</v>
      </c>
      <c r="E21" s="195">
        <v>0</v>
      </c>
      <c r="F21" s="196">
        <v>4539000</v>
      </c>
      <c r="G21" s="196">
        <v>1031119</v>
      </c>
      <c r="H21" s="195">
        <v>0</v>
      </c>
      <c r="I21" s="196">
        <v>114275</v>
      </c>
      <c r="J21" s="196">
        <v>63016</v>
      </c>
      <c r="K21" s="195">
        <v>0</v>
      </c>
      <c r="L21" s="195">
        <v>0</v>
      </c>
      <c r="M21" s="196">
        <v>17078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6">
        <v>38128</v>
      </c>
      <c r="T21" s="196">
        <v>9901</v>
      </c>
      <c r="U21" s="196">
        <v>26600</v>
      </c>
      <c r="V21" s="195">
        <v>0</v>
      </c>
      <c r="W21" s="195">
        <v>0</v>
      </c>
      <c r="X21" s="195">
        <v>0</v>
      </c>
      <c r="Y21" s="195">
        <v>0</v>
      </c>
      <c r="Z21" s="196">
        <v>354100</v>
      </c>
      <c r="AA21" s="196">
        <v>254864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0</v>
      </c>
      <c r="AH21" s="195">
        <v>0</v>
      </c>
      <c r="AI21" s="196">
        <v>73888</v>
      </c>
      <c r="AJ21" s="195">
        <v>0</v>
      </c>
      <c r="AK21" s="196">
        <v>8762</v>
      </c>
      <c r="AL21" s="337">
        <v>2587627</v>
      </c>
      <c r="AM21" s="195">
        <v>0</v>
      </c>
      <c r="AN21" s="196">
        <v>909475</v>
      </c>
      <c r="AO21" s="195">
        <v>0</v>
      </c>
      <c r="AP21" s="196">
        <v>1065227</v>
      </c>
      <c r="AQ21" s="196">
        <v>630278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</row>
    <row r="22" spans="1:50">
      <c r="A22" s="194" t="s">
        <v>314</v>
      </c>
      <c r="B22" s="192">
        <v>-3784391</v>
      </c>
      <c r="C22" s="196">
        <v>-15343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6">
        <v>-11149</v>
      </c>
      <c r="J22" s="195">
        <v>0</v>
      </c>
      <c r="K22" s="195">
        <v>0</v>
      </c>
      <c r="L22" s="196">
        <v>10818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6">
        <v>-1491044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0</v>
      </c>
      <c r="AH22" s="195">
        <v>0</v>
      </c>
      <c r="AI22" s="195">
        <v>-255</v>
      </c>
      <c r="AJ22" s="195">
        <v>0</v>
      </c>
      <c r="AK22" s="195">
        <v>0</v>
      </c>
      <c r="AL22" s="336">
        <v>0</v>
      </c>
      <c r="AM22" s="195">
        <v>0</v>
      </c>
      <c r="AN22" s="195">
        <v>0</v>
      </c>
      <c r="AO22" s="195">
        <v>0</v>
      </c>
      <c r="AP22" s="195">
        <v>0</v>
      </c>
      <c r="AQ22" s="196">
        <v>-3172</v>
      </c>
      <c r="AR22" s="195">
        <v>0</v>
      </c>
      <c r="AS22" s="196">
        <v>-2239093</v>
      </c>
      <c r="AT22" s="196">
        <v>-35153</v>
      </c>
      <c r="AU22" s="195">
        <v>0</v>
      </c>
      <c r="AV22" s="195">
        <v>0</v>
      </c>
      <c r="AW22" s="195">
        <v>0</v>
      </c>
      <c r="AX22" s="195">
        <v>0</v>
      </c>
    </row>
    <row r="23" spans="1:50">
      <c r="A23" s="194" t="s">
        <v>315</v>
      </c>
      <c r="B23" s="192">
        <v>-3890954</v>
      </c>
      <c r="C23" s="195">
        <v>0</v>
      </c>
      <c r="D23" s="195">
        <v>0</v>
      </c>
      <c r="E23" s="195">
        <v>0</v>
      </c>
      <c r="F23" s="196">
        <v>-3890954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0</v>
      </c>
      <c r="AH23" s="195">
        <v>0</v>
      </c>
      <c r="AI23" s="195">
        <v>0</v>
      </c>
      <c r="AJ23" s="195">
        <v>0</v>
      </c>
      <c r="AK23" s="195">
        <v>0</v>
      </c>
      <c r="AL23" s="336">
        <v>0</v>
      </c>
      <c r="AM23" s="195">
        <v>0</v>
      </c>
      <c r="AN23" s="195">
        <v>0</v>
      </c>
      <c r="AO23" s="195">
        <v>0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</row>
    <row r="24" spans="1:50">
      <c r="A24" s="194" t="s">
        <v>317</v>
      </c>
      <c r="B24" s="192">
        <v>65745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6">
        <v>65745</v>
      </c>
      <c r="AE24" s="195">
        <v>0</v>
      </c>
      <c r="AF24" s="195">
        <v>0</v>
      </c>
      <c r="AG24" s="195">
        <v>0</v>
      </c>
      <c r="AH24" s="195">
        <v>0</v>
      </c>
      <c r="AI24" s="195">
        <v>0</v>
      </c>
      <c r="AJ24" s="195">
        <v>0</v>
      </c>
      <c r="AK24" s="195">
        <v>0</v>
      </c>
      <c r="AL24" s="336">
        <v>0</v>
      </c>
      <c r="AM24" s="195">
        <v>0</v>
      </c>
      <c r="AN24" s="195">
        <v>0</v>
      </c>
      <c r="AO24" s="195">
        <v>0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</row>
    <row r="25" spans="1:50">
      <c r="A25" s="194" t="s">
        <v>320</v>
      </c>
      <c r="B25" s="192">
        <v>-3210360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6">
        <v>-3210360</v>
      </c>
      <c r="AE25" s="195">
        <v>0</v>
      </c>
      <c r="AF25" s="195">
        <v>0</v>
      </c>
      <c r="AG25" s="195">
        <v>0</v>
      </c>
      <c r="AH25" s="195">
        <v>0</v>
      </c>
      <c r="AI25" s="195">
        <v>0</v>
      </c>
      <c r="AJ25" s="195">
        <v>0</v>
      </c>
      <c r="AK25" s="195">
        <v>0</v>
      </c>
      <c r="AL25" s="336">
        <v>0</v>
      </c>
      <c r="AM25" s="195">
        <v>0</v>
      </c>
      <c r="AN25" s="195">
        <v>0</v>
      </c>
      <c r="AO25" s="195">
        <v>0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</row>
    <row r="26" spans="1:50">
      <c r="A26" s="194" t="s">
        <v>322</v>
      </c>
      <c r="B26" s="192">
        <v>-377022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</v>
      </c>
      <c r="AD26" s="196">
        <v>-377022</v>
      </c>
      <c r="AE26" s="195">
        <v>0</v>
      </c>
      <c r="AF26" s="195">
        <v>0</v>
      </c>
      <c r="AG26" s="195">
        <v>0</v>
      </c>
      <c r="AH26" s="195">
        <v>0</v>
      </c>
      <c r="AI26" s="195">
        <v>0</v>
      </c>
      <c r="AJ26" s="195">
        <v>0</v>
      </c>
      <c r="AK26" s="195">
        <v>0</v>
      </c>
      <c r="AL26" s="336">
        <v>0</v>
      </c>
      <c r="AM26" s="195">
        <v>0</v>
      </c>
      <c r="AN26" s="195">
        <v>0</v>
      </c>
      <c r="AO26" s="195">
        <v>0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</row>
    <row r="27" spans="1:50">
      <c r="A27" s="194" t="s">
        <v>323</v>
      </c>
      <c r="B27" s="192">
        <v>-11746000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0</v>
      </c>
      <c r="AH27" s="195">
        <v>0</v>
      </c>
      <c r="AI27" s="195">
        <v>0</v>
      </c>
      <c r="AJ27" s="195">
        <v>0</v>
      </c>
      <c r="AK27" s="195">
        <v>0</v>
      </c>
      <c r="AL27" s="336">
        <v>0</v>
      </c>
      <c r="AM27" s="195">
        <v>0</v>
      </c>
      <c r="AN27" s="195">
        <v>0</v>
      </c>
      <c r="AO27" s="195">
        <v>0</v>
      </c>
      <c r="AP27" s="195">
        <v>0</v>
      </c>
      <c r="AQ27" s="196">
        <v>-11746000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</row>
    <row r="28" spans="1:50">
      <c r="A28" s="194" t="s">
        <v>324</v>
      </c>
      <c r="B28" s="192">
        <v>-745435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0</v>
      </c>
      <c r="AH28" s="195">
        <v>0</v>
      </c>
      <c r="AI28" s="195">
        <v>0</v>
      </c>
      <c r="AJ28" s="195">
        <v>0</v>
      </c>
      <c r="AK28" s="195">
        <v>0</v>
      </c>
      <c r="AL28" s="336">
        <v>0</v>
      </c>
      <c r="AM28" s="195">
        <v>0</v>
      </c>
      <c r="AN28" s="196">
        <v>-745435</v>
      </c>
      <c r="AO28" s="195">
        <v>0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</row>
    <row r="29" spans="1:50">
      <c r="A29" s="194" t="s">
        <v>325</v>
      </c>
      <c r="B29" s="192">
        <v>-3390561987</v>
      </c>
      <c r="C29" s="196">
        <v>-76819320</v>
      </c>
      <c r="D29" s="196">
        <v>-115006099</v>
      </c>
      <c r="E29" s="196">
        <v>-819144</v>
      </c>
      <c r="F29" s="196">
        <v>-154045894</v>
      </c>
      <c r="G29" s="196">
        <v>-48402343</v>
      </c>
      <c r="H29" s="195">
        <v>0</v>
      </c>
      <c r="I29" s="196">
        <v>-24908948</v>
      </c>
      <c r="J29" s="196">
        <v>-1625232</v>
      </c>
      <c r="K29" s="195">
        <v>0</v>
      </c>
      <c r="L29" s="196">
        <v>177404</v>
      </c>
      <c r="M29" s="196">
        <v>-1370142</v>
      </c>
      <c r="N29" s="196">
        <v>-14276</v>
      </c>
      <c r="O29" s="196">
        <v>-508509</v>
      </c>
      <c r="P29" s="196">
        <v>63379</v>
      </c>
      <c r="Q29" s="196">
        <v>-205883</v>
      </c>
      <c r="R29" s="196">
        <v>-1452490</v>
      </c>
      <c r="S29" s="196">
        <v>29491165</v>
      </c>
      <c r="T29" s="196">
        <v>-43554289</v>
      </c>
      <c r="U29" s="196">
        <v>-3133493</v>
      </c>
      <c r="V29" s="195">
        <v>0</v>
      </c>
      <c r="W29" s="195">
        <v>0</v>
      </c>
      <c r="X29" s="196">
        <v>-9229314</v>
      </c>
      <c r="Y29" s="195">
        <v>0</v>
      </c>
      <c r="Z29" s="196">
        <v>-91125824</v>
      </c>
      <c r="AA29" s="196">
        <v>-12407313</v>
      </c>
      <c r="AB29" s="196">
        <v>202408</v>
      </c>
      <c r="AC29" s="196">
        <v>8513764</v>
      </c>
      <c r="AD29" s="196">
        <v>-4185672</v>
      </c>
      <c r="AE29" s="196">
        <v>322472</v>
      </c>
      <c r="AF29" s="196">
        <v>1011815</v>
      </c>
      <c r="AG29" s="196">
        <v>545542</v>
      </c>
      <c r="AH29" s="196">
        <v>4381049</v>
      </c>
      <c r="AI29" s="196">
        <v>-95880694</v>
      </c>
      <c r="AJ29" s="196">
        <v>5310869</v>
      </c>
      <c r="AK29" s="196">
        <v>-23056692</v>
      </c>
      <c r="AL29" s="337">
        <v>-148077255</v>
      </c>
      <c r="AM29" s="196">
        <v>226234</v>
      </c>
      <c r="AN29" s="196">
        <v>-57238157</v>
      </c>
      <c r="AO29" s="196">
        <v>966792</v>
      </c>
      <c r="AP29" s="196">
        <v>-83900441</v>
      </c>
      <c r="AQ29" s="196">
        <v>-109603146</v>
      </c>
      <c r="AR29" s="195">
        <v>20</v>
      </c>
      <c r="AS29" s="196">
        <v>-1621146546</v>
      </c>
      <c r="AT29" s="196">
        <v>-714057784</v>
      </c>
      <c r="AU29" s="195">
        <v>0</v>
      </c>
      <c r="AV29" s="195">
        <v>0</v>
      </c>
      <c r="AW29" s="195">
        <v>0</v>
      </c>
      <c r="AX29" s="195">
        <v>0</v>
      </c>
    </row>
    <row r="30" spans="1:50">
      <c r="A30" s="194" t="s">
        <v>326</v>
      </c>
      <c r="B30" s="192">
        <v>-172436540</v>
      </c>
      <c r="C30" s="196">
        <v>26712317</v>
      </c>
      <c r="D30" s="196">
        <v>37165528</v>
      </c>
      <c r="E30" s="196">
        <v>412283</v>
      </c>
      <c r="F30" s="196">
        <v>-49073074</v>
      </c>
      <c r="G30" s="196">
        <v>-59648641</v>
      </c>
      <c r="H30" s="195">
        <v>0</v>
      </c>
      <c r="I30" s="196">
        <v>-39152679</v>
      </c>
      <c r="J30" s="196">
        <v>-100707</v>
      </c>
      <c r="K30" s="195">
        <v>0</v>
      </c>
      <c r="L30" s="196">
        <v>-156302</v>
      </c>
      <c r="M30" s="196">
        <v>-896486</v>
      </c>
      <c r="N30" s="196">
        <v>20314</v>
      </c>
      <c r="O30" s="196">
        <v>895893</v>
      </c>
      <c r="P30" s="196">
        <v>-63379</v>
      </c>
      <c r="Q30" s="196">
        <v>-257854</v>
      </c>
      <c r="R30" s="196">
        <v>-458967</v>
      </c>
      <c r="S30" s="196">
        <v>-27542047</v>
      </c>
      <c r="T30" s="196">
        <v>-26051742</v>
      </c>
      <c r="U30" s="196">
        <v>-1503850</v>
      </c>
      <c r="V30" s="195">
        <v>0</v>
      </c>
      <c r="W30" s="195">
        <v>0</v>
      </c>
      <c r="X30" s="196">
        <v>-7570882</v>
      </c>
      <c r="Y30" s="195">
        <v>0</v>
      </c>
      <c r="Z30" s="196">
        <v>-54494761</v>
      </c>
      <c r="AA30" s="196">
        <v>-6755619</v>
      </c>
      <c r="AB30" s="196">
        <v>-202408</v>
      </c>
      <c r="AC30" s="196">
        <v>-8728700</v>
      </c>
      <c r="AD30" s="196">
        <v>1270091</v>
      </c>
      <c r="AE30" s="196">
        <v>-322471</v>
      </c>
      <c r="AF30" s="196">
        <v>-1963092</v>
      </c>
      <c r="AG30" s="196">
        <v>-545542</v>
      </c>
      <c r="AH30" s="196">
        <v>-4381048</v>
      </c>
      <c r="AI30" s="196">
        <v>-76724985</v>
      </c>
      <c r="AJ30" s="196">
        <v>-5310868</v>
      </c>
      <c r="AK30" s="196">
        <v>-12216037</v>
      </c>
      <c r="AL30" s="337">
        <v>-34061113</v>
      </c>
      <c r="AM30" s="196">
        <v>-226234</v>
      </c>
      <c r="AN30" s="196">
        <v>-24452135</v>
      </c>
      <c r="AO30" s="196">
        <v>-1589327</v>
      </c>
      <c r="AP30" s="196">
        <v>-66816009</v>
      </c>
      <c r="AQ30" s="196">
        <v>-97740497</v>
      </c>
      <c r="AR30" s="195">
        <v>0</v>
      </c>
      <c r="AS30" s="196">
        <v>335646682</v>
      </c>
      <c r="AT30" s="196">
        <v>34447808</v>
      </c>
      <c r="AU30" s="195">
        <v>0</v>
      </c>
      <c r="AV30" s="195">
        <v>0</v>
      </c>
      <c r="AW30" s="195">
        <v>0</v>
      </c>
      <c r="AX30" s="195">
        <v>0</v>
      </c>
    </row>
    <row r="31" spans="1:50">
      <c r="A31" s="194" t="s">
        <v>328</v>
      </c>
      <c r="B31" s="192">
        <v>1504888</v>
      </c>
      <c r="C31" s="196">
        <v>1504888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0</v>
      </c>
      <c r="AH31" s="195">
        <v>0</v>
      </c>
      <c r="AI31" s="195">
        <v>0</v>
      </c>
      <c r="AJ31" s="195">
        <v>0</v>
      </c>
      <c r="AK31" s="195">
        <v>0</v>
      </c>
      <c r="AL31" s="336">
        <v>0</v>
      </c>
      <c r="AM31" s="195">
        <v>0</v>
      </c>
      <c r="AN31" s="195">
        <v>0</v>
      </c>
      <c r="AO31" s="195">
        <v>0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</row>
    <row r="32" spans="1:50">
      <c r="A32" s="194" t="s">
        <v>329</v>
      </c>
      <c r="B32" s="192">
        <v>182597</v>
      </c>
      <c r="C32" s="196">
        <v>182597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0</v>
      </c>
      <c r="AH32" s="195">
        <v>0</v>
      </c>
      <c r="AI32" s="195">
        <v>0</v>
      </c>
      <c r="AJ32" s="195">
        <v>0</v>
      </c>
      <c r="AK32" s="195">
        <v>0</v>
      </c>
      <c r="AL32" s="336">
        <v>0</v>
      </c>
      <c r="AM32" s="195">
        <v>0</v>
      </c>
      <c r="AN32" s="195">
        <v>0</v>
      </c>
      <c r="AO32" s="195">
        <v>0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</row>
    <row r="33" spans="1:50">
      <c r="A33" s="194" t="s">
        <v>332</v>
      </c>
      <c r="B33" s="192">
        <v>-12813355</v>
      </c>
      <c r="C33" s="196">
        <v>253610</v>
      </c>
      <c r="D33" s="196">
        <v>-5353386</v>
      </c>
      <c r="E33" s="195">
        <v>2</v>
      </c>
      <c r="F33" s="196">
        <v>32680</v>
      </c>
      <c r="G33" s="196">
        <v>300920</v>
      </c>
      <c r="H33" s="195">
        <v>0</v>
      </c>
      <c r="I33" s="196">
        <v>4367</v>
      </c>
      <c r="J33" s="195">
        <v>-158</v>
      </c>
      <c r="K33" s="195">
        <v>0</v>
      </c>
      <c r="L33" s="195">
        <v>0</v>
      </c>
      <c r="M33" s="195">
        <v>0</v>
      </c>
      <c r="N33" s="195">
        <v>0</v>
      </c>
      <c r="O33" s="195">
        <v>-14</v>
      </c>
      <c r="P33" s="195">
        <v>0</v>
      </c>
      <c r="Q33" s="195">
        <v>0</v>
      </c>
      <c r="R33" s="196">
        <v>530316</v>
      </c>
      <c r="S33" s="195">
        <v>-1</v>
      </c>
      <c r="T33" s="196">
        <v>-76464</v>
      </c>
      <c r="U33" s="196">
        <v>-30015</v>
      </c>
      <c r="V33" s="195">
        <v>27</v>
      </c>
      <c r="W33" s="195">
        <v>-2</v>
      </c>
      <c r="X33" s="196">
        <v>-90636</v>
      </c>
      <c r="Y33" s="195">
        <v>0</v>
      </c>
      <c r="Z33" s="196">
        <v>-38451</v>
      </c>
      <c r="AA33" s="196">
        <v>385567</v>
      </c>
      <c r="AB33" s="195">
        <v>0</v>
      </c>
      <c r="AC33" s="195">
        <v>0</v>
      </c>
      <c r="AD33" s="196">
        <v>101374</v>
      </c>
      <c r="AE33" s="195">
        <v>0</v>
      </c>
      <c r="AF33" s="195">
        <v>0</v>
      </c>
      <c r="AG33" s="195">
        <v>0</v>
      </c>
      <c r="AH33" s="195">
        <v>0</v>
      </c>
      <c r="AI33" s="196">
        <v>120975</v>
      </c>
      <c r="AJ33" s="195">
        <v>0</v>
      </c>
      <c r="AK33" s="196">
        <v>148984</v>
      </c>
      <c r="AL33" s="337">
        <v>-423685</v>
      </c>
      <c r="AM33" s="195">
        <v>0</v>
      </c>
      <c r="AN33" s="196">
        <v>-186417</v>
      </c>
      <c r="AO33" s="196">
        <v>191648</v>
      </c>
      <c r="AP33" s="196">
        <v>-72485</v>
      </c>
      <c r="AQ33" s="196">
        <v>142784</v>
      </c>
      <c r="AR33" s="196">
        <v>-7630</v>
      </c>
      <c r="AS33" s="196">
        <v>5410142</v>
      </c>
      <c r="AT33" s="196">
        <v>-14157435</v>
      </c>
      <c r="AU33" s="195">
        <v>0</v>
      </c>
      <c r="AV33" s="195">
        <v>28</v>
      </c>
      <c r="AW33" s="195">
        <v>0</v>
      </c>
      <c r="AX33" s="195">
        <v>0</v>
      </c>
    </row>
    <row r="34" spans="1:50">
      <c r="A34" s="194" t="s">
        <v>335</v>
      </c>
      <c r="B34" s="192">
        <v>-15955243</v>
      </c>
      <c r="C34" s="196">
        <v>-10770</v>
      </c>
      <c r="D34" s="196">
        <v>-2171</v>
      </c>
      <c r="E34" s="196">
        <v>19645</v>
      </c>
      <c r="F34" s="196">
        <v>-1373820</v>
      </c>
      <c r="G34" s="196">
        <v>-723029</v>
      </c>
      <c r="H34" s="195">
        <v>0</v>
      </c>
      <c r="I34" s="196">
        <v>-487000</v>
      </c>
      <c r="J34" s="196">
        <v>-10207</v>
      </c>
      <c r="K34" s="195">
        <v>0</v>
      </c>
      <c r="L34" s="196">
        <v>-6117</v>
      </c>
      <c r="M34" s="196">
        <v>-29917</v>
      </c>
      <c r="N34" s="195">
        <v>231</v>
      </c>
      <c r="O34" s="196">
        <v>18275</v>
      </c>
      <c r="P34" s="195">
        <v>0</v>
      </c>
      <c r="Q34" s="196">
        <v>7124</v>
      </c>
      <c r="R34" s="196">
        <v>35746</v>
      </c>
      <c r="S34" s="196">
        <v>51505</v>
      </c>
      <c r="T34" s="196">
        <v>-339169</v>
      </c>
      <c r="U34" s="196">
        <v>-14150</v>
      </c>
      <c r="V34" s="195">
        <v>0</v>
      </c>
      <c r="W34" s="195">
        <v>0</v>
      </c>
      <c r="X34" s="196">
        <v>-153710</v>
      </c>
      <c r="Y34" s="195">
        <v>0</v>
      </c>
      <c r="Z34" s="196">
        <v>-758485</v>
      </c>
      <c r="AA34" s="196">
        <v>-144561</v>
      </c>
      <c r="AB34" s="195">
        <v>0</v>
      </c>
      <c r="AC34" s="195">
        <v>0</v>
      </c>
      <c r="AD34" s="196">
        <v>-6420</v>
      </c>
      <c r="AE34" s="195">
        <v>0</v>
      </c>
      <c r="AF34" s="195">
        <v>0</v>
      </c>
      <c r="AG34" s="195">
        <v>0</v>
      </c>
      <c r="AH34" s="195">
        <v>0</v>
      </c>
      <c r="AI34" s="196">
        <v>-219927</v>
      </c>
      <c r="AJ34" s="195">
        <v>0</v>
      </c>
      <c r="AK34" s="196">
        <v>-60515</v>
      </c>
      <c r="AL34" s="337">
        <v>-2004701</v>
      </c>
      <c r="AM34" s="195">
        <v>0</v>
      </c>
      <c r="AN34" s="196">
        <v>-439913</v>
      </c>
      <c r="AO34" s="196">
        <v>51505</v>
      </c>
      <c r="AP34" s="196">
        <v>-486199</v>
      </c>
      <c r="AQ34" s="196">
        <v>-696524</v>
      </c>
      <c r="AR34" s="195">
        <v>0</v>
      </c>
      <c r="AS34" s="196">
        <v>-7163176</v>
      </c>
      <c r="AT34" s="196">
        <v>-1008793</v>
      </c>
      <c r="AU34" s="195">
        <v>0</v>
      </c>
      <c r="AV34" s="195">
        <v>0</v>
      </c>
      <c r="AW34" s="195">
        <v>0</v>
      </c>
      <c r="AX34" s="195">
        <v>0</v>
      </c>
    </row>
    <row r="35" spans="1:50">
      <c r="A35" s="194" t="s">
        <v>340</v>
      </c>
      <c r="B35" s="192">
        <v>84390309</v>
      </c>
      <c r="C35" s="196">
        <v>72218947</v>
      </c>
      <c r="D35" s="195">
        <v>0</v>
      </c>
      <c r="E35" s="195">
        <v>0</v>
      </c>
      <c r="F35" s="196">
        <v>2100831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6">
        <v>1604374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</v>
      </c>
      <c r="AD35" s="196">
        <v>3625095</v>
      </c>
      <c r="AE35" s="195">
        <v>0</v>
      </c>
      <c r="AF35" s="195">
        <v>0</v>
      </c>
      <c r="AG35" s="195">
        <v>0</v>
      </c>
      <c r="AH35" s="195">
        <v>0</v>
      </c>
      <c r="AI35" s="195">
        <v>0</v>
      </c>
      <c r="AJ35" s="195">
        <v>0</v>
      </c>
      <c r="AK35" s="195">
        <v>0</v>
      </c>
      <c r="AL35" s="336">
        <v>0</v>
      </c>
      <c r="AM35" s="195">
        <v>0</v>
      </c>
      <c r="AN35" s="195">
        <v>0</v>
      </c>
      <c r="AO35" s="196">
        <v>163572</v>
      </c>
      <c r="AP35" s="195">
        <v>0</v>
      </c>
      <c r="AQ35" s="196">
        <v>1591800</v>
      </c>
      <c r="AR35" s="195">
        <v>0</v>
      </c>
      <c r="AS35" s="196">
        <v>1324309</v>
      </c>
      <c r="AT35" s="196">
        <v>1761381</v>
      </c>
      <c r="AU35" s="195">
        <v>0</v>
      </c>
      <c r="AV35" s="195">
        <v>0</v>
      </c>
      <c r="AW35" s="195">
        <v>0</v>
      </c>
      <c r="AX35" s="195">
        <v>0</v>
      </c>
    </row>
    <row r="36" spans="1:50">
      <c r="A36" s="194" t="s">
        <v>342</v>
      </c>
      <c r="B36" s="192">
        <v>21946804</v>
      </c>
      <c r="C36" s="196">
        <v>21946804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0</v>
      </c>
      <c r="AH36" s="195">
        <v>0</v>
      </c>
      <c r="AI36" s="195">
        <v>0</v>
      </c>
      <c r="AJ36" s="195">
        <v>0</v>
      </c>
      <c r="AK36" s="195">
        <v>0</v>
      </c>
      <c r="AL36" s="336">
        <v>0</v>
      </c>
      <c r="AM36" s="195">
        <v>0</v>
      </c>
      <c r="AN36" s="195">
        <v>0</v>
      </c>
      <c r="AO36" s="195">
        <v>0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</row>
    <row r="37" spans="1:50">
      <c r="A37" s="194" t="s">
        <v>343</v>
      </c>
      <c r="B37" s="192">
        <v>4032041</v>
      </c>
      <c r="C37" s="196">
        <v>4032041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0</v>
      </c>
      <c r="AF37" s="195">
        <v>0</v>
      </c>
      <c r="AG37" s="195">
        <v>0</v>
      </c>
      <c r="AH37" s="195">
        <v>0</v>
      </c>
      <c r="AI37" s="195">
        <v>0</v>
      </c>
      <c r="AJ37" s="195">
        <v>0</v>
      </c>
      <c r="AK37" s="195">
        <v>0</v>
      </c>
      <c r="AL37" s="336">
        <v>0</v>
      </c>
      <c r="AM37" s="195">
        <v>0</v>
      </c>
      <c r="AN37" s="195">
        <v>0</v>
      </c>
      <c r="AO37" s="195">
        <v>0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</row>
    <row r="38" spans="1:50">
      <c r="A38" s="194" t="s">
        <v>345</v>
      </c>
      <c r="B38" s="192">
        <v>21432122</v>
      </c>
      <c r="C38" s="196">
        <v>21432122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0</v>
      </c>
      <c r="AF38" s="195">
        <v>0</v>
      </c>
      <c r="AG38" s="195">
        <v>0</v>
      </c>
      <c r="AH38" s="195">
        <v>0</v>
      </c>
      <c r="AI38" s="195">
        <v>0</v>
      </c>
      <c r="AJ38" s="195">
        <v>0</v>
      </c>
      <c r="AK38" s="195">
        <v>0</v>
      </c>
      <c r="AL38" s="336">
        <v>0</v>
      </c>
      <c r="AM38" s="195">
        <v>0</v>
      </c>
      <c r="AN38" s="195">
        <v>0</v>
      </c>
      <c r="AO38" s="195">
        <v>0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</row>
    <row r="39" spans="1:50">
      <c r="A39" s="194" t="s">
        <v>346</v>
      </c>
      <c r="B39" s="192">
        <v>9496066</v>
      </c>
      <c r="C39" s="196">
        <v>9496066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0</v>
      </c>
      <c r="AH39" s="195">
        <v>0</v>
      </c>
      <c r="AI39" s="195">
        <v>0</v>
      </c>
      <c r="AJ39" s="195">
        <v>0</v>
      </c>
      <c r="AK39" s="195">
        <v>0</v>
      </c>
      <c r="AL39" s="336">
        <v>0</v>
      </c>
      <c r="AM39" s="195">
        <v>0</v>
      </c>
      <c r="AN39" s="195">
        <v>0</v>
      </c>
      <c r="AO39" s="195">
        <v>0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</row>
    <row r="40" spans="1:50">
      <c r="A40" s="194" t="s">
        <v>348</v>
      </c>
      <c r="B40" s="192">
        <v>189819</v>
      </c>
      <c r="C40" s="195">
        <v>0</v>
      </c>
      <c r="D40" s="195">
        <v>0</v>
      </c>
      <c r="E40" s="196">
        <v>-1837</v>
      </c>
      <c r="F40" s="196">
        <v>20621</v>
      </c>
      <c r="G40" s="195">
        <v>0</v>
      </c>
      <c r="H40" s="195">
        <v>0</v>
      </c>
      <c r="I40" s="196">
        <v>21580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6">
        <v>4260</v>
      </c>
      <c r="S40" s="195">
        <v>0</v>
      </c>
      <c r="T40" s="196">
        <v>34200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6">
        <v>3310</v>
      </c>
      <c r="AA40" s="195">
        <v>0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0</v>
      </c>
      <c r="AH40" s="195">
        <v>0</v>
      </c>
      <c r="AI40" s="195">
        <v>0</v>
      </c>
      <c r="AJ40" s="195">
        <v>0</v>
      </c>
      <c r="AK40" s="195">
        <v>0</v>
      </c>
      <c r="AL40" s="337">
        <v>5620</v>
      </c>
      <c r="AM40" s="195">
        <v>0</v>
      </c>
      <c r="AN40" s="195">
        <v>0</v>
      </c>
      <c r="AO40" s="195">
        <v>0</v>
      </c>
      <c r="AP40" s="195">
        <v>177</v>
      </c>
      <c r="AQ40" s="196">
        <v>101888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</row>
    <row r="41" spans="1:50">
      <c r="A41" s="194" t="s">
        <v>354</v>
      </c>
      <c r="B41" s="192">
        <v>28050312</v>
      </c>
      <c r="C41" s="196">
        <v>28050312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0</v>
      </c>
      <c r="AH41" s="195">
        <v>0</v>
      </c>
      <c r="AI41" s="195">
        <v>0</v>
      </c>
      <c r="AJ41" s="195">
        <v>0</v>
      </c>
      <c r="AK41" s="195">
        <v>0</v>
      </c>
      <c r="AL41" s="336">
        <v>0</v>
      </c>
      <c r="AM41" s="195">
        <v>0</v>
      </c>
      <c r="AN41" s="195">
        <v>0</v>
      </c>
      <c r="AO41" s="195">
        <v>0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</row>
    <row r="42" spans="1:50">
      <c r="A42" s="194" t="s">
        <v>356</v>
      </c>
      <c r="B42" s="192">
        <v>-36178232</v>
      </c>
      <c r="C42" s="195">
        <v>0</v>
      </c>
      <c r="D42" s="195">
        <v>0</v>
      </c>
      <c r="E42" s="196">
        <v>-1734091</v>
      </c>
      <c r="F42" s="196">
        <v>-34444184</v>
      </c>
      <c r="G42" s="195">
        <v>43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0</v>
      </c>
      <c r="AH42" s="195">
        <v>0</v>
      </c>
      <c r="AI42" s="195">
        <v>0</v>
      </c>
      <c r="AJ42" s="195">
        <v>0</v>
      </c>
      <c r="AK42" s="195">
        <v>0</v>
      </c>
      <c r="AL42" s="336">
        <v>0</v>
      </c>
      <c r="AM42" s="195">
        <v>0</v>
      </c>
      <c r="AN42" s="195">
        <v>0</v>
      </c>
      <c r="AO42" s="195">
        <v>0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</row>
    <row r="43" spans="1:50">
      <c r="A43" s="194" t="s">
        <v>357</v>
      </c>
      <c r="B43" s="192">
        <v>1116555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6">
        <v>1116555</v>
      </c>
      <c r="AE43" s="195">
        <v>0</v>
      </c>
      <c r="AF43" s="195">
        <v>0</v>
      </c>
      <c r="AG43" s="195">
        <v>0</v>
      </c>
      <c r="AH43" s="195">
        <v>0</v>
      </c>
      <c r="AI43" s="195">
        <v>0</v>
      </c>
      <c r="AJ43" s="195">
        <v>0</v>
      </c>
      <c r="AK43" s="195">
        <v>0</v>
      </c>
      <c r="AL43" s="336">
        <v>0</v>
      </c>
      <c r="AM43" s="195">
        <v>0</v>
      </c>
      <c r="AN43" s="195">
        <v>0</v>
      </c>
      <c r="AO43" s="195">
        <v>0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</row>
    <row r="44" spans="1:50">
      <c r="A44" s="194" t="s">
        <v>365</v>
      </c>
      <c r="B44" s="192">
        <v>-294881545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0</v>
      </c>
      <c r="AF44" s="195">
        <v>0</v>
      </c>
      <c r="AG44" s="195">
        <v>0</v>
      </c>
      <c r="AH44" s="195">
        <v>0</v>
      </c>
      <c r="AI44" s="195">
        <v>0</v>
      </c>
      <c r="AJ44" s="195">
        <v>0</v>
      </c>
      <c r="AK44" s="195">
        <v>0</v>
      </c>
      <c r="AL44" s="336">
        <v>0</v>
      </c>
      <c r="AM44" s="195">
        <v>0</v>
      </c>
      <c r="AN44" s="195">
        <v>0</v>
      </c>
      <c r="AO44" s="195">
        <v>0</v>
      </c>
      <c r="AP44" s="195">
        <v>0</v>
      </c>
      <c r="AQ44" s="195">
        <v>0</v>
      </c>
      <c r="AR44" s="195">
        <v>0</v>
      </c>
      <c r="AS44" s="196">
        <v>-212891666</v>
      </c>
      <c r="AT44" s="196">
        <v>-81989879</v>
      </c>
      <c r="AU44" s="195">
        <v>0</v>
      </c>
      <c r="AV44" s="195">
        <v>0</v>
      </c>
      <c r="AW44" s="195">
        <v>0</v>
      </c>
      <c r="AX44" s="195">
        <v>0</v>
      </c>
    </row>
    <row r="45" spans="1:50">
      <c r="A45" s="194" t="s">
        <v>366</v>
      </c>
      <c r="B45" s="192">
        <v>897513</v>
      </c>
      <c r="C45" s="196">
        <v>897513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0</v>
      </c>
      <c r="AH45" s="195">
        <v>0</v>
      </c>
      <c r="AI45" s="195">
        <v>0</v>
      </c>
      <c r="AJ45" s="195">
        <v>0</v>
      </c>
      <c r="AK45" s="195">
        <v>0</v>
      </c>
      <c r="AL45" s="336">
        <v>0</v>
      </c>
      <c r="AM45" s="195">
        <v>0</v>
      </c>
      <c r="AN45" s="195">
        <v>0</v>
      </c>
      <c r="AO45" s="195">
        <v>0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</row>
    <row r="46" spans="1:50">
      <c r="A46" s="194" t="s">
        <v>370</v>
      </c>
      <c r="B46" s="192">
        <v>-217000</v>
      </c>
      <c r="C46" s="196">
        <v>-217000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0</v>
      </c>
      <c r="AH46" s="195">
        <v>0</v>
      </c>
      <c r="AI46" s="195">
        <v>0</v>
      </c>
      <c r="AJ46" s="195">
        <v>0</v>
      </c>
      <c r="AK46" s="195">
        <v>0</v>
      </c>
      <c r="AL46" s="336">
        <v>0</v>
      </c>
      <c r="AM46" s="195">
        <v>0</v>
      </c>
      <c r="AN46" s="195">
        <v>0</v>
      </c>
      <c r="AO46" s="195">
        <v>0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</row>
    <row r="47" spans="1:50">
      <c r="A47" s="194" t="s">
        <v>372</v>
      </c>
      <c r="B47" s="192">
        <v>-2973475</v>
      </c>
      <c r="C47" s="196">
        <v>-2973475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0</v>
      </c>
      <c r="AF47" s="195">
        <v>0</v>
      </c>
      <c r="AG47" s="195">
        <v>0</v>
      </c>
      <c r="AH47" s="195">
        <v>0</v>
      </c>
      <c r="AI47" s="195">
        <v>0</v>
      </c>
      <c r="AJ47" s="195">
        <v>0</v>
      </c>
      <c r="AK47" s="195">
        <v>0</v>
      </c>
      <c r="AL47" s="336">
        <v>0</v>
      </c>
      <c r="AM47" s="195">
        <v>0</v>
      </c>
      <c r="AN47" s="195">
        <v>0</v>
      </c>
      <c r="AO47" s="195">
        <v>0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</row>
    <row r="48" spans="1:50">
      <c r="A48" s="194" t="s">
        <v>373</v>
      </c>
      <c r="B48" s="192">
        <v>-64328325</v>
      </c>
      <c r="C48" s="196">
        <v>-66061749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0</v>
      </c>
      <c r="AH48" s="195">
        <v>0</v>
      </c>
      <c r="AI48" s="195">
        <v>0</v>
      </c>
      <c r="AJ48" s="195">
        <v>0</v>
      </c>
      <c r="AK48" s="195">
        <v>0</v>
      </c>
      <c r="AL48" s="336">
        <v>0</v>
      </c>
      <c r="AM48" s="195">
        <v>0</v>
      </c>
      <c r="AN48" s="195">
        <v>0</v>
      </c>
      <c r="AO48" s="195">
        <v>0</v>
      </c>
      <c r="AP48" s="195">
        <v>0</v>
      </c>
      <c r="AQ48" s="196">
        <v>1733424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</row>
    <row r="49" spans="1:50">
      <c r="A49" s="194" t="s">
        <v>374</v>
      </c>
      <c r="B49" s="192">
        <v>174913412</v>
      </c>
      <c r="C49" s="196">
        <v>21044122</v>
      </c>
      <c r="D49" s="195">
        <v>0</v>
      </c>
      <c r="E49" s="196">
        <v>1367842</v>
      </c>
      <c r="F49" s="196">
        <v>29435149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6">
        <v>30784580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</v>
      </c>
      <c r="AD49" s="196">
        <v>9310591</v>
      </c>
      <c r="AE49" s="195">
        <v>0</v>
      </c>
      <c r="AF49" s="195">
        <v>0</v>
      </c>
      <c r="AG49" s="195">
        <v>0</v>
      </c>
      <c r="AH49" s="195">
        <v>0</v>
      </c>
      <c r="AI49" s="195">
        <v>0</v>
      </c>
      <c r="AJ49" s="195">
        <v>0</v>
      </c>
      <c r="AK49" s="195">
        <v>0</v>
      </c>
      <c r="AL49" s="336">
        <v>0</v>
      </c>
      <c r="AM49" s="195">
        <v>0</v>
      </c>
      <c r="AN49" s="195">
        <v>0</v>
      </c>
      <c r="AO49" s="196">
        <v>3360134</v>
      </c>
      <c r="AP49" s="195">
        <v>0</v>
      </c>
      <c r="AQ49" s="196">
        <v>15942072</v>
      </c>
      <c r="AR49" s="195">
        <v>0</v>
      </c>
      <c r="AS49" s="196">
        <v>65490480</v>
      </c>
      <c r="AT49" s="196">
        <v>-1821558</v>
      </c>
      <c r="AU49" s="195">
        <v>0</v>
      </c>
      <c r="AV49" s="195">
        <v>0</v>
      </c>
      <c r="AW49" s="195">
        <v>0</v>
      </c>
      <c r="AX49" s="195">
        <v>0</v>
      </c>
    </row>
    <row r="50" spans="1:50">
      <c r="A50" s="194" t="s">
        <v>375</v>
      </c>
      <c r="B50" s="192">
        <v>-782614</v>
      </c>
      <c r="C50" s="195">
        <v>0</v>
      </c>
      <c r="D50" s="195">
        <v>0</v>
      </c>
      <c r="E50" s="196">
        <v>-37522</v>
      </c>
      <c r="F50" s="196">
        <v>-745092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0</v>
      </c>
      <c r="AH50" s="195">
        <v>0</v>
      </c>
      <c r="AI50" s="195">
        <v>0</v>
      </c>
      <c r="AJ50" s="195">
        <v>0</v>
      </c>
      <c r="AK50" s="195">
        <v>0</v>
      </c>
      <c r="AL50" s="336">
        <v>0</v>
      </c>
      <c r="AM50" s="195">
        <v>0</v>
      </c>
      <c r="AN50" s="195">
        <v>0</v>
      </c>
      <c r="AO50" s="195">
        <v>0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</row>
    <row r="51" spans="1:50">
      <c r="A51" s="194" t="s">
        <v>376</v>
      </c>
      <c r="B51" s="192">
        <v>10676</v>
      </c>
      <c r="C51" s="196">
        <v>1058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6">
        <v>24767</v>
      </c>
      <c r="J51" s="196">
        <v>-23518</v>
      </c>
      <c r="K51" s="195">
        <v>0</v>
      </c>
      <c r="L51" s="195">
        <v>865</v>
      </c>
      <c r="M51" s="195">
        <v>597</v>
      </c>
      <c r="N51" s="195">
        <v>0</v>
      </c>
      <c r="O51" s="196">
        <v>-72053</v>
      </c>
      <c r="P51" s="195">
        <v>0</v>
      </c>
      <c r="Q51" s="196">
        <v>-7044</v>
      </c>
      <c r="R51" s="195">
        <v>-119</v>
      </c>
      <c r="S51" s="196">
        <v>8564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6">
        <v>70164</v>
      </c>
      <c r="AA51" s="196">
        <v>7395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0</v>
      </c>
      <c r="AH51" s="195">
        <v>0</v>
      </c>
      <c r="AI51" s="195">
        <v>0</v>
      </c>
      <c r="AJ51" s="195">
        <v>0</v>
      </c>
      <c r="AK51" s="195">
        <v>0</v>
      </c>
      <c r="AL51" s="336">
        <v>0</v>
      </c>
      <c r="AM51" s="195">
        <v>0</v>
      </c>
      <c r="AN51" s="195">
        <v>0</v>
      </c>
      <c r="AO51" s="195">
        <v>0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</row>
    <row r="52" spans="1:50">
      <c r="A52" s="194" t="s">
        <v>377</v>
      </c>
      <c r="B52" s="192">
        <v>47453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0</v>
      </c>
      <c r="AH52" s="195">
        <v>0</v>
      </c>
      <c r="AI52" s="195">
        <v>0</v>
      </c>
      <c r="AJ52" s="195">
        <v>0</v>
      </c>
      <c r="AK52" s="195">
        <v>0</v>
      </c>
      <c r="AL52" s="336">
        <v>0</v>
      </c>
      <c r="AM52" s="195">
        <v>0</v>
      </c>
      <c r="AN52" s="195">
        <v>0</v>
      </c>
      <c r="AO52" s="195">
        <v>0</v>
      </c>
      <c r="AP52" s="196">
        <v>47453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</row>
    <row r="53" spans="1:50">
      <c r="A53" s="194" t="s">
        <v>378</v>
      </c>
      <c r="B53" s="192">
        <v>17978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0</v>
      </c>
      <c r="AH53" s="195">
        <v>0</v>
      </c>
      <c r="AI53" s="195">
        <v>0</v>
      </c>
      <c r="AJ53" s="195">
        <v>0</v>
      </c>
      <c r="AK53" s="195">
        <v>0</v>
      </c>
      <c r="AL53" s="336">
        <v>0</v>
      </c>
      <c r="AM53" s="195">
        <v>0</v>
      </c>
      <c r="AN53" s="196">
        <v>13329</v>
      </c>
      <c r="AO53" s="195">
        <v>0</v>
      </c>
      <c r="AP53" s="196">
        <v>4649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</row>
    <row r="54" spans="1:50">
      <c r="A54" s="194" t="s">
        <v>379</v>
      </c>
      <c r="B54" s="192">
        <v>-1262079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6">
        <v>-1262079</v>
      </c>
      <c r="AE54" s="195">
        <v>0</v>
      </c>
      <c r="AF54" s="195">
        <v>0</v>
      </c>
      <c r="AG54" s="195">
        <v>0</v>
      </c>
      <c r="AH54" s="195">
        <v>0</v>
      </c>
      <c r="AI54" s="195">
        <v>0</v>
      </c>
      <c r="AJ54" s="195">
        <v>0</v>
      </c>
      <c r="AK54" s="195">
        <v>0</v>
      </c>
      <c r="AL54" s="336">
        <v>0</v>
      </c>
      <c r="AM54" s="195">
        <v>0</v>
      </c>
      <c r="AN54" s="195">
        <v>0</v>
      </c>
      <c r="AO54" s="195">
        <v>0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</row>
    <row r="55" spans="1:50">
      <c r="A55" s="194" t="s">
        <v>380</v>
      </c>
      <c r="B55" s="192">
        <v>1046742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6">
        <v>1046742</v>
      </c>
      <c r="AE55" s="195">
        <v>0</v>
      </c>
      <c r="AF55" s="195">
        <v>0</v>
      </c>
      <c r="AG55" s="195">
        <v>0</v>
      </c>
      <c r="AH55" s="195">
        <v>0</v>
      </c>
      <c r="AI55" s="195">
        <v>0</v>
      </c>
      <c r="AJ55" s="195">
        <v>0</v>
      </c>
      <c r="AK55" s="195">
        <v>0</v>
      </c>
      <c r="AL55" s="336">
        <v>0</v>
      </c>
      <c r="AM55" s="195">
        <v>0</v>
      </c>
      <c r="AN55" s="195">
        <v>0</v>
      </c>
      <c r="AO55" s="195">
        <v>0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</row>
    <row r="56" spans="1:50">
      <c r="A56" s="194" t="s">
        <v>382</v>
      </c>
      <c r="B56" s="198">
        <v>17766</v>
      </c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92">
        <v>17766</v>
      </c>
      <c r="AE56" s="189"/>
      <c r="AF56" s="189"/>
      <c r="AG56" s="189"/>
      <c r="AH56" s="189"/>
      <c r="AI56" s="189"/>
      <c r="AJ56" s="189"/>
      <c r="AK56" s="189"/>
      <c r="AL56" s="335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</row>
    <row r="57" spans="1:50">
      <c r="A57" s="194" t="s">
        <v>387</v>
      </c>
      <c r="B57" s="192">
        <v>389816215.16399997</v>
      </c>
      <c r="C57" s="192">
        <v>389816215.16399997</v>
      </c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335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</row>
    <row r="58" spans="1:50">
      <c r="A58" s="194" t="s">
        <v>388</v>
      </c>
      <c r="B58" s="192">
        <v>-204470954.26400003</v>
      </c>
      <c r="C58" s="192">
        <v>-204470954.26400003</v>
      </c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335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</row>
    <row r="59" spans="1:50" s="334" customFormat="1">
      <c r="A59" s="332" t="s">
        <v>389</v>
      </c>
      <c r="B59" s="333">
        <v>15996190</v>
      </c>
      <c r="C59" s="333">
        <v>0</v>
      </c>
      <c r="D59" s="333">
        <v>0</v>
      </c>
      <c r="E59" s="333">
        <v>7965972</v>
      </c>
      <c r="F59" s="333">
        <v>0</v>
      </c>
      <c r="G59" s="333">
        <v>0</v>
      </c>
      <c r="H59" s="333">
        <v>0</v>
      </c>
      <c r="I59" s="333">
        <v>0</v>
      </c>
      <c r="J59" s="333">
        <v>0</v>
      </c>
      <c r="K59" s="333">
        <v>0</v>
      </c>
      <c r="L59" s="333">
        <v>0</v>
      </c>
      <c r="M59" s="333">
        <v>0</v>
      </c>
      <c r="N59" s="333">
        <v>0</v>
      </c>
      <c r="O59" s="333">
        <v>0</v>
      </c>
      <c r="P59" s="333">
        <v>0</v>
      </c>
      <c r="Q59" s="333">
        <v>0</v>
      </c>
      <c r="R59" s="333">
        <v>0</v>
      </c>
      <c r="S59" s="333">
        <v>0</v>
      </c>
      <c r="T59" s="333">
        <v>0</v>
      </c>
      <c r="U59" s="333">
        <v>0</v>
      </c>
      <c r="V59" s="333">
        <v>0</v>
      </c>
      <c r="W59" s="333">
        <v>0</v>
      </c>
      <c r="X59" s="333">
        <v>0</v>
      </c>
      <c r="Y59" s="333">
        <v>0</v>
      </c>
      <c r="Z59" s="333">
        <v>0</v>
      </c>
      <c r="AA59" s="333">
        <v>0</v>
      </c>
      <c r="AB59" s="333">
        <v>0</v>
      </c>
      <c r="AC59" s="333">
        <v>0</v>
      </c>
      <c r="AD59" s="333">
        <v>2456254</v>
      </c>
      <c r="AE59" s="333">
        <v>0</v>
      </c>
      <c r="AF59" s="333">
        <v>0</v>
      </c>
      <c r="AG59" s="333">
        <v>0</v>
      </c>
      <c r="AH59" s="333">
        <v>0</v>
      </c>
      <c r="AI59" s="333">
        <v>0</v>
      </c>
      <c r="AJ59" s="333">
        <v>0</v>
      </c>
      <c r="AK59" s="333">
        <v>0</v>
      </c>
      <c r="AL59" s="333">
        <v>0</v>
      </c>
      <c r="AM59" s="333">
        <v>0</v>
      </c>
      <c r="AN59" s="333">
        <v>0</v>
      </c>
      <c r="AO59" s="333">
        <v>2729837</v>
      </c>
      <c r="AP59" s="333">
        <v>0</v>
      </c>
      <c r="AQ59" s="333">
        <v>1936417</v>
      </c>
      <c r="AR59" s="333">
        <v>0</v>
      </c>
      <c r="AS59" s="333">
        <v>907710</v>
      </c>
      <c r="AT59" s="333">
        <v>0</v>
      </c>
      <c r="AU59" s="333">
        <v>0</v>
      </c>
      <c r="AV59" s="333">
        <v>0</v>
      </c>
      <c r="AW59" s="333">
        <v>0</v>
      </c>
      <c r="AX59" s="333">
        <v>0</v>
      </c>
    </row>
    <row r="60" spans="1:50" s="334" customFormat="1">
      <c r="A60" s="332" t="s">
        <v>390</v>
      </c>
      <c r="B60" s="333">
        <v>10993077</v>
      </c>
      <c r="C60" s="333">
        <v>0</v>
      </c>
      <c r="D60" s="333">
        <v>0</v>
      </c>
      <c r="E60" s="333">
        <v>0</v>
      </c>
      <c r="F60" s="333">
        <v>0</v>
      </c>
      <c r="G60" s="333">
        <v>0</v>
      </c>
      <c r="H60" s="333">
        <v>0</v>
      </c>
      <c r="I60" s="333">
        <v>0</v>
      </c>
      <c r="J60" s="333">
        <v>0</v>
      </c>
      <c r="K60" s="333">
        <v>0</v>
      </c>
      <c r="L60" s="333">
        <v>0</v>
      </c>
      <c r="M60" s="333">
        <v>0</v>
      </c>
      <c r="N60" s="333">
        <v>0</v>
      </c>
      <c r="O60" s="333">
        <v>0</v>
      </c>
      <c r="P60" s="333">
        <v>0</v>
      </c>
      <c r="Q60" s="333">
        <v>0</v>
      </c>
      <c r="R60" s="333">
        <v>0</v>
      </c>
      <c r="S60" s="333">
        <v>0</v>
      </c>
      <c r="T60" s="333">
        <v>0</v>
      </c>
      <c r="U60" s="333">
        <v>0</v>
      </c>
      <c r="V60" s="333">
        <v>0</v>
      </c>
      <c r="W60" s="333">
        <v>0</v>
      </c>
      <c r="X60" s="333">
        <v>0</v>
      </c>
      <c r="Y60" s="333">
        <v>0</v>
      </c>
      <c r="Z60" s="333">
        <v>0</v>
      </c>
      <c r="AA60" s="333">
        <v>0</v>
      </c>
      <c r="AB60" s="333">
        <v>0</v>
      </c>
      <c r="AC60" s="333">
        <v>0</v>
      </c>
      <c r="AD60" s="333">
        <v>7260312</v>
      </c>
      <c r="AE60" s="333">
        <v>0</v>
      </c>
      <c r="AF60" s="333">
        <v>0</v>
      </c>
      <c r="AG60" s="333">
        <v>0</v>
      </c>
      <c r="AH60" s="333">
        <v>0</v>
      </c>
      <c r="AI60" s="333">
        <v>0</v>
      </c>
      <c r="AJ60" s="333">
        <v>0</v>
      </c>
      <c r="AK60" s="333">
        <v>0</v>
      </c>
      <c r="AL60" s="333">
        <v>0</v>
      </c>
      <c r="AM60" s="333">
        <v>0</v>
      </c>
      <c r="AN60" s="333">
        <v>0</v>
      </c>
      <c r="AO60" s="333">
        <v>0</v>
      </c>
      <c r="AP60" s="333">
        <v>0</v>
      </c>
      <c r="AQ60" s="333">
        <v>3732765</v>
      </c>
      <c r="AR60" s="333">
        <v>0</v>
      </c>
      <c r="AS60" s="333">
        <v>0</v>
      </c>
      <c r="AT60" s="333">
        <v>0</v>
      </c>
      <c r="AU60" s="333">
        <v>0</v>
      </c>
      <c r="AV60" s="333">
        <v>0</v>
      </c>
      <c r="AW60" s="333">
        <v>0</v>
      </c>
      <c r="AX60" s="333">
        <v>0</v>
      </c>
    </row>
    <row r="61" spans="1:50">
      <c r="A61" s="194" t="s">
        <v>391</v>
      </c>
      <c r="B61" s="198">
        <v>-3273496</v>
      </c>
      <c r="C61" s="198">
        <v>-3273496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0</v>
      </c>
      <c r="AJ61" s="198">
        <v>0</v>
      </c>
      <c r="AK61" s="198">
        <v>0</v>
      </c>
      <c r="AL61" s="333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</row>
    <row r="62" spans="1:50">
      <c r="A62" s="194" t="s">
        <v>394</v>
      </c>
      <c r="B62" s="198">
        <v>-3847578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-2541109</v>
      </c>
      <c r="AE62" s="198">
        <v>0</v>
      </c>
      <c r="AF62" s="198">
        <v>0</v>
      </c>
      <c r="AG62" s="198">
        <v>0</v>
      </c>
      <c r="AH62" s="198">
        <v>0</v>
      </c>
      <c r="AI62" s="198">
        <v>0</v>
      </c>
      <c r="AJ62" s="198">
        <v>0</v>
      </c>
      <c r="AK62" s="198">
        <v>0</v>
      </c>
      <c r="AL62" s="333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-1306469</v>
      </c>
      <c r="AR62" s="198">
        <v>0</v>
      </c>
      <c r="AS62" s="198">
        <v>0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</row>
    <row r="63" spans="1:50" s="334" customFormat="1">
      <c r="A63" s="332" t="s">
        <v>395</v>
      </c>
      <c r="B63" s="333">
        <v>-5598666</v>
      </c>
      <c r="C63" s="333">
        <v>0</v>
      </c>
      <c r="D63" s="333">
        <v>0</v>
      </c>
      <c r="E63" s="333">
        <v>-2788090</v>
      </c>
      <c r="F63" s="333">
        <v>0</v>
      </c>
      <c r="G63" s="333">
        <v>0</v>
      </c>
      <c r="H63" s="333">
        <v>0</v>
      </c>
      <c r="I63" s="333">
        <v>0</v>
      </c>
      <c r="J63" s="333">
        <v>0</v>
      </c>
      <c r="K63" s="333">
        <v>0</v>
      </c>
      <c r="L63" s="333">
        <v>0</v>
      </c>
      <c r="M63" s="333">
        <v>0</v>
      </c>
      <c r="N63" s="333">
        <v>0</v>
      </c>
      <c r="O63" s="333">
        <v>0</v>
      </c>
      <c r="P63" s="333">
        <v>0</v>
      </c>
      <c r="Q63" s="333">
        <v>0</v>
      </c>
      <c r="R63" s="333">
        <v>0</v>
      </c>
      <c r="S63" s="333">
        <v>0</v>
      </c>
      <c r="T63" s="333">
        <v>0</v>
      </c>
      <c r="U63" s="333">
        <v>0</v>
      </c>
      <c r="V63" s="333">
        <v>0</v>
      </c>
      <c r="W63" s="333">
        <v>0</v>
      </c>
      <c r="X63" s="333">
        <v>0</v>
      </c>
      <c r="Y63" s="333">
        <v>0</v>
      </c>
      <c r="Z63" s="333">
        <v>0</v>
      </c>
      <c r="AA63" s="333">
        <v>0</v>
      </c>
      <c r="AB63" s="333">
        <v>0</v>
      </c>
      <c r="AC63" s="333">
        <v>0</v>
      </c>
      <c r="AD63" s="333">
        <v>-859689</v>
      </c>
      <c r="AE63" s="333">
        <v>0</v>
      </c>
      <c r="AF63" s="333">
        <v>0</v>
      </c>
      <c r="AG63" s="333">
        <v>0</v>
      </c>
      <c r="AH63" s="333">
        <v>0</v>
      </c>
      <c r="AI63" s="333">
        <v>0</v>
      </c>
      <c r="AJ63" s="333">
        <v>0</v>
      </c>
      <c r="AK63" s="333">
        <v>0</v>
      </c>
      <c r="AL63" s="333">
        <v>0</v>
      </c>
      <c r="AM63" s="333">
        <v>0</v>
      </c>
      <c r="AN63" s="333">
        <v>0</v>
      </c>
      <c r="AO63" s="333">
        <v>-955442</v>
      </c>
      <c r="AP63" s="333">
        <v>0</v>
      </c>
      <c r="AQ63" s="333">
        <v>-677746</v>
      </c>
      <c r="AR63" s="333">
        <v>0</v>
      </c>
      <c r="AS63" s="333">
        <v>-317699</v>
      </c>
      <c r="AT63" s="333">
        <v>0</v>
      </c>
      <c r="AU63" s="333">
        <v>0</v>
      </c>
      <c r="AV63" s="333">
        <v>0</v>
      </c>
      <c r="AW63" s="333">
        <v>0</v>
      </c>
      <c r="AX63" s="333">
        <v>0</v>
      </c>
    </row>
    <row r="64" spans="1:50">
      <c r="A64" s="189" t="s">
        <v>396</v>
      </c>
      <c r="B64" s="189"/>
      <c r="C64" s="198">
        <v>-61451</v>
      </c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335"/>
      <c r="AM64" s="189"/>
      <c r="AN64" s="189"/>
      <c r="AO64" s="189"/>
      <c r="AP64" s="189"/>
      <c r="AQ64" s="198">
        <v>61451</v>
      </c>
      <c r="AR64" s="189"/>
      <c r="AS64" s="189"/>
      <c r="AT64" s="189"/>
      <c r="AU64" s="189"/>
      <c r="AV64" s="189"/>
      <c r="AW64" s="189"/>
      <c r="AX64" s="189"/>
    </row>
    <row r="65" spans="1:50">
      <c r="A65" s="194" t="s">
        <v>397</v>
      </c>
      <c r="B65" s="198">
        <v>10099286</v>
      </c>
      <c r="C65" s="198">
        <v>10099286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0</v>
      </c>
      <c r="AJ65" s="198">
        <v>0</v>
      </c>
      <c r="AK65" s="198">
        <v>0</v>
      </c>
      <c r="AL65" s="333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</row>
    <row r="66" spans="1:50">
      <c r="A66" s="194" t="s">
        <v>398</v>
      </c>
      <c r="B66" s="198">
        <v>600941</v>
      </c>
      <c r="C66" s="198">
        <v>600941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0</v>
      </c>
      <c r="AJ66" s="198">
        <v>0</v>
      </c>
      <c r="AK66" s="198">
        <v>0</v>
      </c>
      <c r="AL66" s="333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</row>
    <row r="67" spans="1:50">
      <c r="A67" s="194" t="s">
        <v>399</v>
      </c>
      <c r="B67" s="198">
        <v>-5591328</v>
      </c>
      <c r="C67" s="198">
        <v>-5591328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0</v>
      </c>
      <c r="AJ67" s="198">
        <v>0</v>
      </c>
      <c r="AK67" s="198">
        <v>0</v>
      </c>
      <c r="AL67" s="333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</row>
    <row r="68" spans="1:50">
      <c r="A68" s="193" t="s">
        <v>400</v>
      </c>
      <c r="B68" s="198">
        <v>-16134659.999999998</v>
      </c>
      <c r="C68" s="198">
        <v>-16197163.999999998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0</v>
      </c>
      <c r="AJ68" s="198">
        <v>0</v>
      </c>
      <c r="AK68" s="198">
        <v>0</v>
      </c>
      <c r="AL68" s="333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  <c r="AU68" s="198">
        <v>62504</v>
      </c>
      <c r="AV68" s="198">
        <v>0</v>
      </c>
      <c r="AW68" s="198">
        <v>0</v>
      </c>
      <c r="AX68" s="198">
        <v>0</v>
      </c>
    </row>
    <row r="69" spans="1:50">
      <c r="A69" s="24" t="s">
        <v>698</v>
      </c>
      <c r="B69" s="253">
        <f>SUM(B3:B56)*$B$1+SUM(B57:B68)</f>
        <v>-1179354301.6346502</v>
      </c>
      <c r="C69" s="253">
        <f>SUM(C3:C56)*$B$1+SUM(C57:C68)</f>
        <v>195885794.65999994</v>
      </c>
      <c r="D69" s="253">
        <f t="shared" ref="D69:AX69" si="0">SUM(D3:D56)*$B$1+SUM(D57:D68)</f>
        <v>-30660400.039999999</v>
      </c>
      <c r="E69" s="253">
        <f t="shared" si="0"/>
        <v>5076170.0049999999</v>
      </c>
      <c r="F69" s="253">
        <f t="shared" si="0"/>
        <v>-74295511.289999992</v>
      </c>
      <c r="G69" s="253">
        <f t="shared" si="0"/>
        <v>-39310417.875</v>
      </c>
      <c r="H69" s="253">
        <f t="shared" si="0"/>
        <v>0</v>
      </c>
      <c r="I69" s="253">
        <f t="shared" si="0"/>
        <v>-23600357.836300001</v>
      </c>
      <c r="J69" s="253">
        <f t="shared" si="0"/>
        <v>-605646.71554999996</v>
      </c>
      <c r="K69" s="253">
        <f t="shared" si="0"/>
        <v>0</v>
      </c>
      <c r="L69" s="253">
        <f t="shared" si="0"/>
        <v>2013.7049999999999</v>
      </c>
      <c r="M69" s="253">
        <f t="shared" si="0"/>
        <v>-827557.9482499999</v>
      </c>
      <c r="N69" s="253">
        <f t="shared" si="0"/>
        <v>2290.7399999999998</v>
      </c>
      <c r="O69" s="253">
        <f t="shared" si="0"/>
        <v>121974.97</v>
      </c>
      <c r="P69" s="253">
        <f t="shared" si="0"/>
        <v>0</v>
      </c>
      <c r="Q69" s="253">
        <f t="shared" si="0"/>
        <v>-166946.255</v>
      </c>
      <c r="R69" s="253">
        <f t="shared" si="0"/>
        <v>10350574.475</v>
      </c>
      <c r="S69" s="253">
        <f t="shared" si="0"/>
        <v>758497.375</v>
      </c>
      <c r="T69" s="253">
        <f t="shared" si="0"/>
        <v>-25843955.502099995</v>
      </c>
      <c r="U69" s="253">
        <f t="shared" si="0"/>
        <v>-1701033.0352</v>
      </c>
      <c r="V69" s="253">
        <f t="shared" si="0"/>
        <v>19291.71</v>
      </c>
      <c r="W69" s="253">
        <f t="shared" si="0"/>
        <v>47057.625</v>
      </c>
      <c r="X69" s="253">
        <f t="shared" si="0"/>
        <v>-6217625.7149999999</v>
      </c>
      <c r="Y69" s="253">
        <f t="shared" si="0"/>
        <v>0</v>
      </c>
      <c r="Z69" s="253">
        <f t="shared" si="0"/>
        <v>-52882012.128649995</v>
      </c>
      <c r="AA69" s="253">
        <f t="shared" si="0"/>
        <v>-6824927.5486000003</v>
      </c>
      <c r="AB69" s="253">
        <f t="shared" si="0"/>
        <v>222.285</v>
      </c>
      <c r="AC69" s="253">
        <f t="shared" si="0"/>
        <v>-86742.25</v>
      </c>
      <c r="AD69" s="253">
        <f t="shared" si="0"/>
        <v>10948143.234999999</v>
      </c>
      <c r="AE69" s="253">
        <f t="shared" si="0"/>
        <v>0.36499999999999999</v>
      </c>
      <c r="AF69" s="253">
        <f t="shared" si="0"/>
        <v>-347214.64500000002</v>
      </c>
      <c r="AG69" s="253">
        <f t="shared" si="0"/>
        <v>-4985.8999999999996</v>
      </c>
      <c r="AH69" s="253">
        <f t="shared" si="0"/>
        <v>-23469.134999999998</v>
      </c>
      <c r="AI69" s="253">
        <f t="shared" si="0"/>
        <v>-64055632.524999991</v>
      </c>
      <c r="AJ69" s="253">
        <f t="shared" si="0"/>
        <v>0.73</v>
      </c>
      <c r="AK69" s="253">
        <f t="shared" si="0"/>
        <v>-12858495.939999999</v>
      </c>
      <c r="AL69" s="338">
        <f t="shared" si="0"/>
        <v>-67037360.365000002</v>
      </c>
      <c r="AM69" s="253">
        <f t="shared" si="0"/>
        <v>-3693.7999999999997</v>
      </c>
      <c r="AN69" s="253">
        <f t="shared" si="0"/>
        <v>-29792273.454999998</v>
      </c>
      <c r="AO69" s="253">
        <f t="shared" si="0"/>
        <v>3622063.3250000002</v>
      </c>
      <c r="AP69" s="253">
        <f t="shared" si="0"/>
        <v>-53765115.149999999</v>
      </c>
      <c r="AQ69" s="253">
        <f t="shared" si="0"/>
        <v>-67955525.564999998</v>
      </c>
      <c r="AR69" s="253">
        <f t="shared" si="0"/>
        <v>-2777.65</v>
      </c>
      <c r="AS69" s="253">
        <f t="shared" si="0"/>
        <v>-558664545.19999993</v>
      </c>
      <c r="AT69" s="253">
        <f t="shared" si="0"/>
        <v>-288376007.90499997</v>
      </c>
      <c r="AU69" s="253">
        <f t="shared" si="0"/>
        <v>-278175.685</v>
      </c>
      <c r="AV69" s="253">
        <f t="shared" si="0"/>
        <v>10.219999999999999</v>
      </c>
      <c r="AW69" s="253">
        <f t="shared" si="0"/>
        <v>0</v>
      </c>
      <c r="AX69" s="253">
        <f t="shared" si="0"/>
        <v>0</v>
      </c>
    </row>
    <row r="70" spans="1:50" s="252" customFormat="1">
      <c r="A70" s="242"/>
      <c r="B70" s="251"/>
      <c r="C70" s="251"/>
      <c r="D70" s="251"/>
      <c r="E70" s="251"/>
      <c r="F70" s="251"/>
      <c r="G70" s="251"/>
      <c r="H70" s="251"/>
      <c r="I70" s="251"/>
      <c r="J70" s="251"/>
      <c r="K70" s="251"/>
      <c r="L70" s="251"/>
      <c r="M70" s="251"/>
      <c r="N70" s="251"/>
      <c r="O70" s="251"/>
      <c r="P70" s="251"/>
      <c r="Q70" s="251"/>
      <c r="R70" s="251"/>
      <c r="S70" s="251"/>
      <c r="T70" s="251"/>
      <c r="U70" s="251"/>
      <c r="V70" s="251"/>
      <c r="W70" s="251"/>
      <c r="X70" s="251"/>
      <c r="Y70" s="251"/>
      <c r="Z70" s="251"/>
      <c r="AA70" s="251"/>
      <c r="AB70" s="251"/>
      <c r="AC70" s="251"/>
      <c r="AD70" s="251"/>
      <c r="AE70" s="251"/>
      <c r="AF70" s="251"/>
      <c r="AG70" s="251"/>
      <c r="AH70" s="251"/>
      <c r="AI70" s="251"/>
      <c r="AJ70" s="251"/>
      <c r="AK70" s="251"/>
      <c r="AL70" s="339"/>
      <c r="AM70" s="251"/>
      <c r="AN70" s="251"/>
      <c r="AO70" s="251"/>
      <c r="AP70" s="251"/>
      <c r="AQ70" s="251"/>
      <c r="AR70" s="251"/>
      <c r="AS70" s="251"/>
      <c r="AT70" s="251"/>
      <c r="AU70" s="251"/>
      <c r="AV70" s="251"/>
      <c r="AW70" s="251"/>
      <c r="AX70" s="251"/>
    </row>
    <row r="71" spans="1:50">
      <c r="A71" s="268">
        <v>41547</v>
      </c>
      <c r="B71" s="266">
        <f t="shared" ref="B71:AG71" si="1">B69</f>
        <v>-1179354301.6346502</v>
      </c>
      <c r="C71" s="266">
        <f t="shared" si="1"/>
        <v>195885794.65999994</v>
      </c>
      <c r="D71" s="266">
        <f t="shared" si="1"/>
        <v>-30660400.039999999</v>
      </c>
      <c r="E71" s="266">
        <f t="shared" si="1"/>
        <v>5076170.0049999999</v>
      </c>
      <c r="F71" s="266">
        <f t="shared" si="1"/>
        <v>-74295511.289999992</v>
      </c>
      <c r="G71" s="266">
        <f t="shared" si="1"/>
        <v>-39310417.875</v>
      </c>
      <c r="H71" s="266">
        <f t="shared" si="1"/>
        <v>0</v>
      </c>
      <c r="I71" s="266">
        <f t="shared" si="1"/>
        <v>-23600357.836300001</v>
      </c>
      <c r="J71" s="266">
        <f t="shared" si="1"/>
        <v>-605646.71554999996</v>
      </c>
      <c r="K71" s="266">
        <f t="shared" si="1"/>
        <v>0</v>
      </c>
      <c r="L71" s="266">
        <f t="shared" si="1"/>
        <v>2013.7049999999999</v>
      </c>
      <c r="M71" s="266">
        <f t="shared" si="1"/>
        <v>-827557.9482499999</v>
      </c>
      <c r="N71" s="266">
        <f t="shared" si="1"/>
        <v>2290.7399999999998</v>
      </c>
      <c r="O71" s="266">
        <f t="shared" si="1"/>
        <v>121974.97</v>
      </c>
      <c r="P71" s="266">
        <f t="shared" si="1"/>
        <v>0</v>
      </c>
      <c r="Q71" s="266">
        <f t="shared" si="1"/>
        <v>-166946.255</v>
      </c>
      <c r="R71" s="266">
        <f t="shared" si="1"/>
        <v>10350574.475</v>
      </c>
      <c r="S71" s="266">
        <f t="shared" si="1"/>
        <v>758497.375</v>
      </c>
      <c r="T71" s="266">
        <f t="shared" si="1"/>
        <v>-25843955.502099995</v>
      </c>
      <c r="U71" s="266">
        <f t="shared" si="1"/>
        <v>-1701033.0352</v>
      </c>
      <c r="V71" s="266">
        <f t="shared" si="1"/>
        <v>19291.71</v>
      </c>
      <c r="W71" s="266">
        <f t="shared" si="1"/>
        <v>47057.625</v>
      </c>
      <c r="X71" s="266">
        <f t="shared" si="1"/>
        <v>-6217625.7149999999</v>
      </c>
      <c r="Y71" s="266">
        <f t="shared" si="1"/>
        <v>0</v>
      </c>
      <c r="Z71" s="266">
        <f t="shared" si="1"/>
        <v>-52882012.128649995</v>
      </c>
      <c r="AA71" s="266">
        <f t="shared" si="1"/>
        <v>-6824927.5486000003</v>
      </c>
      <c r="AB71" s="266">
        <f t="shared" si="1"/>
        <v>222.285</v>
      </c>
      <c r="AC71" s="266">
        <f t="shared" si="1"/>
        <v>-86742.25</v>
      </c>
      <c r="AD71" s="266">
        <f t="shared" si="1"/>
        <v>10948143.234999999</v>
      </c>
      <c r="AE71" s="266">
        <f t="shared" si="1"/>
        <v>0.36499999999999999</v>
      </c>
      <c r="AF71" s="266">
        <f t="shared" si="1"/>
        <v>-347214.64500000002</v>
      </c>
      <c r="AG71" s="266">
        <f t="shared" si="1"/>
        <v>-4985.8999999999996</v>
      </c>
      <c r="AH71" s="266">
        <f t="shared" ref="AH71:AX71" si="2">AH69</f>
        <v>-23469.134999999998</v>
      </c>
      <c r="AI71" s="266">
        <f t="shared" si="2"/>
        <v>-64055632.524999991</v>
      </c>
      <c r="AJ71" s="266">
        <f t="shared" si="2"/>
        <v>0.73</v>
      </c>
      <c r="AK71" s="266">
        <f t="shared" si="2"/>
        <v>-12858495.939999999</v>
      </c>
      <c r="AL71" s="340">
        <f t="shared" si="2"/>
        <v>-67037360.365000002</v>
      </c>
      <c r="AM71" s="266">
        <f t="shared" si="2"/>
        <v>-3693.7999999999997</v>
      </c>
      <c r="AN71" s="266">
        <f t="shared" si="2"/>
        <v>-29792273.454999998</v>
      </c>
      <c r="AO71" s="266">
        <f t="shared" si="2"/>
        <v>3622063.3250000002</v>
      </c>
      <c r="AP71" s="266">
        <f t="shared" si="2"/>
        <v>-53765115.149999999</v>
      </c>
      <c r="AQ71" s="266">
        <f t="shared" si="2"/>
        <v>-67955525.564999998</v>
      </c>
      <c r="AR71" s="266">
        <f t="shared" si="2"/>
        <v>-2777.65</v>
      </c>
      <c r="AS71" s="266">
        <f t="shared" si="2"/>
        <v>-558664545.19999993</v>
      </c>
      <c r="AT71" s="266">
        <f t="shared" si="2"/>
        <v>-288376007.90499997</v>
      </c>
      <c r="AU71" s="266">
        <f t="shared" si="2"/>
        <v>-278175.685</v>
      </c>
      <c r="AV71" s="266">
        <f t="shared" si="2"/>
        <v>10.219999999999999</v>
      </c>
      <c r="AW71" s="266">
        <f t="shared" si="2"/>
        <v>0</v>
      </c>
      <c r="AX71" s="266">
        <f t="shared" si="2"/>
        <v>0</v>
      </c>
    </row>
    <row r="72" spans="1:50">
      <c r="A72" s="268">
        <v>41182</v>
      </c>
      <c r="B72" s="266">
        <f>INDEX('09-2012'!$B$74:$AZ$76,1,MATCH('9-2013'!B83,'09-2012'!$B$76:$AZ$76,0))</f>
        <v>-986074474.35249984</v>
      </c>
      <c r="C72" s="266">
        <f>INDEX('09-2012'!$B$74:$AZ$76,1,MATCH('9-2013'!C83,'09-2012'!$B$76:$AZ$76,0))</f>
        <v>178142668.71000004</v>
      </c>
      <c r="D72" s="266">
        <f>INDEX('09-2012'!$B$74:$AZ$76,1,MATCH('9-2013'!D83,'09-2012'!$B$76:$AZ$76,0))</f>
        <v>-27901368.689999998</v>
      </c>
      <c r="E72" s="266">
        <f>INDEX('09-2012'!$B$74:$AZ$76,1,MATCH('9-2013'!E83,'09-2012'!$B$76:$AZ$76,0))</f>
        <v>15764777.395</v>
      </c>
      <c r="F72" s="266">
        <f>INDEX('09-2012'!$B$74:$AZ$76,1,MATCH('9-2013'!F83,'09-2012'!$B$76:$AZ$76,0))</f>
        <v>-74000800.799999997</v>
      </c>
      <c r="G72" s="266">
        <f>INDEX('09-2012'!$B$74:$AZ$76,1,MATCH('9-2013'!G83,'09-2012'!$B$76:$AZ$76,0))</f>
        <v>-34428511.850000001</v>
      </c>
      <c r="H72" s="266">
        <f>INDEX('09-2012'!$B$74:$AZ$76,1,MATCH('9-2013'!H83,'09-2012'!$B$76:$AZ$76,0))</f>
        <v>0</v>
      </c>
      <c r="I72" s="266">
        <f>INDEX('09-2012'!$B$74:$AZ$76,1,MATCH('9-2013'!I83,'09-2012'!$B$76:$AZ$76,0))</f>
        <v>-21387492.17405</v>
      </c>
      <c r="J72" s="266">
        <f>INDEX('09-2012'!$B$74:$AZ$76,1,MATCH('9-2013'!J83,'09-2012'!$B$76:$AZ$76,0))</f>
        <v>-458167.77204999997</v>
      </c>
      <c r="K72" s="266">
        <f>INDEX('09-2012'!$B$74:$AZ$76,1,MATCH('9-2013'!K83,'09-2012'!$B$76:$AZ$76,0))</f>
        <v>0</v>
      </c>
      <c r="L72" s="266">
        <f>INDEX('09-2012'!$B$74:$AZ$76,1,MATCH('9-2013'!L83,'09-2012'!$B$76:$AZ$76,0))</f>
        <v>-122170.97499999999</v>
      </c>
      <c r="M72" s="266">
        <f>INDEX('09-2012'!$B$74:$AZ$76,1,MATCH('9-2013'!M83,'09-2012'!$B$76:$AZ$76,0))</f>
        <v>-856513.32890000008</v>
      </c>
      <c r="N72" s="266">
        <f>INDEX('09-2012'!$B$74:$AZ$76,1,MATCH('9-2013'!N83,'09-2012'!$B$76:$AZ$76,0))</f>
        <v>2432.36</v>
      </c>
      <c r="O72" s="266">
        <f>INDEX('09-2012'!$B$74:$AZ$76,1,MATCH('9-2013'!O83,'09-2012'!$B$76:$AZ$76,0))</f>
        <v>134138.96</v>
      </c>
      <c r="P72" s="266">
        <f>INDEX('09-2012'!$B$74:$AZ$76,1,MATCH('9-2013'!P83,'09-2012'!$B$76:$AZ$76,0))</f>
        <v>0</v>
      </c>
      <c r="Q72" s="266">
        <f>INDEX('09-2012'!$B$74:$AZ$76,1,MATCH('9-2013'!Q83,'09-2012'!$B$76:$AZ$76,0))</f>
        <v>-179892.80499999999</v>
      </c>
      <c r="R72" s="266">
        <f>INDEX('09-2012'!$B$74:$AZ$76,1,MATCH('9-2013'!R83,'09-2012'!$B$76:$AZ$76,0))</f>
        <v>11331473.91</v>
      </c>
      <c r="S72" s="266">
        <f>INDEX('09-2012'!$B$74:$AZ$76,1,MATCH('9-2013'!S83,'09-2012'!$B$76:$AZ$76,0))</f>
        <v>880358.46499999997</v>
      </c>
      <c r="T72" s="266">
        <f>INDEX('09-2012'!$B$74:$AZ$76,1,MATCH('9-2013'!T83,'09-2012'!$B$76:$AZ$76,0))</f>
        <v>-23531345.446699999</v>
      </c>
      <c r="U72" s="266">
        <f>INDEX('09-2012'!$B$74:$AZ$76,1,MATCH('9-2013'!U83,'09-2012'!$B$76:$AZ$76,0))</f>
        <v>-1445154.3914999999</v>
      </c>
      <c r="V72" s="266">
        <f>INDEX('09-2012'!$B$74:$AZ$76,1,MATCH('9-2013'!V83,'09-2012'!$B$76:$AZ$76,0))</f>
        <v>1100.4749999999999</v>
      </c>
      <c r="W72" s="266">
        <f>INDEX('09-2012'!$B$74:$AZ$76,1,MATCH('9-2013'!W83,'09-2012'!$B$76:$AZ$76,0))</f>
        <v>684.375</v>
      </c>
      <c r="X72" s="266">
        <f>INDEX('09-2012'!$B$74:$AZ$76,1,MATCH('9-2013'!X83,'09-2012'!$B$76:$AZ$76,0))</f>
        <v>-5483277.835</v>
      </c>
      <c r="Y72" s="266">
        <f>INDEX('09-2012'!$B$74:$AZ$76,1,MATCH('9-2013'!Y83,'09-2012'!$B$76:$AZ$76,0))</f>
        <v>0</v>
      </c>
      <c r="Z72" s="266">
        <f>INDEX('09-2012'!$B$74:$AZ$76,1,MATCH('9-2013'!Z83,'09-2012'!$B$76:$AZ$76,0))</f>
        <v>-50785165.0744</v>
      </c>
      <c r="AA72" s="266">
        <f>INDEX('09-2012'!$B$74:$AZ$76,1,MATCH('9-2013'!AA83,'09-2012'!$B$76:$AZ$76,0))</f>
        <v>-6018089.7999</v>
      </c>
      <c r="AB72" s="266">
        <f>INDEX('09-2012'!$B$74:$AZ$76,1,MATCH('9-2013'!AB83,'09-2012'!$B$76:$AZ$76,0))</f>
        <v>-1358076.67</v>
      </c>
      <c r="AC72" s="266">
        <f>INDEX('09-2012'!$B$74:$AZ$76,1,MATCH('9-2013'!AC83,'09-2012'!$B$76:$AZ$76,0))</f>
        <v>-34579945.969999999</v>
      </c>
      <c r="AD72" s="266">
        <f>INDEX('09-2012'!$B$74:$AZ$76,1,MATCH('9-2013'!AD83,'09-2012'!$B$76:$AZ$76,0))</f>
        <v>12815993.84</v>
      </c>
      <c r="AE72" s="266">
        <f>INDEX('09-2012'!$B$74:$AZ$76,1,MATCH('9-2013'!AE83,'09-2012'!$B$76:$AZ$76,0))</f>
        <v>-141079.98499999999</v>
      </c>
      <c r="AF72" s="266">
        <f>INDEX('09-2012'!$B$74:$AZ$76,1,MATCH('9-2013'!AF83,'09-2012'!$B$76:$AZ$76,0))</f>
        <v>32409.445</v>
      </c>
      <c r="AG72" s="266">
        <f>INDEX('09-2012'!$B$74:$AZ$76,1,MATCH('9-2013'!AG83,'09-2012'!$B$76:$AZ$76,0))</f>
        <v>872.71500000000003</v>
      </c>
      <c r="AH72" s="266">
        <f>INDEX('09-2012'!$B$74:$AZ$76,1,MATCH('9-2013'!AH83,'09-2012'!$B$76:$AZ$76,0))</f>
        <v>270332.14</v>
      </c>
      <c r="AI72" s="266">
        <f>INDEX('09-2012'!$B$74:$AZ$76,1,MATCH('9-2013'!AI83,'09-2012'!$B$76:$AZ$76,0))</f>
        <v>-58044675.420000002</v>
      </c>
      <c r="AJ72" s="266">
        <f>INDEX('09-2012'!$B$74:$AZ$76,1,MATCH('9-2013'!AJ83,'09-2012'!$B$76:$AZ$76,0))</f>
        <v>220370.94</v>
      </c>
      <c r="AK72" s="266">
        <f>INDEX('09-2012'!$B$74:$AZ$76,1,MATCH('9-2013'!AK83,'09-2012'!$B$76:$AZ$76,0))</f>
        <v>-11765054.855</v>
      </c>
      <c r="AL72" s="340">
        <f>INDEX('09-2012'!$B$74:$AZ$76,1,MATCH('9-2013'!AL83,'09-2012'!$B$76:$AZ$76,0))</f>
        <v>-61678924.18</v>
      </c>
      <c r="AM72" s="266">
        <f>INDEX('09-2012'!$B$74:$AZ$76,1,MATCH('9-2013'!AM83,'09-2012'!$B$76:$AZ$76,0))</f>
        <v>17203.544999999998</v>
      </c>
      <c r="AN72" s="266">
        <f>INDEX('09-2012'!$B$74:$AZ$76,1,MATCH('9-2013'!AN83,'09-2012'!$B$76:$AZ$76,0))</f>
        <v>-25920686.335000001</v>
      </c>
      <c r="AO72" s="266">
        <f>INDEX('09-2012'!$B$74:$AZ$76,1,MATCH('9-2013'!AO83,'09-2012'!$B$76:$AZ$76,0))</f>
        <v>3880237.71</v>
      </c>
      <c r="AP72" s="266">
        <f>INDEX('09-2012'!$B$74:$AZ$76,1,MATCH('9-2013'!AP83,'09-2012'!$B$76:$AZ$76,0))</f>
        <v>-50005973.454999998</v>
      </c>
      <c r="AQ72" s="266">
        <f>INDEX('09-2012'!$B$74:$AZ$76,1,MATCH('9-2013'!AQ83,'09-2012'!$B$76:$AZ$76,0))</f>
        <v>-60602145.004999995</v>
      </c>
      <c r="AR72" s="266">
        <f>INDEX('09-2012'!$B$74:$AZ$76,1,MATCH('9-2013'!AR83,'09-2012'!$B$76:$AZ$76,0))</f>
        <v>0</v>
      </c>
      <c r="AS72" s="266">
        <f>INDEX('09-2012'!$B$74:$AZ$76,1,MATCH('9-2013'!AS83,'09-2012'!$B$76:$AZ$76,0))</f>
        <v>-436932420.71500003</v>
      </c>
      <c r="AT72" s="266">
        <f>INDEX('09-2012'!$B$74:$AZ$76,1,MATCH('9-2013'!AT83,'09-2012'!$B$76:$AZ$76,0))</f>
        <v>-221668633.625</v>
      </c>
      <c r="AU72" s="266">
        <f>INDEX('09-2012'!$B$74:$AZ$76,1,MATCH('9-2013'!AU83,'09-2012'!$B$76:$AZ$76,0))</f>
        <v>-273972.40000000002</v>
      </c>
      <c r="AV72" s="266">
        <f>INDEX('09-2012'!$B$74:$AZ$76,1,MATCH('9-2013'!AV83,'09-2012'!$B$76:$AZ$76,0))</f>
        <v>10.219999999999999</v>
      </c>
      <c r="AW72" s="266">
        <f>INDEX('09-2012'!$B$74:$AZ$76,1,MATCH('9-2013'!AW83,'09-2012'!$B$76:$AZ$76,0))</f>
        <v>0</v>
      </c>
      <c r="AX72" s="266">
        <f>INDEX('09-2012'!$B$74:$AZ$76,1,MATCH('9-2013'!AX83,'09-2012'!$B$76:$AZ$76,0))</f>
        <v>0</v>
      </c>
    </row>
    <row r="73" spans="1:50">
      <c r="A73" s="269" t="s">
        <v>715</v>
      </c>
      <c r="B73" s="267">
        <f>B71-B72</f>
        <v>-193279827.28215039</v>
      </c>
      <c r="C73" s="267">
        <f t="shared" ref="C73:AX73" si="3">C71-C72</f>
        <v>17743125.949999899</v>
      </c>
      <c r="D73" s="267">
        <f t="shared" si="3"/>
        <v>-2759031.3500000015</v>
      </c>
      <c r="E73" s="267">
        <f t="shared" si="3"/>
        <v>-10688607.390000001</v>
      </c>
      <c r="F73" s="267">
        <f t="shared" si="3"/>
        <v>-294710.48999999464</v>
      </c>
      <c r="G73" s="267">
        <f t="shared" si="3"/>
        <v>-4881906.0249999985</v>
      </c>
      <c r="H73" s="267">
        <f t="shared" si="3"/>
        <v>0</v>
      </c>
      <c r="I73" s="267">
        <f t="shared" si="3"/>
        <v>-2212865.662250001</v>
      </c>
      <c r="J73" s="267">
        <f t="shared" si="3"/>
        <v>-147478.94349999999</v>
      </c>
      <c r="K73" s="267">
        <f t="shared" si="3"/>
        <v>0</v>
      </c>
      <c r="L73" s="267">
        <f t="shared" si="3"/>
        <v>124184.68</v>
      </c>
      <c r="M73" s="267">
        <f t="shared" si="3"/>
        <v>28955.380650000181</v>
      </c>
      <c r="N73" s="267">
        <f t="shared" si="3"/>
        <v>-141.62000000000035</v>
      </c>
      <c r="O73" s="267">
        <f t="shared" si="3"/>
        <v>-12163.989999999991</v>
      </c>
      <c r="P73" s="267">
        <f t="shared" si="3"/>
        <v>0</v>
      </c>
      <c r="Q73" s="267">
        <f t="shared" si="3"/>
        <v>12946.549999999988</v>
      </c>
      <c r="R73" s="267">
        <f t="shared" si="3"/>
        <v>-980899.43500000052</v>
      </c>
      <c r="S73" s="267">
        <f t="shared" si="3"/>
        <v>-121861.08999999997</v>
      </c>
      <c r="T73" s="267">
        <f t="shared" si="3"/>
        <v>-2312610.0553999953</v>
      </c>
      <c r="U73" s="267">
        <f t="shared" si="3"/>
        <v>-255878.64370000013</v>
      </c>
      <c r="V73" s="267">
        <f t="shared" si="3"/>
        <v>18191.235000000001</v>
      </c>
      <c r="W73" s="267">
        <f t="shared" si="3"/>
        <v>46373.25</v>
      </c>
      <c r="X73" s="267">
        <f t="shared" si="3"/>
        <v>-734347.87999999989</v>
      </c>
      <c r="Y73" s="267">
        <f t="shared" si="3"/>
        <v>0</v>
      </c>
      <c r="Z73" s="267">
        <f t="shared" si="3"/>
        <v>-2096847.0542499945</v>
      </c>
      <c r="AA73" s="267">
        <f t="shared" si="3"/>
        <v>-806837.74870000035</v>
      </c>
      <c r="AB73" s="267">
        <f t="shared" si="3"/>
        <v>1358298.9549999998</v>
      </c>
      <c r="AC73" s="267">
        <f t="shared" si="3"/>
        <v>34493203.719999999</v>
      </c>
      <c r="AD73" s="267">
        <f t="shared" si="3"/>
        <v>-1867850.6050000004</v>
      </c>
      <c r="AE73" s="267">
        <f t="shared" si="3"/>
        <v>141080.34999999998</v>
      </c>
      <c r="AF73" s="267">
        <f t="shared" si="3"/>
        <v>-379624.09</v>
      </c>
      <c r="AG73" s="267">
        <f t="shared" si="3"/>
        <v>-5858.6149999999998</v>
      </c>
      <c r="AH73" s="267">
        <f t="shared" si="3"/>
        <v>-293801.27500000002</v>
      </c>
      <c r="AI73" s="267">
        <f t="shared" si="3"/>
        <v>-6010957.1049999893</v>
      </c>
      <c r="AJ73" s="267">
        <f t="shared" si="3"/>
        <v>-220370.21</v>
      </c>
      <c r="AK73" s="267">
        <f t="shared" si="3"/>
        <v>-1093441.084999999</v>
      </c>
      <c r="AL73" s="341">
        <f t="shared" si="3"/>
        <v>-5358436.1850000024</v>
      </c>
      <c r="AM73" s="267">
        <f t="shared" si="3"/>
        <v>-20897.344999999998</v>
      </c>
      <c r="AN73" s="267">
        <f t="shared" si="3"/>
        <v>-3871587.1199999973</v>
      </c>
      <c r="AO73" s="267">
        <f t="shared" si="3"/>
        <v>-258174.38499999978</v>
      </c>
      <c r="AP73" s="267">
        <f t="shared" si="3"/>
        <v>-3759141.6950000003</v>
      </c>
      <c r="AQ73" s="267">
        <f t="shared" si="3"/>
        <v>-7353380.5600000024</v>
      </c>
      <c r="AR73" s="267">
        <f t="shared" si="3"/>
        <v>-2777.65</v>
      </c>
      <c r="AS73" s="267">
        <f t="shared" si="3"/>
        <v>-121732124.4849999</v>
      </c>
      <c r="AT73" s="267">
        <f t="shared" si="3"/>
        <v>-66707374.279999971</v>
      </c>
      <c r="AU73" s="267">
        <f t="shared" si="3"/>
        <v>-4203.2849999999744</v>
      </c>
      <c r="AV73" s="267">
        <f t="shared" si="3"/>
        <v>0</v>
      </c>
      <c r="AW73" s="267">
        <f t="shared" si="3"/>
        <v>0</v>
      </c>
      <c r="AX73" s="267">
        <f t="shared" si="3"/>
        <v>0</v>
      </c>
    </row>
    <row r="75" spans="1:50">
      <c r="A75" s="105" t="s">
        <v>713</v>
      </c>
      <c r="B75" s="266">
        <f t="shared" ref="B75:AG75" si="4">B67+B68+B61</f>
        <v>-24999484</v>
      </c>
      <c r="C75" s="266">
        <f t="shared" si="4"/>
        <v>-25061988</v>
      </c>
      <c r="D75" s="266">
        <f t="shared" si="4"/>
        <v>0</v>
      </c>
      <c r="E75" s="266">
        <f t="shared" si="4"/>
        <v>0</v>
      </c>
      <c r="F75" s="266">
        <f t="shared" si="4"/>
        <v>0</v>
      </c>
      <c r="G75" s="266">
        <f t="shared" si="4"/>
        <v>0</v>
      </c>
      <c r="H75" s="266">
        <f t="shared" si="4"/>
        <v>0</v>
      </c>
      <c r="I75" s="266">
        <f t="shared" si="4"/>
        <v>0</v>
      </c>
      <c r="J75" s="266">
        <f t="shared" si="4"/>
        <v>0</v>
      </c>
      <c r="K75" s="266">
        <f t="shared" si="4"/>
        <v>0</v>
      </c>
      <c r="L75" s="266">
        <f t="shared" si="4"/>
        <v>0</v>
      </c>
      <c r="M75" s="266">
        <f t="shared" si="4"/>
        <v>0</v>
      </c>
      <c r="N75" s="266">
        <f t="shared" si="4"/>
        <v>0</v>
      </c>
      <c r="O75" s="266">
        <f t="shared" si="4"/>
        <v>0</v>
      </c>
      <c r="P75" s="266">
        <f t="shared" si="4"/>
        <v>0</v>
      </c>
      <c r="Q75" s="266">
        <f t="shared" si="4"/>
        <v>0</v>
      </c>
      <c r="R75" s="266">
        <f t="shared" si="4"/>
        <v>0</v>
      </c>
      <c r="S75" s="266">
        <f t="shared" si="4"/>
        <v>0</v>
      </c>
      <c r="T75" s="266">
        <f t="shared" si="4"/>
        <v>0</v>
      </c>
      <c r="U75" s="266">
        <f t="shared" si="4"/>
        <v>0</v>
      </c>
      <c r="V75" s="266">
        <f t="shared" si="4"/>
        <v>0</v>
      </c>
      <c r="W75" s="266">
        <f t="shared" si="4"/>
        <v>0</v>
      </c>
      <c r="X75" s="266">
        <f t="shared" si="4"/>
        <v>0</v>
      </c>
      <c r="Y75" s="266">
        <f t="shared" si="4"/>
        <v>0</v>
      </c>
      <c r="Z75" s="266">
        <f t="shared" si="4"/>
        <v>0</v>
      </c>
      <c r="AA75" s="266">
        <f t="shared" si="4"/>
        <v>0</v>
      </c>
      <c r="AB75" s="266">
        <f t="shared" si="4"/>
        <v>0</v>
      </c>
      <c r="AC75" s="266">
        <f t="shared" si="4"/>
        <v>0</v>
      </c>
      <c r="AD75" s="266">
        <f t="shared" si="4"/>
        <v>0</v>
      </c>
      <c r="AE75" s="266">
        <f t="shared" si="4"/>
        <v>0</v>
      </c>
      <c r="AF75" s="266">
        <f t="shared" si="4"/>
        <v>0</v>
      </c>
      <c r="AG75" s="266">
        <f t="shared" si="4"/>
        <v>0</v>
      </c>
      <c r="AH75" s="266">
        <f t="shared" ref="AH75:AX75" si="5">AH67+AH68+AH61</f>
        <v>0</v>
      </c>
      <c r="AI75" s="266">
        <f t="shared" si="5"/>
        <v>0</v>
      </c>
      <c r="AJ75" s="266">
        <f t="shared" si="5"/>
        <v>0</v>
      </c>
      <c r="AK75" s="266">
        <f t="shared" si="5"/>
        <v>0</v>
      </c>
      <c r="AL75" s="340">
        <f t="shared" si="5"/>
        <v>0</v>
      </c>
      <c r="AM75" s="266">
        <f t="shared" si="5"/>
        <v>0</v>
      </c>
      <c r="AN75" s="266">
        <f t="shared" si="5"/>
        <v>0</v>
      </c>
      <c r="AO75" s="266">
        <f t="shared" si="5"/>
        <v>0</v>
      </c>
      <c r="AP75" s="266">
        <f t="shared" si="5"/>
        <v>0</v>
      </c>
      <c r="AQ75" s="266">
        <f t="shared" si="5"/>
        <v>0</v>
      </c>
      <c r="AR75" s="266">
        <f t="shared" si="5"/>
        <v>0</v>
      </c>
      <c r="AS75" s="266">
        <f t="shared" si="5"/>
        <v>0</v>
      </c>
      <c r="AT75" s="266">
        <f t="shared" si="5"/>
        <v>0</v>
      </c>
      <c r="AU75" s="266">
        <f t="shared" si="5"/>
        <v>62504</v>
      </c>
      <c r="AV75" s="266">
        <f t="shared" si="5"/>
        <v>0</v>
      </c>
      <c r="AW75" s="266">
        <f t="shared" si="5"/>
        <v>0</v>
      </c>
      <c r="AX75" s="266">
        <f t="shared" si="5"/>
        <v>0</v>
      </c>
    </row>
    <row r="76" spans="1:50">
      <c r="A76" s="105" t="s">
        <v>712</v>
      </c>
      <c r="B76" s="270">
        <f>'09-2012'!B61+'09-2012'!B63+'09-2012'!B64</f>
        <v>22051415</v>
      </c>
      <c r="C76" s="270">
        <f>'09-2012'!C61+'09-2012'!C63+'09-2012'!C64</f>
        <v>22123922</v>
      </c>
      <c r="D76" s="270">
        <f>'09-2012'!D61+'09-2012'!D63+'09-2012'!D64</f>
        <v>0</v>
      </c>
      <c r="E76" s="270">
        <f>'09-2012'!E61+'09-2012'!E63+'09-2012'!E64</f>
        <v>0</v>
      </c>
      <c r="F76" s="270">
        <f>'09-2012'!F61+'09-2012'!F63+'09-2012'!F64</f>
        <v>0</v>
      </c>
      <c r="G76" s="270">
        <f>'09-2012'!G61+'09-2012'!G63+'09-2012'!G64</f>
        <v>0</v>
      </c>
      <c r="H76" s="270">
        <f>'09-2012'!H61+'09-2012'!H63+'09-2012'!H64</f>
        <v>0</v>
      </c>
      <c r="I76" s="270">
        <f>'09-2012'!I61+'09-2012'!I63+'09-2012'!I64</f>
        <v>0</v>
      </c>
      <c r="J76" s="270">
        <f>'09-2012'!J61+'09-2012'!J63+'09-2012'!J64</f>
        <v>0</v>
      </c>
      <c r="K76" s="270">
        <f>'09-2012'!K61+'09-2012'!K63+'09-2012'!K64</f>
        <v>0</v>
      </c>
      <c r="L76" s="270">
        <f>'09-2012'!L61+'09-2012'!L63+'09-2012'!L64</f>
        <v>0</v>
      </c>
      <c r="M76" s="270">
        <f>'09-2012'!M61+'09-2012'!M63+'09-2012'!M64</f>
        <v>0</v>
      </c>
      <c r="N76" s="270">
        <f>'09-2012'!N61+'09-2012'!N63+'09-2012'!N64</f>
        <v>0</v>
      </c>
      <c r="O76" s="270">
        <f>'09-2012'!O61+'09-2012'!O63+'09-2012'!O64</f>
        <v>0</v>
      </c>
      <c r="P76" s="270">
        <f>'09-2012'!P61+'09-2012'!P63+'09-2012'!P64</f>
        <v>0</v>
      </c>
      <c r="Q76" s="270">
        <f>'09-2012'!Q61+'09-2012'!Q63+'09-2012'!Q64</f>
        <v>0</v>
      </c>
      <c r="R76" s="270">
        <f>'09-2012'!R61+'09-2012'!R63+'09-2012'!R64</f>
        <v>0</v>
      </c>
      <c r="S76" s="270">
        <f>'09-2012'!S61+'09-2012'!S63+'09-2012'!S64</f>
        <v>0</v>
      </c>
      <c r="T76" s="270">
        <f>'09-2012'!T61+'09-2012'!T63+'09-2012'!T64</f>
        <v>0</v>
      </c>
      <c r="U76" s="270">
        <f>'09-2012'!U61+'09-2012'!U63+'09-2012'!U64</f>
        <v>0</v>
      </c>
      <c r="V76" s="270">
        <f>'09-2012'!V61+'09-2012'!V63+'09-2012'!V64</f>
        <v>0</v>
      </c>
      <c r="W76" s="270">
        <f>'09-2012'!W61+'09-2012'!W63+'09-2012'!W64</f>
        <v>0</v>
      </c>
      <c r="X76" s="270">
        <f>'09-2012'!X61+'09-2012'!X63+'09-2012'!X64</f>
        <v>0</v>
      </c>
      <c r="Y76" s="270">
        <f>'09-2012'!Y61+'09-2012'!Y63+'09-2012'!Y64</f>
        <v>0</v>
      </c>
      <c r="Z76" s="270">
        <f>'09-2012'!Z61+'09-2012'!Z63+'09-2012'!Z64</f>
        <v>0</v>
      </c>
      <c r="AA76" s="270">
        <f>'09-2012'!AA61+'09-2012'!AA63+'09-2012'!AA64</f>
        <v>0</v>
      </c>
      <c r="AB76" s="270">
        <f>'09-2012'!AB61+'09-2012'!AB63+'09-2012'!AB64</f>
        <v>0</v>
      </c>
      <c r="AC76" s="270">
        <f>'09-2012'!AC61+'09-2012'!AC63+'09-2012'!AC64</f>
        <v>0</v>
      </c>
      <c r="AD76" s="270">
        <f>'09-2012'!AD61+'09-2012'!AD63+'09-2012'!AD64</f>
        <v>0</v>
      </c>
      <c r="AE76" s="270">
        <f>'09-2012'!AE61+'09-2012'!AE63+'09-2012'!AE64</f>
        <v>0</v>
      </c>
      <c r="AF76" s="270">
        <f>'09-2012'!AF61+'09-2012'!AF63+'09-2012'!AF64</f>
        <v>0</v>
      </c>
      <c r="AG76" s="270">
        <f>'09-2012'!AG61+'09-2012'!AG63+'09-2012'!AG64</f>
        <v>0</v>
      </c>
      <c r="AH76" s="270">
        <f>'09-2012'!AH61+'09-2012'!AH63+'09-2012'!AH64</f>
        <v>0</v>
      </c>
      <c r="AI76" s="270">
        <f>'09-2012'!AI61+'09-2012'!AI63+'09-2012'!AI64</f>
        <v>0</v>
      </c>
      <c r="AJ76" s="270">
        <f>'09-2012'!AJ61+'09-2012'!AJ63+'09-2012'!AJ64</f>
        <v>0</v>
      </c>
      <c r="AK76" s="270">
        <f>'09-2012'!AK61+'09-2012'!AK63+'09-2012'!AK64</f>
        <v>0</v>
      </c>
      <c r="AL76" s="342">
        <f>'09-2012'!AL61+'09-2012'!AL63+'09-2012'!AL64</f>
        <v>0</v>
      </c>
      <c r="AM76" s="270">
        <f>'09-2012'!AM61+'09-2012'!AM63+'09-2012'!AM64</f>
        <v>0</v>
      </c>
      <c r="AN76" s="270">
        <f>'09-2012'!AN61+'09-2012'!AN63+'09-2012'!AN64</f>
        <v>0</v>
      </c>
      <c r="AO76" s="270">
        <f>'09-2012'!AO61+'09-2012'!AO63+'09-2012'!AO64</f>
        <v>0</v>
      </c>
      <c r="AP76" s="270">
        <f>'09-2012'!AP61+'09-2012'!AP63+'09-2012'!AP64</f>
        <v>0</v>
      </c>
      <c r="AQ76" s="270">
        <f>'09-2012'!AQ61+'09-2012'!AQ63+'09-2012'!AQ64</f>
        <v>0</v>
      </c>
      <c r="AR76" s="270">
        <f>'09-2012'!AR61+'09-2012'!AR63+'09-2012'!AR64</f>
        <v>0</v>
      </c>
      <c r="AS76" s="270">
        <f>'09-2012'!AS61+'09-2012'!AS63+'09-2012'!AS64</f>
        <v>0</v>
      </c>
      <c r="AT76" s="270">
        <f>'09-2012'!AT61+'09-2012'!AT63+'09-2012'!AT64</f>
        <v>0</v>
      </c>
      <c r="AU76" s="270">
        <f>'09-2012'!AW61+'09-2012'!AW63+'09-2012'!AW64</f>
        <v>-72507</v>
      </c>
      <c r="AV76" s="270">
        <f>'09-2012'!AX61+'09-2012'!AX63+'09-2012'!AX64</f>
        <v>0</v>
      </c>
      <c r="AW76" s="105">
        <v>0</v>
      </c>
      <c r="AX76" s="105">
        <v>0</v>
      </c>
    </row>
    <row r="77" spans="1:50">
      <c r="A77" s="105" t="s">
        <v>708</v>
      </c>
      <c r="B77" s="267">
        <f>B75-B76</f>
        <v>-47050899</v>
      </c>
      <c r="C77" s="267">
        <f t="shared" ref="C77:AX77" si="6">C75-C76</f>
        <v>-47185910</v>
      </c>
      <c r="D77" s="267">
        <f t="shared" si="6"/>
        <v>0</v>
      </c>
      <c r="E77" s="267">
        <f t="shared" si="6"/>
        <v>0</v>
      </c>
      <c r="F77" s="267">
        <f t="shared" si="6"/>
        <v>0</v>
      </c>
      <c r="G77" s="267">
        <f t="shared" si="6"/>
        <v>0</v>
      </c>
      <c r="H77" s="267">
        <f t="shared" si="6"/>
        <v>0</v>
      </c>
      <c r="I77" s="267">
        <f t="shared" si="6"/>
        <v>0</v>
      </c>
      <c r="J77" s="267">
        <f t="shared" si="6"/>
        <v>0</v>
      </c>
      <c r="K77" s="267">
        <f t="shared" si="6"/>
        <v>0</v>
      </c>
      <c r="L77" s="267">
        <f t="shared" si="6"/>
        <v>0</v>
      </c>
      <c r="M77" s="267">
        <f t="shared" si="6"/>
        <v>0</v>
      </c>
      <c r="N77" s="267">
        <f t="shared" si="6"/>
        <v>0</v>
      </c>
      <c r="O77" s="267">
        <f t="shared" si="6"/>
        <v>0</v>
      </c>
      <c r="P77" s="267">
        <f t="shared" si="6"/>
        <v>0</v>
      </c>
      <c r="Q77" s="267">
        <f t="shared" si="6"/>
        <v>0</v>
      </c>
      <c r="R77" s="267">
        <f t="shared" si="6"/>
        <v>0</v>
      </c>
      <c r="S77" s="267">
        <f t="shared" si="6"/>
        <v>0</v>
      </c>
      <c r="T77" s="267">
        <f t="shared" si="6"/>
        <v>0</v>
      </c>
      <c r="U77" s="267">
        <f t="shared" si="6"/>
        <v>0</v>
      </c>
      <c r="V77" s="267">
        <f t="shared" si="6"/>
        <v>0</v>
      </c>
      <c r="W77" s="267">
        <f t="shared" si="6"/>
        <v>0</v>
      </c>
      <c r="X77" s="267">
        <f t="shared" si="6"/>
        <v>0</v>
      </c>
      <c r="Y77" s="267">
        <f t="shared" si="6"/>
        <v>0</v>
      </c>
      <c r="Z77" s="267">
        <f t="shared" si="6"/>
        <v>0</v>
      </c>
      <c r="AA77" s="267">
        <f t="shared" si="6"/>
        <v>0</v>
      </c>
      <c r="AB77" s="267">
        <f t="shared" si="6"/>
        <v>0</v>
      </c>
      <c r="AC77" s="267">
        <f t="shared" si="6"/>
        <v>0</v>
      </c>
      <c r="AD77" s="267">
        <f t="shared" si="6"/>
        <v>0</v>
      </c>
      <c r="AE77" s="267">
        <f t="shared" si="6"/>
        <v>0</v>
      </c>
      <c r="AF77" s="267">
        <f t="shared" si="6"/>
        <v>0</v>
      </c>
      <c r="AG77" s="267">
        <f t="shared" si="6"/>
        <v>0</v>
      </c>
      <c r="AH77" s="267">
        <f t="shared" si="6"/>
        <v>0</v>
      </c>
      <c r="AI77" s="267">
        <f t="shared" si="6"/>
        <v>0</v>
      </c>
      <c r="AJ77" s="267">
        <f t="shared" si="6"/>
        <v>0</v>
      </c>
      <c r="AK77" s="267">
        <f t="shared" si="6"/>
        <v>0</v>
      </c>
      <c r="AL77" s="341">
        <f t="shared" si="6"/>
        <v>0</v>
      </c>
      <c r="AM77" s="267">
        <f t="shared" si="6"/>
        <v>0</v>
      </c>
      <c r="AN77" s="267">
        <f t="shared" si="6"/>
        <v>0</v>
      </c>
      <c r="AO77" s="267">
        <f t="shared" si="6"/>
        <v>0</v>
      </c>
      <c r="AP77" s="267">
        <f t="shared" si="6"/>
        <v>0</v>
      </c>
      <c r="AQ77" s="267">
        <f t="shared" si="6"/>
        <v>0</v>
      </c>
      <c r="AR77" s="267">
        <f t="shared" si="6"/>
        <v>0</v>
      </c>
      <c r="AS77" s="267">
        <f t="shared" si="6"/>
        <v>0</v>
      </c>
      <c r="AT77" s="267">
        <f t="shared" si="6"/>
        <v>0</v>
      </c>
      <c r="AU77" s="267">
        <f t="shared" si="6"/>
        <v>135011</v>
      </c>
      <c r="AV77" s="267">
        <f t="shared" si="6"/>
        <v>0</v>
      </c>
      <c r="AW77" s="267">
        <f t="shared" si="6"/>
        <v>0</v>
      </c>
      <c r="AX77" s="267">
        <f t="shared" si="6"/>
        <v>0</v>
      </c>
    </row>
    <row r="78" spans="1:50">
      <c r="B78" s="271"/>
      <c r="C78" s="271"/>
      <c r="D78" s="271"/>
      <c r="E78" s="271"/>
      <c r="F78" s="271"/>
      <c r="G78" s="271"/>
      <c r="H78" s="271"/>
      <c r="I78" s="271"/>
      <c r="J78" s="271"/>
      <c r="K78" s="271"/>
      <c r="L78" s="271"/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1"/>
      <c r="AC78" s="271"/>
      <c r="AD78" s="271"/>
      <c r="AE78" s="271"/>
      <c r="AF78" s="271"/>
      <c r="AG78" s="271"/>
      <c r="AH78" s="271"/>
      <c r="AI78" s="271"/>
      <c r="AJ78" s="271"/>
      <c r="AK78" s="271"/>
      <c r="AL78" s="343"/>
      <c r="AM78" s="271"/>
      <c r="AN78" s="271"/>
      <c r="AO78" s="271"/>
      <c r="AP78" s="271"/>
      <c r="AQ78" s="271"/>
      <c r="AR78" s="271"/>
      <c r="AS78" s="271"/>
      <c r="AT78" s="271"/>
      <c r="AU78" s="271"/>
      <c r="AV78" s="271"/>
      <c r="AW78" s="271"/>
      <c r="AX78" s="271"/>
    </row>
    <row r="79" spans="1:50">
      <c r="A79" s="105" t="s">
        <v>716</v>
      </c>
      <c r="B79" s="266">
        <f>IFERROR(INDEX('Non Provision Adjs'!$B$217:$AP$219,1,MATCH('9-2013'!B83,'Non Provision Adjs'!$B$219:$AP$219,0)),0)*-1</f>
        <v>215406.63500000932</v>
      </c>
      <c r="C79" s="266">
        <f>IFERROR(INDEX('Non Provision Adjs'!$B$217:$AP$219,1,MATCH('9-2013'!C83,'Non Provision Adjs'!$B$219:$AP$219,0)),0)*-1</f>
        <v>5651578.2050000001</v>
      </c>
      <c r="D79" s="266">
        <f>IFERROR(INDEX('Non Provision Adjs'!$B$217:$AP$219,1,MATCH('9-2013'!D83,'Non Provision Adjs'!$B$219:$AP$219,0)),0)*-1</f>
        <v>5195491.03</v>
      </c>
      <c r="E79" s="266">
        <f>IFERROR(INDEX('Non Provision Adjs'!$B$217:$AP$219,1,MATCH('9-2013'!E83,'Non Provision Adjs'!$B$219:$AP$219,0)),0)*-1</f>
        <v>-69365.694999999949</v>
      </c>
      <c r="F79" s="266">
        <f>IFERROR(INDEX('Non Provision Adjs'!$B$217:$AP$219,1,MATCH('9-2013'!F83,'Non Provision Adjs'!$B$219:$AP$219,0)),0)*-1</f>
        <v>-566218.29500000004</v>
      </c>
      <c r="G79" s="266">
        <f>IFERROR(INDEX('Non Provision Adjs'!$B$217:$AP$219,1,MATCH('9-2013'!G83,'Non Provision Adjs'!$B$219:$AP$219,0)),0)*-1</f>
        <v>-584360.61999999988</v>
      </c>
      <c r="H79" s="266">
        <f>IFERROR(INDEX('Non Provision Adjs'!$B$217:$AP$219,1,MATCH('9-2013'!H83,'Non Provision Adjs'!$B$219:$AP$219,0)),0)*-1</f>
        <v>0</v>
      </c>
      <c r="I79" s="266">
        <f>IFERROR(INDEX('Non Provision Adjs'!$B$217:$AP$219,1,MATCH('9-2013'!I83,'Non Provision Adjs'!$B$219:$AP$219,0)),0)*-1</f>
        <v>-5111692.8699999973</v>
      </c>
      <c r="J79" s="266">
        <f>IFERROR(INDEX('Non Provision Adjs'!$B$217:$AP$219,1,MATCH('9-2013'!J83,'Non Provision Adjs'!$B$219:$AP$219,0)),0)*-1</f>
        <v>4769524.0800000019</v>
      </c>
      <c r="K79" s="266">
        <f>IFERROR(INDEX('Non Provision Adjs'!$B$217:$AP$219,1,MATCH('9-2013'!K83,'Non Provision Adjs'!$B$219:$AP$219,0)),0)*-1</f>
        <v>0</v>
      </c>
      <c r="L79" s="266">
        <f>IFERROR(INDEX('Non Provision Adjs'!$B$217:$AP$219,1,MATCH('9-2013'!L83,'Non Provision Adjs'!$B$219:$AP$219,0)),0)*-1</f>
        <v>-53375.045000000042</v>
      </c>
      <c r="M79" s="266">
        <f>IFERROR(INDEX('Non Provision Adjs'!$B$217:$AP$219,1,MATCH('9-2013'!M83,'Non Provision Adjs'!$B$219:$AP$219,0)),0)*-1</f>
        <v>24590.77999999997</v>
      </c>
      <c r="N79" s="266">
        <f>IFERROR(INDEX('Non Provision Adjs'!$B$217:$AP$219,1,MATCH('9-2013'!N83,'Non Provision Adjs'!$B$219:$AP$219,0)),0)*-1</f>
        <v>-13.87</v>
      </c>
      <c r="O79" s="266">
        <f>IFERROR(INDEX('Non Provision Adjs'!$B$217:$AP$219,1,MATCH('9-2013'!O83,'Non Provision Adjs'!$B$219:$AP$219,0)),0)*-1</f>
        <v>107066.91000000003</v>
      </c>
      <c r="P79" s="266">
        <f>IFERROR(INDEX('Non Provision Adjs'!$B$217:$AP$219,1,MATCH('9-2013'!P83,'Non Provision Adjs'!$B$219:$AP$219,0)),0)*-1</f>
        <v>0</v>
      </c>
      <c r="Q79" s="266">
        <f>IFERROR(INDEX('Non Provision Adjs'!$B$217:$AP$219,1,MATCH('9-2013'!Q83,'Non Provision Adjs'!$B$219:$AP$219,0)),0)*-1</f>
        <v>-4328.8999999999996</v>
      </c>
      <c r="R79" s="266">
        <f>IFERROR(INDEX('Non Provision Adjs'!$B$217:$AP$219,1,MATCH('9-2013'!R83,'Non Provision Adjs'!$B$219:$AP$219,0)),0)*-1</f>
        <v>175099.26</v>
      </c>
      <c r="S79" s="266">
        <f>IFERROR(INDEX('Non Provision Adjs'!$B$217:$AP$219,1,MATCH('9-2013'!S83,'Non Provision Adjs'!$B$219:$AP$219,0)),0)*-1</f>
        <v>-940.69999999999993</v>
      </c>
      <c r="T79" s="266">
        <f>IFERROR(INDEX('Non Provision Adjs'!$B$217:$AP$219,1,MATCH('9-2013'!T83,'Non Provision Adjs'!$B$219:$AP$219,0)),0)*-1</f>
        <v>-302017.79000000004</v>
      </c>
      <c r="U79" s="266">
        <f>IFERROR(INDEX('Non Provision Adjs'!$B$217:$AP$219,1,MATCH('9-2013'!U83,'Non Provision Adjs'!$B$219:$AP$219,0)),0)*-1</f>
        <v>-15826.494999999999</v>
      </c>
      <c r="V79" s="266">
        <f>IFERROR(INDEX('Non Provision Adjs'!$B$217:$AP$219,1,MATCH('9-2013'!V83,'Non Provision Adjs'!$B$219:$AP$219,0)),0)*-1</f>
        <v>-472.67500000000001</v>
      </c>
      <c r="W79" s="266">
        <f>IFERROR(INDEX('Non Provision Adjs'!$B$217:$AP$219,1,MATCH('9-2013'!W83,'Non Provision Adjs'!$B$219:$AP$219,0)),0)*-1</f>
        <v>2609.3849999999998</v>
      </c>
      <c r="X79" s="266">
        <f>IFERROR(INDEX('Non Provision Adjs'!$B$217:$AP$219,1,MATCH('9-2013'!X83,'Non Provision Adjs'!$B$219:$AP$219,0)),0)*-1</f>
        <v>-17379.57</v>
      </c>
      <c r="Y79" s="266">
        <f>IFERROR(INDEX('Non Provision Adjs'!$B$217:$AP$219,1,MATCH('9-2013'!Y83,'Non Provision Adjs'!$B$219:$AP$219,0)),0)*-1</f>
        <v>0</v>
      </c>
      <c r="Z79" s="266">
        <f>IFERROR(INDEX('Non Provision Adjs'!$B$217:$AP$219,1,MATCH('9-2013'!Z83,'Non Provision Adjs'!$B$219:$AP$219,0)),0)*-1</f>
        <v>-476197.61499999999</v>
      </c>
      <c r="AA79" s="266">
        <f>IFERROR(INDEX('Non Provision Adjs'!$B$217:$AP$219,1,MATCH('9-2013'!AA83,'Non Provision Adjs'!$B$219:$AP$219,0)),0)*-1</f>
        <v>-51860.659999999996</v>
      </c>
      <c r="AB79" s="266">
        <f>IFERROR(INDEX('Non Provision Adjs'!$B$217:$AP$219,1,MATCH('9-2013'!AB83,'Non Provision Adjs'!$B$219:$AP$219,0)),0)*-1</f>
        <v>-13803.934999999999</v>
      </c>
      <c r="AC79" s="266">
        <f>IFERROR(INDEX('Non Provision Adjs'!$B$217:$AP$219,1,MATCH('9-2013'!AC83,'Non Provision Adjs'!$B$219:$AP$219,0)),0)*-1</f>
        <v>-206060.29</v>
      </c>
      <c r="AD79" s="266">
        <f>IFERROR(INDEX('Non Provision Adjs'!$B$217:$AP$219,1,MATCH('9-2013'!AD83,'Non Provision Adjs'!$B$219:$AP$219,0)),0)*-1</f>
        <v>312304.94999999995</v>
      </c>
      <c r="AE79" s="266">
        <f>IFERROR(INDEX('Non Provision Adjs'!$B$217:$AP$219,1,MATCH('9-2013'!AE83,'Non Provision Adjs'!$B$219:$AP$219,0)),0)*-1</f>
        <v>-2740.4199999999837</v>
      </c>
      <c r="AF79" s="266">
        <f>IFERROR(INDEX('Non Provision Adjs'!$B$217:$AP$219,1,MATCH('9-2013'!AF83,'Non Provision Adjs'!$B$219:$AP$219,0)),0)*-1</f>
        <v>-7999.3399999999965</v>
      </c>
      <c r="AG79" s="266">
        <f>IFERROR(INDEX('Non Provision Adjs'!$B$217:$AP$219,1,MATCH('9-2013'!AG83,'Non Provision Adjs'!$B$219:$AP$219,0)),0)*-1</f>
        <v>-2222.119999999999</v>
      </c>
      <c r="AH79" s="266">
        <f>IFERROR(INDEX('Non Provision Adjs'!$B$217:$AP$219,1,MATCH('9-2013'!AH83,'Non Provision Adjs'!$B$219:$AP$219,0)),0)*-1</f>
        <v>-250822.16</v>
      </c>
      <c r="AI79" s="266">
        <f>IFERROR(INDEX('Non Provision Adjs'!$B$217:$AP$219,1,MATCH('9-2013'!AI83,'Non Provision Adjs'!$B$219:$AP$219,0)),0)*-1</f>
        <v>-444544.08499999996</v>
      </c>
      <c r="AJ79" s="266">
        <f>IFERROR(INDEX('Non Provision Adjs'!$B$217:$AP$219,1,MATCH('9-2013'!AJ83,'Non Provision Adjs'!$B$219:$AP$219,0)),0)*-1</f>
        <v>-185727.32999999996</v>
      </c>
      <c r="AK79" s="266">
        <f>IFERROR(INDEX('Non Provision Adjs'!$B$217:$AP$219,1,MATCH('9-2013'!AK83,'Non Provision Adjs'!$B$219:$AP$219,0)),0)*-1</f>
        <v>-48099.700000000004</v>
      </c>
      <c r="AL79" s="340">
        <f>IFERROR(INDEX('Non Provision Adjs'!$B$217:$AP$219,1,MATCH('9-2013'!AL83,'Non Provision Adjs'!$B$219:$AP$219,0)),0)*-1</f>
        <v>-146592.39499999996</v>
      </c>
      <c r="AM79" s="266">
        <f>IFERROR(INDEX('Non Provision Adjs'!$B$217:$AP$219,1,MATCH('9-2013'!AM83,'Non Provision Adjs'!$B$219:$AP$219,0)),0)*-1</f>
        <v>-14615.695</v>
      </c>
      <c r="AN79" s="266">
        <f>IFERROR(INDEX('Non Provision Adjs'!$B$217:$AP$219,1,MATCH('9-2013'!AN83,'Non Provision Adjs'!$B$219:$AP$219,0)),0)*-1</f>
        <v>-387052.57</v>
      </c>
      <c r="AO79" s="266">
        <f>IFERROR(INDEX('Non Provision Adjs'!$B$217:$AP$219,1,MATCH('9-2013'!AO83,'Non Provision Adjs'!$B$219:$AP$219,0)),0)*-1</f>
        <v>108256.80999999982</v>
      </c>
      <c r="AP79" s="266">
        <f>IFERROR(INDEX('Non Provision Adjs'!$B$217:$AP$219,1,MATCH('9-2013'!AP83,'Non Provision Adjs'!$B$219:$AP$219,0)),0)*-1</f>
        <v>-742926.11</v>
      </c>
      <c r="AQ79" s="266">
        <f>IFERROR(INDEX('Non Provision Adjs'!$B$217:$AP$219,1,MATCH('9-2013'!AQ83,'Non Provision Adjs'!$B$219:$AP$219,0)),0)*-1</f>
        <v>-641072.30499999993</v>
      </c>
      <c r="AR79" s="266">
        <f>IFERROR(INDEX('Non Provision Adjs'!$B$217:$AP$219,1,MATCH('9-2013'!AR83,'Non Provision Adjs'!$B$219:$AP$219,0)),0)*-1</f>
        <v>0</v>
      </c>
      <c r="AS79" s="266">
        <f>IFERROR(INDEX('Non Provision Adjs'!$B$217:$AP$219,1,MATCH('9-2013'!AS83,'Non Provision Adjs'!$B$219:$AP$219,0)),0)*-1</f>
        <v>-6741380.6399999987</v>
      </c>
      <c r="AT79" s="266">
        <f>IFERROR(INDEX('Non Provision Adjs'!$B$217:$AP$219,1,MATCH('9-2013'!AT83,'Non Provision Adjs'!$B$219:$AP$219,0)),0)*-1</f>
        <v>958595.11999999965</v>
      </c>
      <c r="AU79" s="266">
        <f>IFERROR(INDEX('Non Provision Adjs'!$B$217:$AP$219,1,MATCH('9-2013'!AU83,'Non Provision Adjs'!$B$219:$AP$219,0)),0)*-1</f>
        <v>0</v>
      </c>
      <c r="AV79" s="266">
        <f>IFERROR(INDEX('Non Provision Adjs'!$B$217:$AP$219,1,MATCH('9-2013'!AV83,'Non Provision Adjs'!$B$219:$AP$219,0)),0)*-1</f>
        <v>0</v>
      </c>
      <c r="AW79" s="266">
        <f>IFERROR(INDEX('Non Provision Adjs'!$B$217:$AP$219,1,MATCH('9-2013'!AW83,'Non Provision Adjs'!$B$219:$AP$219,0)),0)*-1</f>
        <v>0</v>
      </c>
      <c r="AX79" s="266">
        <f>IFERROR(INDEX('Non Provision Adjs'!$B$217:$AP$219,1,MATCH('9-2013'!AX83,'Non Provision Adjs'!$B$219:$AP$219,0)),0)*-1</f>
        <v>0</v>
      </c>
    </row>
    <row r="80" spans="1:50">
      <c r="A80" s="105" t="s">
        <v>711</v>
      </c>
      <c r="B80" s="266">
        <f>IFERROR(INDEX('Non Provision Adjs'!$B$218:$AP$219,1,MATCH('9-2013'!B83,'Non Provision Adjs'!$B$219:$AP$219,0)),0)</f>
        <v>-263269.05499998911</v>
      </c>
      <c r="C80" s="266">
        <f>IFERROR(INDEX('Non Provision Adjs'!$B$218:$AP$219,1,MATCH('9-2013'!C83,'Non Provision Adjs'!$B$219:$AP$219,0)),0)</f>
        <v>29861083.650000006</v>
      </c>
      <c r="D80" s="266">
        <f>IFERROR(INDEX('Non Provision Adjs'!$B$218:$AP$219,1,MATCH('9-2013'!D83,'Non Provision Adjs'!$B$219:$AP$219,0)),0)</f>
        <v>-880296.41499999724</v>
      </c>
      <c r="E80" s="266">
        <f>IFERROR(INDEX('Non Provision Adjs'!$B$218:$AP$219,1,MATCH('9-2013'!E83,'Non Provision Adjs'!$B$219:$AP$219,0)),0)</f>
        <v>-720027.7350000001</v>
      </c>
      <c r="F80" s="266">
        <f>IFERROR(INDEX('Non Provision Adjs'!$B$218:$AP$219,1,MATCH('9-2013'!F83,'Non Provision Adjs'!$B$219:$AP$219,0)),0)</f>
        <v>-578579.38499999756</v>
      </c>
      <c r="G80" s="266">
        <f>IFERROR(INDEX('Non Provision Adjs'!$B$218:$AP$219,1,MATCH('9-2013'!G83,'Non Provision Adjs'!$B$219:$AP$219,0)),0)</f>
        <v>-256511.41500000271</v>
      </c>
      <c r="H80" s="266">
        <f>IFERROR(INDEX('Non Provision Adjs'!$B$218:$AP$219,1,MATCH('9-2013'!H83,'Non Provision Adjs'!$B$219:$AP$219,0)),0)</f>
        <v>0</v>
      </c>
      <c r="I80" s="266">
        <f>IFERROR(INDEX('Non Provision Adjs'!$B$218:$AP$219,1,MATCH('9-2013'!I83,'Non Provision Adjs'!$B$219:$AP$219,0)),0)</f>
        <v>4681776.1599999983</v>
      </c>
      <c r="J80" s="266">
        <f>IFERROR(INDEX('Non Provision Adjs'!$B$218:$AP$219,1,MATCH('9-2013'!J83,'Non Provision Adjs'!$B$219:$AP$219,0)),0)</f>
        <v>-4760210.0100000016</v>
      </c>
      <c r="K80" s="266">
        <f>IFERROR(INDEX('Non Provision Adjs'!$B$218:$AP$219,1,MATCH('9-2013'!K83,'Non Provision Adjs'!$B$219:$AP$219,0)),0)</f>
        <v>0</v>
      </c>
      <c r="L80" s="266">
        <f>IFERROR(INDEX('Non Provision Adjs'!$B$218:$AP$219,1,MATCH('9-2013'!L83,'Non Provision Adjs'!$B$219:$AP$219,0)),0)</f>
        <v>53203.130000000063</v>
      </c>
      <c r="M80" s="266">
        <f>IFERROR(INDEX('Non Provision Adjs'!$B$218:$AP$219,1,MATCH('9-2013'!M83,'Non Provision Adjs'!$B$219:$AP$219,0)),0)</f>
        <v>-36479.195000000014</v>
      </c>
      <c r="N80" s="266">
        <f>IFERROR(INDEX('Non Provision Adjs'!$B$218:$AP$219,1,MATCH('9-2013'!N83,'Non Provision Adjs'!$B$219:$AP$219,0)),0)</f>
        <v>61.685000000000322</v>
      </c>
      <c r="O80" s="266">
        <f>IFERROR(INDEX('Non Provision Adjs'!$B$218:$AP$219,1,MATCH('9-2013'!O83,'Non Provision Adjs'!$B$219:$AP$219,0)),0)</f>
        <v>-46310.105000000032</v>
      </c>
      <c r="P80" s="266">
        <f>IFERROR(INDEX('Non Provision Adjs'!$B$218:$AP$219,1,MATCH('9-2013'!P83,'Non Provision Adjs'!$B$219:$AP$219,0)),0)</f>
        <v>0</v>
      </c>
      <c r="Q80" s="266">
        <f>IFERROR(INDEX('Non Provision Adjs'!$B$218:$AP$219,1,MATCH('9-2013'!Q83,'Non Provision Adjs'!$B$219:$AP$219,0)),0)</f>
        <v>7959.1899999999914</v>
      </c>
      <c r="R80" s="266">
        <f>IFERROR(INDEX('Non Provision Adjs'!$B$218:$AP$219,1,MATCH('9-2013'!R83,'Non Provision Adjs'!$B$219:$AP$219,0)),0)</f>
        <v>-226593.82499999992</v>
      </c>
      <c r="S80" s="266">
        <f>IFERROR(INDEX('Non Provision Adjs'!$B$218:$AP$219,1,MATCH('9-2013'!S83,'Non Provision Adjs'!$B$219:$AP$219,0)),0)</f>
        <v>1675.8099999988826</v>
      </c>
      <c r="T80" s="266">
        <f>IFERROR(INDEX('Non Provision Adjs'!$B$218:$AP$219,1,MATCH('9-2013'!T83,'Non Provision Adjs'!$B$219:$AP$219,0)),0)</f>
        <v>-227535.52500000014</v>
      </c>
      <c r="U80" s="266">
        <f>IFERROR(INDEX('Non Provision Adjs'!$B$218:$AP$219,1,MATCH('9-2013'!U83,'Non Provision Adjs'!$B$219:$AP$219,0)),0)</f>
        <v>-6207.0950000000521</v>
      </c>
      <c r="V80" s="266">
        <f>IFERROR(INDEX('Non Provision Adjs'!$B$218:$AP$219,1,MATCH('9-2013'!V83,'Non Provision Adjs'!$B$219:$AP$219,0)),0)</f>
        <v>0</v>
      </c>
      <c r="W80" s="266">
        <f>IFERROR(INDEX('Non Provision Adjs'!$B$218:$AP$219,1,MATCH('9-2013'!W83,'Non Provision Adjs'!$B$219:$AP$219,0)),0)</f>
        <v>0</v>
      </c>
      <c r="X80" s="266">
        <f>IFERROR(INDEX('Non Provision Adjs'!$B$218:$AP$219,1,MATCH('9-2013'!X83,'Non Provision Adjs'!$B$219:$AP$219,0)),0)</f>
        <v>-181513.67500000022</v>
      </c>
      <c r="Y80" s="266">
        <f>IFERROR(INDEX('Non Provision Adjs'!$B$218:$AP$219,1,MATCH('9-2013'!Y83,'Non Provision Adjs'!$B$219:$AP$219,0)),0)</f>
        <v>0</v>
      </c>
      <c r="Z80" s="266">
        <f>IFERROR(INDEX('Non Provision Adjs'!$B$218:$AP$219,1,MATCH('9-2013'!Z83,'Non Provision Adjs'!$B$219:$AP$219,0)),0)</f>
        <v>-514064.53999999736</v>
      </c>
      <c r="AA80" s="266">
        <f>IFERROR(INDEX('Non Provision Adjs'!$B$218:$AP$219,1,MATCH('9-2013'!AA83,'Non Provision Adjs'!$B$219:$AP$219,0)),0)</f>
        <v>-48704.139999999701</v>
      </c>
      <c r="AB80" s="266">
        <f>IFERROR(INDEX('Non Provision Adjs'!$B$218:$AP$219,1,MATCH('9-2013'!AB83,'Non Provision Adjs'!$B$219:$AP$219,0)),0)</f>
        <v>103347.92500000002</v>
      </c>
      <c r="AC80" s="266">
        <f>IFERROR(INDEX('Non Provision Adjs'!$B$218:$AP$219,1,MATCH('9-2013'!AC83,'Non Provision Adjs'!$B$219:$AP$219,0)),0)</f>
        <v>-1026397.2499999998</v>
      </c>
      <c r="AD80" s="266">
        <f>IFERROR(INDEX('Non Provision Adjs'!$B$218:$AP$219,1,MATCH('9-2013'!AD83,'Non Provision Adjs'!$B$219:$AP$219,0)),0)</f>
        <v>-855812.74999999977</v>
      </c>
      <c r="AE80" s="266">
        <f>IFERROR(INDEX('Non Provision Adjs'!$B$218:$AP$219,1,MATCH('9-2013'!AE83,'Non Provision Adjs'!$B$219:$AP$219,0)),0)</f>
        <v>143479.12999999995</v>
      </c>
      <c r="AF80" s="266">
        <f>IFERROR(INDEX('Non Provision Adjs'!$B$218:$AP$219,1,MATCH('9-2013'!AF83,'Non Provision Adjs'!$B$219:$AP$219,0)),0)</f>
        <v>-24398.059999999961</v>
      </c>
      <c r="AG80" s="266">
        <f>IFERROR(INDEX('Non Provision Adjs'!$B$218:$AP$219,1,MATCH('9-2013'!AG83,'Non Provision Adjs'!$B$219:$AP$219,0)),0)</f>
        <v>-4202.2449999999935</v>
      </c>
      <c r="AH80" s="266">
        <f>IFERROR(INDEX('Non Provision Adjs'!$B$218:$AP$219,1,MATCH('9-2013'!AH83,'Non Provision Adjs'!$B$219:$AP$219,0)),0)</f>
        <v>-43128.400000000111</v>
      </c>
      <c r="AI80" s="266">
        <f>IFERROR(INDEX('Non Provision Adjs'!$B$218:$AP$219,1,MATCH('9-2013'!AI83,'Non Provision Adjs'!$B$219:$AP$219,0)),0)</f>
        <v>-463305.81500000414</v>
      </c>
      <c r="AJ80" s="266">
        <f>IFERROR(INDEX('Non Provision Adjs'!$B$218:$AP$219,1,MATCH('9-2013'!AJ83,'Non Provision Adjs'!$B$219:$AP$219,0)),0)</f>
        <v>-34655.290000000095</v>
      </c>
      <c r="AK80" s="266">
        <f>IFERROR(INDEX('Non Provision Adjs'!$B$218:$AP$219,1,MATCH('9-2013'!AK83,'Non Provision Adjs'!$B$219:$AP$219,0)),0)</f>
        <v>-504151.13999999996</v>
      </c>
      <c r="AL80" s="340">
        <f>IFERROR(INDEX('Non Provision Adjs'!$B$218:$AP$219,1,MATCH('9-2013'!AL83,'Non Provision Adjs'!$B$219:$AP$219,0)),0)</f>
        <v>-1096115.1050000007</v>
      </c>
      <c r="AM80" s="266">
        <f>IFERROR(INDEX('Non Provision Adjs'!$B$218:$AP$219,1,MATCH('9-2013'!AM83,'Non Provision Adjs'!$B$219:$AP$219,0)),0)</f>
        <v>-6283.4750000000495</v>
      </c>
      <c r="AN80" s="266">
        <f>IFERROR(INDEX('Non Provision Adjs'!$B$218:$AP$219,1,MATCH('9-2013'!AN83,'Non Provision Adjs'!$B$219:$AP$219,0)),0)</f>
        <v>-2683047.4749999996</v>
      </c>
      <c r="AO80" s="266">
        <f>IFERROR(INDEX('Non Provision Adjs'!$B$218:$AP$219,1,MATCH('9-2013'!AO83,'Non Provision Adjs'!$B$219:$AP$219,0)),0)</f>
        <v>-318346.09999999974</v>
      </c>
      <c r="AP80" s="266">
        <f>IFERROR(INDEX('Non Provision Adjs'!$B$218:$AP$219,1,MATCH('9-2013'!AP83,'Non Provision Adjs'!$B$219:$AP$219,0)),0)</f>
        <v>-1751615.6550000003</v>
      </c>
      <c r="AQ80" s="266">
        <f>IFERROR(INDEX('Non Provision Adjs'!$B$218:$AP$219,1,MATCH('9-2013'!AQ83,'Non Provision Adjs'!$B$219:$AP$219,0)),0)</f>
        <v>-521857.49500000663</v>
      </c>
      <c r="AR80" s="266">
        <f>IFERROR(INDEX('Non Provision Adjs'!$B$218:$AP$219,1,MATCH('9-2013'!AR83,'Non Provision Adjs'!$B$219:$AP$219,0)),0)</f>
        <v>0</v>
      </c>
      <c r="AS80" s="266">
        <f>IFERROR(INDEX('Non Provision Adjs'!$B$218:$AP$219,1,MATCH('9-2013'!AS83,'Non Provision Adjs'!$B$219:$AP$219,0)),0)</f>
        <v>-12745800.364999989</v>
      </c>
      <c r="AT80" s="266">
        <f>IFERROR(INDEX('Non Provision Adjs'!$B$218:$AP$219,1,MATCH('9-2013'!AT83,'Non Provision Adjs'!$B$219:$AP$219,0)),0)</f>
        <v>-4553706.0549999997</v>
      </c>
      <c r="AU80" s="266">
        <f>IFERROR(INDEX('Non Provision Adjs'!$B$218:$AP$219,1,MATCH('9-2013'!AU83,'Non Provision Adjs'!$B$219:$AP$219,0)),0)</f>
        <v>0</v>
      </c>
      <c r="AV80" s="266">
        <f>IFERROR(INDEX('Non Provision Adjs'!$B$218:$AP$219,1,MATCH('9-2013'!AV83,'Non Provision Adjs'!$B$219:$AP$219,0)),0)</f>
        <v>0</v>
      </c>
      <c r="AW80" s="266">
        <f>IFERROR(INDEX('Non Provision Adjs'!$B$218:$AP$219,1,MATCH('9-2013'!AW83,'Non Provision Adjs'!$B$219:$AP$219,0)),0)</f>
        <v>0</v>
      </c>
      <c r="AX80" s="266">
        <f>IFERROR(INDEX('Non Provision Adjs'!$B$218:$AP$219,1,MATCH('9-2013'!AX83,'Non Provision Adjs'!$B$219:$AP$219,0)),0)</f>
        <v>0</v>
      </c>
    </row>
    <row r="81" spans="1:50">
      <c r="A81" s="105" t="s">
        <v>717</v>
      </c>
      <c r="B81" s="266">
        <f>IFERROR(INDEX('Non Provision Adjs'!$B$234:$P$235,1,MATCH('9-2013'!B83,'Non Provision Adjs'!$B$235:$P$235,0)),0)</f>
        <v>33554.170000058599</v>
      </c>
      <c r="C81" s="266">
        <f>IFERROR(INDEX('Non Provision Adjs'!$B$234:$P$235,1,MATCH('9-2013'!C83,'Non Provision Adjs'!$B$235:$P$235,0)),0)</f>
        <v>-7400174.9999999404</v>
      </c>
      <c r="D81" s="266">
        <f>IFERROR(INDEX('Non Provision Adjs'!$B$234:$P$235,1,MATCH('9-2013'!D83,'Non Provision Adjs'!$B$235:$P$235,0)),0)</f>
        <v>0</v>
      </c>
      <c r="E81" s="266">
        <f>IFERROR(INDEX('Non Provision Adjs'!$B$234:$P$235,1,MATCH('9-2013'!E83,'Non Provision Adjs'!$B$235:$P$235,0)),0)</f>
        <v>657042</v>
      </c>
      <c r="F81" s="266">
        <f>IFERROR(INDEX('Non Provision Adjs'!$B$234:$P$235,1,MATCH('9-2013'!F83,'Non Provision Adjs'!$B$235:$P$235,0)),0)</f>
        <v>0</v>
      </c>
      <c r="G81" s="266">
        <f>IFERROR(INDEX('Non Provision Adjs'!$B$234:$P$235,1,MATCH('9-2013'!G83,'Non Provision Adjs'!$B$235:$P$235,0)),0)</f>
        <v>0</v>
      </c>
      <c r="H81" s="266">
        <f>IFERROR(INDEX('Non Provision Adjs'!$B$234:$P$235,1,MATCH('9-2013'!H83,'Non Provision Adjs'!$B$235:$P$235,0)),0)</f>
        <v>0</v>
      </c>
      <c r="I81" s="266">
        <f>IFERROR(INDEX('Non Provision Adjs'!$B$234:$P$235,1,MATCH('9-2013'!I83,'Non Provision Adjs'!$B$235:$P$235,0)),0)</f>
        <v>0</v>
      </c>
      <c r="J81" s="266">
        <f>IFERROR(INDEX('Non Provision Adjs'!$B$234:$P$235,1,MATCH('9-2013'!J83,'Non Provision Adjs'!$B$235:$P$235,0)),0)</f>
        <v>0</v>
      </c>
      <c r="K81" s="266">
        <f>IFERROR(INDEX('Non Provision Adjs'!$B$234:$P$235,1,MATCH('9-2013'!K83,'Non Provision Adjs'!$B$235:$P$235,0)),0)</f>
        <v>0</v>
      </c>
      <c r="L81" s="266">
        <f>IFERROR(INDEX('Non Provision Adjs'!$B$234:$P$235,1,MATCH('9-2013'!L83,'Non Provision Adjs'!$B$235:$P$235,0)),0)</f>
        <v>0</v>
      </c>
      <c r="M81" s="266">
        <f>IFERROR(INDEX('Non Provision Adjs'!$B$234:$P$235,1,MATCH('9-2013'!M83,'Non Provision Adjs'!$B$235:$P$235,0)),0)</f>
        <v>0</v>
      </c>
      <c r="N81" s="266">
        <f>IFERROR(INDEX('Non Provision Adjs'!$B$234:$P$235,1,MATCH('9-2013'!N83,'Non Provision Adjs'!$B$235:$P$235,0)),0)</f>
        <v>0</v>
      </c>
      <c r="O81" s="266">
        <f>IFERROR(INDEX('Non Provision Adjs'!$B$234:$P$235,1,MATCH('9-2013'!O83,'Non Provision Adjs'!$B$235:$P$235,0)),0)</f>
        <v>0</v>
      </c>
      <c r="P81" s="266">
        <f>IFERROR(INDEX('Non Provision Adjs'!$B$234:$P$235,1,MATCH('9-2013'!P83,'Non Provision Adjs'!$B$235:$P$235,0)),0)</f>
        <v>0</v>
      </c>
      <c r="Q81" s="266">
        <f>IFERROR(INDEX('Non Provision Adjs'!$B$234:$P$235,1,MATCH('9-2013'!Q83,'Non Provision Adjs'!$B$235:$P$235,0)),0)</f>
        <v>0</v>
      </c>
      <c r="R81" s="266">
        <f>IFERROR(INDEX('Non Provision Adjs'!$B$234:$P$235,1,MATCH('9-2013'!R83,'Non Provision Adjs'!$B$235:$P$235,0)),0)</f>
        <v>0</v>
      </c>
      <c r="S81" s="266">
        <f>IFERROR(INDEX('Non Provision Adjs'!$B$234:$P$235,1,MATCH('9-2013'!S83,'Non Provision Adjs'!$B$235:$P$235,0)),0)</f>
        <v>0</v>
      </c>
      <c r="T81" s="266">
        <f>IFERROR(INDEX('Non Provision Adjs'!$B$234:$P$235,1,MATCH('9-2013'!T83,'Non Provision Adjs'!$B$235:$P$235,0)),0)</f>
        <v>166140.33499999999</v>
      </c>
      <c r="U81" s="266">
        <f>IFERROR(INDEX('Non Provision Adjs'!$B$234:$P$235,1,MATCH('9-2013'!U83,'Non Provision Adjs'!$B$235:$P$235,0)),0)</f>
        <v>0</v>
      </c>
      <c r="V81" s="266">
        <f>IFERROR(INDEX('Non Provision Adjs'!$B$234:$P$235,1,MATCH('9-2013'!V83,'Non Provision Adjs'!$B$235:$P$235,0)),0)</f>
        <v>0</v>
      </c>
      <c r="W81" s="266">
        <f>IFERROR(INDEX('Non Provision Adjs'!$B$234:$P$235,1,MATCH('9-2013'!W83,'Non Provision Adjs'!$B$235:$P$235,0)),0)</f>
        <v>0</v>
      </c>
      <c r="X81" s="266">
        <f>IFERROR(INDEX('Non Provision Adjs'!$B$234:$P$235,1,MATCH('9-2013'!X83,'Non Provision Adjs'!$B$235:$P$235,0)),0)</f>
        <v>0</v>
      </c>
      <c r="Y81" s="266">
        <f>IFERROR(INDEX('Non Provision Adjs'!$B$234:$P$235,1,MATCH('9-2013'!Y83,'Non Provision Adjs'!$B$235:$P$235,0)),0)</f>
        <v>0</v>
      </c>
      <c r="Z81" s="266">
        <f>IFERROR(INDEX('Non Provision Adjs'!$B$234:$P$235,1,MATCH('9-2013'!Z83,'Non Provision Adjs'!$B$235:$P$235,0)),0)</f>
        <v>125370.2</v>
      </c>
      <c r="AA81" s="266">
        <f>IFERROR(INDEX('Non Provision Adjs'!$B$234:$P$235,1,MATCH('9-2013'!AA83,'Non Provision Adjs'!$B$235:$P$235,0)),0)</f>
        <v>0</v>
      </c>
      <c r="AB81" s="266">
        <f>IFERROR(INDEX('Non Provision Adjs'!$B$234:$P$235,1,MATCH('9-2013'!AB83,'Non Provision Adjs'!$B$235:$P$235,0)),0)</f>
        <v>0</v>
      </c>
      <c r="AC81" s="266">
        <f>IFERROR(INDEX('Non Provision Adjs'!$B$234:$P$235,1,MATCH('9-2013'!AC83,'Non Provision Adjs'!$B$235:$P$235,0)),0)</f>
        <v>786490.32</v>
      </c>
      <c r="AD81" s="266">
        <f>IFERROR(INDEX('Non Provision Adjs'!$B$234:$P$235,1,MATCH('9-2013'!AD83,'Non Provision Adjs'!$B$235:$P$235,0)),0)</f>
        <v>824897</v>
      </c>
      <c r="AE81" s="266">
        <f>IFERROR(INDEX('Non Provision Adjs'!$B$234:$P$235,1,MATCH('9-2013'!AE83,'Non Provision Adjs'!$B$235:$P$235,0)),0)</f>
        <v>0</v>
      </c>
      <c r="AF81" s="266">
        <f>IFERROR(INDEX('Non Provision Adjs'!$B$234:$P$235,1,MATCH('9-2013'!AF83,'Non Provision Adjs'!$B$235:$P$235,0)),0)</f>
        <v>0</v>
      </c>
      <c r="AG81" s="266">
        <f>IFERROR(INDEX('Non Provision Adjs'!$B$234:$P$235,1,MATCH('9-2013'!AG83,'Non Provision Adjs'!$B$235:$P$235,0)),0)</f>
        <v>0</v>
      </c>
      <c r="AH81" s="266">
        <f>IFERROR(INDEX('Non Provision Adjs'!$B$234:$P$235,1,MATCH('9-2013'!AH83,'Non Provision Adjs'!$B$235:$P$235,0)),0)</f>
        <v>0</v>
      </c>
      <c r="AI81" s="266">
        <f>IFERROR(INDEX('Non Provision Adjs'!$B$234:$P$235,1,MATCH('9-2013'!AI83,'Non Provision Adjs'!$B$235:$P$235,0)),0)</f>
        <v>-0.73</v>
      </c>
      <c r="AJ81" s="266">
        <f>IFERROR(INDEX('Non Provision Adjs'!$B$234:$P$235,1,MATCH('9-2013'!AJ83,'Non Provision Adjs'!$B$235:$P$235,0)),0)</f>
        <v>0</v>
      </c>
      <c r="AK81" s="266">
        <f>IFERROR(INDEX('Non Provision Adjs'!$B$234:$P$235,1,MATCH('9-2013'!AK83,'Non Provision Adjs'!$B$235:$P$235,0)),0)</f>
        <v>0</v>
      </c>
      <c r="AL81" s="340">
        <f>IFERROR(INDEX('Non Provision Adjs'!$B$234:$P$235,1,MATCH('9-2013'!AL83,'Non Provision Adjs'!$B$235:$P$235,0)),0)</f>
        <v>191119.84</v>
      </c>
      <c r="AM81" s="266">
        <f>IFERROR(INDEX('Non Provision Adjs'!$B$234:$P$235,1,MATCH('9-2013'!AM83,'Non Provision Adjs'!$B$235:$P$235,0)),0)</f>
        <v>0</v>
      </c>
      <c r="AN81" s="266">
        <f>IFERROR(INDEX('Non Provision Adjs'!$B$234:$P$235,1,MATCH('9-2013'!AN83,'Non Provision Adjs'!$B$235:$P$235,0)),0)</f>
        <v>1027820.655</v>
      </c>
      <c r="AO81" s="266">
        <f>IFERROR(INDEX('Non Provision Adjs'!$B$234:$P$235,1,MATCH('9-2013'!AO83,'Non Provision Adjs'!$B$235:$P$235,0)),0)</f>
        <v>370433</v>
      </c>
      <c r="AP81" s="266">
        <f>IFERROR(INDEX('Non Provision Adjs'!$B$234:$P$235,1,MATCH('9-2013'!AP83,'Non Provision Adjs'!$B$235:$P$235,0)),0)</f>
        <v>1208326.2949999999</v>
      </c>
      <c r="AQ81" s="266">
        <f>IFERROR(INDEX('Non Provision Adjs'!$B$234:$P$235,1,MATCH('9-2013'!AQ83,'Non Provision Adjs'!$B$235:$P$235,0)),0)</f>
        <v>214642.08500000002</v>
      </c>
      <c r="AR81" s="266">
        <f>IFERROR(INDEX('Non Provision Adjs'!$B$234:$P$235,1,MATCH('9-2013'!AR83,'Non Provision Adjs'!$B$235:$P$235,0)),0)</f>
        <v>0</v>
      </c>
      <c r="AS81" s="266">
        <f>IFERROR(INDEX('Non Provision Adjs'!$B$234:$P$235,1,MATCH('9-2013'!AS83,'Non Provision Adjs'!$B$235:$P$235,0)),0)</f>
        <v>-2709.03</v>
      </c>
      <c r="AT81" s="266">
        <f>IFERROR(INDEX('Non Provision Adjs'!$B$234:$P$235,1,MATCH('9-2013'!AT83,'Non Provision Adjs'!$B$235:$P$235,0)),0)</f>
        <v>1864157.2</v>
      </c>
      <c r="AU81" s="266">
        <f>IFERROR(INDEX('Non Provision Adjs'!$B$234:$P$235,1,MATCH('9-2013'!AU83,'Non Provision Adjs'!$B$235:$P$235,0)),0)</f>
        <v>0</v>
      </c>
      <c r="AV81" s="266">
        <f>IFERROR(INDEX('Non Provision Adjs'!$B$234:$P$235,1,MATCH('9-2013'!AV83,'Non Provision Adjs'!$B$235:$P$235,0)),0)</f>
        <v>0</v>
      </c>
      <c r="AW81" s="266">
        <f>IFERROR(INDEX('Non Provision Adjs'!$B$234:$P$235,1,MATCH('9-2013'!AW83,'Non Provision Adjs'!$B$235:$P$235,0)),0)</f>
        <v>0</v>
      </c>
      <c r="AX81" s="266">
        <f>IFERROR(INDEX('Non Provision Adjs'!$B$234:$P$235,1,MATCH('9-2013'!AX83,'Non Provision Adjs'!$B$235:$P$235,0)),0)</f>
        <v>0</v>
      </c>
    </row>
    <row r="82" spans="1:50">
      <c r="A82" s="105" t="s">
        <v>710</v>
      </c>
      <c r="B82" s="267">
        <f>B73-B77-B79-B80-B81</f>
        <v>-146214620.03215048</v>
      </c>
      <c r="C82" s="267">
        <f t="shared" ref="C82:AX82" si="7">C73-C77-C79-C80-C81</f>
        <v>36816549.094999835</v>
      </c>
      <c r="D82" s="267">
        <f t="shared" si="7"/>
        <v>-7074225.9650000045</v>
      </c>
      <c r="E82" s="267">
        <f t="shared" si="7"/>
        <v>-10556255.960000001</v>
      </c>
      <c r="F82" s="267">
        <f t="shared" si="7"/>
        <v>850087.19000000297</v>
      </c>
      <c r="G82" s="267">
        <f t="shared" si="7"/>
        <v>-4041033.9899999956</v>
      </c>
      <c r="H82" s="267">
        <f t="shared" si="7"/>
        <v>0</v>
      </c>
      <c r="I82" s="267">
        <f t="shared" si="7"/>
        <v>-1782948.952250002</v>
      </c>
      <c r="J82" s="267">
        <f t="shared" si="7"/>
        <v>-156793.01350000035</v>
      </c>
      <c r="K82" s="267">
        <f t="shared" si="7"/>
        <v>0</v>
      </c>
      <c r="L82" s="267">
        <f t="shared" si="7"/>
        <v>124356.59499999997</v>
      </c>
      <c r="M82" s="267">
        <f t="shared" si="7"/>
        <v>40843.795650000226</v>
      </c>
      <c r="N82" s="267">
        <f t="shared" si="7"/>
        <v>-189.43500000000066</v>
      </c>
      <c r="O82" s="267">
        <f t="shared" si="7"/>
        <v>-72920.794999999984</v>
      </c>
      <c r="P82" s="267">
        <f t="shared" si="7"/>
        <v>0</v>
      </c>
      <c r="Q82" s="267">
        <f t="shared" si="7"/>
        <v>9316.2599999999984</v>
      </c>
      <c r="R82" s="267">
        <f t="shared" si="7"/>
        <v>-929404.87000000058</v>
      </c>
      <c r="S82" s="267">
        <f t="shared" si="7"/>
        <v>-122596.19999999885</v>
      </c>
      <c r="T82" s="267">
        <f t="shared" si="7"/>
        <v>-1949197.0753999951</v>
      </c>
      <c r="U82" s="267">
        <f t="shared" si="7"/>
        <v>-233845.05370000008</v>
      </c>
      <c r="V82" s="267">
        <f t="shared" si="7"/>
        <v>18663.91</v>
      </c>
      <c r="W82" s="267">
        <f t="shared" si="7"/>
        <v>43763.864999999998</v>
      </c>
      <c r="X82" s="267">
        <f t="shared" si="7"/>
        <v>-535454.63499999978</v>
      </c>
      <c r="Y82" s="267">
        <f t="shared" si="7"/>
        <v>0</v>
      </c>
      <c r="Z82" s="267">
        <f t="shared" si="7"/>
        <v>-1231955.0992499969</v>
      </c>
      <c r="AA82" s="267">
        <f t="shared" si="7"/>
        <v>-706272.94870000065</v>
      </c>
      <c r="AB82" s="267">
        <f t="shared" si="7"/>
        <v>1268754.9649999999</v>
      </c>
      <c r="AC82" s="267">
        <f t="shared" si="7"/>
        <v>34939170.939999998</v>
      </c>
      <c r="AD82" s="267">
        <f t="shared" si="7"/>
        <v>-2149239.8050000006</v>
      </c>
      <c r="AE82" s="267">
        <f t="shared" si="7"/>
        <v>341.64000000001397</v>
      </c>
      <c r="AF82" s="267">
        <f t="shared" si="7"/>
        <v>-347226.69000000006</v>
      </c>
      <c r="AG82" s="267">
        <f t="shared" si="7"/>
        <v>565.74999999999272</v>
      </c>
      <c r="AH82" s="267">
        <f t="shared" si="7"/>
        <v>149.2850000000908</v>
      </c>
      <c r="AI82" s="267">
        <f t="shared" si="7"/>
        <v>-5103106.4749999847</v>
      </c>
      <c r="AJ82" s="267">
        <f t="shared" si="7"/>
        <v>12.4100000000617</v>
      </c>
      <c r="AK82" s="267">
        <f t="shared" si="7"/>
        <v>-541190.24499999918</v>
      </c>
      <c r="AL82" s="341">
        <f t="shared" si="7"/>
        <v>-4306848.5250000022</v>
      </c>
      <c r="AM82" s="267">
        <f t="shared" si="7"/>
        <v>1.8250000000516593</v>
      </c>
      <c r="AN82" s="267">
        <f t="shared" si="7"/>
        <v>-1829307.7299999979</v>
      </c>
      <c r="AO82" s="267">
        <f t="shared" si="7"/>
        <v>-418518.09499999986</v>
      </c>
      <c r="AP82" s="267">
        <f t="shared" si="7"/>
        <v>-2472926.2250000001</v>
      </c>
      <c r="AQ82" s="267">
        <f t="shared" si="7"/>
        <v>-6405092.844999996</v>
      </c>
      <c r="AR82" s="267">
        <f t="shared" si="7"/>
        <v>-2777.65</v>
      </c>
      <c r="AS82" s="267">
        <f t="shared" si="7"/>
        <v>-102242234.4499999</v>
      </c>
      <c r="AT82" s="267">
        <f t="shared" si="7"/>
        <v>-64976420.544999979</v>
      </c>
      <c r="AU82" s="267">
        <f t="shared" si="7"/>
        <v>-139214.28499999997</v>
      </c>
      <c r="AV82" s="267">
        <f t="shared" si="7"/>
        <v>0</v>
      </c>
      <c r="AW82" s="267">
        <f t="shared" si="7"/>
        <v>0</v>
      </c>
      <c r="AX82" s="267">
        <f t="shared" si="7"/>
        <v>0</v>
      </c>
    </row>
    <row r="83" spans="1:50">
      <c r="B83" s="105" t="str">
        <f>B2</f>
        <v>Total Utility</v>
      </c>
      <c r="C83" s="105" t="str">
        <f t="shared" ref="C83:AX83" si="8">C2</f>
        <v>002DIV</v>
      </c>
      <c r="D83" s="105" t="str">
        <f t="shared" si="8"/>
        <v>012DIV</v>
      </c>
      <c r="E83" s="105" t="str">
        <f t="shared" si="8"/>
        <v>107DIV</v>
      </c>
      <c r="F83" s="105" t="str">
        <f t="shared" si="8"/>
        <v>077DIV</v>
      </c>
      <c r="G83" s="105" t="str">
        <f t="shared" si="8"/>
        <v>007DIV</v>
      </c>
      <c r="H83" s="105" t="str">
        <f t="shared" si="8"/>
        <v>047DIV</v>
      </c>
      <c r="I83" s="105" t="str">
        <f t="shared" si="8"/>
        <v>003DIV</v>
      </c>
      <c r="J83" s="105" t="str">
        <f t="shared" si="8"/>
        <v>013DIV</v>
      </c>
      <c r="K83" s="105" t="str">
        <f t="shared" si="8"/>
        <v>979DIV</v>
      </c>
      <c r="L83" s="105" t="str">
        <f t="shared" si="8"/>
        <v>001DIV</v>
      </c>
      <c r="M83" s="105" t="str">
        <f t="shared" si="8"/>
        <v>006DIV</v>
      </c>
      <c r="N83" s="105" t="str">
        <f t="shared" si="8"/>
        <v>017DIV</v>
      </c>
      <c r="O83" s="105" t="str">
        <f t="shared" si="8"/>
        <v>018DIV</v>
      </c>
      <c r="P83" s="105" t="str">
        <f t="shared" si="8"/>
        <v>011DIV</v>
      </c>
      <c r="Q83" s="105" t="str">
        <f t="shared" si="8"/>
        <v>004DIV</v>
      </c>
      <c r="R83" s="105" t="str">
        <f t="shared" si="8"/>
        <v>010DIV</v>
      </c>
      <c r="S83" s="105" t="str">
        <f t="shared" si="8"/>
        <v>008DIV</v>
      </c>
      <c r="T83" s="105" t="str">
        <f t="shared" si="8"/>
        <v>016DIV</v>
      </c>
      <c r="U83" s="105" t="str">
        <f t="shared" si="8"/>
        <v>020DIV</v>
      </c>
      <c r="V83" s="105" t="str">
        <f t="shared" si="8"/>
        <v>014DIV</v>
      </c>
      <c r="W83" s="105" t="str">
        <f t="shared" si="8"/>
        <v>015DIV</v>
      </c>
      <c r="X83" s="105" t="str">
        <f t="shared" si="8"/>
        <v>019DIV</v>
      </c>
      <c r="Y83" s="105" t="str">
        <f t="shared" si="8"/>
        <v>040DIV</v>
      </c>
      <c r="Z83" s="105" t="str">
        <f t="shared" si="8"/>
        <v>005DIV</v>
      </c>
      <c r="AA83" s="105" t="str">
        <f t="shared" si="8"/>
        <v>021DIV</v>
      </c>
      <c r="AB83" s="105" t="str">
        <f t="shared" si="8"/>
        <v>099DIV</v>
      </c>
      <c r="AC83" s="105" t="str">
        <f t="shared" si="8"/>
        <v>095DIV</v>
      </c>
      <c r="AD83" s="105" t="str">
        <f t="shared" si="8"/>
        <v>091DIV</v>
      </c>
      <c r="AE83" s="105" t="str">
        <f t="shared" si="8"/>
        <v>098DIV</v>
      </c>
      <c r="AF83" s="105" t="str">
        <f t="shared" si="8"/>
        <v>092DIV</v>
      </c>
      <c r="AG83" s="105" t="str">
        <f t="shared" si="8"/>
        <v>070DIV</v>
      </c>
      <c r="AH83" s="105" t="str">
        <f t="shared" si="8"/>
        <v>072DIV</v>
      </c>
      <c r="AI83" s="105" t="str">
        <f t="shared" si="8"/>
        <v>093DIV</v>
      </c>
      <c r="AJ83" s="105" t="str">
        <f t="shared" si="8"/>
        <v>097DIV</v>
      </c>
      <c r="AK83" s="105" t="str">
        <f t="shared" si="8"/>
        <v>096DIV</v>
      </c>
      <c r="AL83" s="334" t="str">
        <f t="shared" si="8"/>
        <v>009DIV</v>
      </c>
      <c r="AM83" s="105" t="str">
        <f t="shared" si="8"/>
        <v>071DIV</v>
      </c>
      <c r="AN83" s="105" t="str">
        <f t="shared" si="8"/>
        <v>COLODV</v>
      </c>
      <c r="AO83" s="105" t="str">
        <f t="shared" si="8"/>
        <v>030DIV</v>
      </c>
      <c r="AP83" s="105" t="str">
        <f t="shared" si="8"/>
        <v>KANSDV</v>
      </c>
      <c r="AQ83" s="105" t="str">
        <f t="shared" si="8"/>
        <v>170DIV</v>
      </c>
      <c r="AR83" s="105" t="str">
        <f t="shared" si="8"/>
        <v>171DIV</v>
      </c>
      <c r="AS83" s="105" t="str">
        <f t="shared" si="8"/>
        <v>190DIV</v>
      </c>
      <c r="AT83" s="105" t="str">
        <f t="shared" si="8"/>
        <v>700DIV</v>
      </c>
      <c r="AU83" s="105" t="str">
        <f t="shared" si="8"/>
        <v>830DIV</v>
      </c>
      <c r="AV83" s="105" t="str">
        <f t="shared" si="8"/>
        <v>982DIV</v>
      </c>
      <c r="AW83" s="105" t="str">
        <f t="shared" si="8"/>
        <v>989DIV</v>
      </c>
      <c r="AX83" s="105" t="str">
        <f t="shared" si="8"/>
        <v>990DIV</v>
      </c>
    </row>
    <row r="84" spans="1:50">
      <c r="B84" s="266"/>
    </row>
    <row r="86" spans="1:50">
      <c r="B86" s="271"/>
      <c r="C86" s="271"/>
      <c r="D86" s="271"/>
      <c r="E86" s="271"/>
      <c r="F86" s="271"/>
      <c r="G86" s="271"/>
      <c r="H86" s="271"/>
      <c r="I86" s="271"/>
      <c r="J86" s="271"/>
      <c r="K86" s="271"/>
      <c r="L86" s="271"/>
      <c r="M86" s="271"/>
      <c r="N86" s="271"/>
      <c r="O86" s="271"/>
      <c r="P86" s="271"/>
      <c r="Q86" s="271"/>
      <c r="R86" s="271"/>
      <c r="S86" s="271"/>
      <c r="T86" s="271"/>
      <c r="U86" s="271"/>
      <c r="V86" s="271"/>
      <c r="W86" s="271"/>
      <c r="X86" s="271"/>
      <c r="Y86" s="271"/>
      <c r="Z86" s="271"/>
      <c r="AA86" s="271"/>
      <c r="AB86" s="271"/>
      <c r="AC86" s="271"/>
      <c r="AD86" s="271"/>
      <c r="AE86" s="271"/>
      <c r="AF86" s="271"/>
      <c r="AG86" s="271"/>
      <c r="AH86" s="271"/>
      <c r="AI86" s="271"/>
      <c r="AJ86" s="271"/>
      <c r="AK86" s="271"/>
      <c r="AL86" s="343"/>
      <c r="AM86" s="271"/>
      <c r="AN86" s="271"/>
      <c r="AO86" s="271"/>
      <c r="AP86" s="271"/>
      <c r="AQ86" s="271"/>
      <c r="AR86" s="271"/>
      <c r="AS86" s="271"/>
      <c r="AT86" s="271"/>
      <c r="AU86" s="271"/>
      <c r="AV86" s="271"/>
      <c r="AW86" s="271"/>
      <c r="AX86" s="271"/>
    </row>
    <row r="87" spans="1:50" s="272" customFormat="1">
      <c r="B87" s="271"/>
      <c r="C87" s="271"/>
      <c r="D87" s="271"/>
      <c r="E87" s="271"/>
      <c r="F87" s="271"/>
      <c r="G87" s="271"/>
      <c r="H87" s="271"/>
      <c r="I87" s="271"/>
      <c r="J87" s="271"/>
      <c r="K87" s="271"/>
      <c r="L87" s="271"/>
      <c r="M87" s="271"/>
      <c r="N87" s="271"/>
      <c r="O87" s="271"/>
      <c r="P87" s="271"/>
      <c r="Q87" s="271"/>
      <c r="R87" s="271"/>
      <c r="S87" s="271"/>
      <c r="T87" s="271"/>
      <c r="U87" s="271"/>
      <c r="V87" s="271"/>
      <c r="W87" s="271"/>
      <c r="X87" s="271"/>
      <c r="Y87" s="271"/>
      <c r="Z87" s="271"/>
      <c r="AA87" s="271"/>
      <c r="AB87" s="271"/>
      <c r="AC87" s="271"/>
      <c r="AD87" s="271"/>
      <c r="AE87" s="271"/>
      <c r="AF87" s="271"/>
      <c r="AG87" s="271"/>
      <c r="AH87" s="271"/>
      <c r="AI87" s="271"/>
      <c r="AJ87" s="271"/>
      <c r="AK87" s="271"/>
      <c r="AL87" s="343"/>
      <c r="AM87" s="271"/>
      <c r="AN87" s="271"/>
      <c r="AO87" s="271"/>
      <c r="AP87" s="271"/>
      <c r="AQ87" s="271"/>
      <c r="AR87" s="271"/>
      <c r="AS87" s="271"/>
      <c r="AT87" s="271"/>
      <c r="AU87" s="271"/>
      <c r="AV87" s="271"/>
      <c r="AW87" s="271"/>
      <c r="AX87" s="271"/>
    </row>
    <row r="88" spans="1:50" s="272" customFormat="1">
      <c r="B88" s="271"/>
      <c r="C88" s="271"/>
      <c r="D88" s="271"/>
      <c r="E88" s="271"/>
      <c r="F88" s="271"/>
      <c r="G88" s="271"/>
      <c r="H88" s="271"/>
      <c r="I88" s="271"/>
      <c r="J88" s="271"/>
      <c r="K88" s="271"/>
      <c r="L88" s="271"/>
      <c r="M88" s="271"/>
      <c r="N88" s="271"/>
      <c r="O88" s="271"/>
      <c r="P88" s="271"/>
      <c r="Q88" s="271"/>
      <c r="R88" s="271"/>
      <c r="S88" s="271"/>
      <c r="T88" s="271"/>
      <c r="U88" s="271"/>
      <c r="V88" s="271"/>
      <c r="W88" s="271"/>
      <c r="X88" s="271"/>
      <c r="Y88" s="271"/>
      <c r="Z88" s="271"/>
      <c r="AA88" s="271"/>
      <c r="AB88" s="271"/>
      <c r="AC88" s="271"/>
      <c r="AD88" s="271"/>
      <c r="AE88" s="271"/>
      <c r="AF88" s="271"/>
      <c r="AG88" s="271"/>
      <c r="AH88" s="271"/>
      <c r="AI88" s="271"/>
      <c r="AJ88" s="271"/>
      <c r="AK88" s="271"/>
      <c r="AL88" s="343"/>
      <c r="AM88" s="271"/>
      <c r="AN88" s="271"/>
      <c r="AO88" s="271"/>
      <c r="AP88" s="271"/>
      <c r="AQ88" s="271"/>
      <c r="AR88" s="271"/>
      <c r="AS88" s="271"/>
      <c r="AT88" s="271"/>
      <c r="AU88" s="271"/>
      <c r="AV88" s="271"/>
      <c r="AW88" s="271"/>
      <c r="AX88" s="271"/>
    </row>
    <row r="89" spans="1:50" s="272" customFormat="1">
      <c r="B89" s="271"/>
      <c r="C89" s="271"/>
      <c r="D89" s="271"/>
      <c r="E89" s="271"/>
      <c r="F89" s="271"/>
      <c r="G89" s="271"/>
      <c r="H89" s="271"/>
      <c r="I89" s="271"/>
      <c r="J89" s="271"/>
      <c r="K89" s="271"/>
      <c r="L89" s="271"/>
      <c r="M89" s="271"/>
      <c r="N89" s="271"/>
      <c r="O89" s="271"/>
      <c r="P89" s="271"/>
      <c r="Q89" s="271"/>
      <c r="R89" s="271"/>
      <c r="S89" s="271"/>
      <c r="T89" s="271"/>
      <c r="U89" s="271"/>
      <c r="V89" s="271"/>
      <c r="W89" s="271"/>
      <c r="X89" s="271"/>
      <c r="Y89" s="271"/>
      <c r="Z89" s="271"/>
      <c r="AA89" s="271"/>
      <c r="AB89" s="271"/>
      <c r="AC89" s="271"/>
      <c r="AD89" s="271"/>
      <c r="AE89" s="271"/>
      <c r="AF89" s="271"/>
      <c r="AG89" s="271"/>
      <c r="AH89" s="271"/>
      <c r="AI89" s="271"/>
      <c r="AJ89" s="271"/>
      <c r="AK89" s="271"/>
      <c r="AL89" s="343"/>
      <c r="AM89" s="271"/>
      <c r="AN89" s="271"/>
      <c r="AO89" s="271"/>
      <c r="AP89" s="271"/>
      <c r="AQ89" s="271"/>
      <c r="AR89" s="271"/>
      <c r="AS89" s="271"/>
      <c r="AT89" s="271"/>
      <c r="AU89" s="271"/>
      <c r="AV89" s="271"/>
      <c r="AW89" s="271"/>
      <c r="AX89" s="271"/>
    </row>
    <row r="90" spans="1:50" s="272" customFormat="1">
      <c r="B90" s="271"/>
      <c r="C90" s="271"/>
      <c r="D90" s="271"/>
      <c r="E90" s="271"/>
      <c r="F90" s="271"/>
      <c r="G90" s="271"/>
      <c r="H90" s="271"/>
      <c r="I90" s="271"/>
      <c r="J90" s="271"/>
      <c r="K90" s="271"/>
      <c r="L90" s="271"/>
      <c r="M90" s="271"/>
      <c r="N90" s="271"/>
      <c r="O90" s="271"/>
      <c r="P90" s="271"/>
      <c r="Q90" s="271"/>
      <c r="R90" s="271"/>
      <c r="S90" s="271"/>
      <c r="T90" s="271"/>
      <c r="U90" s="271"/>
      <c r="V90" s="271"/>
      <c r="W90" s="271"/>
      <c r="X90" s="271"/>
      <c r="Y90" s="271"/>
      <c r="Z90" s="271"/>
      <c r="AA90" s="271"/>
      <c r="AB90" s="271"/>
      <c r="AC90" s="271"/>
      <c r="AD90" s="271"/>
      <c r="AE90" s="271"/>
      <c r="AF90" s="271"/>
      <c r="AG90" s="271"/>
      <c r="AH90" s="271"/>
      <c r="AI90" s="271"/>
      <c r="AJ90" s="271"/>
      <c r="AK90" s="271"/>
      <c r="AL90" s="343"/>
      <c r="AM90" s="271"/>
      <c r="AN90" s="271"/>
      <c r="AO90" s="271"/>
      <c r="AP90" s="271"/>
      <c r="AQ90" s="271"/>
      <c r="AR90" s="271"/>
      <c r="AS90" s="271"/>
      <c r="AT90" s="271"/>
      <c r="AU90" s="271"/>
      <c r="AV90" s="271"/>
      <c r="AW90" s="271"/>
      <c r="AX90" s="271"/>
    </row>
    <row r="91" spans="1:50" s="272" customFormat="1">
      <c r="AL91" s="344"/>
    </row>
    <row r="92" spans="1:50" s="272" customFormat="1">
      <c r="AL92" s="344"/>
    </row>
    <row r="93" spans="1:50" s="272" customFormat="1">
      <c r="AL93" s="344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J37"/>
  <sheetViews>
    <sheetView workbookViewId="0">
      <selection activeCell="E39" sqref="E39"/>
    </sheetView>
  </sheetViews>
  <sheetFormatPr defaultRowHeight="15"/>
  <cols>
    <col min="1" max="1" width="9.7109375" style="105" bestFit="1" customWidth="1"/>
    <col min="2" max="2" width="11" style="105" bestFit="1" customWidth="1"/>
    <col min="3" max="4" width="10" style="105" bestFit="1" customWidth="1"/>
    <col min="5" max="5" width="10.42578125" style="105" bestFit="1" customWidth="1"/>
    <col min="6" max="7" width="10" style="105" bestFit="1" customWidth="1"/>
    <col min="8" max="8" width="11" style="105" bestFit="1" customWidth="1"/>
    <col min="9" max="9" width="12.28515625" style="105" bestFit="1" customWidth="1"/>
    <col min="10" max="10" width="12" style="105" bestFit="1" customWidth="1"/>
    <col min="11" max="16384" width="9.140625" style="105"/>
  </cols>
  <sheetData>
    <row r="1" spans="1:10" s="32" customFormat="1" ht="12.75">
      <c r="A1" s="138">
        <v>41455</v>
      </c>
      <c r="B1" s="66"/>
      <c r="C1" s="66"/>
      <c r="D1" s="66"/>
      <c r="E1" s="67"/>
      <c r="F1" s="67"/>
      <c r="G1" s="67"/>
      <c r="H1" s="67"/>
      <c r="I1" s="67"/>
      <c r="J1" s="63"/>
    </row>
    <row r="2" spans="1:10" s="32" customFormat="1" ht="12.75">
      <c r="A2" s="67"/>
      <c r="B2" s="66" t="s">
        <v>652</v>
      </c>
      <c r="C2" s="66">
        <v>20</v>
      </c>
      <c r="D2" s="66">
        <v>30</v>
      </c>
      <c r="E2" s="67">
        <v>50</v>
      </c>
      <c r="F2" s="67">
        <v>60</v>
      </c>
      <c r="G2" s="67">
        <v>70</v>
      </c>
      <c r="H2" s="67">
        <v>80</v>
      </c>
      <c r="I2" s="67">
        <v>180</v>
      </c>
      <c r="J2" s="63"/>
    </row>
    <row r="3" spans="1:10" s="32" customFormat="1" ht="12.75">
      <c r="A3" s="66" t="s">
        <v>147</v>
      </c>
      <c r="B3" s="66" t="s">
        <v>154</v>
      </c>
      <c r="C3" s="66" t="s">
        <v>188</v>
      </c>
      <c r="D3" s="66" t="s">
        <v>162</v>
      </c>
      <c r="E3" s="67" t="s">
        <v>180</v>
      </c>
      <c r="F3" s="67" t="s">
        <v>173</v>
      </c>
      <c r="G3" s="67" t="s">
        <v>144</v>
      </c>
      <c r="H3" s="67" t="s">
        <v>189</v>
      </c>
      <c r="I3" s="67" t="s">
        <v>190</v>
      </c>
      <c r="J3" s="63" t="s">
        <v>401</v>
      </c>
    </row>
    <row r="4" spans="1:10">
      <c r="A4" s="174" t="s">
        <v>352</v>
      </c>
      <c r="B4" s="175">
        <v>0</v>
      </c>
      <c r="C4" s="175">
        <v>281238.17940000066</v>
      </c>
      <c r="D4" s="175">
        <v>76904.361200000203</v>
      </c>
      <c r="E4" s="175">
        <v>128659.86104999762</v>
      </c>
      <c r="F4" s="175">
        <v>8328.164850003277</v>
      </c>
      <c r="G4" s="175">
        <v>356960.83120000042</v>
      </c>
      <c r="H4" s="175">
        <v>780007.09144999774</v>
      </c>
      <c r="I4" s="175">
        <v>-32740.211649999997</v>
      </c>
      <c r="J4" s="176">
        <v>1599358.2774999999</v>
      </c>
    </row>
    <row r="5" spans="1:10">
      <c r="A5" s="174" t="s">
        <v>361</v>
      </c>
      <c r="B5" s="175">
        <v>0</v>
      </c>
      <c r="C5" s="175">
        <v>0</v>
      </c>
      <c r="D5" s="175">
        <v>-384050.11650000006</v>
      </c>
      <c r="E5" s="175">
        <v>-9411.9082500000004</v>
      </c>
      <c r="F5" s="175">
        <v>-66616.825249999994</v>
      </c>
      <c r="G5" s="175">
        <v>0</v>
      </c>
      <c r="H5" s="175">
        <v>12263.113049998879</v>
      </c>
      <c r="I5" s="175">
        <v>-302741.44995000004</v>
      </c>
      <c r="J5" s="176">
        <v>-750557.18690000125</v>
      </c>
    </row>
    <row r="6" spans="1:10">
      <c r="A6" s="139" t="s">
        <v>252</v>
      </c>
      <c r="B6" s="170"/>
      <c r="C6" s="170"/>
      <c r="D6" s="170"/>
      <c r="E6" s="170"/>
      <c r="F6" s="170"/>
      <c r="G6" s="170"/>
      <c r="H6" s="170">
        <v>-1397347.9361499995</v>
      </c>
      <c r="I6" s="172">
        <v>-767661.96654999978</v>
      </c>
      <c r="J6" s="170">
        <v>-2165009.9026999995</v>
      </c>
    </row>
    <row r="7" spans="1:10">
      <c r="A7" s="179" t="s">
        <v>254</v>
      </c>
      <c r="B7" s="170">
        <v>0</v>
      </c>
      <c r="C7" s="170">
        <v>0</v>
      </c>
      <c r="D7" s="170">
        <v>-427576.15115000011</v>
      </c>
      <c r="E7" s="170">
        <v>0</v>
      </c>
      <c r="F7" s="170">
        <v>0</v>
      </c>
      <c r="G7" s="170">
        <v>0</v>
      </c>
      <c r="H7" s="170">
        <v>-4733436.3693000004</v>
      </c>
      <c r="J7" s="170">
        <v>-5161012.5204500007</v>
      </c>
    </row>
    <row r="8" spans="1:10">
      <c r="A8" s="174" t="s">
        <v>336</v>
      </c>
      <c r="B8" s="175">
        <v>0</v>
      </c>
      <c r="C8" s="175">
        <v>-523282.12589999987</v>
      </c>
      <c r="D8" s="175">
        <v>-1657618.7927499996</v>
      </c>
      <c r="E8" s="175">
        <v>1024344.8256999995</v>
      </c>
      <c r="F8" s="175">
        <v>-664862.93219999981</v>
      </c>
      <c r="G8" s="175">
        <v>450302.49654999992</v>
      </c>
      <c r="H8" s="175">
        <v>14916673.025449999</v>
      </c>
      <c r="I8" s="175">
        <v>0</v>
      </c>
      <c r="J8" s="176">
        <v>13545556.496849999</v>
      </c>
    </row>
    <row r="9" spans="1:10">
      <c r="A9" s="174" t="s">
        <v>337</v>
      </c>
      <c r="B9" s="175">
        <v>0</v>
      </c>
      <c r="C9" s="175">
        <v>523282.12589999987</v>
      </c>
      <c r="D9" s="175">
        <v>1762542.5249499998</v>
      </c>
      <c r="E9" s="175">
        <v>-1778400.1616499999</v>
      </c>
      <c r="F9" s="175">
        <v>1013927.6198499998</v>
      </c>
      <c r="G9" s="175">
        <v>-383977.65304999996</v>
      </c>
      <c r="H9" s="175">
        <v>1356727.9329499993</v>
      </c>
      <c r="I9" s="175">
        <v>0</v>
      </c>
      <c r="J9" s="176">
        <v>2494102.3889499991</v>
      </c>
    </row>
    <row r="10" spans="1:10">
      <c r="A10" s="174" t="s">
        <v>368</v>
      </c>
      <c r="B10" s="175">
        <v>0</v>
      </c>
      <c r="C10" s="175">
        <v>48961.829999999994</v>
      </c>
      <c r="D10" s="175">
        <v>36129.525000000001</v>
      </c>
      <c r="E10" s="175">
        <v>263471.23499999999</v>
      </c>
      <c r="F10" s="175">
        <v>105370.755</v>
      </c>
      <c r="G10" s="175">
        <v>-61744.411050000002</v>
      </c>
      <c r="H10" s="175">
        <v>-1559585.7349500009</v>
      </c>
      <c r="I10" s="175">
        <v>0</v>
      </c>
      <c r="J10" s="176">
        <v>-1167396.8010000009</v>
      </c>
    </row>
    <row r="11" spans="1:10">
      <c r="A11" s="174" t="s">
        <v>304</v>
      </c>
      <c r="B11" s="175">
        <v>0</v>
      </c>
      <c r="C11" s="175">
        <v>0</v>
      </c>
      <c r="D11" s="175">
        <v>-17048.257575000054</v>
      </c>
      <c r="E11" s="175">
        <v>0</v>
      </c>
      <c r="F11" s="175">
        <v>0</v>
      </c>
      <c r="G11" s="175">
        <v>-146312.6900249992</v>
      </c>
      <c r="H11" s="175">
        <v>300207.77872499725</v>
      </c>
      <c r="I11" s="175">
        <v>-49195.982062501367</v>
      </c>
      <c r="J11" s="176">
        <v>87650.849062496622</v>
      </c>
    </row>
    <row r="12" spans="1:10">
      <c r="A12" s="174" t="s">
        <v>386</v>
      </c>
      <c r="B12" s="177">
        <v>0</v>
      </c>
      <c r="C12" s="177">
        <v>239865.87203550001</v>
      </c>
      <c r="D12" s="177">
        <v>196925.49455850001</v>
      </c>
      <c r="E12" s="177">
        <v>264798.99444149999</v>
      </c>
      <c r="F12" s="177">
        <v>169683.74970749996</v>
      </c>
      <c r="G12" s="177">
        <v>187691.00477850001</v>
      </c>
      <c r="H12" s="177">
        <v>956231.41671899997</v>
      </c>
      <c r="I12" s="177">
        <v>293425.91275949997</v>
      </c>
      <c r="J12" s="178">
        <v>2308622.4449999998</v>
      </c>
    </row>
    <row r="13" spans="1:10">
      <c r="A13" s="174" t="s">
        <v>374</v>
      </c>
      <c r="B13" s="175">
        <v>389989.14464999863</v>
      </c>
      <c r="C13" s="175">
        <v>734860.31080000068</v>
      </c>
      <c r="D13" s="175">
        <v>-32313.891650001686</v>
      </c>
      <c r="E13" s="175">
        <v>-1020281.3829000009</v>
      </c>
      <c r="F13" s="175">
        <v>10607.852649999952</v>
      </c>
      <c r="G13" s="175">
        <v>275130.79864999925</v>
      </c>
      <c r="H13" s="175">
        <v>491760.79159999854</v>
      </c>
      <c r="I13" s="175">
        <v>-682714.98364999972</v>
      </c>
      <c r="J13" s="176">
        <v>167038.64014999464</v>
      </c>
    </row>
    <row r="14" spans="1:10">
      <c r="A14" s="174" t="s">
        <v>373</v>
      </c>
      <c r="B14" s="175">
        <v>-290235.95499999996</v>
      </c>
      <c r="C14" s="175">
        <v>0</v>
      </c>
      <c r="D14" s="175">
        <v>0</v>
      </c>
      <c r="E14" s="175">
        <v>0</v>
      </c>
      <c r="F14" s="175">
        <v>0</v>
      </c>
      <c r="G14" s="175">
        <v>-390936.17</v>
      </c>
      <c r="H14" s="175">
        <v>0</v>
      </c>
      <c r="I14" s="175">
        <v>0</v>
      </c>
      <c r="J14" s="176">
        <v>-681172.125</v>
      </c>
    </row>
    <row r="15" spans="1:10">
      <c r="A15" s="174" t="s">
        <v>354</v>
      </c>
      <c r="B15" s="175">
        <v>0</v>
      </c>
      <c r="C15" s="175">
        <v>112687.47199999999</v>
      </c>
      <c r="D15" s="175">
        <v>82971.621150000006</v>
      </c>
      <c r="E15" s="175">
        <v>82935.226999999999</v>
      </c>
      <c r="F15" s="175">
        <v>76411.388550000003</v>
      </c>
      <c r="G15" s="175">
        <v>79538.453049999996</v>
      </c>
      <c r="H15" s="175">
        <v>239350.86335</v>
      </c>
      <c r="I15" s="175">
        <v>72605.464199999988</v>
      </c>
      <c r="J15" s="176">
        <v>746500.48930000002</v>
      </c>
    </row>
    <row r="16" spans="1:10">
      <c r="A16" s="174" t="s">
        <v>365</v>
      </c>
      <c r="B16" s="175">
        <v>0</v>
      </c>
      <c r="C16" s="175">
        <v>0</v>
      </c>
      <c r="D16" s="175">
        <v>0</v>
      </c>
      <c r="E16" s="175">
        <v>0</v>
      </c>
      <c r="F16" s="175">
        <v>0</v>
      </c>
      <c r="G16" s="175">
        <v>0</v>
      </c>
      <c r="H16" s="175">
        <v>-6659402.0962499995</v>
      </c>
      <c r="I16" s="175">
        <v>-2472827.8237499995</v>
      </c>
      <c r="J16" s="176">
        <v>-9132229.9199999981</v>
      </c>
    </row>
    <row r="17" spans="1:10">
      <c r="A17" s="174" t="s">
        <v>356</v>
      </c>
      <c r="B17" s="175">
        <v>0</v>
      </c>
      <c r="C17" s="175">
        <v>-977790.65249999997</v>
      </c>
      <c r="D17" s="175">
        <v>0</v>
      </c>
      <c r="E17" s="175">
        <v>0</v>
      </c>
      <c r="F17" s="175">
        <v>0</v>
      </c>
      <c r="G17" s="175">
        <v>0</v>
      </c>
      <c r="H17" s="175">
        <v>0</v>
      </c>
      <c r="I17" s="175">
        <v>0</v>
      </c>
      <c r="J17" s="176">
        <v>-977790.65249999997</v>
      </c>
    </row>
    <row r="18" spans="1:10">
      <c r="A18" s="174" t="s">
        <v>326</v>
      </c>
      <c r="B18" s="175">
        <v>-8165176.6403999971</v>
      </c>
      <c r="C18" s="175">
        <v>-2373488.2794750025</v>
      </c>
      <c r="D18" s="175">
        <v>746956.52212499513</v>
      </c>
      <c r="E18" s="175">
        <v>-3070061.6095874975</v>
      </c>
      <c r="F18" s="175">
        <v>377266.94737499428</v>
      </c>
      <c r="G18" s="175">
        <v>-1591142.271674999</v>
      </c>
      <c r="H18" s="175">
        <v>-3800442.3639000333</v>
      </c>
      <c r="I18" s="175">
        <v>-34638532.301587529</v>
      </c>
      <c r="J18" s="176">
        <v>-52514619.997125074</v>
      </c>
    </row>
    <row r="19" spans="1:10">
      <c r="A19" s="174" t="s">
        <v>646</v>
      </c>
      <c r="B19" s="175">
        <v>-273709.36078299972</v>
      </c>
      <c r="C19" s="175">
        <v>-18439.059995587828</v>
      </c>
      <c r="D19" s="175">
        <v>-21120.638340476995</v>
      </c>
      <c r="E19" s="175">
        <v>37357278.841102958</v>
      </c>
      <c r="F19" s="175">
        <v>1315186.8639051903</v>
      </c>
      <c r="G19" s="175">
        <v>-8070.4060304659233</v>
      </c>
      <c r="H19" s="175">
        <v>-40785.314932765134</v>
      </c>
      <c r="I19" s="175">
        <v>-286294.73992585012</v>
      </c>
      <c r="J19" s="176">
        <v>38024046.185000002</v>
      </c>
    </row>
    <row r="20" spans="1:10">
      <c r="A20" s="174" t="s">
        <v>646</v>
      </c>
      <c r="B20" s="175">
        <v>0</v>
      </c>
      <c r="C20" s="175">
        <v>288881.53125</v>
      </c>
      <c r="D20" s="175">
        <v>165578.50874999998</v>
      </c>
      <c r="E20" s="175">
        <v>-126408.71625</v>
      </c>
      <c r="F20" s="175">
        <v>312332.59874999995</v>
      </c>
      <c r="G20" s="175">
        <v>34879.856249999997</v>
      </c>
      <c r="H20" s="175">
        <v>2134475.0137499999</v>
      </c>
      <c r="I20" s="175">
        <v>-41090.422499999993</v>
      </c>
      <c r="J20" s="176">
        <v>2768648.3699999996</v>
      </c>
    </row>
    <row r="21" spans="1:10">
      <c r="A21" s="174" t="s">
        <v>646</v>
      </c>
      <c r="B21" s="175">
        <v>-907928.28374999994</v>
      </c>
      <c r="C21" s="175">
        <v>-450062.51999999996</v>
      </c>
      <c r="D21" s="175">
        <v>-528318.33749999991</v>
      </c>
      <c r="E21" s="175">
        <v>-1043532.2624999998</v>
      </c>
      <c r="F21" s="175">
        <v>-468007.92749999999</v>
      </c>
      <c r="G21" s="175">
        <v>-319138.29749999999</v>
      </c>
      <c r="H21" s="175">
        <v>-4121106.1387499999</v>
      </c>
      <c r="I21" s="175">
        <v>-2497114.9237499996</v>
      </c>
      <c r="J21" s="176">
        <v>-10335208.69125</v>
      </c>
    </row>
    <row r="22" spans="1:10">
      <c r="A22" s="174" t="s">
        <v>646</v>
      </c>
      <c r="B22" s="175">
        <v>0</v>
      </c>
      <c r="C22" s="175">
        <v>-5572455</v>
      </c>
      <c r="D22" s="175">
        <v>-5148677.4074999997</v>
      </c>
      <c r="E22" s="175">
        <v>-5980134.1762499986</v>
      </c>
      <c r="F22" s="175">
        <v>-3114381.7537499997</v>
      </c>
      <c r="G22" s="175">
        <v>-4489591.4325000001</v>
      </c>
      <c r="H22" s="175">
        <v>-56984721.716249995</v>
      </c>
      <c r="I22" s="175">
        <v>-14285850.978749998</v>
      </c>
      <c r="J22" s="176">
        <v>-95575812.465000004</v>
      </c>
    </row>
    <row r="23" spans="1:10">
      <c r="A23" s="174" t="s">
        <v>646</v>
      </c>
      <c r="B23" s="175">
        <v>-5570693.5099999998</v>
      </c>
      <c r="C23" s="175">
        <v>-14.965</v>
      </c>
      <c r="D23" s="175">
        <v>-5437.4049999999997</v>
      </c>
      <c r="E23" s="175">
        <v>-114175.28499999999</v>
      </c>
      <c r="F23" s="175">
        <v>0</v>
      </c>
      <c r="G23" s="175">
        <v>0</v>
      </c>
      <c r="H23" s="175">
        <v>-87329.9</v>
      </c>
      <c r="I23" s="175">
        <v>28810.544999999998</v>
      </c>
      <c r="J23" s="178">
        <v>-5748840.5200000005</v>
      </c>
    </row>
    <row r="24" spans="1:10">
      <c r="A24" s="174" t="s">
        <v>314</v>
      </c>
      <c r="B24" s="175">
        <v>-5244.8309999999974</v>
      </c>
      <c r="C24" s="175">
        <v>0</v>
      </c>
      <c r="D24" s="175">
        <v>-273931.6532</v>
      </c>
      <c r="E24" s="175">
        <v>0</v>
      </c>
      <c r="F24" s="175">
        <v>0</v>
      </c>
      <c r="G24" s="175">
        <v>0</v>
      </c>
      <c r="H24" s="175">
        <v>-432216.47280000005</v>
      </c>
      <c r="I24" s="175">
        <v>-32607.439249999894</v>
      </c>
      <c r="J24" s="178">
        <v>-744000.39624999999</v>
      </c>
    </row>
    <row r="25" spans="1:10">
      <c r="A25" s="174" t="s">
        <v>340</v>
      </c>
      <c r="B25" s="175">
        <v>-641522.83929999731</v>
      </c>
      <c r="C25" s="175">
        <v>42948.849200000106</v>
      </c>
      <c r="D25" s="175">
        <v>-20199.008749999997</v>
      </c>
      <c r="E25" s="175">
        <v>9787.0297000000955</v>
      </c>
      <c r="F25" s="175">
        <v>-767283.15859999985</v>
      </c>
      <c r="G25" s="175">
        <v>67289.37059999998</v>
      </c>
      <c r="H25" s="175">
        <v>39179.209499999924</v>
      </c>
      <c r="I25" s="175">
        <v>137499.26680000001</v>
      </c>
      <c r="J25" s="178">
        <v>-1132301.2808499972</v>
      </c>
    </row>
    <row r="26" spans="1:10">
      <c r="A26" s="174" t="s">
        <v>334</v>
      </c>
      <c r="B26" s="175">
        <v>0</v>
      </c>
      <c r="C26" s="175">
        <v>0</v>
      </c>
      <c r="D26" s="175">
        <v>0</v>
      </c>
      <c r="E26" s="175">
        <v>0</v>
      </c>
      <c r="F26" s="175">
        <v>0</v>
      </c>
      <c r="G26" s="175">
        <v>0</v>
      </c>
      <c r="H26" s="175">
        <v>0</v>
      </c>
      <c r="I26" s="175">
        <v>0</v>
      </c>
      <c r="J26" s="178">
        <v>0</v>
      </c>
    </row>
    <row r="27" spans="1:10">
      <c r="A27" s="174" t="s">
        <v>659</v>
      </c>
      <c r="B27" s="175">
        <v>-6041366</v>
      </c>
      <c r="C27" s="175">
        <v>0</v>
      </c>
      <c r="D27" s="175">
        <v>0</v>
      </c>
      <c r="E27" s="175">
        <v>0</v>
      </c>
      <c r="F27" s="175">
        <v>0</v>
      </c>
      <c r="G27" s="175">
        <v>0</v>
      </c>
      <c r="H27" s="175">
        <v>0</v>
      </c>
      <c r="I27" s="175">
        <v>0</v>
      </c>
      <c r="J27" s="178">
        <v>-6041366</v>
      </c>
    </row>
    <row r="30" spans="1:10">
      <c r="A30" s="75" t="s">
        <v>648</v>
      </c>
    </row>
    <row r="31" spans="1:10">
      <c r="A31" s="174" t="s">
        <v>325</v>
      </c>
      <c r="B31" s="68">
        <f>SUMIF($A$4:$A$26,"FXA01c",B$4:B$26)</f>
        <v>-6752331.1545329997</v>
      </c>
      <c r="C31" s="171">
        <f t="shared" ref="C31:J31" si="0">SUMIF($A$4:$A$26,"FXA01c",C$4:C$26)</f>
        <v>-5752090.0137455873</v>
      </c>
      <c r="D31" s="171">
        <f t="shared" si="0"/>
        <v>-5537975.2795904772</v>
      </c>
      <c r="E31" s="171">
        <f t="shared" si="0"/>
        <v>30093028.401102953</v>
      </c>
      <c r="F31" s="171">
        <f t="shared" si="0"/>
        <v>-1954870.2185948095</v>
      </c>
      <c r="G31" s="171">
        <f t="shared" si="0"/>
        <v>-4781920.2797804661</v>
      </c>
      <c r="H31" s="171">
        <f t="shared" si="0"/>
        <v>-59099468.056182757</v>
      </c>
      <c r="I31" s="171">
        <f t="shared" si="0"/>
        <v>-17081540.519925848</v>
      </c>
      <c r="J31" s="171">
        <f t="shared" si="0"/>
        <v>-70867167.121250004</v>
      </c>
    </row>
    <row r="32" spans="1:10">
      <c r="A32" s="174" t="s">
        <v>326</v>
      </c>
      <c r="B32" s="68">
        <f t="shared" ref="B32:J32" si="1">SUMIF($A$4:$A$26,"FXA02c",B$4:B$26)</f>
        <v>0</v>
      </c>
      <c r="C32" s="171">
        <f t="shared" si="1"/>
        <v>0</v>
      </c>
      <c r="D32" s="171">
        <f t="shared" si="1"/>
        <v>0</v>
      </c>
      <c r="E32" s="171">
        <f t="shared" si="1"/>
        <v>0</v>
      </c>
      <c r="F32" s="171">
        <f t="shared" si="1"/>
        <v>0</v>
      </c>
      <c r="G32" s="171">
        <f t="shared" si="1"/>
        <v>0</v>
      </c>
      <c r="H32" s="171">
        <f t="shared" si="1"/>
        <v>0</v>
      </c>
      <c r="I32" s="171">
        <f t="shared" si="1"/>
        <v>0</v>
      </c>
      <c r="J32" s="171">
        <f t="shared" si="1"/>
        <v>0</v>
      </c>
    </row>
    <row r="33" spans="1:10">
      <c r="A33" s="179" t="s">
        <v>387</v>
      </c>
      <c r="B33" s="175">
        <v>955804.14999999991</v>
      </c>
      <c r="C33" s="175"/>
      <c r="D33" s="175"/>
      <c r="E33" s="175"/>
      <c r="F33" s="175"/>
      <c r="G33" s="175"/>
      <c r="H33" s="175"/>
      <c r="I33" s="175"/>
      <c r="J33" s="175">
        <f>SUM(B33:I33)</f>
        <v>955804.14999999991</v>
      </c>
    </row>
    <row r="34" spans="1:10">
      <c r="A34" s="179" t="s">
        <v>388</v>
      </c>
      <c r="B34" s="175">
        <v>-6997170.25</v>
      </c>
      <c r="C34" s="175"/>
      <c r="D34" s="175"/>
      <c r="E34" s="175"/>
      <c r="F34" s="175"/>
      <c r="G34" s="175"/>
      <c r="H34" s="175"/>
      <c r="I34" s="175"/>
      <c r="J34" s="175">
        <f>SUM(B34:I34)</f>
        <v>-6997170.25</v>
      </c>
    </row>
    <row r="36" spans="1:10">
      <c r="B36" s="239" t="str">
        <f>B3</f>
        <v>002DIV</v>
      </c>
      <c r="C36" s="239" t="str">
        <f t="shared" ref="C36:J36" si="2">C3</f>
        <v>107DIV</v>
      </c>
      <c r="D36" s="239" t="str">
        <f t="shared" si="2"/>
        <v>010DIV</v>
      </c>
      <c r="E36" s="239" t="str">
        <f t="shared" si="2"/>
        <v>091DIV</v>
      </c>
      <c r="F36" s="239" t="str">
        <f t="shared" si="2"/>
        <v>030DIV</v>
      </c>
      <c r="G36" s="239" t="str">
        <f t="shared" si="2"/>
        <v>170DIV</v>
      </c>
      <c r="H36" s="239" t="str">
        <f t="shared" si="2"/>
        <v>190DIV</v>
      </c>
      <c r="I36" s="239" t="str">
        <f t="shared" si="2"/>
        <v>700DIV</v>
      </c>
      <c r="J36" s="239" t="str">
        <f t="shared" si="2"/>
        <v>Total Utility</v>
      </c>
    </row>
    <row r="37" spans="1:10" s="237" customFormat="1" ht="12.75">
      <c r="A37" s="237" t="s">
        <v>638</v>
      </c>
      <c r="B37" s="238">
        <f>SUM(B4:B27)</f>
        <v>-21505888.275582995</v>
      </c>
      <c r="C37" s="238">
        <f t="shared" ref="C37:J37" si="3">SUM(C4:C27)</f>
        <v>-7642806.4322850881</v>
      </c>
      <c r="D37" s="238">
        <f t="shared" si="3"/>
        <v>-5448283.1021819832</v>
      </c>
      <c r="E37" s="238">
        <f t="shared" si="3"/>
        <v>25988870.511606958</v>
      </c>
      <c r="F37" s="238">
        <f t="shared" si="3"/>
        <v>-1692036.6566623119</v>
      </c>
      <c r="G37" s="238">
        <f t="shared" si="3"/>
        <v>-5939120.5207519643</v>
      </c>
      <c r="H37" s="238">
        <f t="shared" si="3"/>
        <v>-58589497.806738801</v>
      </c>
      <c r="I37" s="238">
        <f t="shared" si="3"/>
        <v>-55557032.034616366</v>
      </c>
      <c r="J37" s="238">
        <f t="shared" si="3"/>
        <v>-130385794.31721258</v>
      </c>
    </row>
  </sheetData>
  <pageMargins left="0.7" right="0.7" top="0.75" bottom="0.75" header="0.3" footer="0.3"/>
  <customProperties>
    <customPr name="_pios_id" r:id="rId1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J37"/>
  <sheetViews>
    <sheetView workbookViewId="0">
      <selection activeCell="E39" sqref="E39"/>
    </sheetView>
  </sheetViews>
  <sheetFormatPr defaultRowHeight="15"/>
  <cols>
    <col min="1" max="1" width="9.7109375" bestFit="1" customWidth="1"/>
    <col min="2" max="2" width="11" bestFit="1" customWidth="1"/>
    <col min="3" max="7" width="10" bestFit="1" customWidth="1"/>
    <col min="8" max="10" width="11" bestFit="1" customWidth="1"/>
  </cols>
  <sheetData>
    <row r="1" spans="1:10" s="32" customFormat="1" ht="12.75">
      <c r="A1" s="138">
        <v>41364</v>
      </c>
      <c r="B1" s="66"/>
      <c r="C1" s="66"/>
      <c r="D1" s="66"/>
      <c r="E1" s="67"/>
      <c r="F1" s="67"/>
      <c r="G1" s="67"/>
      <c r="H1" s="67"/>
      <c r="I1" s="67"/>
      <c r="J1" s="63"/>
    </row>
    <row r="2" spans="1:10" s="32" customFormat="1" ht="12.75">
      <c r="A2" s="67"/>
      <c r="B2" s="66" t="s">
        <v>652</v>
      </c>
      <c r="C2" s="66">
        <v>20</v>
      </c>
      <c r="D2" s="66">
        <v>30</v>
      </c>
      <c r="E2" s="67">
        <v>50</v>
      </c>
      <c r="F2" s="67">
        <v>60</v>
      </c>
      <c r="G2" s="67">
        <v>70</v>
      </c>
      <c r="H2" s="67">
        <v>80</v>
      </c>
      <c r="I2" s="67">
        <v>180</v>
      </c>
      <c r="J2" s="63"/>
    </row>
    <row r="3" spans="1:10" s="32" customFormat="1" ht="12.75">
      <c r="A3" s="66" t="s">
        <v>147</v>
      </c>
      <c r="B3" s="66" t="s">
        <v>154</v>
      </c>
      <c r="C3" s="66" t="s">
        <v>188</v>
      </c>
      <c r="D3" s="66" t="s">
        <v>162</v>
      </c>
      <c r="E3" s="67" t="s">
        <v>180</v>
      </c>
      <c r="F3" s="67" t="s">
        <v>173</v>
      </c>
      <c r="G3" s="67" t="s">
        <v>144</v>
      </c>
      <c r="H3" s="67" t="s">
        <v>189</v>
      </c>
      <c r="I3" s="67" t="s">
        <v>190</v>
      </c>
      <c r="J3" s="63" t="s">
        <v>401</v>
      </c>
    </row>
    <row r="4" spans="1:10">
      <c r="A4" s="151" t="s">
        <v>352</v>
      </c>
      <c r="B4" s="155">
        <v>0</v>
      </c>
      <c r="C4" s="155">
        <v>188977.36300000065</v>
      </c>
      <c r="D4" s="155">
        <v>59225.056950000231</v>
      </c>
      <c r="E4" s="155">
        <v>176880.18624999761</v>
      </c>
      <c r="F4" s="156">
        <v>35803.897550003181</v>
      </c>
      <c r="G4" s="156">
        <v>255482.73915000042</v>
      </c>
      <c r="H4" s="156">
        <v>471869.05444999819</v>
      </c>
      <c r="I4" s="156">
        <v>-257.69</v>
      </c>
      <c r="J4" s="157">
        <v>1187980.6073500004</v>
      </c>
    </row>
    <row r="5" spans="1:10" s="105" customFormat="1">
      <c r="A5" s="168" t="s">
        <v>361</v>
      </c>
      <c r="B5" s="169">
        <v>0</v>
      </c>
      <c r="C5" s="169">
        <v>0</v>
      </c>
      <c r="D5" s="169">
        <v>-240031.83654999983</v>
      </c>
      <c r="E5" s="169">
        <v>-23202.998899999999</v>
      </c>
      <c r="F5" s="169">
        <v>-32948.564599999998</v>
      </c>
      <c r="G5" s="169">
        <v>0</v>
      </c>
      <c r="H5" s="169">
        <v>-52442.072150000837</v>
      </c>
      <c r="I5" s="169">
        <v>-590614.68330000003</v>
      </c>
      <c r="J5" s="170">
        <v>-939240.15550000069</v>
      </c>
    </row>
    <row r="6" spans="1:10" s="105" customFormat="1">
      <c r="A6" s="139" t="s">
        <v>252</v>
      </c>
      <c r="B6" s="170"/>
      <c r="C6" s="170"/>
      <c r="D6" s="170"/>
      <c r="E6" s="170"/>
      <c r="F6" s="170"/>
      <c r="G6" s="170"/>
      <c r="H6" s="170">
        <v>-1146630.2865999998</v>
      </c>
      <c r="I6" s="170">
        <v>-191915.49985000014</v>
      </c>
      <c r="J6" s="170">
        <v>-1338545.78645</v>
      </c>
    </row>
    <row r="7" spans="1:10" s="105" customFormat="1">
      <c r="A7" s="168" t="s">
        <v>254</v>
      </c>
      <c r="B7" s="170">
        <v>0</v>
      </c>
      <c r="C7" s="170">
        <v>0</v>
      </c>
      <c r="D7" s="170">
        <v>-240500.87250000006</v>
      </c>
      <c r="E7" s="170">
        <v>0</v>
      </c>
      <c r="F7" s="170">
        <v>0</v>
      </c>
      <c r="G7" s="170">
        <v>0</v>
      </c>
      <c r="H7" s="170">
        <v>-2494053.4095999999</v>
      </c>
      <c r="I7" s="170">
        <v>0</v>
      </c>
      <c r="J7" s="170">
        <v>-2734554.2821</v>
      </c>
    </row>
    <row r="8" spans="1:10">
      <c r="A8" s="151" t="s">
        <v>336</v>
      </c>
      <c r="B8" s="155">
        <v>0</v>
      </c>
      <c r="C8" s="155">
        <v>165001.7503500001</v>
      </c>
      <c r="D8" s="155">
        <v>-1435906.1054499999</v>
      </c>
      <c r="E8" s="155">
        <v>606448.76654999878</v>
      </c>
      <c r="F8" s="155">
        <v>-235452.78014999995</v>
      </c>
      <c r="G8" s="155">
        <v>-780160.54475000012</v>
      </c>
      <c r="H8" s="155">
        <v>18064425.875099998</v>
      </c>
      <c r="I8" s="155">
        <v>0</v>
      </c>
      <c r="J8" s="157">
        <v>16384356.961649997</v>
      </c>
    </row>
    <row r="9" spans="1:10">
      <c r="A9" s="151" t="s">
        <v>337</v>
      </c>
      <c r="B9" s="155">
        <v>0</v>
      </c>
      <c r="C9" s="155">
        <v>-462215.31910000014</v>
      </c>
      <c r="D9" s="155">
        <v>1406432.9832500003</v>
      </c>
      <c r="E9" s="155">
        <v>-1724754.2720499996</v>
      </c>
      <c r="F9" s="156">
        <v>68401.113149999845</v>
      </c>
      <c r="G9" s="156">
        <v>379042.72894999996</v>
      </c>
      <c r="H9" s="156">
        <v>-5176764.0370500004</v>
      </c>
      <c r="I9" s="156">
        <v>0</v>
      </c>
      <c r="J9" s="157">
        <v>-5509856.8028499996</v>
      </c>
    </row>
    <row r="10" spans="1:10">
      <c r="A10" s="151" t="s">
        <v>368</v>
      </c>
      <c r="B10" s="155">
        <v>0</v>
      </c>
      <c r="C10" s="155">
        <v>-96083.33</v>
      </c>
      <c r="D10" s="155">
        <v>15836.984999999999</v>
      </c>
      <c r="E10" s="155">
        <v>214848.125</v>
      </c>
      <c r="F10" s="155">
        <v>166081.56999999998</v>
      </c>
      <c r="G10" s="155">
        <v>-24210.084999999999</v>
      </c>
      <c r="H10" s="155">
        <v>-1433470.7049999998</v>
      </c>
      <c r="I10" s="155">
        <v>0</v>
      </c>
      <c r="J10" s="157">
        <v>-1156997.44</v>
      </c>
    </row>
    <row r="11" spans="1:10">
      <c r="A11" s="151" t="s">
        <v>304</v>
      </c>
      <c r="B11" s="155">
        <v>0</v>
      </c>
      <c r="C11" s="155">
        <v>0</v>
      </c>
      <c r="D11" s="155">
        <v>30816.219999999998</v>
      </c>
      <c r="E11" s="155">
        <v>0</v>
      </c>
      <c r="F11" s="155">
        <v>0</v>
      </c>
      <c r="G11" s="155">
        <v>29739.104999999996</v>
      </c>
      <c r="H11" s="155">
        <v>427168.44249999995</v>
      </c>
      <c r="I11" s="155">
        <v>175839.11499999999</v>
      </c>
      <c r="J11" s="157">
        <v>663562.88249999995</v>
      </c>
    </row>
    <row r="12" spans="1:10">
      <c r="A12" s="151" t="s">
        <v>386</v>
      </c>
      <c r="B12" s="158">
        <v>0</v>
      </c>
      <c r="C12" s="158">
        <v>1062696.1084739999</v>
      </c>
      <c r="D12" s="158">
        <v>870540.26867999998</v>
      </c>
      <c r="E12" s="158">
        <v>1551047.966514</v>
      </c>
      <c r="F12" s="159">
        <v>759068.64890999999</v>
      </c>
      <c r="G12" s="159">
        <v>831259.79314199986</v>
      </c>
      <c r="H12" s="159">
        <v>4235921.5512600001</v>
      </c>
      <c r="I12" s="159">
        <v>1305810.4030199999</v>
      </c>
      <c r="J12" s="160">
        <v>10616344.74</v>
      </c>
    </row>
    <row r="13" spans="1:10">
      <c r="A13" s="152" t="s">
        <v>374</v>
      </c>
      <c r="B13" s="161">
        <v>220721.54439999949</v>
      </c>
      <c r="C13" s="161">
        <v>475512.75820000126</v>
      </c>
      <c r="D13" s="161">
        <v>-25230.595800002011</v>
      </c>
      <c r="E13" s="161">
        <v>364785.34715000005</v>
      </c>
      <c r="F13" s="162">
        <v>4397.2389500001627</v>
      </c>
      <c r="G13" s="162">
        <v>185520.04649999985</v>
      </c>
      <c r="H13" s="162">
        <v>259429.09724999673</v>
      </c>
      <c r="I13" s="162">
        <v>-445554.09474999958</v>
      </c>
      <c r="J13" s="163">
        <v>1039581.3418999958</v>
      </c>
    </row>
    <row r="14" spans="1:10">
      <c r="A14" s="153" t="s">
        <v>373</v>
      </c>
      <c r="B14" s="161">
        <v>477885.22900000052</v>
      </c>
      <c r="C14" s="161">
        <v>0</v>
      </c>
      <c r="D14" s="161">
        <v>0</v>
      </c>
      <c r="E14" s="161">
        <v>0</v>
      </c>
      <c r="F14" s="161">
        <v>0</v>
      </c>
      <c r="G14" s="161">
        <v>23527.954749999964</v>
      </c>
      <c r="H14" s="161">
        <v>0</v>
      </c>
      <c r="I14" s="161">
        <v>0</v>
      </c>
      <c r="J14" s="163">
        <v>501413.18375000049</v>
      </c>
    </row>
    <row r="15" spans="1:10">
      <c r="A15" s="152" t="s">
        <v>365</v>
      </c>
      <c r="B15" s="161">
        <v>0</v>
      </c>
      <c r="C15" s="161">
        <v>0</v>
      </c>
      <c r="D15" s="161">
        <v>0</v>
      </c>
      <c r="E15" s="161">
        <v>0</v>
      </c>
      <c r="F15" s="161">
        <v>0</v>
      </c>
      <c r="G15" s="161">
        <v>0</v>
      </c>
      <c r="H15" s="161">
        <v>-4439601.397499999</v>
      </c>
      <c r="I15" s="161">
        <v>-1648551.8824999998</v>
      </c>
      <c r="J15" s="163">
        <v>-6088153.2799999993</v>
      </c>
    </row>
    <row r="16" spans="1:10">
      <c r="A16" s="152" t="s">
        <v>356</v>
      </c>
      <c r="B16" s="161">
        <v>0</v>
      </c>
      <c r="C16" s="161">
        <v>-651860.43499999994</v>
      </c>
      <c r="D16" s="161">
        <v>0</v>
      </c>
      <c r="E16" s="161">
        <v>0</v>
      </c>
      <c r="F16" s="161">
        <v>0</v>
      </c>
      <c r="G16" s="161">
        <v>0</v>
      </c>
      <c r="H16" s="161">
        <v>0</v>
      </c>
      <c r="I16" s="161">
        <v>0</v>
      </c>
      <c r="J16" s="163">
        <v>-651860.43499999994</v>
      </c>
    </row>
    <row r="17" spans="1:10">
      <c r="A17" s="152" t="s">
        <v>326</v>
      </c>
      <c r="B17" s="161">
        <v>-2524151.5785710677</v>
      </c>
      <c r="C17" s="161">
        <v>-1589755.8624359674</v>
      </c>
      <c r="D17" s="161">
        <v>-441576.95920259244</v>
      </c>
      <c r="E17" s="161">
        <v>-3469415.4401651542</v>
      </c>
      <c r="F17" s="162">
        <v>-297227.46393220068</v>
      </c>
      <c r="G17" s="162">
        <v>-1137140.893314027</v>
      </c>
      <c r="H17" s="162">
        <v>-4096402.6579483161</v>
      </c>
      <c r="I17" s="162">
        <v>-23812103.783655673</v>
      </c>
      <c r="J17" s="163">
        <v>-37367774.639224999</v>
      </c>
    </row>
    <row r="18" spans="1:10">
      <c r="A18" s="153" t="s">
        <v>646</v>
      </c>
      <c r="B18" s="161">
        <v>1626.095497836496</v>
      </c>
      <c r="C18" s="161">
        <v>195.9983779065781</v>
      </c>
      <c r="D18" s="161">
        <v>145.10166416753674</v>
      </c>
      <c r="E18" s="161">
        <v>-241103.16711309264</v>
      </c>
      <c r="F18" s="161">
        <v>632.39113845042618</v>
      </c>
      <c r="G18" s="161">
        <v>221.39140458352503</v>
      </c>
      <c r="H18" s="161">
        <v>356.04390302159578</v>
      </c>
      <c r="I18" s="161">
        <v>1635.0001271264555</v>
      </c>
      <c r="J18" s="163">
        <v>-236291.14500000002</v>
      </c>
    </row>
    <row r="19" spans="1:10">
      <c r="A19" s="152" t="s">
        <v>646</v>
      </c>
      <c r="B19" s="161">
        <v>0</v>
      </c>
      <c r="C19" s="161">
        <v>192587.6875</v>
      </c>
      <c r="D19" s="161">
        <v>110385.6725</v>
      </c>
      <c r="E19" s="161">
        <v>-78077.33249999999</v>
      </c>
      <c r="F19" s="161">
        <v>186193.43500000003</v>
      </c>
      <c r="G19" s="161">
        <v>-41534.262499999997</v>
      </c>
      <c r="H19" s="161">
        <v>1617971.635</v>
      </c>
      <c r="I19" s="161">
        <v>50955.094999999994</v>
      </c>
      <c r="J19" s="163">
        <v>2038481.93</v>
      </c>
    </row>
    <row r="20" spans="1:10">
      <c r="A20" s="152" t="s">
        <v>646</v>
      </c>
      <c r="B20" s="161">
        <v>-629116.73750000005</v>
      </c>
      <c r="C20" s="161">
        <v>-265767.63250000001</v>
      </c>
      <c r="D20" s="161">
        <v>-337674.27500000002</v>
      </c>
      <c r="E20" s="161">
        <v>-672113.91999999993</v>
      </c>
      <c r="F20" s="161">
        <v>-294287.27249999996</v>
      </c>
      <c r="G20" s="161">
        <v>-200292.28999999998</v>
      </c>
      <c r="H20" s="161">
        <v>-2605413.4350000001</v>
      </c>
      <c r="I20" s="161">
        <v>-1709453.7749999999</v>
      </c>
      <c r="J20" s="163">
        <v>-6714119.3375000004</v>
      </c>
    </row>
    <row r="21" spans="1:10">
      <c r="A21" s="152" t="s">
        <v>646</v>
      </c>
      <c r="B21" s="161">
        <v>0</v>
      </c>
      <c r="C21" s="161">
        <v>-3085640.65</v>
      </c>
      <c r="D21" s="161">
        <v>-2758991.0174999996</v>
      </c>
      <c r="E21" s="161">
        <v>-3437584.6</v>
      </c>
      <c r="F21" s="161">
        <v>-1990542.8299999998</v>
      </c>
      <c r="G21" s="161">
        <v>-2935841</v>
      </c>
      <c r="H21" s="161">
        <v>-37559055.712499999</v>
      </c>
      <c r="I21" s="161">
        <v>-13138724.872499999</v>
      </c>
      <c r="J21" s="163">
        <v>-64906380.682500005</v>
      </c>
    </row>
    <row r="22" spans="1:10">
      <c r="A22" s="152" t="s">
        <v>646</v>
      </c>
      <c r="B22" s="161">
        <v>-4829061.6899999995</v>
      </c>
      <c r="C22" s="161">
        <v>-14.965</v>
      </c>
      <c r="D22" s="161">
        <v>0</v>
      </c>
      <c r="E22" s="161">
        <v>-62823.434999999998</v>
      </c>
      <c r="F22" s="161">
        <v>0</v>
      </c>
      <c r="G22" s="161">
        <v>0</v>
      </c>
      <c r="H22" s="161">
        <v>-57158.634999999995</v>
      </c>
      <c r="I22" s="161">
        <v>-11500.055</v>
      </c>
      <c r="J22" s="164">
        <v>-4960558.7799999984</v>
      </c>
    </row>
    <row r="23" spans="1:10">
      <c r="A23" s="152" t="s">
        <v>314</v>
      </c>
      <c r="B23" s="161">
        <v>-5244.8309999999974</v>
      </c>
      <c r="C23" s="161">
        <v>0</v>
      </c>
      <c r="D23" s="161">
        <v>-253725.16925000004</v>
      </c>
      <c r="E23" s="161">
        <v>0</v>
      </c>
      <c r="F23" s="161">
        <v>0</v>
      </c>
      <c r="G23" s="161">
        <v>0</v>
      </c>
      <c r="H23" s="161">
        <v>-409811.29820000002</v>
      </c>
      <c r="I23" s="161">
        <v>-25826.870749999933</v>
      </c>
      <c r="J23" s="164">
        <v>-694608.1692</v>
      </c>
    </row>
    <row r="24" spans="1:10">
      <c r="A24" s="152" t="s">
        <v>340</v>
      </c>
      <c r="B24" s="161">
        <v>306984.4800500017</v>
      </c>
      <c r="C24" s="161">
        <v>26442.581950000062</v>
      </c>
      <c r="D24" s="161">
        <v>-13075.54100000005</v>
      </c>
      <c r="E24" s="161">
        <v>5890.5524999999998</v>
      </c>
      <c r="F24" s="161">
        <v>14811.86059999998</v>
      </c>
      <c r="G24" s="161">
        <v>41391.857750000032</v>
      </c>
      <c r="H24" s="161">
        <v>24350.810749999931</v>
      </c>
      <c r="I24" s="161">
        <v>84759.84375</v>
      </c>
      <c r="J24" s="164">
        <v>491556.44635000167</v>
      </c>
    </row>
    <row r="25" spans="1:10">
      <c r="A25" s="152" t="s">
        <v>334</v>
      </c>
      <c r="B25" s="161">
        <v>0</v>
      </c>
      <c r="C25" s="161">
        <v>0</v>
      </c>
      <c r="D25" s="161">
        <v>0</v>
      </c>
      <c r="E25" s="161">
        <v>0</v>
      </c>
      <c r="F25" s="161">
        <v>0</v>
      </c>
      <c r="G25" s="161">
        <v>0</v>
      </c>
      <c r="H25" s="161">
        <v>0</v>
      </c>
      <c r="I25" s="161">
        <v>0</v>
      </c>
      <c r="J25" s="164">
        <v>0</v>
      </c>
    </row>
    <row r="26" spans="1:10">
      <c r="A26" s="168" t="s">
        <v>659</v>
      </c>
      <c r="B26" s="161">
        <v>-6613790</v>
      </c>
      <c r="C26" s="161">
        <v>0</v>
      </c>
      <c r="D26" s="161">
        <v>0</v>
      </c>
      <c r="E26" s="161">
        <v>0</v>
      </c>
      <c r="F26" s="161">
        <v>0</v>
      </c>
      <c r="G26" s="161">
        <v>0</v>
      </c>
      <c r="H26" s="161">
        <v>0</v>
      </c>
      <c r="I26" s="161">
        <v>0</v>
      </c>
      <c r="J26" s="164">
        <v>-6613790</v>
      </c>
    </row>
    <row r="28" spans="1:10">
      <c r="A28" s="75" t="s">
        <v>648</v>
      </c>
    </row>
    <row r="29" spans="1:10">
      <c r="A29" s="68" t="s">
        <v>325</v>
      </c>
      <c r="B29" s="68">
        <f>SUMIF($A$4:$A$26,"FXA01c",B$4:B$26)</f>
        <v>-5456552.3320021629</v>
      </c>
      <c r="C29" s="171">
        <f t="shared" ref="C29:J29" si="0">SUMIF($A$4:$A$26,"FXA01c",C$4:C$26)</f>
        <v>-3158639.5616220934</v>
      </c>
      <c r="D29" s="171">
        <f t="shared" si="0"/>
        <v>-2986134.5183358323</v>
      </c>
      <c r="E29" s="171">
        <f t="shared" si="0"/>
        <v>-4491702.4546130924</v>
      </c>
      <c r="F29" s="171">
        <f t="shared" si="0"/>
        <v>-2098004.2763615493</v>
      </c>
      <c r="G29" s="171">
        <f t="shared" si="0"/>
        <v>-3177446.1610954166</v>
      </c>
      <c r="H29" s="171">
        <f t="shared" si="0"/>
        <v>-38603300.103596978</v>
      </c>
      <c r="I29" s="171">
        <f t="shared" si="0"/>
        <v>-14807088.607372873</v>
      </c>
      <c r="J29" s="171">
        <f t="shared" si="0"/>
        <v>-74778868.015000001</v>
      </c>
    </row>
    <row r="30" spans="1:10">
      <c r="A30" s="68" t="s">
        <v>326</v>
      </c>
      <c r="B30" s="68">
        <f t="shared" ref="B30:J30" si="1">SUMIF($A$4:$A$26,"FXA02c",B$4:B$26)</f>
        <v>0</v>
      </c>
      <c r="C30" s="171">
        <f t="shared" si="1"/>
        <v>0</v>
      </c>
      <c r="D30" s="171">
        <f t="shared" si="1"/>
        <v>0</v>
      </c>
      <c r="E30" s="171">
        <f t="shared" si="1"/>
        <v>0</v>
      </c>
      <c r="F30" s="171">
        <f t="shared" si="1"/>
        <v>0</v>
      </c>
      <c r="G30" s="171">
        <f t="shared" si="1"/>
        <v>0</v>
      </c>
      <c r="H30" s="171">
        <f t="shared" si="1"/>
        <v>0</v>
      </c>
      <c r="I30" s="171">
        <f t="shared" si="1"/>
        <v>0</v>
      </c>
      <c r="J30" s="171">
        <f t="shared" si="1"/>
        <v>0</v>
      </c>
    </row>
    <row r="31" spans="1:10">
      <c r="A31" s="154" t="s">
        <v>387</v>
      </c>
      <c r="B31" s="165">
        <v>4005740.55</v>
      </c>
      <c r="J31" s="166">
        <f>SUM(B31:I31)</f>
        <v>4005740.55</v>
      </c>
    </row>
    <row r="32" spans="1:10">
      <c r="A32" s="154" t="s">
        <v>388</v>
      </c>
      <c r="B32" s="165">
        <v>-10619530.6</v>
      </c>
      <c r="J32" s="166">
        <f>SUM(B32:I32)</f>
        <v>-10619530.6</v>
      </c>
    </row>
    <row r="36" spans="1:10" s="105" customFormat="1">
      <c r="B36" s="239" t="str">
        <f>B3</f>
        <v>002DIV</v>
      </c>
      <c r="C36" s="239" t="str">
        <f t="shared" ref="C36:J36" si="2">C3</f>
        <v>107DIV</v>
      </c>
      <c r="D36" s="239" t="str">
        <f t="shared" si="2"/>
        <v>010DIV</v>
      </c>
      <c r="E36" s="239" t="str">
        <f t="shared" si="2"/>
        <v>091DIV</v>
      </c>
      <c r="F36" s="239" t="str">
        <f t="shared" si="2"/>
        <v>030DIV</v>
      </c>
      <c r="G36" s="239" t="str">
        <f t="shared" si="2"/>
        <v>170DIV</v>
      </c>
      <c r="H36" s="239" t="str">
        <f t="shared" si="2"/>
        <v>190DIV</v>
      </c>
      <c r="I36" s="239" t="str">
        <f t="shared" si="2"/>
        <v>700DIV</v>
      </c>
      <c r="J36" s="239" t="str">
        <f t="shared" si="2"/>
        <v>Total Utility</v>
      </c>
    </row>
    <row r="37" spans="1:10" s="237" customFormat="1" ht="12.75">
      <c r="A37" s="237" t="s">
        <v>638</v>
      </c>
      <c r="B37" s="238">
        <f>SUM(B4:B27)</f>
        <v>-13594147.488123231</v>
      </c>
      <c r="C37" s="238">
        <f t="shared" ref="C37:J37" si="3">SUM(C4:C27)</f>
        <v>-4039923.9461840587</v>
      </c>
      <c r="D37" s="238">
        <f t="shared" si="3"/>
        <v>-3253330.0842084261</v>
      </c>
      <c r="E37" s="238">
        <f t="shared" si="3"/>
        <v>-6789174.2217642497</v>
      </c>
      <c r="F37" s="238">
        <f t="shared" si="3"/>
        <v>-1615068.755883747</v>
      </c>
      <c r="G37" s="238">
        <f t="shared" si="3"/>
        <v>-3372993.4589174436</v>
      </c>
      <c r="H37" s="238">
        <f t="shared" si="3"/>
        <v>-34369311.136335291</v>
      </c>
      <c r="I37" s="238">
        <f t="shared" si="3"/>
        <v>-39955503.750408545</v>
      </c>
      <c r="J37" s="238">
        <f t="shared" si="3"/>
        <v>-106989452.84182501</v>
      </c>
    </row>
  </sheetData>
  <pageMargins left="0.7" right="0.7" top="0.75" bottom="0.75" header="0.3" footer="0.3"/>
  <customProperties>
    <customPr name="_pios_id" r:id="rId1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J37"/>
  <sheetViews>
    <sheetView workbookViewId="0">
      <selection activeCell="E39" sqref="E39"/>
    </sheetView>
  </sheetViews>
  <sheetFormatPr defaultRowHeight="15"/>
  <cols>
    <col min="1" max="1" width="16.7109375" style="105" bestFit="1" customWidth="1"/>
    <col min="2" max="2" width="10.42578125" style="105" bestFit="1" customWidth="1"/>
    <col min="3" max="7" width="10" style="105" bestFit="1" customWidth="1"/>
    <col min="8" max="10" width="11" style="105" bestFit="1" customWidth="1"/>
    <col min="11" max="16384" width="9.140625" style="105"/>
  </cols>
  <sheetData>
    <row r="1" spans="1:10" s="32" customFormat="1" ht="12.75">
      <c r="A1" s="138">
        <v>41274</v>
      </c>
      <c r="B1" s="66"/>
      <c r="C1" s="66"/>
      <c r="D1" s="66"/>
      <c r="E1" s="67"/>
      <c r="F1" s="67"/>
      <c r="G1" s="67"/>
      <c r="H1" s="67"/>
      <c r="I1" s="67"/>
      <c r="J1" s="63"/>
    </row>
    <row r="2" spans="1:10" s="32" customFormat="1" ht="12.75">
      <c r="A2" s="67"/>
      <c r="B2" s="66" t="s">
        <v>652</v>
      </c>
      <c r="C2" s="66">
        <v>20</v>
      </c>
      <c r="D2" s="66">
        <v>30</v>
      </c>
      <c r="E2" s="67">
        <v>50</v>
      </c>
      <c r="F2" s="67">
        <v>60</v>
      </c>
      <c r="G2" s="67">
        <v>70</v>
      </c>
      <c r="H2" s="67">
        <v>80</v>
      </c>
      <c r="I2" s="67">
        <v>180</v>
      </c>
      <c r="J2" s="63"/>
    </row>
    <row r="3" spans="1:10" s="32" customFormat="1" ht="12.75">
      <c r="A3" s="66" t="s">
        <v>147</v>
      </c>
      <c r="B3" s="66" t="s">
        <v>154</v>
      </c>
      <c r="C3" s="66" t="s">
        <v>188</v>
      </c>
      <c r="D3" s="66" t="s">
        <v>162</v>
      </c>
      <c r="E3" s="67" t="s">
        <v>180</v>
      </c>
      <c r="F3" s="67" t="s">
        <v>173</v>
      </c>
      <c r="G3" s="67" t="s">
        <v>144</v>
      </c>
      <c r="H3" s="67" t="s">
        <v>189</v>
      </c>
      <c r="I3" s="67" t="s">
        <v>190</v>
      </c>
      <c r="J3" s="63" t="s">
        <v>401</v>
      </c>
    </row>
    <row r="4" spans="1:10">
      <c r="A4" s="143" t="s">
        <v>352</v>
      </c>
      <c r="B4" s="144">
        <v>0</v>
      </c>
      <c r="C4" s="144">
        <v>48237.903600001235</v>
      </c>
      <c r="D4" s="144">
        <v>22123.573450000222</v>
      </c>
      <c r="E4" s="144">
        <v>51869.580599998277</v>
      </c>
      <c r="F4" s="144">
        <v>32363.608300003158</v>
      </c>
      <c r="G4" s="144">
        <v>82410.276700000439</v>
      </c>
      <c r="H4" s="144">
        <v>110880.11974999792</v>
      </c>
      <c r="I4" s="144">
        <v>-1.7775499999983002</v>
      </c>
      <c r="J4" s="145">
        <v>347883.28485000128</v>
      </c>
    </row>
    <row r="5" spans="1:10">
      <c r="A5" s="143" t="s">
        <v>361</v>
      </c>
      <c r="B5" s="144">
        <v>0</v>
      </c>
      <c r="C5" s="144">
        <v>0</v>
      </c>
      <c r="D5" s="144">
        <v>-1.8395999999629566</v>
      </c>
      <c r="E5" s="144">
        <v>-580.51425000000006</v>
      </c>
      <c r="F5" s="144">
        <v>5728.0764000000054</v>
      </c>
      <c r="G5" s="144">
        <v>0</v>
      </c>
      <c r="H5" s="144">
        <v>-46730.745600000257</v>
      </c>
      <c r="I5" s="144">
        <v>0</v>
      </c>
      <c r="J5" s="145">
        <v>-41585.023050000214</v>
      </c>
    </row>
    <row r="6" spans="1:10">
      <c r="A6" s="139" t="s">
        <v>252</v>
      </c>
      <c r="B6" s="145"/>
      <c r="C6" s="145"/>
      <c r="D6" s="145"/>
      <c r="E6" s="145"/>
      <c r="F6" s="145"/>
      <c r="G6" s="145"/>
      <c r="H6" s="145">
        <v>-666642.21959999949</v>
      </c>
      <c r="I6" s="145">
        <v>-191915.49985000014</v>
      </c>
      <c r="J6" s="145">
        <v>-858557.71944999963</v>
      </c>
    </row>
    <row r="7" spans="1:10">
      <c r="A7" s="139" t="s">
        <v>254</v>
      </c>
      <c r="B7" s="150">
        <v>0</v>
      </c>
      <c r="C7" s="150">
        <v>0</v>
      </c>
      <c r="D7" s="150">
        <v>-101162.26850000001</v>
      </c>
      <c r="E7" s="150">
        <v>0</v>
      </c>
      <c r="F7" s="150">
        <v>0</v>
      </c>
      <c r="G7" s="150">
        <v>0</v>
      </c>
      <c r="H7" s="150">
        <v>-890453.77734999987</v>
      </c>
      <c r="I7" s="150">
        <v>0</v>
      </c>
      <c r="J7" s="150">
        <v>-991616.04584999988</v>
      </c>
    </row>
    <row r="8" spans="1:10">
      <c r="A8" s="143" t="s">
        <v>336</v>
      </c>
      <c r="B8" s="144">
        <v>0</v>
      </c>
      <c r="C8" s="144">
        <v>-582733.20179999992</v>
      </c>
      <c r="D8" s="144">
        <v>-675223.69444999984</v>
      </c>
      <c r="E8" s="144">
        <v>-3056369.9093500003</v>
      </c>
      <c r="F8" s="144">
        <v>-1622657.9174499998</v>
      </c>
      <c r="G8" s="144">
        <v>-843299.28135000006</v>
      </c>
      <c r="H8" s="144">
        <v>-5311762.2398999985</v>
      </c>
      <c r="I8" s="144">
        <v>0</v>
      </c>
      <c r="J8" s="145">
        <v>-12092046.244299999</v>
      </c>
    </row>
    <row r="9" spans="1:10">
      <c r="A9" s="143" t="s">
        <v>337</v>
      </c>
      <c r="B9" s="144">
        <v>0</v>
      </c>
      <c r="C9" s="144">
        <v>509180.70494999993</v>
      </c>
      <c r="D9" s="144">
        <v>989971.97270000004</v>
      </c>
      <c r="E9" s="144">
        <v>1180207.5928999998</v>
      </c>
      <c r="F9" s="144">
        <v>-1521401.6687499997</v>
      </c>
      <c r="G9" s="144">
        <v>89406.381349999981</v>
      </c>
      <c r="H9" s="144">
        <v>2474128.7275499995</v>
      </c>
      <c r="I9" s="144">
        <v>0</v>
      </c>
      <c r="J9" s="145">
        <v>3721493.7106999992</v>
      </c>
    </row>
    <row r="10" spans="1:10">
      <c r="A10" s="143" t="s">
        <v>368</v>
      </c>
      <c r="B10" s="144">
        <v>0</v>
      </c>
      <c r="C10" s="144">
        <v>-6252.45</v>
      </c>
      <c r="D10" s="144">
        <v>-3659.49</v>
      </c>
      <c r="E10" s="144">
        <v>-230380.7</v>
      </c>
      <c r="F10" s="144">
        <v>-228926.53999999998</v>
      </c>
      <c r="G10" s="144">
        <v>-69149.98</v>
      </c>
      <c r="H10" s="144">
        <v>111448.735</v>
      </c>
      <c r="I10" s="144">
        <v>0</v>
      </c>
      <c r="J10" s="145">
        <v>-426920.42500000005</v>
      </c>
    </row>
    <row r="11" spans="1:10">
      <c r="A11" s="143" t="s">
        <v>304</v>
      </c>
      <c r="B11" s="144">
        <v>0</v>
      </c>
      <c r="C11" s="144">
        <v>0</v>
      </c>
      <c r="D11" s="144">
        <v>15408.109999999999</v>
      </c>
      <c r="E11" s="144">
        <v>0</v>
      </c>
      <c r="F11" s="144">
        <v>0</v>
      </c>
      <c r="G11" s="144">
        <v>14869.552499999998</v>
      </c>
      <c r="H11" s="144">
        <v>213584.22124999997</v>
      </c>
      <c r="I11" s="144">
        <v>87919.557499999995</v>
      </c>
      <c r="J11" s="145">
        <v>331781.44124999997</v>
      </c>
    </row>
    <row r="12" spans="1:10">
      <c r="A12" s="143" t="s">
        <v>386</v>
      </c>
      <c r="B12" s="146">
        <v>0</v>
      </c>
      <c r="C12" s="146">
        <v>531348.05423699995</v>
      </c>
      <c r="D12" s="146">
        <v>435270.13433999999</v>
      </c>
      <c r="E12" s="146">
        <v>775523.98325699999</v>
      </c>
      <c r="F12" s="146">
        <v>379534.32445499999</v>
      </c>
      <c r="G12" s="146">
        <v>415629.89657099993</v>
      </c>
      <c r="H12" s="146">
        <v>2117960.77563</v>
      </c>
      <c r="I12" s="146">
        <v>652905.20150999993</v>
      </c>
      <c r="J12" s="147">
        <v>5308172.37</v>
      </c>
    </row>
    <row r="13" spans="1:10">
      <c r="A13" s="143" t="s">
        <v>374</v>
      </c>
      <c r="B13" s="144">
        <v>77746.441749999722</v>
      </c>
      <c r="C13" s="144">
        <v>189662.79650000189</v>
      </c>
      <c r="D13" s="144">
        <v>-31292.070500003807</v>
      </c>
      <c r="E13" s="144">
        <v>-116797.43770000016</v>
      </c>
      <c r="F13" s="144">
        <v>-9932.7413500000803</v>
      </c>
      <c r="G13" s="144">
        <v>72153.002899999643</v>
      </c>
      <c r="H13" s="144">
        <v>22153.266199998259</v>
      </c>
      <c r="I13" s="144">
        <v>-209061.11569999973</v>
      </c>
      <c r="J13" s="145">
        <v>-5367.8579000042519</v>
      </c>
    </row>
    <row r="14" spans="1:10">
      <c r="A14" s="143" t="s">
        <v>373</v>
      </c>
      <c r="B14" s="144">
        <v>-238317.68339999867</v>
      </c>
      <c r="C14" s="144">
        <v>0</v>
      </c>
      <c r="D14" s="144">
        <v>0</v>
      </c>
      <c r="E14" s="144">
        <v>0</v>
      </c>
      <c r="F14" s="144">
        <v>0</v>
      </c>
      <c r="G14" s="144">
        <v>-13739.454099999944</v>
      </c>
      <c r="H14" s="144">
        <v>0</v>
      </c>
      <c r="I14" s="144">
        <v>0</v>
      </c>
      <c r="J14" s="145">
        <v>-252057.13749999861</v>
      </c>
    </row>
    <row r="15" spans="1:10">
      <c r="A15" s="143" t="s">
        <v>365</v>
      </c>
      <c r="B15" s="144">
        <v>0</v>
      </c>
      <c r="C15" s="144">
        <v>0</v>
      </c>
      <c r="D15" s="144">
        <v>0</v>
      </c>
      <c r="E15" s="144">
        <v>0</v>
      </c>
      <c r="F15" s="144">
        <v>0</v>
      </c>
      <c r="G15" s="144">
        <v>0</v>
      </c>
      <c r="H15" s="144">
        <v>-2219800.6987499995</v>
      </c>
      <c r="I15" s="144">
        <v>-824275.94124999992</v>
      </c>
      <c r="J15" s="145">
        <v>-3044076.6399999997</v>
      </c>
    </row>
    <row r="16" spans="1:10">
      <c r="A16" s="143" t="s">
        <v>356</v>
      </c>
      <c r="B16" s="144">
        <v>0</v>
      </c>
      <c r="C16" s="144">
        <v>-325930.21749999997</v>
      </c>
      <c r="D16" s="144">
        <v>0</v>
      </c>
      <c r="E16" s="144">
        <v>0</v>
      </c>
      <c r="F16" s="144">
        <v>0</v>
      </c>
      <c r="G16" s="144">
        <v>0</v>
      </c>
      <c r="H16" s="144">
        <v>0</v>
      </c>
      <c r="I16" s="144">
        <v>0</v>
      </c>
      <c r="J16" s="145">
        <v>-325930.21749999997</v>
      </c>
    </row>
    <row r="17" spans="1:10">
      <c r="A17" s="143" t="s">
        <v>326</v>
      </c>
      <c r="B17" s="144">
        <v>-1236402.0092800651</v>
      </c>
      <c r="C17" s="144">
        <v>-994096.64927944483</v>
      </c>
      <c r="D17" s="144">
        <v>-337480.08421722951</v>
      </c>
      <c r="E17" s="144">
        <v>-1914316.9000815253</v>
      </c>
      <c r="F17" s="144">
        <v>-383022.90367016906</v>
      </c>
      <c r="G17" s="144">
        <v>-611318.1537002112</v>
      </c>
      <c r="H17" s="144">
        <v>-1579062.4088749331</v>
      </c>
      <c r="I17" s="144">
        <v>-7570537.5398464231</v>
      </c>
      <c r="J17" s="145">
        <v>-14626236.648950003</v>
      </c>
    </row>
    <row r="18" spans="1:10">
      <c r="A18" s="143" t="s">
        <v>646</v>
      </c>
      <c r="B18" s="144">
        <v>813.04774891824798</v>
      </c>
      <c r="C18" s="144">
        <v>97.99918895328905</v>
      </c>
      <c r="D18" s="144">
        <v>72.55083208376837</v>
      </c>
      <c r="E18" s="144">
        <v>-120551.58355654632</v>
      </c>
      <c r="F18" s="144">
        <v>316.19556922521309</v>
      </c>
      <c r="G18" s="144">
        <v>110.69570229176252</v>
      </c>
      <c r="H18" s="144">
        <v>178.02195151079789</v>
      </c>
      <c r="I18" s="144">
        <v>817.50006356322774</v>
      </c>
      <c r="J18" s="145">
        <v>-118145.57250000001</v>
      </c>
    </row>
    <row r="19" spans="1:10">
      <c r="A19" s="143" t="s">
        <v>646</v>
      </c>
      <c r="B19" s="144">
        <v>0</v>
      </c>
      <c r="C19" s="144">
        <v>96293.84375</v>
      </c>
      <c r="D19" s="144">
        <v>55192.83625</v>
      </c>
      <c r="E19" s="144">
        <v>-39038.666249999995</v>
      </c>
      <c r="F19" s="144">
        <v>93096.717500000013</v>
      </c>
      <c r="G19" s="144">
        <v>-20767.131249999999</v>
      </c>
      <c r="H19" s="144">
        <v>808985.8175</v>
      </c>
      <c r="I19" s="144">
        <v>25477.547499999997</v>
      </c>
      <c r="J19" s="145">
        <v>1019240.965</v>
      </c>
    </row>
    <row r="20" spans="1:10">
      <c r="A20" s="143" t="s">
        <v>646</v>
      </c>
      <c r="B20" s="144">
        <v>-314558.36875000002</v>
      </c>
      <c r="C20" s="144">
        <v>-132883.81625</v>
      </c>
      <c r="D20" s="144">
        <v>-168837.13750000001</v>
      </c>
      <c r="E20" s="144">
        <v>-336056.95999999996</v>
      </c>
      <c r="F20" s="144">
        <v>-147143.63624999998</v>
      </c>
      <c r="G20" s="144">
        <v>-100146.14499999999</v>
      </c>
      <c r="H20" s="144">
        <v>-1302706.7175</v>
      </c>
      <c r="I20" s="144">
        <v>-854726.88749999995</v>
      </c>
      <c r="J20" s="145">
        <v>-3357059.6687500002</v>
      </c>
    </row>
    <row r="21" spans="1:10">
      <c r="A21" s="143" t="s">
        <v>646</v>
      </c>
      <c r="B21" s="144">
        <v>0</v>
      </c>
      <c r="C21" s="144">
        <v>-1089304.9962500001</v>
      </c>
      <c r="D21" s="144">
        <v>-1180045.4562499998</v>
      </c>
      <c r="E21" s="144">
        <v>-1801472.9212499999</v>
      </c>
      <c r="F21" s="144">
        <v>-911380.54499999993</v>
      </c>
      <c r="G21" s="144">
        <v>-1430021.82</v>
      </c>
      <c r="H21" s="144">
        <v>-17789943.232500002</v>
      </c>
      <c r="I21" s="144">
        <v>-7779507.3437499991</v>
      </c>
      <c r="J21" s="145">
        <v>-31981676.315000001</v>
      </c>
    </row>
    <row r="22" spans="1:10">
      <c r="A22" s="143" t="s">
        <v>646</v>
      </c>
      <c r="B22" s="144">
        <v>-3147519.4649999999</v>
      </c>
      <c r="C22" s="144">
        <v>-13.504999999999999</v>
      </c>
      <c r="D22" s="144">
        <v>0</v>
      </c>
      <c r="E22" s="144">
        <v>0</v>
      </c>
      <c r="F22" s="144">
        <v>0</v>
      </c>
      <c r="G22" s="144">
        <v>0</v>
      </c>
      <c r="H22" s="144">
        <v>0</v>
      </c>
      <c r="I22" s="144">
        <v>-2385.2750000000001</v>
      </c>
      <c r="J22" s="147">
        <v>-3149918.2449999996</v>
      </c>
    </row>
    <row r="23" spans="1:10">
      <c r="A23" s="143" t="s">
        <v>314</v>
      </c>
      <c r="B23" s="144">
        <v>-1345.2512999999983</v>
      </c>
      <c r="C23" s="144">
        <v>0</v>
      </c>
      <c r="D23" s="144">
        <v>-199560.82269999996</v>
      </c>
      <c r="E23" s="144">
        <v>0</v>
      </c>
      <c r="F23" s="144">
        <v>0</v>
      </c>
      <c r="G23" s="144">
        <v>0</v>
      </c>
      <c r="H23" s="144">
        <v>-138774.47824999999</v>
      </c>
      <c r="I23" s="144">
        <v>-2292.7839999998637</v>
      </c>
      <c r="J23" s="147">
        <v>-341973.33624999982</v>
      </c>
    </row>
    <row r="24" spans="1:10">
      <c r="A24" s="143" t="s">
        <v>340</v>
      </c>
      <c r="B24" s="144">
        <v>-245990.18779999955</v>
      </c>
      <c r="C24" s="144">
        <v>10512.525600000063</v>
      </c>
      <c r="D24" s="144">
        <v>-5230.2164000000366</v>
      </c>
      <c r="E24" s="144">
        <v>2356.221000000136</v>
      </c>
      <c r="F24" s="144">
        <v>5924.7420499999726</v>
      </c>
      <c r="G24" s="144">
        <v>16556.743099999978</v>
      </c>
      <c r="H24" s="144">
        <v>9740.3242999999384</v>
      </c>
      <c r="I24" s="144">
        <v>33903.9375</v>
      </c>
      <c r="J24" s="147">
        <v>-172225.91064999948</v>
      </c>
    </row>
    <row r="25" spans="1:10">
      <c r="A25" s="143" t="s">
        <v>334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44">
        <v>0</v>
      </c>
      <c r="H25" s="144">
        <v>0</v>
      </c>
      <c r="I25" s="144">
        <v>0</v>
      </c>
      <c r="J25" s="147">
        <v>0</v>
      </c>
    </row>
    <row r="26" spans="1:10">
      <c r="A26" s="143" t="s">
        <v>659</v>
      </c>
      <c r="B26" s="144">
        <v>15105775.999999998</v>
      </c>
      <c r="C26" s="144">
        <v>0</v>
      </c>
      <c r="D26" s="144">
        <v>0</v>
      </c>
      <c r="E26" s="144">
        <v>0</v>
      </c>
      <c r="F26" s="144">
        <v>0</v>
      </c>
      <c r="G26" s="144">
        <v>0</v>
      </c>
      <c r="H26" s="144">
        <v>0</v>
      </c>
      <c r="I26" s="144">
        <v>0</v>
      </c>
      <c r="J26" s="147">
        <v>15105775.999999998</v>
      </c>
    </row>
    <row r="27" spans="1:10">
      <c r="A27" s="143"/>
      <c r="B27" s="144"/>
      <c r="C27" s="144"/>
      <c r="D27" s="144"/>
      <c r="E27" s="144"/>
      <c r="F27" s="144"/>
      <c r="G27" s="144"/>
      <c r="H27" s="144"/>
      <c r="I27" s="144"/>
      <c r="J27" s="147"/>
    </row>
    <row r="28" spans="1:10">
      <c r="A28" s="75" t="s">
        <v>648</v>
      </c>
      <c r="B28" s="144"/>
      <c r="C28" s="144"/>
      <c r="D28" s="144"/>
      <c r="E28" s="144"/>
      <c r="F28" s="144"/>
      <c r="G28" s="144"/>
      <c r="H28" s="144"/>
      <c r="I28" s="144"/>
      <c r="J28" s="147"/>
    </row>
    <row r="29" spans="1:10">
      <c r="A29" s="68" t="s">
        <v>325</v>
      </c>
      <c r="B29" s="68">
        <f>SUMIF($A$4:$A$26,"FXA01c",B$4:B$26)</f>
        <v>-3461264.7860010816</v>
      </c>
      <c r="C29" s="147">
        <f t="shared" ref="C29:J29" si="0">SUMIF($A$4:$A$26,"FXA01c",C$4:C$26)</f>
        <v>-1125810.4745610468</v>
      </c>
      <c r="D29" s="147">
        <f t="shared" si="0"/>
        <v>-1293617.2066679162</v>
      </c>
      <c r="E29" s="147">
        <f t="shared" si="0"/>
        <v>-2297120.1310565462</v>
      </c>
      <c r="F29" s="147">
        <f t="shared" si="0"/>
        <v>-965111.26818077464</v>
      </c>
      <c r="G29" s="147">
        <f t="shared" si="0"/>
        <v>-1550824.4005477084</v>
      </c>
      <c r="H29" s="147">
        <f t="shared" si="0"/>
        <v>-18283486.110548493</v>
      </c>
      <c r="I29" s="147">
        <f t="shared" si="0"/>
        <v>-8610324.4586864356</v>
      </c>
      <c r="J29" s="147">
        <f t="shared" si="0"/>
        <v>-37587558.83625</v>
      </c>
    </row>
    <row r="30" spans="1:10">
      <c r="A30" s="68" t="s">
        <v>326</v>
      </c>
      <c r="B30" s="68">
        <f t="shared" ref="B30:J30" si="1">SUMIF($A$4:$A$26,"FXA02c",B$4:B$26)</f>
        <v>0</v>
      </c>
      <c r="C30" s="147">
        <f t="shared" si="1"/>
        <v>0</v>
      </c>
      <c r="D30" s="147">
        <f t="shared" si="1"/>
        <v>0</v>
      </c>
      <c r="E30" s="147">
        <f t="shared" si="1"/>
        <v>0</v>
      </c>
      <c r="F30" s="147">
        <f t="shared" si="1"/>
        <v>0</v>
      </c>
      <c r="G30" s="147">
        <f t="shared" si="1"/>
        <v>0</v>
      </c>
      <c r="H30" s="147">
        <f t="shared" si="1"/>
        <v>0</v>
      </c>
      <c r="I30" s="147">
        <f t="shared" si="1"/>
        <v>0</v>
      </c>
      <c r="J30" s="147">
        <f t="shared" si="1"/>
        <v>0</v>
      </c>
    </row>
    <row r="31" spans="1:10">
      <c r="A31" s="77" t="s">
        <v>387</v>
      </c>
      <c r="B31" s="144">
        <v>20245001.699999999</v>
      </c>
      <c r="C31" s="147"/>
      <c r="D31" s="147"/>
      <c r="E31" s="147"/>
      <c r="F31" s="147"/>
      <c r="G31" s="147"/>
      <c r="H31" s="147"/>
      <c r="I31" s="147"/>
      <c r="J31" s="147">
        <f>SUM(B31:I31)</f>
        <v>20245001.699999999</v>
      </c>
    </row>
    <row r="32" spans="1:10">
      <c r="A32" s="77" t="s">
        <v>388</v>
      </c>
      <c r="B32" s="144">
        <v>-5139225.6999999993</v>
      </c>
      <c r="C32" s="147"/>
      <c r="D32" s="147"/>
      <c r="E32" s="147"/>
      <c r="F32" s="147"/>
      <c r="G32" s="147"/>
      <c r="H32" s="147"/>
      <c r="I32" s="147"/>
      <c r="J32" s="147">
        <f>SUM(B32:I32)</f>
        <v>-5139225.6999999993</v>
      </c>
    </row>
    <row r="36" spans="1:10">
      <c r="B36" s="239" t="str">
        <f>B3</f>
        <v>002DIV</v>
      </c>
      <c r="C36" s="239" t="str">
        <f t="shared" ref="C36:J36" si="2">C3</f>
        <v>107DIV</v>
      </c>
      <c r="D36" s="239" t="str">
        <f t="shared" si="2"/>
        <v>010DIV</v>
      </c>
      <c r="E36" s="239" t="str">
        <f t="shared" si="2"/>
        <v>091DIV</v>
      </c>
      <c r="F36" s="239" t="str">
        <f t="shared" si="2"/>
        <v>030DIV</v>
      </c>
      <c r="G36" s="239" t="str">
        <f t="shared" si="2"/>
        <v>170DIV</v>
      </c>
      <c r="H36" s="239" t="str">
        <f t="shared" si="2"/>
        <v>190DIV</v>
      </c>
      <c r="I36" s="239" t="str">
        <f t="shared" si="2"/>
        <v>700DIV</v>
      </c>
      <c r="J36" s="239" t="str">
        <f t="shared" si="2"/>
        <v>Total Utility</v>
      </c>
    </row>
    <row r="37" spans="1:10" s="237" customFormat="1" ht="12.75">
      <c r="A37" s="237" t="s">
        <v>638</v>
      </c>
      <c r="B37" s="238">
        <f>SUM(B4:B27)</f>
        <v>10000202.523968853</v>
      </c>
      <c r="C37" s="238">
        <f t="shared" ref="C37:J37" si="3">SUM(C4:C27)</f>
        <v>-1745881.0082534885</v>
      </c>
      <c r="D37" s="238">
        <f t="shared" si="3"/>
        <v>-1184453.902545149</v>
      </c>
      <c r="E37" s="238">
        <f t="shared" si="3"/>
        <v>-5605608.214681074</v>
      </c>
      <c r="F37" s="238">
        <f t="shared" si="3"/>
        <v>-4307502.2881959416</v>
      </c>
      <c r="G37" s="238">
        <f t="shared" si="3"/>
        <v>-2397305.4165769196</v>
      </c>
      <c r="H37" s="238">
        <f t="shared" si="3"/>
        <v>-24076816.509193428</v>
      </c>
      <c r="I37" s="238">
        <f t="shared" si="3"/>
        <v>-16633680.420372859</v>
      </c>
      <c r="J37" s="238">
        <f t="shared" si="3"/>
        <v>-45951045.235850006</v>
      </c>
    </row>
  </sheetData>
  <pageMargins left="0.7" right="0.7" top="0.75" bottom="0.75" header="0.3" footer="0.3"/>
  <customProperties>
    <customPr name="_pios_id" r:id="rId1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Z90"/>
  <sheetViews>
    <sheetView workbookViewId="0">
      <selection activeCell="E39" sqref="E39"/>
    </sheetView>
  </sheetViews>
  <sheetFormatPr defaultRowHeight="15"/>
  <cols>
    <col min="1" max="1" width="13" style="105" customWidth="1"/>
    <col min="2" max="2" width="13.5703125" style="105" bestFit="1" customWidth="1"/>
    <col min="3" max="3" width="12" style="105" bestFit="1" customWidth="1"/>
    <col min="4" max="16384" width="9.140625" style="105"/>
  </cols>
  <sheetData>
    <row r="1" spans="1:52">
      <c r="A1" s="32" t="s">
        <v>636</v>
      </c>
      <c r="B1" s="123">
        <v>0.36499999999999999</v>
      </c>
    </row>
    <row r="2" spans="1:52">
      <c r="A2" s="32" t="s">
        <v>147</v>
      </c>
      <c r="B2" s="132" t="s">
        <v>401</v>
      </c>
      <c r="C2" s="136" t="s">
        <v>154</v>
      </c>
      <c r="D2" s="136" t="s">
        <v>163</v>
      </c>
      <c r="E2" s="136" t="s">
        <v>188</v>
      </c>
      <c r="F2" s="136" t="s">
        <v>178</v>
      </c>
      <c r="G2" s="136" t="s">
        <v>159</v>
      </c>
      <c r="H2" s="136" t="s">
        <v>114</v>
      </c>
      <c r="I2" s="136" t="s">
        <v>155</v>
      </c>
      <c r="J2" s="136" t="s">
        <v>164</v>
      </c>
      <c r="K2" s="136" t="s">
        <v>116</v>
      </c>
      <c r="L2" s="136" t="s">
        <v>153</v>
      </c>
      <c r="M2" s="136" t="s">
        <v>158</v>
      </c>
      <c r="N2" s="136" t="s">
        <v>168</v>
      </c>
      <c r="O2" s="136" t="s">
        <v>169</v>
      </c>
      <c r="P2" s="136" t="s">
        <v>113</v>
      </c>
      <c r="Q2" s="136" t="s">
        <v>156</v>
      </c>
      <c r="R2" s="136" t="s">
        <v>162</v>
      </c>
      <c r="S2" s="136" t="s">
        <v>160</v>
      </c>
      <c r="T2" s="136" t="s">
        <v>167</v>
      </c>
      <c r="U2" s="136" t="s">
        <v>171</v>
      </c>
      <c r="V2" s="136" t="s">
        <v>474</v>
      </c>
      <c r="W2" s="136" t="s">
        <v>165</v>
      </c>
      <c r="X2" s="136" t="s">
        <v>166</v>
      </c>
      <c r="Y2" s="136" t="s">
        <v>170</v>
      </c>
      <c r="Z2" s="136" t="s">
        <v>510</v>
      </c>
      <c r="AA2" s="136" t="s">
        <v>157</v>
      </c>
      <c r="AB2" s="136" t="s">
        <v>172</v>
      </c>
      <c r="AC2" s="136" t="s">
        <v>187</v>
      </c>
      <c r="AD2" s="136" t="s">
        <v>183</v>
      </c>
      <c r="AE2" s="136" t="s">
        <v>180</v>
      </c>
      <c r="AF2" s="136" t="s">
        <v>186</v>
      </c>
      <c r="AG2" s="136" t="s">
        <v>181</v>
      </c>
      <c r="AH2" s="136" t="s">
        <v>175</v>
      </c>
      <c r="AI2" s="122" t="s">
        <v>631</v>
      </c>
      <c r="AJ2" s="136" t="s">
        <v>177</v>
      </c>
      <c r="AK2" s="136" t="s">
        <v>182</v>
      </c>
      <c r="AL2" s="136" t="s">
        <v>185</v>
      </c>
      <c r="AM2" s="136" t="s">
        <v>184</v>
      </c>
      <c r="AN2" s="136" t="s">
        <v>161</v>
      </c>
      <c r="AO2" s="136" t="s">
        <v>176</v>
      </c>
      <c r="AP2" s="136" t="s">
        <v>109</v>
      </c>
      <c r="AQ2" s="136" t="s">
        <v>173</v>
      </c>
      <c r="AR2" s="136" t="s">
        <v>110</v>
      </c>
      <c r="AS2" s="136" t="s">
        <v>144</v>
      </c>
      <c r="AT2" s="122" t="s">
        <v>120</v>
      </c>
      <c r="AU2" s="136" t="s">
        <v>189</v>
      </c>
      <c r="AV2" s="136" t="s">
        <v>190</v>
      </c>
      <c r="AW2" s="136" t="s">
        <v>191</v>
      </c>
      <c r="AX2" s="136" t="s">
        <v>192</v>
      </c>
      <c r="AY2" s="122" t="s">
        <v>117</v>
      </c>
      <c r="AZ2" s="122" t="s">
        <v>118</v>
      </c>
    </row>
    <row r="3" spans="1:52">
      <c r="A3" s="122" t="s">
        <v>304</v>
      </c>
      <c r="B3" s="136">
        <v>-9006453</v>
      </c>
      <c r="C3" s="136">
        <v>0</v>
      </c>
      <c r="D3" s="136">
        <v>0</v>
      </c>
      <c r="E3" s="136">
        <v>0</v>
      </c>
      <c r="F3" s="136">
        <v>0</v>
      </c>
      <c r="G3" s="136">
        <v>0</v>
      </c>
      <c r="H3" s="136">
        <v>0</v>
      </c>
      <c r="I3" s="136">
        <v>0</v>
      </c>
      <c r="J3" s="136">
        <v>0</v>
      </c>
      <c r="K3" s="136">
        <v>0</v>
      </c>
      <c r="L3" s="136">
        <v>0</v>
      </c>
      <c r="M3" s="136">
        <v>0</v>
      </c>
      <c r="N3" s="136">
        <v>0</v>
      </c>
      <c r="O3" s="136">
        <v>0</v>
      </c>
      <c r="P3" s="136">
        <v>0</v>
      </c>
      <c r="Q3" s="136">
        <v>0</v>
      </c>
      <c r="R3" s="136">
        <v>-846830</v>
      </c>
      <c r="S3" s="136">
        <v>0</v>
      </c>
      <c r="T3" s="136">
        <v>0</v>
      </c>
      <c r="U3" s="136">
        <v>0</v>
      </c>
      <c r="V3" s="136">
        <v>0</v>
      </c>
      <c r="W3" s="136">
        <v>0</v>
      </c>
      <c r="X3" s="136">
        <v>0</v>
      </c>
      <c r="Y3" s="136">
        <v>0</v>
      </c>
      <c r="Z3" s="136">
        <v>0</v>
      </c>
      <c r="AA3" s="136">
        <v>0</v>
      </c>
      <c r="AB3" s="136">
        <v>0</v>
      </c>
      <c r="AC3" s="136">
        <v>0</v>
      </c>
      <c r="AD3" s="136">
        <v>0</v>
      </c>
      <c r="AE3" s="136">
        <v>0</v>
      </c>
      <c r="AF3" s="136">
        <v>0</v>
      </c>
      <c r="AG3" s="136">
        <v>0</v>
      </c>
      <c r="AH3" s="136">
        <v>0</v>
      </c>
      <c r="AI3" s="136">
        <v>0</v>
      </c>
      <c r="AJ3" s="136">
        <v>0</v>
      </c>
      <c r="AK3" s="136">
        <v>0</v>
      </c>
      <c r="AL3" s="136">
        <v>0</v>
      </c>
      <c r="AM3" s="136">
        <v>0</v>
      </c>
      <c r="AN3" s="136">
        <v>0</v>
      </c>
      <c r="AO3" s="136">
        <v>0</v>
      </c>
      <c r="AP3" s="136">
        <v>0</v>
      </c>
      <c r="AQ3" s="136">
        <v>0</v>
      </c>
      <c r="AR3" s="136">
        <v>0</v>
      </c>
      <c r="AS3" s="136">
        <v>-1948499</v>
      </c>
      <c r="AT3" s="136">
        <v>0</v>
      </c>
      <c r="AU3" s="136">
        <v>-4504994</v>
      </c>
      <c r="AV3" s="136">
        <v>-1706130</v>
      </c>
      <c r="AW3" s="136">
        <v>0</v>
      </c>
      <c r="AX3" s="136">
        <v>0</v>
      </c>
      <c r="AY3" s="136">
        <v>0</v>
      </c>
      <c r="AZ3" s="136">
        <v>0</v>
      </c>
    </row>
    <row r="4" spans="1:52">
      <c r="A4" s="122" t="s">
        <v>305</v>
      </c>
      <c r="B4" s="136">
        <v>511628</v>
      </c>
      <c r="C4" s="136">
        <v>511628</v>
      </c>
      <c r="D4" s="136">
        <v>0</v>
      </c>
      <c r="E4" s="136">
        <v>0</v>
      </c>
      <c r="F4" s="136">
        <v>0</v>
      </c>
      <c r="G4" s="136">
        <v>0</v>
      </c>
      <c r="H4" s="136">
        <v>0</v>
      </c>
      <c r="I4" s="136">
        <v>0</v>
      </c>
      <c r="J4" s="136">
        <v>0</v>
      </c>
      <c r="K4" s="136">
        <v>0</v>
      </c>
      <c r="L4" s="136">
        <v>0</v>
      </c>
      <c r="M4" s="136">
        <v>0</v>
      </c>
      <c r="N4" s="136">
        <v>0</v>
      </c>
      <c r="O4" s="136">
        <v>0</v>
      </c>
      <c r="P4" s="136">
        <v>0</v>
      </c>
      <c r="Q4" s="136">
        <v>0</v>
      </c>
      <c r="R4" s="136">
        <v>0</v>
      </c>
      <c r="S4" s="136">
        <v>0</v>
      </c>
      <c r="T4" s="136">
        <v>0</v>
      </c>
      <c r="U4" s="136">
        <v>0</v>
      </c>
      <c r="V4" s="136">
        <v>0</v>
      </c>
      <c r="W4" s="136">
        <v>0</v>
      </c>
      <c r="X4" s="136">
        <v>0</v>
      </c>
      <c r="Y4" s="136">
        <v>0</v>
      </c>
      <c r="Z4" s="136">
        <v>0</v>
      </c>
      <c r="AA4" s="136">
        <v>0</v>
      </c>
      <c r="AB4" s="136">
        <v>0</v>
      </c>
      <c r="AC4" s="136">
        <v>0</v>
      </c>
      <c r="AD4" s="136">
        <v>0</v>
      </c>
      <c r="AE4" s="136">
        <v>0</v>
      </c>
      <c r="AF4" s="136">
        <v>0</v>
      </c>
      <c r="AG4" s="136">
        <v>0</v>
      </c>
      <c r="AH4" s="136">
        <v>0</v>
      </c>
      <c r="AI4" s="136">
        <v>0</v>
      </c>
      <c r="AJ4" s="136">
        <v>0</v>
      </c>
      <c r="AK4" s="136">
        <v>0</v>
      </c>
      <c r="AL4" s="136">
        <v>0</v>
      </c>
      <c r="AM4" s="136">
        <v>0</v>
      </c>
      <c r="AN4" s="136">
        <v>0</v>
      </c>
      <c r="AO4" s="136">
        <v>0</v>
      </c>
      <c r="AP4" s="136">
        <v>0</v>
      </c>
      <c r="AQ4" s="136">
        <v>0</v>
      </c>
      <c r="AR4" s="136">
        <v>0</v>
      </c>
      <c r="AS4" s="136">
        <v>0</v>
      </c>
      <c r="AT4" s="136">
        <v>0</v>
      </c>
      <c r="AU4" s="136">
        <v>0</v>
      </c>
      <c r="AV4" s="136">
        <v>0</v>
      </c>
      <c r="AW4" s="136">
        <v>0</v>
      </c>
      <c r="AX4" s="136">
        <v>0</v>
      </c>
      <c r="AY4" s="136">
        <v>0</v>
      </c>
      <c r="AZ4" s="136">
        <v>0</v>
      </c>
    </row>
    <row r="5" spans="1:52">
      <c r="A5" s="122" t="s">
        <v>306</v>
      </c>
      <c r="B5" s="136">
        <v>13651180</v>
      </c>
      <c r="C5" s="136">
        <v>5170050</v>
      </c>
      <c r="D5" s="136">
        <v>-469794</v>
      </c>
      <c r="E5" s="136">
        <v>1071210</v>
      </c>
      <c r="F5" s="136">
        <v>-184593</v>
      </c>
      <c r="G5" s="136">
        <v>-146860</v>
      </c>
      <c r="H5" s="136">
        <v>0</v>
      </c>
      <c r="I5" s="136">
        <v>38368</v>
      </c>
      <c r="J5" s="136">
        <v>1494</v>
      </c>
      <c r="K5" s="136">
        <v>0</v>
      </c>
      <c r="L5" s="136">
        <v>-9672</v>
      </c>
      <c r="M5" s="136">
        <v>1829</v>
      </c>
      <c r="N5" s="136">
        <v>7</v>
      </c>
      <c r="O5" s="136">
        <v>114</v>
      </c>
      <c r="P5" s="136">
        <v>0</v>
      </c>
      <c r="Q5" s="136">
        <v>673</v>
      </c>
      <c r="R5" s="136">
        <v>420632</v>
      </c>
      <c r="S5" s="136">
        <v>-3314</v>
      </c>
      <c r="T5" s="136">
        <v>40489</v>
      </c>
      <c r="U5" s="136">
        <v>4367</v>
      </c>
      <c r="V5" s="136">
        <v>0</v>
      </c>
      <c r="W5" s="136">
        <v>123</v>
      </c>
      <c r="X5" s="136">
        <v>-4970</v>
      </c>
      <c r="Y5" s="136">
        <v>9936</v>
      </c>
      <c r="Z5" s="136">
        <v>0</v>
      </c>
      <c r="AA5" s="136">
        <v>65275</v>
      </c>
      <c r="AB5" s="136">
        <v>81033</v>
      </c>
      <c r="AC5" s="136">
        <v>2108357</v>
      </c>
      <c r="AD5" s="136">
        <v>15346</v>
      </c>
      <c r="AE5" s="136">
        <v>677433</v>
      </c>
      <c r="AF5" s="136">
        <v>0</v>
      </c>
      <c r="AG5" s="136">
        <v>0</v>
      </c>
      <c r="AH5" s="136">
        <v>-7354</v>
      </c>
      <c r="AI5" s="136">
        <v>0</v>
      </c>
      <c r="AJ5" s="136">
        <v>-38667</v>
      </c>
      <c r="AK5" s="136">
        <v>104572</v>
      </c>
      <c r="AL5" s="136">
        <v>0</v>
      </c>
      <c r="AM5" s="136">
        <v>22438</v>
      </c>
      <c r="AN5" s="136">
        <v>129463</v>
      </c>
      <c r="AO5" s="136">
        <v>-5411</v>
      </c>
      <c r="AP5" s="136">
        <v>74001</v>
      </c>
      <c r="AQ5" s="136">
        <v>463539</v>
      </c>
      <c r="AR5" s="136">
        <v>30254</v>
      </c>
      <c r="AS5" s="136">
        <v>708930</v>
      </c>
      <c r="AT5" s="136">
        <v>0</v>
      </c>
      <c r="AU5" s="136">
        <v>1630691</v>
      </c>
      <c r="AV5" s="136">
        <v>1651191</v>
      </c>
      <c r="AW5" s="136">
        <v>0</v>
      </c>
      <c r="AX5" s="136">
        <v>0</v>
      </c>
      <c r="AY5" s="136">
        <v>0</v>
      </c>
      <c r="AZ5" s="136">
        <v>0</v>
      </c>
    </row>
    <row r="6" spans="1:52">
      <c r="A6" s="122" t="s">
        <v>308</v>
      </c>
      <c r="B6" s="136">
        <v>-27642</v>
      </c>
      <c r="C6" s="136">
        <v>39576</v>
      </c>
      <c r="D6" s="136">
        <v>0</v>
      </c>
      <c r="E6" s="136">
        <v>0</v>
      </c>
      <c r="F6" s="136">
        <v>0</v>
      </c>
      <c r="G6" s="136">
        <v>0</v>
      </c>
      <c r="H6" s="136">
        <v>0</v>
      </c>
      <c r="I6" s="136">
        <v>0</v>
      </c>
      <c r="J6" s="136">
        <v>0</v>
      </c>
      <c r="K6" s="136">
        <v>0</v>
      </c>
      <c r="L6" s="136">
        <v>0</v>
      </c>
      <c r="M6" s="136">
        <v>0</v>
      </c>
      <c r="N6" s="136">
        <v>0</v>
      </c>
      <c r="O6" s="136">
        <v>0</v>
      </c>
      <c r="P6" s="136">
        <v>0</v>
      </c>
      <c r="Q6" s="136">
        <v>0</v>
      </c>
      <c r="R6" s="136">
        <v>0</v>
      </c>
      <c r="S6" s="136">
        <v>0</v>
      </c>
      <c r="T6" s="136">
        <v>0</v>
      </c>
      <c r="U6" s="136">
        <v>0</v>
      </c>
      <c r="V6" s="136">
        <v>0</v>
      </c>
      <c r="W6" s="136">
        <v>0</v>
      </c>
      <c r="X6" s="136">
        <v>0</v>
      </c>
      <c r="Y6" s="136">
        <v>0</v>
      </c>
      <c r="Z6" s="136">
        <v>0</v>
      </c>
      <c r="AA6" s="136">
        <v>0</v>
      </c>
      <c r="AB6" s="136">
        <v>0</v>
      </c>
      <c r="AC6" s="136">
        <v>0</v>
      </c>
      <c r="AD6" s="136">
        <v>0</v>
      </c>
      <c r="AE6" s="136">
        <v>0</v>
      </c>
      <c r="AF6" s="136">
        <v>0</v>
      </c>
      <c r="AG6" s="136">
        <v>0</v>
      </c>
      <c r="AH6" s="136">
        <v>0</v>
      </c>
      <c r="AI6" s="136">
        <v>0</v>
      </c>
      <c r="AJ6" s="136">
        <v>0</v>
      </c>
      <c r="AK6" s="136">
        <v>0</v>
      </c>
      <c r="AL6" s="136">
        <v>0</v>
      </c>
      <c r="AM6" s="136">
        <v>0</v>
      </c>
      <c r="AN6" s="136">
        <v>0</v>
      </c>
      <c r="AO6" s="136">
        <v>0</v>
      </c>
      <c r="AP6" s="136">
        <v>0</v>
      </c>
      <c r="AQ6" s="136">
        <v>0</v>
      </c>
      <c r="AR6" s="136">
        <v>0</v>
      </c>
      <c r="AS6" s="136">
        <v>-78110</v>
      </c>
      <c r="AT6" s="136">
        <v>0</v>
      </c>
      <c r="AU6" s="136">
        <v>10892</v>
      </c>
      <c r="AV6" s="136">
        <v>0</v>
      </c>
      <c r="AW6" s="136">
        <v>0</v>
      </c>
      <c r="AX6" s="136">
        <v>0</v>
      </c>
      <c r="AY6" s="136">
        <v>0</v>
      </c>
      <c r="AZ6" s="136">
        <v>0</v>
      </c>
    </row>
    <row r="7" spans="1:52">
      <c r="A7" s="122" t="s">
        <v>309</v>
      </c>
      <c r="B7" s="136">
        <v>7000706</v>
      </c>
      <c r="C7" s="136">
        <v>6238170</v>
      </c>
      <c r="D7" s="136">
        <v>0</v>
      </c>
      <c r="E7" s="136">
        <v>0</v>
      </c>
      <c r="F7" s="136">
        <v>93072</v>
      </c>
      <c r="G7" s="136">
        <v>1</v>
      </c>
      <c r="H7" s="136">
        <v>0</v>
      </c>
      <c r="I7" s="136">
        <v>0</v>
      </c>
      <c r="J7" s="136">
        <v>0</v>
      </c>
      <c r="K7" s="136">
        <v>0</v>
      </c>
      <c r="L7" s="136">
        <v>0</v>
      </c>
      <c r="M7" s="136">
        <v>0</v>
      </c>
      <c r="N7" s="136">
        <v>0</v>
      </c>
      <c r="O7" s="136">
        <v>0</v>
      </c>
      <c r="P7" s="136">
        <v>0</v>
      </c>
      <c r="Q7" s="136">
        <v>0</v>
      </c>
      <c r="R7" s="136">
        <v>41444</v>
      </c>
      <c r="S7" s="136">
        <v>0</v>
      </c>
      <c r="T7" s="136">
        <v>0</v>
      </c>
      <c r="U7" s="136">
        <v>0</v>
      </c>
      <c r="V7" s="136">
        <v>0</v>
      </c>
      <c r="W7" s="136">
        <v>0</v>
      </c>
      <c r="X7" s="136">
        <v>0</v>
      </c>
      <c r="Y7" s="136">
        <v>0</v>
      </c>
      <c r="Z7" s="136">
        <v>0</v>
      </c>
      <c r="AA7" s="136">
        <v>0</v>
      </c>
      <c r="AB7" s="136">
        <v>0</v>
      </c>
      <c r="AC7" s="136">
        <v>0</v>
      </c>
      <c r="AD7" s="136">
        <v>0</v>
      </c>
      <c r="AE7" s="136">
        <v>10917</v>
      </c>
      <c r="AF7" s="136">
        <v>0</v>
      </c>
      <c r="AG7" s="136">
        <v>0</v>
      </c>
      <c r="AH7" s="136">
        <v>0</v>
      </c>
      <c r="AI7" s="136">
        <v>0</v>
      </c>
      <c r="AJ7" s="136">
        <v>0</v>
      </c>
      <c r="AK7" s="136">
        <v>-1</v>
      </c>
      <c r="AL7" s="136">
        <v>0</v>
      </c>
      <c r="AM7" s="136">
        <v>0</v>
      </c>
      <c r="AN7" s="136">
        <v>0</v>
      </c>
      <c r="AO7" s="136">
        <v>0</v>
      </c>
      <c r="AP7" s="136">
        <v>1</v>
      </c>
      <c r="AQ7" s="136">
        <v>15914</v>
      </c>
      <c r="AR7" s="136">
        <v>0</v>
      </c>
      <c r="AS7" s="136">
        <v>23076</v>
      </c>
      <c r="AT7" s="136">
        <v>0</v>
      </c>
      <c r="AU7" s="136">
        <v>477748</v>
      </c>
      <c r="AV7" s="136">
        <v>100364</v>
      </c>
      <c r="AW7" s="136">
        <v>0</v>
      </c>
      <c r="AX7" s="136">
        <v>0</v>
      </c>
      <c r="AY7" s="136">
        <v>0</v>
      </c>
      <c r="AZ7" s="136">
        <v>0</v>
      </c>
    </row>
    <row r="8" spans="1:52">
      <c r="A8" s="122" t="s">
        <v>310</v>
      </c>
      <c r="B8" s="136">
        <v>-137357</v>
      </c>
      <c r="C8" s="136">
        <v>260717</v>
      </c>
      <c r="D8" s="136">
        <v>-245831</v>
      </c>
      <c r="E8" s="136">
        <v>332822</v>
      </c>
      <c r="F8" s="136">
        <v>-236223</v>
      </c>
      <c r="G8" s="136">
        <v>-78742</v>
      </c>
      <c r="H8" s="136">
        <v>0</v>
      </c>
      <c r="I8" s="136">
        <v>0</v>
      </c>
      <c r="J8" s="136">
        <v>0</v>
      </c>
      <c r="K8" s="136">
        <v>0</v>
      </c>
      <c r="L8" s="136">
        <v>0</v>
      </c>
      <c r="M8" s="136">
        <v>0</v>
      </c>
      <c r="N8" s="136">
        <v>0</v>
      </c>
      <c r="O8" s="136">
        <v>0</v>
      </c>
      <c r="P8" s="136">
        <v>0</v>
      </c>
      <c r="Q8" s="136">
        <v>0</v>
      </c>
      <c r="R8" s="136">
        <v>-2679</v>
      </c>
      <c r="S8" s="136">
        <v>0</v>
      </c>
      <c r="T8" s="136">
        <v>0</v>
      </c>
      <c r="U8" s="136">
        <v>0</v>
      </c>
      <c r="V8" s="136">
        <v>0</v>
      </c>
      <c r="W8" s="136">
        <v>0</v>
      </c>
      <c r="X8" s="136">
        <v>0</v>
      </c>
      <c r="Y8" s="136">
        <v>0</v>
      </c>
      <c r="Z8" s="136">
        <v>0</v>
      </c>
      <c r="AA8" s="136">
        <v>0</v>
      </c>
      <c r="AB8" s="136">
        <v>0</v>
      </c>
      <c r="AC8" s="136">
        <v>0</v>
      </c>
      <c r="AD8" s="136">
        <v>0</v>
      </c>
      <c r="AE8" s="136">
        <v>83573</v>
      </c>
      <c r="AF8" s="136">
        <v>0</v>
      </c>
      <c r="AG8" s="136">
        <v>0</v>
      </c>
      <c r="AH8" s="136">
        <v>0</v>
      </c>
      <c r="AI8" s="136">
        <v>0</v>
      </c>
      <c r="AJ8" s="136">
        <v>0</v>
      </c>
      <c r="AK8" s="136">
        <v>0</v>
      </c>
      <c r="AL8" s="136">
        <v>0</v>
      </c>
      <c r="AM8" s="136">
        <v>0</v>
      </c>
      <c r="AN8" s="136">
        <v>-164156</v>
      </c>
      <c r="AO8" s="136">
        <v>0</v>
      </c>
      <c r="AP8" s="136">
        <v>0</v>
      </c>
      <c r="AQ8" s="136">
        <v>-970</v>
      </c>
      <c r="AR8" s="136">
        <v>0</v>
      </c>
      <c r="AS8" s="136">
        <v>-100976</v>
      </c>
      <c r="AT8" s="136">
        <v>0</v>
      </c>
      <c r="AU8" s="136">
        <v>11482</v>
      </c>
      <c r="AV8" s="136">
        <v>3626</v>
      </c>
      <c r="AW8" s="136">
        <v>0</v>
      </c>
      <c r="AX8" s="136">
        <v>0</v>
      </c>
      <c r="AY8" s="136">
        <v>0</v>
      </c>
      <c r="AZ8" s="136">
        <v>0</v>
      </c>
    </row>
    <row r="9" spans="1:52">
      <c r="A9" s="122" t="s">
        <v>311</v>
      </c>
      <c r="B9" s="136">
        <v>4489342</v>
      </c>
      <c r="C9" s="136">
        <v>48973</v>
      </c>
      <c r="D9" s="136">
        <v>0</v>
      </c>
      <c r="E9" s="136">
        <v>540751</v>
      </c>
      <c r="F9" s="136">
        <v>-644</v>
      </c>
      <c r="G9" s="136">
        <v>-835</v>
      </c>
      <c r="H9" s="136">
        <v>0</v>
      </c>
      <c r="I9" s="136">
        <v>0</v>
      </c>
      <c r="J9" s="136">
        <v>0</v>
      </c>
      <c r="K9" s="136">
        <v>0</v>
      </c>
      <c r="L9" s="136">
        <v>0</v>
      </c>
      <c r="M9" s="136">
        <v>0</v>
      </c>
      <c r="N9" s="136">
        <v>0</v>
      </c>
      <c r="O9" s="136">
        <v>0</v>
      </c>
      <c r="P9" s="136">
        <v>0</v>
      </c>
      <c r="Q9" s="136">
        <v>0</v>
      </c>
      <c r="R9" s="136">
        <v>406468</v>
      </c>
      <c r="S9" s="136">
        <v>0</v>
      </c>
      <c r="T9" s="136">
        <v>0</v>
      </c>
      <c r="U9" s="136">
        <v>0</v>
      </c>
      <c r="V9" s="136">
        <v>0</v>
      </c>
      <c r="W9" s="136">
        <v>0</v>
      </c>
      <c r="X9" s="136">
        <v>0</v>
      </c>
      <c r="Y9" s="136">
        <v>0</v>
      </c>
      <c r="Z9" s="136">
        <v>0</v>
      </c>
      <c r="AA9" s="136">
        <v>0</v>
      </c>
      <c r="AB9" s="136">
        <v>0</v>
      </c>
      <c r="AC9" s="136">
        <v>0</v>
      </c>
      <c r="AD9" s="136">
        <v>0</v>
      </c>
      <c r="AE9" s="136">
        <v>608024</v>
      </c>
      <c r="AF9" s="136">
        <v>47</v>
      </c>
      <c r="AG9" s="136">
        <v>29</v>
      </c>
      <c r="AH9" s="136">
        <v>0</v>
      </c>
      <c r="AI9" s="136">
        <v>0</v>
      </c>
      <c r="AJ9" s="136">
        <v>247</v>
      </c>
      <c r="AK9" s="136">
        <v>0</v>
      </c>
      <c r="AL9" s="136">
        <v>-30</v>
      </c>
      <c r="AM9" s="136">
        <v>0</v>
      </c>
      <c r="AN9" s="136">
        <v>0</v>
      </c>
      <c r="AO9" s="136">
        <v>-3</v>
      </c>
      <c r="AP9" s="136">
        <v>-188072</v>
      </c>
      <c r="AQ9" s="136">
        <v>678663</v>
      </c>
      <c r="AR9" s="136">
        <v>0</v>
      </c>
      <c r="AS9" s="136">
        <v>737772</v>
      </c>
      <c r="AT9" s="136">
        <v>0</v>
      </c>
      <c r="AU9" s="136">
        <v>1717583</v>
      </c>
      <c r="AV9" s="136">
        <v>-59631</v>
      </c>
      <c r="AW9" s="136">
        <v>0</v>
      </c>
      <c r="AX9" s="136">
        <v>0</v>
      </c>
      <c r="AY9" s="136">
        <v>0</v>
      </c>
      <c r="AZ9" s="136">
        <v>0</v>
      </c>
    </row>
    <row r="10" spans="1:52">
      <c r="A10" s="122" t="s">
        <v>336</v>
      </c>
      <c r="B10" s="136">
        <v>-12537620</v>
      </c>
      <c r="C10" s="136">
        <v>0</v>
      </c>
      <c r="D10" s="136">
        <v>0</v>
      </c>
      <c r="E10" s="136">
        <v>0</v>
      </c>
      <c r="F10" s="136">
        <v>1157308</v>
      </c>
      <c r="G10" s="136">
        <v>410713</v>
      </c>
      <c r="H10" s="136">
        <v>0</v>
      </c>
      <c r="I10" s="136">
        <v>-114578</v>
      </c>
      <c r="J10" s="136">
        <v>28022</v>
      </c>
      <c r="K10" s="136">
        <v>0</v>
      </c>
      <c r="L10" s="136">
        <v>0</v>
      </c>
      <c r="M10" s="136">
        <v>-5620</v>
      </c>
      <c r="N10" s="136">
        <v>0</v>
      </c>
      <c r="O10" s="136">
        <v>-847</v>
      </c>
      <c r="P10" s="136">
        <v>0</v>
      </c>
      <c r="Q10" s="136">
        <v>-1173</v>
      </c>
      <c r="R10" s="136">
        <v>0</v>
      </c>
      <c r="S10" s="136">
        <v>0</v>
      </c>
      <c r="T10" s="136">
        <v>-83261</v>
      </c>
      <c r="U10" s="136">
        <v>-10128</v>
      </c>
      <c r="V10" s="136">
        <v>0</v>
      </c>
      <c r="W10" s="136">
        <v>0</v>
      </c>
      <c r="X10" s="136">
        <v>0</v>
      </c>
      <c r="Y10" s="136">
        <v>0</v>
      </c>
      <c r="Z10" s="136">
        <v>0</v>
      </c>
      <c r="AA10" s="136">
        <v>11325310</v>
      </c>
      <c r="AB10" s="136">
        <v>-22667</v>
      </c>
      <c r="AC10" s="136">
        <v>0</v>
      </c>
      <c r="AD10" s="136">
        <v>-2972414</v>
      </c>
      <c r="AE10" s="136">
        <v>0</v>
      </c>
      <c r="AF10" s="136">
        <v>-982</v>
      </c>
      <c r="AG10" s="136">
        <v>0</v>
      </c>
      <c r="AH10" s="136">
        <v>0</v>
      </c>
      <c r="AI10" s="136">
        <v>0</v>
      </c>
      <c r="AJ10" s="136">
        <v>-981</v>
      </c>
      <c r="AK10" s="136">
        <v>2757984</v>
      </c>
      <c r="AL10" s="136">
        <v>0</v>
      </c>
      <c r="AM10" s="136">
        <v>-1557935</v>
      </c>
      <c r="AN10" s="136">
        <v>-169442</v>
      </c>
      <c r="AO10" s="136">
        <v>-1</v>
      </c>
      <c r="AP10" s="136">
        <v>5758440</v>
      </c>
      <c r="AQ10" s="136">
        <v>0</v>
      </c>
      <c r="AR10" s="136">
        <v>-995248</v>
      </c>
      <c r="AS10" s="136">
        <v>928890</v>
      </c>
      <c r="AT10" s="136">
        <v>0</v>
      </c>
      <c r="AU10" s="136">
        <v>-28969010</v>
      </c>
      <c r="AV10" s="136">
        <v>0</v>
      </c>
      <c r="AW10" s="136">
        <v>0</v>
      </c>
      <c r="AX10" s="136">
        <v>0</v>
      </c>
      <c r="AY10" s="136">
        <v>0</v>
      </c>
      <c r="AZ10" s="136">
        <v>0</v>
      </c>
    </row>
    <row r="11" spans="1:52">
      <c r="A11" s="122" t="s">
        <v>337</v>
      </c>
      <c r="B11" s="136">
        <v>-46791021</v>
      </c>
      <c r="C11" s="136">
        <v>0</v>
      </c>
      <c r="D11" s="136">
        <v>0</v>
      </c>
      <c r="E11" s="136">
        <v>0</v>
      </c>
      <c r="F11" s="136">
        <v>-1157308</v>
      </c>
      <c r="G11" s="136">
        <v>-410713</v>
      </c>
      <c r="H11" s="136">
        <v>0</v>
      </c>
      <c r="I11" s="136">
        <v>0</v>
      </c>
      <c r="J11" s="136">
        <v>0</v>
      </c>
      <c r="K11" s="136">
        <v>0</v>
      </c>
      <c r="L11" s="136">
        <v>0</v>
      </c>
      <c r="M11" s="136">
        <v>0</v>
      </c>
      <c r="N11" s="136">
        <v>0</v>
      </c>
      <c r="O11" s="136">
        <v>0</v>
      </c>
      <c r="P11" s="136">
        <v>0</v>
      </c>
      <c r="Q11" s="136">
        <v>0</v>
      </c>
      <c r="R11" s="136">
        <v>0</v>
      </c>
      <c r="S11" s="136">
        <v>0</v>
      </c>
      <c r="T11" s="136">
        <v>0</v>
      </c>
      <c r="U11" s="136">
        <v>0</v>
      </c>
      <c r="V11" s="136">
        <v>0</v>
      </c>
      <c r="W11" s="136">
        <v>0</v>
      </c>
      <c r="X11" s="136">
        <v>0</v>
      </c>
      <c r="Y11" s="136">
        <v>0</v>
      </c>
      <c r="Z11" s="136">
        <v>0</v>
      </c>
      <c r="AA11" s="136">
        <v>-11504276</v>
      </c>
      <c r="AB11" s="136">
        <v>0</v>
      </c>
      <c r="AC11" s="136">
        <v>0</v>
      </c>
      <c r="AD11" s="136">
        <v>0</v>
      </c>
      <c r="AE11" s="136">
        <v>0</v>
      </c>
      <c r="AF11" s="136">
        <v>0</v>
      </c>
      <c r="AG11" s="136">
        <v>0</v>
      </c>
      <c r="AH11" s="136">
        <v>0</v>
      </c>
      <c r="AI11" s="136">
        <v>0</v>
      </c>
      <c r="AJ11" s="136">
        <v>0</v>
      </c>
      <c r="AK11" s="136">
        <v>-3822416</v>
      </c>
      <c r="AL11" s="136">
        <v>0</v>
      </c>
      <c r="AM11" s="136">
        <v>0</v>
      </c>
      <c r="AN11" s="136">
        <v>-3171643</v>
      </c>
      <c r="AO11" s="136">
        <v>0</v>
      </c>
      <c r="AP11" s="136">
        <v>-5785041</v>
      </c>
      <c r="AQ11" s="136">
        <v>0</v>
      </c>
      <c r="AR11" s="136">
        <v>-3381582</v>
      </c>
      <c r="AS11" s="136">
        <v>-1038473</v>
      </c>
      <c r="AT11" s="136">
        <v>0</v>
      </c>
      <c r="AU11" s="136">
        <v>-16519569</v>
      </c>
      <c r="AV11" s="136">
        <v>0</v>
      </c>
      <c r="AW11" s="136">
        <v>0</v>
      </c>
      <c r="AX11" s="136">
        <v>0</v>
      </c>
      <c r="AY11" s="136">
        <v>0</v>
      </c>
      <c r="AZ11" s="136">
        <v>0</v>
      </c>
    </row>
    <row r="12" spans="1:52">
      <c r="A12" s="122" t="s">
        <v>349</v>
      </c>
      <c r="B12" s="136">
        <v>11532091</v>
      </c>
      <c r="C12" s="136">
        <v>0</v>
      </c>
      <c r="D12" s="136">
        <v>0</v>
      </c>
      <c r="E12" s="136">
        <v>261823</v>
      </c>
      <c r="F12" s="136">
        <v>0</v>
      </c>
      <c r="G12" s="136">
        <v>0</v>
      </c>
      <c r="H12" s="136">
        <v>0</v>
      </c>
      <c r="I12" s="136">
        <v>0</v>
      </c>
      <c r="J12" s="136">
        <v>0</v>
      </c>
      <c r="K12" s="136">
        <v>0</v>
      </c>
      <c r="L12" s="136">
        <v>0</v>
      </c>
      <c r="M12" s="136">
        <v>0</v>
      </c>
      <c r="N12" s="136">
        <v>0</v>
      </c>
      <c r="O12" s="136">
        <v>0</v>
      </c>
      <c r="P12" s="136">
        <v>0</v>
      </c>
      <c r="Q12" s="136">
        <v>0</v>
      </c>
      <c r="R12" s="136">
        <v>268736</v>
      </c>
      <c r="S12" s="136">
        <v>0</v>
      </c>
      <c r="T12" s="136">
        <v>0</v>
      </c>
      <c r="U12" s="136">
        <v>0</v>
      </c>
      <c r="V12" s="136">
        <v>0</v>
      </c>
      <c r="W12" s="136">
        <v>0</v>
      </c>
      <c r="X12" s="136">
        <v>0</v>
      </c>
      <c r="Y12" s="136">
        <v>0</v>
      </c>
      <c r="Z12" s="136">
        <v>0</v>
      </c>
      <c r="AA12" s="136">
        <v>0</v>
      </c>
      <c r="AB12" s="136">
        <v>0</v>
      </c>
      <c r="AC12" s="136">
        <v>0</v>
      </c>
      <c r="AD12" s="136">
        <v>0</v>
      </c>
      <c r="AE12" s="136">
        <v>3715896</v>
      </c>
      <c r="AF12" s="136">
        <v>0</v>
      </c>
      <c r="AG12" s="136">
        <v>0</v>
      </c>
      <c r="AH12" s="136">
        <v>0</v>
      </c>
      <c r="AI12" s="136">
        <v>0</v>
      </c>
      <c r="AJ12" s="136">
        <v>0</v>
      </c>
      <c r="AK12" s="136">
        <v>0</v>
      </c>
      <c r="AL12" s="136">
        <v>0</v>
      </c>
      <c r="AM12" s="136">
        <v>0</v>
      </c>
      <c r="AN12" s="136">
        <v>0</v>
      </c>
      <c r="AO12" s="136">
        <v>0</v>
      </c>
      <c r="AP12" s="136">
        <v>0</v>
      </c>
      <c r="AQ12" s="136">
        <v>750666</v>
      </c>
      <c r="AR12" s="136">
        <v>0</v>
      </c>
      <c r="AS12" s="136">
        <v>672658</v>
      </c>
      <c r="AT12" s="136">
        <v>0</v>
      </c>
      <c r="AU12" s="136">
        <v>5862312</v>
      </c>
      <c r="AV12" s="136">
        <v>0</v>
      </c>
      <c r="AW12" s="136">
        <v>0</v>
      </c>
      <c r="AX12" s="136">
        <v>0</v>
      </c>
      <c r="AY12" s="136">
        <v>0</v>
      </c>
      <c r="AZ12" s="136">
        <v>0</v>
      </c>
    </row>
    <row r="13" spans="1:52">
      <c r="A13" s="122" t="s">
        <v>352</v>
      </c>
      <c r="B13" s="136">
        <v>7112297</v>
      </c>
      <c r="C13" s="136">
        <v>5</v>
      </c>
      <c r="D13" s="136">
        <v>0</v>
      </c>
      <c r="E13" s="136">
        <v>0</v>
      </c>
      <c r="F13" s="136">
        <v>377060</v>
      </c>
      <c r="G13" s="136">
        <v>512837</v>
      </c>
      <c r="H13" s="136">
        <v>0</v>
      </c>
      <c r="I13" s="136">
        <v>41411</v>
      </c>
      <c r="J13" s="136">
        <v>1580</v>
      </c>
      <c r="K13" s="136">
        <v>0</v>
      </c>
      <c r="L13" s="136">
        <v>0</v>
      </c>
      <c r="M13" s="136">
        <v>1975</v>
      </c>
      <c r="N13" s="136">
        <v>0</v>
      </c>
      <c r="O13" s="136">
        <v>131</v>
      </c>
      <c r="P13" s="136">
        <v>0</v>
      </c>
      <c r="Q13" s="136">
        <v>1017</v>
      </c>
      <c r="R13" s="136">
        <v>173417</v>
      </c>
      <c r="S13" s="136">
        <v>5220</v>
      </c>
      <c r="T13" s="136">
        <v>39979</v>
      </c>
      <c r="U13" s="136">
        <v>2864</v>
      </c>
      <c r="V13" s="136">
        <v>0</v>
      </c>
      <c r="W13" s="136">
        <v>7569</v>
      </c>
      <c r="X13" s="136">
        <v>20243</v>
      </c>
      <c r="Y13" s="136">
        <v>0</v>
      </c>
      <c r="Z13" s="136">
        <v>0</v>
      </c>
      <c r="AA13" s="136">
        <v>98053</v>
      </c>
      <c r="AB13" s="136">
        <v>10831</v>
      </c>
      <c r="AC13" s="136">
        <v>0</v>
      </c>
      <c r="AD13" s="136">
        <v>208644</v>
      </c>
      <c r="AE13" s="136">
        <v>516985</v>
      </c>
      <c r="AF13" s="136">
        <v>0</v>
      </c>
      <c r="AG13" s="136">
        <v>4</v>
      </c>
      <c r="AH13" s="136">
        <v>1</v>
      </c>
      <c r="AI13" s="136">
        <v>0</v>
      </c>
      <c r="AJ13" s="136">
        <v>-9</v>
      </c>
      <c r="AK13" s="136">
        <v>167387</v>
      </c>
      <c r="AL13" s="136">
        <v>-2</v>
      </c>
      <c r="AM13" s="136">
        <v>31257</v>
      </c>
      <c r="AN13" s="136">
        <v>208149</v>
      </c>
      <c r="AO13" s="136">
        <v>3</v>
      </c>
      <c r="AP13" s="136">
        <v>137894</v>
      </c>
      <c r="AQ13" s="136">
        <v>375576</v>
      </c>
      <c r="AR13" s="136">
        <v>378881</v>
      </c>
      <c r="AS13" s="136">
        <v>714463</v>
      </c>
      <c r="AT13" s="136">
        <v>0</v>
      </c>
      <c r="AU13" s="136">
        <v>2971644</v>
      </c>
      <c r="AV13" s="136">
        <v>107228</v>
      </c>
      <c r="AW13" s="136">
        <v>0</v>
      </c>
      <c r="AX13" s="136">
        <v>0</v>
      </c>
      <c r="AY13" s="136">
        <v>0</v>
      </c>
      <c r="AZ13" s="136">
        <v>0</v>
      </c>
    </row>
    <row r="14" spans="1:52">
      <c r="A14" s="122" t="s">
        <v>353</v>
      </c>
      <c r="B14" s="136">
        <v>313458</v>
      </c>
      <c r="C14" s="136">
        <v>141427</v>
      </c>
      <c r="D14" s="136">
        <v>723</v>
      </c>
      <c r="E14" s="136">
        <v>0</v>
      </c>
      <c r="F14" s="136">
        <v>400</v>
      </c>
      <c r="G14" s="136">
        <v>510</v>
      </c>
      <c r="H14" s="136">
        <v>0</v>
      </c>
      <c r="I14" s="136">
        <v>0</v>
      </c>
      <c r="J14" s="136">
        <v>0</v>
      </c>
      <c r="K14" s="136">
        <v>0</v>
      </c>
      <c r="L14" s="136">
        <v>0</v>
      </c>
      <c r="M14" s="136">
        <v>0</v>
      </c>
      <c r="N14" s="136">
        <v>0</v>
      </c>
      <c r="O14" s="136">
        <v>0</v>
      </c>
      <c r="P14" s="136">
        <v>0</v>
      </c>
      <c r="Q14" s="136">
        <v>0</v>
      </c>
      <c r="R14" s="136">
        <v>-2687</v>
      </c>
      <c r="S14" s="136">
        <v>0</v>
      </c>
      <c r="T14" s="136">
        <v>0</v>
      </c>
      <c r="U14" s="136">
        <v>0</v>
      </c>
      <c r="V14" s="136">
        <v>0</v>
      </c>
      <c r="W14" s="136">
        <v>0</v>
      </c>
      <c r="X14" s="136">
        <v>0</v>
      </c>
      <c r="Y14" s="136">
        <v>0</v>
      </c>
      <c r="Z14" s="136">
        <v>0</v>
      </c>
      <c r="AA14" s="136">
        <v>0</v>
      </c>
      <c r="AB14" s="136">
        <v>0</v>
      </c>
      <c r="AC14" s="136">
        <v>0</v>
      </c>
      <c r="AD14" s="136">
        <v>1150</v>
      </c>
      <c r="AE14" s="136">
        <v>2626</v>
      </c>
      <c r="AF14" s="136">
        <v>0</v>
      </c>
      <c r="AG14" s="136">
        <v>0</v>
      </c>
      <c r="AH14" s="136">
        <v>0</v>
      </c>
      <c r="AI14" s="136">
        <v>0</v>
      </c>
      <c r="AJ14" s="136">
        <v>335</v>
      </c>
      <c r="AK14" s="136">
        <v>0</v>
      </c>
      <c r="AL14" s="136">
        <v>0</v>
      </c>
      <c r="AM14" s="136">
        <v>0</v>
      </c>
      <c r="AN14" s="136">
        <v>1160</v>
      </c>
      <c r="AO14" s="136">
        <v>0</v>
      </c>
      <c r="AP14" s="136">
        <v>0</v>
      </c>
      <c r="AQ14" s="136">
        <v>106850</v>
      </c>
      <c r="AR14" s="136">
        <v>0</v>
      </c>
      <c r="AS14" s="136">
        <v>56960</v>
      </c>
      <c r="AT14" s="136">
        <v>0</v>
      </c>
      <c r="AU14" s="136">
        <v>3704</v>
      </c>
      <c r="AV14" s="136">
        <v>300</v>
      </c>
      <c r="AW14" s="136">
        <v>0</v>
      </c>
      <c r="AX14" s="136">
        <v>0</v>
      </c>
      <c r="AY14" s="136">
        <v>0</v>
      </c>
      <c r="AZ14" s="136">
        <v>0</v>
      </c>
    </row>
    <row r="15" spans="1:52">
      <c r="A15" s="122" t="s">
        <v>360</v>
      </c>
      <c r="B15" s="136">
        <v>-8619157</v>
      </c>
      <c r="C15" s="136">
        <v>-1192635</v>
      </c>
      <c r="D15" s="136">
        <v>-3769864</v>
      </c>
      <c r="E15" s="136">
        <v>0</v>
      </c>
      <c r="F15" s="136">
        <v>-50623</v>
      </c>
      <c r="G15" s="136">
        <v>-21023</v>
      </c>
      <c r="H15" s="136">
        <v>0</v>
      </c>
      <c r="I15" s="136">
        <v>0</v>
      </c>
      <c r="J15" s="136">
        <v>0</v>
      </c>
      <c r="K15" s="136">
        <v>0</v>
      </c>
      <c r="L15" s="136">
        <v>0</v>
      </c>
      <c r="M15" s="136">
        <v>0</v>
      </c>
      <c r="N15" s="136">
        <v>0</v>
      </c>
      <c r="O15" s="136">
        <v>0</v>
      </c>
      <c r="P15" s="136">
        <v>0</v>
      </c>
      <c r="Q15" s="136">
        <v>0</v>
      </c>
      <c r="R15" s="136">
        <v>19639</v>
      </c>
      <c r="S15" s="136">
        <v>0</v>
      </c>
      <c r="T15" s="136">
        <v>0</v>
      </c>
      <c r="U15" s="136">
        <v>0</v>
      </c>
      <c r="V15" s="136">
        <v>0</v>
      </c>
      <c r="W15" s="136">
        <v>0</v>
      </c>
      <c r="X15" s="136">
        <v>0</v>
      </c>
      <c r="Y15" s="136">
        <v>0</v>
      </c>
      <c r="Z15" s="136">
        <v>0</v>
      </c>
      <c r="AA15" s="136">
        <v>0</v>
      </c>
      <c r="AB15" s="136">
        <v>0</v>
      </c>
      <c r="AC15" s="136">
        <v>0</v>
      </c>
      <c r="AD15" s="136">
        <v>0</v>
      </c>
      <c r="AE15" s="136">
        <v>0</v>
      </c>
      <c r="AF15" s="136">
        <v>0</v>
      </c>
      <c r="AG15" s="136">
        <v>0</v>
      </c>
      <c r="AH15" s="136">
        <v>0</v>
      </c>
      <c r="AI15" s="136">
        <v>0</v>
      </c>
      <c r="AJ15" s="136">
        <v>0</v>
      </c>
      <c r="AK15" s="136">
        <v>-1342097</v>
      </c>
      <c r="AL15" s="136">
        <v>0</v>
      </c>
      <c r="AM15" s="136">
        <v>0</v>
      </c>
      <c r="AN15" s="136">
        <v>-196880</v>
      </c>
      <c r="AO15" s="136">
        <v>0</v>
      </c>
      <c r="AP15" s="136">
        <v>-27884</v>
      </c>
      <c r="AQ15" s="136">
        <v>0</v>
      </c>
      <c r="AR15" s="136">
        <v>0</v>
      </c>
      <c r="AS15" s="136">
        <v>0</v>
      </c>
      <c r="AT15" s="136">
        <v>0</v>
      </c>
      <c r="AU15" s="136">
        <v>-1604805</v>
      </c>
      <c r="AV15" s="136">
        <v>118975</v>
      </c>
      <c r="AW15" s="136">
        <v>-551960</v>
      </c>
      <c r="AX15" s="136">
        <v>0</v>
      </c>
      <c r="AY15" s="136">
        <v>0</v>
      </c>
      <c r="AZ15" s="136">
        <v>0</v>
      </c>
    </row>
    <row r="16" spans="1:52">
      <c r="A16" s="122" t="s">
        <v>361</v>
      </c>
      <c r="B16" s="136">
        <v>-411127.02972602693</v>
      </c>
      <c r="C16" s="136">
        <v>0</v>
      </c>
      <c r="D16" s="136">
        <v>0</v>
      </c>
      <c r="E16" s="136">
        <v>0</v>
      </c>
      <c r="F16" s="136">
        <v>0</v>
      </c>
      <c r="G16" s="136">
        <v>0</v>
      </c>
      <c r="H16" s="136">
        <v>0</v>
      </c>
      <c r="I16" s="136">
        <v>0</v>
      </c>
      <c r="J16" s="136">
        <v>0</v>
      </c>
      <c r="K16" s="136">
        <v>0</v>
      </c>
      <c r="L16" s="136">
        <v>0</v>
      </c>
      <c r="M16" s="136">
        <v>0</v>
      </c>
      <c r="N16" s="136">
        <v>0</v>
      </c>
      <c r="O16" s="136">
        <v>0</v>
      </c>
      <c r="P16" s="136">
        <v>0</v>
      </c>
      <c r="Q16" s="136">
        <v>0</v>
      </c>
      <c r="R16" s="136">
        <v>0</v>
      </c>
      <c r="S16" s="136">
        <v>0</v>
      </c>
      <c r="T16" s="136">
        <v>-3</v>
      </c>
      <c r="U16" s="136">
        <v>0</v>
      </c>
      <c r="V16" s="136">
        <v>0</v>
      </c>
      <c r="W16" s="136">
        <v>0</v>
      </c>
      <c r="X16" s="136">
        <v>0</v>
      </c>
      <c r="Y16" s="136">
        <v>0</v>
      </c>
      <c r="Z16" s="136">
        <v>0</v>
      </c>
      <c r="AA16" s="136">
        <v>-43</v>
      </c>
      <c r="AB16" s="136">
        <v>-7</v>
      </c>
      <c r="AC16" s="136">
        <v>0</v>
      </c>
      <c r="AD16" s="136">
        <v>0</v>
      </c>
      <c r="AE16" s="136">
        <v>0</v>
      </c>
      <c r="AF16" s="136">
        <v>0</v>
      </c>
      <c r="AG16" s="136">
        <v>0</v>
      </c>
      <c r="AH16" s="136">
        <v>0</v>
      </c>
      <c r="AI16" s="136">
        <v>0</v>
      </c>
      <c r="AJ16" s="136">
        <v>0</v>
      </c>
      <c r="AK16" s="136">
        <v>1590</v>
      </c>
      <c r="AL16" s="136">
        <v>0</v>
      </c>
      <c r="AM16" s="136">
        <v>0</v>
      </c>
      <c r="AN16" s="136">
        <v>0</v>
      </c>
      <c r="AO16" s="136">
        <v>0</v>
      </c>
      <c r="AP16" s="136">
        <v>-22111</v>
      </c>
      <c r="AQ16" s="136">
        <v>0</v>
      </c>
      <c r="AR16" s="136">
        <v>-81163</v>
      </c>
      <c r="AS16" s="136">
        <v>0</v>
      </c>
      <c r="AT16" s="136">
        <v>0</v>
      </c>
      <c r="AU16" s="136">
        <v>-309390.02972602693</v>
      </c>
      <c r="AV16" s="136">
        <v>0</v>
      </c>
      <c r="AW16" s="136">
        <v>0</v>
      </c>
      <c r="AX16" s="136">
        <v>0</v>
      </c>
      <c r="AY16" s="136">
        <v>0</v>
      </c>
      <c r="AZ16" s="136">
        <v>0</v>
      </c>
    </row>
    <row r="17" spans="1:52">
      <c r="A17" s="122" t="s">
        <v>254</v>
      </c>
      <c r="B17" s="136">
        <v>-5369983.7300000004</v>
      </c>
      <c r="C17" s="136"/>
      <c r="D17" s="136"/>
      <c r="E17" s="136"/>
      <c r="F17" s="136"/>
      <c r="G17" s="136"/>
      <c r="H17" s="136"/>
      <c r="I17" s="136">
        <v>-88602.97</v>
      </c>
      <c r="J17" s="136">
        <v>-1486.17</v>
      </c>
      <c r="K17" s="136"/>
      <c r="L17" s="136"/>
      <c r="M17" s="136">
        <v>-234.86</v>
      </c>
      <c r="N17" s="136"/>
      <c r="O17" s="136"/>
      <c r="P17" s="136"/>
      <c r="Q17" s="136"/>
      <c r="R17" s="136"/>
      <c r="S17" s="136"/>
      <c r="T17" s="136">
        <v>-236982.58</v>
      </c>
      <c r="U17" s="136">
        <v>-2840.1</v>
      </c>
      <c r="V17" s="136"/>
      <c r="W17" s="136"/>
      <c r="X17" s="136"/>
      <c r="Y17" s="136"/>
      <c r="Z17" s="136"/>
      <c r="AA17" s="136">
        <v>-171081.56</v>
      </c>
      <c r="AB17" s="136">
        <v>-25380.26</v>
      </c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6">
        <v>-4843375.2300000004</v>
      </c>
      <c r="AV17" s="136"/>
      <c r="AW17" s="136"/>
      <c r="AX17" s="136"/>
      <c r="AY17" s="136"/>
      <c r="AZ17" s="136"/>
    </row>
    <row r="18" spans="1:52">
      <c r="A18" s="122" t="s">
        <v>252</v>
      </c>
      <c r="B18" s="136">
        <v>-7688814.4800000014</v>
      </c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>
        <v>-5920837.4800000014</v>
      </c>
      <c r="AV18" s="136">
        <v>-1767977</v>
      </c>
      <c r="AW18" s="136"/>
      <c r="AX18" s="136"/>
      <c r="AY18" s="136"/>
      <c r="AZ18" s="136"/>
    </row>
    <row r="19" spans="1:52">
      <c r="A19" s="122" t="s">
        <v>362</v>
      </c>
      <c r="B19" s="136">
        <v>302213</v>
      </c>
      <c r="C19" s="136">
        <v>0</v>
      </c>
      <c r="D19" s="136">
        <v>0</v>
      </c>
      <c r="E19" s="136">
        <v>0</v>
      </c>
      <c r="F19" s="136">
        <v>0</v>
      </c>
      <c r="G19" s="136">
        <v>0</v>
      </c>
      <c r="H19" s="136">
        <v>0</v>
      </c>
      <c r="I19" s="136">
        <v>0</v>
      </c>
      <c r="J19" s="136">
        <v>0</v>
      </c>
      <c r="K19" s="136">
        <v>0</v>
      </c>
      <c r="L19" s="136">
        <v>0</v>
      </c>
      <c r="M19" s="136">
        <v>0</v>
      </c>
      <c r="N19" s="136">
        <v>0</v>
      </c>
      <c r="O19" s="136">
        <v>0</v>
      </c>
      <c r="P19" s="136">
        <v>0</v>
      </c>
      <c r="Q19" s="136">
        <v>0</v>
      </c>
      <c r="R19" s="136">
        <v>0</v>
      </c>
      <c r="S19" s="136">
        <v>0</v>
      </c>
      <c r="T19" s="136">
        <v>0</v>
      </c>
      <c r="U19" s="136">
        <v>0</v>
      </c>
      <c r="V19" s="136">
        <v>0</v>
      </c>
      <c r="W19" s="136">
        <v>0</v>
      </c>
      <c r="X19" s="136">
        <v>0</v>
      </c>
      <c r="Y19" s="136">
        <v>0</v>
      </c>
      <c r="Z19" s="136">
        <v>0</v>
      </c>
      <c r="AA19" s="136">
        <v>0</v>
      </c>
      <c r="AB19" s="136">
        <v>0</v>
      </c>
      <c r="AC19" s="136">
        <v>0</v>
      </c>
      <c r="AD19" s="136">
        <v>0</v>
      </c>
      <c r="AE19" s="136">
        <v>0</v>
      </c>
      <c r="AF19" s="136">
        <v>0</v>
      </c>
      <c r="AG19" s="136">
        <v>0</v>
      </c>
      <c r="AH19" s="136">
        <v>0</v>
      </c>
      <c r="AI19" s="136">
        <v>0</v>
      </c>
      <c r="AJ19" s="136">
        <v>0</v>
      </c>
      <c r="AK19" s="136">
        <v>0</v>
      </c>
      <c r="AL19" s="136">
        <v>0</v>
      </c>
      <c r="AM19" s="136">
        <v>0</v>
      </c>
      <c r="AN19" s="136">
        <v>0</v>
      </c>
      <c r="AO19" s="136">
        <v>0</v>
      </c>
      <c r="AP19" s="136">
        <v>0</v>
      </c>
      <c r="AQ19" s="136">
        <v>0</v>
      </c>
      <c r="AR19" s="136">
        <v>0</v>
      </c>
      <c r="AS19" s="136">
        <v>302213</v>
      </c>
      <c r="AT19" s="136">
        <v>0</v>
      </c>
      <c r="AU19" s="136">
        <v>0</v>
      </c>
      <c r="AV19" s="136">
        <v>0</v>
      </c>
      <c r="AW19" s="136">
        <v>0</v>
      </c>
      <c r="AX19" s="136">
        <v>0</v>
      </c>
      <c r="AY19" s="136">
        <v>0</v>
      </c>
      <c r="AZ19" s="136">
        <v>0</v>
      </c>
    </row>
    <row r="20" spans="1:52">
      <c r="A20" s="122" t="s">
        <v>367</v>
      </c>
      <c r="B20" s="136">
        <v>-1205</v>
      </c>
      <c r="C20" s="136">
        <v>0</v>
      </c>
      <c r="D20" s="136">
        <v>0</v>
      </c>
      <c r="E20" s="136">
        <v>0</v>
      </c>
      <c r="F20" s="136">
        <v>0</v>
      </c>
      <c r="G20" s="136">
        <v>0</v>
      </c>
      <c r="H20" s="136">
        <v>0</v>
      </c>
      <c r="I20" s="136">
        <v>0</v>
      </c>
      <c r="J20" s="136">
        <v>0</v>
      </c>
      <c r="K20" s="136">
        <v>0</v>
      </c>
      <c r="L20" s="136">
        <v>0</v>
      </c>
      <c r="M20" s="136">
        <v>0</v>
      </c>
      <c r="N20" s="136">
        <v>0</v>
      </c>
      <c r="O20" s="136">
        <v>0</v>
      </c>
      <c r="P20" s="136">
        <v>0</v>
      </c>
      <c r="Q20" s="136">
        <v>0</v>
      </c>
      <c r="R20" s="136">
        <v>0</v>
      </c>
      <c r="S20" s="136">
        <v>0</v>
      </c>
      <c r="T20" s="136">
        <v>0</v>
      </c>
      <c r="U20" s="136">
        <v>0</v>
      </c>
      <c r="V20" s="136">
        <v>0</v>
      </c>
      <c r="W20" s="136">
        <v>0</v>
      </c>
      <c r="X20" s="136">
        <v>0</v>
      </c>
      <c r="Y20" s="136">
        <v>0</v>
      </c>
      <c r="Z20" s="136">
        <v>0</v>
      </c>
      <c r="AA20" s="136">
        <v>0</v>
      </c>
      <c r="AB20" s="136">
        <v>0</v>
      </c>
      <c r="AC20" s="136">
        <v>0</v>
      </c>
      <c r="AD20" s="136">
        <v>0</v>
      </c>
      <c r="AE20" s="136">
        <v>0</v>
      </c>
      <c r="AF20" s="136">
        <v>0</v>
      </c>
      <c r="AG20" s="136">
        <v>0</v>
      </c>
      <c r="AH20" s="136">
        <v>0</v>
      </c>
      <c r="AI20" s="136">
        <v>0</v>
      </c>
      <c r="AJ20" s="136">
        <v>0</v>
      </c>
      <c r="AK20" s="136">
        <v>0</v>
      </c>
      <c r="AL20" s="136">
        <v>0</v>
      </c>
      <c r="AM20" s="136">
        <v>0</v>
      </c>
      <c r="AN20" s="136">
        <v>0</v>
      </c>
      <c r="AO20" s="136">
        <v>0</v>
      </c>
      <c r="AP20" s="136">
        <v>0</v>
      </c>
      <c r="AQ20" s="136">
        <v>0</v>
      </c>
      <c r="AR20" s="136">
        <v>0</v>
      </c>
      <c r="AS20" s="136">
        <v>-1205</v>
      </c>
      <c r="AT20" s="136">
        <v>0</v>
      </c>
      <c r="AU20" s="136">
        <v>0</v>
      </c>
      <c r="AV20" s="136">
        <v>0</v>
      </c>
      <c r="AW20" s="136">
        <v>0</v>
      </c>
      <c r="AX20" s="136">
        <v>0</v>
      </c>
      <c r="AY20" s="136">
        <v>0</v>
      </c>
      <c r="AZ20" s="136">
        <v>0</v>
      </c>
    </row>
    <row r="21" spans="1:52">
      <c r="A21" s="122" t="s">
        <v>368</v>
      </c>
      <c r="B21" s="136">
        <v>-12455283</v>
      </c>
      <c r="C21" s="136">
        <v>0</v>
      </c>
      <c r="D21" s="136">
        <v>0</v>
      </c>
      <c r="E21" s="136">
        <v>-176799</v>
      </c>
      <c r="F21" s="136">
        <v>0</v>
      </c>
      <c r="G21" s="136">
        <v>0</v>
      </c>
      <c r="H21" s="136">
        <v>0</v>
      </c>
      <c r="I21" s="136">
        <v>0</v>
      </c>
      <c r="J21" s="136">
        <v>0</v>
      </c>
      <c r="K21" s="136">
        <v>0</v>
      </c>
      <c r="L21" s="136">
        <v>0</v>
      </c>
      <c r="M21" s="136">
        <v>0</v>
      </c>
      <c r="N21" s="136">
        <v>0</v>
      </c>
      <c r="O21" s="136">
        <v>0</v>
      </c>
      <c r="P21" s="136">
        <v>0</v>
      </c>
      <c r="Q21" s="136">
        <v>0</v>
      </c>
      <c r="R21" s="136">
        <v>-37782</v>
      </c>
      <c r="S21" s="136">
        <v>0</v>
      </c>
      <c r="T21" s="136">
        <v>0</v>
      </c>
      <c r="U21" s="136">
        <v>0</v>
      </c>
      <c r="V21" s="136">
        <v>0</v>
      </c>
      <c r="W21" s="136">
        <v>0</v>
      </c>
      <c r="X21" s="136">
        <v>0</v>
      </c>
      <c r="Y21" s="136">
        <v>0</v>
      </c>
      <c r="Z21" s="136">
        <v>0</v>
      </c>
      <c r="AA21" s="136">
        <v>0</v>
      </c>
      <c r="AB21" s="136">
        <v>0</v>
      </c>
      <c r="AC21" s="136">
        <v>0</v>
      </c>
      <c r="AD21" s="136">
        <v>0</v>
      </c>
      <c r="AE21" s="136">
        <v>-869560</v>
      </c>
      <c r="AF21" s="136">
        <v>0</v>
      </c>
      <c r="AG21" s="136">
        <v>0</v>
      </c>
      <c r="AH21" s="136">
        <v>0</v>
      </c>
      <c r="AI21" s="136">
        <v>0</v>
      </c>
      <c r="AJ21" s="136">
        <v>0</v>
      </c>
      <c r="AK21" s="136">
        <v>0</v>
      </c>
      <c r="AL21" s="136">
        <v>0</v>
      </c>
      <c r="AM21" s="136">
        <v>0</v>
      </c>
      <c r="AN21" s="136">
        <v>0</v>
      </c>
      <c r="AO21" s="136">
        <v>0</v>
      </c>
      <c r="AP21" s="136">
        <v>0</v>
      </c>
      <c r="AQ21" s="136">
        <v>-338238</v>
      </c>
      <c r="AR21" s="136">
        <v>0</v>
      </c>
      <c r="AS21" s="136">
        <v>-393193</v>
      </c>
      <c r="AT21" s="136">
        <v>0</v>
      </c>
      <c r="AU21" s="136">
        <v>-10639711</v>
      </c>
      <c r="AV21" s="136">
        <v>0</v>
      </c>
      <c r="AW21" s="136">
        <v>0</v>
      </c>
      <c r="AX21" s="136">
        <v>0</v>
      </c>
      <c r="AY21" s="136">
        <v>0</v>
      </c>
      <c r="AZ21" s="136">
        <v>0</v>
      </c>
    </row>
    <row r="22" spans="1:52">
      <c r="A22" s="122" t="s">
        <v>312</v>
      </c>
      <c r="B22" s="136">
        <v>12935067</v>
      </c>
      <c r="C22" s="136">
        <v>0</v>
      </c>
      <c r="D22" s="136">
        <v>0</v>
      </c>
      <c r="E22" s="136">
        <v>0</v>
      </c>
      <c r="F22" s="136">
        <v>5010532</v>
      </c>
      <c r="G22" s="136">
        <v>870646</v>
      </c>
      <c r="H22" s="136">
        <v>0</v>
      </c>
      <c r="I22" s="136">
        <v>114275</v>
      </c>
      <c r="J22" s="136">
        <v>63016</v>
      </c>
      <c r="K22" s="136">
        <v>0</v>
      </c>
      <c r="L22" s="136">
        <v>0</v>
      </c>
      <c r="M22" s="136">
        <v>17078</v>
      </c>
      <c r="N22" s="136">
        <v>0</v>
      </c>
      <c r="O22" s="136">
        <v>0</v>
      </c>
      <c r="P22" s="136">
        <v>0</v>
      </c>
      <c r="Q22" s="136">
        <v>0</v>
      </c>
      <c r="R22" s="136">
        <v>0</v>
      </c>
      <c r="S22" s="136">
        <v>38128</v>
      </c>
      <c r="T22" s="136">
        <v>9901</v>
      </c>
      <c r="U22" s="136">
        <v>26600</v>
      </c>
      <c r="V22" s="136">
        <v>0</v>
      </c>
      <c r="W22" s="136">
        <v>0</v>
      </c>
      <c r="X22" s="136">
        <v>0</v>
      </c>
      <c r="Y22" s="136">
        <v>0</v>
      </c>
      <c r="Z22" s="136">
        <v>0</v>
      </c>
      <c r="AA22" s="136">
        <v>357416</v>
      </c>
      <c r="AB22" s="136">
        <v>254864</v>
      </c>
      <c r="AC22" s="136">
        <v>0</v>
      </c>
      <c r="AD22" s="136">
        <v>-1624</v>
      </c>
      <c r="AE22" s="136">
        <v>0</v>
      </c>
      <c r="AF22" s="136">
        <v>0</v>
      </c>
      <c r="AG22" s="136">
        <v>0</v>
      </c>
      <c r="AH22" s="136">
        <v>0</v>
      </c>
      <c r="AI22" s="136">
        <v>0</v>
      </c>
      <c r="AJ22" s="136">
        <v>0</v>
      </c>
      <c r="AK22" s="136">
        <v>68273</v>
      </c>
      <c r="AL22" s="136">
        <v>0</v>
      </c>
      <c r="AM22" s="136">
        <v>8762</v>
      </c>
      <c r="AN22" s="136">
        <v>2776312</v>
      </c>
      <c r="AO22" s="136">
        <v>0</v>
      </c>
      <c r="AP22" s="136">
        <v>1421110</v>
      </c>
      <c r="AQ22" s="136">
        <v>0</v>
      </c>
      <c r="AR22" s="136">
        <v>1065228</v>
      </c>
      <c r="AS22" s="136">
        <v>834550</v>
      </c>
      <c r="AT22" s="136">
        <v>0</v>
      </c>
      <c r="AU22" s="136">
        <v>0</v>
      </c>
      <c r="AV22" s="136">
        <v>0</v>
      </c>
      <c r="AW22" s="136">
        <v>0</v>
      </c>
      <c r="AX22" s="136">
        <v>0</v>
      </c>
      <c r="AY22" s="136">
        <v>0</v>
      </c>
      <c r="AZ22" s="136">
        <v>0</v>
      </c>
    </row>
    <row r="23" spans="1:52">
      <c r="A23" s="122" t="s">
        <v>314</v>
      </c>
      <c r="B23" s="136">
        <v>-4903566</v>
      </c>
      <c r="C23" s="136">
        <v>-974</v>
      </c>
      <c r="D23" s="136">
        <v>0</v>
      </c>
      <c r="E23" s="136">
        <v>0</v>
      </c>
      <c r="F23" s="136">
        <v>0</v>
      </c>
      <c r="G23" s="136">
        <v>0</v>
      </c>
      <c r="H23" s="136">
        <v>0</v>
      </c>
      <c r="I23" s="136">
        <v>-11149</v>
      </c>
      <c r="J23" s="136">
        <v>0</v>
      </c>
      <c r="K23" s="136">
        <v>0</v>
      </c>
      <c r="L23" s="136">
        <v>10818</v>
      </c>
      <c r="M23" s="136">
        <v>0</v>
      </c>
      <c r="N23" s="136">
        <v>0</v>
      </c>
      <c r="O23" s="136">
        <v>0</v>
      </c>
      <c r="P23" s="136">
        <v>0</v>
      </c>
      <c r="Q23" s="136">
        <v>0</v>
      </c>
      <c r="R23" s="136">
        <v>-463610</v>
      </c>
      <c r="S23" s="136">
        <v>0</v>
      </c>
      <c r="T23" s="136">
        <v>0</v>
      </c>
      <c r="U23" s="136">
        <v>0</v>
      </c>
      <c r="V23" s="136">
        <v>0</v>
      </c>
      <c r="W23" s="136">
        <v>0</v>
      </c>
      <c r="X23" s="136">
        <v>0</v>
      </c>
      <c r="Y23" s="136">
        <v>0</v>
      </c>
      <c r="Z23" s="136">
        <v>0</v>
      </c>
      <c r="AA23" s="136">
        <v>0</v>
      </c>
      <c r="AB23" s="136">
        <v>0</v>
      </c>
      <c r="AC23" s="136">
        <v>0</v>
      </c>
      <c r="AD23" s="136">
        <v>0</v>
      </c>
      <c r="AE23" s="136">
        <v>0</v>
      </c>
      <c r="AF23" s="136">
        <v>0</v>
      </c>
      <c r="AG23" s="136">
        <v>0</v>
      </c>
      <c r="AH23" s="136">
        <v>0</v>
      </c>
      <c r="AI23" s="136">
        <v>0</v>
      </c>
      <c r="AJ23" s="136">
        <v>0</v>
      </c>
      <c r="AK23" s="136">
        <v>-255</v>
      </c>
      <c r="AL23" s="136">
        <v>0</v>
      </c>
      <c r="AM23" s="136">
        <v>0</v>
      </c>
      <c r="AN23" s="136">
        <v>0</v>
      </c>
      <c r="AO23" s="136">
        <v>0</v>
      </c>
      <c r="AP23" s="136">
        <v>0</v>
      </c>
      <c r="AQ23" s="136">
        <v>0</v>
      </c>
      <c r="AR23" s="136">
        <v>0</v>
      </c>
      <c r="AS23" s="136">
        <v>-3172</v>
      </c>
      <c r="AT23" s="136">
        <v>0</v>
      </c>
      <c r="AU23" s="136">
        <v>-1042685</v>
      </c>
      <c r="AV23" s="136">
        <v>-3392539</v>
      </c>
      <c r="AW23" s="136">
        <v>0</v>
      </c>
      <c r="AX23" s="136">
        <v>0</v>
      </c>
      <c r="AY23" s="136">
        <v>0</v>
      </c>
      <c r="AZ23" s="136">
        <v>0</v>
      </c>
    </row>
    <row r="24" spans="1:52">
      <c r="A24" s="122" t="s">
        <v>315</v>
      </c>
      <c r="B24" s="136">
        <v>-4055902</v>
      </c>
      <c r="C24" s="136">
        <v>0</v>
      </c>
      <c r="D24" s="136">
        <v>0</v>
      </c>
      <c r="E24" s="136">
        <v>0</v>
      </c>
      <c r="F24" s="136">
        <v>-4055902</v>
      </c>
      <c r="G24" s="136">
        <v>0</v>
      </c>
      <c r="H24" s="136">
        <v>0</v>
      </c>
      <c r="I24" s="136">
        <v>0</v>
      </c>
      <c r="J24" s="136">
        <v>0</v>
      </c>
      <c r="K24" s="136">
        <v>0</v>
      </c>
      <c r="L24" s="136">
        <v>0</v>
      </c>
      <c r="M24" s="136">
        <v>0</v>
      </c>
      <c r="N24" s="136">
        <v>0</v>
      </c>
      <c r="O24" s="136">
        <v>0</v>
      </c>
      <c r="P24" s="136">
        <v>0</v>
      </c>
      <c r="Q24" s="136">
        <v>0</v>
      </c>
      <c r="R24" s="136">
        <v>0</v>
      </c>
      <c r="S24" s="136">
        <v>0</v>
      </c>
      <c r="T24" s="136">
        <v>0</v>
      </c>
      <c r="U24" s="136">
        <v>0</v>
      </c>
      <c r="V24" s="136">
        <v>0</v>
      </c>
      <c r="W24" s="136">
        <v>0</v>
      </c>
      <c r="X24" s="136">
        <v>0</v>
      </c>
      <c r="Y24" s="136">
        <v>0</v>
      </c>
      <c r="Z24" s="136">
        <v>0</v>
      </c>
      <c r="AA24" s="136">
        <v>0</v>
      </c>
      <c r="AB24" s="136">
        <v>0</v>
      </c>
      <c r="AC24" s="136">
        <v>0</v>
      </c>
      <c r="AD24" s="136">
        <v>0</v>
      </c>
      <c r="AE24" s="136">
        <v>0</v>
      </c>
      <c r="AF24" s="136">
        <v>0</v>
      </c>
      <c r="AG24" s="136">
        <v>0</v>
      </c>
      <c r="AH24" s="136">
        <v>0</v>
      </c>
      <c r="AI24" s="136">
        <v>0</v>
      </c>
      <c r="AJ24" s="136">
        <v>0</v>
      </c>
      <c r="AK24" s="136">
        <v>0</v>
      </c>
      <c r="AL24" s="136">
        <v>0</v>
      </c>
      <c r="AM24" s="136">
        <v>0</v>
      </c>
      <c r="AN24" s="136">
        <v>0</v>
      </c>
      <c r="AO24" s="136">
        <v>0</v>
      </c>
      <c r="AP24" s="136">
        <v>0</v>
      </c>
      <c r="AQ24" s="136">
        <v>0</v>
      </c>
      <c r="AR24" s="136">
        <v>0</v>
      </c>
      <c r="AS24" s="136">
        <v>0</v>
      </c>
      <c r="AT24" s="136">
        <v>0</v>
      </c>
      <c r="AU24" s="136">
        <v>0</v>
      </c>
      <c r="AV24" s="136">
        <v>0</v>
      </c>
      <c r="AW24" s="136">
        <v>0</v>
      </c>
      <c r="AX24" s="136">
        <v>0</v>
      </c>
      <c r="AY24" s="136">
        <v>0</v>
      </c>
      <c r="AZ24" s="136">
        <v>0</v>
      </c>
    </row>
    <row r="25" spans="1:52">
      <c r="A25" s="122" t="s">
        <v>317</v>
      </c>
      <c r="B25" s="136">
        <v>61810</v>
      </c>
      <c r="C25" s="136">
        <v>0</v>
      </c>
      <c r="D25" s="136">
        <v>0</v>
      </c>
      <c r="E25" s="136">
        <v>0</v>
      </c>
      <c r="F25" s="136">
        <v>0</v>
      </c>
      <c r="G25" s="136">
        <v>0</v>
      </c>
      <c r="H25" s="136">
        <v>0</v>
      </c>
      <c r="I25" s="136">
        <v>0</v>
      </c>
      <c r="J25" s="136">
        <v>0</v>
      </c>
      <c r="K25" s="136">
        <v>0</v>
      </c>
      <c r="L25" s="136">
        <v>0</v>
      </c>
      <c r="M25" s="136">
        <v>0</v>
      </c>
      <c r="N25" s="136">
        <v>0</v>
      </c>
      <c r="O25" s="136">
        <v>0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  <c r="U25" s="136">
        <v>0</v>
      </c>
      <c r="V25" s="136">
        <v>0</v>
      </c>
      <c r="W25" s="136">
        <v>0</v>
      </c>
      <c r="X25" s="136">
        <v>0</v>
      </c>
      <c r="Y25" s="136">
        <v>0</v>
      </c>
      <c r="Z25" s="136">
        <v>0</v>
      </c>
      <c r="AA25" s="136">
        <v>0</v>
      </c>
      <c r="AB25" s="136">
        <v>0</v>
      </c>
      <c r="AC25" s="136">
        <v>0</v>
      </c>
      <c r="AD25" s="136">
        <v>0</v>
      </c>
      <c r="AE25" s="136">
        <v>61810</v>
      </c>
      <c r="AF25" s="136">
        <v>0</v>
      </c>
      <c r="AG25" s="136">
        <v>0</v>
      </c>
      <c r="AH25" s="136">
        <v>0</v>
      </c>
      <c r="AI25" s="136">
        <v>0</v>
      </c>
      <c r="AJ25" s="136">
        <v>0</v>
      </c>
      <c r="AK25" s="136">
        <v>0</v>
      </c>
      <c r="AL25" s="136">
        <v>0</v>
      </c>
      <c r="AM25" s="136">
        <v>0</v>
      </c>
      <c r="AN25" s="136">
        <v>0</v>
      </c>
      <c r="AO25" s="136">
        <v>0</v>
      </c>
      <c r="AP25" s="136">
        <v>0</v>
      </c>
      <c r="AQ25" s="136">
        <v>0</v>
      </c>
      <c r="AR25" s="136">
        <v>0</v>
      </c>
      <c r="AS25" s="136">
        <v>0</v>
      </c>
      <c r="AT25" s="136">
        <v>0</v>
      </c>
      <c r="AU25" s="136">
        <v>0</v>
      </c>
      <c r="AV25" s="136">
        <v>0</v>
      </c>
      <c r="AW25" s="136">
        <v>0</v>
      </c>
      <c r="AX25" s="136">
        <v>0</v>
      </c>
      <c r="AY25" s="136">
        <v>0</v>
      </c>
      <c r="AZ25" s="136">
        <v>0</v>
      </c>
    </row>
    <row r="26" spans="1:52">
      <c r="A26" s="122" t="s">
        <v>318</v>
      </c>
      <c r="B26" s="136">
        <v>-99533</v>
      </c>
      <c r="C26" s="136">
        <v>0</v>
      </c>
      <c r="D26" s="136">
        <v>0</v>
      </c>
      <c r="E26" s="136">
        <v>0</v>
      </c>
      <c r="F26" s="136">
        <v>0</v>
      </c>
      <c r="G26" s="136">
        <v>0</v>
      </c>
      <c r="H26" s="136">
        <v>0</v>
      </c>
      <c r="I26" s="136">
        <v>0</v>
      </c>
      <c r="J26" s="136">
        <v>0</v>
      </c>
      <c r="K26" s="136">
        <v>0</v>
      </c>
      <c r="L26" s="136">
        <v>0</v>
      </c>
      <c r="M26" s="136">
        <v>0</v>
      </c>
      <c r="N26" s="136">
        <v>0</v>
      </c>
      <c r="O26" s="136">
        <v>0</v>
      </c>
      <c r="P26" s="136">
        <v>0</v>
      </c>
      <c r="Q26" s="136">
        <v>0</v>
      </c>
      <c r="R26" s="136">
        <v>0</v>
      </c>
      <c r="S26" s="136">
        <v>0</v>
      </c>
      <c r="T26" s="136">
        <v>0</v>
      </c>
      <c r="U26" s="136">
        <v>0</v>
      </c>
      <c r="V26" s="136">
        <v>0</v>
      </c>
      <c r="W26" s="136">
        <v>0</v>
      </c>
      <c r="X26" s="136">
        <v>0</v>
      </c>
      <c r="Y26" s="136">
        <v>0</v>
      </c>
      <c r="Z26" s="136">
        <v>0</v>
      </c>
      <c r="AA26" s="136">
        <v>0</v>
      </c>
      <c r="AB26" s="136">
        <v>0</v>
      </c>
      <c r="AC26" s="136">
        <v>0</v>
      </c>
      <c r="AD26" s="136">
        <v>0</v>
      </c>
      <c r="AE26" s="136">
        <v>-99533</v>
      </c>
      <c r="AF26" s="136">
        <v>0</v>
      </c>
      <c r="AG26" s="136">
        <v>0</v>
      </c>
      <c r="AH26" s="136">
        <v>0</v>
      </c>
      <c r="AI26" s="136">
        <v>0</v>
      </c>
      <c r="AJ26" s="136">
        <v>0</v>
      </c>
      <c r="AK26" s="136">
        <v>0</v>
      </c>
      <c r="AL26" s="136">
        <v>0</v>
      </c>
      <c r="AM26" s="136">
        <v>0</v>
      </c>
      <c r="AN26" s="136">
        <v>0</v>
      </c>
      <c r="AO26" s="136">
        <v>0</v>
      </c>
      <c r="AP26" s="136">
        <v>0</v>
      </c>
      <c r="AQ26" s="136">
        <v>0</v>
      </c>
      <c r="AR26" s="136">
        <v>0</v>
      </c>
      <c r="AS26" s="136">
        <v>0</v>
      </c>
      <c r="AT26" s="136">
        <v>0</v>
      </c>
      <c r="AU26" s="136">
        <v>0</v>
      </c>
      <c r="AV26" s="136">
        <v>0</v>
      </c>
      <c r="AW26" s="136">
        <v>0</v>
      </c>
      <c r="AX26" s="136">
        <v>0</v>
      </c>
      <c r="AY26" s="136">
        <v>0</v>
      </c>
      <c r="AZ26" s="136">
        <v>0</v>
      </c>
    </row>
    <row r="27" spans="1:52">
      <c r="A27" s="122" t="s">
        <v>320</v>
      </c>
      <c r="B27" s="136">
        <v>-3210360</v>
      </c>
      <c r="C27" s="136">
        <v>0</v>
      </c>
      <c r="D27" s="136">
        <v>0</v>
      </c>
      <c r="E27" s="136">
        <v>0</v>
      </c>
      <c r="F27" s="136">
        <v>0</v>
      </c>
      <c r="G27" s="136">
        <v>0</v>
      </c>
      <c r="H27" s="136">
        <v>0</v>
      </c>
      <c r="I27" s="136">
        <v>0</v>
      </c>
      <c r="J27" s="136">
        <v>0</v>
      </c>
      <c r="K27" s="136">
        <v>0</v>
      </c>
      <c r="L27" s="136">
        <v>0</v>
      </c>
      <c r="M27" s="136">
        <v>0</v>
      </c>
      <c r="N27" s="136">
        <v>0</v>
      </c>
      <c r="O27" s="136">
        <v>0</v>
      </c>
      <c r="P27" s="136">
        <v>0</v>
      </c>
      <c r="Q27" s="136">
        <v>0</v>
      </c>
      <c r="R27" s="136">
        <v>0</v>
      </c>
      <c r="S27" s="136">
        <v>0</v>
      </c>
      <c r="T27" s="136">
        <v>0</v>
      </c>
      <c r="U27" s="136">
        <v>0</v>
      </c>
      <c r="V27" s="136">
        <v>0</v>
      </c>
      <c r="W27" s="136">
        <v>0</v>
      </c>
      <c r="X27" s="136">
        <v>0</v>
      </c>
      <c r="Y27" s="136">
        <v>0</v>
      </c>
      <c r="Z27" s="136">
        <v>0</v>
      </c>
      <c r="AA27" s="136">
        <v>0</v>
      </c>
      <c r="AB27" s="136">
        <v>0</v>
      </c>
      <c r="AC27" s="136">
        <v>0</v>
      </c>
      <c r="AD27" s="136">
        <v>0</v>
      </c>
      <c r="AE27" s="136">
        <v>-3210360</v>
      </c>
      <c r="AF27" s="136">
        <v>0</v>
      </c>
      <c r="AG27" s="136">
        <v>0</v>
      </c>
      <c r="AH27" s="136">
        <v>0</v>
      </c>
      <c r="AI27" s="136">
        <v>0</v>
      </c>
      <c r="AJ27" s="136">
        <v>0</v>
      </c>
      <c r="AK27" s="136">
        <v>0</v>
      </c>
      <c r="AL27" s="136">
        <v>0</v>
      </c>
      <c r="AM27" s="136">
        <v>0</v>
      </c>
      <c r="AN27" s="136">
        <v>0</v>
      </c>
      <c r="AO27" s="136">
        <v>0</v>
      </c>
      <c r="AP27" s="136">
        <v>0</v>
      </c>
      <c r="AQ27" s="136">
        <v>0</v>
      </c>
      <c r="AR27" s="136">
        <v>0</v>
      </c>
      <c r="AS27" s="136">
        <v>0</v>
      </c>
      <c r="AT27" s="136">
        <v>0</v>
      </c>
      <c r="AU27" s="136">
        <v>0</v>
      </c>
      <c r="AV27" s="136">
        <v>0</v>
      </c>
      <c r="AW27" s="136">
        <v>0</v>
      </c>
      <c r="AX27" s="136">
        <v>0</v>
      </c>
      <c r="AY27" s="136">
        <v>0</v>
      </c>
      <c r="AZ27" s="136">
        <v>0</v>
      </c>
    </row>
    <row r="28" spans="1:52">
      <c r="A28" s="122" t="s">
        <v>322</v>
      </c>
      <c r="B28" s="136">
        <v>-362296</v>
      </c>
      <c r="C28" s="136">
        <v>0</v>
      </c>
      <c r="D28" s="136">
        <v>0</v>
      </c>
      <c r="E28" s="136">
        <v>0</v>
      </c>
      <c r="F28" s="136">
        <v>0</v>
      </c>
      <c r="G28" s="136">
        <v>0</v>
      </c>
      <c r="H28" s="136">
        <v>0</v>
      </c>
      <c r="I28" s="136">
        <v>0</v>
      </c>
      <c r="J28" s="136">
        <v>0</v>
      </c>
      <c r="K28" s="136">
        <v>0</v>
      </c>
      <c r="L28" s="136">
        <v>0</v>
      </c>
      <c r="M28" s="136">
        <v>0</v>
      </c>
      <c r="N28" s="136">
        <v>0</v>
      </c>
      <c r="O28" s="136">
        <v>0</v>
      </c>
      <c r="P28" s="136">
        <v>0</v>
      </c>
      <c r="Q28" s="136">
        <v>0</v>
      </c>
      <c r="R28" s="136">
        <v>0</v>
      </c>
      <c r="S28" s="136">
        <v>0</v>
      </c>
      <c r="T28" s="136">
        <v>0</v>
      </c>
      <c r="U28" s="136">
        <v>0</v>
      </c>
      <c r="V28" s="136">
        <v>0</v>
      </c>
      <c r="W28" s="136">
        <v>0</v>
      </c>
      <c r="X28" s="136">
        <v>0</v>
      </c>
      <c r="Y28" s="136">
        <v>0</v>
      </c>
      <c r="Z28" s="136">
        <v>0</v>
      </c>
      <c r="AA28" s="136">
        <v>0</v>
      </c>
      <c r="AB28" s="136">
        <v>0</v>
      </c>
      <c r="AC28" s="136">
        <v>0</v>
      </c>
      <c r="AD28" s="136">
        <v>0</v>
      </c>
      <c r="AE28" s="136">
        <v>-362296</v>
      </c>
      <c r="AF28" s="136">
        <v>0</v>
      </c>
      <c r="AG28" s="136">
        <v>0</v>
      </c>
      <c r="AH28" s="136">
        <v>0</v>
      </c>
      <c r="AI28" s="136">
        <v>0</v>
      </c>
      <c r="AJ28" s="136">
        <v>0</v>
      </c>
      <c r="AK28" s="136">
        <v>0</v>
      </c>
      <c r="AL28" s="136">
        <v>0</v>
      </c>
      <c r="AM28" s="136">
        <v>0</v>
      </c>
      <c r="AN28" s="136">
        <v>0</v>
      </c>
      <c r="AO28" s="136">
        <v>0</v>
      </c>
      <c r="AP28" s="136">
        <v>0</v>
      </c>
      <c r="AQ28" s="136">
        <v>0</v>
      </c>
      <c r="AR28" s="136">
        <v>0</v>
      </c>
      <c r="AS28" s="136">
        <v>0</v>
      </c>
      <c r="AT28" s="136">
        <v>0</v>
      </c>
      <c r="AU28" s="136">
        <v>0</v>
      </c>
      <c r="AV28" s="136">
        <v>0</v>
      </c>
      <c r="AW28" s="136">
        <v>0</v>
      </c>
      <c r="AX28" s="136">
        <v>0</v>
      </c>
      <c r="AY28" s="136">
        <v>0</v>
      </c>
      <c r="AZ28" s="136">
        <v>0</v>
      </c>
    </row>
    <row r="29" spans="1:52">
      <c r="A29" s="122" t="s">
        <v>323</v>
      </c>
      <c r="B29" s="136">
        <v>-11746000</v>
      </c>
      <c r="C29" s="136">
        <v>0</v>
      </c>
      <c r="D29" s="136">
        <v>0</v>
      </c>
      <c r="E29" s="136">
        <v>0</v>
      </c>
      <c r="F29" s="136">
        <v>0</v>
      </c>
      <c r="G29" s="136">
        <v>0</v>
      </c>
      <c r="H29" s="136">
        <v>0</v>
      </c>
      <c r="I29" s="136">
        <v>0</v>
      </c>
      <c r="J29" s="136">
        <v>0</v>
      </c>
      <c r="K29" s="136">
        <v>0</v>
      </c>
      <c r="L29" s="136">
        <v>0</v>
      </c>
      <c r="M29" s="136">
        <v>0</v>
      </c>
      <c r="N29" s="136">
        <v>0</v>
      </c>
      <c r="O29" s="136">
        <v>0</v>
      </c>
      <c r="P29" s="136">
        <v>0</v>
      </c>
      <c r="Q29" s="136">
        <v>0</v>
      </c>
      <c r="R29" s="136">
        <v>0</v>
      </c>
      <c r="S29" s="136">
        <v>0</v>
      </c>
      <c r="T29" s="136">
        <v>0</v>
      </c>
      <c r="U29" s="136">
        <v>0</v>
      </c>
      <c r="V29" s="136">
        <v>0</v>
      </c>
      <c r="W29" s="136">
        <v>0</v>
      </c>
      <c r="X29" s="136">
        <v>0</v>
      </c>
      <c r="Y29" s="136">
        <v>0</v>
      </c>
      <c r="Z29" s="136">
        <v>0</v>
      </c>
      <c r="AA29" s="136">
        <v>0</v>
      </c>
      <c r="AB29" s="136">
        <v>0</v>
      </c>
      <c r="AC29" s="136">
        <v>0</v>
      </c>
      <c r="AD29" s="136">
        <v>0</v>
      </c>
      <c r="AE29" s="136">
        <v>0</v>
      </c>
      <c r="AF29" s="136">
        <v>0</v>
      </c>
      <c r="AG29" s="136">
        <v>0</v>
      </c>
      <c r="AH29" s="136">
        <v>0</v>
      </c>
      <c r="AI29" s="136">
        <v>0</v>
      </c>
      <c r="AJ29" s="136">
        <v>0</v>
      </c>
      <c r="AK29" s="136">
        <v>0</v>
      </c>
      <c r="AL29" s="136">
        <v>0</v>
      </c>
      <c r="AM29" s="136">
        <v>0</v>
      </c>
      <c r="AN29" s="136">
        <v>0</v>
      </c>
      <c r="AO29" s="136">
        <v>0</v>
      </c>
      <c r="AP29" s="136">
        <v>0</v>
      </c>
      <c r="AQ29" s="136">
        <v>0</v>
      </c>
      <c r="AR29" s="136">
        <v>0</v>
      </c>
      <c r="AS29" s="136">
        <v>-11746000</v>
      </c>
      <c r="AT29" s="136">
        <v>0</v>
      </c>
      <c r="AU29" s="136">
        <v>0</v>
      </c>
      <c r="AV29" s="136">
        <v>0</v>
      </c>
      <c r="AW29" s="136">
        <v>0</v>
      </c>
      <c r="AX29" s="136">
        <v>0</v>
      </c>
      <c r="AY29" s="136">
        <v>0</v>
      </c>
      <c r="AZ29" s="136">
        <v>0</v>
      </c>
    </row>
    <row r="30" spans="1:52">
      <c r="A30" s="122" t="s">
        <v>324</v>
      </c>
      <c r="B30" s="136">
        <v>-665567</v>
      </c>
      <c r="C30" s="136">
        <v>0</v>
      </c>
      <c r="D30" s="136">
        <v>0</v>
      </c>
      <c r="E30" s="136">
        <v>0</v>
      </c>
      <c r="F30" s="136">
        <v>0</v>
      </c>
      <c r="G30" s="136">
        <v>0</v>
      </c>
      <c r="H30" s="136">
        <v>0</v>
      </c>
      <c r="I30" s="136">
        <v>0</v>
      </c>
      <c r="J30" s="136">
        <v>0</v>
      </c>
      <c r="K30" s="136">
        <v>0</v>
      </c>
      <c r="L30" s="136">
        <v>0</v>
      </c>
      <c r="M30" s="136">
        <v>0</v>
      </c>
      <c r="N30" s="136">
        <v>0</v>
      </c>
      <c r="O30" s="136">
        <v>0</v>
      </c>
      <c r="P30" s="136">
        <v>0</v>
      </c>
      <c r="Q30" s="136">
        <v>0</v>
      </c>
      <c r="R30" s="136">
        <v>0</v>
      </c>
      <c r="S30" s="136">
        <v>0</v>
      </c>
      <c r="T30" s="136">
        <v>0</v>
      </c>
      <c r="U30" s="136">
        <v>0</v>
      </c>
      <c r="V30" s="136">
        <v>0</v>
      </c>
      <c r="W30" s="136">
        <v>0</v>
      </c>
      <c r="X30" s="136">
        <v>0</v>
      </c>
      <c r="Y30" s="136">
        <v>0</v>
      </c>
      <c r="Z30" s="136">
        <v>0</v>
      </c>
      <c r="AA30" s="136">
        <v>0</v>
      </c>
      <c r="AB30" s="136">
        <v>0</v>
      </c>
      <c r="AC30" s="136">
        <v>0</v>
      </c>
      <c r="AD30" s="136">
        <v>0</v>
      </c>
      <c r="AE30" s="136">
        <v>0</v>
      </c>
      <c r="AF30" s="136">
        <v>0</v>
      </c>
      <c r="AG30" s="136">
        <v>0</v>
      </c>
      <c r="AH30" s="136">
        <v>0</v>
      </c>
      <c r="AI30" s="136">
        <v>0</v>
      </c>
      <c r="AJ30" s="136">
        <v>0</v>
      </c>
      <c r="AK30" s="136">
        <v>0</v>
      </c>
      <c r="AL30" s="136">
        <v>0</v>
      </c>
      <c r="AM30" s="136">
        <v>0</v>
      </c>
      <c r="AN30" s="136">
        <v>0</v>
      </c>
      <c r="AO30" s="136">
        <v>0</v>
      </c>
      <c r="AP30" s="136">
        <v>-665567</v>
      </c>
      <c r="AQ30" s="136">
        <v>0</v>
      </c>
      <c r="AR30" s="136">
        <v>0</v>
      </c>
      <c r="AS30" s="136">
        <v>0</v>
      </c>
      <c r="AT30" s="136">
        <v>0</v>
      </c>
      <c r="AU30" s="136">
        <v>0</v>
      </c>
      <c r="AV30" s="136">
        <v>0</v>
      </c>
      <c r="AW30" s="136">
        <v>0</v>
      </c>
      <c r="AX30" s="136">
        <v>0</v>
      </c>
      <c r="AY30" s="136">
        <v>0</v>
      </c>
      <c r="AZ30" s="136">
        <v>0</v>
      </c>
    </row>
    <row r="31" spans="1:52">
      <c r="A31" s="122" t="s">
        <v>325</v>
      </c>
      <c r="B31" s="136">
        <v>-3039772150</v>
      </c>
      <c r="C31" s="136">
        <v>-69618188</v>
      </c>
      <c r="D31" s="136">
        <v>-102252269</v>
      </c>
      <c r="E31" s="136">
        <v>-819144</v>
      </c>
      <c r="F31" s="136">
        <v>-139758397</v>
      </c>
      <c r="G31" s="136">
        <v>-43932656</v>
      </c>
      <c r="H31" s="136">
        <v>0</v>
      </c>
      <c r="I31" s="136">
        <v>-20320206</v>
      </c>
      <c r="J31" s="136">
        <v>-938184</v>
      </c>
      <c r="K31" s="136">
        <v>0</v>
      </c>
      <c r="L31" s="136">
        <v>-726987</v>
      </c>
      <c r="M31" s="136">
        <v>-1368623</v>
      </c>
      <c r="N31" s="136">
        <v>-14277</v>
      </c>
      <c r="O31" s="136">
        <v>-518198</v>
      </c>
      <c r="P31" s="136">
        <v>63379</v>
      </c>
      <c r="Q31" s="136">
        <v>-205921</v>
      </c>
      <c r="R31" s="136">
        <v>-1367267</v>
      </c>
      <c r="S31" s="136">
        <v>29491165</v>
      </c>
      <c r="T31" s="136">
        <v>-37373298</v>
      </c>
      <c r="U31" s="136">
        <v>-2511518</v>
      </c>
      <c r="V31" s="136">
        <v>0</v>
      </c>
      <c r="W31" s="136">
        <v>0</v>
      </c>
      <c r="X31" s="136">
        <v>0</v>
      </c>
      <c r="Y31" s="136">
        <v>-7925037</v>
      </c>
      <c r="Z31" s="136">
        <v>0</v>
      </c>
      <c r="AA31" s="136">
        <v>-82020021</v>
      </c>
      <c r="AB31" s="136">
        <v>-10078750</v>
      </c>
      <c r="AC31" s="136">
        <v>-4514337</v>
      </c>
      <c r="AD31" s="136">
        <v>-52394155</v>
      </c>
      <c r="AE31" s="136">
        <v>-7056261</v>
      </c>
      <c r="AF31" s="136">
        <v>874480</v>
      </c>
      <c r="AG31" s="136">
        <v>1765827</v>
      </c>
      <c r="AH31" s="136">
        <v>491089</v>
      </c>
      <c r="AI31" s="136">
        <v>0</v>
      </c>
      <c r="AJ31" s="136">
        <v>3987096</v>
      </c>
      <c r="AK31" s="136">
        <v>-85346481</v>
      </c>
      <c r="AL31" s="136">
        <v>3563703</v>
      </c>
      <c r="AM31" s="136">
        <v>-19874488</v>
      </c>
      <c r="AN31" s="136">
        <v>-130893464</v>
      </c>
      <c r="AO31" s="136">
        <v>979836</v>
      </c>
      <c r="AP31" s="136">
        <v>-49314709</v>
      </c>
      <c r="AQ31" s="136">
        <v>-1759452</v>
      </c>
      <c r="AR31" s="136">
        <v>-74564736</v>
      </c>
      <c r="AS31" s="136">
        <v>-100960348</v>
      </c>
      <c r="AT31" s="136">
        <v>0</v>
      </c>
      <c r="AU31" s="136">
        <v>-1434617263</v>
      </c>
      <c r="AV31" s="136">
        <v>-597944090</v>
      </c>
      <c r="AW31" s="136">
        <v>0</v>
      </c>
      <c r="AX31" s="136">
        <v>0</v>
      </c>
      <c r="AY31" s="136">
        <v>0</v>
      </c>
      <c r="AZ31" s="136">
        <v>0</v>
      </c>
    </row>
    <row r="32" spans="1:52">
      <c r="A32" s="122" t="s">
        <v>326</v>
      </c>
      <c r="B32" s="136">
        <v>-25248902</v>
      </c>
      <c r="C32" s="136">
        <v>4520111</v>
      </c>
      <c r="D32" s="136">
        <v>72073186</v>
      </c>
      <c r="E32" s="136">
        <v>364041</v>
      </c>
      <c r="F32" s="136">
        <v>-31659755</v>
      </c>
      <c r="G32" s="136">
        <v>-52130378</v>
      </c>
      <c r="H32" s="136">
        <v>0</v>
      </c>
      <c r="I32" s="136">
        <v>-38029185</v>
      </c>
      <c r="J32" s="136">
        <v>-354081</v>
      </c>
      <c r="K32" s="136">
        <v>0</v>
      </c>
      <c r="L32" s="136">
        <v>388883</v>
      </c>
      <c r="M32" s="136">
        <v>-959005</v>
      </c>
      <c r="N32" s="136">
        <v>20873</v>
      </c>
      <c r="O32" s="136">
        <v>1030557</v>
      </c>
      <c r="P32" s="136">
        <v>-63379</v>
      </c>
      <c r="Q32" s="136">
        <v>-272839</v>
      </c>
      <c r="R32" s="136">
        <v>-1495122</v>
      </c>
      <c r="S32" s="136">
        <v>-27170195</v>
      </c>
      <c r="T32" s="136">
        <v>-26682845</v>
      </c>
      <c r="U32" s="136">
        <v>-1442888</v>
      </c>
      <c r="V32" s="136">
        <v>0</v>
      </c>
      <c r="W32" s="136">
        <v>1295</v>
      </c>
      <c r="X32" s="136">
        <v>-7149</v>
      </c>
      <c r="Y32" s="136">
        <v>-7299705</v>
      </c>
      <c r="Z32" s="136">
        <v>0</v>
      </c>
      <c r="AA32" s="136">
        <v>-57092632</v>
      </c>
      <c r="AB32" s="136">
        <v>-6745217</v>
      </c>
      <c r="AC32" s="136">
        <v>-263526</v>
      </c>
      <c r="AD32" s="136">
        <v>-39496777</v>
      </c>
      <c r="AE32" s="136">
        <v>2496613</v>
      </c>
      <c r="AF32" s="136">
        <v>-126427</v>
      </c>
      <c r="AG32" s="136">
        <v>-1789035</v>
      </c>
      <c r="AH32" s="136">
        <v>-533035</v>
      </c>
      <c r="AI32" s="136">
        <v>0</v>
      </c>
      <c r="AJ32" s="136">
        <v>-3639933</v>
      </c>
      <c r="AK32" s="136">
        <v>-73201553</v>
      </c>
      <c r="AL32" s="136">
        <v>-3921711</v>
      </c>
      <c r="AM32" s="136">
        <v>-11054199</v>
      </c>
      <c r="AN32" s="136">
        <v>-35141335</v>
      </c>
      <c r="AO32" s="136">
        <v>-947210</v>
      </c>
      <c r="AP32" s="136">
        <v>-23973150</v>
      </c>
      <c r="AQ32" s="136">
        <v>511672</v>
      </c>
      <c r="AR32" s="136">
        <v>-61036474</v>
      </c>
      <c r="AS32" s="136">
        <v>-81828581</v>
      </c>
      <c r="AT32" s="136">
        <v>0</v>
      </c>
      <c r="AU32" s="136">
        <v>408999825</v>
      </c>
      <c r="AV32" s="136">
        <v>72701363</v>
      </c>
      <c r="AW32" s="136">
        <v>0</v>
      </c>
      <c r="AX32" s="136">
        <v>0</v>
      </c>
      <c r="AY32" s="136">
        <v>0</v>
      </c>
      <c r="AZ32" s="136">
        <v>0</v>
      </c>
    </row>
    <row r="33" spans="1:52">
      <c r="A33" s="122" t="s">
        <v>328</v>
      </c>
      <c r="B33" s="136">
        <v>1504888</v>
      </c>
      <c r="C33" s="136">
        <v>1504888</v>
      </c>
      <c r="D33" s="136">
        <v>0</v>
      </c>
      <c r="E33" s="136">
        <v>0</v>
      </c>
      <c r="F33" s="136">
        <v>0</v>
      </c>
      <c r="G33" s="136">
        <v>0</v>
      </c>
      <c r="H33" s="136">
        <v>0</v>
      </c>
      <c r="I33" s="136">
        <v>0</v>
      </c>
      <c r="J33" s="136">
        <v>0</v>
      </c>
      <c r="K33" s="136">
        <v>0</v>
      </c>
      <c r="L33" s="136">
        <v>0</v>
      </c>
      <c r="M33" s="136">
        <v>0</v>
      </c>
      <c r="N33" s="136">
        <v>0</v>
      </c>
      <c r="O33" s="136">
        <v>0</v>
      </c>
      <c r="P33" s="136">
        <v>0</v>
      </c>
      <c r="Q33" s="136">
        <v>0</v>
      </c>
      <c r="R33" s="136">
        <v>0</v>
      </c>
      <c r="S33" s="136">
        <v>0</v>
      </c>
      <c r="T33" s="136">
        <v>0</v>
      </c>
      <c r="U33" s="136">
        <v>0</v>
      </c>
      <c r="V33" s="136">
        <v>0</v>
      </c>
      <c r="W33" s="136">
        <v>0</v>
      </c>
      <c r="X33" s="136">
        <v>0</v>
      </c>
      <c r="Y33" s="136">
        <v>0</v>
      </c>
      <c r="Z33" s="136">
        <v>0</v>
      </c>
      <c r="AA33" s="136">
        <v>0</v>
      </c>
      <c r="AB33" s="136">
        <v>0</v>
      </c>
      <c r="AC33" s="136">
        <v>0</v>
      </c>
      <c r="AD33" s="136">
        <v>0</v>
      </c>
      <c r="AE33" s="136">
        <v>0</v>
      </c>
      <c r="AF33" s="136">
        <v>0</v>
      </c>
      <c r="AG33" s="136">
        <v>0</v>
      </c>
      <c r="AH33" s="136">
        <v>0</v>
      </c>
      <c r="AI33" s="136">
        <v>0</v>
      </c>
      <c r="AJ33" s="136">
        <v>0</v>
      </c>
      <c r="AK33" s="136">
        <v>0</v>
      </c>
      <c r="AL33" s="136">
        <v>0</v>
      </c>
      <c r="AM33" s="136">
        <v>0</v>
      </c>
      <c r="AN33" s="136">
        <v>0</v>
      </c>
      <c r="AO33" s="136">
        <v>0</v>
      </c>
      <c r="AP33" s="136">
        <v>0</v>
      </c>
      <c r="AQ33" s="136">
        <v>0</v>
      </c>
      <c r="AR33" s="136">
        <v>0</v>
      </c>
      <c r="AS33" s="136">
        <v>0</v>
      </c>
      <c r="AT33" s="136">
        <v>0</v>
      </c>
      <c r="AU33" s="136">
        <v>0</v>
      </c>
      <c r="AV33" s="136">
        <v>0</v>
      </c>
      <c r="AW33" s="136">
        <v>0</v>
      </c>
      <c r="AX33" s="136">
        <v>0</v>
      </c>
      <c r="AY33" s="136">
        <v>0</v>
      </c>
      <c r="AZ33" s="136">
        <v>0</v>
      </c>
    </row>
    <row r="34" spans="1:52">
      <c r="A34" s="122" t="s">
        <v>329</v>
      </c>
      <c r="B34" s="136">
        <v>182597</v>
      </c>
      <c r="C34" s="136">
        <v>182597</v>
      </c>
      <c r="D34" s="136">
        <v>0</v>
      </c>
      <c r="E34" s="136">
        <v>0</v>
      </c>
      <c r="F34" s="136">
        <v>0</v>
      </c>
      <c r="G34" s="136">
        <v>0</v>
      </c>
      <c r="H34" s="136">
        <v>0</v>
      </c>
      <c r="I34" s="136">
        <v>0</v>
      </c>
      <c r="J34" s="136">
        <v>0</v>
      </c>
      <c r="K34" s="136">
        <v>0</v>
      </c>
      <c r="L34" s="136">
        <v>0</v>
      </c>
      <c r="M34" s="136">
        <v>0</v>
      </c>
      <c r="N34" s="136">
        <v>0</v>
      </c>
      <c r="O34" s="136">
        <v>0</v>
      </c>
      <c r="P34" s="136">
        <v>0</v>
      </c>
      <c r="Q34" s="136">
        <v>0</v>
      </c>
      <c r="R34" s="136">
        <v>0</v>
      </c>
      <c r="S34" s="136">
        <v>0</v>
      </c>
      <c r="T34" s="136">
        <v>0</v>
      </c>
      <c r="U34" s="136">
        <v>0</v>
      </c>
      <c r="V34" s="136">
        <v>0</v>
      </c>
      <c r="W34" s="136">
        <v>0</v>
      </c>
      <c r="X34" s="136">
        <v>0</v>
      </c>
      <c r="Y34" s="136">
        <v>0</v>
      </c>
      <c r="Z34" s="136">
        <v>0</v>
      </c>
      <c r="AA34" s="136">
        <v>0</v>
      </c>
      <c r="AB34" s="136">
        <v>0</v>
      </c>
      <c r="AC34" s="136">
        <v>0</v>
      </c>
      <c r="AD34" s="136">
        <v>0</v>
      </c>
      <c r="AE34" s="136">
        <v>0</v>
      </c>
      <c r="AF34" s="136">
        <v>0</v>
      </c>
      <c r="AG34" s="136">
        <v>0</v>
      </c>
      <c r="AH34" s="136">
        <v>0</v>
      </c>
      <c r="AI34" s="136">
        <v>0</v>
      </c>
      <c r="AJ34" s="136">
        <v>0</v>
      </c>
      <c r="AK34" s="136">
        <v>0</v>
      </c>
      <c r="AL34" s="136">
        <v>0</v>
      </c>
      <c r="AM34" s="136">
        <v>0</v>
      </c>
      <c r="AN34" s="136">
        <v>0</v>
      </c>
      <c r="AO34" s="136">
        <v>0</v>
      </c>
      <c r="AP34" s="136">
        <v>0</v>
      </c>
      <c r="AQ34" s="136">
        <v>0</v>
      </c>
      <c r="AR34" s="136">
        <v>0</v>
      </c>
      <c r="AS34" s="136">
        <v>0</v>
      </c>
      <c r="AT34" s="136">
        <v>0</v>
      </c>
      <c r="AU34" s="136">
        <v>0</v>
      </c>
      <c r="AV34" s="136">
        <v>0</v>
      </c>
      <c r="AW34" s="136">
        <v>0</v>
      </c>
      <c r="AX34" s="136">
        <v>0</v>
      </c>
      <c r="AY34" s="136">
        <v>0</v>
      </c>
      <c r="AZ34" s="136">
        <v>0</v>
      </c>
    </row>
    <row r="35" spans="1:52">
      <c r="A35" s="122" t="s">
        <v>332</v>
      </c>
      <c r="B35" s="136">
        <v>-44643193</v>
      </c>
      <c r="C35" s="136">
        <v>-971449</v>
      </c>
      <c r="D35" s="136">
        <v>-41820699</v>
      </c>
      <c r="E35" s="136">
        <v>-19</v>
      </c>
      <c r="F35" s="136">
        <v>-1141153</v>
      </c>
      <c r="G35" s="136">
        <v>177458</v>
      </c>
      <c r="H35" s="136">
        <v>0</v>
      </c>
      <c r="I35" s="136">
        <v>-506159</v>
      </c>
      <c r="J35" s="136">
        <v>-6519</v>
      </c>
      <c r="K35" s="136">
        <v>0</v>
      </c>
      <c r="L35" s="136">
        <v>-6033</v>
      </c>
      <c r="M35" s="136">
        <v>-32287</v>
      </c>
      <c r="N35" s="136">
        <v>0</v>
      </c>
      <c r="O35" s="136">
        <v>-192</v>
      </c>
      <c r="P35" s="136">
        <v>0</v>
      </c>
      <c r="Q35" s="136">
        <v>-1247</v>
      </c>
      <c r="R35" s="136">
        <v>550124</v>
      </c>
      <c r="S35" s="136">
        <v>31108</v>
      </c>
      <c r="T35" s="136">
        <v>-362387</v>
      </c>
      <c r="U35" s="136">
        <v>-20950</v>
      </c>
      <c r="V35" s="136">
        <v>0</v>
      </c>
      <c r="W35" s="136">
        <v>27</v>
      </c>
      <c r="X35" s="136">
        <v>0</v>
      </c>
      <c r="Y35" s="136">
        <v>224543</v>
      </c>
      <c r="Z35" s="136">
        <v>0</v>
      </c>
      <c r="AA35" s="136">
        <v>-615278</v>
      </c>
      <c r="AB35" s="136">
        <v>73734</v>
      </c>
      <c r="AC35" s="136">
        <v>-1051252</v>
      </c>
      <c r="AD35" s="136">
        <v>-507081</v>
      </c>
      <c r="AE35" s="136">
        <v>37446</v>
      </c>
      <c r="AF35" s="136">
        <v>-740544</v>
      </c>
      <c r="AG35" s="136">
        <v>45121</v>
      </c>
      <c r="AH35" s="136">
        <v>48034</v>
      </c>
      <c r="AI35" s="136">
        <v>0</v>
      </c>
      <c r="AJ35" s="136">
        <v>340023</v>
      </c>
      <c r="AK35" s="136">
        <v>903637</v>
      </c>
      <c r="AL35" s="136">
        <v>866851</v>
      </c>
      <c r="AM35" s="136">
        <v>99274</v>
      </c>
      <c r="AN35" s="136">
        <v>-1288654</v>
      </c>
      <c r="AO35" s="136">
        <v>9114</v>
      </c>
      <c r="AP35" s="136">
        <v>686565</v>
      </c>
      <c r="AQ35" s="136">
        <v>182795</v>
      </c>
      <c r="AR35" s="136">
        <v>1068582</v>
      </c>
      <c r="AS35" s="136">
        <v>-420977</v>
      </c>
      <c r="AT35" s="136">
        <v>0</v>
      </c>
      <c r="AU35" s="136">
        <v>8199145</v>
      </c>
      <c r="AV35" s="136">
        <v>-8693922</v>
      </c>
      <c r="AW35" s="136">
        <v>0</v>
      </c>
      <c r="AX35" s="136">
        <v>28</v>
      </c>
      <c r="AY35" s="136">
        <v>0</v>
      </c>
      <c r="AZ35" s="136">
        <v>0</v>
      </c>
    </row>
    <row r="36" spans="1:52">
      <c r="A36" s="122" t="s">
        <v>340</v>
      </c>
      <c r="B36" s="136">
        <v>85407871</v>
      </c>
      <c r="C36" s="136">
        <v>72323210</v>
      </c>
      <c r="D36" s="136">
        <v>0</v>
      </c>
      <c r="E36" s="136">
        <v>1836245</v>
      </c>
      <c r="F36" s="136">
        <v>0</v>
      </c>
      <c r="G36" s="136">
        <v>86159</v>
      </c>
      <c r="H36" s="136">
        <v>0</v>
      </c>
      <c r="I36" s="136">
        <v>0</v>
      </c>
      <c r="J36" s="136">
        <v>0</v>
      </c>
      <c r="K36" s="136">
        <v>0</v>
      </c>
      <c r="L36" s="136">
        <v>0</v>
      </c>
      <c r="M36" s="136">
        <v>0</v>
      </c>
      <c r="N36" s="136">
        <v>0</v>
      </c>
      <c r="O36" s="136">
        <v>0</v>
      </c>
      <c r="P36" s="136">
        <v>0</v>
      </c>
      <c r="Q36" s="136">
        <v>0</v>
      </c>
      <c r="R36" s="136">
        <v>1685736</v>
      </c>
      <c r="S36" s="136">
        <v>0</v>
      </c>
      <c r="T36" s="136">
        <v>0</v>
      </c>
      <c r="U36" s="136">
        <v>0</v>
      </c>
      <c r="V36" s="136">
        <v>0</v>
      </c>
      <c r="W36" s="136">
        <v>0</v>
      </c>
      <c r="X36" s="136">
        <v>0</v>
      </c>
      <c r="Y36" s="136">
        <v>0</v>
      </c>
      <c r="Z36" s="136">
        <v>0</v>
      </c>
      <c r="AA36" s="136">
        <v>0</v>
      </c>
      <c r="AB36" s="136">
        <v>0</v>
      </c>
      <c r="AC36" s="136">
        <v>0</v>
      </c>
      <c r="AD36" s="136">
        <v>0</v>
      </c>
      <c r="AE36" s="136">
        <v>3582251</v>
      </c>
      <c r="AF36" s="136">
        <v>0</v>
      </c>
      <c r="AG36" s="136">
        <v>0</v>
      </c>
      <c r="AH36" s="136">
        <v>0</v>
      </c>
      <c r="AI36" s="136">
        <v>0</v>
      </c>
      <c r="AJ36" s="136">
        <v>0</v>
      </c>
      <c r="AK36" s="136">
        <v>0</v>
      </c>
      <c r="AL36" s="136">
        <v>0</v>
      </c>
      <c r="AM36" s="136">
        <v>0</v>
      </c>
      <c r="AN36" s="136">
        <v>0</v>
      </c>
      <c r="AO36" s="136">
        <v>0</v>
      </c>
      <c r="AP36" s="136">
        <v>0</v>
      </c>
      <c r="AQ36" s="136">
        <v>2232390</v>
      </c>
      <c r="AR36" s="136">
        <v>0</v>
      </c>
      <c r="AS36" s="136">
        <v>1310902</v>
      </c>
      <c r="AT36" s="136">
        <v>0</v>
      </c>
      <c r="AU36" s="136">
        <v>1162403</v>
      </c>
      <c r="AV36" s="136">
        <v>1188575</v>
      </c>
      <c r="AW36" s="136">
        <v>0</v>
      </c>
      <c r="AX36" s="136">
        <v>0</v>
      </c>
      <c r="AY36" s="136">
        <v>0</v>
      </c>
      <c r="AZ36" s="136">
        <v>0</v>
      </c>
    </row>
    <row r="37" spans="1:52">
      <c r="A37" s="122" t="s">
        <v>341</v>
      </c>
      <c r="B37" s="136">
        <v>-535968</v>
      </c>
      <c r="C37" s="136">
        <v>0</v>
      </c>
      <c r="D37" s="136">
        <v>0</v>
      </c>
      <c r="E37" s="136">
        <v>0</v>
      </c>
      <c r="F37" s="136">
        <v>0</v>
      </c>
      <c r="G37" s="136">
        <v>0</v>
      </c>
      <c r="H37" s="136">
        <v>0</v>
      </c>
      <c r="I37" s="136">
        <v>0</v>
      </c>
      <c r="J37" s="136">
        <v>0</v>
      </c>
      <c r="K37" s="136">
        <v>0</v>
      </c>
      <c r="L37" s="136">
        <v>0</v>
      </c>
      <c r="M37" s="136">
        <v>0</v>
      </c>
      <c r="N37" s="136">
        <v>0</v>
      </c>
      <c r="O37" s="136">
        <v>0</v>
      </c>
      <c r="P37" s="136">
        <v>0</v>
      </c>
      <c r="Q37" s="136">
        <v>0</v>
      </c>
      <c r="R37" s="136">
        <v>0</v>
      </c>
      <c r="S37" s="136">
        <v>0</v>
      </c>
      <c r="T37" s="136">
        <v>0</v>
      </c>
      <c r="U37" s="136">
        <v>0</v>
      </c>
      <c r="V37" s="136">
        <v>0</v>
      </c>
      <c r="W37" s="136">
        <v>0</v>
      </c>
      <c r="X37" s="136">
        <v>0</v>
      </c>
      <c r="Y37" s="136">
        <v>0</v>
      </c>
      <c r="Z37" s="136">
        <v>0</v>
      </c>
      <c r="AA37" s="136">
        <v>0</v>
      </c>
      <c r="AB37" s="136">
        <v>0</v>
      </c>
      <c r="AC37" s="136">
        <v>0</v>
      </c>
      <c r="AD37" s="136">
        <v>0</v>
      </c>
      <c r="AE37" s="136">
        <v>0</v>
      </c>
      <c r="AF37" s="136">
        <v>0</v>
      </c>
      <c r="AG37" s="136">
        <v>0</v>
      </c>
      <c r="AH37" s="136">
        <v>0</v>
      </c>
      <c r="AI37" s="136">
        <v>0</v>
      </c>
      <c r="AJ37" s="136">
        <v>0</v>
      </c>
      <c r="AK37" s="136">
        <v>0</v>
      </c>
      <c r="AL37" s="136">
        <v>0</v>
      </c>
      <c r="AM37" s="136">
        <v>0</v>
      </c>
      <c r="AN37" s="136">
        <v>0</v>
      </c>
      <c r="AO37" s="136">
        <v>0</v>
      </c>
      <c r="AP37" s="136">
        <v>0</v>
      </c>
      <c r="AQ37" s="136">
        <v>0</v>
      </c>
      <c r="AR37" s="136">
        <v>0</v>
      </c>
      <c r="AS37" s="136">
        <v>-535968</v>
      </c>
      <c r="AT37" s="136">
        <v>0</v>
      </c>
      <c r="AU37" s="136">
        <v>0</v>
      </c>
      <c r="AV37" s="136">
        <v>0</v>
      </c>
      <c r="AW37" s="136">
        <v>0</v>
      </c>
      <c r="AX37" s="136">
        <v>0</v>
      </c>
      <c r="AY37" s="136">
        <v>0</v>
      </c>
      <c r="AZ37" s="136">
        <v>0</v>
      </c>
    </row>
    <row r="38" spans="1:52">
      <c r="A38" s="122" t="s">
        <v>342</v>
      </c>
      <c r="B38" s="136">
        <v>19345243</v>
      </c>
      <c r="C38" s="136">
        <v>19345243</v>
      </c>
      <c r="D38" s="136">
        <v>0</v>
      </c>
      <c r="E38" s="136">
        <v>0</v>
      </c>
      <c r="F38" s="136">
        <v>0</v>
      </c>
      <c r="G38" s="136">
        <v>0</v>
      </c>
      <c r="H38" s="136">
        <v>0</v>
      </c>
      <c r="I38" s="136">
        <v>0</v>
      </c>
      <c r="J38" s="136">
        <v>0</v>
      </c>
      <c r="K38" s="136">
        <v>0</v>
      </c>
      <c r="L38" s="136">
        <v>0</v>
      </c>
      <c r="M38" s="136">
        <v>0</v>
      </c>
      <c r="N38" s="136">
        <v>0</v>
      </c>
      <c r="O38" s="136">
        <v>0</v>
      </c>
      <c r="P38" s="136">
        <v>0</v>
      </c>
      <c r="Q38" s="136">
        <v>0</v>
      </c>
      <c r="R38" s="136">
        <v>0</v>
      </c>
      <c r="S38" s="136">
        <v>0</v>
      </c>
      <c r="T38" s="136">
        <v>0</v>
      </c>
      <c r="U38" s="136">
        <v>0</v>
      </c>
      <c r="V38" s="136">
        <v>0</v>
      </c>
      <c r="W38" s="136">
        <v>0</v>
      </c>
      <c r="X38" s="136">
        <v>0</v>
      </c>
      <c r="Y38" s="136">
        <v>0</v>
      </c>
      <c r="Z38" s="136">
        <v>0</v>
      </c>
      <c r="AA38" s="136">
        <v>0</v>
      </c>
      <c r="AB38" s="136">
        <v>0</v>
      </c>
      <c r="AC38" s="136">
        <v>0</v>
      </c>
      <c r="AD38" s="136">
        <v>0</v>
      </c>
      <c r="AE38" s="136">
        <v>0</v>
      </c>
      <c r="AF38" s="136">
        <v>0</v>
      </c>
      <c r="AG38" s="136">
        <v>0</v>
      </c>
      <c r="AH38" s="136">
        <v>0</v>
      </c>
      <c r="AI38" s="136">
        <v>0</v>
      </c>
      <c r="AJ38" s="136">
        <v>0</v>
      </c>
      <c r="AK38" s="136">
        <v>0</v>
      </c>
      <c r="AL38" s="136">
        <v>0</v>
      </c>
      <c r="AM38" s="136">
        <v>0</v>
      </c>
      <c r="AN38" s="136">
        <v>0</v>
      </c>
      <c r="AO38" s="136">
        <v>0</v>
      </c>
      <c r="AP38" s="136">
        <v>0</v>
      </c>
      <c r="AQ38" s="136">
        <v>0</v>
      </c>
      <c r="AR38" s="136">
        <v>0</v>
      </c>
      <c r="AS38" s="136">
        <v>0</v>
      </c>
      <c r="AT38" s="136">
        <v>0</v>
      </c>
      <c r="AU38" s="136">
        <v>0</v>
      </c>
      <c r="AV38" s="136">
        <v>0</v>
      </c>
      <c r="AW38" s="136">
        <v>0</v>
      </c>
      <c r="AX38" s="136">
        <v>0</v>
      </c>
      <c r="AY38" s="136">
        <v>0</v>
      </c>
      <c r="AZ38" s="136">
        <v>0</v>
      </c>
    </row>
    <row r="39" spans="1:52">
      <c r="A39" s="122" t="s">
        <v>343</v>
      </c>
      <c r="B39" s="136">
        <v>4521369</v>
      </c>
      <c r="C39" s="136">
        <v>4521369</v>
      </c>
      <c r="D39" s="136">
        <v>0</v>
      </c>
      <c r="E39" s="136">
        <v>0</v>
      </c>
      <c r="F39" s="136">
        <v>0</v>
      </c>
      <c r="G39" s="136">
        <v>0</v>
      </c>
      <c r="H39" s="136">
        <v>0</v>
      </c>
      <c r="I39" s="136">
        <v>0</v>
      </c>
      <c r="J39" s="136">
        <v>0</v>
      </c>
      <c r="K39" s="136">
        <v>0</v>
      </c>
      <c r="L39" s="136">
        <v>0</v>
      </c>
      <c r="M39" s="136">
        <v>0</v>
      </c>
      <c r="N39" s="136">
        <v>0</v>
      </c>
      <c r="O39" s="136">
        <v>0</v>
      </c>
      <c r="P39" s="136">
        <v>0</v>
      </c>
      <c r="Q39" s="136">
        <v>0</v>
      </c>
      <c r="R39" s="136">
        <v>0</v>
      </c>
      <c r="S39" s="136">
        <v>0</v>
      </c>
      <c r="T39" s="136">
        <v>0</v>
      </c>
      <c r="U39" s="136">
        <v>0</v>
      </c>
      <c r="V39" s="136">
        <v>0</v>
      </c>
      <c r="W39" s="136">
        <v>0</v>
      </c>
      <c r="X39" s="136">
        <v>0</v>
      </c>
      <c r="Y39" s="136">
        <v>0</v>
      </c>
      <c r="Z39" s="136">
        <v>0</v>
      </c>
      <c r="AA39" s="136">
        <v>0</v>
      </c>
      <c r="AB39" s="136">
        <v>0</v>
      </c>
      <c r="AC39" s="136">
        <v>0</v>
      </c>
      <c r="AD39" s="136">
        <v>0</v>
      </c>
      <c r="AE39" s="136">
        <v>0</v>
      </c>
      <c r="AF39" s="136">
        <v>0</v>
      </c>
      <c r="AG39" s="136">
        <v>0</v>
      </c>
      <c r="AH39" s="136">
        <v>0</v>
      </c>
      <c r="AI39" s="136">
        <v>0</v>
      </c>
      <c r="AJ39" s="136">
        <v>0</v>
      </c>
      <c r="AK39" s="136">
        <v>0</v>
      </c>
      <c r="AL39" s="136">
        <v>0</v>
      </c>
      <c r="AM39" s="136">
        <v>0</v>
      </c>
      <c r="AN39" s="136">
        <v>0</v>
      </c>
      <c r="AO39" s="136">
        <v>0</v>
      </c>
      <c r="AP39" s="136">
        <v>0</v>
      </c>
      <c r="AQ39" s="136">
        <v>0</v>
      </c>
      <c r="AR39" s="136">
        <v>0</v>
      </c>
      <c r="AS39" s="136">
        <v>0</v>
      </c>
      <c r="AT39" s="136">
        <v>0</v>
      </c>
      <c r="AU39" s="136">
        <v>0</v>
      </c>
      <c r="AV39" s="136">
        <v>0</v>
      </c>
      <c r="AW39" s="136">
        <v>0</v>
      </c>
      <c r="AX39" s="136">
        <v>0</v>
      </c>
      <c r="AY39" s="136">
        <v>0</v>
      </c>
      <c r="AZ39" s="136">
        <v>0</v>
      </c>
    </row>
    <row r="40" spans="1:52">
      <c r="A40" s="122" t="s">
        <v>345</v>
      </c>
      <c r="B40" s="136">
        <v>15548835</v>
      </c>
      <c r="C40" s="136">
        <v>15548835</v>
      </c>
      <c r="D40" s="136">
        <v>0</v>
      </c>
      <c r="E40" s="136">
        <v>0</v>
      </c>
      <c r="F40" s="136">
        <v>0</v>
      </c>
      <c r="G40" s="136">
        <v>0</v>
      </c>
      <c r="H40" s="136">
        <v>0</v>
      </c>
      <c r="I40" s="136">
        <v>0</v>
      </c>
      <c r="J40" s="136">
        <v>0</v>
      </c>
      <c r="K40" s="136">
        <v>0</v>
      </c>
      <c r="L40" s="136">
        <v>0</v>
      </c>
      <c r="M40" s="136">
        <v>0</v>
      </c>
      <c r="N40" s="136">
        <v>0</v>
      </c>
      <c r="O40" s="136">
        <v>0</v>
      </c>
      <c r="P40" s="136">
        <v>0</v>
      </c>
      <c r="Q40" s="136">
        <v>0</v>
      </c>
      <c r="R40" s="136">
        <v>0</v>
      </c>
      <c r="S40" s="136">
        <v>0</v>
      </c>
      <c r="T40" s="136">
        <v>0</v>
      </c>
      <c r="U40" s="136">
        <v>0</v>
      </c>
      <c r="V40" s="136">
        <v>0</v>
      </c>
      <c r="W40" s="136">
        <v>0</v>
      </c>
      <c r="X40" s="136">
        <v>0</v>
      </c>
      <c r="Y40" s="136">
        <v>0</v>
      </c>
      <c r="Z40" s="136">
        <v>0</v>
      </c>
      <c r="AA40" s="136">
        <v>0</v>
      </c>
      <c r="AB40" s="136">
        <v>0</v>
      </c>
      <c r="AC40" s="136">
        <v>0</v>
      </c>
      <c r="AD40" s="136">
        <v>0</v>
      </c>
      <c r="AE40" s="136">
        <v>0</v>
      </c>
      <c r="AF40" s="136">
        <v>0</v>
      </c>
      <c r="AG40" s="136">
        <v>0</v>
      </c>
      <c r="AH40" s="136">
        <v>0</v>
      </c>
      <c r="AI40" s="136">
        <v>0</v>
      </c>
      <c r="AJ40" s="136">
        <v>0</v>
      </c>
      <c r="AK40" s="136">
        <v>0</v>
      </c>
      <c r="AL40" s="136">
        <v>0</v>
      </c>
      <c r="AM40" s="136">
        <v>0</v>
      </c>
      <c r="AN40" s="136">
        <v>0</v>
      </c>
      <c r="AO40" s="136">
        <v>0</v>
      </c>
      <c r="AP40" s="136">
        <v>0</v>
      </c>
      <c r="AQ40" s="136">
        <v>0</v>
      </c>
      <c r="AR40" s="136">
        <v>0</v>
      </c>
      <c r="AS40" s="136">
        <v>0</v>
      </c>
      <c r="AT40" s="136">
        <v>0</v>
      </c>
      <c r="AU40" s="136">
        <v>0</v>
      </c>
      <c r="AV40" s="136">
        <v>0</v>
      </c>
      <c r="AW40" s="136">
        <v>0</v>
      </c>
      <c r="AX40" s="136">
        <v>0</v>
      </c>
      <c r="AY40" s="136">
        <v>0</v>
      </c>
      <c r="AZ40" s="136">
        <v>0</v>
      </c>
    </row>
    <row r="41" spans="1:52">
      <c r="A41" s="122" t="s">
        <v>346</v>
      </c>
      <c r="B41" s="136">
        <v>7789619</v>
      </c>
      <c r="C41" s="136">
        <v>7789619</v>
      </c>
      <c r="D41" s="136">
        <v>0</v>
      </c>
      <c r="E41" s="136">
        <v>0</v>
      </c>
      <c r="F41" s="136">
        <v>0</v>
      </c>
      <c r="G41" s="136">
        <v>0</v>
      </c>
      <c r="H41" s="136">
        <v>0</v>
      </c>
      <c r="I41" s="136">
        <v>0</v>
      </c>
      <c r="J41" s="136">
        <v>0</v>
      </c>
      <c r="K41" s="136">
        <v>0</v>
      </c>
      <c r="L41" s="136">
        <v>0</v>
      </c>
      <c r="M41" s="136">
        <v>0</v>
      </c>
      <c r="N41" s="136">
        <v>0</v>
      </c>
      <c r="O41" s="136">
        <v>0</v>
      </c>
      <c r="P41" s="136">
        <v>0</v>
      </c>
      <c r="Q41" s="136">
        <v>0</v>
      </c>
      <c r="R41" s="136">
        <v>0</v>
      </c>
      <c r="S41" s="136">
        <v>0</v>
      </c>
      <c r="T41" s="136">
        <v>0</v>
      </c>
      <c r="U41" s="136">
        <v>0</v>
      </c>
      <c r="V41" s="136">
        <v>0</v>
      </c>
      <c r="W41" s="136">
        <v>0</v>
      </c>
      <c r="X41" s="136">
        <v>0</v>
      </c>
      <c r="Y41" s="136">
        <v>0</v>
      </c>
      <c r="Z41" s="136">
        <v>0</v>
      </c>
      <c r="AA41" s="136">
        <v>0</v>
      </c>
      <c r="AB41" s="136">
        <v>0</v>
      </c>
      <c r="AC41" s="136">
        <v>0</v>
      </c>
      <c r="AD41" s="136">
        <v>0</v>
      </c>
      <c r="AE41" s="136">
        <v>0</v>
      </c>
      <c r="AF41" s="136">
        <v>0</v>
      </c>
      <c r="AG41" s="136">
        <v>0</v>
      </c>
      <c r="AH41" s="136">
        <v>0</v>
      </c>
      <c r="AI41" s="136">
        <v>0</v>
      </c>
      <c r="AJ41" s="136">
        <v>0</v>
      </c>
      <c r="AK41" s="136">
        <v>0</v>
      </c>
      <c r="AL41" s="136">
        <v>0</v>
      </c>
      <c r="AM41" s="136">
        <v>0</v>
      </c>
      <c r="AN41" s="136">
        <v>0</v>
      </c>
      <c r="AO41" s="136">
        <v>0</v>
      </c>
      <c r="AP41" s="136">
        <v>0</v>
      </c>
      <c r="AQ41" s="136">
        <v>0</v>
      </c>
      <c r="AR41" s="136">
        <v>0</v>
      </c>
      <c r="AS41" s="136">
        <v>0</v>
      </c>
      <c r="AT41" s="136">
        <v>0</v>
      </c>
      <c r="AU41" s="136">
        <v>0</v>
      </c>
      <c r="AV41" s="136">
        <v>0</v>
      </c>
      <c r="AW41" s="136">
        <v>0</v>
      </c>
      <c r="AX41" s="136">
        <v>0</v>
      </c>
      <c r="AY41" s="136">
        <v>0</v>
      </c>
      <c r="AZ41" s="136">
        <v>0</v>
      </c>
    </row>
    <row r="42" spans="1:52">
      <c r="A42" s="122" t="s">
        <v>348</v>
      </c>
      <c r="B42" s="136">
        <v>238851</v>
      </c>
      <c r="C42" s="136">
        <v>0</v>
      </c>
      <c r="D42" s="136">
        <v>0</v>
      </c>
      <c r="E42" s="136">
        <v>-4562</v>
      </c>
      <c r="F42" s="136">
        <v>39893</v>
      </c>
      <c r="G42" s="136">
        <v>0</v>
      </c>
      <c r="H42" s="136">
        <v>0</v>
      </c>
      <c r="I42" s="136">
        <v>23720</v>
      </c>
      <c r="J42" s="136">
        <v>0</v>
      </c>
      <c r="K42" s="136">
        <v>0</v>
      </c>
      <c r="L42" s="136">
        <v>0</v>
      </c>
      <c r="M42" s="136">
        <v>0</v>
      </c>
      <c r="N42" s="136">
        <v>0</v>
      </c>
      <c r="O42" s="136">
        <v>0</v>
      </c>
      <c r="P42" s="136">
        <v>0</v>
      </c>
      <c r="Q42" s="136">
        <v>0</v>
      </c>
      <c r="R42" s="136">
        <v>10728</v>
      </c>
      <c r="S42" s="136">
        <v>0</v>
      </c>
      <c r="T42" s="136">
        <v>46450</v>
      </c>
      <c r="U42" s="136">
        <v>0</v>
      </c>
      <c r="V42" s="136">
        <v>0</v>
      </c>
      <c r="W42" s="136">
        <v>0</v>
      </c>
      <c r="X42" s="136">
        <v>0</v>
      </c>
      <c r="Y42" s="136">
        <v>0</v>
      </c>
      <c r="Z42" s="136">
        <v>0</v>
      </c>
      <c r="AA42" s="136">
        <v>10310</v>
      </c>
      <c r="AB42" s="136">
        <v>0</v>
      </c>
      <c r="AC42" s="136">
        <v>0</v>
      </c>
      <c r="AD42" s="136">
        <v>0</v>
      </c>
      <c r="AE42" s="136">
        <v>0</v>
      </c>
      <c r="AF42" s="136">
        <v>0</v>
      </c>
      <c r="AG42" s="136">
        <v>0</v>
      </c>
      <c r="AH42" s="136">
        <v>0</v>
      </c>
      <c r="AI42" s="136">
        <v>0</v>
      </c>
      <c r="AJ42" s="136">
        <v>0</v>
      </c>
      <c r="AK42" s="136">
        <v>0</v>
      </c>
      <c r="AL42" s="136">
        <v>0</v>
      </c>
      <c r="AM42" s="136">
        <v>0</v>
      </c>
      <c r="AN42" s="136">
        <v>16862</v>
      </c>
      <c r="AO42" s="136">
        <v>0</v>
      </c>
      <c r="AP42" s="136">
        <v>0</v>
      </c>
      <c r="AQ42" s="136">
        <v>0</v>
      </c>
      <c r="AR42" s="136">
        <v>1931</v>
      </c>
      <c r="AS42" s="136">
        <v>93519</v>
      </c>
      <c r="AT42" s="136">
        <v>0</v>
      </c>
      <c r="AU42" s="136">
        <v>0</v>
      </c>
      <c r="AV42" s="136">
        <v>0</v>
      </c>
      <c r="AW42" s="136">
        <v>0</v>
      </c>
      <c r="AX42" s="136">
        <v>0</v>
      </c>
      <c r="AY42" s="136">
        <v>0</v>
      </c>
      <c r="AZ42" s="136">
        <v>0</v>
      </c>
    </row>
    <row r="43" spans="1:52">
      <c r="A43" s="122" t="s">
        <v>354</v>
      </c>
      <c r="B43" s="136">
        <v>26932950</v>
      </c>
      <c r="C43" s="136">
        <v>10687798</v>
      </c>
      <c r="D43" s="136">
        <v>44727</v>
      </c>
      <c r="E43" s="136">
        <v>218490</v>
      </c>
      <c r="F43" s="136">
        <v>1235223</v>
      </c>
      <c r="G43" s="136">
        <v>424096</v>
      </c>
      <c r="H43" s="136">
        <v>0</v>
      </c>
      <c r="I43" s="136">
        <v>310300</v>
      </c>
      <c r="J43" s="136">
        <v>525</v>
      </c>
      <c r="K43" s="136">
        <v>0</v>
      </c>
      <c r="L43" s="136">
        <v>5749</v>
      </c>
      <c r="M43" s="136">
        <v>2489</v>
      </c>
      <c r="N43" s="136">
        <v>0</v>
      </c>
      <c r="O43" s="136">
        <v>0</v>
      </c>
      <c r="P43" s="136">
        <v>0</v>
      </c>
      <c r="Q43" s="136">
        <v>737</v>
      </c>
      <c r="R43" s="136">
        <v>147048</v>
      </c>
      <c r="S43" s="136">
        <v>0</v>
      </c>
      <c r="T43" s="136">
        <v>226846</v>
      </c>
      <c r="U43" s="136">
        <v>0</v>
      </c>
      <c r="V43" s="136">
        <v>0</v>
      </c>
      <c r="W43" s="136">
        <v>0</v>
      </c>
      <c r="X43" s="136">
        <v>0</v>
      </c>
      <c r="Y43" s="136">
        <v>53687</v>
      </c>
      <c r="Z43" s="136">
        <v>0</v>
      </c>
      <c r="AA43" s="136">
        <v>538777</v>
      </c>
      <c r="AB43" s="136">
        <v>948</v>
      </c>
      <c r="AC43" s="136">
        <v>0</v>
      </c>
      <c r="AD43" s="136">
        <v>407333</v>
      </c>
      <c r="AE43" s="136">
        <v>189486</v>
      </c>
      <c r="AF43" s="136">
        <v>26637</v>
      </c>
      <c r="AG43" s="136">
        <v>66847</v>
      </c>
      <c r="AH43" s="136">
        <v>3656</v>
      </c>
      <c r="AI43" s="136">
        <v>0</v>
      </c>
      <c r="AJ43" s="136">
        <v>92525</v>
      </c>
      <c r="AK43" s="136">
        <v>682852</v>
      </c>
      <c r="AL43" s="136">
        <v>94945</v>
      </c>
      <c r="AM43" s="136">
        <v>91864</v>
      </c>
      <c r="AN43" s="136">
        <v>1188696</v>
      </c>
      <c r="AO43" s="136">
        <v>10805</v>
      </c>
      <c r="AP43" s="136">
        <v>857393</v>
      </c>
      <c r="AQ43" s="136">
        <v>450</v>
      </c>
      <c r="AR43" s="136">
        <v>430644</v>
      </c>
      <c r="AS43" s="136">
        <v>1216743</v>
      </c>
      <c r="AT43" s="136">
        <v>0</v>
      </c>
      <c r="AU43" s="136">
        <v>5029059</v>
      </c>
      <c r="AV43" s="136">
        <v>2645575</v>
      </c>
      <c r="AW43" s="136">
        <v>0</v>
      </c>
      <c r="AX43" s="136">
        <v>0</v>
      </c>
      <c r="AY43" s="136">
        <v>0</v>
      </c>
      <c r="AZ43" s="136">
        <v>0</v>
      </c>
    </row>
    <row r="44" spans="1:52">
      <c r="A44" s="122" t="s">
        <v>355</v>
      </c>
      <c r="B44" s="136">
        <v>-191434</v>
      </c>
      <c r="C44" s="136">
        <v>0</v>
      </c>
      <c r="D44" s="136">
        <v>0</v>
      </c>
      <c r="E44" s="136">
        <v>0</v>
      </c>
      <c r="F44" s="136">
        <v>0</v>
      </c>
      <c r="G44" s="136">
        <v>0</v>
      </c>
      <c r="H44" s="136">
        <v>0</v>
      </c>
      <c r="I44" s="136">
        <v>0</v>
      </c>
      <c r="J44" s="136">
        <v>0</v>
      </c>
      <c r="K44" s="136">
        <v>0</v>
      </c>
      <c r="L44" s="136">
        <v>0</v>
      </c>
      <c r="M44" s="136">
        <v>0</v>
      </c>
      <c r="N44" s="136">
        <v>0</v>
      </c>
      <c r="O44" s="136">
        <v>0</v>
      </c>
      <c r="P44" s="136">
        <v>0</v>
      </c>
      <c r="Q44" s="136">
        <v>0</v>
      </c>
      <c r="R44" s="136">
        <v>0</v>
      </c>
      <c r="S44" s="136">
        <v>0</v>
      </c>
      <c r="T44" s="136">
        <v>0</v>
      </c>
      <c r="U44" s="136">
        <v>0</v>
      </c>
      <c r="V44" s="136">
        <v>0</v>
      </c>
      <c r="W44" s="136">
        <v>0</v>
      </c>
      <c r="X44" s="136">
        <v>0</v>
      </c>
      <c r="Y44" s="136">
        <v>0</v>
      </c>
      <c r="Z44" s="136">
        <v>0</v>
      </c>
      <c r="AA44" s="136">
        <v>0</v>
      </c>
      <c r="AB44" s="136">
        <v>0</v>
      </c>
      <c r="AC44" s="136">
        <v>0</v>
      </c>
      <c r="AD44" s="136">
        <v>0</v>
      </c>
      <c r="AE44" s="136">
        <v>-191434</v>
      </c>
      <c r="AF44" s="136">
        <v>0</v>
      </c>
      <c r="AG44" s="136">
        <v>0</v>
      </c>
      <c r="AH44" s="136">
        <v>0</v>
      </c>
      <c r="AI44" s="136">
        <v>0</v>
      </c>
      <c r="AJ44" s="136">
        <v>0</v>
      </c>
      <c r="AK44" s="136">
        <v>0</v>
      </c>
      <c r="AL44" s="136">
        <v>0</v>
      </c>
      <c r="AM44" s="136">
        <v>0</v>
      </c>
      <c r="AN44" s="136">
        <v>0</v>
      </c>
      <c r="AO44" s="136">
        <v>0</v>
      </c>
      <c r="AP44" s="136">
        <v>0</v>
      </c>
      <c r="AQ44" s="136">
        <v>0</v>
      </c>
      <c r="AR44" s="136">
        <v>0</v>
      </c>
      <c r="AS44" s="136">
        <v>0</v>
      </c>
      <c r="AT44" s="136">
        <v>0</v>
      </c>
      <c r="AU44" s="136">
        <v>0</v>
      </c>
      <c r="AV44" s="136">
        <v>0</v>
      </c>
      <c r="AW44" s="136">
        <v>0</v>
      </c>
      <c r="AX44" s="136">
        <v>0</v>
      </c>
      <c r="AY44" s="136">
        <v>0</v>
      </c>
      <c r="AZ44" s="136">
        <v>0</v>
      </c>
    </row>
    <row r="45" spans="1:52">
      <c r="A45" s="122" t="s">
        <v>356</v>
      </c>
      <c r="B45" s="136">
        <v>-32606394</v>
      </c>
      <c r="C45" s="136">
        <v>0</v>
      </c>
      <c r="D45" s="136">
        <v>0</v>
      </c>
      <c r="E45" s="136">
        <v>-1563756</v>
      </c>
      <c r="F45" s="136">
        <v>-31042638</v>
      </c>
      <c r="G45" s="136">
        <v>0</v>
      </c>
      <c r="H45" s="136">
        <v>0</v>
      </c>
      <c r="I45" s="136">
        <v>0</v>
      </c>
      <c r="J45" s="136">
        <v>0</v>
      </c>
      <c r="K45" s="136">
        <v>0</v>
      </c>
      <c r="L45" s="136">
        <v>0</v>
      </c>
      <c r="M45" s="136">
        <v>0</v>
      </c>
      <c r="N45" s="136">
        <v>0</v>
      </c>
      <c r="O45" s="136">
        <v>0</v>
      </c>
      <c r="P45" s="136">
        <v>0</v>
      </c>
      <c r="Q45" s="136">
        <v>0</v>
      </c>
      <c r="R45" s="136">
        <v>0</v>
      </c>
      <c r="S45" s="136">
        <v>0</v>
      </c>
      <c r="T45" s="136">
        <v>0</v>
      </c>
      <c r="U45" s="136">
        <v>0</v>
      </c>
      <c r="V45" s="136">
        <v>0</v>
      </c>
      <c r="W45" s="136">
        <v>0</v>
      </c>
      <c r="X45" s="136">
        <v>0</v>
      </c>
      <c r="Y45" s="136">
        <v>0</v>
      </c>
      <c r="Z45" s="136">
        <v>0</v>
      </c>
      <c r="AA45" s="136">
        <v>0</v>
      </c>
      <c r="AB45" s="136">
        <v>0</v>
      </c>
      <c r="AC45" s="136">
        <v>0</v>
      </c>
      <c r="AD45" s="136">
        <v>0</v>
      </c>
      <c r="AE45" s="136">
        <v>0</v>
      </c>
      <c r="AF45" s="136">
        <v>0</v>
      </c>
      <c r="AG45" s="136">
        <v>0</v>
      </c>
      <c r="AH45" s="136">
        <v>0</v>
      </c>
      <c r="AI45" s="136">
        <v>0</v>
      </c>
      <c r="AJ45" s="136">
        <v>0</v>
      </c>
      <c r="AK45" s="136">
        <v>0</v>
      </c>
      <c r="AL45" s="136">
        <v>0</v>
      </c>
      <c r="AM45" s="136">
        <v>0</v>
      </c>
      <c r="AN45" s="136">
        <v>0</v>
      </c>
      <c r="AO45" s="136">
        <v>0</v>
      </c>
      <c r="AP45" s="136">
        <v>0</v>
      </c>
      <c r="AQ45" s="136">
        <v>0</v>
      </c>
      <c r="AR45" s="136">
        <v>0</v>
      </c>
      <c r="AS45" s="136">
        <v>0</v>
      </c>
      <c r="AT45" s="136">
        <v>0</v>
      </c>
      <c r="AU45" s="136">
        <v>0</v>
      </c>
      <c r="AV45" s="136">
        <v>0</v>
      </c>
      <c r="AW45" s="136">
        <v>0</v>
      </c>
      <c r="AX45" s="136">
        <v>0</v>
      </c>
      <c r="AY45" s="136">
        <v>0</v>
      </c>
      <c r="AZ45" s="136">
        <v>0</v>
      </c>
    </row>
    <row r="46" spans="1:52">
      <c r="A46" s="122" t="s">
        <v>357</v>
      </c>
      <c r="B46" s="136">
        <v>1116555</v>
      </c>
      <c r="C46" s="136">
        <v>0</v>
      </c>
      <c r="D46" s="136">
        <v>0</v>
      </c>
      <c r="E46" s="136">
        <v>0</v>
      </c>
      <c r="F46" s="136">
        <v>0</v>
      </c>
      <c r="G46" s="136">
        <v>0</v>
      </c>
      <c r="H46" s="136">
        <v>0</v>
      </c>
      <c r="I46" s="136">
        <v>0</v>
      </c>
      <c r="J46" s="136">
        <v>0</v>
      </c>
      <c r="K46" s="136">
        <v>0</v>
      </c>
      <c r="L46" s="136">
        <v>0</v>
      </c>
      <c r="M46" s="136">
        <v>0</v>
      </c>
      <c r="N46" s="136">
        <v>0</v>
      </c>
      <c r="O46" s="136">
        <v>0</v>
      </c>
      <c r="P46" s="136">
        <v>0</v>
      </c>
      <c r="Q46" s="136">
        <v>0</v>
      </c>
      <c r="R46" s="136">
        <v>0</v>
      </c>
      <c r="S46" s="136">
        <v>0</v>
      </c>
      <c r="T46" s="136">
        <v>0</v>
      </c>
      <c r="U46" s="136">
        <v>0</v>
      </c>
      <c r="V46" s="136">
        <v>0</v>
      </c>
      <c r="W46" s="136">
        <v>0</v>
      </c>
      <c r="X46" s="136">
        <v>0</v>
      </c>
      <c r="Y46" s="136">
        <v>0</v>
      </c>
      <c r="Z46" s="136">
        <v>0</v>
      </c>
      <c r="AA46" s="136">
        <v>0</v>
      </c>
      <c r="AB46" s="136">
        <v>0</v>
      </c>
      <c r="AC46" s="136">
        <v>0</v>
      </c>
      <c r="AD46" s="136">
        <v>0</v>
      </c>
      <c r="AE46" s="136">
        <v>1116555</v>
      </c>
      <c r="AF46" s="136">
        <v>0</v>
      </c>
      <c r="AG46" s="136">
        <v>0</v>
      </c>
      <c r="AH46" s="136">
        <v>0</v>
      </c>
      <c r="AI46" s="136">
        <v>0</v>
      </c>
      <c r="AJ46" s="136">
        <v>0</v>
      </c>
      <c r="AK46" s="136">
        <v>0</v>
      </c>
      <c r="AL46" s="136">
        <v>0</v>
      </c>
      <c r="AM46" s="136">
        <v>0</v>
      </c>
      <c r="AN46" s="136">
        <v>0</v>
      </c>
      <c r="AO46" s="136">
        <v>0</v>
      </c>
      <c r="AP46" s="136">
        <v>0</v>
      </c>
      <c r="AQ46" s="136">
        <v>0</v>
      </c>
      <c r="AR46" s="136">
        <v>0</v>
      </c>
      <c r="AS46" s="136">
        <v>0</v>
      </c>
      <c r="AT46" s="136">
        <v>0</v>
      </c>
      <c r="AU46" s="136">
        <v>0</v>
      </c>
      <c r="AV46" s="136">
        <v>0</v>
      </c>
      <c r="AW46" s="136">
        <v>0</v>
      </c>
      <c r="AX46" s="136">
        <v>0</v>
      </c>
      <c r="AY46" s="136">
        <v>0</v>
      </c>
      <c r="AZ46" s="136">
        <v>0</v>
      </c>
    </row>
    <row r="47" spans="1:52">
      <c r="A47" s="122" t="s">
        <v>359</v>
      </c>
      <c r="B47" s="136">
        <v>19363</v>
      </c>
      <c r="C47" s="136">
        <v>0</v>
      </c>
      <c r="D47" s="136">
        <v>0</v>
      </c>
      <c r="E47" s="136">
        <v>0</v>
      </c>
      <c r="F47" s="136">
        <v>0</v>
      </c>
      <c r="G47" s="136">
        <v>0</v>
      </c>
      <c r="H47" s="136">
        <v>0</v>
      </c>
      <c r="I47" s="136">
        <v>0</v>
      </c>
      <c r="J47" s="136">
        <v>0</v>
      </c>
      <c r="K47" s="136">
        <v>0</v>
      </c>
      <c r="L47" s="136">
        <v>0</v>
      </c>
      <c r="M47" s="136">
        <v>0</v>
      </c>
      <c r="N47" s="136">
        <v>0</v>
      </c>
      <c r="O47" s="136">
        <v>0</v>
      </c>
      <c r="P47" s="136">
        <v>0</v>
      </c>
      <c r="Q47" s="136">
        <v>0</v>
      </c>
      <c r="R47" s="136">
        <v>0</v>
      </c>
      <c r="S47" s="136">
        <v>0</v>
      </c>
      <c r="T47" s="136">
        <v>0</v>
      </c>
      <c r="U47" s="136">
        <v>0</v>
      </c>
      <c r="V47" s="136">
        <v>0</v>
      </c>
      <c r="W47" s="136">
        <v>0</v>
      </c>
      <c r="X47" s="136">
        <v>0</v>
      </c>
      <c r="Y47" s="136">
        <v>0</v>
      </c>
      <c r="Z47" s="136">
        <v>0</v>
      </c>
      <c r="AA47" s="136">
        <v>0</v>
      </c>
      <c r="AB47" s="136">
        <v>0</v>
      </c>
      <c r="AC47" s="136">
        <v>0</v>
      </c>
      <c r="AD47" s="136">
        <v>0</v>
      </c>
      <c r="AE47" s="136">
        <v>19363</v>
      </c>
      <c r="AF47" s="136">
        <v>0</v>
      </c>
      <c r="AG47" s="136">
        <v>0</v>
      </c>
      <c r="AH47" s="136">
        <v>0</v>
      </c>
      <c r="AI47" s="136">
        <v>0</v>
      </c>
      <c r="AJ47" s="136">
        <v>0</v>
      </c>
      <c r="AK47" s="136">
        <v>0</v>
      </c>
      <c r="AL47" s="136">
        <v>0</v>
      </c>
      <c r="AM47" s="136">
        <v>0</v>
      </c>
      <c r="AN47" s="136">
        <v>0</v>
      </c>
      <c r="AO47" s="136">
        <v>0</v>
      </c>
      <c r="AP47" s="136">
        <v>0</v>
      </c>
      <c r="AQ47" s="136">
        <v>0</v>
      </c>
      <c r="AR47" s="136">
        <v>0</v>
      </c>
      <c r="AS47" s="136">
        <v>0</v>
      </c>
      <c r="AT47" s="136">
        <v>0</v>
      </c>
      <c r="AU47" s="136">
        <v>0</v>
      </c>
      <c r="AV47" s="136">
        <v>0</v>
      </c>
      <c r="AW47" s="136">
        <v>0</v>
      </c>
      <c r="AX47" s="136">
        <v>0</v>
      </c>
      <c r="AY47" s="136">
        <v>0</v>
      </c>
      <c r="AZ47" s="136">
        <v>0</v>
      </c>
    </row>
    <row r="48" spans="1:52">
      <c r="A48" s="122" t="s">
        <v>365</v>
      </c>
      <c r="B48" s="136">
        <v>-261533105</v>
      </c>
      <c r="C48" s="136">
        <v>0</v>
      </c>
      <c r="D48" s="136">
        <v>0</v>
      </c>
      <c r="E48" s="136">
        <v>0</v>
      </c>
      <c r="F48" s="136">
        <v>0</v>
      </c>
      <c r="G48" s="136">
        <v>0</v>
      </c>
      <c r="H48" s="136">
        <v>0</v>
      </c>
      <c r="I48" s="136">
        <v>0</v>
      </c>
      <c r="J48" s="136">
        <v>0</v>
      </c>
      <c r="K48" s="136">
        <v>0</v>
      </c>
      <c r="L48" s="136">
        <v>0</v>
      </c>
      <c r="M48" s="136">
        <v>0</v>
      </c>
      <c r="N48" s="136">
        <v>0</v>
      </c>
      <c r="O48" s="136">
        <v>0</v>
      </c>
      <c r="P48" s="136">
        <v>0</v>
      </c>
      <c r="Q48" s="136">
        <v>0</v>
      </c>
      <c r="R48" s="136">
        <v>0</v>
      </c>
      <c r="S48" s="136">
        <v>0</v>
      </c>
      <c r="T48" s="136">
        <v>0</v>
      </c>
      <c r="U48" s="136">
        <v>0</v>
      </c>
      <c r="V48" s="136">
        <v>0</v>
      </c>
      <c r="W48" s="136">
        <v>0</v>
      </c>
      <c r="X48" s="136">
        <v>0</v>
      </c>
      <c r="Y48" s="136">
        <v>0</v>
      </c>
      <c r="Z48" s="136">
        <v>0</v>
      </c>
      <c r="AA48" s="136">
        <v>0</v>
      </c>
      <c r="AB48" s="136">
        <v>0</v>
      </c>
      <c r="AC48" s="136">
        <v>0</v>
      </c>
      <c r="AD48" s="136">
        <v>0</v>
      </c>
      <c r="AE48" s="136">
        <v>0</v>
      </c>
      <c r="AF48" s="136">
        <v>0</v>
      </c>
      <c r="AG48" s="136">
        <v>0</v>
      </c>
      <c r="AH48" s="136">
        <v>0</v>
      </c>
      <c r="AI48" s="136">
        <v>0</v>
      </c>
      <c r="AJ48" s="136">
        <v>0</v>
      </c>
      <c r="AK48" s="136">
        <v>0</v>
      </c>
      <c r="AL48" s="136">
        <v>0</v>
      </c>
      <c r="AM48" s="136">
        <v>0</v>
      </c>
      <c r="AN48" s="136">
        <v>0</v>
      </c>
      <c r="AO48" s="136">
        <v>0</v>
      </c>
      <c r="AP48" s="136">
        <v>0</v>
      </c>
      <c r="AQ48" s="136">
        <v>0</v>
      </c>
      <c r="AR48" s="136">
        <v>0</v>
      </c>
      <c r="AS48" s="136">
        <v>0</v>
      </c>
      <c r="AT48" s="136">
        <v>0</v>
      </c>
      <c r="AU48" s="136">
        <v>-188576387</v>
      </c>
      <c r="AV48" s="136">
        <v>-72956718</v>
      </c>
      <c r="AW48" s="136">
        <v>0</v>
      </c>
      <c r="AX48" s="136">
        <v>0</v>
      </c>
      <c r="AY48" s="136">
        <v>0</v>
      </c>
      <c r="AZ48" s="136">
        <v>0</v>
      </c>
    </row>
    <row r="49" spans="1:52">
      <c r="A49" s="122" t="s">
        <v>366</v>
      </c>
      <c r="B49" s="136">
        <v>897513</v>
      </c>
      <c r="C49" s="136">
        <v>897513</v>
      </c>
      <c r="D49" s="136">
        <v>0</v>
      </c>
      <c r="E49" s="136">
        <v>0</v>
      </c>
      <c r="F49" s="136">
        <v>0</v>
      </c>
      <c r="G49" s="136">
        <v>0</v>
      </c>
      <c r="H49" s="136">
        <v>0</v>
      </c>
      <c r="I49" s="136">
        <v>0</v>
      </c>
      <c r="J49" s="136">
        <v>0</v>
      </c>
      <c r="K49" s="136">
        <v>0</v>
      </c>
      <c r="L49" s="136">
        <v>0</v>
      </c>
      <c r="M49" s="136">
        <v>0</v>
      </c>
      <c r="N49" s="136">
        <v>0</v>
      </c>
      <c r="O49" s="136">
        <v>0</v>
      </c>
      <c r="P49" s="136">
        <v>0</v>
      </c>
      <c r="Q49" s="136">
        <v>0</v>
      </c>
      <c r="R49" s="136">
        <v>0</v>
      </c>
      <c r="S49" s="136">
        <v>0</v>
      </c>
      <c r="T49" s="136">
        <v>0</v>
      </c>
      <c r="U49" s="136">
        <v>0</v>
      </c>
      <c r="V49" s="136">
        <v>0</v>
      </c>
      <c r="W49" s="136">
        <v>0</v>
      </c>
      <c r="X49" s="136">
        <v>0</v>
      </c>
      <c r="Y49" s="136">
        <v>0</v>
      </c>
      <c r="Z49" s="136">
        <v>0</v>
      </c>
      <c r="AA49" s="136">
        <v>0</v>
      </c>
      <c r="AB49" s="136">
        <v>0</v>
      </c>
      <c r="AC49" s="136">
        <v>0</v>
      </c>
      <c r="AD49" s="136">
        <v>0</v>
      </c>
      <c r="AE49" s="136">
        <v>0</v>
      </c>
      <c r="AF49" s="136">
        <v>0</v>
      </c>
      <c r="AG49" s="136">
        <v>0</v>
      </c>
      <c r="AH49" s="136">
        <v>0</v>
      </c>
      <c r="AI49" s="136">
        <v>0</v>
      </c>
      <c r="AJ49" s="136">
        <v>0</v>
      </c>
      <c r="AK49" s="136">
        <v>0</v>
      </c>
      <c r="AL49" s="136">
        <v>0</v>
      </c>
      <c r="AM49" s="136">
        <v>0</v>
      </c>
      <c r="AN49" s="136">
        <v>0</v>
      </c>
      <c r="AO49" s="136">
        <v>0</v>
      </c>
      <c r="AP49" s="136">
        <v>0</v>
      </c>
      <c r="AQ49" s="136">
        <v>0</v>
      </c>
      <c r="AR49" s="136">
        <v>0</v>
      </c>
      <c r="AS49" s="136">
        <v>0</v>
      </c>
      <c r="AT49" s="136">
        <v>0</v>
      </c>
      <c r="AU49" s="136">
        <v>0</v>
      </c>
      <c r="AV49" s="136">
        <v>0</v>
      </c>
      <c r="AW49" s="136">
        <v>0</v>
      </c>
      <c r="AX49" s="136">
        <v>0</v>
      </c>
      <c r="AY49" s="136">
        <v>0</v>
      </c>
      <c r="AZ49" s="136">
        <v>0</v>
      </c>
    </row>
    <row r="50" spans="1:52">
      <c r="A50" s="122" t="s">
        <v>370</v>
      </c>
      <c r="B50" s="136">
        <v>-239046</v>
      </c>
      <c r="C50" s="136">
        <v>-239046</v>
      </c>
      <c r="D50" s="136">
        <v>0</v>
      </c>
      <c r="E50" s="136">
        <v>0</v>
      </c>
      <c r="F50" s="136">
        <v>0</v>
      </c>
      <c r="G50" s="136">
        <v>0</v>
      </c>
      <c r="H50" s="136">
        <v>0</v>
      </c>
      <c r="I50" s="136">
        <v>0</v>
      </c>
      <c r="J50" s="136">
        <v>0</v>
      </c>
      <c r="K50" s="136">
        <v>0</v>
      </c>
      <c r="L50" s="136">
        <v>0</v>
      </c>
      <c r="M50" s="136">
        <v>0</v>
      </c>
      <c r="N50" s="136">
        <v>0</v>
      </c>
      <c r="O50" s="136">
        <v>0</v>
      </c>
      <c r="P50" s="136">
        <v>0</v>
      </c>
      <c r="Q50" s="136">
        <v>0</v>
      </c>
      <c r="R50" s="136">
        <v>0</v>
      </c>
      <c r="S50" s="136">
        <v>0</v>
      </c>
      <c r="T50" s="136">
        <v>0</v>
      </c>
      <c r="U50" s="136">
        <v>0</v>
      </c>
      <c r="V50" s="136">
        <v>0</v>
      </c>
      <c r="W50" s="136">
        <v>0</v>
      </c>
      <c r="X50" s="136">
        <v>0</v>
      </c>
      <c r="Y50" s="136">
        <v>0</v>
      </c>
      <c r="Z50" s="136">
        <v>0</v>
      </c>
      <c r="AA50" s="136">
        <v>0</v>
      </c>
      <c r="AB50" s="136">
        <v>0</v>
      </c>
      <c r="AC50" s="136">
        <v>0</v>
      </c>
      <c r="AD50" s="136">
        <v>0</v>
      </c>
      <c r="AE50" s="136">
        <v>0</v>
      </c>
      <c r="AF50" s="136">
        <v>0</v>
      </c>
      <c r="AG50" s="136">
        <v>0</v>
      </c>
      <c r="AH50" s="136">
        <v>0</v>
      </c>
      <c r="AI50" s="136">
        <v>0</v>
      </c>
      <c r="AJ50" s="136">
        <v>0</v>
      </c>
      <c r="AK50" s="136">
        <v>0</v>
      </c>
      <c r="AL50" s="136">
        <v>0</v>
      </c>
      <c r="AM50" s="136">
        <v>0</v>
      </c>
      <c r="AN50" s="136">
        <v>0</v>
      </c>
      <c r="AO50" s="136">
        <v>0</v>
      </c>
      <c r="AP50" s="136">
        <v>0</v>
      </c>
      <c r="AQ50" s="136">
        <v>0</v>
      </c>
      <c r="AR50" s="136">
        <v>0</v>
      </c>
      <c r="AS50" s="136">
        <v>0</v>
      </c>
      <c r="AT50" s="136">
        <v>0</v>
      </c>
      <c r="AU50" s="136">
        <v>0</v>
      </c>
      <c r="AV50" s="136">
        <v>0</v>
      </c>
      <c r="AW50" s="136">
        <v>0</v>
      </c>
      <c r="AX50" s="136">
        <v>0</v>
      </c>
      <c r="AY50" s="136">
        <v>0</v>
      </c>
      <c r="AZ50" s="136">
        <v>0</v>
      </c>
    </row>
    <row r="51" spans="1:52">
      <c r="A51" s="122" t="s">
        <v>373</v>
      </c>
      <c r="B51" s="136">
        <v>-89897230</v>
      </c>
      <c r="C51" s="136">
        <v>-90751208</v>
      </c>
      <c r="D51" s="136">
        <v>0</v>
      </c>
      <c r="E51" s="136">
        <v>0</v>
      </c>
      <c r="F51" s="136">
        <v>0</v>
      </c>
      <c r="G51" s="136">
        <v>0</v>
      </c>
      <c r="H51" s="136">
        <v>0</v>
      </c>
      <c r="I51" s="136">
        <v>0</v>
      </c>
      <c r="J51" s="136">
        <v>0</v>
      </c>
      <c r="K51" s="136">
        <v>0</v>
      </c>
      <c r="L51" s="136">
        <v>0</v>
      </c>
      <c r="M51" s="136">
        <v>0</v>
      </c>
      <c r="N51" s="136">
        <v>0</v>
      </c>
      <c r="O51" s="136">
        <v>0</v>
      </c>
      <c r="P51" s="136">
        <v>0</v>
      </c>
      <c r="Q51" s="136">
        <v>0</v>
      </c>
      <c r="R51" s="136">
        <v>0</v>
      </c>
      <c r="S51" s="136">
        <v>0</v>
      </c>
      <c r="T51" s="136">
        <v>0</v>
      </c>
      <c r="U51" s="136">
        <v>0</v>
      </c>
      <c r="V51" s="136">
        <v>0</v>
      </c>
      <c r="W51" s="136">
        <v>0</v>
      </c>
      <c r="X51" s="136">
        <v>0</v>
      </c>
      <c r="Y51" s="136">
        <v>0</v>
      </c>
      <c r="Z51" s="136">
        <v>0</v>
      </c>
      <c r="AA51" s="136">
        <v>0</v>
      </c>
      <c r="AB51" s="136">
        <v>0</v>
      </c>
      <c r="AC51" s="136">
        <v>0</v>
      </c>
      <c r="AD51" s="136">
        <v>0</v>
      </c>
      <c r="AE51" s="136">
        <v>0</v>
      </c>
      <c r="AF51" s="136">
        <v>0</v>
      </c>
      <c r="AG51" s="136">
        <v>0</v>
      </c>
      <c r="AH51" s="136">
        <v>0</v>
      </c>
      <c r="AI51" s="136">
        <v>0</v>
      </c>
      <c r="AJ51" s="136">
        <v>0</v>
      </c>
      <c r="AK51" s="136">
        <v>0</v>
      </c>
      <c r="AL51" s="136">
        <v>0</v>
      </c>
      <c r="AM51" s="136">
        <v>0</v>
      </c>
      <c r="AN51" s="136">
        <v>0</v>
      </c>
      <c r="AO51" s="136">
        <v>0</v>
      </c>
      <c r="AP51" s="136">
        <v>0</v>
      </c>
      <c r="AQ51" s="136">
        <v>0</v>
      </c>
      <c r="AR51" s="136">
        <v>0</v>
      </c>
      <c r="AS51" s="136">
        <v>853978</v>
      </c>
      <c r="AT51" s="136">
        <v>0</v>
      </c>
      <c r="AU51" s="136">
        <v>0</v>
      </c>
      <c r="AV51" s="136">
        <v>0</v>
      </c>
      <c r="AW51" s="136">
        <v>0</v>
      </c>
      <c r="AX51" s="136">
        <v>0</v>
      </c>
      <c r="AY51" s="136">
        <v>0</v>
      </c>
      <c r="AZ51" s="136">
        <v>0</v>
      </c>
    </row>
    <row r="52" spans="1:52">
      <c r="A52" s="122" t="s">
        <v>374</v>
      </c>
      <c r="B52" s="136">
        <v>171853192</v>
      </c>
      <c r="C52" s="136">
        <v>19211226</v>
      </c>
      <c r="D52" s="136">
        <v>-2285</v>
      </c>
      <c r="E52" s="136">
        <v>28588397</v>
      </c>
      <c r="F52" s="136">
        <v>-683921</v>
      </c>
      <c r="G52" s="136">
        <v>-85903</v>
      </c>
      <c r="H52" s="136">
        <v>0</v>
      </c>
      <c r="I52" s="136">
        <v>-125505</v>
      </c>
      <c r="J52" s="136">
        <v>-2906</v>
      </c>
      <c r="K52" s="136">
        <v>0</v>
      </c>
      <c r="L52" s="136">
        <v>-233</v>
      </c>
      <c r="M52" s="136">
        <v>-6275</v>
      </c>
      <c r="N52" s="136">
        <v>0</v>
      </c>
      <c r="O52" s="136">
        <v>0</v>
      </c>
      <c r="P52" s="136">
        <v>0</v>
      </c>
      <c r="Q52" s="136">
        <v>-476</v>
      </c>
      <c r="R52" s="136">
        <v>31536619</v>
      </c>
      <c r="S52" s="136">
        <v>-4585</v>
      </c>
      <c r="T52" s="136">
        <v>-94328</v>
      </c>
      <c r="U52" s="136">
        <v>-4834</v>
      </c>
      <c r="V52" s="136">
        <v>0</v>
      </c>
      <c r="W52" s="136">
        <v>-5999</v>
      </c>
      <c r="X52" s="136">
        <v>-6249</v>
      </c>
      <c r="Y52" s="136">
        <v>-86103</v>
      </c>
      <c r="Z52" s="136">
        <v>0</v>
      </c>
      <c r="AA52" s="136">
        <v>-335672</v>
      </c>
      <c r="AB52" s="136">
        <v>-59051</v>
      </c>
      <c r="AC52" s="136">
        <v>0</v>
      </c>
      <c r="AD52" s="136">
        <v>0</v>
      </c>
      <c r="AE52" s="136">
        <v>15760335</v>
      </c>
      <c r="AF52" s="136">
        <v>0</v>
      </c>
      <c r="AG52" s="136">
        <v>0</v>
      </c>
      <c r="AH52" s="136">
        <v>0</v>
      </c>
      <c r="AI52" s="136">
        <v>0</v>
      </c>
      <c r="AJ52" s="136">
        <v>0</v>
      </c>
      <c r="AK52" s="136">
        <v>0</v>
      </c>
      <c r="AL52" s="136">
        <v>0</v>
      </c>
      <c r="AM52" s="136">
        <v>0</v>
      </c>
      <c r="AN52" s="136">
        <v>-3337000</v>
      </c>
      <c r="AO52" s="136">
        <v>0</v>
      </c>
      <c r="AP52" s="136">
        <v>0</v>
      </c>
      <c r="AQ52" s="136">
        <v>3281999</v>
      </c>
      <c r="AR52" s="136">
        <v>0</v>
      </c>
      <c r="AS52" s="136">
        <v>14843511</v>
      </c>
      <c r="AT52" s="136">
        <v>0</v>
      </c>
      <c r="AU52" s="136">
        <v>62779945</v>
      </c>
      <c r="AV52" s="136">
        <v>692485</v>
      </c>
      <c r="AW52" s="136">
        <v>0</v>
      </c>
      <c r="AX52" s="136">
        <v>0</v>
      </c>
      <c r="AY52" s="136">
        <v>0</v>
      </c>
      <c r="AZ52" s="136">
        <v>0</v>
      </c>
    </row>
    <row r="53" spans="1:52">
      <c r="A53" s="122" t="s">
        <v>375</v>
      </c>
      <c r="B53" s="136">
        <v>-718727</v>
      </c>
      <c r="C53" s="136">
        <v>0</v>
      </c>
      <c r="D53" s="136">
        <v>0</v>
      </c>
      <c r="E53" s="136">
        <v>-34476</v>
      </c>
      <c r="F53" s="136">
        <v>-684251</v>
      </c>
      <c r="G53" s="136">
        <v>0</v>
      </c>
      <c r="H53" s="136">
        <v>0</v>
      </c>
      <c r="I53" s="136">
        <v>0</v>
      </c>
      <c r="J53" s="136">
        <v>0</v>
      </c>
      <c r="K53" s="136">
        <v>0</v>
      </c>
      <c r="L53" s="136">
        <v>0</v>
      </c>
      <c r="M53" s="136">
        <v>0</v>
      </c>
      <c r="N53" s="136">
        <v>0</v>
      </c>
      <c r="O53" s="136">
        <v>0</v>
      </c>
      <c r="P53" s="136">
        <v>0</v>
      </c>
      <c r="Q53" s="136">
        <v>0</v>
      </c>
      <c r="R53" s="136">
        <v>0</v>
      </c>
      <c r="S53" s="136">
        <v>0</v>
      </c>
      <c r="T53" s="136">
        <v>0</v>
      </c>
      <c r="U53" s="136">
        <v>0</v>
      </c>
      <c r="V53" s="136">
        <v>0</v>
      </c>
      <c r="W53" s="136">
        <v>0</v>
      </c>
      <c r="X53" s="136">
        <v>0</v>
      </c>
      <c r="Y53" s="136">
        <v>0</v>
      </c>
      <c r="Z53" s="136">
        <v>0</v>
      </c>
      <c r="AA53" s="136">
        <v>0</v>
      </c>
      <c r="AB53" s="136">
        <v>0</v>
      </c>
      <c r="AC53" s="136">
        <v>0</v>
      </c>
      <c r="AD53" s="136">
        <v>0</v>
      </c>
      <c r="AE53" s="136">
        <v>0</v>
      </c>
      <c r="AF53" s="136">
        <v>0</v>
      </c>
      <c r="AG53" s="136">
        <v>0</v>
      </c>
      <c r="AH53" s="136">
        <v>0</v>
      </c>
      <c r="AI53" s="136">
        <v>0</v>
      </c>
      <c r="AJ53" s="136">
        <v>0</v>
      </c>
      <c r="AK53" s="136">
        <v>0</v>
      </c>
      <c r="AL53" s="136">
        <v>0</v>
      </c>
      <c r="AM53" s="136">
        <v>0</v>
      </c>
      <c r="AN53" s="136">
        <v>0</v>
      </c>
      <c r="AO53" s="136">
        <v>0</v>
      </c>
      <c r="AP53" s="136">
        <v>0</v>
      </c>
      <c r="AQ53" s="136">
        <v>0</v>
      </c>
      <c r="AR53" s="136">
        <v>0</v>
      </c>
      <c r="AS53" s="136">
        <v>0</v>
      </c>
      <c r="AT53" s="136">
        <v>0</v>
      </c>
      <c r="AU53" s="136">
        <v>0</v>
      </c>
      <c r="AV53" s="136">
        <v>0</v>
      </c>
      <c r="AW53" s="136">
        <v>0</v>
      </c>
      <c r="AX53" s="136">
        <v>0</v>
      </c>
      <c r="AY53" s="136">
        <v>0</v>
      </c>
      <c r="AZ53" s="136">
        <v>0</v>
      </c>
    </row>
    <row r="54" spans="1:52">
      <c r="A54" s="122" t="s">
        <v>376</v>
      </c>
      <c r="B54" s="136">
        <v>138783</v>
      </c>
      <c r="C54" s="136">
        <v>13759</v>
      </c>
      <c r="D54" s="136">
        <v>0</v>
      </c>
      <c r="E54" s="136">
        <v>0</v>
      </c>
      <c r="F54" s="136">
        <v>0</v>
      </c>
      <c r="G54" s="136">
        <v>0</v>
      </c>
      <c r="H54" s="136">
        <v>0</v>
      </c>
      <c r="I54" s="136">
        <v>71442</v>
      </c>
      <c r="J54" s="136">
        <v>-46715</v>
      </c>
      <c r="K54" s="136">
        <v>0</v>
      </c>
      <c r="L54" s="136">
        <v>2760</v>
      </c>
      <c r="M54" s="136">
        <v>2062</v>
      </c>
      <c r="N54" s="136">
        <v>61</v>
      </c>
      <c r="O54" s="136">
        <v>-144061</v>
      </c>
      <c r="P54" s="136">
        <v>0</v>
      </c>
      <c r="Q54" s="136">
        <v>-13628</v>
      </c>
      <c r="R54" s="136">
        <v>520</v>
      </c>
      <c r="S54" s="136">
        <v>24414</v>
      </c>
      <c r="T54" s="136">
        <v>0</v>
      </c>
      <c r="U54" s="136">
        <v>0</v>
      </c>
      <c r="V54" s="136">
        <v>0</v>
      </c>
      <c r="W54" s="136">
        <v>0</v>
      </c>
      <c r="X54" s="136">
        <v>0</v>
      </c>
      <c r="Y54" s="136">
        <v>0</v>
      </c>
      <c r="Z54" s="136">
        <v>0</v>
      </c>
      <c r="AA54" s="136">
        <v>206424</v>
      </c>
      <c r="AB54" s="136">
        <v>21745</v>
      </c>
      <c r="AC54" s="136">
        <v>0</v>
      </c>
      <c r="AD54" s="136">
        <v>0</v>
      </c>
      <c r="AE54" s="136">
        <v>0</v>
      </c>
      <c r="AF54" s="136">
        <v>0</v>
      </c>
      <c r="AG54" s="136">
        <v>0</v>
      </c>
      <c r="AH54" s="136">
        <v>0</v>
      </c>
      <c r="AI54" s="136">
        <v>0</v>
      </c>
      <c r="AJ54" s="136">
        <v>0</v>
      </c>
      <c r="AK54" s="136">
        <v>0</v>
      </c>
      <c r="AL54" s="136">
        <v>0</v>
      </c>
      <c r="AM54" s="136">
        <v>0</v>
      </c>
      <c r="AN54" s="136">
        <v>0</v>
      </c>
      <c r="AO54" s="136">
        <v>0</v>
      </c>
      <c r="AP54" s="136">
        <v>0</v>
      </c>
      <c r="AQ54" s="136">
        <v>0</v>
      </c>
      <c r="AR54" s="136">
        <v>0</v>
      </c>
      <c r="AS54" s="136">
        <v>0</v>
      </c>
      <c r="AT54" s="136">
        <v>0</v>
      </c>
      <c r="AU54" s="136">
        <v>0</v>
      </c>
      <c r="AV54" s="136">
        <v>0</v>
      </c>
      <c r="AW54" s="136">
        <v>0</v>
      </c>
      <c r="AX54" s="136">
        <v>0</v>
      </c>
      <c r="AY54" s="136">
        <v>0</v>
      </c>
      <c r="AZ54" s="136">
        <v>0</v>
      </c>
    </row>
    <row r="55" spans="1:52">
      <c r="A55" s="122" t="s">
        <v>377</v>
      </c>
      <c r="B55" s="136">
        <v>72206</v>
      </c>
      <c r="C55" s="136">
        <v>0</v>
      </c>
      <c r="D55" s="136">
        <v>0</v>
      </c>
      <c r="E55" s="136">
        <v>0</v>
      </c>
      <c r="F55" s="136">
        <v>0</v>
      </c>
      <c r="G55" s="136">
        <v>0</v>
      </c>
      <c r="H55" s="136">
        <v>0</v>
      </c>
      <c r="I55" s="136">
        <v>0</v>
      </c>
      <c r="J55" s="136">
        <v>0</v>
      </c>
      <c r="K55" s="136">
        <v>0</v>
      </c>
      <c r="L55" s="136">
        <v>0</v>
      </c>
      <c r="M55" s="136">
        <v>0</v>
      </c>
      <c r="N55" s="136">
        <v>0</v>
      </c>
      <c r="O55" s="136">
        <v>0</v>
      </c>
      <c r="P55" s="136">
        <v>0</v>
      </c>
      <c r="Q55" s="136">
        <v>0</v>
      </c>
      <c r="R55" s="136">
        <v>0</v>
      </c>
      <c r="S55" s="136">
        <v>0</v>
      </c>
      <c r="T55" s="136">
        <v>0</v>
      </c>
      <c r="U55" s="136">
        <v>0</v>
      </c>
      <c r="V55" s="136">
        <v>0</v>
      </c>
      <c r="W55" s="136">
        <v>0</v>
      </c>
      <c r="X55" s="136">
        <v>0</v>
      </c>
      <c r="Y55" s="136">
        <v>0</v>
      </c>
      <c r="Z55" s="136">
        <v>0</v>
      </c>
      <c r="AA55" s="136">
        <v>0</v>
      </c>
      <c r="AB55" s="136">
        <v>0</v>
      </c>
      <c r="AC55" s="136">
        <v>0</v>
      </c>
      <c r="AD55" s="136">
        <v>0</v>
      </c>
      <c r="AE55" s="136">
        <v>0</v>
      </c>
      <c r="AF55" s="136">
        <v>0</v>
      </c>
      <c r="AG55" s="136">
        <v>0</v>
      </c>
      <c r="AH55" s="136">
        <v>0</v>
      </c>
      <c r="AI55" s="136">
        <v>0</v>
      </c>
      <c r="AJ55" s="136">
        <v>0</v>
      </c>
      <c r="AK55" s="136">
        <v>0</v>
      </c>
      <c r="AL55" s="136">
        <v>0</v>
      </c>
      <c r="AM55" s="136">
        <v>0</v>
      </c>
      <c r="AN55" s="136">
        <v>0</v>
      </c>
      <c r="AO55" s="136">
        <v>0</v>
      </c>
      <c r="AP55" s="136">
        <v>0</v>
      </c>
      <c r="AQ55" s="136">
        <v>0</v>
      </c>
      <c r="AR55" s="136">
        <v>72206</v>
      </c>
      <c r="AS55" s="136">
        <v>0</v>
      </c>
      <c r="AT55" s="136">
        <v>0</v>
      </c>
      <c r="AU55" s="136">
        <v>0</v>
      </c>
      <c r="AV55" s="136">
        <v>0</v>
      </c>
      <c r="AW55" s="136">
        <v>0</v>
      </c>
      <c r="AX55" s="136">
        <v>0</v>
      </c>
      <c r="AY55" s="136">
        <v>0</v>
      </c>
      <c r="AZ55" s="136">
        <v>0</v>
      </c>
    </row>
    <row r="56" spans="1:52">
      <c r="A56" s="122" t="s">
        <v>378</v>
      </c>
      <c r="B56" s="136">
        <v>34361</v>
      </c>
      <c r="C56" s="136">
        <v>0</v>
      </c>
      <c r="D56" s="136">
        <v>0</v>
      </c>
      <c r="E56" s="136">
        <v>0</v>
      </c>
      <c r="F56" s="136">
        <v>0</v>
      </c>
      <c r="G56" s="136">
        <v>0</v>
      </c>
      <c r="H56" s="136">
        <v>0</v>
      </c>
      <c r="I56" s="136">
        <v>0</v>
      </c>
      <c r="J56" s="136">
        <v>0</v>
      </c>
      <c r="K56" s="136">
        <v>0</v>
      </c>
      <c r="L56" s="136">
        <v>0</v>
      </c>
      <c r="M56" s="136">
        <v>0</v>
      </c>
      <c r="N56" s="136">
        <v>0</v>
      </c>
      <c r="O56" s="136">
        <v>0</v>
      </c>
      <c r="P56" s="136">
        <v>0</v>
      </c>
      <c r="Q56" s="136">
        <v>0</v>
      </c>
      <c r="R56" s="136">
        <v>0</v>
      </c>
      <c r="S56" s="136">
        <v>0</v>
      </c>
      <c r="T56" s="136">
        <v>0</v>
      </c>
      <c r="U56" s="136">
        <v>0</v>
      </c>
      <c r="V56" s="136">
        <v>0</v>
      </c>
      <c r="W56" s="136">
        <v>0</v>
      </c>
      <c r="X56" s="136">
        <v>0</v>
      </c>
      <c r="Y56" s="136">
        <v>0</v>
      </c>
      <c r="Z56" s="136">
        <v>0</v>
      </c>
      <c r="AA56" s="136">
        <v>0</v>
      </c>
      <c r="AB56" s="136">
        <v>0</v>
      </c>
      <c r="AC56" s="136">
        <v>0</v>
      </c>
      <c r="AD56" s="136">
        <v>0</v>
      </c>
      <c r="AE56" s="136">
        <v>0</v>
      </c>
      <c r="AF56" s="136">
        <v>0</v>
      </c>
      <c r="AG56" s="136">
        <v>0</v>
      </c>
      <c r="AH56" s="136">
        <v>0</v>
      </c>
      <c r="AI56" s="136">
        <v>0</v>
      </c>
      <c r="AJ56" s="136">
        <v>0</v>
      </c>
      <c r="AK56" s="136">
        <v>0</v>
      </c>
      <c r="AL56" s="136">
        <v>0</v>
      </c>
      <c r="AM56" s="136">
        <v>0</v>
      </c>
      <c r="AN56" s="136">
        <v>0</v>
      </c>
      <c r="AO56" s="136">
        <v>0</v>
      </c>
      <c r="AP56" s="136">
        <v>25551</v>
      </c>
      <c r="AQ56" s="136">
        <v>0</v>
      </c>
      <c r="AR56" s="136">
        <v>8810</v>
      </c>
      <c r="AS56" s="136">
        <v>0</v>
      </c>
      <c r="AT56" s="136">
        <v>0</v>
      </c>
      <c r="AU56" s="136">
        <v>0</v>
      </c>
      <c r="AV56" s="136">
        <v>0</v>
      </c>
      <c r="AW56" s="136">
        <v>0</v>
      </c>
      <c r="AX56" s="136">
        <v>0</v>
      </c>
      <c r="AY56" s="136">
        <v>0</v>
      </c>
      <c r="AZ56" s="136">
        <v>0</v>
      </c>
    </row>
    <row r="57" spans="1:52">
      <c r="A57" s="122" t="s">
        <v>379</v>
      </c>
      <c r="B57" s="136">
        <v>-1399227</v>
      </c>
      <c r="C57" s="136">
        <v>0</v>
      </c>
      <c r="D57" s="136">
        <v>0</v>
      </c>
      <c r="E57" s="136">
        <v>0</v>
      </c>
      <c r="F57" s="136">
        <v>0</v>
      </c>
      <c r="G57" s="136">
        <v>0</v>
      </c>
      <c r="H57" s="136">
        <v>0</v>
      </c>
      <c r="I57" s="136">
        <v>0</v>
      </c>
      <c r="J57" s="136">
        <v>0</v>
      </c>
      <c r="K57" s="136">
        <v>0</v>
      </c>
      <c r="L57" s="136">
        <v>0</v>
      </c>
      <c r="M57" s="136">
        <v>0</v>
      </c>
      <c r="N57" s="136">
        <v>0</v>
      </c>
      <c r="O57" s="136">
        <v>0</v>
      </c>
      <c r="P57" s="136">
        <v>0</v>
      </c>
      <c r="Q57" s="136">
        <v>0</v>
      </c>
      <c r="R57" s="136">
        <v>0</v>
      </c>
      <c r="S57" s="136">
        <v>0</v>
      </c>
      <c r="T57" s="136">
        <v>0</v>
      </c>
      <c r="U57" s="136">
        <v>0</v>
      </c>
      <c r="V57" s="136">
        <v>0</v>
      </c>
      <c r="W57" s="136">
        <v>0</v>
      </c>
      <c r="X57" s="136">
        <v>0</v>
      </c>
      <c r="Y57" s="136">
        <v>0</v>
      </c>
      <c r="Z57" s="136">
        <v>0</v>
      </c>
      <c r="AA57" s="136">
        <v>0</v>
      </c>
      <c r="AB57" s="136">
        <v>0</v>
      </c>
      <c r="AC57" s="136">
        <v>0</v>
      </c>
      <c r="AD57" s="136">
        <v>0</v>
      </c>
      <c r="AE57" s="136">
        <v>-1399227</v>
      </c>
      <c r="AF57" s="136">
        <v>0</v>
      </c>
      <c r="AG57" s="136">
        <v>0</v>
      </c>
      <c r="AH57" s="136">
        <v>0</v>
      </c>
      <c r="AI57" s="136">
        <v>0</v>
      </c>
      <c r="AJ57" s="136">
        <v>0</v>
      </c>
      <c r="AK57" s="136">
        <v>0</v>
      </c>
      <c r="AL57" s="136">
        <v>0</v>
      </c>
      <c r="AM57" s="136">
        <v>0</v>
      </c>
      <c r="AN57" s="136">
        <v>0</v>
      </c>
      <c r="AO57" s="136">
        <v>0</v>
      </c>
      <c r="AP57" s="136">
        <v>0</v>
      </c>
      <c r="AQ57" s="136">
        <v>0</v>
      </c>
      <c r="AR57" s="136">
        <v>0</v>
      </c>
      <c r="AS57" s="136">
        <v>0</v>
      </c>
      <c r="AT57" s="136">
        <v>0</v>
      </c>
      <c r="AU57" s="136">
        <v>0</v>
      </c>
      <c r="AV57" s="136">
        <v>0</v>
      </c>
      <c r="AW57" s="136">
        <v>0</v>
      </c>
      <c r="AX57" s="136">
        <v>0</v>
      </c>
      <c r="AY57" s="136">
        <v>0</v>
      </c>
      <c r="AZ57" s="136">
        <v>0</v>
      </c>
    </row>
    <row r="58" spans="1:52">
      <c r="A58" s="122" t="s">
        <v>380</v>
      </c>
      <c r="B58" s="136">
        <v>1294116</v>
      </c>
      <c r="C58" s="136">
        <v>0</v>
      </c>
      <c r="D58" s="136">
        <v>0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136">
        <v>0</v>
      </c>
      <c r="K58" s="136">
        <v>0</v>
      </c>
      <c r="L58" s="136">
        <v>0</v>
      </c>
      <c r="M58" s="136">
        <v>0</v>
      </c>
      <c r="N58" s="136">
        <v>0</v>
      </c>
      <c r="O58" s="136">
        <v>0</v>
      </c>
      <c r="P58" s="136">
        <v>0</v>
      </c>
      <c r="Q58" s="136">
        <v>0</v>
      </c>
      <c r="R58" s="136">
        <v>0</v>
      </c>
      <c r="S58" s="136">
        <v>0</v>
      </c>
      <c r="T58" s="136">
        <v>0</v>
      </c>
      <c r="U58" s="136">
        <v>0</v>
      </c>
      <c r="V58" s="136">
        <v>0</v>
      </c>
      <c r="W58" s="136">
        <v>0</v>
      </c>
      <c r="X58" s="136">
        <v>0</v>
      </c>
      <c r="Y58" s="136">
        <v>0</v>
      </c>
      <c r="Z58" s="136">
        <v>0</v>
      </c>
      <c r="AA58" s="136">
        <v>0</v>
      </c>
      <c r="AB58" s="136">
        <v>0</v>
      </c>
      <c r="AC58" s="136">
        <v>0</v>
      </c>
      <c r="AD58" s="136">
        <v>0</v>
      </c>
      <c r="AE58" s="136">
        <v>1294116</v>
      </c>
      <c r="AF58" s="136">
        <v>0</v>
      </c>
      <c r="AG58" s="136">
        <v>0</v>
      </c>
      <c r="AH58" s="136">
        <v>0</v>
      </c>
      <c r="AI58" s="136">
        <v>0</v>
      </c>
      <c r="AJ58" s="136">
        <v>0</v>
      </c>
      <c r="AK58" s="136">
        <v>0</v>
      </c>
      <c r="AL58" s="136">
        <v>0</v>
      </c>
      <c r="AM58" s="136">
        <v>0</v>
      </c>
      <c r="AN58" s="136">
        <v>0</v>
      </c>
      <c r="AO58" s="136">
        <v>0</v>
      </c>
      <c r="AP58" s="136">
        <v>0</v>
      </c>
      <c r="AQ58" s="136">
        <v>0</v>
      </c>
      <c r="AR58" s="136">
        <v>0</v>
      </c>
      <c r="AS58" s="136">
        <v>0</v>
      </c>
      <c r="AT58" s="136">
        <v>0</v>
      </c>
      <c r="AU58" s="136">
        <v>0</v>
      </c>
      <c r="AV58" s="136">
        <v>0</v>
      </c>
      <c r="AW58" s="136">
        <v>0</v>
      </c>
      <c r="AX58" s="136">
        <v>0</v>
      </c>
      <c r="AY58" s="136">
        <v>0</v>
      </c>
      <c r="AZ58" s="136">
        <v>0</v>
      </c>
    </row>
    <row r="59" spans="1:52">
      <c r="A59" s="122" t="s">
        <v>382</v>
      </c>
      <c r="B59" s="136">
        <v>31838</v>
      </c>
      <c r="C59" s="136"/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>
        <v>31838</v>
      </c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36"/>
      <c r="AX59" s="136"/>
      <c r="AY59" s="136"/>
      <c r="AZ59" s="136"/>
    </row>
    <row r="60" spans="1:52">
      <c r="A60" s="122" t="s">
        <v>383</v>
      </c>
      <c r="B60" s="136">
        <v>5820</v>
      </c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>
        <v>5820</v>
      </c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36"/>
    </row>
    <row r="61" spans="1:52">
      <c r="A61" s="122" t="s">
        <v>391</v>
      </c>
      <c r="B61" s="136">
        <v>-3396818</v>
      </c>
      <c r="C61" s="136">
        <v>-3324311</v>
      </c>
      <c r="D61" s="136">
        <v>0</v>
      </c>
      <c r="E61" s="136">
        <v>0</v>
      </c>
      <c r="F61" s="136">
        <v>0</v>
      </c>
      <c r="G61" s="136">
        <v>0</v>
      </c>
      <c r="H61" s="136">
        <v>0</v>
      </c>
      <c r="I61" s="136">
        <v>0</v>
      </c>
      <c r="J61" s="136">
        <v>0</v>
      </c>
      <c r="K61" s="136">
        <v>0</v>
      </c>
      <c r="L61" s="136">
        <v>0</v>
      </c>
      <c r="M61" s="136">
        <v>0</v>
      </c>
      <c r="N61" s="136">
        <v>0</v>
      </c>
      <c r="O61" s="136">
        <v>0</v>
      </c>
      <c r="P61" s="136">
        <v>0</v>
      </c>
      <c r="Q61" s="136">
        <v>0</v>
      </c>
      <c r="R61" s="136">
        <v>0</v>
      </c>
      <c r="S61" s="136">
        <v>0</v>
      </c>
      <c r="T61" s="136">
        <v>0</v>
      </c>
      <c r="U61" s="136">
        <v>0</v>
      </c>
      <c r="V61" s="136">
        <v>0</v>
      </c>
      <c r="W61" s="136">
        <v>0</v>
      </c>
      <c r="X61" s="136">
        <v>0</v>
      </c>
      <c r="Y61" s="136">
        <v>0</v>
      </c>
      <c r="Z61" s="136">
        <v>0</v>
      </c>
      <c r="AA61" s="136">
        <v>0</v>
      </c>
      <c r="AB61" s="136">
        <v>0</v>
      </c>
      <c r="AC61" s="136">
        <v>0</v>
      </c>
      <c r="AD61" s="136">
        <v>0</v>
      </c>
      <c r="AE61" s="136">
        <v>0</v>
      </c>
      <c r="AF61" s="136">
        <v>0</v>
      </c>
      <c r="AG61" s="136">
        <v>0</v>
      </c>
      <c r="AH61" s="136">
        <v>0</v>
      </c>
      <c r="AI61" s="136">
        <v>0</v>
      </c>
      <c r="AJ61" s="136">
        <v>0</v>
      </c>
      <c r="AK61" s="136">
        <v>0</v>
      </c>
      <c r="AL61" s="136">
        <v>0</v>
      </c>
      <c r="AM61" s="136">
        <v>0</v>
      </c>
      <c r="AN61" s="136">
        <v>0</v>
      </c>
      <c r="AO61" s="136">
        <v>0</v>
      </c>
      <c r="AP61" s="136">
        <v>0</v>
      </c>
      <c r="AQ61" s="136">
        <v>0</v>
      </c>
      <c r="AR61" s="136">
        <v>0</v>
      </c>
      <c r="AS61" s="136">
        <v>0</v>
      </c>
      <c r="AT61" s="136">
        <v>0</v>
      </c>
      <c r="AU61" s="136">
        <v>0</v>
      </c>
      <c r="AV61" s="136">
        <v>0</v>
      </c>
      <c r="AW61" s="136">
        <v>-72507</v>
      </c>
      <c r="AX61" s="136">
        <v>0</v>
      </c>
      <c r="AY61" s="136">
        <v>0</v>
      </c>
      <c r="AZ61" s="136">
        <v>0</v>
      </c>
    </row>
    <row r="62" spans="1:52">
      <c r="A62" s="122" t="s">
        <v>392</v>
      </c>
      <c r="B62" s="136">
        <v>0</v>
      </c>
      <c r="C62" s="136">
        <v>0</v>
      </c>
      <c r="D62" s="136">
        <v>0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136">
        <v>0</v>
      </c>
      <c r="K62" s="136">
        <v>0</v>
      </c>
      <c r="L62" s="136">
        <v>0</v>
      </c>
      <c r="M62" s="136">
        <v>0</v>
      </c>
      <c r="N62" s="136">
        <v>0</v>
      </c>
      <c r="O62" s="136">
        <v>0</v>
      </c>
      <c r="P62" s="136">
        <v>0</v>
      </c>
      <c r="Q62" s="136">
        <v>0</v>
      </c>
      <c r="R62" s="136">
        <v>0</v>
      </c>
      <c r="S62" s="136">
        <v>0</v>
      </c>
      <c r="T62" s="136">
        <v>0</v>
      </c>
      <c r="U62" s="136">
        <v>0</v>
      </c>
      <c r="V62" s="136">
        <v>0</v>
      </c>
      <c r="W62" s="136">
        <v>0</v>
      </c>
      <c r="X62" s="136">
        <v>0</v>
      </c>
      <c r="Y62" s="136">
        <v>0</v>
      </c>
      <c r="Z62" s="136">
        <v>0</v>
      </c>
      <c r="AA62" s="136">
        <v>0</v>
      </c>
      <c r="AB62" s="136">
        <v>0</v>
      </c>
      <c r="AC62" s="136">
        <v>0</v>
      </c>
      <c r="AD62" s="136">
        <v>0</v>
      </c>
      <c r="AE62" s="136">
        <v>0</v>
      </c>
      <c r="AF62" s="136">
        <v>0</v>
      </c>
      <c r="AG62" s="136">
        <v>0</v>
      </c>
      <c r="AH62" s="136">
        <v>0</v>
      </c>
      <c r="AI62" s="136">
        <v>0</v>
      </c>
      <c r="AJ62" s="136">
        <v>0</v>
      </c>
      <c r="AK62" s="136">
        <v>0</v>
      </c>
      <c r="AL62" s="136">
        <v>0</v>
      </c>
      <c r="AM62" s="136">
        <v>0</v>
      </c>
      <c r="AN62" s="136">
        <v>0</v>
      </c>
      <c r="AO62" s="136">
        <v>0</v>
      </c>
      <c r="AP62" s="136">
        <v>0</v>
      </c>
      <c r="AQ62" s="136">
        <v>0</v>
      </c>
      <c r="AR62" s="136">
        <v>0</v>
      </c>
      <c r="AS62" s="136">
        <v>0</v>
      </c>
      <c r="AT62" s="136">
        <v>0</v>
      </c>
      <c r="AU62" s="136">
        <v>0</v>
      </c>
      <c r="AV62" s="136">
        <v>0</v>
      </c>
      <c r="AW62" s="136">
        <v>0</v>
      </c>
      <c r="AX62" s="136">
        <v>0</v>
      </c>
      <c r="AY62" s="136">
        <v>0</v>
      </c>
      <c r="AZ62" s="136">
        <v>0</v>
      </c>
    </row>
    <row r="63" spans="1:52">
      <c r="A63" s="122" t="s">
        <v>399</v>
      </c>
      <c r="B63" s="136">
        <v>-5591328</v>
      </c>
      <c r="C63" s="136">
        <v>-5591328</v>
      </c>
      <c r="AY63" s="136"/>
      <c r="AZ63" s="136"/>
    </row>
    <row r="64" spans="1:52">
      <c r="A64" s="122" t="s">
        <v>400</v>
      </c>
      <c r="B64" s="136">
        <v>31039561</v>
      </c>
      <c r="C64" s="136">
        <v>31039561</v>
      </c>
      <c r="AY64" s="136"/>
      <c r="AZ64" s="136"/>
    </row>
    <row r="65" spans="1:52">
      <c r="A65" s="122" t="s">
        <v>396</v>
      </c>
      <c r="B65" s="136">
        <v>0</v>
      </c>
      <c r="C65" s="136">
        <v>-61451</v>
      </c>
      <c r="D65" s="136">
        <v>0</v>
      </c>
      <c r="E65" s="136">
        <v>0</v>
      </c>
      <c r="F65" s="136">
        <v>0</v>
      </c>
      <c r="G65" s="136">
        <v>0</v>
      </c>
      <c r="H65" s="136">
        <v>0</v>
      </c>
      <c r="I65" s="136">
        <v>0</v>
      </c>
      <c r="J65" s="136">
        <v>0</v>
      </c>
      <c r="K65" s="136">
        <v>0</v>
      </c>
      <c r="L65" s="136">
        <v>0</v>
      </c>
      <c r="M65" s="136">
        <v>0</v>
      </c>
      <c r="N65" s="136">
        <v>0</v>
      </c>
      <c r="O65" s="136">
        <v>0</v>
      </c>
      <c r="P65" s="136">
        <v>0</v>
      </c>
      <c r="Q65" s="136">
        <v>0</v>
      </c>
      <c r="R65" s="136">
        <v>0</v>
      </c>
      <c r="S65" s="136">
        <v>0</v>
      </c>
      <c r="T65" s="136">
        <v>0</v>
      </c>
      <c r="U65" s="136">
        <v>0</v>
      </c>
      <c r="V65" s="136">
        <v>0</v>
      </c>
      <c r="W65" s="136">
        <v>0</v>
      </c>
      <c r="X65" s="136">
        <v>0</v>
      </c>
      <c r="Y65" s="136">
        <v>0</v>
      </c>
      <c r="Z65" s="136">
        <v>0</v>
      </c>
      <c r="AA65" s="136">
        <v>0</v>
      </c>
      <c r="AB65" s="136">
        <v>0</v>
      </c>
      <c r="AC65" s="136">
        <v>0</v>
      </c>
      <c r="AD65" s="136">
        <v>0</v>
      </c>
      <c r="AE65" s="136">
        <v>0</v>
      </c>
      <c r="AF65" s="136">
        <v>0</v>
      </c>
      <c r="AG65" s="136">
        <v>0</v>
      </c>
      <c r="AH65" s="136">
        <v>0</v>
      </c>
      <c r="AI65" s="136">
        <v>0</v>
      </c>
      <c r="AJ65" s="136">
        <v>0</v>
      </c>
      <c r="AK65" s="136">
        <v>0</v>
      </c>
      <c r="AL65" s="136">
        <v>0</v>
      </c>
      <c r="AM65" s="136">
        <v>0</v>
      </c>
      <c r="AN65" s="136">
        <v>0</v>
      </c>
      <c r="AO65" s="136">
        <v>0</v>
      </c>
      <c r="AP65" s="136">
        <v>0</v>
      </c>
      <c r="AQ65" s="136">
        <v>0</v>
      </c>
      <c r="AR65" s="136">
        <v>0</v>
      </c>
      <c r="AS65" s="136">
        <v>61451</v>
      </c>
      <c r="AT65" s="136">
        <v>0</v>
      </c>
      <c r="AU65" s="136">
        <v>0</v>
      </c>
      <c r="AV65" s="136">
        <v>0</v>
      </c>
      <c r="AW65" s="136">
        <v>0</v>
      </c>
      <c r="AX65" s="136">
        <v>0</v>
      </c>
      <c r="AY65" s="136">
        <v>0</v>
      </c>
      <c r="AZ65" s="136">
        <v>0</v>
      </c>
    </row>
    <row r="66" spans="1:52">
      <c r="A66" s="122" t="s">
        <v>389</v>
      </c>
      <c r="B66" s="136">
        <v>15889014</v>
      </c>
      <c r="C66" s="136">
        <v>1</v>
      </c>
      <c r="D66" s="136">
        <v>0</v>
      </c>
      <c r="E66" s="136">
        <v>7061990</v>
      </c>
      <c r="F66" s="136">
        <v>0</v>
      </c>
      <c r="G66" s="136">
        <v>0</v>
      </c>
      <c r="H66" s="136">
        <v>0</v>
      </c>
      <c r="I66" s="136">
        <v>0</v>
      </c>
      <c r="J66" s="136">
        <v>0</v>
      </c>
      <c r="K66" s="136">
        <v>0</v>
      </c>
      <c r="L66" s="136">
        <v>0</v>
      </c>
      <c r="M66" s="136">
        <v>0</v>
      </c>
      <c r="N66" s="136">
        <v>0</v>
      </c>
      <c r="O66" s="136">
        <v>0</v>
      </c>
      <c r="P66" s="136">
        <v>0</v>
      </c>
      <c r="Q66" s="136">
        <v>0</v>
      </c>
      <c r="R66" s="136">
        <v>0</v>
      </c>
      <c r="S66" s="136">
        <v>0</v>
      </c>
      <c r="T66" s="136">
        <v>0</v>
      </c>
      <c r="U66" s="136">
        <v>0</v>
      </c>
      <c r="V66" s="136">
        <v>0</v>
      </c>
      <c r="W66" s="136">
        <v>0</v>
      </c>
      <c r="X66" s="136">
        <v>0</v>
      </c>
      <c r="Y66" s="136">
        <v>0</v>
      </c>
      <c r="Z66" s="136">
        <v>0</v>
      </c>
      <c r="AA66" s="136">
        <v>0</v>
      </c>
      <c r="AB66" s="136">
        <v>0</v>
      </c>
      <c r="AC66" s="136">
        <v>0</v>
      </c>
      <c r="AD66" s="136">
        <v>0</v>
      </c>
      <c r="AE66" s="136">
        <v>3806488</v>
      </c>
      <c r="AF66" s="136">
        <v>-235695</v>
      </c>
      <c r="AG66" s="136">
        <v>0</v>
      </c>
      <c r="AH66" s="136">
        <v>0</v>
      </c>
      <c r="AI66" s="136">
        <v>0</v>
      </c>
      <c r="AJ66" s="136">
        <v>0</v>
      </c>
      <c r="AK66" s="136">
        <v>0</v>
      </c>
      <c r="AL66" s="136">
        <v>0</v>
      </c>
      <c r="AM66" s="136">
        <v>0</v>
      </c>
      <c r="AN66" s="136">
        <v>0</v>
      </c>
      <c r="AO66" s="136">
        <v>0</v>
      </c>
      <c r="AP66" s="136">
        <v>0</v>
      </c>
      <c r="AQ66" s="136">
        <v>2318548</v>
      </c>
      <c r="AR66" s="136">
        <v>0</v>
      </c>
      <c r="AS66" s="136">
        <v>2029972</v>
      </c>
      <c r="AT66" s="136">
        <v>0</v>
      </c>
      <c r="AU66" s="136">
        <v>907710</v>
      </c>
      <c r="AV66" s="136">
        <v>0</v>
      </c>
      <c r="AW66" s="136">
        <v>0</v>
      </c>
      <c r="AX66" s="136">
        <v>0</v>
      </c>
      <c r="AY66" s="136">
        <v>0</v>
      </c>
      <c r="AZ66" s="136">
        <v>0</v>
      </c>
    </row>
    <row r="67" spans="1:52">
      <c r="A67" s="122" t="s">
        <v>390</v>
      </c>
      <c r="B67" s="136">
        <v>10350501</v>
      </c>
      <c r="C67" s="136">
        <v>0</v>
      </c>
      <c r="D67" s="136">
        <v>0</v>
      </c>
      <c r="E67" s="136">
        <v>0</v>
      </c>
      <c r="F67" s="136">
        <v>0</v>
      </c>
      <c r="G67" s="136">
        <v>0</v>
      </c>
      <c r="H67" s="136">
        <v>0</v>
      </c>
      <c r="I67" s="136">
        <v>0</v>
      </c>
      <c r="J67" s="136">
        <v>0</v>
      </c>
      <c r="K67" s="136">
        <v>0</v>
      </c>
      <c r="L67" s="136">
        <v>0</v>
      </c>
      <c r="M67" s="136">
        <v>0</v>
      </c>
      <c r="N67" s="136">
        <v>0</v>
      </c>
      <c r="O67" s="136">
        <v>0</v>
      </c>
      <c r="P67" s="136">
        <v>0</v>
      </c>
      <c r="Q67" s="136">
        <v>0</v>
      </c>
      <c r="R67" s="136">
        <v>0</v>
      </c>
      <c r="S67" s="136">
        <v>0</v>
      </c>
      <c r="T67" s="136">
        <v>0</v>
      </c>
      <c r="U67" s="136">
        <v>0</v>
      </c>
      <c r="V67" s="136">
        <v>0</v>
      </c>
      <c r="W67" s="136">
        <v>0</v>
      </c>
      <c r="X67" s="136">
        <v>0</v>
      </c>
      <c r="Y67" s="136">
        <v>0</v>
      </c>
      <c r="Z67" s="136">
        <v>0</v>
      </c>
      <c r="AA67" s="136">
        <v>0</v>
      </c>
      <c r="AB67" s="136">
        <v>0</v>
      </c>
      <c r="AC67" s="136">
        <v>0</v>
      </c>
      <c r="AD67" s="136">
        <v>0</v>
      </c>
      <c r="AE67" s="136">
        <v>6418669</v>
      </c>
      <c r="AF67" s="136">
        <v>0</v>
      </c>
      <c r="AG67" s="136">
        <v>0</v>
      </c>
      <c r="AH67" s="136">
        <v>0</v>
      </c>
      <c r="AI67" s="136">
        <v>0</v>
      </c>
      <c r="AJ67" s="136">
        <v>0</v>
      </c>
      <c r="AK67" s="136">
        <v>0</v>
      </c>
      <c r="AL67" s="136">
        <v>0</v>
      </c>
      <c r="AM67" s="136">
        <v>0</v>
      </c>
      <c r="AN67" s="136">
        <v>594432</v>
      </c>
      <c r="AO67" s="136">
        <v>0</v>
      </c>
      <c r="AP67" s="136">
        <v>0</v>
      </c>
      <c r="AQ67" s="136">
        <v>0</v>
      </c>
      <c r="AR67" s="136">
        <v>0</v>
      </c>
      <c r="AS67" s="136">
        <v>3337400</v>
      </c>
      <c r="AT67" s="136">
        <v>0</v>
      </c>
      <c r="AU67" s="136">
        <v>0</v>
      </c>
      <c r="AV67" s="136">
        <v>0</v>
      </c>
      <c r="AW67" s="136">
        <v>0</v>
      </c>
      <c r="AX67" s="136">
        <v>0</v>
      </c>
      <c r="AY67" s="136">
        <v>0</v>
      </c>
      <c r="AZ67" s="136">
        <v>0</v>
      </c>
    </row>
    <row r="68" spans="1:52">
      <c r="A68" s="122" t="s">
        <v>394</v>
      </c>
      <c r="B68" s="136">
        <v>-3622676</v>
      </c>
      <c r="C68" s="136">
        <v>0</v>
      </c>
      <c r="D68" s="136">
        <v>0</v>
      </c>
      <c r="E68" s="136">
        <v>0</v>
      </c>
      <c r="F68" s="136">
        <v>0</v>
      </c>
      <c r="G68" s="136">
        <v>0</v>
      </c>
      <c r="H68" s="136">
        <v>0</v>
      </c>
      <c r="I68" s="136">
        <v>0</v>
      </c>
      <c r="J68" s="136">
        <v>0</v>
      </c>
      <c r="K68" s="136">
        <v>0</v>
      </c>
      <c r="L68" s="136">
        <v>0</v>
      </c>
      <c r="M68" s="136">
        <v>0</v>
      </c>
      <c r="N68" s="136">
        <v>0</v>
      </c>
      <c r="O68" s="136">
        <v>0</v>
      </c>
      <c r="P68" s="136">
        <v>0</v>
      </c>
      <c r="Q68" s="136">
        <v>0</v>
      </c>
      <c r="R68" s="136">
        <v>0</v>
      </c>
      <c r="S68" s="136">
        <v>0</v>
      </c>
      <c r="T68" s="136">
        <v>0</v>
      </c>
      <c r="U68" s="136">
        <v>0</v>
      </c>
      <c r="V68" s="136">
        <v>0</v>
      </c>
      <c r="W68" s="136">
        <v>0</v>
      </c>
      <c r="X68" s="136">
        <v>0</v>
      </c>
      <c r="Y68" s="136">
        <v>0</v>
      </c>
      <c r="Z68" s="136">
        <v>0</v>
      </c>
      <c r="AA68" s="136">
        <v>0</v>
      </c>
      <c r="AB68" s="136">
        <v>0</v>
      </c>
      <c r="AC68" s="136">
        <v>0</v>
      </c>
      <c r="AD68" s="136">
        <v>0</v>
      </c>
      <c r="AE68" s="136">
        <v>-2246535</v>
      </c>
      <c r="AF68" s="136">
        <v>0</v>
      </c>
      <c r="AG68" s="136">
        <v>0</v>
      </c>
      <c r="AH68" s="136">
        <v>0</v>
      </c>
      <c r="AI68" s="136">
        <v>0</v>
      </c>
      <c r="AJ68" s="136">
        <v>0</v>
      </c>
      <c r="AK68" s="136">
        <v>0</v>
      </c>
      <c r="AL68" s="136">
        <v>0</v>
      </c>
      <c r="AM68" s="136">
        <v>0</v>
      </c>
      <c r="AN68" s="136">
        <v>-208051</v>
      </c>
      <c r="AO68" s="136">
        <v>0</v>
      </c>
      <c r="AP68" s="136">
        <v>0</v>
      </c>
      <c r="AQ68" s="136">
        <v>0</v>
      </c>
      <c r="AR68" s="136">
        <v>0</v>
      </c>
      <c r="AS68" s="136">
        <v>-1168090</v>
      </c>
      <c r="AT68" s="136">
        <v>0</v>
      </c>
      <c r="AU68" s="136">
        <v>0</v>
      </c>
      <c r="AV68" s="136">
        <v>0</v>
      </c>
      <c r="AW68" s="136">
        <v>0</v>
      </c>
      <c r="AX68" s="136">
        <v>0</v>
      </c>
      <c r="AY68" s="136">
        <v>0</v>
      </c>
      <c r="AZ68" s="136">
        <v>0</v>
      </c>
    </row>
    <row r="69" spans="1:52">
      <c r="A69" s="122" t="s">
        <v>395</v>
      </c>
      <c r="B69" s="136">
        <v>-5605647</v>
      </c>
      <c r="C69" s="136">
        <v>2</v>
      </c>
      <c r="D69" s="136">
        <v>0</v>
      </c>
      <c r="E69" s="136">
        <v>-2471696</v>
      </c>
      <c r="F69" s="136">
        <v>0</v>
      </c>
      <c r="G69" s="136">
        <v>0</v>
      </c>
      <c r="H69" s="136">
        <v>0</v>
      </c>
      <c r="I69" s="136">
        <v>0</v>
      </c>
      <c r="J69" s="136">
        <v>0</v>
      </c>
      <c r="K69" s="136">
        <v>0</v>
      </c>
      <c r="L69" s="136">
        <v>0</v>
      </c>
      <c r="M69" s="136">
        <v>0</v>
      </c>
      <c r="N69" s="136">
        <v>0</v>
      </c>
      <c r="O69" s="136">
        <v>0</v>
      </c>
      <c r="P69" s="136">
        <v>0</v>
      </c>
      <c r="Q69" s="136">
        <v>0</v>
      </c>
      <c r="R69" s="136">
        <v>0</v>
      </c>
      <c r="S69" s="136">
        <v>0</v>
      </c>
      <c r="T69" s="136">
        <v>0</v>
      </c>
      <c r="U69" s="136">
        <v>0</v>
      </c>
      <c r="V69" s="136">
        <v>0</v>
      </c>
      <c r="W69" s="136">
        <v>0</v>
      </c>
      <c r="X69" s="136">
        <v>0</v>
      </c>
      <c r="Y69" s="136">
        <v>0</v>
      </c>
      <c r="Z69" s="136">
        <v>0</v>
      </c>
      <c r="AA69" s="136">
        <v>0</v>
      </c>
      <c r="AB69" s="136">
        <v>0</v>
      </c>
      <c r="AC69" s="136">
        <v>0</v>
      </c>
      <c r="AD69" s="136">
        <v>0</v>
      </c>
      <c r="AE69" s="136">
        <v>-1375810</v>
      </c>
      <c r="AF69" s="136">
        <v>82493</v>
      </c>
      <c r="AG69" s="136">
        <v>0</v>
      </c>
      <c r="AH69" s="136">
        <v>0</v>
      </c>
      <c r="AI69" s="136">
        <v>0</v>
      </c>
      <c r="AJ69" s="136">
        <v>0</v>
      </c>
      <c r="AK69" s="136">
        <v>0</v>
      </c>
      <c r="AL69" s="136">
        <v>0</v>
      </c>
      <c r="AM69" s="136">
        <v>0</v>
      </c>
      <c r="AN69" s="136">
        <v>0</v>
      </c>
      <c r="AO69" s="136">
        <v>0</v>
      </c>
      <c r="AP69" s="136">
        <v>0</v>
      </c>
      <c r="AQ69" s="136">
        <v>-811487</v>
      </c>
      <c r="AR69" s="136">
        <v>0</v>
      </c>
      <c r="AS69" s="136">
        <v>-711450</v>
      </c>
      <c r="AT69" s="136">
        <v>0</v>
      </c>
      <c r="AU69" s="136">
        <v>-317699</v>
      </c>
      <c r="AV69" s="136">
        <v>0</v>
      </c>
      <c r="AW69" s="136">
        <v>0</v>
      </c>
      <c r="AX69" s="136">
        <v>0</v>
      </c>
      <c r="AY69" s="136">
        <v>0</v>
      </c>
      <c r="AZ69" s="136">
        <v>0</v>
      </c>
    </row>
    <row r="70" spans="1:52">
      <c r="A70" s="122" t="s">
        <v>397</v>
      </c>
      <c r="B70" s="136">
        <v>10099286</v>
      </c>
      <c r="C70" s="136">
        <v>10099286</v>
      </c>
      <c r="D70" s="136">
        <v>0</v>
      </c>
      <c r="E70" s="136">
        <v>0</v>
      </c>
      <c r="F70" s="136">
        <v>0</v>
      </c>
      <c r="G70" s="136">
        <v>0</v>
      </c>
      <c r="H70" s="136">
        <v>0</v>
      </c>
      <c r="I70" s="136">
        <v>0</v>
      </c>
      <c r="J70" s="136">
        <v>0</v>
      </c>
      <c r="K70" s="136">
        <v>0</v>
      </c>
      <c r="L70" s="136">
        <v>0</v>
      </c>
      <c r="M70" s="136">
        <v>0</v>
      </c>
      <c r="N70" s="136">
        <v>0</v>
      </c>
      <c r="O70" s="136">
        <v>0</v>
      </c>
      <c r="P70" s="136">
        <v>0</v>
      </c>
      <c r="Q70" s="136">
        <v>0</v>
      </c>
      <c r="R70" s="136">
        <v>0</v>
      </c>
      <c r="S70" s="136">
        <v>0</v>
      </c>
      <c r="T70" s="136">
        <v>0</v>
      </c>
      <c r="U70" s="136">
        <v>0</v>
      </c>
      <c r="V70" s="136">
        <v>0</v>
      </c>
      <c r="W70" s="136">
        <v>0</v>
      </c>
      <c r="X70" s="136">
        <v>0</v>
      </c>
      <c r="Y70" s="136">
        <v>0</v>
      </c>
      <c r="Z70" s="136">
        <v>0</v>
      </c>
      <c r="AA70" s="136">
        <v>0</v>
      </c>
      <c r="AB70" s="136">
        <v>0</v>
      </c>
      <c r="AC70" s="136">
        <v>0</v>
      </c>
      <c r="AD70" s="136">
        <v>0</v>
      </c>
      <c r="AE70" s="136">
        <v>0</v>
      </c>
      <c r="AF70" s="136">
        <v>0</v>
      </c>
      <c r="AG70" s="136">
        <v>0</v>
      </c>
      <c r="AH70" s="136">
        <v>0</v>
      </c>
      <c r="AI70" s="136">
        <v>0</v>
      </c>
      <c r="AJ70" s="136">
        <v>0</v>
      </c>
      <c r="AK70" s="136">
        <v>0</v>
      </c>
      <c r="AL70" s="136">
        <v>0</v>
      </c>
      <c r="AM70" s="136">
        <v>0</v>
      </c>
      <c r="AN70" s="136">
        <v>0</v>
      </c>
      <c r="AO70" s="136">
        <v>0</v>
      </c>
      <c r="AP70" s="136">
        <v>0</v>
      </c>
      <c r="AQ70" s="136">
        <v>0</v>
      </c>
      <c r="AR70" s="136">
        <v>0</v>
      </c>
      <c r="AS70" s="136">
        <v>0</v>
      </c>
      <c r="AT70" s="136">
        <v>0</v>
      </c>
      <c r="AU70" s="136">
        <v>0</v>
      </c>
      <c r="AV70" s="136">
        <v>0</v>
      </c>
      <c r="AW70" s="136">
        <v>0</v>
      </c>
      <c r="AX70" s="136">
        <v>0</v>
      </c>
      <c r="AY70" s="136">
        <v>0</v>
      </c>
      <c r="AZ70" s="136">
        <v>0</v>
      </c>
    </row>
    <row r="71" spans="1:52">
      <c r="A71" s="122" t="s">
        <v>398</v>
      </c>
      <c r="B71" s="136">
        <v>484812</v>
      </c>
      <c r="C71" s="136">
        <v>484812</v>
      </c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22"/>
      <c r="AZ71" s="122"/>
    </row>
    <row r="72" spans="1:52">
      <c r="A72" s="122" t="s">
        <v>387</v>
      </c>
      <c r="B72" s="136">
        <v>336718782.85000002</v>
      </c>
      <c r="C72" s="136">
        <v>336718782.85000002</v>
      </c>
    </row>
    <row r="73" spans="1:52">
      <c r="A73" s="122" t="s">
        <v>388</v>
      </c>
      <c r="B73" s="121">
        <v>-193479559.25</v>
      </c>
      <c r="C73" s="121">
        <v>-193479559.25</v>
      </c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37"/>
      <c r="AZ73" s="137"/>
    </row>
    <row r="74" spans="1:52">
      <c r="A74" s="229" t="s">
        <v>638</v>
      </c>
      <c r="B74" s="258">
        <f>SUM(B3:B60)*$B$1+SUM(B61:B73)</f>
        <v>-986074474.35249984</v>
      </c>
      <c r="C74" s="258">
        <f t="shared" ref="C74:AZ74" si="0">SUM(C3:C60)*$B$1+SUM(C61:C73)</f>
        <v>178142668.71000004</v>
      </c>
      <c r="D74" s="258">
        <f t="shared" si="0"/>
        <v>-27901368.689999998</v>
      </c>
      <c r="E74" s="258">
        <f t="shared" si="0"/>
        <v>15764777.395</v>
      </c>
      <c r="F74" s="258">
        <f t="shared" si="0"/>
        <v>-74000800.799999997</v>
      </c>
      <c r="G74" s="258">
        <f t="shared" si="0"/>
        <v>-34428511.850000001</v>
      </c>
      <c r="H74" s="258">
        <f t="shared" si="0"/>
        <v>0</v>
      </c>
      <c r="I74" s="258">
        <f t="shared" si="0"/>
        <v>-21387492.17405</v>
      </c>
      <c r="J74" s="258">
        <f t="shared" si="0"/>
        <v>-458167.77204999997</v>
      </c>
      <c r="K74" s="258">
        <f t="shared" si="0"/>
        <v>0</v>
      </c>
      <c r="L74" s="258">
        <f t="shared" si="0"/>
        <v>-122170.97499999999</v>
      </c>
      <c r="M74" s="258">
        <f t="shared" si="0"/>
        <v>-856513.32890000008</v>
      </c>
      <c r="N74" s="258">
        <f t="shared" si="0"/>
        <v>2432.36</v>
      </c>
      <c r="O74" s="258">
        <f t="shared" si="0"/>
        <v>134138.96</v>
      </c>
      <c r="P74" s="258">
        <f t="shared" si="0"/>
        <v>0</v>
      </c>
      <c r="Q74" s="258">
        <f t="shared" si="0"/>
        <v>-179892.80499999999</v>
      </c>
      <c r="R74" s="258">
        <f t="shared" si="0"/>
        <v>11331473.91</v>
      </c>
      <c r="S74" s="258">
        <f t="shared" si="0"/>
        <v>880358.46499999997</v>
      </c>
      <c r="T74" s="258">
        <f t="shared" si="0"/>
        <v>-23531345.446699999</v>
      </c>
      <c r="U74" s="258">
        <f t="shared" si="0"/>
        <v>-1445154.3914999999</v>
      </c>
      <c r="V74" s="258">
        <f t="shared" si="0"/>
        <v>0</v>
      </c>
      <c r="W74" s="258">
        <f t="shared" si="0"/>
        <v>1100.4749999999999</v>
      </c>
      <c r="X74" s="258">
        <f t="shared" si="0"/>
        <v>684.375</v>
      </c>
      <c r="Y74" s="258">
        <f t="shared" si="0"/>
        <v>-5483277.835</v>
      </c>
      <c r="Z74" s="258">
        <f t="shared" si="0"/>
        <v>0</v>
      </c>
      <c r="AA74" s="258">
        <f t="shared" si="0"/>
        <v>-50785165.0744</v>
      </c>
      <c r="AB74" s="258">
        <f t="shared" si="0"/>
        <v>-6018089.7999</v>
      </c>
      <c r="AC74" s="258">
        <f t="shared" si="0"/>
        <v>-1358076.67</v>
      </c>
      <c r="AD74" s="258">
        <f t="shared" si="0"/>
        <v>-34579945.969999999</v>
      </c>
      <c r="AE74" s="258">
        <f t="shared" si="0"/>
        <v>12815993.84</v>
      </c>
      <c r="AF74" s="258">
        <f t="shared" si="0"/>
        <v>-141079.98499999999</v>
      </c>
      <c r="AG74" s="258">
        <f t="shared" si="0"/>
        <v>32409.445</v>
      </c>
      <c r="AH74" s="258">
        <f t="shared" si="0"/>
        <v>872.71500000000003</v>
      </c>
      <c r="AI74" s="258">
        <f t="shared" si="0"/>
        <v>0</v>
      </c>
      <c r="AJ74" s="258">
        <f t="shared" si="0"/>
        <v>270332.14</v>
      </c>
      <c r="AK74" s="258">
        <f t="shared" si="0"/>
        <v>-58044675.420000002</v>
      </c>
      <c r="AL74" s="258">
        <f t="shared" si="0"/>
        <v>220370.94</v>
      </c>
      <c r="AM74" s="258">
        <f t="shared" si="0"/>
        <v>-11765054.855</v>
      </c>
      <c r="AN74" s="258">
        <f t="shared" si="0"/>
        <v>-61678924.18</v>
      </c>
      <c r="AO74" s="258">
        <f t="shared" si="0"/>
        <v>17203.544999999998</v>
      </c>
      <c r="AP74" s="258">
        <f t="shared" si="0"/>
        <v>-25920686.335000001</v>
      </c>
      <c r="AQ74" s="258">
        <f t="shared" si="0"/>
        <v>3880237.71</v>
      </c>
      <c r="AR74" s="258">
        <f t="shared" si="0"/>
        <v>-50005973.454999998</v>
      </c>
      <c r="AS74" s="258">
        <f t="shared" si="0"/>
        <v>-60602145.004999995</v>
      </c>
      <c r="AT74" s="258">
        <f t="shared" si="0"/>
        <v>0</v>
      </c>
      <c r="AU74" s="258">
        <f t="shared" si="0"/>
        <v>-436932420.71500003</v>
      </c>
      <c r="AV74" s="258">
        <f t="shared" si="0"/>
        <v>-221668633.625</v>
      </c>
      <c r="AW74" s="258">
        <f t="shared" si="0"/>
        <v>-273972.40000000002</v>
      </c>
      <c r="AX74" s="258">
        <f t="shared" si="0"/>
        <v>10.219999999999999</v>
      </c>
      <c r="AY74" s="258">
        <f t="shared" si="0"/>
        <v>0</v>
      </c>
      <c r="AZ74" s="258">
        <f t="shared" si="0"/>
        <v>0</v>
      </c>
    </row>
    <row r="75" spans="1:52" s="257" customFormat="1" ht="12.75">
      <c r="A75" s="237" t="s">
        <v>704</v>
      </c>
      <c r="B75" s="121">
        <f>SUM(B65:B73)+SUM(B3:B60)*$B$1</f>
        <v>-1008125889.3524998</v>
      </c>
      <c r="C75" s="121">
        <f t="shared" ref="C75:AZ75" si="1">SUM(C65:C73)+SUM(C3:C60)*$B$1</f>
        <v>156018746.71000004</v>
      </c>
      <c r="D75" s="121">
        <f t="shared" si="1"/>
        <v>-27901368.689999998</v>
      </c>
      <c r="E75" s="121">
        <f t="shared" si="1"/>
        <v>15764777.395</v>
      </c>
      <c r="F75" s="121">
        <f t="shared" si="1"/>
        <v>-74000800.799999997</v>
      </c>
      <c r="G75" s="121">
        <f t="shared" si="1"/>
        <v>-34428511.850000001</v>
      </c>
      <c r="H75" s="121">
        <f t="shared" si="1"/>
        <v>0</v>
      </c>
      <c r="I75" s="121">
        <f t="shared" si="1"/>
        <v>-21387492.17405</v>
      </c>
      <c r="J75" s="121">
        <f t="shared" si="1"/>
        <v>-458167.77204999997</v>
      </c>
      <c r="K75" s="121">
        <f t="shared" si="1"/>
        <v>0</v>
      </c>
      <c r="L75" s="121">
        <f t="shared" si="1"/>
        <v>-122170.97499999999</v>
      </c>
      <c r="M75" s="121">
        <f t="shared" si="1"/>
        <v>-856513.32890000008</v>
      </c>
      <c r="N75" s="121">
        <f t="shared" si="1"/>
        <v>2432.36</v>
      </c>
      <c r="O75" s="121">
        <f t="shared" si="1"/>
        <v>134138.96</v>
      </c>
      <c r="P75" s="121">
        <f t="shared" si="1"/>
        <v>0</v>
      </c>
      <c r="Q75" s="121">
        <f t="shared" si="1"/>
        <v>-179892.80499999999</v>
      </c>
      <c r="R75" s="121">
        <f t="shared" si="1"/>
        <v>11331473.91</v>
      </c>
      <c r="S75" s="121">
        <f t="shared" si="1"/>
        <v>880358.46499999997</v>
      </c>
      <c r="T75" s="121">
        <f t="shared" si="1"/>
        <v>-23531345.446699999</v>
      </c>
      <c r="U75" s="121">
        <f t="shared" si="1"/>
        <v>-1445154.3914999999</v>
      </c>
      <c r="V75" s="121">
        <f t="shared" si="1"/>
        <v>0</v>
      </c>
      <c r="W75" s="121">
        <f t="shared" si="1"/>
        <v>1100.4749999999999</v>
      </c>
      <c r="X75" s="121">
        <f t="shared" si="1"/>
        <v>684.375</v>
      </c>
      <c r="Y75" s="121">
        <f t="shared" si="1"/>
        <v>-5483277.835</v>
      </c>
      <c r="Z75" s="121">
        <f t="shared" si="1"/>
        <v>0</v>
      </c>
      <c r="AA75" s="121">
        <f t="shared" si="1"/>
        <v>-50785165.0744</v>
      </c>
      <c r="AB75" s="121">
        <f t="shared" si="1"/>
        <v>-6018089.7999</v>
      </c>
      <c r="AC75" s="121">
        <f t="shared" si="1"/>
        <v>-1358076.67</v>
      </c>
      <c r="AD75" s="121">
        <f t="shared" si="1"/>
        <v>-34579945.969999999</v>
      </c>
      <c r="AE75" s="121">
        <f t="shared" si="1"/>
        <v>12815993.84</v>
      </c>
      <c r="AF75" s="121">
        <f t="shared" si="1"/>
        <v>-141079.98499999999</v>
      </c>
      <c r="AG75" s="121">
        <f t="shared" si="1"/>
        <v>32409.445</v>
      </c>
      <c r="AH75" s="121">
        <f t="shared" si="1"/>
        <v>872.71500000000003</v>
      </c>
      <c r="AI75" s="121">
        <f t="shared" si="1"/>
        <v>0</v>
      </c>
      <c r="AJ75" s="121">
        <f t="shared" si="1"/>
        <v>270332.14</v>
      </c>
      <c r="AK75" s="121">
        <f t="shared" si="1"/>
        <v>-58044675.420000002</v>
      </c>
      <c r="AL75" s="121">
        <f t="shared" si="1"/>
        <v>220370.94</v>
      </c>
      <c r="AM75" s="121">
        <f t="shared" si="1"/>
        <v>-11765054.855</v>
      </c>
      <c r="AN75" s="121">
        <f t="shared" si="1"/>
        <v>-61678924.18</v>
      </c>
      <c r="AO75" s="121">
        <f t="shared" si="1"/>
        <v>17203.544999999998</v>
      </c>
      <c r="AP75" s="121">
        <f t="shared" si="1"/>
        <v>-25920686.335000001</v>
      </c>
      <c r="AQ75" s="121">
        <f t="shared" si="1"/>
        <v>3880237.71</v>
      </c>
      <c r="AR75" s="121">
        <f t="shared" si="1"/>
        <v>-50005973.454999998</v>
      </c>
      <c r="AS75" s="121">
        <f t="shared" si="1"/>
        <v>-60602145.004999995</v>
      </c>
      <c r="AT75" s="121">
        <f t="shared" si="1"/>
        <v>0</v>
      </c>
      <c r="AU75" s="121">
        <f t="shared" si="1"/>
        <v>-436932420.71500003</v>
      </c>
      <c r="AV75" s="121">
        <f t="shared" si="1"/>
        <v>-221668633.625</v>
      </c>
      <c r="AW75" s="121">
        <f t="shared" si="1"/>
        <v>-201465.4</v>
      </c>
      <c r="AX75" s="121">
        <f t="shared" si="1"/>
        <v>10.219999999999999</v>
      </c>
      <c r="AY75" s="121">
        <f t="shared" si="1"/>
        <v>0</v>
      </c>
      <c r="AZ75" s="121">
        <f t="shared" si="1"/>
        <v>0</v>
      </c>
    </row>
    <row r="76" spans="1:52">
      <c r="B76" s="189" t="str">
        <f>B2</f>
        <v>Total Utility</v>
      </c>
      <c r="C76" s="189" t="str">
        <f t="shared" ref="C76:AZ76" si="2">C2</f>
        <v>002DIV</v>
      </c>
      <c r="D76" s="189" t="str">
        <f t="shared" si="2"/>
        <v>012DIV</v>
      </c>
      <c r="E76" s="189" t="str">
        <f t="shared" si="2"/>
        <v>107DIV</v>
      </c>
      <c r="F76" s="189" t="str">
        <f t="shared" si="2"/>
        <v>077DIV</v>
      </c>
      <c r="G76" s="189" t="str">
        <f t="shared" si="2"/>
        <v>007DIV</v>
      </c>
      <c r="H76" s="189" t="str">
        <f t="shared" si="2"/>
        <v>047DIV</v>
      </c>
      <c r="I76" s="189" t="str">
        <f t="shared" si="2"/>
        <v>003DIV</v>
      </c>
      <c r="J76" s="189" t="str">
        <f t="shared" si="2"/>
        <v>013DIV</v>
      </c>
      <c r="K76" s="189" t="str">
        <f t="shared" si="2"/>
        <v>979DIV</v>
      </c>
      <c r="L76" s="189" t="str">
        <f t="shared" si="2"/>
        <v>001DIV</v>
      </c>
      <c r="M76" s="189" t="str">
        <f t="shared" si="2"/>
        <v>006DIV</v>
      </c>
      <c r="N76" s="189" t="str">
        <f t="shared" si="2"/>
        <v>017DIV</v>
      </c>
      <c r="O76" s="189" t="str">
        <f t="shared" si="2"/>
        <v>018DIV</v>
      </c>
      <c r="P76" s="189" t="str">
        <f t="shared" si="2"/>
        <v>011DIV</v>
      </c>
      <c r="Q76" s="189" t="str">
        <f t="shared" si="2"/>
        <v>004DIV</v>
      </c>
      <c r="R76" s="189" t="str">
        <f t="shared" si="2"/>
        <v>010DIV</v>
      </c>
      <c r="S76" s="189" t="str">
        <f t="shared" si="2"/>
        <v>008DIV</v>
      </c>
      <c r="T76" s="189" t="str">
        <f t="shared" si="2"/>
        <v>016DIV</v>
      </c>
      <c r="U76" s="189" t="str">
        <f t="shared" si="2"/>
        <v>020DIV</v>
      </c>
      <c r="V76" s="189" t="str">
        <f t="shared" si="2"/>
        <v>022DIV</v>
      </c>
      <c r="W76" s="189" t="str">
        <f t="shared" si="2"/>
        <v>014DIV</v>
      </c>
      <c r="X76" s="189" t="str">
        <f t="shared" si="2"/>
        <v>015DIV</v>
      </c>
      <c r="Y76" s="189" t="str">
        <f t="shared" si="2"/>
        <v>019DIV</v>
      </c>
      <c r="Z76" s="189" t="str">
        <f t="shared" si="2"/>
        <v>040DIV</v>
      </c>
      <c r="AA76" s="189" t="str">
        <f t="shared" si="2"/>
        <v>005DIV</v>
      </c>
      <c r="AB76" s="189" t="str">
        <f t="shared" si="2"/>
        <v>021DIV</v>
      </c>
      <c r="AC76" s="189" t="str">
        <f t="shared" si="2"/>
        <v>099DIV</v>
      </c>
      <c r="AD76" s="189" t="str">
        <f t="shared" si="2"/>
        <v>095DIV</v>
      </c>
      <c r="AE76" s="189" t="str">
        <f t="shared" si="2"/>
        <v>091DIV</v>
      </c>
      <c r="AF76" s="189" t="str">
        <f t="shared" si="2"/>
        <v>098DIV</v>
      </c>
      <c r="AG76" s="189" t="str">
        <f t="shared" si="2"/>
        <v>092DIV</v>
      </c>
      <c r="AH76" s="189" t="str">
        <f t="shared" si="2"/>
        <v>070DIV</v>
      </c>
      <c r="AI76" s="189" t="str">
        <f t="shared" si="2"/>
        <v>998DIV</v>
      </c>
      <c r="AJ76" s="189" t="str">
        <f t="shared" si="2"/>
        <v>072DIV</v>
      </c>
      <c r="AK76" s="189" t="str">
        <f t="shared" si="2"/>
        <v>093DIV</v>
      </c>
      <c r="AL76" s="189" t="str">
        <f t="shared" si="2"/>
        <v>097DIV</v>
      </c>
      <c r="AM76" s="189" t="str">
        <f t="shared" si="2"/>
        <v>096DIV</v>
      </c>
      <c r="AN76" s="189" t="str">
        <f t="shared" si="2"/>
        <v>009DIV</v>
      </c>
      <c r="AO76" s="189" t="str">
        <f t="shared" si="2"/>
        <v>071DIV</v>
      </c>
      <c r="AP76" s="189" t="str">
        <f t="shared" si="2"/>
        <v>COLODV</v>
      </c>
      <c r="AQ76" s="189" t="str">
        <f t="shared" si="2"/>
        <v>030DIV</v>
      </c>
      <c r="AR76" s="189" t="str">
        <f t="shared" si="2"/>
        <v>KANSDV</v>
      </c>
      <c r="AS76" s="189" t="str">
        <f t="shared" si="2"/>
        <v>170DIV</v>
      </c>
      <c r="AT76" s="189" t="str">
        <f t="shared" si="2"/>
        <v>171DIV</v>
      </c>
      <c r="AU76" s="189" t="str">
        <f t="shared" si="2"/>
        <v>190DIV</v>
      </c>
      <c r="AV76" s="189" t="str">
        <f t="shared" si="2"/>
        <v>700DIV</v>
      </c>
      <c r="AW76" s="189" t="str">
        <f t="shared" si="2"/>
        <v>830DIV</v>
      </c>
      <c r="AX76" s="189" t="str">
        <f t="shared" si="2"/>
        <v>982DIV</v>
      </c>
      <c r="AY76" s="189" t="str">
        <f t="shared" si="2"/>
        <v>989DIV</v>
      </c>
      <c r="AZ76" s="189" t="str">
        <f t="shared" si="2"/>
        <v>990DIV</v>
      </c>
    </row>
    <row r="78" spans="1:52">
      <c r="A78" s="268">
        <v>41182</v>
      </c>
      <c r="B78" s="270">
        <f>B74</f>
        <v>-986074474.35249984</v>
      </c>
      <c r="C78" s="270">
        <f t="shared" ref="C78:AZ78" si="3">C74</f>
        <v>178142668.71000004</v>
      </c>
      <c r="D78" s="270">
        <f t="shared" si="3"/>
        <v>-27901368.689999998</v>
      </c>
      <c r="E78" s="270">
        <f t="shared" si="3"/>
        <v>15764777.395</v>
      </c>
      <c r="F78" s="270">
        <f t="shared" si="3"/>
        <v>-74000800.799999997</v>
      </c>
      <c r="G78" s="270">
        <f t="shared" si="3"/>
        <v>-34428511.850000001</v>
      </c>
      <c r="H78" s="270">
        <f t="shared" si="3"/>
        <v>0</v>
      </c>
      <c r="I78" s="270">
        <f t="shared" si="3"/>
        <v>-21387492.17405</v>
      </c>
      <c r="J78" s="270">
        <f t="shared" si="3"/>
        <v>-458167.77204999997</v>
      </c>
      <c r="K78" s="270">
        <f t="shared" si="3"/>
        <v>0</v>
      </c>
      <c r="L78" s="270">
        <f t="shared" si="3"/>
        <v>-122170.97499999999</v>
      </c>
      <c r="M78" s="270">
        <f t="shared" si="3"/>
        <v>-856513.32890000008</v>
      </c>
      <c r="N78" s="270">
        <f t="shared" si="3"/>
        <v>2432.36</v>
      </c>
      <c r="O78" s="270">
        <f t="shared" si="3"/>
        <v>134138.96</v>
      </c>
      <c r="P78" s="270">
        <f t="shared" si="3"/>
        <v>0</v>
      </c>
      <c r="Q78" s="270">
        <f t="shared" si="3"/>
        <v>-179892.80499999999</v>
      </c>
      <c r="R78" s="270">
        <f t="shared" si="3"/>
        <v>11331473.91</v>
      </c>
      <c r="S78" s="270">
        <f t="shared" si="3"/>
        <v>880358.46499999997</v>
      </c>
      <c r="T78" s="270">
        <f t="shared" si="3"/>
        <v>-23531345.446699999</v>
      </c>
      <c r="U78" s="270">
        <f t="shared" si="3"/>
        <v>-1445154.3914999999</v>
      </c>
      <c r="V78" s="270">
        <f t="shared" si="3"/>
        <v>0</v>
      </c>
      <c r="W78" s="270">
        <f t="shared" si="3"/>
        <v>1100.4749999999999</v>
      </c>
      <c r="X78" s="270">
        <f t="shared" si="3"/>
        <v>684.375</v>
      </c>
      <c r="Y78" s="270">
        <f t="shared" si="3"/>
        <v>-5483277.835</v>
      </c>
      <c r="Z78" s="270">
        <f t="shared" si="3"/>
        <v>0</v>
      </c>
      <c r="AA78" s="270">
        <f t="shared" si="3"/>
        <v>-50785165.0744</v>
      </c>
      <c r="AB78" s="270">
        <f t="shared" si="3"/>
        <v>-6018089.7999</v>
      </c>
      <c r="AC78" s="270">
        <f t="shared" si="3"/>
        <v>-1358076.67</v>
      </c>
      <c r="AD78" s="270">
        <f t="shared" si="3"/>
        <v>-34579945.969999999</v>
      </c>
      <c r="AE78" s="270">
        <f t="shared" si="3"/>
        <v>12815993.84</v>
      </c>
      <c r="AF78" s="270">
        <f t="shared" si="3"/>
        <v>-141079.98499999999</v>
      </c>
      <c r="AG78" s="270">
        <f t="shared" si="3"/>
        <v>32409.445</v>
      </c>
      <c r="AH78" s="270">
        <f t="shared" si="3"/>
        <v>872.71500000000003</v>
      </c>
      <c r="AI78" s="270">
        <f t="shared" si="3"/>
        <v>0</v>
      </c>
      <c r="AJ78" s="270">
        <f t="shared" si="3"/>
        <v>270332.14</v>
      </c>
      <c r="AK78" s="270">
        <f t="shared" si="3"/>
        <v>-58044675.420000002</v>
      </c>
      <c r="AL78" s="270">
        <f t="shared" si="3"/>
        <v>220370.94</v>
      </c>
      <c r="AM78" s="270">
        <f t="shared" si="3"/>
        <v>-11765054.855</v>
      </c>
      <c r="AN78" s="270">
        <f t="shared" si="3"/>
        <v>-61678924.18</v>
      </c>
      <c r="AO78" s="270">
        <f t="shared" si="3"/>
        <v>17203.544999999998</v>
      </c>
      <c r="AP78" s="270">
        <f t="shared" si="3"/>
        <v>-25920686.335000001</v>
      </c>
      <c r="AQ78" s="270">
        <f t="shared" si="3"/>
        <v>3880237.71</v>
      </c>
      <c r="AR78" s="270">
        <f t="shared" si="3"/>
        <v>-50005973.454999998</v>
      </c>
      <c r="AS78" s="270">
        <f t="shared" si="3"/>
        <v>-60602145.004999995</v>
      </c>
      <c r="AT78" s="270">
        <f t="shared" si="3"/>
        <v>0</v>
      </c>
      <c r="AU78" s="270">
        <f t="shared" si="3"/>
        <v>-436932420.71500003</v>
      </c>
      <c r="AV78" s="270">
        <f t="shared" si="3"/>
        <v>-221668633.625</v>
      </c>
      <c r="AW78" s="270">
        <f t="shared" si="3"/>
        <v>-273972.40000000002</v>
      </c>
      <c r="AX78" s="270">
        <f t="shared" si="3"/>
        <v>10.219999999999999</v>
      </c>
      <c r="AY78" s="270">
        <f t="shared" si="3"/>
        <v>0</v>
      </c>
      <c r="AZ78" s="270">
        <f t="shared" si="3"/>
        <v>0</v>
      </c>
    </row>
    <row r="79" spans="1:52">
      <c r="A79" s="268">
        <v>40816</v>
      </c>
      <c r="B79" s="270">
        <f>IFERROR(INDEX('9-2011'!$B$83:$AV$85,1,MATCH('09-2012'!B76,'9-2011'!$B$85:$AV$85,0)),0)</f>
        <v>-892465112.08000004</v>
      </c>
      <c r="C79" s="270">
        <f>IFERROR(INDEX('9-2011'!$B$83:$AV$85,1,MATCH('09-2012'!C76,'9-2011'!$B$85:$AV$85,0)),0)</f>
        <v>117089945.75</v>
      </c>
      <c r="D79" s="270">
        <f>IFERROR(INDEX('9-2011'!$B$83:$AV$85,1,MATCH('09-2012'!D76,'9-2011'!$B$85:$AV$85,0)),0)</f>
        <v>-15929027.619999999</v>
      </c>
      <c r="E79" s="270">
        <f>IFERROR(INDEX('9-2011'!$B$83:$AV$85,1,MATCH('09-2012'!E76,'9-2011'!$B$85:$AV$85,0)),0)</f>
        <v>8931485.5399999991</v>
      </c>
      <c r="F79" s="270">
        <f>IFERROR(INDEX('9-2011'!$B$83:$AV$85,1,MATCH('09-2012'!F76,'9-2011'!$B$85:$AV$85,0)),0)</f>
        <v>-66194246.159999996</v>
      </c>
      <c r="G79" s="270">
        <f>IFERROR(INDEX('9-2011'!$B$83:$AV$85,1,MATCH('09-2012'!G76,'9-2011'!$B$85:$AV$85,0)),0)</f>
        <v>-34157670.359999999</v>
      </c>
      <c r="H79" s="270">
        <f>IFERROR(INDEX('9-2011'!$B$83:$AV$85,1,MATCH('09-2012'!H76,'9-2011'!$B$85:$AV$85,0)),0)</f>
        <v>0</v>
      </c>
      <c r="I79" s="270">
        <f>IFERROR(INDEX('9-2011'!$B$83:$AV$85,1,MATCH('09-2012'!I76,'9-2011'!$B$85:$AV$85,0)),0)</f>
        <v>-20079043.079999998</v>
      </c>
      <c r="J79" s="270">
        <f>IFERROR(INDEX('9-2011'!$B$83:$AV$85,1,MATCH('09-2012'!J76,'9-2011'!$B$85:$AV$85,0)),0)</f>
        <v>-336400.3</v>
      </c>
      <c r="K79" s="270">
        <f>IFERROR(INDEX('9-2011'!$B$83:$AV$85,1,MATCH('09-2012'!K76,'9-2011'!$B$85:$AV$85,0)),0)</f>
        <v>0</v>
      </c>
      <c r="L79" s="270">
        <f>IFERROR(INDEX('9-2011'!$B$83:$AV$85,1,MATCH('09-2012'!L76,'9-2011'!$B$85:$AV$85,0)),0)</f>
        <v>-126786.79</v>
      </c>
      <c r="M79" s="270">
        <f>IFERROR(INDEX('9-2011'!$B$83:$AV$85,1,MATCH('09-2012'!M76,'9-2011'!$B$85:$AV$85,0)),0)</f>
        <v>-898072.88</v>
      </c>
      <c r="N79" s="270">
        <f>IFERROR(INDEX('9-2011'!$B$83:$AV$85,1,MATCH('09-2012'!N76,'9-2011'!$B$85:$AV$85,0)),0)</f>
        <v>2642.17</v>
      </c>
      <c r="O79" s="270">
        <f>IFERROR(INDEX('9-2011'!$B$83:$AV$85,1,MATCH('09-2012'!O76,'9-2011'!$B$85:$AV$85,0)),0)</f>
        <v>223610.61</v>
      </c>
      <c r="P79" s="270">
        <f>IFERROR(INDEX('9-2011'!$B$83:$AV$85,1,MATCH('09-2012'!P76,'9-2011'!$B$85:$AV$85,0)),0)</f>
        <v>0</v>
      </c>
      <c r="Q79" s="270">
        <f>IFERROR(INDEX('9-2011'!$B$83:$AV$85,1,MATCH('09-2012'!Q76,'9-2011'!$B$85:$AV$85,0)),0)</f>
        <v>-237448.61</v>
      </c>
      <c r="R79" s="270">
        <f>IFERROR(INDEX('9-2011'!$B$83:$AV$85,1,MATCH('09-2012'!R76,'9-2011'!$B$85:$AV$85,0)),0)</f>
        <v>11336821.459999999</v>
      </c>
      <c r="S79" s="270">
        <f>IFERROR(INDEX('9-2011'!$B$83:$AV$85,1,MATCH('09-2012'!S76,'9-2011'!$B$85:$AV$85,0)),0)</f>
        <v>502751.19</v>
      </c>
      <c r="T79" s="270">
        <f>IFERROR(INDEX('9-2011'!$B$83:$AV$85,1,MATCH('09-2012'!T76,'9-2011'!$B$85:$AV$85,0)),0)</f>
        <v>-22915185.579999998</v>
      </c>
      <c r="U79" s="270">
        <f>IFERROR(INDEX('9-2011'!$B$83:$AV$85,1,MATCH('09-2012'!U76,'9-2011'!$B$85:$AV$85,0)),0)</f>
        <v>-2427010.56</v>
      </c>
      <c r="V79" s="270">
        <f>IFERROR(INDEX('9-2011'!$B$83:$AV$85,1,MATCH('09-2012'!V76,'9-2011'!$B$85:$AV$85,0)),0)</f>
        <v>0</v>
      </c>
      <c r="W79" s="270">
        <f>IFERROR(INDEX('9-2011'!$B$83:$AV$85,1,MATCH('09-2012'!W76,'9-2011'!$B$85:$AV$85,0)),0)</f>
        <v>4240.9399999999996</v>
      </c>
      <c r="X79" s="270">
        <f>IFERROR(INDEX('9-2011'!$B$83:$AV$85,1,MATCH('09-2012'!X76,'9-2011'!$B$85:$AV$85,0)),0)</f>
        <v>8579.93</v>
      </c>
      <c r="Y79" s="270">
        <f>IFERROR(INDEX('9-2011'!$B$83:$AV$85,1,MATCH('09-2012'!Y76,'9-2011'!$B$85:$AV$85,0)),0)</f>
        <v>-5193689.26</v>
      </c>
      <c r="Z79" s="270">
        <f>IFERROR(INDEX('9-2011'!$B$83:$AV$85,1,MATCH('09-2012'!Z76,'9-2011'!$B$85:$AV$85,0)),0)</f>
        <v>0</v>
      </c>
      <c r="AA79" s="270">
        <f>IFERROR(INDEX('9-2011'!$B$83:$AV$85,1,MATCH('09-2012'!AA76,'9-2011'!$B$85:$AV$85,0)),0)</f>
        <v>-52479532.009999998</v>
      </c>
      <c r="AB79" s="270">
        <f>IFERROR(INDEX('9-2011'!$B$83:$AV$85,1,MATCH('09-2012'!AB76,'9-2011'!$B$85:$AV$85,0)),0)</f>
        <v>-5152804.26</v>
      </c>
      <c r="AC79" s="270">
        <f>IFERROR(INDEX('9-2011'!$B$83:$AV$85,1,MATCH('09-2012'!AC76,'9-2011'!$B$85:$AV$85,0)),0)</f>
        <v>-1310190.72</v>
      </c>
      <c r="AD79" s="270">
        <f>IFERROR(INDEX('9-2011'!$B$83:$AV$85,1,MATCH('09-2012'!AD76,'9-2011'!$B$85:$AV$85,0)),0)</f>
        <v>-30202873.93</v>
      </c>
      <c r="AE79" s="270">
        <f>IFERROR(INDEX('9-2011'!$B$83:$AV$85,1,MATCH('09-2012'!AE76,'9-2011'!$B$85:$AV$85,0)),0)</f>
        <v>14881282.23</v>
      </c>
      <c r="AF79" s="270">
        <f>IFERROR(INDEX('9-2011'!$B$83:$AV$85,1,MATCH('09-2012'!AF76,'9-2011'!$B$85:$AV$85,0)),0)</f>
        <v>-2012648.67</v>
      </c>
      <c r="AG79" s="270">
        <f>IFERROR(INDEX('9-2011'!$B$83:$AV$85,1,MATCH('09-2012'!AG76,'9-2011'!$B$85:$AV$85,0)),0)</f>
        <v>-6823946.6299999999</v>
      </c>
      <c r="AH79" s="270">
        <f>IFERROR(INDEX('9-2011'!$B$83:$AV$85,1,MATCH('09-2012'!AH76,'9-2011'!$B$85:$AV$85,0)),0)</f>
        <v>-759553.39</v>
      </c>
      <c r="AI79" s="270">
        <f>IFERROR(INDEX('9-2011'!$B$83:$AV$85,1,MATCH('09-2012'!AI76,'9-2011'!$B$85:$AV$85,0)),0)</f>
        <v>0</v>
      </c>
      <c r="AJ79" s="270">
        <f>IFERROR(INDEX('9-2011'!$B$83:$AV$85,1,MATCH('09-2012'!AJ76,'9-2011'!$B$85:$AV$85,0)),0)</f>
        <v>-9318673.8499999996</v>
      </c>
      <c r="AK79" s="270">
        <f>IFERROR(INDEX('9-2011'!$B$83:$AV$85,1,MATCH('09-2012'!AK76,'9-2011'!$B$85:$AV$85,0)),0)</f>
        <v>-57950623.219999999</v>
      </c>
      <c r="AL79" s="270">
        <f>IFERROR(INDEX('9-2011'!$B$83:$AV$85,1,MATCH('09-2012'!AL76,'9-2011'!$B$85:$AV$85,0)),0)</f>
        <v>-8226567.4199999999</v>
      </c>
      <c r="AM79" s="270">
        <f>IFERROR(INDEX('9-2011'!$B$83:$AV$85,1,MATCH('09-2012'!AM76,'9-2011'!$B$85:$AV$85,0)),0)</f>
        <v>-11378149.720000001</v>
      </c>
      <c r="AN79" s="270">
        <f>IFERROR(INDEX('9-2011'!$B$83:$AV$85,1,MATCH('09-2012'!AN76,'9-2011'!$B$85:$AV$85,0)),0)</f>
        <v>-57096789.759999998</v>
      </c>
      <c r="AO79" s="270">
        <f>IFERROR(INDEX('9-2011'!$B$83:$AV$85,1,MATCH('09-2012'!AO76,'9-2011'!$B$85:$AV$85,0)),0)</f>
        <v>-1091851.1299999999</v>
      </c>
      <c r="AP79" s="270">
        <f>IFERROR(INDEX('9-2011'!$B$83:$AV$85,1,MATCH('09-2012'!AP76,'9-2011'!$B$85:$AV$85,0)),0)</f>
        <v>-21731637.719999999</v>
      </c>
      <c r="AQ79" s="270">
        <f>IFERROR(INDEX('9-2011'!$B$83:$AV$85,1,MATCH('09-2012'!AQ76,'9-2011'!$B$85:$AV$85,0)),0)</f>
        <v>8134916.5999999996</v>
      </c>
      <c r="AR79" s="270">
        <f>IFERROR(INDEX('9-2011'!$B$83:$AV$85,1,MATCH('09-2012'!AR76,'9-2011'!$B$85:$AV$85,0)),0)</f>
        <v>-47606141.390000001</v>
      </c>
      <c r="AS79" s="270">
        <f>IFERROR(INDEX('9-2011'!$B$83:$AV$85,1,MATCH('09-2012'!AS76,'9-2011'!$B$85:$AV$85,0)),0)</f>
        <v>-52057158.289999999</v>
      </c>
      <c r="AT79" s="270">
        <f>IFERROR(INDEX('9-2011'!$B$83:$AV$85,1,MATCH('09-2012'!AT76,'9-2011'!$B$85:$AV$85,0)),0)</f>
        <v>0</v>
      </c>
      <c r="AU79" s="270">
        <f>IFERROR(INDEX('9-2011'!$B$83:$AV$85,1,MATCH('09-2012'!AU76,'9-2011'!$B$85:$AV$85,0)),0)</f>
        <v>-348038884.50999999</v>
      </c>
      <c r="AV79" s="270">
        <f>IFERROR(INDEX('9-2011'!$B$83:$AV$85,1,MATCH('09-2012'!AV76,'9-2011'!$B$85:$AV$85,0)),0)</f>
        <v>-171674008.22</v>
      </c>
      <c r="AW79" s="270">
        <f>IFERROR(INDEX('9-2011'!$B$83:$AV$85,1,MATCH('09-2012'!AW76,'9-2011'!$B$85:$AV$85,0)),0)</f>
        <v>-174782.82</v>
      </c>
      <c r="AX79" s="270">
        <f>IFERROR(INDEX('9-2011'!$B$83:$AV$85,1,MATCH('09-2012'!AX76,'9-2011'!$B$85:$AV$85,0)),0)</f>
        <v>10.36</v>
      </c>
      <c r="AY79" s="270">
        <f>IFERROR(INDEX('9-2011'!$B$83:$AV$85,1,MATCH('09-2012'!AY76,'9-2011'!$B$85:$AV$85,0)),0)</f>
        <v>0</v>
      </c>
      <c r="AZ79" s="270">
        <f>IFERROR(INDEX('9-2011'!$B$83:$AV$85,1,MATCH('09-2012'!AZ76,'9-2011'!$B$85:$AV$85,0)),0)</f>
        <v>0</v>
      </c>
    </row>
    <row r="80" spans="1:52">
      <c r="A80" s="269" t="s">
        <v>715</v>
      </c>
      <c r="B80" s="273">
        <f>B78-B79</f>
        <v>-93609362.2724998</v>
      </c>
      <c r="C80" s="273">
        <f t="shared" ref="C80:AZ80" si="4">C78-C79</f>
        <v>61052722.960000038</v>
      </c>
      <c r="D80" s="273">
        <f t="shared" si="4"/>
        <v>-11972341.069999998</v>
      </c>
      <c r="E80" s="273">
        <f t="shared" si="4"/>
        <v>6833291.8550000004</v>
      </c>
      <c r="F80" s="273">
        <f t="shared" si="4"/>
        <v>-7806554.6400000006</v>
      </c>
      <c r="G80" s="273">
        <f t="shared" si="4"/>
        <v>-270841.49000000209</v>
      </c>
      <c r="H80" s="273">
        <f t="shared" si="4"/>
        <v>0</v>
      </c>
      <c r="I80" s="273">
        <f t="shared" si="4"/>
        <v>-1308449.0940500014</v>
      </c>
      <c r="J80" s="273">
        <f t="shared" si="4"/>
        <v>-121767.47204999998</v>
      </c>
      <c r="K80" s="273">
        <f t="shared" si="4"/>
        <v>0</v>
      </c>
      <c r="L80" s="273">
        <f t="shared" si="4"/>
        <v>4615.8150000000023</v>
      </c>
      <c r="M80" s="273">
        <f t="shared" si="4"/>
        <v>41559.551099999924</v>
      </c>
      <c r="N80" s="273">
        <f t="shared" si="4"/>
        <v>-209.80999999999995</v>
      </c>
      <c r="O80" s="273">
        <f t="shared" si="4"/>
        <v>-89471.65</v>
      </c>
      <c r="P80" s="273">
        <f t="shared" si="4"/>
        <v>0</v>
      </c>
      <c r="Q80" s="273">
        <f t="shared" si="4"/>
        <v>57555.804999999993</v>
      </c>
      <c r="R80" s="273">
        <f t="shared" si="4"/>
        <v>-5347.5499999988824</v>
      </c>
      <c r="S80" s="273">
        <f t="shared" si="4"/>
        <v>377607.27499999997</v>
      </c>
      <c r="T80" s="273">
        <f t="shared" si="4"/>
        <v>-616159.86670000106</v>
      </c>
      <c r="U80" s="273">
        <f t="shared" si="4"/>
        <v>981856.16850000015</v>
      </c>
      <c r="V80" s="273">
        <f t="shared" si="4"/>
        <v>0</v>
      </c>
      <c r="W80" s="273">
        <f t="shared" si="4"/>
        <v>-3140.4649999999997</v>
      </c>
      <c r="X80" s="273">
        <f t="shared" si="4"/>
        <v>-7895.5550000000003</v>
      </c>
      <c r="Y80" s="273">
        <f t="shared" si="4"/>
        <v>-289588.57500000019</v>
      </c>
      <c r="Z80" s="273">
        <f t="shared" si="4"/>
        <v>0</v>
      </c>
      <c r="AA80" s="273">
        <f t="shared" si="4"/>
        <v>1694366.9355999976</v>
      </c>
      <c r="AB80" s="273">
        <f t="shared" si="4"/>
        <v>-865285.53990000021</v>
      </c>
      <c r="AC80" s="273">
        <f t="shared" si="4"/>
        <v>-47885.949999999953</v>
      </c>
      <c r="AD80" s="273">
        <f t="shared" si="4"/>
        <v>-4377072.0399999991</v>
      </c>
      <c r="AE80" s="273">
        <f t="shared" si="4"/>
        <v>-2065288.3900000006</v>
      </c>
      <c r="AF80" s="273">
        <f t="shared" si="4"/>
        <v>1871568.6850000001</v>
      </c>
      <c r="AG80" s="273">
        <f t="shared" si="4"/>
        <v>6856356.0750000002</v>
      </c>
      <c r="AH80" s="273">
        <f t="shared" si="4"/>
        <v>760426.10499999998</v>
      </c>
      <c r="AI80" s="273">
        <f t="shared" si="4"/>
        <v>0</v>
      </c>
      <c r="AJ80" s="273">
        <f t="shared" si="4"/>
        <v>9589005.9900000002</v>
      </c>
      <c r="AK80" s="273">
        <f t="shared" si="4"/>
        <v>-94052.20000000298</v>
      </c>
      <c r="AL80" s="273">
        <f t="shared" si="4"/>
        <v>8446938.3599999994</v>
      </c>
      <c r="AM80" s="273">
        <f t="shared" si="4"/>
        <v>-386905.13499999978</v>
      </c>
      <c r="AN80" s="273">
        <f t="shared" si="4"/>
        <v>-4582134.4200000018</v>
      </c>
      <c r="AO80" s="273">
        <f t="shared" si="4"/>
        <v>1109054.6749999998</v>
      </c>
      <c r="AP80" s="273">
        <f t="shared" si="4"/>
        <v>-4189048.6150000021</v>
      </c>
      <c r="AQ80" s="273">
        <f t="shared" si="4"/>
        <v>-4254678.8899999997</v>
      </c>
      <c r="AR80" s="273">
        <f t="shared" si="4"/>
        <v>-2399832.0649999976</v>
      </c>
      <c r="AS80" s="273">
        <f t="shared" si="4"/>
        <v>-8544986.7149999961</v>
      </c>
      <c r="AT80" s="273">
        <f t="shared" si="4"/>
        <v>0</v>
      </c>
      <c r="AU80" s="273">
        <f t="shared" si="4"/>
        <v>-88893536.205000043</v>
      </c>
      <c r="AV80" s="273">
        <f t="shared" si="4"/>
        <v>-49994625.405000001</v>
      </c>
      <c r="AW80" s="273">
        <f t="shared" si="4"/>
        <v>-99189.580000000016</v>
      </c>
      <c r="AX80" s="273">
        <f t="shared" si="4"/>
        <v>-0.14000000000000057</v>
      </c>
      <c r="AY80" s="273">
        <f t="shared" si="4"/>
        <v>0</v>
      </c>
      <c r="AZ80" s="273">
        <f t="shared" si="4"/>
        <v>0</v>
      </c>
    </row>
    <row r="82" spans="1:52">
      <c r="A82" s="105" t="s">
        <v>712</v>
      </c>
      <c r="B82" s="270">
        <f>SUM(B61,B63:B64)</f>
        <v>22051415</v>
      </c>
      <c r="C82" s="270">
        <f t="shared" ref="C82:AZ82" si="5">SUM(C61,C63:C64)</f>
        <v>22123922</v>
      </c>
      <c r="D82" s="270">
        <f t="shared" si="5"/>
        <v>0</v>
      </c>
      <c r="E82" s="270">
        <f t="shared" si="5"/>
        <v>0</v>
      </c>
      <c r="F82" s="270">
        <f t="shared" si="5"/>
        <v>0</v>
      </c>
      <c r="G82" s="270">
        <f t="shared" si="5"/>
        <v>0</v>
      </c>
      <c r="H82" s="270">
        <f t="shared" si="5"/>
        <v>0</v>
      </c>
      <c r="I82" s="270">
        <f t="shared" si="5"/>
        <v>0</v>
      </c>
      <c r="J82" s="270">
        <f t="shared" si="5"/>
        <v>0</v>
      </c>
      <c r="K82" s="270">
        <f t="shared" si="5"/>
        <v>0</v>
      </c>
      <c r="L82" s="270">
        <f t="shared" si="5"/>
        <v>0</v>
      </c>
      <c r="M82" s="270">
        <f t="shared" si="5"/>
        <v>0</v>
      </c>
      <c r="N82" s="270">
        <f t="shared" si="5"/>
        <v>0</v>
      </c>
      <c r="O82" s="270">
        <f t="shared" si="5"/>
        <v>0</v>
      </c>
      <c r="P82" s="270">
        <f t="shared" si="5"/>
        <v>0</v>
      </c>
      <c r="Q82" s="270">
        <f t="shared" si="5"/>
        <v>0</v>
      </c>
      <c r="R82" s="270">
        <f t="shared" si="5"/>
        <v>0</v>
      </c>
      <c r="S82" s="270">
        <f t="shared" si="5"/>
        <v>0</v>
      </c>
      <c r="T82" s="270">
        <f t="shared" si="5"/>
        <v>0</v>
      </c>
      <c r="U82" s="270">
        <f t="shared" si="5"/>
        <v>0</v>
      </c>
      <c r="V82" s="270">
        <f t="shared" si="5"/>
        <v>0</v>
      </c>
      <c r="W82" s="270">
        <f t="shared" si="5"/>
        <v>0</v>
      </c>
      <c r="X82" s="270">
        <f t="shared" si="5"/>
        <v>0</v>
      </c>
      <c r="Y82" s="270">
        <f t="shared" si="5"/>
        <v>0</v>
      </c>
      <c r="Z82" s="270">
        <f t="shared" si="5"/>
        <v>0</v>
      </c>
      <c r="AA82" s="270">
        <f t="shared" si="5"/>
        <v>0</v>
      </c>
      <c r="AB82" s="270">
        <f t="shared" si="5"/>
        <v>0</v>
      </c>
      <c r="AC82" s="270">
        <f t="shared" si="5"/>
        <v>0</v>
      </c>
      <c r="AD82" s="270">
        <f t="shared" si="5"/>
        <v>0</v>
      </c>
      <c r="AE82" s="270">
        <f t="shared" si="5"/>
        <v>0</v>
      </c>
      <c r="AF82" s="270">
        <f t="shared" si="5"/>
        <v>0</v>
      </c>
      <c r="AG82" s="270">
        <f t="shared" si="5"/>
        <v>0</v>
      </c>
      <c r="AH82" s="270">
        <f t="shared" si="5"/>
        <v>0</v>
      </c>
      <c r="AI82" s="270">
        <f t="shared" si="5"/>
        <v>0</v>
      </c>
      <c r="AJ82" s="270">
        <f t="shared" si="5"/>
        <v>0</v>
      </c>
      <c r="AK82" s="270">
        <f t="shared" si="5"/>
        <v>0</v>
      </c>
      <c r="AL82" s="270">
        <f t="shared" si="5"/>
        <v>0</v>
      </c>
      <c r="AM82" s="270">
        <f t="shared" si="5"/>
        <v>0</v>
      </c>
      <c r="AN82" s="270">
        <f t="shared" si="5"/>
        <v>0</v>
      </c>
      <c r="AO82" s="270">
        <f t="shared" si="5"/>
        <v>0</v>
      </c>
      <c r="AP82" s="270">
        <f t="shared" si="5"/>
        <v>0</v>
      </c>
      <c r="AQ82" s="270">
        <f t="shared" si="5"/>
        <v>0</v>
      </c>
      <c r="AR82" s="270">
        <f t="shared" si="5"/>
        <v>0</v>
      </c>
      <c r="AS82" s="270">
        <f t="shared" si="5"/>
        <v>0</v>
      </c>
      <c r="AT82" s="270">
        <f t="shared" si="5"/>
        <v>0</v>
      </c>
      <c r="AU82" s="270">
        <f t="shared" si="5"/>
        <v>0</v>
      </c>
      <c r="AV82" s="270">
        <f t="shared" si="5"/>
        <v>0</v>
      </c>
      <c r="AW82" s="270">
        <f t="shared" si="5"/>
        <v>-72507</v>
      </c>
      <c r="AX82" s="270">
        <f t="shared" si="5"/>
        <v>0</v>
      </c>
      <c r="AY82" s="270">
        <f t="shared" si="5"/>
        <v>0</v>
      </c>
      <c r="AZ82" s="270">
        <f t="shared" si="5"/>
        <v>0</v>
      </c>
    </row>
    <row r="83" spans="1:52">
      <c r="A83" s="105" t="s">
        <v>718</v>
      </c>
      <c r="B83" s="270">
        <f>SUM('9-2011'!B72:B73,'9-2011'!B70)</f>
        <v>18543573</v>
      </c>
      <c r="C83" s="270">
        <f>SUM('9-2011'!C72:C73,'9-2011'!C70)</f>
        <v>18543573</v>
      </c>
      <c r="D83" s="270">
        <f>SUM('9-2011'!D72:D73,'9-2011'!D70)</f>
        <v>0</v>
      </c>
      <c r="E83" s="270">
        <f>SUM('9-2011'!E72:E73,'9-2011'!E70)</f>
        <v>0</v>
      </c>
      <c r="F83" s="270">
        <f>SUM('9-2011'!F72:F73,'9-2011'!F70)</f>
        <v>0</v>
      </c>
      <c r="G83" s="270">
        <f>SUM('9-2011'!G72:G73,'9-2011'!G70)</f>
        <v>0</v>
      </c>
      <c r="H83" s="270">
        <f>SUM('9-2011'!H72:H73,'9-2011'!H70)</f>
        <v>0</v>
      </c>
      <c r="I83" s="270">
        <f>SUM('9-2011'!I72:I73,'9-2011'!I70)</f>
        <v>0</v>
      </c>
      <c r="J83" s="270">
        <f>SUM('9-2011'!J72:J73,'9-2011'!J70)</f>
        <v>0</v>
      </c>
      <c r="K83" s="270">
        <f>SUM('9-2011'!K72:K73,'9-2011'!K70)</f>
        <v>0</v>
      </c>
      <c r="L83" s="270">
        <f>SUM('9-2011'!L72:L73,'9-2011'!L70)</f>
        <v>0</v>
      </c>
      <c r="M83" s="270">
        <f>SUM('9-2011'!M72:M73,'9-2011'!M70)</f>
        <v>0</v>
      </c>
      <c r="N83" s="270">
        <f>SUM('9-2011'!N72:N73,'9-2011'!N70)</f>
        <v>0</v>
      </c>
      <c r="O83" s="270">
        <f>SUM('9-2011'!O72:O73,'9-2011'!O70)</f>
        <v>0</v>
      </c>
      <c r="P83" s="270">
        <f>SUM('9-2011'!P72:P73,'9-2011'!P70)</f>
        <v>0</v>
      </c>
      <c r="Q83" s="270">
        <f>SUM('9-2011'!Q72:Q73,'9-2011'!Q70)</f>
        <v>0</v>
      </c>
      <c r="R83" s="270">
        <f>SUM('9-2011'!R72:R73,'9-2011'!R70)</f>
        <v>0</v>
      </c>
      <c r="S83" s="270">
        <f>SUM('9-2011'!S72:S73,'9-2011'!S70)</f>
        <v>0</v>
      </c>
      <c r="T83" s="270">
        <f>SUM('9-2011'!T72:T73,'9-2011'!T70)</f>
        <v>0</v>
      </c>
      <c r="U83" s="270">
        <f>SUM('9-2011'!U72:U73,'9-2011'!U70)</f>
        <v>0</v>
      </c>
      <c r="V83" s="270">
        <f>SUM('9-2011'!V72:V73,'9-2011'!V70)</f>
        <v>0</v>
      </c>
      <c r="W83" s="270">
        <f>SUM('9-2011'!W72:W73,'9-2011'!W70)</f>
        <v>0</v>
      </c>
      <c r="X83" s="270">
        <f>SUM('9-2011'!X72:X73,'9-2011'!X70)</f>
        <v>0</v>
      </c>
      <c r="Y83" s="270">
        <f>SUM('9-2011'!Y72:Y73,'9-2011'!Y70)</f>
        <v>0</v>
      </c>
      <c r="Z83" s="270">
        <f>SUM('9-2011'!Z72:Z73,'9-2011'!Z70)</f>
        <v>0</v>
      </c>
      <c r="AA83" s="270">
        <f>SUM('9-2011'!AA72:AA73,'9-2011'!AA70)</f>
        <v>0</v>
      </c>
      <c r="AB83" s="270">
        <f>SUM('9-2011'!AB72:AB73,'9-2011'!AB70)</f>
        <v>0</v>
      </c>
      <c r="AC83" s="270">
        <f>SUM('9-2011'!AC72:AC73,'9-2011'!AC70)</f>
        <v>0</v>
      </c>
      <c r="AD83" s="270">
        <f>SUM('9-2011'!AD72:AD73,'9-2011'!AD70)</f>
        <v>0</v>
      </c>
      <c r="AE83" s="270">
        <f>SUM('9-2011'!AE72:AE73,'9-2011'!AE70)</f>
        <v>0</v>
      </c>
      <c r="AF83" s="270">
        <f>SUM('9-2011'!AF72:AF73,'9-2011'!AF70)</f>
        <v>0</v>
      </c>
      <c r="AG83" s="270">
        <f>SUM('9-2011'!AG72:AG73,'9-2011'!AG70)</f>
        <v>0</v>
      </c>
      <c r="AH83" s="270">
        <f>SUM('9-2011'!AH72:AH73,'9-2011'!AH70)</f>
        <v>0</v>
      </c>
      <c r="AI83" s="270">
        <f>SUM('9-2011'!AI72:AI73,'9-2011'!AI70)</f>
        <v>0</v>
      </c>
      <c r="AJ83" s="270">
        <f>SUM('9-2011'!AJ72:AJ73,'9-2011'!AJ70)</f>
        <v>0</v>
      </c>
      <c r="AK83" s="270">
        <f>SUM('9-2011'!AK72:AK73,'9-2011'!AK70)</f>
        <v>0</v>
      </c>
      <c r="AL83" s="270">
        <f>SUM('9-2011'!AL72:AL73,'9-2011'!AL70)</f>
        <v>0</v>
      </c>
      <c r="AM83" s="270">
        <f>SUM('9-2011'!AM72:AM73,'9-2011'!AM70)</f>
        <v>0</v>
      </c>
      <c r="AN83" s="270">
        <f>SUM('9-2011'!AN72:AN73,'9-2011'!AN70)</f>
        <v>0</v>
      </c>
      <c r="AO83" s="270">
        <f>SUM('9-2011'!AO72:AO73,'9-2011'!AO70)</f>
        <v>0</v>
      </c>
      <c r="AP83" s="270">
        <f>SUM('9-2011'!AP72:AP73,'9-2011'!AP70)</f>
        <v>0</v>
      </c>
      <c r="AQ83" s="270">
        <f>SUM('9-2011'!AQ72:AQ73,'9-2011'!AQ70)</f>
        <v>0</v>
      </c>
      <c r="AR83" s="270">
        <f>SUM('9-2011'!AR72:AR73,'9-2011'!AR70)</f>
        <v>0</v>
      </c>
      <c r="AS83" s="270">
        <f>SUM('9-2011'!AS72:AS73,'9-2011'!AS70)</f>
        <v>0</v>
      </c>
      <c r="AT83" s="270">
        <f>SUM('9-2011'!AT72:AT73,'9-2011'!AT70)</f>
        <v>0</v>
      </c>
      <c r="AU83" s="270">
        <f>SUM('9-2011'!AU72:AU73,'9-2011'!AU70)</f>
        <v>0</v>
      </c>
      <c r="AV83" s="270">
        <f>SUM('9-2011'!AV72:AV73,'9-2011'!AV70)</f>
        <v>0</v>
      </c>
      <c r="AW83" s="270">
        <f>SUM('9-2011'!AW72:AW73,'9-2011'!AW70)</f>
        <v>0</v>
      </c>
      <c r="AX83" s="270">
        <f>SUM('9-2011'!AX72:AX73,'9-2011'!AX70)</f>
        <v>0</v>
      </c>
      <c r="AY83" s="270">
        <f>SUM('9-2011'!AY72:AY73,'9-2011'!AY70)</f>
        <v>0</v>
      </c>
      <c r="AZ83" s="270">
        <f>SUM('9-2011'!AZ72:AZ73,'9-2011'!AZ70)</f>
        <v>0</v>
      </c>
    </row>
    <row r="84" spans="1:52">
      <c r="A84" s="105" t="s">
        <v>708</v>
      </c>
      <c r="B84" s="273">
        <f>B82-B83</f>
        <v>3507842</v>
      </c>
      <c r="C84" s="273">
        <f t="shared" ref="C84:AZ84" si="6">C82-C83</f>
        <v>3580349</v>
      </c>
      <c r="D84" s="273">
        <f t="shared" si="6"/>
        <v>0</v>
      </c>
      <c r="E84" s="273">
        <f t="shared" si="6"/>
        <v>0</v>
      </c>
      <c r="F84" s="273">
        <f t="shared" si="6"/>
        <v>0</v>
      </c>
      <c r="G84" s="273">
        <f t="shared" si="6"/>
        <v>0</v>
      </c>
      <c r="H84" s="273">
        <f t="shared" si="6"/>
        <v>0</v>
      </c>
      <c r="I84" s="273">
        <f t="shared" si="6"/>
        <v>0</v>
      </c>
      <c r="J84" s="273">
        <f t="shared" si="6"/>
        <v>0</v>
      </c>
      <c r="K84" s="273">
        <f t="shared" si="6"/>
        <v>0</v>
      </c>
      <c r="L84" s="273">
        <f t="shared" si="6"/>
        <v>0</v>
      </c>
      <c r="M84" s="273">
        <f t="shared" si="6"/>
        <v>0</v>
      </c>
      <c r="N84" s="273">
        <f t="shared" si="6"/>
        <v>0</v>
      </c>
      <c r="O84" s="273">
        <f t="shared" si="6"/>
        <v>0</v>
      </c>
      <c r="P84" s="273">
        <f t="shared" si="6"/>
        <v>0</v>
      </c>
      <c r="Q84" s="273">
        <f t="shared" si="6"/>
        <v>0</v>
      </c>
      <c r="R84" s="273">
        <f t="shared" si="6"/>
        <v>0</v>
      </c>
      <c r="S84" s="273">
        <f t="shared" si="6"/>
        <v>0</v>
      </c>
      <c r="T84" s="273">
        <f t="shared" si="6"/>
        <v>0</v>
      </c>
      <c r="U84" s="273">
        <f t="shared" si="6"/>
        <v>0</v>
      </c>
      <c r="V84" s="273">
        <f t="shared" si="6"/>
        <v>0</v>
      </c>
      <c r="W84" s="273">
        <f t="shared" si="6"/>
        <v>0</v>
      </c>
      <c r="X84" s="273">
        <f t="shared" si="6"/>
        <v>0</v>
      </c>
      <c r="Y84" s="273">
        <f t="shared" si="6"/>
        <v>0</v>
      </c>
      <c r="Z84" s="273">
        <f t="shared" si="6"/>
        <v>0</v>
      </c>
      <c r="AA84" s="273">
        <f t="shared" si="6"/>
        <v>0</v>
      </c>
      <c r="AB84" s="273">
        <f t="shared" si="6"/>
        <v>0</v>
      </c>
      <c r="AC84" s="273">
        <f t="shared" si="6"/>
        <v>0</v>
      </c>
      <c r="AD84" s="273">
        <f t="shared" si="6"/>
        <v>0</v>
      </c>
      <c r="AE84" s="273">
        <f t="shared" si="6"/>
        <v>0</v>
      </c>
      <c r="AF84" s="273">
        <f t="shared" si="6"/>
        <v>0</v>
      </c>
      <c r="AG84" s="273">
        <f t="shared" si="6"/>
        <v>0</v>
      </c>
      <c r="AH84" s="273">
        <f t="shared" si="6"/>
        <v>0</v>
      </c>
      <c r="AI84" s="273">
        <f t="shared" si="6"/>
        <v>0</v>
      </c>
      <c r="AJ84" s="273">
        <f t="shared" si="6"/>
        <v>0</v>
      </c>
      <c r="AK84" s="273">
        <f t="shared" si="6"/>
        <v>0</v>
      </c>
      <c r="AL84" s="273">
        <f t="shared" si="6"/>
        <v>0</v>
      </c>
      <c r="AM84" s="273">
        <f t="shared" si="6"/>
        <v>0</v>
      </c>
      <c r="AN84" s="273">
        <f t="shared" si="6"/>
        <v>0</v>
      </c>
      <c r="AO84" s="273">
        <f t="shared" si="6"/>
        <v>0</v>
      </c>
      <c r="AP84" s="273">
        <f t="shared" si="6"/>
        <v>0</v>
      </c>
      <c r="AQ84" s="273">
        <f t="shared" si="6"/>
        <v>0</v>
      </c>
      <c r="AR84" s="273">
        <f t="shared" si="6"/>
        <v>0</v>
      </c>
      <c r="AS84" s="273">
        <f t="shared" si="6"/>
        <v>0</v>
      </c>
      <c r="AT84" s="273">
        <f t="shared" si="6"/>
        <v>0</v>
      </c>
      <c r="AU84" s="273">
        <f t="shared" si="6"/>
        <v>0</v>
      </c>
      <c r="AV84" s="273">
        <f t="shared" si="6"/>
        <v>0</v>
      </c>
      <c r="AW84" s="273">
        <f t="shared" si="6"/>
        <v>-72507</v>
      </c>
      <c r="AX84" s="273">
        <f t="shared" si="6"/>
        <v>0</v>
      </c>
      <c r="AY84" s="273">
        <f t="shared" si="6"/>
        <v>0</v>
      </c>
      <c r="AZ84" s="273">
        <f t="shared" si="6"/>
        <v>0</v>
      </c>
    </row>
    <row r="86" spans="1:52">
      <c r="A86" s="105" t="s">
        <v>716</v>
      </c>
      <c r="B86" s="105">
        <v>0</v>
      </c>
    </row>
    <row r="87" spans="1:52">
      <c r="A87" s="105" t="s">
        <v>711</v>
      </c>
      <c r="B87" s="105">
        <v>0</v>
      </c>
    </row>
    <row r="88" spans="1:52">
      <c r="A88" s="105" t="s">
        <v>717</v>
      </c>
      <c r="B88" s="105">
        <v>0</v>
      </c>
    </row>
    <row r="89" spans="1:52">
      <c r="A89" s="105" t="s">
        <v>710</v>
      </c>
      <c r="B89" s="273">
        <f>B80-B84-B86-B87-B88</f>
        <v>-97117204.2724998</v>
      </c>
      <c r="C89" s="273">
        <f t="shared" ref="C89:AZ89" si="7">C80-C84-C86-C87-C88</f>
        <v>57472373.960000038</v>
      </c>
      <c r="D89" s="273">
        <f t="shared" si="7"/>
        <v>-11972341.069999998</v>
      </c>
      <c r="E89" s="273">
        <f t="shared" si="7"/>
        <v>6833291.8550000004</v>
      </c>
      <c r="F89" s="273">
        <f t="shared" si="7"/>
        <v>-7806554.6400000006</v>
      </c>
      <c r="G89" s="273">
        <f t="shared" si="7"/>
        <v>-270841.49000000209</v>
      </c>
      <c r="H89" s="273">
        <f t="shared" si="7"/>
        <v>0</v>
      </c>
      <c r="I89" s="273">
        <f t="shared" si="7"/>
        <v>-1308449.0940500014</v>
      </c>
      <c r="J89" s="273">
        <f t="shared" si="7"/>
        <v>-121767.47204999998</v>
      </c>
      <c r="K89" s="273">
        <f t="shared" si="7"/>
        <v>0</v>
      </c>
      <c r="L89" s="273">
        <f t="shared" si="7"/>
        <v>4615.8150000000023</v>
      </c>
      <c r="M89" s="273">
        <f t="shared" si="7"/>
        <v>41559.551099999924</v>
      </c>
      <c r="N89" s="273">
        <f t="shared" si="7"/>
        <v>-209.80999999999995</v>
      </c>
      <c r="O89" s="273">
        <f t="shared" si="7"/>
        <v>-89471.65</v>
      </c>
      <c r="P89" s="273">
        <f t="shared" si="7"/>
        <v>0</v>
      </c>
      <c r="Q89" s="273">
        <f t="shared" si="7"/>
        <v>57555.804999999993</v>
      </c>
      <c r="R89" s="273">
        <f t="shared" si="7"/>
        <v>-5347.5499999988824</v>
      </c>
      <c r="S89" s="273">
        <f t="shared" si="7"/>
        <v>377607.27499999997</v>
      </c>
      <c r="T89" s="273">
        <f t="shared" si="7"/>
        <v>-616159.86670000106</v>
      </c>
      <c r="U89" s="273">
        <f t="shared" si="7"/>
        <v>981856.16850000015</v>
      </c>
      <c r="V89" s="273">
        <f t="shared" si="7"/>
        <v>0</v>
      </c>
      <c r="W89" s="273">
        <f t="shared" si="7"/>
        <v>-3140.4649999999997</v>
      </c>
      <c r="X89" s="273">
        <f t="shared" si="7"/>
        <v>-7895.5550000000003</v>
      </c>
      <c r="Y89" s="273">
        <f t="shared" si="7"/>
        <v>-289588.57500000019</v>
      </c>
      <c r="Z89" s="273">
        <f t="shared" si="7"/>
        <v>0</v>
      </c>
      <c r="AA89" s="273">
        <f t="shared" si="7"/>
        <v>1694366.9355999976</v>
      </c>
      <c r="AB89" s="273">
        <f t="shared" si="7"/>
        <v>-865285.53990000021</v>
      </c>
      <c r="AC89" s="273">
        <f t="shared" si="7"/>
        <v>-47885.949999999953</v>
      </c>
      <c r="AD89" s="273">
        <f t="shared" si="7"/>
        <v>-4377072.0399999991</v>
      </c>
      <c r="AE89" s="273">
        <f t="shared" si="7"/>
        <v>-2065288.3900000006</v>
      </c>
      <c r="AF89" s="273">
        <f t="shared" si="7"/>
        <v>1871568.6850000001</v>
      </c>
      <c r="AG89" s="273">
        <f t="shared" si="7"/>
        <v>6856356.0750000002</v>
      </c>
      <c r="AH89" s="273">
        <f t="shared" si="7"/>
        <v>760426.10499999998</v>
      </c>
      <c r="AI89" s="273">
        <f t="shared" si="7"/>
        <v>0</v>
      </c>
      <c r="AJ89" s="273">
        <f t="shared" si="7"/>
        <v>9589005.9900000002</v>
      </c>
      <c r="AK89" s="273">
        <f t="shared" si="7"/>
        <v>-94052.20000000298</v>
      </c>
      <c r="AL89" s="273">
        <f t="shared" si="7"/>
        <v>8446938.3599999994</v>
      </c>
      <c r="AM89" s="273">
        <f t="shared" si="7"/>
        <v>-386905.13499999978</v>
      </c>
      <c r="AN89" s="273">
        <f t="shared" si="7"/>
        <v>-4582134.4200000018</v>
      </c>
      <c r="AO89" s="273">
        <f t="shared" si="7"/>
        <v>1109054.6749999998</v>
      </c>
      <c r="AP89" s="273">
        <f t="shared" si="7"/>
        <v>-4189048.6150000021</v>
      </c>
      <c r="AQ89" s="273">
        <f t="shared" si="7"/>
        <v>-4254678.8899999997</v>
      </c>
      <c r="AR89" s="273">
        <f t="shared" si="7"/>
        <v>-2399832.0649999976</v>
      </c>
      <c r="AS89" s="273">
        <f t="shared" si="7"/>
        <v>-8544986.7149999961</v>
      </c>
      <c r="AT89" s="273">
        <f t="shared" si="7"/>
        <v>0</v>
      </c>
      <c r="AU89" s="273">
        <f t="shared" si="7"/>
        <v>-88893536.205000043</v>
      </c>
      <c r="AV89" s="273">
        <f t="shared" si="7"/>
        <v>-49994625.405000001</v>
      </c>
      <c r="AW89" s="273">
        <f t="shared" si="7"/>
        <v>-26682.580000000016</v>
      </c>
      <c r="AX89" s="273">
        <f t="shared" si="7"/>
        <v>-0.14000000000000057</v>
      </c>
      <c r="AY89" s="273">
        <f t="shared" si="7"/>
        <v>0</v>
      </c>
      <c r="AZ89" s="273">
        <f t="shared" si="7"/>
        <v>0</v>
      </c>
    </row>
    <row r="90" spans="1:52">
      <c r="B90" s="105" t="str">
        <f>B76</f>
        <v>Total Utility</v>
      </c>
      <c r="C90" s="105" t="str">
        <f t="shared" ref="C90:AZ90" si="8">C76</f>
        <v>002DIV</v>
      </c>
      <c r="D90" s="105" t="str">
        <f t="shared" si="8"/>
        <v>012DIV</v>
      </c>
      <c r="E90" s="105" t="str">
        <f t="shared" si="8"/>
        <v>107DIV</v>
      </c>
      <c r="F90" s="105" t="str">
        <f t="shared" si="8"/>
        <v>077DIV</v>
      </c>
      <c r="G90" s="105" t="str">
        <f t="shared" si="8"/>
        <v>007DIV</v>
      </c>
      <c r="H90" s="105" t="str">
        <f t="shared" si="8"/>
        <v>047DIV</v>
      </c>
      <c r="I90" s="105" t="str">
        <f t="shared" si="8"/>
        <v>003DIV</v>
      </c>
      <c r="J90" s="105" t="str">
        <f t="shared" si="8"/>
        <v>013DIV</v>
      </c>
      <c r="K90" s="105" t="str">
        <f t="shared" si="8"/>
        <v>979DIV</v>
      </c>
      <c r="L90" s="105" t="str">
        <f t="shared" si="8"/>
        <v>001DIV</v>
      </c>
      <c r="M90" s="105" t="str">
        <f t="shared" si="8"/>
        <v>006DIV</v>
      </c>
      <c r="N90" s="105" t="str">
        <f t="shared" si="8"/>
        <v>017DIV</v>
      </c>
      <c r="O90" s="105" t="str">
        <f t="shared" si="8"/>
        <v>018DIV</v>
      </c>
      <c r="P90" s="105" t="str">
        <f t="shared" si="8"/>
        <v>011DIV</v>
      </c>
      <c r="Q90" s="105" t="str">
        <f t="shared" si="8"/>
        <v>004DIV</v>
      </c>
      <c r="R90" s="105" t="str">
        <f t="shared" si="8"/>
        <v>010DIV</v>
      </c>
      <c r="S90" s="105" t="str">
        <f t="shared" si="8"/>
        <v>008DIV</v>
      </c>
      <c r="T90" s="105" t="str">
        <f t="shared" si="8"/>
        <v>016DIV</v>
      </c>
      <c r="U90" s="105" t="str">
        <f t="shared" si="8"/>
        <v>020DIV</v>
      </c>
      <c r="V90" s="105" t="str">
        <f t="shared" si="8"/>
        <v>022DIV</v>
      </c>
      <c r="W90" s="105" t="str">
        <f t="shared" si="8"/>
        <v>014DIV</v>
      </c>
      <c r="X90" s="105" t="str">
        <f t="shared" si="8"/>
        <v>015DIV</v>
      </c>
      <c r="Y90" s="105" t="str">
        <f t="shared" si="8"/>
        <v>019DIV</v>
      </c>
      <c r="Z90" s="105" t="str">
        <f t="shared" si="8"/>
        <v>040DIV</v>
      </c>
      <c r="AA90" s="105" t="str">
        <f t="shared" si="8"/>
        <v>005DIV</v>
      </c>
      <c r="AB90" s="105" t="str">
        <f t="shared" si="8"/>
        <v>021DIV</v>
      </c>
      <c r="AC90" s="105" t="str">
        <f t="shared" si="8"/>
        <v>099DIV</v>
      </c>
      <c r="AD90" s="105" t="str">
        <f t="shared" si="8"/>
        <v>095DIV</v>
      </c>
      <c r="AE90" s="105" t="str">
        <f t="shared" si="8"/>
        <v>091DIV</v>
      </c>
      <c r="AF90" s="105" t="str">
        <f t="shared" si="8"/>
        <v>098DIV</v>
      </c>
      <c r="AG90" s="105" t="str">
        <f t="shared" si="8"/>
        <v>092DIV</v>
      </c>
      <c r="AH90" s="105" t="str">
        <f t="shared" si="8"/>
        <v>070DIV</v>
      </c>
      <c r="AI90" s="105" t="str">
        <f t="shared" si="8"/>
        <v>998DIV</v>
      </c>
      <c r="AJ90" s="105" t="str">
        <f t="shared" si="8"/>
        <v>072DIV</v>
      </c>
      <c r="AK90" s="105" t="str">
        <f t="shared" si="8"/>
        <v>093DIV</v>
      </c>
      <c r="AL90" s="105" t="str">
        <f t="shared" si="8"/>
        <v>097DIV</v>
      </c>
      <c r="AM90" s="105" t="str">
        <f t="shared" si="8"/>
        <v>096DIV</v>
      </c>
      <c r="AN90" s="105" t="str">
        <f t="shared" si="8"/>
        <v>009DIV</v>
      </c>
      <c r="AO90" s="105" t="str">
        <f t="shared" si="8"/>
        <v>071DIV</v>
      </c>
      <c r="AP90" s="105" t="str">
        <f t="shared" si="8"/>
        <v>COLODV</v>
      </c>
      <c r="AQ90" s="105" t="str">
        <f t="shared" si="8"/>
        <v>030DIV</v>
      </c>
      <c r="AR90" s="105" t="str">
        <f t="shared" si="8"/>
        <v>KANSDV</v>
      </c>
      <c r="AS90" s="105" t="str">
        <f t="shared" si="8"/>
        <v>170DIV</v>
      </c>
      <c r="AT90" s="105" t="str">
        <f t="shared" si="8"/>
        <v>171DIV</v>
      </c>
      <c r="AU90" s="105" t="str">
        <f t="shared" si="8"/>
        <v>190DIV</v>
      </c>
      <c r="AV90" s="105" t="str">
        <f t="shared" si="8"/>
        <v>700DIV</v>
      </c>
      <c r="AW90" s="105" t="str">
        <f t="shared" si="8"/>
        <v>830DIV</v>
      </c>
      <c r="AX90" s="105" t="str">
        <f t="shared" si="8"/>
        <v>982DIV</v>
      </c>
      <c r="AY90" s="105" t="str">
        <f t="shared" si="8"/>
        <v>989DIV</v>
      </c>
      <c r="AZ90" s="105" t="str">
        <f t="shared" si="8"/>
        <v>990DIV</v>
      </c>
    </row>
  </sheetData>
  <pageMargins left="0.7" right="0.7" top="0.75" bottom="0.75" header="0.3" footer="0.3"/>
  <customProperties>
    <customPr name="_pios_id" r:id="rId1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J37"/>
  <sheetViews>
    <sheetView workbookViewId="0">
      <selection activeCell="E39" sqref="E39"/>
    </sheetView>
  </sheetViews>
  <sheetFormatPr defaultRowHeight="15"/>
  <cols>
    <col min="1" max="1" width="10.7109375" style="114" bestFit="1" customWidth="1"/>
    <col min="2" max="2" width="11" style="114" bestFit="1" customWidth="1"/>
    <col min="3" max="7" width="10" style="114" bestFit="1" customWidth="1"/>
    <col min="8" max="10" width="11" style="114" bestFit="1" customWidth="1"/>
    <col min="11" max="16384" width="9.140625" style="114"/>
  </cols>
  <sheetData>
    <row r="1" spans="1:10" s="2" customFormat="1" ht="12.75">
      <c r="A1" s="76">
        <v>41090</v>
      </c>
      <c r="B1" s="66"/>
      <c r="C1" s="66"/>
      <c r="D1" s="66"/>
      <c r="E1" s="67"/>
      <c r="F1" s="65"/>
      <c r="G1" s="65"/>
      <c r="H1" s="65"/>
      <c r="I1" s="65"/>
      <c r="J1" s="64"/>
    </row>
    <row r="2" spans="1:10" s="2" customFormat="1" ht="12.75">
      <c r="A2" s="65"/>
      <c r="B2" s="66" t="s">
        <v>652</v>
      </c>
      <c r="C2" s="66">
        <v>20</v>
      </c>
      <c r="D2" s="66">
        <v>30</v>
      </c>
      <c r="E2" s="67">
        <v>50</v>
      </c>
      <c r="F2" s="65">
        <v>60</v>
      </c>
      <c r="G2" s="65">
        <v>70</v>
      </c>
      <c r="H2" s="65">
        <v>80</v>
      </c>
      <c r="I2" s="65">
        <v>180</v>
      </c>
      <c r="J2" s="64"/>
    </row>
    <row r="3" spans="1:10" s="2" customFormat="1" ht="12.75">
      <c r="A3" s="66" t="s">
        <v>147</v>
      </c>
      <c r="B3" s="66" t="s">
        <v>154</v>
      </c>
      <c r="C3" s="66" t="s">
        <v>188</v>
      </c>
      <c r="D3" s="66" t="s">
        <v>162</v>
      </c>
      <c r="E3" s="67" t="s">
        <v>180</v>
      </c>
      <c r="F3" s="65" t="s">
        <v>173</v>
      </c>
      <c r="G3" s="65" t="s">
        <v>144</v>
      </c>
      <c r="H3" s="65" t="s">
        <v>189</v>
      </c>
      <c r="I3" s="65" t="s">
        <v>190</v>
      </c>
      <c r="J3" s="64" t="s">
        <v>401</v>
      </c>
    </row>
    <row r="4" spans="1:10">
      <c r="A4" s="63" t="s">
        <v>352</v>
      </c>
      <c r="B4" s="124">
        <v>0</v>
      </c>
      <c r="C4" s="124">
        <v>145657.09339999894</v>
      </c>
      <c r="D4" s="124">
        <v>25072.235999999026</v>
      </c>
      <c r="E4" s="124">
        <v>372058.13979999698</v>
      </c>
      <c r="F4" s="125">
        <v>-32018.734400001202</v>
      </c>
      <c r="G4" s="125">
        <v>-4166.5811000008716</v>
      </c>
      <c r="H4" s="125">
        <v>733030.63930000307</v>
      </c>
      <c r="I4" s="125">
        <v>16911.253299999997</v>
      </c>
      <c r="J4" s="126">
        <v>1256544.0462999959</v>
      </c>
    </row>
    <row r="5" spans="1:10">
      <c r="A5" s="63" t="s">
        <v>361</v>
      </c>
      <c r="B5" s="124">
        <v>0</v>
      </c>
      <c r="C5" s="124">
        <v>0</v>
      </c>
      <c r="D5" s="124">
        <v>-12.779799999999998</v>
      </c>
      <c r="E5" s="124">
        <v>164185.576</v>
      </c>
      <c r="F5" s="124">
        <v>38826.40879999999</v>
      </c>
      <c r="G5" s="124">
        <v>0</v>
      </c>
      <c r="H5" s="124">
        <v>235724.69859999995</v>
      </c>
      <c r="I5" s="124">
        <v>414466.66659999994</v>
      </c>
      <c r="J5" s="126">
        <v>853190.57019999996</v>
      </c>
    </row>
    <row r="6" spans="1:10">
      <c r="A6" s="63" t="s">
        <v>252</v>
      </c>
      <c r="B6" s="115">
        <v>0</v>
      </c>
      <c r="C6" s="115">
        <v>0</v>
      </c>
      <c r="D6" s="115">
        <v>0</v>
      </c>
      <c r="E6" s="115">
        <v>0</v>
      </c>
      <c r="F6" s="115">
        <v>0</v>
      </c>
      <c r="G6" s="115">
        <v>0</v>
      </c>
      <c r="H6" s="115">
        <v>0</v>
      </c>
      <c r="I6" s="115">
        <v>0</v>
      </c>
      <c r="J6" s="117">
        <v>0</v>
      </c>
    </row>
    <row r="7" spans="1:10">
      <c r="A7" s="63" t="s">
        <v>336</v>
      </c>
      <c r="B7" s="127">
        <v>0</v>
      </c>
      <c r="C7" s="127">
        <v>2003219.3643</v>
      </c>
      <c r="D7" s="127">
        <v>1766829.6017999994</v>
      </c>
      <c r="E7" s="127">
        <v>5894904.3503999989</v>
      </c>
      <c r="F7" s="127">
        <v>2446867.4869000004</v>
      </c>
      <c r="G7" s="127">
        <v>-771547.16940000001</v>
      </c>
      <c r="H7" s="127">
        <v>2860126.7103000004</v>
      </c>
      <c r="I7" s="127">
        <v>0</v>
      </c>
      <c r="J7" s="134">
        <v>14200400.3443</v>
      </c>
    </row>
    <row r="8" spans="1:10">
      <c r="A8" s="63" t="s">
        <v>337</v>
      </c>
      <c r="B8" s="127">
        <v>0</v>
      </c>
      <c r="C8" s="127">
        <v>-700338.6825</v>
      </c>
      <c r="D8" s="127">
        <v>-1651271.2498999997</v>
      </c>
      <c r="E8" s="127">
        <v>-4902311.6514999997</v>
      </c>
      <c r="F8" s="128">
        <v>-2441077.0572000006</v>
      </c>
      <c r="G8" s="128">
        <v>45567.997499999998</v>
      </c>
      <c r="H8" s="128">
        <v>-1300132.2921999998</v>
      </c>
      <c r="I8" s="128">
        <v>0</v>
      </c>
      <c r="J8" s="134">
        <v>-10949562.935799999</v>
      </c>
    </row>
    <row r="9" spans="1:10">
      <c r="A9" s="63" t="s">
        <v>368</v>
      </c>
      <c r="B9" s="127">
        <v>0</v>
      </c>
      <c r="C9" s="127">
        <v>12959.25</v>
      </c>
      <c r="D9" s="127">
        <v>-21760.691599999976</v>
      </c>
      <c r="E9" s="127">
        <v>-230368.42689999999</v>
      </c>
      <c r="F9" s="127">
        <v>-86961.814099999785</v>
      </c>
      <c r="G9" s="127">
        <v>-17616.613899999989</v>
      </c>
      <c r="H9" s="127">
        <v>1747469.2333999972</v>
      </c>
      <c r="I9" s="127">
        <v>0</v>
      </c>
      <c r="J9" s="134">
        <v>1403720.9368999975</v>
      </c>
    </row>
    <row r="10" spans="1:10">
      <c r="A10" s="63" t="s">
        <v>304</v>
      </c>
      <c r="B10" s="127">
        <v>0</v>
      </c>
      <c r="C10" s="127">
        <v>0</v>
      </c>
      <c r="D10" s="127">
        <v>71968.792499999996</v>
      </c>
      <c r="E10" s="127">
        <v>0</v>
      </c>
      <c r="F10" s="127">
        <v>0</v>
      </c>
      <c r="G10" s="127">
        <v>99206.527499999997</v>
      </c>
      <c r="H10" s="127">
        <v>396854.13750000001</v>
      </c>
      <c r="I10" s="127">
        <v>-46892.504999999997</v>
      </c>
      <c r="J10" s="134">
        <v>521136.95250000001</v>
      </c>
    </row>
    <row r="11" spans="1:10">
      <c r="A11" s="63" t="s">
        <v>386</v>
      </c>
      <c r="B11" s="129">
        <v>0</v>
      </c>
      <c r="C11" s="129">
        <v>881506.19075399986</v>
      </c>
      <c r="D11" s="129">
        <v>722942.57717324991</v>
      </c>
      <c r="E11" s="129">
        <v>1381384.7013645</v>
      </c>
      <c r="F11" s="130">
        <v>637837.81282200001</v>
      </c>
      <c r="G11" s="130">
        <v>693379.86955649988</v>
      </c>
      <c r="H11" s="130">
        <v>3562754.1876307493</v>
      </c>
      <c r="I11" s="130">
        <v>1078590.9081989999</v>
      </c>
      <c r="J11" s="135">
        <v>8958396.2474999987</v>
      </c>
    </row>
    <row r="12" spans="1:10">
      <c r="A12" s="63" t="s">
        <v>374</v>
      </c>
      <c r="B12" s="127">
        <v>1752013.2255999988</v>
      </c>
      <c r="C12" s="127">
        <v>500981.79450000048</v>
      </c>
      <c r="D12" s="127">
        <v>134070.96149999971</v>
      </c>
      <c r="E12" s="127">
        <v>-303794.31269999896</v>
      </c>
      <c r="F12" s="128">
        <v>-33091.260799999771</v>
      </c>
      <c r="G12" s="128">
        <v>170380.91520000031</v>
      </c>
      <c r="H12" s="128">
        <v>1370458.7176000043</v>
      </c>
      <c r="I12" s="128">
        <v>-1395240.5332000002</v>
      </c>
      <c r="J12" s="134">
        <v>2195779.5077000046</v>
      </c>
    </row>
    <row r="13" spans="1:10">
      <c r="A13" s="63" t="s">
        <v>373</v>
      </c>
      <c r="B13" s="127">
        <v>-7348730.4468</v>
      </c>
      <c r="C13" s="127">
        <v>0</v>
      </c>
      <c r="D13" s="127">
        <v>0</v>
      </c>
      <c r="E13" s="127">
        <v>0</v>
      </c>
      <c r="F13" s="127">
        <v>0</v>
      </c>
      <c r="G13" s="127">
        <v>-301180.74</v>
      </c>
      <c r="H13" s="127">
        <v>0</v>
      </c>
      <c r="I13" s="127">
        <v>0</v>
      </c>
      <c r="J13" s="134">
        <v>-7649911.1868000003</v>
      </c>
    </row>
    <row r="14" spans="1:10">
      <c r="A14" s="63" t="s">
        <v>365</v>
      </c>
      <c r="B14" s="127">
        <v>0</v>
      </c>
      <c r="C14" s="127">
        <v>0</v>
      </c>
      <c r="D14" s="127">
        <v>0</v>
      </c>
      <c r="E14" s="127">
        <v>0</v>
      </c>
      <c r="F14" s="127">
        <v>0</v>
      </c>
      <c r="G14" s="127">
        <v>0</v>
      </c>
      <c r="H14" s="127">
        <v>-6704602.2974999994</v>
      </c>
      <c r="I14" s="127">
        <v>-2502336.8250000002</v>
      </c>
      <c r="J14" s="134">
        <v>-9206939.1224999987</v>
      </c>
    </row>
    <row r="15" spans="1:10">
      <c r="A15" s="63" t="s">
        <v>356</v>
      </c>
      <c r="B15" s="127">
        <v>0</v>
      </c>
      <c r="C15" s="127">
        <v>-940574.87249999994</v>
      </c>
      <c r="D15" s="127">
        <v>0</v>
      </c>
      <c r="E15" s="127">
        <v>0</v>
      </c>
      <c r="F15" s="127">
        <v>0</v>
      </c>
      <c r="G15" s="127">
        <v>0</v>
      </c>
      <c r="H15" s="127">
        <v>0</v>
      </c>
      <c r="I15" s="127">
        <v>0</v>
      </c>
      <c r="J15" s="134">
        <v>-940574.87249999994</v>
      </c>
    </row>
    <row r="16" spans="1:10">
      <c r="A16" s="63" t="s">
        <v>645</v>
      </c>
      <c r="B16" s="127">
        <v>1.7588579548831071E-9</v>
      </c>
      <c r="C16" s="127">
        <v>-5550809.4609862259</v>
      </c>
      <c r="D16" s="127">
        <v>-4505969.2727184193</v>
      </c>
      <c r="E16" s="127">
        <v>-8002580.002551619</v>
      </c>
      <c r="F16" s="128">
        <v>-3947536.6280389368</v>
      </c>
      <c r="G16" s="128">
        <v>-2874603.8380441172</v>
      </c>
      <c r="H16" s="128">
        <v>-21822154.5595759</v>
      </c>
      <c r="I16" s="128">
        <v>-6856566.2847597608</v>
      </c>
      <c r="J16" s="134">
        <v>-53560220.046674982</v>
      </c>
    </row>
    <row r="17" spans="1:10">
      <c r="A17" s="63" t="s">
        <v>646</v>
      </c>
      <c r="B17" s="127">
        <v>-46820.91</v>
      </c>
      <c r="C17" s="127">
        <v>-17121.4725</v>
      </c>
      <c r="D17" s="127">
        <v>-5522.8049999999994</v>
      </c>
      <c r="E17" s="127">
        <v>75890.422499999986</v>
      </c>
      <c r="F17" s="127">
        <v>-38337.457499999997</v>
      </c>
      <c r="G17" s="127">
        <v>-11663.047500000001</v>
      </c>
      <c r="H17" s="127">
        <v>4018.4775</v>
      </c>
      <c r="I17" s="127">
        <v>-319735.22249999997</v>
      </c>
      <c r="J17" s="134">
        <v>-359292.01499999996</v>
      </c>
    </row>
    <row r="18" spans="1:10">
      <c r="A18" s="63" t="s">
        <v>646</v>
      </c>
      <c r="B18" s="127">
        <v>0</v>
      </c>
      <c r="C18" s="127">
        <v>306679.125</v>
      </c>
      <c r="D18" s="127">
        <v>57173.88</v>
      </c>
      <c r="E18" s="127">
        <v>736456.14</v>
      </c>
      <c r="F18" s="127">
        <v>140972.4975</v>
      </c>
      <c r="G18" s="127">
        <v>156497.51250000001</v>
      </c>
      <c r="H18" s="127">
        <v>399669.93</v>
      </c>
      <c r="I18" s="127">
        <v>302572.125</v>
      </c>
      <c r="J18" s="134">
        <v>2100021.21</v>
      </c>
    </row>
    <row r="19" spans="1:10">
      <c r="A19" s="63" t="s">
        <v>646</v>
      </c>
      <c r="B19" s="127">
        <v>-1164675.27</v>
      </c>
      <c r="C19" s="127">
        <v>-417964.67249999999</v>
      </c>
      <c r="D19" s="127">
        <v>-491849.32499999995</v>
      </c>
      <c r="E19" s="127">
        <v>-825315.52500000002</v>
      </c>
      <c r="F19" s="127">
        <v>-386258.63249999995</v>
      </c>
      <c r="G19" s="127">
        <v>-427593.64499999996</v>
      </c>
      <c r="H19" s="127">
        <v>-3362177.79</v>
      </c>
      <c r="I19" s="127">
        <v>-1599864.09</v>
      </c>
      <c r="J19" s="134">
        <v>-8675698.9499999993</v>
      </c>
    </row>
    <row r="20" spans="1:10">
      <c r="A20" s="63" t="s">
        <v>646</v>
      </c>
      <c r="B20" s="127">
        <v>0</v>
      </c>
      <c r="C20" s="127">
        <v>-3269337.1124999998</v>
      </c>
      <c r="D20" s="127">
        <v>-5087074.2225000001</v>
      </c>
      <c r="E20" s="127">
        <v>-5003158.7774999989</v>
      </c>
      <c r="F20" s="127">
        <v>-3051326.1749999993</v>
      </c>
      <c r="G20" s="127">
        <v>-4024677.4049999998</v>
      </c>
      <c r="H20" s="127">
        <v>-34618968.877499998</v>
      </c>
      <c r="I20" s="127">
        <v>-8505834.2624999993</v>
      </c>
      <c r="J20" s="134">
        <v>-63560376.832499996</v>
      </c>
    </row>
    <row r="21" spans="1:10">
      <c r="A21" s="63" t="s">
        <v>646</v>
      </c>
      <c r="B21" s="127">
        <v>-3594493.8524999996</v>
      </c>
      <c r="C21" s="127">
        <v>-17075.962499999998</v>
      </c>
      <c r="D21" s="127">
        <v>573.03750000000002</v>
      </c>
      <c r="E21" s="127">
        <v>0</v>
      </c>
      <c r="F21" s="127">
        <v>-3580.5825</v>
      </c>
      <c r="G21" s="127">
        <v>-36795.39</v>
      </c>
      <c r="H21" s="127">
        <v>-112570.92749999999</v>
      </c>
      <c r="I21" s="127">
        <v>-135419.16749999998</v>
      </c>
      <c r="J21" s="135">
        <v>-3899362.8449999993</v>
      </c>
    </row>
    <row r="22" spans="1:10">
      <c r="A22" s="63" t="s">
        <v>314</v>
      </c>
      <c r="B22" s="127">
        <v>-388.19660000000277</v>
      </c>
      <c r="C22" s="127">
        <v>0</v>
      </c>
      <c r="D22" s="127">
        <v>-30203.751200000002</v>
      </c>
      <c r="E22" s="127">
        <v>0</v>
      </c>
      <c r="F22" s="127">
        <v>0</v>
      </c>
      <c r="G22" s="127">
        <v>0</v>
      </c>
      <c r="H22" s="127">
        <v>-166736.40039999998</v>
      </c>
      <c r="I22" s="127">
        <v>-3677.9479999999653</v>
      </c>
      <c r="J22" s="135">
        <v>-201006.29619999995</v>
      </c>
    </row>
    <row r="23" spans="1:10">
      <c r="A23" s="63" t="s">
        <v>340</v>
      </c>
      <c r="B23" s="127">
        <v>834372.27400000102</v>
      </c>
      <c r="C23" s="127">
        <v>36432.567999999963</v>
      </c>
      <c r="D23" s="127">
        <v>4226.8207999999449</v>
      </c>
      <c r="E23" s="127">
        <v>3954.3824000001787</v>
      </c>
      <c r="F23" s="127">
        <v>21127.266400000073</v>
      </c>
      <c r="G23" s="127">
        <v>47403.334399999949</v>
      </c>
      <c r="H23" s="127">
        <v>35369.513599999962</v>
      </c>
      <c r="I23" s="127">
        <v>108775.79680000001</v>
      </c>
      <c r="J23" s="135">
        <v>1091661.9564000012</v>
      </c>
    </row>
    <row r="24" spans="1:10">
      <c r="A24" s="63" t="s">
        <v>334</v>
      </c>
      <c r="B24" s="127">
        <v>0</v>
      </c>
      <c r="C24" s="127">
        <v>1344065.9775</v>
      </c>
      <c r="D24" s="127">
        <v>1540002.9</v>
      </c>
      <c r="E24" s="127">
        <v>1005938.61</v>
      </c>
      <c r="F24" s="127">
        <v>380473.03499999997</v>
      </c>
      <c r="G24" s="127">
        <v>309317.59499999997</v>
      </c>
      <c r="H24" s="127">
        <v>1486899.1125</v>
      </c>
      <c r="I24" s="127">
        <v>1278186.0900000001</v>
      </c>
      <c r="J24" s="135">
        <v>7344883.3199999994</v>
      </c>
    </row>
    <row r="25" spans="1:10">
      <c r="A25" s="63" t="s">
        <v>647</v>
      </c>
      <c r="B25" s="127">
        <v>-2120237</v>
      </c>
      <c r="C25" s="127">
        <v>0</v>
      </c>
      <c r="D25" s="127">
        <v>0</v>
      </c>
      <c r="E25" s="127">
        <v>0</v>
      </c>
      <c r="F25" s="127">
        <v>0</v>
      </c>
      <c r="G25" s="127">
        <v>0</v>
      </c>
      <c r="H25" s="127">
        <v>0</v>
      </c>
      <c r="I25" s="127">
        <v>0</v>
      </c>
      <c r="J25" s="135">
        <v>-2120237</v>
      </c>
    </row>
    <row r="26" spans="1:10" s="131" customFormat="1">
      <c r="A26" s="63" t="s">
        <v>398</v>
      </c>
      <c r="B26" s="133">
        <v>484812</v>
      </c>
      <c r="C26" s="133">
        <v>0</v>
      </c>
      <c r="D26" s="133">
        <v>0</v>
      </c>
      <c r="E26" s="133">
        <v>0</v>
      </c>
      <c r="F26" s="133">
        <v>0</v>
      </c>
      <c r="G26" s="133">
        <v>0</v>
      </c>
      <c r="H26" s="133">
        <v>0</v>
      </c>
      <c r="I26" s="133">
        <v>0</v>
      </c>
      <c r="J26" s="135">
        <v>484812</v>
      </c>
    </row>
    <row r="28" spans="1:10">
      <c r="A28" s="75" t="s">
        <v>648</v>
      </c>
    </row>
    <row r="29" spans="1:10">
      <c r="A29" s="68" t="s">
        <v>325</v>
      </c>
      <c r="B29" s="68">
        <f t="shared" ref="B29:J29" si="0">SUMIF($A$4:$A$25,"FXA01c",B$4:B$25)</f>
        <v>-4805990.0324999997</v>
      </c>
      <c r="C29" s="68">
        <f t="shared" si="0"/>
        <v>-3414820.0949999997</v>
      </c>
      <c r="D29" s="68">
        <f t="shared" si="0"/>
        <v>-5526699.4350000005</v>
      </c>
      <c r="E29" s="68">
        <f t="shared" si="0"/>
        <v>-5016127.7399999993</v>
      </c>
      <c r="F29" s="68">
        <f t="shared" si="0"/>
        <v>-3338530.3499999992</v>
      </c>
      <c r="G29" s="68">
        <f t="shared" si="0"/>
        <v>-4344231.9749999996</v>
      </c>
      <c r="H29" s="68">
        <f t="shared" si="0"/>
        <v>-37690029.1875</v>
      </c>
      <c r="I29" s="68">
        <f t="shared" si="0"/>
        <v>-10258280.6175</v>
      </c>
      <c r="J29" s="68">
        <f t="shared" si="0"/>
        <v>-74394709.43249999</v>
      </c>
    </row>
    <row r="30" spans="1:10">
      <c r="A30" s="68" t="s">
        <v>326</v>
      </c>
      <c r="B30" s="68">
        <f t="shared" ref="B30:J30" si="1">SUMIF($A$4:$A$25,"FXA02c",B$4:B$25)</f>
        <v>1.7588579548831071E-9</v>
      </c>
      <c r="C30" s="68">
        <f t="shared" si="1"/>
        <v>-5550809.4609862259</v>
      </c>
      <c r="D30" s="68">
        <f t="shared" si="1"/>
        <v>-4505969.2727184193</v>
      </c>
      <c r="E30" s="68">
        <f t="shared" si="1"/>
        <v>-8002580.002551619</v>
      </c>
      <c r="F30" s="68">
        <f t="shared" si="1"/>
        <v>-3947536.6280389368</v>
      </c>
      <c r="G30" s="68">
        <f t="shared" si="1"/>
        <v>-2874603.8380441172</v>
      </c>
      <c r="H30" s="68">
        <f t="shared" si="1"/>
        <v>-21822154.5595759</v>
      </c>
      <c r="I30" s="68">
        <f t="shared" si="1"/>
        <v>-6856566.2847597608</v>
      </c>
      <c r="J30" s="68">
        <f t="shared" si="1"/>
        <v>-53560220.046674982</v>
      </c>
    </row>
    <row r="31" spans="1:10">
      <c r="A31" s="77" t="s">
        <v>387</v>
      </c>
      <c r="B31" s="115">
        <v>3897809</v>
      </c>
      <c r="J31" s="68">
        <f>SUM(B31:I31)</f>
        <v>3897809</v>
      </c>
    </row>
    <row r="32" spans="1:10">
      <c r="A32" s="77" t="s">
        <v>388</v>
      </c>
      <c r="B32" s="115">
        <v>-6018046</v>
      </c>
      <c r="J32" s="68">
        <f>SUM(B32:I32)</f>
        <v>-6018046</v>
      </c>
    </row>
    <row r="36" spans="1:10" s="105" customFormat="1">
      <c r="B36" s="239" t="str">
        <f>B3</f>
        <v>002DIV</v>
      </c>
      <c r="C36" s="239" t="str">
        <f t="shared" ref="C36:J36" si="2">C3</f>
        <v>107DIV</v>
      </c>
      <c r="D36" s="239" t="str">
        <f t="shared" si="2"/>
        <v>010DIV</v>
      </c>
      <c r="E36" s="239" t="str">
        <f t="shared" si="2"/>
        <v>091DIV</v>
      </c>
      <c r="F36" s="239" t="str">
        <f t="shared" si="2"/>
        <v>030DIV</v>
      </c>
      <c r="G36" s="239" t="str">
        <f t="shared" si="2"/>
        <v>170DIV</v>
      </c>
      <c r="H36" s="239" t="str">
        <f t="shared" si="2"/>
        <v>190DIV</v>
      </c>
      <c r="I36" s="239" t="str">
        <f t="shared" si="2"/>
        <v>700DIV</v>
      </c>
      <c r="J36" s="239" t="str">
        <f t="shared" si="2"/>
        <v>Total Utility</v>
      </c>
    </row>
    <row r="37" spans="1:10" s="237" customFormat="1" ht="12.75">
      <c r="A37" s="237" t="s">
        <v>638</v>
      </c>
      <c r="B37" s="238">
        <f>SUM(B4:B27)</f>
        <v>-11204148.176299999</v>
      </c>
      <c r="C37" s="238">
        <f t="shared" ref="C37:J37" si="3">SUM(C4:C27)</f>
        <v>-5681720.8725322271</v>
      </c>
      <c r="D37" s="238">
        <f t="shared" si="3"/>
        <v>-7470803.2904451713</v>
      </c>
      <c r="E37" s="238">
        <f t="shared" si="3"/>
        <v>-9632756.3736871202</v>
      </c>
      <c r="F37" s="238">
        <f t="shared" si="3"/>
        <v>-6354083.8346169358</v>
      </c>
      <c r="G37" s="238">
        <f t="shared" si="3"/>
        <v>-6948090.6782876179</v>
      </c>
      <c r="H37" s="238">
        <f t="shared" si="3"/>
        <v>-55254967.786745146</v>
      </c>
      <c r="I37" s="238">
        <f t="shared" si="3"/>
        <v>-18166063.99856076</v>
      </c>
      <c r="J37" s="238">
        <f t="shared" si="3"/>
        <v>-120712635.01117499</v>
      </c>
    </row>
  </sheetData>
  <pageMargins left="0.7" right="0.7" top="0.75" bottom="0.75" header="0.3" footer="0.3"/>
  <customProperties>
    <customPr name="_pios_id" r:id="rId1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J37"/>
  <sheetViews>
    <sheetView workbookViewId="0">
      <selection activeCell="E39" sqref="E39"/>
    </sheetView>
  </sheetViews>
  <sheetFormatPr defaultRowHeight="15"/>
  <cols>
    <col min="1" max="1" width="10.7109375" style="110" bestFit="1" customWidth="1"/>
    <col min="2" max="2" width="11" style="110" bestFit="1" customWidth="1"/>
    <col min="3" max="7" width="10" style="110" bestFit="1" customWidth="1"/>
    <col min="8" max="10" width="11" style="110" bestFit="1" customWidth="1"/>
    <col min="11" max="16384" width="9.140625" style="110"/>
  </cols>
  <sheetData>
    <row r="1" spans="1:10" s="2" customFormat="1" ht="12.75">
      <c r="A1" s="76">
        <v>40999</v>
      </c>
      <c r="B1" s="66"/>
      <c r="C1" s="66"/>
      <c r="D1" s="66"/>
      <c r="E1" s="67"/>
      <c r="F1" s="65"/>
      <c r="G1" s="65"/>
      <c r="H1" s="65"/>
      <c r="I1" s="65"/>
      <c r="J1" s="64"/>
    </row>
    <row r="2" spans="1:10" s="2" customFormat="1" ht="12.75">
      <c r="A2" s="65"/>
      <c r="B2" s="66" t="s">
        <v>652</v>
      </c>
      <c r="C2" s="66">
        <v>20</v>
      </c>
      <c r="D2" s="66">
        <v>30</v>
      </c>
      <c r="E2" s="67">
        <v>50</v>
      </c>
      <c r="F2" s="65">
        <v>60</v>
      </c>
      <c r="G2" s="65">
        <v>70</v>
      </c>
      <c r="H2" s="65">
        <v>80</v>
      </c>
      <c r="I2" s="65">
        <v>180</v>
      </c>
      <c r="J2" s="64"/>
    </row>
    <row r="3" spans="1:10" s="2" customFormat="1" ht="12.75">
      <c r="A3" s="66" t="s">
        <v>147</v>
      </c>
      <c r="B3" s="66" t="s">
        <v>154</v>
      </c>
      <c r="C3" s="66" t="s">
        <v>188</v>
      </c>
      <c r="D3" s="66" t="s">
        <v>162</v>
      </c>
      <c r="E3" s="67" t="s">
        <v>180</v>
      </c>
      <c r="F3" s="65" t="s">
        <v>173</v>
      </c>
      <c r="G3" s="65" t="s">
        <v>144</v>
      </c>
      <c r="H3" s="65" t="s">
        <v>189</v>
      </c>
      <c r="I3" s="65" t="s">
        <v>190</v>
      </c>
      <c r="J3" s="64" t="s">
        <v>401</v>
      </c>
    </row>
    <row r="4" spans="1:10">
      <c r="A4" s="63" t="s">
        <v>352</v>
      </c>
      <c r="B4" s="115">
        <v>0</v>
      </c>
      <c r="C4" s="115">
        <v>180524.60949999886</v>
      </c>
      <c r="D4" s="115">
        <v>74800.794699999024</v>
      </c>
      <c r="E4" s="115">
        <v>316668.67359999695</v>
      </c>
      <c r="F4" s="116">
        <v>41873.636299998827</v>
      </c>
      <c r="G4" s="116">
        <v>294497.69639999908</v>
      </c>
      <c r="H4" s="116">
        <v>565748.23730000295</v>
      </c>
      <c r="I4" s="116">
        <v>16862.731500000005</v>
      </c>
      <c r="J4" s="117">
        <v>1490976.3792999957</v>
      </c>
    </row>
    <row r="5" spans="1:10">
      <c r="A5" s="63" t="s">
        <v>361</v>
      </c>
      <c r="B5" s="115">
        <v>0</v>
      </c>
      <c r="C5" s="115">
        <v>0</v>
      </c>
      <c r="D5" s="115">
        <v>-1.3097999999999999</v>
      </c>
      <c r="E5" s="115">
        <v>122982.42409999997</v>
      </c>
      <c r="F5" s="115">
        <v>24266.505499999999</v>
      </c>
      <c r="G5" s="115">
        <v>0</v>
      </c>
      <c r="H5" s="115">
        <v>636354.9746999999</v>
      </c>
      <c r="I5" s="115">
        <v>485349.32409999997</v>
      </c>
      <c r="J5" s="117">
        <v>1268951.9186</v>
      </c>
    </row>
    <row r="6" spans="1:10" s="114" customFormat="1">
      <c r="A6" s="63" t="s">
        <v>252</v>
      </c>
      <c r="B6" s="115">
        <v>0</v>
      </c>
      <c r="C6" s="115">
        <v>0</v>
      </c>
      <c r="D6" s="115">
        <v>0</v>
      </c>
      <c r="E6" s="115">
        <v>0</v>
      </c>
      <c r="F6" s="115">
        <v>0</v>
      </c>
      <c r="G6" s="115">
        <v>0</v>
      </c>
      <c r="H6" s="115">
        <v>-488540</v>
      </c>
      <c r="I6" s="115">
        <v>-140218</v>
      </c>
      <c r="J6" s="117">
        <v>-628758</v>
      </c>
    </row>
    <row r="7" spans="1:10">
      <c r="A7" s="63" t="s">
        <v>336</v>
      </c>
      <c r="B7" s="115">
        <v>0</v>
      </c>
      <c r="C7" s="115">
        <v>-1950302.5118999996</v>
      </c>
      <c r="D7" s="115">
        <v>-1328963.1176999998</v>
      </c>
      <c r="E7" s="115">
        <v>-2463270.0124000008</v>
      </c>
      <c r="F7" s="115">
        <v>-2402068.0608000001</v>
      </c>
      <c r="G7" s="115">
        <v>-2245194.5284000002</v>
      </c>
      <c r="H7" s="115">
        <v>2902446.7034999998</v>
      </c>
      <c r="I7" s="115">
        <v>0</v>
      </c>
      <c r="J7" s="117">
        <v>-7487351.5277000023</v>
      </c>
    </row>
    <row r="8" spans="1:10">
      <c r="A8" s="63" t="s">
        <v>337</v>
      </c>
      <c r="B8" s="115">
        <v>0</v>
      </c>
      <c r="C8" s="115">
        <v>0</v>
      </c>
      <c r="D8" s="115">
        <v>-94342.422400000185</v>
      </c>
      <c r="E8" s="115">
        <v>0</v>
      </c>
      <c r="F8" s="116">
        <v>1263520.2963999999</v>
      </c>
      <c r="G8" s="116">
        <v>45567.997499999998</v>
      </c>
      <c r="H8" s="116">
        <v>1263400.5274</v>
      </c>
      <c r="I8" s="116">
        <v>0</v>
      </c>
      <c r="J8" s="117">
        <v>2478146.3988999994</v>
      </c>
    </row>
    <row r="9" spans="1:10">
      <c r="A9" s="63" t="s">
        <v>368</v>
      </c>
      <c r="B9" s="115">
        <v>0</v>
      </c>
      <c r="C9" s="115">
        <v>12549.578599999999</v>
      </c>
      <c r="D9" s="115">
        <v>-6900.0115999999753</v>
      </c>
      <c r="E9" s="115">
        <v>-245854.4069</v>
      </c>
      <c r="F9" s="115">
        <v>-33635.934099999773</v>
      </c>
      <c r="G9" s="115">
        <v>-33840.743899999987</v>
      </c>
      <c r="H9" s="115">
        <v>1747468.4933999972</v>
      </c>
      <c r="I9" s="115">
        <v>0</v>
      </c>
      <c r="J9" s="117">
        <v>1439786.9754999974</v>
      </c>
    </row>
    <row r="10" spans="1:10">
      <c r="A10" s="63" t="s">
        <v>304</v>
      </c>
      <c r="B10" s="115">
        <v>0</v>
      </c>
      <c r="C10" s="115">
        <v>0</v>
      </c>
      <c r="D10" s="115">
        <v>-22185.94</v>
      </c>
      <c r="E10" s="115">
        <v>0</v>
      </c>
      <c r="F10" s="115">
        <v>0</v>
      </c>
      <c r="G10" s="115">
        <v>26809.829999999998</v>
      </c>
      <c r="H10" s="115">
        <v>182574.28</v>
      </c>
      <c r="I10" s="115">
        <v>190463.05</v>
      </c>
      <c r="J10" s="117">
        <v>377661.22</v>
      </c>
    </row>
    <row r="11" spans="1:10">
      <c r="A11" s="63" t="s">
        <v>386</v>
      </c>
      <c r="B11" s="118">
        <v>0</v>
      </c>
      <c r="C11" s="118">
        <v>519416.53419599996</v>
      </c>
      <c r="D11" s="118">
        <v>425984.9015204999</v>
      </c>
      <c r="E11" s="118">
        <v>813963.71517299989</v>
      </c>
      <c r="F11" s="119">
        <v>375837.98002799996</v>
      </c>
      <c r="G11" s="119">
        <v>408565.44458100002</v>
      </c>
      <c r="H11" s="119">
        <v>2099308.4923755</v>
      </c>
      <c r="I11" s="119">
        <v>635546.24712599989</v>
      </c>
      <c r="J11" s="120">
        <v>5278623.3149999995</v>
      </c>
    </row>
    <row r="12" spans="1:10">
      <c r="A12" s="63" t="s">
        <v>374</v>
      </c>
      <c r="B12" s="115">
        <v>1584346.6859000006</v>
      </c>
      <c r="C12" s="115">
        <v>274206.44130000076</v>
      </c>
      <c r="D12" s="115">
        <v>144379.90149999972</v>
      </c>
      <c r="E12" s="115">
        <v>20162.38040000066</v>
      </c>
      <c r="F12" s="116">
        <v>37297.350500000306</v>
      </c>
      <c r="G12" s="116">
        <v>53527.300600000301</v>
      </c>
      <c r="H12" s="116">
        <v>1182912.0372000062</v>
      </c>
      <c r="I12" s="116">
        <v>-797223.8633000002</v>
      </c>
      <c r="J12" s="117">
        <v>2499608.2341000084</v>
      </c>
    </row>
    <row r="13" spans="1:10">
      <c r="A13" s="63" t="s">
        <v>373</v>
      </c>
      <c r="B13" s="115">
        <v>389847.39200000057</v>
      </c>
      <c r="C13" s="115">
        <v>0</v>
      </c>
      <c r="D13" s="115">
        <v>0</v>
      </c>
      <c r="E13" s="115">
        <v>0</v>
      </c>
      <c r="F13" s="115">
        <v>0</v>
      </c>
      <c r="G13" s="115">
        <v>36712.14</v>
      </c>
      <c r="H13" s="115">
        <v>0</v>
      </c>
      <c r="I13" s="115">
        <v>0</v>
      </c>
      <c r="J13" s="117">
        <v>426559.53200000059</v>
      </c>
    </row>
    <row r="14" spans="1:10">
      <c r="A14" s="63" t="s">
        <v>365</v>
      </c>
      <c r="B14" s="115">
        <v>0</v>
      </c>
      <c r="C14" s="115">
        <v>0</v>
      </c>
      <c r="D14" s="115">
        <v>0</v>
      </c>
      <c r="E14" s="115">
        <v>0</v>
      </c>
      <c r="F14" s="115">
        <v>0</v>
      </c>
      <c r="G14" s="115">
        <v>0</v>
      </c>
      <c r="H14" s="115">
        <v>-4469734.8650000002</v>
      </c>
      <c r="I14" s="115">
        <v>-1668224.55</v>
      </c>
      <c r="J14" s="117">
        <v>-6137959.415</v>
      </c>
    </row>
    <row r="15" spans="1:10">
      <c r="A15" s="63" t="s">
        <v>356</v>
      </c>
      <c r="B15" s="115">
        <v>0</v>
      </c>
      <c r="C15" s="115">
        <v>-627049.91499999992</v>
      </c>
      <c r="D15" s="115">
        <v>0</v>
      </c>
      <c r="E15" s="115">
        <v>0</v>
      </c>
      <c r="F15" s="115">
        <v>0</v>
      </c>
      <c r="G15" s="115">
        <v>0</v>
      </c>
      <c r="H15" s="115">
        <v>0</v>
      </c>
      <c r="I15" s="115">
        <v>0</v>
      </c>
      <c r="J15" s="117">
        <v>-627049.91499999992</v>
      </c>
    </row>
    <row r="16" spans="1:10">
      <c r="A16" s="63" t="s">
        <v>645</v>
      </c>
      <c r="B16" s="115">
        <v>6.7125218597162728E-10</v>
      </c>
      <c r="C16" s="115">
        <v>-3660309.8349688272</v>
      </c>
      <c r="D16" s="115">
        <v>-2999821.4242818691</v>
      </c>
      <c r="E16" s="115">
        <v>-5267423.6784064798</v>
      </c>
      <c r="F16" s="116">
        <v>-2578345.0071198456</v>
      </c>
      <c r="G16" s="116">
        <v>-1962685.9797513515</v>
      </c>
      <c r="H16" s="116">
        <v>-14343782.964570699</v>
      </c>
      <c r="I16" s="116">
        <v>-4489440.5661509112</v>
      </c>
      <c r="J16" s="117">
        <v>-35301809.45524998</v>
      </c>
    </row>
    <row r="17" spans="1:10">
      <c r="A17" s="63" t="s">
        <v>646</v>
      </c>
      <c r="B17" s="115">
        <v>-31213.94</v>
      </c>
      <c r="C17" s="115">
        <v>-11414.314999999999</v>
      </c>
      <c r="D17" s="115">
        <v>-3681.87</v>
      </c>
      <c r="E17" s="115">
        <v>50593.614999999998</v>
      </c>
      <c r="F17" s="115">
        <v>-25558.304999999997</v>
      </c>
      <c r="G17" s="115">
        <v>-7775.3649999999998</v>
      </c>
      <c r="H17" s="115">
        <v>2678.9849999999997</v>
      </c>
      <c r="I17" s="115">
        <v>-213156.81499999997</v>
      </c>
      <c r="J17" s="117">
        <v>-239528.00999999998</v>
      </c>
    </row>
    <row r="18" spans="1:10">
      <c r="A18" s="63" t="s">
        <v>646</v>
      </c>
      <c r="B18" s="115">
        <v>0</v>
      </c>
      <c r="C18" s="115">
        <v>204452.75</v>
      </c>
      <c r="D18" s="115">
        <v>38115.919999999998</v>
      </c>
      <c r="E18" s="115">
        <v>490970.76</v>
      </c>
      <c r="F18" s="115">
        <v>93981.664999999979</v>
      </c>
      <c r="G18" s="115">
        <v>104331.675</v>
      </c>
      <c r="H18" s="115">
        <v>266446.62</v>
      </c>
      <c r="I18" s="115">
        <v>201714.75</v>
      </c>
      <c r="J18" s="117">
        <v>1400014.1400000001</v>
      </c>
    </row>
    <row r="19" spans="1:10">
      <c r="A19" s="63" t="s">
        <v>646</v>
      </c>
      <c r="B19" s="115">
        <v>-776450.17999999993</v>
      </c>
      <c r="C19" s="115">
        <v>-278643.11499999999</v>
      </c>
      <c r="D19" s="115">
        <v>-327899.55</v>
      </c>
      <c r="E19" s="115">
        <v>-550210.35</v>
      </c>
      <c r="F19" s="115">
        <v>-257505.755</v>
      </c>
      <c r="G19" s="115">
        <v>-285062.43</v>
      </c>
      <c r="H19" s="115">
        <v>-2241451.86</v>
      </c>
      <c r="I19" s="115">
        <v>-1066576.0599999998</v>
      </c>
      <c r="J19" s="117">
        <v>-5783799.2999999998</v>
      </c>
    </row>
    <row r="20" spans="1:10">
      <c r="A20" s="63" t="s">
        <v>646</v>
      </c>
      <c r="B20" s="115">
        <v>0</v>
      </c>
      <c r="C20" s="115">
        <v>-2284537.25</v>
      </c>
      <c r="D20" s="115">
        <v>-3383524.3849999998</v>
      </c>
      <c r="E20" s="115">
        <v>-3361631.855</v>
      </c>
      <c r="F20" s="115">
        <v>-2165284.0299999998</v>
      </c>
      <c r="G20" s="115">
        <v>-2681993.84</v>
      </c>
      <c r="H20" s="115">
        <v>-26059002.689999998</v>
      </c>
      <c r="I20" s="115">
        <v>-8377531.8599999994</v>
      </c>
      <c r="J20" s="117">
        <v>-48313505.909999996</v>
      </c>
    </row>
    <row r="21" spans="1:10">
      <c r="A21" s="63" t="s">
        <v>646</v>
      </c>
      <c r="B21" s="115">
        <v>-2396329.2349999999</v>
      </c>
      <c r="C21" s="115">
        <v>-11383.974999999999</v>
      </c>
      <c r="D21" s="115">
        <v>382.02499999999998</v>
      </c>
      <c r="E21" s="115">
        <v>0</v>
      </c>
      <c r="F21" s="115">
        <v>-2387.0549999999998</v>
      </c>
      <c r="G21" s="115">
        <v>-24530.26</v>
      </c>
      <c r="H21" s="115">
        <v>-75047.284999999989</v>
      </c>
      <c r="I21" s="115">
        <v>-90279.444999999992</v>
      </c>
      <c r="J21" s="120">
        <v>-2599575.23</v>
      </c>
    </row>
    <row r="22" spans="1:10">
      <c r="A22" s="63" t="s">
        <v>314</v>
      </c>
      <c r="B22" s="115">
        <v>-388.19660000000277</v>
      </c>
      <c r="C22" s="115">
        <v>0</v>
      </c>
      <c r="D22" s="115">
        <v>0</v>
      </c>
      <c r="E22" s="115">
        <v>0</v>
      </c>
      <c r="F22" s="115">
        <v>0</v>
      </c>
      <c r="G22" s="115">
        <v>0</v>
      </c>
      <c r="H22" s="115">
        <v>-30733.013999999996</v>
      </c>
      <c r="I22" s="115">
        <v>-3345.54</v>
      </c>
      <c r="J22" s="120">
        <v>-34466.750599999999</v>
      </c>
    </row>
    <row r="23" spans="1:10">
      <c r="A23" s="63" t="s">
        <v>340</v>
      </c>
      <c r="B23" s="115">
        <v>519188.1772999969</v>
      </c>
      <c r="C23" s="115">
        <v>22770.354999999996</v>
      </c>
      <c r="D23" s="115">
        <v>2641.7629999999654</v>
      </c>
      <c r="E23" s="115">
        <v>2471.4890000000687</v>
      </c>
      <c r="F23" s="115">
        <v>13204.541500000068</v>
      </c>
      <c r="G23" s="115">
        <v>29627.083999999981</v>
      </c>
      <c r="H23" s="115">
        <v>22105.945999999971</v>
      </c>
      <c r="I23" s="115">
        <v>67984.873000000007</v>
      </c>
      <c r="J23" s="120">
        <v>679994.22879999701</v>
      </c>
    </row>
    <row r="24" spans="1:10">
      <c r="A24" s="63" t="s">
        <v>334</v>
      </c>
      <c r="B24" s="115">
        <v>0</v>
      </c>
      <c r="C24" s="115">
        <v>896043.98499999987</v>
      </c>
      <c r="D24" s="115">
        <v>1026668.5999999999</v>
      </c>
      <c r="E24" s="115">
        <v>670625.74</v>
      </c>
      <c r="F24" s="115">
        <v>253648.68999999997</v>
      </c>
      <c r="G24" s="115">
        <v>206211.72999999998</v>
      </c>
      <c r="H24" s="115">
        <v>991266.07499999984</v>
      </c>
      <c r="I24" s="115">
        <v>852124.05999999994</v>
      </c>
      <c r="J24" s="120">
        <v>4896588.879999999</v>
      </c>
    </row>
    <row r="25" spans="1:10">
      <c r="A25" s="63" t="s">
        <v>647</v>
      </c>
      <c r="B25" s="115">
        <v>-17135295</v>
      </c>
      <c r="C25" s="115">
        <v>0</v>
      </c>
      <c r="D25" s="115">
        <v>0</v>
      </c>
      <c r="E25" s="115">
        <v>0</v>
      </c>
      <c r="F25" s="115">
        <v>0</v>
      </c>
      <c r="G25" s="115">
        <v>0</v>
      </c>
      <c r="H25" s="115">
        <v>0</v>
      </c>
      <c r="I25" s="115">
        <v>0</v>
      </c>
      <c r="J25" s="120">
        <v>-17135295</v>
      </c>
    </row>
    <row r="27" spans="1:10">
      <c r="A27" s="75" t="s">
        <v>648</v>
      </c>
    </row>
    <row r="28" spans="1:10">
      <c r="A28" s="68" t="s">
        <v>325</v>
      </c>
      <c r="B28" s="68">
        <f t="shared" ref="B28:J28" si="0">SUMIF($A$4:$A$25,"FXA01c",B$4:B$25)</f>
        <v>-3203993.3549999995</v>
      </c>
      <c r="C28" s="68">
        <f t="shared" si="0"/>
        <v>-2381525.9050000003</v>
      </c>
      <c r="D28" s="68">
        <f t="shared" si="0"/>
        <v>-3676607.86</v>
      </c>
      <c r="E28" s="68">
        <f t="shared" si="0"/>
        <v>-3370277.83</v>
      </c>
      <c r="F28" s="68">
        <f t="shared" si="0"/>
        <v>-2356753.48</v>
      </c>
      <c r="G28" s="68">
        <f t="shared" si="0"/>
        <v>-2895030.2199999997</v>
      </c>
      <c r="H28" s="68">
        <f t="shared" si="0"/>
        <v>-28106376.229999997</v>
      </c>
      <c r="I28" s="68">
        <f t="shared" si="0"/>
        <v>-9545829.4299999997</v>
      </c>
      <c r="J28" s="68">
        <f t="shared" si="0"/>
        <v>-55536394.309999995</v>
      </c>
    </row>
    <row r="29" spans="1:10">
      <c r="A29" s="68" t="s">
        <v>326</v>
      </c>
      <c r="B29" s="68">
        <f t="shared" ref="B29:J29" si="1">SUMIF($A$4:$A$25,"FXA02c",B$4:B$25)</f>
        <v>6.7125218597162728E-10</v>
      </c>
      <c r="C29" s="68">
        <f t="shared" si="1"/>
        <v>-3660309.8349688272</v>
      </c>
      <c r="D29" s="68">
        <f t="shared" si="1"/>
        <v>-2999821.4242818691</v>
      </c>
      <c r="E29" s="68">
        <f t="shared" si="1"/>
        <v>-5267423.6784064798</v>
      </c>
      <c r="F29" s="68">
        <f t="shared" si="1"/>
        <v>-2578345.0071198456</v>
      </c>
      <c r="G29" s="68">
        <f t="shared" si="1"/>
        <v>-1962685.9797513515</v>
      </c>
      <c r="H29" s="68">
        <f t="shared" si="1"/>
        <v>-14343782.964570699</v>
      </c>
      <c r="I29" s="68">
        <f t="shared" si="1"/>
        <v>-4489440.5661509112</v>
      </c>
      <c r="J29" s="68">
        <f t="shared" si="1"/>
        <v>-35301809.45524998</v>
      </c>
    </row>
    <row r="30" spans="1:10">
      <c r="A30" s="77" t="s">
        <v>387</v>
      </c>
      <c r="B30" s="111">
        <v>-18611183</v>
      </c>
      <c r="J30" s="68">
        <f>SUM(B30:I30)</f>
        <v>-18611183</v>
      </c>
    </row>
    <row r="31" spans="1:10">
      <c r="A31" s="77" t="s">
        <v>388</v>
      </c>
      <c r="B31" s="111">
        <v>1475888</v>
      </c>
      <c r="J31" s="68">
        <f>SUM(B31:I31)</f>
        <v>1475888</v>
      </c>
    </row>
    <row r="36" spans="1:10" s="105" customFormat="1">
      <c r="B36" s="239" t="str">
        <f>B3</f>
        <v>002DIV</v>
      </c>
      <c r="C36" s="239" t="str">
        <f t="shared" ref="C36:J36" si="2">C3</f>
        <v>107DIV</v>
      </c>
      <c r="D36" s="239" t="str">
        <f t="shared" si="2"/>
        <v>010DIV</v>
      </c>
      <c r="E36" s="239" t="str">
        <f t="shared" si="2"/>
        <v>091DIV</v>
      </c>
      <c r="F36" s="239" t="str">
        <f t="shared" si="2"/>
        <v>030DIV</v>
      </c>
      <c r="G36" s="239" t="str">
        <f t="shared" si="2"/>
        <v>170DIV</v>
      </c>
      <c r="H36" s="239" t="str">
        <f t="shared" si="2"/>
        <v>190DIV</v>
      </c>
      <c r="I36" s="239" t="str">
        <f t="shared" si="2"/>
        <v>700DIV</v>
      </c>
      <c r="J36" s="239" t="str">
        <f t="shared" si="2"/>
        <v>Total Utility</v>
      </c>
    </row>
    <row r="37" spans="1:10" s="237" customFormat="1" ht="12.75">
      <c r="A37" s="237" t="s">
        <v>638</v>
      </c>
      <c r="B37" s="238">
        <f>SUM(B4:B27)</f>
        <v>-17846294.296399999</v>
      </c>
      <c r="C37" s="238">
        <f t="shared" ref="C37:J37" si="3">SUM(C4:C27)</f>
        <v>-6713676.663272826</v>
      </c>
      <c r="D37" s="238">
        <f t="shared" si="3"/>
        <v>-6454346.1250613704</v>
      </c>
      <c r="E37" s="238">
        <f t="shared" si="3"/>
        <v>-9399951.505433483</v>
      </c>
      <c r="F37" s="238">
        <f t="shared" si="3"/>
        <v>-5361153.4817918455</v>
      </c>
      <c r="G37" s="238">
        <f t="shared" si="3"/>
        <v>-6035232.2489703521</v>
      </c>
      <c r="H37" s="238">
        <f t="shared" si="3"/>
        <v>-35845581.306695186</v>
      </c>
      <c r="I37" s="238">
        <f t="shared" si="3"/>
        <v>-14395951.66372491</v>
      </c>
      <c r="J37" s="238">
        <f t="shared" si="3"/>
        <v>-102052187.29134998</v>
      </c>
    </row>
  </sheetData>
  <pageMargins left="0.7" right="0.7" top="0.75" bottom="0.75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00B050"/>
  </sheetPr>
  <dimension ref="A1:V113"/>
  <sheetViews>
    <sheetView workbookViewId="0">
      <pane ySplit="5" topLeftCell="A81" activePane="bottomLeft" state="frozen"/>
      <selection activeCell="S104" sqref="S104"/>
      <selection pane="bottomLeft" activeCell="S104" sqref="S104"/>
    </sheetView>
  </sheetViews>
  <sheetFormatPr defaultRowHeight="12.75"/>
  <cols>
    <col min="1" max="1" width="15.7109375" style="2" customWidth="1"/>
    <col min="2" max="2" width="14.140625" style="2" bestFit="1" customWidth="1"/>
    <col min="3" max="3" width="12.5703125" style="2" bestFit="1" customWidth="1"/>
    <col min="4" max="4" width="6.5703125" style="2" bestFit="1" customWidth="1"/>
    <col min="5" max="5" width="9.140625" style="2"/>
    <col min="6" max="6" width="10.42578125" style="2" bestFit="1" customWidth="1"/>
    <col min="7" max="8" width="11" style="2" bestFit="1" customWidth="1"/>
    <col min="9" max="10" width="9.140625" style="2"/>
    <col min="11" max="11" width="10.42578125" style="2" bestFit="1" customWidth="1"/>
    <col min="12" max="13" width="11.5703125" style="2" bestFit="1" customWidth="1"/>
    <col min="14" max="14" width="9.140625" style="2"/>
    <col min="15" max="15" width="10.42578125" style="2" bestFit="1" customWidth="1"/>
    <col min="16" max="16" width="14.85546875" style="2" bestFit="1" customWidth="1"/>
    <col min="17" max="17" width="14.140625" style="2" bestFit="1" customWidth="1"/>
    <col min="18" max="18" width="11.5703125" style="235" customWidth="1"/>
    <col min="19" max="19" width="9.140625" style="2"/>
    <col min="20" max="21" width="12" style="235" bestFit="1" customWidth="1"/>
    <col min="22" max="16384" width="9.140625" style="2"/>
  </cols>
  <sheetData>
    <row r="1" spans="1:22">
      <c r="A1" s="31" t="s">
        <v>643</v>
      </c>
      <c r="B1" s="29"/>
    </row>
    <row r="2" spans="1:22">
      <c r="A2" s="31" t="s">
        <v>644</v>
      </c>
      <c r="B2" s="29"/>
    </row>
    <row r="3" spans="1:22">
      <c r="B3" s="29"/>
      <c r="P3" s="77"/>
    </row>
    <row r="4" spans="1:22" s="12" customFormat="1">
      <c r="A4" s="12" t="s">
        <v>392</v>
      </c>
      <c r="B4" s="27"/>
      <c r="F4" s="12" t="s">
        <v>399</v>
      </c>
      <c r="K4" s="12" t="s">
        <v>400</v>
      </c>
      <c r="P4" s="243" t="s">
        <v>694</v>
      </c>
      <c r="T4" s="20" t="s">
        <v>693</v>
      </c>
    </row>
    <row r="5" spans="1:22">
      <c r="A5" s="2" t="s">
        <v>640</v>
      </c>
      <c r="B5" s="2" t="s">
        <v>401</v>
      </c>
      <c r="C5" s="23" t="s">
        <v>154</v>
      </c>
      <c r="D5" s="2" t="s">
        <v>635</v>
      </c>
      <c r="F5" s="2" t="s">
        <v>640</v>
      </c>
      <c r="G5" s="2" t="s">
        <v>401</v>
      </c>
      <c r="H5" s="23" t="s">
        <v>154</v>
      </c>
      <c r="I5" s="2" t="s">
        <v>635</v>
      </c>
      <c r="K5" s="2" t="s">
        <v>640</v>
      </c>
      <c r="L5" s="2" t="s">
        <v>401</v>
      </c>
      <c r="M5" s="23" t="s">
        <v>154</v>
      </c>
      <c r="N5" s="2" t="s">
        <v>635</v>
      </c>
      <c r="P5" s="241" t="s">
        <v>401</v>
      </c>
      <c r="Q5" s="241" t="s">
        <v>154</v>
      </c>
      <c r="R5" s="241" t="s">
        <v>191</v>
      </c>
      <c r="T5" s="241" t="s">
        <v>401</v>
      </c>
      <c r="U5" s="241" t="s">
        <v>154</v>
      </c>
      <c r="V5" s="241" t="s">
        <v>191</v>
      </c>
    </row>
    <row r="6" spans="1:22" s="235" customFormat="1">
      <c r="A6" s="235" t="s">
        <v>752</v>
      </c>
      <c r="B6" s="4">
        <f t="shared" ref="B6:B17" si="0">C6</f>
        <v>4403744.4400000004</v>
      </c>
      <c r="C6" s="4">
        <v>4403744.4400000004</v>
      </c>
      <c r="D6" s="4"/>
      <c r="H6" s="23"/>
      <c r="M6" s="23"/>
      <c r="O6" s="25">
        <v>40086</v>
      </c>
      <c r="P6" s="295">
        <f>B6</f>
        <v>4403744.4400000004</v>
      </c>
      <c r="Q6" s="295">
        <f>C6</f>
        <v>4403744.4400000004</v>
      </c>
      <c r="R6" s="295"/>
      <c r="T6" s="295">
        <f>P6</f>
        <v>4403744.4400000004</v>
      </c>
      <c r="U6" s="295">
        <f>Q6</f>
        <v>4403744.4400000004</v>
      </c>
    </row>
    <row r="7" spans="1:22" s="235" customFormat="1">
      <c r="A7" s="25">
        <v>40117</v>
      </c>
      <c r="B7" s="4">
        <f t="shared" si="0"/>
        <v>-82573</v>
      </c>
      <c r="C7" s="4">
        <v>-82573</v>
      </c>
      <c r="D7" s="4"/>
      <c r="H7" s="23"/>
      <c r="M7" s="23"/>
      <c r="O7" s="25">
        <f t="shared" ref="O7:O18" si="1">A7</f>
        <v>40117</v>
      </c>
      <c r="P7" s="295">
        <f>B7</f>
        <v>-82573</v>
      </c>
      <c r="Q7" s="295">
        <f>C7</f>
        <v>-82573</v>
      </c>
      <c r="R7" s="295"/>
      <c r="T7" s="295">
        <f>T6+B7</f>
        <v>4321171.4400000004</v>
      </c>
      <c r="U7" s="295">
        <f>U6+C7</f>
        <v>4321171.4400000004</v>
      </c>
    </row>
    <row r="8" spans="1:22" s="235" customFormat="1">
      <c r="A8" s="25">
        <v>40147</v>
      </c>
      <c r="B8" s="4">
        <f t="shared" si="0"/>
        <v>-82573</v>
      </c>
      <c r="C8" s="4">
        <v>-82573</v>
      </c>
      <c r="D8" s="4"/>
      <c r="H8" s="23"/>
      <c r="M8" s="23"/>
      <c r="O8" s="25">
        <f t="shared" si="1"/>
        <v>40147</v>
      </c>
      <c r="P8" s="295">
        <f>B8+P7</f>
        <v>-165146</v>
      </c>
      <c r="Q8" s="295">
        <f>C8+Q7</f>
        <v>-165146</v>
      </c>
      <c r="R8" s="295"/>
      <c r="T8" s="295">
        <f t="shared" ref="T8:T17" si="2">T7+B8</f>
        <v>4238598.4400000004</v>
      </c>
      <c r="U8" s="295">
        <f t="shared" ref="U8:U18" si="3">U7+C8</f>
        <v>4238598.4400000004</v>
      </c>
    </row>
    <row r="9" spans="1:22" s="235" customFormat="1">
      <c r="A9" s="25">
        <v>40178</v>
      </c>
      <c r="B9" s="4">
        <f t="shared" si="0"/>
        <v>-82573</v>
      </c>
      <c r="C9" s="4">
        <v>-82573</v>
      </c>
      <c r="D9" s="4"/>
      <c r="H9" s="23"/>
      <c r="M9" s="23"/>
      <c r="O9" s="25">
        <f t="shared" si="1"/>
        <v>40178</v>
      </c>
      <c r="P9" s="295">
        <f t="shared" ref="P9:P17" si="4">B9+P8</f>
        <v>-247719</v>
      </c>
      <c r="Q9" s="295">
        <f t="shared" ref="Q9:Q18" si="5">C9+Q8</f>
        <v>-247719</v>
      </c>
      <c r="R9" s="295"/>
      <c r="T9" s="295">
        <f t="shared" si="2"/>
        <v>4156025.4400000004</v>
      </c>
      <c r="U9" s="295">
        <f t="shared" si="3"/>
        <v>4156025.4400000004</v>
      </c>
    </row>
    <row r="10" spans="1:22" s="235" customFormat="1">
      <c r="A10" s="25">
        <v>40209</v>
      </c>
      <c r="B10" s="4">
        <f t="shared" si="0"/>
        <v>-82573</v>
      </c>
      <c r="C10" s="4">
        <v>-82573</v>
      </c>
      <c r="D10" s="4"/>
      <c r="H10" s="23"/>
      <c r="M10" s="23"/>
      <c r="O10" s="25">
        <f t="shared" si="1"/>
        <v>40209</v>
      </c>
      <c r="P10" s="295">
        <f t="shared" si="4"/>
        <v>-330292</v>
      </c>
      <c r="Q10" s="295">
        <f t="shared" si="5"/>
        <v>-330292</v>
      </c>
      <c r="R10" s="295"/>
      <c r="T10" s="295">
        <f t="shared" si="2"/>
        <v>4073452.4400000004</v>
      </c>
      <c r="U10" s="295">
        <f t="shared" si="3"/>
        <v>4073452.4400000004</v>
      </c>
    </row>
    <row r="11" spans="1:22" s="235" customFormat="1">
      <c r="A11" s="25">
        <v>40237</v>
      </c>
      <c r="B11" s="4">
        <f t="shared" si="0"/>
        <v>-82573</v>
      </c>
      <c r="C11" s="4">
        <v>-82573</v>
      </c>
      <c r="D11" s="4"/>
      <c r="H11" s="23"/>
      <c r="M11" s="23"/>
      <c r="O11" s="25">
        <f t="shared" si="1"/>
        <v>40237</v>
      </c>
      <c r="P11" s="295">
        <f t="shared" si="4"/>
        <v>-412865</v>
      </c>
      <c r="Q11" s="295">
        <f t="shared" si="5"/>
        <v>-412865</v>
      </c>
      <c r="R11" s="295"/>
      <c r="T11" s="295">
        <f t="shared" si="2"/>
        <v>3990879.4400000004</v>
      </c>
      <c r="U11" s="295">
        <f t="shared" si="3"/>
        <v>3990879.4400000004</v>
      </c>
    </row>
    <row r="12" spans="1:22" s="235" customFormat="1">
      <c r="A12" s="25">
        <v>40268</v>
      </c>
      <c r="B12" s="4">
        <f t="shared" si="0"/>
        <v>-82573</v>
      </c>
      <c r="C12" s="4">
        <v>-82573</v>
      </c>
      <c r="D12" s="4"/>
      <c r="H12" s="23"/>
      <c r="M12" s="23"/>
      <c r="O12" s="25">
        <f t="shared" si="1"/>
        <v>40268</v>
      </c>
      <c r="P12" s="295">
        <f t="shared" si="4"/>
        <v>-495438</v>
      </c>
      <c r="Q12" s="295">
        <f t="shared" si="5"/>
        <v>-495438</v>
      </c>
      <c r="R12" s="295"/>
      <c r="T12" s="295">
        <f t="shared" si="2"/>
        <v>3908306.4400000004</v>
      </c>
      <c r="U12" s="295">
        <f t="shared" si="3"/>
        <v>3908306.4400000004</v>
      </c>
    </row>
    <row r="13" spans="1:22" s="235" customFormat="1">
      <c r="A13" s="25">
        <v>40298</v>
      </c>
      <c r="B13" s="4">
        <f t="shared" si="0"/>
        <v>-82573</v>
      </c>
      <c r="C13" s="4">
        <v>-82573</v>
      </c>
      <c r="D13" s="4"/>
      <c r="H13" s="23"/>
      <c r="M13" s="23"/>
      <c r="O13" s="25">
        <f t="shared" si="1"/>
        <v>40298</v>
      </c>
      <c r="P13" s="295">
        <f t="shared" si="4"/>
        <v>-578011</v>
      </c>
      <c r="Q13" s="295">
        <f t="shared" si="5"/>
        <v>-578011</v>
      </c>
      <c r="R13" s="295"/>
      <c r="T13" s="295">
        <f t="shared" si="2"/>
        <v>3825733.4400000004</v>
      </c>
      <c r="U13" s="295">
        <f t="shared" si="3"/>
        <v>3825733.4400000004</v>
      </c>
    </row>
    <row r="14" spans="1:22" s="235" customFormat="1">
      <c r="A14" s="25">
        <v>40329</v>
      </c>
      <c r="B14" s="4">
        <f t="shared" si="0"/>
        <v>-82572</v>
      </c>
      <c r="C14" s="4">
        <v>-82572</v>
      </c>
      <c r="D14" s="4"/>
      <c r="H14" s="23"/>
      <c r="M14" s="23"/>
      <c r="O14" s="25">
        <f t="shared" si="1"/>
        <v>40329</v>
      </c>
      <c r="P14" s="295">
        <f t="shared" si="4"/>
        <v>-660583</v>
      </c>
      <c r="Q14" s="295">
        <f t="shared" si="5"/>
        <v>-660583</v>
      </c>
      <c r="R14" s="295"/>
      <c r="T14" s="295">
        <f t="shared" si="2"/>
        <v>3743161.4400000004</v>
      </c>
      <c r="U14" s="295">
        <f t="shared" si="3"/>
        <v>3743161.4400000004</v>
      </c>
    </row>
    <row r="15" spans="1:22" s="235" customFormat="1">
      <c r="A15" s="25">
        <v>40359</v>
      </c>
      <c r="B15" s="4">
        <f t="shared" si="0"/>
        <v>-82572</v>
      </c>
      <c r="C15" s="4">
        <v>-82572</v>
      </c>
      <c r="D15" s="4"/>
      <c r="H15" s="23"/>
      <c r="M15" s="23"/>
      <c r="O15" s="25">
        <f t="shared" si="1"/>
        <v>40359</v>
      </c>
      <c r="P15" s="295">
        <f t="shared" si="4"/>
        <v>-743155</v>
      </c>
      <c r="Q15" s="295">
        <f t="shared" si="5"/>
        <v>-743155</v>
      </c>
      <c r="R15" s="295"/>
      <c r="T15" s="295">
        <f t="shared" si="2"/>
        <v>3660589.4400000004</v>
      </c>
      <c r="U15" s="295">
        <f t="shared" si="3"/>
        <v>3660589.4400000004</v>
      </c>
    </row>
    <row r="16" spans="1:22" s="235" customFormat="1">
      <c r="A16" s="25">
        <v>40390</v>
      </c>
      <c r="B16" s="4">
        <f t="shared" si="0"/>
        <v>-82572</v>
      </c>
      <c r="C16" s="4">
        <v>-82572</v>
      </c>
      <c r="D16" s="4"/>
      <c r="H16" s="23"/>
      <c r="M16" s="23"/>
      <c r="O16" s="25">
        <f t="shared" si="1"/>
        <v>40390</v>
      </c>
      <c r="P16" s="295">
        <f t="shared" si="4"/>
        <v>-825727</v>
      </c>
      <c r="Q16" s="295">
        <f t="shared" si="5"/>
        <v>-825727</v>
      </c>
      <c r="R16" s="295"/>
      <c r="T16" s="295">
        <f t="shared" si="2"/>
        <v>3578017.4400000004</v>
      </c>
      <c r="U16" s="295">
        <f t="shared" si="3"/>
        <v>3578017.4400000004</v>
      </c>
    </row>
    <row r="17" spans="1:21" s="235" customFormat="1">
      <c r="A17" s="25">
        <v>40421</v>
      </c>
      <c r="B17" s="4">
        <f t="shared" si="0"/>
        <v>-82572</v>
      </c>
      <c r="C17" s="4">
        <v>-82572</v>
      </c>
      <c r="D17" s="4"/>
      <c r="H17" s="23"/>
      <c r="M17" s="23"/>
      <c r="O17" s="25">
        <f t="shared" si="1"/>
        <v>40421</v>
      </c>
      <c r="P17" s="295">
        <f t="shared" si="4"/>
        <v>-908299</v>
      </c>
      <c r="Q17" s="295">
        <f t="shared" si="5"/>
        <v>-908299</v>
      </c>
      <c r="R17" s="295"/>
      <c r="T17" s="295">
        <f t="shared" si="2"/>
        <v>3495445.4400000004</v>
      </c>
      <c r="U17" s="295">
        <f t="shared" si="3"/>
        <v>3495445.4400000004</v>
      </c>
    </row>
    <row r="18" spans="1:21" s="189" customFormat="1">
      <c r="A18" s="292">
        <v>40451</v>
      </c>
      <c r="B18" s="293">
        <f>C18</f>
        <v>-284391</v>
      </c>
      <c r="C18" s="4">
        <v>-284391</v>
      </c>
      <c r="H18" s="294"/>
      <c r="M18" s="294"/>
      <c r="O18" s="25">
        <f t="shared" si="1"/>
        <v>40451</v>
      </c>
      <c r="P18" s="295">
        <f>B18+P17</f>
        <v>-1192690</v>
      </c>
      <c r="Q18" s="295">
        <f t="shared" si="5"/>
        <v>-1192690</v>
      </c>
      <c r="R18" s="295"/>
      <c r="T18" s="295">
        <f>T17+B18</f>
        <v>3211054.4400000004</v>
      </c>
      <c r="U18" s="295">
        <f t="shared" si="3"/>
        <v>3211054.4400000004</v>
      </c>
    </row>
    <row r="19" spans="1:21">
      <c r="A19" s="28">
        <v>40482</v>
      </c>
      <c r="B19" s="4">
        <f>C19</f>
        <v>-8086272</v>
      </c>
      <c r="C19" s="4">
        <v>-8086272</v>
      </c>
      <c r="D19" s="2">
        <v>2830</v>
      </c>
      <c r="F19" s="235"/>
      <c r="G19" s="235"/>
      <c r="H19" s="23"/>
      <c r="I19" s="235"/>
      <c r="J19" s="235"/>
      <c r="K19" s="235"/>
      <c r="L19" s="235"/>
      <c r="M19" s="23"/>
      <c r="N19" s="235"/>
      <c r="O19" s="25">
        <f t="shared" ref="O19:O30" si="6">A19</f>
        <v>40482</v>
      </c>
      <c r="P19" s="218">
        <f>B19+G19+L19</f>
        <v>-8086272</v>
      </c>
      <c r="Q19" s="218">
        <f>C19+H19+M19</f>
        <v>-8086272</v>
      </c>
      <c r="R19" s="218"/>
      <c r="T19" s="218">
        <f>T18+B19+G19+L19</f>
        <v>-4875217.5599999996</v>
      </c>
      <c r="U19" s="218">
        <f>U18+C19+H19+M19</f>
        <v>-4875217.5599999996</v>
      </c>
    </row>
    <row r="20" spans="1:21">
      <c r="A20" s="28">
        <v>40512</v>
      </c>
      <c r="B20" s="4">
        <f t="shared" ref="B20:B30" si="7">C20</f>
        <v>-2848298</v>
      </c>
      <c r="C20" s="4">
        <v>-2848298</v>
      </c>
      <c r="D20" s="2">
        <v>2830</v>
      </c>
      <c r="F20" s="235"/>
      <c r="G20" s="235"/>
      <c r="H20" s="23"/>
      <c r="I20" s="235"/>
      <c r="J20" s="235"/>
      <c r="K20" s="235"/>
      <c r="L20" s="235"/>
      <c r="M20" s="23"/>
      <c r="N20" s="235"/>
      <c r="O20" s="25">
        <f t="shared" si="6"/>
        <v>40512</v>
      </c>
      <c r="P20" s="218">
        <f>B20+G20+L20+P19</f>
        <v>-10934570</v>
      </c>
      <c r="Q20" s="218">
        <f>C20+H20+M20+Q19</f>
        <v>-10934570</v>
      </c>
      <c r="R20" s="218"/>
      <c r="T20" s="218">
        <f t="shared" ref="T20:T78" si="8">T19+B20+G20+L20</f>
        <v>-7723515.5599999996</v>
      </c>
      <c r="U20" s="218">
        <f t="shared" ref="U20:U78" si="9">U19+C20+H20+M20</f>
        <v>-7723515.5599999996</v>
      </c>
    </row>
    <row r="21" spans="1:21">
      <c r="A21" s="28">
        <v>40543</v>
      </c>
      <c r="B21" s="4">
        <f t="shared" si="7"/>
        <v>-7769105</v>
      </c>
      <c r="C21" s="4">
        <v>-7769105</v>
      </c>
      <c r="D21" s="2">
        <v>2830</v>
      </c>
      <c r="F21" s="235"/>
      <c r="G21" s="235"/>
      <c r="H21" s="23"/>
      <c r="I21" s="235"/>
      <c r="J21" s="235"/>
      <c r="K21" s="235"/>
      <c r="L21" s="235"/>
      <c r="M21" s="23"/>
      <c r="N21" s="235"/>
      <c r="O21" s="25">
        <f t="shared" si="6"/>
        <v>40543</v>
      </c>
      <c r="P21" s="218">
        <f t="shared" ref="P21:P30" si="10">B21+G21+L21+P20</f>
        <v>-18703675</v>
      </c>
      <c r="Q21" s="218">
        <f t="shared" ref="Q21:Q30" si="11">C21+H21+M21+Q20</f>
        <v>-18703675</v>
      </c>
      <c r="R21" s="218"/>
      <c r="T21" s="218">
        <f t="shared" si="8"/>
        <v>-15492620.559999999</v>
      </c>
      <c r="U21" s="218">
        <f t="shared" si="9"/>
        <v>-15492620.559999999</v>
      </c>
    </row>
    <row r="22" spans="1:21">
      <c r="A22" s="28">
        <v>40574</v>
      </c>
      <c r="B22" s="4">
        <f t="shared" si="7"/>
        <v>-7126354</v>
      </c>
      <c r="C22" s="4">
        <v>-7126354</v>
      </c>
      <c r="D22" s="2">
        <v>2830</v>
      </c>
      <c r="F22" s="235"/>
      <c r="G22" s="235"/>
      <c r="H22" s="23"/>
      <c r="I22" s="235"/>
      <c r="J22" s="235"/>
      <c r="K22" s="235"/>
      <c r="L22" s="235"/>
      <c r="M22" s="23"/>
      <c r="N22" s="235"/>
      <c r="O22" s="25">
        <f t="shared" si="6"/>
        <v>40574</v>
      </c>
      <c r="P22" s="218">
        <f t="shared" si="10"/>
        <v>-25830029</v>
      </c>
      <c r="Q22" s="218">
        <f t="shared" si="11"/>
        <v>-25830029</v>
      </c>
      <c r="R22" s="218"/>
      <c r="T22" s="218">
        <f t="shared" si="8"/>
        <v>-22618974.559999999</v>
      </c>
      <c r="U22" s="218">
        <f t="shared" si="9"/>
        <v>-22618974.559999999</v>
      </c>
    </row>
    <row r="23" spans="1:21">
      <c r="A23" s="28">
        <v>40602</v>
      </c>
      <c r="B23" s="4">
        <f t="shared" si="7"/>
        <v>3613696</v>
      </c>
      <c r="C23" s="4">
        <v>3613696</v>
      </c>
      <c r="D23" s="2">
        <v>2830</v>
      </c>
      <c r="F23" s="235"/>
      <c r="G23" s="235"/>
      <c r="H23" s="23"/>
      <c r="I23" s="235"/>
      <c r="J23" s="235"/>
      <c r="K23" s="235"/>
      <c r="L23" s="235"/>
      <c r="M23" s="23"/>
      <c r="N23" s="235"/>
      <c r="O23" s="25">
        <f t="shared" si="6"/>
        <v>40602</v>
      </c>
      <c r="P23" s="218">
        <f t="shared" si="10"/>
        <v>-22216333</v>
      </c>
      <c r="Q23" s="218">
        <f t="shared" si="11"/>
        <v>-22216333</v>
      </c>
      <c r="R23" s="218"/>
      <c r="T23" s="218">
        <f t="shared" si="8"/>
        <v>-19005278.559999999</v>
      </c>
      <c r="U23" s="218">
        <f t="shared" si="9"/>
        <v>-19005278.559999999</v>
      </c>
    </row>
    <row r="24" spans="1:21">
      <c r="A24" s="28">
        <v>40633</v>
      </c>
      <c r="B24" s="4">
        <f t="shared" si="7"/>
        <v>9636333</v>
      </c>
      <c r="C24" s="4">
        <v>9636333</v>
      </c>
      <c r="D24" s="2">
        <v>2830</v>
      </c>
      <c r="F24" s="235"/>
      <c r="G24" s="235"/>
      <c r="H24" s="23"/>
      <c r="I24" s="235"/>
      <c r="J24" s="235"/>
      <c r="K24" s="235"/>
      <c r="L24" s="235"/>
      <c r="M24" s="23"/>
      <c r="N24" s="235"/>
      <c r="O24" s="25">
        <f t="shared" si="6"/>
        <v>40633</v>
      </c>
      <c r="P24" s="218">
        <f t="shared" si="10"/>
        <v>-12580000</v>
      </c>
      <c r="Q24" s="218">
        <f t="shared" si="11"/>
        <v>-12580000</v>
      </c>
      <c r="R24" s="218"/>
      <c r="T24" s="218">
        <f t="shared" si="8"/>
        <v>-9368945.5599999987</v>
      </c>
      <c r="U24" s="218">
        <f t="shared" si="9"/>
        <v>-9368945.5599999987</v>
      </c>
    </row>
    <row r="25" spans="1:21">
      <c r="A25" s="28">
        <v>40663</v>
      </c>
      <c r="B25" s="4">
        <f t="shared" si="7"/>
        <v>2078287</v>
      </c>
      <c r="C25" s="4">
        <v>2078287</v>
      </c>
      <c r="D25" s="2">
        <v>2830</v>
      </c>
      <c r="F25" s="235"/>
      <c r="G25" s="235"/>
      <c r="H25" s="23"/>
      <c r="I25" s="235"/>
      <c r="J25" s="235"/>
      <c r="K25" s="235"/>
      <c r="L25" s="235"/>
      <c r="M25" s="23"/>
      <c r="N25" s="235"/>
      <c r="O25" s="25">
        <f t="shared" si="6"/>
        <v>40663</v>
      </c>
      <c r="P25" s="218">
        <f t="shared" si="10"/>
        <v>-10501713</v>
      </c>
      <c r="Q25" s="218">
        <f t="shared" si="11"/>
        <v>-10501713</v>
      </c>
      <c r="R25" s="218"/>
      <c r="T25" s="218">
        <f t="shared" si="8"/>
        <v>-7290658.5599999987</v>
      </c>
      <c r="U25" s="218">
        <f t="shared" si="9"/>
        <v>-7290658.5599999987</v>
      </c>
    </row>
    <row r="26" spans="1:21">
      <c r="A26" s="28">
        <v>40694</v>
      </c>
      <c r="B26" s="4">
        <f t="shared" si="7"/>
        <v>3232390</v>
      </c>
      <c r="C26" s="4">
        <v>3232390</v>
      </c>
      <c r="D26" s="2">
        <v>2830</v>
      </c>
      <c r="F26" s="235"/>
      <c r="G26" s="235"/>
      <c r="H26" s="23"/>
      <c r="I26" s="235"/>
      <c r="J26" s="235"/>
      <c r="K26" s="235"/>
      <c r="L26" s="235"/>
      <c r="M26" s="23"/>
      <c r="N26" s="235"/>
      <c r="O26" s="25">
        <f t="shared" si="6"/>
        <v>40694</v>
      </c>
      <c r="P26" s="218">
        <f t="shared" si="10"/>
        <v>-7269323</v>
      </c>
      <c r="Q26" s="218">
        <f t="shared" si="11"/>
        <v>-7269323</v>
      </c>
      <c r="R26" s="218"/>
      <c r="T26" s="218">
        <f t="shared" si="8"/>
        <v>-4058268.5599999987</v>
      </c>
      <c r="U26" s="218">
        <f t="shared" si="9"/>
        <v>-4058268.5599999987</v>
      </c>
    </row>
    <row r="27" spans="1:21">
      <c r="A27" s="28">
        <v>40724</v>
      </c>
      <c r="B27" s="4">
        <f t="shared" si="7"/>
        <v>-680617</v>
      </c>
      <c r="C27" s="4">
        <v>-680617</v>
      </c>
      <c r="D27" s="2">
        <v>2830</v>
      </c>
      <c r="F27" s="235"/>
      <c r="G27" s="235"/>
      <c r="H27" s="23"/>
      <c r="I27" s="235"/>
      <c r="J27" s="235"/>
      <c r="K27" s="235"/>
      <c r="L27" s="235"/>
      <c r="M27" s="23"/>
      <c r="N27" s="235"/>
      <c r="O27" s="25">
        <f t="shared" si="6"/>
        <v>40724</v>
      </c>
      <c r="P27" s="218">
        <f t="shared" si="10"/>
        <v>-7949940</v>
      </c>
      <c r="Q27" s="218">
        <f t="shared" si="11"/>
        <v>-7949940</v>
      </c>
      <c r="R27" s="218"/>
      <c r="T27" s="218">
        <f t="shared" si="8"/>
        <v>-4738885.5599999987</v>
      </c>
      <c r="U27" s="218">
        <f t="shared" si="9"/>
        <v>-4738885.5599999987</v>
      </c>
    </row>
    <row r="28" spans="1:21">
      <c r="A28" s="28">
        <v>40755</v>
      </c>
      <c r="B28" s="4">
        <f t="shared" si="7"/>
        <v>-61935</v>
      </c>
      <c r="C28" s="4">
        <v>-61935</v>
      </c>
      <c r="D28" s="2">
        <v>2830</v>
      </c>
      <c r="F28" s="235"/>
      <c r="G28" s="235"/>
      <c r="H28" s="23"/>
      <c r="I28" s="235"/>
      <c r="J28" s="235"/>
      <c r="K28" s="235"/>
      <c r="L28" s="235"/>
      <c r="M28" s="23"/>
      <c r="N28" s="235"/>
      <c r="O28" s="25">
        <f t="shared" si="6"/>
        <v>40755</v>
      </c>
      <c r="P28" s="218">
        <f t="shared" si="10"/>
        <v>-8011875</v>
      </c>
      <c r="Q28" s="218">
        <f t="shared" si="11"/>
        <v>-8011875</v>
      </c>
      <c r="R28" s="218"/>
      <c r="T28" s="218">
        <f t="shared" si="8"/>
        <v>-4800820.5599999987</v>
      </c>
      <c r="U28" s="218">
        <f t="shared" si="9"/>
        <v>-4800820.5599999987</v>
      </c>
    </row>
    <row r="29" spans="1:21">
      <c r="A29" s="28">
        <v>40786</v>
      </c>
      <c r="B29" s="4">
        <f t="shared" si="7"/>
        <v>6719976</v>
      </c>
      <c r="C29" s="4">
        <v>6719976</v>
      </c>
      <c r="D29" s="2">
        <v>2830</v>
      </c>
      <c r="F29" s="235"/>
      <c r="G29" s="235"/>
      <c r="H29" s="23"/>
      <c r="I29" s="235"/>
      <c r="J29" s="235"/>
      <c r="K29" s="235"/>
      <c r="L29" s="235"/>
      <c r="M29" s="23"/>
      <c r="N29" s="235"/>
      <c r="O29" s="25">
        <f t="shared" si="6"/>
        <v>40786</v>
      </c>
      <c r="P29" s="218">
        <f t="shared" si="10"/>
        <v>-1291899</v>
      </c>
      <c r="Q29" s="218">
        <f t="shared" si="11"/>
        <v>-1291899</v>
      </c>
      <c r="R29" s="218"/>
      <c r="T29" s="218">
        <f t="shared" si="8"/>
        <v>1919155.4400000013</v>
      </c>
      <c r="U29" s="218">
        <f t="shared" si="9"/>
        <v>1919155.4400000013</v>
      </c>
    </row>
    <row r="30" spans="1:21">
      <c r="A30" s="28">
        <v>40816</v>
      </c>
      <c r="B30" s="4">
        <f t="shared" si="7"/>
        <v>-1919157</v>
      </c>
      <c r="C30" s="4">
        <v>-1919157</v>
      </c>
      <c r="D30" s="2">
        <v>2830</v>
      </c>
      <c r="F30" s="25">
        <v>40816</v>
      </c>
      <c r="G30" s="4">
        <f>H30</f>
        <v>-4924691</v>
      </c>
      <c r="H30" s="4">
        <v>-4924691</v>
      </c>
      <c r="I30" s="2">
        <v>2830</v>
      </c>
      <c r="K30" s="25">
        <v>40816</v>
      </c>
      <c r="L30" s="4">
        <f>M30</f>
        <v>24984957</v>
      </c>
      <c r="M30" s="4">
        <v>24984957</v>
      </c>
      <c r="N30" s="2">
        <v>2830</v>
      </c>
      <c r="O30" s="25">
        <f t="shared" si="6"/>
        <v>40816</v>
      </c>
      <c r="P30" s="218">
        <f t="shared" si="10"/>
        <v>16849210</v>
      </c>
      <c r="Q30" s="218">
        <f t="shared" si="11"/>
        <v>16849210</v>
      </c>
      <c r="R30" s="218"/>
      <c r="T30" s="218">
        <f t="shared" si="8"/>
        <v>20060264.440000001</v>
      </c>
      <c r="U30" s="218">
        <f t="shared" si="9"/>
        <v>20060264.440000001</v>
      </c>
    </row>
    <row r="31" spans="1:21">
      <c r="F31" s="28">
        <v>40847</v>
      </c>
      <c r="G31" s="4">
        <f>H31</f>
        <v>-61936</v>
      </c>
      <c r="H31" s="4">
        <v>-61936</v>
      </c>
      <c r="I31" s="2">
        <v>2830</v>
      </c>
      <c r="K31" s="28">
        <v>40847</v>
      </c>
      <c r="L31" s="4">
        <f>M31</f>
        <v>-8754115</v>
      </c>
      <c r="M31" s="4">
        <v>-8754115</v>
      </c>
      <c r="N31" s="2">
        <v>2830</v>
      </c>
      <c r="O31" s="25">
        <f>F31</f>
        <v>40847</v>
      </c>
      <c r="P31" s="218">
        <f>B31+G31+L31</f>
        <v>-8816051</v>
      </c>
      <c r="Q31" s="218">
        <f>C31+H31+M31</f>
        <v>-8816051</v>
      </c>
      <c r="R31" s="218"/>
      <c r="T31" s="218">
        <f t="shared" si="8"/>
        <v>11244213.440000001</v>
      </c>
      <c r="U31" s="218">
        <f t="shared" si="9"/>
        <v>11244213.440000001</v>
      </c>
    </row>
    <row r="32" spans="1:21">
      <c r="F32" s="28">
        <v>40877</v>
      </c>
      <c r="G32" s="4">
        <f t="shared" ref="G32:G83" si="12">H32</f>
        <v>-61936</v>
      </c>
      <c r="H32" s="4">
        <v>-61936</v>
      </c>
      <c r="I32" s="2">
        <v>2830</v>
      </c>
      <c r="K32" s="28">
        <v>40877</v>
      </c>
      <c r="L32" s="4">
        <f t="shared" ref="L32:L95" si="13">M32</f>
        <v>4952957</v>
      </c>
      <c r="M32" s="4">
        <v>4952957</v>
      </c>
      <c r="N32" s="2">
        <v>2830</v>
      </c>
      <c r="O32" s="25">
        <f t="shared" ref="O32:O81" si="14">F32</f>
        <v>40877</v>
      </c>
      <c r="P32" s="218">
        <f>B32+G32+L32+P31</f>
        <v>-3925030</v>
      </c>
      <c r="Q32" s="218">
        <f>C32+H32+M32+Q31</f>
        <v>-3925030</v>
      </c>
      <c r="R32" s="218"/>
      <c r="T32" s="218">
        <f t="shared" si="8"/>
        <v>16135234.440000001</v>
      </c>
      <c r="U32" s="218">
        <f t="shared" si="9"/>
        <v>16135234.440000001</v>
      </c>
    </row>
    <row r="33" spans="6:21">
      <c r="F33" s="28">
        <v>40908</v>
      </c>
      <c r="G33" s="4">
        <f t="shared" si="12"/>
        <v>-61935</v>
      </c>
      <c r="H33" s="4">
        <v>-61935</v>
      </c>
      <c r="I33" s="2">
        <v>2830</v>
      </c>
      <c r="K33" s="28">
        <v>40908</v>
      </c>
      <c r="L33" s="4">
        <f t="shared" si="13"/>
        <v>4625367</v>
      </c>
      <c r="M33" s="4">
        <v>4625367</v>
      </c>
      <c r="N33" s="2">
        <v>2830</v>
      </c>
      <c r="O33" s="25">
        <f t="shared" si="14"/>
        <v>40908</v>
      </c>
      <c r="P33" s="218">
        <f t="shared" ref="P33:P42" si="15">B33+G33+L33+P32</f>
        <v>638402</v>
      </c>
      <c r="Q33" s="218">
        <f t="shared" ref="Q33:Q42" si="16">C33+H33+M33+Q32</f>
        <v>638402</v>
      </c>
      <c r="R33" s="218"/>
      <c r="T33" s="218">
        <f t="shared" si="8"/>
        <v>20698666.440000001</v>
      </c>
      <c r="U33" s="218">
        <f t="shared" si="9"/>
        <v>20698666.440000001</v>
      </c>
    </row>
    <row r="34" spans="6:21">
      <c r="F34" s="28">
        <v>40939</v>
      </c>
      <c r="G34" s="4">
        <f t="shared" si="12"/>
        <v>-61936</v>
      </c>
      <c r="H34" s="4">
        <v>-61936</v>
      </c>
      <c r="I34" s="2">
        <v>2830</v>
      </c>
      <c r="K34" s="28">
        <v>40939</v>
      </c>
      <c r="L34" s="4">
        <f t="shared" si="13"/>
        <v>209682</v>
      </c>
      <c r="M34" s="4">
        <v>209682</v>
      </c>
      <c r="N34" s="2">
        <v>2830</v>
      </c>
      <c r="O34" s="25">
        <f t="shared" si="14"/>
        <v>40939</v>
      </c>
      <c r="P34" s="218">
        <f t="shared" si="15"/>
        <v>786148</v>
      </c>
      <c r="Q34" s="218">
        <f t="shared" si="16"/>
        <v>786148</v>
      </c>
      <c r="R34" s="218"/>
      <c r="T34" s="218">
        <f t="shared" si="8"/>
        <v>20846412.440000001</v>
      </c>
      <c r="U34" s="218">
        <f t="shared" si="9"/>
        <v>20846412.440000001</v>
      </c>
    </row>
    <row r="35" spans="6:21">
      <c r="F35" s="28">
        <v>40968</v>
      </c>
      <c r="G35" s="4">
        <f t="shared" si="12"/>
        <v>-61937</v>
      </c>
      <c r="H35" s="4">
        <v>-61937</v>
      </c>
      <c r="I35" s="2">
        <v>2830</v>
      </c>
      <c r="K35" s="28">
        <v>40968</v>
      </c>
      <c r="L35" s="4">
        <f t="shared" si="13"/>
        <v>-1836094</v>
      </c>
      <c r="M35" s="4">
        <v>-1836094</v>
      </c>
      <c r="N35" s="2">
        <v>2830</v>
      </c>
      <c r="O35" s="25">
        <f t="shared" si="14"/>
        <v>40968</v>
      </c>
      <c r="P35" s="218">
        <f t="shared" si="15"/>
        <v>-1111883</v>
      </c>
      <c r="Q35" s="218">
        <f t="shared" si="16"/>
        <v>-1111883</v>
      </c>
      <c r="R35" s="218"/>
      <c r="T35" s="218">
        <f t="shared" si="8"/>
        <v>18948381.440000001</v>
      </c>
      <c r="U35" s="218">
        <f t="shared" si="9"/>
        <v>18948381.440000001</v>
      </c>
    </row>
    <row r="36" spans="6:21">
      <c r="F36" s="28">
        <v>40999</v>
      </c>
      <c r="G36" s="4">
        <f t="shared" si="12"/>
        <v>-61936</v>
      </c>
      <c r="H36" s="4">
        <v>-61936</v>
      </c>
      <c r="I36" s="2">
        <v>2830</v>
      </c>
      <c r="K36" s="28">
        <v>40999</v>
      </c>
      <c r="L36" s="4">
        <f t="shared" si="13"/>
        <v>-7230005</v>
      </c>
      <c r="M36" s="4">
        <v>-7230005</v>
      </c>
      <c r="N36" s="2">
        <v>2830</v>
      </c>
      <c r="O36" s="25">
        <f t="shared" si="14"/>
        <v>40999</v>
      </c>
      <c r="P36" s="218">
        <f t="shared" si="15"/>
        <v>-8403824</v>
      </c>
      <c r="Q36" s="218">
        <f t="shared" si="16"/>
        <v>-8403824</v>
      </c>
      <c r="R36" s="218"/>
      <c r="T36" s="218">
        <f t="shared" si="8"/>
        <v>11656440.440000001</v>
      </c>
      <c r="U36" s="218">
        <f t="shared" si="9"/>
        <v>11656440.440000001</v>
      </c>
    </row>
    <row r="37" spans="6:21">
      <c r="F37" s="28">
        <v>41029</v>
      </c>
      <c r="G37" s="4">
        <f t="shared" si="12"/>
        <v>-61935</v>
      </c>
      <c r="H37" s="4">
        <v>-61935</v>
      </c>
      <c r="I37" s="2">
        <v>2830</v>
      </c>
      <c r="K37" s="28">
        <v>41029</v>
      </c>
      <c r="L37" s="4">
        <f t="shared" si="13"/>
        <v>6544321</v>
      </c>
      <c r="M37" s="4">
        <v>6544321</v>
      </c>
      <c r="N37" s="2">
        <v>2830</v>
      </c>
      <c r="O37" s="25">
        <f t="shared" si="14"/>
        <v>41029</v>
      </c>
      <c r="P37" s="218">
        <f t="shared" si="15"/>
        <v>-1921438</v>
      </c>
      <c r="Q37" s="218">
        <f t="shared" si="16"/>
        <v>-1921438</v>
      </c>
      <c r="R37" s="218"/>
      <c r="T37" s="218">
        <f t="shared" si="8"/>
        <v>18138826.440000001</v>
      </c>
      <c r="U37" s="218">
        <f t="shared" si="9"/>
        <v>18138826.440000001</v>
      </c>
    </row>
    <row r="38" spans="6:21">
      <c r="F38" s="28">
        <v>41060</v>
      </c>
      <c r="G38" s="4">
        <f t="shared" si="12"/>
        <v>-61936</v>
      </c>
      <c r="H38" s="4">
        <v>-61936</v>
      </c>
      <c r="I38" s="2">
        <v>2830</v>
      </c>
      <c r="K38" s="28">
        <v>41060</v>
      </c>
      <c r="L38" s="4">
        <f t="shared" si="13"/>
        <v>14019641</v>
      </c>
      <c r="M38" s="4">
        <v>14019641</v>
      </c>
      <c r="N38" s="2">
        <v>2830</v>
      </c>
      <c r="O38" s="25">
        <f t="shared" si="14"/>
        <v>41060</v>
      </c>
      <c r="P38" s="218">
        <f t="shared" si="15"/>
        <v>12036267</v>
      </c>
      <c r="Q38" s="218">
        <f t="shared" si="16"/>
        <v>12036267</v>
      </c>
      <c r="R38" s="218"/>
      <c r="T38" s="218">
        <f t="shared" si="8"/>
        <v>32096531.440000001</v>
      </c>
      <c r="U38" s="218">
        <f t="shared" si="9"/>
        <v>32096531.440000001</v>
      </c>
    </row>
    <row r="39" spans="6:21">
      <c r="F39" s="28">
        <v>41090</v>
      </c>
      <c r="G39" s="4">
        <f t="shared" si="12"/>
        <v>-61936</v>
      </c>
      <c r="H39" s="4">
        <v>-61936</v>
      </c>
      <c r="I39" s="2">
        <v>2830</v>
      </c>
      <c r="K39" s="28">
        <v>41090</v>
      </c>
      <c r="L39" s="4">
        <f t="shared" si="13"/>
        <v>-1979167</v>
      </c>
      <c r="M39" s="4">
        <v>-1979167</v>
      </c>
      <c r="N39" s="2">
        <v>2830</v>
      </c>
      <c r="O39" s="25">
        <f t="shared" si="14"/>
        <v>41090</v>
      </c>
      <c r="P39" s="218">
        <f t="shared" si="15"/>
        <v>9995164</v>
      </c>
      <c r="Q39" s="218">
        <f t="shared" si="16"/>
        <v>9995164</v>
      </c>
      <c r="R39" s="218"/>
      <c r="T39" s="218">
        <f t="shared" si="8"/>
        <v>30055428.440000001</v>
      </c>
      <c r="U39" s="218">
        <f t="shared" si="9"/>
        <v>30055428.440000001</v>
      </c>
    </row>
    <row r="40" spans="6:21">
      <c r="F40" s="28">
        <v>41121</v>
      </c>
      <c r="G40" s="4">
        <f t="shared" si="12"/>
        <v>-61936</v>
      </c>
      <c r="H40" s="4">
        <v>-61936</v>
      </c>
      <c r="I40" s="2">
        <v>2830</v>
      </c>
      <c r="K40" s="28">
        <v>41121</v>
      </c>
      <c r="L40" s="4">
        <f t="shared" si="13"/>
        <v>3728851</v>
      </c>
      <c r="M40" s="4">
        <v>3728851</v>
      </c>
      <c r="N40" s="2">
        <v>2830</v>
      </c>
      <c r="O40" s="25">
        <f t="shared" si="14"/>
        <v>41121</v>
      </c>
      <c r="P40" s="218">
        <f t="shared" si="15"/>
        <v>13662079</v>
      </c>
      <c r="Q40" s="218">
        <f t="shared" si="16"/>
        <v>13662079</v>
      </c>
      <c r="R40" s="218"/>
      <c r="T40" s="218">
        <f t="shared" si="8"/>
        <v>33722343.439999998</v>
      </c>
      <c r="U40" s="218">
        <f t="shared" si="9"/>
        <v>33722343.439999998</v>
      </c>
    </row>
    <row r="41" spans="6:21">
      <c r="F41" s="28">
        <v>41152</v>
      </c>
      <c r="G41" s="4">
        <f t="shared" si="12"/>
        <v>-61936</v>
      </c>
      <c r="H41" s="4">
        <v>-61936</v>
      </c>
      <c r="I41" s="2">
        <v>2830</v>
      </c>
      <c r="K41" s="28">
        <v>41152</v>
      </c>
      <c r="L41" s="4">
        <f t="shared" si="13"/>
        <v>-3002679</v>
      </c>
      <c r="M41" s="4">
        <v>-3002679</v>
      </c>
      <c r="N41" s="2">
        <v>2830</v>
      </c>
      <c r="O41" s="25">
        <f t="shared" si="14"/>
        <v>41152</v>
      </c>
      <c r="P41" s="218">
        <f t="shared" si="15"/>
        <v>10597464</v>
      </c>
      <c r="Q41" s="218">
        <f t="shared" si="16"/>
        <v>10597464</v>
      </c>
      <c r="R41" s="218"/>
      <c r="T41" s="218">
        <f t="shared" si="8"/>
        <v>30657728.439999998</v>
      </c>
      <c r="U41" s="218">
        <f t="shared" si="9"/>
        <v>30657728.439999998</v>
      </c>
    </row>
    <row r="42" spans="6:21">
      <c r="F42" s="28">
        <v>41182</v>
      </c>
      <c r="G42" s="4">
        <f t="shared" si="12"/>
        <v>14658</v>
      </c>
      <c r="H42" s="4">
        <v>14658</v>
      </c>
      <c r="I42" s="2">
        <v>2830</v>
      </c>
      <c r="K42" s="28">
        <v>41182</v>
      </c>
      <c r="L42" s="4">
        <f t="shared" si="13"/>
        <v>-5224155</v>
      </c>
      <c r="M42" s="4">
        <f>-4798995+-425160</f>
        <v>-5224155</v>
      </c>
      <c r="N42" s="2">
        <v>2830</v>
      </c>
      <c r="O42" s="25">
        <f t="shared" si="14"/>
        <v>41182</v>
      </c>
      <c r="P42" s="218">
        <f t="shared" si="15"/>
        <v>5387967</v>
      </c>
      <c r="Q42" s="218">
        <f t="shared" si="16"/>
        <v>5387967</v>
      </c>
      <c r="R42" s="218"/>
      <c r="T42" s="218">
        <f t="shared" si="8"/>
        <v>25448231.439999998</v>
      </c>
      <c r="U42" s="218">
        <f t="shared" si="9"/>
        <v>25448231.439999998</v>
      </c>
    </row>
    <row r="43" spans="6:21">
      <c r="F43" s="28">
        <v>41213</v>
      </c>
      <c r="G43" s="4">
        <f t="shared" si="12"/>
        <v>-61099</v>
      </c>
      <c r="H43" s="4">
        <v>-61099</v>
      </c>
      <c r="I43" s="2">
        <v>2830</v>
      </c>
      <c r="K43" s="28">
        <v>41213</v>
      </c>
      <c r="L43" s="4">
        <f t="shared" si="13"/>
        <v>3568241</v>
      </c>
      <c r="M43" s="4">
        <v>3568241</v>
      </c>
      <c r="N43" s="2">
        <v>2830</v>
      </c>
      <c r="O43" s="25">
        <f t="shared" si="14"/>
        <v>41213</v>
      </c>
      <c r="P43" s="218">
        <f>B43+G43+L43</f>
        <v>3507142</v>
      </c>
      <c r="Q43" s="218">
        <f>C43+H43+M43</f>
        <v>3507142</v>
      </c>
      <c r="R43" s="218"/>
      <c r="T43" s="218">
        <f t="shared" si="8"/>
        <v>28955373.439999998</v>
      </c>
      <c r="U43" s="218">
        <f t="shared" si="9"/>
        <v>28955373.439999998</v>
      </c>
    </row>
    <row r="44" spans="6:21">
      <c r="F44" s="28">
        <v>41243</v>
      </c>
      <c r="G44" s="4">
        <f t="shared" si="12"/>
        <v>-61099</v>
      </c>
      <c r="H44" s="4">
        <v>-61099</v>
      </c>
      <c r="I44" s="2">
        <v>2830</v>
      </c>
      <c r="K44" s="28">
        <v>41243</v>
      </c>
      <c r="L44" s="4">
        <f t="shared" si="13"/>
        <v>4378765</v>
      </c>
      <c r="M44" s="4">
        <v>4378765</v>
      </c>
      <c r="N44" s="2">
        <v>2830</v>
      </c>
      <c r="O44" s="25">
        <f t="shared" si="14"/>
        <v>41243</v>
      </c>
      <c r="P44" s="218">
        <f>B44+G44+L44+P43</f>
        <v>7824808</v>
      </c>
      <c r="Q44" s="218">
        <f>C44+H44+M44+Q43</f>
        <v>7824808</v>
      </c>
      <c r="R44" s="218"/>
      <c r="T44" s="218">
        <f t="shared" si="8"/>
        <v>33273039.439999998</v>
      </c>
      <c r="U44" s="218">
        <f t="shared" si="9"/>
        <v>33273039.439999998</v>
      </c>
    </row>
    <row r="45" spans="6:21">
      <c r="F45" s="28">
        <v>41274</v>
      </c>
      <c r="G45" s="4">
        <f t="shared" si="12"/>
        <v>-61099</v>
      </c>
      <c r="H45" s="4">
        <v>-61099</v>
      </c>
      <c r="I45" s="2">
        <v>2830</v>
      </c>
      <c r="K45" s="28">
        <v>41274</v>
      </c>
      <c r="L45" s="4">
        <f t="shared" si="13"/>
        <v>-14812950</v>
      </c>
      <c r="M45" s="4">
        <v>-14812950</v>
      </c>
      <c r="N45" s="2">
        <v>2830</v>
      </c>
      <c r="O45" s="25">
        <f t="shared" si="14"/>
        <v>41274</v>
      </c>
      <c r="P45" s="218">
        <f t="shared" ref="P45:P54" si="17">B45+G45+L45+P44</f>
        <v>-7049241</v>
      </c>
      <c r="Q45" s="218">
        <f t="shared" ref="Q45:Q54" si="18">C45+H45+M45+Q44</f>
        <v>-7049241</v>
      </c>
      <c r="R45" s="218"/>
      <c r="T45" s="218">
        <f t="shared" si="8"/>
        <v>18398990.439999998</v>
      </c>
      <c r="U45" s="218">
        <f t="shared" si="9"/>
        <v>18398990.439999998</v>
      </c>
    </row>
    <row r="46" spans="6:21">
      <c r="F46" s="28">
        <v>41305</v>
      </c>
      <c r="G46" s="4">
        <f t="shared" si="12"/>
        <v>-61099</v>
      </c>
      <c r="H46" s="4">
        <v>-61099</v>
      </c>
      <c r="I46" s="2">
        <v>2830</v>
      </c>
      <c r="K46" s="28">
        <v>41305</v>
      </c>
      <c r="L46" s="4">
        <f t="shared" si="13"/>
        <v>-13698979</v>
      </c>
      <c r="M46" s="4">
        <v>-13698979</v>
      </c>
      <c r="N46" s="2">
        <v>2830</v>
      </c>
      <c r="O46" s="25">
        <f t="shared" si="14"/>
        <v>41305</v>
      </c>
      <c r="P46" s="218">
        <f t="shared" si="17"/>
        <v>-20809319</v>
      </c>
      <c r="Q46" s="218">
        <f t="shared" si="18"/>
        <v>-20809319</v>
      </c>
      <c r="R46" s="218"/>
      <c r="T46" s="218">
        <f t="shared" si="8"/>
        <v>4638912.4399999976</v>
      </c>
      <c r="U46" s="218">
        <f t="shared" si="9"/>
        <v>4638912.4399999976</v>
      </c>
    </row>
    <row r="47" spans="6:21">
      <c r="F47" s="28">
        <v>41333</v>
      </c>
      <c r="G47" s="4">
        <f t="shared" si="12"/>
        <v>-61099</v>
      </c>
      <c r="H47" s="4">
        <v>-61099</v>
      </c>
      <c r="I47" s="2">
        <v>2830</v>
      </c>
      <c r="K47" s="28">
        <v>41333</v>
      </c>
      <c r="L47" s="4">
        <f t="shared" si="13"/>
        <v>2204539</v>
      </c>
      <c r="M47" s="4">
        <v>2204539</v>
      </c>
      <c r="N47" s="2">
        <v>2830</v>
      </c>
      <c r="O47" s="25">
        <f t="shared" si="14"/>
        <v>41333</v>
      </c>
      <c r="P47" s="218">
        <f t="shared" si="17"/>
        <v>-18665879</v>
      </c>
      <c r="Q47" s="218">
        <f t="shared" si="18"/>
        <v>-18665879</v>
      </c>
      <c r="R47" s="218"/>
      <c r="T47" s="218">
        <f t="shared" si="8"/>
        <v>6782352.4399999976</v>
      </c>
      <c r="U47" s="218">
        <f t="shared" si="9"/>
        <v>6782352.4399999976</v>
      </c>
    </row>
    <row r="48" spans="6:21">
      <c r="F48" s="28">
        <v>41364</v>
      </c>
      <c r="G48" s="4">
        <f t="shared" si="12"/>
        <v>24122181</v>
      </c>
      <c r="H48" s="4">
        <v>24122181</v>
      </c>
      <c r="I48" s="2">
        <v>2830</v>
      </c>
      <c r="K48" s="28">
        <v>41364</v>
      </c>
      <c r="L48" s="4">
        <f t="shared" si="13"/>
        <v>-26018476</v>
      </c>
      <c r="M48" s="4">
        <v>-26018476</v>
      </c>
      <c r="N48" s="2">
        <v>2830</v>
      </c>
      <c r="O48" s="25">
        <f t="shared" si="14"/>
        <v>41364</v>
      </c>
      <c r="P48" s="218">
        <f t="shared" si="17"/>
        <v>-20562174</v>
      </c>
      <c r="Q48" s="218">
        <f t="shared" si="18"/>
        <v>-20562174</v>
      </c>
      <c r="R48" s="218"/>
      <c r="T48" s="218">
        <f t="shared" si="8"/>
        <v>4886057.4399999976</v>
      </c>
      <c r="U48" s="218">
        <f t="shared" si="9"/>
        <v>4886057.4399999976</v>
      </c>
    </row>
    <row r="49" spans="6:21">
      <c r="F49" s="28">
        <v>41394</v>
      </c>
      <c r="G49" s="4">
        <f t="shared" si="12"/>
        <v>-128650</v>
      </c>
      <c r="H49" s="4">
        <v>-128650</v>
      </c>
      <c r="I49" s="2">
        <v>2830</v>
      </c>
      <c r="K49" s="28">
        <v>41394</v>
      </c>
      <c r="L49" s="4">
        <f t="shared" si="13"/>
        <v>9352954</v>
      </c>
      <c r="M49" s="4">
        <v>9352954</v>
      </c>
      <c r="N49" s="2">
        <v>2830</v>
      </c>
      <c r="O49" s="25">
        <f t="shared" si="14"/>
        <v>41394</v>
      </c>
      <c r="P49" s="218">
        <f t="shared" si="17"/>
        <v>-11337870</v>
      </c>
      <c r="Q49" s="218">
        <f t="shared" si="18"/>
        <v>-11337870</v>
      </c>
      <c r="R49" s="218"/>
      <c r="T49" s="218">
        <f t="shared" si="8"/>
        <v>14110361.439999998</v>
      </c>
      <c r="U49" s="218">
        <f t="shared" si="9"/>
        <v>14110361.439999998</v>
      </c>
    </row>
    <row r="50" spans="6:21">
      <c r="F50" s="28">
        <v>41425</v>
      </c>
      <c r="G50" s="4">
        <f t="shared" si="12"/>
        <v>-128650</v>
      </c>
      <c r="H50" s="4">
        <v>-128650</v>
      </c>
      <c r="I50" s="2">
        <v>2830</v>
      </c>
      <c r="K50" s="28">
        <v>41425</v>
      </c>
      <c r="L50" s="4">
        <f t="shared" si="13"/>
        <v>-18844715</v>
      </c>
      <c r="M50" s="4">
        <v>-18844715</v>
      </c>
      <c r="N50" s="2">
        <v>2830</v>
      </c>
      <c r="O50" s="25">
        <f t="shared" si="14"/>
        <v>41425</v>
      </c>
      <c r="P50" s="218">
        <f t="shared" si="17"/>
        <v>-30311235</v>
      </c>
      <c r="Q50" s="218">
        <f t="shared" si="18"/>
        <v>-30311235</v>
      </c>
      <c r="R50" s="218"/>
      <c r="T50" s="218">
        <f t="shared" si="8"/>
        <v>-4863003.5600000024</v>
      </c>
      <c r="U50" s="218">
        <f t="shared" si="9"/>
        <v>-4863003.5600000024</v>
      </c>
    </row>
    <row r="51" spans="6:21">
      <c r="F51" s="28">
        <v>41455</v>
      </c>
      <c r="G51" s="4">
        <f t="shared" si="12"/>
        <v>-128650</v>
      </c>
      <c r="H51" s="4">
        <v>-128650</v>
      </c>
      <c r="I51" s="2">
        <v>2830</v>
      </c>
      <c r="K51" s="28">
        <v>41455</v>
      </c>
      <c r="L51" s="4">
        <f t="shared" si="13"/>
        <v>-7986671</v>
      </c>
      <c r="M51" s="4">
        <v>-7986671</v>
      </c>
      <c r="N51" s="2">
        <v>2830</v>
      </c>
      <c r="O51" s="25">
        <f t="shared" si="14"/>
        <v>41455</v>
      </c>
      <c r="P51" s="218">
        <f t="shared" si="17"/>
        <v>-38426556</v>
      </c>
      <c r="Q51" s="218">
        <f t="shared" si="18"/>
        <v>-38426556</v>
      </c>
      <c r="R51" s="218"/>
      <c r="T51" s="218">
        <f t="shared" si="8"/>
        <v>-12978324.560000002</v>
      </c>
      <c r="U51" s="218">
        <f t="shared" si="9"/>
        <v>-12978324.560000002</v>
      </c>
    </row>
    <row r="52" spans="6:21">
      <c r="F52" s="28">
        <v>41486</v>
      </c>
      <c r="G52" s="4">
        <f t="shared" si="12"/>
        <v>-128650</v>
      </c>
      <c r="H52" s="4">
        <v>-128650</v>
      </c>
      <c r="I52" s="2">
        <v>2830</v>
      </c>
      <c r="K52" s="28">
        <v>41486</v>
      </c>
      <c r="L52" s="4">
        <f t="shared" si="13"/>
        <v>-8074577</v>
      </c>
      <c r="M52" s="4">
        <v>-8074577</v>
      </c>
      <c r="N52" s="2">
        <v>2830</v>
      </c>
      <c r="O52" s="25">
        <f t="shared" si="14"/>
        <v>41486</v>
      </c>
      <c r="P52" s="218">
        <f t="shared" si="17"/>
        <v>-46629783</v>
      </c>
      <c r="Q52" s="218">
        <f t="shared" si="18"/>
        <v>-46629783</v>
      </c>
      <c r="R52" s="218"/>
      <c r="T52" s="218">
        <f t="shared" si="8"/>
        <v>-21181551.560000002</v>
      </c>
      <c r="U52" s="218">
        <f t="shared" si="9"/>
        <v>-21181551.560000002</v>
      </c>
    </row>
    <row r="53" spans="6:21">
      <c r="F53" s="28">
        <v>41517</v>
      </c>
      <c r="G53" s="4">
        <f t="shared" si="12"/>
        <v>-128650</v>
      </c>
      <c r="H53" s="4">
        <v>-128650</v>
      </c>
      <c r="I53" s="2">
        <v>2830</v>
      </c>
      <c r="K53" s="28">
        <v>41517</v>
      </c>
      <c r="L53" s="4">
        <f t="shared" si="13"/>
        <v>-1311030</v>
      </c>
      <c r="M53" s="4">
        <v>-1311030</v>
      </c>
      <c r="N53" s="2">
        <v>2830</v>
      </c>
      <c r="O53" s="25">
        <f t="shared" si="14"/>
        <v>41517</v>
      </c>
      <c r="P53" s="218">
        <f t="shared" si="17"/>
        <v>-48069463</v>
      </c>
      <c r="Q53" s="218">
        <f t="shared" si="18"/>
        <v>-48069463</v>
      </c>
      <c r="R53" s="218"/>
      <c r="T53" s="218">
        <f t="shared" si="8"/>
        <v>-22621231.560000002</v>
      </c>
      <c r="U53" s="218">
        <f t="shared" si="9"/>
        <v>-22621231.560000002</v>
      </c>
    </row>
    <row r="54" spans="6:21">
      <c r="F54" s="28">
        <v>41547</v>
      </c>
      <c r="G54" s="4">
        <f t="shared" si="12"/>
        <v>-128612</v>
      </c>
      <c r="H54" s="4">
        <v>-128612</v>
      </c>
      <c r="I54" s="2">
        <v>2830</v>
      </c>
      <c r="K54" s="28">
        <v>41547</v>
      </c>
      <c r="L54" s="4">
        <f t="shared" si="13"/>
        <v>961350</v>
      </c>
      <c r="M54" s="4">
        <v>961350</v>
      </c>
      <c r="N54" s="2">
        <v>2830</v>
      </c>
      <c r="O54" s="25">
        <f t="shared" si="14"/>
        <v>41547</v>
      </c>
      <c r="P54" s="218">
        <f t="shared" si="17"/>
        <v>-47236725</v>
      </c>
      <c r="Q54" s="218">
        <f t="shared" si="18"/>
        <v>-47236725</v>
      </c>
      <c r="R54" s="218"/>
      <c r="T54" s="218">
        <f t="shared" si="8"/>
        <v>-21788493.560000002</v>
      </c>
      <c r="U54" s="218">
        <f t="shared" si="9"/>
        <v>-21788493.560000002</v>
      </c>
    </row>
    <row r="55" spans="6:21">
      <c r="F55" s="28">
        <v>41578</v>
      </c>
      <c r="G55" s="4">
        <f t="shared" si="12"/>
        <v>-128650</v>
      </c>
      <c r="H55" s="4">
        <v>-128650</v>
      </c>
      <c r="I55" s="2">
        <v>2830</v>
      </c>
      <c r="K55" s="28">
        <v>41578</v>
      </c>
      <c r="L55" s="4">
        <f t="shared" si="13"/>
        <v>2884190</v>
      </c>
      <c r="M55" s="4">
        <v>2884190</v>
      </c>
      <c r="N55" s="2">
        <v>2830</v>
      </c>
      <c r="O55" s="25">
        <f t="shared" si="14"/>
        <v>41578</v>
      </c>
      <c r="P55" s="218">
        <f>B55+G55+L55</f>
        <v>2755540</v>
      </c>
      <c r="Q55" s="218">
        <f>C55+H55+M55</f>
        <v>2755540</v>
      </c>
      <c r="R55" s="218"/>
      <c r="T55" s="218">
        <f t="shared" si="8"/>
        <v>-19032953.560000002</v>
      </c>
      <c r="U55" s="218">
        <f t="shared" si="9"/>
        <v>-19032953.560000002</v>
      </c>
    </row>
    <row r="56" spans="6:21">
      <c r="F56" s="28">
        <v>41608</v>
      </c>
      <c r="G56" s="4">
        <f t="shared" si="12"/>
        <v>-128650</v>
      </c>
      <c r="H56" s="4">
        <v>-128650</v>
      </c>
      <c r="I56" s="2">
        <v>2830</v>
      </c>
      <c r="K56" s="28">
        <v>41608</v>
      </c>
      <c r="L56" s="4">
        <f t="shared" si="13"/>
        <v>-5878473</v>
      </c>
      <c r="M56" s="4">
        <v>-5878473</v>
      </c>
      <c r="N56" s="2">
        <v>2830</v>
      </c>
      <c r="O56" s="25">
        <f t="shared" si="14"/>
        <v>41608</v>
      </c>
      <c r="P56" s="218">
        <f>B56+G56+L56+P55</f>
        <v>-3251583</v>
      </c>
      <c r="Q56" s="218">
        <f>C56+H56+M56+Q55</f>
        <v>-3251583</v>
      </c>
      <c r="R56" s="218"/>
      <c r="T56" s="218">
        <f t="shared" si="8"/>
        <v>-25040076.560000002</v>
      </c>
      <c r="U56" s="218">
        <f t="shared" si="9"/>
        <v>-25040076.560000002</v>
      </c>
    </row>
    <row r="57" spans="6:21">
      <c r="F57" s="28">
        <v>41639</v>
      </c>
      <c r="G57" s="4">
        <f t="shared" si="12"/>
        <v>-128650</v>
      </c>
      <c r="H57" s="4">
        <v>-128650</v>
      </c>
      <c r="I57" s="2">
        <v>2830</v>
      </c>
      <c r="K57" s="28">
        <v>41639</v>
      </c>
      <c r="L57" s="4">
        <f t="shared" si="13"/>
        <v>-4633474</v>
      </c>
      <c r="M57" s="4">
        <v>-4633474</v>
      </c>
      <c r="N57" s="2">
        <v>2830</v>
      </c>
      <c r="O57" s="25">
        <f t="shared" si="14"/>
        <v>41639</v>
      </c>
      <c r="P57" s="218">
        <f t="shared" ref="P57:P66" si="19">B57+G57+L57+P56</f>
        <v>-8013707</v>
      </c>
      <c r="Q57" s="218">
        <f t="shared" ref="Q57:Q66" si="20">C57+H57+M57+Q56</f>
        <v>-8013707</v>
      </c>
      <c r="R57" s="218"/>
      <c r="T57" s="218">
        <f t="shared" si="8"/>
        <v>-29802200.560000002</v>
      </c>
      <c r="U57" s="218">
        <f t="shared" si="9"/>
        <v>-29802200.560000002</v>
      </c>
    </row>
    <row r="58" spans="6:21">
      <c r="F58" s="28">
        <v>41670</v>
      </c>
      <c r="G58" s="4">
        <f t="shared" si="12"/>
        <v>-128650</v>
      </c>
      <c r="H58" s="4">
        <v>-128650</v>
      </c>
      <c r="I58" s="2">
        <v>2830</v>
      </c>
      <c r="K58" s="28">
        <v>41670</v>
      </c>
      <c r="L58" s="4">
        <f t="shared" si="13"/>
        <v>11535442</v>
      </c>
      <c r="M58" s="4">
        <v>11535442</v>
      </c>
      <c r="N58" s="2">
        <v>2830</v>
      </c>
      <c r="O58" s="25">
        <f t="shared" si="14"/>
        <v>41670</v>
      </c>
      <c r="P58" s="218">
        <f t="shared" si="19"/>
        <v>3393085</v>
      </c>
      <c r="Q58" s="218">
        <f t="shared" si="20"/>
        <v>3393085</v>
      </c>
      <c r="R58" s="218"/>
      <c r="T58" s="218">
        <f t="shared" si="8"/>
        <v>-18395408.560000002</v>
      </c>
      <c r="U58" s="218">
        <f t="shared" si="9"/>
        <v>-18395408.560000002</v>
      </c>
    </row>
    <row r="59" spans="6:21">
      <c r="F59" s="28">
        <v>41698</v>
      </c>
      <c r="G59" s="4">
        <f t="shared" si="12"/>
        <v>-128650</v>
      </c>
      <c r="H59" s="4">
        <v>-128650</v>
      </c>
      <c r="I59" s="2">
        <v>2830</v>
      </c>
      <c r="K59" s="28">
        <v>41698</v>
      </c>
      <c r="L59" s="4">
        <f t="shared" si="13"/>
        <v>1696764.1850000024</v>
      </c>
      <c r="M59" s="4">
        <v>1696764.1850000024</v>
      </c>
      <c r="N59" s="2">
        <v>2830</v>
      </c>
      <c r="O59" s="25">
        <f t="shared" si="14"/>
        <v>41698</v>
      </c>
      <c r="P59" s="218">
        <f t="shared" si="19"/>
        <v>4961199.1850000024</v>
      </c>
      <c r="Q59" s="218">
        <f t="shared" si="20"/>
        <v>4961199.1850000024</v>
      </c>
      <c r="R59" s="218"/>
      <c r="T59" s="218">
        <f t="shared" si="8"/>
        <v>-16827294.375</v>
      </c>
      <c r="U59" s="218">
        <f t="shared" si="9"/>
        <v>-16827294.375</v>
      </c>
    </row>
    <row r="60" spans="6:21">
      <c r="F60" s="28">
        <v>41729</v>
      </c>
      <c r="G60" s="4">
        <f t="shared" si="12"/>
        <v>-128650</v>
      </c>
      <c r="H60" s="4">
        <v>-128650</v>
      </c>
      <c r="I60" s="2">
        <v>2830</v>
      </c>
      <c r="K60" s="28">
        <v>41729</v>
      </c>
      <c r="L60" s="4">
        <f t="shared" si="13"/>
        <v>2700497</v>
      </c>
      <c r="M60" s="4">
        <v>2700497</v>
      </c>
      <c r="N60" s="2">
        <v>2830</v>
      </c>
      <c r="O60" s="25">
        <f t="shared" si="14"/>
        <v>41729</v>
      </c>
      <c r="P60" s="218">
        <f t="shared" si="19"/>
        <v>7533046.1850000024</v>
      </c>
      <c r="Q60" s="218">
        <f t="shared" si="20"/>
        <v>7533046.1850000024</v>
      </c>
      <c r="R60" s="218"/>
      <c r="T60" s="218">
        <f t="shared" si="8"/>
        <v>-14255447.375</v>
      </c>
      <c r="U60" s="218">
        <f t="shared" si="9"/>
        <v>-14255447.375</v>
      </c>
    </row>
    <row r="61" spans="6:21">
      <c r="F61" s="28">
        <v>41759</v>
      </c>
      <c r="G61" s="4">
        <f t="shared" si="12"/>
        <v>-128650</v>
      </c>
      <c r="H61" s="4">
        <f>16552909-16681559</f>
        <v>-128650</v>
      </c>
      <c r="I61" s="2">
        <v>2830</v>
      </c>
      <c r="K61" s="28">
        <v>41759</v>
      </c>
      <c r="L61" s="4">
        <f t="shared" si="13"/>
        <v>4637098</v>
      </c>
      <c r="M61" s="4">
        <f>-26299945--30937043</f>
        <v>4637098</v>
      </c>
      <c r="N61" s="2">
        <v>2830</v>
      </c>
      <c r="O61" s="25">
        <f t="shared" si="14"/>
        <v>41759</v>
      </c>
      <c r="P61" s="218">
        <f t="shared" si="19"/>
        <v>12041494.185000002</v>
      </c>
      <c r="Q61" s="218">
        <f t="shared" si="20"/>
        <v>12041494.185000002</v>
      </c>
      <c r="R61" s="218"/>
      <c r="T61" s="218">
        <f t="shared" si="8"/>
        <v>-9746999.375</v>
      </c>
      <c r="U61" s="218">
        <f t="shared" si="9"/>
        <v>-9746999.375</v>
      </c>
    </row>
    <row r="62" spans="6:21">
      <c r="F62" s="28">
        <v>41790</v>
      </c>
      <c r="G62" s="4">
        <f t="shared" si="12"/>
        <v>-128650</v>
      </c>
      <c r="H62" s="4">
        <f>16424259-16552909</f>
        <v>-128650</v>
      </c>
      <c r="I62" s="2">
        <v>2830</v>
      </c>
      <c r="K62" s="28">
        <v>41790</v>
      </c>
      <c r="L62" s="4">
        <f t="shared" si="13"/>
        <v>9141387</v>
      </c>
      <c r="M62" s="4">
        <f>-17158558--26299945</f>
        <v>9141387</v>
      </c>
      <c r="N62" s="2">
        <v>2830</v>
      </c>
      <c r="O62" s="25">
        <f t="shared" si="14"/>
        <v>41790</v>
      </c>
      <c r="P62" s="218">
        <f t="shared" si="19"/>
        <v>21054231.185000002</v>
      </c>
      <c r="Q62" s="218">
        <f t="shared" si="20"/>
        <v>21054231.185000002</v>
      </c>
      <c r="R62" s="218"/>
      <c r="T62" s="218">
        <f t="shared" si="8"/>
        <v>-734262.375</v>
      </c>
      <c r="U62" s="218">
        <f t="shared" si="9"/>
        <v>-734262.375</v>
      </c>
    </row>
    <row r="63" spans="6:21">
      <c r="F63" s="28">
        <v>41820</v>
      </c>
      <c r="G63" s="4">
        <f t="shared" si="12"/>
        <v>-128650</v>
      </c>
      <c r="H63" s="4">
        <f>16295609-16424259</f>
        <v>-128650</v>
      </c>
      <c r="I63" s="2">
        <v>2830</v>
      </c>
      <c r="K63" s="28">
        <v>41820</v>
      </c>
      <c r="L63" s="4">
        <f t="shared" si="13"/>
        <v>80513</v>
      </c>
      <c r="M63" s="4">
        <f>-17078045--17158558</f>
        <v>80513</v>
      </c>
      <c r="N63" s="2">
        <v>2830</v>
      </c>
      <c r="O63" s="25">
        <f t="shared" si="14"/>
        <v>41820</v>
      </c>
      <c r="P63" s="218">
        <f t="shared" si="19"/>
        <v>21006094.185000002</v>
      </c>
      <c r="Q63" s="218">
        <f t="shared" si="20"/>
        <v>21006094.185000002</v>
      </c>
      <c r="R63" s="218"/>
      <c r="T63" s="218">
        <f t="shared" si="8"/>
        <v>-782399.375</v>
      </c>
      <c r="U63" s="218">
        <f t="shared" si="9"/>
        <v>-782399.375</v>
      </c>
    </row>
    <row r="64" spans="6:21">
      <c r="F64" s="28">
        <v>41851</v>
      </c>
      <c r="G64" s="4">
        <f t="shared" si="12"/>
        <v>-128650</v>
      </c>
      <c r="H64" s="4">
        <v>-128650</v>
      </c>
      <c r="I64" s="2">
        <v>2830</v>
      </c>
      <c r="K64" s="28">
        <v>41851</v>
      </c>
      <c r="L64" s="4">
        <f t="shared" si="13"/>
        <v>3155395</v>
      </c>
      <c r="M64" s="4">
        <v>3155395</v>
      </c>
      <c r="N64" s="2">
        <v>2830</v>
      </c>
      <c r="O64" s="25">
        <f t="shared" si="14"/>
        <v>41851</v>
      </c>
      <c r="P64" s="218">
        <f t="shared" si="19"/>
        <v>24032839.185000002</v>
      </c>
      <c r="Q64" s="218">
        <f t="shared" si="20"/>
        <v>24032839.185000002</v>
      </c>
      <c r="R64" s="218"/>
      <c r="T64" s="218">
        <f t="shared" si="8"/>
        <v>2244345.625</v>
      </c>
      <c r="U64" s="218">
        <f t="shared" si="9"/>
        <v>2244345.625</v>
      </c>
    </row>
    <row r="65" spans="6:21">
      <c r="F65" s="28">
        <v>41882</v>
      </c>
      <c r="G65" s="4">
        <f t="shared" si="12"/>
        <v>-128650</v>
      </c>
      <c r="H65" s="4">
        <v>-128650</v>
      </c>
      <c r="I65" s="2">
        <v>2830</v>
      </c>
      <c r="K65" s="28">
        <v>41882</v>
      </c>
      <c r="L65" s="4">
        <f t="shared" si="13"/>
        <v>17109298</v>
      </c>
      <c r="M65" s="4">
        <f>3702022+6599287+6807989</f>
        <v>17109298</v>
      </c>
      <c r="N65" s="2">
        <v>2830</v>
      </c>
      <c r="O65" s="25">
        <f t="shared" si="14"/>
        <v>41882</v>
      </c>
      <c r="P65" s="218">
        <f t="shared" si="19"/>
        <v>41013487.185000002</v>
      </c>
      <c r="Q65" s="218">
        <f t="shared" si="20"/>
        <v>41013487.185000002</v>
      </c>
      <c r="R65" s="218"/>
      <c r="T65" s="218">
        <f t="shared" si="8"/>
        <v>19224993.625</v>
      </c>
      <c r="U65" s="218">
        <f t="shared" si="9"/>
        <v>19224993.625</v>
      </c>
    </row>
    <row r="66" spans="6:21">
      <c r="F66" s="28">
        <v>41912</v>
      </c>
      <c r="G66" s="4">
        <f t="shared" si="12"/>
        <v>-128650</v>
      </c>
      <c r="H66" s="4">
        <v>-128650</v>
      </c>
      <c r="I66" s="2">
        <v>2830</v>
      </c>
      <c r="K66" s="28">
        <v>41912</v>
      </c>
      <c r="L66" s="4">
        <f t="shared" si="13"/>
        <v>-8530939</v>
      </c>
      <c r="M66" s="4">
        <f>-1706521-3285409-3539009</f>
        <v>-8530939</v>
      </c>
      <c r="N66" s="2">
        <v>2830</v>
      </c>
      <c r="O66" s="25">
        <f t="shared" si="14"/>
        <v>41912</v>
      </c>
      <c r="P66" s="218">
        <f t="shared" si="19"/>
        <v>32353898.185000002</v>
      </c>
      <c r="Q66" s="218">
        <f t="shared" si="20"/>
        <v>32353898.185000002</v>
      </c>
      <c r="R66" s="218"/>
      <c r="T66" s="218">
        <f t="shared" si="8"/>
        <v>10565404.625</v>
      </c>
      <c r="U66" s="218">
        <f t="shared" si="9"/>
        <v>10565404.625</v>
      </c>
    </row>
    <row r="67" spans="6:21">
      <c r="F67" s="28">
        <v>41943</v>
      </c>
      <c r="G67" s="4">
        <f t="shared" si="12"/>
        <v>-5006637</v>
      </c>
      <c r="H67" s="4">
        <v>-5006637</v>
      </c>
      <c r="I67" s="2">
        <v>2830</v>
      </c>
      <c r="K67" s="28">
        <v>41943</v>
      </c>
      <c r="L67" s="4">
        <f t="shared" si="13"/>
        <v>14127650</v>
      </c>
      <c r="M67" s="4">
        <v>14127650</v>
      </c>
      <c r="N67" s="2">
        <v>2830</v>
      </c>
      <c r="O67" s="25">
        <f t="shared" si="14"/>
        <v>41943</v>
      </c>
      <c r="P67" s="218">
        <f>B67+G67+L67</f>
        <v>9121013</v>
      </c>
      <c r="Q67" s="218">
        <f>C67+H67+M67</f>
        <v>9121013</v>
      </c>
      <c r="R67" s="218"/>
      <c r="T67" s="218">
        <f t="shared" si="8"/>
        <v>19686417.625</v>
      </c>
      <c r="U67" s="218">
        <f>U66+C67+H67+M67</f>
        <v>19686417.625</v>
      </c>
    </row>
    <row r="68" spans="6:21">
      <c r="F68" s="28">
        <v>41973</v>
      </c>
      <c r="G68" s="4">
        <f t="shared" si="12"/>
        <v>-30167</v>
      </c>
      <c r="H68" s="4">
        <v>-30167</v>
      </c>
      <c r="I68" s="2">
        <v>2830</v>
      </c>
      <c r="K68" s="28">
        <v>41973</v>
      </c>
      <c r="L68" s="4">
        <f t="shared" si="13"/>
        <v>8373582</v>
      </c>
      <c r="M68" s="4">
        <v>8373582</v>
      </c>
      <c r="N68" s="2">
        <v>2830</v>
      </c>
      <c r="O68" s="25">
        <f t="shared" si="14"/>
        <v>41973</v>
      </c>
      <c r="P68" s="218">
        <f>B68+G68+L68+P67</f>
        <v>17464428</v>
      </c>
      <c r="Q68" s="218">
        <f>C68+H68+M68+Q67</f>
        <v>17464428</v>
      </c>
      <c r="R68" s="218"/>
      <c r="T68" s="218">
        <f t="shared" si="8"/>
        <v>28029832.625</v>
      </c>
      <c r="U68" s="218">
        <f t="shared" si="9"/>
        <v>28029832.625</v>
      </c>
    </row>
    <row r="69" spans="6:21">
      <c r="F69" s="28">
        <v>42004</v>
      </c>
      <c r="G69" s="4">
        <f t="shared" si="12"/>
        <v>-30167</v>
      </c>
      <c r="H69" s="4">
        <v>-30167</v>
      </c>
      <c r="I69" s="2">
        <v>2830</v>
      </c>
      <c r="K69" s="28">
        <v>42004</v>
      </c>
      <c r="L69" s="4">
        <f t="shared" si="13"/>
        <v>12333491</v>
      </c>
      <c r="M69" s="4">
        <v>12333491</v>
      </c>
      <c r="N69" s="2">
        <v>2830</v>
      </c>
      <c r="O69" s="25">
        <f t="shared" si="14"/>
        <v>42004</v>
      </c>
      <c r="P69" s="218">
        <f t="shared" ref="P69:P78" si="21">B69+G69+L69+P68</f>
        <v>29767752</v>
      </c>
      <c r="Q69" s="218">
        <f t="shared" ref="Q69:Q78" si="22">C69+H69+M69+Q68</f>
        <v>29767752</v>
      </c>
      <c r="R69" s="218"/>
      <c r="T69" s="218">
        <f t="shared" si="8"/>
        <v>40333156.625</v>
      </c>
      <c r="U69" s="218">
        <f t="shared" si="9"/>
        <v>40333156.625</v>
      </c>
    </row>
    <row r="70" spans="6:21">
      <c r="F70" s="28">
        <v>42035</v>
      </c>
      <c r="G70" s="4">
        <f t="shared" si="12"/>
        <v>-16617</v>
      </c>
      <c r="H70" s="4">
        <v>-16617</v>
      </c>
      <c r="I70" s="2">
        <v>2830</v>
      </c>
      <c r="K70" s="28">
        <v>42035</v>
      </c>
      <c r="L70" s="4">
        <f t="shared" si="13"/>
        <v>32666215</v>
      </c>
      <c r="M70" s="4">
        <v>32666215</v>
      </c>
      <c r="N70" s="2">
        <v>2830</v>
      </c>
      <c r="O70" s="25">
        <f t="shared" si="14"/>
        <v>42035</v>
      </c>
      <c r="P70" s="218">
        <f t="shared" si="21"/>
        <v>62417350</v>
      </c>
      <c r="Q70" s="218">
        <f t="shared" si="22"/>
        <v>62417350</v>
      </c>
      <c r="R70" s="218"/>
      <c r="T70" s="218">
        <f t="shared" si="8"/>
        <v>72982754.625</v>
      </c>
      <c r="U70" s="218">
        <f t="shared" si="9"/>
        <v>72982754.625</v>
      </c>
    </row>
    <row r="71" spans="6:21">
      <c r="F71" s="28">
        <v>42063</v>
      </c>
      <c r="G71" s="4">
        <f t="shared" si="12"/>
        <v>-16617</v>
      </c>
      <c r="H71" s="4">
        <v>-16617</v>
      </c>
      <c r="I71" s="2">
        <v>2830</v>
      </c>
      <c r="K71" s="28">
        <v>42063</v>
      </c>
      <c r="L71" s="4">
        <f t="shared" si="13"/>
        <v>-19479028</v>
      </c>
      <c r="M71" s="4">
        <v>-19479028</v>
      </c>
      <c r="N71" s="2">
        <v>2830</v>
      </c>
      <c r="O71" s="25">
        <f t="shared" si="14"/>
        <v>42063</v>
      </c>
      <c r="P71" s="218">
        <f t="shared" si="21"/>
        <v>42921705</v>
      </c>
      <c r="Q71" s="218">
        <f t="shared" si="22"/>
        <v>42921705</v>
      </c>
      <c r="R71" s="218"/>
      <c r="T71" s="218">
        <f t="shared" si="8"/>
        <v>53487109.625</v>
      </c>
      <c r="U71" s="218">
        <f t="shared" si="9"/>
        <v>53487109.625</v>
      </c>
    </row>
    <row r="72" spans="6:21">
      <c r="F72" s="28">
        <v>42094</v>
      </c>
      <c r="G72" s="4">
        <f t="shared" si="12"/>
        <v>-16617</v>
      </c>
      <c r="H72" s="4">
        <v>-16617</v>
      </c>
      <c r="I72" s="2">
        <v>2830</v>
      </c>
      <c r="K72" s="28">
        <v>42094</v>
      </c>
      <c r="L72" s="4">
        <f t="shared" si="13"/>
        <v>5640673</v>
      </c>
      <c r="M72" s="4">
        <v>5640673</v>
      </c>
      <c r="N72" s="2">
        <v>2830</v>
      </c>
      <c r="O72" s="25">
        <f t="shared" si="14"/>
        <v>42094</v>
      </c>
      <c r="P72" s="218">
        <f t="shared" si="21"/>
        <v>48545761</v>
      </c>
      <c r="Q72" s="218">
        <f t="shared" si="22"/>
        <v>48545761</v>
      </c>
      <c r="R72" s="218"/>
      <c r="T72" s="218">
        <f t="shared" si="8"/>
        <v>59111165.625</v>
      </c>
      <c r="U72" s="218">
        <f t="shared" si="9"/>
        <v>59111165.625</v>
      </c>
    </row>
    <row r="73" spans="6:21">
      <c r="F73" s="28">
        <v>42124</v>
      </c>
      <c r="G73" s="4">
        <f t="shared" si="12"/>
        <v>-16617</v>
      </c>
      <c r="H73" s="4">
        <v>-16617</v>
      </c>
      <c r="I73" s="2">
        <v>2830</v>
      </c>
      <c r="K73" s="28">
        <v>42124</v>
      </c>
      <c r="L73" s="4">
        <f t="shared" si="13"/>
        <v>-8747675</v>
      </c>
      <c r="M73" s="4">
        <v>-8747675</v>
      </c>
      <c r="N73" s="2">
        <v>2830</v>
      </c>
      <c r="O73" s="25">
        <f t="shared" si="14"/>
        <v>42124</v>
      </c>
      <c r="P73" s="218">
        <f t="shared" si="21"/>
        <v>39781469</v>
      </c>
      <c r="Q73" s="218">
        <f t="shared" si="22"/>
        <v>39781469</v>
      </c>
      <c r="R73" s="218"/>
      <c r="T73" s="218">
        <f t="shared" si="8"/>
        <v>50346873.625</v>
      </c>
      <c r="U73" s="218">
        <f t="shared" si="9"/>
        <v>50346873.625</v>
      </c>
    </row>
    <row r="74" spans="6:21">
      <c r="F74" s="28">
        <v>42155</v>
      </c>
      <c r="G74" s="4">
        <f t="shared" si="12"/>
        <v>-16617</v>
      </c>
      <c r="H74" s="4">
        <v>-16617</v>
      </c>
      <c r="I74" s="2">
        <v>2830</v>
      </c>
      <c r="K74" s="28">
        <v>42155</v>
      </c>
      <c r="L74" s="4">
        <f t="shared" si="13"/>
        <v>-5085808</v>
      </c>
      <c r="M74" s="4">
        <v>-5085808</v>
      </c>
      <c r="N74" s="2">
        <v>2830</v>
      </c>
      <c r="O74" s="25">
        <f t="shared" si="14"/>
        <v>42155</v>
      </c>
      <c r="P74" s="218">
        <f t="shared" si="21"/>
        <v>34679044</v>
      </c>
      <c r="Q74" s="218">
        <f t="shared" si="22"/>
        <v>34679044</v>
      </c>
      <c r="R74" s="218"/>
      <c r="T74" s="218">
        <f t="shared" si="8"/>
        <v>45244448.625</v>
      </c>
      <c r="U74" s="218">
        <f t="shared" si="9"/>
        <v>45244448.625</v>
      </c>
    </row>
    <row r="75" spans="6:21">
      <c r="F75" s="28">
        <v>42185</v>
      </c>
      <c r="G75" s="4">
        <f t="shared" si="12"/>
        <v>-16617</v>
      </c>
      <c r="H75" s="4">
        <v>-16617</v>
      </c>
      <c r="I75" s="2">
        <v>2830</v>
      </c>
      <c r="K75" s="28">
        <v>42185</v>
      </c>
      <c r="L75" s="4">
        <f t="shared" si="13"/>
        <v>-17429118</v>
      </c>
      <c r="M75" s="4">
        <v>-17429118</v>
      </c>
      <c r="N75" s="2">
        <v>2830</v>
      </c>
      <c r="O75" s="25">
        <f t="shared" si="14"/>
        <v>42185</v>
      </c>
      <c r="P75" s="218">
        <f t="shared" si="21"/>
        <v>17233309</v>
      </c>
      <c r="Q75" s="218">
        <f t="shared" si="22"/>
        <v>17233309</v>
      </c>
      <c r="R75" s="218"/>
      <c r="T75" s="218">
        <f t="shared" si="8"/>
        <v>27798713.625</v>
      </c>
      <c r="U75" s="218">
        <f t="shared" si="9"/>
        <v>27798713.625</v>
      </c>
    </row>
    <row r="76" spans="6:21">
      <c r="F76" s="28">
        <v>42216</v>
      </c>
      <c r="G76" s="4">
        <f t="shared" si="12"/>
        <v>-16617</v>
      </c>
      <c r="H76" s="4">
        <v>-16617</v>
      </c>
      <c r="I76" s="2">
        <v>2830</v>
      </c>
      <c r="K76" s="28">
        <v>42216</v>
      </c>
      <c r="L76" s="4">
        <f t="shared" si="13"/>
        <v>11764246</v>
      </c>
      <c r="M76" s="4">
        <v>11764246</v>
      </c>
      <c r="N76" s="2">
        <v>2830</v>
      </c>
      <c r="O76" s="25">
        <f t="shared" si="14"/>
        <v>42216</v>
      </c>
      <c r="P76" s="218">
        <f t="shared" si="21"/>
        <v>28980938</v>
      </c>
      <c r="Q76" s="218">
        <f t="shared" si="22"/>
        <v>28980938</v>
      </c>
      <c r="R76" s="218"/>
      <c r="T76" s="218">
        <f t="shared" si="8"/>
        <v>39546342.625</v>
      </c>
      <c r="U76" s="218">
        <f t="shared" si="9"/>
        <v>39546342.625</v>
      </c>
    </row>
    <row r="77" spans="6:21">
      <c r="F77" s="28">
        <v>42247</v>
      </c>
      <c r="G77" s="4">
        <f t="shared" si="12"/>
        <v>-16617</v>
      </c>
      <c r="H77" s="4">
        <v>-16617</v>
      </c>
      <c r="I77" s="2">
        <v>2830</v>
      </c>
      <c r="K77" s="28">
        <v>42247</v>
      </c>
      <c r="L77" s="4">
        <f t="shared" si="13"/>
        <v>1433543</v>
      </c>
      <c r="M77" s="4">
        <v>1433543</v>
      </c>
      <c r="N77" s="2">
        <v>2830</v>
      </c>
      <c r="O77" s="25">
        <f t="shared" si="14"/>
        <v>42247</v>
      </c>
      <c r="P77" s="218">
        <f t="shared" si="21"/>
        <v>30397864</v>
      </c>
      <c r="Q77" s="218">
        <f t="shared" si="22"/>
        <v>30397864</v>
      </c>
      <c r="R77" s="218"/>
      <c r="T77" s="218">
        <f t="shared" si="8"/>
        <v>40963268.625</v>
      </c>
      <c r="U77" s="218">
        <f t="shared" si="9"/>
        <v>40963268.625</v>
      </c>
    </row>
    <row r="78" spans="6:21">
      <c r="F78" s="28">
        <v>42277</v>
      </c>
      <c r="G78" s="4">
        <f t="shared" si="12"/>
        <v>10441</v>
      </c>
      <c r="H78" s="4">
        <f>-16617+27058</f>
        <v>10441</v>
      </c>
      <c r="I78" s="2">
        <v>2830</v>
      </c>
      <c r="K78" s="28">
        <v>42277</v>
      </c>
      <c r="L78" s="4">
        <f t="shared" si="13"/>
        <v>10093161</v>
      </c>
      <c r="M78" s="4">
        <f>10120219-27058</f>
        <v>10093161</v>
      </c>
      <c r="N78" s="2">
        <v>2830</v>
      </c>
      <c r="O78" s="25">
        <f t="shared" si="14"/>
        <v>42277</v>
      </c>
      <c r="P78" s="218">
        <f t="shared" si="21"/>
        <v>40501466</v>
      </c>
      <c r="Q78" s="218">
        <f t="shared" si="22"/>
        <v>40501466</v>
      </c>
      <c r="R78" s="218"/>
      <c r="T78" s="218">
        <f t="shared" si="8"/>
        <v>51066870.625</v>
      </c>
      <c r="U78" s="218">
        <f t="shared" si="9"/>
        <v>51066870.625</v>
      </c>
    </row>
    <row r="79" spans="6:21">
      <c r="F79" s="25">
        <v>42308</v>
      </c>
      <c r="G79" s="4">
        <f t="shared" si="12"/>
        <v>-16617</v>
      </c>
      <c r="H79" s="4">
        <v>-16617</v>
      </c>
      <c r="I79" s="235">
        <v>2830</v>
      </c>
      <c r="K79" s="25">
        <v>42308</v>
      </c>
      <c r="L79" s="4">
        <f t="shared" si="13"/>
        <v>-622596</v>
      </c>
      <c r="M79" s="4">
        <v>-622596</v>
      </c>
      <c r="N79" s="235">
        <v>2830</v>
      </c>
      <c r="O79" s="25">
        <f t="shared" si="14"/>
        <v>42308</v>
      </c>
      <c r="P79" s="218">
        <f>B79+G79+L79</f>
        <v>-639213</v>
      </c>
      <c r="Q79" s="218">
        <f>C79+H79+M79</f>
        <v>-639213</v>
      </c>
      <c r="T79" s="218">
        <f t="shared" ref="T79:T99" si="23">T78+B79+G79+L79</f>
        <v>50427657.625</v>
      </c>
      <c r="U79" s="218">
        <f t="shared" ref="U79:U99" si="24">U78+C79+H79+M79</f>
        <v>50427657.625</v>
      </c>
    </row>
    <row r="80" spans="6:21">
      <c r="F80" s="25">
        <v>42338</v>
      </c>
      <c r="G80" s="4">
        <f t="shared" si="12"/>
        <v>-16617</v>
      </c>
      <c r="H80" s="4">
        <v>-16617</v>
      </c>
      <c r="I80" s="235">
        <v>2830</v>
      </c>
      <c r="K80" s="25">
        <v>42338</v>
      </c>
      <c r="L80" s="4">
        <f t="shared" si="13"/>
        <v>1673827</v>
      </c>
      <c r="M80" s="4">
        <v>1673827</v>
      </c>
      <c r="N80" s="235">
        <v>2830</v>
      </c>
      <c r="O80" s="25">
        <f t="shared" si="14"/>
        <v>42338</v>
      </c>
      <c r="P80" s="218">
        <f t="shared" ref="P80:P99" si="25">B80+G80+L80+P79</f>
        <v>1017997</v>
      </c>
      <c r="Q80" s="218">
        <f t="shared" ref="Q80:Q89" si="26">C80+H80+M80+Q79</f>
        <v>1017997</v>
      </c>
      <c r="T80" s="218">
        <f t="shared" si="23"/>
        <v>52084867.625</v>
      </c>
      <c r="U80" s="218">
        <f t="shared" si="24"/>
        <v>52084867.625</v>
      </c>
    </row>
    <row r="81" spans="6:21">
      <c r="F81" s="25">
        <v>42369</v>
      </c>
      <c r="G81" s="4">
        <f t="shared" si="12"/>
        <v>-16617</v>
      </c>
      <c r="H81" s="4">
        <v>-16617</v>
      </c>
      <c r="I81" s="235">
        <v>2830</v>
      </c>
      <c r="K81" s="25">
        <v>42369</v>
      </c>
      <c r="L81" s="4">
        <f t="shared" si="13"/>
        <v>-3750851</v>
      </c>
      <c r="M81" s="4">
        <v>-3750851</v>
      </c>
      <c r="N81" s="235">
        <v>2830</v>
      </c>
      <c r="O81" s="25">
        <f t="shared" si="14"/>
        <v>42369</v>
      </c>
      <c r="P81" s="218">
        <f t="shared" si="25"/>
        <v>-2749471</v>
      </c>
      <c r="Q81" s="218">
        <f t="shared" si="26"/>
        <v>-2749471</v>
      </c>
      <c r="T81" s="218">
        <f t="shared" si="23"/>
        <v>48317399.625</v>
      </c>
      <c r="U81" s="218">
        <f t="shared" si="24"/>
        <v>48317399.625</v>
      </c>
    </row>
    <row r="82" spans="6:21">
      <c r="F82" s="28">
        <v>42400</v>
      </c>
      <c r="G82" s="4">
        <f t="shared" si="12"/>
        <v>-16617</v>
      </c>
      <c r="H82" s="4">
        <v>-16617</v>
      </c>
      <c r="I82" s="235">
        <v>2830</v>
      </c>
      <c r="K82" s="28">
        <v>42400</v>
      </c>
      <c r="L82" s="4">
        <f t="shared" si="13"/>
        <v>19902962</v>
      </c>
      <c r="M82" s="4">
        <v>19902962</v>
      </c>
      <c r="N82" s="235">
        <v>2830</v>
      </c>
      <c r="O82" s="28">
        <v>42400</v>
      </c>
      <c r="P82" s="218">
        <f t="shared" si="25"/>
        <v>17136874</v>
      </c>
      <c r="Q82" s="218">
        <f t="shared" si="26"/>
        <v>17136874</v>
      </c>
      <c r="T82" s="218">
        <f t="shared" si="23"/>
        <v>68203744.625</v>
      </c>
      <c r="U82" s="218">
        <f t="shared" si="24"/>
        <v>68203744.625</v>
      </c>
    </row>
    <row r="83" spans="6:21">
      <c r="F83" s="28">
        <v>42428</v>
      </c>
      <c r="G83" s="4">
        <f t="shared" si="12"/>
        <v>-16617</v>
      </c>
      <c r="H83" s="4">
        <v>-16617</v>
      </c>
      <c r="I83" s="235">
        <v>2830</v>
      </c>
      <c r="K83" s="28">
        <v>42428</v>
      </c>
      <c r="L83" s="4">
        <f t="shared" si="13"/>
        <v>14496509</v>
      </c>
      <c r="M83" s="4">
        <v>14496509</v>
      </c>
      <c r="N83" s="235">
        <v>2830</v>
      </c>
      <c r="O83" s="28">
        <v>42428</v>
      </c>
      <c r="P83" s="218">
        <f t="shared" si="25"/>
        <v>31616766</v>
      </c>
      <c r="Q83" s="218">
        <f t="shared" si="26"/>
        <v>31616766</v>
      </c>
      <c r="T83" s="218">
        <f t="shared" si="23"/>
        <v>82683636.625</v>
      </c>
      <c r="U83" s="218">
        <f t="shared" si="24"/>
        <v>82683636.625</v>
      </c>
    </row>
    <row r="84" spans="6:21">
      <c r="F84" s="28">
        <v>42460</v>
      </c>
      <c r="G84" s="4">
        <f>H84</f>
        <v>-16617</v>
      </c>
      <c r="H84" s="4">
        <v>-16617</v>
      </c>
      <c r="I84" s="235">
        <v>2830</v>
      </c>
      <c r="K84" s="28">
        <v>42460</v>
      </c>
      <c r="L84" s="4">
        <f t="shared" si="13"/>
        <v>-3529577</v>
      </c>
      <c r="M84" s="4">
        <v>-3529577</v>
      </c>
      <c r="N84" s="235">
        <v>2830</v>
      </c>
      <c r="O84" s="28">
        <v>42460</v>
      </c>
      <c r="P84" s="218">
        <f t="shared" si="25"/>
        <v>28070572</v>
      </c>
      <c r="Q84" s="218">
        <f t="shared" si="26"/>
        <v>28070572</v>
      </c>
      <c r="T84" s="218">
        <f t="shared" si="23"/>
        <v>79137442.625</v>
      </c>
      <c r="U84" s="218">
        <f t="shared" si="24"/>
        <v>79137442.625</v>
      </c>
    </row>
    <row r="85" spans="6:21" s="235" customFormat="1" ht="15">
      <c r="F85" s="28">
        <v>42490</v>
      </c>
      <c r="G85" s="4">
        <f t="shared" ref="G85:G89" si="27">H85</f>
        <v>-16617</v>
      </c>
      <c r="H85" s="4">
        <v>-16617</v>
      </c>
      <c r="I85" s="235">
        <v>2830</v>
      </c>
      <c r="K85" s="28">
        <v>42490</v>
      </c>
      <c r="L85" s="4">
        <f t="shared" si="13"/>
        <v>-3594825.7276499942</v>
      </c>
      <c r="M85" s="416">
        <v>-3594825.7276499942</v>
      </c>
      <c r="N85" s="235">
        <v>2830</v>
      </c>
      <c r="O85" s="28">
        <v>42490</v>
      </c>
      <c r="P85" s="218">
        <f t="shared" si="25"/>
        <v>24459129.272350006</v>
      </c>
      <c r="Q85" s="218">
        <f t="shared" si="26"/>
        <v>24459129.272350006</v>
      </c>
      <c r="T85" s="218">
        <f t="shared" si="23"/>
        <v>75525999.897350013</v>
      </c>
      <c r="U85" s="218">
        <f t="shared" si="24"/>
        <v>75525999.897350013</v>
      </c>
    </row>
    <row r="86" spans="6:21" s="235" customFormat="1">
      <c r="F86" s="28">
        <v>42521</v>
      </c>
      <c r="G86" s="4">
        <f t="shared" si="27"/>
        <v>-16617</v>
      </c>
      <c r="H86" s="4">
        <v>-16617</v>
      </c>
      <c r="I86" s="235">
        <v>2830</v>
      </c>
      <c r="K86" s="28">
        <v>42521</v>
      </c>
      <c r="L86" s="4">
        <f t="shared" si="13"/>
        <v>4321979.6474499926</v>
      </c>
      <c r="M86" s="423">
        <v>4321979.6474499926</v>
      </c>
      <c r="N86" s="235">
        <v>2830</v>
      </c>
      <c r="O86" s="28">
        <v>42521</v>
      </c>
      <c r="P86" s="218">
        <f t="shared" si="25"/>
        <v>28764491.919799998</v>
      </c>
      <c r="Q86" s="218">
        <f t="shared" si="26"/>
        <v>28764491.919799998</v>
      </c>
      <c r="T86" s="218">
        <f t="shared" si="23"/>
        <v>79831362.544800013</v>
      </c>
      <c r="U86" s="218">
        <f t="shared" si="24"/>
        <v>79831362.544800013</v>
      </c>
    </row>
    <row r="87" spans="6:21" s="235" customFormat="1">
      <c r="F87" s="28">
        <v>42551</v>
      </c>
      <c r="G87" s="4">
        <f t="shared" si="27"/>
        <v>-16617</v>
      </c>
      <c r="H87" s="4">
        <v>-16617</v>
      </c>
      <c r="I87" s="235">
        <v>2830</v>
      </c>
      <c r="K87" s="28">
        <v>42551</v>
      </c>
      <c r="L87" s="4">
        <f t="shared" si="13"/>
        <v>21883556.644150004</v>
      </c>
      <c r="M87" s="423">
        <v>21883556.644150004</v>
      </c>
      <c r="N87" s="235">
        <v>2830</v>
      </c>
      <c r="O87" s="28">
        <v>42551</v>
      </c>
      <c r="P87" s="218">
        <f t="shared" si="25"/>
        <v>50631431.563950002</v>
      </c>
      <c r="Q87" s="218">
        <f t="shared" si="26"/>
        <v>50631431.563950002</v>
      </c>
      <c r="T87" s="218">
        <f t="shared" si="23"/>
        <v>101698302.18895002</v>
      </c>
      <c r="U87" s="218">
        <f t="shared" si="24"/>
        <v>101698302.18895002</v>
      </c>
    </row>
    <row r="88" spans="6:21" s="235" customFormat="1">
      <c r="F88" s="28">
        <v>42582</v>
      </c>
      <c r="G88" s="4">
        <f t="shared" si="27"/>
        <v>-16617</v>
      </c>
      <c r="H88" s="4">
        <v>-16617</v>
      </c>
      <c r="I88" s="235">
        <v>2830</v>
      </c>
      <c r="K88" s="28">
        <v>42582</v>
      </c>
      <c r="L88" s="4">
        <f t="shared" si="13"/>
        <v>9091314</v>
      </c>
      <c r="M88" s="423">
        <v>9091314</v>
      </c>
      <c r="N88" s="235">
        <v>2830</v>
      </c>
      <c r="O88" s="28">
        <v>42582</v>
      </c>
      <c r="P88" s="218">
        <f t="shared" si="25"/>
        <v>59706128.563950002</v>
      </c>
      <c r="Q88" s="218">
        <f t="shared" si="26"/>
        <v>59706128.563950002</v>
      </c>
      <c r="T88" s="218">
        <f t="shared" si="23"/>
        <v>110772999.18895002</v>
      </c>
      <c r="U88" s="218">
        <f t="shared" si="24"/>
        <v>110772999.18895002</v>
      </c>
    </row>
    <row r="89" spans="6:21" s="235" customFormat="1">
      <c r="F89" s="28">
        <v>42613</v>
      </c>
      <c r="G89" s="4">
        <f t="shared" si="27"/>
        <v>-16617</v>
      </c>
      <c r="H89" s="4">
        <v>-16617</v>
      </c>
      <c r="I89" s="235">
        <v>2830</v>
      </c>
      <c r="K89" s="28">
        <v>42613</v>
      </c>
      <c r="L89" s="4">
        <f t="shared" si="13"/>
        <v>4744659</v>
      </c>
      <c r="M89" s="423">
        <v>4744659</v>
      </c>
      <c r="N89" s="235">
        <v>2830</v>
      </c>
      <c r="O89" s="28">
        <v>42613</v>
      </c>
      <c r="P89" s="218">
        <f t="shared" si="25"/>
        <v>64434170.563950002</v>
      </c>
      <c r="Q89" s="218">
        <f t="shared" si="26"/>
        <v>64434170.563950002</v>
      </c>
      <c r="T89" s="218">
        <f t="shared" si="23"/>
        <v>115501041.18895002</v>
      </c>
      <c r="U89" s="218">
        <f t="shared" si="24"/>
        <v>115501041.18895002</v>
      </c>
    </row>
    <row r="90" spans="6:21" s="235" customFormat="1">
      <c r="F90" s="28">
        <v>42643</v>
      </c>
      <c r="G90" s="4">
        <f>H90</f>
        <v>-16617</v>
      </c>
      <c r="H90" s="4">
        <v>-16617</v>
      </c>
      <c r="I90" s="235">
        <v>2830</v>
      </c>
      <c r="K90" s="28">
        <v>42643</v>
      </c>
      <c r="L90" s="4">
        <f t="shared" si="13"/>
        <v>-7695346</v>
      </c>
      <c r="M90" s="423">
        <v>-7695346</v>
      </c>
      <c r="N90" s="235">
        <v>2830</v>
      </c>
      <c r="O90" s="28">
        <v>42643</v>
      </c>
      <c r="P90" s="218">
        <f t="shared" si="25"/>
        <v>56722207.563950002</v>
      </c>
      <c r="Q90" s="218">
        <f>C90+H90+M90+Q89</f>
        <v>56722207.563950002</v>
      </c>
      <c r="R90" s="4"/>
      <c r="S90" s="218"/>
      <c r="T90" s="218">
        <f t="shared" si="23"/>
        <v>107789078.18895002</v>
      </c>
      <c r="U90" s="218">
        <f>U89+C90+H90+M90</f>
        <v>107789078.18895002</v>
      </c>
    </row>
    <row r="91" spans="6:21" s="235" customFormat="1">
      <c r="F91" s="28">
        <v>42674</v>
      </c>
      <c r="G91" s="4">
        <f t="shared" ref="G91:G99" si="28">H91</f>
        <v>-16617</v>
      </c>
      <c r="H91" s="4">
        <v>-16617</v>
      </c>
      <c r="I91" s="235">
        <v>2830</v>
      </c>
      <c r="K91" s="28">
        <v>42674</v>
      </c>
      <c r="L91" s="4">
        <f t="shared" si="13"/>
        <v>-18018119</v>
      </c>
      <c r="M91" s="423">
        <v>-18018119</v>
      </c>
      <c r="N91" s="235">
        <v>2830</v>
      </c>
      <c r="O91" s="28">
        <v>42674</v>
      </c>
      <c r="P91" s="218">
        <f>B91+G91+L91</f>
        <v>-18034736</v>
      </c>
      <c r="Q91" s="218">
        <f>C91+H91+M91</f>
        <v>-18034736</v>
      </c>
      <c r="T91" s="218">
        <f t="shared" si="23"/>
        <v>89754342.188950017</v>
      </c>
      <c r="U91" s="218">
        <f t="shared" si="24"/>
        <v>89754342.188950017</v>
      </c>
    </row>
    <row r="92" spans="6:21" s="235" customFormat="1">
      <c r="F92" s="28">
        <v>42704</v>
      </c>
      <c r="G92" s="4">
        <f t="shared" si="28"/>
        <v>-16617</v>
      </c>
      <c r="H92" s="4">
        <v>-16617</v>
      </c>
      <c r="I92" s="235">
        <v>2830</v>
      </c>
      <c r="K92" s="28">
        <v>42704</v>
      </c>
      <c r="L92" s="4">
        <f t="shared" si="13"/>
        <v>-28943856</v>
      </c>
      <c r="M92" s="423">
        <v>-28943856</v>
      </c>
      <c r="N92" s="235">
        <v>2830</v>
      </c>
      <c r="O92" s="28">
        <v>42704</v>
      </c>
      <c r="P92" s="218">
        <f t="shared" si="25"/>
        <v>-46995209</v>
      </c>
      <c r="Q92" s="218">
        <f>C92+H92+M92+Q91</f>
        <v>-46995209</v>
      </c>
      <c r="T92" s="218">
        <f t="shared" si="23"/>
        <v>60793869.188950017</v>
      </c>
      <c r="U92" s="218">
        <f t="shared" si="24"/>
        <v>60793869.188950017</v>
      </c>
    </row>
    <row r="93" spans="6:21" s="235" customFormat="1">
      <c r="F93" s="28">
        <v>42735</v>
      </c>
      <c r="G93" s="4">
        <f t="shared" si="28"/>
        <v>-16617</v>
      </c>
      <c r="H93" s="4">
        <v>-16617</v>
      </c>
      <c r="I93" s="235">
        <v>2830</v>
      </c>
      <c r="K93" s="28">
        <v>42735</v>
      </c>
      <c r="L93" s="4">
        <f t="shared" si="13"/>
        <v>-5418026</v>
      </c>
      <c r="M93" s="423">
        <v>-5418026</v>
      </c>
      <c r="N93" s="235">
        <v>2830</v>
      </c>
      <c r="O93" s="28">
        <v>42735</v>
      </c>
      <c r="P93" s="218">
        <f t="shared" si="25"/>
        <v>-52429852</v>
      </c>
      <c r="Q93" s="218">
        <f>C93+H93+M93+Q92</f>
        <v>-52429852</v>
      </c>
      <c r="R93" s="4"/>
      <c r="T93" s="218">
        <f t="shared" si="23"/>
        <v>55359226.188950017</v>
      </c>
      <c r="U93" s="218">
        <f t="shared" si="24"/>
        <v>55359226.188950017</v>
      </c>
    </row>
    <row r="94" spans="6:21" s="235" customFormat="1">
      <c r="F94" s="28">
        <v>42766</v>
      </c>
      <c r="G94" s="4">
        <f t="shared" si="28"/>
        <v>-16617</v>
      </c>
      <c r="H94" s="4">
        <v>-16617</v>
      </c>
      <c r="I94" s="235">
        <v>2830</v>
      </c>
      <c r="K94" s="28">
        <v>42766</v>
      </c>
      <c r="L94" s="4">
        <f t="shared" si="13"/>
        <v>-1704976</v>
      </c>
      <c r="M94" s="423">
        <v>-1704976</v>
      </c>
      <c r="N94" s="235">
        <v>2830</v>
      </c>
      <c r="O94" s="28">
        <v>42766</v>
      </c>
      <c r="P94" s="218">
        <f t="shared" si="25"/>
        <v>-54151445</v>
      </c>
      <c r="Q94" s="218">
        <f t="shared" ref="Q94:Q99" si="29">C94+H94+M94+Q93</f>
        <v>-54151445</v>
      </c>
      <c r="R94" s="4"/>
      <c r="T94" s="218">
        <f t="shared" si="23"/>
        <v>53637633.188950017</v>
      </c>
      <c r="U94" s="218">
        <f t="shared" si="24"/>
        <v>53637633.188950017</v>
      </c>
    </row>
    <row r="95" spans="6:21" s="235" customFormat="1">
      <c r="F95" s="28">
        <v>42794</v>
      </c>
      <c r="G95" s="4">
        <f t="shared" si="28"/>
        <v>-16617</v>
      </c>
      <c r="H95" s="4">
        <v>-16617</v>
      </c>
      <c r="I95" s="235">
        <v>2830</v>
      </c>
      <c r="K95" s="28">
        <v>42794</v>
      </c>
      <c r="L95" s="4">
        <f t="shared" si="13"/>
        <v>-1250918</v>
      </c>
      <c r="M95" s="423">
        <v>-1250918</v>
      </c>
      <c r="N95" s="235">
        <v>2830</v>
      </c>
      <c r="O95" s="28">
        <v>42794</v>
      </c>
      <c r="P95" s="218">
        <f t="shared" si="25"/>
        <v>-55418980</v>
      </c>
      <c r="Q95" s="218">
        <f t="shared" si="29"/>
        <v>-55418980</v>
      </c>
      <c r="R95" s="4"/>
      <c r="T95" s="218">
        <f t="shared" si="23"/>
        <v>52370098.188950017</v>
      </c>
      <c r="U95" s="218">
        <f t="shared" si="24"/>
        <v>52370098.188950017</v>
      </c>
    </row>
    <row r="96" spans="6:21" s="235" customFormat="1">
      <c r="F96" s="28">
        <v>42825</v>
      </c>
      <c r="G96" s="4">
        <f t="shared" si="28"/>
        <v>-16617</v>
      </c>
      <c r="H96" s="4">
        <v>-16617</v>
      </c>
      <c r="I96" s="235">
        <v>2830</v>
      </c>
      <c r="K96" s="28">
        <v>42825</v>
      </c>
      <c r="L96" s="4">
        <f t="shared" ref="L96:L99" si="30">M96</f>
        <v>581036</v>
      </c>
      <c r="M96" s="423">
        <f>574034+7002</f>
        <v>581036</v>
      </c>
      <c r="N96" s="235">
        <v>2830</v>
      </c>
      <c r="O96" s="28">
        <v>42825</v>
      </c>
      <c r="P96" s="218">
        <f t="shared" si="25"/>
        <v>-54854561</v>
      </c>
      <c r="Q96" s="218">
        <f t="shared" si="29"/>
        <v>-54854561</v>
      </c>
      <c r="R96" s="4"/>
      <c r="T96" s="218">
        <f t="shared" si="23"/>
        <v>52934517.188950017</v>
      </c>
      <c r="U96" s="218">
        <f>U95+C96+H96+M96</f>
        <v>52934517.188950017</v>
      </c>
    </row>
    <row r="97" spans="1:21" s="235" customFormat="1">
      <c r="F97" s="28">
        <v>42855</v>
      </c>
      <c r="G97" s="4">
        <f t="shared" si="28"/>
        <v>-16617</v>
      </c>
      <c r="H97" s="4">
        <v>-16617</v>
      </c>
      <c r="I97" s="235">
        <v>2830</v>
      </c>
      <c r="K97" s="28">
        <v>42855</v>
      </c>
      <c r="L97" s="4">
        <f t="shared" si="30"/>
        <v>8143576</v>
      </c>
      <c r="M97" s="423">
        <v>8143576</v>
      </c>
      <c r="N97" s="235">
        <v>2830</v>
      </c>
      <c r="O97" s="28">
        <v>42855</v>
      </c>
      <c r="P97" s="218">
        <f t="shared" si="25"/>
        <v>-46727602</v>
      </c>
      <c r="Q97" s="218">
        <f t="shared" si="29"/>
        <v>-46727602</v>
      </c>
      <c r="R97" s="4"/>
      <c r="T97" s="218">
        <f t="shared" si="23"/>
        <v>61061476.188950017</v>
      </c>
      <c r="U97" s="218">
        <f t="shared" si="24"/>
        <v>61061476.188950017</v>
      </c>
    </row>
    <row r="98" spans="1:21" s="235" customFormat="1">
      <c r="F98" s="28">
        <v>42886</v>
      </c>
      <c r="G98" s="4">
        <f t="shared" si="28"/>
        <v>-16617</v>
      </c>
      <c r="H98" s="4">
        <v>-16617</v>
      </c>
      <c r="I98" s="235">
        <v>2830</v>
      </c>
      <c r="K98" s="28">
        <v>42886</v>
      </c>
      <c r="L98" s="4">
        <f t="shared" si="30"/>
        <v>6255830</v>
      </c>
      <c r="M98" s="423">
        <v>6255830</v>
      </c>
      <c r="N98" s="235">
        <v>2830</v>
      </c>
      <c r="O98" s="28">
        <v>42886</v>
      </c>
      <c r="P98" s="218">
        <f t="shared" si="25"/>
        <v>-40488389</v>
      </c>
      <c r="Q98" s="218">
        <f t="shared" si="29"/>
        <v>-40488389</v>
      </c>
      <c r="R98" s="4"/>
      <c r="T98" s="218">
        <f t="shared" si="23"/>
        <v>67300689.188950017</v>
      </c>
      <c r="U98" s="218">
        <f t="shared" si="24"/>
        <v>67300689.188950017</v>
      </c>
    </row>
    <row r="99" spans="1:21" s="235" customFormat="1">
      <c r="F99" s="28">
        <v>42916</v>
      </c>
      <c r="G99" s="4">
        <f t="shared" si="28"/>
        <v>-31064</v>
      </c>
      <c r="H99" s="4">
        <v>-31064</v>
      </c>
      <c r="I99" s="235">
        <v>2830</v>
      </c>
      <c r="K99" s="28">
        <v>42916</v>
      </c>
      <c r="L99" s="4">
        <f t="shared" si="30"/>
        <v>-3668494</v>
      </c>
      <c r="M99" s="423">
        <v>-3668494</v>
      </c>
      <c r="N99" s="235">
        <v>2830</v>
      </c>
      <c r="O99" s="28">
        <v>42916</v>
      </c>
      <c r="P99" s="218">
        <f t="shared" si="25"/>
        <v>-44187947</v>
      </c>
      <c r="Q99" s="218">
        <f t="shared" si="29"/>
        <v>-44187947</v>
      </c>
      <c r="R99" s="4"/>
      <c r="T99" s="218">
        <f t="shared" si="23"/>
        <v>63601131.188950017</v>
      </c>
      <c r="U99" s="218">
        <f t="shared" si="24"/>
        <v>63601131.188950017</v>
      </c>
    </row>
    <row r="101" spans="1:21">
      <c r="A101" s="24" t="s">
        <v>642</v>
      </c>
      <c r="B101" s="30">
        <f>SUM(B19:B100)</f>
        <v>-3211056</v>
      </c>
      <c r="C101" s="30">
        <f>SUM(C19:C100)</f>
        <v>-3211056</v>
      </c>
      <c r="G101" s="30">
        <f>SUM(G19:G100)</f>
        <v>10356826</v>
      </c>
      <c r="H101" s="30">
        <f>SUM(H19:H100)</f>
        <v>10356826</v>
      </c>
      <c r="L101" s="30">
        <f>SUM(L19:L100)</f>
        <v>53244306.748950005</v>
      </c>
      <c r="M101" s="30">
        <f>SUM(M19:M100)</f>
        <v>53244306.748950005</v>
      </c>
      <c r="Q101" s="293">
        <v>-44191080</v>
      </c>
      <c r="R101" s="235" t="s">
        <v>1128</v>
      </c>
    </row>
    <row r="102" spans="1:21">
      <c r="Q102" s="218">
        <f>Q99-Q101</f>
        <v>3133</v>
      </c>
      <c r="R102" s="2" t="s">
        <v>1129</v>
      </c>
    </row>
    <row r="103" spans="1:21">
      <c r="H103" s="218"/>
      <c r="L103" s="218"/>
      <c r="M103" s="218"/>
      <c r="Q103" s="549">
        <v>-3133</v>
      </c>
      <c r="R103" s="2" t="s">
        <v>1086</v>
      </c>
    </row>
    <row r="104" spans="1:21">
      <c r="Q104" s="218">
        <f>Q102+Q103</f>
        <v>0</v>
      </c>
      <c r="R104" s="2" t="s">
        <v>1130</v>
      </c>
      <c r="S104" s="592"/>
    </row>
    <row r="106" spans="1:21">
      <c r="Q106" s="218"/>
    </row>
    <row r="107" spans="1:21">
      <c r="P107" s="319" t="s">
        <v>1152</v>
      </c>
    </row>
    <row r="108" spans="1:21">
      <c r="P108" s="320" t="s">
        <v>1153</v>
      </c>
      <c r="Q108" s="549">
        <v>-48263355</v>
      </c>
    </row>
    <row r="109" spans="1:21">
      <c r="P109" s="320" t="s">
        <v>1154</v>
      </c>
      <c r="Q109" s="4">
        <f>P99</f>
        <v>-44187947</v>
      </c>
    </row>
    <row r="110" spans="1:21">
      <c r="P110" s="320" t="s">
        <v>1155</v>
      </c>
      <c r="Q110" s="4">
        <f>'FAS115'!H98</f>
        <v>-892818</v>
      </c>
    </row>
    <row r="111" spans="1:21">
      <c r="P111" s="320" t="s">
        <v>1156</v>
      </c>
      <c r="Q111" s="4">
        <v>-3182588</v>
      </c>
    </row>
    <row r="112" spans="1:21" ht="13.5" thickBot="1">
      <c r="P112" s="320" t="s">
        <v>1130</v>
      </c>
      <c r="Q112" s="588">
        <f>Q108-Q109-Q110-Q111</f>
        <v>-2</v>
      </c>
    </row>
    <row r="113" ht="13.5" thickTop="1"/>
  </sheetData>
  <pageMargins left="0.7" right="0.7" top="0.75" bottom="0.75" header="0.3" footer="0.3"/>
  <pageSetup orientation="portrait" r:id="rId1"/>
  <customProperties>
    <customPr name="_pios_id" r:id="rId2"/>
  </customProperties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J37"/>
  <sheetViews>
    <sheetView workbookViewId="0">
      <selection activeCell="E39" sqref="E39"/>
    </sheetView>
  </sheetViews>
  <sheetFormatPr defaultRowHeight="15"/>
  <cols>
    <col min="1" max="1" width="10.7109375" bestFit="1" customWidth="1"/>
    <col min="2" max="2" width="10.42578125" bestFit="1" customWidth="1"/>
    <col min="3" max="7" width="10" bestFit="1" customWidth="1"/>
    <col min="8" max="10" width="11" bestFit="1" customWidth="1"/>
  </cols>
  <sheetData>
    <row r="1" spans="1:10" s="2" customFormat="1" ht="12.75">
      <c r="A1" s="76">
        <v>40908</v>
      </c>
      <c r="B1" s="66"/>
      <c r="C1" s="66"/>
      <c r="D1" s="66"/>
      <c r="E1" s="67"/>
      <c r="F1" s="65"/>
      <c r="G1" s="65"/>
      <c r="H1" s="65"/>
      <c r="I1" s="65"/>
      <c r="J1" s="64"/>
    </row>
    <row r="2" spans="1:10" s="2" customFormat="1" ht="12.75">
      <c r="A2" s="65"/>
      <c r="B2" s="66" t="s">
        <v>652</v>
      </c>
      <c r="C2" s="66">
        <v>20</v>
      </c>
      <c r="D2" s="66">
        <v>30</v>
      </c>
      <c r="E2" s="67">
        <v>50</v>
      </c>
      <c r="F2" s="65">
        <v>60</v>
      </c>
      <c r="G2" s="65">
        <v>70</v>
      </c>
      <c r="H2" s="65">
        <v>80</v>
      </c>
      <c r="I2" s="65">
        <v>180</v>
      </c>
      <c r="J2" s="64"/>
    </row>
    <row r="3" spans="1:10" s="2" customFormat="1" ht="12.75">
      <c r="A3" s="66" t="s">
        <v>147</v>
      </c>
      <c r="B3" s="66" t="s">
        <v>154</v>
      </c>
      <c r="C3" s="66" t="s">
        <v>188</v>
      </c>
      <c r="D3" s="66" t="s">
        <v>162</v>
      </c>
      <c r="E3" s="67" t="s">
        <v>180</v>
      </c>
      <c r="F3" s="65" t="s">
        <v>173</v>
      </c>
      <c r="G3" s="65" t="s">
        <v>144</v>
      </c>
      <c r="H3" s="65" t="s">
        <v>189</v>
      </c>
      <c r="I3" s="65" t="s">
        <v>190</v>
      </c>
      <c r="J3" s="64" t="s">
        <v>401</v>
      </c>
    </row>
    <row r="4" spans="1:10">
      <c r="A4" s="63" t="s">
        <v>352</v>
      </c>
      <c r="B4" s="106">
        <v>0</v>
      </c>
      <c r="C4" s="106">
        <v>47306.805099998914</v>
      </c>
      <c r="D4" s="106">
        <v>40403.999999999047</v>
      </c>
      <c r="E4" s="106">
        <v>115875.54919999695</v>
      </c>
      <c r="F4" s="107">
        <v>11010.818899998781</v>
      </c>
      <c r="G4" s="107">
        <v>98270.534799999179</v>
      </c>
      <c r="H4" s="107">
        <v>144325.08230000274</v>
      </c>
      <c r="I4" s="107">
        <v>63.769500000002147</v>
      </c>
      <c r="J4" s="112">
        <v>457256.55979999562</v>
      </c>
    </row>
    <row r="5" spans="1:10">
      <c r="A5" s="63" t="s">
        <v>361</v>
      </c>
      <c r="B5" s="106">
        <v>0</v>
      </c>
      <c r="C5" s="106">
        <v>0</v>
      </c>
      <c r="D5" s="106">
        <v>-1.0433999999999997</v>
      </c>
      <c r="E5" s="106">
        <v>44303.822199999981</v>
      </c>
      <c r="F5" s="106">
        <v>9706.6021999999975</v>
      </c>
      <c r="G5" s="106">
        <v>0</v>
      </c>
      <c r="H5" s="106">
        <v>59813.90399999998</v>
      </c>
      <c r="I5" s="106">
        <v>137430.37649999998</v>
      </c>
      <c r="J5" s="112">
        <v>251253.66149999993</v>
      </c>
    </row>
    <row r="6" spans="1:10">
      <c r="A6" s="63" t="s">
        <v>336</v>
      </c>
      <c r="B6" s="106">
        <v>0</v>
      </c>
      <c r="C6" s="106">
        <v>-1485648.7826</v>
      </c>
      <c r="D6" s="106">
        <v>-984207.34449999977</v>
      </c>
      <c r="E6" s="106">
        <v>-4174174.4804999991</v>
      </c>
      <c r="F6" s="106">
        <v>-2153518.2445999989</v>
      </c>
      <c r="G6" s="106">
        <v>-1419440.8346000002</v>
      </c>
      <c r="H6" s="106">
        <v>-6377974.4745000005</v>
      </c>
      <c r="I6" s="106">
        <v>0</v>
      </c>
      <c r="J6" s="112">
        <v>-16594964.161299998</v>
      </c>
    </row>
    <row r="7" spans="1:10">
      <c r="A7" s="63" t="s">
        <v>337</v>
      </c>
      <c r="B7" s="106">
        <v>0</v>
      </c>
      <c r="C7" s="106">
        <v>0</v>
      </c>
      <c r="D7" s="106">
        <v>122838.69019999998</v>
      </c>
      <c r="E7" s="106">
        <v>0</v>
      </c>
      <c r="F7" s="107">
        <v>1263520.2963999999</v>
      </c>
      <c r="G7" s="107">
        <v>45567.997499999998</v>
      </c>
      <c r="H7" s="107">
        <v>1263400.5274</v>
      </c>
      <c r="I7" s="107">
        <v>0</v>
      </c>
      <c r="J7" s="112">
        <v>2695327.5115</v>
      </c>
    </row>
    <row r="8" spans="1:10">
      <c r="A8" s="63" t="s">
        <v>368</v>
      </c>
      <c r="B8" s="106">
        <v>0</v>
      </c>
      <c r="C8" s="106">
        <v>1378681.7086</v>
      </c>
      <c r="D8" s="106">
        <v>136308.85840000003</v>
      </c>
      <c r="E8" s="106">
        <v>102279.33309999999</v>
      </c>
      <c r="F8" s="106">
        <v>78030.06590000022</v>
      </c>
      <c r="G8" s="106">
        <v>-6615.4038999999893</v>
      </c>
      <c r="H8" s="106">
        <v>819951.75339999725</v>
      </c>
      <c r="I8" s="106">
        <v>0</v>
      </c>
      <c r="J8" s="112">
        <v>2508636.3154999977</v>
      </c>
    </row>
    <row r="9" spans="1:10">
      <c r="A9" s="63" t="s">
        <v>304</v>
      </c>
      <c r="B9" s="106">
        <v>0</v>
      </c>
      <c r="C9" s="106">
        <v>0</v>
      </c>
      <c r="D9" s="106">
        <v>-11092.97</v>
      </c>
      <c r="E9" s="106">
        <v>0</v>
      </c>
      <c r="F9" s="106">
        <v>0</v>
      </c>
      <c r="G9" s="106">
        <v>13404.914999999999</v>
      </c>
      <c r="H9" s="106">
        <v>91287.14</v>
      </c>
      <c r="I9" s="106">
        <v>95231.524999999994</v>
      </c>
      <c r="J9" s="112">
        <v>188830.61</v>
      </c>
    </row>
    <row r="10" spans="1:10">
      <c r="A10" s="63" t="s">
        <v>386</v>
      </c>
      <c r="B10" s="108">
        <v>0</v>
      </c>
      <c r="C10" s="108">
        <v>259708.26709799998</v>
      </c>
      <c r="D10" s="108">
        <v>212992.45076024995</v>
      </c>
      <c r="E10" s="108">
        <v>406981.85758649994</v>
      </c>
      <c r="F10" s="109">
        <v>187918.99001399998</v>
      </c>
      <c r="G10" s="109">
        <v>204282.72229050001</v>
      </c>
      <c r="H10" s="109">
        <v>1049654.24618775</v>
      </c>
      <c r="I10" s="109">
        <v>317773.12356299994</v>
      </c>
      <c r="J10" s="113">
        <v>2639311.6574999997</v>
      </c>
    </row>
    <row r="11" spans="1:10">
      <c r="A11" s="63" t="s">
        <v>374</v>
      </c>
      <c r="B11" s="106">
        <v>1248392.9758999993</v>
      </c>
      <c r="C11" s="106">
        <v>43771.784400001758</v>
      </c>
      <c r="D11" s="106">
        <v>-33720.027700000326</v>
      </c>
      <c r="E11" s="106">
        <v>-151697.57279999909</v>
      </c>
      <c r="F11" s="107">
        <v>-17527.739899999833</v>
      </c>
      <c r="G11" s="107">
        <v>-43321.424099999203</v>
      </c>
      <c r="H11" s="107">
        <v>448531.86360000318</v>
      </c>
      <c r="I11" s="107">
        <v>27584.706199999571</v>
      </c>
      <c r="J11" s="112">
        <v>1522014.5656000052</v>
      </c>
    </row>
    <row r="12" spans="1:10">
      <c r="A12" s="63" t="s">
        <v>373</v>
      </c>
      <c r="B12" s="106">
        <v>-234775.78919999866</v>
      </c>
      <c r="C12" s="106">
        <v>0</v>
      </c>
      <c r="D12" s="106">
        <v>0</v>
      </c>
      <c r="E12" s="106">
        <v>0</v>
      </c>
      <c r="F12" s="106">
        <v>0</v>
      </c>
      <c r="G12" s="106">
        <v>-6551.59</v>
      </c>
      <c r="H12" s="106">
        <v>0</v>
      </c>
      <c r="I12" s="106">
        <v>0</v>
      </c>
      <c r="J12" s="112">
        <v>-241327.37919999866</v>
      </c>
    </row>
    <row r="13" spans="1:10">
      <c r="A13" s="63" t="s">
        <v>365</v>
      </c>
      <c r="B13" s="106">
        <v>0</v>
      </c>
      <c r="C13" s="106">
        <v>0</v>
      </c>
      <c r="D13" s="106">
        <v>0</v>
      </c>
      <c r="E13" s="106">
        <v>0</v>
      </c>
      <c r="F13" s="106">
        <v>0</v>
      </c>
      <c r="G13" s="106">
        <v>0</v>
      </c>
      <c r="H13" s="106">
        <v>-2234867.4325000001</v>
      </c>
      <c r="I13" s="106">
        <v>-834112.27500000002</v>
      </c>
      <c r="J13" s="112">
        <v>-3068979.7075</v>
      </c>
    </row>
    <row r="14" spans="1:10">
      <c r="A14" s="63" t="s">
        <v>356</v>
      </c>
      <c r="B14" s="106">
        <v>0</v>
      </c>
      <c r="C14" s="106">
        <v>-313524.95749999996</v>
      </c>
      <c r="D14" s="106">
        <v>0</v>
      </c>
      <c r="E14" s="106">
        <v>0</v>
      </c>
      <c r="F14" s="106">
        <v>0</v>
      </c>
      <c r="G14" s="106">
        <v>0</v>
      </c>
      <c r="H14" s="106">
        <v>0</v>
      </c>
      <c r="I14" s="106">
        <v>0</v>
      </c>
      <c r="J14" s="112">
        <v>-313524.95749999996</v>
      </c>
    </row>
    <row r="15" spans="1:10">
      <c r="A15" s="63" t="s">
        <v>645</v>
      </c>
      <c r="B15" s="106">
        <v>2.7927618761336626E-10</v>
      </c>
      <c r="C15" s="106">
        <v>-1491503.4605158786</v>
      </c>
      <c r="D15" s="106">
        <v>-1061449.9402183311</v>
      </c>
      <c r="E15" s="106">
        <v>-2145080.3514403356</v>
      </c>
      <c r="F15" s="107">
        <v>-1048751.1139341472</v>
      </c>
      <c r="G15" s="107">
        <v>-809260.10619508417</v>
      </c>
      <c r="H15" s="107">
        <v>-5841957.8207055638</v>
      </c>
      <c r="I15" s="107">
        <v>-1795835.4634656571</v>
      </c>
      <c r="J15" s="112">
        <v>-14193838.256474998</v>
      </c>
    </row>
    <row r="16" spans="1:10">
      <c r="A16" s="63" t="s">
        <v>646</v>
      </c>
      <c r="B16" s="106">
        <v>26713.907499999998</v>
      </c>
      <c r="C16" s="106">
        <v>-9678.182499999999</v>
      </c>
      <c r="D16" s="106">
        <v>-5380.17</v>
      </c>
      <c r="E16" s="106">
        <v>18646.334999999999</v>
      </c>
      <c r="F16" s="106">
        <v>-14839.682499999999</v>
      </c>
      <c r="G16" s="106">
        <v>-12266.424999999999</v>
      </c>
      <c r="H16" s="106">
        <v>-21296.367499999997</v>
      </c>
      <c r="I16" s="106">
        <v>-102357.355</v>
      </c>
      <c r="J16" s="112">
        <v>-120457.94</v>
      </c>
    </row>
    <row r="17" spans="1:10">
      <c r="A17" s="63" t="s">
        <v>646</v>
      </c>
      <c r="B17" s="106">
        <v>0</v>
      </c>
      <c r="C17" s="106">
        <v>102226.375</v>
      </c>
      <c r="D17" s="106">
        <v>19057.96</v>
      </c>
      <c r="E17" s="106">
        <v>245485.38</v>
      </c>
      <c r="F17" s="106">
        <v>46990.83249999999</v>
      </c>
      <c r="G17" s="106">
        <v>52165.837500000001</v>
      </c>
      <c r="H17" s="106">
        <v>133223.31</v>
      </c>
      <c r="I17" s="106">
        <v>100857.375</v>
      </c>
      <c r="J17" s="112">
        <v>700007.07</v>
      </c>
    </row>
    <row r="18" spans="1:10">
      <c r="A18" s="63" t="s">
        <v>646</v>
      </c>
      <c r="B18" s="106">
        <v>-376112.58499999996</v>
      </c>
      <c r="C18" s="106">
        <v>-134976.55499999999</v>
      </c>
      <c r="D18" s="106">
        <v>-158836.56</v>
      </c>
      <c r="E18" s="106">
        <v>-266526.72499999998</v>
      </c>
      <c r="F18" s="106">
        <v>-124738.19249999999</v>
      </c>
      <c r="G18" s="106">
        <v>-138086.22</v>
      </c>
      <c r="H18" s="106">
        <v>-1085774.8049999999</v>
      </c>
      <c r="I18" s="106">
        <v>-516652.64499999996</v>
      </c>
      <c r="J18" s="112">
        <v>-2801704.2875000001</v>
      </c>
    </row>
    <row r="19" spans="1:10">
      <c r="A19" s="63" t="s">
        <v>646</v>
      </c>
      <c r="B19" s="106">
        <v>0</v>
      </c>
      <c r="C19" s="106">
        <v>-1768001.0625</v>
      </c>
      <c r="D19" s="106">
        <v>-1821827.2749999999</v>
      </c>
      <c r="E19" s="106">
        <v>-3001747.84</v>
      </c>
      <c r="F19" s="106">
        <v>-1258623.1724999999</v>
      </c>
      <c r="G19" s="106">
        <v>-1904774.1524999999</v>
      </c>
      <c r="H19" s="106">
        <v>-12083710.2125</v>
      </c>
      <c r="I19" s="106">
        <v>-5577064.5750000002</v>
      </c>
      <c r="J19" s="112">
        <v>-27415748.289999999</v>
      </c>
    </row>
    <row r="20" spans="1:10">
      <c r="A20" s="63" t="s">
        <v>646</v>
      </c>
      <c r="B20" s="106">
        <v>-1198164.6174999999</v>
      </c>
      <c r="C20" s="106">
        <v>-5691.9874999999993</v>
      </c>
      <c r="D20" s="106">
        <v>191.01249999999999</v>
      </c>
      <c r="E20" s="106">
        <v>0</v>
      </c>
      <c r="F20" s="106">
        <v>-1193.5274999999999</v>
      </c>
      <c r="G20" s="106">
        <v>-12265.13</v>
      </c>
      <c r="H20" s="106">
        <v>-37523.642499999994</v>
      </c>
      <c r="I20" s="106">
        <v>-45139.722499999996</v>
      </c>
      <c r="J20" s="113">
        <v>-1299787.615</v>
      </c>
    </row>
    <row r="21" spans="1:10">
      <c r="A21" s="63" t="s">
        <v>314</v>
      </c>
      <c r="B21" s="106">
        <v>-90.117200000004516</v>
      </c>
      <c r="C21" s="106">
        <v>0</v>
      </c>
      <c r="D21" s="106">
        <v>0</v>
      </c>
      <c r="E21" s="106">
        <v>0</v>
      </c>
      <c r="F21" s="106">
        <v>0</v>
      </c>
      <c r="G21" s="106">
        <v>0</v>
      </c>
      <c r="H21" s="106">
        <v>-8492.8911999999982</v>
      </c>
      <c r="I21" s="106">
        <v>-489.2953999999724</v>
      </c>
      <c r="J21" s="113">
        <v>-9072.3037999999742</v>
      </c>
    </row>
    <row r="22" spans="1:10">
      <c r="A22" s="63" t="s">
        <v>340</v>
      </c>
      <c r="B22" s="106">
        <v>207231.38339999734</v>
      </c>
      <c r="C22" s="106">
        <v>9108.1419999999471</v>
      </c>
      <c r="D22" s="106">
        <v>1056.7051999999001</v>
      </c>
      <c r="E22" s="106">
        <v>988.59560000013084</v>
      </c>
      <c r="F22" s="106">
        <v>5281.816600000062</v>
      </c>
      <c r="G22" s="106">
        <v>11850.833600000009</v>
      </c>
      <c r="H22" s="106">
        <v>8842.3783999999814</v>
      </c>
      <c r="I22" s="106">
        <v>27193.94920000001</v>
      </c>
      <c r="J22" s="113">
        <v>271553.80399999738</v>
      </c>
    </row>
    <row r="23" spans="1:10">
      <c r="A23" s="63" t="s">
        <v>334</v>
      </c>
      <c r="B23" s="106">
        <v>0</v>
      </c>
      <c r="C23" s="106">
        <v>448021.99249999993</v>
      </c>
      <c r="D23" s="106">
        <v>513334.3</v>
      </c>
      <c r="E23" s="106">
        <v>335312.87</v>
      </c>
      <c r="F23" s="106">
        <v>126824.34499999999</v>
      </c>
      <c r="G23" s="106">
        <v>103105.86499999999</v>
      </c>
      <c r="H23" s="106">
        <v>495633.03749999992</v>
      </c>
      <c r="I23" s="106">
        <v>426057.03499999997</v>
      </c>
      <c r="J23" s="113">
        <v>2448289.4449999998</v>
      </c>
    </row>
    <row r="24" spans="1:10">
      <c r="A24" s="63" t="s">
        <v>647</v>
      </c>
      <c r="B24" s="106">
        <v>12335123.85</v>
      </c>
      <c r="C24" s="106">
        <v>0</v>
      </c>
      <c r="D24" s="106">
        <v>0</v>
      </c>
      <c r="E24" s="106">
        <v>0</v>
      </c>
      <c r="F24" s="106">
        <v>0</v>
      </c>
      <c r="G24" s="106">
        <v>0</v>
      </c>
      <c r="H24" s="106">
        <v>0</v>
      </c>
      <c r="I24" s="106">
        <v>0</v>
      </c>
      <c r="J24" s="113">
        <v>12335123.85</v>
      </c>
    </row>
    <row r="26" spans="1:10">
      <c r="A26" s="75" t="s">
        <v>648</v>
      </c>
    </row>
    <row r="27" spans="1:10">
      <c r="A27" s="68" t="s">
        <v>325</v>
      </c>
      <c r="B27" s="68">
        <f t="shared" ref="B27:J27" si="0">SUMIF($A$4:$A$24,"FXA01c",B$4:B$24)</f>
        <v>-1547563.2949999999</v>
      </c>
      <c r="C27" s="68">
        <f t="shared" si="0"/>
        <v>-1816121.4125000001</v>
      </c>
      <c r="D27" s="68">
        <f t="shared" si="0"/>
        <v>-1966795.0325</v>
      </c>
      <c r="E27" s="68">
        <f t="shared" si="0"/>
        <v>-3004142.8499999996</v>
      </c>
      <c r="F27" s="68">
        <f t="shared" si="0"/>
        <v>-1352403.7424999999</v>
      </c>
      <c r="G27" s="68">
        <f t="shared" si="0"/>
        <v>-2015226.0899999999</v>
      </c>
      <c r="H27" s="68">
        <f t="shared" si="0"/>
        <v>-13095081.717500001</v>
      </c>
      <c r="I27" s="68">
        <f t="shared" si="0"/>
        <v>-6140356.9225000003</v>
      </c>
      <c r="J27" s="68">
        <f t="shared" si="0"/>
        <v>-30937691.062499996</v>
      </c>
    </row>
    <row r="28" spans="1:10">
      <c r="A28" s="68" t="s">
        <v>326</v>
      </c>
      <c r="B28" s="68">
        <f t="shared" ref="B28:J28" si="1">SUMIF($A$4:$A$24,"FXA02c",B$4:B$24)</f>
        <v>2.7927618761336626E-10</v>
      </c>
      <c r="C28" s="68">
        <f t="shared" si="1"/>
        <v>-1491503.4605158786</v>
      </c>
      <c r="D28" s="68">
        <f t="shared" si="1"/>
        <v>-1061449.9402183311</v>
      </c>
      <c r="E28" s="68">
        <f t="shared" si="1"/>
        <v>-2145080.3514403356</v>
      </c>
      <c r="F28" s="68">
        <f t="shared" si="1"/>
        <v>-1048751.1139341472</v>
      </c>
      <c r="G28" s="68">
        <f t="shared" si="1"/>
        <v>-809260.10619508417</v>
      </c>
      <c r="H28" s="68">
        <f t="shared" si="1"/>
        <v>-5841957.8207055638</v>
      </c>
      <c r="I28" s="68">
        <f t="shared" si="1"/>
        <v>-1795835.4634656571</v>
      </c>
      <c r="J28" s="68">
        <f t="shared" si="1"/>
        <v>-14193838.256474998</v>
      </c>
    </row>
    <row r="29" spans="1:10">
      <c r="A29" s="77" t="s">
        <v>387</v>
      </c>
      <c r="B29" s="100">
        <v>14949656</v>
      </c>
      <c r="J29" s="68">
        <f>SUM(B29:I29)</f>
        <v>14949656</v>
      </c>
    </row>
    <row r="30" spans="1:10">
      <c r="A30" s="77" t="s">
        <v>388</v>
      </c>
      <c r="B30" s="100">
        <v>-2614532</v>
      </c>
      <c r="J30" s="68">
        <f>SUM(B30:I30)</f>
        <v>-2614532</v>
      </c>
    </row>
    <row r="36" spans="1:10" s="105" customFormat="1">
      <c r="B36" s="239" t="str">
        <f>B3</f>
        <v>002DIV</v>
      </c>
      <c r="C36" s="239" t="str">
        <f t="shared" ref="C36:J36" si="2">C3</f>
        <v>107DIV</v>
      </c>
      <c r="D36" s="239" t="str">
        <f t="shared" si="2"/>
        <v>010DIV</v>
      </c>
      <c r="E36" s="239" t="str">
        <f t="shared" si="2"/>
        <v>091DIV</v>
      </c>
      <c r="F36" s="239" t="str">
        <f t="shared" si="2"/>
        <v>030DIV</v>
      </c>
      <c r="G36" s="239" t="str">
        <f t="shared" si="2"/>
        <v>170DIV</v>
      </c>
      <c r="H36" s="239" t="str">
        <f t="shared" si="2"/>
        <v>190DIV</v>
      </c>
      <c r="I36" s="239" t="str">
        <f t="shared" si="2"/>
        <v>700DIV</v>
      </c>
      <c r="J36" s="239" t="str">
        <f t="shared" si="2"/>
        <v>Total Utility</v>
      </c>
    </row>
    <row r="37" spans="1:10" s="237" customFormat="1" ht="12.75">
      <c r="A37" s="237" t="s">
        <v>638</v>
      </c>
      <c r="B37" s="238">
        <f>SUM(B4:B24)</f>
        <v>12008319.007899998</v>
      </c>
      <c r="C37" s="238">
        <f t="shared" ref="C37:J37" si="3">SUM(C4:C24)</f>
        <v>-2920199.9134178786</v>
      </c>
      <c r="D37" s="238">
        <f t="shared" si="3"/>
        <v>-3030331.3537580823</v>
      </c>
      <c r="E37" s="238">
        <f t="shared" si="3"/>
        <v>-8469353.2270538379</v>
      </c>
      <c r="F37" s="238">
        <f t="shared" si="3"/>
        <v>-2889907.905920146</v>
      </c>
      <c r="G37" s="238">
        <f t="shared" si="3"/>
        <v>-3823932.580604584</v>
      </c>
      <c r="H37" s="238">
        <f t="shared" si="3"/>
        <v>-23176934.403617803</v>
      </c>
      <c r="I37" s="238">
        <f t="shared" si="3"/>
        <v>-7739459.4714026581</v>
      </c>
      <c r="J37" s="238">
        <f t="shared" si="3"/>
        <v>-40041799.847874999</v>
      </c>
    </row>
  </sheetData>
  <pageMargins left="0.7" right="0.7" top="0.75" bottom="0.75" header="0.3" footer="0.3"/>
  <customProperties>
    <customPr name="_pios_id" r:id="rId1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V99"/>
  <sheetViews>
    <sheetView workbookViewId="0">
      <selection activeCell="E39" sqref="E39"/>
    </sheetView>
  </sheetViews>
  <sheetFormatPr defaultRowHeight="12.75"/>
  <cols>
    <col min="1" max="1" width="11.5703125" style="32" bestFit="1" customWidth="1"/>
    <col min="2" max="2" width="13.5703125" style="32" bestFit="1" customWidth="1"/>
    <col min="3" max="4" width="12" style="32" bestFit="1" customWidth="1"/>
    <col min="5" max="5" width="10" style="32" bestFit="1" customWidth="1"/>
    <col min="6" max="6" width="12" style="32" bestFit="1" customWidth="1"/>
    <col min="7" max="7" width="11" style="32" bestFit="1" customWidth="1"/>
    <col min="8" max="8" width="6.7109375" style="32" bestFit="1" customWidth="1"/>
    <col min="9" max="9" width="11" style="32" bestFit="1" customWidth="1"/>
    <col min="10" max="10" width="8.5703125" style="32" bestFit="1" customWidth="1"/>
    <col min="11" max="11" width="6.7109375" style="32" bestFit="1" customWidth="1"/>
    <col min="12" max="12" width="8.5703125" style="32" bestFit="1" customWidth="1"/>
    <col min="13" max="13" width="10" style="32" bestFit="1" customWidth="1"/>
    <col min="14" max="14" width="7.5703125" style="32" bestFit="1" customWidth="1"/>
    <col min="15" max="15" width="9.42578125" style="32" bestFit="1" customWidth="1"/>
    <col min="16" max="16" width="7.5703125" style="32" bestFit="1" customWidth="1"/>
    <col min="17" max="17" width="8.5703125" style="32" bestFit="1" customWidth="1"/>
    <col min="18" max="18" width="10.42578125" style="32" bestFit="1" customWidth="1"/>
    <col min="19" max="20" width="11" style="32" bestFit="1" customWidth="1"/>
    <col min="21" max="21" width="10" style="32" bestFit="1" customWidth="1"/>
    <col min="22" max="22" width="6.7109375" style="32" bestFit="1" customWidth="1"/>
    <col min="23" max="24" width="7" style="32" bestFit="1" customWidth="1"/>
    <col min="25" max="25" width="10" style="32" bestFit="1" customWidth="1"/>
    <col min="26" max="26" width="6.7109375" style="32" bestFit="1" customWidth="1"/>
    <col min="27" max="27" width="11" style="32" bestFit="1" customWidth="1"/>
    <col min="28" max="29" width="10" style="32" bestFit="1" customWidth="1"/>
    <col min="30" max="30" width="11" style="32" bestFit="1" customWidth="1"/>
    <col min="31" max="31" width="10.42578125" style="32" bestFit="1" customWidth="1"/>
    <col min="32" max="32" width="10" style="32" bestFit="1" customWidth="1"/>
    <col min="33" max="33" width="11" style="32" bestFit="1" customWidth="1"/>
    <col min="34" max="34" width="10" style="32" bestFit="1" customWidth="1"/>
    <col min="35" max="38" width="11" style="32" bestFit="1" customWidth="1"/>
    <col min="39" max="39" width="12" style="32" bestFit="1" customWidth="1"/>
    <col min="40" max="40" width="10" style="32" bestFit="1" customWidth="1"/>
    <col min="41" max="41" width="11" style="32" bestFit="1" customWidth="1"/>
    <col min="42" max="42" width="10" style="32" bestFit="1" customWidth="1"/>
    <col min="43" max="44" width="11" style="32" bestFit="1" customWidth="1"/>
    <col min="45" max="45" width="13.5703125" style="32" bestFit="1" customWidth="1"/>
    <col min="46" max="46" width="12" style="32" bestFit="1" customWidth="1"/>
    <col min="47" max="47" width="8.5703125" style="32" bestFit="1" customWidth="1"/>
    <col min="48" max="48" width="6.7109375" style="32" bestFit="1" customWidth="1"/>
    <col min="49" max="16384" width="9.140625" style="32"/>
  </cols>
  <sheetData>
    <row r="1" spans="1:48">
      <c r="A1" s="32" t="s">
        <v>636</v>
      </c>
      <c r="B1" s="102">
        <v>0.37</v>
      </c>
    </row>
    <row r="2" spans="1:48">
      <c r="A2" s="32" t="s">
        <v>147</v>
      </c>
      <c r="B2" s="80" t="s">
        <v>401</v>
      </c>
      <c r="C2" s="103" t="s">
        <v>154</v>
      </c>
      <c r="D2" s="103" t="s">
        <v>163</v>
      </c>
      <c r="E2" s="103" t="s">
        <v>188</v>
      </c>
      <c r="F2" s="103" t="s">
        <v>178</v>
      </c>
      <c r="G2" s="103" t="s">
        <v>159</v>
      </c>
      <c r="H2" s="103" t="s">
        <v>114</v>
      </c>
      <c r="I2" s="103" t="s">
        <v>155</v>
      </c>
      <c r="J2" s="103" t="s">
        <v>164</v>
      </c>
      <c r="K2" s="103" t="s">
        <v>116</v>
      </c>
      <c r="L2" s="103" t="s">
        <v>153</v>
      </c>
      <c r="M2" s="103" t="s">
        <v>158</v>
      </c>
      <c r="N2" s="103" t="s">
        <v>168</v>
      </c>
      <c r="O2" s="103" t="s">
        <v>169</v>
      </c>
      <c r="P2" s="103" t="s">
        <v>113</v>
      </c>
      <c r="Q2" s="103" t="s">
        <v>156</v>
      </c>
      <c r="R2" s="103" t="s">
        <v>162</v>
      </c>
      <c r="S2" s="103" t="s">
        <v>160</v>
      </c>
      <c r="T2" s="103" t="s">
        <v>167</v>
      </c>
      <c r="U2" s="103" t="s">
        <v>171</v>
      </c>
      <c r="V2" s="103" t="s">
        <v>474</v>
      </c>
      <c r="W2" s="103" t="s">
        <v>165</v>
      </c>
      <c r="X2" s="103" t="s">
        <v>166</v>
      </c>
      <c r="Y2" s="103" t="s">
        <v>170</v>
      </c>
      <c r="Z2" s="103" t="s">
        <v>510</v>
      </c>
      <c r="AA2" s="103" t="s">
        <v>157</v>
      </c>
      <c r="AB2" s="103" t="s">
        <v>172</v>
      </c>
      <c r="AC2" s="103" t="s">
        <v>187</v>
      </c>
      <c r="AD2" s="103" t="s">
        <v>183</v>
      </c>
      <c r="AE2" s="103" t="s">
        <v>180</v>
      </c>
      <c r="AF2" s="103" t="s">
        <v>186</v>
      </c>
      <c r="AG2" s="103" t="s">
        <v>181</v>
      </c>
      <c r="AH2" s="103" t="s">
        <v>175</v>
      </c>
      <c r="AI2" s="103" t="s">
        <v>177</v>
      </c>
      <c r="AJ2" s="103" t="s">
        <v>182</v>
      </c>
      <c r="AK2" s="103" t="s">
        <v>185</v>
      </c>
      <c r="AL2" s="103" t="s">
        <v>184</v>
      </c>
      <c r="AM2" s="103" t="s">
        <v>161</v>
      </c>
      <c r="AN2" s="103" t="s">
        <v>176</v>
      </c>
      <c r="AO2" s="103" t="s">
        <v>109</v>
      </c>
      <c r="AP2" s="103" t="s">
        <v>173</v>
      </c>
      <c r="AQ2" s="103" t="s">
        <v>110</v>
      </c>
      <c r="AR2" s="103" t="s">
        <v>144</v>
      </c>
      <c r="AS2" s="103" t="s">
        <v>189</v>
      </c>
      <c r="AT2" s="103" t="s">
        <v>190</v>
      </c>
      <c r="AU2" s="103" t="s">
        <v>191</v>
      </c>
      <c r="AV2" s="103" t="s">
        <v>192</v>
      </c>
    </row>
    <row r="3" spans="1:48">
      <c r="A3" s="104" t="s">
        <v>304</v>
      </c>
      <c r="B3" s="103">
        <v>-8723031</v>
      </c>
      <c r="C3" s="103">
        <v>0</v>
      </c>
      <c r="D3" s="103">
        <v>0</v>
      </c>
      <c r="E3" s="103">
        <v>0</v>
      </c>
      <c r="F3" s="103">
        <v>0</v>
      </c>
      <c r="G3" s="103">
        <v>0</v>
      </c>
      <c r="H3" s="103">
        <v>0</v>
      </c>
      <c r="I3" s="103">
        <v>0</v>
      </c>
      <c r="J3" s="103">
        <v>0</v>
      </c>
      <c r="K3" s="103">
        <v>0</v>
      </c>
      <c r="L3" s="103">
        <v>0</v>
      </c>
      <c r="M3" s="103">
        <v>0</v>
      </c>
      <c r="N3" s="103">
        <v>0</v>
      </c>
      <c r="O3" s="103">
        <v>0</v>
      </c>
      <c r="P3" s="103">
        <v>0</v>
      </c>
      <c r="Q3" s="103">
        <v>0</v>
      </c>
      <c r="R3" s="103">
        <v>-876263</v>
      </c>
      <c r="S3" s="103">
        <v>0</v>
      </c>
      <c r="T3" s="103">
        <v>0</v>
      </c>
      <c r="U3" s="103">
        <v>0</v>
      </c>
      <c r="V3" s="103">
        <v>0</v>
      </c>
      <c r="W3" s="103">
        <v>0</v>
      </c>
      <c r="X3" s="103">
        <v>0</v>
      </c>
      <c r="Y3" s="103">
        <v>0</v>
      </c>
      <c r="Z3" s="103">
        <v>0</v>
      </c>
      <c r="AA3" s="103">
        <v>0</v>
      </c>
      <c r="AB3" s="103">
        <v>0</v>
      </c>
      <c r="AC3" s="103">
        <v>0</v>
      </c>
      <c r="AD3" s="103">
        <v>0</v>
      </c>
      <c r="AE3" s="103">
        <v>0</v>
      </c>
      <c r="AF3" s="103">
        <v>0</v>
      </c>
      <c r="AG3" s="103">
        <v>0</v>
      </c>
      <c r="AH3" s="103">
        <v>0</v>
      </c>
      <c r="AI3" s="103">
        <v>0</v>
      </c>
      <c r="AJ3" s="103">
        <v>0</v>
      </c>
      <c r="AK3" s="103">
        <v>0</v>
      </c>
      <c r="AL3" s="103">
        <v>0</v>
      </c>
      <c r="AM3" s="103">
        <v>0</v>
      </c>
      <c r="AN3" s="103">
        <v>0</v>
      </c>
      <c r="AO3" s="103">
        <v>0</v>
      </c>
      <c r="AP3" s="103">
        <v>0</v>
      </c>
      <c r="AQ3" s="103">
        <v>0</v>
      </c>
      <c r="AR3" s="103">
        <v>-1609034</v>
      </c>
      <c r="AS3" s="103">
        <v>-4428650</v>
      </c>
      <c r="AT3" s="103">
        <v>-1809084</v>
      </c>
      <c r="AU3" s="103">
        <v>0</v>
      </c>
      <c r="AV3" s="103">
        <v>0</v>
      </c>
    </row>
    <row r="4" spans="1:48">
      <c r="A4" s="104" t="s">
        <v>305</v>
      </c>
      <c r="B4" s="103">
        <v>584082</v>
      </c>
      <c r="C4" s="103">
        <v>570448</v>
      </c>
      <c r="D4" s="103">
        <v>0</v>
      </c>
      <c r="E4" s="103">
        <v>0</v>
      </c>
      <c r="F4" s="103">
        <v>0</v>
      </c>
      <c r="G4" s="103">
        <v>0</v>
      </c>
      <c r="H4" s="103">
        <v>0</v>
      </c>
      <c r="I4" s="103">
        <v>0</v>
      </c>
      <c r="J4" s="103">
        <v>0</v>
      </c>
      <c r="K4" s="103">
        <v>0</v>
      </c>
      <c r="L4" s="103">
        <v>0</v>
      </c>
      <c r="M4" s="103">
        <v>0</v>
      </c>
      <c r="N4" s="103">
        <v>0</v>
      </c>
      <c r="O4" s="103">
        <v>0</v>
      </c>
      <c r="P4" s="103">
        <v>0</v>
      </c>
      <c r="Q4" s="103">
        <v>0</v>
      </c>
      <c r="R4" s="103">
        <v>0</v>
      </c>
      <c r="S4" s="103">
        <v>0</v>
      </c>
      <c r="T4" s="103">
        <v>0</v>
      </c>
      <c r="U4" s="103">
        <v>0</v>
      </c>
      <c r="V4" s="103">
        <v>0</v>
      </c>
      <c r="W4" s="103">
        <v>0</v>
      </c>
      <c r="X4" s="103">
        <v>0</v>
      </c>
      <c r="Y4" s="103">
        <v>0</v>
      </c>
      <c r="Z4" s="103">
        <v>0</v>
      </c>
      <c r="AA4" s="103">
        <v>0</v>
      </c>
      <c r="AB4" s="103">
        <v>0</v>
      </c>
      <c r="AC4" s="103">
        <v>0</v>
      </c>
      <c r="AD4" s="103">
        <v>0</v>
      </c>
      <c r="AE4" s="103">
        <v>13634</v>
      </c>
      <c r="AF4" s="103">
        <v>0</v>
      </c>
      <c r="AG4" s="103">
        <v>0</v>
      </c>
      <c r="AH4" s="103">
        <v>0</v>
      </c>
      <c r="AI4" s="103">
        <v>0</v>
      </c>
      <c r="AJ4" s="103">
        <v>0</v>
      </c>
      <c r="AK4" s="103">
        <v>0</v>
      </c>
      <c r="AL4" s="103">
        <v>0</v>
      </c>
      <c r="AM4" s="103">
        <v>0</v>
      </c>
      <c r="AN4" s="103">
        <v>0</v>
      </c>
      <c r="AO4" s="103">
        <v>0</v>
      </c>
      <c r="AP4" s="103">
        <v>0</v>
      </c>
      <c r="AQ4" s="103">
        <v>0</v>
      </c>
      <c r="AR4" s="103">
        <v>0</v>
      </c>
      <c r="AS4" s="103">
        <v>0</v>
      </c>
      <c r="AT4" s="103">
        <v>0</v>
      </c>
      <c r="AU4" s="103">
        <v>0</v>
      </c>
      <c r="AV4" s="103">
        <v>0</v>
      </c>
    </row>
    <row r="5" spans="1:48">
      <c r="A5" s="104" t="s">
        <v>306</v>
      </c>
      <c r="B5" s="103">
        <v>9092616</v>
      </c>
      <c r="C5" s="103">
        <v>5206427</v>
      </c>
      <c r="D5" s="103">
        <v>-3690138</v>
      </c>
      <c r="E5" s="103">
        <v>5246460</v>
      </c>
      <c r="F5" s="103">
        <v>-3176038</v>
      </c>
      <c r="G5" s="103">
        <v>-1945403</v>
      </c>
      <c r="H5" s="103">
        <v>0</v>
      </c>
      <c r="I5" s="103">
        <v>-19509</v>
      </c>
      <c r="J5" s="103">
        <v>0</v>
      </c>
      <c r="K5" s="103">
        <v>0</v>
      </c>
      <c r="L5" s="103">
        <v>0</v>
      </c>
      <c r="M5" s="103">
        <v>0</v>
      </c>
      <c r="N5" s="103">
        <v>0</v>
      </c>
      <c r="O5" s="103">
        <v>0</v>
      </c>
      <c r="P5" s="103">
        <v>0</v>
      </c>
      <c r="Q5" s="103">
        <v>0</v>
      </c>
      <c r="R5" s="103">
        <v>112753</v>
      </c>
      <c r="S5" s="103">
        <v>-3751</v>
      </c>
      <c r="T5" s="103">
        <v>0</v>
      </c>
      <c r="U5" s="103">
        <v>1896</v>
      </c>
      <c r="V5" s="103">
        <v>0</v>
      </c>
      <c r="W5" s="103">
        <v>0</v>
      </c>
      <c r="X5" s="103">
        <v>-4150</v>
      </c>
      <c r="Y5" s="103">
        <v>0</v>
      </c>
      <c r="Z5" s="103">
        <v>0</v>
      </c>
      <c r="AA5" s="103">
        <v>-31510</v>
      </c>
      <c r="AB5" s="103">
        <v>70827</v>
      </c>
      <c r="AC5" s="103">
        <v>0</v>
      </c>
      <c r="AD5" s="103">
        <v>-372032</v>
      </c>
      <c r="AE5" s="103">
        <v>95611</v>
      </c>
      <c r="AF5" s="103">
        <v>0</v>
      </c>
      <c r="AG5" s="103">
        <v>0</v>
      </c>
      <c r="AH5" s="103">
        <v>-63267</v>
      </c>
      <c r="AI5" s="103">
        <v>-363615</v>
      </c>
      <c r="AJ5" s="103">
        <v>-67786</v>
      </c>
      <c r="AK5" s="103">
        <v>0</v>
      </c>
      <c r="AL5" s="103">
        <v>0</v>
      </c>
      <c r="AM5" s="103">
        <v>800133</v>
      </c>
      <c r="AN5" s="103">
        <v>-46192</v>
      </c>
      <c r="AO5" s="103">
        <v>-39604</v>
      </c>
      <c r="AP5" s="103">
        <v>795217</v>
      </c>
      <c r="AQ5" s="103">
        <v>-552047</v>
      </c>
      <c r="AR5" s="103">
        <v>158448</v>
      </c>
      <c r="AS5" s="103">
        <v>-324561</v>
      </c>
      <c r="AT5" s="103">
        <v>7304447</v>
      </c>
      <c r="AU5" s="103">
        <v>0</v>
      </c>
      <c r="AV5" s="103">
        <v>0</v>
      </c>
    </row>
    <row r="6" spans="1:48">
      <c r="A6" s="104" t="s">
        <v>308</v>
      </c>
      <c r="B6" s="103">
        <v>-39693</v>
      </c>
      <c r="C6" s="103">
        <v>38417</v>
      </c>
      <c r="D6" s="103">
        <v>0</v>
      </c>
      <c r="E6" s="103">
        <v>0</v>
      </c>
      <c r="F6" s="103">
        <v>0</v>
      </c>
      <c r="G6" s="103">
        <v>0</v>
      </c>
      <c r="H6" s="103">
        <v>0</v>
      </c>
      <c r="I6" s="103">
        <v>0</v>
      </c>
      <c r="J6" s="103">
        <v>0</v>
      </c>
      <c r="K6" s="103">
        <v>0</v>
      </c>
      <c r="L6" s="103">
        <v>0</v>
      </c>
      <c r="M6" s="103">
        <v>0</v>
      </c>
      <c r="N6" s="103">
        <v>0</v>
      </c>
      <c r="O6" s="103">
        <v>0</v>
      </c>
      <c r="P6" s="103">
        <v>0</v>
      </c>
      <c r="Q6" s="103">
        <v>0</v>
      </c>
      <c r="R6" s="103">
        <v>0</v>
      </c>
      <c r="S6" s="103">
        <v>0</v>
      </c>
      <c r="T6" s="103">
        <v>0</v>
      </c>
      <c r="U6" s="103">
        <v>0</v>
      </c>
      <c r="V6" s="103">
        <v>0</v>
      </c>
      <c r="W6" s="103">
        <v>0</v>
      </c>
      <c r="X6" s="103">
        <v>0</v>
      </c>
      <c r="Y6" s="103">
        <v>0</v>
      </c>
      <c r="Z6" s="103">
        <v>0</v>
      </c>
      <c r="AA6" s="103">
        <v>0</v>
      </c>
      <c r="AB6" s="103">
        <v>0</v>
      </c>
      <c r="AC6" s="103">
        <v>0</v>
      </c>
      <c r="AD6" s="103">
        <v>0</v>
      </c>
      <c r="AE6" s="103">
        <v>0</v>
      </c>
      <c r="AF6" s="103">
        <v>0</v>
      </c>
      <c r="AG6" s="103">
        <v>0</v>
      </c>
      <c r="AH6" s="103">
        <v>0</v>
      </c>
      <c r="AI6" s="103">
        <v>0</v>
      </c>
      <c r="AJ6" s="103">
        <v>0</v>
      </c>
      <c r="AK6" s="103">
        <v>0</v>
      </c>
      <c r="AL6" s="103">
        <v>0</v>
      </c>
      <c r="AM6" s="103">
        <v>0</v>
      </c>
      <c r="AN6" s="103">
        <v>0</v>
      </c>
      <c r="AO6" s="103">
        <v>0</v>
      </c>
      <c r="AP6" s="103">
        <v>0</v>
      </c>
      <c r="AQ6" s="103">
        <v>0</v>
      </c>
      <c r="AR6" s="103">
        <v>-78110</v>
      </c>
      <c r="AS6" s="103">
        <v>0</v>
      </c>
      <c r="AT6" s="103">
        <v>0</v>
      </c>
      <c r="AU6" s="103">
        <v>0</v>
      </c>
      <c r="AV6" s="103">
        <v>0</v>
      </c>
    </row>
    <row r="7" spans="1:48">
      <c r="A7" s="104" t="s">
        <v>309</v>
      </c>
      <c r="B7" s="103">
        <v>4238171</v>
      </c>
      <c r="C7" s="103">
        <v>4238170</v>
      </c>
      <c r="D7" s="103">
        <v>0</v>
      </c>
      <c r="E7" s="103">
        <v>0</v>
      </c>
      <c r="F7" s="103">
        <v>0</v>
      </c>
      <c r="G7" s="103">
        <v>1</v>
      </c>
      <c r="H7" s="103">
        <v>0</v>
      </c>
      <c r="I7" s="103">
        <v>0</v>
      </c>
      <c r="J7" s="103">
        <v>0</v>
      </c>
      <c r="K7" s="103">
        <v>0</v>
      </c>
      <c r="L7" s="103">
        <v>0</v>
      </c>
      <c r="M7" s="103">
        <v>0</v>
      </c>
      <c r="N7" s="103">
        <v>0</v>
      </c>
      <c r="O7" s="103">
        <v>0</v>
      </c>
      <c r="P7" s="103">
        <v>0</v>
      </c>
      <c r="Q7" s="103">
        <v>0</v>
      </c>
      <c r="R7" s="103">
        <v>0</v>
      </c>
      <c r="S7" s="103">
        <v>0</v>
      </c>
      <c r="T7" s="103">
        <v>0</v>
      </c>
      <c r="U7" s="103">
        <v>0</v>
      </c>
      <c r="V7" s="103">
        <v>0</v>
      </c>
      <c r="W7" s="103">
        <v>0</v>
      </c>
      <c r="X7" s="103">
        <v>0</v>
      </c>
      <c r="Y7" s="103">
        <v>0</v>
      </c>
      <c r="Z7" s="103">
        <v>0</v>
      </c>
      <c r="AA7" s="103">
        <v>0</v>
      </c>
      <c r="AB7" s="103">
        <v>0</v>
      </c>
      <c r="AC7" s="103">
        <v>0</v>
      </c>
      <c r="AD7" s="103">
        <v>0</v>
      </c>
      <c r="AE7" s="103">
        <v>0</v>
      </c>
      <c r="AF7" s="103">
        <v>0</v>
      </c>
      <c r="AG7" s="103">
        <v>0</v>
      </c>
      <c r="AH7" s="103">
        <v>0</v>
      </c>
      <c r="AI7" s="103">
        <v>0</v>
      </c>
      <c r="AJ7" s="103">
        <v>-1</v>
      </c>
      <c r="AK7" s="103">
        <v>0</v>
      </c>
      <c r="AL7" s="103">
        <v>0</v>
      </c>
      <c r="AM7" s="103">
        <v>0</v>
      </c>
      <c r="AN7" s="103">
        <v>0</v>
      </c>
      <c r="AO7" s="103">
        <v>1</v>
      </c>
      <c r="AP7" s="103">
        <v>0</v>
      </c>
      <c r="AQ7" s="103">
        <v>0</v>
      </c>
      <c r="AR7" s="103">
        <v>0</v>
      </c>
      <c r="AS7" s="103">
        <v>0</v>
      </c>
      <c r="AT7" s="103">
        <v>0</v>
      </c>
      <c r="AU7" s="103">
        <v>0</v>
      </c>
      <c r="AV7" s="103">
        <v>0</v>
      </c>
    </row>
    <row r="8" spans="1:48">
      <c r="A8" s="104" t="s">
        <v>310</v>
      </c>
      <c r="B8" s="103">
        <v>101719</v>
      </c>
      <c r="C8" s="103">
        <v>16844</v>
      </c>
      <c r="D8" s="103">
        <v>15059</v>
      </c>
      <c r="E8" s="103">
        <v>0</v>
      </c>
      <c r="F8" s="103">
        <v>117989</v>
      </c>
      <c r="G8" s="103">
        <v>39330</v>
      </c>
      <c r="H8" s="103">
        <v>0</v>
      </c>
      <c r="I8" s="103">
        <v>0</v>
      </c>
      <c r="J8" s="103">
        <v>0</v>
      </c>
      <c r="K8" s="103">
        <v>0</v>
      </c>
      <c r="L8" s="103">
        <v>0</v>
      </c>
      <c r="M8" s="103">
        <v>0</v>
      </c>
      <c r="N8" s="103">
        <v>0</v>
      </c>
      <c r="O8" s="103">
        <v>0</v>
      </c>
      <c r="P8" s="103">
        <v>0</v>
      </c>
      <c r="Q8" s="103">
        <v>0</v>
      </c>
      <c r="R8" s="103">
        <v>7404</v>
      </c>
      <c r="S8" s="103">
        <v>0</v>
      </c>
      <c r="T8" s="103">
        <v>0</v>
      </c>
      <c r="U8" s="103">
        <v>0</v>
      </c>
      <c r="V8" s="103">
        <v>0</v>
      </c>
      <c r="W8" s="103">
        <v>0</v>
      </c>
      <c r="X8" s="103">
        <v>0</v>
      </c>
      <c r="Y8" s="103">
        <v>0</v>
      </c>
      <c r="Z8" s="103">
        <v>0</v>
      </c>
      <c r="AA8" s="103">
        <v>0</v>
      </c>
      <c r="AB8" s="103">
        <v>0</v>
      </c>
      <c r="AC8" s="103">
        <v>0</v>
      </c>
      <c r="AD8" s="103">
        <v>0</v>
      </c>
      <c r="AE8" s="103">
        <v>-145620</v>
      </c>
      <c r="AF8" s="103">
        <v>0</v>
      </c>
      <c r="AG8" s="103">
        <v>0</v>
      </c>
      <c r="AH8" s="103">
        <v>0</v>
      </c>
      <c r="AI8" s="103">
        <v>0</v>
      </c>
      <c r="AJ8" s="103">
        <v>0</v>
      </c>
      <c r="AK8" s="103">
        <v>0</v>
      </c>
      <c r="AL8" s="103">
        <v>0</v>
      </c>
      <c r="AM8" s="103">
        <v>0</v>
      </c>
      <c r="AN8" s="103">
        <v>0</v>
      </c>
      <c r="AO8" s="103">
        <v>0</v>
      </c>
      <c r="AP8" s="103">
        <v>28224</v>
      </c>
      <c r="AQ8" s="103">
        <v>0</v>
      </c>
      <c r="AR8" s="103">
        <v>7705</v>
      </c>
      <c r="AS8" s="103">
        <v>11236</v>
      </c>
      <c r="AT8" s="103">
        <v>3548</v>
      </c>
      <c r="AU8" s="103">
        <v>0</v>
      </c>
      <c r="AV8" s="103">
        <v>0</v>
      </c>
    </row>
    <row r="9" spans="1:48">
      <c r="A9" s="104" t="s">
        <v>311</v>
      </c>
      <c r="B9" s="103">
        <v>6518153</v>
      </c>
      <c r="C9" s="103">
        <v>137083</v>
      </c>
      <c r="D9" s="103">
        <v>-87069</v>
      </c>
      <c r="E9" s="103">
        <v>1472577</v>
      </c>
      <c r="F9" s="103">
        <v>0</v>
      </c>
      <c r="G9" s="103">
        <v>-623714</v>
      </c>
      <c r="H9" s="103">
        <v>0</v>
      </c>
      <c r="I9" s="103">
        <v>0</v>
      </c>
      <c r="J9" s="103">
        <v>0</v>
      </c>
      <c r="K9" s="103">
        <v>0</v>
      </c>
      <c r="L9" s="103">
        <v>-2932</v>
      </c>
      <c r="M9" s="103">
        <v>0</v>
      </c>
      <c r="N9" s="103">
        <v>0</v>
      </c>
      <c r="O9" s="103">
        <v>0</v>
      </c>
      <c r="P9" s="103">
        <v>0</v>
      </c>
      <c r="Q9" s="103">
        <v>0</v>
      </c>
      <c r="R9" s="103">
        <v>573007</v>
      </c>
      <c r="S9" s="103">
        <v>0</v>
      </c>
      <c r="T9" s="103">
        <v>0</v>
      </c>
      <c r="U9" s="103">
        <v>0</v>
      </c>
      <c r="V9" s="103">
        <v>0</v>
      </c>
      <c r="W9" s="103">
        <v>0</v>
      </c>
      <c r="X9" s="103">
        <v>0</v>
      </c>
      <c r="Y9" s="103">
        <v>0</v>
      </c>
      <c r="Z9" s="103">
        <v>0</v>
      </c>
      <c r="AA9" s="103">
        <v>0</v>
      </c>
      <c r="AB9" s="103">
        <v>0</v>
      </c>
      <c r="AC9" s="103">
        <v>0</v>
      </c>
      <c r="AD9" s="103">
        <v>0</v>
      </c>
      <c r="AE9" s="103">
        <v>910808</v>
      </c>
      <c r="AF9" s="103">
        <v>0</v>
      </c>
      <c r="AG9" s="103">
        <v>0</v>
      </c>
      <c r="AH9" s="103">
        <v>0</v>
      </c>
      <c r="AI9" s="103">
        <v>0</v>
      </c>
      <c r="AJ9" s="103">
        <v>0</v>
      </c>
      <c r="AK9" s="103">
        <v>0</v>
      </c>
      <c r="AL9" s="103">
        <v>0</v>
      </c>
      <c r="AM9" s="103">
        <v>371384</v>
      </c>
      <c r="AN9" s="103">
        <v>0</v>
      </c>
      <c r="AO9" s="103">
        <v>-1766896</v>
      </c>
      <c r="AP9" s="103">
        <v>2323769</v>
      </c>
      <c r="AQ9" s="103">
        <v>-47459</v>
      </c>
      <c r="AR9" s="103">
        <v>1051614</v>
      </c>
      <c r="AS9" s="103">
        <v>2192008</v>
      </c>
      <c r="AT9" s="103">
        <v>13973</v>
      </c>
      <c r="AU9" s="103">
        <v>0</v>
      </c>
      <c r="AV9" s="103">
        <v>0</v>
      </c>
    </row>
    <row r="10" spans="1:48">
      <c r="A10" s="104" t="s">
        <v>336</v>
      </c>
      <c r="B10" s="103">
        <v>-15760910</v>
      </c>
      <c r="C10" s="103">
        <v>0</v>
      </c>
      <c r="D10" s="103">
        <v>0</v>
      </c>
      <c r="E10" s="103">
        <v>0</v>
      </c>
      <c r="F10" s="103">
        <v>-4171665</v>
      </c>
      <c r="G10" s="103">
        <v>-1509647</v>
      </c>
      <c r="H10" s="103">
        <v>0</v>
      </c>
      <c r="I10" s="103">
        <v>-168057</v>
      </c>
      <c r="J10" s="103">
        <v>23809</v>
      </c>
      <c r="K10" s="103">
        <v>0</v>
      </c>
      <c r="L10" s="103">
        <v>0</v>
      </c>
      <c r="M10" s="103">
        <v>-9217</v>
      </c>
      <c r="N10" s="103">
        <v>0</v>
      </c>
      <c r="O10" s="103">
        <v>-2</v>
      </c>
      <c r="P10" s="103">
        <v>0</v>
      </c>
      <c r="Q10" s="103">
        <v>-446</v>
      </c>
      <c r="R10" s="103">
        <v>0</v>
      </c>
      <c r="S10" s="103">
        <v>0</v>
      </c>
      <c r="T10" s="103">
        <v>-114873</v>
      </c>
      <c r="U10" s="103">
        <v>0</v>
      </c>
      <c r="V10" s="103">
        <v>0</v>
      </c>
      <c r="W10" s="103">
        <v>0</v>
      </c>
      <c r="X10" s="103">
        <v>0</v>
      </c>
      <c r="Y10" s="103">
        <v>0</v>
      </c>
      <c r="Z10" s="103">
        <v>0</v>
      </c>
      <c r="AA10" s="103">
        <v>6966451</v>
      </c>
      <c r="AB10" s="103">
        <v>0</v>
      </c>
      <c r="AC10" s="103">
        <v>0</v>
      </c>
      <c r="AD10" s="103">
        <v>-2778323</v>
      </c>
      <c r="AE10" s="103">
        <v>0</v>
      </c>
      <c r="AF10" s="103">
        <v>-249222</v>
      </c>
      <c r="AG10" s="103">
        <v>107555</v>
      </c>
      <c r="AH10" s="103">
        <v>223016</v>
      </c>
      <c r="AI10" s="103">
        <v>589298</v>
      </c>
      <c r="AJ10" s="103">
        <v>-2770803</v>
      </c>
      <c r="AK10" s="103">
        <v>53556</v>
      </c>
      <c r="AL10" s="103">
        <v>258280</v>
      </c>
      <c r="AM10" s="103">
        <v>76787</v>
      </c>
      <c r="AN10" s="103">
        <v>-22542</v>
      </c>
      <c r="AO10" s="103">
        <v>-1171868</v>
      </c>
      <c r="AP10" s="103">
        <v>0</v>
      </c>
      <c r="AQ10" s="103">
        <v>3603233</v>
      </c>
      <c r="AR10" s="103">
        <v>-1704190</v>
      </c>
      <c r="AS10" s="103">
        <v>-12992040</v>
      </c>
      <c r="AT10" s="103">
        <v>0</v>
      </c>
      <c r="AU10" s="103">
        <v>0</v>
      </c>
      <c r="AV10" s="103">
        <v>0</v>
      </c>
    </row>
    <row r="11" spans="1:48">
      <c r="A11" s="104" t="s">
        <v>337</v>
      </c>
      <c r="B11" s="103">
        <v>-333698</v>
      </c>
      <c r="C11" s="103">
        <v>0</v>
      </c>
      <c r="D11" s="103">
        <v>0</v>
      </c>
      <c r="E11" s="103">
        <v>0</v>
      </c>
      <c r="F11" s="103">
        <v>-4323846</v>
      </c>
      <c r="G11" s="103">
        <v>-2221912</v>
      </c>
      <c r="H11" s="103">
        <v>0</v>
      </c>
      <c r="I11" s="103">
        <v>327080</v>
      </c>
      <c r="J11" s="103">
        <v>0</v>
      </c>
      <c r="K11" s="103">
        <v>0</v>
      </c>
      <c r="L11" s="103">
        <v>0</v>
      </c>
      <c r="M11" s="103">
        <v>46189</v>
      </c>
      <c r="N11" s="103">
        <v>0</v>
      </c>
      <c r="O11" s="103">
        <v>0</v>
      </c>
      <c r="P11" s="103">
        <v>0</v>
      </c>
      <c r="Q11" s="103">
        <v>-114070</v>
      </c>
      <c r="R11" s="103">
        <v>0</v>
      </c>
      <c r="S11" s="103">
        <v>0</v>
      </c>
      <c r="T11" s="103">
        <v>0</v>
      </c>
      <c r="U11" s="103">
        <v>-2918451</v>
      </c>
      <c r="V11" s="103">
        <v>0</v>
      </c>
      <c r="W11" s="103">
        <v>0</v>
      </c>
      <c r="X11" s="103">
        <v>0</v>
      </c>
      <c r="Y11" s="103">
        <v>0</v>
      </c>
      <c r="Z11" s="103">
        <v>0</v>
      </c>
      <c r="AA11" s="103">
        <v>-15489850</v>
      </c>
      <c r="AB11" s="103">
        <v>0</v>
      </c>
      <c r="AC11" s="103">
        <v>0</v>
      </c>
      <c r="AD11" s="103">
        <v>2554823</v>
      </c>
      <c r="AE11" s="103">
        <v>0</v>
      </c>
      <c r="AF11" s="103">
        <v>-59617</v>
      </c>
      <c r="AG11" s="103">
        <v>2507902</v>
      </c>
      <c r="AH11" s="103">
        <v>105389</v>
      </c>
      <c r="AI11" s="103">
        <v>2403150</v>
      </c>
      <c r="AJ11" s="103">
        <v>1672252</v>
      </c>
      <c r="AK11" s="103">
        <v>2141337</v>
      </c>
      <c r="AL11" s="103">
        <v>-931889</v>
      </c>
      <c r="AM11" s="103">
        <v>-5746984</v>
      </c>
      <c r="AN11" s="103">
        <v>588757</v>
      </c>
      <c r="AO11" s="103">
        <v>12254543</v>
      </c>
      <c r="AP11" s="103">
        <v>0</v>
      </c>
      <c r="AQ11" s="103">
        <v>-4748672</v>
      </c>
      <c r="AR11" s="103">
        <v>312735</v>
      </c>
      <c r="AS11" s="103">
        <v>11307436</v>
      </c>
      <c r="AT11" s="103">
        <v>0</v>
      </c>
      <c r="AU11" s="103">
        <v>0</v>
      </c>
      <c r="AV11" s="103">
        <v>0</v>
      </c>
    </row>
    <row r="12" spans="1:48">
      <c r="A12" s="104" t="s">
        <v>339</v>
      </c>
      <c r="B12" s="103">
        <v>11566</v>
      </c>
      <c r="C12" s="103">
        <v>11566</v>
      </c>
      <c r="D12" s="103">
        <v>0</v>
      </c>
      <c r="E12" s="103">
        <v>0</v>
      </c>
      <c r="F12" s="103">
        <v>0</v>
      </c>
      <c r="G12" s="103">
        <v>0</v>
      </c>
      <c r="H12" s="103">
        <v>0</v>
      </c>
      <c r="I12" s="103">
        <v>0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0</v>
      </c>
      <c r="P12" s="103">
        <v>0</v>
      </c>
      <c r="Q12" s="103">
        <v>0</v>
      </c>
      <c r="R12" s="103">
        <v>0</v>
      </c>
      <c r="S12" s="103">
        <v>0</v>
      </c>
      <c r="T12" s="103">
        <v>0</v>
      </c>
      <c r="U12" s="103">
        <v>0</v>
      </c>
      <c r="V12" s="103">
        <v>0</v>
      </c>
      <c r="W12" s="103">
        <v>0</v>
      </c>
      <c r="X12" s="103">
        <v>0</v>
      </c>
      <c r="Y12" s="103">
        <v>0</v>
      </c>
      <c r="Z12" s="103">
        <v>0</v>
      </c>
      <c r="AA12" s="103">
        <v>0</v>
      </c>
      <c r="AB12" s="103">
        <v>0</v>
      </c>
      <c r="AC12" s="103">
        <v>0</v>
      </c>
      <c r="AD12" s="103">
        <v>0</v>
      </c>
      <c r="AE12" s="103">
        <v>0</v>
      </c>
      <c r="AF12" s="103">
        <v>0</v>
      </c>
      <c r="AG12" s="103">
        <v>0</v>
      </c>
      <c r="AH12" s="103">
        <v>0</v>
      </c>
      <c r="AI12" s="103">
        <v>0</v>
      </c>
      <c r="AJ12" s="103">
        <v>0</v>
      </c>
      <c r="AK12" s="103">
        <v>0</v>
      </c>
      <c r="AL12" s="103">
        <v>0</v>
      </c>
      <c r="AM12" s="103">
        <v>0</v>
      </c>
      <c r="AN12" s="103">
        <v>0</v>
      </c>
      <c r="AO12" s="103">
        <v>0</v>
      </c>
      <c r="AP12" s="103">
        <v>0</v>
      </c>
      <c r="AQ12" s="103">
        <v>0</v>
      </c>
      <c r="AR12" s="103">
        <v>0</v>
      </c>
      <c r="AS12" s="103">
        <v>0</v>
      </c>
      <c r="AT12" s="103">
        <v>0</v>
      </c>
      <c r="AU12" s="103">
        <v>0</v>
      </c>
      <c r="AV12" s="103">
        <v>0</v>
      </c>
    </row>
    <row r="13" spans="1:48">
      <c r="A13" s="104" t="s">
        <v>349</v>
      </c>
      <c r="B13" s="103">
        <v>10860932</v>
      </c>
      <c r="C13" s="103">
        <v>0</v>
      </c>
      <c r="D13" s="103">
        <v>0</v>
      </c>
      <c r="E13" s="103">
        <v>213566</v>
      </c>
      <c r="F13" s="103">
        <v>0</v>
      </c>
      <c r="G13" s="103">
        <v>0</v>
      </c>
      <c r="H13" s="103">
        <v>0</v>
      </c>
      <c r="I13" s="103">
        <v>0</v>
      </c>
      <c r="J13" s="103">
        <v>0</v>
      </c>
      <c r="K13" s="103">
        <v>0</v>
      </c>
      <c r="L13" s="103">
        <v>0</v>
      </c>
      <c r="M13" s="103">
        <v>0</v>
      </c>
      <c r="N13" s="103">
        <v>0</v>
      </c>
      <c r="O13" s="103">
        <v>0</v>
      </c>
      <c r="P13" s="103">
        <v>0</v>
      </c>
      <c r="Q13" s="103">
        <v>0</v>
      </c>
      <c r="R13" s="103">
        <v>195619</v>
      </c>
      <c r="S13" s="103">
        <v>0</v>
      </c>
      <c r="T13" s="103">
        <v>0</v>
      </c>
      <c r="U13" s="103">
        <v>0</v>
      </c>
      <c r="V13" s="103">
        <v>0</v>
      </c>
      <c r="W13" s="103">
        <v>0</v>
      </c>
      <c r="X13" s="103">
        <v>0</v>
      </c>
      <c r="Y13" s="103">
        <v>0</v>
      </c>
      <c r="Z13" s="103">
        <v>0</v>
      </c>
      <c r="AA13" s="103">
        <v>0</v>
      </c>
      <c r="AB13" s="103">
        <v>0</v>
      </c>
      <c r="AC13" s="103">
        <v>0</v>
      </c>
      <c r="AD13" s="103">
        <v>0</v>
      </c>
      <c r="AE13" s="103">
        <v>2621560</v>
      </c>
      <c r="AF13" s="103">
        <v>0</v>
      </c>
      <c r="AG13" s="103">
        <v>0</v>
      </c>
      <c r="AH13" s="103">
        <v>0</v>
      </c>
      <c r="AI13" s="103">
        <v>0</v>
      </c>
      <c r="AJ13" s="103">
        <v>0</v>
      </c>
      <c r="AK13" s="103">
        <v>0</v>
      </c>
      <c r="AL13" s="103">
        <v>0</v>
      </c>
      <c r="AM13" s="103">
        <v>0</v>
      </c>
      <c r="AN13" s="103">
        <v>0</v>
      </c>
      <c r="AO13" s="103">
        <v>0</v>
      </c>
      <c r="AP13" s="103">
        <v>2490541</v>
      </c>
      <c r="AQ13" s="103">
        <v>0</v>
      </c>
      <c r="AR13" s="103">
        <v>700375</v>
      </c>
      <c r="AS13" s="103">
        <v>4639271</v>
      </c>
      <c r="AT13" s="103">
        <v>0</v>
      </c>
      <c r="AU13" s="103">
        <v>0</v>
      </c>
      <c r="AV13" s="103">
        <v>0</v>
      </c>
    </row>
    <row r="14" spans="1:48">
      <c r="A14" s="104" t="s">
        <v>352</v>
      </c>
      <c r="B14" s="103">
        <v>6023260</v>
      </c>
      <c r="C14" s="103">
        <v>5</v>
      </c>
      <c r="D14" s="103">
        <v>0</v>
      </c>
      <c r="E14" s="103">
        <v>0</v>
      </c>
      <c r="F14" s="103">
        <v>228801</v>
      </c>
      <c r="G14" s="103">
        <v>343866</v>
      </c>
      <c r="H14" s="103">
        <v>0</v>
      </c>
      <c r="I14" s="103">
        <v>42890</v>
      </c>
      <c r="J14" s="103">
        <v>1568</v>
      </c>
      <c r="K14" s="103">
        <v>0</v>
      </c>
      <c r="L14" s="103">
        <v>0</v>
      </c>
      <c r="M14" s="103">
        <v>2049</v>
      </c>
      <c r="N14" s="103">
        <v>0</v>
      </c>
      <c r="O14" s="103">
        <v>82</v>
      </c>
      <c r="P14" s="103">
        <v>0</v>
      </c>
      <c r="Q14" s="103">
        <v>859</v>
      </c>
      <c r="R14" s="103">
        <v>138470</v>
      </c>
      <c r="S14" s="103">
        <v>11031</v>
      </c>
      <c r="T14" s="103">
        <v>40375</v>
      </c>
      <c r="U14" s="103">
        <v>8189</v>
      </c>
      <c r="V14" s="103">
        <v>0</v>
      </c>
      <c r="W14" s="103">
        <v>11435</v>
      </c>
      <c r="X14" s="103">
        <v>27339</v>
      </c>
      <c r="Y14" s="103">
        <v>0</v>
      </c>
      <c r="Z14" s="103">
        <v>0</v>
      </c>
      <c r="AA14" s="103">
        <v>98768</v>
      </c>
      <c r="AB14" s="103">
        <v>31134</v>
      </c>
      <c r="AC14" s="103">
        <v>0</v>
      </c>
      <c r="AD14" s="103">
        <v>155880</v>
      </c>
      <c r="AE14" s="103">
        <v>348344</v>
      </c>
      <c r="AF14" s="103">
        <v>10325</v>
      </c>
      <c r="AG14" s="103">
        <v>57058</v>
      </c>
      <c r="AH14" s="103">
        <v>10556</v>
      </c>
      <c r="AI14" s="103">
        <v>69234</v>
      </c>
      <c r="AJ14" s="103">
        <v>113124</v>
      </c>
      <c r="AK14" s="103">
        <v>45108</v>
      </c>
      <c r="AL14" s="103">
        <v>21746</v>
      </c>
      <c r="AM14" s="103">
        <v>129205</v>
      </c>
      <c r="AN14" s="103">
        <v>17619</v>
      </c>
      <c r="AO14" s="103">
        <v>127371</v>
      </c>
      <c r="AP14" s="103">
        <v>350128</v>
      </c>
      <c r="AQ14" s="103">
        <v>360601</v>
      </c>
      <c r="AR14" s="103">
        <v>939031</v>
      </c>
      <c r="AS14" s="103">
        <v>2229336</v>
      </c>
      <c r="AT14" s="103">
        <v>51733</v>
      </c>
      <c r="AU14" s="103">
        <v>0</v>
      </c>
      <c r="AV14" s="103">
        <v>0</v>
      </c>
    </row>
    <row r="15" spans="1:48">
      <c r="A15" s="104" t="s">
        <v>353</v>
      </c>
      <c r="B15" s="103">
        <v>63080</v>
      </c>
      <c r="C15" s="103">
        <v>51009</v>
      </c>
      <c r="D15" s="103">
        <v>723</v>
      </c>
      <c r="E15" s="103">
        <v>0</v>
      </c>
      <c r="F15" s="103">
        <v>400</v>
      </c>
      <c r="G15" s="103">
        <v>510</v>
      </c>
      <c r="H15" s="103">
        <v>0</v>
      </c>
      <c r="I15" s="103">
        <v>0</v>
      </c>
      <c r="J15" s="103">
        <v>0</v>
      </c>
      <c r="K15" s="103">
        <v>0</v>
      </c>
      <c r="L15" s="103">
        <v>0</v>
      </c>
      <c r="M15" s="103">
        <v>0</v>
      </c>
      <c r="N15" s="103">
        <v>0</v>
      </c>
      <c r="O15" s="103">
        <v>0</v>
      </c>
      <c r="P15" s="103">
        <v>0</v>
      </c>
      <c r="Q15" s="103">
        <v>0</v>
      </c>
      <c r="R15" s="103">
        <v>-2687</v>
      </c>
      <c r="S15" s="103">
        <v>0</v>
      </c>
      <c r="T15" s="103">
        <v>0</v>
      </c>
      <c r="U15" s="103">
        <v>0</v>
      </c>
      <c r="V15" s="103">
        <v>0</v>
      </c>
      <c r="W15" s="103">
        <v>0</v>
      </c>
      <c r="X15" s="103">
        <v>0</v>
      </c>
      <c r="Y15" s="103">
        <v>0</v>
      </c>
      <c r="Z15" s="103">
        <v>0</v>
      </c>
      <c r="AA15" s="103">
        <v>0</v>
      </c>
      <c r="AB15" s="103">
        <v>0</v>
      </c>
      <c r="AC15" s="103">
        <v>0</v>
      </c>
      <c r="AD15" s="103">
        <v>1150</v>
      </c>
      <c r="AE15" s="103">
        <v>2626</v>
      </c>
      <c r="AF15" s="103">
        <v>0</v>
      </c>
      <c r="AG15" s="103">
        <v>0</v>
      </c>
      <c r="AH15" s="103">
        <v>0</v>
      </c>
      <c r="AI15" s="103">
        <v>335</v>
      </c>
      <c r="AJ15" s="103">
        <v>0</v>
      </c>
      <c r="AK15" s="103">
        <v>0</v>
      </c>
      <c r="AL15" s="103">
        <v>0</v>
      </c>
      <c r="AM15" s="103">
        <v>1160</v>
      </c>
      <c r="AN15" s="103">
        <v>0</v>
      </c>
      <c r="AO15" s="103">
        <v>0</v>
      </c>
      <c r="AP15" s="103">
        <v>3550</v>
      </c>
      <c r="AQ15" s="103">
        <v>0</v>
      </c>
      <c r="AR15" s="103">
        <v>300</v>
      </c>
      <c r="AS15" s="103">
        <v>3704</v>
      </c>
      <c r="AT15" s="103">
        <v>300</v>
      </c>
      <c r="AU15" s="103">
        <v>0</v>
      </c>
      <c r="AV15" s="103">
        <v>0</v>
      </c>
    </row>
    <row r="16" spans="1:48">
      <c r="A16" s="104" t="s">
        <v>360</v>
      </c>
      <c r="B16" s="103">
        <v>-11457051</v>
      </c>
      <c r="C16" s="103">
        <v>-2653390</v>
      </c>
      <c r="D16" s="103">
        <v>-2551413</v>
      </c>
      <c r="E16" s="103">
        <v>0</v>
      </c>
      <c r="F16" s="103">
        <v>-54799</v>
      </c>
      <c r="G16" s="103">
        <v>-23292</v>
      </c>
      <c r="H16" s="103">
        <v>0</v>
      </c>
      <c r="I16" s="103">
        <v>-83333</v>
      </c>
      <c r="J16" s="103">
        <v>0</v>
      </c>
      <c r="K16" s="103">
        <v>0</v>
      </c>
      <c r="L16" s="103">
        <v>0</v>
      </c>
      <c r="M16" s="103">
        <v>0</v>
      </c>
      <c r="N16" s="103">
        <v>0</v>
      </c>
      <c r="O16" s="103">
        <v>0</v>
      </c>
      <c r="P16" s="103">
        <v>0</v>
      </c>
      <c r="Q16" s="103">
        <v>0</v>
      </c>
      <c r="R16" s="103">
        <v>30549</v>
      </c>
      <c r="S16" s="103">
        <v>0</v>
      </c>
      <c r="T16" s="103">
        <v>-83333</v>
      </c>
      <c r="U16" s="103">
        <v>0</v>
      </c>
      <c r="V16" s="103">
        <v>0</v>
      </c>
      <c r="W16" s="103">
        <v>0</v>
      </c>
      <c r="X16" s="103">
        <v>0</v>
      </c>
      <c r="Y16" s="103">
        <v>0</v>
      </c>
      <c r="Z16" s="103">
        <v>0</v>
      </c>
      <c r="AA16" s="103">
        <v>0</v>
      </c>
      <c r="AB16" s="103">
        <v>0</v>
      </c>
      <c r="AC16" s="103">
        <v>0</v>
      </c>
      <c r="AD16" s="103">
        <v>0</v>
      </c>
      <c r="AE16" s="103">
        <v>0</v>
      </c>
      <c r="AF16" s="103">
        <v>0</v>
      </c>
      <c r="AG16" s="103">
        <v>0</v>
      </c>
      <c r="AH16" s="103">
        <v>0</v>
      </c>
      <c r="AI16" s="103">
        <v>0</v>
      </c>
      <c r="AJ16" s="103">
        <v>-1496344</v>
      </c>
      <c r="AK16" s="103">
        <v>0</v>
      </c>
      <c r="AL16" s="103">
        <v>0</v>
      </c>
      <c r="AM16" s="103">
        <v>-179828</v>
      </c>
      <c r="AN16" s="103">
        <v>0</v>
      </c>
      <c r="AO16" s="103">
        <v>-162137</v>
      </c>
      <c r="AP16" s="103">
        <v>0</v>
      </c>
      <c r="AQ16" s="103">
        <v>0</v>
      </c>
      <c r="AR16" s="103">
        <v>0</v>
      </c>
      <c r="AS16" s="103">
        <v>-3817320</v>
      </c>
      <c r="AT16" s="103">
        <v>89975</v>
      </c>
      <c r="AU16" s="103">
        <v>-472386</v>
      </c>
      <c r="AV16" s="103">
        <v>0</v>
      </c>
    </row>
    <row r="17" spans="1:48">
      <c r="A17" s="104" t="s">
        <v>361</v>
      </c>
      <c r="B17" s="103">
        <v>-3044916</v>
      </c>
      <c r="C17" s="103">
        <v>0</v>
      </c>
      <c r="D17" s="103">
        <v>0</v>
      </c>
      <c r="E17" s="103">
        <v>0</v>
      </c>
      <c r="F17" s="103">
        <v>0</v>
      </c>
      <c r="G17" s="103">
        <v>0</v>
      </c>
      <c r="H17" s="103">
        <v>0</v>
      </c>
      <c r="I17" s="103">
        <v>0</v>
      </c>
      <c r="J17" s="103">
        <v>0</v>
      </c>
      <c r="K17" s="103">
        <v>0</v>
      </c>
      <c r="L17" s="103">
        <v>0</v>
      </c>
      <c r="M17" s="103">
        <v>0</v>
      </c>
      <c r="N17" s="103">
        <v>0</v>
      </c>
      <c r="O17" s="103">
        <v>0</v>
      </c>
      <c r="P17" s="103">
        <v>0</v>
      </c>
      <c r="Q17" s="103">
        <v>0</v>
      </c>
      <c r="R17" s="103">
        <v>0</v>
      </c>
      <c r="S17" s="103">
        <v>0</v>
      </c>
      <c r="T17" s="103">
        <v>0</v>
      </c>
      <c r="U17" s="103">
        <v>0</v>
      </c>
      <c r="V17" s="103">
        <v>0</v>
      </c>
      <c r="W17" s="103">
        <v>0</v>
      </c>
      <c r="X17" s="103">
        <v>0</v>
      </c>
      <c r="Y17" s="103">
        <v>0</v>
      </c>
      <c r="Z17" s="103">
        <v>0</v>
      </c>
      <c r="AA17" s="103">
        <v>-1</v>
      </c>
      <c r="AB17" s="103">
        <v>-5</v>
      </c>
      <c r="AC17" s="103">
        <v>0</v>
      </c>
      <c r="AD17" s="103">
        <v>-145609</v>
      </c>
      <c r="AE17" s="103">
        <v>0</v>
      </c>
      <c r="AF17" s="103">
        <v>0</v>
      </c>
      <c r="AG17" s="103">
        <v>0</v>
      </c>
      <c r="AH17" s="103">
        <v>0</v>
      </c>
      <c r="AI17" s="103">
        <v>0</v>
      </c>
      <c r="AJ17" s="103">
        <v>-376554</v>
      </c>
      <c r="AK17" s="103">
        <v>0</v>
      </c>
      <c r="AL17" s="103">
        <v>0</v>
      </c>
      <c r="AM17" s="103">
        <v>-18267</v>
      </c>
      <c r="AN17" s="103">
        <v>0</v>
      </c>
      <c r="AO17" s="103">
        <v>-88444</v>
      </c>
      <c r="AP17" s="103">
        <v>0</v>
      </c>
      <c r="AQ17" s="103">
        <v>-166965</v>
      </c>
      <c r="AR17" s="103">
        <v>0</v>
      </c>
      <c r="AS17" s="103">
        <v>-1128891</v>
      </c>
      <c r="AT17" s="103">
        <v>-1120180</v>
      </c>
      <c r="AU17" s="103">
        <v>0</v>
      </c>
      <c r="AV17" s="103">
        <v>0</v>
      </c>
    </row>
    <row r="18" spans="1:48">
      <c r="A18" s="104" t="s">
        <v>362</v>
      </c>
      <c r="B18" s="103">
        <v>242451</v>
      </c>
      <c r="C18" s="103">
        <v>0</v>
      </c>
      <c r="D18" s="103">
        <v>0</v>
      </c>
      <c r="E18" s="103">
        <v>0</v>
      </c>
      <c r="F18" s="103">
        <v>0</v>
      </c>
      <c r="G18" s="103">
        <v>0</v>
      </c>
      <c r="H18" s="103">
        <v>0</v>
      </c>
      <c r="I18" s="103">
        <v>0</v>
      </c>
      <c r="J18" s="103">
        <v>0</v>
      </c>
      <c r="K18" s="103">
        <v>0</v>
      </c>
      <c r="L18" s="103">
        <v>0</v>
      </c>
      <c r="M18" s="103">
        <v>0</v>
      </c>
      <c r="N18" s="103">
        <v>0</v>
      </c>
      <c r="O18" s="103">
        <v>0</v>
      </c>
      <c r="P18" s="103">
        <v>0</v>
      </c>
      <c r="Q18" s="103">
        <v>0</v>
      </c>
      <c r="R18" s="103">
        <v>0</v>
      </c>
      <c r="S18" s="103">
        <v>0</v>
      </c>
      <c r="T18" s="103">
        <v>0</v>
      </c>
      <c r="U18" s="103">
        <v>0</v>
      </c>
      <c r="V18" s="103">
        <v>0</v>
      </c>
      <c r="W18" s="103">
        <v>0</v>
      </c>
      <c r="X18" s="103">
        <v>0</v>
      </c>
      <c r="Y18" s="103">
        <v>0</v>
      </c>
      <c r="Z18" s="103">
        <v>0</v>
      </c>
      <c r="AA18" s="103">
        <v>0</v>
      </c>
      <c r="AB18" s="103">
        <v>0</v>
      </c>
      <c r="AC18" s="103">
        <v>0</v>
      </c>
      <c r="AD18" s="103">
        <v>0</v>
      </c>
      <c r="AE18" s="103">
        <v>0</v>
      </c>
      <c r="AF18" s="103">
        <v>0</v>
      </c>
      <c r="AG18" s="103">
        <v>0</v>
      </c>
      <c r="AH18" s="103">
        <v>0</v>
      </c>
      <c r="AI18" s="103">
        <v>0</v>
      </c>
      <c r="AJ18" s="103">
        <v>0</v>
      </c>
      <c r="AK18" s="103">
        <v>0</v>
      </c>
      <c r="AL18" s="103">
        <v>0</v>
      </c>
      <c r="AM18" s="103">
        <v>0</v>
      </c>
      <c r="AN18" s="103">
        <v>0</v>
      </c>
      <c r="AO18" s="103">
        <v>0</v>
      </c>
      <c r="AP18" s="103">
        <v>0</v>
      </c>
      <c r="AQ18" s="103">
        <v>0</v>
      </c>
      <c r="AR18" s="103">
        <v>242451</v>
      </c>
      <c r="AS18" s="103">
        <v>0</v>
      </c>
      <c r="AT18" s="103">
        <v>0</v>
      </c>
      <c r="AU18" s="103">
        <v>0</v>
      </c>
      <c r="AV18" s="103">
        <v>0</v>
      </c>
    </row>
    <row r="19" spans="1:48">
      <c r="A19" s="104" t="s">
        <v>367</v>
      </c>
      <c r="B19" s="103">
        <v>-10705</v>
      </c>
      <c r="C19" s="103">
        <v>0</v>
      </c>
      <c r="D19" s="103">
        <v>0</v>
      </c>
      <c r="E19" s="103">
        <v>0</v>
      </c>
      <c r="F19" s="103">
        <v>0</v>
      </c>
      <c r="G19" s="103">
        <v>0</v>
      </c>
      <c r="H19" s="103">
        <v>0</v>
      </c>
      <c r="I19" s="103">
        <v>0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v>0</v>
      </c>
      <c r="R19" s="103">
        <v>0</v>
      </c>
      <c r="S19" s="103">
        <v>0</v>
      </c>
      <c r="T19" s="103">
        <v>0</v>
      </c>
      <c r="U19" s="103">
        <v>0</v>
      </c>
      <c r="V19" s="103">
        <v>0</v>
      </c>
      <c r="W19" s="103">
        <v>0</v>
      </c>
      <c r="X19" s="103">
        <v>0</v>
      </c>
      <c r="Y19" s="103">
        <v>0</v>
      </c>
      <c r="Z19" s="103">
        <v>0</v>
      </c>
      <c r="AA19" s="103">
        <v>0</v>
      </c>
      <c r="AB19" s="103">
        <v>0</v>
      </c>
      <c r="AC19" s="103">
        <v>0</v>
      </c>
      <c r="AD19" s="103">
        <v>0</v>
      </c>
      <c r="AE19" s="103">
        <v>0</v>
      </c>
      <c r="AF19" s="103">
        <v>0</v>
      </c>
      <c r="AG19" s="103">
        <v>0</v>
      </c>
      <c r="AH19" s="103">
        <v>0</v>
      </c>
      <c r="AI19" s="103">
        <v>0</v>
      </c>
      <c r="AJ19" s="103">
        <v>0</v>
      </c>
      <c r="AK19" s="103">
        <v>0</v>
      </c>
      <c r="AL19" s="103">
        <v>0</v>
      </c>
      <c r="AM19" s="103">
        <v>0</v>
      </c>
      <c r="AN19" s="103">
        <v>0</v>
      </c>
      <c r="AO19" s="103">
        <v>0</v>
      </c>
      <c r="AP19" s="103">
        <v>0</v>
      </c>
      <c r="AQ19" s="103">
        <v>0</v>
      </c>
      <c r="AR19" s="103">
        <v>-10705</v>
      </c>
      <c r="AS19" s="103">
        <v>0</v>
      </c>
      <c r="AT19" s="103">
        <v>0</v>
      </c>
      <c r="AU19" s="103">
        <v>0</v>
      </c>
      <c r="AV19" s="103">
        <v>0</v>
      </c>
    </row>
    <row r="20" spans="1:48">
      <c r="A20" s="104" t="s">
        <v>368</v>
      </c>
      <c r="B20" s="103">
        <v>-16355862</v>
      </c>
      <c r="C20" s="103">
        <v>0</v>
      </c>
      <c r="D20" s="103">
        <v>0</v>
      </c>
      <c r="E20" s="103">
        <v>-164671</v>
      </c>
      <c r="F20" s="103">
        <v>0</v>
      </c>
      <c r="G20" s="103">
        <v>0</v>
      </c>
      <c r="H20" s="103">
        <v>0</v>
      </c>
      <c r="I20" s="103">
        <v>0</v>
      </c>
      <c r="J20" s="103">
        <v>0</v>
      </c>
      <c r="K20" s="103">
        <v>0</v>
      </c>
      <c r="L20" s="103">
        <v>0</v>
      </c>
      <c r="M20" s="103">
        <v>0</v>
      </c>
      <c r="N20" s="103">
        <v>0</v>
      </c>
      <c r="O20" s="103">
        <v>0</v>
      </c>
      <c r="P20" s="103">
        <v>0</v>
      </c>
      <c r="Q20" s="103">
        <v>0</v>
      </c>
      <c r="R20" s="103">
        <v>22710</v>
      </c>
      <c r="S20" s="103">
        <v>0</v>
      </c>
      <c r="T20" s="103">
        <v>0</v>
      </c>
      <c r="U20" s="103">
        <v>0</v>
      </c>
      <c r="V20" s="103">
        <v>0</v>
      </c>
      <c r="W20" s="103">
        <v>0</v>
      </c>
      <c r="X20" s="103">
        <v>0</v>
      </c>
      <c r="Y20" s="103">
        <v>0</v>
      </c>
      <c r="Z20" s="103">
        <v>0</v>
      </c>
      <c r="AA20" s="103">
        <v>0</v>
      </c>
      <c r="AB20" s="103">
        <v>0</v>
      </c>
      <c r="AC20" s="103">
        <v>0</v>
      </c>
      <c r="AD20" s="103">
        <v>0</v>
      </c>
      <c r="AE20" s="103">
        <v>-399755</v>
      </c>
      <c r="AF20" s="103">
        <v>0</v>
      </c>
      <c r="AG20" s="103">
        <v>0</v>
      </c>
      <c r="AH20" s="103">
        <v>0</v>
      </c>
      <c r="AI20" s="103">
        <v>0</v>
      </c>
      <c r="AJ20" s="103">
        <v>0</v>
      </c>
      <c r="AK20" s="103">
        <v>0</v>
      </c>
      <c r="AL20" s="103">
        <v>0</v>
      </c>
      <c r="AM20" s="103">
        <v>0</v>
      </c>
      <c r="AN20" s="103">
        <v>0</v>
      </c>
      <c r="AO20" s="103">
        <v>0</v>
      </c>
      <c r="AP20" s="103">
        <v>-115362</v>
      </c>
      <c r="AQ20" s="103">
        <v>0</v>
      </c>
      <c r="AR20" s="103">
        <v>-336177</v>
      </c>
      <c r="AS20" s="103">
        <v>-15362607</v>
      </c>
      <c r="AT20" s="103">
        <v>0</v>
      </c>
      <c r="AU20" s="103">
        <v>0</v>
      </c>
      <c r="AV20" s="103">
        <v>0</v>
      </c>
    </row>
    <row r="21" spans="1:48">
      <c r="A21" s="104" t="s">
        <v>303</v>
      </c>
      <c r="B21" s="103">
        <v>-1</v>
      </c>
      <c r="C21" s="103">
        <v>0</v>
      </c>
      <c r="D21" s="103">
        <v>0</v>
      </c>
      <c r="E21" s="103">
        <v>0</v>
      </c>
      <c r="F21" s="103">
        <v>0</v>
      </c>
      <c r="G21" s="103">
        <v>0</v>
      </c>
      <c r="H21" s="103">
        <v>0</v>
      </c>
      <c r="I21" s="103">
        <v>0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v>0</v>
      </c>
      <c r="R21" s="103">
        <v>0</v>
      </c>
      <c r="S21" s="103">
        <v>0</v>
      </c>
      <c r="T21" s="103">
        <v>0</v>
      </c>
      <c r="U21" s="103">
        <v>0</v>
      </c>
      <c r="V21" s="103">
        <v>0</v>
      </c>
      <c r="W21" s="103">
        <v>0</v>
      </c>
      <c r="X21" s="103">
        <v>0</v>
      </c>
      <c r="Y21" s="103">
        <v>0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  <c r="AE21" s="103">
        <v>0</v>
      </c>
      <c r="AF21" s="103">
        <v>0</v>
      </c>
      <c r="AG21" s="103">
        <v>0</v>
      </c>
      <c r="AH21" s="103">
        <v>0</v>
      </c>
      <c r="AI21" s="103">
        <v>0</v>
      </c>
      <c r="AJ21" s="103">
        <v>0</v>
      </c>
      <c r="AK21" s="103">
        <v>-1</v>
      </c>
      <c r="AL21" s="103">
        <v>0</v>
      </c>
      <c r="AM21" s="103">
        <v>0</v>
      </c>
      <c r="AN21" s="103">
        <v>0</v>
      </c>
      <c r="AO21" s="103">
        <v>0</v>
      </c>
      <c r="AP21" s="103">
        <v>0</v>
      </c>
      <c r="AQ21" s="103">
        <v>0</v>
      </c>
      <c r="AR21" s="103">
        <v>0</v>
      </c>
      <c r="AS21" s="103">
        <v>0</v>
      </c>
      <c r="AT21" s="103">
        <v>0</v>
      </c>
      <c r="AU21" s="103">
        <v>0</v>
      </c>
      <c r="AV21" s="103">
        <v>0</v>
      </c>
    </row>
    <row r="22" spans="1:48">
      <c r="A22" s="104" t="s">
        <v>307</v>
      </c>
      <c r="B22" s="103">
        <v>-17104</v>
      </c>
      <c r="C22" s="103">
        <v>0</v>
      </c>
      <c r="D22" s="103">
        <v>0</v>
      </c>
      <c r="E22" s="103">
        <v>0</v>
      </c>
      <c r="F22" s="103">
        <v>0</v>
      </c>
      <c r="G22" s="103">
        <v>0</v>
      </c>
      <c r="H22" s="103">
        <v>0</v>
      </c>
      <c r="I22" s="103">
        <v>0</v>
      </c>
      <c r="J22" s="103">
        <v>0</v>
      </c>
      <c r="K22" s="103">
        <v>0</v>
      </c>
      <c r="L22" s="103">
        <v>0</v>
      </c>
      <c r="M22" s="103">
        <v>0</v>
      </c>
      <c r="N22" s="103">
        <v>0</v>
      </c>
      <c r="O22" s="103">
        <v>0</v>
      </c>
      <c r="P22" s="103">
        <v>0</v>
      </c>
      <c r="Q22" s="103">
        <v>0</v>
      </c>
      <c r="R22" s="103">
        <v>0</v>
      </c>
      <c r="S22" s="103">
        <v>0</v>
      </c>
      <c r="T22" s="103">
        <v>0</v>
      </c>
      <c r="U22" s="103">
        <v>0</v>
      </c>
      <c r="V22" s="103">
        <v>0</v>
      </c>
      <c r="W22" s="103">
        <v>0</v>
      </c>
      <c r="X22" s="103">
        <v>0</v>
      </c>
      <c r="Y22" s="103">
        <v>0</v>
      </c>
      <c r="Z22" s="103">
        <v>0</v>
      </c>
      <c r="AA22" s="103">
        <v>0</v>
      </c>
      <c r="AB22" s="103">
        <v>0</v>
      </c>
      <c r="AC22" s="103">
        <v>0</v>
      </c>
      <c r="AD22" s="103">
        <v>0</v>
      </c>
      <c r="AE22" s="103">
        <v>-17104</v>
      </c>
      <c r="AF22" s="103">
        <v>0</v>
      </c>
      <c r="AG22" s="103">
        <v>0</v>
      </c>
      <c r="AH22" s="103">
        <v>0</v>
      </c>
      <c r="AI22" s="103">
        <v>0</v>
      </c>
      <c r="AJ22" s="103">
        <v>0</v>
      </c>
      <c r="AK22" s="103">
        <v>0</v>
      </c>
      <c r="AL22" s="103">
        <v>0</v>
      </c>
      <c r="AM22" s="103">
        <v>0</v>
      </c>
      <c r="AN22" s="103">
        <v>0</v>
      </c>
      <c r="AO22" s="103">
        <v>0</v>
      </c>
      <c r="AP22" s="103">
        <v>0</v>
      </c>
      <c r="AQ22" s="103">
        <v>0</v>
      </c>
      <c r="AR22" s="103">
        <v>0</v>
      </c>
      <c r="AS22" s="103">
        <v>0</v>
      </c>
      <c r="AT22" s="103">
        <v>0</v>
      </c>
      <c r="AU22" s="103">
        <v>0</v>
      </c>
      <c r="AV22" s="103">
        <v>0</v>
      </c>
    </row>
    <row r="23" spans="1:48">
      <c r="A23" s="104" t="s">
        <v>312</v>
      </c>
      <c r="B23" s="103">
        <v>14244728</v>
      </c>
      <c r="C23" s="103">
        <v>0</v>
      </c>
      <c r="D23" s="103">
        <v>0</v>
      </c>
      <c r="E23" s="103">
        <v>0</v>
      </c>
      <c r="F23" s="103">
        <v>5748731</v>
      </c>
      <c r="G23" s="103">
        <v>940600</v>
      </c>
      <c r="H23" s="103">
        <v>0</v>
      </c>
      <c r="I23" s="103">
        <v>114275</v>
      </c>
      <c r="J23" s="103">
        <v>63016</v>
      </c>
      <c r="K23" s="103">
        <v>0</v>
      </c>
      <c r="L23" s="103">
        <v>0</v>
      </c>
      <c r="M23" s="103">
        <v>17078</v>
      </c>
      <c r="N23" s="103">
        <v>0</v>
      </c>
      <c r="O23" s="103">
        <v>0</v>
      </c>
      <c r="P23" s="103">
        <v>0</v>
      </c>
      <c r="Q23" s="103">
        <v>0</v>
      </c>
      <c r="R23" s="103">
        <v>0</v>
      </c>
      <c r="S23" s="103">
        <v>38128</v>
      </c>
      <c r="T23" s="103">
        <v>9901</v>
      </c>
      <c r="U23" s="103">
        <v>26600</v>
      </c>
      <c r="V23" s="103">
        <v>0</v>
      </c>
      <c r="W23" s="103">
        <v>0</v>
      </c>
      <c r="X23" s="103">
        <v>0</v>
      </c>
      <c r="Y23" s="103">
        <v>0</v>
      </c>
      <c r="Z23" s="103">
        <v>0</v>
      </c>
      <c r="AA23" s="103">
        <v>358081</v>
      </c>
      <c r="AB23" s="103">
        <v>254864</v>
      </c>
      <c r="AC23" s="103">
        <v>0</v>
      </c>
      <c r="AD23" s="103">
        <v>-1624</v>
      </c>
      <c r="AE23" s="103">
        <v>-35541</v>
      </c>
      <c r="AF23" s="103">
        <v>2090</v>
      </c>
      <c r="AG23" s="103">
        <v>221889</v>
      </c>
      <c r="AH23" s="103">
        <v>0</v>
      </c>
      <c r="AI23" s="103">
        <v>49636</v>
      </c>
      <c r="AJ23" s="103">
        <v>65573</v>
      </c>
      <c r="AK23" s="103">
        <v>-4887</v>
      </c>
      <c r="AL23" s="103">
        <v>8762</v>
      </c>
      <c r="AM23" s="103">
        <v>2600013</v>
      </c>
      <c r="AN23" s="103">
        <v>8883</v>
      </c>
      <c r="AO23" s="103">
        <v>2090423</v>
      </c>
      <c r="AP23" s="103">
        <v>0</v>
      </c>
      <c r="AQ23" s="103">
        <v>1065228</v>
      </c>
      <c r="AR23" s="103">
        <v>603009</v>
      </c>
      <c r="AS23" s="103">
        <v>0</v>
      </c>
      <c r="AT23" s="103">
        <v>0</v>
      </c>
      <c r="AU23" s="103">
        <v>0</v>
      </c>
      <c r="AV23" s="103">
        <v>0</v>
      </c>
    </row>
    <row r="24" spans="1:48">
      <c r="A24" s="104" t="s">
        <v>313</v>
      </c>
      <c r="B24" s="103">
        <v>78984</v>
      </c>
      <c r="C24" s="103">
        <v>0</v>
      </c>
      <c r="D24" s="103">
        <v>0</v>
      </c>
      <c r="E24" s="103">
        <v>0</v>
      </c>
      <c r="F24" s="103">
        <v>78984</v>
      </c>
      <c r="G24" s="103">
        <v>0</v>
      </c>
      <c r="H24" s="103">
        <v>0</v>
      </c>
      <c r="I24" s="103">
        <v>0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103">
        <v>0</v>
      </c>
      <c r="S24" s="103">
        <v>0</v>
      </c>
      <c r="T24" s="103">
        <v>0</v>
      </c>
      <c r="U24" s="103">
        <v>0</v>
      </c>
      <c r="V24" s="103">
        <v>0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  <c r="AE24" s="103">
        <v>0</v>
      </c>
      <c r="AF24" s="103">
        <v>0</v>
      </c>
      <c r="AG24" s="103">
        <v>0</v>
      </c>
      <c r="AH24" s="103">
        <v>0</v>
      </c>
      <c r="AI24" s="103">
        <v>0</v>
      </c>
      <c r="AJ24" s="103">
        <v>0</v>
      </c>
      <c r="AK24" s="103">
        <v>0</v>
      </c>
      <c r="AL24" s="103">
        <v>0</v>
      </c>
      <c r="AM24" s="103">
        <v>0</v>
      </c>
      <c r="AN24" s="103">
        <v>0</v>
      </c>
      <c r="AO24" s="103">
        <v>0</v>
      </c>
      <c r="AP24" s="103">
        <v>0</v>
      </c>
      <c r="AQ24" s="103">
        <v>0</v>
      </c>
      <c r="AR24" s="103">
        <v>0</v>
      </c>
      <c r="AS24" s="103">
        <v>0</v>
      </c>
      <c r="AT24" s="103">
        <v>0</v>
      </c>
      <c r="AU24" s="103">
        <v>0</v>
      </c>
      <c r="AV24" s="103">
        <v>0</v>
      </c>
    </row>
    <row r="25" spans="1:48">
      <c r="A25" s="104" t="s">
        <v>314</v>
      </c>
      <c r="B25" s="103">
        <v>-3455031</v>
      </c>
      <c r="C25" s="103">
        <v>165894</v>
      </c>
      <c r="D25" s="103"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-11149</v>
      </c>
      <c r="J25" s="103">
        <v>0</v>
      </c>
      <c r="K25" s="103">
        <v>0</v>
      </c>
      <c r="L25" s="103">
        <v>10818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103">
        <v>1</v>
      </c>
      <c r="S25" s="103">
        <v>0</v>
      </c>
      <c r="T25" s="103">
        <v>0</v>
      </c>
      <c r="U25" s="103">
        <v>0</v>
      </c>
      <c r="V25" s="103">
        <v>0</v>
      </c>
      <c r="W25" s="103">
        <v>0</v>
      </c>
      <c r="X25" s="103">
        <v>0</v>
      </c>
      <c r="Y25" s="103">
        <v>0</v>
      </c>
      <c r="Z25" s="103">
        <v>0</v>
      </c>
      <c r="AA25" s="103">
        <v>0</v>
      </c>
      <c r="AB25" s="103">
        <v>0</v>
      </c>
      <c r="AC25" s="103">
        <v>0</v>
      </c>
      <c r="AD25" s="103">
        <v>0</v>
      </c>
      <c r="AE25" s="103">
        <v>-235607</v>
      </c>
      <c r="AF25" s="103">
        <v>0</v>
      </c>
      <c r="AG25" s="103">
        <v>0</v>
      </c>
      <c r="AH25" s="103">
        <v>0</v>
      </c>
      <c r="AI25" s="103">
        <v>0</v>
      </c>
      <c r="AJ25" s="103">
        <v>-255</v>
      </c>
      <c r="AK25" s="103">
        <v>0</v>
      </c>
      <c r="AL25" s="103">
        <v>0</v>
      </c>
      <c r="AM25" s="103">
        <v>0</v>
      </c>
      <c r="AN25" s="103">
        <v>0</v>
      </c>
      <c r="AO25" s="103">
        <v>0</v>
      </c>
      <c r="AP25" s="103">
        <v>1085</v>
      </c>
      <c r="AQ25" s="103">
        <v>-1085</v>
      </c>
      <c r="AR25" s="103">
        <v>-3172</v>
      </c>
      <c r="AS25" s="103">
        <v>0</v>
      </c>
      <c r="AT25" s="103">
        <v>-3381561</v>
      </c>
      <c r="AU25" s="103">
        <v>0</v>
      </c>
      <c r="AV25" s="103">
        <v>0</v>
      </c>
    </row>
    <row r="26" spans="1:48">
      <c r="A26" s="104" t="s">
        <v>315</v>
      </c>
      <c r="B26" s="103">
        <v>-4201216</v>
      </c>
      <c r="C26" s="103">
        <v>0</v>
      </c>
      <c r="D26" s="103">
        <v>0</v>
      </c>
      <c r="E26" s="103">
        <v>0</v>
      </c>
      <c r="F26" s="103">
        <v>-4201216</v>
      </c>
      <c r="G26" s="103">
        <v>0</v>
      </c>
      <c r="H26" s="103">
        <v>0</v>
      </c>
      <c r="I26" s="103">
        <v>0</v>
      </c>
      <c r="J26" s="103">
        <v>0</v>
      </c>
      <c r="K26" s="103">
        <v>0</v>
      </c>
      <c r="L26" s="103">
        <v>0</v>
      </c>
      <c r="M26" s="103">
        <v>0</v>
      </c>
      <c r="N26" s="103">
        <v>0</v>
      </c>
      <c r="O26" s="103">
        <v>0</v>
      </c>
      <c r="P26" s="103">
        <v>0</v>
      </c>
      <c r="Q26" s="103">
        <v>0</v>
      </c>
      <c r="R26" s="103">
        <v>0</v>
      </c>
      <c r="S26" s="103">
        <v>0</v>
      </c>
      <c r="T26" s="103">
        <v>0</v>
      </c>
      <c r="U26" s="103">
        <v>0</v>
      </c>
      <c r="V26" s="103">
        <v>0</v>
      </c>
      <c r="W26" s="103">
        <v>0</v>
      </c>
      <c r="X26" s="103">
        <v>0</v>
      </c>
      <c r="Y26" s="103">
        <v>0</v>
      </c>
      <c r="Z26" s="103">
        <v>0</v>
      </c>
      <c r="AA26" s="103">
        <v>0</v>
      </c>
      <c r="AB26" s="103">
        <v>0</v>
      </c>
      <c r="AC26" s="103">
        <v>0</v>
      </c>
      <c r="AD26" s="103">
        <v>0</v>
      </c>
      <c r="AE26" s="103">
        <v>0</v>
      </c>
      <c r="AF26" s="103">
        <v>0</v>
      </c>
      <c r="AG26" s="103">
        <v>0</v>
      </c>
      <c r="AH26" s="103">
        <v>0</v>
      </c>
      <c r="AI26" s="103">
        <v>0</v>
      </c>
      <c r="AJ26" s="103">
        <v>0</v>
      </c>
      <c r="AK26" s="103">
        <v>0</v>
      </c>
      <c r="AL26" s="103">
        <v>0</v>
      </c>
      <c r="AM26" s="103">
        <v>0</v>
      </c>
      <c r="AN26" s="103">
        <v>0</v>
      </c>
      <c r="AO26" s="103">
        <v>0</v>
      </c>
      <c r="AP26" s="103">
        <v>0</v>
      </c>
      <c r="AQ26" s="103">
        <v>0</v>
      </c>
      <c r="AR26" s="103">
        <v>0</v>
      </c>
      <c r="AS26" s="103">
        <v>0</v>
      </c>
      <c r="AT26" s="103">
        <v>0</v>
      </c>
      <c r="AU26" s="103">
        <v>0</v>
      </c>
      <c r="AV26" s="103">
        <v>0</v>
      </c>
    </row>
    <row r="27" spans="1:48">
      <c r="A27" s="104" t="s">
        <v>317</v>
      </c>
      <c r="B27" s="103">
        <v>57875</v>
      </c>
      <c r="C27" s="103">
        <v>0</v>
      </c>
      <c r="D27" s="103">
        <v>0</v>
      </c>
      <c r="E27" s="103">
        <v>0</v>
      </c>
      <c r="F27" s="103">
        <v>0</v>
      </c>
      <c r="G27" s="103">
        <v>0</v>
      </c>
      <c r="H27" s="103">
        <v>0</v>
      </c>
      <c r="I27" s="103">
        <v>0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v>0</v>
      </c>
      <c r="R27" s="103">
        <v>0</v>
      </c>
      <c r="S27" s="103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0</v>
      </c>
      <c r="Y27" s="103">
        <v>0</v>
      </c>
      <c r="Z27" s="103">
        <v>0</v>
      </c>
      <c r="AA27" s="103">
        <v>0</v>
      </c>
      <c r="AB27" s="103">
        <v>0</v>
      </c>
      <c r="AC27" s="103">
        <v>0</v>
      </c>
      <c r="AD27" s="103">
        <v>0</v>
      </c>
      <c r="AE27" s="103">
        <v>57875</v>
      </c>
      <c r="AF27" s="103">
        <v>0</v>
      </c>
      <c r="AG27" s="103">
        <v>0</v>
      </c>
      <c r="AH27" s="103">
        <v>0</v>
      </c>
      <c r="AI27" s="103">
        <v>0</v>
      </c>
      <c r="AJ27" s="103">
        <v>0</v>
      </c>
      <c r="AK27" s="103">
        <v>0</v>
      </c>
      <c r="AL27" s="103">
        <v>0</v>
      </c>
      <c r="AM27" s="103">
        <v>0</v>
      </c>
      <c r="AN27" s="103">
        <v>0</v>
      </c>
      <c r="AO27" s="103">
        <v>0</v>
      </c>
      <c r="AP27" s="103">
        <v>0</v>
      </c>
      <c r="AQ27" s="103">
        <v>0</v>
      </c>
      <c r="AR27" s="103">
        <v>0</v>
      </c>
      <c r="AS27" s="103">
        <v>0</v>
      </c>
      <c r="AT27" s="103">
        <v>0</v>
      </c>
      <c r="AU27" s="103">
        <v>0</v>
      </c>
      <c r="AV27" s="103">
        <v>0</v>
      </c>
    </row>
    <row r="28" spans="1:48">
      <c r="A28" s="104" t="s">
        <v>318</v>
      </c>
      <c r="B28" s="103">
        <v>-99533</v>
      </c>
      <c r="C28" s="103">
        <v>0</v>
      </c>
      <c r="D28" s="103">
        <v>0</v>
      </c>
      <c r="E28" s="103">
        <v>0</v>
      </c>
      <c r="F28" s="103">
        <v>0</v>
      </c>
      <c r="G28" s="103">
        <v>0</v>
      </c>
      <c r="H28" s="103">
        <v>0</v>
      </c>
      <c r="I28" s="103">
        <v>0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v>0</v>
      </c>
      <c r="R28" s="103">
        <v>0</v>
      </c>
      <c r="S28" s="103">
        <v>0</v>
      </c>
      <c r="T28" s="103">
        <v>0</v>
      </c>
      <c r="U28" s="103">
        <v>0</v>
      </c>
      <c r="V28" s="103">
        <v>0</v>
      </c>
      <c r="W28" s="103">
        <v>0</v>
      </c>
      <c r="X28" s="103">
        <v>0</v>
      </c>
      <c r="Y28" s="103">
        <v>0</v>
      </c>
      <c r="Z28" s="103">
        <v>0</v>
      </c>
      <c r="AA28" s="103">
        <v>0</v>
      </c>
      <c r="AB28" s="103">
        <v>0</v>
      </c>
      <c r="AC28" s="103">
        <v>0</v>
      </c>
      <c r="AD28" s="103">
        <v>0</v>
      </c>
      <c r="AE28" s="103">
        <v>-99533</v>
      </c>
      <c r="AF28" s="103">
        <v>0</v>
      </c>
      <c r="AG28" s="103">
        <v>0</v>
      </c>
      <c r="AH28" s="103">
        <v>0</v>
      </c>
      <c r="AI28" s="103">
        <v>0</v>
      </c>
      <c r="AJ28" s="103">
        <v>0</v>
      </c>
      <c r="AK28" s="103">
        <v>0</v>
      </c>
      <c r="AL28" s="103">
        <v>0</v>
      </c>
      <c r="AM28" s="103">
        <v>0</v>
      </c>
      <c r="AN28" s="103">
        <v>0</v>
      </c>
      <c r="AO28" s="103">
        <v>0</v>
      </c>
      <c r="AP28" s="103">
        <v>0</v>
      </c>
      <c r="AQ28" s="103">
        <v>0</v>
      </c>
      <c r="AR28" s="103">
        <v>0</v>
      </c>
      <c r="AS28" s="103">
        <v>0</v>
      </c>
      <c r="AT28" s="103">
        <v>0</v>
      </c>
      <c r="AU28" s="103">
        <v>0</v>
      </c>
      <c r="AV28" s="103">
        <v>0</v>
      </c>
    </row>
    <row r="29" spans="1:48">
      <c r="A29" s="104" t="s">
        <v>319</v>
      </c>
      <c r="B29" s="103">
        <v>66678</v>
      </c>
      <c r="C29" s="103">
        <v>0</v>
      </c>
      <c r="D29" s="103">
        <v>0</v>
      </c>
      <c r="E29" s="103">
        <v>0</v>
      </c>
      <c r="F29" s="103">
        <v>0</v>
      </c>
      <c r="G29" s="103">
        <v>0</v>
      </c>
      <c r="H29" s="103">
        <v>0</v>
      </c>
      <c r="I29" s="103">
        <v>0</v>
      </c>
      <c r="J29" s="103">
        <v>0</v>
      </c>
      <c r="K29" s="103">
        <v>0</v>
      </c>
      <c r="L29" s="103">
        <v>0</v>
      </c>
      <c r="M29" s="103">
        <v>0</v>
      </c>
      <c r="N29" s="103">
        <v>0</v>
      </c>
      <c r="O29" s="103">
        <v>0</v>
      </c>
      <c r="P29" s="103">
        <v>0</v>
      </c>
      <c r="Q29" s="103">
        <v>0</v>
      </c>
      <c r="R29" s="103">
        <v>0</v>
      </c>
      <c r="S29" s="103">
        <v>0</v>
      </c>
      <c r="T29" s="103">
        <v>0</v>
      </c>
      <c r="U29" s="103">
        <v>0</v>
      </c>
      <c r="V29" s="103">
        <v>0</v>
      </c>
      <c r="W29" s="103">
        <v>0</v>
      </c>
      <c r="X29" s="103">
        <v>0</v>
      </c>
      <c r="Y29" s="103">
        <v>0</v>
      </c>
      <c r="Z29" s="103">
        <v>0</v>
      </c>
      <c r="AA29" s="103">
        <v>0</v>
      </c>
      <c r="AB29" s="103">
        <v>0</v>
      </c>
      <c r="AC29" s="103">
        <v>0</v>
      </c>
      <c r="AD29" s="103">
        <v>0</v>
      </c>
      <c r="AE29" s="103">
        <v>66678</v>
      </c>
      <c r="AF29" s="103">
        <v>0</v>
      </c>
      <c r="AG29" s="103">
        <v>0</v>
      </c>
      <c r="AH29" s="103">
        <v>0</v>
      </c>
      <c r="AI29" s="103">
        <v>0</v>
      </c>
      <c r="AJ29" s="103">
        <v>0</v>
      </c>
      <c r="AK29" s="103">
        <v>0</v>
      </c>
      <c r="AL29" s="103">
        <v>0</v>
      </c>
      <c r="AM29" s="103">
        <v>0</v>
      </c>
      <c r="AN29" s="103">
        <v>0</v>
      </c>
      <c r="AO29" s="103">
        <v>0</v>
      </c>
      <c r="AP29" s="103">
        <v>0</v>
      </c>
      <c r="AQ29" s="103">
        <v>0</v>
      </c>
      <c r="AR29" s="103">
        <v>0</v>
      </c>
      <c r="AS29" s="103">
        <v>0</v>
      </c>
      <c r="AT29" s="103">
        <v>0</v>
      </c>
      <c r="AU29" s="103">
        <v>0</v>
      </c>
      <c r="AV29" s="103">
        <v>0</v>
      </c>
    </row>
    <row r="30" spans="1:48">
      <c r="A30" s="104" t="s">
        <v>320</v>
      </c>
      <c r="B30" s="103">
        <v>-3210360</v>
      </c>
      <c r="C30" s="103">
        <v>0</v>
      </c>
      <c r="D30" s="103"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103">
        <v>0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0</v>
      </c>
      <c r="AA30" s="103">
        <v>0</v>
      </c>
      <c r="AB30" s="103">
        <v>0</v>
      </c>
      <c r="AC30" s="103">
        <v>0</v>
      </c>
      <c r="AD30" s="103">
        <v>0</v>
      </c>
      <c r="AE30" s="103">
        <v>-3210360</v>
      </c>
      <c r="AF30" s="103">
        <v>0</v>
      </c>
      <c r="AG30" s="103">
        <v>0</v>
      </c>
      <c r="AH30" s="103">
        <v>0</v>
      </c>
      <c r="AI30" s="103">
        <v>0</v>
      </c>
      <c r="AJ30" s="103">
        <v>0</v>
      </c>
      <c r="AK30" s="103">
        <v>0</v>
      </c>
      <c r="AL30" s="103">
        <v>0</v>
      </c>
      <c r="AM30" s="103">
        <v>0</v>
      </c>
      <c r="AN30" s="103">
        <v>0</v>
      </c>
      <c r="AO30" s="103">
        <v>0</v>
      </c>
      <c r="AP30" s="103">
        <v>0</v>
      </c>
      <c r="AQ30" s="103">
        <v>0</v>
      </c>
      <c r="AR30" s="103">
        <v>0</v>
      </c>
      <c r="AS30" s="103">
        <v>0</v>
      </c>
      <c r="AT30" s="103">
        <v>0</v>
      </c>
      <c r="AU30" s="103">
        <v>0</v>
      </c>
      <c r="AV30" s="103">
        <v>0</v>
      </c>
    </row>
    <row r="31" spans="1:48">
      <c r="A31" s="104" t="s">
        <v>321</v>
      </c>
      <c r="B31" s="103">
        <v>497070</v>
      </c>
      <c r="C31" s="103">
        <v>0</v>
      </c>
      <c r="D31" s="103"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>
        <v>0</v>
      </c>
      <c r="AC31" s="103">
        <v>0</v>
      </c>
      <c r="AD31" s="103">
        <v>0</v>
      </c>
      <c r="AE31" s="103">
        <v>0</v>
      </c>
      <c r="AF31" s="103">
        <v>0</v>
      </c>
      <c r="AG31" s="103">
        <v>0</v>
      </c>
      <c r="AH31" s="103">
        <v>0</v>
      </c>
      <c r="AI31" s="103">
        <v>0</v>
      </c>
      <c r="AJ31" s="103">
        <v>0</v>
      </c>
      <c r="AK31" s="103">
        <v>0</v>
      </c>
      <c r="AL31" s="103">
        <v>0</v>
      </c>
      <c r="AM31" s="103">
        <v>497070</v>
      </c>
      <c r="AN31" s="103">
        <v>0</v>
      </c>
      <c r="AO31" s="103">
        <v>0</v>
      </c>
      <c r="AP31" s="103">
        <v>0</v>
      </c>
      <c r="AQ31" s="103">
        <v>0</v>
      </c>
      <c r="AR31" s="103">
        <v>0</v>
      </c>
      <c r="AS31" s="103">
        <v>0</v>
      </c>
      <c r="AT31" s="103">
        <v>0</v>
      </c>
      <c r="AU31" s="103">
        <v>0</v>
      </c>
      <c r="AV31" s="103">
        <v>0</v>
      </c>
    </row>
    <row r="32" spans="1:48">
      <c r="A32" s="104" t="s">
        <v>322</v>
      </c>
      <c r="B32" s="103">
        <v>-347570</v>
      </c>
      <c r="C32" s="103">
        <v>0</v>
      </c>
      <c r="D32" s="103">
        <v>0</v>
      </c>
      <c r="E32" s="103">
        <v>0</v>
      </c>
      <c r="F32" s="103">
        <v>0</v>
      </c>
      <c r="G32" s="103">
        <v>0</v>
      </c>
      <c r="H32" s="103">
        <v>0</v>
      </c>
      <c r="I32" s="103">
        <v>0</v>
      </c>
      <c r="J32" s="103">
        <v>0</v>
      </c>
      <c r="K32" s="103">
        <v>0</v>
      </c>
      <c r="L32" s="103">
        <v>0</v>
      </c>
      <c r="M32" s="103">
        <v>0</v>
      </c>
      <c r="N32" s="103">
        <v>0</v>
      </c>
      <c r="O32" s="103">
        <v>0</v>
      </c>
      <c r="P32" s="103">
        <v>0</v>
      </c>
      <c r="Q32" s="103">
        <v>0</v>
      </c>
      <c r="R32" s="103">
        <v>0</v>
      </c>
      <c r="S32" s="103">
        <v>0</v>
      </c>
      <c r="T32" s="103">
        <v>0</v>
      </c>
      <c r="U32" s="103">
        <v>0</v>
      </c>
      <c r="V32" s="103">
        <v>0</v>
      </c>
      <c r="W32" s="103">
        <v>0</v>
      </c>
      <c r="X32" s="103">
        <v>0</v>
      </c>
      <c r="Y32" s="103">
        <v>0</v>
      </c>
      <c r="Z32" s="103">
        <v>0</v>
      </c>
      <c r="AA32" s="103">
        <v>0</v>
      </c>
      <c r="AB32" s="103">
        <v>0</v>
      </c>
      <c r="AC32" s="103">
        <v>0</v>
      </c>
      <c r="AD32" s="103">
        <v>0</v>
      </c>
      <c r="AE32" s="103">
        <v>-347570</v>
      </c>
      <c r="AF32" s="103">
        <v>0</v>
      </c>
      <c r="AG32" s="103">
        <v>0</v>
      </c>
      <c r="AH32" s="103">
        <v>0</v>
      </c>
      <c r="AI32" s="103">
        <v>0</v>
      </c>
      <c r="AJ32" s="103">
        <v>0</v>
      </c>
      <c r="AK32" s="103">
        <v>0</v>
      </c>
      <c r="AL32" s="103">
        <v>0</v>
      </c>
      <c r="AM32" s="103">
        <v>0</v>
      </c>
      <c r="AN32" s="103">
        <v>0</v>
      </c>
      <c r="AO32" s="103">
        <v>0</v>
      </c>
      <c r="AP32" s="103">
        <v>0</v>
      </c>
      <c r="AQ32" s="103">
        <v>0</v>
      </c>
      <c r="AR32" s="103">
        <v>0</v>
      </c>
      <c r="AS32" s="103">
        <v>0</v>
      </c>
      <c r="AT32" s="103">
        <v>0</v>
      </c>
      <c r="AU32" s="103">
        <v>0</v>
      </c>
      <c r="AV32" s="103">
        <v>0</v>
      </c>
    </row>
    <row r="33" spans="1:48">
      <c r="A33" s="104" t="s">
        <v>323</v>
      </c>
      <c r="B33" s="103">
        <v>-11746000</v>
      </c>
      <c r="C33" s="103">
        <v>0</v>
      </c>
      <c r="D33" s="103"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103">
        <v>0</v>
      </c>
      <c r="S33" s="103">
        <v>0</v>
      </c>
      <c r="T33" s="103">
        <v>0</v>
      </c>
      <c r="U33" s="103">
        <v>0</v>
      </c>
      <c r="V33" s="103">
        <v>0</v>
      </c>
      <c r="W33" s="103">
        <v>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  <c r="AE33" s="103">
        <v>0</v>
      </c>
      <c r="AF33" s="103">
        <v>0</v>
      </c>
      <c r="AG33" s="103">
        <v>0</v>
      </c>
      <c r="AH33" s="103">
        <v>0</v>
      </c>
      <c r="AI33" s="103">
        <v>0</v>
      </c>
      <c r="AJ33" s="103">
        <v>0</v>
      </c>
      <c r="AK33" s="103">
        <v>0</v>
      </c>
      <c r="AL33" s="103">
        <v>0</v>
      </c>
      <c r="AM33" s="103">
        <v>0</v>
      </c>
      <c r="AN33" s="103">
        <v>0</v>
      </c>
      <c r="AO33" s="103">
        <v>0</v>
      </c>
      <c r="AP33" s="103">
        <v>0</v>
      </c>
      <c r="AQ33" s="103">
        <v>0</v>
      </c>
      <c r="AR33" s="103">
        <v>-11746000</v>
      </c>
      <c r="AS33" s="103">
        <v>0</v>
      </c>
      <c r="AT33" s="103">
        <v>0</v>
      </c>
      <c r="AU33" s="103">
        <v>0</v>
      </c>
      <c r="AV33" s="103">
        <v>0</v>
      </c>
    </row>
    <row r="34" spans="1:48">
      <c r="A34" s="104" t="s">
        <v>324</v>
      </c>
      <c r="B34" s="103">
        <v>-585699</v>
      </c>
      <c r="C34" s="103">
        <v>0</v>
      </c>
      <c r="D34" s="103"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103">
        <v>0</v>
      </c>
      <c r="S34" s="103">
        <v>0</v>
      </c>
      <c r="T34" s="103">
        <v>0</v>
      </c>
      <c r="U34" s="103">
        <v>0</v>
      </c>
      <c r="V34" s="103">
        <v>0</v>
      </c>
      <c r="W34" s="103">
        <v>0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  <c r="AE34" s="103">
        <v>0</v>
      </c>
      <c r="AF34" s="103">
        <v>0</v>
      </c>
      <c r="AG34" s="103">
        <v>0</v>
      </c>
      <c r="AH34" s="103">
        <v>0</v>
      </c>
      <c r="AI34" s="103">
        <v>0</v>
      </c>
      <c r="AJ34" s="103">
        <v>0</v>
      </c>
      <c r="AK34" s="103">
        <v>0</v>
      </c>
      <c r="AL34" s="103">
        <v>0</v>
      </c>
      <c r="AM34" s="103">
        <v>0</v>
      </c>
      <c r="AN34" s="103">
        <v>0</v>
      </c>
      <c r="AO34" s="103">
        <v>-585699</v>
      </c>
      <c r="AP34" s="103">
        <v>0</v>
      </c>
      <c r="AQ34" s="103">
        <v>0</v>
      </c>
      <c r="AR34" s="103">
        <v>0</v>
      </c>
      <c r="AS34" s="103">
        <v>0</v>
      </c>
      <c r="AT34" s="103">
        <v>0</v>
      </c>
      <c r="AU34" s="103">
        <v>0</v>
      </c>
      <c r="AV34" s="103">
        <v>0</v>
      </c>
    </row>
    <row r="35" spans="1:48">
      <c r="A35" s="104" t="s">
        <v>325</v>
      </c>
      <c r="B35" s="103">
        <v>-2797014566</v>
      </c>
      <c r="C35" s="103">
        <v>-63180948</v>
      </c>
      <c r="D35" s="103">
        <v>-108281235</v>
      </c>
      <c r="E35" s="103">
        <v>-819144</v>
      </c>
      <c r="F35" s="103">
        <v>-130367908</v>
      </c>
      <c r="G35" s="103">
        <v>-44413206</v>
      </c>
      <c r="H35" s="103">
        <v>0</v>
      </c>
      <c r="I35" s="103">
        <v>-21475421</v>
      </c>
      <c r="J35" s="103">
        <v>-704602</v>
      </c>
      <c r="K35" s="103">
        <v>0</v>
      </c>
      <c r="L35" s="103">
        <v>-728928</v>
      </c>
      <c r="M35" s="103">
        <v>-1695783</v>
      </c>
      <c r="N35" s="103">
        <v>-14277</v>
      </c>
      <c r="O35" s="103">
        <v>-487289</v>
      </c>
      <c r="P35" s="103">
        <v>47534</v>
      </c>
      <c r="Q35" s="103">
        <v>-314718</v>
      </c>
      <c r="R35" s="103">
        <v>-910521</v>
      </c>
      <c r="S35" s="103">
        <v>22154276</v>
      </c>
      <c r="T35" s="103">
        <v>-34094758</v>
      </c>
      <c r="U35" s="103">
        <v>-2606854</v>
      </c>
      <c r="V35" s="103">
        <v>0</v>
      </c>
      <c r="W35" s="103">
        <v>0</v>
      </c>
      <c r="X35" s="103">
        <v>0</v>
      </c>
      <c r="Y35" s="103">
        <v>-6672610</v>
      </c>
      <c r="Z35" s="103">
        <v>0</v>
      </c>
      <c r="AA35" s="103">
        <v>-78027581</v>
      </c>
      <c r="AB35" s="103">
        <v>-8415521</v>
      </c>
      <c r="AC35" s="103">
        <v>-4102381</v>
      </c>
      <c r="AD35" s="103">
        <v>-44080579</v>
      </c>
      <c r="AE35" s="103">
        <v>-8308163</v>
      </c>
      <c r="AF35" s="103">
        <v>-2211655</v>
      </c>
      <c r="AG35" s="103">
        <v>-12378443</v>
      </c>
      <c r="AH35" s="103">
        <v>-126321</v>
      </c>
      <c r="AI35" s="103">
        <v>-16096454</v>
      </c>
      <c r="AJ35" s="103">
        <v>-75908884</v>
      </c>
      <c r="AK35" s="103">
        <v>-8331539</v>
      </c>
      <c r="AL35" s="103">
        <v>-18855668</v>
      </c>
      <c r="AM35" s="103">
        <v>-128371700</v>
      </c>
      <c r="AN35" s="103">
        <v>-2231259</v>
      </c>
      <c r="AO35" s="103">
        <v>-45007847</v>
      </c>
      <c r="AP35" s="103">
        <v>-1890939</v>
      </c>
      <c r="AQ35" s="103">
        <v>-66100280</v>
      </c>
      <c r="AR35" s="103">
        <v>-80507602</v>
      </c>
      <c r="AS35" s="103">
        <v>-1297495573</v>
      </c>
      <c r="AT35" s="103">
        <v>-503999785</v>
      </c>
      <c r="AU35" s="103">
        <v>0</v>
      </c>
      <c r="AV35" s="103">
        <v>0</v>
      </c>
    </row>
    <row r="36" spans="1:48">
      <c r="A36" s="104" t="s">
        <v>326</v>
      </c>
      <c r="B36" s="103">
        <v>110140265</v>
      </c>
      <c r="C36" s="103">
        <v>10702280</v>
      </c>
      <c r="D36" s="103">
        <v>81185652</v>
      </c>
      <c r="E36" s="103">
        <v>319840</v>
      </c>
      <c r="F36" s="103">
        <v>-25360642</v>
      </c>
      <c r="G36" s="103">
        <v>-46923610</v>
      </c>
      <c r="H36" s="103">
        <v>0</v>
      </c>
      <c r="I36" s="103">
        <v>-32891239</v>
      </c>
      <c r="J36" s="103">
        <v>-263716</v>
      </c>
      <c r="K36" s="103">
        <v>0</v>
      </c>
      <c r="L36" s="103">
        <v>374912</v>
      </c>
      <c r="M36" s="103">
        <v>-760209</v>
      </c>
      <c r="N36" s="103">
        <v>21357</v>
      </c>
      <c r="O36" s="103">
        <v>1163587</v>
      </c>
      <c r="P36" s="103">
        <v>-47534</v>
      </c>
      <c r="Q36" s="103">
        <v>-206783</v>
      </c>
      <c r="R36" s="103">
        <v>-1349078</v>
      </c>
      <c r="S36" s="103">
        <v>-20896467</v>
      </c>
      <c r="T36" s="103">
        <v>-27552858</v>
      </c>
      <c r="U36" s="103">
        <v>-1063239</v>
      </c>
      <c r="V36" s="103">
        <v>0</v>
      </c>
      <c r="W36" s="103">
        <v>0</v>
      </c>
      <c r="X36" s="103">
        <v>0</v>
      </c>
      <c r="Y36" s="103">
        <v>-7317152</v>
      </c>
      <c r="Z36" s="103">
        <v>0</v>
      </c>
      <c r="AA36" s="103">
        <v>-55818810</v>
      </c>
      <c r="AB36" s="103">
        <v>-5905506</v>
      </c>
      <c r="AC36" s="103">
        <v>-287315</v>
      </c>
      <c r="AD36" s="103">
        <v>-36958910</v>
      </c>
      <c r="AE36" s="103">
        <v>3069703</v>
      </c>
      <c r="AF36" s="103">
        <v>-1597321</v>
      </c>
      <c r="AG36" s="103">
        <v>-8992970</v>
      </c>
      <c r="AH36" s="103">
        <v>-2205315</v>
      </c>
      <c r="AI36" s="103">
        <v>-11901275</v>
      </c>
      <c r="AJ36" s="103">
        <v>-72517366</v>
      </c>
      <c r="AK36" s="103">
        <v>-16133603</v>
      </c>
      <c r="AL36" s="103">
        <v>-8288509</v>
      </c>
      <c r="AM36" s="103">
        <v>-28060302</v>
      </c>
      <c r="AN36" s="103">
        <v>-1257380</v>
      </c>
      <c r="AO36" s="103">
        <v>-25186542</v>
      </c>
      <c r="AP36" s="103">
        <v>839530</v>
      </c>
      <c r="AQ36" s="103">
        <v>-55115991</v>
      </c>
      <c r="AR36" s="103">
        <v>-75248086</v>
      </c>
      <c r="AS36" s="103">
        <v>481724244</v>
      </c>
      <c r="AT36" s="103">
        <v>100846888</v>
      </c>
      <c r="AU36" s="103">
        <v>0</v>
      </c>
      <c r="AV36" s="103">
        <v>0</v>
      </c>
    </row>
    <row r="37" spans="1:48">
      <c r="A37" s="104" t="s">
        <v>328</v>
      </c>
      <c r="B37" s="103">
        <v>1504888</v>
      </c>
      <c r="C37" s="103">
        <v>1504888</v>
      </c>
      <c r="D37" s="103">
        <v>0</v>
      </c>
      <c r="E37" s="103">
        <v>0</v>
      </c>
      <c r="F37" s="103">
        <v>0</v>
      </c>
      <c r="G37" s="103">
        <v>0</v>
      </c>
      <c r="H37" s="103">
        <v>0</v>
      </c>
      <c r="I37" s="103">
        <v>0</v>
      </c>
      <c r="J37" s="103">
        <v>0</v>
      </c>
      <c r="K37" s="103">
        <v>0</v>
      </c>
      <c r="L37" s="103">
        <v>0</v>
      </c>
      <c r="M37" s="103">
        <v>0</v>
      </c>
      <c r="N37" s="103">
        <v>0</v>
      </c>
      <c r="O37" s="103">
        <v>0</v>
      </c>
      <c r="P37" s="103">
        <v>0</v>
      </c>
      <c r="Q37" s="103">
        <v>0</v>
      </c>
      <c r="R37" s="103">
        <v>0</v>
      </c>
      <c r="S37" s="103">
        <v>0</v>
      </c>
      <c r="T37" s="103">
        <v>0</v>
      </c>
      <c r="U37" s="103">
        <v>0</v>
      </c>
      <c r="V37" s="103">
        <v>0</v>
      </c>
      <c r="W37" s="103">
        <v>0</v>
      </c>
      <c r="X37" s="103">
        <v>0</v>
      </c>
      <c r="Y37" s="103">
        <v>0</v>
      </c>
      <c r="Z37" s="103">
        <v>0</v>
      </c>
      <c r="AA37" s="103">
        <v>0</v>
      </c>
      <c r="AB37" s="103">
        <v>0</v>
      </c>
      <c r="AC37" s="103">
        <v>0</v>
      </c>
      <c r="AD37" s="103">
        <v>0</v>
      </c>
      <c r="AE37" s="103">
        <v>0</v>
      </c>
      <c r="AF37" s="103">
        <v>0</v>
      </c>
      <c r="AG37" s="103">
        <v>0</v>
      </c>
      <c r="AH37" s="103">
        <v>0</v>
      </c>
      <c r="AI37" s="103">
        <v>0</v>
      </c>
      <c r="AJ37" s="103">
        <v>0</v>
      </c>
      <c r="AK37" s="103">
        <v>0</v>
      </c>
      <c r="AL37" s="103">
        <v>0</v>
      </c>
      <c r="AM37" s="103">
        <v>0</v>
      </c>
      <c r="AN37" s="103">
        <v>0</v>
      </c>
      <c r="AO37" s="103">
        <v>0</v>
      </c>
      <c r="AP37" s="103">
        <v>0</v>
      </c>
      <c r="AQ37" s="103">
        <v>0</v>
      </c>
      <c r="AR37" s="103">
        <v>0</v>
      </c>
      <c r="AS37" s="103">
        <v>0</v>
      </c>
      <c r="AT37" s="103">
        <v>0</v>
      </c>
      <c r="AU37" s="103">
        <v>0</v>
      </c>
      <c r="AV37" s="103">
        <v>0</v>
      </c>
    </row>
    <row r="38" spans="1:48">
      <c r="A38" s="104" t="s">
        <v>329</v>
      </c>
      <c r="B38" s="103">
        <v>182587</v>
      </c>
      <c r="C38" s="103">
        <v>182587</v>
      </c>
      <c r="D38" s="103">
        <v>0</v>
      </c>
      <c r="E38" s="103">
        <v>0</v>
      </c>
      <c r="F38" s="103">
        <v>0</v>
      </c>
      <c r="G38" s="103">
        <v>0</v>
      </c>
      <c r="H38" s="103">
        <v>0</v>
      </c>
      <c r="I38" s="103">
        <v>0</v>
      </c>
      <c r="J38" s="103">
        <v>0</v>
      </c>
      <c r="K38" s="103">
        <v>0</v>
      </c>
      <c r="L38" s="103">
        <v>0</v>
      </c>
      <c r="M38" s="103">
        <v>0</v>
      </c>
      <c r="N38" s="103">
        <v>0</v>
      </c>
      <c r="O38" s="103">
        <v>0</v>
      </c>
      <c r="P38" s="103">
        <v>0</v>
      </c>
      <c r="Q38" s="103">
        <v>0</v>
      </c>
      <c r="R38" s="103">
        <v>0</v>
      </c>
      <c r="S38" s="103">
        <v>0</v>
      </c>
      <c r="T38" s="103">
        <v>0</v>
      </c>
      <c r="U38" s="103">
        <v>0</v>
      </c>
      <c r="V38" s="103">
        <v>0</v>
      </c>
      <c r="W38" s="103">
        <v>0</v>
      </c>
      <c r="X38" s="103">
        <v>0</v>
      </c>
      <c r="Y38" s="103">
        <v>0</v>
      </c>
      <c r="Z38" s="103">
        <v>0</v>
      </c>
      <c r="AA38" s="103">
        <v>0</v>
      </c>
      <c r="AB38" s="103">
        <v>0</v>
      </c>
      <c r="AC38" s="103">
        <v>0</v>
      </c>
      <c r="AD38" s="103">
        <v>0</v>
      </c>
      <c r="AE38" s="103">
        <v>0</v>
      </c>
      <c r="AF38" s="103">
        <v>0</v>
      </c>
      <c r="AG38" s="103">
        <v>0</v>
      </c>
      <c r="AH38" s="103">
        <v>0</v>
      </c>
      <c r="AI38" s="103">
        <v>0</v>
      </c>
      <c r="AJ38" s="103">
        <v>0</v>
      </c>
      <c r="AK38" s="103">
        <v>0</v>
      </c>
      <c r="AL38" s="103">
        <v>0</v>
      </c>
      <c r="AM38" s="103">
        <v>0</v>
      </c>
      <c r="AN38" s="103">
        <v>0</v>
      </c>
      <c r="AO38" s="103">
        <v>0</v>
      </c>
      <c r="AP38" s="103">
        <v>0</v>
      </c>
      <c r="AQ38" s="103">
        <v>0</v>
      </c>
      <c r="AR38" s="103">
        <v>0</v>
      </c>
      <c r="AS38" s="103">
        <v>0</v>
      </c>
      <c r="AT38" s="103">
        <v>0</v>
      </c>
      <c r="AU38" s="103">
        <v>0</v>
      </c>
      <c r="AV38" s="103">
        <v>0</v>
      </c>
    </row>
    <row r="39" spans="1:48">
      <c r="A39" s="104" t="s">
        <v>330</v>
      </c>
      <c r="B39" s="103">
        <v>5066944</v>
      </c>
      <c r="C39" s="103">
        <v>5066944</v>
      </c>
      <c r="D39" s="103">
        <v>0</v>
      </c>
      <c r="E39" s="103">
        <v>0</v>
      </c>
      <c r="F39" s="103">
        <v>0</v>
      </c>
      <c r="G39" s="103">
        <v>0</v>
      </c>
      <c r="H39" s="103">
        <v>0</v>
      </c>
      <c r="I39" s="103">
        <v>0</v>
      </c>
      <c r="J39" s="103">
        <v>0</v>
      </c>
      <c r="K39" s="103">
        <v>0</v>
      </c>
      <c r="L39" s="103">
        <v>0</v>
      </c>
      <c r="M39" s="103">
        <v>0</v>
      </c>
      <c r="N39" s="103">
        <v>0</v>
      </c>
      <c r="O39" s="103">
        <v>0</v>
      </c>
      <c r="P39" s="103">
        <v>0</v>
      </c>
      <c r="Q39" s="103">
        <v>0</v>
      </c>
      <c r="R39" s="103">
        <v>0</v>
      </c>
      <c r="S39" s="103">
        <v>0</v>
      </c>
      <c r="T39" s="103">
        <v>0</v>
      </c>
      <c r="U39" s="103">
        <v>0</v>
      </c>
      <c r="V39" s="103">
        <v>0</v>
      </c>
      <c r="W39" s="103">
        <v>0</v>
      </c>
      <c r="X39" s="103">
        <v>0</v>
      </c>
      <c r="Y39" s="103">
        <v>0</v>
      </c>
      <c r="Z39" s="103">
        <v>0</v>
      </c>
      <c r="AA39" s="103">
        <v>0</v>
      </c>
      <c r="AB39" s="103">
        <v>0</v>
      </c>
      <c r="AC39" s="103">
        <v>0</v>
      </c>
      <c r="AD39" s="103">
        <v>0</v>
      </c>
      <c r="AE39" s="103">
        <v>0</v>
      </c>
      <c r="AF39" s="103">
        <v>0</v>
      </c>
      <c r="AG39" s="103">
        <v>0</v>
      </c>
      <c r="AH39" s="103">
        <v>0</v>
      </c>
      <c r="AI39" s="103">
        <v>0</v>
      </c>
      <c r="AJ39" s="103">
        <v>0</v>
      </c>
      <c r="AK39" s="103">
        <v>0</v>
      </c>
      <c r="AL39" s="103">
        <v>0</v>
      </c>
      <c r="AM39" s="103">
        <v>0</v>
      </c>
      <c r="AN39" s="103">
        <v>0</v>
      </c>
      <c r="AO39" s="103">
        <v>0</v>
      </c>
      <c r="AP39" s="103">
        <v>0</v>
      </c>
      <c r="AQ39" s="103">
        <v>0</v>
      </c>
      <c r="AR39" s="103">
        <v>0</v>
      </c>
      <c r="AS39" s="103">
        <v>0</v>
      </c>
      <c r="AT39" s="103">
        <v>0</v>
      </c>
      <c r="AU39" s="103">
        <v>0</v>
      </c>
      <c r="AV39" s="103">
        <v>0</v>
      </c>
    </row>
    <row r="40" spans="1:48">
      <c r="A40" s="104" t="s">
        <v>331</v>
      </c>
      <c r="B40" s="103">
        <v>-1394751</v>
      </c>
      <c r="C40" s="103">
        <v>-1394751</v>
      </c>
      <c r="D40" s="103">
        <v>0</v>
      </c>
      <c r="E40" s="103">
        <v>0</v>
      </c>
      <c r="F40" s="103">
        <v>0</v>
      </c>
      <c r="G40" s="103">
        <v>0</v>
      </c>
      <c r="H40" s="103">
        <v>0</v>
      </c>
      <c r="I40" s="103">
        <v>0</v>
      </c>
      <c r="J40" s="103">
        <v>0</v>
      </c>
      <c r="K40" s="103">
        <v>0</v>
      </c>
      <c r="L40" s="103">
        <v>0</v>
      </c>
      <c r="M40" s="103">
        <v>0</v>
      </c>
      <c r="N40" s="103">
        <v>0</v>
      </c>
      <c r="O40" s="103">
        <v>0</v>
      </c>
      <c r="P40" s="103">
        <v>0</v>
      </c>
      <c r="Q40" s="103">
        <v>0</v>
      </c>
      <c r="R40" s="103">
        <v>0</v>
      </c>
      <c r="S40" s="103">
        <v>0</v>
      </c>
      <c r="T40" s="103">
        <v>0</v>
      </c>
      <c r="U40" s="103">
        <v>0</v>
      </c>
      <c r="V40" s="103">
        <v>0</v>
      </c>
      <c r="W40" s="103">
        <v>0</v>
      </c>
      <c r="X40" s="103">
        <v>0</v>
      </c>
      <c r="Y40" s="103">
        <v>0</v>
      </c>
      <c r="Z40" s="103">
        <v>0</v>
      </c>
      <c r="AA40" s="103">
        <v>0</v>
      </c>
      <c r="AB40" s="103">
        <v>0</v>
      </c>
      <c r="AC40" s="103">
        <v>0</v>
      </c>
      <c r="AD40" s="103">
        <v>0</v>
      </c>
      <c r="AE40" s="103">
        <v>0</v>
      </c>
      <c r="AF40" s="103">
        <v>0</v>
      </c>
      <c r="AG40" s="103">
        <v>0</v>
      </c>
      <c r="AH40" s="103">
        <v>0</v>
      </c>
      <c r="AI40" s="103">
        <v>0</v>
      </c>
      <c r="AJ40" s="103">
        <v>0</v>
      </c>
      <c r="AK40" s="103">
        <v>0</v>
      </c>
      <c r="AL40" s="103">
        <v>0</v>
      </c>
      <c r="AM40" s="103">
        <v>0</v>
      </c>
      <c r="AN40" s="103">
        <v>0</v>
      </c>
      <c r="AO40" s="103">
        <v>0</v>
      </c>
      <c r="AP40" s="103">
        <v>0</v>
      </c>
      <c r="AQ40" s="103">
        <v>0</v>
      </c>
      <c r="AR40" s="103">
        <v>0</v>
      </c>
      <c r="AS40" s="103">
        <v>0</v>
      </c>
      <c r="AT40" s="103">
        <v>0</v>
      </c>
      <c r="AU40" s="103">
        <v>0</v>
      </c>
      <c r="AV40" s="103">
        <v>0</v>
      </c>
    </row>
    <row r="41" spans="1:48">
      <c r="A41" s="104" t="s">
        <v>332</v>
      </c>
      <c r="B41" s="103">
        <v>-27150509</v>
      </c>
      <c r="C41" s="103">
        <v>552608</v>
      </c>
      <c r="D41" s="103">
        <v>-9684114</v>
      </c>
      <c r="E41" s="103">
        <v>-20</v>
      </c>
      <c r="F41" s="103">
        <v>-771995</v>
      </c>
      <c r="G41" s="103">
        <v>113365</v>
      </c>
      <c r="H41" s="103">
        <v>0</v>
      </c>
      <c r="I41" s="103">
        <v>-436330</v>
      </c>
      <c r="J41" s="103">
        <v>-6974</v>
      </c>
      <c r="K41" s="103">
        <v>0</v>
      </c>
      <c r="L41" s="103">
        <v>-3547</v>
      </c>
      <c r="M41" s="103">
        <v>-32385</v>
      </c>
      <c r="N41" s="103">
        <v>0</v>
      </c>
      <c r="O41" s="103">
        <v>-69</v>
      </c>
      <c r="P41" s="103">
        <v>0</v>
      </c>
      <c r="Q41" s="103">
        <v>-1292</v>
      </c>
      <c r="R41" s="103">
        <v>549748</v>
      </c>
      <c r="S41" s="103">
        <v>31108</v>
      </c>
      <c r="T41" s="103">
        <v>-350263</v>
      </c>
      <c r="U41" s="103">
        <v>-7629</v>
      </c>
      <c r="V41" s="103">
        <v>0</v>
      </c>
      <c r="W41" s="103">
        <v>27</v>
      </c>
      <c r="X41" s="103">
        <v>0</v>
      </c>
      <c r="Y41" s="103">
        <v>-85463</v>
      </c>
      <c r="Z41" s="103">
        <v>0</v>
      </c>
      <c r="AA41" s="103">
        <v>-501627</v>
      </c>
      <c r="AB41" s="103">
        <v>14200</v>
      </c>
      <c r="AC41" s="103">
        <v>848640</v>
      </c>
      <c r="AD41" s="103">
        <v>-610930</v>
      </c>
      <c r="AE41" s="103">
        <v>33894</v>
      </c>
      <c r="AF41" s="103">
        <v>-20171</v>
      </c>
      <c r="AG41" s="103">
        <v>-15931</v>
      </c>
      <c r="AH41" s="103">
        <v>-183</v>
      </c>
      <c r="AI41" s="103">
        <v>-5093</v>
      </c>
      <c r="AJ41" s="103">
        <v>465061</v>
      </c>
      <c r="AK41" s="103">
        <v>-83818</v>
      </c>
      <c r="AL41" s="103">
        <v>-115720</v>
      </c>
      <c r="AM41" s="103">
        <v>-599078</v>
      </c>
      <c r="AN41" s="103">
        <v>-18126</v>
      </c>
      <c r="AO41" s="103">
        <v>-308069</v>
      </c>
      <c r="AP41" s="103">
        <v>194903</v>
      </c>
      <c r="AQ41" s="103">
        <v>-434756</v>
      </c>
      <c r="AR41" s="103">
        <v>-301030</v>
      </c>
      <c r="AS41" s="103">
        <v>-10170383</v>
      </c>
      <c r="AT41" s="103">
        <v>-5389095</v>
      </c>
      <c r="AU41" s="103">
        <v>0</v>
      </c>
      <c r="AV41" s="103">
        <v>28</v>
      </c>
    </row>
    <row r="42" spans="1:48">
      <c r="A42" s="104" t="s">
        <v>340</v>
      </c>
      <c r="B42" s="103">
        <v>80986889</v>
      </c>
      <c r="C42" s="103">
        <v>68946044</v>
      </c>
      <c r="D42" s="103">
        <v>0</v>
      </c>
      <c r="E42" s="103">
        <v>-15906</v>
      </c>
      <c r="F42" s="103">
        <v>0</v>
      </c>
      <c r="G42" s="103">
        <v>1790610</v>
      </c>
      <c r="H42" s="103">
        <v>0</v>
      </c>
      <c r="I42" s="103">
        <v>0</v>
      </c>
      <c r="J42" s="103">
        <v>0</v>
      </c>
      <c r="K42" s="103">
        <v>0</v>
      </c>
      <c r="L42" s="103">
        <v>0</v>
      </c>
      <c r="M42" s="103">
        <v>0</v>
      </c>
      <c r="N42" s="103">
        <v>0</v>
      </c>
      <c r="O42" s="103">
        <v>0</v>
      </c>
      <c r="P42" s="103">
        <v>0</v>
      </c>
      <c r="Q42" s="103">
        <v>0</v>
      </c>
      <c r="R42" s="103">
        <v>1668600</v>
      </c>
      <c r="S42" s="103">
        <v>0</v>
      </c>
      <c r="T42" s="103">
        <v>0</v>
      </c>
      <c r="U42" s="103">
        <v>0</v>
      </c>
      <c r="V42" s="103">
        <v>0</v>
      </c>
      <c r="W42" s="103">
        <v>0</v>
      </c>
      <c r="X42" s="103">
        <v>0</v>
      </c>
      <c r="Y42" s="103">
        <v>0</v>
      </c>
      <c r="Z42" s="103">
        <v>0</v>
      </c>
      <c r="AA42" s="103">
        <v>0</v>
      </c>
      <c r="AB42" s="103">
        <v>0</v>
      </c>
      <c r="AC42" s="103">
        <v>0</v>
      </c>
      <c r="AD42" s="103">
        <v>0</v>
      </c>
      <c r="AE42" s="103">
        <v>3032028</v>
      </c>
      <c r="AF42" s="103">
        <v>0</v>
      </c>
      <c r="AG42" s="103">
        <v>0</v>
      </c>
      <c r="AH42" s="103">
        <v>0</v>
      </c>
      <c r="AI42" s="103">
        <v>0</v>
      </c>
      <c r="AJ42" s="103">
        <v>0</v>
      </c>
      <c r="AK42" s="103">
        <v>0</v>
      </c>
      <c r="AL42" s="103">
        <v>0</v>
      </c>
      <c r="AM42" s="103">
        <v>533443</v>
      </c>
      <c r="AN42" s="103">
        <v>0</v>
      </c>
      <c r="AO42" s="103">
        <v>0</v>
      </c>
      <c r="AP42" s="103">
        <v>2146739</v>
      </c>
      <c r="AQ42" s="103">
        <v>0</v>
      </c>
      <c r="AR42" s="103">
        <v>1118726</v>
      </c>
      <c r="AS42" s="103">
        <v>1019013</v>
      </c>
      <c r="AT42" s="103">
        <v>747592</v>
      </c>
      <c r="AU42" s="103">
        <v>0</v>
      </c>
      <c r="AV42" s="103">
        <v>0</v>
      </c>
    </row>
    <row r="43" spans="1:48">
      <c r="A43" s="104" t="s">
        <v>341</v>
      </c>
      <c r="B43" s="103">
        <v>-535968</v>
      </c>
      <c r="C43" s="103">
        <v>0</v>
      </c>
      <c r="D43" s="103">
        <v>0</v>
      </c>
      <c r="E43" s="103">
        <v>0</v>
      </c>
      <c r="F43" s="103">
        <v>0</v>
      </c>
      <c r="G43" s="103">
        <v>0</v>
      </c>
      <c r="H43" s="103">
        <v>0</v>
      </c>
      <c r="I43" s="103">
        <v>0</v>
      </c>
      <c r="J43" s="103">
        <v>0</v>
      </c>
      <c r="K43" s="103">
        <v>0</v>
      </c>
      <c r="L43" s="103">
        <v>0</v>
      </c>
      <c r="M43" s="103">
        <v>0</v>
      </c>
      <c r="N43" s="103">
        <v>0</v>
      </c>
      <c r="O43" s="103">
        <v>0</v>
      </c>
      <c r="P43" s="103">
        <v>0</v>
      </c>
      <c r="Q43" s="103">
        <v>0</v>
      </c>
      <c r="R43" s="103">
        <v>0</v>
      </c>
      <c r="S43" s="103">
        <v>0</v>
      </c>
      <c r="T43" s="103">
        <v>0</v>
      </c>
      <c r="U43" s="103">
        <v>0</v>
      </c>
      <c r="V43" s="103">
        <v>0</v>
      </c>
      <c r="W43" s="103">
        <v>0</v>
      </c>
      <c r="X43" s="103">
        <v>0</v>
      </c>
      <c r="Y43" s="103">
        <v>0</v>
      </c>
      <c r="Z43" s="103">
        <v>0</v>
      </c>
      <c r="AA43" s="103">
        <v>0</v>
      </c>
      <c r="AB43" s="103">
        <v>0</v>
      </c>
      <c r="AC43" s="103">
        <v>0</v>
      </c>
      <c r="AD43" s="103">
        <v>0</v>
      </c>
      <c r="AE43" s="103">
        <v>0</v>
      </c>
      <c r="AF43" s="103">
        <v>0</v>
      </c>
      <c r="AG43" s="103">
        <v>0</v>
      </c>
      <c r="AH43" s="103">
        <v>0</v>
      </c>
      <c r="AI43" s="103">
        <v>0</v>
      </c>
      <c r="AJ43" s="103">
        <v>0</v>
      </c>
      <c r="AK43" s="103">
        <v>0</v>
      </c>
      <c r="AL43" s="103">
        <v>0</v>
      </c>
      <c r="AM43" s="103">
        <v>0</v>
      </c>
      <c r="AN43" s="103">
        <v>0</v>
      </c>
      <c r="AO43" s="103">
        <v>0</v>
      </c>
      <c r="AP43" s="103">
        <v>0</v>
      </c>
      <c r="AQ43" s="103">
        <v>0</v>
      </c>
      <c r="AR43" s="103">
        <v>-535968</v>
      </c>
      <c r="AS43" s="103">
        <v>0</v>
      </c>
      <c r="AT43" s="103">
        <v>0</v>
      </c>
      <c r="AU43" s="103">
        <v>0</v>
      </c>
      <c r="AV43" s="103">
        <v>0</v>
      </c>
    </row>
    <row r="44" spans="1:48">
      <c r="A44" s="104" t="s">
        <v>342</v>
      </c>
      <c r="B44" s="103">
        <v>14378231</v>
      </c>
      <c r="C44" s="103">
        <v>14378231</v>
      </c>
      <c r="D44" s="103">
        <v>0</v>
      </c>
      <c r="E44" s="103">
        <v>0</v>
      </c>
      <c r="F44" s="103">
        <v>0</v>
      </c>
      <c r="G44" s="103">
        <v>0</v>
      </c>
      <c r="H44" s="103">
        <v>0</v>
      </c>
      <c r="I44" s="103">
        <v>0</v>
      </c>
      <c r="J44" s="103">
        <v>0</v>
      </c>
      <c r="K44" s="103">
        <v>0</v>
      </c>
      <c r="L44" s="103">
        <v>0</v>
      </c>
      <c r="M44" s="103">
        <v>0</v>
      </c>
      <c r="N44" s="103">
        <v>0</v>
      </c>
      <c r="O44" s="103">
        <v>0</v>
      </c>
      <c r="P44" s="103">
        <v>0</v>
      </c>
      <c r="Q44" s="103">
        <v>0</v>
      </c>
      <c r="R44" s="103">
        <v>0</v>
      </c>
      <c r="S44" s="103">
        <v>0</v>
      </c>
      <c r="T44" s="103">
        <v>0</v>
      </c>
      <c r="U44" s="103">
        <v>0</v>
      </c>
      <c r="V44" s="103">
        <v>0</v>
      </c>
      <c r="W44" s="103">
        <v>0</v>
      </c>
      <c r="X44" s="103">
        <v>0</v>
      </c>
      <c r="Y44" s="103">
        <v>0</v>
      </c>
      <c r="Z44" s="103">
        <v>0</v>
      </c>
      <c r="AA44" s="103">
        <v>0</v>
      </c>
      <c r="AB44" s="103">
        <v>0</v>
      </c>
      <c r="AC44" s="103">
        <v>0</v>
      </c>
      <c r="AD44" s="103">
        <v>0</v>
      </c>
      <c r="AE44" s="103">
        <v>0</v>
      </c>
      <c r="AF44" s="103">
        <v>0</v>
      </c>
      <c r="AG44" s="103">
        <v>0</v>
      </c>
      <c r="AH44" s="103">
        <v>0</v>
      </c>
      <c r="AI44" s="103">
        <v>0</v>
      </c>
      <c r="AJ44" s="103">
        <v>0</v>
      </c>
      <c r="AK44" s="103">
        <v>0</v>
      </c>
      <c r="AL44" s="103">
        <v>0</v>
      </c>
      <c r="AM44" s="103">
        <v>0</v>
      </c>
      <c r="AN44" s="103">
        <v>0</v>
      </c>
      <c r="AO44" s="103">
        <v>0</v>
      </c>
      <c r="AP44" s="103">
        <v>0</v>
      </c>
      <c r="AQ44" s="103">
        <v>0</v>
      </c>
      <c r="AR44" s="103">
        <v>0</v>
      </c>
      <c r="AS44" s="103">
        <v>0</v>
      </c>
      <c r="AT44" s="103">
        <v>0</v>
      </c>
      <c r="AU44" s="103">
        <v>0</v>
      </c>
      <c r="AV44" s="103">
        <v>0</v>
      </c>
    </row>
    <row r="45" spans="1:48">
      <c r="A45" s="104" t="s">
        <v>343</v>
      </c>
      <c r="B45" s="103">
        <v>5404585</v>
      </c>
      <c r="C45" s="103">
        <v>5404585</v>
      </c>
      <c r="D45" s="103">
        <v>0</v>
      </c>
      <c r="E45" s="103">
        <v>0</v>
      </c>
      <c r="F45" s="103">
        <v>0</v>
      </c>
      <c r="G45" s="103">
        <v>0</v>
      </c>
      <c r="H45" s="103">
        <v>0</v>
      </c>
      <c r="I45" s="103">
        <v>0</v>
      </c>
      <c r="J45" s="103">
        <v>0</v>
      </c>
      <c r="K45" s="103">
        <v>0</v>
      </c>
      <c r="L45" s="103">
        <v>0</v>
      </c>
      <c r="M45" s="103">
        <v>0</v>
      </c>
      <c r="N45" s="103">
        <v>0</v>
      </c>
      <c r="O45" s="103">
        <v>0</v>
      </c>
      <c r="P45" s="103">
        <v>0</v>
      </c>
      <c r="Q45" s="103">
        <v>0</v>
      </c>
      <c r="R45" s="103">
        <v>0</v>
      </c>
      <c r="S45" s="103">
        <v>0</v>
      </c>
      <c r="T45" s="103">
        <v>0</v>
      </c>
      <c r="U45" s="103">
        <v>0</v>
      </c>
      <c r="V45" s="103">
        <v>0</v>
      </c>
      <c r="W45" s="103">
        <v>0</v>
      </c>
      <c r="X45" s="103">
        <v>0</v>
      </c>
      <c r="Y45" s="103">
        <v>0</v>
      </c>
      <c r="Z45" s="103">
        <v>0</v>
      </c>
      <c r="AA45" s="103">
        <v>0</v>
      </c>
      <c r="AB45" s="103">
        <v>0</v>
      </c>
      <c r="AC45" s="103">
        <v>0</v>
      </c>
      <c r="AD45" s="103">
        <v>0</v>
      </c>
      <c r="AE45" s="103">
        <v>0</v>
      </c>
      <c r="AF45" s="103">
        <v>0</v>
      </c>
      <c r="AG45" s="103">
        <v>0</v>
      </c>
      <c r="AH45" s="103">
        <v>0</v>
      </c>
      <c r="AI45" s="103">
        <v>0</v>
      </c>
      <c r="AJ45" s="103">
        <v>0</v>
      </c>
      <c r="AK45" s="103">
        <v>0</v>
      </c>
      <c r="AL45" s="103">
        <v>0</v>
      </c>
      <c r="AM45" s="103">
        <v>0</v>
      </c>
      <c r="AN45" s="103">
        <v>0</v>
      </c>
      <c r="AO45" s="103">
        <v>0</v>
      </c>
      <c r="AP45" s="103">
        <v>0</v>
      </c>
      <c r="AQ45" s="103">
        <v>0</v>
      </c>
      <c r="AR45" s="103">
        <v>0</v>
      </c>
      <c r="AS45" s="103">
        <v>0</v>
      </c>
      <c r="AT45" s="103">
        <v>0</v>
      </c>
      <c r="AU45" s="103">
        <v>0</v>
      </c>
      <c r="AV45" s="103">
        <v>0</v>
      </c>
    </row>
    <row r="46" spans="1:48">
      <c r="A46" s="104" t="s">
        <v>345</v>
      </c>
      <c r="B46" s="103">
        <v>11813889</v>
      </c>
      <c r="C46" s="103">
        <v>11813889</v>
      </c>
      <c r="D46" s="103">
        <v>0</v>
      </c>
      <c r="E46" s="103">
        <v>0</v>
      </c>
      <c r="F46" s="103">
        <v>0</v>
      </c>
      <c r="G46" s="103">
        <v>0</v>
      </c>
      <c r="H46" s="103">
        <v>0</v>
      </c>
      <c r="I46" s="103">
        <v>0</v>
      </c>
      <c r="J46" s="103">
        <v>0</v>
      </c>
      <c r="K46" s="103">
        <v>0</v>
      </c>
      <c r="L46" s="103">
        <v>0</v>
      </c>
      <c r="M46" s="103">
        <v>0</v>
      </c>
      <c r="N46" s="103">
        <v>0</v>
      </c>
      <c r="O46" s="103">
        <v>0</v>
      </c>
      <c r="P46" s="103">
        <v>0</v>
      </c>
      <c r="Q46" s="103">
        <v>0</v>
      </c>
      <c r="R46" s="103">
        <v>0</v>
      </c>
      <c r="S46" s="103">
        <v>0</v>
      </c>
      <c r="T46" s="103">
        <v>0</v>
      </c>
      <c r="U46" s="103">
        <v>0</v>
      </c>
      <c r="V46" s="103">
        <v>0</v>
      </c>
      <c r="W46" s="103">
        <v>0</v>
      </c>
      <c r="X46" s="103">
        <v>0</v>
      </c>
      <c r="Y46" s="103">
        <v>0</v>
      </c>
      <c r="Z46" s="103">
        <v>0</v>
      </c>
      <c r="AA46" s="103">
        <v>0</v>
      </c>
      <c r="AB46" s="103">
        <v>0</v>
      </c>
      <c r="AC46" s="103">
        <v>0</v>
      </c>
      <c r="AD46" s="103">
        <v>0</v>
      </c>
      <c r="AE46" s="103">
        <v>0</v>
      </c>
      <c r="AF46" s="103">
        <v>0</v>
      </c>
      <c r="AG46" s="103">
        <v>0</v>
      </c>
      <c r="AH46" s="103">
        <v>0</v>
      </c>
      <c r="AI46" s="103">
        <v>0</v>
      </c>
      <c r="AJ46" s="103">
        <v>0</v>
      </c>
      <c r="AK46" s="103">
        <v>0</v>
      </c>
      <c r="AL46" s="103">
        <v>0</v>
      </c>
      <c r="AM46" s="103">
        <v>0</v>
      </c>
      <c r="AN46" s="103">
        <v>0</v>
      </c>
      <c r="AO46" s="103">
        <v>0</v>
      </c>
      <c r="AP46" s="103">
        <v>0</v>
      </c>
      <c r="AQ46" s="103">
        <v>0</v>
      </c>
      <c r="AR46" s="103">
        <v>0</v>
      </c>
      <c r="AS46" s="103">
        <v>0</v>
      </c>
      <c r="AT46" s="103">
        <v>0</v>
      </c>
      <c r="AU46" s="103">
        <v>0</v>
      </c>
      <c r="AV46" s="103">
        <v>0</v>
      </c>
    </row>
    <row r="47" spans="1:48">
      <c r="A47" s="104" t="s">
        <v>346</v>
      </c>
      <c r="B47" s="103">
        <v>7990275</v>
      </c>
      <c r="C47" s="103">
        <v>7990275</v>
      </c>
      <c r="D47" s="103">
        <v>0</v>
      </c>
      <c r="E47" s="103">
        <v>0</v>
      </c>
      <c r="F47" s="103">
        <v>0</v>
      </c>
      <c r="G47" s="103">
        <v>0</v>
      </c>
      <c r="H47" s="103">
        <v>0</v>
      </c>
      <c r="I47" s="103">
        <v>0</v>
      </c>
      <c r="J47" s="103">
        <v>0</v>
      </c>
      <c r="K47" s="103">
        <v>0</v>
      </c>
      <c r="L47" s="103">
        <v>0</v>
      </c>
      <c r="M47" s="103">
        <v>0</v>
      </c>
      <c r="N47" s="103">
        <v>0</v>
      </c>
      <c r="O47" s="103">
        <v>0</v>
      </c>
      <c r="P47" s="103">
        <v>0</v>
      </c>
      <c r="Q47" s="103">
        <v>0</v>
      </c>
      <c r="R47" s="103">
        <v>0</v>
      </c>
      <c r="S47" s="103">
        <v>0</v>
      </c>
      <c r="T47" s="103">
        <v>0</v>
      </c>
      <c r="U47" s="103">
        <v>0</v>
      </c>
      <c r="V47" s="103">
        <v>0</v>
      </c>
      <c r="W47" s="103">
        <v>0</v>
      </c>
      <c r="X47" s="103">
        <v>0</v>
      </c>
      <c r="Y47" s="103">
        <v>0</v>
      </c>
      <c r="Z47" s="103">
        <v>0</v>
      </c>
      <c r="AA47" s="103">
        <v>0</v>
      </c>
      <c r="AB47" s="103">
        <v>0</v>
      </c>
      <c r="AC47" s="103">
        <v>0</v>
      </c>
      <c r="AD47" s="103">
        <v>0</v>
      </c>
      <c r="AE47" s="103">
        <v>0</v>
      </c>
      <c r="AF47" s="103">
        <v>0</v>
      </c>
      <c r="AG47" s="103">
        <v>0</v>
      </c>
      <c r="AH47" s="103">
        <v>0</v>
      </c>
      <c r="AI47" s="103">
        <v>0</v>
      </c>
      <c r="AJ47" s="103">
        <v>0</v>
      </c>
      <c r="AK47" s="103">
        <v>0</v>
      </c>
      <c r="AL47" s="103">
        <v>0</v>
      </c>
      <c r="AM47" s="103">
        <v>0</v>
      </c>
      <c r="AN47" s="103">
        <v>0</v>
      </c>
      <c r="AO47" s="103">
        <v>0</v>
      </c>
      <c r="AP47" s="103">
        <v>0</v>
      </c>
      <c r="AQ47" s="103">
        <v>0</v>
      </c>
      <c r="AR47" s="103">
        <v>0</v>
      </c>
      <c r="AS47" s="103">
        <v>0</v>
      </c>
      <c r="AT47" s="103">
        <v>0</v>
      </c>
      <c r="AU47" s="103">
        <v>0</v>
      </c>
      <c r="AV47" s="103">
        <v>0</v>
      </c>
    </row>
    <row r="48" spans="1:48">
      <c r="A48" s="104" t="s">
        <v>347</v>
      </c>
      <c r="B48" s="103">
        <v>-1834674</v>
      </c>
      <c r="C48" s="103">
        <v>-1834674</v>
      </c>
      <c r="D48" s="103">
        <v>0</v>
      </c>
      <c r="E48" s="103">
        <v>0</v>
      </c>
      <c r="F48" s="103">
        <v>0</v>
      </c>
      <c r="G48" s="103">
        <v>0</v>
      </c>
      <c r="H48" s="103">
        <v>0</v>
      </c>
      <c r="I48" s="103">
        <v>0</v>
      </c>
      <c r="J48" s="103">
        <v>0</v>
      </c>
      <c r="K48" s="103">
        <v>0</v>
      </c>
      <c r="L48" s="103">
        <v>0</v>
      </c>
      <c r="M48" s="103">
        <v>0</v>
      </c>
      <c r="N48" s="103">
        <v>0</v>
      </c>
      <c r="O48" s="103">
        <v>0</v>
      </c>
      <c r="P48" s="103">
        <v>0</v>
      </c>
      <c r="Q48" s="103">
        <v>0</v>
      </c>
      <c r="R48" s="103">
        <v>0</v>
      </c>
      <c r="S48" s="103">
        <v>0</v>
      </c>
      <c r="T48" s="103">
        <v>0</v>
      </c>
      <c r="U48" s="103">
        <v>0</v>
      </c>
      <c r="V48" s="103">
        <v>0</v>
      </c>
      <c r="W48" s="103">
        <v>0</v>
      </c>
      <c r="X48" s="103">
        <v>0</v>
      </c>
      <c r="Y48" s="103">
        <v>0</v>
      </c>
      <c r="Z48" s="103">
        <v>0</v>
      </c>
      <c r="AA48" s="103">
        <v>0</v>
      </c>
      <c r="AB48" s="103">
        <v>0</v>
      </c>
      <c r="AC48" s="103">
        <v>0</v>
      </c>
      <c r="AD48" s="103">
        <v>0</v>
      </c>
      <c r="AE48" s="103">
        <v>0</v>
      </c>
      <c r="AF48" s="103">
        <v>0</v>
      </c>
      <c r="AG48" s="103">
        <v>0</v>
      </c>
      <c r="AH48" s="103">
        <v>0</v>
      </c>
      <c r="AI48" s="103">
        <v>0</v>
      </c>
      <c r="AJ48" s="103">
        <v>0</v>
      </c>
      <c r="AK48" s="103">
        <v>0</v>
      </c>
      <c r="AL48" s="103">
        <v>0</v>
      </c>
      <c r="AM48" s="103">
        <v>0</v>
      </c>
      <c r="AN48" s="103">
        <v>0</v>
      </c>
      <c r="AO48" s="103">
        <v>0</v>
      </c>
      <c r="AP48" s="103">
        <v>0</v>
      </c>
      <c r="AQ48" s="103">
        <v>0</v>
      </c>
      <c r="AR48" s="103">
        <v>0</v>
      </c>
      <c r="AS48" s="103">
        <v>0</v>
      </c>
      <c r="AT48" s="103">
        <v>0</v>
      </c>
      <c r="AU48" s="103">
        <v>0</v>
      </c>
      <c r="AV48" s="103">
        <v>0</v>
      </c>
    </row>
    <row r="49" spans="1:48">
      <c r="A49" s="104" t="s">
        <v>348</v>
      </c>
      <c r="B49" s="103">
        <v>290982</v>
      </c>
      <c r="C49" s="103">
        <v>0</v>
      </c>
      <c r="D49" s="103">
        <v>0</v>
      </c>
      <c r="E49" s="103">
        <v>-5470</v>
      </c>
      <c r="F49" s="103">
        <v>33034</v>
      </c>
      <c r="G49" s="103">
        <v>0</v>
      </c>
      <c r="H49" s="103">
        <v>0</v>
      </c>
      <c r="I49" s="103">
        <v>25120</v>
      </c>
      <c r="J49" s="103">
        <v>0</v>
      </c>
      <c r="K49" s="103">
        <v>0</v>
      </c>
      <c r="L49" s="103">
        <v>0</v>
      </c>
      <c r="M49" s="103">
        <v>0</v>
      </c>
      <c r="N49" s="103">
        <v>0</v>
      </c>
      <c r="O49" s="103">
        <v>0</v>
      </c>
      <c r="P49" s="103">
        <v>0</v>
      </c>
      <c r="Q49" s="103">
        <v>0</v>
      </c>
      <c r="R49" s="103">
        <v>0</v>
      </c>
      <c r="S49" s="103">
        <v>0</v>
      </c>
      <c r="T49" s="103">
        <v>46250</v>
      </c>
      <c r="U49" s="103">
        <v>0</v>
      </c>
      <c r="V49" s="103">
        <v>0</v>
      </c>
      <c r="W49" s="103">
        <v>0</v>
      </c>
      <c r="X49" s="103">
        <v>0</v>
      </c>
      <c r="Y49" s="103">
        <v>0</v>
      </c>
      <c r="Z49" s="103">
        <v>0</v>
      </c>
      <c r="AA49" s="103">
        <v>17690</v>
      </c>
      <c r="AB49" s="103">
        <v>0</v>
      </c>
      <c r="AC49" s="103">
        <v>0</v>
      </c>
      <c r="AD49" s="103">
        <v>0</v>
      </c>
      <c r="AE49" s="103">
        <v>0</v>
      </c>
      <c r="AF49" s="103">
        <v>0</v>
      </c>
      <c r="AG49" s="103">
        <v>0</v>
      </c>
      <c r="AH49" s="103">
        <v>0</v>
      </c>
      <c r="AI49" s="103">
        <v>0</v>
      </c>
      <c r="AJ49" s="103">
        <v>0</v>
      </c>
      <c r="AK49" s="103">
        <v>0</v>
      </c>
      <c r="AL49" s="103">
        <v>0</v>
      </c>
      <c r="AM49" s="103">
        <v>28104</v>
      </c>
      <c r="AN49" s="103">
        <v>0</v>
      </c>
      <c r="AO49" s="103">
        <v>0</v>
      </c>
      <c r="AP49" s="103">
        <v>0</v>
      </c>
      <c r="AQ49" s="103">
        <v>3685</v>
      </c>
      <c r="AR49" s="103">
        <v>142569</v>
      </c>
      <c r="AS49" s="103">
        <v>0</v>
      </c>
      <c r="AT49" s="103">
        <v>0</v>
      </c>
      <c r="AU49" s="103">
        <v>0</v>
      </c>
      <c r="AV49" s="103">
        <v>0</v>
      </c>
    </row>
    <row r="50" spans="1:48">
      <c r="A50" s="104" t="s">
        <v>354</v>
      </c>
      <c r="B50" s="103">
        <v>12938382</v>
      </c>
      <c r="C50" s="103">
        <v>586566</v>
      </c>
      <c r="D50" s="103">
        <v>41109</v>
      </c>
      <c r="E50" s="103">
        <v>218478</v>
      </c>
      <c r="F50" s="103">
        <v>941679</v>
      </c>
      <c r="G50" s="103">
        <v>246190</v>
      </c>
      <c r="H50" s="103">
        <v>0</v>
      </c>
      <c r="I50" s="103">
        <v>235424</v>
      </c>
      <c r="J50" s="103">
        <v>525</v>
      </c>
      <c r="K50" s="103">
        <v>0</v>
      </c>
      <c r="L50" s="103">
        <v>3899</v>
      </c>
      <c r="M50" s="103">
        <v>2490</v>
      </c>
      <c r="N50" s="103">
        <v>0</v>
      </c>
      <c r="O50" s="103">
        <v>0</v>
      </c>
      <c r="P50" s="103">
        <v>0</v>
      </c>
      <c r="Q50" s="103">
        <v>737</v>
      </c>
      <c r="R50" s="103">
        <v>147063</v>
      </c>
      <c r="S50" s="103">
        <v>0</v>
      </c>
      <c r="T50" s="103">
        <v>166625</v>
      </c>
      <c r="U50" s="103">
        <v>0</v>
      </c>
      <c r="V50" s="103">
        <v>0</v>
      </c>
      <c r="W50" s="103">
        <v>0</v>
      </c>
      <c r="X50" s="103">
        <v>0</v>
      </c>
      <c r="Y50" s="103">
        <v>38227</v>
      </c>
      <c r="Z50" s="103">
        <v>0</v>
      </c>
      <c r="AA50" s="103">
        <v>377443</v>
      </c>
      <c r="AB50" s="103">
        <v>938</v>
      </c>
      <c r="AC50" s="103">
        <v>0</v>
      </c>
      <c r="AD50" s="103">
        <v>331904</v>
      </c>
      <c r="AE50" s="103">
        <v>189448</v>
      </c>
      <c r="AF50" s="103">
        <v>24885</v>
      </c>
      <c r="AG50" s="103">
        <v>49841</v>
      </c>
      <c r="AH50" s="103">
        <v>3278</v>
      </c>
      <c r="AI50" s="103">
        <v>69179</v>
      </c>
      <c r="AJ50" s="103">
        <v>541041</v>
      </c>
      <c r="AK50" s="103">
        <v>79881</v>
      </c>
      <c r="AL50" s="103">
        <v>58951</v>
      </c>
      <c r="AM50" s="103">
        <v>963813</v>
      </c>
      <c r="AN50" s="103">
        <v>9291</v>
      </c>
      <c r="AO50" s="103">
        <v>613501</v>
      </c>
      <c r="AP50" s="103">
        <v>450</v>
      </c>
      <c r="AQ50" s="103">
        <v>355404</v>
      </c>
      <c r="AR50" s="103">
        <v>903255</v>
      </c>
      <c r="AS50" s="103">
        <v>3684138</v>
      </c>
      <c r="AT50" s="103">
        <v>2052729</v>
      </c>
      <c r="AU50" s="103">
        <v>0</v>
      </c>
      <c r="AV50" s="103">
        <v>0</v>
      </c>
    </row>
    <row r="51" spans="1:48">
      <c r="A51" s="104" t="s">
        <v>355</v>
      </c>
      <c r="B51" s="103">
        <v>-191434</v>
      </c>
      <c r="C51" s="103">
        <v>0</v>
      </c>
      <c r="D51" s="103">
        <v>0</v>
      </c>
      <c r="E51" s="103">
        <v>0</v>
      </c>
      <c r="F51" s="103">
        <v>0</v>
      </c>
      <c r="G51" s="103">
        <v>0</v>
      </c>
      <c r="H51" s="103">
        <v>0</v>
      </c>
      <c r="I51" s="103">
        <v>0</v>
      </c>
      <c r="J51" s="103">
        <v>0</v>
      </c>
      <c r="K51" s="103">
        <v>0</v>
      </c>
      <c r="L51" s="103">
        <v>0</v>
      </c>
      <c r="M51" s="103">
        <v>0</v>
      </c>
      <c r="N51" s="103">
        <v>0</v>
      </c>
      <c r="O51" s="103">
        <v>0</v>
      </c>
      <c r="P51" s="103">
        <v>0</v>
      </c>
      <c r="Q51" s="103">
        <v>0</v>
      </c>
      <c r="R51" s="103">
        <v>0</v>
      </c>
      <c r="S51" s="103">
        <v>0</v>
      </c>
      <c r="T51" s="103">
        <v>0</v>
      </c>
      <c r="U51" s="103">
        <v>0</v>
      </c>
      <c r="V51" s="103">
        <v>0</v>
      </c>
      <c r="W51" s="103">
        <v>0</v>
      </c>
      <c r="X51" s="103">
        <v>0</v>
      </c>
      <c r="Y51" s="103">
        <v>0</v>
      </c>
      <c r="Z51" s="103">
        <v>0</v>
      </c>
      <c r="AA51" s="103">
        <v>0</v>
      </c>
      <c r="AB51" s="103">
        <v>0</v>
      </c>
      <c r="AC51" s="103">
        <v>0</v>
      </c>
      <c r="AD51" s="103">
        <v>0</v>
      </c>
      <c r="AE51" s="103">
        <v>-191434</v>
      </c>
      <c r="AF51" s="103">
        <v>0</v>
      </c>
      <c r="AG51" s="103">
        <v>0</v>
      </c>
      <c r="AH51" s="103">
        <v>0</v>
      </c>
      <c r="AI51" s="103">
        <v>0</v>
      </c>
      <c r="AJ51" s="103">
        <v>0</v>
      </c>
      <c r="AK51" s="103">
        <v>0</v>
      </c>
      <c r="AL51" s="103">
        <v>0</v>
      </c>
      <c r="AM51" s="103">
        <v>0</v>
      </c>
      <c r="AN51" s="103">
        <v>0</v>
      </c>
      <c r="AO51" s="103">
        <v>0</v>
      </c>
      <c r="AP51" s="103">
        <v>0</v>
      </c>
      <c r="AQ51" s="103">
        <v>0</v>
      </c>
      <c r="AR51" s="103">
        <v>0</v>
      </c>
      <c r="AS51" s="103">
        <v>0</v>
      </c>
      <c r="AT51" s="103">
        <v>0</v>
      </c>
      <c r="AU51" s="103">
        <v>0</v>
      </c>
      <c r="AV51" s="103">
        <v>0</v>
      </c>
    </row>
    <row r="52" spans="1:48">
      <c r="A52" s="104" t="s">
        <v>356</v>
      </c>
      <c r="B52" s="103">
        <v>-29216977</v>
      </c>
      <c r="C52" s="103">
        <v>0</v>
      </c>
      <c r="D52" s="103">
        <v>0</v>
      </c>
      <c r="E52" s="103">
        <v>-1402194</v>
      </c>
      <c r="F52" s="103">
        <v>-27814783</v>
      </c>
      <c r="G52" s="103">
        <v>0</v>
      </c>
      <c r="H52" s="103">
        <v>0</v>
      </c>
      <c r="I52" s="103">
        <v>0</v>
      </c>
      <c r="J52" s="103">
        <v>0</v>
      </c>
      <c r="K52" s="103">
        <v>0</v>
      </c>
      <c r="L52" s="103">
        <v>0</v>
      </c>
      <c r="M52" s="103">
        <v>0</v>
      </c>
      <c r="N52" s="103">
        <v>0</v>
      </c>
      <c r="O52" s="103">
        <v>0</v>
      </c>
      <c r="P52" s="103">
        <v>0</v>
      </c>
      <c r="Q52" s="103">
        <v>0</v>
      </c>
      <c r="R52" s="103">
        <v>0</v>
      </c>
      <c r="S52" s="103">
        <v>0</v>
      </c>
      <c r="T52" s="103">
        <v>0</v>
      </c>
      <c r="U52" s="103">
        <v>0</v>
      </c>
      <c r="V52" s="103">
        <v>0</v>
      </c>
      <c r="W52" s="103">
        <v>0</v>
      </c>
      <c r="X52" s="103">
        <v>0</v>
      </c>
      <c r="Y52" s="103">
        <v>0</v>
      </c>
      <c r="Z52" s="103">
        <v>0</v>
      </c>
      <c r="AA52" s="103">
        <v>0</v>
      </c>
      <c r="AB52" s="103">
        <v>0</v>
      </c>
      <c r="AC52" s="103">
        <v>0</v>
      </c>
      <c r="AD52" s="103">
        <v>0</v>
      </c>
      <c r="AE52" s="103">
        <v>0</v>
      </c>
      <c r="AF52" s="103">
        <v>0</v>
      </c>
      <c r="AG52" s="103">
        <v>0</v>
      </c>
      <c r="AH52" s="103">
        <v>0</v>
      </c>
      <c r="AI52" s="103">
        <v>0</v>
      </c>
      <c r="AJ52" s="103">
        <v>0</v>
      </c>
      <c r="AK52" s="103">
        <v>0</v>
      </c>
      <c r="AL52" s="103">
        <v>0</v>
      </c>
      <c r="AM52" s="103">
        <v>0</v>
      </c>
      <c r="AN52" s="103">
        <v>0</v>
      </c>
      <c r="AO52" s="103">
        <v>0</v>
      </c>
      <c r="AP52" s="103">
        <v>0</v>
      </c>
      <c r="AQ52" s="103">
        <v>0</v>
      </c>
      <c r="AR52" s="103">
        <v>0</v>
      </c>
      <c r="AS52" s="103">
        <v>0</v>
      </c>
      <c r="AT52" s="103">
        <v>0</v>
      </c>
      <c r="AU52" s="103">
        <v>0</v>
      </c>
      <c r="AV52" s="103">
        <v>0</v>
      </c>
    </row>
    <row r="53" spans="1:48">
      <c r="A53" s="104" t="s">
        <v>357</v>
      </c>
      <c r="B53" s="103">
        <v>1116555</v>
      </c>
      <c r="C53" s="103">
        <v>0</v>
      </c>
      <c r="D53" s="103">
        <v>0</v>
      </c>
      <c r="E53" s="103">
        <v>0</v>
      </c>
      <c r="F53" s="103">
        <v>0</v>
      </c>
      <c r="G53" s="103">
        <v>0</v>
      </c>
      <c r="H53" s="103">
        <v>0</v>
      </c>
      <c r="I53" s="103">
        <v>0</v>
      </c>
      <c r="J53" s="103">
        <v>0</v>
      </c>
      <c r="K53" s="103">
        <v>0</v>
      </c>
      <c r="L53" s="103">
        <v>0</v>
      </c>
      <c r="M53" s="103">
        <v>0</v>
      </c>
      <c r="N53" s="103">
        <v>0</v>
      </c>
      <c r="O53" s="103">
        <v>0</v>
      </c>
      <c r="P53" s="103">
        <v>0</v>
      </c>
      <c r="Q53" s="103">
        <v>0</v>
      </c>
      <c r="R53" s="103">
        <v>0</v>
      </c>
      <c r="S53" s="103">
        <v>0</v>
      </c>
      <c r="T53" s="103">
        <v>0</v>
      </c>
      <c r="U53" s="103">
        <v>0</v>
      </c>
      <c r="V53" s="103">
        <v>0</v>
      </c>
      <c r="W53" s="103">
        <v>0</v>
      </c>
      <c r="X53" s="103">
        <v>0</v>
      </c>
      <c r="Y53" s="103">
        <v>0</v>
      </c>
      <c r="Z53" s="103">
        <v>0</v>
      </c>
      <c r="AA53" s="103">
        <v>0</v>
      </c>
      <c r="AB53" s="103">
        <v>0</v>
      </c>
      <c r="AC53" s="103">
        <v>0</v>
      </c>
      <c r="AD53" s="103">
        <v>0</v>
      </c>
      <c r="AE53" s="103">
        <v>1116555</v>
      </c>
      <c r="AF53" s="103">
        <v>0</v>
      </c>
      <c r="AG53" s="103">
        <v>0</v>
      </c>
      <c r="AH53" s="103">
        <v>0</v>
      </c>
      <c r="AI53" s="103">
        <v>0</v>
      </c>
      <c r="AJ53" s="103">
        <v>0</v>
      </c>
      <c r="AK53" s="103">
        <v>0</v>
      </c>
      <c r="AL53" s="103">
        <v>0</v>
      </c>
      <c r="AM53" s="103">
        <v>0</v>
      </c>
      <c r="AN53" s="103">
        <v>0</v>
      </c>
      <c r="AO53" s="103">
        <v>0</v>
      </c>
      <c r="AP53" s="103">
        <v>0</v>
      </c>
      <c r="AQ53" s="103">
        <v>0</v>
      </c>
      <c r="AR53" s="103">
        <v>0</v>
      </c>
      <c r="AS53" s="103">
        <v>0</v>
      </c>
      <c r="AT53" s="103">
        <v>0</v>
      </c>
      <c r="AU53" s="103">
        <v>0</v>
      </c>
      <c r="AV53" s="103">
        <v>0</v>
      </c>
    </row>
    <row r="54" spans="1:48">
      <c r="A54" s="104" t="s">
        <v>359</v>
      </c>
      <c r="B54" s="103">
        <v>38730</v>
      </c>
      <c r="C54" s="103">
        <v>0</v>
      </c>
      <c r="D54" s="103">
        <v>0</v>
      </c>
      <c r="E54" s="103">
        <v>0</v>
      </c>
      <c r="F54" s="103">
        <v>0</v>
      </c>
      <c r="G54" s="103">
        <v>0</v>
      </c>
      <c r="H54" s="103">
        <v>0</v>
      </c>
      <c r="I54" s="103">
        <v>0</v>
      </c>
      <c r="J54" s="103">
        <v>0</v>
      </c>
      <c r="K54" s="103">
        <v>0</v>
      </c>
      <c r="L54" s="103">
        <v>0</v>
      </c>
      <c r="M54" s="103">
        <v>0</v>
      </c>
      <c r="N54" s="103">
        <v>0</v>
      </c>
      <c r="O54" s="103">
        <v>0</v>
      </c>
      <c r="P54" s="103">
        <v>0</v>
      </c>
      <c r="Q54" s="103">
        <v>0</v>
      </c>
      <c r="R54" s="103">
        <v>0</v>
      </c>
      <c r="S54" s="103">
        <v>0</v>
      </c>
      <c r="T54" s="103">
        <v>0</v>
      </c>
      <c r="U54" s="103">
        <v>0</v>
      </c>
      <c r="V54" s="103">
        <v>0</v>
      </c>
      <c r="W54" s="103">
        <v>0</v>
      </c>
      <c r="X54" s="103">
        <v>0</v>
      </c>
      <c r="Y54" s="103">
        <v>0</v>
      </c>
      <c r="Z54" s="103">
        <v>0</v>
      </c>
      <c r="AA54" s="103">
        <v>0</v>
      </c>
      <c r="AB54" s="103">
        <v>0</v>
      </c>
      <c r="AC54" s="103">
        <v>0</v>
      </c>
      <c r="AD54" s="103">
        <v>0</v>
      </c>
      <c r="AE54" s="103">
        <v>38730</v>
      </c>
      <c r="AF54" s="103">
        <v>0</v>
      </c>
      <c r="AG54" s="103">
        <v>0</v>
      </c>
      <c r="AH54" s="103">
        <v>0</v>
      </c>
      <c r="AI54" s="103">
        <v>0</v>
      </c>
      <c r="AJ54" s="103">
        <v>0</v>
      </c>
      <c r="AK54" s="103">
        <v>0</v>
      </c>
      <c r="AL54" s="103">
        <v>0</v>
      </c>
      <c r="AM54" s="103">
        <v>0</v>
      </c>
      <c r="AN54" s="103">
        <v>0</v>
      </c>
      <c r="AO54" s="103">
        <v>0</v>
      </c>
      <c r="AP54" s="103">
        <v>0</v>
      </c>
      <c r="AQ54" s="103">
        <v>0</v>
      </c>
      <c r="AR54" s="103">
        <v>0</v>
      </c>
      <c r="AS54" s="103">
        <v>0</v>
      </c>
      <c r="AT54" s="103">
        <v>0</v>
      </c>
      <c r="AU54" s="103">
        <v>0</v>
      </c>
      <c r="AV54" s="103">
        <v>0</v>
      </c>
    </row>
    <row r="55" spans="1:48">
      <c r="A55" s="104" t="s">
        <v>365</v>
      </c>
      <c r="B55" s="103">
        <v>-228353149</v>
      </c>
      <c r="C55" s="103">
        <v>0</v>
      </c>
      <c r="D55" s="103">
        <v>0</v>
      </c>
      <c r="E55" s="103">
        <v>0</v>
      </c>
      <c r="F55" s="103">
        <v>0</v>
      </c>
      <c r="G55" s="103">
        <v>0</v>
      </c>
      <c r="H55" s="103">
        <v>0</v>
      </c>
      <c r="I55" s="103">
        <v>0</v>
      </c>
      <c r="J55" s="103">
        <v>0</v>
      </c>
      <c r="K55" s="103">
        <v>0</v>
      </c>
      <c r="L55" s="103">
        <v>0</v>
      </c>
      <c r="M55" s="103">
        <v>0</v>
      </c>
      <c r="N55" s="103">
        <v>0</v>
      </c>
      <c r="O55" s="103">
        <v>0</v>
      </c>
      <c r="P55" s="103">
        <v>0</v>
      </c>
      <c r="Q55" s="103">
        <v>0</v>
      </c>
      <c r="R55" s="103">
        <v>0</v>
      </c>
      <c r="S55" s="103">
        <v>0</v>
      </c>
      <c r="T55" s="103">
        <v>0</v>
      </c>
      <c r="U55" s="103">
        <v>0</v>
      </c>
      <c r="V55" s="103">
        <v>0</v>
      </c>
      <c r="W55" s="103">
        <v>0</v>
      </c>
      <c r="X55" s="103">
        <v>0</v>
      </c>
      <c r="Y55" s="103">
        <v>0</v>
      </c>
      <c r="Z55" s="103">
        <v>0</v>
      </c>
      <c r="AA55" s="103">
        <v>0</v>
      </c>
      <c r="AB55" s="103">
        <v>0</v>
      </c>
      <c r="AC55" s="103">
        <v>0</v>
      </c>
      <c r="AD55" s="103">
        <v>0</v>
      </c>
      <c r="AE55" s="103">
        <v>0</v>
      </c>
      <c r="AF55" s="103">
        <v>0</v>
      </c>
      <c r="AG55" s="103">
        <v>0</v>
      </c>
      <c r="AH55" s="103">
        <v>0</v>
      </c>
      <c r="AI55" s="103">
        <v>0</v>
      </c>
      <c r="AJ55" s="103">
        <v>0</v>
      </c>
      <c r="AK55" s="103">
        <v>0</v>
      </c>
      <c r="AL55" s="103">
        <v>0</v>
      </c>
      <c r="AM55" s="103">
        <v>0</v>
      </c>
      <c r="AN55" s="103">
        <v>0</v>
      </c>
      <c r="AO55" s="103">
        <v>0</v>
      </c>
      <c r="AP55" s="103">
        <v>0</v>
      </c>
      <c r="AQ55" s="103">
        <v>0</v>
      </c>
      <c r="AR55" s="103">
        <v>0</v>
      </c>
      <c r="AS55" s="103">
        <v>-164413862</v>
      </c>
      <c r="AT55" s="103">
        <v>-63939287</v>
      </c>
      <c r="AU55" s="103">
        <v>0</v>
      </c>
      <c r="AV55" s="103">
        <v>0</v>
      </c>
    </row>
    <row r="56" spans="1:48">
      <c r="A56" s="104" t="s">
        <v>366</v>
      </c>
      <c r="B56" s="103">
        <v>897513</v>
      </c>
      <c r="C56" s="103">
        <v>897513</v>
      </c>
      <c r="D56" s="103">
        <v>0</v>
      </c>
      <c r="E56" s="103">
        <v>0</v>
      </c>
      <c r="F56" s="103">
        <v>0</v>
      </c>
      <c r="G56" s="103">
        <v>0</v>
      </c>
      <c r="H56" s="103">
        <v>0</v>
      </c>
      <c r="I56" s="103">
        <v>0</v>
      </c>
      <c r="J56" s="103">
        <v>0</v>
      </c>
      <c r="K56" s="103">
        <v>0</v>
      </c>
      <c r="L56" s="103">
        <v>0</v>
      </c>
      <c r="M56" s="103">
        <v>0</v>
      </c>
      <c r="N56" s="103">
        <v>0</v>
      </c>
      <c r="O56" s="103">
        <v>0</v>
      </c>
      <c r="P56" s="103">
        <v>0</v>
      </c>
      <c r="Q56" s="103">
        <v>0</v>
      </c>
      <c r="R56" s="103">
        <v>0</v>
      </c>
      <c r="S56" s="103">
        <v>0</v>
      </c>
      <c r="T56" s="103">
        <v>0</v>
      </c>
      <c r="U56" s="103">
        <v>0</v>
      </c>
      <c r="V56" s="103">
        <v>0</v>
      </c>
      <c r="W56" s="103">
        <v>0</v>
      </c>
      <c r="X56" s="103">
        <v>0</v>
      </c>
      <c r="Y56" s="103">
        <v>0</v>
      </c>
      <c r="Z56" s="103">
        <v>0</v>
      </c>
      <c r="AA56" s="103">
        <v>0</v>
      </c>
      <c r="AB56" s="103">
        <v>0</v>
      </c>
      <c r="AC56" s="103">
        <v>0</v>
      </c>
      <c r="AD56" s="103">
        <v>0</v>
      </c>
      <c r="AE56" s="103">
        <v>0</v>
      </c>
      <c r="AF56" s="103">
        <v>0</v>
      </c>
      <c r="AG56" s="103">
        <v>0</v>
      </c>
      <c r="AH56" s="103">
        <v>0</v>
      </c>
      <c r="AI56" s="103">
        <v>0</v>
      </c>
      <c r="AJ56" s="103">
        <v>0</v>
      </c>
      <c r="AK56" s="103">
        <v>0</v>
      </c>
      <c r="AL56" s="103">
        <v>0</v>
      </c>
      <c r="AM56" s="103">
        <v>0</v>
      </c>
      <c r="AN56" s="103">
        <v>0</v>
      </c>
      <c r="AO56" s="103">
        <v>0</v>
      </c>
      <c r="AP56" s="103">
        <v>0</v>
      </c>
      <c r="AQ56" s="103">
        <v>0</v>
      </c>
      <c r="AR56" s="103">
        <v>0</v>
      </c>
      <c r="AS56" s="103">
        <v>0</v>
      </c>
      <c r="AT56" s="103">
        <v>0</v>
      </c>
      <c r="AU56" s="103">
        <v>0</v>
      </c>
      <c r="AV56" s="103">
        <v>0</v>
      </c>
    </row>
    <row r="57" spans="1:48">
      <c r="A57" s="104" t="s">
        <v>370</v>
      </c>
      <c r="B57" s="103">
        <v>-1113184</v>
      </c>
      <c r="C57" s="103">
        <v>-1113184</v>
      </c>
      <c r="D57" s="103">
        <v>0</v>
      </c>
      <c r="E57" s="103">
        <v>0</v>
      </c>
      <c r="F57" s="103">
        <v>0</v>
      </c>
      <c r="G57" s="103">
        <v>0</v>
      </c>
      <c r="H57" s="103">
        <v>0</v>
      </c>
      <c r="I57" s="103">
        <v>0</v>
      </c>
      <c r="J57" s="103">
        <v>0</v>
      </c>
      <c r="K57" s="103">
        <v>0</v>
      </c>
      <c r="L57" s="103">
        <v>0</v>
      </c>
      <c r="M57" s="103">
        <v>0</v>
      </c>
      <c r="N57" s="103">
        <v>0</v>
      </c>
      <c r="O57" s="103">
        <v>0</v>
      </c>
      <c r="P57" s="103">
        <v>0</v>
      </c>
      <c r="Q57" s="103">
        <v>0</v>
      </c>
      <c r="R57" s="103">
        <v>0</v>
      </c>
      <c r="S57" s="103">
        <v>0</v>
      </c>
      <c r="T57" s="103">
        <v>0</v>
      </c>
      <c r="U57" s="103">
        <v>0</v>
      </c>
      <c r="V57" s="103">
        <v>0</v>
      </c>
      <c r="W57" s="103">
        <v>0</v>
      </c>
      <c r="X57" s="103">
        <v>0</v>
      </c>
      <c r="Y57" s="103">
        <v>0</v>
      </c>
      <c r="Z57" s="103">
        <v>0</v>
      </c>
      <c r="AA57" s="103">
        <v>0</v>
      </c>
      <c r="AB57" s="103">
        <v>0</v>
      </c>
      <c r="AC57" s="103">
        <v>0</v>
      </c>
      <c r="AD57" s="103">
        <v>0</v>
      </c>
      <c r="AE57" s="103">
        <v>0</v>
      </c>
      <c r="AF57" s="103">
        <v>0</v>
      </c>
      <c r="AG57" s="103">
        <v>0</v>
      </c>
      <c r="AH57" s="103">
        <v>0</v>
      </c>
      <c r="AI57" s="103">
        <v>0</v>
      </c>
      <c r="AJ57" s="103">
        <v>0</v>
      </c>
      <c r="AK57" s="103">
        <v>0</v>
      </c>
      <c r="AL57" s="103">
        <v>0</v>
      </c>
      <c r="AM57" s="103">
        <v>0</v>
      </c>
      <c r="AN57" s="103">
        <v>0</v>
      </c>
      <c r="AO57" s="103">
        <v>0</v>
      </c>
      <c r="AP57" s="103">
        <v>0</v>
      </c>
      <c r="AQ57" s="103">
        <v>0</v>
      </c>
      <c r="AR57" s="103">
        <v>0</v>
      </c>
      <c r="AS57" s="103">
        <v>0</v>
      </c>
      <c r="AT57" s="103">
        <v>0</v>
      </c>
      <c r="AU57" s="103">
        <v>0</v>
      </c>
      <c r="AV57" s="103">
        <v>0</v>
      </c>
    </row>
    <row r="58" spans="1:48">
      <c r="A58" s="104" t="s">
        <v>373</v>
      </c>
      <c r="B58" s="103">
        <v>-32884687</v>
      </c>
      <c r="C58" s="103">
        <v>-38841626</v>
      </c>
      <c r="D58" s="103">
        <v>0</v>
      </c>
      <c r="E58" s="103">
        <v>0</v>
      </c>
      <c r="F58" s="103">
        <v>0</v>
      </c>
      <c r="G58" s="103">
        <v>0</v>
      </c>
      <c r="H58" s="103">
        <v>0</v>
      </c>
      <c r="I58" s="103">
        <v>0</v>
      </c>
      <c r="J58" s="103">
        <v>0</v>
      </c>
      <c r="K58" s="103">
        <v>0</v>
      </c>
      <c r="L58" s="103">
        <v>0</v>
      </c>
      <c r="M58" s="103">
        <v>0</v>
      </c>
      <c r="N58" s="103">
        <v>0</v>
      </c>
      <c r="O58" s="103">
        <v>0</v>
      </c>
      <c r="P58" s="103">
        <v>0</v>
      </c>
      <c r="Q58" s="103">
        <v>0</v>
      </c>
      <c r="R58" s="103">
        <v>0</v>
      </c>
      <c r="S58" s="103">
        <v>0</v>
      </c>
      <c r="T58" s="103">
        <v>0</v>
      </c>
      <c r="U58" s="103">
        <v>0</v>
      </c>
      <c r="V58" s="103">
        <v>0</v>
      </c>
      <c r="W58" s="103">
        <v>0</v>
      </c>
      <c r="X58" s="103">
        <v>0</v>
      </c>
      <c r="Y58" s="103">
        <v>0</v>
      </c>
      <c r="Z58" s="103">
        <v>0</v>
      </c>
      <c r="AA58" s="103">
        <v>0</v>
      </c>
      <c r="AB58" s="103">
        <v>0</v>
      </c>
      <c r="AC58" s="103">
        <v>0</v>
      </c>
      <c r="AD58" s="103">
        <v>0</v>
      </c>
      <c r="AE58" s="103">
        <v>0</v>
      </c>
      <c r="AF58" s="103">
        <v>0</v>
      </c>
      <c r="AG58" s="103">
        <v>0</v>
      </c>
      <c r="AH58" s="103">
        <v>0</v>
      </c>
      <c r="AI58" s="103">
        <v>0</v>
      </c>
      <c r="AJ58" s="103">
        <v>0</v>
      </c>
      <c r="AK58" s="103">
        <v>0</v>
      </c>
      <c r="AL58" s="103">
        <v>0</v>
      </c>
      <c r="AM58" s="103">
        <v>0</v>
      </c>
      <c r="AN58" s="103">
        <v>0</v>
      </c>
      <c r="AO58" s="103">
        <v>0</v>
      </c>
      <c r="AP58" s="103">
        <v>0</v>
      </c>
      <c r="AQ58" s="103">
        <v>0</v>
      </c>
      <c r="AR58" s="103">
        <v>2969679</v>
      </c>
      <c r="AS58" s="103">
        <v>2915773</v>
      </c>
      <c r="AT58" s="103">
        <v>71487</v>
      </c>
      <c r="AU58" s="103">
        <v>0</v>
      </c>
      <c r="AV58" s="103">
        <v>0</v>
      </c>
    </row>
    <row r="59" spans="1:48">
      <c r="A59" s="104" t="s">
        <v>374</v>
      </c>
      <c r="B59" s="103">
        <v>168104202</v>
      </c>
      <c r="C59" s="103">
        <v>14263115</v>
      </c>
      <c r="D59" s="103">
        <v>0</v>
      </c>
      <c r="E59" s="103">
        <v>8972957</v>
      </c>
      <c r="F59" s="103">
        <v>14813315</v>
      </c>
      <c r="G59" s="103">
        <v>1868284</v>
      </c>
      <c r="H59" s="103">
        <v>0</v>
      </c>
      <c r="I59" s="103">
        <v>0</v>
      </c>
      <c r="J59" s="103">
        <v>0</v>
      </c>
      <c r="K59" s="103">
        <v>0</v>
      </c>
      <c r="L59" s="103">
        <v>0</v>
      </c>
      <c r="M59" s="103">
        <v>0</v>
      </c>
      <c r="N59" s="103">
        <v>0</v>
      </c>
      <c r="O59" s="103">
        <v>0</v>
      </c>
      <c r="P59" s="103">
        <v>0</v>
      </c>
      <c r="Q59" s="103">
        <v>0</v>
      </c>
      <c r="R59" s="103">
        <v>30331149</v>
      </c>
      <c r="S59" s="103">
        <v>0</v>
      </c>
      <c r="T59" s="103">
        <v>0</v>
      </c>
      <c r="U59" s="103">
        <v>0</v>
      </c>
      <c r="V59" s="103">
        <v>0</v>
      </c>
      <c r="W59" s="103">
        <v>0</v>
      </c>
      <c r="X59" s="103">
        <v>0</v>
      </c>
      <c r="Y59" s="103">
        <v>0</v>
      </c>
      <c r="Z59" s="103">
        <v>0</v>
      </c>
      <c r="AA59" s="103">
        <v>0</v>
      </c>
      <c r="AB59" s="103">
        <v>0</v>
      </c>
      <c r="AC59" s="103">
        <v>0</v>
      </c>
      <c r="AD59" s="103">
        <v>274861</v>
      </c>
      <c r="AE59" s="103">
        <v>25761897</v>
      </c>
      <c r="AF59" s="103">
        <v>-1338905</v>
      </c>
      <c r="AG59" s="103">
        <v>0</v>
      </c>
      <c r="AH59" s="103">
        <v>0</v>
      </c>
      <c r="AI59" s="103">
        <v>0</v>
      </c>
      <c r="AJ59" s="103">
        <v>-6342364</v>
      </c>
      <c r="AK59" s="103">
        <v>0</v>
      </c>
      <c r="AL59" s="103">
        <v>-2907709</v>
      </c>
      <c r="AM59" s="103">
        <v>2659399</v>
      </c>
      <c r="AN59" s="103">
        <v>0</v>
      </c>
      <c r="AO59" s="103">
        <v>457421</v>
      </c>
      <c r="AP59" s="103">
        <v>9730868</v>
      </c>
      <c r="AQ59" s="103">
        <v>-6899767</v>
      </c>
      <c r="AR59" s="103">
        <v>14060160</v>
      </c>
      <c r="AS59" s="103">
        <v>57927007</v>
      </c>
      <c r="AT59" s="103">
        <v>4472514</v>
      </c>
      <c r="AU59" s="103">
        <v>0</v>
      </c>
      <c r="AV59" s="103">
        <v>0</v>
      </c>
    </row>
    <row r="60" spans="1:48">
      <c r="A60" s="104" t="s">
        <v>375</v>
      </c>
      <c r="B60" s="103">
        <v>-654840</v>
      </c>
      <c r="C60" s="103">
        <v>0</v>
      </c>
      <c r="D60" s="103">
        <v>0</v>
      </c>
      <c r="E60" s="103">
        <v>-31431</v>
      </c>
      <c r="F60" s="103">
        <v>-623409</v>
      </c>
      <c r="G60" s="103">
        <v>0</v>
      </c>
      <c r="H60" s="103">
        <v>0</v>
      </c>
      <c r="I60" s="103">
        <v>0</v>
      </c>
      <c r="J60" s="103">
        <v>0</v>
      </c>
      <c r="K60" s="103">
        <v>0</v>
      </c>
      <c r="L60" s="103">
        <v>0</v>
      </c>
      <c r="M60" s="103">
        <v>0</v>
      </c>
      <c r="N60" s="103">
        <v>0</v>
      </c>
      <c r="O60" s="103">
        <v>0</v>
      </c>
      <c r="P60" s="103">
        <v>0</v>
      </c>
      <c r="Q60" s="103">
        <v>0</v>
      </c>
      <c r="R60" s="103">
        <v>0</v>
      </c>
      <c r="S60" s="103">
        <v>0</v>
      </c>
      <c r="T60" s="103">
        <v>0</v>
      </c>
      <c r="U60" s="103">
        <v>0</v>
      </c>
      <c r="V60" s="103">
        <v>0</v>
      </c>
      <c r="W60" s="103">
        <v>0</v>
      </c>
      <c r="X60" s="103">
        <v>0</v>
      </c>
      <c r="Y60" s="103">
        <v>0</v>
      </c>
      <c r="Z60" s="103">
        <v>0</v>
      </c>
      <c r="AA60" s="103">
        <v>0</v>
      </c>
      <c r="AB60" s="103">
        <v>0</v>
      </c>
      <c r="AC60" s="103">
        <v>0</v>
      </c>
      <c r="AD60" s="103">
        <v>0</v>
      </c>
      <c r="AE60" s="103">
        <v>0</v>
      </c>
      <c r="AF60" s="103">
        <v>0</v>
      </c>
      <c r="AG60" s="103">
        <v>0</v>
      </c>
      <c r="AH60" s="103">
        <v>0</v>
      </c>
      <c r="AI60" s="103">
        <v>0</v>
      </c>
      <c r="AJ60" s="103">
        <v>0</v>
      </c>
      <c r="AK60" s="103">
        <v>0</v>
      </c>
      <c r="AL60" s="103">
        <v>0</v>
      </c>
      <c r="AM60" s="103">
        <v>0</v>
      </c>
      <c r="AN60" s="103">
        <v>0</v>
      </c>
      <c r="AO60" s="103">
        <v>0</v>
      </c>
      <c r="AP60" s="103">
        <v>0</v>
      </c>
      <c r="AQ60" s="103">
        <v>0</v>
      </c>
      <c r="AR60" s="103">
        <v>0</v>
      </c>
      <c r="AS60" s="103">
        <v>0</v>
      </c>
      <c r="AT60" s="103">
        <v>0</v>
      </c>
      <c r="AU60" s="103">
        <v>0</v>
      </c>
      <c r="AV60" s="103">
        <v>0</v>
      </c>
    </row>
    <row r="61" spans="1:48">
      <c r="A61" s="104" t="s">
        <v>376</v>
      </c>
      <c r="B61" s="103">
        <v>266889</v>
      </c>
      <c r="C61" s="103">
        <v>26460</v>
      </c>
      <c r="D61" s="103">
        <v>0</v>
      </c>
      <c r="E61" s="103">
        <v>0</v>
      </c>
      <c r="F61" s="103">
        <v>0</v>
      </c>
      <c r="G61" s="103">
        <v>0</v>
      </c>
      <c r="H61" s="103">
        <v>0</v>
      </c>
      <c r="I61" s="103">
        <v>72565</v>
      </c>
      <c r="J61" s="103">
        <v>-22816</v>
      </c>
      <c r="K61" s="103">
        <v>0</v>
      </c>
      <c r="L61" s="103">
        <v>3111</v>
      </c>
      <c r="M61" s="103">
        <v>2564</v>
      </c>
      <c r="N61" s="103">
        <v>61</v>
      </c>
      <c r="O61" s="103">
        <v>-71956</v>
      </c>
      <c r="P61" s="103">
        <v>0</v>
      </c>
      <c r="Q61" s="103">
        <v>-6040</v>
      </c>
      <c r="R61" s="103">
        <v>1534</v>
      </c>
      <c r="S61" s="103">
        <v>24462</v>
      </c>
      <c r="T61" s="103">
        <v>0</v>
      </c>
      <c r="U61" s="103">
        <v>0</v>
      </c>
      <c r="V61" s="103">
        <v>0</v>
      </c>
      <c r="W61" s="103">
        <v>0</v>
      </c>
      <c r="X61" s="103">
        <v>0</v>
      </c>
      <c r="Y61" s="103">
        <v>0</v>
      </c>
      <c r="Z61" s="103">
        <v>0</v>
      </c>
      <c r="AA61" s="103">
        <v>214373</v>
      </c>
      <c r="AB61" s="103">
        <v>22571</v>
      </c>
      <c r="AC61" s="103">
        <v>0</v>
      </c>
      <c r="AD61" s="103">
        <v>0</v>
      </c>
      <c r="AE61" s="103">
        <v>0</v>
      </c>
      <c r="AF61" s="103">
        <v>0</v>
      </c>
      <c r="AG61" s="103">
        <v>0</v>
      </c>
      <c r="AH61" s="103">
        <v>0</v>
      </c>
      <c r="AI61" s="103">
        <v>0</v>
      </c>
      <c r="AJ61" s="103">
        <v>0</v>
      </c>
      <c r="AK61" s="103">
        <v>0</v>
      </c>
      <c r="AL61" s="103">
        <v>0</v>
      </c>
      <c r="AM61" s="103">
        <v>0</v>
      </c>
      <c r="AN61" s="103">
        <v>0</v>
      </c>
      <c r="AO61" s="103">
        <v>0</v>
      </c>
      <c r="AP61" s="103">
        <v>0</v>
      </c>
      <c r="AQ61" s="103">
        <v>0</v>
      </c>
      <c r="AR61" s="103">
        <v>0</v>
      </c>
      <c r="AS61" s="103">
        <v>0</v>
      </c>
      <c r="AT61" s="103">
        <v>0</v>
      </c>
      <c r="AU61" s="103">
        <v>0</v>
      </c>
      <c r="AV61" s="103">
        <v>0</v>
      </c>
    </row>
    <row r="62" spans="1:48">
      <c r="A62" s="104" t="s">
        <v>377</v>
      </c>
      <c r="B62" s="103">
        <v>-2</v>
      </c>
      <c r="C62" s="103">
        <v>0</v>
      </c>
      <c r="D62" s="103">
        <v>0</v>
      </c>
      <c r="E62" s="103">
        <v>0</v>
      </c>
      <c r="F62" s="103">
        <v>0</v>
      </c>
      <c r="G62" s="103">
        <v>0</v>
      </c>
      <c r="H62" s="103">
        <v>0</v>
      </c>
      <c r="I62" s="103">
        <v>0</v>
      </c>
      <c r="J62" s="103">
        <v>0</v>
      </c>
      <c r="K62" s="103">
        <v>0</v>
      </c>
      <c r="L62" s="103">
        <v>0</v>
      </c>
      <c r="M62" s="103">
        <v>0</v>
      </c>
      <c r="N62" s="103">
        <v>0</v>
      </c>
      <c r="O62" s="103">
        <v>0</v>
      </c>
      <c r="P62" s="103">
        <v>0</v>
      </c>
      <c r="Q62" s="103">
        <v>0</v>
      </c>
      <c r="R62" s="103">
        <v>0</v>
      </c>
      <c r="S62" s="103">
        <v>0</v>
      </c>
      <c r="T62" s="103">
        <v>0</v>
      </c>
      <c r="U62" s="103">
        <v>0</v>
      </c>
      <c r="V62" s="103">
        <v>0</v>
      </c>
      <c r="W62" s="103">
        <v>0</v>
      </c>
      <c r="X62" s="103">
        <v>0</v>
      </c>
      <c r="Y62" s="103">
        <v>0</v>
      </c>
      <c r="Z62" s="103">
        <v>0</v>
      </c>
      <c r="AA62" s="103">
        <v>0</v>
      </c>
      <c r="AB62" s="103">
        <v>0</v>
      </c>
      <c r="AC62" s="103">
        <v>0</v>
      </c>
      <c r="AD62" s="103">
        <v>0</v>
      </c>
      <c r="AE62" s="103">
        <v>0</v>
      </c>
      <c r="AF62" s="103">
        <v>0</v>
      </c>
      <c r="AG62" s="103">
        <v>0</v>
      </c>
      <c r="AH62" s="103">
        <v>0</v>
      </c>
      <c r="AI62" s="103">
        <v>0</v>
      </c>
      <c r="AJ62" s="103">
        <v>0</v>
      </c>
      <c r="AK62" s="103">
        <v>0</v>
      </c>
      <c r="AL62" s="103">
        <v>0</v>
      </c>
      <c r="AM62" s="103">
        <v>0</v>
      </c>
      <c r="AN62" s="103">
        <v>0</v>
      </c>
      <c r="AO62" s="103">
        <v>0</v>
      </c>
      <c r="AP62" s="103">
        <v>0</v>
      </c>
      <c r="AQ62" s="103">
        <v>0</v>
      </c>
      <c r="AR62" s="103">
        <v>0</v>
      </c>
      <c r="AS62" s="103">
        <v>-2</v>
      </c>
      <c r="AT62" s="103">
        <v>0</v>
      </c>
      <c r="AU62" s="103">
        <v>0</v>
      </c>
      <c r="AV62" s="103">
        <v>0</v>
      </c>
    </row>
    <row r="63" spans="1:48">
      <c r="A63" s="104" t="s">
        <v>378</v>
      </c>
      <c r="B63" s="103">
        <v>53314</v>
      </c>
      <c r="C63" s="103">
        <v>0</v>
      </c>
      <c r="D63" s="103">
        <v>0</v>
      </c>
      <c r="E63" s="103">
        <v>0</v>
      </c>
      <c r="F63" s="103">
        <v>0</v>
      </c>
      <c r="G63" s="103">
        <v>0</v>
      </c>
      <c r="H63" s="103">
        <v>0</v>
      </c>
      <c r="I63" s="103">
        <v>0</v>
      </c>
      <c r="J63" s="103">
        <v>0</v>
      </c>
      <c r="K63" s="103">
        <v>0</v>
      </c>
      <c r="L63" s="103">
        <v>0</v>
      </c>
      <c r="M63" s="103">
        <v>0</v>
      </c>
      <c r="N63" s="103">
        <v>0</v>
      </c>
      <c r="O63" s="103">
        <v>0</v>
      </c>
      <c r="P63" s="103">
        <v>0</v>
      </c>
      <c r="Q63" s="103">
        <v>0</v>
      </c>
      <c r="R63" s="103">
        <v>0</v>
      </c>
      <c r="S63" s="103">
        <v>0</v>
      </c>
      <c r="T63" s="103">
        <v>0</v>
      </c>
      <c r="U63" s="103">
        <v>0</v>
      </c>
      <c r="V63" s="103">
        <v>0</v>
      </c>
      <c r="W63" s="103">
        <v>0</v>
      </c>
      <c r="X63" s="103">
        <v>0</v>
      </c>
      <c r="Y63" s="103">
        <v>0</v>
      </c>
      <c r="Z63" s="103">
        <v>0</v>
      </c>
      <c r="AA63" s="103">
        <v>0</v>
      </c>
      <c r="AB63" s="103">
        <v>0</v>
      </c>
      <c r="AC63" s="103">
        <v>0</v>
      </c>
      <c r="AD63" s="103">
        <v>0</v>
      </c>
      <c r="AE63" s="103">
        <v>0</v>
      </c>
      <c r="AF63" s="103">
        <v>0</v>
      </c>
      <c r="AG63" s="103">
        <v>0</v>
      </c>
      <c r="AH63" s="103">
        <v>0</v>
      </c>
      <c r="AI63" s="103">
        <v>0</v>
      </c>
      <c r="AJ63" s="103">
        <v>0</v>
      </c>
      <c r="AK63" s="103">
        <v>0</v>
      </c>
      <c r="AL63" s="103">
        <v>0</v>
      </c>
      <c r="AM63" s="103">
        <v>0</v>
      </c>
      <c r="AN63" s="103">
        <v>0</v>
      </c>
      <c r="AO63" s="103">
        <v>39690</v>
      </c>
      <c r="AP63" s="103">
        <v>0</v>
      </c>
      <c r="AQ63" s="103">
        <v>13624</v>
      </c>
      <c r="AR63" s="103">
        <v>0</v>
      </c>
      <c r="AS63" s="103">
        <v>0</v>
      </c>
      <c r="AT63" s="103">
        <v>0</v>
      </c>
      <c r="AU63" s="103">
        <v>0</v>
      </c>
      <c r="AV63" s="103">
        <v>0</v>
      </c>
    </row>
    <row r="64" spans="1:48">
      <c r="A64" s="104" t="s">
        <v>379</v>
      </c>
      <c r="B64" s="103">
        <v>-1536375</v>
      </c>
      <c r="C64" s="103">
        <v>0</v>
      </c>
      <c r="D64" s="103">
        <v>0</v>
      </c>
      <c r="E64" s="103">
        <v>0</v>
      </c>
      <c r="F64" s="103">
        <v>0</v>
      </c>
      <c r="G64" s="103">
        <v>0</v>
      </c>
      <c r="H64" s="103">
        <v>0</v>
      </c>
      <c r="I64" s="103">
        <v>0</v>
      </c>
      <c r="J64" s="103">
        <v>0</v>
      </c>
      <c r="K64" s="103">
        <v>0</v>
      </c>
      <c r="L64" s="103">
        <v>0</v>
      </c>
      <c r="M64" s="103">
        <v>0</v>
      </c>
      <c r="N64" s="103">
        <v>0</v>
      </c>
      <c r="O64" s="103">
        <v>0</v>
      </c>
      <c r="P64" s="103">
        <v>0</v>
      </c>
      <c r="Q64" s="103">
        <v>0</v>
      </c>
      <c r="R64" s="103">
        <v>0</v>
      </c>
      <c r="S64" s="103">
        <v>0</v>
      </c>
      <c r="T64" s="103">
        <v>0</v>
      </c>
      <c r="U64" s="103">
        <v>0</v>
      </c>
      <c r="V64" s="103">
        <v>0</v>
      </c>
      <c r="W64" s="103">
        <v>0</v>
      </c>
      <c r="X64" s="103">
        <v>0</v>
      </c>
      <c r="Y64" s="103">
        <v>0</v>
      </c>
      <c r="Z64" s="103">
        <v>0</v>
      </c>
      <c r="AA64" s="103">
        <v>0</v>
      </c>
      <c r="AB64" s="103">
        <v>0</v>
      </c>
      <c r="AC64" s="103">
        <v>0</v>
      </c>
      <c r="AD64" s="103">
        <v>0</v>
      </c>
      <c r="AE64" s="103">
        <v>-1536375</v>
      </c>
      <c r="AF64" s="103">
        <v>0</v>
      </c>
      <c r="AG64" s="103">
        <v>0</v>
      </c>
      <c r="AH64" s="103">
        <v>0</v>
      </c>
      <c r="AI64" s="103">
        <v>0</v>
      </c>
      <c r="AJ64" s="103">
        <v>0</v>
      </c>
      <c r="AK64" s="103">
        <v>0</v>
      </c>
      <c r="AL64" s="103">
        <v>0</v>
      </c>
      <c r="AM64" s="103">
        <v>0</v>
      </c>
      <c r="AN64" s="103">
        <v>0</v>
      </c>
      <c r="AO64" s="103">
        <v>0</v>
      </c>
      <c r="AP64" s="103">
        <v>0</v>
      </c>
      <c r="AQ64" s="103">
        <v>0</v>
      </c>
      <c r="AR64" s="103">
        <v>0</v>
      </c>
      <c r="AS64" s="103">
        <v>0</v>
      </c>
      <c r="AT64" s="103">
        <v>0</v>
      </c>
      <c r="AU64" s="103">
        <v>0</v>
      </c>
      <c r="AV64" s="103">
        <v>0</v>
      </c>
    </row>
    <row r="65" spans="1:48">
      <c r="A65" s="104" t="s">
        <v>380</v>
      </c>
      <c r="B65" s="103">
        <v>1541490</v>
      </c>
      <c r="C65" s="103">
        <v>0</v>
      </c>
      <c r="D65" s="103">
        <v>0</v>
      </c>
      <c r="E65" s="103">
        <v>0</v>
      </c>
      <c r="F65" s="103">
        <v>0</v>
      </c>
      <c r="G65" s="103">
        <v>0</v>
      </c>
      <c r="H65" s="103">
        <v>0</v>
      </c>
      <c r="I65" s="103">
        <v>0</v>
      </c>
      <c r="J65" s="103">
        <v>0</v>
      </c>
      <c r="K65" s="103">
        <v>0</v>
      </c>
      <c r="L65" s="103">
        <v>0</v>
      </c>
      <c r="M65" s="103">
        <v>0</v>
      </c>
      <c r="N65" s="103">
        <v>0</v>
      </c>
      <c r="O65" s="103">
        <v>0</v>
      </c>
      <c r="P65" s="103">
        <v>0</v>
      </c>
      <c r="Q65" s="103">
        <v>0</v>
      </c>
      <c r="R65" s="103">
        <v>0</v>
      </c>
      <c r="S65" s="103">
        <v>0</v>
      </c>
      <c r="T65" s="103">
        <v>0</v>
      </c>
      <c r="U65" s="103">
        <v>0</v>
      </c>
      <c r="V65" s="103">
        <v>0</v>
      </c>
      <c r="W65" s="103">
        <v>0</v>
      </c>
      <c r="X65" s="103">
        <v>0</v>
      </c>
      <c r="Y65" s="103">
        <v>0</v>
      </c>
      <c r="Z65" s="103">
        <v>0</v>
      </c>
      <c r="AA65" s="103">
        <v>0</v>
      </c>
      <c r="AB65" s="103">
        <v>0</v>
      </c>
      <c r="AC65" s="103">
        <v>0</v>
      </c>
      <c r="AD65" s="103">
        <v>0</v>
      </c>
      <c r="AE65" s="103">
        <v>1541490</v>
      </c>
      <c r="AF65" s="103">
        <v>0</v>
      </c>
      <c r="AG65" s="103">
        <v>0</v>
      </c>
      <c r="AH65" s="103">
        <v>0</v>
      </c>
      <c r="AI65" s="103">
        <v>0</v>
      </c>
      <c r="AJ65" s="103">
        <v>0</v>
      </c>
      <c r="AK65" s="103">
        <v>0</v>
      </c>
      <c r="AL65" s="103">
        <v>0</v>
      </c>
      <c r="AM65" s="103">
        <v>0</v>
      </c>
      <c r="AN65" s="103">
        <v>0</v>
      </c>
      <c r="AO65" s="103">
        <v>0</v>
      </c>
      <c r="AP65" s="103">
        <v>0</v>
      </c>
      <c r="AQ65" s="103">
        <v>0</v>
      </c>
      <c r="AR65" s="103">
        <v>0</v>
      </c>
      <c r="AS65" s="103">
        <v>0</v>
      </c>
      <c r="AT65" s="103">
        <v>0</v>
      </c>
      <c r="AU65" s="103">
        <v>0</v>
      </c>
      <c r="AV65" s="103">
        <v>0</v>
      </c>
    </row>
    <row r="66" spans="1:48">
      <c r="A66" s="104" t="s">
        <v>381</v>
      </c>
      <c r="B66" s="103">
        <v>184</v>
      </c>
      <c r="C66" s="103">
        <v>0</v>
      </c>
      <c r="D66" s="103">
        <v>0</v>
      </c>
      <c r="E66" s="103">
        <v>0</v>
      </c>
      <c r="F66" s="103">
        <v>0</v>
      </c>
      <c r="G66" s="103">
        <v>0</v>
      </c>
      <c r="H66" s="103">
        <v>0</v>
      </c>
      <c r="I66" s="103">
        <v>0</v>
      </c>
      <c r="J66" s="103">
        <v>0</v>
      </c>
      <c r="K66" s="103">
        <v>0</v>
      </c>
      <c r="L66" s="103">
        <v>0</v>
      </c>
      <c r="M66" s="103">
        <v>0</v>
      </c>
      <c r="N66" s="103">
        <v>0</v>
      </c>
      <c r="O66" s="103">
        <v>0</v>
      </c>
      <c r="P66" s="103">
        <v>0</v>
      </c>
      <c r="Q66" s="103">
        <v>0</v>
      </c>
      <c r="R66" s="103">
        <v>0</v>
      </c>
      <c r="S66" s="103">
        <v>0</v>
      </c>
      <c r="T66" s="103">
        <v>0</v>
      </c>
      <c r="U66" s="103">
        <v>0</v>
      </c>
      <c r="V66" s="103">
        <v>0</v>
      </c>
      <c r="W66" s="103">
        <v>0</v>
      </c>
      <c r="X66" s="103">
        <v>0</v>
      </c>
      <c r="Y66" s="103">
        <v>0</v>
      </c>
      <c r="Z66" s="103">
        <v>0</v>
      </c>
      <c r="AA66" s="103">
        <v>0</v>
      </c>
      <c r="AB66" s="103">
        <v>0</v>
      </c>
      <c r="AC66" s="103">
        <v>0</v>
      </c>
      <c r="AD66" s="103">
        <v>0</v>
      </c>
      <c r="AE66" s="103">
        <v>0</v>
      </c>
      <c r="AF66" s="103">
        <v>0</v>
      </c>
      <c r="AG66" s="103">
        <v>0</v>
      </c>
      <c r="AH66" s="103">
        <v>0</v>
      </c>
      <c r="AI66" s="103">
        <v>0</v>
      </c>
      <c r="AJ66" s="103">
        <v>0</v>
      </c>
      <c r="AK66" s="103">
        <v>0</v>
      </c>
      <c r="AL66" s="103">
        <v>0</v>
      </c>
      <c r="AM66" s="103">
        <v>0</v>
      </c>
      <c r="AN66" s="103">
        <v>0</v>
      </c>
      <c r="AO66" s="103">
        <v>0</v>
      </c>
      <c r="AP66" s="103">
        <v>184</v>
      </c>
      <c r="AQ66" s="103">
        <v>0</v>
      </c>
      <c r="AR66" s="103">
        <v>0</v>
      </c>
      <c r="AS66" s="103">
        <v>0</v>
      </c>
      <c r="AT66" s="103">
        <v>0</v>
      </c>
      <c r="AU66" s="103">
        <v>0</v>
      </c>
      <c r="AV66" s="103">
        <v>0</v>
      </c>
    </row>
    <row r="67" spans="1:48">
      <c r="A67" s="104" t="s">
        <v>382</v>
      </c>
      <c r="B67" s="103">
        <v>45911</v>
      </c>
      <c r="C67" s="103">
        <v>0</v>
      </c>
      <c r="D67" s="103">
        <v>0</v>
      </c>
      <c r="E67" s="103">
        <v>0</v>
      </c>
      <c r="F67" s="103">
        <v>0</v>
      </c>
      <c r="G67" s="103">
        <v>0</v>
      </c>
      <c r="H67" s="103">
        <v>0</v>
      </c>
      <c r="I67" s="103">
        <v>0</v>
      </c>
      <c r="J67" s="103">
        <v>0</v>
      </c>
      <c r="K67" s="103">
        <v>0</v>
      </c>
      <c r="L67" s="103">
        <v>0</v>
      </c>
      <c r="M67" s="103">
        <v>0</v>
      </c>
      <c r="N67" s="103">
        <v>0</v>
      </c>
      <c r="O67" s="103">
        <v>0</v>
      </c>
      <c r="P67" s="103">
        <v>0</v>
      </c>
      <c r="Q67" s="103">
        <v>0</v>
      </c>
      <c r="R67" s="103">
        <v>0</v>
      </c>
      <c r="S67" s="103">
        <v>0</v>
      </c>
      <c r="T67" s="103">
        <v>0</v>
      </c>
      <c r="U67" s="103">
        <v>0</v>
      </c>
      <c r="V67" s="103">
        <v>0</v>
      </c>
      <c r="W67" s="103">
        <v>0</v>
      </c>
      <c r="X67" s="103">
        <v>0</v>
      </c>
      <c r="Y67" s="103">
        <v>0</v>
      </c>
      <c r="Z67" s="103">
        <v>0</v>
      </c>
      <c r="AA67" s="103">
        <v>0</v>
      </c>
      <c r="AB67" s="103">
        <v>0</v>
      </c>
      <c r="AC67" s="103">
        <v>0</v>
      </c>
      <c r="AD67" s="103">
        <v>0</v>
      </c>
      <c r="AE67" s="103">
        <v>45911</v>
      </c>
      <c r="AF67" s="103">
        <v>0</v>
      </c>
      <c r="AG67" s="103">
        <v>0</v>
      </c>
      <c r="AH67" s="103">
        <v>0</v>
      </c>
      <c r="AI67" s="103">
        <v>0</v>
      </c>
      <c r="AJ67" s="103">
        <v>0</v>
      </c>
      <c r="AK67" s="103">
        <v>0</v>
      </c>
      <c r="AL67" s="103">
        <v>0</v>
      </c>
      <c r="AM67" s="103">
        <v>0</v>
      </c>
      <c r="AN67" s="103">
        <v>0</v>
      </c>
      <c r="AO67" s="103">
        <v>0</v>
      </c>
      <c r="AP67" s="103">
        <v>0</v>
      </c>
      <c r="AQ67" s="103">
        <v>0</v>
      </c>
      <c r="AR67" s="103">
        <v>0</v>
      </c>
      <c r="AS67" s="103">
        <v>0</v>
      </c>
      <c r="AT67" s="103">
        <v>0</v>
      </c>
      <c r="AU67" s="103">
        <v>0</v>
      </c>
      <c r="AV67" s="103">
        <v>0</v>
      </c>
    </row>
    <row r="68" spans="1:48">
      <c r="A68" s="104" t="s">
        <v>383</v>
      </c>
      <c r="B68" s="103">
        <v>18049</v>
      </c>
      <c r="C68" s="103">
        <v>0</v>
      </c>
      <c r="D68" s="103">
        <v>0</v>
      </c>
      <c r="E68" s="103">
        <v>0</v>
      </c>
      <c r="F68" s="103">
        <v>0</v>
      </c>
      <c r="G68" s="103">
        <v>0</v>
      </c>
      <c r="H68" s="103">
        <v>0</v>
      </c>
      <c r="I68" s="103">
        <v>0</v>
      </c>
      <c r="J68" s="103">
        <v>0</v>
      </c>
      <c r="K68" s="103">
        <v>0</v>
      </c>
      <c r="L68" s="103">
        <v>0</v>
      </c>
      <c r="M68" s="103">
        <v>0</v>
      </c>
      <c r="N68" s="103">
        <v>0</v>
      </c>
      <c r="O68" s="103">
        <v>0</v>
      </c>
      <c r="P68" s="103">
        <v>0</v>
      </c>
      <c r="Q68" s="103">
        <v>0</v>
      </c>
      <c r="R68" s="103">
        <v>0</v>
      </c>
      <c r="S68" s="103">
        <v>0</v>
      </c>
      <c r="T68" s="103">
        <v>0</v>
      </c>
      <c r="U68" s="103">
        <v>0</v>
      </c>
      <c r="V68" s="103">
        <v>0</v>
      </c>
      <c r="W68" s="103">
        <v>0</v>
      </c>
      <c r="X68" s="103">
        <v>0</v>
      </c>
      <c r="Y68" s="103">
        <v>0</v>
      </c>
      <c r="Z68" s="103">
        <v>0</v>
      </c>
      <c r="AA68" s="103">
        <v>0</v>
      </c>
      <c r="AB68" s="103">
        <v>0</v>
      </c>
      <c r="AC68" s="103">
        <v>0</v>
      </c>
      <c r="AD68" s="103">
        <v>0</v>
      </c>
      <c r="AE68" s="103">
        <v>18049</v>
      </c>
      <c r="AF68" s="103">
        <v>0</v>
      </c>
      <c r="AG68" s="103">
        <v>0</v>
      </c>
      <c r="AH68" s="103">
        <v>0</v>
      </c>
      <c r="AI68" s="103">
        <v>0</v>
      </c>
      <c r="AJ68" s="103">
        <v>0</v>
      </c>
      <c r="AK68" s="103">
        <v>0</v>
      </c>
      <c r="AL68" s="103">
        <v>0</v>
      </c>
      <c r="AM68" s="103">
        <v>0</v>
      </c>
      <c r="AN68" s="103">
        <v>0</v>
      </c>
      <c r="AO68" s="103">
        <v>0</v>
      </c>
      <c r="AP68" s="103">
        <v>0</v>
      </c>
      <c r="AQ68" s="103">
        <v>0</v>
      </c>
      <c r="AR68" s="103">
        <v>0</v>
      </c>
      <c r="AS68" s="103">
        <v>0</v>
      </c>
      <c r="AT68" s="103">
        <v>0</v>
      </c>
      <c r="AU68" s="103">
        <v>0</v>
      </c>
      <c r="AV68" s="103">
        <v>0</v>
      </c>
    </row>
    <row r="69" spans="1:48">
      <c r="A69" s="104" t="s">
        <v>385</v>
      </c>
      <c r="B69" s="103">
        <v>93</v>
      </c>
      <c r="C69" s="103">
        <v>0</v>
      </c>
      <c r="D69" s="103">
        <v>0</v>
      </c>
      <c r="E69" s="103">
        <v>0</v>
      </c>
      <c r="F69" s="103">
        <v>0</v>
      </c>
      <c r="G69" s="103">
        <v>0</v>
      </c>
      <c r="H69" s="103">
        <v>0</v>
      </c>
      <c r="I69" s="103">
        <v>0</v>
      </c>
      <c r="J69" s="103">
        <v>0</v>
      </c>
      <c r="K69" s="103">
        <v>0</v>
      </c>
      <c r="L69" s="103">
        <v>0</v>
      </c>
      <c r="M69" s="103">
        <v>0</v>
      </c>
      <c r="N69" s="103">
        <v>0</v>
      </c>
      <c r="O69" s="103">
        <v>0</v>
      </c>
      <c r="P69" s="103">
        <v>0</v>
      </c>
      <c r="Q69" s="103">
        <v>0</v>
      </c>
      <c r="R69" s="103">
        <v>0</v>
      </c>
      <c r="S69" s="103">
        <v>0</v>
      </c>
      <c r="T69" s="103">
        <v>0</v>
      </c>
      <c r="U69" s="103">
        <v>0</v>
      </c>
      <c r="V69" s="103">
        <v>0</v>
      </c>
      <c r="W69" s="103">
        <v>0</v>
      </c>
      <c r="X69" s="103">
        <v>0</v>
      </c>
      <c r="Y69" s="103">
        <v>0</v>
      </c>
      <c r="Z69" s="103">
        <v>0</v>
      </c>
      <c r="AA69" s="103">
        <v>0</v>
      </c>
      <c r="AB69" s="103">
        <v>0</v>
      </c>
      <c r="AC69" s="103">
        <v>0</v>
      </c>
      <c r="AD69" s="103">
        <v>0</v>
      </c>
      <c r="AE69" s="103">
        <v>0</v>
      </c>
      <c r="AF69" s="103">
        <v>0</v>
      </c>
      <c r="AG69" s="103">
        <v>0</v>
      </c>
      <c r="AH69" s="103">
        <v>0</v>
      </c>
      <c r="AI69" s="103">
        <v>0</v>
      </c>
      <c r="AJ69" s="103">
        <v>0</v>
      </c>
      <c r="AK69" s="103">
        <v>0</v>
      </c>
      <c r="AL69" s="103">
        <v>0</v>
      </c>
      <c r="AM69" s="103">
        <v>0</v>
      </c>
      <c r="AN69" s="103">
        <v>0</v>
      </c>
      <c r="AO69" s="103">
        <v>0</v>
      </c>
      <c r="AP69" s="103">
        <v>93</v>
      </c>
      <c r="AQ69" s="103">
        <v>0</v>
      </c>
      <c r="AR69" s="103">
        <v>0</v>
      </c>
      <c r="AS69" s="103">
        <v>0</v>
      </c>
      <c r="AT69" s="103">
        <v>0</v>
      </c>
      <c r="AU69" s="103">
        <v>0</v>
      </c>
      <c r="AV69" s="103">
        <v>0</v>
      </c>
    </row>
    <row r="70" spans="1:48">
      <c r="A70" s="104" t="s">
        <v>391</v>
      </c>
      <c r="B70" s="103">
        <v>-1516693</v>
      </c>
      <c r="C70" s="103">
        <v>-1516693</v>
      </c>
      <c r="D70" s="103">
        <v>0</v>
      </c>
      <c r="E70" s="103">
        <v>0</v>
      </c>
      <c r="F70" s="103">
        <v>0</v>
      </c>
      <c r="G70" s="103">
        <v>0</v>
      </c>
      <c r="H70" s="103">
        <v>0</v>
      </c>
      <c r="I70" s="103">
        <v>0</v>
      </c>
      <c r="J70" s="103">
        <v>0</v>
      </c>
      <c r="K70" s="103">
        <v>0</v>
      </c>
      <c r="L70" s="103">
        <v>0</v>
      </c>
      <c r="M70" s="103">
        <v>0</v>
      </c>
      <c r="N70" s="103">
        <v>0</v>
      </c>
      <c r="O70" s="103">
        <v>0</v>
      </c>
      <c r="P70" s="103">
        <v>0</v>
      </c>
      <c r="Q70" s="103">
        <v>0</v>
      </c>
      <c r="R70" s="103">
        <v>0</v>
      </c>
      <c r="S70" s="103">
        <v>0</v>
      </c>
      <c r="T70" s="103">
        <v>0</v>
      </c>
      <c r="U70" s="103">
        <v>0</v>
      </c>
      <c r="V70" s="103">
        <v>0</v>
      </c>
      <c r="W70" s="103">
        <v>0</v>
      </c>
      <c r="X70" s="103">
        <v>0</v>
      </c>
      <c r="Y70" s="103">
        <v>0</v>
      </c>
      <c r="Z70" s="103">
        <v>0</v>
      </c>
      <c r="AA70" s="103">
        <v>0</v>
      </c>
      <c r="AB70" s="103">
        <v>0</v>
      </c>
      <c r="AC70" s="103">
        <v>0</v>
      </c>
      <c r="AD70" s="103">
        <v>0</v>
      </c>
      <c r="AE70" s="103">
        <v>0</v>
      </c>
      <c r="AF70" s="103">
        <v>0</v>
      </c>
      <c r="AG70" s="103">
        <v>0</v>
      </c>
      <c r="AH70" s="103">
        <v>0</v>
      </c>
      <c r="AI70" s="103">
        <v>0</v>
      </c>
      <c r="AJ70" s="103">
        <v>0</v>
      </c>
      <c r="AK70" s="103">
        <v>0</v>
      </c>
      <c r="AL70" s="103">
        <v>0</v>
      </c>
      <c r="AM70" s="103">
        <v>0</v>
      </c>
      <c r="AN70" s="103">
        <v>0</v>
      </c>
      <c r="AO70" s="103">
        <v>0</v>
      </c>
      <c r="AP70" s="103">
        <v>0</v>
      </c>
      <c r="AQ70" s="103">
        <v>0</v>
      </c>
      <c r="AR70" s="103">
        <v>0</v>
      </c>
      <c r="AS70" s="103">
        <v>0</v>
      </c>
      <c r="AT70" s="103">
        <v>0</v>
      </c>
      <c r="AU70" s="103">
        <v>0</v>
      </c>
      <c r="AV70" s="103">
        <v>0</v>
      </c>
    </row>
    <row r="71" spans="1:48">
      <c r="A71" s="104" t="s">
        <v>392</v>
      </c>
      <c r="B71" s="103">
        <v>0</v>
      </c>
      <c r="C71" s="103">
        <v>0</v>
      </c>
      <c r="D71" s="103">
        <v>0</v>
      </c>
      <c r="E71" s="103">
        <v>0</v>
      </c>
      <c r="F71" s="103">
        <v>0</v>
      </c>
      <c r="G71" s="103">
        <v>0</v>
      </c>
      <c r="H71" s="103">
        <v>0</v>
      </c>
      <c r="I71" s="103">
        <v>0</v>
      </c>
      <c r="J71" s="103">
        <v>0</v>
      </c>
      <c r="K71" s="103">
        <v>0</v>
      </c>
      <c r="L71" s="103">
        <v>0</v>
      </c>
      <c r="M71" s="103">
        <v>0</v>
      </c>
      <c r="N71" s="103">
        <v>0</v>
      </c>
      <c r="O71" s="103">
        <v>0</v>
      </c>
      <c r="P71" s="103">
        <v>0</v>
      </c>
      <c r="Q71" s="103">
        <v>0</v>
      </c>
      <c r="R71" s="103">
        <v>0</v>
      </c>
      <c r="S71" s="103">
        <v>0</v>
      </c>
      <c r="T71" s="103">
        <v>0</v>
      </c>
      <c r="U71" s="103">
        <v>0</v>
      </c>
      <c r="V71" s="103">
        <v>0</v>
      </c>
      <c r="W71" s="103">
        <v>0</v>
      </c>
      <c r="X71" s="103">
        <v>0</v>
      </c>
      <c r="Y71" s="103">
        <v>0</v>
      </c>
      <c r="Z71" s="103">
        <v>0</v>
      </c>
      <c r="AA71" s="103">
        <v>0</v>
      </c>
      <c r="AB71" s="103">
        <v>0</v>
      </c>
      <c r="AC71" s="103">
        <v>0</v>
      </c>
      <c r="AD71" s="103">
        <v>0</v>
      </c>
      <c r="AE71" s="103">
        <v>0</v>
      </c>
      <c r="AF71" s="103">
        <v>0</v>
      </c>
      <c r="AG71" s="103">
        <v>0</v>
      </c>
      <c r="AH71" s="103">
        <v>0</v>
      </c>
      <c r="AI71" s="103">
        <v>0</v>
      </c>
      <c r="AJ71" s="103">
        <v>0</v>
      </c>
      <c r="AK71" s="103">
        <v>0</v>
      </c>
      <c r="AL71" s="103">
        <v>0</v>
      </c>
      <c r="AM71" s="103">
        <v>0</v>
      </c>
      <c r="AN71" s="103">
        <v>0</v>
      </c>
      <c r="AO71" s="103">
        <v>0</v>
      </c>
      <c r="AP71" s="103">
        <v>0</v>
      </c>
      <c r="AQ71" s="103">
        <v>0</v>
      </c>
      <c r="AR71" s="103">
        <v>0</v>
      </c>
      <c r="AS71" s="103">
        <v>0</v>
      </c>
      <c r="AT71" s="103">
        <v>0</v>
      </c>
      <c r="AU71" s="103">
        <v>0</v>
      </c>
      <c r="AV71" s="103">
        <v>0</v>
      </c>
    </row>
    <row r="72" spans="1:48" ht="15">
      <c r="A72" s="104" t="s">
        <v>399</v>
      </c>
      <c r="B72" s="103">
        <v>-4924691</v>
      </c>
      <c r="C72" s="103">
        <v>-4924691</v>
      </c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</row>
    <row r="73" spans="1:48" ht="15">
      <c r="A73" s="104" t="s">
        <v>400</v>
      </c>
      <c r="B73" s="103">
        <v>24984957</v>
      </c>
      <c r="C73" s="103">
        <v>24984957</v>
      </c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</row>
    <row r="74" spans="1:48">
      <c r="A74" s="104" t="s">
        <v>396</v>
      </c>
      <c r="B74" s="103">
        <v>4634593</v>
      </c>
      <c r="C74" s="103">
        <v>4573142</v>
      </c>
      <c r="D74" s="103">
        <v>0</v>
      </c>
      <c r="E74" s="103">
        <v>0</v>
      </c>
      <c r="F74" s="103">
        <v>0</v>
      </c>
      <c r="G74" s="103">
        <v>0</v>
      </c>
      <c r="H74" s="103">
        <v>0</v>
      </c>
      <c r="I74" s="103">
        <v>0</v>
      </c>
      <c r="J74" s="103">
        <v>0</v>
      </c>
      <c r="K74" s="103">
        <v>0</v>
      </c>
      <c r="L74" s="103">
        <v>0</v>
      </c>
      <c r="M74" s="103">
        <v>0</v>
      </c>
      <c r="N74" s="103">
        <v>0</v>
      </c>
      <c r="O74" s="103">
        <v>0</v>
      </c>
      <c r="P74" s="103">
        <v>0</v>
      </c>
      <c r="Q74" s="103">
        <v>0</v>
      </c>
      <c r="R74" s="103">
        <v>0</v>
      </c>
      <c r="S74" s="103">
        <v>0</v>
      </c>
      <c r="T74" s="103">
        <v>0</v>
      </c>
      <c r="U74" s="103">
        <v>0</v>
      </c>
      <c r="V74" s="103">
        <v>0</v>
      </c>
      <c r="W74" s="103">
        <v>0</v>
      </c>
      <c r="X74" s="103">
        <v>0</v>
      </c>
      <c r="Y74" s="103">
        <v>0</v>
      </c>
      <c r="Z74" s="103">
        <v>0</v>
      </c>
      <c r="AA74" s="103">
        <v>0</v>
      </c>
      <c r="AB74" s="103">
        <v>0</v>
      </c>
      <c r="AC74" s="103">
        <v>0</v>
      </c>
      <c r="AD74" s="103">
        <v>0</v>
      </c>
      <c r="AE74" s="103">
        <v>0</v>
      </c>
      <c r="AF74" s="103">
        <v>0</v>
      </c>
      <c r="AG74" s="103">
        <v>0</v>
      </c>
      <c r="AH74" s="103">
        <v>0</v>
      </c>
      <c r="AI74" s="103">
        <v>0</v>
      </c>
      <c r="AJ74" s="103">
        <v>0</v>
      </c>
      <c r="AK74" s="103">
        <v>0</v>
      </c>
      <c r="AL74" s="103">
        <v>0</v>
      </c>
      <c r="AM74" s="103">
        <v>0</v>
      </c>
      <c r="AN74" s="103">
        <v>0</v>
      </c>
      <c r="AO74" s="103">
        <v>0</v>
      </c>
      <c r="AP74" s="103">
        <v>0</v>
      </c>
      <c r="AQ74" s="103">
        <v>0</v>
      </c>
      <c r="AR74" s="103">
        <v>61451</v>
      </c>
      <c r="AS74" s="103">
        <v>0</v>
      </c>
      <c r="AT74" s="103">
        <v>0</v>
      </c>
      <c r="AU74" s="103">
        <v>0</v>
      </c>
      <c r="AV74" s="103">
        <v>0</v>
      </c>
    </row>
    <row r="75" spans="1:48">
      <c r="A75" s="104" t="s">
        <v>386</v>
      </c>
      <c r="B75" s="103">
        <v>96113</v>
      </c>
      <c r="C75" s="103">
        <v>-6</v>
      </c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>
        <v>37055</v>
      </c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>
        <v>9031</v>
      </c>
      <c r="AQ75" s="103"/>
      <c r="AR75" s="103">
        <v>50033</v>
      </c>
      <c r="AS75" s="103"/>
      <c r="AT75" s="103"/>
      <c r="AU75" s="103"/>
      <c r="AV75" s="103"/>
    </row>
    <row r="76" spans="1:48">
      <c r="A76" s="104" t="s">
        <v>387</v>
      </c>
      <c r="B76" s="103">
        <v>262396156</v>
      </c>
      <c r="C76" s="103">
        <v>262396156</v>
      </c>
      <c r="D76" s="103">
        <v>0</v>
      </c>
      <c r="E76" s="103">
        <v>0</v>
      </c>
      <c r="F76" s="103">
        <v>0</v>
      </c>
      <c r="G76" s="103">
        <v>0</v>
      </c>
      <c r="H76" s="103">
        <v>0</v>
      </c>
      <c r="I76" s="103">
        <v>0</v>
      </c>
      <c r="J76" s="103">
        <v>0</v>
      </c>
      <c r="K76" s="103">
        <v>0</v>
      </c>
      <c r="L76" s="103">
        <v>0</v>
      </c>
      <c r="M76" s="103">
        <v>0</v>
      </c>
      <c r="N76" s="103">
        <v>0</v>
      </c>
      <c r="O76" s="103">
        <v>0</v>
      </c>
      <c r="P76" s="103">
        <v>0</v>
      </c>
      <c r="Q76" s="103">
        <v>0</v>
      </c>
      <c r="R76" s="103">
        <v>0</v>
      </c>
      <c r="S76" s="103">
        <v>0</v>
      </c>
      <c r="T76" s="103">
        <v>0</v>
      </c>
      <c r="U76" s="103">
        <v>0</v>
      </c>
      <c r="V76" s="103">
        <v>0</v>
      </c>
      <c r="W76" s="103">
        <v>0</v>
      </c>
      <c r="X76" s="103">
        <v>0</v>
      </c>
      <c r="Y76" s="103">
        <v>0</v>
      </c>
      <c r="Z76" s="103">
        <v>0</v>
      </c>
      <c r="AA76" s="103">
        <v>0</v>
      </c>
      <c r="AB76" s="103">
        <v>0</v>
      </c>
      <c r="AC76" s="103">
        <v>0</v>
      </c>
      <c r="AD76" s="103">
        <v>0</v>
      </c>
      <c r="AE76" s="103">
        <v>0</v>
      </c>
      <c r="AF76" s="103">
        <v>0</v>
      </c>
      <c r="AG76" s="103">
        <v>0</v>
      </c>
      <c r="AH76" s="103">
        <v>0</v>
      </c>
      <c r="AI76" s="103">
        <v>0</v>
      </c>
      <c r="AJ76" s="103">
        <v>0</v>
      </c>
      <c r="AK76" s="103">
        <v>0</v>
      </c>
      <c r="AL76" s="103">
        <v>0</v>
      </c>
      <c r="AM76" s="103">
        <v>0</v>
      </c>
      <c r="AN76" s="103">
        <v>0</v>
      </c>
      <c r="AO76" s="103">
        <v>0</v>
      </c>
      <c r="AP76" s="103">
        <v>0</v>
      </c>
      <c r="AQ76" s="103">
        <v>0</v>
      </c>
      <c r="AR76" s="103">
        <v>0</v>
      </c>
      <c r="AS76" s="103">
        <v>0</v>
      </c>
      <c r="AT76" s="103">
        <v>0</v>
      </c>
      <c r="AU76" s="103">
        <v>0</v>
      </c>
      <c r="AV76" s="103">
        <v>0</v>
      </c>
    </row>
    <row r="77" spans="1:48">
      <c r="A77" s="104" t="s">
        <v>388</v>
      </c>
      <c r="B77" s="103">
        <v>-194703517</v>
      </c>
      <c r="C77" s="103">
        <v>-194703517</v>
      </c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</row>
    <row r="78" spans="1:48">
      <c r="A78" s="104" t="s">
        <v>389</v>
      </c>
      <c r="B78" s="103">
        <v>14613963</v>
      </c>
      <c r="C78" s="103">
        <v>0</v>
      </c>
      <c r="D78" s="103">
        <v>0</v>
      </c>
      <c r="E78" s="103">
        <v>5768645</v>
      </c>
      <c r="F78" s="103">
        <v>0</v>
      </c>
      <c r="G78" s="103">
        <v>0</v>
      </c>
      <c r="H78" s="103">
        <v>0</v>
      </c>
      <c r="I78" s="103">
        <v>0</v>
      </c>
      <c r="J78" s="103">
        <v>0</v>
      </c>
      <c r="K78" s="103">
        <v>0</v>
      </c>
      <c r="L78" s="103">
        <v>0</v>
      </c>
      <c r="M78" s="103">
        <v>0</v>
      </c>
      <c r="N78" s="103">
        <v>0</v>
      </c>
      <c r="O78" s="103">
        <v>0</v>
      </c>
      <c r="P78" s="103">
        <v>0</v>
      </c>
      <c r="Q78" s="103">
        <v>0</v>
      </c>
      <c r="R78" s="103">
        <v>0</v>
      </c>
      <c r="S78" s="103">
        <v>0</v>
      </c>
      <c r="T78" s="103">
        <v>0</v>
      </c>
      <c r="U78" s="103">
        <v>0</v>
      </c>
      <c r="V78" s="103">
        <v>0</v>
      </c>
      <c r="W78" s="103">
        <v>0</v>
      </c>
      <c r="X78" s="103">
        <v>0</v>
      </c>
      <c r="Y78" s="103">
        <v>0</v>
      </c>
      <c r="Z78" s="103">
        <v>0</v>
      </c>
      <c r="AA78" s="103">
        <v>0</v>
      </c>
      <c r="AB78" s="103">
        <v>0</v>
      </c>
      <c r="AC78" s="103">
        <v>0</v>
      </c>
      <c r="AD78" s="103">
        <v>0</v>
      </c>
      <c r="AE78" s="103">
        <v>3142249</v>
      </c>
      <c r="AF78" s="103">
        <v>0</v>
      </c>
      <c r="AG78" s="103">
        <v>0</v>
      </c>
      <c r="AH78" s="103">
        <v>0</v>
      </c>
      <c r="AI78" s="103">
        <v>0</v>
      </c>
      <c r="AJ78" s="103">
        <v>0</v>
      </c>
      <c r="AK78" s="103">
        <v>0</v>
      </c>
      <c r="AL78" s="103">
        <v>0</v>
      </c>
      <c r="AM78" s="103">
        <v>0</v>
      </c>
      <c r="AN78" s="103">
        <v>0</v>
      </c>
      <c r="AO78" s="103">
        <v>0</v>
      </c>
      <c r="AP78" s="103">
        <v>2881937</v>
      </c>
      <c r="AQ78" s="103">
        <v>0</v>
      </c>
      <c r="AR78" s="103">
        <v>1776543</v>
      </c>
      <c r="AS78" s="103">
        <v>1044589</v>
      </c>
      <c r="AT78" s="103">
        <v>0</v>
      </c>
      <c r="AU78" s="103">
        <v>0</v>
      </c>
      <c r="AV78" s="103">
        <v>0</v>
      </c>
    </row>
    <row r="79" spans="1:48">
      <c r="A79" s="104" t="s">
        <v>390</v>
      </c>
      <c r="B79" s="103">
        <v>8489691</v>
      </c>
      <c r="C79" s="103">
        <v>0</v>
      </c>
      <c r="D79" s="103">
        <v>0</v>
      </c>
      <c r="E79" s="103">
        <v>0</v>
      </c>
      <c r="F79" s="103">
        <v>0</v>
      </c>
      <c r="G79" s="103">
        <v>0</v>
      </c>
      <c r="H79" s="103">
        <v>0</v>
      </c>
      <c r="I79" s="103">
        <v>0</v>
      </c>
      <c r="J79" s="103">
        <v>0</v>
      </c>
      <c r="K79" s="103">
        <v>0</v>
      </c>
      <c r="L79" s="103">
        <v>0</v>
      </c>
      <c r="M79" s="103">
        <v>0</v>
      </c>
      <c r="N79" s="103">
        <v>0</v>
      </c>
      <c r="O79" s="103">
        <v>0</v>
      </c>
      <c r="P79" s="103">
        <v>0</v>
      </c>
      <c r="Q79" s="103">
        <v>0</v>
      </c>
      <c r="R79" s="103">
        <v>0</v>
      </c>
      <c r="S79" s="103">
        <v>0</v>
      </c>
      <c r="T79" s="103">
        <v>0</v>
      </c>
      <c r="U79" s="103">
        <v>0</v>
      </c>
      <c r="V79" s="103">
        <v>0</v>
      </c>
      <c r="W79" s="103">
        <v>0</v>
      </c>
      <c r="X79" s="103">
        <v>0</v>
      </c>
      <c r="Y79" s="103">
        <v>0</v>
      </c>
      <c r="Z79" s="103">
        <v>0</v>
      </c>
      <c r="AA79" s="103">
        <v>0</v>
      </c>
      <c r="AB79" s="103">
        <v>0</v>
      </c>
      <c r="AC79" s="103">
        <v>0</v>
      </c>
      <c r="AD79" s="103">
        <v>0</v>
      </c>
      <c r="AE79" s="103">
        <v>5784289</v>
      </c>
      <c r="AF79" s="103">
        <v>0</v>
      </c>
      <c r="AG79" s="103">
        <v>0</v>
      </c>
      <c r="AH79" s="103">
        <v>0</v>
      </c>
      <c r="AI79" s="103">
        <v>0</v>
      </c>
      <c r="AJ79" s="103">
        <v>0</v>
      </c>
      <c r="AK79" s="103">
        <v>0</v>
      </c>
      <c r="AL79" s="103">
        <v>0</v>
      </c>
      <c r="AM79" s="103">
        <v>0</v>
      </c>
      <c r="AN79" s="103">
        <v>0</v>
      </c>
      <c r="AO79" s="103">
        <v>0</v>
      </c>
      <c r="AP79" s="103">
        <v>0</v>
      </c>
      <c r="AQ79" s="103">
        <v>0</v>
      </c>
      <c r="AR79" s="103">
        <v>2705402</v>
      </c>
      <c r="AS79" s="103">
        <v>0</v>
      </c>
      <c r="AT79" s="103">
        <v>0</v>
      </c>
      <c r="AU79" s="103">
        <v>0</v>
      </c>
      <c r="AV79" s="103">
        <v>0</v>
      </c>
    </row>
    <row r="80" spans="1:48">
      <c r="A80" s="104" t="s">
        <v>394</v>
      </c>
      <c r="B80" s="103">
        <v>-2971394</v>
      </c>
      <c r="C80" s="103">
        <v>0</v>
      </c>
      <c r="D80" s="103">
        <v>0</v>
      </c>
      <c r="E80" s="103">
        <v>0</v>
      </c>
      <c r="F80" s="103">
        <v>0</v>
      </c>
      <c r="G80" s="103">
        <v>0</v>
      </c>
      <c r="H80" s="103">
        <v>0</v>
      </c>
      <c r="I80" s="103">
        <v>0</v>
      </c>
      <c r="J80" s="103">
        <v>0</v>
      </c>
      <c r="K80" s="103">
        <v>0</v>
      </c>
      <c r="L80" s="103">
        <v>0</v>
      </c>
      <c r="M80" s="103">
        <v>0</v>
      </c>
      <c r="N80" s="103">
        <v>0</v>
      </c>
      <c r="O80" s="103">
        <v>0</v>
      </c>
      <c r="P80" s="103">
        <v>0</v>
      </c>
      <c r="Q80" s="103">
        <v>0</v>
      </c>
      <c r="R80" s="103">
        <v>0</v>
      </c>
      <c r="S80" s="103">
        <v>0</v>
      </c>
      <c r="T80" s="103">
        <v>0</v>
      </c>
      <c r="U80" s="103">
        <v>0</v>
      </c>
      <c r="V80" s="103">
        <v>0</v>
      </c>
      <c r="W80" s="103">
        <v>0</v>
      </c>
      <c r="X80" s="103">
        <v>0</v>
      </c>
      <c r="Y80" s="103">
        <v>0</v>
      </c>
      <c r="Z80" s="103">
        <v>0</v>
      </c>
      <c r="AA80" s="103">
        <v>0</v>
      </c>
      <c r="AB80" s="103">
        <v>0</v>
      </c>
      <c r="AC80" s="103">
        <v>0</v>
      </c>
      <c r="AD80" s="103">
        <v>0</v>
      </c>
      <c r="AE80" s="103">
        <v>-2024502</v>
      </c>
      <c r="AF80" s="103">
        <v>0</v>
      </c>
      <c r="AG80" s="103">
        <v>0</v>
      </c>
      <c r="AH80" s="103">
        <v>0</v>
      </c>
      <c r="AI80" s="103">
        <v>0</v>
      </c>
      <c r="AJ80" s="103">
        <v>0</v>
      </c>
      <c r="AK80" s="103">
        <v>0</v>
      </c>
      <c r="AL80" s="103">
        <v>0</v>
      </c>
      <c r="AM80" s="103">
        <v>0</v>
      </c>
      <c r="AN80" s="103">
        <v>0</v>
      </c>
      <c r="AO80" s="103">
        <v>0</v>
      </c>
      <c r="AP80" s="103">
        <v>0</v>
      </c>
      <c r="AQ80" s="103">
        <v>0</v>
      </c>
      <c r="AR80" s="103">
        <v>-946892</v>
      </c>
      <c r="AS80" s="103">
        <v>0</v>
      </c>
      <c r="AT80" s="103">
        <v>0</v>
      </c>
      <c r="AU80" s="103">
        <v>0</v>
      </c>
      <c r="AV80" s="103">
        <v>0</v>
      </c>
    </row>
    <row r="81" spans="1:48">
      <c r="A81" s="104" t="s">
        <v>395</v>
      </c>
      <c r="B81" s="103">
        <v>-5114881</v>
      </c>
      <c r="C81" s="103">
        <v>0</v>
      </c>
      <c r="D81" s="103">
        <v>0</v>
      </c>
      <c r="E81" s="103">
        <v>-2019025</v>
      </c>
      <c r="F81" s="103">
        <v>0</v>
      </c>
      <c r="G81" s="103">
        <v>0</v>
      </c>
      <c r="H81" s="103">
        <v>0</v>
      </c>
      <c r="I81" s="103">
        <v>0</v>
      </c>
      <c r="J81" s="103">
        <v>0</v>
      </c>
      <c r="K81" s="103">
        <v>0</v>
      </c>
      <c r="L81" s="103">
        <v>0</v>
      </c>
      <c r="M81" s="103">
        <v>0</v>
      </c>
      <c r="N81" s="103">
        <v>0</v>
      </c>
      <c r="O81" s="103">
        <v>0</v>
      </c>
      <c r="P81" s="103">
        <v>0</v>
      </c>
      <c r="Q81" s="103">
        <v>0</v>
      </c>
      <c r="R81" s="103">
        <v>0</v>
      </c>
      <c r="S81" s="103">
        <v>0</v>
      </c>
      <c r="T81" s="103">
        <v>0</v>
      </c>
      <c r="U81" s="103">
        <v>0</v>
      </c>
      <c r="V81" s="103">
        <v>0</v>
      </c>
      <c r="W81" s="103">
        <v>0</v>
      </c>
      <c r="X81" s="103">
        <v>0</v>
      </c>
      <c r="Y81" s="103">
        <v>0</v>
      </c>
      <c r="Z81" s="103">
        <v>0</v>
      </c>
      <c r="AA81" s="103">
        <v>0</v>
      </c>
      <c r="AB81" s="103">
        <v>0</v>
      </c>
      <c r="AC81" s="103">
        <v>0</v>
      </c>
      <c r="AD81" s="103">
        <v>0</v>
      </c>
      <c r="AE81" s="103">
        <v>-1099787</v>
      </c>
      <c r="AF81" s="103">
        <v>0</v>
      </c>
      <c r="AG81" s="103">
        <v>0</v>
      </c>
      <c r="AH81" s="103">
        <v>0</v>
      </c>
      <c r="AI81" s="103">
        <v>0</v>
      </c>
      <c r="AJ81" s="103">
        <v>0</v>
      </c>
      <c r="AK81" s="103">
        <v>0</v>
      </c>
      <c r="AL81" s="103">
        <v>0</v>
      </c>
      <c r="AM81" s="103">
        <v>0</v>
      </c>
      <c r="AN81" s="103">
        <v>0</v>
      </c>
      <c r="AO81" s="103">
        <v>0</v>
      </c>
      <c r="AP81" s="103">
        <v>-1008674</v>
      </c>
      <c r="AQ81" s="103">
        <v>0</v>
      </c>
      <c r="AR81" s="103">
        <v>-621789</v>
      </c>
      <c r="AS81" s="103">
        <v>-365606</v>
      </c>
      <c r="AT81" s="103">
        <v>0</v>
      </c>
      <c r="AU81" s="103">
        <v>0</v>
      </c>
      <c r="AV81" s="103">
        <v>0</v>
      </c>
    </row>
    <row r="82" spans="1:48">
      <c r="A82" s="104" t="s">
        <v>397</v>
      </c>
      <c r="B82" s="103">
        <v>10099286</v>
      </c>
      <c r="C82" s="103">
        <v>10099286</v>
      </c>
      <c r="D82" s="103">
        <v>0</v>
      </c>
      <c r="E82" s="103">
        <v>0</v>
      </c>
      <c r="F82" s="103">
        <v>0</v>
      </c>
      <c r="G82" s="103">
        <v>0</v>
      </c>
      <c r="H82" s="103">
        <v>0</v>
      </c>
      <c r="I82" s="103">
        <v>0</v>
      </c>
      <c r="J82" s="103">
        <v>0</v>
      </c>
      <c r="K82" s="103">
        <v>0</v>
      </c>
      <c r="L82" s="103">
        <v>0</v>
      </c>
      <c r="M82" s="103">
        <v>0</v>
      </c>
      <c r="N82" s="103">
        <v>0</v>
      </c>
      <c r="O82" s="103">
        <v>0</v>
      </c>
      <c r="P82" s="103">
        <v>0</v>
      </c>
      <c r="Q82" s="103">
        <v>0</v>
      </c>
      <c r="R82" s="103">
        <v>0</v>
      </c>
      <c r="S82" s="103">
        <v>0</v>
      </c>
      <c r="T82" s="103">
        <v>0</v>
      </c>
      <c r="U82" s="103">
        <v>0</v>
      </c>
      <c r="V82" s="103">
        <v>0</v>
      </c>
      <c r="W82" s="103">
        <v>0</v>
      </c>
      <c r="X82" s="103">
        <v>0</v>
      </c>
      <c r="Y82" s="103">
        <v>0</v>
      </c>
      <c r="Z82" s="103">
        <v>0</v>
      </c>
      <c r="AA82" s="103">
        <v>0</v>
      </c>
      <c r="AB82" s="103">
        <v>0</v>
      </c>
      <c r="AC82" s="103">
        <v>0</v>
      </c>
      <c r="AD82" s="103">
        <v>0</v>
      </c>
      <c r="AE82" s="103">
        <v>0</v>
      </c>
      <c r="AF82" s="103">
        <v>0</v>
      </c>
      <c r="AG82" s="103">
        <v>0</v>
      </c>
      <c r="AH82" s="103">
        <v>0</v>
      </c>
      <c r="AI82" s="103">
        <v>0</v>
      </c>
      <c r="AJ82" s="103">
        <v>0</v>
      </c>
      <c r="AK82" s="103">
        <v>0</v>
      </c>
      <c r="AL82" s="103">
        <v>0</v>
      </c>
      <c r="AM82" s="103">
        <v>0</v>
      </c>
      <c r="AN82" s="103">
        <v>0</v>
      </c>
      <c r="AO82" s="103">
        <v>0</v>
      </c>
      <c r="AP82" s="103">
        <v>0</v>
      </c>
      <c r="AQ82" s="103">
        <v>0</v>
      </c>
      <c r="AR82" s="103">
        <v>0</v>
      </c>
      <c r="AS82" s="103">
        <v>0</v>
      </c>
      <c r="AT82" s="103">
        <v>0</v>
      </c>
      <c r="AU82" s="103">
        <v>0</v>
      </c>
      <c r="AV82" s="103">
        <v>0</v>
      </c>
    </row>
    <row r="83" spans="1:48" s="189" customFormat="1">
      <c r="A83" s="229" t="s">
        <v>638</v>
      </c>
      <c r="B83" s="258">
        <f>SUM(B3:B69)*$B$1+SUM(B70:B82)</f>
        <v>-892465112.08000004</v>
      </c>
      <c r="C83" s="258">
        <f t="shared" ref="C83:AV83" si="0">SUM(C3:C69)*$B$1+SUM(C70:C82)</f>
        <v>117089945.75</v>
      </c>
      <c r="D83" s="258">
        <f t="shared" si="0"/>
        <v>-15929027.619999999</v>
      </c>
      <c r="E83" s="258">
        <f t="shared" si="0"/>
        <v>8931485.5399999991</v>
      </c>
      <c r="F83" s="258">
        <f t="shared" si="0"/>
        <v>-66194246.159999996</v>
      </c>
      <c r="G83" s="258">
        <f t="shared" si="0"/>
        <v>-34157670.359999999</v>
      </c>
      <c r="H83" s="258">
        <f t="shared" si="0"/>
        <v>0</v>
      </c>
      <c r="I83" s="258">
        <f t="shared" si="0"/>
        <v>-20079043.079999998</v>
      </c>
      <c r="J83" s="258">
        <f t="shared" si="0"/>
        <v>-336400.3</v>
      </c>
      <c r="K83" s="258">
        <f t="shared" si="0"/>
        <v>0</v>
      </c>
      <c r="L83" s="258">
        <f t="shared" si="0"/>
        <v>-126786.79</v>
      </c>
      <c r="M83" s="258">
        <f t="shared" si="0"/>
        <v>-898072.88</v>
      </c>
      <c r="N83" s="258">
        <f t="shared" si="0"/>
        <v>2642.17</v>
      </c>
      <c r="O83" s="258">
        <f t="shared" si="0"/>
        <v>223610.61</v>
      </c>
      <c r="P83" s="258">
        <f t="shared" si="0"/>
        <v>0</v>
      </c>
      <c r="Q83" s="258">
        <f t="shared" si="0"/>
        <v>-237448.61</v>
      </c>
      <c r="R83" s="258">
        <f t="shared" si="0"/>
        <v>11336821.459999999</v>
      </c>
      <c r="S83" s="258">
        <f t="shared" si="0"/>
        <v>502751.19</v>
      </c>
      <c r="T83" s="258">
        <f t="shared" si="0"/>
        <v>-22915185.579999998</v>
      </c>
      <c r="U83" s="258">
        <f t="shared" si="0"/>
        <v>-2427010.56</v>
      </c>
      <c r="V83" s="258">
        <f t="shared" si="0"/>
        <v>0</v>
      </c>
      <c r="W83" s="258">
        <f t="shared" si="0"/>
        <v>4240.9399999999996</v>
      </c>
      <c r="X83" s="258">
        <f t="shared" si="0"/>
        <v>8579.93</v>
      </c>
      <c r="Y83" s="258">
        <f t="shared" si="0"/>
        <v>-5193689.26</v>
      </c>
      <c r="Z83" s="258">
        <f t="shared" si="0"/>
        <v>0</v>
      </c>
      <c r="AA83" s="258">
        <f t="shared" si="0"/>
        <v>-52479532.009999998</v>
      </c>
      <c r="AB83" s="258">
        <f t="shared" si="0"/>
        <v>-5152804.26</v>
      </c>
      <c r="AC83" s="258">
        <f t="shared" si="0"/>
        <v>-1310190.72</v>
      </c>
      <c r="AD83" s="258">
        <f t="shared" si="0"/>
        <v>-30202873.93</v>
      </c>
      <c r="AE83" s="258">
        <f t="shared" si="0"/>
        <v>14881282.23</v>
      </c>
      <c r="AF83" s="258">
        <f t="shared" si="0"/>
        <v>-2012648.67</v>
      </c>
      <c r="AG83" s="258">
        <f t="shared" si="0"/>
        <v>-6823946.6299999999</v>
      </c>
      <c r="AH83" s="258">
        <f t="shared" si="0"/>
        <v>-759553.39</v>
      </c>
      <c r="AI83" s="258">
        <f t="shared" si="0"/>
        <v>-9318673.8499999996</v>
      </c>
      <c r="AJ83" s="258">
        <f t="shared" si="0"/>
        <v>-57950623.219999999</v>
      </c>
      <c r="AK83" s="258">
        <f t="shared" si="0"/>
        <v>-8226567.4199999999</v>
      </c>
      <c r="AL83" s="258">
        <f t="shared" si="0"/>
        <v>-11378149.720000001</v>
      </c>
      <c r="AM83" s="258">
        <f t="shared" si="0"/>
        <v>-57096789.759999998</v>
      </c>
      <c r="AN83" s="258">
        <f t="shared" si="0"/>
        <v>-1091851.1299999999</v>
      </c>
      <c r="AO83" s="258">
        <f t="shared" si="0"/>
        <v>-21731637.719999999</v>
      </c>
      <c r="AP83" s="258">
        <f t="shared" si="0"/>
        <v>8134916.5999999996</v>
      </c>
      <c r="AQ83" s="258">
        <f t="shared" si="0"/>
        <v>-47606141.390000001</v>
      </c>
      <c r="AR83" s="258">
        <f t="shared" si="0"/>
        <v>-52057158.289999999</v>
      </c>
      <c r="AS83" s="258">
        <f t="shared" si="0"/>
        <v>-348038884.50999999</v>
      </c>
      <c r="AT83" s="258">
        <f t="shared" si="0"/>
        <v>-171674008.22</v>
      </c>
      <c r="AU83" s="258">
        <f t="shared" si="0"/>
        <v>-174782.82</v>
      </c>
      <c r="AV83" s="258">
        <f t="shared" si="0"/>
        <v>10.36</v>
      </c>
    </row>
    <row r="84" spans="1:48" s="257" customFormat="1">
      <c r="A84" s="257" t="s">
        <v>704</v>
      </c>
      <c r="B84" s="259">
        <f>SUM(B3:B69)*$B$1+SUM(B74:B82)</f>
        <v>-911008685.08000004</v>
      </c>
      <c r="C84" s="259">
        <f t="shared" ref="C84:AV84" si="1">SUM(C3:C69)*$B$1+SUM(C74:C82)</f>
        <v>98546372.75</v>
      </c>
      <c r="D84" s="259">
        <f t="shared" si="1"/>
        <v>-15929027.619999999</v>
      </c>
      <c r="E84" s="259">
        <f t="shared" si="1"/>
        <v>8931485.5399999991</v>
      </c>
      <c r="F84" s="259">
        <f t="shared" si="1"/>
        <v>-66194246.159999996</v>
      </c>
      <c r="G84" s="259">
        <f t="shared" si="1"/>
        <v>-34157670.359999999</v>
      </c>
      <c r="H84" s="259">
        <f t="shared" si="1"/>
        <v>0</v>
      </c>
      <c r="I84" s="259">
        <f t="shared" si="1"/>
        <v>-20079043.079999998</v>
      </c>
      <c r="J84" s="259">
        <f t="shared" si="1"/>
        <v>-336400.3</v>
      </c>
      <c r="K84" s="259">
        <f t="shared" si="1"/>
        <v>0</v>
      </c>
      <c r="L84" s="259">
        <f t="shared" si="1"/>
        <v>-126786.79</v>
      </c>
      <c r="M84" s="259">
        <f t="shared" si="1"/>
        <v>-898072.88</v>
      </c>
      <c r="N84" s="259">
        <f t="shared" si="1"/>
        <v>2642.17</v>
      </c>
      <c r="O84" s="259">
        <f t="shared" si="1"/>
        <v>223610.61</v>
      </c>
      <c r="P84" s="259">
        <f t="shared" si="1"/>
        <v>0</v>
      </c>
      <c r="Q84" s="259">
        <f t="shared" si="1"/>
        <v>-237448.61</v>
      </c>
      <c r="R84" s="259">
        <f t="shared" si="1"/>
        <v>11336821.459999999</v>
      </c>
      <c r="S84" s="259">
        <f t="shared" si="1"/>
        <v>502751.19</v>
      </c>
      <c r="T84" s="259">
        <f t="shared" si="1"/>
        <v>-22915185.579999998</v>
      </c>
      <c r="U84" s="259">
        <f t="shared" si="1"/>
        <v>-2427010.56</v>
      </c>
      <c r="V84" s="259">
        <f t="shared" si="1"/>
        <v>0</v>
      </c>
      <c r="W84" s="259">
        <f t="shared" si="1"/>
        <v>4240.9399999999996</v>
      </c>
      <c r="X84" s="259">
        <f t="shared" si="1"/>
        <v>8579.93</v>
      </c>
      <c r="Y84" s="259">
        <f t="shared" si="1"/>
        <v>-5193689.26</v>
      </c>
      <c r="Z84" s="259">
        <f t="shared" si="1"/>
        <v>0</v>
      </c>
      <c r="AA84" s="259">
        <f t="shared" si="1"/>
        <v>-52479532.009999998</v>
      </c>
      <c r="AB84" s="259">
        <f t="shared" si="1"/>
        <v>-5152804.26</v>
      </c>
      <c r="AC84" s="259">
        <f t="shared" si="1"/>
        <v>-1310190.72</v>
      </c>
      <c r="AD84" s="259">
        <f t="shared" si="1"/>
        <v>-30202873.93</v>
      </c>
      <c r="AE84" s="259">
        <f t="shared" si="1"/>
        <v>14881282.23</v>
      </c>
      <c r="AF84" s="259">
        <f t="shared" si="1"/>
        <v>-2012648.67</v>
      </c>
      <c r="AG84" s="259">
        <f t="shared" si="1"/>
        <v>-6823946.6299999999</v>
      </c>
      <c r="AH84" s="259">
        <f t="shared" si="1"/>
        <v>-759553.39</v>
      </c>
      <c r="AI84" s="259">
        <f t="shared" si="1"/>
        <v>-9318673.8499999996</v>
      </c>
      <c r="AJ84" s="259">
        <f t="shared" si="1"/>
        <v>-57950623.219999999</v>
      </c>
      <c r="AK84" s="259">
        <f t="shared" si="1"/>
        <v>-8226567.4199999999</v>
      </c>
      <c r="AL84" s="259">
        <f t="shared" si="1"/>
        <v>-11378149.720000001</v>
      </c>
      <c r="AM84" s="259">
        <f t="shared" si="1"/>
        <v>-57096789.759999998</v>
      </c>
      <c r="AN84" s="259">
        <f t="shared" si="1"/>
        <v>-1091851.1299999999</v>
      </c>
      <c r="AO84" s="259">
        <f t="shared" si="1"/>
        <v>-21731637.719999999</v>
      </c>
      <c r="AP84" s="259">
        <f t="shared" si="1"/>
        <v>8134916.5999999996</v>
      </c>
      <c r="AQ84" s="259">
        <f t="shared" si="1"/>
        <v>-47606141.390000001</v>
      </c>
      <c r="AR84" s="259">
        <f t="shared" si="1"/>
        <v>-52057158.289999999</v>
      </c>
      <c r="AS84" s="259">
        <f>SUM(AS3:AS69)*$B$1+SUM(AS74:AS82)</f>
        <v>-348038884.50999999</v>
      </c>
      <c r="AT84" s="259">
        <f t="shared" si="1"/>
        <v>-171674008.22</v>
      </c>
      <c r="AU84" s="259">
        <f t="shared" si="1"/>
        <v>-174782.82</v>
      </c>
      <c r="AV84" s="259">
        <f t="shared" si="1"/>
        <v>10.36</v>
      </c>
    </row>
    <row r="85" spans="1:48">
      <c r="B85" s="260" t="str">
        <f>B2</f>
        <v>Total Utility</v>
      </c>
      <c r="C85" s="260" t="str">
        <f t="shared" ref="C85:AV85" si="2">C2</f>
        <v>002DIV</v>
      </c>
      <c r="D85" s="260" t="str">
        <f t="shared" si="2"/>
        <v>012DIV</v>
      </c>
      <c r="E85" s="260" t="str">
        <f t="shared" si="2"/>
        <v>107DIV</v>
      </c>
      <c r="F85" s="260" t="str">
        <f t="shared" si="2"/>
        <v>077DIV</v>
      </c>
      <c r="G85" s="260" t="str">
        <f t="shared" si="2"/>
        <v>007DIV</v>
      </c>
      <c r="H85" s="260" t="str">
        <f t="shared" si="2"/>
        <v>047DIV</v>
      </c>
      <c r="I85" s="260" t="str">
        <f t="shared" si="2"/>
        <v>003DIV</v>
      </c>
      <c r="J85" s="260" t="str">
        <f t="shared" si="2"/>
        <v>013DIV</v>
      </c>
      <c r="K85" s="260" t="str">
        <f t="shared" si="2"/>
        <v>979DIV</v>
      </c>
      <c r="L85" s="260" t="str">
        <f t="shared" si="2"/>
        <v>001DIV</v>
      </c>
      <c r="M85" s="260" t="str">
        <f t="shared" si="2"/>
        <v>006DIV</v>
      </c>
      <c r="N85" s="260" t="str">
        <f t="shared" si="2"/>
        <v>017DIV</v>
      </c>
      <c r="O85" s="260" t="str">
        <f t="shared" si="2"/>
        <v>018DIV</v>
      </c>
      <c r="P85" s="260" t="str">
        <f t="shared" si="2"/>
        <v>011DIV</v>
      </c>
      <c r="Q85" s="260" t="str">
        <f t="shared" si="2"/>
        <v>004DIV</v>
      </c>
      <c r="R85" s="260" t="str">
        <f t="shared" si="2"/>
        <v>010DIV</v>
      </c>
      <c r="S85" s="260" t="str">
        <f t="shared" si="2"/>
        <v>008DIV</v>
      </c>
      <c r="T85" s="260" t="str">
        <f t="shared" si="2"/>
        <v>016DIV</v>
      </c>
      <c r="U85" s="260" t="str">
        <f t="shared" si="2"/>
        <v>020DIV</v>
      </c>
      <c r="V85" s="260" t="str">
        <f t="shared" si="2"/>
        <v>022DIV</v>
      </c>
      <c r="W85" s="260" t="str">
        <f t="shared" si="2"/>
        <v>014DIV</v>
      </c>
      <c r="X85" s="260" t="str">
        <f t="shared" si="2"/>
        <v>015DIV</v>
      </c>
      <c r="Y85" s="260" t="str">
        <f t="shared" si="2"/>
        <v>019DIV</v>
      </c>
      <c r="Z85" s="260" t="str">
        <f t="shared" si="2"/>
        <v>040DIV</v>
      </c>
      <c r="AA85" s="260" t="str">
        <f t="shared" si="2"/>
        <v>005DIV</v>
      </c>
      <c r="AB85" s="260" t="str">
        <f t="shared" si="2"/>
        <v>021DIV</v>
      </c>
      <c r="AC85" s="260" t="str">
        <f t="shared" si="2"/>
        <v>099DIV</v>
      </c>
      <c r="AD85" s="260" t="str">
        <f t="shared" si="2"/>
        <v>095DIV</v>
      </c>
      <c r="AE85" s="260" t="str">
        <f t="shared" si="2"/>
        <v>091DIV</v>
      </c>
      <c r="AF85" s="260" t="str">
        <f t="shared" si="2"/>
        <v>098DIV</v>
      </c>
      <c r="AG85" s="260" t="str">
        <f t="shared" si="2"/>
        <v>092DIV</v>
      </c>
      <c r="AH85" s="260" t="str">
        <f t="shared" si="2"/>
        <v>070DIV</v>
      </c>
      <c r="AI85" s="260" t="str">
        <f t="shared" si="2"/>
        <v>072DIV</v>
      </c>
      <c r="AJ85" s="260" t="str">
        <f t="shared" si="2"/>
        <v>093DIV</v>
      </c>
      <c r="AK85" s="260" t="str">
        <f t="shared" si="2"/>
        <v>097DIV</v>
      </c>
      <c r="AL85" s="260" t="str">
        <f t="shared" si="2"/>
        <v>096DIV</v>
      </c>
      <c r="AM85" s="260" t="str">
        <f t="shared" si="2"/>
        <v>009DIV</v>
      </c>
      <c r="AN85" s="260" t="str">
        <f t="shared" si="2"/>
        <v>071DIV</v>
      </c>
      <c r="AO85" s="260" t="str">
        <f t="shared" si="2"/>
        <v>COLODV</v>
      </c>
      <c r="AP85" s="260" t="str">
        <f t="shared" si="2"/>
        <v>030DIV</v>
      </c>
      <c r="AQ85" s="260" t="str">
        <f t="shared" si="2"/>
        <v>KANSDV</v>
      </c>
      <c r="AR85" s="260" t="str">
        <f t="shared" si="2"/>
        <v>170DIV</v>
      </c>
      <c r="AS85" s="260" t="str">
        <f t="shared" si="2"/>
        <v>190DIV</v>
      </c>
      <c r="AT85" s="260" t="str">
        <f t="shared" si="2"/>
        <v>700DIV</v>
      </c>
      <c r="AU85" s="260" t="str">
        <f t="shared" si="2"/>
        <v>830DIV</v>
      </c>
      <c r="AV85" s="260" t="str">
        <f t="shared" si="2"/>
        <v>982DIV</v>
      </c>
    </row>
    <row r="86" spans="1:48">
      <c r="B86" s="260"/>
      <c r="C86" s="260"/>
      <c r="D86" s="260"/>
      <c r="E86" s="260"/>
      <c r="F86" s="260"/>
      <c r="G86" s="260"/>
      <c r="H86" s="260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</row>
    <row r="87" spans="1:48" ht="15">
      <c r="A87" s="268">
        <v>40816</v>
      </c>
      <c r="B87" s="274">
        <f>B83</f>
        <v>-892465112.08000004</v>
      </c>
      <c r="C87" s="274">
        <f t="shared" ref="C87:AV87" si="3">C83</f>
        <v>117089945.75</v>
      </c>
      <c r="D87" s="274">
        <f t="shared" si="3"/>
        <v>-15929027.619999999</v>
      </c>
      <c r="E87" s="274">
        <f t="shared" si="3"/>
        <v>8931485.5399999991</v>
      </c>
      <c r="F87" s="274">
        <f t="shared" si="3"/>
        <v>-66194246.159999996</v>
      </c>
      <c r="G87" s="274">
        <f t="shared" si="3"/>
        <v>-34157670.359999999</v>
      </c>
      <c r="H87" s="274">
        <f t="shared" si="3"/>
        <v>0</v>
      </c>
      <c r="I87" s="274">
        <f t="shared" si="3"/>
        <v>-20079043.079999998</v>
      </c>
      <c r="J87" s="274">
        <f t="shared" si="3"/>
        <v>-336400.3</v>
      </c>
      <c r="K87" s="274">
        <f t="shared" si="3"/>
        <v>0</v>
      </c>
      <c r="L87" s="274">
        <f t="shared" si="3"/>
        <v>-126786.79</v>
      </c>
      <c r="M87" s="274">
        <f t="shared" si="3"/>
        <v>-898072.88</v>
      </c>
      <c r="N87" s="274">
        <f t="shared" si="3"/>
        <v>2642.17</v>
      </c>
      <c r="O87" s="274">
        <f t="shared" si="3"/>
        <v>223610.61</v>
      </c>
      <c r="P87" s="274">
        <f t="shared" si="3"/>
        <v>0</v>
      </c>
      <c r="Q87" s="274">
        <f t="shared" si="3"/>
        <v>-237448.61</v>
      </c>
      <c r="R87" s="274">
        <f t="shared" si="3"/>
        <v>11336821.459999999</v>
      </c>
      <c r="S87" s="274">
        <f t="shared" si="3"/>
        <v>502751.19</v>
      </c>
      <c r="T87" s="274">
        <f t="shared" si="3"/>
        <v>-22915185.579999998</v>
      </c>
      <c r="U87" s="274">
        <f t="shared" si="3"/>
        <v>-2427010.56</v>
      </c>
      <c r="V87" s="274">
        <f t="shared" si="3"/>
        <v>0</v>
      </c>
      <c r="W87" s="274">
        <f t="shared" si="3"/>
        <v>4240.9399999999996</v>
      </c>
      <c r="X87" s="274">
        <f t="shared" si="3"/>
        <v>8579.93</v>
      </c>
      <c r="Y87" s="274">
        <f t="shared" si="3"/>
        <v>-5193689.26</v>
      </c>
      <c r="Z87" s="274">
        <f t="shared" si="3"/>
        <v>0</v>
      </c>
      <c r="AA87" s="274">
        <f t="shared" si="3"/>
        <v>-52479532.009999998</v>
      </c>
      <c r="AB87" s="274">
        <f t="shared" si="3"/>
        <v>-5152804.26</v>
      </c>
      <c r="AC87" s="274">
        <f t="shared" si="3"/>
        <v>-1310190.72</v>
      </c>
      <c r="AD87" s="274">
        <f t="shared" si="3"/>
        <v>-30202873.93</v>
      </c>
      <c r="AE87" s="274">
        <f t="shared" si="3"/>
        <v>14881282.23</v>
      </c>
      <c r="AF87" s="274">
        <f t="shared" si="3"/>
        <v>-2012648.67</v>
      </c>
      <c r="AG87" s="274">
        <f t="shared" si="3"/>
        <v>-6823946.6299999999</v>
      </c>
      <c r="AH87" s="274">
        <f t="shared" si="3"/>
        <v>-759553.39</v>
      </c>
      <c r="AI87" s="274">
        <f t="shared" si="3"/>
        <v>-9318673.8499999996</v>
      </c>
      <c r="AJ87" s="274">
        <f t="shared" si="3"/>
        <v>-57950623.219999999</v>
      </c>
      <c r="AK87" s="274">
        <f t="shared" si="3"/>
        <v>-8226567.4199999999</v>
      </c>
      <c r="AL87" s="274">
        <f t="shared" si="3"/>
        <v>-11378149.720000001</v>
      </c>
      <c r="AM87" s="274">
        <f t="shared" si="3"/>
        <v>-57096789.759999998</v>
      </c>
      <c r="AN87" s="274">
        <f t="shared" si="3"/>
        <v>-1091851.1299999999</v>
      </c>
      <c r="AO87" s="274">
        <f t="shared" si="3"/>
        <v>-21731637.719999999</v>
      </c>
      <c r="AP87" s="274">
        <f t="shared" si="3"/>
        <v>8134916.5999999996</v>
      </c>
      <c r="AQ87" s="274">
        <f t="shared" si="3"/>
        <v>-47606141.390000001</v>
      </c>
      <c r="AR87" s="274">
        <f t="shared" si="3"/>
        <v>-52057158.289999999</v>
      </c>
      <c r="AS87" s="274">
        <f t="shared" si="3"/>
        <v>-348038884.50999999</v>
      </c>
      <c r="AT87" s="274">
        <f t="shared" si="3"/>
        <v>-171674008.22</v>
      </c>
      <c r="AU87" s="274">
        <f t="shared" si="3"/>
        <v>-174782.82</v>
      </c>
      <c r="AV87" s="274">
        <f t="shared" si="3"/>
        <v>10.36</v>
      </c>
    </row>
    <row r="88" spans="1:48" ht="15">
      <c r="A88" s="268">
        <v>40451</v>
      </c>
      <c r="B88" s="274">
        <f>IFERROR(INDEX('9-30-10 ADIT'!$B$94:$AU$95,1,MATCH('9-2011'!B85,'9-30-10 ADIT'!$B$95:$AU$95,0)),0)</f>
        <v>-775112160.97000003</v>
      </c>
      <c r="C88" s="274">
        <f>IFERROR(INDEX('9-30-10 ADIT'!$B$94:$AU$95,1,MATCH('9-2011'!C85,'9-30-10 ADIT'!$B$95:$AU$95,0)),0)</f>
        <v>78901438.980000004</v>
      </c>
      <c r="D88" s="274">
        <f>IFERROR(INDEX('9-30-10 ADIT'!$B$94:$AU$95,1,MATCH('9-2011'!D85,'9-30-10 ADIT'!$B$95:$AU$95,0)),0)</f>
        <v>-19622982.300000001</v>
      </c>
      <c r="E88" s="274">
        <f>IFERROR(INDEX('9-30-10 ADIT'!$B$94:$AU$95,1,MATCH('9-2011'!E85,'9-30-10 ADIT'!$B$95:$AU$95,0)),0)</f>
        <v>7362543.0499999998</v>
      </c>
      <c r="F88" s="274">
        <f>IFERROR(INDEX('9-30-10 ADIT'!$B$94:$AU$95,1,MATCH('9-2011'!F85,'9-30-10 ADIT'!$B$95:$AU$95,0)),0)</f>
        <v>-50234698.350000001</v>
      </c>
      <c r="G88" s="274">
        <f>IFERROR(INDEX('9-30-10 ADIT'!$B$94:$AU$95,1,MATCH('9-2011'!G85,'9-30-10 ADIT'!$B$95:$AU$95,0)),0)</f>
        <v>-29083274.649999999</v>
      </c>
      <c r="H88" s="274">
        <f>IFERROR(INDEX('9-30-10 ADIT'!$B$94:$AU$95,1,MATCH('9-2011'!H85,'9-30-10 ADIT'!$B$95:$AU$95,0)),0)</f>
        <v>-8447.4699999999993</v>
      </c>
      <c r="I88" s="274">
        <f>IFERROR(INDEX('9-30-10 ADIT'!$B$94:$AU$95,1,MATCH('9-2011'!I85,'9-30-10 ADIT'!$B$95:$AU$95,0)),0)</f>
        <v>-17633650.550000001</v>
      </c>
      <c r="J88" s="274">
        <f>IFERROR(INDEX('9-30-10 ADIT'!$B$94:$AU$95,1,MATCH('9-2011'!J85,'9-30-10 ADIT'!$B$95:$AU$95,0)),0)</f>
        <v>-203314.26</v>
      </c>
      <c r="K88" s="274">
        <f>IFERROR(INDEX('9-30-10 ADIT'!$B$94:$AU$95,1,MATCH('9-2011'!K85,'9-30-10 ADIT'!$B$95:$AU$95,0)),0)</f>
        <v>689.31</v>
      </c>
      <c r="L88" s="274">
        <f>IFERROR(INDEX('9-30-10 ADIT'!$B$94:$AU$95,1,MATCH('9-2011'!L85,'9-30-10 ADIT'!$B$95:$AU$95,0)),0)</f>
        <v>-41330.85</v>
      </c>
      <c r="M88" s="274">
        <f>IFERROR(INDEX('9-30-10 ADIT'!$B$94:$AU$95,1,MATCH('9-2011'!M85,'9-30-10 ADIT'!$B$95:$AU$95,0)),0)</f>
        <v>-799833.07</v>
      </c>
      <c r="N88" s="274">
        <f>IFERROR(INDEX('9-30-10 ADIT'!$B$94:$AU$95,1,MATCH('9-2011'!N85,'9-30-10 ADIT'!$B$95:$AU$95,0)),0)</f>
        <v>0</v>
      </c>
      <c r="O88" s="274">
        <f>IFERROR(INDEX('9-30-10 ADIT'!$B$94:$AU$95,1,MATCH('9-2011'!O85,'9-30-10 ADIT'!$B$95:$AU$95,0)),0)</f>
        <v>309607.49</v>
      </c>
      <c r="P88" s="274">
        <f>IFERROR(INDEX('9-30-10 ADIT'!$B$94:$AU$95,1,MATCH('9-2011'!P85,'9-30-10 ADIT'!$B$95:$AU$95,0)),0)</f>
        <v>0</v>
      </c>
      <c r="Q88" s="274">
        <f>IFERROR(INDEX('9-30-10 ADIT'!$B$94:$AU$95,1,MATCH('9-2011'!Q85,'9-30-10 ADIT'!$B$95:$AU$95,0)),0)</f>
        <v>-186776.37</v>
      </c>
      <c r="R88" s="274">
        <f>IFERROR(INDEX('9-30-10 ADIT'!$B$94:$AU$95,1,MATCH('9-2011'!R85,'9-30-10 ADIT'!$B$95:$AU$95,0)),0)</f>
        <v>10883711.689999999</v>
      </c>
      <c r="S88" s="274">
        <f>IFERROR(INDEX('9-30-10 ADIT'!$B$94:$AU$95,1,MATCH('9-2011'!S85,'9-30-10 ADIT'!$B$95:$AU$95,0)),0)</f>
        <v>163922.57999999999</v>
      </c>
      <c r="T88" s="274">
        <f>IFERROR(INDEX('9-30-10 ADIT'!$B$94:$AU$95,1,MATCH('9-2011'!T85,'9-30-10 ADIT'!$B$95:$AU$95,0)),0)</f>
        <v>-20573692.009999998</v>
      </c>
      <c r="U88" s="274">
        <f>IFERROR(INDEX('9-30-10 ADIT'!$B$94:$AU$95,1,MATCH('9-2011'!U85,'9-30-10 ADIT'!$B$95:$AU$95,0)),0)</f>
        <v>-1052535.3</v>
      </c>
      <c r="V88" s="274">
        <f>IFERROR(INDEX('9-30-10 ADIT'!$B$94:$AU$95,1,MATCH('9-2011'!V85,'9-30-10 ADIT'!$B$95:$AU$95,0)),0)</f>
        <v>0</v>
      </c>
      <c r="W88" s="274">
        <f>IFERROR(INDEX('9-30-10 ADIT'!$B$94:$AU$95,1,MATCH('9-2011'!W85,'9-30-10 ADIT'!$B$95:$AU$95,0)),0)</f>
        <v>25537.03</v>
      </c>
      <c r="X88" s="274">
        <f>IFERROR(INDEX('9-30-10 ADIT'!$B$94:$AU$95,1,MATCH('9-2011'!X85,'9-30-10 ADIT'!$B$95:$AU$95,0)),0)</f>
        <v>57864.67</v>
      </c>
      <c r="Y88" s="274">
        <f>IFERROR(INDEX('9-30-10 ADIT'!$B$94:$AU$95,1,MATCH('9-2011'!Y85,'9-30-10 ADIT'!$B$95:$AU$95,0)),0)</f>
        <v>-4203841.21</v>
      </c>
      <c r="Z88" s="274">
        <f>IFERROR(INDEX('9-30-10 ADIT'!$B$94:$AU$95,1,MATCH('9-2011'!Z85,'9-30-10 ADIT'!$B$95:$AU$95,0)),0)</f>
        <v>0</v>
      </c>
      <c r="AA88" s="274">
        <f>IFERROR(INDEX('9-30-10 ADIT'!$B$94:$AU$95,1,MATCH('9-2011'!AA85,'9-30-10 ADIT'!$B$95:$AU$95,0)),0)</f>
        <v>-44765081.960000001</v>
      </c>
      <c r="AB88" s="274">
        <f>IFERROR(INDEX('9-30-10 ADIT'!$B$94:$AU$95,1,MATCH('9-2011'!AB85,'9-30-10 ADIT'!$B$95:$AU$95,0)),0)</f>
        <v>-17315352.129999999</v>
      </c>
      <c r="AC88" s="274">
        <f>IFERROR(INDEX('9-30-10 ADIT'!$B$94:$AU$95,1,MATCH('9-2011'!AC85,'9-30-10 ADIT'!$B$95:$AU$95,0)),0)</f>
        <v>-1025496.44</v>
      </c>
      <c r="AD88" s="274">
        <f>IFERROR(INDEX('9-30-10 ADIT'!$B$94:$AU$95,1,MATCH('9-2011'!AD85,'9-30-10 ADIT'!$B$95:$AU$95,0)),0)</f>
        <v>-25402421.41</v>
      </c>
      <c r="AE88" s="274">
        <f>IFERROR(INDEX('9-30-10 ADIT'!$B$94:$AU$95,1,MATCH('9-2011'!AE85,'9-30-10 ADIT'!$B$95:$AU$95,0)),0)</f>
        <v>13646470.15</v>
      </c>
      <c r="AF88" s="274">
        <f>IFERROR(INDEX('9-30-10 ADIT'!$B$94:$AU$95,1,MATCH('9-2011'!AF85,'9-30-10 ADIT'!$B$95:$AU$95,0)),0)</f>
        <v>-1811331.3</v>
      </c>
      <c r="AG88" s="274">
        <f>IFERROR(INDEX('9-30-10 ADIT'!$B$94:$AU$95,1,MATCH('9-2011'!AG85,'9-30-10 ADIT'!$B$95:$AU$95,0)),0)</f>
        <v>-7402265.8799999999</v>
      </c>
      <c r="AH88" s="274">
        <f>IFERROR(INDEX('9-30-10 ADIT'!$B$94:$AU$95,1,MATCH('9-2011'!AH85,'9-30-10 ADIT'!$B$95:$AU$95,0)),0)</f>
        <v>-912930.97</v>
      </c>
      <c r="AI88" s="274">
        <f>IFERROR(INDEX('9-30-10 ADIT'!$B$94:$AU$95,1,MATCH('9-2011'!AI85,'9-30-10 ADIT'!$B$95:$AU$95,0)),0)</f>
        <v>-9511982.9399999995</v>
      </c>
      <c r="AJ88" s="274">
        <f>IFERROR(INDEX('9-30-10 ADIT'!$B$94:$AU$95,1,MATCH('9-2011'!AJ85,'9-30-10 ADIT'!$B$95:$AU$95,0)),0)</f>
        <v>-50535646.359999999</v>
      </c>
      <c r="AK88" s="274">
        <f>IFERROR(INDEX('9-30-10 ADIT'!$B$94:$AU$95,1,MATCH('9-2011'!AK85,'9-30-10 ADIT'!$B$95:$AU$95,0)),0)</f>
        <v>-8652623.5299999993</v>
      </c>
      <c r="AL88" s="274">
        <f>IFERROR(INDEX('9-30-10 ADIT'!$B$94:$AU$95,1,MATCH('9-2011'!AL85,'9-30-10 ADIT'!$B$95:$AU$95,0)),0)</f>
        <v>-9795392.209999999</v>
      </c>
      <c r="AM88" s="274">
        <f>IFERROR(INDEX('9-30-10 ADIT'!$B$94:$AU$95,1,MATCH('9-2011'!AM85,'9-30-10 ADIT'!$B$95:$AU$95,0)),0)</f>
        <v>-49589480.140000001</v>
      </c>
      <c r="AN88" s="274">
        <f>IFERROR(INDEX('9-30-10 ADIT'!$B$94:$AU$95,1,MATCH('9-2011'!AN85,'9-30-10 ADIT'!$B$95:$AU$95,0)),0)</f>
        <v>-1120477.29</v>
      </c>
      <c r="AO88" s="274">
        <f>IFERROR(INDEX('9-30-10 ADIT'!$B$94:$AU$95,1,MATCH('9-2011'!AO85,'9-30-10 ADIT'!$B$95:$AU$95,0)),0)</f>
        <v>-21502703.919999998</v>
      </c>
      <c r="AP88" s="274">
        <f>IFERROR(INDEX('9-30-10 ADIT'!$B$94:$AU$95,1,MATCH('9-2011'!AP85,'9-30-10 ADIT'!$B$95:$AU$95,0)),0)</f>
        <v>5757978.4199999999</v>
      </c>
      <c r="AQ88" s="274">
        <f>IFERROR(INDEX('9-30-10 ADIT'!$B$94:$AU$95,1,MATCH('9-2011'!AQ85,'9-30-10 ADIT'!$B$95:$AU$95,0)),0)</f>
        <v>-42759372.640000001</v>
      </c>
      <c r="AR88" s="274">
        <f>IFERROR(INDEX('9-30-10 ADIT'!$B$94:$AU$95,1,MATCH('9-2011'!AR85,'9-30-10 ADIT'!$B$95:$AU$95,0)),0)</f>
        <v>-43413814.589999996</v>
      </c>
      <c r="AS88" s="274">
        <f>IFERROR(INDEX('9-30-10 ADIT'!$B$94:$AU$95,1,MATCH('9-2011'!AS85,'9-30-10 ADIT'!$B$95:$AU$95,0)),0)</f>
        <v>-270604182.35000002</v>
      </c>
      <c r="AT88" s="274">
        <f>IFERROR(INDEX('9-30-10 ADIT'!$B$94:$AU$95,1,MATCH('9-2011'!AT85,'9-30-10 ADIT'!$B$95:$AU$95,0)),0)</f>
        <v>-142274918.22</v>
      </c>
      <c r="AU88" s="274">
        <f>IFERROR(INDEX('9-30-10 ADIT'!$B$94:$AU$95,1,MATCH('9-2011'!AU85,'9-30-10 ADIT'!$B$95:$AU$95,0)),0)</f>
        <v>-182073.66999999998</v>
      </c>
      <c r="AV88" s="274">
        <f>IFERROR(INDEX('9-30-10 ADIT'!$B$94:$AU$95,1,MATCH('9-2011'!AV85,'9-30-10 ADIT'!$B$95:$AU$95,0)),0)</f>
        <v>0</v>
      </c>
    </row>
    <row r="89" spans="1:48" ht="15">
      <c r="A89" s="269" t="s">
        <v>715</v>
      </c>
      <c r="B89" s="275">
        <f>B87-B88</f>
        <v>-117352951.11000001</v>
      </c>
      <c r="C89" s="275">
        <f t="shared" ref="C89:AV89" si="4">C87-C88</f>
        <v>38188506.769999996</v>
      </c>
      <c r="D89" s="275">
        <f t="shared" si="4"/>
        <v>3693954.6800000016</v>
      </c>
      <c r="E89" s="275">
        <f t="shared" si="4"/>
        <v>1568942.4899999993</v>
      </c>
      <c r="F89" s="275">
        <f t="shared" si="4"/>
        <v>-15959547.809999995</v>
      </c>
      <c r="G89" s="275">
        <f t="shared" si="4"/>
        <v>-5074395.7100000009</v>
      </c>
      <c r="H89" s="275">
        <f t="shared" si="4"/>
        <v>8447.4699999999993</v>
      </c>
      <c r="I89" s="275">
        <f t="shared" si="4"/>
        <v>-2445392.5299999975</v>
      </c>
      <c r="J89" s="275">
        <f t="shared" si="4"/>
        <v>-133086.03999999998</v>
      </c>
      <c r="K89" s="275">
        <f t="shared" si="4"/>
        <v>-689.31</v>
      </c>
      <c r="L89" s="275">
        <f t="shared" si="4"/>
        <v>-85455.94</v>
      </c>
      <c r="M89" s="275">
        <f t="shared" si="4"/>
        <v>-98239.810000000056</v>
      </c>
      <c r="N89" s="275">
        <f t="shared" si="4"/>
        <v>2642.17</v>
      </c>
      <c r="O89" s="275">
        <f t="shared" si="4"/>
        <v>-85996.88</v>
      </c>
      <c r="P89" s="275">
        <f t="shared" si="4"/>
        <v>0</v>
      </c>
      <c r="Q89" s="275">
        <f t="shared" si="4"/>
        <v>-50672.239999999991</v>
      </c>
      <c r="R89" s="275">
        <f t="shared" si="4"/>
        <v>453109.76999999955</v>
      </c>
      <c r="S89" s="275">
        <f t="shared" si="4"/>
        <v>338828.61</v>
      </c>
      <c r="T89" s="275">
        <f t="shared" si="4"/>
        <v>-2341493.5700000003</v>
      </c>
      <c r="U89" s="275">
        <f t="shared" si="4"/>
        <v>-1374475.26</v>
      </c>
      <c r="V89" s="275">
        <f t="shared" si="4"/>
        <v>0</v>
      </c>
      <c r="W89" s="275">
        <f t="shared" si="4"/>
        <v>-21296.09</v>
      </c>
      <c r="X89" s="275">
        <f t="shared" si="4"/>
        <v>-49284.74</v>
      </c>
      <c r="Y89" s="275">
        <f t="shared" si="4"/>
        <v>-989848.04999999981</v>
      </c>
      <c r="Z89" s="275">
        <f t="shared" si="4"/>
        <v>0</v>
      </c>
      <c r="AA89" s="275">
        <f t="shared" si="4"/>
        <v>-7714450.049999997</v>
      </c>
      <c r="AB89" s="275">
        <f t="shared" si="4"/>
        <v>12162547.869999999</v>
      </c>
      <c r="AC89" s="275">
        <f t="shared" si="4"/>
        <v>-284694.28000000003</v>
      </c>
      <c r="AD89" s="275">
        <f t="shared" si="4"/>
        <v>-4800452.5199999996</v>
      </c>
      <c r="AE89" s="275">
        <f t="shared" si="4"/>
        <v>1234812.08</v>
      </c>
      <c r="AF89" s="275">
        <f t="shared" si="4"/>
        <v>-201317.36999999988</v>
      </c>
      <c r="AG89" s="275">
        <f t="shared" si="4"/>
        <v>578319.25</v>
      </c>
      <c r="AH89" s="275">
        <f t="shared" si="4"/>
        <v>153377.57999999996</v>
      </c>
      <c r="AI89" s="275">
        <f t="shared" si="4"/>
        <v>193309.08999999985</v>
      </c>
      <c r="AJ89" s="275">
        <f t="shared" si="4"/>
        <v>-7414976.8599999994</v>
      </c>
      <c r="AK89" s="275">
        <f t="shared" si="4"/>
        <v>426056.1099999994</v>
      </c>
      <c r="AL89" s="275">
        <f t="shared" si="4"/>
        <v>-1582757.5100000016</v>
      </c>
      <c r="AM89" s="275">
        <f t="shared" si="4"/>
        <v>-7507309.6199999973</v>
      </c>
      <c r="AN89" s="275">
        <f t="shared" si="4"/>
        <v>28626.160000000149</v>
      </c>
      <c r="AO89" s="275">
        <f t="shared" si="4"/>
        <v>-228933.80000000075</v>
      </c>
      <c r="AP89" s="275">
        <f t="shared" si="4"/>
        <v>2376938.1799999997</v>
      </c>
      <c r="AQ89" s="275">
        <f t="shared" si="4"/>
        <v>-4846768.75</v>
      </c>
      <c r="AR89" s="275">
        <f t="shared" si="4"/>
        <v>-8643343.700000003</v>
      </c>
      <c r="AS89" s="275">
        <f t="shared" si="4"/>
        <v>-77434702.159999967</v>
      </c>
      <c r="AT89" s="275">
        <f t="shared" si="4"/>
        <v>-29399090</v>
      </c>
      <c r="AU89" s="275">
        <f t="shared" si="4"/>
        <v>7290.8499999999767</v>
      </c>
      <c r="AV89" s="275">
        <f t="shared" si="4"/>
        <v>10.36</v>
      </c>
    </row>
    <row r="90" spans="1:48" ht="15">
      <c r="A90" s="105"/>
    </row>
    <row r="91" spans="1:48" ht="15">
      <c r="A91" s="105" t="s">
        <v>718</v>
      </c>
      <c r="B91" s="274">
        <f>SUM(B70,B72:B73)</f>
        <v>18543573</v>
      </c>
      <c r="C91" s="274">
        <f t="shared" ref="C91:AV91" si="5">SUM(C70,C72:C73)</f>
        <v>18543573</v>
      </c>
      <c r="D91" s="274">
        <f t="shared" si="5"/>
        <v>0</v>
      </c>
      <c r="E91" s="274">
        <f t="shared" si="5"/>
        <v>0</v>
      </c>
      <c r="F91" s="274">
        <f t="shared" si="5"/>
        <v>0</v>
      </c>
      <c r="G91" s="274">
        <f t="shared" si="5"/>
        <v>0</v>
      </c>
      <c r="H91" s="274">
        <f t="shared" si="5"/>
        <v>0</v>
      </c>
      <c r="I91" s="274">
        <f t="shared" si="5"/>
        <v>0</v>
      </c>
      <c r="J91" s="274">
        <f t="shared" si="5"/>
        <v>0</v>
      </c>
      <c r="K91" s="274">
        <f t="shared" si="5"/>
        <v>0</v>
      </c>
      <c r="L91" s="274">
        <f t="shared" si="5"/>
        <v>0</v>
      </c>
      <c r="M91" s="274">
        <f t="shared" si="5"/>
        <v>0</v>
      </c>
      <c r="N91" s="274">
        <f t="shared" si="5"/>
        <v>0</v>
      </c>
      <c r="O91" s="274">
        <f t="shared" si="5"/>
        <v>0</v>
      </c>
      <c r="P91" s="274">
        <f t="shared" si="5"/>
        <v>0</v>
      </c>
      <c r="Q91" s="274">
        <f t="shared" si="5"/>
        <v>0</v>
      </c>
      <c r="R91" s="274">
        <f t="shared" si="5"/>
        <v>0</v>
      </c>
      <c r="S91" s="274">
        <f t="shared" si="5"/>
        <v>0</v>
      </c>
      <c r="T91" s="274">
        <f t="shared" si="5"/>
        <v>0</v>
      </c>
      <c r="U91" s="274">
        <f t="shared" si="5"/>
        <v>0</v>
      </c>
      <c r="V91" s="274">
        <f t="shared" si="5"/>
        <v>0</v>
      </c>
      <c r="W91" s="274">
        <f t="shared" si="5"/>
        <v>0</v>
      </c>
      <c r="X91" s="274">
        <f t="shared" si="5"/>
        <v>0</v>
      </c>
      <c r="Y91" s="274">
        <f t="shared" si="5"/>
        <v>0</v>
      </c>
      <c r="Z91" s="274">
        <f t="shared" si="5"/>
        <v>0</v>
      </c>
      <c r="AA91" s="274">
        <f t="shared" si="5"/>
        <v>0</v>
      </c>
      <c r="AB91" s="274">
        <f t="shared" si="5"/>
        <v>0</v>
      </c>
      <c r="AC91" s="274">
        <f t="shared" si="5"/>
        <v>0</v>
      </c>
      <c r="AD91" s="274">
        <f t="shared" si="5"/>
        <v>0</v>
      </c>
      <c r="AE91" s="274">
        <f t="shared" si="5"/>
        <v>0</v>
      </c>
      <c r="AF91" s="274">
        <f t="shared" si="5"/>
        <v>0</v>
      </c>
      <c r="AG91" s="274">
        <f t="shared" si="5"/>
        <v>0</v>
      </c>
      <c r="AH91" s="274">
        <f t="shared" si="5"/>
        <v>0</v>
      </c>
      <c r="AI91" s="274">
        <f t="shared" si="5"/>
        <v>0</v>
      </c>
      <c r="AJ91" s="274">
        <f t="shared" si="5"/>
        <v>0</v>
      </c>
      <c r="AK91" s="274">
        <f t="shared" si="5"/>
        <v>0</v>
      </c>
      <c r="AL91" s="274">
        <f t="shared" si="5"/>
        <v>0</v>
      </c>
      <c r="AM91" s="274">
        <f t="shared" si="5"/>
        <v>0</v>
      </c>
      <c r="AN91" s="274">
        <f t="shared" si="5"/>
        <v>0</v>
      </c>
      <c r="AO91" s="274">
        <f t="shared" si="5"/>
        <v>0</v>
      </c>
      <c r="AP91" s="274">
        <f t="shared" si="5"/>
        <v>0</v>
      </c>
      <c r="AQ91" s="274">
        <f t="shared" si="5"/>
        <v>0</v>
      </c>
      <c r="AR91" s="274">
        <f t="shared" si="5"/>
        <v>0</v>
      </c>
      <c r="AS91" s="274">
        <f t="shared" si="5"/>
        <v>0</v>
      </c>
      <c r="AT91" s="274">
        <f t="shared" si="5"/>
        <v>0</v>
      </c>
      <c r="AU91" s="274">
        <f t="shared" si="5"/>
        <v>0</v>
      </c>
      <c r="AV91" s="274">
        <f t="shared" si="5"/>
        <v>0</v>
      </c>
    </row>
    <row r="92" spans="1:48" s="189" customFormat="1" ht="15">
      <c r="A92" s="105" t="s">
        <v>719</v>
      </c>
      <c r="B92" s="274">
        <f>SUM('9-30-10 ADIT'!B87:B88)</f>
        <v>741518</v>
      </c>
      <c r="C92" s="274">
        <f>SUM('9-30-10 ADIT'!C87:C88)</f>
        <v>741518</v>
      </c>
      <c r="D92" s="274">
        <f>SUM('9-30-10 ADIT'!D87:D88)</f>
        <v>0</v>
      </c>
      <c r="E92" s="274">
        <f>SUM('9-30-10 ADIT'!E87:E88)</f>
        <v>0</v>
      </c>
      <c r="F92" s="274">
        <f>SUM('9-30-10 ADIT'!F87:F88)</f>
        <v>0</v>
      </c>
      <c r="G92" s="274">
        <f>SUM('9-30-10 ADIT'!G87:G88)</f>
        <v>0</v>
      </c>
      <c r="H92" s="274">
        <f>SUM('9-30-10 ADIT'!H87:H88)</f>
        <v>0</v>
      </c>
      <c r="I92" s="274">
        <f>SUM('9-30-10 ADIT'!I87:I88)</f>
        <v>0</v>
      </c>
      <c r="J92" s="274">
        <f>SUM('9-30-10 ADIT'!J87:J88)</f>
        <v>0</v>
      </c>
      <c r="K92" s="274">
        <f>SUM('9-30-10 ADIT'!K87:K88)</f>
        <v>0</v>
      </c>
      <c r="L92" s="274">
        <f>SUM('9-30-10 ADIT'!L87:L88)</f>
        <v>0</v>
      </c>
      <c r="M92" s="274">
        <f>SUM('9-30-10 ADIT'!M87:M88)</f>
        <v>0</v>
      </c>
      <c r="N92" s="274">
        <f>SUM('9-30-10 ADIT'!N87:N88)</f>
        <v>0</v>
      </c>
      <c r="O92" s="274">
        <f>SUM('9-30-10 ADIT'!O87:O88)</f>
        <v>0</v>
      </c>
      <c r="P92" s="274">
        <f>SUM('9-30-10 ADIT'!P87:P88)</f>
        <v>0</v>
      </c>
      <c r="Q92" s="274">
        <f>SUM('9-30-10 ADIT'!Q87:Q88)</f>
        <v>0</v>
      </c>
      <c r="R92" s="274">
        <f>SUM('9-30-10 ADIT'!R87:R88)</f>
        <v>0</v>
      </c>
      <c r="S92" s="274">
        <f>SUM('9-30-10 ADIT'!S87:S88)</f>
        <v>0</v>
      </c>
      <c r="T92" s="274">
        <f>SUM('9-30-10 ADIT'!T87:T88)</f>
        <v>0</v>
      </c>
      <c r="U92" s="274">
        <f>SUM('9-30-10 ADIT'!U87:U88)</f>
        <v>0</v>
      </c>
      <c r="V92" s="274">
        <f>SUM('9-30-10 ADIT'!V87:V88)</f>
        <v>0</v>
      </c>
      <c r="W92" s="274">
        <f>SUM('9-30-10 ADIT'!W87:W88)</f>
        <v>0</v>
      </c>
      <c r="X92" s="274">
        <f>SUM('9-30-10 ADIT'!X87:X88)</f>
        <v>0</v>
      </c>
      <c r="Y92" s="274">
        <f>SUM('9-30-10 ADIT'!Y87:Y88)</f>
        <v>0</v>
      </c>
      <c r="Z92" s="274">
        <f>SUM('9-30-10 ADIT'!Z87:Z88)</f>
        <v>0</v>
      </c>
      <c r="AA92" s="274">
        <f>SUM('9-30-10 ADIT'!AA87:AA88)</f>
        <v>0</v>
      </c>
      <c r="AB92" s="274">
        <f>SUM('9-30-10 ADIT'!AB87:AB88)</f>
        <v>0</v>
      </c>
      <c r="AC92" s="274">
        <f>SUM('9-30-10 ADIT'!AC87:AC88)</f>
        <v>0</v>
      </c>
      <c r="AD92" s="274">
        <f>SUM('9-30-10 ADIT'!AD87:AD88)</f>
        <v>0</v>
      </c>
      <c r="AE92" s="274">
        <f>SUM('9-30-10 ADIT'!AE87:AE88)</f>
        <v>0</v>
      </c>
      <c r="AF92" s="274">
        <f>SUM('9-30-10 ADIT'!AF87:AF88)</f>
        <v>0</v>
      </c>
      <c r="AG92" s="274">
        <f>SUM('9-30-10 ADIT'!AG87:AG88)</f>
        <v>0</v>
      </c>
      <c r="AH92" s="274">
        <f>SUM('9-30-10 ADIT'!AH87:AH88)</f>
        <v>0</v>
      </c>
      <c r="AI92" s="274">
        <f>SUM('9-30-10 ADIT'!AI87:AI88)</f>
        <v>0</v>
      </c>
      <c r="AJ92" s="274">
        <f>SUM('9-30-10 ADIT'!AJ87:AJ88)</f>
        <v>0</v>
      </c>
      <c r="AK92" s="274">
        <f>SUM('9-30-10 ADIT'!AK87:AK88)</f>
        <v>0</v>
      </c>
      <c r="AL92" s="274">
        <f>SUM('9-30-10 ADIT'!AL87:AL88)</f>
        <v>0</v>
      </c>
      <c r="AM92" s="274">
        <f>SUM('9-30-10 ADIT'!AM87:AM88)</f>
        <v>0</v>
      </c>
      <c r="AN92" s="274">
        <f>SUM('9-30-10 ADIT'!AN87:AN88)</f>
        <v>0</v>
      </c>
      <c r="AO92" s="274">
        <f>SUM('9-30-10 ADIT'!AO87:AO88)</f>
        <v>0</v>
      </c>
      <c r="AP92" s="274">
        <f>SUM('9-30-10 ADIT'!AP87:AP88)</f>
        <v>0</v>
      </c>
      <c r="AQ92" s="274">
        <f>SUM('9-30-10 ADIT'!AQ87:AQ88)</f>
        <v>0</v>
      </c>
      <c r="AR92" s="274">
        <f>SUM('9-30-10 ADIT'!AR87:AR88)</f>
        <v>0</v>
      </c>
      <c r="AS92" s="274">
        <f>SUM('9-30-10 ADIT'!AS87:AS88)</f>
        <v>0</v>
      </c>
      <c r="AT92" s="274">
        <f>SUM('9-30-10 ADIT'!AT87:AT88)</f>
        <v>0</v>
      </c>
      <c r="AU92" s="274">
        <v>0</v>
      </c>
      <c r="AV92" s="274">
        <v>0</v>
      </c>
    </row>
    <row r="93" spans="1:48" s="189" customFormat="1" ht="15">
      <c r="A93" s="105" t="s">
        <v>708</v>
      </c>
      <c r="B93" s="275">
        <f>B91-B92</f>
        <v>17802055</v>
      </c>
      <c r="C93" s="275">
        <f t="shared" ref="C93:AV93" si="6">C91-C92</f>
        <v>17802055</v>
      </c>
      <c r="D93" s="275">
        <f t="shared" si="6"/>
        <v>0</v>
      </c>
      <c r="E93" s="275">
        <f t="shared" si="6"/>
        <v>0</v>
      </c>
      <c r="F93" s="275">
        <f t="shared" si="6"/>
        <v>0</v>
      </c>
      <c r="G93" s="275">
        <f t="shared" si="6"/>
        <v>0</v>
      </c>
      <c r="H93" s="275">
        <f t="shared" si="6"/>
        <v>0</v>
      </c>
      <c r="I93" s="275">
        <f t="shared" si="6"/>
        <v>0</v>
      </c>
      <c r="J93" s="275">
        <f t="shared" si="6"/>
        <v>0</v>
      </c>
      <c r="K93" s="275">
        <f t="shared" si="6"/>
        <v>0</v>
      </c>
      <c r="L93" s="275">
        <f t="shared" si="6"/>
        <v>0</v>
      </c>
      <c r="M93" s="275">
        <f t="shared" si="6"/>
        <v>0</v>
      </c>
      <c r="N93" s="275">
        <f t="shared" si="6"/>
        <v>0</v>
      </c>
      <c r="O93" s="275">
        <f t="shared" si="6"/>
        <v>0</v>
      </c>
      <c r="P93" s="275">
        <f t="shared" si="6"/>
        <v>0</v>
      </c>
      <c r="Q93" s="275">
        <f t="shared" si="6"/>
        <v>0</v>
      </c>
      <c r="R93" s="275">
        <f t="shared" si="6"/>
        <v>0</v>
      </c>
      <c r="S93" s="275">
        <f t="shared" si="6"/>
        <v>0</v>
      </c>
      <c r="T93" s="275">
        <f t="shared" si="6"/>
        <v>0</v>
      </c>
      <c r="U93" s="275">
        <f t="shared" si="6"/>
        <v>0</v>
      </c>
      <c r="V93" s="275">
        <f t="shared" si="6"/>
        <v>0</v>
      </c>
      <c r="W93" s="275">
        <f t="shared" si="6"/>
        <v>0</v>
      </c>
      <c r="X93" s="275">
        <f t="shared" si="6"/>
        <v>0</v>
      </c>
      <c r="Y93" s="275">
        <f t="shared" si="6"/>
        <v>0</v>
      </c>
      <c r="Z93" s="275">
        <f t="shared" si="6"/>
        <v>0</v>
      </c>
      <c r="AA93" s="275">
        <f t="shared" si="6"/>
        <v>0</v>
      </c>
      <c r="AB93" s="275">
        <f t="shared" si="6"/>
        <v>0</v>
      </c>
      <c r="AC93" s="275">
        <f t="shared" si="6"/>
        <v>0</v>
      </c>
      <c r="AD93" s="275">
        <f t="shared" si="6"/>
        <v>0</v>
      </c>
      <c r="AE93" s="275">
        <f t="shared" si="6"/>
        <v>0</v>
      </c>
      <c r="AF93" s="275">
        <f t="shared" si="6"/>
        <v>0</v>
      </c>
      <c r="AG93" s="275">
        <f t="shared" si="6"/>
        <v>0</v>
      </c>
      <c r="AH93" s="275">
        <f t="shared" si="6"/>
        <v>0</v>
      </c>
      <c r="AI93" s="275">
        <f t="shared" si="6"/>
        <v>0</v>
      </c>
      <c r="AJ93" s="275">
        <f t="shared" si="6"/>
        <v>0</v>
      </c>
      <c r="AK93" s="275">
        <f t="shared" si="6"/>
        <v>0</v>
      </c>
      <c r="AL93" s="275">
        <f t="shared" si="6"/>
        <v>0</v>
      </c>
      <c r="AM93" s="275">
        <f t="shared" si="6"/>
        <v>0</v>
      </c>
      <c r="AN93" s="275">
        <f t="shared" si="6"/>
        <v>0</v>
      </c>
      <c r="AO93" s="275">
        <f t="shared" si="6"/>
        <v>0</v>
      </c>
      <c r="AP93" s="275">
        <f t="shared" si="6"/>
        <v>0</v>
      </c>
      <c r="AQ93" s="275">
        <f t="shared" si="6"/>
        <v>0</v>
      </c>
      <c r="AR93" s="275">
        <f t="shared" si="6"/>
        <v>0</v>
      </c>
      <c r="AS93" s="275">
        <f t="shared" si="6"/>
        <v>0</v>
      </c>
      <c r="AT93" s="275">
        <f t="shared" si="6"/>
        <v>0</v>
      </c>
      <c r="AU93" s="275">
        <f t="shared" si="6"/>
        <v>0</v>
      </c>
      <c r="AV93" s="275">
        <f t="shared" si="6"/>
        <v>0</v>
      </c>
    </row>
    <row r="94" spans="1:48" ht="15">
      <c r="A94" s="105"/>
    </row>
    <row r="95" spans="1:48" ht="15">
      <c r="A95" s="105" t="s">
        <v>716</v>
      </c>
      <c r="B95" s="274">
        <f>IFERROR(INDEX('Non Provision Adjs'!$B$142:$AB$143,1,MATCH('9-2011'!B85,'Non Provision Adjs'!$B$143:$AB$143,0))+INDEX('Non Provision Adjs'!$B$153:$AB$154,1,MATCH('9-2011'!B85,'Non Provision Adjs'!$B$154:$AB$154,0)),0)</f>
        <v>-4374899.49</v>
      </c>
      <c r="C95" s="274">
        <f>IFERROR(INDEX('Non Provision Adjs'!$B$142:$AB$143,1,MATCH('9-2011'!C85,'Non Provision Adjs'!$B$143:$AB$143,0))+INDEX('Non Provision Adjs'!$B$153:$AB$154,1,MATCH('9-2011'!C85,'Non Provision Adjs'!$B$154:$AB$154,0)),0)</f>
        <v>-3356944.4900000021</v>
      </c>
      <c r="D95" s="274">
        <f>IFERROR(INDEX('Non Provision Adjs'!$B$142:$AB$143,1,MATCH('9-2011'!D85,'Non Provision Adjs'!$B$143:$AB$143,0))+INDEX('Non Provision Adjs'!$B$153:$AB$154,1,MATCH('9-2011'!D85,'Non Provision Adjs'!$B$154:$AB$154,0)),0)</f>
        <v>-318090</v>
      </c>
      <c r="E95" s="274">
        <f>IFERROR(INDEX('Non Provision Adjs'!$B$142:$AB$143,1,MATCH('9-2011'!E85,'Non Provision Adjs'!$B$143:$AB$143,0))+INDEX('Non Provision Adjs'!$B$153:$AB$154,1,MATCH('9-2011'!E85,'Non Provision Adjs'!$B$154:$AB$154,0)),0)</f>
        <v>0</v>
      </c>
      <c r="F95" s="274">
        <f>IFERROR(INDEX('Non Provision Adjs'!$B$142:$AB$143,1,MATCH('9-2011'!F85,'Non Provision Adjs'!$B$143:$AB$143,0))+INDEX('Non Provision Adjs'!$B$153:$AB$154,1,MATCH('9-2011'!F85,'Non Provision Adjs'!$B$154:$AB$154,0)),0)</f>
        <v>-48164.5</v>
      </c>
      <c r="G95" s="274">
        <f>IFERROR(INDEX('Non Provision Adjs'!$B$142:$AB$143,1,MATCH('9-2011'!G85,'Non Provision Adjs'!$B$143:$AB$143,0))+INDEX('Non Provision Adjs'!$B$153:$AB$154,1,MATCH('9-2011'!G85,'Non Provision Adjs'!$B$154:$AB$154,0)),0)</f>
        <v>0</v>
      </c>
      <c r="H95" s="274">
        <f>IFERROR(INDEX('Non Provision Adjs'!$B$142:$AB$143,1,MATCH('9-2011'!H85,'Non Provision Adjs'!$B$143:$AB$143,0))+INDEX('Non Provision Adjs'!$B$153:$AB$154,1,MATCH('9-2011'!H85,'Non Provision Adjs'!$B$154:$AB$154,0)),0)</f>
        <v>8447.5</v>
      </c>
      <c r="I95" s="274">
        <f>IFERROR(INDEX('Non Provision Adjs'!$B$142:$AB$143,1,MATCH('9-2011'!I85,'Non Provision Adjs'!$B$143:$AB$143,0))+INDEX('Non Provision Adjs'!$B$153:$AB$154,1,MATCH('9-2011'!I85,'Non Provision Adjs'!$B$154:$AB$154,0)),0)</f>
        <v>0</v>
      </c>
      <c r="J95" s="274">
        <f>IFERROR(INDEX('Non Provision Adjs'!$B$142:$AB$143,1,MATCH('9-2011'!J85,'Non Provision Adjs'!$B$143:$AB$143,0))+INDEX('Non Provision Adjs'!$B$153:$AB$154,1,MATCH('9-2011'!J85,'Non Provision Adjs'!$B$154:$AB$154,0)),0)</f>
        <v>0</v>
      </c>
      <c r="K95" s="274">
        <f>IFERROR(INDEX('Non Provision Adjs'!$B$142:$AB$143,1,MATCH('9-2011'!K85,'Non Provision Adjs'!$B$143:$AB$143,0))+INDEX('Non Provision Adjs'!$B$153:$AB$154,1,MATCH('9-2011'!K85,'Non Provision Adjs'!$B$154:$AB$154,0)),0)</f>
        <v>0</v>
      </c>
      <c r="L95" s="274">
        <f>IFERROR(INDEX('Non Provision Adjs'!$B$142:$AB$143,1,MATCH('9-2011'!L85,'Non Provision Adjs'!$B$143:$AB$143,0))+INDEX('Non Provision Adjs'!$B$153:$AB$154,1,MATCH('9-2011'!L85,'Non Provision Adjs'!$B$154:$AB$154,0)),0)</f>
        <v>0</v>
      </c>
      <c r="M95" s="274">
        <f>IFERROR(INDEX('Non Provision Adjs'!$B$142:$AB$143,1,MATCH('9-2011'!M85,'Non Provision Adjs'!$B$143:$AB$143,0))+INDEX('Non Provision Adjs'!$B$153:$AB$154,1,MATCH('9-2011'!M85,'Non Provision Adjs'!$B$154:$AB$154,0)),0)</f>
        <v>0</v>
      </c>
      <c r="N95" s="274">
        <f>IFERROR(INDEX('Non Provision Adjs'!$B$142:$AB$143,1,MATCH('9-2011'!N85,'Non Provision Adjs'!$B$143:$AB$143,0))+INDEX('Non Provision Adjs'!$B$153:$AB$154,1,MATCH('9-2011'!N85,'Non Provision Adjs'!$B$154:$AB$154,0)),0)</f>
        <v>0</v>
      </c>
      <c r="O95" s="274">
        <f>IFERROR(INDEX('Non Provision Adjs'!$B$142:$AB$143,1,MATCH('9-2011'!O85,'Non Provision Adjs'!$B$143:$AB$143,0))+INDEX('Non Provision Adjs'!$B$153:$AB$154,1,MATCH('9-2011'!O85,'Non Provision Adjs'!$B$154:$AB$154,0)),0)</f>
        <v>0</v>
      </c>
      <c r="P95" s="274">
        <f>IFERROR(INDEX('Non Provision Adjs'!$B$142:$AB$143,1,MATCH('9-2011'!P85,'Non Provision Adjs'!$B$143:$AB$143,0))+INDEX('Non Provision Adjs'!$B$153:$AB$154,1,MATCH('9-2011'!P85,'Non Provision Adjs'!$B$154:$AB$154,0)),0)</f>
        <v>0</v>
      </c>
      <c r="Q95" s="274">
        <f>IFERROR(INDEX('Non Provision Adjs'!$B$142:$AB$143,1,MATCH('9-2011'!Q85,'Non Provision Adjs'!$B$143:$AB$143,0))+INDEX('Non Provision Adjs'!$B$153:$AB$154,1,MATCH('9-2011'!Q85,'Non Provision Adjs'!$B$154:$AB$154,0)),0)</f>
        <v>0</v>
      </c>
      <c r="R95" s="274">
        <f>IFERROR(INDEX('Non Provision Adjs'!$B$142:$AB$143,1,MATCH('9-2011'!R85,'Non Provision Adjs'!$B$143:$AB$143,0))+INDEX('Non Provision Adjs'!$B$153:$AB$154,1,MATCH('9-2011'!R85,'Non Provision Adjs'!$B$154:$AB$154,0)),0)</f>
        <v>0</v>
      </c>
      <c r="S95" s="274">
        <f>IFERROR(INDEX('Non Provision Adjs'!$B$142:$AB$143,1,MATCH('9-2011'!S85,'Non Provision Adjs'!$B$143:$AB$143,0))+INDEX('Non Provision Adjs'!$B$153:$AB$154,1,MATCH('9-2011'!S85,'Non Provision Adjs'!$B$154:$AB$154,0)),0)</f>
        <v>0</v>
      </c>
      <c r="T95" s="274">
        <f>IFERROR(INDEX('Non Provision Adjs'!$B$142:$AB$143,1,MATCH('9-2011'!T85,'Non Provision Adjs'!$B$143:$AB$143,0))+INDEX('Non Provision Adjs'!$B$153:$AB$154,1,MATCH('9-2011'!T85,'Non Provision Adjs'!$B$154:$AB$154,0)),0)</f>
        <v>0</v>
      </c>
      <c r="U95" s="274">
        <f>IFERROR(INDEX('Non Provision Adjs'!$B$142:$AB$143,1,MATCH('9-2011'!U85,'Non Provision Adjs'!$B$143:$AB$143,0))+INDEX('Non Provision Adjs'!$B$153:$AB$154,1,MATCH('9-2011'!U85,'Non Provision Adjs'!$B$154:$AB$154,0)),0)</f>
        <v>0</v>
      </c>
      <c r="V95" s="274">
        <f>IFERROR(INDEX('Non Provision Adjs'!$B$142:$AB$143,1,MATCH('9-2011'!V85,'Non Provision Adjs'!$B$143:$AB$143,0))+INDEX('Non Provision Adjs'!$B$153:$AB$154,1,MATCH('9-2011'!V85,'Non Provision Adjs'!$B$154:$AB$154,0)),0)</f>
        <v>0</v>
      </c>
      <c r="W95" s="274">
        <f>IFERROR(INDEX('Non Provision Adjs'!$B$142:$AB$143,1,MATCH('9-2011'!W85,'Non Provision Adjs'!$B$143:$AB$143,0))+INDEX('Non Provision Adjs'!$B$153:$AB$154,1,MATCH('9-2011'!W85,'Non Provision Adjs'!$B$154:$AB$154,0)),0)</f>
        <v>0</v>
      </c>
      <c r="X95" s="274">
        <f>IFERROR(INDEX('Non Provision Adjs'!$B$142:$AB$143,1,MATCH('9-2011'!X85,'Non Provision Adjs'!$B$143:$AB$143,0))+INDEX('Non Provision Adjs'!$B$153:$AB$154,1,MATCH('9-2011'!X85,'Non Provision Adjs'!$B$154:$AB$154,0)),0)</f>
        <v>0</v>
      </c>
      <c r="Y95" s="274">
        <f>IFERROR(INDEX('Non Provision Adjs'!$B$142:$AB$143,1,MATCH('9-2011'!Y85,'Non Provision Adjs'!$B$143:$AB$143,0))+INDEX('Non Provision Adjs'!$B$153:$AB$154,1,MATCH('9-2011'!Y85,'Non Provision Adjs'!$B$154:$AB$154,0)),0)</f>
        <v>0</v>
      </c>
      <c r="Z95" s="274">
        <f>IFERROR(INDEX('Non Provision Adjs'!$B$142:$AB$143,1,MATCH('9-2011'!Z85,'Non Provision Adjs'!$B$143:$AB$143,0))+INDEX('Non Provision Adjs'!$B$153:$AB$154,1,MATCH('9-2011'!Z85,'Non Provision Adjs'!$B$154:$AB$154,0)),0)</f>
        <v>0</v>
      </c>
      <c r="AA95" s="274">
        <f>IFERROR(INDEX('Non Provision Adjs'!$B$142:$AB$143,1,MATCH('9-2011'!AA85,'Non Provision Adjs'!$B$143:$AB$143,0))+INDEX('Non Provision Adjs'!$B$153:$AB$154,1,MATCH('9-2011'!AA85,'Non Provision Adjs'!$B$154:$AB$154,0)),0)</f>
        <v>0</v>
      </c>
      <c r="AB95" s="274">
        <f>IFERROR(INDEX('Non Provision Adjs'!$B$142:$AB$143,1,MATCH('9-2011'!AB85,'Non Provision Adjs'!$B$143:$AB$143,0))+INDEX('Non Provision Adjs'!$B$153:$AB$154,1,MATCH('9-2011'!AB85,'Non Provision Adjs'!$B$154:$AB$154,0)),0)</f>
        <v>0</v>
      </c>
      <c r="AC95" s="274">
        <f>IFERROR(INDEX('Non Provision Adjs'!$B$142:$AB$143,1,MATCH('9-2011'!AC85,'Non Provision Adjs'!$B$143:$AB$143,0))+INDEX('Non Provision Adjs'!$B$153:$AB$154,1,MATCH('9-2011'!AC85,'Non Provision Adjs'!$B$154:$AB$154,0)),0)</f>
        <v>0</v>
      </c>
      <c r="AD95" s="274">
        <f>IFERROR(INDEX('Non Provision Adjs'!$B$142:$AB$143,1,MATCH('9-2011'!AD85,'Non Provision Adjs'!$B$143:$AB$143,0))+INDEX('Non Provision Adjs'!$B$153:$AB$154,1,MATCH('9-2011'!AD85,'Non Provision Adjs'!$B$154:$AB$154,0)),0)</f>
        <v>0</v>
      </c>
      <c r="AE95" s="274">
        <f>IFERROR(INDEX('Non Provision Adjs'!$B$142:$AB$143,1,MATCH('9-2011'!AE85,'Non Provision Adjs'!$B$143:$AB$143,0))+INDEX('Non Provision Adjs'!$B$153:$AB$154,1,MATCH('9-2011'!AE85,'Non Provision Adjs'!$B$154:$AB$154,0)),0)</f>
        <v>0</v>
      </c>
      <c r="AF95" s="274">
        <f>IFERROR(INDEX('Non Provision Adjs'!$B$142:$AB$143,1,MATCH('9-2011'!AF85,'Non Provision Adjs'!$B$143:$AB$143,0))+INDEX('Non Provision Adjs'!$B$153:$AB$154,1,MATCH('9-2011'!AF85,'Non Provision Adjs'!$B$154:$AB$154,0)),0)</f>
        <v>0</v>
      </c>
      <c r="AG95" s="274">
        <f>IFERROR(INDEX('Non Provision Adjs'!$B$142:$AB$143,1,MATCH('9-2011'!AG85,'Non Provision Adjs'!$B$143:$AB$143,0))+INDEX('Non Provision Adjs'!$B$153:$AB$154,1,MATCH('9-2011'!AG85,'Non Provision Adjs'!$B$154:$AB$154,0)),0)</f>
        <v>0</v>
      </c>
      <c r="AH95" s="274">
        <f>IFERROR(INDEX('Non Provision Adjs'!$B$142:$AB$143,1,MATCH('9-2011'!AH85,'Non Provision Adjs'!$B$143:$AB$143,0))+INDEX('Non Provision Adjs'!$B$153:$AB$154,1,MATCH('9-2011'!AH85,'Non Provision Adjs'!$B$154:$AB$154,0)),0)</f>
        <v>0</v>
      </c>
      <c r="AI95" s="274">
        <f>IFERROR(INDEX('Non Provision Adjs'!$B$142:$AB$143,1,MATCH('9-2011'!AI85,'Non Provision Adjs'!$B$143:$AB$143,0))+INDEX('Non Provision Adjs'!$B$153:$AB$154,1,MATCH('9-2011'!AI85,'Non Provision Adjs'!$B$154:$AB$154,0)),0)</f>
        <v>0</v>
      </c>
      <c r="AJ95" s="274">
        <f>IFERROR(INDEX('Non Provision Adjs'!$B$142:$AB$143,1,MATCH('9-2011'!AJ85,'Non Provision Adjs'!$B$143:$AB$143,0))+INDEX('Non Provision Adjs'!$B$153:$AB$154,1,MATCH('9-2011'!AJ85,'Non Provision Adjs'!$B$154:$AB$154,0)),0)</f>
        <v>0</v>
      </c>
      <c r="AK95" s="274">
        <f>IFERROR(INDEX('Non Provision Adjs'!$B$142:$AB$143,1,MATCH('9-2011'!AK85,'Non Provision Adjs'!$B$143:$AB$143,0))+INDEX('Non Provision Adjs'!$B$153:$AB$154,1,MATCH('9-2011'!AK85,'Non Provision Adjs'!$B$154:$AB$154,0)),0)</f>
        <v>0</v>
      </c>
      <c r="AL95" s="274">
        <f>IFERROR(INDEX('Non Provision Adjs'!$B$142:$AB$143,1,MATCH('9-2011'!AL85,'Non Provision Adjs'!$B$143:$AB$143,0))+INDEX('Non Provision Adjs'!$B$153:$AB$154,1,MATCH('9-2011'!AL85,'Non Provision Adjs'!$B$154:$AB$154,0)),0)</f>
        <v>0</v>
      </c>
      <c r="AM95" s="274">
        <f>IFERROR(INDEX('Non Provision Adjs'!$B$142:$AB$143,1,MATCH('9-2011'!AM85,'Non Provision Adjs'!$B$143:$AB$143,0))+INDEX('Non Provision Adjs'!$B$153:$AB$154,1,MATCH('9-2011'!AM85,'Non Provision Adjs'!$B$154:$AB$154,0)),0)</f>
        <v>0</v>
      </c>
      <c r="AN95" s="274">
        <f>IFERROR(INDEX('Non Provision Adjs'!$B$142:$AB$143,1,MATCH('9-2011'!AN85,'Non Provision Adjs'!$B$143:$AB$143,0))+INDEX('Non Provision Adjs'!$B$153:$AB$154,1,MATCH('9-2011'!AN85,'Non Provision Adjs'!$B$154:$AB$154,0)),0)</f>
        <v>0</v>
      </c>
      <c r="AO95" s="274">
        <f>IFERROR(INDEX('Non Provision Adjs'!$B$142:$AB$143,1,MATCH('9-2011'!AO85,'Non Provision Adjs'!$B$143:$AB$143,0))+INDEX('Non Provision Adjs'!$B$153:$AB$154,1,MATCH('9-2011'!AO85,'Non Provision Adjs'!$B$154:$AB$154,0)),0)</f>
        <v>0</v>
      </c>
      <c r="AP95" s="274">
        <f>IFERROR(INDEX('Non Provision Adjs'!$B$142:$AB$143,1,MATCH('9-2011'!AP85,'Non Provision Adjs'!$B$143:$AB$143,0))+INDEX('Non Provision Adjs'!$B$153:$AB$154,1,MATCH('9-2011'!AP85,'Non Provision Adjs'!$B$154:$AB$154,0)),0)</f>
        <v>0</v>
      </c>
      <c r="AQ95" s="274">
        <f>IFERROR(INDEX('Non Provision Adjs'!$B$142:$AB$143,1,MATCH('9-2011'!AQ85,'Non Provision Adjs'!$B$143:$AB$143,0))+INDEX('Non Provision Adjs'!$B$153:$AB$154,1,MATCH('9-2011'!AQ85,'Non Provision Adjs'!$B$154:$AB$154,0)),0)</f>
        <v>0</v>
      </c>
      <c r="AR95" s="274">
        <f>IFERROR(INDEX('Non Provision Adjs'!$B$142:$AB$143,1,MATCH('9-2011'!AR85,'Non Provision Adjs'!$B$143:$AB$143,0))+INDEX('Non Provision Adjs'!$B$153:$AB$154,1,MATCH('9-2011'!AR85,'Non Provision Adjs'!$B$154:$AB$154,0)),0)</f>
        <v>0</v>
      </c>
      <c r="AS95" s="274">
        <f>IFERROR(INDEX('Non Provision Adjs'!$B$142:$AB$143,1,MATCH('9-2011'!AS85,'Non Provision Adjs'!$B$143:$AB$143,0))+INDEX('Non Provision Adjs'!$B$153:$AB$154,1,MATCH('9-2011'!AS85,'Non Provision Adjs'!$B$154:$AB$154,0)),0)</f>
        <v>-660148</v>
      </c>
      <c r="AT95" s="274">
        <f>IFERROR(INDEX('Non Provision Adjs'!$B$142:$AB$143,1,MATCH('9-2011'!AT85,'Non Provision Adjs'!$B$143:$AB$143,0))+INDEX('Non Provision Adjs'!$B$153:$AB$154,1,MATCH('9-2011'!AT85,'Non Provision Adjs'!$B$154:$AB$154,0)),0)</f>
        <v>0</v>
      </c>
      <c r="AU95" s="274">
        <f>IFERROR(INDEX('Non Provision Adjs'!$B$142:$AB$143,1,MATCH('9-2011'!AU85,'Non Provision Adjs'!$B$143:$AB$143,0))+INDEX('Non Provision Adjs'!$B$153:$AB$154,1,MATCH('9-2011'!AU85,'Non Provision Adjs'!$B$154:$AB$154,0)),0)</f>
        <v>0</v>
      </c>
      <c r="AV95" s="274">
        <f>IFERROR(INDEX('Non Provision Adjs'!$B$142:$AB$143,1,MATCH('9-2011'!AV85,'Non Provision Adjs'!$B$143:$AB$143,0))+INDEX('Non Provision Adjs'!$B$153:$AB$154,1,MATCH('9-2011'!AV85,'Non Provision Adjs'!$B$154:$AB$154,0)),0)</f>
        <v>0</v>
      </c>
    </row>
    <row r="96" spans="1:48" ht="15">
      <c r="A96" s="105" t="s">
        <v>711</v>
      </c>
    </row>
    <row r="97" spans="1:48" ht="15">
      <c r="A97" s="105" t="s">
        <v>717</v>
      </c>
    </row>
    <row r="98" spans="1:48" ht="15">
      <c r="A98" s="105" t="s">
        <v>710</v>
      </c>
      <c r="B98" s="274">
        <f>B89-B93-B95</f>
        <v>-130780106.62000002</v>
      </c>
      <c r="C98" s="274">
        <f t="shared" ref="C98:AV98" si="7">C89-C93-C95</f>
        <v>23743396.259999998</v>
      </c>
      <c r="D98" s="274">
        <f t="shared" si="7"/>
        <v>4012044.6800000016</v>
      </c>
      <c r="E98" s="274">
        <f t="shared" si="7"/>
        <v>1568942.4899999993</v>
      </c>
      <c r="F98" s="274">
        <f t="shared" si="7"/>
        <v>-15911383.309999995</v>
      </c>
      <c r="G98" s="274">
        <f t="shared" si="7"/>
        <v>-5074395.7100000009</v>
      </c>
      <c r="H98" s="274">
        <f t="shared" si="7"/>
        <v>-3.0000000000654836E-2</v>
      </c>
      <c r="I98" s="274">
        <f t="shared" si="7"/>
        <v>-2445392.5299999975</v>
      </c>
      <c r="J98" s="274">
        <f t="shared" si="7"/>
        <v>-133086.03999999998</v>
      </c>
      <c r="K98" s="274">
        <f t="shared" si="7"/>
        <v>-689.31</v>
      </c>
      <c r="L98" s="274">
        <f t="shared" si="7"/>
        <v>-85455.94</v>
      </c>
      <c r="M98" s="274">
        <f t="shared" si="7"/>
        <v>-98239.810000000056</v>
      </c>
      <c r="N98" s="274">
        <f t="shared" si="7"/>
        <v>2642.17</v>
      </c>
      <c r="O98" s="274">
        <f t="shared" si="7"/>
        <v>-85996.88</v>
      </c>
      <c r="P98" s="274">
        <f t="shared" si="7"/>
        <v>0</v>
      </c>
      <c r="Q98" s="274">
        <f t="shared" si="7"/>
        <v>-50672.239999999991</v>
      </c>
      <c r="R98" s="274">
        <f t="shared" si="7"/>
        <v>453109.76999999955</v>
      </c>
      <c r="S98" s="274">
        <f t="shared" si="7"/>
        <v>338828.61</v>
      </c>
      <c r="T98" s="274">
        <f t="shared" si="7"/>
        <v>-2341493.5700000003</v>
      </c>
      <c r="U98" s="274">
        <f t="shared" si="7"/>
        <v>-1374475.26</v>
      </c>
      <c r="V98" s="274">
        <f t="shared" si="7"/>
        <v>0</v>
      </c>
      <c r="W98" s="274">
        <f t="shared" si="7"/>
        <v>-21296.09</v>
      </c>
      <c r="X98" s="274">
        <f t="shared" si="7"/>
        <v>-49284.74</v>
      </c>
      <c r="Y98" s="274">
        <f t="shared" si="7"/>
        <v>-989848.04999999981</v>
      </c>
      <c r="Z98" s="274">
        <f t="shared" si="7"/>
        <v>0</v>
      </c>
      <c r="AA98" s="274">
        <f t="shared" si="7"/>
        <v>-7714450.049999997</v>
      </c>
      <c r="AB98" s="274">
        <f t="shared" si="7"/>
        <v>12162547.869999999</v>
      </c>
      <c r="AC98" s="274">
        <f t="shared" si="7"/>
        <v>-284694.28000000003</v>
      </c>
      <c r="AD98" s="274">
        <f t="shared" si="7"/>
        <v>-4800452.5199999996</v>
      </c>
      <c r="AE98" s="274">
        <f t="shared" si="7"/>
        <v>1234812.08</v>
      </c>
      <c r="AF98" s="274">
        <f t="shared" si="7"/>
        <v>-201317.36999999988</v>
      </c>
      <c r="AG98" s="274">
        <f t="shared" si="7"/>
        <v>578319.25</v>
      </c>
      <c r="AH98" s="274">
        <f t="shared" si="7"/>
        <v>153377.57999999996</v>
      </c>
      <c r="AI98" s="274">
        <f t="shared" si="7"/>
        <v>193309.08999999985</v>
      </c>
      <c r="AJ98" s="274">
        <f t="shared" si="7"/>
        <v>-7414976.8599999994</v>
      </c>
      <c r="AK98" s="274">
        <f t="shared" si="7"/>
        <v>426056.1099999994</v>
      </c>
      <c r="AL98" s="274">
        <f t="shared" si="7"/>
        <v>-1582757.5100000016</v>
      </c>
      <c r="AM98" s="274">
        <f t="shared" si="7"/>
        <v>-7507309.6199999973</v>
      </c>
      <c r="AN98" s="274">
        <f t="shared" si="7"/>
        <v>28626.160000000149</v>
      </c>
      <c r="AO98" s="274">
        <f t="shared" si="7"/>
        <v>-228933.80000000075</v>
      </c>
      <c r="AP98" s="274">
        <f t="shared" si="7"/>
        <v>2376938.1799999997</v>
      </c>
      <c r="AQ98" s="274">
        <f t="shared" si="7"/>
        <v>-4846768.75</v>
      </c>
      <c r="AR98" s="274">
        <f t="shared" si="7"/>
        <v>-8643343.700000003</v>
      </c>
      <c r="AS98" s="274">
        <f t="shared" si="7"/>
        <v>-76774554.159999967</v>
      </c>
      <c r="AT98" s="274">
        <f t="shared" si="7"/>
        <v>-29399090</v>
      </c>
      <c r="AU98" s="274">
        <f t="shared" si="7"/>
        <v>7290.8499999999767</v>
      </c>
      <c r="AV98" s="274">
        <f t="shared" si="7"/>
        <v>10.36</v>
      </c>
    </row>
    <row r="99" spans="1:48">
      <c r="B99" s="32" t="str">
        <f>B85</f>
        <v>Total Utility</v>
      </c>
      <c r="C99" s="189" t="str">
        <f t="shared" ref="C99:AV99" si="8">C85</f>
        <v>002DIV</v>
      </c>
      <c r="D99" s="189" t="str">
        <f t="shared" si="8"/>
        <v>012DIV</v>
      </c>
      <c r="E99" s="189" t="str">
        <f t="shared" si="8"/>
        <v>107DIV</v>
      </c>
      <c r="F99" s="189" t="str">
        <f t="shared" si="8"/>
        <v>077DIV</v>
      </c>
      <c r="G99" s="189" t="str">
        <f t="shared" si="8"/>
        <v>007DIV</v>
      </c>
      <c r="H99" s="189" t="str">
        <f t="shared" si="8"/>
        <v>047DIV</v>
      </c>
      <c r="I99" s="189" t="str">
        <f t="shared" si="8"/>
        <v>003DIV</v>
      </c>
      <c r="J99" s="189" t="str">
        <f t="shared" si="8"/>
        <v>013DIV</v>
      </c>
      <c r="K99" s="189" t="str">
        <f t="shared" si="8"/>
        <v>979DIV</v>
      </c>
      <c r="L99" s="189" t="str">
        <f t="shared" si="8"/>
        <v>001DIV</v>
      </c>
      <c r="M99" s="189" t="str">
        <f t="shared" si="8"/>
        <v>006DIV</v>
      </c>
      <c r="N99" s="189" t="str">
        <f t="shared" si="8"/>
        <v>017DIV</v>
      </c>
      <c r="O99" s="189" t="str">
        <f t="shared" si="8"/>
        <v>018DIV</v>
      </c>
      <c r="P99" s="189" t="str">
        <f t="shared" si="8"/>
        <v>011DIV</v>
      </c>
      <c r="Q99" s="189" t="str">
        <f t="shared" si="8"/>
        <v>004DIV</v>
      </c>
      <c r="R99" s="189" t="str">
        <f t="shared" si="8"/>
        <v>010DIV</v>
      </c>
      <c r="S99" s="189" t="str">
        <f t="shared" si="8"/>
        <v>008DIV</v>
      </c>
      <c r="T99" s="189" t="str">
        <f t="shared" si="8"/>
        <v>016DIV</v>
      </c>
      <c r="U99" s="189" t="str">
        <f t="shared" si="8"/>
        <v>020DIV</v>
      </c>
      <c r="V99" s="189" t="str">
        <f t="shared" si="8"/>
        <v>022DIV</v>
      </c>
      <c r="W99" s="189" t="str">
        <f t="shared" si="8"/>
        <v>014DIV</v>
      </c>
      <c r="X99" s="189" t="str">
        <f t="shared" si="8"/>
        <v>015DIV</v>
      </c>
      <c r="Y99" s="189" t="str">
        <f t="shared" si="8"/>
        <v>019DIV</v>
      </c>
      <c r="Z99" s="189" t="str">
        <f t="shared" si="8"/>
        <v>040DIV</v>
      </c>
      <c r="AA99" s="189" t="str">
        <f t="shared" si="8"/>
        <v>005DIV</v>
      </c>
      <c r="AB99" s="189" t="str">
        <f t="shared" si="8"/>
        <v>021DIV</v>
      </c>
      <c r="AC99" s="189" t="str">
        <f t="shared" si="8"/>
        <v>099DIV</v>
      </c>
      <c r="AD99" s="189" t="str">
        <f t="shared" si="8"/>
        <v>095DIV</v>
      </c>
      <c r="AE99" s="189" t="str">
        <f t="shared" si="8"/>
        <v>091DIV</v>
      </c>
      <c r="AF99" s="189" t="str">
        <f t="shared" si="8"/>
        <v>098DIV</v>
      </c>
      <c r="AG99" s="189" t="str">
        <f t="shared" si="8"/>
        <v>092DIV</v>
      </c>
      <c r="AH99" s="189" t="str">
        <f t="shared" si="8"/>
        <v>070DIV</v>
      </c>
      <c r="AI99" s="189" t="str">
        <f t="shared" si="8"/>
        <v>072DIV</v>
      </c>
      <c r="AJ99" s="189" t="str">
        <f t="shared" si="8"/>
        <v>093DIV</v>
      </c>
      <c r="AK99" s="189" t="str">
        <f t="shared" si="8"/>
        <v>097DIV</v>
      </c>
      <c r="AL99" s="189" t="str">
        <f t="shared" si="8"/>
        <v>096DIV</v>
      </c>
      <c r="AM99" s="189" t="str">
        <f t="shared" si="8"/>
        <v>009DIV</v>
      </c>
      <c r="AN99" s="189" t="str">
        <f t="shared" si="8"/>
        <v>071DIV</v>
      </c>
      <c r="AO99" s="189" t="str">
        <f t="shared" si="8"/>
        <v>COLODV</v>
      </c>
      <c r="AP99" s="189" t="str">
        <f t="shared" si="8"/>
        <v>030DIV</v>
      </c>
      <c r="AQ99" s="189" t="str">
        <f t="shared" si="8"/>
        <v>KANSDV</v>
      </c>
      <c r="AR99" s="189" t="str">
        <f t="shared" si="8"/>
        <v>170DIV</v>
      </c>
      <c r="AS99" s="189" t="str">
        <f t="shared" si="8"/>
        <v>190DIV</v>
      </c>
      <c r="AT99" s="189" t="str">
        <f t="shared" si="8"/>
        <v>700DIV</v>
      </c>
      <c r="AU99" s="189" t="str">
        <f t="shared" si="8"/>
        <v>830DIV</v>
      </c>
      <c r="AV99" s="189" t="str">
        <f t="shared" si="8"/>
        <v>982DIV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J37"/>
  <sheetViews>
    <sheetView workbookViewId="0">
      <selection activeCell="E39" sqref="E39"/>
    </sheetView>
  </sheetViews>
  <sheetFormatPr defaultRowHeight="15"/>
  <cols>
    <col min="1" max="1" width="9.7109375" bestFit="1" customWidth="1"/>
    <col min="2" max="7" width="10" bestFit="1" customWidth="1"/>
    <col min="8" max="10" width="11" bestFit="1" customWidth="1"/>
  </cols>
  <sheetData>
    <row r="1" spans="1:10" s="2" customFormat="1" ht="12.75">
      <c r="A1" s="76">
        <v>40724</v>
      </c>
      <c r="B1" s="66"/>
      <c r="C1" s="66"/>
      <c r="D1" s="66"/>
      <c r="E1" s="67"/>
      <c r="F1" s="65"/>
      <c r="G1" s="65"/>
      <c r="H1" s="65"/>
      <c r="I1" s="65"/>
      <c r="J1" s="64"/>
    </row>
    <row r="2" spans="1:10" s="2" customFormat="1" ht="12.75">
      <c r="A2" s="65"/>
      <c r="B2" s="66" t="s">
        <v>652</v>
      </c>
      <c r="C2" s="66">
        <v>20</v>
      </c>
      <c r="D2" s="66">
        <v>30</v>
      </c>
      <c r="E2" s="67">
        <v>50</v>
      </c>
      <c r="F2" s="65">
        <v>60</v>
      </c>
      <c r="G2" s="65">
        <v>70</v>
      </c>
      <c r="H2" s="65">
        <v>80</v>
      </c>
      <c r="I2" s="65">
        <v>180</v>
      </c>
      <c r="J2" s="64"/>
    </row>
    <row r="3" spans="1:10" s="2" customFormat="1" ht="12.75">
      <c r="A3" s="66" t="s">
        <v>147</v>
      </c>
      <c r="B3" s="66" t="s">
        <v>154</v>
      </c>
      <c r="C3" s="66" t="s">
        <v>188</v>
      </c>
      <c r="D3" s="66" t="s">
        <v>162</v>
      </c>
      <c r="E3" s="67" t="s">
        <v>180</v>
      </c>
      <c r="F3" s="65" t="s">
        <v>173</v>
      </c>
      <c r="G3" s="65" t="s">
        <v>144</v>
      </c>
      <c r="H3" s="65" t="s">
        <v>189</v>
      </c>
      <c r="I3" s="65" t="s">
        <v>190</v>
      </c>
      <c r="J3" s="64" t="s">
        <v>401</v>
      </c>
    </row>
    <row r="4" spans="1:10">
      <c r="A4" s="63" t="s">
        <v>352</v>
      </c>
      <c r="B4" s="87">
        <v>0</v>
      </c>
      <c r="C4" s="90">
        <v>173193.31480000104</v>
      </c>
      <c r="D4" s="90">
        <v>180683.10639999891</v>
      </c>
      <c r="E4" s="90">
        <v>406212.19970000186</v>
      </c>
      <c r="F4" s="91">
        <v>127629.08390000196</v>
      </c>
      <c r="G4" s="91">
        <v>373791.63790000032</v>
      </c>
      <c r="H4" s="91">
        <v>584191.40159999952</v>
      </c>
      <c r="I4" s="91">
        <v>-41248.073599999996</v>
      </c>
      <c r="J4" s="92">
        <v>1804452.6707000036</v>
      </c>
    </row>
    <row r="5" spans="1:10">
      <c r="A5" s="63" t="s">
        <v>361</v>
      </c>
      <c r="B5" s="87">
        <v>0</v>
      </c>
      <c r="C5" s="90">
        <v>0</v>
      </c>
      <c r="D5" s="90">
        <v>-6.8893999999999984</v>
      </c>
      <c r="E5" s="90">
        <v>261219.69659999997</v>
      </c>
      <c r="F5" s="90">
        <v>38826.40879999999</v>
      </c>
      <c r="G5" s="90">
        <v>0</v>
      </c>
      <c r="H5" s="90">
        <v>545850.98780000012</v>
      </c>
      <c r="I5" s="90">
        <v>-693543.8470999999</v>
      </c>
      <c r="J5" s="92">
        <v>152346.35670000012</v>
      </c>
    </row>
    <row r="6" spans="1:10">
      <c r="A6" s="63" t="s">
        <v>336</v>
      </c>
      <c r="B6" s="87">
        <v>0</v>
      </c>
      <c r="C6" s="90">
        <v>-3305084.5847999994</v>
      </c>
      <c r="D6" s="90">
        <v>-2639826.8566000015</v>
      </c>
      <c r="E6" s="90">
        <v>-5506391.5262000002</v>
      </c>
      <c r="F6" s="90">
        <v>-362756.73939999903</v>
      </c>
      <c r="G6" s="90">
        <v>-432575.60619999986</v>
      </c>
      <c r="H6" s="90">
        <v>-12989468.055399999</v>
      </c>
      <c r="I6" s="90">
        <v>0</v>
      </c>
      <c r="J6" s="92">
        <v>-25236103.3686</v>
      </c>
    </row>
    <row r="7" spans="1:10">
      <c r="A7" s="63" t="s">
        <v>337</v>
      </c>
      <c r="B7" s="87">
        <v>0</v>
      </c>
      <c r="C7" s="90">
        <v>2414676.8578999997</v>
      </c>
      <c r="D7" s="90">
        <v>2918656.3036000007</v>
      </c>
      <c r="E7" s="90">
        <v>5912316.8612000002</v>
      </c>
      <c r="F7" s="91">
        <v>540873.19279999903</v>
      </c>
      <c r="G7" s="91">
        <v>256100.89829999994</v>
      </c>
      <c r="H7" s="91">
        <v>9109987.0531000011</v>
      </c>
      <c r="I7" s="91">
        <v>0</v>
      </c>
      <c r="J7" s="92">
        <v>21152611.166900001</v>
      </c>
    </row>
    <row r="8" spans="1:10">
      <c r="A8" s="63" t="s">
        <v>368</v>
      </c>
      <c r="B8" s="87">
        <v>0</v>
      </c>
      <c r="C8" s="90">
        <v>-64346.33</v>
      </c>
      <c r="D8" s="90">
        <v>9594.4699999999993</v>
      </c>
      <c r="E8" s="90">
        <v>-112939.54</v>
      </c>
      <c r="F8" s="90">
        <v>-10356.5849</v>
      </c>
      <c r="G8" s="90">
        <v>246845.21509999997</v>
      </c>
      <c r="H8" s="90">
        <v>1073095.5451</v>
      </c>
      <c r="I8" s="90">
        <v>0</v>
      </c>
      <c r="J8" s="92">
        <v>1141892.7752999999</v>
      </c>
    </row>
    <row r="9" spans="1:10">
      <c r="A9" s="63" t="s">
        <v>304</v>
      </c>
      <c r="B9" s="87">
        <v>0</v>
      </c>
      <c r="C9" s="90">
        <v>0</v>
      </c>
      <c r="D9" s="90">
        <v>10912.41</v>
      </c>
      <c r="E9" s="90">
        <v>0</v>
      </c>
      <c r="F9" s="90">
        <v>0</v>
      </c>
      <c r="G9" s="90">
        <v>3612.7724999999996</v>
      </c>
      <c r="H9" s="90">
        <v>-345332.65499999997</v>
      </c>
      <c r="I9" s="90">
        <v>-259561.29</v>
      </c>
      <c r="J9" s="92">
        <v>-590368.76249999995</v>
      </c>
    </row>
    <row r="10" spans="1:10">
      <c r="A10" s="63" t="s">
        <v>386</v>
      </c>
      <c r="B10" s="88">
        <v>0</v>
      </c>
      <c r="C10" s="93">
        <v>793756.01179874991</v>
      </c>
      <c r="D10" s="93">
        <v>648643.77387749986</v>
      </c>
      <c r="E10" s="93">
        <v>1203717.9080024997</v>
      </c>
      <c r="F10" s="94">
        <v>561417.83851499995</v>
      </c>
      <c r="G10" s="94">
        <v>625647.84546374995</v>
      </c>
      <c r="H10" s="94">
        <v>3130618.1164649995</v>
      </c>
      <c r="I10" s="94">
        <v>965828.99337749998</v>
      </c>
      <c r="J10" s="95">
        <v>7929630.4874999998</v>
      </c>
    </row>
    <row r="11" spans="1:10">
      <c r="A11" s="63" t="s">
        <v>374</v>
      </c>
      <c r="B11" s="89">
        <v>111085.04080000063</v>
      </c>
      <c r="C11" s="96">
        <v>544429.23690000176</v>
      </c>
      <c r="D11" s="96">
        <v>488463.82129999931</v>
      </c>
      <c r="E11" s="96">
        <v>227736.13589999735</v>
      </c>
      <c r="F11" s="97">
        <v>44479.919999999824</v>
      </c>
      <c r="G11" s="97">
        <v>222699.16679999951</v>
      </c>
      <c r="H11" s="97">
        <v>1616228.6609</v>
      </c>
      <c r="I11" s="97">
        <v>89339.067799999975</v>
      </c>
      <c r="J11" s="98">
        <v>3344461.0503999987</v>
      </c>
    </row>
    <row r="12" spans="1:10">
      <c r="A12" s="63" t="s">
        <v>373</v>
      </c>
      <c r="B12" s="89">
        <v>4917415.1291999985</v>
      </c>
      <c r="C12" s="96">
        <v>0</v>
      </c>
      <c r="D12" s="96">
        <v>0</v>
      </c>
      <c r="E12" s="96">
        <v>0</v>
      </c>
      <c r="F12" s="96">
        <v>0</v>
      </c>
      <c r="G12" s="96">
        <v>232085.09</v>
      </c>
      <c r="H12" s="96">
        <v>0</v>
      </c>
      <c r="I12" s="96">
        <v>0</v>
      </c>
      <c r="J12" s="98">
        <v>5149500.2191999983</v>
      </c>
    </row>
    <row r="13" spans="1:10">
      <c r="A13" s="63" t="s">
        <v>365</v>
      </c>
      <c r="B13" s="89">
        <v>0</v>
      </c>
      <c r="C13" s="96">
        <v>0</v>
      </c>
      <c r="D13" s="96">
        <v>0</v>
      </c>
      <c r="E13" s="96">
        <v>0</v>
      </c>
      <c r="F13" s="96">
        <v>0</v>
      </c>
      <c r="G13" s="96">
        <v>0</v>
      </c>
      <c r="H13" s="96">
        <v>-6670522.7999999998</v>
      </c>
      <c r="I13" s="96">
        <v>-2748753.7725</v>
      </c>
      <c r="J13" s="98">
        <v>-9419276.5724999998</v>
      </c>
    </row>
    <row r="14" spans="1:10">
      <c r="A14" s="63" t="s">
        <v>356</v>
      </c>
      <c r="B14" s="89">
        <v>0</v>
      </c>
      <c r="C14" s="96">
        <v>-900619.59</v>
      </c>
      <c r="D14" s="96">
        <v>0</v>
      </c>
      <c r="E14" s="96">
        <v>0</v>
      </c>
      <c r="F14" s="96">
        <v>0</v>
      </c>
      <c r="G14" s="96">
        <v>0</v>
      </c>
      <c r="H14" s="96">
        <v>0</v>
      </c>
      <c r="I14" s="96">
        <v>0</v>
      </c>
      <c r="J14" s="98">
        <v>-900619.59</v>
      </c>
    </row>
    <row r="15" spans="1:10">
      <c r="A15" s="63" t="s">
        <v>645</v>
      </c>
      <c r="B15" s="89">
        <v>-2.2450517251312633E-10</v>
      </c>
      <c r="C15" s="96">
        <v>-5642122.7797271404</v>
      </c>
      <c r="D15" s="96">
        <v>-3860009.929934355</v>
      </c>
      <c r="E15" s="96">
        <v>-8182879.3025048105</v>
      </c>
      <c r="F15" s="97">
        <v>-3981417.4067034135</v>
      </c>
      <c r="G15" s="97">
        <v>-3030590.7334771673</v>
      </c>
      <c r="H15" s="97">
        <v>-22008916.812742017</v>
      </c>
      <c r="I15" s="97">
        <v>-5597007.1799110873</v>
      </c>
      <c r="J15" s="98">
        <v>-52302944.144999988</v>
      </c>
    </row>
    <row r="16" spans="1:10">
      <c r="A16" s="63" t="s">
        <v>646</v>
      </c>
      <c r="B16" s="89">
        <v>-242.77364999999998</v>
      </c>
      <c r="C16" s="96">
        <v>86651.051099999982</v>
      </c>
      <c r="D16" s="96">
        <v>21073.433250000002</v>
      </c>
      <c r="E16" s="96">
        <v>-3578.8425750000001</v>
      </c>
      <c r="F16" s="96">
        <v>31974.032850000003</v>
      </c>
      <c r="G16" s="96">
        <v>-13196.418150000001</v>
      </c>
      <c r="H16" s="96">
        <v>-16217.568975</v>
      </c>
      <c r="I16" s="96">
        <v>-49429.909500000002</v>
      </c>
      <c r="J16" s="98">
        <v>57033.004349999996</v>
      </c>
    </row>
    <row r="17" spans="1:10">
      <c r="A17" s="63" t="s">
        <v>646</v>
      </c>
      <c r="B17" s="89">
        <v>0</v>
      </c>
      <c r="C17" s="96">
        <v>223604.505</v>
      </c>
      <c r="D17" s="96">
        <v>33524.497499999998</v>
      </c>
      <c r="E17" s="96">
        <v>964450.14</v>
      </c>
      <c r="F17" s="96">
        <v>91425.15</v>
      </c>
      <c r="G17" s="96">
        <v>2763.9</v>
      </c>
      <c r="H17" s="96">
        <v>5724417.3524999991</v>
      </c>
      <c r="I17" s="96">
        <v>-426445.07249999989</v>
      </c>
      <c r="J17" s="98">
        <v>6613740.4724999992</v>
      </c>
    </row>
    <row r="18" spans="1:10">
      <c r="A18" s="63" t="s">
        <v>646</v>
      </c>
      <c r="B18" s="89">
        <v>-108691.98445438352</v>
      </c>
      <c r="C18" s="96">
        <v>-538734.85053657135</v>
      </c>
      <c r="D18" s="96">
        <v>-998325.53309817205</v>
      </c>
      <c r="E18" s="96">
        <v>-898494.42398413026</v>
      </c>
      <c r="F18" s="96">
        <v>-441928.32196552417</v>
      </c>
      <c r="G18" s="96">
        <v>-332560.39468867757</v>
      </c>
      <c r="H18" s="96">
        <v>-3125847.2708206186</v>
      </c>
      <c r="I18" s="96">
        <v>-1835362.0429519108</v>
      </c>
      <c r="J18" s="98">
        <v>-8279944.8224999877</v>
      </c>
    </row>
    <row r="19" spans="1:10">
      <c r="A19" s="63" t="s">
        <v>646</v>
      </c>
      <c r="B19" s="89">
        <v>0</v>
      </c>
      <c r="C19" s="96">
        <v>-6396817.6124999998</v>
      </c>
      <c r="D19" s="96">
        <v>-5861622.5099999998</v>
      </c>
      <c r="E19" s="96">
        <v>-9522217.9724999983</v>
      </c>
      <c r="F19" s="96">
        <v>-3612316.0125000002</v>
      </c>
      <c r="G19" s="96">
        <v>-3459250.0649999995</v>
      </c>
      <c r="H19" s="96">
        <v>-31626370.859999996</v>
      </c>
      <c r="I19" s="96">
        <v>-10786921.447499998</v>
      </c>
      <c r="J19" s="98">
        <v>-71265516.479999989</v>
      </c>
    </row>
    <row r="20" spans="1:10">
      <c r="A20" s="63" t="s">
        <v>646</v>
      </c>
      <c r="B20" s="89">
        <v>-1423259.4824999999</v>
      </c>
      <c r="C20" s="96">
        <v>-413.47500000000002</v>
      </c>
      <c r="D20" s="96">
        <v>-36409.664999999994</v>
      </c>
      <c r="E20" s="96">
        <v>0</v>
      </c>
      <c r="F20" s="96">
        <v>-239.76</v>
      </c>
      <c r="G20" s="96">
        <v>0</v>
      </c>
      <c r="H20" s="96">
        <v>-318676.83750000002</v>
      </c>
      <c r="I20" s="96">
        <v>-323678.21999999997</v>
      </c>
      <c r="J20" s="99">
        <v>-2102677.44</v>
      </c>
    </row>
    <row r="21" spans="1:10">
      <c r="A21" s="63" t="s">
        <v>314</v>
      </c>
      <c r="B21" s="89">
        <v>0</v>
      </c>
      <c r="C21" s="96">
        <v>0</v>
      </c>
      <c r="D21" s="96">
        <v>0</v>
      </c>
      <c r="E21" s="96">
        <v>203467.86549999996</v>
      </c>
      <c r="F21" s="96">
        <v>0</v>
      </c>
      <c r="G21" s="96">
        <v>14522.044899999997</v>
      </c>
      <c r="H21" s="96">
        <v>86741.497599999988</v>
      </c>
      <c r="I21" s="96">
        <v>-904633.30559999985</v>
      </c>
      <c r="J21" s="99">
        <v>-599901.89759999991</v>
      </c>
    </row>
    <row r="22" spans="1:10">
      <c r="A22" s="63" t="s">
        <v>340</v>
      </c>
      <c r="B22" s="89">
        <v>904223.76</v>
      </c>
      <c r="C22" s="96">
        <v>41854.311199999909</v>
      </c>
      <c r="D22" s="96">
        <v>7217.6936000000105</v>
      </c>
      <c r="E22" s="96">
        <v>4658.2445000002062</v>
      </c>
      <c r="F22" s="96">
        <v>25437.762699999985</v>
      </c>
      <c r="G22" s="96">
        <v>41316.949099999969</v>
      </c>
      <c r="H22" s="96">
        <v>36591.99730000001</v>
      </c>
      <c r="I22" s="96">
        <v>100563.27679999999</v>
      </c>
      <c r="J22" s="99">
        <v>1161863.9951999998</v>
      </c>
    </row>
    <row r="23" spans="1:10">
      <c r="A23" s="63" t="s">
        <v>334</v>
      </c>
      <c r="B23" s="89">
        <v>0</v>
      </c>
      <c r="C23" s="96">
        <v>1344065.9775</v>
      </c>
      <c r="D23" s="96">
        <v>1540002.9</v>
      </c>
      <c r="E23" s="96">
        <v>1005938.61</v>
      </c>
      <c r="F23" s="96">
        <v>380473.03499999997</v>
      </c>
      <c r="G23" s="96">
        <v>309317.59499999997</v>
      </c>
      <c r="H23" s="96">
        <v>1486899.1125</v>
      </c>
      <c r="I23" s="96">
        <v>1278171.3824999998</v>
      </c>
      <c r="J23" s="99">
        <v>7344868.6124999989</v>
      </c>
    </row>
    <row r="24" spans="1:10">
      <c r="A24" s="63" t="s">
        <v>647</v>
      </c>
      <c r="B24" s="89">
        <v>-610151</v>
      </c>
      <c r="C24" s="96">
        <v>0</v>
      </c>
      <c r="D24" s="96">
        <v>0</v>
      </c>
      <c r="E24" s="96">
        <v>0</v>
      </c>
      <c r="F24" s="96">
        <v>0</v>
      </c>
      <c r="G24" s="96">
        <v>0</v>
      </c>
      <c r="H24" s="96">
        <v>0</v>
      </c>
      <c r="I24" s="96">
        <v>0</v>
      </c>
      <c r="J24" s="99">
        <v>-610151</v>
      </c>
    </row>
    <row r="26" spans="1:10">
      <c r="A26" s="75" t="s">
        <v>648</v>
      </c>
    </row>
    <row r="27" spans="1:10">
      <c r="A27" s="68" t="s">
        <v>325</v>
      </c>
      <c r="B27" s="68">
        <f t="shared" ref="B27:J27" si="0">SUMIF($A$4:$A$24,"FXA01c",B$4:B$24)</f>
        <v>-1532194.2406043834</v>
      </c>
      <c r="C27" s="68">
        <f t="shared" si="0"/>
        <v>-6625710.3819365706</v>
      </c>
      <c r="D27" s="68">
        <f t="shared" si="0"/>
        <v>-6841759.7773481719</v>
      </c>
      <c r="E27" s="68">
        <f t="shared" si="0"/>
        <v>-9459841.0990591291</v>
      </c>
      <c r="F27" s="68">
        <f t="shared" si="0"/>
        <v>-3931084.911615524</v>
      </c>
      <c r="G27" s="68">
        <f t="shared" si="0"/>
        <v>-3802242.9778386769</v>
      </c>
      <c r="H27" s="68">
        <f t="shared" si="0"/>
        <v>-29362695.184795614</v>
      </c>
      <c r="I27" s="68">
        <f t="shared" si="0"/>
        <v>-13421836.692451909</v>
      </c>
      <c r="J27" s="68">
        <f t="shared" si="0"/>
        <v>-74977365.265649974</v>
      </c>
    </row>
    <row r="28" spans="1:10">
      <c r="A28" s="68" t="s">
        <v>326</v>
      </c>
      <c r="B28" s="68">
        <f t="shared" ref="B28:J28" si="1">SUMIF($A$4:$A$24,"FXA02c",B$4:B$24)</f>
        <v>-2.2450517251312633E-10</v>
      </c>
      <c r="C28" s="68">
        <f t="shared" si="1"/>
        <v>-5642122.7797271404</v>
      </c>
      <c r="D28" s="68">
        <f t="shared" si="1"/>
        <v>-3860009.929934355</v>
      </c>
      <c r="E28" s="68">
        <f t="shared" si="1"/>
        <v>-8182879.3025048105</v>
      </c>
      <c r="F28" s="68">
        <f t="shared" si="1"/>
        <v>-3981417.4067034135</v>
      </c>
      <c r="G28" s="68">
        <f t="shared" si="1"/>
        <v>-3030590.7334771673</v>
      </c>
      <c r="H28" s="68">
        <f t="shared" si="1"/>
        <v>-22008916.812742017</v>
      </c>
      <c r="I28" s="68">
        <f t="shared" si="1"/>
        <v>-5597007.1799110873</v>
      </c>
      <c r="J28" s="68">
        <f t="shared" si="1"/>
        <v>-52302944.144999988</v>
      </c>
    </row>
    <row r="29" spans="1:10">
      <c r="A29" s="77" t="s">
        <v>387</v>
      </c>
      <c r="B29" s="100">
        <v>-1598519</v>
      </c>
      <c r="J29" s="68">
        <f>SUM(B29:I29)</f>
        <v>-1598519</v>
      </c>
    </row>
    <row r="30" spans="1:10">
      <c r="A30" s="77" t="s">
        <v>388</v>
      </c>
      <c r="B30" s="100">
        <v>988368</v>
      </c>
      <c r="J30" s="68">
        <f>SUM(B30:I30)</f>
        <v>988368</v>
      </c>
    </row>
    <row r="36" spans="1:10" s="105" customFormat="1">
      <c r="B36" s="239" t="str">
        <f>B3</f>
        <v>002DIV</v>
      </c>
      <c r="C36" s="239" t="str">
        <f t="shared" ref="C36:J36" si="2">C3</f>
        <v>107DIV</v>
      </c>
      <c r="D36" s="239" t="str">
        <f t="shared" si="2"/>
        <v>010DIV</v>
      </c>
      <c r="E36" s="239" t="str">
        <f t="shared" si="2"/>
        <v>091DIV</v>
      </c>
      <c r="F36" s="239" t="str">
        <f t="shared" si="2"/>
        <v>030DIV</v>
      </c>
      <c r="G36" s="239" t="str">
        <f t="shared" si="2"/>
        <v>170DIV</v>
      </c>
      <c r="H36" s="239" t="str">
        <f t="shared" si="2"/>
        <v>190DIV</v>
      </c>
      <c r="I36" s="239" t="str">
        <f t="shared" si="2"/>
        <v>700DIV</v>
      </c>
      <c r="J36" s="239" t="str">
        <f t="shared" si="2"/>
        <v>Total Utility</v>
      </c>
    </row>
    <row r="37" spans="1:10" s="237" customFormat="1" ht="12.75">
      <c r="A37" s="237" t="s">
        <v>638</v>
      </c>
      <c r="B37" s="238">
        <f>SUM(B4:B24)</f>
        <v>3790378.6893956158</v>
      </c>
      <c r="C37" s="238">
        <f t="shared" ref="C37:J37" si="3">SUM(C4:C24)</f>
        <v>-11225907.956364956</v>
      </c>
      <c r="D37" s="238">
        <f t="shared" si="3"/>
        <v>-7537428.9745050278</v>
      </c>
      <c r="E37" s="238">
        <f t="shared" si="3"/>
        <v>-14036783.946361441</v>
      </c>
      <c r="F37" s="238">
        <f t="shared" si="3"/>
        <v>-6566478.4009039355</v>
      </c>
      <c r="G37" s="238">
        <f t="shared" si="3"/>
        <v>-4939470.1024520947</v>
      </c>
      <c r="H37" s="238">
        <f t="shared" si="3"/>
        <v>-53706731.135572642</v>
      </c>
      <c r="I37" s="238">
        <f t="shared" si="3"/>
        <v>-21232681.440685496</v>
      </c>
      <c r="J37" s="238">
        <f t="shared" si="3"/>
        <v>-115455103.26744998</v>
      </c>
    </row>
  </sheetData>
  <pageMargins left="0.7" right="0.7" top="0.75" bottom="0.75" header="0.3" footer="0.3"/>
  <customProperties>
    <customPr name="_pios_id" r:id="rId1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J37"/>
  <sheetViews>
    <sheetView workbookViewId="0">
      <selection activeCell="E39" sqref="E39"/>
    </sheetView>
  </sheetViews>
  <sheetFormatPr defaultRowHeight="15"/>
  <cols>
    <col min="1" max="1" width="9.7109375" bestFit="1" customWidth="1"/>
    <col min="2" max="4" width="10" bestFit="1" customWidth="1"/>
    <col min="5" max="5" width="11" bestFit="1" customWidth="1"/>
    <col min="6" max="7" width="10" bestFit="1" customWidth="1"/>
    <col min="8" max="10" width="11" bestFit="1" customWidth="1"/>
  </cols>
  <sheetData>
    <row r="1" spans="1:10" s="2" customFormat="1" ht="12.75">
      <c r="A1" s="76">
        <v>40633</v>
      </c>
      <c r="B1" s="66"/>
      <c r="C1" s="66"/>
      <c r="D1" s="66"/>
      <c r="E1" s="67"/>
      <c r="F1" s="65"/>
      <c r="G1" s="65"/>
      <c r="H1" s="65"/>
      <c r="I1" s="65"/>
      <c r="J1" s="64"/>
    </row>
    <row r="2" spans="1:10" s="2" customFormat="1" ht="12.75">
      <c r="A2" s="65"/>
      <c r="B2" s="66" t="s">
        <v>652</v>
      </c>
      <c r="C2" s="66">
        <v>20</v>
      </c>
      <c r="D2" s="66">
        <v>30</v>
      </c>
      <c r="E2" s="67">
        <v>50</v>
      </c>
      <c r="F2" s="65">
        <v>60</v>
      </c>
      <c r="G2" s="65">
        <v>70</v>
      </c>
      <c r="H2" s="65">
        <v>80</v>
      </c>
      <c r="I2" s="65">
        <v>180</v>
      </c>
      <c r="J2" s="64"/>
    </row>
    <row r="3" spans="1:10" s="2" customFormat="1" ht="12.75">
      <c r="A3" s="66" t="s">
        <v>147</v>
      </c>
      <c r="B3" s="66" t="s">
        <v>154</v>
      </c>
      <c r="C3" s="66" t="s">
        <v>188</v>
      </c>
      <c r="D3" s="66" t="s">
        <v>162</v>
      </c>
      <c r="E3" s="67" t="s">
        <v>180</v>
      </c>
      <c r="F3" s="65" t="s">
        <v>173</v>
      </c>
      <c r="G3" s="65" t="s">
        <v>144</v>
      </c>
      <c r="H3" s="65" t="s">
        <v>189</v>
      </c>
      <c r="I3" s="65" t="s">
        <v>190</v>
      </c>
      <c r="J3" s="64" t="s">
        <v>401</v>
      </c>
    </row>
    <row r="4" spans="1:10">
      <c r="A4" s="63" t="s">
        <v>352</v>
      </c>
      <c r="B4" s="81">
        <v>0</v>
      </c>
      <c r="C4" s="81">
        <v>177034.33290000109</v>
      </c>
      <c r="D4" s="81">
        <v>77528.715899998904</v>
      </c>
      <c r="E4" s="81">
        <v>389596.43580000213</v>
      </c>
      <c r="F4" s="82">
        <v>45716.226900001973</v>
      </c>
      <c r="G4" s="82">
        <v>396837.04350000044</v>
      </c>
      <c r="H4" s="82">
        <v>517883.10219999979</v>
      </c>
      <c r="I4" s="82">
        <v>-41209.253199999992</v>
      </c>
      <c r="J4" s="83">
        <v>1563386.6040000045</v>
      </c>
    </row>
    <row r="5" spans="1:10">
      <c r="A5" s="63" t="s">
        <v>361</v>
      </c>
      <c r="B5" s="81">
        <v>0</v>
      </c>
      <c r="C5" s="81">
        <v>0</v>
      </c>
      <c r="D5" s="81">
        <v>-2.6306999999999996</v>
      </c>
      <c r="E5" s="81">
        <v>176221.22829999999</v>
      </c>
      <c r="F5" s="81">
        <v>24266.505499999985</v>
      </c>
      <c r="G5" s="81">
        <v>0</v>
      </c>
      <c r="H5" s="81">
        <v>-457525.25379999971</v>
      </c>
      <c r="I5" s="81">
        <v>0</v>
      </c>
      <c r="J5" s="83">
        <v>-257040.15069999977</v>
      </c>
    </row>
    <row r="6" spans="1:10">
      <c r="A6" s="63" t="s">
        <v>336</v>
      </c>
      <c r="B6" s="81">
        <v>0</v>
      </c>
      <c r="C6" s="81">
        <v>-6499968.4140000008</v>
      </c>
      <c r="D6" s="81">
        <v>-7390650.4256000007</v>
      </c>
      <c r="E6" s="81">
        <v>-15039986.332700001</v>
      </c>
      <c r="F6" s="81">
        <v>-4344768.4564999994</v>
      </c>
      <c r="G6" s="81">
        <v>-5148348.1946</v>
      </c>
      <c r="H6" s="81">
        <v>-10372763.834500002</v>
      </c>
      <c r="I6" s="81">
        <v>0</v>
      </c>
      <c r="J6" s="83">
        <v>-48796485.657900006</v>
      </c>
    </row>
    <row r="7" spans="1:10">
      <c r="A7" s="63" t="s">
        <v>337</v>
      </c>
      <c r="B7" s="81">
        <v>0</v>
      </c>
      <c r="C7" s="81">
        <v>2414676.8578999997</v>
      </c>
      <c r="D7" s="81">
        <v>5113170.2448000005</v>
      </c>
      <c r="E7" s="81">
        <v>8857571.8061999995</v>
      </c>
      <c r="F7" s="82">
        <v>3651877.4151999988</v>
      </c>
      <c r="G7" s="82">
        <v>659320.63049999985</v>
      </c>
      <c r="H7" s="82">
        <v>9109987.0531000011</v>
      </c>
      <c r="I7" s="82">
        <v>0</v>
      </c>
      <c r="J7" s="83">
        <v>29806604.0077</v>
      </c>
    </row>
    <row r="8" spans="1:10">
      <c r="A8" s="63" t="s">
        <v>368</v>
      </c>
      <c r="B8" s="81">
        <v>0</v>
      </c>
      <c r="C8" s="81">
        <v>-64628.195999999989</v>
      </c>
      <c r="D8" s="81">
        <v>-26763.394999999997</v>
      </c>
      <c r="E8" s="81">
        <v>-353100.25</v>
      </c>
      <c r="F8" s="81">
        <v>-147215.12639999998</v>
      </c>
      <c r="G8" s="81">
        <v>228262.52009999997</v>
      </c>
      <c r="H8" s="81">
        <v>1073095.0900000001</v>
      </c>
      <c r="I8" s="81">
        <v>0</v>
      </c>
      <c r="J8" s="83">
        <v>709650.64269999985</v>
      </c>
    </row>
    <row r="9" spans="1:10">
      <c r="A9" s="63" t="s">
        <v>304</v>
      </c>
      <c r="B9" s="81">
        <v>0</v>
      </c>
      <c r="C9" s="81">
        <v>0</v>
      </c>
      <c r="D9" s="81">
        <v>-830828.14389999979</v>
      </c>
      <c r="E9" s="81">
        <v>0</v>
      </c>
      <c r="F9" s="81">
        <v>0</v>
      </c>
      <c r="G9" s="81">
        <v>-1623844.5855</v>
      </c>
      <c r="H9" s="81">
        <v>-4379242.6885000002</v>
      </c>
      <c r="I9" s="81">
        <v>-1867116.0075999999</v>
      </c>
      <c r="J9" s="83">
        <v>-8701031.4254999999</v>
      </c>
    </row>
    <row r="10" spans="1:10">
      <c r="A10" s="63" t="s">
        <v>386</v>
      </c>
      <c r="B10" s="84">
        <v>0</v>
      </c>
      <c r="C10" s="84">
        <v>435088.56491099996</v>
      </c>
      <c r="D10" s="84">
        <v>355546.89919799997</v>
      </c>
      <c r="E10" s="84">
        <v>659804.63689799991</v>
      </c>
      <c r="F10" s="85">
        <v>307734.96898799995</v>
      </c>
      <c r="G10" s="85">
        <v>342941.93577899999</v>
      </c>
      <c r="H10" s="85">
        <v>1716013.6406279998</v>
      </c>
      <c r="I10" s="85">
        <v>529408.463598</v>
      </c>
      <c r="J10" s="86">
        <v>4346539.1100000003</v>
      </c>
    </row>
    <row r="11" spans="1:10">
      <c r="A11" s="63" t="s">
        <v>374</v>
      </c>
      <c r="B11" s="81">
        <v>52805.859800000355</v>
      </c>
      <c r="C11" s="81">
        <v>341223.46460000071</v>
      </c>
      <c r="D11" s="81">
        <v>301430.41599999892</v>
      </c>
      <c r="E11" s="81">
        <v>135463.46759999878</v>
      </c>
      <c r="F11" s="82">
        <v>22938.612499999999</v>
      </c>
      <c r="G11" s="82">
        <v>144145.09210000001</v>
      </c>
      <c r="H11" s="82">
        <v>1009796.3298999956</v>
      </c>
      <c r="I11" s="82">
        <v>56065.130599999786</v>
      </c>
      <c r="J11" s="83">
        <v>2063868.3730999944</v>
      </c>
    </row>
    <row r="12" spans="1:10">
      <c r="A12" s="63" t="s">
        <v>373</v>
      </c>
      <c r="B12" s="81">
        <v>3224620.2740999996</v>
      </c>
      <c r="C12" s="81">
        <v>0</v>
      </c>
      <c r="D12" s="81">
        <v>0</v>
      </c>
      <c r="E12" s="81">
        <v>0</v>
      </c>
      <c r="F12" s="81">
        <v>0</v>
      </c>
      <c r="G12" s="81">
        <v>230148.32500000001</v>
      </c>
      <c r="H12" s="81">
        <v>0</v>
      </c>
      <c r="I12" s="81">
        <v>0</v>
      </c>
      <c r="J12" s="83">
        <v>3454768.5990999998</v>
      </c>
    </row>
    <row r="13" spans="1:10">
      <c r="A13" s="63" t="s">
        <v>365</v>
      </c>
      <c r="B13" s="81">
        <v>0</v>
      </c>
      <c r="C13" s="81">
        <v>0</v>
      </c>
      <c r="D13" s="81">
        <v>0</v>
      </c>
      <c r="E13" s="81">
        <v>0</v>
      </c>
      <c r="F13" s="81">
        <v>0</v>
      </c>
      <c r="G13" s="81">
        <v>0</v>
      </c>
      <c r="H13" s="81">
        <v>-4447015.2</v>
      </c>
      <c r="I13" s="81">
        <v>-1832502.5149999999</v>
      </c>
      <c r="J13" s="83">
        <v>-6279517.7149999999</v>
      </c>
    </row>
    <row r="14" spans="1:10">
      <c r="A14" s="63" t="s">
        <v>356</v>
      </c>
      <c r="B14" s="81">
        <v>0</v>
      </c>
      <c r="C14" s="81">
        <v>-600413.06000000006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3">
        <v>-600413.06000000006</v>
      </c>
    </row>
    <row r="15" spans="1:10">
      <c r="A15" s="63" t="s">
        <v>645</v>
      </c>
      <c r="B15" s="81">
        <v>-1.3303103172493078E-9</v>
      </c>
      <c r="C15" s="81">
        <v>-4721680.5320794312</v>
      </c>
      <c r="D15" s="81">
        <v>-3216405.0711982884</v>
      </c>
      <c r="E15" s="81">
        <v>-6749106.1499501597</v>
      </c>
      <c r="F15" s="82">
        <v>-3326090.8063172866</v>
      </c>
      <c r="G15" s="82">
        <v>-2539091.1925423667</v>
      </c>
      <c r="H15" s="82">
        <v>-18324302.161389876</v>
      </c>
      <c r="I15" s="82">
        <v>-4556323.5365225859</v>
      </c>
      <c r="J15" s="83">
        <v>-43432999.449999988</v>
      </c>
    </row>
    <row r="16" spans="1:10">
      <c r="A16" s="63" t="s">
        <v>646</v>
      </c>
      <c r="B16" s="81">
        <v>-49.21</v>
      </c>
      <c r="C16" s="81">
        <v>118992.925</v>
      </c>
      <c r="D16" s="81">
        <v>12004.65</v>
      </c>
      <c r="E16" s="81">
        <v>-25376.264999999996</v>
      </c>
      <c r="F16" s="81">
        <v>-2799.9749999999999</v>
      </c>
      <c r="G16" s="81">
        <v>-19200.594999999998</v>
      </c>
      <c r="H16" s="81">
        <v>-19309.004999999997</v>
      </c>
      <c r="I16" s="81">
        <v>-25237.144999999997</v>
      </c>
      <c r="J16" s="83">
        <v>39025.379999999997</v>
      </c>
    </row>
    <row r="17" spans="1:10">
      <c r="A17" s="63" t="s">
        <v>646</v>
      </c>
      <c r="B17" s="81">
        <v>0</v>
      </c>
      <c r="C17" s="81">
        <v>149069.67000000001</v>
      </c>
      <c r="D17" s="81">
        <v>22349.664999999997</v>
      </c>
      <c r="E17" s="81">
        <v>642966.76</v>
      </c>
      <c r="F17" s="81">
        <v>60950.47</v>
      </c>
      <c r="G17" s="81">
        <v>1842.6</v>
      </c>
      <c r="H17" s="81">
        <v>3816278.2349999999</v>
      </c>
      <c r="I17" s="81">
        <v>-284296.71500000003</v>
      </c>
      <c r="J17" s="83">
        <v>4409160.6849999996</v>
      </c>
    </row>
    <row r="18" spans="1:10">
      <c r="A18" s="63" t="s">
        <v>646</v>
      </c>
      <c r="B18" s="81">
        <v>-432863.37</v>
      </c>
      <c r="C18" s="81">
        <v>-377117.69</v>
      </c>
      <c r="D18" s="81">
        <v>-342055.75</v>
      </c>
      <c r="E18" s="81">
        <v>-603407.84</v>
      </c>
      <c r="F18" s="81">
        <v>-334896.62</v>
      </c>
      <c r="G18" s="81">
        <v>-232794.38</v>
      </c>
      <c r="H18" s="81">
        <v>-2188113.0299999998</v>
      </c>
      <c r="I18" s="81">
        <v>-1284765.06</v>
      </c>
      <c r="J18" s="83">
        <v>-5796013.7399999993</v>
      </c>
    </row>
    <row r="19" spans="1:10">
      <c r="A19" s="63" t="s">
        <v>646</v>
      </c>
      <c r="B19" s="81">
        <v>0</v>
      </c>
      <c r="C19" s="81">
        <v>-4667240.125</v>
      </c>
      <c r="D19" s="81">
        <v>-4163695.47</v>
      </c>
      <c r="E19" s="81">
        <v>-6955364.3399999989</v>
      </c>
      <c r="F19" s="81">
        <v>-2560409.0649999995</v>
      </c>
      <c r="G19" s="81">
        <v>-2933476.92</v>
      </c>
      <c r="H19" s="81">
        <v>-21592318.104999997</v>
      </c>
      <c r="I19" s="81">
        <v>-9587206.9000000004</v>
      </c>
      <c r="J19" s="83">
        <v>-52459710.92499999</v>
      </c>
    </row>
    <row r="20" spans="1:10">
      <c r="A20" s="63" t="s">
        <v>646</v>
      </c>
      <c r="B20" s="81">
        <v>-948839.65499999991</v>
      </c>
      <c r="C20" s="81">
        <v>-275.64999999999998</v>
      </c>
      <c r="D20" s="81">
        <v>-24273.11</v>
      </c>
      <c r="E20" s="81">
        <v>0</v>
      </c>
      <c r="F20" s="81">
        <v>-159.84</v>
      </c>
      <c r="G20" s="81">
        <v>0</v>
      </c>
      <c r="H20" s="81">
        <v>-212451.22500000001</v>
      </c>
      <c r="I20" s="81">
        <v>-215785.48</v>
      </c>
      <c r="J20" s="86">
        <v>-1401784.96</v>
      </c>
    </row>
    <row r="21" spans="1:10">
      <c r="A21" s="63" t="s">
        <v>314</v>
      </c>
      <c r="B21" s="81">
        <v>0</v>
      </c>
      <c r="C21" s="81">
        <v>0</v>
      </c>
      <c r="D21" s="81">
        <v>0</v>
      </c>
      <c r="E21" s="81">
        <v>0</v>
      </c>
      <c r="F21" s="81">
        <v>0</v>
      </c>
      <c r="G21" s="81">
        <v>15605.774899999997</v>
      </c>
      <c r="H21" s="81">
        <v>87105.762599999987</v>
      </c>
      <c r="I21" s="81">
        <v>-612892.02409999992</v>
      </c>
      <c r="J21" s="86">
        <v>-510180.48659999995</v>
      </c>
    </row>
    <row r="22" spans="1:10">
      <c r="A22" s="63" t="s">
        <v>340</v>
      </c>
      <c r="B22" s="81">
        <v>763168.47499999998</v>
      </c>
      <c r="C22" s="81">
        <v>26158.944499999947</v>
      </c>
      <c r="D22" s="81">
        <v>4511.058499999931</v>
      </c>
      <c r="E22" s="81">
        <v>2798.517200000193</v>
      </c>
      <c r="F22" s="81">
        <v>15898.603999999896</v>
      </c>
      <c r="G22" s="81">
        <v>25935.978799999997</v>
      </c>
      <c r="H22" s="81">
        <v>22869.996000000014</v>
      </c>
      <c r="I22" s="81">
        <v>62852.04800000001</v>
      </c>
      <c r="J22" s="86">
        <v>924193.62200000021</v>
      </c>
    </row>
    <row r="23" spans="1:10">
      <c r="A23" s="63" t="s">
        <v>334</v>
      </c>
      <c r="B23" s="81">
        <v>0</v>
      </c>
      <c r="C23" s="81">
        <v>896043.98499999987</v>
      </c>
      <c r="D23" s="81">
        <v>1026668.6</v>
      </c>
      <c r="E23" s="81">
        <v>670625.74</v>
      </c>
      <c r="F23" s="81">
        <v>253648.69</v>
      </c>
      <c r="G23" s="81">
        <v>206211.73</v>
      </c>
      <c r="H23" s="81">
        <v>991266.07499999984</v>
      </c>
      <c r="I23" s="81">
        <v>852114.25499999989</v>
      </c>
      <c r="J23" s="86">
        <v>4896579.0749999993</v>
      </c>
    </row>
    <row r="24" spans="1:10">
      <c r="A24" s="63" t="s">
        <v>647</v>
      </c>
      <c r="B24" s="81">
        <v>752462.9</v>
      </c>
      <c r="C24" s="81">
        <v>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6">
        <v>752462.9</v>
      </c>
    </row>
    <row r="26" spans="1:10">
      <c r="A26" s="75" t="s">
        <v>648</v>
      </c>
    </row>
    <row r="27" spans="1:10">
      <c r="A27" s="68" t="s">
        <v>325</v>
      </c>
      <c r="B27" s="68">
        <f t="shared" ref="B27:J27" si="0">SUMIF($A$4:$A$24,"FXA01c",B$4:B$24)</f>
        <v>-1381752.2349999999</v>
      </c>
      <c r="C27" s="68">
        <f t="shared" si="0"/>
        <v>-4776570.87</v>
      </c>
      <c r="D27" s="68">
        <f t="shared" si="0"/>
        <v>-4495670.0150000006</v>
      </c>
      <c r="E27" s="68">
        <f t="shared" si="0"/>
        <v>-6941181.6849999987</v>
      </c>
      <c r="F27" s="68">
        <f t="shared" si="0"/>
        <v>-2837315.0299999993</v>
      </c>
      <c r="G27" s="68">
        <f t="shared" si="0"/>
        <v>-3183629.2949999999</v>
      </c>
      <c r="H27" s="68">
        <f t="shared" si="0"/>
        <v>-20195913.129999999</v>
      </c>
      <c r="I27" s="68">
        <f t="shared" si="0"/>
        <v>-11397291.300000001</v>
      </c>
      <c r="J27" s="68">
        <f t="shared" si="0"/>
        <v>-55209323.559999987</v>
      </c>
    </row>
    <row r="28" spans="1:10">
      <c r="A28" s="68" t="s">
        <v>326</v>
      </c>
      <c r="B28" s="68">
        <f t="shared" ref="B28:J28" si="1">SUMIF($A$4:$A$24,"FXA02c",B$4:B$24)</f>
        <v>-1.3303103172493078E-9</v>
      </c>
      <c r="C28" s="68">
        <f t="shared" si="1"/>
        <v>-4721680.5320794312</v>
      </c>
      <c r="D28" s="68">
        <f t="shared" si="1"/>
        <v>-3216405.0711982884</v>
      </c>
      <c r="E28" s="68">
        <f t="shared" si="1"/>
        <v>-6749106.1499501597</v>
      </c>
      <c r="F28" s="68">
        <f t="shared" si="1"/>
        <v>-3326090.8063172866</v>
      </c>
      <c r="G28" s="68">
        <f t="shared" si="1"/>
        <v>-2539091.1925423667</v>
      </c>
      <c r="H28" s="68">
        <f t="shared" si="1"/>
        <v>-18324302.161389876</v>
      </c>
      <c r="I28" s="68">
        <f t="shared" si="1"/>
        <v>-4556323.5365225859</v>
      </c>
      <c r="J28" s="68">
        <f t="shared" si="1"/>
        <v>-43432999.449999988</v>
      </c>
    </row>
    <row r="29" spans="1:10">
      <c r="A29" s="77" t="s">
        <v>387</v>
      </c>
      <c r="B29" s="81">
        <f>-224409075+226643252</f>
        <v>2234177</v>
      </c>
      <c r="C29" s="81">
        <v>0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68">
        <f>SUM(B29:I29)</f>
        <v>2234177</v>
      </c>
    </row>
    <row r="30" spans="1:10">
      <c r="A30" s="77" t="s">
        <v>388</v>
      </c>
      <c r="B30" s="81">
        <v>-1481714</v>
      </c>
      <c r="C30" s="81">
        <v>0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68">
        <f>SUM(B30:I30)</f>
        <v>-1481714</v>
      </c>
    </row>
    <row r="36" spans="1:10" s="105" customFormat="1">
      <c r="B36" s="239" t="str">
        <f>B3</f>
        <v>002DIV</v>
      </c>
      <c r="C36" s="239" t="str">
        <f t="shared" ref="C36:J36" si="2">C3</f>
        <v>107DIV</v>
      </c>
      <c r="D36" s="239" t="str">
        <f t="shared" si="2"/>
        <v>010DIV</v>
      </c>
      <c r="E36" s="239" t="str">
        <f t="shared" si="2"/>
        <v>091DIV</v>
      </c>
      <c r="F36" s="239" t="str">
        <f t="shared" si="2"/>
        <v>030DIV</v>
      </c>
      <c r="G36" s="239" t="str">
        <f t="shared" si="2"/>
        <v>170DIV</v>
      </c>
      <c r="H36" s="239" t="str">
        <f t="shared" si="2"/>
        <v>190DIV</v>
      </c>
      <c r="I36" s="239" t="str">
        <f t="shared" si="2"/>
        <v>700DIV</v>
      </c>
      <c r="J36" s="239" t="str">
        <f t="shared" si="2"/>
        <v>Total Utility</v>
      </c>
    </row>
    <row r="37" spans="1:10" s="237" customFormat="1" ht="12.75">
      <c r="A37" s="237" t="s">
        <v>638</v>
      </c>
      <c r="B37" s="238">
        <f>SUM(B4:B24)</f>
        <v>3411305.2738999985</v>
      </c>
      <c r="C37" s="238">
        <f t="shared" ref="C37:J37" si="3">SUM(C4:C24)</f>
        <v>-12373034.922268432</v>
      </c>
      <c r="D37" s="238">
        <f t="shared" si="3"/>
        <v>-9081463.7470002919</v>
      </c>
      <c r="E37" s="238">
        <f t="shared" si="3"/>
        <v>-18191292.585652161</v>
      </c>
      <c r="F37" s="238">
        <f t="shared" si="3"/>
        <v>-6333308.3961292841</v>
      </c>
      <c r="G37" s="238">
        <f t="shared" si="3"/>
        <v>-10245504.236963363</v>
      </c>
      <c r="H37" s="238">
        <f t="shared" si="3"/>
        <v>-43648745.218761884</v>
      </c>
      <c r="I37" s="238">
        <f t="shared" si="3"/>
        <v>-18806894.739224583</v>
      </c>
      <c r="J37" s="238">
        <f t="shared" si="3"/>
        <v>-115268938.57209995</v>
      </c>
    </row>
  </sheetData>
  <pageMargins left="0.7" right="0.7" top="0.75" bottom="0.75" header="0.3" footer="0.3"/>
  <customProperties>
    <customPr name="_pios_id" r:id="rId1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J37"/>
  <sheetViews>
    <sheetView workbookViewId="0">
      <selection activeCell="E39" sqref="E39"/>
    </sheetView>
  </sheetViews>
  <sheetFormatPr defaultRowHeight="15"/>
  <cols>
    <col min="1" max="1" width="10.7109375" bestFit="1" customWidth="1"/>
    <col min="2" max="2" width="11" bestFit="1" customWidth="1"/>
    <col min="3" max="4" width="10.5703125" bestFit="1" customWidth="1"/>
    <col min="5" max="7" width="10" bestFit="1" customWidth="1"/>
    <col min="8" max="8" width="11" bestFit="1" customWidth="1"/>
    <col min="9" max="9" width="10" bestFit="1" customWidth="1"/>
    <col min="10" max="10" width="11" bestFit="1" customWidth="1"/>
  </cols>
  <sheetData>
    <row r="1" spans="1:10" s="2" customFormat="1" ht="12.75">
      <c r="A1" s="76">
        <v>40543</v>
      </c>
      <c r="B1" s="66"/>
      <c r="C1" s="66"/>
      <c r="D1" s="66"/>
      <c r="E1" s="67"/>
      <c r="F1" s="65"/>
      <c r="G1" s="65"/>
      <c r="H1" s="65"/>
      <c r="I1" s="65"/>
      <c r="J1" s="64"/>
    </row>
    <row r="2" spans="1:10" s="2" customFormat="1" ht="12.75">
      <c r="A2" s="65"/>
      <c r="B2" s="66" t="s">
        <v>652</v>
      </c>
      <c r="C2" s="66">
        <v>20</v>
      </c>
      <c r="D2" s="66">
        <v>30</v>
      </c>
      <c r="E2" s="67">
        <v>50</v>
      </c>
      <c r="F2" s="65">
        <v>60</v>
      </c>
      <c r="G2" s="65">
        <v>70</v>
      </c>
      <c r="H2" s="65">
        <v>80</v>
      </c>
      <c r="I2" s="65">
        <v>180</v>
      </c>
      <c r="J2" s="64"/>
    </row>
    <row r="3" spans="1:10" s="2" customFormat="1" ht="12.75">
      <c r="A3" s="66" t="s">
        <v>147</v>
      </c>
      <c r="B3" s="66" t="s">
        <v>154</v>
      </c>
      <c r="C3" s="66" t="s">
        <v>188</v>
      </c>
      <c r="D3" s="66" t="s">
        <v>162</v>
      </c>
      <c r="E3" s="67" t="s">
        <v>180</v>
      </c>
      <c r="F3" s="65" t="s">
        <v>173</v>
      </c>
      <c r="G3" s="65" t="s">
        <v>144</v>
      </c>
      <c r="H3" s="65" t="s">
        <v>189</v>
      </c>
      <c r="I3" s="65" t="s">
        <v>190</v>
      </c>
      <c r="J3" s="64" t="s">
        <v>401</v>
      </c>
    </row>
    <row r="4" spans="1:10" s="2" customFormat="1" ht="12.75">
      <c r="A4" s="63" t="s">
        <v>352</v>
      </c>
      <c r="B4" s="68">
        <v>0</v>
      </c>
      <c r="C4" s="68">
        <v>26182.939000001101</v>
      </c>
      <c r="D4" s="68">
        <v>36270.293399998904</v>
      </c>
      <c r="E4" s="68">
        <v>155836.54450000217</v>
      </c>
      <c r="F4" s="69">
        <v>10566.944700002001</v>
      </c>
      <c r="G4" s="69">
        <v>114044.98900000037</v>
      </c>
      <c r="H4" s="69">
        <v>68037.005999999921</v>
      </c>
      <c r="I4" s="69">
        <v>0</v>
      </c>
      <c r="J4" s="70">
        <v>410938.71660000447</v>
      </c>
    </row>
    <row r="5" spans="1:10" s="2" customFormat="1" ht="12.75">
      <c r="A5" s="63" t="s">
        <v>361</v>
      </c>
      <c r="B5" s="68">
        <v>0</v>
      </c>
      <c r="C5" s="68">
        <v>0</v>
      </c>
      <c r="D5" s="68">
        <v>-1.1173999999999997</v>
      </c>
      <c r="E5" s="68">
        <v>52529.273699999998</v>
      </c>
      <c r="F5" s="68">
        <v>9706.6021999999975</v>
      </c>
      <c r="G5" s="68">
        <v>0</v>
      </c>
      <c r="H5" s="68">
        <v>-94231.788699999917</v>
      </c>
      <c r="I5" s="68">
        <v>0</v>
      </c>
      <c r="J5" s="70">
        <v>-31997.030199999921</v>
      </c>
    </row>
    <row r="6" spans="1:10" s="2" customFormat="1" ht="12.75">
      <c r="A6" s="63" t="s">
        <v>336</v>
      </c>
      <c r="B6" s="68">
        <v>-2960</v>
      </c>
      <c r="C6" s="68">
        <v>-2255367.0863999999</v>
      </c>
      <c r="D6" s="68">
        <v>-2551152.1312000002</v>
      </c>
      <c r="E6" s="68">
        <v>-4714466.4995000008</v>
      </c>
      <c r="F6" s="68">
        <v>-1721761.8627999991</v>
      </c>
      <c r="G6" s="68">
        <v>-2228437.4170999997</v>
      </c>
      <c r="H6" s="68">
        <v>-4024676.842600001</v>
      </c>
      <c r="I6" s="68">
        <v>0</v>
      </c>
      <c r="J6" s="70">
        <v>-17498821.839600001</v>
      </c>
    </row>
    <row r="7" spans="1:10" s="2" customFormat="1" ht="12.75">
      <c r="A7" s="63" t="s">
        <v>337</v>
      </c>
      <c r="B7" s="68">
        <v>0</v>
      </c>
      <c r="C7" s="68">
        <v>505881.26789999992</v>
      </c>
      <c r="D7" s="68">
        <v>454065.94620000059</v>
      </c>
      <c r="E7" s="68">
        <v>2945770.5918000014</v>
      </c>
      <c r="F7" s="69">
        <v>1891590.6380999987</v>
      </c>
      <c r="G7" s="69">
        <v>623376.10359999991</v>
      </c>
      <c r="H7" s="69">
        <v>3572440.1690000007</v>
      </c>
      <c r="I7" s="69">
        <v>0</v>
      </c>
      <c r="J7" s="70">
        <v>9993124.7166000009</v>
      </c>
    </row>
    <row r="8" spans="1:10" s="2" customFormat="1" ht="12.75">
      <c r="A8" s="63" t="s">
        <v>368</v>
      </c>
      <c r="B8" s="68">
        <v>0</v>
      </c>
      <c r="C8" s="68">
        <v>5491.54</v>
      </c>
      <c r="D8" s="68">
        <v>-29704.71</v>
      </c>
      <c r="E8" s="68">
        <v>101478.79</v>
      </c>
      <c r="F8" s="68">
        <v>86043.5</v>
      </c>
      <c r="G8" s="68">
        <v>25627.31</v>
      </c>
      <c r="H8" s="68">
        <v>-3934796.45</v>
      </c>
      <c r="I8" s="68">
        <v>0</v>
      </c>
      <c r="J8" s="70">
        <v>-3745860.02</v>
      </c>
    </row>
    <row r="9" spans="1:10" s="2" customFormat="1" ht="12.75">
      <c r="A9" s="63" t="s">
        <v>304</v>
      </c>
      <c r="B9" s="68">
        <v>0</v>
      </c>
      <c r="C9" s="68">
        <v>0</v>
      </c>
      <c r="D9" s="68">
        <v>244940</v>
      </c>
      <c r="E9" s="68">
        <v>0</v>
      </c>
      <c r="F9" s="68">
        <v>0</v>
      </c>
      <c r="G9" s="68">
        <v>462796</v>
      </c>
      <c r="H9" s="68">
        <v>1203970.8905999993</v>
      </c>
      <c r="I9" s="68">
        <v>549949.75900000008</v>
      </c>
      <c r="J9" s="70">
        <v>2461656.6495999992</v>
      </c>
    </row>
    <row r="10" spans="1:10" s="2" customFormat="1" ht="12.75">
      <c r="A10" s="63" t="s">
        <v>386</v>
      </c>
      <c r="B10" s="71">
        <v>0</v>
      </c>
      <c r="C10" s="71">
        <v>217544.28245549998</v>
      </c>
      <c r="D10" s="71">
        <v>177773.44959899999</v>
      </c>
      <c r="E10" s="71">
        <v>329902.31844899995</v>
      </c>
      <c r="F10" s="72">
        <v>153867.48449399997</v>
      </c>
      <c r="G10" s="72">
        <v>171470.9678895</v>
      </c>
      <c r="H10" s="72">
        <v>858006.8203139999</v>
      </c>
      <c r="I10" s="72">
        <v>264704.231799</v>
      </c>
      <c r="J10" s="73">
        <v>2173269.5549999997</v>
      </c>
    </row>
    <row r="11" spans="1:10" s="2" customFormat="1" ht="12.75">
      <c r="A11" s="64" t="s">
        <v>374</v>
      </c>
      <c r="B11" s="68">
        <v>119262.54400000042</v>
      </c>
      <c r="C11" s="68">
        <v>142918.94909999988</v>
      </c>
      <c r="D11" s="68">
        <v>125137.17089999873</v>
      </c>
      <c r="E11" s="68">
        <v>41697.312799999119</v>
      </c>
      <c r="F11" s="69">
        <v>-3787.0351000001656</v>
      </c>
      <c r="G11" s="69">
        <v>65421.327999999448</v>
      </c>
      <c r="H11" s="69">
        <v>405163.25709999655</v>
      </c>
      <c r="I11" s="69">
        <v>22819.235700000125</v>
      </c>
      <c r="J11" s="70">
        <v>918632.76249999413</v>
      </c>
    </row>
    <row r="12" spans="1:10" s="2" customFormat="1" ht="12.75">
      <c r="A12" s="63" t="s">
        <v>373</v>
      </c>
      <c r="B12" s="68">
        <v>1400398.5884999987</v>
      </c>
      <c r="C12" s="68">
        <v>0</v>
      </c>
      <c r="D12" s="68">
        <v>0</v>
      </c>
      <c r="E12" s="68">
        <v>0</v>
      </c>
      <c r="F12" s="68">
        <v>0</v>
      </c>
      <c r="G12" s="68">
        <v>92059.33</v>
      </c>
      <c r="H12" s="68">
        <v>0</v>
      </c>
      <c r="I12" s="68">
        <v>0</v>
      </c>
      <c r="J12" s="70">
        <v>1492457.9184999987</v>
      </c>
    </row>
    <row r="13" spans="1:10" s="2" customFormat="1" ht="12.75">
      <c r="A13" s="64" t="s">
        <v>365</v>
      </c>
      <c r="B13" s="68">
        <v>0</v>
      </c>
      <c r="C13" s="68">
        <v>0</v>
      </c>
      <c r="D13" s="68">
        <v>0</v>
      </c>
      <c r="E13" s="68">
        <v>0</v>
      </c>
      <c r="F13" s="68">
        <v>0</v>
      </c>
      <c r="G13" s="68">
        <v>0</v>
      </c>
      <c r="H13" s="68">
        <v>-2223507.6</v>
      </c>
      <c r="I13" s="68">
        <v>-916251.25749999995</v>
      </c>
      <c r="J13" s="70">
        <v>-3139758.8574999999</v>
      </c>
    </row>
    <row r="14" spans="1:10" s="2" customFormat="1" ht="12.75">
      <c r="A14" s="64" t="s">
        <v>356</v>
      </c>
      <c r="B14" s="68">
        <v>0</v>
      </c>
      <c r="C14" s="68">
        <v>-300206.53000000003</v>
      </c>
      <c r="D14" s="68">
        <v>0</v>
      </c>
      <c r="E14" s="68">
        <v>0</v>
      </c>
      <c r="F14" s="68">
        <v>0</v>
      </c>
      <c r="G14" s="68">
        <v>0</v>
      </c>
      <c r="H14" s="68">
        <v>0</v>
      </c>
      <c r="I14" s="68">
        <v>0</v>
      </c>
      <c r="J14" s="70">
        <v>-300206.53000000003</v>
      </c>
    </row>
    <row r="15" spans="1:10" s="2" customFormat="1" ht="12.75">
      <c r="A15" s="64" t="s">
        <v>645</v>
      </c>
      <c r="B15" s="68">
        <v>1.5879379983221735E-10</v>
      </c>
      <c r="C15" s="68">
        <v>-2283317.9685529787</v>
      </c>
      <c r="D15" s="68">
        <v>-1559855.8343385467</v>
      </c>
      <c r="E15" s="68">
        <v>-3307657.5919966316</v>
      </c>
      <c r="F15" s="69">
        <v>-1622989.1889032954</v>
      </c>
      <c r="G15" s="69">
        <v>-1240744.0255572833</v>
      </c>
      <c r="H15" s="69">
        <v>-8787108.9824774787</v>
      </c>
      <c r="I15" s="69">
        <v>-2214859.7631737851</v>
      </c>
      <c r="J15" s="70">
        <v>-21016533.355</v>
      </c>
    </row>
    <row r="16" spans="1:10" s="2" customFormat="1" ht="12.75">
      <c r="A16" s="63" t="s">
        <v>646</v>
      </c>
      <c r="B16" s="68">
        <v>-24.605</v>
      </c>
      <c r="C16" s="68">
        <v>59496.462500000001</v>
      </c>
      <c r="D16" s="68">
        <v>6002.3249999999998</v>
      </c>
      <c r="E16" s="68">
        <v>-12688.132499999998</v>
      </c>
      <c r="F16" s="68">
        <v>-1399.9875</v>
      </c>
      <c r="G16" s="68">
        <v>-9600.2974999999988</v>
      </c>
      <c r="H16" s="68">
        <v>-9654.5024999999987</v>
      </c>
      <c r="I16" s="68">
        <v>-12618.572499999998</v>
      </c>
      <c r="J16" s="70">
        <v>19512.689999999999</v>
      </c>
    </row>
    <row r="17" spans="1:10" s="2" customFormat="1" ht="12.75">
      <c r="A17" s="64" t="s">
        <v>646</v>
      </c>
      <c r="B17" s="68">
        <v>0</v>
      </c>
      <c r="C17" s="68">
        <v>74534.834999999992</v>
      </c>
      <c r="D17" s="68">
        <v>11174.832499999999</v>
      </c>
      <c r="E17" s="68">
        <v>321483.38</v>
      </c>
      <c r="F17" s="68">
        <v>30475.235000000001</v>
      </c>
      <c r="G17" s="68">
        <v>921.3</v>
      </c>
      <c r="H17" s="68">
        <v>1908139.1174999999</v>
      </c>
      <c r="I17" s="68">
        <v>-142148.35750000001</v>
      </c>
      <c r="J17" s="70">
        <v>2204580.3424999998</v>
      </c>
    </row>
    <row r="18" spans="1:10" s="2" customFormat="1" ht="12.75">
      <c r="A18" s="64" t="s">
        <v>646</v>
      </c>
      <c r="B18" s="68">
        <v>-216431.685</v>
      </c>
      <c r="C18" s="68">
        <v>-188558.84499999997</v>
      </c>
      <c r="D18" s="68">
        <v>-171027.875</v>
      </c>
      <c r="E18" s="68">
        <v>-301703.92</v>
      </c>
      <c r="F18" s="68">
        <v>-167448.31</v>
      </c>
      <c r="G18" s="68">
        <v>-116397.19</v>
      </c>
      <c r="H18" s="68">
        <v>-1094056.5149999999</v>
      </c>
      <c r="I18" s="68">
        <v>-642382.53</v>
      </c>
      <c r="J18" s="70">
        <v>-2898006.87</v>
      </c>
    </row>
    <row r="19" spans="1:10" s="2" customFormat="1" ht="12.75">
      <c r="A19" s="64" t="s">
        <v>646</v>
      </c>
      <c r="B19" s="68">
        <v>0</v>
      </c>
      <c r="C19" s="68">
        <v>-1112759.6449999998</v>
      </c>
      <c r="D19" s="68">
        <v>-2622209.3324999996</v>
      </c>
      <c r="E19" s="68">
        <v>-3334333.2549999999</v>
      </c>
      <c r="F19" s="68">
        <v>-1595292.4624999999</v>
      </c>
      <c r="G19" s="68">
        <v>-1235449.7949999999</v>
      </c>
      <c r="H19" s="68">
        <v>-11953992.097499998</v>
      </c>
      <c r="I19" s="68">
        <v>-2843825.55</v>
      </c>
      <c r="J19" s="70">
        <v>-24697862.137499999</v>
      </c>
    </row>
    <row r="20" spans="1:10" s="2" customFormat="1" ht="12.75">
      <c r="A20" s="64" t="s">
        <v>646</v>
      </c>
      <c r="B20" s="68">
        <v>-474419.82749999996</v>
      </c>
      <c r="C20" s="68">
        <v>-137.82499999999999</v>
      </c>
      <c r="D20" s="68">
        <v>-12136.555</v>
      </c>
      <c r="E20" s="68">
        <v>0</v>
      </c>
      <c r="F20" s="68">
        <v>-79.92</v>
      </c>
      <c r="G20" s="68">
        <v>0</v>
      </c>
      <c r="H20" s="68">
        <v>-106225.6125</v>
      </c>
      <c r="I20" s="68">
        <v>-107892.74</v>
      </c>
      <c r="J20" s="73">
        <v>-700892.48</v>
      </c>
    </row>
    <row r="21" spans="1:10" s="2" customFormat="1" ht="12.75">
      <c r="A21" s="64" t="s">
        <v>314</v>
      </c>
      <c r="B21" s="68">
        <v>0</v>
      </c>
      <c r="C21" s="68">
        <v>0</v>
      </c>
      <c r="D21" s="68">
        <v>0</v>
      </c>
      <c r="E21" s="68">
        <v>0</v>
      </c>
      <c r="F21" s="68">
        <v>0</v>
      </c>
      <c r="G21" s="68">
        <v>15605.774899999997</v>
      </c>
      <c r="H21" s="68">
        <v>-2945.8289999999824</v>
      </c>
      <c r="I21" s="68">
        <v>-357292.94939999992</v>
      </c>
      <c r="J21" s="73">
        <v>-344633.00349999993</v>
      </c>
    </row>
    <row r="22" spans="1:10" s="2" customFormat="1" ht="12.75">
      <c r="A22" s="64" t="s">
        <v>340</v>
      </c>
      <c r="B22" s="68">
        <v>305267.39</v>
      </c>
      <c r="C22" s="68">
        <v>10463.577799999977</v>
      </c>
      <c r="D22" s="68">
        <v>1804.4233999999378</v>
      </c>
      <c r="E22" s="68">
        <v>938.78990000017916</v>
      </c>
      <c r="F22" s="68">
        <v>6359.4415999999756</v>
      </c>
      <c r="G22" s="68">
        <v>10555.008500000016</v>
      </c>
      <c r="H22" s="68">
        <v>9147.998400000024</v>
      </c>
      <c r="I22" s="68">
        <v>25140.819199999987</v>
      </c>
      <c r="J22" s="73">
        <v>369677.44880000001</v>
      </c>
    </row>
    <row r="23" spans="1:10" s="2" customFormat="1" ht="12.75">
      <c r="A23" s="64" t="s">
        <v>334</v>
      </c>
      <c r="B23" s="68">
        <v>0</v>
      </c>
      <c r="C23" s="68">
        <v>448021.99249999993</v>
      </c>
      <c r="D23" s="68">
        <v>513334.3</v>
      </c>
      <c r="E23" s="68">
        <v>335312.87</v>
      </c>
      <c r="F23" s="68">
        <v>126824.34499999999</v>
      </c>
      <c r="G23" s="68">
        <v>103105.86499999999</v>
      </c>
      <c r="H23" s="68">
        <v>495633.03749999992</v>
      </c>
      <c r="I23" s="68">
        <v>426057.12749999994</v>
      </c>
      <c r="J23" s="73">
        <v>2448289.5374999996</v>
      </c>
    </row>
    <row r="24" spans="1:10" s="2" customFormat="1" ht="12.75">
      <c r="A24" s="64" t="s">
        <v>647</v>
      </c>
      <c r="B24" s="68">
        <v>8492327.9000000004</v>
      </c>
      <c r="C24" s="68">
        <v>0</v>
      </c>
      <c r="D24" s="68">
        <v>0</v>
      </c>
      <c r="E24" s="68">
        <v>0</v>
      </c>
      <c r="F24" s="68">
        <v>0</v>
      </c>
      <c r="G24" s="68">
        <v>0</v>
      </c>
      <c r="H24" s="68">
        <v>0</v>
      </c>
      <c r="I24" s="68">
        <v>0</v>
      </c>
      <c r="J24" s="73">
        <v>8492327.9000000004</v>
      </c>
    </row>
    <row r="25" spans="1:10" s="2" customFormat="1" ht="12.75">
      <c r="A25" s="64"/>
      <c r="B25" s="68"/>
      <c r="C25" s="68"/>
      <c r="D25" s="68"/>
      <c r="E25" s="68"/>
      <c r="F25" s="68"/>
      <c r="G25" s="68"/>
      <c r="H25" s="68"/>
      <c r="I25" s="68"/>
      <c r="J25" s="73"/>
    </row>
    <row r="26" spans="1:10" s="2" customFormat="1" ht="12.75">
      <c r="A26" s="75" t="s">
        <v>648</v>
      </c>
      <c r="B26" s="68"/>
      <c r="C26" s="68"/>
      <c r="D26" s="70"/>
      <c r="E26" s="74"/>
      <c r="F26" s="74"/>
      <c r="G26" s="74"/>
      <c r="H26" s="74"/>
      <c r="I26" s="74"/>
      <c r="J26" s="62"/>
    </row>
    <row r="27" spans="1:10" s="2" customFormat="1" ht="12.75">
      <c r="A27" s="68" t="s">
        <v>325</v>
      </c>
      <c r="B27" s="68">
        <f t="shared" ref="B27:J27" si="0">SUMIF($A$4:$A$24,"FXA01c",B$4:B$24)</f>
        <v>-690876.11749999993</v>
      </c>
      <c r="C27" s="68">
        <f t="shared" si="0"/>
        <v>-1167425.0174999998</v>
      </c>
      <c r="D27" s="68">
        <f t="shared" si="0"/>
        <v>-2788196.6049999995</v>
      </c>
      <c r="E27" s="68">
        <f t="shared" si="0"/>
        <v>-3327241.9274999998</v>
      </c>
      <c r="F27" s="68">
        <f t="shared" si="0"/>
        <v>-1733745.4449999998</v>
      </c>
      <c r="G27" s="68">
        <f t="shared" si="0"/>
        <v>-1360525.9824999999</v>
      </c>
      <c r="H27" s="68">
        <f t="shared" si="0"/>
        <v>-11255789.609999999</v>
      </c>
      <c r="I27" s="68">
        <f t="shared" si="0"/>
        <v>-3748867.75</v>
      </c>
      <c r="J27" s="68">
        <f t="shared" si="0"/>
        <v>-26072668.455000002</v>
      </c>
    </row>
    <row r="28" spans="1:10" s="2" customFormat="1" ht="12.75">
      <c r="A28" s="68" t="s">
        <v>326</v>
      </c>
      <c r="B28" s="68">
        <f t="shared" ref="B28:J28" si="1">SUMIF($A$4:$A$24,"FXA02c",B$4:B$24)</f>
        <v>1.5879379983221735E-10</v>
      </c>
      <c r="C28" s="68">
        <f t="shared" si="1"/>
        <v>-2283317.9685529787</v>
      </c>
      <c r="D28" s="68">
        <f t="shared" si="1"/>
        <v>-1559855.8343385467</v>
      </c>
      <c r="E28" s="68">
        <f t="shared" si="1"/>
        <v>-3307657.5919966316</v>
      </c>
      <c r="F28" s="68">
        <f t="shared" si="1"/>
        <v>-1622989.1889032954</v>
      </c>
      <c r="G28" s="68">
        <f t="shared" si="1"/>
        <v>-1240744.0255572833</v>
      </c>
      <c r="H28" s="68">
        <f t="shared" si="1"/>
        <v>-8787108.9824774787</v>
      </c>
      <c r="I28" s="68">
        <f t="shared" si="1"/>
        <v>-2214859.7631737851</v>
      </c>
      <c r="J28" s="68">
        <f t="shared" si="1"/>
        <v>-21016533.355</v>
      </c>
    </row>
    <row r="29" spans="1:10" s="2" customFormat="1" ht="12.75">
      <c r="A29" s="77" t="s">
        <v>387</v>
      </c>
      <c r="B29" s="68">
        <v>12329585</v>
      </c>
      <c r="C29" s="68">
        <v>0</v>
      </c>
      <c r="D29" s="68">
        <v>0</v>
      </c>
      <c r="E29" s="68">
        <v>0</v>
      </c>
      <c r="F29" s="68">
        <v>0</v>
      </c>
      <c r="G29" s="68">
        <v>0</v>
      </c>
      <c r="H29" s="68">
        <v>0</v>
      </c>
      <c r="I29" s="68">
        <v>0</v>
      </c>
      <c r="J29" s="68">
        <v>12329585</v>
      </c>
    </row>
    <row r="30" spans="1:10" s="2" customFormat="1" ht="12.75">
      <c r="A30" s="77" t="s">
        <v>388</v>
      </c>
      <c r="B30" s="68">
        <v>-3837257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-3837257</v>
      </c>
    </row>
    <row r="31" spans="1:10" s="2" customFormat="1" ht="12.75">
      <c r="A31" s="68"/>
      <c r="B31" s="68"/>
      <c r="C31" s="68"/>
      <c r="D31" s="68"/>
      <c r="E31" s="68"/>
      <c r="F31" s="68"/>
      <c r="G31" s="68"/>
      <c r="H31" s="68"/>
      <c r="I31" s="68"/>
      <c r="J31" s="68"/>
    </row>
    <row r="32" spans="1:10" s="2" customFormat="1" ht="12.75">
      <c r="A32" s="64"/>
      <c r="B32" s="68"/>
      <c r="C32" s="68"/>
      <c r="D32" s="68"/>
      <c r="E32" s="68"/>
      <c r="F32" s="68"/>
      <c r="G32" s="68"/>
      <c r="H32" s="68"/>
      <c r="I32" s="68"/>
      <c r="J32" s="68"/>
    </row>
    <row r="36" spans="1:10" s="105" customFormat="1">
      <c r="B36" s="239" t="str">
        <f>B3</f>
        <v>002DIV</v>
      </c>
      <c r="C36" s="239" t="str">
        <f t="shared" ref="C36:J36" si="2">C3</f>
        <v>107DIV</v>
      </c>
      <c r="D36" s="239" t="str">
        <f t="shared" si="2"/>
        <v>010DIV</v>
      </c>
      <c r="E36" s="239" t="str">
        <f t="shared" si="2"/>
        <v>091DIV</v>
      </c>
      <c r="F36" s="239" t="str">
        <f t="shared" si="2"/>
        <v>030DIV</v>
      </c>
      <c r="G36" s="239" t="str">
        <f t="shared" si="2"/>
        <v>170DIV</v>
      </c>
      <c r="H36" s="239" t="str">
        <f t="shared" si="2"/>
        <v>190DIV</v>
      </c>
      <c r="I36" s="239" t="str">
        <f t="shared" si="2"/>
        <v>700DIV</v>
      </c>
      <c r="J36" s="239" t="str">
        <f t="shared" si="2"/>
        <v>Total Utility</v>
      </c>
    </row>
    <row r="37" spans="1:10" s="237" customFormat="1" ht="12.75">
      <c r="A37" s="237" t="s">
        <v>638</v>
      </c>
      <c r="B37" s="238">
        <f>SUM(B4:B24)</f>
        <v>9623420.3049999997</v>
      </c>
      <c r="C37" s="238">
        <f t="shared" ref="C37:J37" si="3">SUM(C4:C24)</f>
        <v>-4649812.053697478</v>
      </c>
      <c r="D37" s="238">
        <f t="shared" si="3"/>
        <v>-5375584.8144395482</v>
      </c>
      <c r="E37" s="238">
        <f t="shared" si="3"/>
        <v>-7385899.527847629</v>
      </c>
      <c r="F37" s="238">
        <f t="shared" si="3"/>
        <v>-2797324.5757092936</v>
      </c>
      <c r="G37" s="238">
        <f t="shared" si="3"/>
        <v>-3145644.7482677829</v>
      </c>
      <c r="H37" s="238">
        <f t="shared" si="3"/>
        <v>-23710657.923863482</v>
      </c>
      <c r="I37" s="238">
        <f t="shared" si="3"/>
        <v>-5948600.5468747858</v>
      </c>
      <c r="J37" s="238">
        <f t="shared" si="3"/>
        <v>-43390103.885700002</v>
      </c>
    </row>
  </sheetData>
  <pageMargins left="0.7" right="0.7" top="0.75" bottom="0.75" header="0.3" footer="0.3"/>
  <customProperties>
    <customPr name="_pios_id" r:id="rId1"/>
  </customPropertie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V95"/>
  <sheetViews>
    <sheetView workbookViewId="0">
      <selection activeCell="E39" sqref="E39"/>
    </sheetView>
  </sheetViews>
  <sheetFormatPr defaultRowHeight="12.75"/>
  <cols>
    <col min="1" max="1" width="11.5703125" style="2" bestFit="1" customWidth="1"/>
    <col min="2" max="2" width="15.140625" style="2" bestFit="1" customWidth="1"/>
    <col min="3" max="3" width="12.7109375" style="2" bestFit="1" customWidth="1"/>
    <col min="4" max="4" width="13.140625" style="2" bestFit="1" customWidth="1"/>
    <col min="5" max="5" width="11.42578125" style="2" bestFit="1" customWidth="1"/>
    <col min="6" max="7" width="13.140625" style="2" bestFit="1" customWidth="1"/>
    <col min="8" max="8" width="9.28515625" style="2" bestFit="1" customWidth="1"/>
    <col min="9" max="9" width="13.140625" style="2" bestFit="1" customWidth="1"/>
    <col min="10" max="10" width="10.5703125" style="2" bestFit="1" customWidth="1"/>
    <col min="11" max="11" width="6.85546875" style="2" bestFit="1" customWidth="1"/>
    <col min="12" max="12" width="9.5703125" style="2" bestFit="1" customWidth="1"/>
    <col min="13" max="13" width="10.7109375" style="2" bestFit="1" customWidth="1"/>
    <col min="14" max="14" width="10.140625" style="2" bestFit="1" customWidth="1"/>
    <col min="15" max="15" width="6.85546875" style="2" bestFit="1" customWidth="1"/>
    <col min="16" max="16" width="10.7109375" style="2" bestFit="1" customWidth="1"/>
    <col min="17" max="17" width="12.42578125" style="2" bestFit="1" customWidth="1"/>
    <col min="18" max="18" width="10.7109375" style="2" bestFit="1" customWidth="1"/>
    <col min="19" max="19" width="13.140625" style="2" bestFit="1" customWidth="1"/>
    <col min="20" max="20" width="12" style="2" bestFit="1" customWidth="1"/>
    <col min="21" max="22" width="9" style="2" bestFit="1" customWidth="1"/>
    <col min="23" max="23" width="12" style="2" bestFit="1" customWidth="1"/>
    <col min="24" max="25" width="13.140625" style="2" bestFit="1" customWidth="1"/>
    <col min="26" max="26" width="12" style="2" bestFit="1" customWidth="1"/>
    <col min="27" max="27" width="13.140625" style="2" bestFit="1" customWidth="1"/>
    <col min="28" max="28" width="13.5703125" style="2" bestFit="1" customWidth="1"/>
    <col min="29" max="30" width="12" style="2" bestFit="1" customWidth="1"/>
    <col min="31" max="31" width="10.7109375" style="2" bestFit="1" customWidth="1"/>
    <col min="32" max="32" width="12" style="2" bestFit="1" customWidth="1"/>
    <col min="33" max="33" width="13.140625" style="2" bestFit="1" customWidth="1"/>
    <col min="34" max="35" width="12" style="2" bestFit="1" customWidth="1"/>
    <col min="36" max="36" width="13.140625" style="2" bestFit="1" customWidth="1"/>
    <col min="37" max="37" width="12" style="2" bestFit="1" customWidth="1"/>
    <col min="38" max="38" width="13.140625" style="2" bestFit="1" customWidth="1"/>
    <col min="39" max="39" width="11.42578125" style="2" bestFit="1" customWidth="1"/>
    <col min="40" max="41" width="13.140625" style="2" bestFit="1" customWidth="1"/>
    <col min="42" max="42" width="14.28515625" style="2" bestFit="1" customWidth="1"/>
    <col min="43" max="43" width="14.140625" style="2" bestFit="1" customWidth="1"/>
    <col min="44" max="44" width="10.5703125" style="2" bestFit="1" customWidth="1"/>
    <col min="45" max="47" width="6.85546875" style="2" bestFit="1" customWidth="1"/>
    <col min="48" max="48" width="5" style="2" bestFit="1" customWidth="1"/>
    <col min="49" max="16384" width="9.140625" style="2"/>
  </cols>
  <sheetData>
    <row r="1" spans="1:48">
      <c r="A1" s="2" t="s">
        <v>636</v>
      </c>
      <c r="B1" s="29">
        <v>0.37</v>
      </c>
    </row>
    <row r="2" spans="1:48">
      <c r="A2" s="2" t="s">
        <v>147</v>
      </c>
      <c r="B2" s="2" t="s">
        <v>401</v>
      </c>
      <c r="C2" s="2" t="s">
        <v>154</v>
      </c>
      <c r="D2" s="2" t="s">
        <v>163</v>
      </c>
      <c r="E2" s="2" t="s">
        <v>188</v>
      </c>
      <c r="F2" s="2" t="s">
        <v>178</v>
      </c>
      <c r="G2" s="2" t="s">
        <v>159</v>
      </c>
      <c r="H2" s="2" t="s">
        <v>114</v>
      </c>
      <c r="I2" s="2" t="s">
        <v>155</v>
      </c>
      <c r="J2" s="2" t="s">
        <v>164</v>
      </c>
      <c r="K2" s="2" t="s">
        <v>116</v>
      </c>
      <c r="L2" s="2" t="s">
        <v>153</v>
      </c>
      <c r="M2" s="2" t="s">
        <v>158</v>
      </c>
      <c r="N2" s="2" t="s">
        <v>169</v>
      </c>
      <c r="O2" s="2" t="s">
        <v>113</v>
      </c>
      <c r="P2" s="2" t="s">
        <v>156</v>
      </c>
      <c r="Q2" s="2" t="s">
        <v>162</v>
      </c>
      <c r="R2" s="2" t="s">
        <v>160</v>
      </c>
      <c r="S2" s="2" t="s">
        <v>167</v>
      </c>
      <c r="T2" s="2" t="s">
        <v>171</v>
      </c>
      <c r="U2" s="2" t="s">
        <v>165</v>
      </c>
      <c r="V2" s="2" t="s">
        <v>166</v>
      </c>
      <c r="W2" s="2" t="s">
        <v>170</v>
      </c>
      <c r="X2" s="2" t="s">
        <v>157</v>
      </c>
      <c r="Y2" s="2" t="s">
        <v>172</v>
      </c>
      <c r="Z2" s="2" t="s">
        <v>187</v>
      </c>
      <c r="AA2" s="2" t="s">
        <v>183</v>
      </c>
      <c r="AB2" s="2" t="s">
        <v>180</v>
      </c>
      <c r="AC2" s="2" t="s">
        <v>186</v>
      </c>
      <c r="AD2" s="2" t="s">
        <v>181</v>
      </c>
      <c r="AE2" s="2" t="s">
        <v>175</v>
      </c>
      <c r="AF2" s="2" t="s">
        <v>177</v>
      </c>
      <c r="AG2" s="2" t="s">
        <v>182</v>
      </c>
      <c r="AH2" s="2" t="s">
        <v>185</v>
      </c>
      <c r="AI2" s="2" t="s">
        <v>184</v>
      </c>
      <c r="AJ2" s="2" t="s">
        <v>161</v>
      </c>
      <c r="AK2" s="2" t="s">
        <v>176</v>
      </c>
      <c r="AL2" s="2" t="s">
        <v>109</v>
      </c>
      <c r="AM2" s="2" t="s">
        <v>173</v>
      </c>
      <c r="AN2" s="2" t="s">
        <v>110</v>
      </c>
      <c r="AO2" s="2" t="s">
        <v>144</v>
      </c>
      <c r="AP2" s="2" t="s">
        <v>189</v>
      </c>
      <c r="AQ2" s="2" t="s">
        <v>190</v>
      </c>
      <c r="AR2" s="2" t="s">
        <v>191</v>
      </c>
      <c r="AS2" s="2" t="s">
        <v>192</v>
      </c>
      <c r="AT2" s="2" t="s">
        <v>117</v>
      </c>
      <c r="AU2" s="2" t="s">
        <v>118</v>
      </c>
      <c r="AV2" s="2" t="s">
        <v>635</v>
      </c>
    </row>
    <row r="3" spans="1:48">
      <c r="A3" s="2" t="s">
        <v>304</v>
      </c>
      <c r="B3" s="4">
        <v>-5327964</v>
      </c>
      <c r="C3" s="4">
        <v>0</v>
      </c>
      <c r="D3" s="4">
        <v>0</v>
      </c>
      <c r="E3" s="4">
        <v>0</v>
      </c>
      <c r="F3" s="4">
        <v>0</v>
      </c>
      <c r="G3" s="4">
        <v>0</v>
      </c>
      <c r="H3" s="4">
        <v>0</v>
      </c>
      <c r="I3" s="4">
        <v>0</v>
      </c>
      <c r="J3" s="4">
        <v>0</v>
      </c>
      <c r="K3" s="4">
        <v>0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-683638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0</v>
      </c>
      <c r="Y3" s="4">
        <v>0</v>
      </c>
      <c r="Z3" s="4">
        <v>0</v>
      </c>
      <c r="AA3" s="4">
        <v>0</v>
      </c>
      <c r="AB3" s="4">
        <v>0</v>
      </c>
      <c r="AC3" s="4">
        <v>0</v>
      </c>
      <c r="AD3" s="4">
        <v>0</v>
      </c>
      <c r="AE3" s="4">
        <v>0</v>
      </c>
      <c r="AF3" s="4">
        <v>0</v>
      </c>
      <c r="AG3" s="4">
        <v>0</v>
      </c>
      <c r="AH3" s="4">
        <v>0</v>
      </c>
      <c r="AI3" s="4">
        <v>0</v>
      </c>
      <c r="AJ3" s="4">
        <v>0</v>
      </c>
      <c r="AK3" s="4">
        <v>0</v>
      </c>
      <c r="AL3" s="4">
        <v>0</v>
      </c>
      <c r="AM3" s="4">
        <v>0</v>
      </c>
      <c r="AN3" s="4">
        <v>0</v>
      </c>
      <c r="AO3" s="4">
        <v>1805604</v>
      </c>
      <c r="AP3" s="4">
        <v>-4588363</v>
      </c>
      <c r="AQ3" s="4">
        <v>-1861567</v>
      </c>
      <c r="AR3" s="4">
        <v>0</v>
      </c>
      <c r="AS3" s="4">
        <v>0</v>
      </c>
      <c r="AT3" s="4">
        <v>0</v>
      </c>
      <c r="AU3" s="4">
        <v>0</v>
      </c>
      <c r="AV3" s="2">
        <v>2830</v>
      </c>
    </row>
    <row r="4" spans="1:48">
      <c r="A4" s="2" t="s">
        <v>305</v>
      </c>
      <c r="B4" s="4">
        <v>638250</v>
      </c>
      <c r="C4" s="4">
        <v>624616</v>
      </c>
      <c r="D4" s="4">
        <v>0</v>
      </c>
      <c r="E4" s="4">
        <v>0</v>
      </c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  <c r="AA4" s="4">
        <v>0</v>
      </c>
      <c r="AB4" s="4">
        <v>13634</v>
      </c>
      <c r="AC4" s="4">
        <v>0</v>
      </c>
      <c r="AD4" s="4">
        <v>0</v>
      </c>
      <c r="AE4" s="4">
        <v>0</v>
      </c>
      <c r="AF4" s="4">
        <v>0</v>
      </c>
      <c r="AG4" s="4">
        <v>0</v>
      </c>
      <c r="AH4" s="4">
        <v>0</v>
      </c>
      <c r="AI4" s="4">
        <v>0</v>
      </c>
      <c r="AJ4" s="4">
        <v>0</v>
      </c>
      <c r="AK4" s="4">
        <v>0</v>
      </c>
      <c r="AL4" s="4">
        <v>0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4">
        <v>0</v>
      </c>
      <c r="AT4" s="4">
        <v>0</v>
      </c>
      <c r="AU4" s="4">
        <v>0</v>
      </c>
      <c r="AV4" s="2">
        <v>1900</v>
      </c>
    </row>
    <row r="5" spans="1:48">
      <c r="A5" s="2" t="s">
        <v>306</v>
      </c>
      <c r="B5" s="4">
        <v>4552068</v>
      </c>
      <c r="C5" s="4">
        <v>4321843</v>
      </c>
      <c r="D5" s="4">
        <v>-2944160</v>
      </c>
      <c r="E5" s="4">
        <v>4823047</v>
      </c>
      <c r="F5" s="4">
        <v>-2796405</v>
      </c>
      <c r="G5" s="4">
        <v>-1729300</v>
      </c>
      <c r="H5" s="4">
        <v>0</v>
      </c>
      <c r="I5" s="4">
        <v>-17807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269047</v>
      </c>
      <c r="R5" s="4">
        <v>-3751</v>
      </c>
      <c r="S5" s="4">
        <v>0</v>
      </c>
      <c r="T5" s="4">
        <v>1896</v>
      </c>
      <c r="U5" s="4">
        <v>0</v>
      </c>
      <c r="V5" s="4">
        <v>-4150</v>
      </c>
      <c r="W5" s="4">
        <v>0</v>
      </c>
      <c r="X5" s="4">
        <v>-31510</v>
      </c>
      <c r="Y5" s="4">
        <v>70827</v>
      </c>
      <c r="Z5" s="4">
        <v>939415</v>
      </c>
      <c r="AA5" s="4">
        <v>-332399</v>
      </c>
      <c r="AB5" s="4">
        <v>348010</v>
      </c>
      <c r="AC5" s="4">
        <v>0</v>
      </c>
      <c r="AD5" s="4">
        <v>0</v>
      </c>
      <c r="AE5" s="4">
        <v>-55901</v>
      </c>
      <c r="AF5" s="4">
        <v>-325661</v>
      </c>
      <c r="AG5" s="4">
        <v>-62725</v>
      </c>
      <c r="AH5" s="4">
        <v>0</v>
      </c>
      <c r="AI5" s="4">
        <v>0</v>
      </c>
      <c r="AJ5" s="4">
        <v>809294</v>
      </c>
      <c r="AK5" s="4">
        <v>-40736</v>
      </c>
      <c r="AL5" s="4">
        <v>-1434</v>
      </c>
      <c r="AM5" s="4">
        <v>666842</v>
      </c>
      <c r="AN5" s="4">
        <v>-478749</v>
      </c>
      <c r="AO5" s="4">
        <v>699788</v>
      </c>
      <c r="AP5" s="4">
        <v>-1606840</v>
      </c>
      <c r="AQ5" s="4">
        <v>2033587</v>
      </c>
      <c r="AR5" s="4">
        <v>0</v>
      </c>
      <c r="AS5" s="4">
        <v>0</v>
      </c>
      <c r="AT5" s="4">
        <v>0</v>
      </c>
      <c r="AU5" s="4">
        <v>0</v>
      </c>
      <c r="AV5" s="2">
        <v>1900</v>
      </c>
    </row>
    <row r="6" spans="1:48">
      <c r="A6" s="2" t="s">
        <v>308</v>
      </c>
      <c r="B6" s="4">
        <v>-102399</v>
      </c>
      <c r="C6" s="4">
        <v>5225</v>
      </c>
      <c r="D6" s="4">
        <v>0</v>
      </c>
      <c r="E6" s="4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0</v>
      </c>
      <c r="Z6" s="4">
        <v>0</v>
      </c>
      <c r="AA6" s="4">
        <v>0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-203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4">
        <v>-107421</v>
      </c>
      <c r="AP6" s="4">
        <v>0</v>
      </c>
      <c r="AQ6" s="4">
        <v>0</v>
      </c>
      <c r="AR6" s="4">
        <v>0</v>
      </c>
      <c r="AS6" s="4">
        <v>0</v>
      </c>
      <c r="AT6" s="4">
        <v>0</v>
      </c>
      <c r="AU6" s="4">
        <v>0</v>
      </c>
      <c r="AV6" s="2">
        <v>2830</v>
      </c>
    </row>
    <row r="7" spans="1:48">
      <c r="A7" s="2" t="s">
        <v>309</v>
      </c>
      <c r="B7" s="4">
        <v>8736999</v>
      </c>
      <c r="C7" s="4">
        <v>8727453</v>
      </c>
      <c r="D7" s="4">
        <v>0</v>
      </c>
      <c r="E7" s="4">
        <v>0</v>
      </c>
      <c r="F7" s="4">
        <v>0</v>
      </c>
      <c r="G7" s="4">
        <v>9546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</v>
      </c>
      <c r="Y7" s="4">
        <v>0</v>
      </c>
      <c r="Z7" s="4">
        <v>0</v>
      </c>
      <c r="AA7" s="4">
        <v>0</v>
      </c>
      <c r="AB7" s="4">
        <v>0</v>
      </c>
      <c r="AC7" s="4">
        <v>0</v>
      </c>
      <c r="AD7" s="4">
        <v>0</v>
      </c>
      <c r="AE7" s="4">
        <v>0</v>
      </c>
      <c r="AF7" s="4">
        <v>0</v>
      </c>
      <c r="AG7" s="4">
        <v>-1</v>
      </c>
      <c r="AH7" s="4">
        <v>0</v>
      </c>
      <c r="AI7" s="4">
        <v>0</v>
      </c>
      <c r="AJ7" s="4">
        <v>0</v>
      </c>
      <c r="AK7" s="4">
        <v>0</v>
      </c>
      <c r="AL7" s="4">
        <v>1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0</v>
      </c>
      <c r="AU7" s="4">
        <v>0</v>
      </c>
      <c r="AV7" s="2">
        <v>1900</v>
      </c>
    </row>
    <row r="8" spans="1:48">
      <c r="A8" s="2" t="s">
        <v>310</v>
      </c>
      <c r="B8" s="4">
        <v>-2961</v>
      </c>
      <c r="C8" s="4">
        <v>-14391</v>
      </c>
      <c r="D8" s="4">
        <v>-21235</v>
      </c>
      <c r="E8" s="4">
        <v>0</v>
      </c>
      <c r="F8" s="4">
        <v>285</v>
      </c>
      <c r="G8" s="4">
        <v>95</v>
      </c>
      <c r="H8" s="4">
        <v>0</v>
      </c>
      <c r="I8" s="4">
        <v>0</v>
      </c>
      <c r="J8" s="4">
        <v>0</v>
      </c>
      <c r="K8" s="4">
        <v>0</v>
      </c>
      <c r="L8" s="4">
        <v>0</v>
      </c>
      <c r="M8" s="4">
        <v>0</v>
      </c>
      <c r="N8" s="4">
        <v>0</v>
      </c>
      <c r="O8" s="4">
        <v>0</v>
      </c>
      <c r="P8" s="4">
        <v>0</v>
      </c>
      <c r="Q8" s="4">
        <v>-8618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0</v>
      </c>
      <c r="Y8" s="4">
        <v>0</v>
      </c>
      <c r="Z8" s="4">
        <v>0</v>
      </c>
      <c r="AA8" s="4">
        <v>0</v>
      </c>
      <c r="AB8" s="4">
        <v>10935</v>
      </c>
      <c r="AC8" s="4">
        <v>0</v>
      </c>
      <c r="AD8" s="4">
        <v>0</v>
      </c>
      <c r="AE8" s="4">
        <v>0</v>
      </c>
      <c r="AF8" s="4">
        <v>0</v>
      </c>
      <c r="AG8" s="4">
        <v>0</v>
      </c>
      <c r="AH8" s="4">
        <v>0</v>
      </c>
      <c r="AI8" s="4">
        <v>0</v>
      </c>
      <c r="AJ8" s="4">
        <v>0</v>
      </c>
      <c r="AK8" s="4">
        <v>0</v>
      </c>
      <c r="AL8" s="4">
        <v>0</v>
      </c>
      <c r="AM8" s="4">
        <v>-8437</v>
      </c>
      <c r="AN8" s="4">
        <v>0</v>
      </c>
      <c r="AO8" s="4">
        <v>1054</v>
      </c>
      <c r="AP8" s="4">
        <v>28386</v>
      </c>
      <c r="AQ8" s="4">
        <v>8965</v>
      </c>
      <c r="AR8" s="4">
        <v>0</v>
      </c>
      <c r="AS8" s="4">
        <v>0</v>
      </c>
      <c r="AT8" s="4">
        <v>0</v>
      </c>
      <c r="AU8" s="4">
        <v>0</v>
      </c>
      <c r="AV8" s="2">
        <v>1900</v>
      </c>
    </row>
    <row r="9" spans="1:48">
      <c r="A9" s="2" t="s">
        <v>311</v>
      </c>
      <c r="B9" s="4">
        <v>6111702</v>
      </c>
      <c r="C9" s="4">
        <v>171868</v>
      </c>
      <c r="D9" s="4">
        <v>-83606</v>
      </c>
      <c r="E9" s="4">
        <v>1333630</v>
      </c>
      <c r="F9" s="4">
        <v>0</v>
      </c>
      <c r="G9" s="4">
        <v>-623714</v>
      </c>
      <c r="H9" s="4">
        <v>0</v>
      </c>
      <c r="I9" s="4">
        <v>0</v>
      </c>
      <c r="J9" s="4">
        <v>0</v>
      </c>
      <c r="K9" s="4">
        <v>0</v>
      </c>
      <c r="L9" s="4">
        <v>-2932</v>
      </c>
      <c r="M9" s="4">
        <v>0</v>
      </c>
      <c r="N9" s="4">
        <v>0</v>
      </c>
      <c r="O9" s="4">
        <v>0</v>
      </c>
      <c r="P9" s="4">
        <v>0</v>
      </c>
      <c r="Q9" s="4">
        <v>583108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1118362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371384</v>
      </c>
      <c r="AK9" s="4">
        <v>0</v>
      </c>
      <c r="AL9" s="4">
        <v>-1419215</v>
      </c>
      <c r="AM9" s="4">
        <v>1995463</v>
      </c>
      <c r="AN9" s="4">
        <v>-47459</v>
      </c>
      <c r="AO9" s="4">
        <v>855852</v>
      </c>
      <c r="AP9" s="4">
        <v>1848156</v>
      </c>
      <c r="AQ9" s="4">
        <v>10805</v>
      </c>
      <c r="AR9" s="4">
        <v>0</v>
      </c>
      <c r="AS9" s="4">
        <v>0</v>
      </c>
      <c r="AT9" s="4">
        <v>0</v>
      </c>
      <c r="AU9" s="4">
        <v>0</v>
      </c>
      <c r="AV9" s="2">
        <v>1900</v>
      </c>
    </row>
    <row r="10" spans="1:48">
      <c r="A10" s="2" t="s">
        <v>336</v>
      </c>
      <c r="B10" s="4">
        <v>70862604</v>
      </c>
      <c r="C10" s="4">
        <v>0</v>
      </c>
      <c r="D10" s="4">
        <v>0</v>
      </c>
      <c r="E10" s="4">
        <v>0</v>
      </c>
      <c r="F10" s="4">
        <v>4323846</v>
      </c>
      <c r="G10" s="4">
        <v>2202308</v>
      </c>
      <c r="H10" s="4">
        <v>0</v>
      </c>
      <c r="I10" s="4">
        <v>3538810</v>
      </c>
      <c r="J10" s="4">
        <v>15852</v>
      </c>
      <c r="K10" s="4">
        <v>0</v>
      </c>
      <c r="L10" s="4">
        <v>0</v>
      </c>
      <c r="M10" s="4">
        <v>1296437</v>
      </c>
      <c r="N10" s="4">
        <v>0</v>
      </c>
      <c r="O10" s="4">
        <v>0</v>
      </c>
      <c r="P10" s="4">
        <v>1404792</v>
      </c>
      <c r="Q10" s="4">
        <v>0</v>
      </c>
      <c r="R10" s="4">
        <v>-85</v>
      </c>
      <c r="S10" s="4">
        <v>-296512</v>
      </c>
      <c r="T10" s="4">
        <v>17720507</v>
      </c>
      <c r="U10" s="4">
        <v>0</v>
      </c>
      <c r="V10" s="4">
        <v>0</v>
      </c>
      <c r="W10" s="4">
        <v>0</v>
      </c>
      <c r="X10" s="4">
        <v>26141733</v>
      </c>
      <c r="Y10" s="4">
        <v>-36989804</v>
      </c>
      <c r="Z10" s="4">
        <v>0</v>
      </c>
      <c r="AA10" s="4">
        <v>121141</v>
      </c>
      <c r="AB10" s="4">
        <v>0</v>
      </c>
      <c r="AC10" s="4">
        <v>170655</v>
      </c>
      <c r="AD10" s="4">
        <v>-319201</v>
      </c>
      <c r="AE10" s="4">
        <v>476368</v>
      </c>
      <c r="AF10" s="4">
        <v>1328921</v>
      </c>
      <c r="AG10" s="4">
        <v>461353</v>
      </c>
      <c r="AH10" s="4">
        <v>389376</v>
      </c>
      <c r="AI10" s="4">
        <v>622479</v>
      </c>
      <c r="AJ10" s="4">
        <v>17659447</v>
      </c>
      <c r="AK10" s="4">
        <v>83567</v>
      </c>
      <c r="AL10" s="4">
        <v>2820024</v>
      </c>
      <c r="AM10" s="4">
        <v>0</v>
      </c>
      <c r="AN10" s="4">
        <v>5652408</v>
      </c>
      <c r="AO10" s="4">
        <v>1593738</v>
      </c>
      <c r="AP10" s="4">
        <v>20444444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2">
        <v>1900</v>
      </c>
    </row>
    <row r="11" spans="1:48">
      <c r="A11" s="2" t="s">
        <v>337</v>
      </c>
      <c r="B11" s="4">
        <v>-118421419</v>
      </c>
      <c r="C11" s="4">
        <v>0</v>
      </c>
      <c r="D11" s="4">
        <v>0</v>
      </c>
      <c r="E11" s="4">
        <v>0</v>
      </c>
      <c r="F11" s="4">
        <v>-4323846</v>
      </c>
      <c r="G11" s="4">
        <v>-2208205</v>
      </c>
      <c r="H11" s="4">
        <v>0</v>
      </c>
      <c r="I11" s="4">
        <v>-3773001</v>
      </c>
      <c r="J11" s="4">
        <v>0</v>
      </c>
      <c r="K11" s="4">
        <v>0</v>
      </c>
      <c r="L11" s="4">
        <v>0</v>
      </c>
      <c r="M11" s="4">
        <v>-1318861</v>
      </c>
      <c r="N11" s="4">
        <v>0</v>
      </c>
      <c r="O11" s="4">
        <v>0</v>
      </c>
      <c r="P11" s="4">
        <v>-1406465</v>
      </c>
      <c r="Q11" s="4">
        <v>0</v>
      </c>
      <c r="R11" s="4">
        <v>0</v>
      </c>
      <c r="S11" s="4">
        <v>0</v>
      </c>
      <c r="T11" s="4">
        <v>-17720774</v>
      </c>
      <c r="U11" s="4">
        <v>0</v>
      </c>
      <c r="V11" s="4">
        <v>0</v>
      </c>
      <c r="W11" s="4">
        <v>0</v>
      </c>
      <c r="X11" s="4">
        <v>-26589279</v>
      </c>
      <c r="Y11" s="4">
        <v>0</v>
      </c>
      <c r="Z11" s="4">
        <v>0</v>
      </c>
      <c r="AA11" s="4">
        <v>-311535</v>
      </c>
      <c r="AB11" s="4">
        <v>0</v>
      </c>
      <c r="AC11" s="4">
        <v>-199496</v>
      </c>
      <c r="AD11" s="4">
        <v>0</v>
      </c>
      <c r="AE11" s="4">
        <v>-544622</v>
      </c>
      <c r="AF11" s="4">
        <v>-1329059</v>
      </c>
      <c r="AG11" s="4">
        <v>-569459</v>
      </c>
      <c r="AH11" s="4">
        <v>-389377</v>
      </c>
      <c r="AI11" s="4">
        <v>-581186</v>
      </c>
      <c r="AJ11" s="4">
        <v>-20806796</v>
      </c>
      <c r="AK11" s="4">
        <v>-83566</v>
      </c>
      <c r="AL11" s="4">
        <v>-3153903</v>
      </c>
      <c r="AM11" s="4">
        <v>0</v>
      </c>
      <c r="AN11" s="4">
        <v>-6708451</v>
      </c>
      <c r="AO11" s="4">
        <v>-1781948</v>
      </c>
      <c r="AP11" s="4">
        <v>-24621590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2">
        <v>2830</v>
      </c>
    </row>
    <row r="12" spans="1:48">
      <c r="A12" s="2" t="s">
        <v>338</v>
      </c>
      <c r="B12" s="4">
        <v>30202977</v>
      </c>
      <c r="C12" s="4">
        <v>30202977</v>
      </c>
      <c r="D12" s="4"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2">
        <v>1900</v>
      </c>
    </row>
    <row r="13" spans="1:48">
      <c r="A13" s="2" t="s">
        <v>339</v>
      </c>
      <c r="B13" s="4">
        <v>11566</v>
      </c>
      <c r="C13" s="4">
        <v>11566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2">
        <v>1900</v>
      </c>
    </row>
    <row r="14" spans="1:48">
      <c r="A14" s="2" t="s">
        <v>349</v>
      </c>
      <c r="B14" s="4">
        <v>-2055496</v>
      </c>
      <c r="C14" s="4">
        <v>0</v>
      </c>
      <c r="D14" s="4">
        <v>0</v>
      </c>
      <c r="E14" s="4">
        <v>-1362721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-231431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-1609808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-1526300</v>
      </c>
      <c r="AN14" s="4">
        <v>0</v>
      </c>
      <c r="AO14" s="4">
        <v>-446402</v>
      </c>
      <c r="AP14" s="4">
        <v>3121166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2">
        <v>2830</v>
      </c>
    </row>
    <row r="15" spans="1:48">
      <c r="A15" s="2" t="s">
        <v>350</v>
      </c>
      <c r="B15" s="4">
        <v>11814156</v>
      </c>
      <c r="C15" s="4">
        <v>0</v>
      </c>
      <c r="D15" s="4">
        <v>0</v>
      </c>
      <c r="E15" s="4">
        <v>1455652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339604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5143584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3856756</v>
      </c>
      <c r="AN15" s="4">
        <v>0</v>
      </c>
      <c r="AO15" s="4">
        <v>1018560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2">
        <v>1900</v>
      </c>
    </row>
    <row r="16" spans="1:48">
      <c r="A16" s="2" t="s">
        <v>352</v>
      </c>
      <c r="B16" s="4">
        <v>9020058</v>
      </c>
      <c r="C16" s="4">
        <v>5</v>
      </c>
      <c r="D16" s="4">
        <v>0</v>
      </c>
      <c r="E16" s="4">
        <v>0</v>
      </c>
      <c r="F16" s="4">
        <v>362802</v>
      </c>
      <c r="G16" s="4">
        <v>316974</v>
      </c>
      <c r="H16" s="4">
        <v>0</v>
      </c>
      <c r="I16" s="4">
        <v>-2</v>
      </c>
      <c r="J16" s="4">
        <v>1</v>
      </c>
      <c r="K16" s="4">
        <v>0</v>
      </c>
      <c r="L16" s="4">
        <v>0</v>
      </c>
      <c r="M16" s="4">
        <v>-528</v>
      </c>
      <c r="N16" s="4">
        <v>948</v>
      </c>
      <c r="O16" s="4">
        <v>0</v>
      </c>
      <c r="P16" s="4">
        <v>0</v>
      </c>
      <c r="Q16" s="4">
        <v>131312</v>
      </c>
      <c r="R16" s="4">
        <v>39824</v>
      </c>
      <c r="S16" s="4">
        <v>1</v>
      </c>
      <c r="T16" s="4">
        <v>47433</v>
      </c>
      <c r="U16" s="4">
        <v>66204</v>
      </c>
      <c r="V16" s="4">
        <v>144113</v>
      </c>
      <c r="W16" s="4">
        <v>0</v>
      </c>
      <c r="X16" s="4">
        <v>14</v>
      </c>
      <c r="Y16" s="4">
        <v>177543</v>
      </c>
      <c r="Z16" s="4">
        <v>0</v>
      </c>
      <c r="AA16" s="4">
        <v>194856</v>
      </c>
      <c r="AB16" s="4">
        <v>297583</v>
      </c>
      <c r="AC16" s="4">
        <v>14588</v>
      </c>
      <c r="AD16" s="4">
        <v>73131</v>
      </c>
      <c r="AE16" s="4">
        <v>12564</v>
      </c>
      <c r="AF16" s="4">
        <v>82282</v>
      </c>
      <c r="AG16" s="4">
        <v>4</v>
      </c>
      <c r="AH16" s="4">
        <v>47546</v>
      </c>
      <c r="AI16" s="4">
        <v>0</v>
      </c>
      <c r="AJ16" s="4">
        <v>470178</v>
      </c>
      <c r="AK16" s="4">
        <v>47736</v>
      </c>
      <c r="AL16" s="4">
        <v>433328</v>
      </c>
      <c r="AM16" s="4">
        <v>144225</v>
      </c>
      <c r="AN16" s="4">
        <v>2</v>
      </c>
      <c r="AO16" s="4">
        <v>949108</v>
      </c>
      <c r="AP16" s="4">
        <v>4800130</v>
      </c>
      <c r="AQ16" s="4">
        <v>166153</v>
      </c>
      <c r="AR16" s="4">
        <v>0</v>
      </c>
      <c r="AS16" s="4">
        <v>0</v>
      </c>
      <c r="AT16" s="4">
        <v>0</v>
      </c>
      <c r="AU16" s="4">
        <v>0</v>
      </c>
      <c r="AV16" s="2">
        <v>1900</v>
      </c>
    </row>
    <row r="17" spans="1:48">
      <c r="A17" s="2" t="s">
        <v>353</v>
      </c>
      <c r="B17" s="4">
        <v>62049</v>
      </c>
      <c r="C17" s="4">
        <v>49978</v>
      </c>
      <c r="D17" s="4">
        <v>723</v>
      </c>
      <c r="E17" s="4">
        <v>0</v>
      </c>
      <c r="F17" s="4">
        <v>400</v>
      </c>
      <c r="G17" s="4">
        <v>510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-2687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1150</v>
      </c>
      <c r="AB17" s="4">
        <v>2626</v>
      </c>
      <c r="AC17" s="4">
        <v>0</v>
      </c>
      <c r="AD17" s="4">
        <v>0</v>
      </c>
      <c r="AE17" s="4">
        <v>0</v>
      </c>
      <c r="AF17" s="4">
        <v>335</v>
      </c>
      <c r="AG17" s="4">
        <v>0</v>
      </c>
      <c r="AH17" s="4">
        <v>0</v>
      </c>
      <c r="AI17" s="4">
        <v>0</v>
      </c>
      <c r="AJ17" s="4">
        <v>1160</v>
      </c>
      <c r="AK17" s="4">
        <v>0</v>
      </c>
      <c r="AL17" s="4">
        <v>0</v>
      </c>
      <c r="AM17" s="4">
        <v>3550</v>
      </c>
      <c r="AN17" s="4">
        <v>0</v>
      </c>
      <c r="AO17" s="4">
        <v>300</v>
      </c>
      <c r="AP17" s="4">
        <v>3704</v>
      </c>
      <c r="AQ17" s="4">
        <v>300</v>
      </c>
      <c r="AR17" s="4">
        <v>0</v>
      </c>
      <c r="AS17" s="4">
        <v>0</v>
      </c>
      <c r="AT17" s="4">
        <v>0</v>
      </c>
      <c r="AU17" s="4">
        <v>0</v>
      </c>
      <c r="AV17" s="2">
        <v>2830</v>
      </c>
    </row>
    <row r="18" spans="1:48">
      <c r="A18" s="2" t="s">
        <v>360</v>
      </c>
      <c r="B18" s="4">
        <v>-11174842</v>
      </c>
      <c r="C18" s="4">
        <v>-3451108</v>
      </c>
      <c r="D18" s="4">
        <v>-1131492</v>
      </c>
      <c r="E18" s="4">
        <v>0</v>
      </c>
      <c r="F18" s="4">
        <v>-52617</v>
      </c>
      <c r="G18" s="4">
        <v>-21747</v>
      </c>
      <c r="H18" s="4">
        <v>0</v>
      </c>
      <c r="I18" s="4">
        <v>-83333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351140</v>
      </c>
      <c r="R18" s="4">
        <v>0</v>
      </c>
      <c r="S18" s="4">
        <v>-83333</v>
      </c>
      <c r="T18" s="4">
        <v>0</v>
      </c>
      <c r="U18" s="4">
        <v>0</v>
      </c>
      <c r="V18" s="4">
        <v>0</v>
      </c>
      <c r="W18" s="4">
        <v>0</v>
      </c>
      <c r="X18" s="4">
        <v>-154935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-1965611</v>
      </c>
      <c r="AH18" s="4">
        <v>0</v>
      </c>
      <c r="AI18" s="4">
        <v>0</v>
      </c>
      <c r="AJ18" s="4">
        <v>-226003</v>
      </c>
      <c r="AK18" s="4">
        <v>0</v>
      </c>
      <c r="AL18" s="4">
        <v>-36793</v>
      </c>
      <c r="AM18" s="4">
        <v>0</v>
      </c>
      <c r="AN18" s="4">
        <v>0</v>
      </c>
      <c r="AO18" s="4">
        <v>0</v>
      </c>
      <c r="AP18" s="4">
        <v>-3637236</v>
      </c>
      <c r="AQ18" s="4">
        <v>-189683</v>
      </c>
      <c r="AR18" s="4">
        <v>-492091</v>
      </c>
      <c r="AS18" s="4">
        <v>0</v>
      </c>
      <c r="AT18" s="4">
        <v>0</v>
      </c>
      <c r="AU18" s="4">
        <v>0</v>
      </c>
      <c r="AV18" s="2">
        <v>2830</v>
      </c>
    </row>
    <row r="19" spans="1:48">
      <c r="A19" s="2" t="s">
        <v>361</v>
      </c>
      <c r="B19" s="4">
        <v>-4494090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-2</v>
      </c>
      <c r="Y19" s="4">
        <v>0</v>
      </c>
      <c r="Z19" s="4">
        <v>0</v>
      </c>
      <c r="AA19" s="4">
        <v>-453017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-863234</v>
      </c>
      <c r="AH19" s="4">
        <v>0</v>
      </c>
      <c r="AI19" s="4">
        <v>-99868</v>
      </c>
      <c r="AJ19" s="4">
        <v>-93934</v>
      </c>
      <c r="AK19" s="4">
        <v>0</v>
      </c>
      <c r="AL19" s="4">
        <v>-154776</v>
      </c>
      <c r="AM19" s="4">
        <v>0</v>
      </c>
      <c r="AN19" s="4">
        <v>-258036</v>
      </c>
      <c r="AO19" s="4">
        <v>0</v>
      </c>
      <c r="AP19" s="4">
        <v>-2571223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2">
        <v>2830</v>
      </c>
    </row>
    <row r="20" spans="1:48">
      <c r="A20" s="2" t="s">
        <v>362</v>
      </c>
      <c r="B20" s="4">
        <v>113974</v>
      </c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113974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2">
        <v>1900</v>
      </c>
    </row>
    <row r="21" spans="1:48">
      <c r="A21" s="2" t="s">
        <v>364</v>
      </c>
      <c r="B21" s="4">
        <v>126762</v>
      </c>
      <c r="C21" s="4">
        <v>126762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2">
        <v>1900</v>
      </c>
    </row>
    <row r="22" spans="1:48">
      <c r="A22" s="2" t="s">
        <v>367</v>
      </c>
      <c r="B22" s="4">
        <v>-10205</v>
      </c>
      <c r="C22" s="4">
        <v>0</v>
      </c>
      <c r="D22" s="4"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-10205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2">
        <v>2830</v>
      </c>
    </row>
    <row r="23" spans="1:48">
      <c r="A23" s="2" t="s">
        <v>368</v>
      </c>
      <c r="B23" s="4">
        <v>-19488939</v>
      </c>
      <c r="C23" s="4">
        <v>0</v>
      </c>
      <c r="D23" s="4">
        <v>0</v>
      </c>
      <c r="E23" s="4">
        <v>4333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15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-131206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-85401</v>
      </c>
      <c r="AN23" s="4">
        <v>0</v>
      </c>
      <c r="AO23" s="4">
        <v>-1013812</v>
      </c>
      <c r="AP23" s="4">
        <v>-18262868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2">
        <v>2830</v>
      </c>
    </row>
    <row r="24" spans="1:48">
      <c r="A24" s="2" t="s">
        <v>369</v>
      </c>
      <c r="B24" s="4">
        <v>2529162</v>
      </c>
      <c r="C24" s="4">
        <v>2529162</v>
      </c>
      <c r="D24" s="4"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2">
        <v>1900</v>
      </c>
    </row>
    <row r="25" spans="1:48">
      <c r="A25" s="2" t="s">
        <v>371</v>
      </c>
      <c r="B25" s="4">
        <v>2051590</v>
      </c>
      <c r="C25" s="4">
        <v>2051590</v>
      </c>
      <c r="D25" s="4"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2">
        <v>1900</v>
      </c>
    </row>
    <row r="26" spans="1:48">
      <c r="A26" s="2" t="s">
        <v>303</v>
      </c>
      <c r="B26" s="4">
        <v>-1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-1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2">
        <v>2830</v>
      </c>
    </row>
    <row r="27" spans="1:48">
      <c r="A27" s="2" t="s">
        <v>307</v>
      </c>
      <c r="B27" s="4">
        <v>-17104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-17104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2">
        <v>2830</v>
      </c>
    </row>
    <row r="28" spans="1:48">
      <c r="A28" s="2" t="s">
        <v>312</v>
      </c>
      <c r="B28" s="4">
        <v>15466492</v>
      </c>
      <c r="C28" s="4">
        <v>0</v>
      </c>
      <c r="D28" s="4">
        <v>0</v>
      </c>
      <c r="E28" s="4">
        <v>0</v>
      </c>
      <c r="F28" s="4">
        <v>6589337</v>
      </c>
      <c r="G28" s="4">
        <v>963537</v>
      </c>
      <c r="H28" s="4">
        <v>0</v>
      </c>
      <c r="I28" s="4">
        <v>116837</v>
      </c>
      <c r="J28" s="4">
        <v>63016</v>
      </c>
      <c r="K28" s="4">
        <v>0</v>
      </c>
      <c r="L28" s="4">
        <v>0</v>
      </c>
      <c r="M28" s="4">
        <v>17078</v>
      </c>
      <c r="N28" s="4">
        <v>0</v>
      </c>
      <c r="O28" s="4">
        <v>0</v>
      </c>
      <c r="P28" s="4">
        <v>0</v>
      </c>
      <c r="Q28" s="4">
        <v>0</v>
      </c>
      <c r="R28" s="4">
        <v>38128</v>
      </c>
      <c r="S28" s="4">
        <v>9901</v>
      </c>
      <c r="T28" s="4">
        <v>26600</v>
      </c>
      <c r="U28" s="4">
        <v>0</v>
      </c>
      <c r="V28" s="4">
        <v>0</v>
      </c>
      <c r="W28" s="4">
        <v>0</v>
      </c>
      <c r="X28" s="4">
        <v>364534</v>
      </c>
      <c r="Y28" s="4">
        <v>256245</v>
      </c>
      <c r="Z28" s="4">
        <v>0</v>
      </c>
      <c r="AA28" s="4">
        <v>-1624</v>
      </c>
      <c r="AB28" s="4">
        <v>-35541</v>
      </c>
      <c r="AC28" s="4">
        <v>2090</v>
      </c>
      <c r="AD28" s="4">
        <v>224588</v>
      </c>
      <c r="AE28" s="4">
        <v>0</v>
      </c>
      <c r="AF28" s="4">
        <v>49636</v>
      </c>
      <c r="AG28" s="4">
        <v>65573</v>
      </c>
      <c r="AH28" s="4">
        <v>-4887</v>
      </c>
      <c r="AI28" s="4">
        <v>8762</v>
      </c>
      <c r="AJ28" s="4">
        <v>2691419</v>
      </c>
      <c r="AK28" s="4">
        <v>8883</v>
      </c>
      <c r="AL28" s="4">
        <v>2681317</v>
      </c>
      <c r="AM28" s="4">
        <v>0</v>
      </c>
      <c r="AN28" s="4">
        <v>1065228</v>
      </c>
      <c r="AO28" s="4">
        <v>265835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2">
        <v>1900</v>
      </c>
    </row>
    <row r="29" spans="1:48">
      <c r="A29" s="2" t="s">
        <v>313</v>
      </c>
      <c r="B29" s="4">
        <v>-107342</v>
      </c>
      <c r="C29" s="4">
        <v>-107342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2">
        <v>2830</v>
      </c>
    </row>
    <row r="30" spans="1:48">
      <c r="A30" s="2" t="s">
        <v>314</v>
      </c>
      <c r="B30" s="4">
        <v>-2023750</v>
      </c>
      <c r="C30" s="4">
        <v>33710</v>
      </c>
      <c r="D30" s="4">
        <v>0</v>
      </c>
      <c r="E30" s="4">
        <v>0</v>
      </c>
      <c r="F30" s="4">
        <v>0</v>
      </c>
      <c r="G30" s="4">
        <v>0</v>
      </c>
      <c r="H30" s="4">
        <v>0</v>
      </c>
      <c r="I30" s="4">
        <v>-11149</v>
      </c>
      <c r="J30" s="4">
        <v>0</v>
      </c>
      <c r="K30" s="4">
        <v>0</v>
      </c>
      <c r="L30" s="4">
        <v>10818</v>
      </c>
      <c r="M30" s="4">
        <v>0</v>
      </c>
      <c r="N30" s="4">
        <v>0</v>
      </c>
      <c r="O30" s="4">
        <v>0</v>
      </c>
      <c r="P30" s="4">
        <v>0</v>
      </c>
      <c r="Q30" s="4">
        <v>2443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-235607</v>
      </c>
      <c r="AC30" s="4">
        <v>0</v>
      </c>
      <c r="AD30" s="4">
        <v>0</v>
      </c>
      <c r="AE30" s="4">
        <v>0</v>
      </c>
      <c r="AF30" s="4">
        <v>0</v>
      </c>
      <c r="AG30" s="4">
        <v>-255</v>
      </c>
      <c r="AH30" s="4">
        <v>0</v>
      </c>
      <c r="AI30" s="4">
        <v>0</v>
      </c>
      <c r="AJ30" s="4">
        <v>-549234</v>
      </c>
      <c r="AK30" s="4">
        <v>0</v>
      </c>
      <c r="AL30" s="4">
        <v>0</v>
      </c>
      <c r="AM30" s="4">
        <v>32132</v>
      </c>
      <c r="AN30" s="4">
        <v>-1085</v>
      </c>
      <c r="AO30" s="4">
        <v>-41538</v>
      </c>
      <c r="AP30" s="4">
        <v>-848566</v>
      </c>
      <c r="AQ30" s="4">
        <v>-415419</v>
      </c>
      <c r="AR30" s="4">
        <v>0</v>
      </c>
      <c r="AS30" s="4">
        <v>0</v>
      </c>
      <c r="AT30" s="4">
        <v>0</v>
      </c>
      <c r="AU30" s="4">
        <v>0</v>
      </c>
      <c r="AV30" s="2">
        <v>2830</v>
      </c>
    </row>
    <row r="31" spans="1:48">
      <c r="A31" s="2" t="s">
        <v>315</v>
      </c>
      <c r="B31" s="4">
        <v>-4324962</v>
      </c>
      <c r="C31" s="4">
        <v>0</v>
      </c>
      <c r="D31" s="4">
        <v>0</v>
      </c>
      <c r="E31" s="4">
        <v>0</v>
      </c>
      <c r="F31" s="4">
        <v>-4324962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2">
        <v>2830</v>
      </c>
    </row>
    <row r="32" spans="1:48">
      <c r="A32" s="2" t="s">
        <v>316</v>
      </c>
      <c r="B32" s="4">
        <v>1784184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1784184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2">
        <v>1900</v>
      </c>
    </row>
    <row r="33" spans="1:48">
      <c r="A33" s="2" t="s">
        <v>317</v>
      </c>
      <c r="B33" s="4">
        <v>53940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53940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2">
        <v>1900</v>
      </c>
    </row>
    <row r="34" spans="1:48">
      <c r="A34" s="2" t="s">
        <v>318</v>
      </c>
      <c r="B34" s="4">
        <v>-99533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-99533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2">
        <v>2830</v>
      </c>
    </row>
    <row r="35" spans="1:48">
      <c r="A35" s="2" t="s">
        <v>319</v>
      </c>
      <c r="B35" s="4">
        <v>-125961</v>
      </c>
      <c r="C35" s="4">
        <v>0</v>
      </c>
      <c r="D35" s="4"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-125961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2">
        <v>1900</v>
      </c>
    </row>
    <row r="36" spans="1:48">
      <c r="A36" s="2" t="s">
        <v>320</v>
      </c>
      <c r="B36" s="4">
        <v>-3210360</v>
      </c>
      <c r="C36" s="4">
        <v>0</v>
      </c>
      <c r="D36" s="4"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-3210360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2">
        <v>2830</v>
      </c>
    </row>
    <row r="37" spans="1:48">
      <c r="A37" s="2" t="s">
        <v>321</v>
      </c>
      <c r="B37" s="4">
        <v>497070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497070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2">
        <v>1900</v>
      </c>
    </row>
    <row r="38" spans="1:48">
      <c r="A38" s="2" t="s">
        <v>322</v>
      </c>
      <c r="B38" s="4">
        <v>-332844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-332844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2">
        <v>2830</v>
      </c>
    </row>
    <row r="39" spans="1:48">
      <c r="A39" s="2" t="s">
        <v>323</v>
      </c>
      <c r="B39" s="4">
        <v>-11746000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-11746000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2">
        <v>2830</v>
      </c>
    </row>
    <row r="40" spans="1:48">
      <c r="A40" s="2" t="s">
        <v>324</v>
      </c>
      <c r="B40" s="4">
        <v>-505831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-505831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2">
        <v>2830</v>
      </c>
    </row>
    <row r="41" spans="1:48">
      <c r="A41" s="2" t="s">
        <v>325</v>
      </c>
      <c r="B41" s="4">
        <v>-2565601163</v>
      </c>
      <c r="C41" s="4">
        <v>-44007300</v>
      </c>
      <c r="D41" s="4">
        <v>-96376291</v>
      </c>
      <c r="E41" s="4">
        <v>-819144</v>
      </c>
      <c r="F41" s="4">
        <v>-120279542</v>
      </c>
      <c r="G41" s="4">
        <v>-48879220</v>
      </c>
      <c r="H41" s="4">
        <v>-227348</v>
      </c>
      <c r="I41" s="4">
        <v>-25627152</v>
      </c>
      <c r="J41" s="4">
        <v>-460857</v>
      </c>
      <c r="K41" s="4">
        <v>0</v>
      </c>
      <c r="L41" s="4">
        <v>-642748</v>
      </c>
      <c r="M41" s="4">
        <v>-1696848</v>
      </c>
      <c r="N41" s="4">
        <v>-487289</v>
      </c>
      <c r="O41" s="4">
        <v>0</v>
      </c>
      <c r="P41" s="4">
        <v>-335903</v>
      </c>
      <c r="Q41" s="4">
        <v>-179667</v>
      </c>
      <c r="R41" s="4">
        <v>143699</v>
      </c>
      <c r="S41" s="4">
        <v>-33382541</v>
      </c>
      <c r="T41" s="4">
        <v>-2172632</v>
      </c>
      <c r="U41" s="4">
        <v>0</v>
      </c>
      <c r="V41" s="4">
        <v>0</v>
      </c>
      <c r="W41" s="4">
        <v>-5864247</v>
      </c>
      <c r="X41" s="4">
        <v>-80744081</v>
      </c>
      <c r="Y41" s="4">
        <v>-6998331</v>
      </c>
      <c r="Z41" s="4">
        <v>-2835169</v>
      </c>
      <c r="AA41" s="4">
        <v>-34373864</v>
      </c>
      <c r="AB41" s="4">
        <v>-7979721</v>
      </c>
      <c r="AC41" s="4">
        <v>-2525006</v>
      </c>
      <c r="AD41" s="4">
        <v>-13046713</v>
      </c>
      <c r="AE41" s="4">
        <v>-846892</v>
      </c>
      <c r="AF41" s="4">
        <v>-19116330</v>
      </c>
      <c r="AG41" s="4">
        <v>-60967979</v>
      </c>
      <c r="AH41" s="4">
        <v>-11988214</v>
      </c>
      <c r="AI41" s="4">
        <v>-17986232</v>
      </c>
      <c r="AJ41" s="4">
        <v>-125739933</v>
      </c>
      <c r="AK41" s="4">
        <v>-2052359</v>
      </c>
      <c r="AL41" s="4">
        <v>-35359022</v>
      </c>
      <c r="AM41" s="4">
        <v>-2269875</v>
      </c>
      <c r="AN41" s="4">
        <v>-64384308</v>
      </c>
      <c r="AO41" s="4">
        <v>-69269028</v>
      </c>
      <c r="AP41" s="4">
        <v>-1164243549</v>
      </c>
      <c r="AQ41" s="4">
        <v>-461579527</v>
      </c>
      <c r="AR41" s="4">
        <v>0</v>
      </c>
      <c r="AS41" s="4">
        <v>0</v>
      </c>
      <c r="AT41" s="4">
        <v>0</v>
      </c>
      <c r="AU41" s="4">
        <v>0</v>
      </c>
      <c r="AV41" s="26">
        <v>2820</v>
      </c>
    </row>
    <row r="42" spans="1:48">
      <c r="A42" s="2" t="s">
        <v>326</v>
      </c>
      <c r="B42" s="4">
        <v>262286498</v>
      </c>
      <c r="C42" s="4">
        <v>-12147567</v>
      </c>
      <c r="D42" s="4">
        <v>51562484</v>
      </c>
      <c r="E42" s="4">
        <v>273506</v>
      </c>
      <c r="F42" s="4">
        <v>-9201508</v>
      </c>
      <c r="G42" s="4">
        <v>-36669082</v>
      </c>
      <c r="H42" s="4">
        <v>204517</v>
      </c>
      <c r="I42" s="4">
        <v>-22720266</v>
      </c>
      <c r="J42" s="4">
        <v>-176260</v>
      </c>
      <c r="K42" s="4">
        <v>0</v>
      </c>
      <c r="L42" s="4">
        <v>529013</v>
      </c>
      <c r="M42" s="4">
        <v>-423713</v>
      </c>
      <c r="N42" s="4">
        <v>1322969</v>
      </c>
      <c r="O42" s="4">
        <v>0</v>
      </c>
      <c r="P42" s="4">
        <v>-170666</v>
      </c>
      <c r="Q42" s="4">
        <v>-1786098</v>
      </c>
      <c r="R42" s="4">
        <v>-2910059</v>
      </c>
      <c r="S42" s="4">
        <v>-22768113</v>
      </c>
      <c r="T42" s="4">
        <v>-833922</v>
      </c>
      <c r="U42" s="4">
        <v>2815</v>
      </c>
      <c r="V42" s="4">
        <v>16428</v>
      </c>
      <c r="W42" s="4">
        <v>-5397112</v>
      </c>
      <c r="X42" s="4">
        <v>-43837946</v>
      </c>
      <c r="Y42" s="4">
        <v>-3617900</v>
      </c>
      <c r="Z42" s="4">
        <v>-182395</v>
      </c>
      <c r="AA42" s="4">
        <v>-33519277</v>
      </c>
      <c r="AB42" s="4">
        <v>2384515</v>
      </c>
      <c r="AC42" s="4">
        <v>-1205173</v>
      </c>
      <c r="AD42" s="4">
        <v>-7484614</v>
      </c>
      <c r="AE42" s="4">
        <v>-1742022</v>
      </c>
      <c r="AF42" s="4">
        <v>-7726978</v>
      </c>
      <c r="AG42" s="4">
        <v>-67513126</v>
      </c>
      <c r="AH42" s="4">
        <v>-12231839</v>
      </c>
      <c r="AI42" s="4">
        <v>-6152166</v>
      </c>
      <c r="AJ42" s="4">
        <v>-13220666</v>
      </c>
      <c r="AK42" s="4">
        <v>-1017742</v>
      </c>
      <c r="AL42" s="4">
        <v>-24298825</v>
      </c>
      <c r="AM42" s="4">
        <v>-1064376</v>
      </c>
      <c r="AN42" s="4">
        <v>-44726567</v>
      </c>
      <c r="AO42" s="4">
        <v>-63824706</v>
      </c>
      <c r="AP42" s="4">
        <v>524654160</v>
      </c>
      <c r="AQ42" s="4">
        <v>129906775</v>
      </c>
      <c r="AR42" s="4">
        <v>0</v>
      </c>
      <c r="AS42" s="4">
        <v>0</v>
      </c>
      <c r="AT42" s="4">
        <v>0</v>
      </c>
      <c r="AU42" s="4">
        <v>0</v>
      </c>
      <c r="AV42" s="26">
        <v>2820</v>
      </c>
    </row>
    <row r="43" spans="1:48">
      <c r="A43" s="2" t="s">
        <v>327</v>
      </c>
      <c r="B43" s="4">
        <v>210948</v>
      </c>
      <c r="C43" s="4">
        <v>-266</v>
      </c>
      <c r="D43" s="4">
        <v>0</v>
      </c>
      <c r="E43" s="4">
        <v>0</v>
      </c>
      <c r="F43" s="4">
        <v>-85359</v>
      </c>
      <c r="G43" s="4">
        <v>728564</v>
      </c>
      <c r="H43" s="4">
        <v>0</v>
      </c>
      <c r="I43" s="4">
        <v>-3777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-297</v>
      </c>
      <c r="Q43" s="4">
        <v>134444</v>
      </c>
      <c r="R43" s="4">
        <v>0</v>
      </c>
      <c r="S43" s="4">
        <v>-7875</v>
      </c>
      <c r="T43" s="4">
        <v>0</v>
      </c>
      <c r="U43" s="4">
        <v>0</v>
      </c>
      <c r="V43" s="4">
        <v>0</v>
      </c>
      <c r="W43" s="4">
        <v>0</v>
      </c>
      <c r="X43" s="4">
        <v>-57605</v>
      </c>
      <c r="Y43" s="4">
        <v>0</v>
      </c>
      <c r="Z43" s="4">
        <v>0</v>
      </c>
      <c r="AA43" s="4">
        <v>-724</v>
      </c>
      <c r="AB43" s="4">
        <v>-390</v>
      </c>
      <c r="AC43" s="4">
        <v>-103283</v>
      </c>
      <c r="AD43" s="4">
        <v>-29</v>
      </c>
      <c r="AE43" s="4">
        <v>0</v>
      </c>
      <c r="AF43" s="4">
        <v>-118</v>
      </c>
      <c r="AG43" s="4">
        <v>-2205</v>
      </c>
      <c r="AH43" s="4">
        <v>-150</v>
      </c>
      <c r="AI43" s="4">
        <v>-340</v>
      </c>
      <c r="AJ43" s="4">
        <v>-29929</v>
      </c>
      <c r="AK43" s="4">
        <v>-89</v>
      </c>
      <c r="AL43" s="4">
        <v>-14186</v>
      </c>
      <c r="AM43" s="4">
        <v>-417</v>
      </c>
      <c r="AN43" s="4">
        <v>-443</v>
      </c>
      <c r="AO43" s="4">
        <v>-103788</v>
      </c>
      <c r="AP43" s="4">
        <v>-104373</v>
      </c>
      <c r="AQ43" s="4">
        <v>-136417</v>
      </c>
      <c r="AR43" s="4">
        <v>0</v>
      </c>
      <c r="AS43" s="4">
        <v>0</v>
      </c>
      <c r="AT43" s="4">
        <v>0</v>
      </c>
      <c r="AU43" s="4">
        <v>0</v>
      </c>
      <c r="AV43" s="26">
        <v>2820</v>
      </c>
    </row>
    <row r="44" spans="1:48">
      <c r="A44" s="2" t="s">
        <v>328</v>
      </c>
      <c r="B44" s="4">
        <v>1504888</v>
      </c>
      <c r="C44" s="4">
        <v>1504888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26">
        <v>2820</v>
      </c>
    </row>
    <row r="45" spans="1:48">
      <c r="A45" s="2" t="s">
        <v>329</v>
      </c>
      <c r="B45" s="4">
        <v>182587</v>
      </c>
      <c r="C45" s="4">
        <v>182587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26">
        <v>2820</v>
      </c>
    </row>
    <row r="46" spans="1:48">
      <c r="A46" s="2" t="s">
        <v>330</v>
      </c>
      <c r="B46" s="4">
        <v>5066944</v>
      </c>
      <c r="C46" s="4">
        <v>5066944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26">
        <v>2820</v>
      </c>
    </row>
    <row r="47" spans="1:48">
      <c r="A47" s="2" t="s">
        <v>331</v>
      </c>
      <c r="B47" s="4">
        <v>-1394751</v>
      </c>
      <c r="C47" s="4">
        <v>-1394751</v>
      </c>
      <c r="D47" s="4"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26">
        <v>2820</v>
      </c>
    </row>
    <row r="48" spans="1:48">
      <c r="A48" s="2" t="s">
        <v>332</v>
      </c>
      <c r="B48" s="4">
        <v>-35277320</v>
      </c>
      <c r="C48" s="4">
        <v>-8883119</v>
      </c>
      <c r="D48" s="4">
        <v>-4936291</v>
      </c>
      <c r="E48" s="4">
        <v>-21</v>
      </c>
      <c r="F48" s="4">
        <v>-2052676</v>
      </c>
      <c r="G48" s="4">
        <v>-184317</v>
      </c>
      <c r="H48" s="4">
        <v>0</v>
      </c>
      <c r="I48" s="4">
        <v>-618688</v>
      </c>
      <c r="J48" s="4">
        <v>-6574</v>
      </c>
      <c r="K48" s="4">
        <v>0</v>
      </c>
      <c r="L48" s="4">
        <v>-10035</v>
      </c>
      <c r="M48" s="4">
        <v>-42231</v>
      </c>
      <c r="N48" s="4">
        <v>0</v>
      </c>
      <c r="O48" s="4">
        <v>0</v>
      </c>
      <c r="P48" s="4">
        <v>-2731</v>
      </c>
      <c r="Q48" s="4">
        <v>376411</v>
      </c>
      <c r="R48" s="4">
        <v>31168</v>
      </c>
      <c r="S48" s="4">
        <v>-653391</v>
      </c>
      <c r="T48" s="4">
        <v>-33286</v>
      </c>
      <c r="U48" s="4">
        <v>0</v>
      </c>
      <c r="V48" s="4">
        <v>0</v>
      </c>
      <c r="W48" s="4">
        <v>-161336</v>
      </c>
      <c r="X48" s="4">
        <v>-1246891</v>
      </c>
      <c r="Y48" s="4">
        <v>-157822</v>
      </c>
      <c r="Z48" s="4">
        <v>-715295</v>
      </c>
      <c r="AA48" s="4">
        <v>-1369774</v>
      </c>
      <c r="AB48" s="4">
        <v>-42978</v>
      </c>
      <c r="AC48" s="4">
        <v>-28829</v>
      </c>
      <c r="AD48" s="4">
        <v>-118015</v>
      </c>
      <c r="AE48" s="4">
        <v>-8556</v>
      </c>
      <c r="AF48" s="4">
        <v>-88294</v>
      </c>
      <c r="AG48" s="4">
        <v>-523184</v>
      </c>
      <c r="AH48" s="4">
        <v>-189260</v>
      </c>
      <c r="AI48" s="4">
        <v>-109202</v>
      </c>
      <c r="AJ48" s="4">
        <v>-1731470</v>
      </c>
      <c r="AK48" s="4">
        <v>-35520</v>
      </c>
      <c r="AL48" s="4">
        <v>-849360</v>
      </c>
      <c r="AM48" s="4">
        <v>150835</v>
      </c>
      <c r="AN48" s="4">
        <v>-1299199</v>
      </c>
      <c r="AO48" s="4">
        <v>-1946713</v>
      </c>
      <c r="AP48" s="4">
        <v>4743636</v>
      </c>
      <c r="AQ48" s="4">
        <v>-12534312</v>
      </c>
      <c r="AR48" s="4">
        <v>0</v>
      </c>
      <c r="AS48" s="4">
        <v>0</v>
      </c>
      <c r="AT48" s="4">
        <v>0</v>
      </c>
      <c r="AU48" s="4">
        <v>0</v>
      </c>
      <c r="AV48" s="26">
        <v>2820</v>
      </c>
    </row>
    <row r="49" spans="1:48">
      <c r="A49" s="2" t="s">
        <v>333</v>
      </c>
      <c r="B49" s="4">
        <v>-1443403</v>
      </c>
      <c r="C49" s="4">
        <v>0</v>
      </c>
      <c r="D49" s="4"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-60163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-561774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-190269</v>
      </c>
      <c r="AN49" s="4">
        <v>0</v>
      </c>
      <c r="AO49" s="4">
        <v>-631197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26">
        <v>2820</v>
      </c>
    </row>
    <row r="50" spans="1:48">
      <c r="A50" s="2" t="s">
        <v>334</v>
      </c>
      <c r="B50" s="4">
        <v>52935988</v>
      </c>
      <c r="C50" s="4">
        <v>0</v>
      </c>
      <c r="D50" s="4">
        <v>0</v>
      </c>
      <c r="E50" s="4">
        <v>0</v>
      </c>
      <c r="F50" s="4">
        <v>5975568</v>
      </c>
      <c r="G50" s="4">
        <v>3711394</v>
      </c>
      <c r="H50" s="4">
        <v>0</v>
      </c>
      <c r="I50" s="4">
        <v>1298286</v>
      </c>
      <c r="J50" s="4">
        <v>13716</v>
      </c>
      <c r="K50" s="4">
        <v>0</v>
      </c>
      <c r="L50" s="4">
        <v>0</v>
      </c>
      <c r="M50" s="4">
        <v>1338</v>
      </c>
      <c r="N50" s="4">
        <v>0</v>
      </c>
      <c r="O50" s="4">
        <v>0</v>
      </c>
      <c r="P50" s="4">
        <v>4184</v>
      </c>
      <c r="Q50" s="4">
        <v>0</v>
      </c>
      <c r="R50" s="4">
        <v>3079600</v>
      </c>
      <c r="S50" s="4">
        <v>1454550</v>
      </c>
      <c r="T50" s="4">
        <v>119488</v>
      </c>
      <c r="U50" s="4">
        <v>0</v>
      </c>
      <c r="V50" s="4">
        <v>0</v>
      </c>
      <c r="W50" s="4">
        <v>36726</v>
      </c>
      <c r="X50" s="4">
        <v>4654572</v>
      </c>
      <c r="Y50" s="4">
        <v>436658</v>
      </c>
      <c r="Z50" s="4">
        <v>21832</v>
      </c>
      <c r="AA50" s="4">
        <v>889530</v>
      </c>
      <c r="AB50" s="4">
        <v>0</v>
      </c>
      <c r="AC50" s="4">
        <v>163142</v>
      </c>
      <c r="AD50" s="4">
        <v>632406</v>
      </c>
      <c r="AE50" s="4">
        <v>239184</v>
      </c>
      <c r="AF50" s="4">
        <v>1371690</v>
      </c>
      <c r="AG50" s="4">
        <v>715914</v>
      </c>
      <c r="AH50" s="4">
        <v>928080</v>
      </c>
      <c r="AI50" s="4">
        <v>409924</v>
      </c>
      <c r="AJ50" s="4">
        <v>1878306</v>
      </c>
      <c r="AK50" s="4">
        <v>55112</v>
      </c>
      <c r="AL50" s="4">
        <v>757454</v>
      </c>
      <c r="AM50" s="4">
        <v>0</v>
      </c>
      <c r="AN50" s="4">
        <v>1929582</v>
      </c>
      <c r="AO50" s="4">
        <v>2229316</v>
      </c>
      <c r="AP50" s="4">
        <v>10716390</v>
      </c>
      <c r="AQ50" s="4">
        <v>9212046</v>
      </c>
      <c r="AR50" s="4">
        <v>0</v>
      </c>
      <c r="AS50" s="4">
        <v>0</v>
      </c>
      <c r="AT50" s="4">
        <v>0</v>
      </c>
      <c r="AU50" s="4">
        <v>0</v>
      </c>
      <c r="AV50" s="26">
        <v>2820</v>
      </c>
    </row>
    <row r="51" spans="1:48">
      <c r="A51" s="2" t="s">
        <v>340</v>
      </c>
      <c r="B51" s="4">
        <v>75875027</v>
      </c>
      <c r="C51" s="4">
        <v>64883670</v>
      </c>
      <c r="D51" s="4">
        <v>0</v>
      </c>
      <c r="E51" s="4">
        <v>-15906</v>
      </c>
      <c r="F51" s="4">
        <v>0</v>
      </c>
      <c r="G51" s="4">
        <v>1620930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1639339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3007736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533443</v>
      </c>
      <c r="AK51" s="4">
        <v>0</v>
      </c>
      <c r="AL51" s="4">
        <v>0</v>
      </c>
      <c r="AM51" s="4">
        <v>2043613</v>
      </c>
      <c r="AN51" s="4">
        <v>0</v>
      </c>
      <c r="AO51" s="4">
        <v>951632</v>
      </c>
      <c r="AP51" s="4">
        <v>870667</v>
      </c>
      <c r="AQ51" s="4">
        <v>339903</v>
      </c>
      <c r="AR51" s="4">
        <v>0</v>
      </c>
      <c r="AS51" s="4">
        <v>0</v>
      </c>
      <c r="AT51" s="4">
        <v>0</v>
      </c>
      <c r="AU51" s="4">
        <v>0</v>
      </c>
      <c r="AV51" s="2">
        <v>1900</v>
      </c>
    </row>
    <row r="52" spans="1:48">
      <c r="A52" s="2" t="s">
        <v>341</v>
      </c>
      <c r="B52" s="4">
        <v>-535968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-535968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2">
        <v>2830</v>
      </c>
    </row>
    <row r="53" spans="1:48">
      <c r="A53" s="2" t="s">
        <v>342</v>
      </c>
      <c r="B53" s="4">
        <v>18049470</v>
      </c>
      <c r="C53" s="4">
        <v>18049470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2">
        <v>1900</v>
      </c>
    </row>
    <row r="54" spans="1:48">
      <c r="A54" s="2" t="s">
        <v>343</v>
      </c>
      <c r="B54" s="4">
        <v>5404585</v>
      </c>
      <c r="C54" s="4">
        <v>5404585</v>
      </c>
      <c r="D54" s="4"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2">
        <v>1900</v>
      </c>
    </row>
    <row r="55" spans="1:48">
      <c r="A55" s="2" t="s">
        <v>344</v>
      </c>
      <c r="B55" s="4">
        <v>1560435</v>
      </c>
      <c r="C55" s="4">
        <v>1560435</v>
      </c>
      <c r="D55" s="4"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2">
        <v>1900</v>
      </c>
    </row>
    <row r="56" spans="1:48">
      <c r="A56" s="2" t="s">
        <v>345</v>
      </c>
      <c r="B56" s="4">
        <v>8643384</v>
      </c>
      <c r="C56" s="4">
        <v>8643384</v>
      </c>
      <c r="D56" s="4"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2">
        <v>1900</v>
      </c>
    </row>
    <row r="57" spans="1:48">
      <c r="A57" s="2" t="s">
        <v>346</v>
      </c>
      <c r="B57" s="4">
        <v>6575141</v>
      </c>
      <c r="C57" s="4">
        <v>6575141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0</v>
      </c>
      <c r="AS57" s="4">
        <v>0</v>
      </c>
      <c r="AT57" s="4">
        <v>0</v>
      </c>
      <c r="AU57" s="4">
        <v>0</v>
      </c>
      <c r="AV57" s="2">
        <v>1900</v>
      </c>
    </row>
    <row r="58" spans="1:48">
      <c r="A58" s="2" t="s">
        <v>347</v>
      </c>
      <c r="B58" s="4">
        <v>-1834674</v>
      </c>
      <c r="C58" s="4">
        <v>-1834674</v>
      </c>
      <c r="D58" s="4">
        <v>0</v>
      </c>
      <c r="E58" s="4">
        <v>0</v>
      </c>
      <c r="F58" s="4">
        <v>0</v>
      </c>
      <c r="G58" s="4">
        <v>0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0</v>
      </c>
      <c r="AV58" s="2">
        <v>2830</v>
      </c>
    </row>
    <row r="59" spans="1:48">
      <c r="A59" s="2" t="s">
        <v>348</v>
      </c>
      <c r="B59" s="4">
        <v>392802</v>
      </c>
      <c r="C59" s="4">
        <v>0</v>
      </c>
      <c r="D59" s="4">
        <v>0</v>
      </c>
      <c r="E59" s="4">
        <v>-586</v>
      </c>
      <c r="F59" s="4">
        <v>24130</v>
      </c>
      <c r="G59" s="4">
        <v>0</v>
      </c>
      <c r="H59" s="4">
        <v>0</v>
      </c>
      <c r="I59" s="4">
        <v>17360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28200</v>
      </c>
      <c r="T59" s="4">
        <v>0</v>
      </c>
      <c r="U59" s="4">
        <v>0</v>
      </c>
      <c r="V59" s="4">
        <v>0</v>
      </c>
      <c r="W59" s="4">
        <v>0</v>
      </c>
      <c r="X59" s="4">
        <v>63570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0</v>
      </c>
      <c r="AH59" s="4">
        <v>0</v>
      </c>
      <c r="AI59" s="4">
        <v>0</v>
      </c>
      <c r="AJ59" s="4">
        <v>101176</v>
      </c>
      <c r="AK59" s="4">
        <v>0</v>
      </c>
      <c r="AL59" s="4">
        <v>0</v>
      </c>
      <c r="AM59" s="4">
        <v>0</v>
      </c>
      <c r="AN59" s="4">
        <v>11236</v>
      </c>
      <c r="AO59" s="4">
        <v>147716</v>
      </c>
      <c r="AP59" s="4">
        <v>0</v>
      </c>
      <c r="AQ59" s="4">
        <v>0</v>
      </c>
      <c r="AR59" s="4">
        <v>0</v>
      </c>
      <c r="AS59" s="4">
        <v>0</v>
      </c>
      <c r="AT59" s="4">
        <v>0</v>
      </c>
      <c r="AU59" s="4">
        <v>0</v>
      </c>
      <c r="AV59" s="2">
        <v>1900</v>
      </c>
    </row>
    <row r="60" spans="1:48">
      <c r="A60" s="2" t="s">
        <v>351</v>
      </c>
      <c r="B60" s="4">
        <v>4112408</v>
      </c>
      <c r="C60" s="4">
        <v>4112408</v>
      </c>
      <c r="D60" s="4">
        <v>0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0</v>
      </c>
      <c r="AT60" s="4">
        <v>0</v>
      </c>
      <c r="AU60" s="4">
        <v>0</v>
      </c>
      <c r="AV60" s="2">
        <v>1900</v>
      </c>
    </row>
    <row r="61" spans="1:48">
      <c r="A61" s="2" t="s">
        <v>354</v>
      </c>
      <c r="B61" s="4">
        <v>8424122</v>
      </c>
      <c r="C61" s="4">
        <v>563690</v>
      </c>
      <c r="D61" s="4">
        <v>35078</v>
      </c>
      <c r="E61" s="4">
        <v>218477</v>
      </c>
      <c r="F61" s="4">
        <v>542586</v>
      </c>
      <c r="G61" s="4">
        <v>143687</v>
      </c>
      <c r="H61" s="4">
        <v>0</v>
      </c>
      <c r="I61" s="4">
        <v>151679</v>
      </c>
      <c r="J61" s="4">
        <v>525</v>
      </c>
      <c r="K61" s="4">
        <v>1863</v>
      </c>
      <c r="L61" s="4">
        <v>717</v>
      </c>
      <c r="M61" s="4">
        <v>2490</v>
      </c>
      <c r="N61" s="4">
        <v>0</v>
      </c>
      <c r="O61" s="4">
        <v>0</v>
      </c>
      <c r="P61" s="4">
        <v>737</v>
      </c>
      <c r="Q61" s="4">
        <v>146756</v>
      </c>
      <c r="R61" s="4">
        <v>0</v>
      </c>
      <c r="S61" s="4">
        <v>94540</v>
      </c>
      <c r="T61" s="4">
        <v>0</v>
      </c>
      <c r="U61" s="4">
        <v>0</v>
      </c>
      <c r="V61" s="4">
        <v>0</v>
      </c>
      <c r="W61" s="4">
        <v>24236</v>
      </c>
      <c r="X61" s="4">
        <v>228796</v>
      </c>
      <c r="Y61" s="4">
        <v>938</v>
      </c>
      <c r="Z61" s="4">
        <v>0</v>
      </c>
      <c r="AA61" s="4">
        <v>225483</v>
      </c>
      <c r="AB61" s="4">
        <v>189448</v>
      </c>
      <c r="AC61" s="4">
        <v>21150</v>
      </c>
      <c r="AD61" s="4">
        <v>32323</v>
      </c>
      <c r="AE61" s="4">
        <v>2496</v>
      </c>
      <c r="AF61" s="4">
        <v>45514</v>
      </c>
      <c r="AG61" s="4">
        <v>326656</v>
      </c>
      <c r="AH61" s="4">
        <v>53257</v>
      </c>
      <c r="AI61" s="4">
        <v>30374</v>
      </c>
      <c r="AJ61" s="4">
        <v>682209</v>
      </c>
      <c r="AK61" s="4">
        <v>6397</v>
      </c>
      <c r="AL61" s="4">
        <v>405847</v>
      </c>
      <c r="AM61" s="4">
        <v>450</v>
      </c>
      <c r="AN61" s="4">
        <v>221028</v>
      </c>
      <c r="AO61" s="4">
        <v>577122</v>
      </c>
      <c r="AP61" s="4">
        <v>2183905</v>
      </c>
      <c r="AQ61" s="4">
        <v>1263668</v>
      </c>
      <c r="AR61" s="4">
        <v>0</v>
      </c>
      <c r="AS61" s="4">
        <v>0</v>
      </c>
      <c r="AT61" s="4">
        <v>0</v>
      </c>
      <c r="AU61" s="4">
        <v>0</v>
      </c>
      <c r="AV61" s="2">
        <v>1900</v>
      </c>
    </row>
    <row r="62" spans="1:48">
      <c r="A62" s="2" t="s">
        <v>355</v>
      </c>
      <c r="B62" s="4">
        <v>-191434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-191434</v>
      </c>
      <c r="AC62" s="4">
        <v>0</v>
      </c>
      <c r="AD62" s="4">
        <v>0</v>
      </c>
      <c r="AE62" s="4">
        <v>0</v>
      </c>
      <c r="AF62" s="4">
        <v>0</v>
      </c>
      <c r="AG62" s="4">
        <v>0</v>
      </c>
      <c r="AH62" s="4">
        <v>0</v>
      </c>
      <c r="AI62" s="4">
        <v>0</v>
      </c>
      <c r="AJ62" s="4">
        <v>0</v>
      </c>
      <c r="AK62" s="4">
        <v>0</v>
      </c>
      <c r="AL62" s="4">
        <v>0</v>
      </c>
      <c r="AM62" s="4">
        <v>0</v>
      </c>
      <c r="AN62" s="4">
        <v>0</v>
      </c>
      <c r="AO62" s="4">
        <v>0</v>
      </c>
      <c r="AP62" s="4">
        <v>0</v>
      </c>
      <c r="AQ62" s="4">
        <v>0</v>
      </c>
      <c r="AR62" s="4">
        <v>0</v>
      </c>
      <c r="AS62" s="4">
        <v>0</v>
      </c>
      <c r="AT62" s="4">
        <v>0</v>
      </c>
      <c r="AU62" s="4">
        <v>0</v>
      </c>
      <c r="AV62" s="2">
        <v>2830</v>
      </c>
    </row>
    <row r="63" spans="1:48">
      <c r="A63" s="2" t="s">
        <v>356</v>
      </c>
      <c r="B63" s="4">
        <v>-25971502</v>
      </c>
      <c r="C63" s="4">
        <v>0</v>
      </c>
      <c r="D63" s="4">
        <v>0</v>
      </c>
      <c r="E63" s="4">
        <v>-1249221</v>
      </c>
      <c r="F63" s="4">
        <v>-24722281</v>
      </c>
      <c r="G63" s="4">
        <v>0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0</v>
      </c>
      <c r="AT63" s="4">
        <v>0</v>
      </c>
      <c r="AU63" s="4">
        <v>0</v>
      </c>
      <c r="AV63" s="2">
        <v>2830</v>
      </c>
    </row>
    <row r="64" spans="1:48">
      <c r="A64" s="2" t="s">
        <v>357</v>
      </c>
      <c r="B64" s="4">
        <v>1116555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Z64" s="4">
        <v>0</v>
      </c>
      <c r="AA64" s="4">
        <v>0</v>
      </c>
      <c r="AB64" s="4">
        <v>1116555</v>
      </c>
      <c r="AC64" s="4">
        <v>0</v>
      </c>
      <c r="AD64" s="4">
        <v>0</v>
      </c>
      <c r="AE64" s="4">
        <v>0</v>
      </c>
      <c r="AF64" s="4">
        <v>0</v>
      </c>
      <c r="AG64" s="4">
        <v>0</v>
      </c>
      <c r="AH64" s="4">
        <v>0</v>
      </c>
      <c r="AI64" s="4">
        <v>0</v>
      </c>
      <c r="AJ64" s="4">
        <v>0</v>
      </c>
      <c r="AK64" s="4">
        <v>0</v>
      </c>
      <c r="AL64" s="4">
        <v>0</v>
      </c>
      <c r="AM64" s="4">
        <v>0</v>
      </c>
      <c r="AN64" s="4">
        <v>0</v>
      </c>
      <c r="AO64" s="4">
        <v>0</v>
      </c>
      <c r="AP64" s="4">
        <v>0</v>
      </c>
      <c r="AQ64" s="4">
        <v>0</v>
      </c>
      <c r="AR64" s="4">
        <v>0</v>
      </c>
      <c r="AS64" s="4">
        <v>0</v>
      </c>
      <c r="AT64" s="4">
        <v>0</v>
      </c>
      <c r="AU64" s="4">
        <v>0</v>
      </c>
      <c r="AV64" s="2">
        <v>1900</v>
      </c>
    </row>
    <row r="65" spans="1:48">
      <c r="A65" s="2" t="s">
        <v>358</v>
      </c>
      <c r="B65" s="4">
        <v>19997</v>
      </c>
      <c r="C65" s="4">
        <v>0</v>
      </c>
      <c r="D65" s="4">
        <v>0</v>
      </c>
      <c r="E65" s="4">
        <v>0</v>
      </c>
      <c r="F65" s="4">
        <v>0</v>
      </c>
      <c r="G65" s="4">
        <v>0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19997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0</v>
      </c>
      <c r="AS65" s="4">
        <v>0</v>
      </c>
      <c r="AT65" s="4">
        <v>0</v>
      </c>
      <c r="AU65" s="4">
        <v>0</v>
      </c>
      <c r="AV65" s="2">
        <v>1900</v>
      </c>
    </row>
    <row r="66" spans="1:48">
      <c r="A66" s="2" t="s">
        <v>359</v>
      </c>
      <c r="B66" s="4">
        <v>58093</v>
      </c>
      <c r="C66" s="4">
        <v>0</v>
      </c>
      <c r="D66" s="4">
        <v>0</v>
      </c>
      <c r="E66" s="4">
        <v>0</v>
      </c>
      <c r="F66" s="4">
        <v>0</v>
      </c>
      <c r="G66" s="4">
        <v>0</v>
      </c>
      <c r="H66" s="4">
        <v>0</v>
      </c>
      <c r="I66" s="4">
        <v>0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Z66" s="4">
        <v>0</v>
      </c>
      <c r="AA66" s="4">
        <v>0</v>
      </c>
      <c r="AB66" s="4">
        <v>58093</v>
      </c>
      <c r="AC66" s="4">
        <v>0</v>
      </c>
      <c r="AD66" s="4">
        <v>0</v>
      </c>
      <c r="AE66" s="4">
        <v>0</v>
      </c>
      <c r="AF66" s="4">
        <v>0</v>
      </c>
      <c r="AG66" s="4">
        <v>0</v>
      </c>
      <c r="AH66" s="4">
        <v>0</v>
      </c>
      <c r="AI66" s="4">
        <v>0</v>
      </c>
      <c r="AJ66" s="4">
        <v>0</v>
      </c>
      <c r="AK66" s="4">
        <v>0</v>
      </c>
      <c r="AL66" s="4">
        <v>0</v>
      </c>
      <c r="AM66" s="4">
        <v>0</v>
      </c>
      <c r="AN66" s="4">
        <v>0</v>
      </c>
      <c r="AO66" s="4">
        <v>0</v>
      </c>
      <c r="AP66" s="4">
        <v>0</v>
      </c>
      <c r="AQ66" s="4">
        <v>0</v>
      </c>
      <c r="AR66" s="4">
        <v>0</v>
      </c>
      <c r="AS66" s="4">
        <v>0</v>
      </c>
      <c r="AT66" s="4">
        <v>0</v>
      </c>
      <c r="AU66" s="4">
        <v>0</v>
      </c>
      <c r="AV66" s="2">
        <v>1900</v>
      </c>
    </row>
    <row r="67" spans="1:48">
      <c r="A67" s="2" t="s">
        <v>365</v>
      </c>
      <c r="B67" s="4">
        <v>-195321324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4">
        <v>0</v>
      </c>
      <c r="X67" s="4">
        <v>0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4">
        <v>0</v>
      </c>
      <c r="AP67" s="4">
        <v>-140385703</v>
      </c>
      <c r="AQ67" s="4">
        <v>-54935621</v>
      </c>
      <c r="AR67" s="4">
        <v>0</v>
      </c>
      <c r="AS67" s="4">
        <v>0</v>
      </c>
      <c r="AT67" s="4">
        <v>0</v>
      </c>
      <c r="AU67" s="4">
        <v>0</v>
      </c>
      <c r="AV67" s="2">
        <v>2830</v>
      </c>
    </row>
    <row r="68" spans="1:48">
      <c r="A68" s="2" t="s">
        <v>366</v>
      </c>
      <c r="B68" s="4">
        <v>872420</v>
      </c>
      <c r="C68" s="4">
        <v>872420</v>
      </c>
      <c r="D68" s="4">
        <v>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0</v>
      </c>
      <c r="AG68" s="4">
        <v>0</v>
      </c>
      <c r="AH68" s="4">
        <v>0</v>
      </c>
      <c r="AI68" s="4">
        <v>0</v>
      </c>
      <c r="AJ68" s="4">
        <v>0</v>
      </c>
      <c r="AK68" s="4">
        <v>0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0</v>
      </c>
      <c r="AS68" s="4">
        <v>0</v>
      </c>
      <c r="AT68" s="4">
        <v>0</v>
      </c>
      <c r="AU68" s="4">
        <v>0</v>
      </c>
      <c r="AV68" s="2">
        <v>1900</v>
      </c>
    </row>
    <row r="69" spans="1:48">
      <c r="A69" s="2" t="s">
        <v>370</v>
      </c>
      <c r="B69" s="4">
        <v>-1007744</v>
      </c>
      <c r="C69" s="4">
        <v>-1007744</v>
      </c>
      <c r="D69" s="4">
        <v>0</v>
      </c>
      <c r="E69" s="4">
        <v>0</v>
      </c>
      <c r="F69" s="4">
        <v>0</v>
      </c>
      <c r="G69" s="4">
        <v>0</v>
      </c>
      <c r="H69" s="4">
        <v>0</v>
      </c>
      <c r="I69" s="4">
        <v>0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0</v>
      </c>
      <c r="AH69" s="4">
        <v>0</v>
      </c>
      <c r="AI69" s="4">
        <v>0</v>
      </c>
      <c r="AJ69" s="4">
        <v>0</v>
      </c>
      <c r="AK69" s="4">
        <v>0</v>
      </c>
      <c r="AL69" s="4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0</v>
      </c>
      <c r="AS69" s="4">
        <v>0</v>
      </c>
      <c r="AT69" s="4">
        <v>0</v>
      </c>
      <c r="AU69" s="4">
        <v>0</v>
      </c>
      <c r="AV69" s="2">
        <v>2830</v>
      </c>
    </row>
    <row r="70" spans="1:48">
      <c r="A70" s="2" t="s">
        <v>373</v>
      </c>
      <c r="B70" s="4">
        <v>-52892265</v>
      </c>
      <c r="C70" s="4">
        <v>-58011308</v>
      </c>
      <c r="D70" s="4">
        <v>0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2131783</v>
      </c>
      <c r="AP70" s="4">
        <v>2915773</v>
      </c>
      <c r="AQ70" s="4">
        <v>71487</v>
      </c>
      <c r="AR70" s="4">
        <v>0</v>
      </c>
      <c r="AS70" s="4">
        <v>0</v>
      </c>
      <c r="AT70" s="4">
        <v>0</v>
      </c>
      <c r="AU70" s="4">
        <v>0</v>
      </c>
      <c r="AV70" s="2">
        <v>2830</v>
      </c>
    </row>
    <row r="71" spans="1:48">
      <c r="A71" s="2" t="s">
        <v>374</v>
      </c>
      <c r="B71" s="4">
        <v>154892184</v>
      </c>
      <c r="C71" s="4">
        <v>13864186</v>
      </c>
      <c r="D71" s="4">
        <v>0</v>
      </c>
      <c r="E71" s="4">
        <v>6640744</v>
      </c>
      <c r="F71" s="4">
        <v>14813315</v>
      </c>
      <c r="G71" s="4">
        <v>2014595</v>
      </c>
      <c r="H71" s="4">
        <v>0</v>
      </c>
      <c r="I71" s="4">
        <v>0</v>
      </c>
      <c r="J71" s="4">
        <v>0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28391572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274861</v>
      </c>
      <c r="AB71" s="4">
        <v>23658974</v>
      </c>
      <c r="AC71" s="4">
        <v>-1205328</v>
      </c>
      <c r="AD71" s="4">
        <v>0</v>
      </c>
      <c r="AE71" s="4">
        <v>0</v>
      </c>
      <c r="AF71" s="4">
        <v>0</v>
      </c>
      <c r="AG71" s="4">
        <v>-5684346</v>
      </c>
      <c r="AH71" s="4">
        <v>0</v>
      </c>
      <c r="AI71" s="4">
        <v>-2616578</v>
      </c>
      <c r="AJ71" s="4">
        <v>2677257</v>
      </c>
      <c r="AK71" s="4">
        <v>0</v>
      </c>
      <c r="AL71" s="4">
        <v>523091</v>
      </c>
      <c r="AM71" s="4">
        <v>9080038</v>
      </c>
      <c r="AN71" s="4">
        <v>-6560531</v>
      </c>
      <c r="AO71" s="4">
        <v>13515326</v>
      </c>
      <c r="AP71" s="4">
        <v>51392957</v>
      </c>
      <c r="AQ71" s="4">
        <v>4112051</v>
      </c>
      <c r="AR71" s="4">
        <v>0</v>
      </c>
      <c r="AS71" s="4">
        <v>0</v>
      </c>
      <c r="AT71" s="4">
        <v>0</v>
      </c>
      <c r="AU71" s="4">
        <v>0</v>
      </c>
      <c r="AV71" s="2">
        <v>1900</v>
      </c>
    </row>
    <row r="72" spans="1:48">
      <c r="A72" s="2" t="s">
        <v>375</v>
      </c>
      <c r="B72" s="4">
        <v>-590953</v>
      </c>
      <c r="C72" s="4">
        <v>0</v>
      </c>
      <c r="D72" s="4">
        <v>0</v>
      </c>
      <c r="E72" s="4">
        <v>-28425</v>
      </c>
      <c r="F72" s="4">
        <v>-562528</v>
      </c>
      <c r="G72" s="4">
        <v>0</v>
      </c>
      <c r="H72" s="4">
        <v>0</v>
      </c>
      <c r="I72" s="4">
        <v>0</v>
      </c>
      <c r="J72" s="4">
        <v>0</v>
      </c>
      <c r="K72" s="4">
        <v>0</v>
      </c>
      <c r="L72" s="4">
        <v>0</v>
      </c>
      <c r="M72" s="4">
        <v>0</v>
      </c>
      <c r="N72" s="4">
        <v>0</v>
      </c>
      <c r="O72" s="4">
        <v>0</v>
      </c>
      <c r="P72" s="4">
        <v>0</v>
      </c>
      <c r="Q72" s="4">
        <v>0</v>
      </c>
      <c r="R72" s="4">
        <v>0</v>
      </c>
      <c r="S72" s="4">
        <v>0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0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0</v>
      </c>
      <c r="AP72" s="4">
        <v>0</v>
      </c>
      <c r="AQ72" s="4">
        <v>0</v>
      </c>
      <c r="AR72" s="4">
        <v>0</v>
      </c>
      <c r="AS72" s="4">
        <v>0</v>
      </c>
      <c r="AT72" s="4">
        <v>0</v>
      </c>
      <c r="AU72" s="4">
        <v>0</v>
      </c>
      <c r="AV72" s="2">
        <v>2830</v>
      </c>
    </row>
    <row r="73" spans="1:48">
      <c r="A73" s="2" t="s">
        <v>376</v>
      </c>
      <c r="B73" s="4">
        <v>394995</v>
      </c>
      <c r="C73" s="4">
        <v>39161</v>
      </c>
      <c r="D73" s="4">
        <v>0</v>
      </c>
      <c r="E73" s="4">
        <v>0</v>
      </c>
      <c r="F73" s="4">
        <v>0</v>
      </c>
      <c r="G73" s="4">
        <v>0</v>
      </c>
      <c r="H73" s="4">
        <v>0</v>
      </c>
      <c r="I73" s="4">
        <v>73688</v>
      </c>
      <c r="J73" s="4">
        <v>1083</v>
      </c>
      <c r="K73" s="4">
        <v>0</v>
      </c>
      <c r="L73" s="4">
        <v>3462</v>
      </c>
      <c r="M73" s="4">
        <v>3127</v>
      </c>
      <c r="N73" s="4">
        <v>149</v>
      </c>
      <c r="O73" s="4">
        <v>0</v>
      </c>
      <c r="P73" s="4">
        <v>1548</v>
      </c>
      <c r="Q73" s="4">
        <v>2548</v>
      </c>
      <c r="R73" s="4">
        <v>24510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222322</v>
      </c>
      <c r="Y73" s="4">
        <v>23397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0</v>
      </c>
      <c r="AG73" s="4">
        <v>0</v>
      </c>
      <c r="AH73" s="4">
        <v>0</v>
      </c>
      <c r="AI73" s="4">
        <v>0</v>
      </c>
      <c r="AJ73" s="4">
        <v>0</v>
      </c>
      <c r="AK73" s="4">
        <v>0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T73" s="4">
        <v>0</v>
      </c>
      <c r="AU73" s="4">
        <v>0</v>
      </c>
      <c r="AV73" s="2">
        <v>1900</v>
      </c>
    </row>
    <row r="74" spans="1:48">
      <c r="A74" s="2" t="s">
        <v>377</v>
      </c>
      <c r="B74" s="4">
        <v>-2</v>
      </c>
      <c r="C74" s="4">
        <v>0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0</v>
      </c>
      <c r="AH74" s="4">
        <v>0</v>
      </c>
      <c r="AI74" s="4">
        <v>0</v>
      </c>
      <c r="AJ74" s="4">
        <v>0</v>
      </c>
      <c r="AK74" s="4">
        <v>0</v>
      </c>
      <c r="AL74" s="4">
        <v>0</v>
      </c>
      <c r="AM74" s="4">
        <v>0</v>
      </c>
      <c r="AN74" s="4">
        <v>0</v>
      </c>
      <c r="AO74" s="4">
        <v>0</v>
      </c>
      <c r="AP74" s="4">
        <v>-2</v>
      </c>
      <c r="AQ74" s="4">
        <v>0</v>
      </c>
      <c r="AR74" s="4">
        <v>0</v>
      </c>
      <c r="AS74" s="4">
        <v>0</v>
      </c>
      <c r="AT74" s="4">
        <v>0</v>
      </c>
      <c r="AU74" s="4">
        <v>0</v>
      </c>
      <c r="AV74" s="2">
        <v>2830</v>
      </c>
    </row>
    <row r="75" spans="1:48">
      <c r="A75" s="2" t="s">
        <v>378</v>
      </c>
      <c r="B75" s="4">
        <v>76339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0</v>
      </c>
      <c r="AH75" s="4">
        <v>0</v>
      </c>
      <c r="AI75" s="4">
        <v>0</v>
      </c>
      <c r="AJ75" s="4">
        <v>0</v>
      </c>
      <c r="AK75" s="4">
        <v>0</v>
      </c>
      <c r="AL75" s="4">
        <v>56867</v>
      </c>
      <c r="AM75" s="4">
        <v>0</v>
      </c>
      <c r="AN75" s="4">
        <v>19472</v>
      </c>
      <c r="AO75" s="4">
        <v>0</v>
      </c>
      <c r="AP75" s="4">
        <v>0</v>
      </c>
      <c r="AQ75" s="4">
        <v>0</v>
      </c>
      <c r="AR75" s="4">
        <v>0</v>
      </c>
      <c r="AS75" s="4">
        <v>0</v>
      </c>
      <c r="AT75" s="4">
        <v>0</v>
      </c>
      <c r="AU75" s="4">
        <v>0</v>
      </c>
      <c r="AV75" s="2">
        <v>1900</v>
      </c>
    </row>
    <row r="76" spans="1:48">
      <c r="A76" s="2" t="s">
        <v>379</v>
      </c>
      <c r="B76" s="4">
        <v>-1673523</v>
      </c>
      <c r="C76" s="4">
        <v>0</v>
      </c>
      <c r="D76" s="4">
        <v>0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-1673523</v>
      </c>
      <c r="AC76" s="4">
        <v>0</v>
      </c>
      <c r="AD76" s="4">
        <v>0</v>
      </c>
      <c r="AE76" s="4">
        <v>0</v>
      </c>
      <c r="AF76" s="4">
        <v>0</v>
      </c>
      <c r="AG76" s="4">
        <v>0</v>
      </c>
      <c r="AH76" s="4">
        <v>0</v>
      </c>
      <c r="AI76" s="4">
        <v>0</v>
      </c>
      <c r="AJ76" s="4">
        <v>0</v>
      </c>
      <c r="AK76" s="4">
        <v>0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0</v>
      </c>
      <c r="AR76" s="4">
        <v>0</v>
      </c>
      <c r="AS76" s="4">
        <v>0</v>
      </c>
      <c r="AT76" s="4">
        <v>0</v>
      </c>
      <c r="AU76" s="4">
        <v>0</v>
      </c>
      <c r="AV76" s="2">
        <v>2830</v>
      </c>
    </row>
    <row r="77" spans="1:48">
      <c r="A77" s="2" t="s">
        <v>380</v>
      </c>
      <c r="B77" s="4">
        <v>1788864</v>
      </c>
      <c r="C77" s="4">
        <v>0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Z77" s="4">
        <v>0</v>
      </c>
      <c r="AA77" s="4">
        <v>0</v>
      </c>
      <c r="AB77" s="4">
        <v>1788864</v>
      </c>
      <c r="AC77" s="4">
        <v>0</v>
      </c>
      <c r="AD77" s="4">
        <v>0</v>
      </c>
      <c r="AE77" s="4">
        <v>0</v>
      </c>
      <c r="AF77" s="4">
        <v>0</v>
      </c>
      <c r="AG77" s="4">
        <v>0</v>
      </c>
      <c r="AH77" s="4">
        <v>0</v>
      </c>
      <c r="AI77" s="4">
        <v>0</v>
      </c>
      <c r="AJ77" s="4">
        <v>0</v>
      </c>
      <c r="AK77" s="4">
        <v>0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0</v>
      </c>
      <c r="AR77" s="4">
        <v>0</v>
      </c>
      <c r="AS77" s="4">
        <v>0</v>
      </c>
      <c r="AT77" s="4">
        <v>0</v>
      </c>
      <c r="AU77" s="4">
        <v>0</v>
      </c>
      <c r="AV77" s="2">
        <v>1900</v>
      </c>
    </row>
    <row r="78" spans="1:48">
      <c r="A78" s="2" t="s">
        <v>381</v>
      </c>
      <c r="B78" s="4">
        <v>2444</v>
      </c>
      <c r="C78" s="4">
        <v>0</v>
      </c>
      <c r="D78" s="4">
        <v>0</v>
      </c>
      <c r="E78" s="4">
        <v>0</v>
      </c>
      <c r="F78" s="4">
        <v>0</v>
      </c>
      <c r="G78" s="4">
        <v>0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2444</v>
      </c>
      <c r="AN78" s="4">
        <v>0</v>
      </c>
      <c r="AO78" s="4">
        <v>0</v>
      </c>
      <c r="AP78" s="4">
        <v>0</v>
      </c>
      <c r="AQ78" s="4">
        <v>0</v>
      </c>
      <c r="AR78" s="4">
        <v>0</v>
      </c>
      <c r="AS78" s="4">
        <v>0</v>
      </c>
      <c r="AT78" s="4">
        <v>0</v>
      </c>
      <c r="AU78" s="4">
        <v>0</v>
      </c>
      <c r="AV78" s="2">
        <v>1900</v>
      </c>
    </row>
    <row r="79" spans="1:48">
      <c r="A79" s="2" t="s">
        <v>382</v>
      </c>
      <c r="B79" s="4">
        <v>59984</v>
      </c>
      <c r="C79" s="4">
        <v>0</v>
      </c>
      <c r="D79" s="4">
        <v>0</v>
      </c>
      <c r="E79" s="4">
        <v>0</v>
      </c>
      <c r="F79" s="4">
        <v>0</v>
      </c>
      <c r="G79" s="4">
        <v>0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59984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0</v>
      </c>
      <c r="AS79" s="4">
        <v>0</v>
      </c>
      <c r="AT79" s="4">
        <v>0</v>
      </c>
      <c r="AU79" s="4">
        <v>0</v>
      </c>
      <c r="AV79" s="2">
        <v>1900</v>
      </c>
    </row>
    <row r="80" spans="1:48">
      <c r="A80" s="2" t="s">
        <v>383</v>
      </c>
      <c r="B80" s="4">
        <v>69039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69039</v>
      </c>
      <c r="AC80" s="4">
        <v>0</v>
      </c>
      <c r="AD80" s="4">
        <v>0</v>
      </c>
      <c r="AE80" s="4">
        <v>0</v>
      </c>
      <c r="AF80" s="4">
        <v>0</v>
      </c>
      <c r="AG80" s="4">
        <v>0</v>
      </c>
      <c r="AH80" s="4">
        <v>0</v>
      </c>
      <c r="AI80" s="4">
        <v>0</v>
      </c>
      <c r="AJ80" s="4">
        <v>0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0</v>
      </c>
      <c r="AR80" s="4">
        <v>0</v>
      </c>
      <c r="AS80" s="4">
        <v>0</v>
      </c>
      <c r="AT80" s="4">
        <v>0</v>
      </c>
      <c r="AU80" s="4">
        <v>0</v>
      </c>
      <c r="AV80" s="2">
        <v>1900</v>
      </c>
    </row>
    <row r="81" spans="1:48">
      <c r="A81" s="2" t="s">
        <v>384</v>
      </c>
      <c r="B81" s="4">
        <v>103111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0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4">
        <v>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0</v>
      </c>
      <c r="AH81" s="4">
        <v>0</v>
      </c>
      <c r="AI81" s="4">
        <v>0</v>
      </c>
      <c r="AJ81" s="4">
        <v>0</v>
      </c>
      <c r="AK81" s="4">
        <v>0</v>
      </c>
      <c r="AL81" s="4">
        <v>0</v>
      </c>
      <c r="AM81" s="4">
        <v>0</v>
      </c>
      <c r="AN81" s="4">
        <v>0</v>
      </c>
      <c r="AO81" s="4">
        <v>103111</v>
      </c>
      <c r="AP81" s="4">
        <v>0</v>
      </c>
      <c r="AQ81" s="4">
        <v>0</v>
      </c>
      <c r="AR81" s="4">
        <v>0</v>
      </c>
      <c r="AS81" s="4">
        <v>0</v>
      </c>
      <c r="AT81" s="4">
        <v>0</v>
      </c>
      <c r="AU81" s="4">
        <v>0</v>
      </c>
      <c r="AV81" s="2">
        <v>1900</v>
      </c>
    </row>
    <row r="82" spans="1:48">
      <c r="A82" s="2" t="s">
        <v>385</v>
      </c>
      <c r="B82" s="4">
        <v>1193</v>
      </c>
      <c r="C82" s="4">
        <v>0</v>
      </c>
      <c r="D82" s="4">
        <v>0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1193</v>
      </c>
      <c r="AN82" s="4">
        <v>0</v>
      </c>
      <c r="AO82" s="4">
        <v>0</v>
      </c>
      <c r="AP82" s="4">
        <v>0</v>
      </c>
      <c r="AQ82" s="4">
        <v>0</v>
      </c>
      <c r="AR82" s="4">
        <v>0</v>
      </c>
      <c r="AS82" s="4">
        <v>0</v>
      </c>
      <c r="AT82" s="4">
        <v>0</v>
      </c>
      <c r="AU82" s="4">
        <v>0</v>
      </c>
      <c r="AV82" s="2">
        <v>1900</v>
      </c>
    </row>
    <row r="83" spans="1:48">
      <c r="A83" s="2" t="s">
        <v>387</v>
      </c>
      <c r="B83" s="4">
        <v>224409075</v>
      </c>
      <c r="C83" s="4">
        <v>224409076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0</v>
      </c>
      <c r="AH83" s="4">
        <v>0</v>
      </c>
      <c r="AI83" s="4">
        <v>0</v>
      </c>
      <c r="AJ83" s="4">
        <v>0</v>
      </c>
      <c r="AK83" s="4">
        <v>0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0</v>
      </c>
      <c r="AU83" s="4">
        <v>0</v>
      </c>
      <c r="AV83" s="2">
        <v>1900</v>
      </c>
    </row>
    <row r="84" spans="1:48">
      <c r="A84" s="2" t="s">
        <v>388</v>
      </c>
      <c r="B84" s="4">
        <v>-183148943</v>
      </c>
      <c r="C84" s="4">
        <v>-183148944</v>
      </c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2">
        <v>1900</v>
      </c>
    </row>
    <row r="85" spans="1:48">
      <c r="A85" s="2" t="s">
        <v>389</v>
      </c>
      <c r="B85" s="4">
        <v>12252983</v>
      </c>
      <c r="C85" s="4">
        <v>0</v>
      </c>
      <c r="D85" s="4">
        <v>0</v>
      </c>
      <c r="E85" s="4">
        <v>4909842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0</v>
      </c>
      <c r="S85" s="4">
        <v>0</v>
      </c>
      <c r="T85" s="4">
        <v>0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3731897</v>
      </c>
      <c r="AC85" s="4">
        <v>0</v>
      </c>
      <c r="AD85" s="4">
        <v>0</v>
      </c>
      <c r="AE85" s="4">
        <v>0</v>
      </c>
      <c r="AF85" s="4">
        <v>0</v>
      </c>
      <c r="AG85" s="4">
        <v>0</v>
      </c>
      <c r="AH85" s="4">
        <v>0</v>
      </c>
      <c r="AI85" s="4">
        <v>0</v>
      </c>
      <c r="AJ85" s="4">
        <v>0</v>
      </c>
      <c r="AK85" s="4">
        <v>0</v>
      </c>
      <c r="AL85" s="4">
        <v>0</v>
      </c>
      <c r="AM85" s="4">
        <v>1539900</v>
      </c>
      <c r="AN85" s="4">
        <v>0</v>
      </c>
      <c r="AO85" s="4">
        <v>2071344</v>
      </c>
      <c r="AP85" s="4">
        <v>0</v>
      </c>
      <c r="AQ85" s="4">
        <v>0</v>
      </c>
      <c r="AR85" s="4">
        <v>0</v>
      </c>
      <c r="AS85" s="4">
        <v>0</v>
      </c>
      <c r="AT85" s="4">
        <v>0</v>
      </c>
      <c r="AU85" s="4">
        <v>0</v>
      </c>
      <c r="AV85" s="2">
        <v>2830</v>
      </c>
    </row>
    <row r="86" spans="1:48">
      <c r="A86" s="2" t="s">
        <v>390</v>
      </c>
      <c r="B86" s="4">
        <v>5895063</v>
      </c>
      <c r="C86" s="4">
        <v>0</v>
      </c>
      <c r="D86" s="4">
        <v>0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4059796</v>
      </c>
      <c r="AC86" s="4">
        <v>0</v>
      </c>
      <c r="AD86" s="4">
        <v>0</v>
      </c>
      <c r="AE86" s="4">
        <v>0</v>
      </c>
      <c r="AF86" s="4">
        <v>0</v>
      </c>
      <c r="AG86" s="4">
        <v>0</v>
      </c>
      <c r="AH86" s="4">
        <v>0</v>
      </c>
      <c r="AI86" s="4">
        <v>0</v>
      </c>
      <c r="AJ86" s="4">
        <v>0</v>
      </c>
      <c r="AK86" s="4">
        <v>0</v>
      </c>
      <c r="AL86" s="4">
        <v>0</v>
      </c>
      <c r="AM86" s="4">
        <v>0</v>
      </c>
      <c r="AN86" s="4">
        <v>0</v>
      </c>
      <c r="AO86" s="4">
        <v>1835267</v>
      </c>
      <c r="AP86" s="4">
        <v>0</v>
      </c>
      <c r="AQ86" s="4">
        <v>0</v>
      </c>
      <c r="AR86" s="4">
        <v>0</v>
      </c>
      <c r="AS86" s="4">
        <v>0</v>
      </c>
      <c r="AT86" s="4">
        <v>0</v>
      </c>
      <c r="AU86" s="4">
        <v>0</v>
      </c>
      <c r="AV86" s="2">
        <v>2830</v>
      </c>
    </row>
    <row r="87" spans="1:48">
      <c r="A87" s="2" t="s">
        <v>391</v>
      </c>
      <c r="B87" s="4">
        <v>-2469538</v>
      </c>
      <c r="C87" s="4">
        <v>-2469538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4">
        <v>0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0</v>
      </c>
      <c r="AH87" s="4">
        <v>0</v>
      </c>
      <c r="AI87" s="4">
        <v>0</v>
      </c>
      <c r="AJ87" s="4">
        <v>0</v>
      </c>
      <c r="AK87" s="4">
        <v>0</v>
      </c>
      <c r="AL87" s="4">
        <v>0</v>
      </c>
      <c r="AM87" s="4">
        <v>0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0</v>
      </c>
      <c r="AT87" s="4">
        <v>0</v>
      </c>
      <c r="AU87" s="4">
        <v>0</v>
      </c>
      <c r="AV87" s="2">
        <v>2830</v>
      </c>
    </row>
    <row r="88" spans="1:48">
      <c r="A88" s="2" t="s">
        <v>392</v>
      </c>
      <c r="B88" s="4">
        <v>3211056</v>
      </c>
      <c r="C88" s="4">
        <v>3211056</v>
      </c>
      <c r="D88" s="4">
        <v>0</v>
      </c>
      <c r="E88" s="4">
        <v>0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0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2">
        <v>2830</v>
      </c>
    </row>
    <row r="89" spans="1:48">
      <c r="A89" s="2" t="s">
        <v>394</v>
      </c>
      <c r="B89" s="4">
        <v>-2063273</v>
      </c>
      <c r="C89" s="4">
        <v>0</v>
      </c>
      <c r="D89" s="4">
        <v>0</v>
      </c>
      <c r="E89" s="4">
        <v>0</v>
      </c>
      <c r="F89" s="4">
        <v>0</v>
      </c>
      <c r="G89" s="4">
        <v>0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-1420929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0</v>
      </c>
      <c r="AK89" s="4">
        <v>0</v>
      </c>
      <c r="AL89" s="4">
        <v>0</v>
      </c>
      <c r="AM89" s="4">
        <v>0</v>
      </c>
      <c r="AN89" s="4">
        <v>0</v>
      </c>
      <c r="AO89" s="4">
        <v>-642344</v>
      </c>
      <c r="AP89" s="4">
        <v>0</v>
      </c>
      <c r="AQ89" s="4">
        <v>0</v>
      </c>
      <c r="AR89" s="4">
        <v>0</v>
      </c>
      <c r="AS89" s="4">
        <v>0</v>
      </c>
      <c r="AT89" s="4">
        <v>0</v>
      </c>
      <c r="AU89" s="4">
        <v>0</v>
      </c>
      <c r="AV89" s="2">
        <v>2820</v>
      </c>
    </row>
    <row r="90" spans="1:48">
      <c r="A90" s="2" t="s">
        <v>395</v>
      </c>
      <c r="B90" s="4">
        <v>-4288543</v>
      </c>
      <c r="C90" s="4">
        <v>0</v>
      </c>
      <c r="D90" s="4">
        <v>0</v>
      </c>
      <c r="E90" s="4">
        <v>-1718444</v>
      </c>
      <c r="F90" s="4">
        <v>0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-1306164</v>
      </c>
      <c r="AC90" s="4">
        <v>0</v>
      </c>
      <c r="AD90" s="4">
        <v>0</v>
      </c>
      <c r="AE90" s="4">
        <v>0</v>
      </c>
      <c r="AF90" s="4">
        <v>0</v>
      </c>
      <c r="AG90" s="4">
        <v>0</v>
      </c>
      <c r="AH90" s="4">
        <v>0</v>
      </c>
      <c r="AI90" s="4">
        <v>0</v>
      </c>
      <c r="AJ90" s="4">
        <v>0</v>
      </c>
      <c r="AK90" s="4">
        <v>0</v>
      </c>
      <c r="AL90" s="4">
        <v>0</v>
      </c>
      <c r="AM90" s="4">
        <v>-538965</v>
      </c>
      <c r="AN90" s="4">
        <v>0</v>
      </c>
      <c r="AO90" s="4">
        <v>-724970</v>
      </c>
      <c r="AP90" s="4">
        <v>0</v>
      </c>
      <c r="AQ90" s="4">
        <v>0</v>
      </c>
      <c r="AR90" s="4">
        <v>0</v>
      </c>
      <c r="AS90" s="4">
        <v>0</v>
      </c>
      <c r="AT90" s="4">
        <v>0</v>
      </c>
      <c r="AU90" s="4">
        <v>0</v>
      </c>
      <c r="AV90" s="2">
        <v>2830</v>
      </c>
    </row>
    <row r="91" spans="1:48">
      <c r="A91" s="2" t="s">
        <v>396</v>
      </c>
      <c r="B91" s="4">
        <v>4634593</v>
      </c>
      <c r="C91" s="4">
        <v>4573142</v>
      </c>
      <c r="D91" s="4">
        <v>0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0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0</v>
      </c>
      <c r="AH91" s="4">
        <v>0</v>
      </c>
      <c r="AI91" s="4">
        <v>0</v>
      </c>
      <c r="AJ91" s="4">
        <v>0</v>
      </c>
      <c r="AK91" s="4">
        <v>0</v>
      </c>
      <c r="AL91" s="4">
        <v>0</v>
      </c>
      <c r="AM91" s="4">
        <v>0</v>
      </c>
      <c r="AN91" s="4">
        <v>0</v>
      </c>
      <c r="AO91" s="4">
        <v>61451</v>
      </c>
      <c r="AP91" s="4">
        <v>0</v>
      </c>
      <c r="AQ91" s="4">
        <v>0</v>
      </c>
      <c r="AR91" s="4">
        <v>0</v>
      </c>
      <c r="AS91" s="4">
        <v>0</v>
      </c>
      <c r="AT91" s="4">
        <v>0</v>
      </c>
      <c r="AU91" s="4">
        <v>0</v>
      </c>
      <c r="AV91" s="2">
        <v>1900</v>
      </c>
    </row>
    <row r="92" spans="1:48">
      <c r="A92" s="2" t="s">
        <v>397</v>
      </c>
      <c r="B92" s="4">
        <v>14396280</v>
      </c>
      <c r="C92" s="4">
        <v>14396280</v>
      </c>
      <c r="D92" s="4">
        <v>0</v>
      </c>
      <c r="E92" s="4">
        <v>0</v>
      </c>
      <c r="F92" s="4">
        <v>0</v>
      </c>
      <c r="G92" s="4">
        <v>0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0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0</v>
      </c>
      <c r="AS92" s="4">
        <v>0</v>
      </c>
      <c r="AT92" s="4">
        <v>0</v>
      </c>
      <c r="AU92" s="4">
        <v>0</v>
      </c>
      <c r="AV92" s="2">
        <v>1900</v>
      </c>
    </row>
    <row r="93" spans="1:48">
      <c r="A93" s="2" t="s">
        <v>386</v>
      </c>
      <c r="B93" s="4">
        <v>96119</v>
      </c>
      <c r="C93" s="4">
        <v>-318090</v>
      </c>
      <c r="D93" s="4">
        <v>318090</v>
      </c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>
        <v>37055</v>
      </c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>
        <v>9031</v>
      </c>
      <c r="AN93" s="4"/>
      <c r="AO93" s="4">
        <v>50033</v>
      </c>
      <c r="AP93" s="4"/>
      <c r="AQ93" s="4"/>
      <c r="AR93" s="4"/>
      <c r="AS93" s="4"/>
      <c r="AT93" s="4"/>
      <c r="AU93" s="4"/>
    </row>
    <row r="94" spans="1:48">
      <c r="A94" s="24" t="s">
        <v>638</v>
      </c>
      <c r="B94" s="256">
        <f>SUM(B3:B82)*$B$1+SUM(B83:B93)</f>
        <v>-775112160.97000003</v>
      </c>
      <c r="C94" s="256">
        <f t="shared" ref="C94:AU94" si="0">SUM(C3:C82)*$B$1+SUM(C83:C93)</f>
        <v>78901438.980000004</v>
      </c>
      <c r="D94" s="256">
        <f t="shared" si="0"/>
        <v>-19622982.300000001</v>
      </c>
      <c r="E94" s="256">
        <f t="shared" si="0"/>
        <v>7362543.0499999998</v>
      </c>
      <c r="F94" s="256">
        <f t="shared" si="0"/>
        <v>-50234698.350000001</v>
      </c>
      <c r="G94" s="256">
        <f t="shared" si="0"/>
        <v>-29083274.649999999</v>
      </c>
      <c r="H94" s="256">
        <f t="shared" si="0"/>
        <v>-8447.4699999999993</v>
      </c>
      <c r="I94" s="256">
        <f t="shared" si="0"/>
        <v>-17633650.550000001</v>
      </c>
      <c r="J94" s="256">
        <f t="shared" si="0"/>
        <v>-203314.26</v>
      </c>
      <c r="K94" s="256">
        <f t="shared" si="0"/>
        <v>689.31</v>
      </c>
      <c r="L94" s="256">
        <f t="shared" si="0"/>
        <v>-41330.85</v>
      </c>
      <c r="M94" s="256">
        <f t="shared" si="0"/>
        <v>-799833.07</v>
      </c>
      <c r="N94" s="256">
        <f t="shared" si="0"/>
        <v>309607.49</v>
      </c>
      <c r="O94" s="256">
        <f t="shared" si="0"/>
        <v>0</v>
      </c>
      <c r="P94" s="256">
        <f t="shared" si="0"/>
        <v>-186776.37</v>
      </c>
      <c r="Q94" s="256">
        <f t="shared" si="0"/>
        <v>10883711.689999999</v>
      </c>
      <c r="R94" s="256">
        <f t="shared" si="0"/>
        <v>163922.57999999999</v>
      </c>
      <c r="S94" s="256">
        <f t="shared" si="0"/>
        <v>-20573692.009999998</v>
      </c>
      <c r="T94" s="256">
        <f t="shared" si="0"/>
        <v>-1052535.3</v>
      </c>
      <c r="U94" s="256">
        <f t="shared" si="0"/>
        <v>25537.03</v>
      </c>
      <c r="V94" s="256">
        <f t="shared" si="0"/>
        <v>57864.67</v>
      </c>
      <c r="W94" s="256">
        <f t="shared" si="0"/>
        <v>-4203841.21</v>
      </c>
      <c r="X94" s="256">
        <f t="shared" si="0"/>
        <v>-44765081.960000001</v>
      </c>
      <c r="Y94" s="256">
        <f t="shared" si="0"/>
        <v>-17315352.129999999</v>
      </c>
      <c r="Z94" s="256">
        <f t="shared" si="0"/>
        <v>-1025496.44</v>
      </c>
      <c r="AA94" s="256">
        <f t="shared" si="0"/>
        <v>-25402421.41</v>
      </c>
      <c r="AB94" s="315">
        <f>SUM(AB3:AB82)*$B$1+SUM(AB83:AB93)</f>
        <v>13646470.15</v>
      </c>
      <c r="AC94" s="256">
        <f t="shared" si="0"/>
        <v>-1811331.3</v>
      </c>
      <c r="AD94" s="256">
        <f t="shared" si="0"/>
        <v>-7402265.8799999999</v>
      </c>
      <c r="AE94" s="256">
        <f t="shared" si="0"/>
        <v>-912930.97</v>
      </c>
      <c r="AF94" s="256">
        <f t="shared" si="0"/>
        <v>-9511982.9399999995</v>
      </c>
      <c r="AG94" s="256">
        <f t="shared" si="0"/>
        <v>-50535646.359999999</v>
      </c>
      <c r="AH94" s="256">
        <f t="shared" si="0"/>
        <v>-8652623.5299999993</v>
      </c>
      <c r="AI94" s="256">
        <f t="shared" si="0"/>
        <v>-9795392.209999999</v>
      </c>
      <c r="AJ94" s="256">
        <f t="shared" si="0"/>
        <v>-49589480.140000001</v>
      </c>
      <c r="AK94" s="256">
        <f t="shared" si="0"/>
        <v>-1120477.29</v>
      </c>
      <c r="AL94" s="256">
        <f t="shared" si="0"/>
        <v>-21502703.919999998</v>
      </c>
      <c r="AM94" s="256">
        <f t="shared" si="0"/>
        <v>5757978.4199999999</v>
      </c>
      <c r="AN94" s="256">
        <f t="shared" si="0"/>
        <v>-42759372.640000001</v>
      </c>
      <c r="AO94" s="256">
        <f t="shared" si="0"/>
        <v>-43413814.589999996</v>
      </c>
      <c r="AP94" s="256">
        <f t="shared" si="0"/>
        <v>-270604182.35000002</v>
      </c>
      <c r="AQ94" s="256">
        <f t="shared" si="0"/>
        <v>-142274918.22</v>
      </c>
      <c r="AR94" s="256">
        <f t="shared" si="0"/>
        <v>-182073.66999999998</v>
      </c>
      <c r="AS94" s="256">
        <f t="shared" si="0"/>
        <v>0</v>
      </c>
      <c r="AT94" s="256">
        <f t="shared" si="0"/>
        <v>0</v>
      </c>
      <c r="AU94" s="256">
        <f t="shared" si="0"/>
        <v>0</v>
      </c>
    </row>
    <row r="95" spans="1:48">
      <c r="B95" s="2" t="str">
        <f>B2</f>
        <v>Total Utility</v>
      </c>
      <c r="C95" s="235" t="str">
        <f t="shared" ref="C95:AU95" si="1">C2</f>
        <v>002DIV</v>
      </c>
      <c r="D95" s="235" t="str">
        <f t="shared" si="1"/>
        <v>012DIV</v>
      </c>
      <c r="E95" s="235" t="str">
        <f t="shared" si="1"/>
        <v>107DIV</v>
      </c>
      <c r="F95" s="235" t="str">
        <f t="shared" si="1"/>
        <v>077DIV</v>
      </c>
      <c r="G95" s="235" t="str">
        <f t="shared" si="1"/>
        <v>007DIV</v>
      </c>
      <c r="H95" s="235" t="str">
        <f t="shared" si="1"/>
        <v>047DIV</v>
      </c>
      <c r="I95" s="235" t="str">
        <f t="shared" si="1"/>
        <v>003DIV</v>
      </c>
      <c r="J95" s="235" t="str">
        <f t="shared" si="1"/>
        <v>013DIV</v>
      </c>
      <c r="K95" s="235" t="str">
        <f t="shared" si="1"/>
        <v>979DIV</v>
      </c>
      <c r="L95" s="235" t="str">
        <f t="shared" si="1"/>
        <v>001DIV</v>
      </c>
      <c r="M95" s="235" t="str">
        <f t="shared" si="1"/>
        <v>006DIV</v>
      </c>
      <c r="N95" s="235" t="str">
        <f t="shared" si="1"/>
        <v>018DIV</v>
      </c>
      <c r="O95" s="235" t="str">
        <f t="shared" si="1"/>
        <v>011DIV</v>
      </c>
      <c r="P95" s="235" t="str">
        <f t="shared" si="1"/>
        <v>004DIV</v>
      </c>
      <c r="Q95" s="235" t="str">
        <f t="shared" si="1"/>
        <v>010DIV</v>
      </c>
      <c r="R95" s="235" t="str">
        <f t="shared" si="1"/>
        <v>008DIV</v>
      </c>
      <c r="S95" s="235" t="str">
        <f t="shared" si="1"/>
        <v>016DIV</v>
      </c>
      <c r="T95" s="235" t="str">
        <f t="shared" si="1"/>
        <v>020DIV</v>
      </c>
      <c r="U95" s="235" t="str">
        <f t="shared" si="1"/>
        <v>014DIV</v>
      </c>
      <c r="V95" s="235" t="str">
        <f t="shared" si="1"/>
        <v>015DIV</v>
      </c>
      <c r="W95" s="235" t="str">
        <f t="shared" si="1"/>
        <v>019DIV</v>
      </c>
      <c r="X95" s="235" t="str">
        <f t="shared" si="1"/>
        <v>005DIV</v>
      </c>
      <c r="Y95" s="235" t="str">
        <f t="shared" si="1"/>
        <v>021DIV</v>
      </c>
      <c r="Z95" s="235" t="str">
        <f t="shared" si="1"/>
        <v>099DIV</v>
      </c>
      <c r="AA95" s="235" t="str">
        <f t="shared" si="1"/>
        <v>095DIV</v>
      </c>
      <c r="AB95" s="235" t="str">
        <f t="shared" si="1"/>
        <v>091DIV</v>
      </c>
      <c r="AC95" s="235" t="str">
        <f t="shared" si="1"/>
        <v>098DIV</v>
      </c>
      <c r="AD95" s="235" t="str">
        <f t="shared" si="1"/>
        <v>092DIV</v>
      </c>
      <c r="AE95" s="235" t="str">
        <f t="shared" si="1"/>
        <v>070DIV</v>
      </c>
      <c r="AF95" s="235" t="str">
        <f t="shared" si="1"/>
        <v>072DIV</v>
      </c>
      <c r="AG95" s="235" t="str">
        <f t="shared" si="1"/>
        <v>093DIV</v>
      </c>
      <c r="AH95" s="235" t="str">
        <f t="shared" si="1"/>
        <v>097DIV</v>
      </c>
      <c r="AI95" s="235" t="str">
        <f t="shared" si="1"/>
        <v>096DIV</v>
      </c>
      <c r="AJ95" s="235" t="str">
        <f t="shared" si="1"/>
        <v>009DIV</v>
      </c>
      <c r="AK95" s="235" t="str">
        <f t="shared" si="1"/>
        <v>071DIV</v>
      </c>
      <c r="AL95" s="235" t="str">
        <f t="shared" si="1"/>
        <v>COLODV</v>
      </c>
      <c r="AM95" s="235" t="str">
        <f t="shared" si="1"/>
        <v>030DIV</v>
      </c>
      <c r="AN95" s="235" t="str">
        <f t="shared" si="1"/>
        <v>KANSDV</v>
      </c>
      <c r="AO95" s="235" t="str">
        <f t="shared" si="1"/>
        <v>170DIV</v>
      </c>
      <c r="AP95" s="235" t="str">
        <f t="shared" si="1"/>
        <v>190DIV</v>
      </c>
      <c r="AQ95" s="235" t="str">
        <f t="shared" si="1"/>
        <v>700DIV</v>
      </c>
      <c r="AR95" s="235" t="str">
        <f t="shared" si="1"/>
        <v>830DIV</v>
      </c>
      <c r="AS95" s="235" t="str">
        <f t="shared" si="1"/>
        <v>982DIV</v>
      </c>
      <c r="AT95" s="235" t="str">
        <f t="shared" si="1"/>
        <v>989DIV</v>
      </c>
      <c r="AU95" s="235" t="str">
        <f t="shared" si="1"/>
        <v>990DIV</v>
      </c>
    </row>
  </sheetData>
  <pageMargins left="0.7" right="0.7" top="0.75" bottom="0.75" header="0.3" footer="0.3"/>
  <customProperties>
    <customPr name="_pios_id" r:id="rId1"/>
  </customPropertie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L33"/>
  <sheetViews>
    <sheetView workbookViewId="0">
      <selection activeCell="E39" sqref="E39"/>
    </sheetView>
  </sheetViews>
  <sheetFormatPr defaultRowHeight="15"/>
  <cols>
    <col min="1" max="1" width="9.7109375" style="284" bestFit="1" customWidth="1"/>
    <col min="2" max="2" width="11.5703125" style="284" bestFit="1" customWidth="1"/>
    <col min="3" max="7" width="10.5703125" style="284" bestFit="1" customWidth="1"/>
    <col min="8" max="9" width="11.5703125" style="284" bestFit="1" customWidth="1"/>
    <col min="10" max="10" width="12.7109375" style="284" bestFit="1" customWidth="1"/>
    <col min="11" max="11" width="11" style="284" bestFit="1" customWidth="1"/>
    <col min="12" max="16384" width="9.140625" style="284"/>
  </cols>
  <sheetData>
    <row r="1" spans="1:12" s="235" customFormat="1" ht="12.75">
      <c r="A1" s="76">
        <v>40268</v>
      </c>
      <c r="B1" s="76"/>
      <c r="C1" s="76"/>
      <c r="D1" s="66"/>
      <c r="E1" s="66"/>
      <c r="F1" s="66"/>
      <c r="G1" s="67"/>
      <c r="H1" s="65"/>
      <c r="I1" s="65"/>
      <c r="J1" s="65"/>
      <c r="K1" s="65"/>
      <c r="L1" s="64"/>
    </row>
    <row r="2" spans="1:12" s="235" customFormat="1" ht="12.75">
      <c r="A2" s="65"/>
      <c r="B2" s="65"/>
      <c r="C2" s="65"/>
      <c r="D2" s="66"/>
      <c r="E2" s="66"/>
      <c r="F2" s="66"/>
      <c r="G2" s="67"/>
      <c r="H2" s="65"/>
      <c r="I2" s="65"/>
      <c r="J2" s="65"/>
      <c r="K2" s="65"/>
      <c r="L2" s="64"/>
    </row>
    <row r="3" spans="1:12" s="235" customFormat="1" ht="12.75">
      <c r="A3" s="66" t="s">
        <v>147</v>
      </c>
      <c r="B3" s="66" t="s">
        <v>652</v>
      </c>
      <c r="C3" s="66">
        <v>20</v>
      </c>
      <c r="D3" s="66">
        <v>30</v>
      </c>
      <c r="E3" s="67">
        <v>50</v>
      </c>
      <c r="F3" s="65">
        <v>60</v>
      </c>
      <c r="G3" s="65">
        <v>70</v>
      </c>
      <c r="H3" s="65">
        <v>80</v>
      </c>
      <c r="I3" s="65">
        <v>180</v>
      </c>
      <c r="J3" s="64"/>
      <c r="K3" s="64"/>
    </row>
    <row r="4" spans="1:12" s="235" customFormat="1" ht="12.75">
      <c r="B4" s="66" t="s">
        <v>154</v>
      </c>
      <c r="C4" s="66" t="s">
        <v>188</v>
      </c>
      <c r="D4" s="66" t="s">
        <v>162</v>
      </c>
      <c r="E4" s="67" t="s">
        <v>180</v>
      </c>
      <c r="F4" s="65" t="s">
        <v>173</v>
      </c>
      <c r="G4" s="65" t="s">
        <v>144</v>
      </c>
      <c r="H4" s="65" t="s">
        <v>189</v>
      </c>
      <c r="I4" s="65" t="s">
        <v>190</v>
      </c>
      <c r="J4" s="64" t="s">
        <v>401</v>
      </c>
      <c r="K4" s="4"/>
    </row>
    <row r="5" spans="1:12">
      <c r="A5" s="63" t="s">
        <v>352</v>
      </c>
      <c r="B5" s="286">
        <v>0</v>
      </c>
      <c r="C5" s="286">
        <v>259468.39779999902</v>
      </c>
      <c r="D5" s="286">
        <v>143493.6146000002</v>
      </c>
      <c r="E5" s="286">
        <v>663190.2089000002</v>
      </c>
      <c r="F5" s="287">
        <v>131060.77469999531</v>
      </c>
      <c r="G5" s="287">
        <v>436519.93199999962</v>
      </c>
      <c r="H5" s="287">
        <v>613196.99290000007</v>
      </c>
      <c r="I5" s="287">
        <v>-3804.8801999999969</v>
      </c>
      <c r="J5" s="288">
        <v>2243125.0406999942</v>
      </c>
    </row>
    <row r="6" spans="1:12">
      <c r="A6" s="63" t="s">
        <v>361</v>
      </c>
      <c r="B6" s="286">
        <v>0</v>
      </c>
      <c r="C6" s="286">
        <v>51174.818400000004</v>
      </c>
      <c r="D6" s="286">
        <v>-1.665</v>
      </c>
      <c r="E6" s="286">
        <v>283962.51619999995</v>
      </c>
      <c r="F6" s="286">
        <v>-65448.315799999997</v>
      </c>
      <c r="G6" s="286">
        <v>0</v>
      </c>
      <c r="H6" s="286">
        <v>951429.01490000007</v>
      </c>
      <c r="I6" s="286">
        <v>0</v>
      </c>
      <c r="J6" s="288">
        <v>1221116.3687</v>
      </c>
    </row>
    <row r="7" spans="1:12">
      <c r="A7" s="235" t="s">
        <v>336</v>
      </c>
      <c r="B7" s="286">
        <v>0</v>
      </c>
      <c r="C7" s="286">
        <v>3284563.925999999</v>
      </c>
      <c r="D7" s="286">
        <v>211670.09209999657</v>
      </c>
      <c r="E7" s="286">
        <v>1441116.3225999987</v>
      </c>
      <c r="F7" s="286">
        <v>-2333046.973199999</v>
      </c>
      <c r="G7" s="286">
        <v>1965454.2782999999</v>
      </c>
      <c r="H7" s="286">
        <v>-9492210.413800003</v>
      </c>
      <c r="I7" s="286">
        <v>0</v>
      </c>
      <c r="J7" s="288">
        <v>-4922452.7680000067</v>
      </c>
    </row>
    <row r="8" spans="1:12">
      <c r="A8" s="235" t="s">
        <v>337</v>
      </c>
      <c r="B8" s="286">
        <v>0</v>
      </c>
      <c r="C8" s="286">
        <v>-2113282.38</v>
      </c>
      <c r="D8" s="286">
        <v>12587.477700003086</v>
      </c>
      <c r="E8" s="286">
        <v>-1145584.8794999979</v>
      </c>
      <c r="F8" s="287">
        <v>2432050.3262999984</v>
      </c>
      <c r="G8" s="287">
        <v>-1727616.0101999999</v>
      </c>
      <c r="H8" s="287">
        <v>11346816.140500002</v>
      </c>
      <c r="I8" s="287">
        <v>0</v>
      </c>
      <c r="J8" s="288">
        <v>8804970.6748000048</v>
      </c>
    </row>
    <row r="9" spans="1:12">
      <c r="A9" s="235" t="s">
        <v>368</v>
      </c>
      <c r="B9" s="286">
        <v>0</v>
      </c>
      <c r="C9" s="286">
        <v>-181983.02</v>
      </c>
      <c r="D9" s="286">
        <v>-5769.04</v>
      </c>
      <c r="E9" s="286">
        <v>523044.57999999996</v>
      </c>
      <c r="F9" s="286">
        <v>519330.51999999996</v>
      </c>
      <c r="G9" s="286">
        <v>-200286.55</v>
      </c>
      <c r="H9" s="286">
        <v>-11070701.550000001</v>
      </c>
      <c r="I9" s="286">
        <v>0</v>
      </c>
      <c r="J9" s="288">
        <v>-10416365.060000001</v>
      </c>
    </row>
    <row r="10" spans="1:12">
      <c r="A10" s="235" t="s">
        <v>304</v>
      </c>
      <c r="B10" s="286">
        <v>0</v>
      </c>
      <c r="C10" s="286">
        <v>0</v>
      </c>
      <c r="D10" s="286">
        <v>-352069.60389999987</v>
      </c>
      <c r="E10" s="286">
        <v>0</v>
      </c>
      <c r="F10" s="286">
        <v>0</v>
      </c>
      <c r="G10" s="286">
        <v>-851528.30079999997</v>
      </c>
      <c r="H10" s="286">
        <v>-1743009.3088999996</v>
      </c>
      <c r="I10" s="286">
        <v>-748808.77130000002</v>
      </c>
      <c r="J10" s="288">
        <v>-3695415.9848999996</v>
      </c>
    </row>
    <row r="11" spans="1:12">
      <c r="A11" s="235" t="s">
        <v>386</v>
      </c>
      <c r="B11" s="289">
        <v>0</v>
      </c>
      <c r="C11" s="289">
        <v>0</v>
      </c>
      <c r="D11" s="289">
        <v>0</v>
      </c>
      <c r="E11" s="289">
        <v>0</v>
      </c>
      <c r="F11" s="290">
        <v>0</v>
      </c>
      <c r="G11" s="290">
        <v>0</v>
      </c>
      <c r="H11" s="290">
        <v>0</v>
      </c>
      <c r="I11" s="290">
        <v>0</v>
      </c>
      <c r="J11" s="291">
        <v>0</v>
      </c>
    </row>
    <row r="12" spans="1:12">
      <c r="A12" s="235" t="s">
        <v>374</v>
      </c>
      <c r="B12" s="286">
        <v>-36114.989600000714</v>
      </c>
      <c r="C12" s="286">
        <v>456774.58299999946</v>
      </c>
      <c r="D12" s="286">
        <v>459388.64409999852</v>
      </c>
      <c r="E12" s="286">
        <v>118816.69029999911</v>
      </c>
      <c r="F12" s="287">
        <v>4767.9310000002752</v>
      </c>
      <c r="G12" s="287">
        <v>188500.64400000108</v>
      </c>
      <c r="H12" s="287">
        <v>1479526.6590000011</v>
      </c>
      <c r="I12" s="287">
        <v>92565.859999999986</v>
      </c>
      <c r="J12" s="288">
        <v>2764226.0217999988</v>
      </c>
    </row>
    <row r="13" spans="1:12">
      <c r="A13" s="235" t="s">
        <v>373</v>
      </c>
      <c r="B13" s="286">
        <v>3957407.2795000002</v>
      </c>
      <c r="C13" s="286">
        <v>0</v>
      </c>
      <c r="D13" s="286">
        <v>0</v>
      </c>
      <c r="E13" s="286">
        <v>0</v>
      </c>
      <c r="F13" s="286">
        <v>0</v>
      </c>
      <c r="G13" s="286">
        <v>339292.22000000003</v>
      </c>
      <c r="H13" s="286">
        <v>0</v>
      </c>
      <c r="I13" s="286">
        <v>0</v>
      </c>
      <c r="J13" s="288">
        <v>4296699.4994999999</v>
      </c>
    </row>
    <row r="14" spans="1:12">
      <c r="A14" s="235" t="s">
        <v>365</v>
      </c>
      <c r="B14" s="286">
        <v>0</v>
      </c>
      <c r="C14" s="286">
        <v>0</v>
      </c>
      <c r="D14" s="286">
        <v>0</v>
      </c>
      <c r="E14" s="286">
        <v>0</v>
      </c>
      <c r="F14" s="286">
        <v>0</v>
      </c>
      <c r="G14" s="286">
        <v>0</v>
      </c>
      <c r="H14" s="286">
        <v>-6635672.129999999</v>
      </c>
      <c r="I14" s="286">
        <v>-2472317.7074999996</v>
      </c>
      <c r="J14" s="288">
        <v>-9107989.8374999985</v>
      </c>
    </row>
    <row r="15" spans="1:12">
      <c r="A15" s="235" t="s">
        <v>356</v>
      </c>
      <c r="B15" s="286">
        <v>0</v>
      </c>
      <c r="C15" s="286">
        <v>-867612.90749999997</v>
      </c>
      <c r="D15" s="286">
        <v>0</v>
      </c>
      <c r="E15" s="286">
        <v>0</v>
      </c>
      <c r="F15" s="286">
        <v>0</v>
      </c>
      <c r="G15" s="286">
        <v>0</v>
      </c>
      <c r="H15" s="286">
        <v>0</v>
      </c>
      <c r="I15" s="286">
        <v>0</v>
      </c>
      <c r="J15" s="288">
        <v>-867612.90749999997</v>
      </c>
    </row>
    <row r="16" spans="1:12">
      <c r="A16" s="235" t="s">
        <v>645</v>
      </c>
      <c r="B16" s="286">
        <v>1.5673574161339758E-10</v>
      </c>
      <c r="C16" s="286">
        <v>-1941149.6029225944</v>
      </c>
      <c r="D16" s="286">
        <v>-1337281.3221127202</v>
      </c>
      <c r="E16" s="286">
        <v>-2795978.4820436365</v>
      </c>
      <c r="F16" s="287">
        <v>-1368226.812519402</v>
      </c>
      <c r="G16" s="287">
        <v>-1082526.0818568324</v>
      </c>
      <c r="H16" s="287">
        <v>-7615815.1528686695</v>
      </c>
      <c r="I16" s="287">
        <v>-1747449.8231761428</v>
      </c>
      <c r="J16" s="288">
        <v>-17888427.2775</v>
      </c>
    </row>
    <row r="17" spans="1:10">
      <c r="A17" s="63" t="s">
        <v>646</v>
      </c>
      <c r="B17" s="286">
        <v>-262297.71749999997</v>
      </c>
      <c r="C17" s="286">
        <v>-10142.902499999998</v>
      </c>
      <c r="D17" s="286">
        <v>-72074.242499999993</v>
      </c>
      <c r="E17" s="286">
        <v>-212815.58249999999</v>
      </c>
      <c r="F17" s="286">
        <v>-35684.557499999995</v>
      </c>
      <c r="G17" s="286">
        <v>-602014.3274999999</v>
      </c>
      <c r="H17" s="286">
        <v>267720.34499999997</v>
      </c>
      <c r="I17" s="286">
        <v>-17176.14</v>
      </c>
      <c r="J17" s="288">
        <v>-944485.12499999988</v>
      </c>
    </row>
    <row r="18" spans="1:10">
      <c r="A18" s="63" t="s">
        <v>646</v>
      </c>
      <c r="B18" s="286">
        <v>0</v>
      </c>
      <c r="C18" s="286">
        <v>684285.02999999991</v>
      </c>
      <c r="D18" s="286">
        <v>131753.39249999999</v>
      </c>
      <c r="E18" s="286">
        <v>-743315.66249999998</v>
      </c>
      <c r="F18" s="286">
        <v>353107.92749999993</v>
      </c>
      <c r="G18" s="286">
        <v>37044.307499999995</v>
      </c>
      <c r="H18" s="286">
        <v>3615218.9399999995</v>
      </c>
      <c r="I18" s="286">
        <v>1317158.19</v>
      </c>
      <c r="J18" s="288">
        <v>5395252.1249999991</v>
      </c>
    </row>
    <row r="19" spans="1:10">
      <c r="A19" s="63" t="s">
        <v>646</v>
      </c>
      <c r="B19" s="286">
        <v>-534397.5675</v>
      </c>
      <c r="C19" s="286">
        <v>-729429.28499999992</v>
      </c>
      <c r="D19" s="286">
        <v>-530637.4425</v>
      </c>
      <c r="E19" s="286">
        <v>-912127.79249999986</v>
      </c>
      <c r="F19" s="286">
        <v>-380254.36499999993</v>
      </c>
      <c r="G19" s="286">
        <v>-356667.14249999996</v>
      </c>
      <c r="H19" s="286">
        <v>-3352038.4949999996</v>
      </c>
      <c r="I19" s="286">
        <v>-2126616.8099999996</v>
      </c>
      <c r="J19" s="288">
        <v>-8922168.8999999985</v>
      </c>
    </row>
    <row r="20" spans="1:10">
      <c r="A20" s="63" t="s">
        <v>646</v>
      </c>
      <c r="B20" s="286">
        <v>0</v>
      </c>
      <c r="C20" s="286">
        <v>-4101953.1074999995</v>
      </c>
      <c r="D20" s="286">
        <v>-4940837.55</v>
      </c>
      <c r="E20" s="286">
        <v>-6771206.1824999992</v>
      </c>
      <c r="F20" s="286">
        <v>-3125865.1724999999</v>
      </c>
      <c r="G20" s="286">
        <v>-1448581.3574999999</v>
      </c>
      <c r="H20" s="286">
        <v>-23065536.375</v>
      </c>
      <c r="I20" s="286">
        <v>-7441988.0624999981</v>
      </c>
      <c r="J20" s="288">
        <v>-50895967.807499997</v>
      </c>
    </row>
    <row r="21" spans="1:10">
      <c r="A21" s="63" t="s">
        <v>646</v>
      </c>
      <c r="B21" s="286">
        <v>-3697147.2074999996</v>
      </c>
      <c r="C21" s="286">
        <v>-1190.4749999999999</v>
      </c>
      <c r="D21" s="286">
        <v>-28.305</v>
      </c>
      <c r="E21" s="286">
        <v>0</v>
      </c>
      <c r="F21" s="286">
        <v>-799.755</v>
      </c>
      <c r="G21" s="286">
        <v>0</v>
      </c>
      <c r="H21" s="286">
        <v>0</v>
      </c>
      <c r="I21" s="286">
        <v>-407485.43999999994</v>
      </c>
      <c r="J21" s="291">
        <v>-4106651.1824999996</v>
      </c>
    </row>
    <row r="22" spans="1:10">
      <c r="A22" s="235" t="s">
        <v>314</v>
      </c>
      <c r="B22" s="286">
        <v>0</v>
      </c>
      <c r="C22" s="286">
        <v>122530.30999999998</v>
      </c>
      <c r="D22" s="286">
        <v>0</v>
      </c>
      <c r="E22" s="286">
        <v>0</v>
      </c>
      <c r="F22" s="286">
        <v>0</v>
      </c>
      <c r="G22" s="286">
        <v>-114.9368000000001</v>
      </c>
      <c r="H22" s="286">
        <v>-169278.03029999998</v>
      </c>
      <c r="I22" s="286">
        <v>-7200.1814999999997</v>
      </c>
      <c r="J22" s="291">
        <v>-54062.838599999995</v>
      </c>
    </row>
    <row r="23" spans="1:10">
      <c r="A23" s="68" t="s">
        <v>340</v>
      </c>
      <c r="B23" s="286">
        <v>1008509.6438000007</v>
      </c>
      <c r="C23" s="286">
        <v>35431.144500000031</v>
      </c>
      <c r="D23" s="286">
        <v>2176.280799999945</v>
      </c>
      <c r="E23" s="286">
        <v>2339.2214000000754</v>
      </c>
      <c r="F23" s="286">
        <v>21884.256800000046</v>
      </c>
      <c r="G23" s="286">
        <v>33988.366499999982</v>
      </c>
      <c r="H23" s="286">
        <v>32509.679999999997</v>
      </c>
      <c r="I23" s="286">
        <v>83842.739999999991</v>
      </c>
      <c r="J23" s="291">
        <v>1220681.3338000006</v>
      </c>
    </row>
    <row r="24" spans="1:10">
      <c r="A24" s="63" t="s">
        <v>646</v>
      </c>
      <c r="B24" s="286">
        <v>0</v>
      </c>
      <c r="C24" s="286">
        <v>1344065.9775</v>
      </c>
      <c r="D24" s="286">
        <v>1540002.9</v>
      </c>
      <c r="E24" s="286">
        <v>1005938.6099999999</v>
      </c>
      <c r="F24" s="286">
        <v>380473.03499999997</v>
      </c>
      <c r="G24" s="286">
        <v>309317.59499999997</v>
      </c>
      <c r="H24" s="286">
        <v>1486899.1125</v>
      </c>
      <c r="I24" s="286">
        <v>1278171.3824999998</v>
      </c>
      <c r="J24" s="291">
        <v>7344868.6124999989</v>
      </c>
    </row>
    <row r="25" spans="1:10">
      <c r="A25" s="285" t="s">
        <v>659</v>
      </c>
      <c r="B25" s="286"/>
      <c r="C25" s="286">
        <v>0</v>
      </c>
      <c r="D25" s="286">
        <v>0</v>
      </c>
      <c r="E25" s="286">
        <v>0</v>
      </c>
      <c r="F25" s="286">
        <v>0</v>
      </c>
      <c r="G25" s="286">
        <v>0</v>
      </c>
      <c r="H25" s="286">
        <v>0</v>
      </c>
      <c r="I25" s="286">
        <v>0</v>
      </c>
      <c r="J25" s="291"/>
    </row>
    <row r="27" spans="1:10">
      <c r="A27" s="75" t="s">
        <v>648</v>
      </c>
      <c r="B27" s="235"/>
      <c r="C27" s="235"/>
      <c r="D27" s="235"/>
      <c r="E27" s="235"/>
      <c r="F27" s="235"/>
      <c r="G27" s="235"/>
      <c r="H27" s="235"/>
      <c r="I27" s="235"/>
      <c r="J27" s="235"/>
    </row>
    <row r="28" spans="1:10">
      <c r="A28" s="68" t="s">
        <v>325</v>
      </c>
      <c r="B28" s="4">
        <f>SUMIF($A$5:$A$25,"FXA01c",B5:B25)</f>
        <v>-4493842.4924999997</v>
      </c>
      <c r="C28" s="4">
        <f t="shared" ref="C28:J28" si="0">SUMIF($A$5:$A$25,"FXA01c",C5:C25)</f>
        <v>-2814364.7624999997</v>
      </c>
      <c r="D28" s="4">
        <f t="shared" si="0"/>
        <v>-3871821.2474999991</v>
      </c>
      <c r="E28" s="4">
        <f t="shared" si="0"/>
        <v>-7633526.6099999994</v>
      </c>
      <c r="F28" s="4">
        <f t="shared" si="0"/>
        <v>-2809022.8874999997</v>
      </c>
      <c r="G28" s="4">
        <f t="shared" si="0"/>
        <v>-2060900.9249999996</v>
      </c>
      <c r="H28" s="4">
        <f t="shared" si="0"/>
        <v>-21047736.4725</v>
      </c>
      <c r="I28" s="4">
        <f t="shared" si="0"/>
        <v>-7397936.8799999971</v>
      </c>
      <c r="J28" s="4">
        <f t="shared" si="0"/>
        <v>-52129152.277499996</v>
      </c>
    </row>
    <row r="29" spans="1:10">
      <c r="A29" s="68" t="s">
        <v>326</v>
      </c>
      <c r="B29" s="4">
        <f>SUMIF($A$5:$A$25,"FXA02c",B5:B25)</f>
        <v>1.5673574161339758E-10</v>
      </c>
      <c r="C29" s="4">
        <f t="shared" ref="C29:J29" si="1">SUMIF($A$5:$A$25,"FXA02c",C5:C25)</f>
        <v>-1941149.6029225944</v>
      </c>
      <c r="D29" s="4">
        <f t="shared" si="1"/>
        <v>-1337281.3221127202</v>
      </c>
      <c r="E29" s="4">
        <f t="shared" si="1"/>
        <v>-2795978.4820436365</v>
      </c>
      <c r="F29" s="4">
        <f t="shared" si="1"/>
        <v>-1368226.812519402</v>
      </c>
      <c r="G29" s="4">
        <f t="shared" si="1"/>
        <v>-1082526.0818568324</v>
      </c>
      <c r="H29" s="4">
        <f t="shared" si="1"/>
        <v>-7615815.1528686695</v>
      </c>
      <c r="I29" s="4">
        <f t="shared" si="1"/>
        <v>-1747449.8231761428</v>
      </c>
      <c r="J29" s="4">
        <f t="shared" si="1"/>
        <v>-17888427.2775</v>
      </c>
    </row>
    <row r="30" spans="1:10">
      <c r="A30" s="77" t="s">
        <v>387</v>
      </c>
      <c r="B30" s="219">
        <f>B25</f>
        <v>0</v>
      </c>
      <c r="C30" s="219">
        <f t="shared" ref="C30:J30" si="2">C25</f>
        <v>0</v>
      </c>
      <c r="D30" s="219">
        <f t="shared" si="2"/>
        <v>0</v>
      </c>
      <c r="E30" s="219">
        <f t="shared" si="2"/>
        <v>0</v>
      </c>
      <c r="F30" s="219">
        <f t="shared" si="2"/>
        <v>0</v>
      </c>
      <c r="G30" s="219">
        <f t="shared" si="2"/>
        <v>0</v>
      </c>
      <c r="H30" s="219">
        <f t="shared" si="2"/>
        <v>0</v>
      </c>
      <c r="I30" s="219">
        <f t="shared" si="2"/>
        <v>0</v>
      </c>
      <c r="J30" s="219">
        <f t="shared" si="2"/>
        <v>0</v>
      </c>
    </row>
    <row r="31" spans="1:10">
      <c r="A31" s="77" t="s">
        <v>388</v>
      </c>
      <c r="B31" s="235"/>
      <c r="C31" s="235"/>
      <c r="D31" s="235"/>
      <c r="E31" s="235"/>
      <c r="F31" s="235"/>
      <c r="G31" s="235"/>
      <c r="H31" s="235"/>
      <c r="I31" s="235"/>
      <c r="J31" s="235"/>
    </row>
    <row r="32" spans="1:10">
      <c r="B32" s="298" t="str">
        <f>B4</f>
        <v>002DIV</v>
      </c>
      <c r="C32" s="298" t="str">
        <f t="shared" ref="C32:J32" si="3">C4</f>
        <v>107DIV</v>
      </c>
      <c r="D32" s="298" t="str">
        <f t="shared" si="3"/>
        <v>010DIV</v>
      </c>
      <c r="E32" s="298" t="str">
        <f t="shared" si="3"/>
        <v>091DIV</v>
      </c>
      <c r="F32" s="298" t="str">
        <f t="shared" si="3"/>
        <v>030DIV</v>
      </c>
      <c r="G32" s="298" t="str">
        <f t="shared" si="3"/>
        <v>170DIV</v>
      </c>
      <c r="H32" s="298" t="str">
        <f t="shared" si="3"/>
        <v>190DIV</v>
      </c>
      <c r="I32" s="298" t="str">
        <f t="shared" si="3"/>
        <v>700DIV</v>
      </c>
      <c r="J32" s="298" t="str">
        <f t="shared" si="3"/>
        <v>Total Utility</v>
      </c>
    </row>
    <row r="33" spans="1:10" s="296" customFormat="1">
      <c r="A33" s="296" t="s">
        <v>638</v>
      </c>
      <c r="B33" s="297">
        <f>SUM(B5:B25)</f>
        <v>435959.4412000007</v>
      </c>
      <c r="C33" s="297">
        <f t="shared" ref="C33:J33" si="4">SUM(C5:C25)</f>
        <v>-3708449.4932225961</v>
      </c>
      <c r="D33" s="297">
        <f t="shared" si="4"/>
        <v>-4737626.7692127209</v>
      </c>
      <c r="E33" s="297">
        <f t="shared" si="4"/>
        <v>-8542620.432143636</v>
      </c>
      <c r="F33" s="297">
        <f t="shared" si="4"/>
        <v>-3466651.1802194063</v>
      </c>
      <c r="G33" s="297">
        <f t="shared" si="4"/>
        <v>-2959217.3638568316</v>
      </c>
      <c r="H33" s="297">
        <f t="shared" si="4"/>
        <v>-43350944.571068674</v>
      </c>
      <c r="I33" s="297">
        <f t="shared" si="4"/>
        <v>-12201109.643676139</v>
      </c>
      <c r="J33" s="297">
        <f t="shared" si="4"/>
        <v>-78530660.012200013</v>
      </c>
    </row>
  </sheetData>
  <pageMargins left="0.7" right="0.7" top="0.75" bottom="0.75" header="0.3" footer="0.3"/>
  <customProperties>
    <customPr name="_pios_id" r:id="rId1"/>
  </customPropertie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L31"/>
  <sheetViews>
    <sheetView workbookViewId="0">
      <selection activeCell="E39" sqref="E39"/>
    </sheetView>
  </sheetViews>
  <sheetFormatPr defaultRowHeight="12.75"/>
  <cols>
    <col min="1" max="1" width="24" style="235" bestFit="1" customWidth="1"/>
    <col min="2" max="2" width="10.5703125" style="235" bestFit="1" customWidth="1"/>
    <col min="3" max="3" width="13.140625" style="235" bestFit="1" customWidth="1"/>
    <col min="4" max="11" width="14" style="235" bestFit="1" customWidth="1"/>
    <col min="12" max="12" width="15" style="235" bestFit="1" customWidth="1"/>
    <col min="13" max="16384" width="9.140625" style="235"/>
  </cols>
  <sheetData>
    <row r="1" spans="1:12">
      <c r="A1" s="76">
        <v>40268</v>
      </c>
      <c r="B1" s="76"/>
      <c r="C1" s="76"/>
      <c r="D1" s="66"/>
      <c r="E1" s="66"/>
      <c r="F1" s="66"/>
      <c r="G1" s="67"/>
      <c r="H1" s="65"/>
      <c r="I1" s="65"/>
      <c r="J1" s="65"/>
      <c r="K1" s="65"/>
      <c r="L1" s="64"/>
    </row>
    <row r="2" spans="1:12">
      <c r="A2" s="65"/>
      <c r="B2" s="65"/>
      <c r="C2" s="65"/>
      <c r="D2" s="66"/>
      <c r="E2" s="66"/>
      <c r="F2" s="66"/>
      <c r="G2" s="67"/>
      <c r="H2" s="65"/>
      <c r="I2" s="65"/>
      <c r="J2" s="65"/>
      <c r="K2" s="65"/>
      <c r="L2" s="64"/>
    </row>
    <row r="3" spans="1:12">
      <c r="A3" s="66" t="s">
        <v>147</v>
      </c>
      <c r="B3" s="66" t="s">
        <v>652</v>
      </c>
      <c r="C3" s="66">
        <v>20</v>
      </c>
      <c r="D3" s="66">
        <v>30</v>
      </c>
      <c r="E3" s="67">
        <v>50</v>
      </c>
      <c r="F3" s="65">
        <v>60</v>
      </c>
      <c r="G3" s="65">
        <v>70</v>
      </c>
      <c r="H3" s="65">
        <v>80</v>
      </c>
      <c r="I3" s="65">
        <v>180</v>
      </c>
      <c r="J3" s="64"/>
      <c r="K3" s="64"/>
    </row>
    <row r="4" spans="1:12">
      <c r="B4" s="66" t="s">
        <v>154</v>
      </c>
      <c r="C4" s="66" t="s">
        <v>188</v>
      </c>
      <c r="D4" s="66" t="s">
        <v>162</v>
      </c>
      <c r="E4" s="67" t="s">
        <v>180</v>
      </c>
      <c r="F4" s="65" t="s">
        <v>173</v>
      </c>
      <c r="G4" s="65" t="s">
        <v>144</v>
      </c>
      <c r="H4" s="65" t="s">
        <v>189</v>
      </c>
      <c r="I4" s="65" t="s">
        <v>190</v>
      </c>
      <c r="J4" s="64" t="s">
        <v>401</v>
      </c>
      <c r="K4" s="4"/>
    </row>
    <row r="5" spans="1:12">
      <c r="A5" s="63" t="s">
        <v>352</v>
      </c>
      <c r="B5" s="4">
        <v>0</v>
      </c>
      <c r="C5" s="4">
        <v>300700.75379999902</v>
      </c>
      <c r="D5" s="4">
        <v>108187.17490000017</v>
      </c>
      <c r="E5" s="4">
        <v>673414.12660000031</v>
      </c>
      <c r="F5" s="4">
        <v>93220.031099995307</v>
      </c>
      <c r="G5" s="4">
        <v>458665.46799999976</v>
      </c>
      <c r="H5" s="4">
        <v>572551.5456999999</v>
      </c>
      <c r="I5" s="4">
        <v>-3427.435799999997</v>
      </c>
      <c r="J5" s="4">
        <v>2203311.6642999947</v>
      </c>
      <c r="K5" s="4"/>
    </row>
    <row r="6" spans="1:12">
      <c r="A6" s="63" t="s">
        <v>361</v>
      </c>
      <c r="B6" s="4">
        <v>0</v>
      </c>
      <c r="C6" s="4">
        <v>31984.261500000004</v>
      </c>
      <c r="D6" s="4">
        <v>-1.665</v>
      </c>
      <c r="E6" s="4">
        <v>190577.49839999992</v>
      </c>
      <c r="F6" s="4">
        <v>-71584.096099999995</v>
      </c>
      <c r="G6" s="4">
        <v>0</v>
      </c>
      <c r="H6" s="4">
        <v>903821.13340000005</v>
      </c>
      <c r="I6" s="4">
        <v>0</v>
      </c>
      <c r="J6" s="4">
        <v>1054797.1321999999</v>
      </c>
      <c r="K6" s="4"/>
    </row>
    <row r="7" spans="1:12">
      <c r="A7" s="235" t="s">
        <v>336</v>
      </c>
      <c r="B7" s="4">
        <v>0</v>
      </c>
      <c r="C7" s="4">
        <v>-6078368.7504999992</v>
      </c>
      <c r="D7" s="4">
        <v>-6058223.6121000024</v>
      </c>
      <c r="E7" s="4">
        <v>-12169489.218000002</v>
      </c>
      <c r="F7" s="4">
        <v>-7308138.7605999978</v>
      </c>
      <c r="G7" s="4">
        <v>-3446808.5559999994</v>
      </c>
      <c r="H7" s="4">
        <v>-29828026.197400004</v>
      </c>
      <c r="I7" s="4">
        <v>0</v>
      </c>
      <c r="J7" s="4">
        <v>-64889055.094600007</v>
      </c>
      <c r="K7" s="4"/>
    </row>
    <row r="8" spans="1:12">
      <c r="A8" s="235" t="s">
        <v>337</v>
      </c>
      <c r="B8" s="4">
        <v>0</v>
      </c>
      <c r="C8" s="4">
        <v>0</v>
      </c>
      <c r="D8" s="4">
        <v>3877312.1399999997</v>
      </c>
      <c r="E8" s="4">
        <v>11622652.861000003</v>
      </c>
      <c r="F8" s="4">
        <v>6910434.688699998</v>
      </c>
      <c r="G8" s="4">
        <v>820600.42999999993</v>
      </c>
      <c r="H8" s="4">
        <v>15249035.329999998</v>
      </c>
      <c r="I8" s="4">
        <v>0</v>
      </c>
      <c r="J8" s="4">
        <v>38480035.449699998</v>
      </c>
      <c r="K8" s="4"/>
    </row>
    <row r="9" spans="1:12">
      <c r="A9" s="235" t="s">
        <v>368</v>
      </c>
      <c r="B9" s="4">
        <v>0</v>
      </c>
      <c r="C9" s="4">
        <v>567737.62</v>
      </c>
      <c r="D9" s="4">
        <v>7868.0499999999993</v>
      </c>
      <c r="E9" s="4">
        <v>-309957.13999999996</v>
      </c>
      <c r="F9" s="4">
        <v>-396004.33999999997</v>
      </c>
      <c r="G9" s="4">
        <v>460959.68999999994</v>
      </c>
      <c r="H9" s="4">
        <v>11070696.739999998</v>
      </c>
      <c r="I9" s="4">
        <v>0</v>
      </c>
      <c r="J9" s="4">
        <v>11401300.619999999</v>
      </c>
      <c r="K9" s="4"/>
    </row>
    <row r="10" spans="1:12">
      <c r="A10" s="235" t="s">
        <v>304</v>
      </c>
      <c r="B10" s="4">
        <v>0</v>
      </c>
      <c r="C10" s="4">
        <v>0</v>
      </c>
      <c r="D10" s="4">
        <v>-729486.73859999992</v>
      </c>
      <c r="E10" s="4">
        <v>0</v>
      </c>
      <c r="F10" s="4">
        <v>0</v>
      </c>
      <c r="G10" s="4">
        <v>-1561805.8863000001</v>
      </c>
      <c r="H10" s="4">
        <v>-3634087.5857999995</v>
      </c>
      <c r="I10" s="4">
        <v>-1598403.6703999997</v>
      </c>
      <c r="J10" s="4">
        <v>-7523783.881099999</v>
      </c>
      <c r="K10" s="4"/>
    </row>
    <row r="11" spans="1:12">
      <c r="A11" s="235" t="s">
        <v>386</v>
      </c>
      <c r="B11" s="4">
        <v>0</v>
      </c>
      <c r="C11" s="4">
        <v>-70530.401367999992</v>
      </c>
      <c r="D11" s="4">
        <v>-57305.951111499991</v>
      </c>
      <c r="E11" s="4">
        <v>-111649.0472475</v>
      </c>
      <c r="F11" s="4">
        <v>-50874.387871999992</v>
      </c>
      <c r="G11" s="4">
        <v>-56872.362578500004</v>
      </c>
      <c r="H11" s="4">
        <v>-282266.134983</v>
      </c>
      <c r="I11" s="4">
        <v>-93149.26983949999</v>
      </c>
      <c r="J11" s="4">
        <v>-722647.55499999993</v>
      </c>
      <c r="K11" s="4"/>
    </row>
    <row r="12" spans="1:12">
      <c r="A12" s="235" t="s">
        <v>374</v>
      </c>
      <c r="B12" s="4">
        <v>-87045.941000000952</v>
      </c>
      <c r="C12" s="4">
        <v>293229.12549999944</v>
      </c>
      <c r="D12" s="4">
        <v>299168.79099999892</v>
      </c>
      <c r="E12" s="4">
        <v>162211.59270000033</v>
      </c>
      <c r="F12" s="4">
        <v>34361.34870000009</v>
      </c>
      <c r="G12" s="4">
        <v>128726.15240000052</v>
      </c>
      <c r="H12" s="4">
        <v>930085.48720000358</v>
      </c>
      <c r="I12" s="4">
        <v>57853.662499999999</v>
      </c>
      <c r="J12" s="4">
        <v>1818590.2190000019</v>
      </c>
      <c r="K12" s="4"/>
    </row>
    <row r="13" spans="1:12">
      <c r="A13" s="235" t="s">
        <v>373</v>
      </c>
      <c r="B13" s="4">
        <v>2473379.5483000013</v>
      </c>
      <c r="C13" s="4">
        <v>0</v>
      </c>
      <c r="D13" s="4">
        <v>0</v>
      </c>
      <c r="E13" s="4">
        <v>0</v>
      </c>
      <c r="F13" s="4">
        <v>0</v>
      </c>
      <c r="G13" s="4">
        <v>212057.63750000004</v>
      </c>
      <c r="H13" s="4">
        <v>0</v>
      </c>
      <c r="I13" s="4">
        <v>0</v>
      </c>
      <c r="J13" s="4">
        <v>2685437.1858000015</v>
      </c>
      <c r="K13" s="4"/>
    </row>
    <row r="14" spans="1:12">
      <c r="A14" s="235" t="s">
        <v>365</v>
      </c>
      <c r="B14" s="4">
        <v>0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4423781.42</v>
      </c>
      <c r="I14" s="4">
        <v>1815445.7</v>
      </c>
      <c r="J14" s="4">
        <v>6239227.1200000001</v>
      </c>
      <c r="K14" s="4"/>
    </row>
    <row r="15" spans="1:12">
      <c r="A15" s="235" t="s">
        <v>356</v>
      </c>
      <c r="B15" s="4">
        <v>0</v>
      </c>
      <c r="C15" s="4">
        <v>578408.60499999998</v>
      </c>
      <c r="D15" s="4"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578408.60499999998</v>
      </c>
      <c r="K15" s="4"/>
    </row>
    <row r="16" spans="1:12">
      <c r="A16" s="235" t="s">
        <v>645</v>
      </c>
      <c r="B16" s="4">
        <v>1.2745576130814071E-11</v>
      </c>
      <c r="C16" s="4">
        <v>-2498765.0002452782</v>
      </c>
      <c r="D16" s="4">
        <v>-1747152.56092945</v>
      </c>
      <c r="E16" s="4">
        <v>-3781422.2094815266</v>
      </c>
      <c r="F16" s="4">
        <v>-1772663.2096421556</v>
      </c>
      <c r="G16" s="4">
        <v>-1388414.9556354168</v>
      </c>
      <c r="H16" s="4">
        <v>-9745618.038120687</v>
      </c>
      <c r="I16" s="4">
        <v>-2390813.7909454876</v>
      </c>
      <c r="J16" s="4">
        <v>-23324849.765000004</v>
      </c>
      <c r="K16" s="4"/>
    </row>
    <row r="17" spans="1:11">
      <c r="A17" s="63" t="s">
        <v>646</v>
      </c>
      <c r="B17" s="4">
        <v>-3809.1499999999996</v>
      </c>
      <c r="C17" s="4">
        <v>-1153438.5549999999</v>
      </c>
      <c r="D17" s="4">
        <v>-609609.22499999998</v>
      </c>
      <c r="E17" s="4">
        <v>-980455.41499999992</v>
      </c>
      <c r="F17" s="4">
        <v>-536671.86499999999</v>
      </c>
      <c r="G17" s="4">
        <v>-906612.85</v>
      </c>
      <c r="H17" s="4">
        <v>-2400284.35</v>
      </c>
      <c r="I17" s="4">
        <v>-440777.85499999998</v>
      </c>
      <c r="J17" s="4">
        <v>-7031659.2650000006</v>
      </c>
      <c r="K17" s="4"/>
    </row>
    <row r="18" spans="1:11">
      <c r="A18" s="63" t="s">
        <v>646</v>
      </c>
      <c r="B18" s="4">
        <v>0</v>
      </c>
      <c r="C18" s="4">
        <v>207913.72999999998</v>
      </c>
      <c r="D18" s="4">
        <v>57221.054999999993</v>
      </c>
      <c r="E18" s="4">
        <v>79536.309999999983</v>
      </c>
      <c r="F18" s="4">
        <v>95500.514999999999</v>
      </c>
      <c r="G18" s="4">
        <v>27175.204999999998</v>
      </c>
      <c r="H18" s="4">
        <v>760410.86499999999</v>
      </c>
      <c r="I18" s="4">
        <v>1846337.5549999999</v>
      </c>
      <c r="J18" s="4">
        <v>3074095.2349999999</v>
      </c>
      <c r="K18" s="4"/>
    </row>
    <row r="19" spans="1:11">
      <c r="A19" s="63" t="s">
        <v>646</v>
      </c>
      <c r="B19" s="4">
        <v>-1259300.365</v>
      </c>
      <c r="C19" s="4">
        <v>-437023.83499999996</v>
      </c>
      <c r="D19" s="4">
        <v>-191286.85499999998</v>
      </c>
      <c r="E19" s="4">
        <v>-966627.22</v>
      </c>
      <c r="F19" s="4">
        <v>-218327.38</v>
      </c>
      <c r="G19" s="4">
        <v>-270232.27499999997</v>
      </c>
      <c r="H19" s="4">
        <v>-815362.34</v>
      </c>
      <c r="I19" s="4">
        <v>-1968091.2349999999</v>
      </c>
      <c r="J19" s="4">
        <v>-6126251.504999999</v>
      </c>
      <c r="K19" s="4"/>
    </row>
    <row r="20" spans="1:11">
      <c r="A20" s="63" t="s">
        <v>646</v>
      </c>
      <c r="B20" s="4">
        <v>-2464764.8049999997</v>
      </c>
      <c r="C20" s="4">
        <v>-793.65</v>
      </c>
      <c r="D20" s="4">
        <v>-18.869999999999997</v>
      </c>
      <c r="E20" s="4">
        <v>0</v>
      </c>
      <c r="F20" s="4">
        <v>-533.16999999999996</v>
      </c>
      <c r="G20" s="4">
        <v>0</v>
      </c>
      <c r="H20" s="4">
        <v>0</v>
      </c>
      <c r="I20" s="4">
        <v>-271656.95999999996</v>
      </c>
      <c r="J20" s="4">
        <v>-2737767.4549999996</v>
      </c>
      <c r="K20" s="4"/>
    </row>
    <row r="21" spans="1:11">
      <c r="A21" s="235" t="s">
        <v>314</v>
      </c>
      <c r="B21" s="4">
        <v>0</v>
      </c>
      <c r="C21" s="4">
        <v>122530.30999999998</v>
      </c>
      <c r="D21" s="4">
        <v>0</v>
      </c>
      <c r="E21" s="4">
        <v>0</v>
      </c>
      <c r="F21" s="4">
        <v>0</v>
      </c>
      <c r="G21" s="4">
        <v>-114.9368000000001</v>
      </c>
      <c r="H21" s="4">
        <v>-157230.95980000001</v>
      </c>
      <c r="I21" s="4">
        <v>0</v>
      </c>
      <c r="J21" s="4">
        <v>-34815.586600000024</v>
      </c>
      <c r="K21" s="4"/>
    </row>
    <row r="22" spans="1:11">
      <c r="A22" s="68" t="s">
        <v>340</v>
      </c>
      <c r="B22" s="4">
        <v>628312.10709999921</v>
      </c>
      <c r="C22" s="4">
        <v>22144.466700000052</v>
      </c>
      <c r="D22" s="4">
        <v>-1005.1568000000482</v>
      </c>
      <c r="E22" s="4">
        <v>1462.0105999999587</v>
      </c>
      <c r="F22" s="4">
        <v>13677.660500000051</v>
      </c>
      <c r="G22" s="4">
        <v>21242.724900000008</v>
      </c>
      <c r="H22" s="4">
        <v>20318.55</v>
      </c>
      <c r="I22" s="4">
        <v>52401.712500000001</v>
      </c>
      <c r="J22" s="4">
        <v>758554.07549999934</v>
      </c>
    </row>
    <row r="24" spans="1:11">
      <c r="A24" s="75" t="s">
        <v>648</v>
      </c>
    </row>
    <row r="25" spans="1:11">
      <c r="A25" s="68" t="s">
        <v>325</v>
      </c>
      <c r="B25" s="4">
        <f>SUMIF($A$5:$A$22,"FXA01c",B5:B22)</f>
        <v>-3727874.3199999994</v>
      </c>
      <c r="C25" s="4">
        <f t="shared" ref="C25:J25" si="0">SUMIF($A$5:$A$22,"FXA01c",C5:C22)</f>
        <v>-1383342.3099999998</v>
      </c>
      <c r="D25" s="4">
        <f t="shared" si="0"/>
        <v>-743693.8949999999</v>
      </c>
      <c r="E25" s="4">
        <f t="shared" si="0"/>
        <v>-1867546.325</v>
      </c>
      <c r="F25" s="4">
        <f t="shared" si="0"/>
        <v>-660031.9</v>
      </c>
      <c r="G25" s="4">
        <f t="shared" si="0"/>
        <v>-1149669.92</v>
      </c>
      <c r="H25" s="4">
        <f t="shared" si="0"/>
        <v>-2455235.8250000002</v>
      </c>
      <c r="I25" s="4">
        <f t="shared" si="0"/>
        <v>-834188.49499999988</v>
      </c>
      <c r="J25" s="4">
        <f t="shared" si="0"/>
        <v>-12821582.99</v>
      </c>
    </row>
    <row r="26" spans="1:11">
      <c r="A26" s="68" t="s">
        <v>326</v>
      </c>
      <c r="B26" s="4">
        <f>SUMIF($A$5:$A$22,"FXA02c",B5:B22)</f>
        <v>1.2745576130814071E-11</v>
      </c>
      <c r="C26" s="4">
        <f t="shared" ref="C26:J26" si="1">SUMIF($A$5:$A$22,"FXA02c",C5:C22)</f>
        <v>-2498765.0002452782</v>
      </c>
      <c r="D26" s="4">
        <f t="shared" si="1"/>
        <v>-1747152.56092945</v>
      </c>
      <c r="E26" s="4">
        <f t="shared" si="1"/>
        <v>-3781422.2094815266</v>
      </c>
      <c r="F26" s="4">
        <f t="shared" si="1"/>
        <v>-1772663.2096421556</v>
      </c>
      <c r="G26" s="4">
        <f t="shared" si="1"/>
        <v>-1388414.9556354168</v>
      </c>
      <c r="H26" s="4">
        <f t="shared" si="1"/>
        <v>-9745618.038120687</v>
      </c>
      <c r="I26" s="4">
        <f t="shared" si="1"/>
        <v>-2390813.7909454876</v>
      </c>
      <c r="J26" s="4">
        <f t="shared" si="1"/>
        <v>-23324849.765000004</v>
      </c>
    </row>
    <row r="27" spans="1:11">
      <c r="A27" s="77" t="s">
        <v>387</v>
      </c>
    </row>
    <row r="28" spans="1:11">
      <c r="A28" s="77" t="s">
        <v>388</v>
      </c>
    </row>
    <row r="30" spans="1:11">
      <c r="A30" s="24"/>
      <c r="B30" s="218" t="str">
        <f>B4</f>
        <v>002DIV</v>
      </c>
      <c r="C30" s="218" t="str">
        <f t="shared" ref="C30:J30" si="2">C4</f>
        <v>107DIV</v>
      </c>
      <c r="D30" s="218" t="str">
        <f t="shared" si="2"/>
        <v>010DIV</v>
      </c>
      <c r="E30" s="218" t="str">
        <f t="shared" si="2"/>
        <v>091DIV</v>
      </c>
      <c r="F30" s="218" t="str">
        <f t="shared" si="2"/>
        <v>030DIV</v>
      </c>
      <c r="G30" s="218" t="str">
        <f t="shared" si="2"/>
        <v>170DIV</v>
      </c>
      <c r="H30" s="218" t="str">
        <f t="shared" si="2"/>
        <v>190DIV</v>
      </c>
      <c r="I30" s="218" t="str">
        <f t="shared" si="2"/>
        <v>700DIV</v>
      </c>
      <c r="J30" s="218" t="str">
        <f t="shared" si="2"/>
        <v>Total Utility</v>
      </c>
    </row>
    <row r="31" spans="1:11" s="24" customFormat="1">
      <c r="A31" s="24" t="s">
        <v>638</v>
      </c>
      <c r="B31" s="30">
        <f>SUM(B5:B22)</f>
        <v>-713228.60560000013</v>
      </c>
      <c r="C31" s="30">
        <f t="shared" ref="C31:J31" si="3">SUM(C5:C22)</f>
        <v>-8114271.3196132788</v>
      </c>
      <c r="D31" s="30">
        <f t="shared" si="3"/>
        <v>-5044333.4236409543</v>
      </c>
      <c r="E31" s="30">
        <f t="shared" si="3"/>
        <v>-5589745.8504290255</v>
      </c>
      <c r="F31" s="30">
        <f t="shared" si="3"/>
        <v>-3207602.9652141598</v>
      </c>
      <c r="G31" s="30">
        <f t="shared" si="3"/>
        <v>-5501434.5145139163</v>
      </c>
      <c r="H31" s="30">
        <f t="shared" si="3"/>
        <v>-12932174.534803689</v>
      </c>
      <c r="I31" s="30">
        <f t="shared" si="3"/>
        <v>-2994281.5869849878</v>
      </c>
      <c r="J31" s="30">
        <f t="shared" si="3"/>
        <v>-44097072.800800018</v>
      </c>
    </row>
  </sheetData>
  <pageMargins left="0.7" right="0.7" top="0.75" bottom="0.75" header="0.3" footer="0.3"/>
  <customProperties>
    <customPr name="_pios_id" r:id="rId1"/>
  </customPropertie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30"/>
  <sheetViews>
    <sheetView workbookViewId="0">
      <selection activeCell="E39" sqref="E39"/>
    </sheetView>
  </sheetViews>
  <sheetFormatPr defaultRowHeight="12.75"/>
  <cols>
    <col min="1" max="1" width="16.7109375" style="235" bestFit="1" customWidth="1"/>
    <col min="2" max="2" width="10.5703125" style="235" bestFit="1" customWidth="1"/>
    <col min="3" max="10" width="14" style="235" bestFit="1" customWidth="1"/>
    <col min="11" max="11" width="15" style="235" bestFit="1" customWidth="1"/>
    <col min="12" max="16384" width="9.140625" style="235"/>
  </cols>
  <sheetData>
    <row r="1" spans="1:10">
      <c r="A1" s="76">
        <v>40178</v>
      </c>
      <c r="B1" s="66"/>
      <c r="C1" s="66"/>
      <c r="D1" s="66"/>
      <c r="E1" s="67"/>
      <c r="F1" s="65"/>
      <c r="G1" s="65"/>
      <c r="H1" s="65"/>
      <c r="I1" s="65"/>
      <c r="J1" s="64"/>
    </row>
    <row r="2" spans="1:10">
      <c r="A2" s="65"/>
      <c r="B2" s="66" t="s">
        <v>652</v>
      </c>
      <c r="C2" s="66">
        <v>20</v>
      </c>
      <c r="D2" s="66">
        <v>30</v>
      </c>
      <c r="E2" s="67">
        <v>50</v>
      </c>
      <c r="F2" s="65">
        <v>60</v>
      </c>
      <c r="G2" s="65">
        <v>70</v>
      </c>
      <c r="H2" s="65">
        <v>80</v>
      </c>
      <c r="I2" s="65">
        <v>180</v>
      </c>
      <c r="J2" s="64"/>
    </row>
    <row r="3" spans="1:10">
      <c r="A3" s="66" t="s">
        <v>147</v>
      </c>
      <c r="B3" s="66" t="s">
        <v>154</v>
      </c>
      <c r="C3" s="66" t="s">
        <v>188</v>
      </c>
      <c r="D3" s="66" t="s">
        <v>162</v>
      </c>
      <c r="E3" s="67" t="s">
        <v>180</v>
      </c>
      <c r="F3" s="65" t="s">
        <v>173</v>
      </c>
      <c r="G3" s="65" t="s">
        <v>144</v>
      </c>
      <c r="H3" s="65" t="s">
        <v>189</v>
      </c>
      <c r="I3" s="65" t="s">
        <v>190</v>
      </c>
      <c r="J3" s="64" t="s">
        <v>401</v>
      </c>
    </row>
    <row r="4" spans="1:10">
      <c r="A4" s="63" t="s">
        <v>352</v>
      </c>
      <c r="B4" s="4">
        <v>0</v>
      </c>
      <c r="C4" s="4">
        <v>52180.633799998483</v>
      </c>
      <c r="D4" s="4">
        <v>30092.281300000253</v>
      </c>
      <c r="E4" s="4">
        <v>201549.95200000028</v>
      </c>
      <c r="F4" s="4">
        <v>56581.221399995251</v>
      </c>
      <c r="G4" s="4">
        <v>59438.794299998241</v>
      </c>
      <c r="H4" s="4">
        <v>116221.46220000002</v>
      </c>
      <c r="I4" s="4">
        <v>0</v>
      </c>
      <c r="J4" s="4">
        <v>516064.34499999252</v>
      </c>
    </row>
    <row r="5" spans="1:10">
      <c r="A5" s="63" t="s">
        <v>361</v>
      </c>
      <c r="B5" s="4">
        <v>0</v>
      </c>
      <c r="C5" s="4">
        <v>12793.704600000006</v>
      </c>
      <c r="D5" s="4">
        <v>-0.98050000000000015</v>
      </c>
      <c r="E5" s="4">
        <v>59081.851599999973</v>
      </c>
      <c r="F5" s="4">
        <v>0</v>
      </c>
      <c r="G5" s="4">
        <v>0</v>
      </c>
      <c r="H5" s="4">
        <v>393112.37560000009</v>
      </c>
      <c r="I5" s="4">
        <v>0</v>
      </c>
      <c r="J5" s="4">
        <v>464986.95130000007</v>
      </c>
    </row>
    <row r="6" spans="1:10">
      <c r="A6" s="235" t="s">
        <v>336</v>
      </c>
      <c r="B6" s="4">
        <v>0</v>
      </c>
      <c r="C6" s="4">
        <v>-4178162.9769000001</v>
      </c>
      <c r="D6" s="4">
        <v>-2584616.0227000038</v>
      </c>
      <c r="E6" s="4">
        <v>-4586856.3855000017</v>
      </c>
      <c r="F6" s="4">
        <v>-2217810.299300001</v>
      </c>
      <c r="G6" s="4">
        <v>-1900648.9706999997</v>
      </c>
      <c r="H6" s="4">
        <v>1560770.8815999972</v>
      </c>
      <c r="I6" s="4">
        <v>0</v>
      </c>
      <c r="J6" s="4">
        <v>-13907323.77350001</v>
      </c>
    </row>
    <row r="7" spans="1:10">
      <c r="A7" s="235" t="s">
        <v>337</v>
      </c>
      <c r="B7" s="4">
        <v>0</v>
      </c>
      <c r="C7" s="4">
        <v>0</v>
      </c>
      <c r="D7" s="4">
        <v>1789036.8316000039</v>
      </c>
      <c r="E7" s="4">
        <v>3600250.8379000034</v>
      </c>
      <c r="F7" s="4">
        <v>2338706.4155000001</v>
      </c>
      <c r="G7" s="4">
        <v>820600.42999999993</v>
      </c>
      <c r="H7" s="4">
        <v>-1295709.7968999962</v>
      </c>
      <c r="I7" s="4">
        <v>0</v>
      </c>
      <c r="J7" s="4">
        <v>7252884.7181000113</v>
      </c>
    </row>
    <row r="8" spans="1:10">
      <c r="A8" s="235" t="s">
        <v>368</v>
      </c>
      <c r="B8" s="4">
        <v>0</v>
      </c>
      <c r="C8" s="4">
        <v>1990.2299999999998</v>
      </c>
      <c r="D8" s="4">
        <v>2987.3799999999997</v>
      </c>
      <c r="E8" s="4">
        <v>582968.66999999993</v>
      </c>
      <c r="F8" s="4">
        <v>317041.15999999997</v>
      </c>
      <c r="G8" s="4">
        <v>195008.13</v>
      </c>
      <c r="H8" s="4">
        <v>2469499.5099999998</v>
      </c>
      <c r="I8" s="4">
        <v>0</v>
      </c>
      <c r="J8" s="4">
        <v>3569495.0799999996</v>
      </c>
    </row>
    <row r="9" spans="1:10">
      <c r="A9" s="235" t="s">
        <v>304</v>
      </c>
      <c r="B9" s="4">
        <v>0</v>
      </c>
      <c r="C9" s="4">
        <v>0</v>
      </c>
      <c r="D9" s="4">
        <v>226440</v>
      </c>
      <c r="E9" s="4">
        <v>0</v>
      </c>
      <c r="F9" s="4">
        <v>0</v>
      </c>
      <c r="G9" s="4">
        <v>460280</v>
      </c>
      <c r="H9" s="4">
        <v>1080275.0621000007</v>
      </c>
      <c r="I9" s="4">
        <v>456695.32900000003</v>
      </c>
      <c r="J9" s="4">
        <v>2223690.3911000006</v>
      </c>
    </row>
    <row r="10" spans="1:10">
      <c r="A10" s="235" t="s">
        <v>386</v>
      </c>
      <c r="B10" s="4">
        <v>0</v>
      </c>
      <c r="C10" s="4">
        <v>-35265.200683999996</v>
      </c>
      <c r="D10" s="4">
        <v>-28652.975555749996</v>
      </c>
      <c r="E10" s="4">
        <v>-55824.523623749999</v>
      </c>
      <c r="F10" s="4">
        <v>-25437.193935999996</v>
      </c>
      <c r="G10" s="4">
        <v>-28436.181289250002</v>
      </c>
      <c r="H10" s="4">
        <v>-141133.0674915</v>
      </c>
      <c r="I10" s="4">
        <v>-46574.634919749995</v>
      </c>
      <c r="J10" s="4">
        <v>-361323.77749999997</v>
      </c>
    </row>
    <row r="11" spans="1:10">
      <c r="A11" s="235" t="s">
        <v>374</v>
      </c>
      <c r="B11" s="4">
        <v>-80332.76830000132</v>
      </c>
      <c r="C11" s="4">
        <v>118660.24320000115</v>
      </c>
      <c r="D11" s="4">
        <v>125823.61339999734</v>
      </c>
      <c r="E11" s="4">
        <v>139295.99789999996</v>
      </c>
      <c r="F11" s="4">
        <v>49250.300400000138</v>
      </c>
      <c r="G11" s="4">
        <v>54686.118400000792</v>
      </c>
      <c r="H11" s="4">
        <v>373606.4121999981</v>
      </c>
      <c r="I11" s="4">
        <v>23141.464999999997</v>
      </c>
      <c r="J11" s="4">
        <v>804131.38219999603</v>
      </c>
    </row>
    <row r="12" spans="1:10">
      <c r="A12" s="235" t="s">
        <v>373</v>
      </c>
      <c r="B12" s="4">
        <v>989351.81709999929</v>
      </c>
      <c r="C12" s="4">
        <v>0</v>
      </c>
      <c r="D12" s="4">
        <v>0</v>
      </c>
      <c r="E12" s="4">
        <v>0</v>
      </c>
      <c r="F12" s="4">
        <v>0</v>
      </c>
      <c r="G12" s="4">
        <v>84823.054999999993</v>
      </c>
      <c r="H12" s="4">
        <v>0</v>
      </c>
      <c r="I12" s="4">
        <v>0</v>
      </c>
      <c r="J12" s="4">
        <v>1074174.8720999993</v>
      </c>
    </row>
    <row r="13" spans="1:10">
      <c r="A13" s="235" t="s">
        <v>365</v>
      </c>
      <c r="B13" s="4">
        <v>0</v>
      </c>
      <c r="C13" s="4">
        <v>0</v>
      </c>
      <c r="D13" s="4">
        <v>0</v>
      </c>
      <c r="E13" s="4">
        <v>0</v>
      </c>
      <c r="F13" s="4">
        <v>0</v>
      </c>
      <c r="G13" s="4">
        <v>0</v>
      </c>
      <c r="H13" s="4">
        <v>2211881.46</v>
      </c>
      <c r="I13" s="4">
        <v>907722.85</v>
      </c>
      <c r="J13" s="4">
        <v>3119604.31</v>
      </c>
    </row>
    <row r="14" spans="1:10">
      <c r="A14" s="235" t="s">
        <v>356</v>
      </c>
      <c r="B14" s="4">
        <v>0</v>
      </c>
      <c r="C14" s="4">
        <v>289204.30249999999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289204.30249999999</v>
      </c>
    </row>
    <row r="15" spans="1:10">
      <c r="A15" s="235" t="s">
        <v>645</v>
      </c>
      <c r="B15" s="4">
        <v>6.3727880654070354E-12</v>
      </c>
      <c r="C15" s="4">
        <v>-1249382.5001226391</v>
      </c>
      <c r="D15" s="4">
        <v>-873576.28046472499</v>
      </c>
      <c r="E15" s="4">
        <v>-1890711.1047407633</v>
      </c>
      <c r="F15" s="4">
        <v>-886331.60482107778</v>
      </c>
      <c r="G15" s="4">
        <v>-694207.47781770839</v>
      </c>
      <c r="H15" s="4">
        <v>-4872809.0190603435</v>
      </c>
      <c r="I15" s="4">
        <v>-1195406.8954727438</v>
      </c>
      <c r="J15" s="4">
        <v>-11662424.882500002</v>
      </c>
    </row>
    <row r="16" spans="1:10">
      <c r="A16" s="63" t="s">
        <v>646</v>
      </c>
      <c r="B16" s="4">
        <v>-1904.5749999999998</v>
      </c>
      <c r="C16" s="4">
        <v>-576719.27749999997</v>
      </c>
      <c r="D16" s="4">
        <v>-304804.61249999999</v>
      </c>
      <c r="E16" s="4">
        <v>-490227.70749999996</v>
      </c>
      <c r="F16" s="4">
        <v>-268335.9325</v>
      </c>
      <c r="G16" s="4">
        <v>-453306.42499999999</v>
      </c>
      <c r="H16" s="4">
        <v>-1200142.175</v>
      </c>
      <c r="I16" s="4">
        <v>-220388.92749999999</v>
      </c>
      <c r="J16" s="4">
        <v>-3515829.6325000003</v>
      </c>
    </row>
    <row r="17" spans="1:10">
      <c r="A17" s="63" t="s">
        <v>646</v>
      </c>
      <c r="B17" s="4">
        <v>0</v>
      </c>
      <c r="C17" s="4">
        <v>103956.86499999999</v>
      </c>
      <c r="D17" s="4">
        <v>28610.527499999997</v>
      </c>
      <c r="E17" s="4">
        <v>39768.154999999992</v>
      </c>
      <c r="F17" s="4">
        <v>47750.2575</v>
      </c>
      <c r="G17" s="4">
        <v>13587.602499999999</v>
      </c>
      <c r="H17" s="4">
        <v>380205.4325</v>
      </c>
      <c r="I17" s="4">
        <v>923168.77749999997</v>
      </c>
      <c r="J17" s="4">
        <v>1537047.6174999999</v>
      </c>
    </row>
    <row r="18" spans="1:10">
      <c r="A18" s="63" t="s">
        <v>646</v>
      </c>
      <c r="B18" s="4">
        <v>-629650.1825</v>
      </c>
      <c r="C18" s="4">
        <v>-218511.91749999998</v>
      </c>
      <c r="D18" s="4">
        <v>-95643.427499999991</v>
      </c>
      <c r="E18" s="4">
        <v>-483313.61</v>
      </c>
      <c r="F18" s="4">
        <v>-109163.69</v>
      </c>
      <c r="G18" s="4">
        <v>-135116.13749999998</v>
      </c>
      <c r="H18" s="4">
        <v>-407681.17</v>
      </c>
      <c r="I18" s="4">
        <v>-984045.61749999993</v>
      </c>
      <c r="J18" s="4">
        <v>-3063125.7524999995</v>
      </c>
    </row>
    <row r="19" spans="1:10">
      <c r="A19" s="63" t="s">
        <v>646</v>
      </c>
      <c r="B19" s="4">
        <v>-1232382.4024999999</v>
      </c>
      <c r="C19" s="4">
        <v>-396.82499999999999</v>
      </c>
      <c r="D19" s="4">
        <v>-9.4349999999999987</v>
      </c>
      <c r="E19" s="4">
        <v>0</v>
      </c>
      <c r="F19" s="4">
        <v>-266.58499999999998</v>
      </c>
      <c r="G19" s="4">
        <v>0</v>
      </c>
      <c r="H19" s="4">
        <v>0</v>
      </c>
      <c r="I19" s="4">
        <v>-135828.47999999998</v>
      </c>
      <c r="J19" s="4">
        <v>-1368883.7274999998</v>
      </c>
    </row>
    <row r="20" spans="1:10">
      <c r="A20" s="235" t="s">
        <v>314</v>
      </c>
      <c r="B20" s="4">
        <v>0</v>
      </c>
      <c r="C20" s="4">
        <v>0</v>
      </c>
      <c r="D20" s="4">
        <v>0</v>
      </c>
      <c r="E20" s="4">
        <v>0</v>
      </c>
      <c r="F20" s="4">
        <v>0</v>
      </c>
      <c r="G20" s="4">
        <v>-114.9368000000001</v>
      </c>
      <c r="H20" s="4">
        <v>-114598.25369999999</v>
      </c>
      <c r="I20" s="4">
        <v>0</v>
      </c>
      <c r="J20" s="4">
        <v>-114713.19049999998</v>
      </c>
    </row>
    <row r="21" spans="1:10">
      <c r="A21" s="68" t="s">
        <v>340</v>
      </c>
      <c r="B21" s="4">
        <v>263784.80299999943</v>
      </c>
      <c r="C21" s="4">
        <v>8857.7889000000741</v>
      </c>
      <c r="D21" s="4">
        <v>-402.06420000005511</v>
      </c>
      <c r="E21" s="4">
        <v>2488.2648000000136</v>
      </c>
      <c r="F21" s="4">
        <v>5471.064199999968</v>
      </c>
      <c r="G21" s="4">
        <v>14721.045699999995</v>
      </c>
      <c r="H21" s="4">
        <v>15091.682100000025</v>
      </c>
      <c r="I21" s="4">
        <v>0</v>
      </c>
      <c r="J21" s="4">
        <v>310012.58449999947</v>
      </c>
    </row>
    <row r="24" spans="1:10">
      <c r="A24" s="75" t="s">
        <v>648</v>
      </c>
    </row>
    <row r="25" spans="1:10">
      <c r="A25" s="68" t="s">
        <v>325</v>
      </c>
      <c r="B25" s="4">
        <f>SUMIF($A$5:$A$22,"FXA01c",B5:B22)</f>
        <v>-1863937.1599999997</v>
      </c>
      <c r="C25" s="4">
        <f t="shared" ref="C25:J25" si="0">SUMIF($A$5:$A$22,"FXA01c",C5:C22)</f>
        <v>-691671.15499999991</v>
      </c>
      <c r="D25" s="4">
        <f t="shared" si="0"/>
        <v>-371846.94749999995</v>
      </c>
      <c r="E25" s="4">
        <f t="shared" si="0"/>
        <v>-933773.16249999998</v>
      </c>
      <c r="F25" s="4">
        <f t="shared" si="0"/>
        <v>-330015.95</v>
      </c>
      <c r="G25" s="4">
        <f t="shared" si="0"/>
        <v>-574834.96</v>
      </c>
      <c r="H25" s="4">
        <f t="shared" si="0"/>
        <v>-1227617.9125000001</v>
      </c>
      <c r="I25" s="4">
        <f t="shared" si="0"/>
        <v>-417094.24749999994</v>
      </c>
      <c r="J25" s="4">
        <f t="shared" si="0"/>
        <v>-6410791.4950000001</v>
      </c>
    </row>
    <row r="26" spans="1:10">
      <c r="A26" s="68" t="s">
        <v>326</v>
      </c>
      <c r="B26" s="4">
        <f>SUMIF($A$5:$A$22,"FXA02c",B5:B22)</f>
        <v>6.3727880654070354E-12</v>
      </c>
      <c r="C26" s="4">
        <f t="shared" ref="C26:J26" si="1">SUMIF($A$5:$A$22,"FXA02c",C5:C22)</f>
        <v>-1249382.5001226391</v>
      </c>
      <c r="D26" s="4">
        <f t="shared" si="1"/>
        <v>-873576.28046472499</v>
      </c>
      <c r="E26" s="4">
        <f t="shared" si="1"/>
        <v>-1890711.1047407633</v>
      </c>
      <c r="F26" s="4">
        <f t="shared" si="1"/>
        <v>-886331.60482107778</v>
      </c>
      <c r="G26" s="4">
        <f t="shared" si="1"/>
        <v>-694207.47781770839</v>
      </c>
      <c r="H26" s="4">
        <f t="shared" si="1"/>
        <v>-4872809.0190603435</v>
      </c>
      <c r="I26" s="4">
        <f t="shared" si="1"/>
        <v>-1195406.8954727438</v>
      </c>
      <c r="J26" s="4">
        <f t="shared" si="1"/>
        <v>-11662424.882500002</v>
      </c>
    </row>
    <row r="27" spans="1:10">
      <c r="A27" s="77" t="s">
        <v>387</v>
      </c>
    </row>
    <row r="28" spans="1:10">
      <c r="A28" s="77" t="s">
        <v>388</v>
      </c>
    </row>
    <row r="29" spans="1:10">
      <c r="B29" s="218" t="str">
        <f>B3</f>
        <v>002DIV</v>
      </c>
      <c r="C29" s="218" t="str">
        <f t="shared" ref="C29:J29" si="2">C3</f>
        <v>107DIV</v>
      </c>
      <c r="D29" s="218" t="str">
        <f t="shared" si="2"/>
        <v>010DIV</v>
      </c>
      <c r="E29" s="218" t="str">
        <f t="shared" si="2"/>
        <v>091DIV</v>
      </c>
      <c r="F29" s="218" t="str">
        <f t="shared" si="2"/>
        <v>030DIV</v>
      </c>
      <c r="G29" s="218" t="str">
        <f t="shared" si="2"/>
        <v>170DIV</v>
      </c>
      <c r="H29" s="218" t="str">
        <f t="shared" si="2"/>
        <v>190DIV</v>
      </c>
      <c r="I29" s="218" t="str">
        <f t="shared" si="2"/>
        <v>700DIV</v>
      </c>
      <c r="J29" s="218" t="str">
        <f t="shared" si="2"/>
        <v>Total Utility</v>
      </c>
    </row>
    <row r="30" spans="1:10" s="24" customFormat="1">
      <c r="A30" s="24" t="s">
        <v>638</v>
      </c>
      <c r="B30" s="30">
        <f>SUM(B4:B21)</f>
        <v>-691133.30820000242</v>
      </c>
      <c r="C30" s="30">
        <f t="shared" ref="C30:J30" si="3">SUM(C4:C21)</f>
        <v>-5670794.9297066387</v>
      </c>
      <c r="D30" s="30">
        <f t="shared" si="3"/>
        <v>-1684715.1646204772</v>
      </c>
      <c r="E30" s="30">
        <f t="shared" si="3"/>
        <v>-2881529.6021645116</v>
      </c>
      <c r="F30" s="30">
        <f t="shared" si="3"/>
        <v>-692544.88655708346</v>
      </c>
      <c r="G30" s="30">
        <f t="shared" si="3"/>
        <v>-1508684.9532069592</v>
      </c>
      <c r="H30" s="30">
        <f t="shared" si="3"/>
        <v>568590.7961481557</v>
      </c>
      <c r="I30" s="30">
        <f t="shared" si="3"/>
        <v>-271516.13389249367</v>
      </c>
      <c r="J30" s="30">
        <f t="shared" si="3"/>
        <v>-12832328.182200013</v>
      </c>
    </row>
  </sheetData>
  <pageMargins left="0.7" right="0.7" top="0.75" bottom="0.75" header="0.3" footer="0.3"/>
  <customProperties>
    <customPr name="_pios_id" r:id="rId1"/>
  </customPropertie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V96"/>
  <sheetViews>
    <sheetView workbookViewId="0">
      <selection activeCell="E39" sqref="E39"/>
    </sheetView>
  </sheetViews>
  <sheetFormatPr defaultRowHeight="15"/>
  <cols>
    <col min="1" max="1" width="11.7109375" style="282" bestFit="1" customWidth="1"/>
    <col min="2" max="2" width="12.5703125" style="282" bestFit="1" customWidth="1"/>
    <col min="3" max="4" width="11" style="282" bestFit="1" customWidth="1"/>
    <col min="5" max="5" width="9.42578125" style="282" bestFit="1" customWidth="1"/>
    <col min="6" max="7" width="11" style="282" bestFit="1" customWidth="1"/>
    <col min="8" max="8" width="9.28515625" style="282" bestFit="1" customWidth="1"/>
    <col min="9" max="9" width="10" style="282" bestFit="1" customWidth="1"/>
    <col min="10" max="14" width="9.28515625" style="282" bestFit="1" customWidth="1"/>
    <col min="15" max="15" width="9.42578125" style="282" bestFit="1" customWidth="1"/>
    <col min="16" max="16" width="9.28515625" style="282" bestFit="1" customWidth="1"/>
    <col min="17" max="18" width="10" style="282" bestFit="1" customWidth="1"/>
    <col min="19" max="21" width="9.28515625" style="282" bestFit="1" customWidth="1"/>
    <col min="22" max="22" width="10" style="282" bestFit="1" customWidth="1"/>
    <col min="23" max="23" width="9.28515625" style="282" bestFit="1" customWidth="1"/>
    <col min="24" max="25" width="11" style="282" bestFit="1" customWidth="1"/>
    <col min="26" max="26" width="9.28515625" style="282" bestFit="1" customWidth="1"/>
    <col min="27" max="27" width="11" style="282" bestFit="1" customWidth="1"/>
    <col min="28" max="28" width="10" style="282" bestFit="1" customWidth="1"/>
    <col min="29" max="29" width="9.28515625" style="282" bestFit="1" customWidth="1"/>
    <col min="30" max="30" width="10" style="282" bestFit="1" customWidth="1"/>
    <col min="31" max="31" width="9.28515625" style="282" bestFit="1" customWidth="1"/>
    <col min="32" max="32" width="10" style="282" bestFit="1" customWidth="1"/>
    <col min="33" max="33" width="11" style="282" bestFit="1" customWidth="1"/>
    <col min="34" max="35" width="10" style="282" bestFit="1" customWidth="1"/>
    <col min="36" max="36" width="11" style="282" bestFit="1" customWidth="1"/>
    <col min="37" max="37" width="9.28515625" style="282" bestFit="1" customWidth="1"/>
    <col min="38" max="38" width="10" style="282" bestFit="1" customWidth="1"/>
    <col min="39" max="39" width="9.42578125" style="282" bestFit="1" customWidth="1"/>
    <col min="40" max="41" width="11" style="282" bestFit="1" customWidth="1"/>
    <col min="42" max="43" width="12" style="282" bestFit="1" customWidth="1"/>
    <col min="44" max="46" width="9.28515625" style="282" bestFit="1" customWidth="1"/>
    <col min="47" max="16384" width="9.140625" style="282"/>
  </cols>
  <sheetData>
    <row r="1" spans="1:48">
      <c r="A1" s="277" t="s">
        <v>751</v>
      </c>
      <c r="B1" s="280" t="s">
        <v>401</v>
      </c>
      <c r="C1" s="280" t="s">
        <v>154</v>
      </c>
      <c r="D1" s="280" t="s">
        <v>163</v>
      </c>
      <c r="E1" s="280" t="s">
        <v>188</v>
      </c>
      <c r="F1" s="280" t="s">
        <v>178</v>
      </c>
      <c r="G1" s="280" t="s">
        <v>159</v>
      </c>
      <c r="H1" s="280" t="s">
        <v>114</v>
      </c>
      <c r="I1" s="280" t="s">
        <v>155</v>
      </c>
      <c r="J1" s="280" t="s">
        <v>164</v>
      </c>
      <c r="K1" s="280" t="s">
        <v>116</v>
      </c>
      <c r="L1" s="280" t="s">
        <v>153</v>
      </c>
      <c r="M1" s="280" t="s">
        <v>158</v>
      </c>
      <c r="N1" s="280" t="s">
        <v>156</v>
      </c>
      <c r="O1" s="280" t="s">
        <v>162</v>
      </c>
      <c r="P1" s="280" t="s">
        <v>160</v>
      </c>
      <c r="Q1" s="280" t="s">
        <v>167</v>
      </c>
      <c r="R1" s="280" t="s">
        <v>171</v>
      </c>
      <c r="S1" s="280" t="s">
        <v>474</v>
      </c>
      <c r="T1" s="280" t="s">
        <v>165</v>
      </c>
      <c r="U1" s="280" t="s">
        <v>166</v>
      </c>
      <c r="V1" s="280" t="s">
        <v>170</v>
      </c>
      <c r="W1" s="280" t="s">
        <v>510</v>
      </c>
      <c r="X1" s="280" t="s">
        <v>157</v>
      </c>
      <c r="Y1" s="280" t="s">
        <v>172</v>
      </c>
      <c r="Z1" s="280" t="s">
        <v>187</v>
      </c>
      <c r="AA1" s="280" t="s">
        <v>183</v>
      </c>
      <c r="AB1" s="280" t="s">
        <v>180</v>
      </c>
      <c r="AC1" s="280" t="s">
        <v>186</v>
      </c>
      <c r="AD1" s="280" t="s">
        <v>181</v>
      </c>
      <c r="AE1" s="280" t="s">
        <v>175</v>
      </c>
      <c r="AF1" s="280" t="s">
        <v>177</v>
      </c>
      <c r="AG1" s="280" t="s">
        <v>182</v>
      </c>
      <c r="AH1" s="280" t="s">
        <v>185</v>
      </c>
      <c r="AI1" s="280" t="s">
        <v>184</v>
      </c>
      <c r="AJ1" s="280" t="s">
        <v>161</v>
      </c>
      <c r="AK1" s="280" t="s">
        <v>176</v>
      </c>
      <c r="AL1" s="280" t="s">
        <v>109</v>
      </c>
      <c r="AM1" s="280" t="s">
        <v>173</v>
      </c>
      <c r="AN1" s="280" t="s">
        <v>110</v>
      </c>
      <c r="AO1" s="280" t="s">
        <v>144</v>
      </c>
      <c r="AP1" s="280" t="s">
        <v>189</v>
      </c>
      <c r="AQ1" s="279" t="s">
        <v>190</v>
      </c>
      <c r="AR1" s="279" t="s">
        <v>191</v>
      </c>
      <c r="AS1" s="279" t="s">
        <v>192</v>
      </c>
      <c r="AT1" s="279" t="s">
        <v>117</v>
      </c>
      <c r="AU1" s="283"/>
      <c r="AV1" s="283"/>
    </row>
    <row r="2" spans="1:48">
      <c r="A2" s="281" t="s">
        <v>304</v>
      </c>
      <c r="B2" s="280">
        <v>-2040472.67</v>
      </c>
      <c r="C2" s="280">
        <v>0</v>
      </c>
      <c r="D2" s="280">
        <v>0</v>
      </c>
      <c r="E2" s="280">
        <v>0</v>
      </c>
      <c r="F2" s="280">
        <v>0</v>
      </c>
      <c r="G2" s="280">
        <v>0</v>
      </c>
      <c r="H2" s="280">
        <v>0</v>
      </c>
      <c r="I2" s="280">
        <v>0</v>
      </c>
      <c r="J2" s="280">
        <v>0</v>
      </c>
      <c r="K2" s="280">
        <v>0</v>
      </c>
      <c r="L2" s="280">
        <v>0</v>
      </c>
      <c r="M2" s="280">
        <v>0</v>
      </c>
      <c r="N2" s="280">
        <v>0</v>
      </c>
      <c r="O2" s="280">
        <v>-339381.39</v>
      </c>
      <c r="P2" s="280">
        <v>0</v>
      </c>
      <c r="Q2" s="280">
        <v>0</v>
      </c>
      <c r="R2" s="280">
        <v>0</v>
      </c>
      <c r="S2" s="280">
        <v>0</v>
      </c>
      <c r="T2" s="280">
        <v>0</v>
      </c>
      <c r="U2" s="280">
        <v>0</v>
      </c>
      <c r="V2" s="280">
        <v>0</v>
      </c>
      <c r="W2" s="280">
        <v>0</v>
      </c>
      <c r="X2" s="280">
        <v>0</v>
      </c>
      <c r="Y2" s="280">
        <v>0</v>
      </c>
      <c r="Z2" s="280">
        <v>0</v>
      </c>
      <c r="AA2" s="280">
        <v>0</v>
      </c>
      <c r="AB2" s="280">
        <v>0</v>
      </c>
      <c r="AC2" s="280">
        <v>0</v>
      </c>
      <c r="AD2" s="280">
        <v>0</v>
      </c>
      <c r="AE2" s="280">
        <v>0</v>
      </c>
      <c r="AF2" s="280">
        <v>0</v>
      </c>
      <c r="AG2" s="280">
        <v>0</v>
      </c>
      <c r="AH2" s="280">
        <v>0</v>
      </c>
      <c r="AI2" s="280">
        <v>0</v>
      </c>
      <c r="AJ2" s="280">
        <v>0</v>
      </c>
      <c r="AK2" s="280">
        <v>0</v>
      </c>
      <c r="AL2" s="280">
        <v>0</v>
      </c>
      <c r="AM2" s="280">
        <v>0</v>
      </c>
      <c r="AN2" s="280">
        <v>0</v>
      </c>
      <c r="AO2" s="280">
        <v>-516764.57</v>
      </c>
      <c r="AP2" s="280">
        <v>-978692.92</v>
      </c>
      <c r="AQ2" s="280">
        <v>-205633.79</v>
      </c>
      <c r="AR2" s="280">
        <v>0</v>
      </c>
      <c r="AS2" s="280">
        <v>0</v>
      </c>
      <c r="AT2" s="280">
        <v>0</v>
      </c>
      <c r="AU2" s="283"/>
      <c r="AV2" s="283"/>
    </row>
    <row r="3" spans="1:48">
      <c r="A3" s="281" t="s">
        <v>305</v>
      </c>
      <c r="B3" s="280">
        <v>252865.77</v>
      </c>
      <c r="C3" s="280">
        <v>247821.19</v>
      </c>
      <c r="D3" s="280">
        <v>0</v>
      </c>
      <c r="E3" s="280">
        <v>0</v>
      </c>
      <c r="F3" s="280">
        <v>0</v>
      </c>
      <c r="G3" s="280">
        <v>0</v>
      </c>
      <c r="H3" s="280">
        <v>0</v>
      </c>
      <c r="I3" s="280">
        <v>0</v>
      </c>
      <c r="J3" s="280">
        <v>0</v>
      </c>
      <c r="K3" s="280">
        <v>0</v>
      </c>
      <c r="L3" s="280">
        <v>0</v>
      </c>
      <c r="M3" s="280">
        <v>0</v>
      </c>
      <c r="N3" s="280">
        <v>0</v>
      </c>
      <c r="O3" s="280">
        <v>0</v>
      </c>
      <c r="P3" s="280">
        <v>0</v>
      </c>
      <c r="Q3" s="280">
        <v>0</v>
      </c>
      <c r="R3" s="280">
        <v>0</v>
      </c>
      <c r="S3" s="280">
        <v>0</v>
      </c>
      <c r="T3" s="280">
        <v>0</v>
      </c>
      <c r="U3" s="280">
        <v>0</v>
      </c>
      <c r="V3" s="280">
        <v>0</v>
      </c>
      <c r="W3" s="280">
        <v>0</v>
      </c>
      <c r="X3" s="280">
        <v>0</v>
      </c>
      <c r="Y3" s="280">
        <v>0</v>
      </c>
      <c r="Z3" s="280">
        <v>0</v>
      </c>
      <c r="AA3" s="280">
        <v>0</v>
      </c>
      <c r="AB3" s="280">
        <v>5044.58</v>
      </c>
      <c r="AC3" s="280">
        <v>0</v>
      </c>
      <c r="AD3" s="280">
        <v>0</v>
      </c>
      <c r="AE3" s="280">
        <v>0</v>
      </c>
      <c r="AF3" s="280">
        <v>0</v>
      </c>
      <c r="AG3" s="280">
        <v>0</v>
      </c>
      <c r="AH3" s="280">
        <v>0</v>
      </c>
      <c r="AI3" s="280">
        <v>0</v>
      </c>
      <c r="AJ3" s="280">
        <v>0</v>
      </c>
      <c r="AK3" s="280">
        <v>0</v>
      </c>
      <c r="AL3" s="280">
        <v>0</v>
      </c>
      <c r="AM3" s="280">
        <v>0</v>
      </c>
      <c r="AN3" s="280">
        <v>0</v>
      </c>
      <c r="AO3" s="280">
        <v>0</v>
      </c>
      <c r="AP3" s="280">
        <v>0</v>
      </c>
      <c r="AQ3" s="280">
        <v>0</v>
      </c>
      <c r="AR3" s="280">
        <v>0</v>
      </c>
      <c r="AS3" s="280">
        <v>0</v>
      </c>
      <c r="AT3" s="280">
        <v>0</v>
      </c>
      <c r="AU3" s="283"/>
      <c r="AV3" s="283"/>
    </row>
    <row r="4" spans="1:48">
      <c r="A4" s="281" t="s">
        <v>306</v>
      </c>
      <c r="B4" s="280">
        <v>992179.42</v>
      </c>
      <c r="C4" s="280">
        <v>1260372.81</v>
      </c>
      <c r="D4" s="280">
        <v>-937826.05</v>
      </c>
      <c r="E4" s="280">
        <v>1574389.59</v>
      </c>
      <c r="F4" s="280">
        <v>-914867.18</v>
      </c>
      <c r="G4" s="280">
        <v>-600032.32999999996</v>
      </c>
      <c r="H4" s="280">
        <v>0</v>
      </c>
      <c r="I4" s="280">
        <v>-5289.52</v>
      </c>
      <c r="J4" s="280">
        <v>0</v>
      </c>
      <c r="K4" s="280">
        <v>0</v>
      </c>
      <c r="L4" s="280">
        <v>0</v>
      </c>
      <c r="M4" s="280">
        <v>0</v>
      </c>
      <c r="N4" s="280">
        <v>0</v>
      </c>
      <c r="O4" s="280">
        <v>39817.919999999998</v>
      </c>
      <c r="P4" s="280">
        <v>-1387.87</v>
      </c>
      <c r="Q4" s="280">
        <v>0</v>
      </c>
      <c r="R4" s="280">
        <v>701.52</v>
      </c>
      <c r="S4" s="280">
        <v>0</v>
      </c>
      <c r="T4" s="280">
        <v>0</v>
      </c>
      <c r="U4" s="280">
        <v>-1535.5</v>
      </c>
      <c r="V4" s="280">
        <v>0</v>
      </c>
      <c r="W4" s="280">
        <v>0</v>
      </c>
      <c r="X4" s="280">
        <v>-11657.59</v>
      </c>
      <c r="Y4" s="280">
        <v>30253.05</v>
      </c>
      <c r="Z4" s="280">
        <v>400324.46</v>
      </c>
      <c r="AA4" s="280">
        <v>-109673.18</v>
      </c>
      <c r="AB4" s="280">
        <v>22216.65</v>
      </c>
      <c r="AC4" s="280">
        <v>0</v>
      </c>
      <c r="AD4" s="280">
        <v>0</v>
      </c>
      <c r="AE4" s="280">
        <v>-18411.939999999999</v>
      </c>
      <c r="AF4" s="280">
        <v>-107142.75</v>
      </c>
      <c r="AG4" s="280">
        <v>-20418.82</v>
      </c>
      <c r="AH4" s="280">
        <v>0</v>
      </c>
      <c r="AI4" s="280">
        <v>0</v>
      </c>
      <c r="AJ4" s="280">
        <v>299438.78000000003</v>
      </c>
      <c r="AK4" s="280">
        <v>-13403.25</v>
      </c>
      <c r="AL4" s="280">
        <v>-530.58000000000004</v>
      </c>
      <c r="AM4" s="280">
        <v>171725.51</v>
      </c>
      <c r="AN4" s="280">
        <v>-148396.64000000001</v>
      </c>
      <c r="AO4" s="280">
        <v>160134.51999999999</v>
      </c>
      <c r="AP4" s="280">
        <v>-533198.12</v>
      </c>
      <c r="AQ4" s="280">
        <v>456575.93</v>
      </c>
      <c r="AR4" s="280">
        <v>0</v>
      </c>
      <c r="AS4" s="280">
        <v>0</v>
      </c>
      <c r="AT4" s="280">
        <v>0</v>
      </c>
      <c r="AU4" s="283"/>
      <c r="AV4" s="283"/>
    </row>
    <row r="5" spans="1:48">
      <c r="A5" s="281" t="s">
        <v>308</v>
      </c>
      <c r="B5" s="280">
        <v>289372.56</v>
      </c>
      <c r="C5" s="280">
        <v>327169.53999999998</v>
      </c>
      <c r="D5" s="280">
        <v>0</v>
      </c>
      <c r="E5" s="280">
        <v>0</v>
      </c>
      <c r="F5" s="280">
        <v>0</v>
      </c>
      <c r="G5" s="280">
        <v>0</v>
      </c>
      <c r="H5" s="280">
        <v>0</v>
      </c>
      <c r="I5" s="280">
        <v>0</v>
      </c>
      <c r="J5" s="280">
        <v>0</v>
      </c>
      <c r="K5" s="280">
        <v>0</v>
      </c>
      <c r="L5" s="280">
        <v>0</v>
      </c>
      <c r="M5" s="280">
        <v>0</v>
      </c>
      <c r="N5" s="280">
        <v>0</v>
      </c>
      <c r="O5" s="280">
        <v>0</v>
      </c>
      <c r="P5" s="280">
        <v>0</v>
      </c>
      <c r="Q5" s="280">
        <v>0</v>
      </c>
      <c r="R5" s="280">
        <v>0</v>
      </c>
      <c r="S5" s="280">
        <v>0</v>
      </c>
      <c r="T5" s="280">
        <v>0</v>
      </c>
      <c r="U5" s="280">
        <v>0</v>
      </c>
      <c r="V5" s="280">
        <v>0</v>
      </c>
      <c r="W5" s="280">
        <v>0</v>
      </c>
      <c r="X5" s="280">
        <v>0</v>
      </c>
      <c r="Y5" s="280">
        <v>0</v>
      </c>
      <c r="Z5" s="280">
        <v>0</v>
      </c>
      <c r="AA5" s="280">
        <v>0</v>
      </c>
      <c r="AB5" s="280">
        <v>0</v>
      </c>
      <c r="AC5" s="280">
        <v>0</v>
      </c>
      <c r="AD5" s="280">
        <v>0</v>
      </c>
      <c r="AE5" s="280">
        <v>0</v>
      </c>
      <c r="AF5" s="280">
        <v>0</v>
      </c>
      <c r="AG5" s="280">
        <v>-75.11</v>
      </c>
      <c r="AH5" s="280">
        <v>0</v>
      </c>
      <c r="AI5" s="280">
        <v>0</v>
      </c>
      <c r="AJ5" s="280">
        <v>0</v>
      </c>
      <c r="AK5" s="280">
        <v>0</v>
      </c>
      <c r="AL5" s="280">
        <v>0</v>
      </c>
      <c r="AM5" s="280">
        <v>0</v>
      </c>
      <c r="AN5" s="280">
        <v>0</v>
      </c>
      <c r="AO5" s="280">
        <v>-35346.1</v>
      </c>
      <c r="AP5" s="280">
        <v>0</v>
      </c>
      <c r="AQ5" s="280">
        <v>0</v>
      </c>
      <c r="AR5" s="280">
        <v>0</v>
      </c>
      <c r="AS5" s="280">
        <v>0</v>
      </c>
      <c r="AT5" s="280">
        <v>-2375.77</v>
      </c>
      <c r="AU5" s="283"/>
      <c r="AV5" s="283"/>
    </row>
    <row r="6" spans="1:48">
      <c r="A6" s="281" t="s">
        <v>309</v>
      </c>
      <c r="B6" s="280">
        <v>1749157.98</v>
      </c>
      <c r="C6" s="280">
        <v>1379157.61</v>
      </c>
      <c r="D6" s="280">
        <v>0</v>
      </c>
      <c r="E6" s="280">
        <v>0</v>
      </c>
      <c r="F6" s="280">
        <v>0</v>
      </c>
      <c r="G6" s="280">
        <v>0.37</v>
      </c>
      <c r="H6" s="280">
        <v>0</v>
      </c>
      <c r="I6" s="280">
        <v>0</v>
      </c>
      <c r="J6" s="280">
        <v>0</v>
      </c>
      <c r="K6" s="280">
        <v>0</v>
      </c>
      <c r="L6" s="280">
        <v>0</v>
      </c>
      <c r="M6" s="280">
        <v>0</v>
      </c>
      <c r="N6" s="280">
        <v>0</v>
      </c>
      <c r="O6" s="280">
        <v>0</v>
      </c>
      <c r="P6" s="280">
        <v>0</v>
      </c>
      <c r="Q6" s="280">
        <v>0</v>
      </c>
      <c r="R6" s="280">
        <v>0</v>
      </c>
      <c r="S6" s="280">
        <v>0</v>
      </c>
      <c r="T6" s="280">
        <v>0</v>
      </c>
      <c r="U6" s="280">
        <v>0</v>
      </c>
      <c r="V6" s="280">
        <v>0</v>
      </c>
      <c r="W6" s="280">
        <v>0</v>
      </c>
      <c r="X6" s="280">
        <v>0</v>
      </c>
      <c r="Y6" s="280">
        <v>0</v>
      </c>
      <c r="Z6" s="280">
        <v>0</v>
      </c>
      <c r="AA6" s="280">
        <v>0</v>
      </c>
      <c r="AB6" s="280">
        <v>0</v>
      </c>
      <c r="AC6" s="280">
        <v>0</v>
      </c>
      <c r="AD6" s="280">
        <v>0</v>
      </c>
      <c r="AE6" s="280">
        <v>0</v>
      </c>
      <c r="AF6" s="280">
        <v>0</v>
      </c>
      <c r="AG6" s="280">
        <v>-0.37</v>
      </c>
      <c r="AH6" s="280">
        <v>0</v>
      </c>
      <c r="AI6" s="280">
        <v>0</v>
      </c>
      <c r="AJ6" s="280">
        <v>0</v>
      </c>
      <c r="AK6" s="280">
        <v>0</v>
      </c>
      <c r="AL6" s="280">
        <v>0.37</v>
      </c>
      <c r="AM6" s="280">
        <v>0</v>
      </c>
      <c r="AN6" s="280">
        <v>0</v>
      </c>
      <c r="AO6" s="280">
        <v>0</v>
      </c>
      <c r="AP6" s="280">
        <v>370000</v>
      </c>
      <c r="AQ6" s="280">
        <v>0</v>
      </c>
      <c r="AR6" s="280">
        <v>0</v>
      </c>
      <c r="AS6" s="280">
        <v>0</v>
      </c>
      <c r="AT6" s="280">
        <v>0</v>
      </c>
    </row>
    <row r="7" spans="1:48">
      <c r="A7" s="281" t="s">
        <v>310</v>
      </c>
      <c r="B7" s="280">
        <v>95735.28</v>
      </c>
      <c r="C7" s="280">
        <v>26441.31</v>
      </c>
      <c r="D7" s="280">
        <v>-7352.27</v>
      </c>
      <c r="E7" s="280">
        <v>0</v>
      </c>
      <c r="F7" s="280">
        <v>-40635.99</v>
      </c>
      <c r="G7" s="280">
        <v>-13545.33</v>
      </c>
      <c r="H7" s="280">
        <v>0</v>
      </c>
      <c r="I7" s="280">
        <v>0</v>
      </c>
      <c r="J7" s="280">
        <v>0</v>
      </c>
      <c r="K7" s="280">
        <v>0</v>
      </c>
      <c r="L7" s="280">
        <v>0</v>
      </c>
      <c r="M7" s="280">
        <v>0</v>
      </c>
      <c r="N7" s="280">
        <v>0</v>
      </c>
      <c r="O7" s="280">
        <v>10845.44</v>
      </c>
      <c r="P7" s="280">
        <v>0</v>
      </c>
      <c r="Q7" s="280">
        <v>0</v>
      </c>
      <c r="R7" s="280">
        <v>0</v>
      </c>
      <c r="S7" s="280">
        <v>0</v>
      </c>
      <c r="T7" s="280">
        <v>0</v>
      </c>
      <c r="U7" s="280">
        <v>0</v>
      </c>
      <c r="V7" s="280">
        <v>0</v>
      </c>
      <c r="W7" s="280">
        <v>0</v>
      </c>
      <c r="X7" s="280">
        <v>0</v>
      </c>
      <c r="Y7" s="280">
        <v>0</v>
      </c>
      <c r="Z7" s="280">
        <v>0</v>
      </c>
      <c r="AA7" s="280">
        <v>0</v>
      </c>
      <c r="AB7" s="280">
        <v>64826.96</v>
      </c>
      <c r="AC7" s="280">
        <v>0</v>
      </c>
      <c r="AD7" s="280">
        <v>0</v>
      </c>
      <c r="AE7" s="280">
        <v>0</v>
      </c>
      <c r="AF7" s="280">
        <v>0</v>
      </c>
      <c r="AG7" s="280">
        <v>0</v>
      </c>
      <c r="AH7" s="280">
        <v>0</v>
      </c>
      <c r="AI7" s="280">
        <v>0</v>
      </c>
      <c r="AJ7" s="280">
        <v>0</v>
      </c>
      <c r="AK7" s="280">
        <v>0</v>
      </c>
      <c r="AL7" s="280">
        <v>0</v>
      </c>
      <c r="AM7" s="280">
        <v>6384.72</v>
      </c>
      <c r="AN7" s="280">
        <v>0</v>
      </c>
      <c r="AO7" s="280">
        <v>5567.39</v>
      </c>
      <c r="AP7" s="280">
        <v>32834.54</v>
      </c>
      <c r="AQ7" s="280">
        <v>10368.51</v>
      </c>
      <c r="AR7" s="280">
        <v>0</v>
      </c>
      <c r="AS7" s="280">
        <v>0</v>
      </c>
      <c r="AT7" s="280">
        <v>0</v>
      </c>
    </row>
    <row r="8" spans="1:48">
      <c r="A8" s="281" t="s">
        <v>311</v>
      </c>
      <c r="B8" s="280">
        <v>2312017.89</v>
      </c>
      <c r="C8" s="280">
        <v>89370.91</v>
      </c>
      <c r="D8" s="280">
        <v>-24392.99</v>
      </c>
      <c r="E8" s="280">
        <v>301166.31</v>
      </c>
      <c r="F8" s="280">
        <v>0</v>
      </c>
      <c r="G8" s="280">
        <v>-230774.18</v>
      </c>
      <c r="H8" s="280">
        <v>0</v>
      </c>
      <c r="I8" s="280">
        <v>0</v>
      </c>
      <c r="J8" s="280">
        <v>0</v>
      </c>
      <c r="K8" s="280">
        <v>0</v>
      </c>
      <c r="L8" s="280">
        <v>0</v>
      </c>
      <c r="M8" s="280">
        <v>0</v>
      </c>
      <c r="N8" s="280">
        <v>0</v>
      </c>
      <c r="O8" s="280">
        <v>300820.73</v>
      </c>
      <c r="P8" s="280">
        <v>0</v>
      </c>
      <c r="Q8" s="280">
        <v>0</v>
      </c>
      <c r="R8" s="280">
        <v>0</v>
      </c>
      <c r="S8" s="280">
        <v>0</v>
      </c>
      <c r="T8" s="280">
        <v>0</v>
      </c>
      <c r="U8" s="280">
        <v>0</v>
      </c>
      <c r="V8" s="280">
        <v>0</v>
      </c>
      <c r="W8" s="280">
        <v>0</v>
      </c>
      <c r="X8" s="280">
        <v>0</v>
      </c>
      <c r="Y8" s="280">
        <v>0</v>
      </c>
      <c r="Z8" s="280">
        <v>0</v>
      </c>
      <c r="AA8" s="280">
        <v>0</v>
      </c>
      <c r="AB8" s="280">
        <v>449931.84</v>
      </c>
      <c r="AC8" s="280">
        <v>0</v>
      </c>
      <c r="AD8" s="280">
        <v>0</v>
      </c>
      <c r="AE8" s="280">
        <v>0</v>
      </c>
      <c r="AF8" s="280">
        <v>0</v>
      </c>
      <c r="AG8" s="280">
        <v>0</v>
      </c>
      <c r="AH8" s="280">
        <v>0</v>
      </c>
      <c r="AI8" s="280">
        <v>0</v>
      </c>
      <c r="AJ8" s="280">
        <v>174901.22</v>
      </c>
      <c r="AK8" s="280">
        <v>0</v>
      </c>
      <c r="AL8" s="280">
        <v>-436347.29</v>
      </c>
      <c r="AM8" s="280">
        <v>612217.54</v>
      </c>
      <c r="AN8" s="280">
        <v>-17559.830000000002</v>
      </c>
      <c r="AO8" s="280">
        <v>252168.32000000001</v>
      </c>
      <c r="AP8" s="280">
        <v>835253.54</v>
      </c>
      <c r="AQ8" s="280">
        <v>5261.77</v>
      </c>
      <c r="AR8" s="280">
        <v>0</v>
      </c>
      <c r="AS8" s="280">
        <v>0</v>
      </c>
      <c r="AT8" s="280">
        <v>0</v>
      </c>
    </row>
    <row r="9" spans="1:48">
      <c r="A9" s="281" t="s">
        <v>336</v>
      </c>
      <c r="B9" s="280">
        <v>35537959.799999997</v>
      </c>
      <c r="C9" s="280">
        <v>-785483.36</v>
      </c>
      <c r="D9" s="280">
        <v>0</v>
      </c>
      <c r="E9" s="280">
        <v>0</v>
      </c>
      <c r="F9" s="280">
        <v>-369003.22</v>
      </c>
      <c r="G9" s="280">
        <v>-802278.03</v>
      </c>
      <c r="H9" s="280">
        <v>0</v>
      </c>
      <c r="I9" s="280">
        <v>1482864.54</v>
      </c>
      <c r="J9" s="280">
        <v>6963.4</v>
      </c>
      <c r="K9" s="280">
        <v>0</v>
      </c>
      <c r="L9" s="280">
        <v>0</v>
      </c>
      <c r="M9" s="280">
        <v>411739.33</v>
      </c>
      <c r="N9" s="280">
        <v>477736.6</v>
      </c>
      <c r="O9" s="280">
        <v>0</v>
      </c>
      <c r="P9" s="280">
        <v>0</v>
      </c>
      <c r="Q9" s="280">
        <v>-163424.56</v>
      </c>
      <c r="R9" s="280">
        <v>5476859.5099999998</v>
      </c>
      <c r="S9" s="280">
        <v>0</v>
      </c>
      <c r="T9" s="280">
        <v>0</v>
      </c>
      <c r="U9" s="280">
        <v>0</v>
      </c>
      <c r="V9" s="280">
        <v>0</v>
      </c>
      <c r="W9" s="280">
        <v>0</v>
      </c>
      <c r="X9" s="280">
        <v>6688128.8799999999</v>
      </c>
      <c r="Y9" s="280">
        <v>-10872174.720000001</v>
      </c>
      <c r="Z9" s="280">
        <v>0</v>
      </c>
      <c r="AA9" s="280">
        <v>1037169.57</v>
      </c>
      <c r="AB9" s="280">
        <v>0</v>
      </c>
      <c r="AC9" s="280">
        <v>47548.33</v>
      </c>
      <c r="AD9" s="280">
        <v>967718.72</v>
      </c>
      <c r="AE9" s="280">
        <v>323019.99</v>
      </c>
      <c r="AF9" s="280">
        <v>1598957.59</v>
      </c>
      <c r="AG9" s="280">
        <v>847701.82</v>
      </c>
      <c r="AH9" s="280">
        <v>956180.27</v>
      </c>
      <c r="AI9" s="280">
        <v>84345.94</v>
      </c>
      <c r="AJ9" s="280">
        <v>5806618.6799999997</v>
      </c>
      <c r="AK9" s="280">
        <v>248759.51</v>
      </c>
      <c r="AL9" s="280">
        <v>5711835.04</v>
      </c>
      <c r="AM9" s="280">
        <v>0</v>
      </c>
      <c r="AN9" s="280">
        <v>1901682.71</v>
      </c>
      <c r="AO9" s="280">
        <v>558588.63</v>
      </c>
      <c r="AP9" s="280">
        <v>13895904.629999999</v>
      </c>
      <c r="AQ9" s="280">
        <v>0</v>
      </c>
      <c r="AR9" s="280">
        <v>0</v>
      </c>
      <c r="AS9" s="280">
        <v>0</v>
      </c>
      <c r="AT9" s="280">
        <v>0</v>
      </c>
    </row>
    <row r="10" spans="1:48">
      <c r="A10" s="281" t="s">
        <v>337</v>
      </c>
      <c r="B10" s="280">
        <v>-51773459.530000001</v>
      </c>
      <c r="C10" s="280">
        <v>0</v>
      </c>
      <c r="D10" s="280">
        <v>0</v>
      </c>
      <c r="E10" s="280">
        <v>0</v>
      </c>
      <c r="F10" s="280">
        <v>-231.62</v>
      </c>
      <c r="G10" s="280">
        <v>-428.83</v>
      </c>
      <c r="H10" s="280">
        <v>0</v>
      </c>
      <c r="I10" s="280">
        <v>-1517029.97</v>
      </c>
      <c r="J10" s="280">
        <v>0</v>
      </c>
      <c r="K10" s="280">
        <v>0</v>
      </c>
      <c r="L10" s="280">
        <v>0</v>
      </c>
      <c r="M10" s="280">
        <v>-505068.87</v>
      </c>
      <c r="N10" s="280">
        <v>-478186.52</v>
      </c>
      <c r="O10" s="280">
        <v>0</v>
      </c>
      <c r="P10" s="280">
        <v>0</v>
      </c>
      <c r="Q10" s="280">
        <v>0</v>
      </c>
      <c r="R10" s="280">
        <v>-5476859.1399999997</v>
      </c>
      <c r="S10" s="280">
        <v>0</v>
      </c>
      <c r="T10" s="280">
        <v>0</v>
      </c>
      <c r="U10" s="280">
        <v>0</v>
      </c>
      <c r="V10" s="280">
        <v>0</v>
      </c>
      <c r="W10" s="280">
        <v>0</v>
      </c>
      <c r="X10" s="280">
        <v>-6772340.5099999998</v>
      </c>
      <c r="Y10" s="280">
        <v>0</v>
      </c>
      <c r="Z10" s="280">
        <v>0</v>
      </c>
      <c r="AA10" s="280">
        <v>-1060552.46</v>
      </c>
      <c r="AB10" s="280">
        <v>0</v>
      </c>
      <c r="AC10" s="280">
        <v>-51754.86</v>
      </c>
      <c r="AD10" s="280">
        <v>-967718.72</v>
      </c>
      <c r="AE10" s="280">
        <v>-358280.99</v>
      </c>
      <c r="AF10" s="280">
        <v>-1599008.65</v>
      </c>
      <c r="AG10" s="280">
        <v>-940426.41</v>
      </c>
      <c r="AH10" s="280">
        <v>-945942</v>
      </c>
      <c r="AI10" s="280">
        <v>-112744.18</v>
      </c>
      <c r="AJ10" s="280">
        <v>-6769357.5700000003</v>
      </c>
      <c r="AK10" s="280">
        <v>-248759.14</v>
      </c>
      <c r="AL10" s="280">
        <v>-5711727</v>
      </c>
      <c r="AM10" s="280">
        <v>0</v>
      </c>
      <c r="AN10" s="280">
        <v>-2187404.85</v>
      </c>
      <c r="AO10" s="280">
        <v>-820600.8</v>
      </c>
      <c r="AP10" s="280">
        <v>-15249036.439999999</v>
      </c>
      <c r="AQ10" s="280">
        <v>0</v>
      </c>
      <c r="AR10" s="280">
        <v>0</v>
      </c>
      <c r="AS10" s="280">
        <v>0</v>
      </c>
      <c r="AT10" s="280">
        <v>0</v>
      </c>
    </row>
    <row r="11" spans="1:48">
      <c r="A11" s="281" t="s">
        <v>338</v>
      </c>
      <c r="B11" s="280">
        <v>11175101.49</v>
      </c>
      <c r="C11" s="280">
        <v>11175101.49</v>
      </c>
      <c r="D11" s="280">
        <v>0</v>
      </c>
      <c r="E11" s="280">
        <v>0</v>
      </c>
      <c r="F11" s="280">
        <v>0</v>
      </c>
      <c r="G11" s="280">
        <v>0</v>
      </c>
      <c r="H11" s="280">
        <v>0</v>
      </c>
      <c r="I11" s="280">
        <v>0</v>
      </c>
      <c r="J11" s="280">
        <v>0</v>
      </c>
      <c r="K11" s="280">
        <v>0</v>
      </c>
      <c r="L11" s="280">
        <v>0</v>
      </c>
      <c r="M11" s="280">
        <v>0</v>
      </c>
      <c r="N11" s="280">
        <v>0</v>
      </c>
      <c r="O11" s="280">
        <v>0</v>
      </c>
      <c r="P11" s="280">
        <v>0</v>
      </c>
      <c r="Q11" s="280">
        <v>0</v>
      </c>
      <c r="R11" s="280">
        <v>0</v>
      </c>
      <c r="S11" s="280">
        <v>0</v>
      </c>
      <c r="T11" s="280">
        <v>0</v>
      </c>
      <c r="U11" s="280">
        <v>0</v>
      </c>
      <c r="V11" s="280">
        <v>0</v>
      </c>
      <c r="W11" s="280">
        <v>0</v>
      </c>
      <c r="X11" s="280">
        <v>0</v>
      </c>
      <c r="Y11" s="280">
        <v>0</v>
      </c>
      <c r="Z11" s="280">
        <v>0</v>
      </c>
      <c r="AA11" s="280">
        <v>0</v>
      </c>
      <c r="AB11" s="280">
        <v>0</v>
      </c>
      <c r="AC11" s="280">
        <v>0</v>
      </c>
      <c r="AD11" s="280">
        <v>0</v>
      </c>
      <c r="AE11" s="280">
        <v>0</v>
      </c>
      <c r="AF11" s="280">
        <v>0</v>
      </c>
      <c r="AG11" s="280">
        <v>0</v>
      </c>
      <c r="AH11" s="280">
        <v>0</v>
      </c>
      <c r="AI11" s="280">
        <v>0</v>
      </c>
      <c r="AJ11" s="280">
        <v>0</v>
      </c>
      <c r="AK11" s="280">
        <v>0</v>
      </c>
      <c r="AL11" s="280">
        <v>0</v>
      </c>
      <c r="AM11" s="280">
        <v>0</v>
      </c>
      <c r="AN11" s="280">
        <v>0</v>
      </c>
      <c r="AO11" s="280">
        <v>0</v>
      </c>
      <c r="AP11" s="280">
        <v>0</v>
      </c>
      <c r="AQ11" s="280">
        <v>0</v>
      </c>
      <c r="AR11" s="280">
        <v>0</v>
      </c>
      <c r="AS11" s="280">
        <v>0</v>
      </c>
      <c r="AT11" s="280">
        <v>0</v>
      </c>
    </row>
    <row r="12" spans="1:48">
      <c r="A12" s="281" t="s">
        <v>339</v>
      </c>
      <c r="B12" s="280">
        <v>4279.42</v>
      </c>
      <c r="C12" s="280">
        <v>4279.42</v>
      </c>
      <c r="D12" s="280">
        <v>0</v>
      </c>
      <c r="E12" s="280">
        <v>0</v>
      </c>
      <c r="F12" s="280">
        <v>0</v>
      </c>
      <c r="G12" s="280">
        <v>0</v>
      </c>
      <c r="H12" s="280">
        <v>0</v>
      </c>
      <c r="I12" s="280">
        <v>0</v>
      </c>
      <c r="J12" s="280">
        <v>0</v>
      </c>
      <c r="K12" s="280">
        <v>0</v>
      </c>
      <c r="L12" s="280">
        <v>0</v>
      </c>
      <c r="M12" s="280">
        <v>0</v>
      </c>
      <c r="N12" s="280">
        <v>0</v>
      </c>
      <c r="O12" s="280">
        <v>0</v>
      </c>
      <c r="P12" s="280">
        <v>0</v>
      </c>
      <c r="Q12" s="280">
        <v>0</v>
      </c>
      <c r="R12" s="280">
        <v>0</v>
      </c>
      <c r="S12" s="280">
        <v>0</v>
      </c>
      <c r="T12" s="280">
        <v>0</v>
      </c>
      <c r="U12" s="280">
        <v>0</v>
      </c>
      <c r="V12" s="280">
        <v>0</v>
      </c>
      <c r="W12" s="280">
        <v>0</v>
      </c>
      <c r="X12" s="280">
        <v>0</v>
      </c>
      <c r="Y12" s="280">
        <v>0</v>
      </c>
      <c r="Z12" s="280">
        <v>0</v>
      </c>
      <c r="AA12" s="280">
        <v>0</v>
      </c>
      <c r="AB12" s="280">
        <v>0</v>
      </c>
      <c r="AC12" s="280">
        <v>0</v>
      </c>
      <c r="AD12" s="280">
        <v>0</v>
      </c>
      <c r="AE12" s="280">
        <v>0</v>
      </c>
      <c r="AF12" s="280">
        <v>0</v>
      </c>
      <c r="AG12" s="280">
        <v>0</v>
      </c>
      <c r="AH12" s="280">
        <v>0</v>
      </c>
      <c r="AI12" s="280">
        <v>0</v>
      </c>
      <c r="AJ12" s="280">
        <v>0</v>
      </c>
      <c r="AK12" s="280">
        <v>0</v>
      </c>
      <c r="AL12" s="280">
        <v>0</v>
      </c>
      <c r="AM12" s="280">
        <v>0</v>
      </c>
      <c r="AN12" s="280">
        <v>0</v>
      </c>
      <c r="AO12" s="280">
        <v>0</v>
      </c>
      <c r="AP12" s="280">
        <v>0</v>
      </c>
      <c r="AQ12" s="280">
        <v>0</v>
      </c>
      <c r="AR12" s="280">
        <v>0</v>
      </c>
      <c r="AS12" s="280">
        <v>0</v>
      </c>
      <c r="AT12" s="280">
        <v>0</v>
      </c>
    </row>
    <row r="13" spans="1:48">
      <c r="A13" s="281" t="s">
        <v>349</v>
      </c>
      <c r="B13" s="280">
        <v>-971453.87</v>
      </c>
      <c r="C13" s="280">
        <v>-4652361.5</v>
      </c>
      <c r="D13" s="280">
        <v>0</v>
      </c>
      <c r="E13" s="280">
        <v>-204925.98</v>
      </c>
      <c r="F13" s="280">
        <v>0</v>
      </c>
      <c r="G13" s="280">
        <v>0</v>
      </c>
      <c r="H13" s="280">
        <v>0</v>
      </c>
      <c r="I13" s="280">
        <v>0</v>
      </c>
      <c r="J13" s="280">
        <v>0</v>
      </c>
      <c r="K13" s="280">
        <v>0</v>
      </c>
      <c r="L13" s="280">
        <v>0</v>
      </c>
      <c r="M13" s="280">
        <v>0</v>
      </c>
      <c r="N13" s="280">
        <v>0</v>
      </c>
      <c r="O13" s="280">
        <v>-83965.21</v>
      </c>
      <c r="P13" s="280">
        <v>0</v>
      </c>
      <c r="Q13" s="280">
        <v>0</v>
      </c>
      <c r="R13" s="280">
        <v>0</v>
      </c>
      <c r="S13" s="280">
        <v>0</v>
      </c>
      <c r="T13" s="280">
        <v>0</v>
      </c>
      <c r="U13" s="280">
        <v>0</v>
      </c>
      <c r="V13" s="280">
        <v>0</v>
      </c>
      <c r="W13" s="280">
        <v>0</v>
      </c>
      <c r="X13" s="280">
        <v>0</v>
      </c>
      <c r="Y13" s="280">
        <v>0</v>
      </c>
      <c r="Z13" s="280">
        <v>0</v>
      </c>
      <c r="AA13" s="280">
        <v>0</v>
      </c>
      <c r="AB13" s="280">
        <v>1330992.1200000001</v>
      </c>
      <c r="AC13" s="280">
        <v>0</v>
      </c>
      <c r="AD13" s="280">
        <v>0</v>
      </c>
      <c r="AE13" s="280">
        <v>0</v>
      </c>
      <c r="AF13" s="280">
        <v>0</v>
      </c>
      <c r="AG13" s="280">
        <v>0</v>
      </c>
      <c r="AH13" s="280">
        <v>0</v>
      </c>
      <c r="AI13" s="280">
        <v>0</v>
      </c>
      <c r="AJ13" s="280">
        <v>0</v>
      </c>
      <c r="AK13" s="280">
        <v>0</v>
      </c>
      <c r="AL13" s="280">
        <v>0</v>
      </c>
      <c r="AM13" s="280">
        <v>-480444.63</v>
      </c>
      <c r="AN13" s="280">
        <v>0</v>
      </c>
      <c r="AO13" s="280">
        <v>78218.740000000005</v>
      </c>
      <c r="AP13" s="280">
        <v>3041032.59</v>
      </c>
      <c r="AQ13" s="280">
        <v>0</v>
      </c>
      <c r="AR13" s="280">
        <v>0</v>
      </c>
      <c r="AS13" s="280">
        <v>0</v>
      </c>
      <c r="AT13" s="280">
        <v>0</v>
      </c>
    </row>
    <row r="14" spans="1:48">
      <c r="A14" s="281" t="s">
        <v>350</v>
      </c>
      <c r="B14" s="280">
        <v>4371237.72</v>
      </c>
      <c r="C14" s="280">
        <v>0</v>
      </c>
      <c r="D14" s="280">
        <v>0</v>
      </c>
      <c r="E14" s="280">
        <v>538591.24</v>
      </c>
      <c r="F14" s="280">
        <v>0</v>
      </c>
      <c r="G14" s="280">
        <v>0</v>
      </c>
      <c r="H14" s="280">
        <v>0</v>
      </c>
      <c r="I14" s="280">
        <v>0</v>
      </c>
      <c r="J14" s="280">
        <v>0</v>
      </c>
      <c r="K14" s="280">
        <v>0</v>
      </c>
      <c r="L14" s="280">
        <v>0</v>
      </c>
      <c r="M14" s="280">
        <v>0</v>
      </c>
      <c r="N14" s="280">
        <v>0</v>
      </c>
      <c r="O14" s="280">
        <v>125653.48</v>
      </c>
      <c r="P14" s="280">
        <v>0</v>
      </c>
      <c r="Q14" s="280">
        <v>0</v>
      </c>
      <c r="R14" s="280">
        <v>0</v>
      </c>
      <c r="S14" s="280">
        <v>0</v>
      </c>
      <c r="T14" s="280">
        <v>0</v>
      </c>
      <c r="U14" s="280">
        <v>0</v>
      </c>
      <c r="V14" s="280">
        <v>0</v>
      </c>
      <c r="W14" s="280">
        <v>0</v>
      </c>
      <c r="X14" s="280">
        <v>0</v>
      </c>
      <c r="Y14" s="280">
        <v>0</v>
      </c>
      <c r="Z14" s="280">
        <v>0</v>
      </c>
      <c r="AA14" s="280">
        <v>0</v>
      </c>
      <c r="AB14" s="280">
        <v>1903126.08</v>
      </c>
      <c r="AC14" s="280">
        <v>0</v>
      </c>
      <c r="AD14" s="280">
        <v>0</v>
      </c>
      <c r="AE14" s="280">
        <v>0</v>
      </c>
      <c r="AF14" s="280">
        <v>0</v>
      </c>
      <c r="AG14" s="280">
        <v>0</v>
      </c>
      <c r="AH14" s="280">
        <v>0</v>
      </c>
      <c r="AI14" s="280">
        <v>0</v>
      </c>
      <c r="AJ14" s="280">
        <v>0</v>
      </c>
      <c r="AK14" s="280">
        <v>0</v>
      </c>
      <c r="AL14" s="280">
        <v>0</v>
      </c>
      <c r="AM14" s="280">
        <v>1426999.72</v>
      </c>
      <c r="AN14" s="280">
        <v>0</v>
      </c>
      <c r="AO14" s="280">
        <v>376867.2</v>
      </c>
      <c r="AP14" s="280">
        <v>0</v>
      </c>
      <c r="AQ14" s="280">
        <v>0</v>
      </c>
      <c r="AR14" s="280">
        <v>0</v>
      </c>
      <c r="AS14" s="280">
        <v>0</v>
      </c>
      <c r="AT14" s="280">
        <v>0</v>
      </c>
    </row>
    <row r="15" spans="1:48">
      <c r="A15" s="281" t="s">
        <v>352</v>
      </c>
      <c r="B15" s="280">
        <v>3003438</v>
      </c>
      <c r="C15" s="280">
        <v>1.85</v>
      </c>
      <c r="D15" s="280">
        <v>0</v>
      </c>
      <c r="E15" s="280">
        <v>0</v>
      </c>
      <c r="F15" s="280">
        <v>90723.26</v>
      </c>
      <c r="G15" s="280">
        <v>69077.52</v>
      </c>
      <c r="H15" s="280">
        <v>0</v>
      </c>
      <c r="I15" s="280">
        <v>58464.81</v>
      </c>
      <c r="J15" s="280">
        <v>2326.19</v>
      </c>
      <c r="K15" s="280">
        <v>0</v>
      </c>
      <c r="L15" s="280">
        <v>0</v>
      </c>
      <c r="M15" s="280">
        <v>3169.79</v>
      </c>
      <c r="N15" s="280">
        <v>3132.79</v>
      </c>
      <c r="O15" s="280">
        <v>52318</v>
      </c>
      <c r="P15" s="280">
        <v>3204.94</v>
      </c>
      <c r="Q15" s="280">
        <v>101876.91</v>
      </c>
      <c r="R15" s="280">
        <v>10913.15</v>
      </c>
      <c r="S15" s="280">
        <v>0</v>
      </c>
      <c r="T15" s="280">
        <v>-1177.71</v>
      </c>
      <c r="U15" s="280">
        <v>8528.5</v>
      </c>
      <c r="V15" s="280">
        <v>-0.37</v>
      </c>
      <c r="W15" s="280">
        <v>0</v>
      </c>
      <c r="X15" s="280">
        <v>126928.5</v>
      </c>
      <c r="Y15" s="280">
        <v>36867.910000000003</v>
      </c>
      <c r="Z15" s="280">
        <v>0</v>
      </c>
      <c r="AA15" s="280">
        <v>0.74</v>
      </c>
      <c r="AB15" s="280">
        <v>68800.759999999995</v>
      </c>
      <c r="AC15" s="280">
        <v>0.37</v>
      </c>
      <c r="AD15" s="280">
        <v>36499.760000000002</v>
      </c>
      <c r="AE15" s="280">
        <v>7282.71</v>
      </c>
      <c r="AF15" s="280">
        <v>40338.14</v>
      </c>
      <c r="AG15" s="280">
        <v>54804.4</v>
      </c>
      <c r="AH15" s="280">
        <v>25123</v>
      </c>
      <c r="AI15" s="280">
        <v>9499.3799999999992</v>
      </c>
      <c r="AJ15" s="280">
        <v>260095.57</v>
      </c>
      <c r="AK15" s="280">
        <v>7597.95</v>
      </c>
      <c r="AL15" s="280">
        <v>193265.8</v>
      </c>
      <c r="AM15" s="280">
        <v>25961.42</v>
      </c>
      <c r="AN15" s="280">
        <v>61135.47</v>
      </c>
      <c r="AO15" s="280">
        <v>318006.86</v>
      </c>
      <c r="AP15" s="280">
        <v>1318900.1499999999</v>
      </c>
      <c r="AQ15" s="280">
        <v>9769.48</v>
      </c>
      <c r="AR15" s="280">
        <v>0</v>
      </c>
      <c r="AS15" s="280">
        <v>0</v>
      </c>
      <c r="AT15" s="280">
        <v>0</v>
      </c>
    </row>
    <row r="16" spans="1:48">
      <c r="A16" s="281" t="s">
        <v>353</v>
      </c>
      <c r="B16" s="280">
        <v>50283</v>
      </c>
      <c r="C16" s="280">
        <v>45816.73</v>
      </c>
      <c r="D16" s="280">
        <v>267.51</v>
      </c>
      <c r="E16" s="280">
        <v>0</v>
      </c>
      <c r="F16" s="280">
        <v>148</v>
      </c>
      <c r="G16" s="280">
        <v>188.7</v>
      </c>
      <c r="H16" s="280">
        <v>0</v>
      </c>
      <c r="I16" s="280">
        <v>0</v>
      </c>
      <c r="J16" s="280">
        <v>0</v>
      </c>
      <c r="K16" s="280">
        <v>0</v>
      </c>
      <c r="L16" s="280">
        <v>0</v>
      </c>
      <c r="M16" s="280">
        <v>0</v>
      </c>
      <c r="N16" s="280">
        <v>0</v>
      </c>
      <c r="O16" s="280">
        <v>-994.19</v>
      </c>
      <c r="P16" s="280">
        <v>0</v>
      </c>
      <c r="Q16" s="280">
        <v>0</v>
      </c>
      <c r="R16" s="280">
        <v>0</v>
      </c>
      <c r="S16" s="280">
        <v>0</v>
      </c>
      <c r="T16" s="280">
        <v>0</v>
      </c>
      <c r="U16" s="280">
        <v>0</v>
      </c>
      <c r="V16" s="280">
        <v>0</v>
      </c>
      <c r="W16" s="280">
        <v>0</v>
      </c>
      <c r="X16" s="280">
        <v>0</v>
      </c>
      <c r="Y16" s="280">
        <v>0</v>
      </c>
      <c r="Z16" s="280">
        <v>0</v>
      </c>
      <c r="AA16" s="280">
        <v>425.5</v>
      </c>
      <c r="AB16" s="280">
        <v>971.62</v>
      </c>
      <c r="AC16" s="280">
        <v>0</v>
      </c>
      <c r="AD16" s="280">
        <v>0</v>
      </c>
      <c r="AE16" s="280">
        <v>0</v>
      </c>
      <c r="AF16" s="280">
        <v>123.95</v>
      </c>
      <c r="AG16" s="280">
        <v>0</v>
      </c>
      <c r="AH16" s="280">
        <v>0</v>
      </c>
      <c r="AI16" s="280">
        <v>0</v>
      </c>
      <c r="AJ16" s="280">
        <v>429.2</v>
      </c>
      <c r="AK16" s="280">
        <v>0</v>
      </c>
      <c r="AL16" s="280">
        <v>0</v>
      </c>
      <c r="AM16" s="280">
        <v>1313.5</v>
      </c>
      <c r="AN16" s="280">
        <v>0</v>
      </c>
      <c r="AO16" s="280">
        <v>111</v>
      </c>
      <c r="AP16" s="280">
        <v>1370.48</v>
      </c>
      <c r="AQ16" s="280">
        <v>111</v>
      </c>
      <c r="AR16" s="280">
        <v>0</v>
      </c>
      <c r="AS16" s="280">
        <v>0</v>
      </c>
      <c r="AT16" s="280">
        <v>0</v>
      </c>
    </row>
    <row r="17" spans="1:46">
      <c r="A17" s="281" t="s">
        <v>360</v>
      </c>
      <c r="B17" s="280">
        <v>-4823821.72</v>
      </c>
      <c r="C17" s="280">
        <v>-1678211.96</v>
      </c>
      <c r="D17" s="280">
        <v>-127961.91</v>
      </c>
      <c r="E17" s="280">
        <v>0</v>
      </c>
      <c r="F17" s="280">
        <v>-21380.45</v>
      </c>
      <c r="G17" s="280">
        <v>-7387.05</v>
      </c>
      <c r="H17" s="280">
        <v>0</v>
      </c>
      <c r="I17" s="280">
        <v>0</v>
      </c>
      <c r="J17" s="280">
        <v>0</v>
      </c>
      <c r="K17" s="280">
        <v>0</v>
      </c>
      <c r="L17" s="280">
        <v>0</v>
      </c>
      <c r="M17" s="280">
        <v>0</v>
      </c>
      <c r="N17" s="280">
        <v>0</v>
      </c>
      <c r="O17" s="280">
        <v>140676.22</v>
      </c>
      <c r="P17" s="280">
        <v>0</v>
      </c>
      <c r="Q17" s="280">
        <v>0</v>
      </c>
      <c r="R17" s="280">
        <v>0</v>
      </c>
      <c r="S17" s="280">
        <v>0</v>
      </c>
      <c r="T17" s="280">
        <v>0</v>
      </c>
      <c r="U17" s="280">
        <v>0</v>
      </c>
      <c r="V17" s="280">
        <v>0</v>
      </c>
      <c r="W17" s="280">
        <v>0</v>
      </c>
      <c r="X17" s="280">
        <v>0</v>
      </c>
      <c r="Y17" s="280">
        <v>0</v>
      </c>
      <c r="Z17" s="280">
        <v>0</v>
      </c>
      <c r="AA17" s="280">
        <v>0</v>
      </c>
      <c r="AB17" s="280">
        <v>0</v>
      </c>
      <c r="AC17" s="280">
        <v>0</v>
      </c>
      <c r="AD17" s="280">
        <v>0</v>
      </c>
      <c r="AE17" s="280">
        <v>0</v>
      </c>
      <c r="AF17" s="280">
        <v>0</v>
      </c>
      <c r="AG17" s="280">
        <v>-668861.57999999996</v>
      </c>
      <c r="AH17" s="280">
        <v>0</v>
      </c>
      <c r="AI17" s="280">
        <v>0</v>
      </c>
      <c r="AJ17" s="280">
        <v>-104269.7</v>
      </c>
      <c r="AK17" s="280">
        <v>0</v>
      </c>
      <c r="AL17" s="280">
        <v>-13857.98</v>
      </c>
      <c r="AM17" s="280">
        <v>0</v>
      </c>
      <c r="AN17" s="280">
        <v>0</v>
      </c>
      <c r="AO17" s="280">
        <v>0</v>
      </c>
      <c r="AP17" s="280">
        <v>-2033524.07</v>
      </c>
      <c r="AQ17" s="280">
        <v>-118426.27</v>
      </c>
      <c r="AR17" s="280">
        <v>-190616.97</v>
      </c>
      <c r="AS17" s="280">
        <v>0</v>
      </c>
      <c r="AT17" s="280">
        <v>0</v>
      </c>
    </row>
    <row r="18" spans="1:46">
      <c r="A18" s="281" t="s">
        <v>361</v>
      </c>
      <c r="B18" s="280">
        <v>-1811283.2</v>
      </c>
      <c r="C18" s="280">
        <v>0</v>
      </c>
      <c r="D18" s="280">
        <v>0</v>
      </c>
      <c r="E18" s="280">
        <v>0</v>
      </c>
      <c r="F18" s="280">
        <v>0</v>
      </c>
      <c r="G18" s="280">
        <v>-76762.42</v>
      </c>
      <c r="H18" s="280">
        <v>0</v>
      </c>
      <c r="I18" s="280">
        <v>0</v>
      </c>
      <c r="J18" s="280">
        <v>0</v>
      </c>
      <c r="K18" s="280">
        <v>0</v>
      </c>
      <c r="L18" s="280">
        <v>0</v>
      </c>
      <c r="M18" s="280">
        <v>0</v>
      </c>
      <c r="N18" s="280">
        <v>0</v>
      </c>
      <c r="O18" s="280">
        <v>0</v>
      </c>
      <c r="P18" s="280">
        <v>0</v>
      </c>
      <c r="Q18" s="280">
        <v>0</v>
      </c>
      <c r="R18" s="280">
        <v>0</v>
      </c>
      <c r="S18" s="280">
        <v>0</v>
      </c>
      <c r="T18" s="280">
        <v>0</v>
      </c>
      <c r="U18" s="280">
        <v>0</v>
      </c>
      <c r="V18" s="280">
        <v>0</v>
      </c>
      <c r="W18" s="280">
        <v>0</v>
      </c>
      <c r="X18" s="280">
        <v>-1.85</v>
      </c>
      <c r="Y18" s="280">
        <v>0</v>
      </c>
      <c r="Z18" s="280">
        <v>0</v>
      </c>
      <c r="AA18" s="280">
        <v>-116822.32</v>
      </c>
      <c r="AB18" s="280">
        <v>0</v>
      </c>
      <c r="AC18" s="280">
        <v>0</v>
      </c>
      <c r="AD18" s="280">
        <v>0</v>
      </c>
      <c r="AE18" s="280">
        <v>0</v>
      </c>
      <c r="AF18" s="280">
        <v>0</v>
      </c>
      <c r="AG18" s="280">
        <v>-297523.28999999998</v>
      </c>
      <c r="AH18" s="280">
        <v>-19833.48</v>
      </c>
      <c r="AI18" s="280">
        <v>-73902.69</v>
      </c>
      <c r="AJ18" s="280">
        <v>-33507.57</v>
      </c>
      <c r="AK18" s="280">
        <v>0</v>
      </c>
      <c r="AL18" s="280">
        <v>0</v>
      </c>
      <c r="AM18" s="280">
        <v>0</v>
      </c>
      <c r="AN18" s="280">
        <v>0</v>
      </c>
      <c r="AO18" s="280">
        <v>0</v>
      </c>
      <c r="AP18" s="280">
        <v>-1192929.58</v>
      </c>
      <c r="AQ18" s="280">
        <v>0</v>
      </c>
      <c r="AR18" s="280">
        <v>0</v>
      </c>
      <c r="AS18" s="280">
        <v>0</v>
      </c>
      <c r="AT18" s="280">
        <v>0</v>
      </c>
    </row>
    <row r="19" spans="1:46">
      <c r="A19" s="281" t="s">
        <v>362</v>
      </c>
      <c r="B19" s="280">
        <v>16810.580000000002</v>
      </c>
      <c r="C19" s="280">
        <v>0</v>
      </c>
      <c r="D19" s="280">
        <v>0</v>
      </c>
      <c r="E19" s="280">
        <v>0</v>
      </c>
      <c r="F19" s="280">
        <v>0</v>
      </c>
      <c r="G19" s="280">
        <v>0</v>
      </c>
      <c r="H19" s="280">
        <v>0</v>
      </c>
      <c r="I19" s="280">
        <v>0</v>
      </c>
      <c r="J19" s="280">
        <v>0</v>
      </c>
      <c r="K19" s="280">
        <v>0</v>
      </c>
      <c r="L19" s="280">
        <v>0</v>
      </c>
      <c r="M19" s="280">
        <v>0</v>
      </c>
      <c r="N19" s="280">
        <v>0</v>
      </c>
      <c r="O19" s="280">
        <v>0</v>
      </c>
      <c r="P19" s="280">
        <v>0</v>
      </c>
      <c r="Q19" s="280">
        <v>0</v>
      </c>
      <c r="R19" s="280">
        <v>0</v>
      </c>
      <c r="S19" s="280">
        <v>0</v>
      </c>
      <c r="T19" s="280">
        <v>0</v>
      </c>
      <c r="U19" s="280">
        <v>0</v>
      </c>
      <c r="V19" s="280">
        <v>0</v>
      </c>
      <c r="W19" s="280">
        <v>0</v>
      </c>
      <c r="X19" s="280">
        <v>0</v>
      </c>
      <c r="Y19" s="280">
        <v>0</v>
      </c>
      <c r="Z19" s="280">
        <v>0</v>
      </c>
      <c r="AA19" s="280">
        <v>0</v>
      </c>
      <c r="AB19" s="280">
        <v>0</v>
      </c>
      <c r="AC19" s="280">
        <v>0</v>
      </c>
      <c r="AD19" s="280">
        <v>0</v>
      </c>
      <c r="AE19" s="280">
        <v>0</v>
      </c>
      <c r="AF19" s="280">
        <v>0</v>
      </c>
      <c r="AG19" s="280">
        <v>0</v>
      </c>
      <c r="AH19" s="280">
        <v>0</v>
      </c>
      <c r="AI19" s="280">
        <v>0</v>
      </c>
      <c r="AJ19" s="280">
        <v>0</v>
      </c>
      <c r="AK19" s="280">
        <v>0</v>
      </c>
      <c r="AL19" s="280">
        <v>0</v>
      </c>
      <c r="AM19" s="280">
        <v>0</v>
      </c>
      <c r="AN19" s="280">
        <v>0</v>
      </c>
      <c r="AO19" s="280">
        <v>16810.580000000002</v>
      </c>
      <c r="AP19" s="280">
        <v>0</v>
      </c>
      <c r="AQ19" s="280">
        <v>0</v>
      </c>
      <c r="AR19" s="280">
        <v>0</v>
      </c>
      <c r="AS19" s="280">
        <v>0</v>
      </c>
      <c r="AT19" s="280">
        <v>0</v>
      </c>
    </row>
    <row r="20" spans="1:46">
      <c r="A20" s="281" t="s">
        <v>364</v>
      </c>
      <c r="B20" s="280">
        <v>46901.94</v>
      </c>
      <c r="C20" s="280">
        <v>46901.94</v>
      </c>
      <c r="D20" s="280">
        <v>0</v>
      </c>
      <c r="E20" s="280">
        <v>0</v>
      </c>
      <c r="F20" s="280">
        <v>0</v>
      </c>
      <c r="G20" s="280">
        <v>0</v>
      </c>
      <c r="H20" s="280">
        <v>0</v>
      </c>
      <c r="I20" s="280">
        <v>0</v>
      </c>
      <c r="J20" s="280">
        <v>0</v>
      </c>
      <c r="K20" s="280">
        <v>0</v>
      </c>
      <c r="L20" s="280">
        <v>0</v>
      </c>
      <c r="M20" s="280">
        <v>0</v>
      </c>
      <c r="N20" s="280">
        <v>0</v>
      </c>
      <c r="O20" s="280">
        <v>0</v>
      </c>
      <c r="P20" s="280">
        <v>0</v>
      </c>
      <c r="Q20" s="280">
        <v>0</v>
      </c>
      <c r="R20" s="280">
        <v>0</v>
      </c>
      <c r="S20" s="280">
        <v>0</v>
      </c>
      <c r="T20" s="280">
        <v>0</v>
      </c>
      <c r="U20" s="280">
        <v>0</v>
      </c>
      <c r="V20" s="280">
        <v>0</v>
      </c>
      <c r="W20" s="280">
        <v>0</v>
      </c>
      <c r="X20" s="280">
        <v>0</v>
      </c>
      <c r="Y20" s="280">
        <v>0</v>
      </c>
      <c r="Z20" s="280">
        <v>0</v>
      </c>
      <c r="AA20" s="280">
        <v>0</v>
      </c>
      <c r="AB20" s="280">
        <v>0</v>
      </c>
      <c r="AC20" s="280">
        <v>0</v>
      </c>
      <c r="AD20" s="280">
        <v>0</v>
      </c>
      <c r="AE20" s="280">
        <v>0</v>
      </c>
      <c r="AF20" s="280">
        <v>0</v>
      </c>
      <c r="AG20" s="280">
        <v>0</v>
      </c>
      <c r="AH20" s="280">
        <v>0</v>
      </c>
      <c r="AI20" s="280">
        <v>0</v>
      </c>
      <c r="AJ20" s="280">
        <v>0</v>
      </c>
      <c r="AK20" s="280">
        <v>0</v>
      </c>
      <c r="AL20" s="280">
        <v>0</v>
      </c>
      <c r="AM20" s="280">
        <v>0</v>
      </c>
      <c r="AN20" s="280">
        <v>0</v>
      </c>
      <c r="AO20" s="280">
        <v>0</v>
      </c>
      <c r="AP20" s="280">
        <v>0</v>
      </c>
      <c r="AQ20" s="280">
        <v>0</v>
      </c>
      <c r="AR20" s="280">
        <v>0</v>
      </c>
      <c r="AS20" s="280">
        <v>0</v>
      </c>
      <c r="AT20" s="280">
        <v>0</v>
      </c>
    </row>
    <row r="21" spans="1:46">
      <c r="A21" s="281" t="s">
        <v>367</v>
      </c>
      <c r="B21" s="280">
        <v>-9973.35</v>
      </c>
      <c r="C21" s="280">
        <v>0</v>
      </c>
      <c r="D21" s="280">
        <v>0</v>
      </c>
      <c r="E21" s="280">
        <v>0</v>
      </c>
      <c r="F21" s="280">
        <v>0</v>
      </c>
      <c r="G21" s="280">
        <v>0</v>
      </c>
      <c r="H21" s="280">
        <v>0</v>
      </c>
      <c r="I21" s="280">
        <v>0</v>
      </c>
      <c r="J21" s="280">
        <v>0</v>
      </c>
      <c r="K21" s="280">
        <v>0</v>
      </c>
      <c r="L21" s="280">
        <v>0</v>
      </c>
      <c r="M21" s="280">
        <v>0</v>
      </c>
      <c r="N21" s="280">
        <v>0</v>
      </c>
      <c r="O21" s="280">
        <v>0</v>
      </c>
      <c r="P21" s="280">
        <v>0</v>
      </c>
      <c r="Q21" s="280">
        <v>0</v>
      </c>
      <c r="R21" s="280">
        <v>0</v>
      </c>
      <c r="S21" s="280">
        <v>0</v>
      </c>
      <c r="T21" s="280">
        <v>0</v>
      </c>
      <c r="U21" s="280">
        <v>0</v>
      </c>
      <c r="V21" s="280">
        <v>0</v>
      </c>
      <c r="W21" s="280">
        <v>0</v>
      </c>
      <c r="X21" s="280">
        <v>0</v>
      </c>
      <c r="Y21" s="280">
        <v>0</v>
      </c>
      <c r="Z21" s="280">
        <v>0</v>
      </c>
      <c r="AA21" s="280">
        <v>0</v>
      </c>
      <c r="AB21" s="280">
        <v>0</v>
      </c>
      <c r="AC21" s="280">
        <v>0</v>
      </c>
      <c r="AD21" s="280">
        <v>0</v>
      </c>
      <c r="AE21" s="280">
        <v>0</v>
      </c>
      <c r="AF21" s="280">
        <v>0</v>
      </c>
      <c r="AG21" s="280">
        <v>0</v>
      </c>
      <c r="AH21" s="280">
        <v>0</v>
      </c>
      <c r="AI21" s="280">
        <v>0</v>
      </c>
      <c r="AJ21" s="280">
        <v>0</v>
      </c>
      <c r="AK21" s="280">
        <v>0</v>
      </c>
      <c r="AL21" s="280">
        <v>0</v>
      </c>
      <c r="AM21" s="280">
        <v>0</v>
      </c>
      <c r="AN21" s="280">
        <v>0</v>
      </c>
      <c r="AO21" s="280">
        <v>-9973.35</v>
      </c>
      <c r="AP21" s="280">
        <v>0</v>
      </c>
      <c r="AQ21" s="280">
        <v>0</v>
      </c>
      <c r="AR21" s="280">
        <v>0</v>
      </c>
      <c r="AS21" s="280">
        <v>0</v>
      </c>
      <c r="AT21" s="280">
        <v>0</v>
      </c>
    </row>
    <row r="22" spans="1:46">
      <c r="A22" s="281" t="s">
        <v>368</v>
      </c>
      <c r="B22" s="280">
        <v>3198534.93</v>
      </c>
      <c r="C22" s="280">
        <v>-134773.98000000001</v>
      </c>
      <c r="D22" s="280">
        <v>0</v>
      </c>
      <c r="E22" s="280">
        <v>194665.88</v>
      </c>
      <c r="F22" s="280">
        <v>0</v>
      </c>
      <c r="G22" s="280">
        <v>0</v>
      </c>
      <c r="H22" s="280">
        <v>0</v>
      </c>
      <c r="I22" s="280">
        <v>0</v>
      </c>
      <c r="J22" s="280">
        <v>0</v>
      </c>
      <c r="K22" s="280">
        <v>0</v>
      </c>
      <c r="L22" s="280">
        <v>0</v>
      </c>
      <c r="M22" s="280">
        <v>0</v>
      </c>
      <c r="N22" s="280">
        <v>0</v>
      </c>
      <c r="O22" s="280">
        <v>5774.59</v>
      </c>
      <c r="P22" s="280">
        <v>0</v>
      </c>
      <c r="Q22" s="280">
        <v>0</v>
      </c>
      <c r="R22" s="280">
        <v>0</v>
      </c>
      <c r="S22" s="280">
        <v>0</v>
      </c>
      <c r="T22" s="280">
        <v>0</v>
      </c>
      <c r="U22" s="280">
        <v>0</v>
      </c>
      <c r="V22" s="280">
        <v>0</v>
      </c>
      <c r="W22" s="280">
        <v>0</v>
      </c>
      <c r="X22" s="280">
        <v>0</v>
      </c>
      <c r="Y22" s="280">
        <v>0</v>
      </c>
      <c r="Z22" s="280">
        <v>0</v>
      </c>
      <c r="AA22" s="280">
        <v>0</v>
      </c>
      <c r="AB22" s="280">
        <v>-574712.12</v>
      </c>
      <c r="AC22" s="280">
        <v>0</v>
      </c>
      <c r="AD22" s="280">
        <v>0</v>
      </c>
      <c r="AE22" s="280">
        <v>0</v>
      </c>
      <c r="AF22" s="280">
        <v>0</v>
      </c>
      <c r="AG22" s="280">
        <v>0</v>
      </c>
      <c r="AH22" s="280">
        <v>0</v>
      </c>
      <c r="AI22" s="280">
        <v>0</v>
      </c>
      <c r="AJ22" s="280">
        <v>0</v>
      </c>
      <c r="AK22" s="280">
        <v>0</v>
      </c>
      <c r="AL22" s="280">
        <v>0</v>
      </c>
      <c r="AM22" s="280">
        <v>-550928.15</v>
      </c>
      <c r="AN22" s="280">
        <v>0</v>
      </c>
      <c r="AO22" s="280">
        <v>-54933.9</v>
      </c>
      <c r="AP22" s="280">
        <v>4313442.6100000003</v>
      </c>
      <c r="AQ22" s="280">
        <v>0</v>
      </c>
      <c r="AR22" s="280">
        <v>0</v>
      </c>
      <c r="AS22" s="280">
        <v>0</v>
      </c>
      <c r="AT22" s="280">
        <v>0</v>
      </c>
    </row>
    <row r="23" spans="1:46">
      <c r="A23" s="281" t="s">
        <v>369</v>
      </c>
      <c r="B23" s="280">
        <v>935789.94</v>
      </c>
      <c r="C23" s="280">
        <v>935789.94</v>
      </c>
      <c r="D23" s="280">
        <v>0</v>
      </c>
      <c r="E23" s="280">
        <v>0</v>
      </c>
      <c r="F23" s="280">
        <v>0</v>
      </c>
      <c r="G23" s="280">
        <v>0</v>
      </c>
      <c r="H23" s="280">
        <v>0</v>
      </c>
      <c r="I23" s="280">
        <v>0</v>
      </c>
      <c r="J23" s="280">
        <v>0</v>
      </c>
      <c r="K23" s="280">
        <v>0</v>
      </c>
      <c r="L23" s="280">
        <v>0</v>
      </c>
      <c r="M23" s="280">
        <v>0</v>
      </c>
      <c r="N23" s="280">
        <v>0</v>
      </c>
      <c r="O23" s="280">
        <v>0</v>
      </c>
      <c r="P23" s="280">
        <v>0</v>
      </c>
      <c r="Q23" s="280">
        <v>0</v>
      </c>
      <c r="R23" s="280">
        <v>0</v>
      </c>
      <c r="S23" s="280">
        <v>0</v>
      </c>
      <c r="T23" s="280">
        <v>0</v>
      </c>
      <c r="U23" s="280">
        <v>0</v>
      </c>
      <c r="V23" s="280">
        <v>0</v>
      </c>
      <c r="W23" s="280">
        <v>0</v>
      </c>
      <c r="X23" s="280">
        <v>0</v>
      </c>
      <c r="Y23" s="280">
        <v>0</v>
      </c>
      <c r="Z23" s="280">
        <v>0</v>
      </c>
      <c r="AA23" s="280">
        <v>0</v>
      </c>
      <c r="AB23" s="280">
        <v>0</v>
      </c>
      <c r="AC23" s="280">
        <v>0</v>
      </c>
      <c r="AD23" s="280">
        <v>0</v>
      </c>
      <c r="AE23" s="280">
        <v>0</v>
      </c>
      <c r="AF23" s="280">
        <v>0</v>
      </c>
      <c r="AG23" s="280">
        <v>0</v>
      </c>
      <c r="AH23" s="280">
        <v>0</v>
      </c>
      <c r="AI23" s="280">
        <v>0</v>
      </c>
      <c r="AJ23" s="280">
        <v>0</v>
      </c>
      <c r="AK23" s="280">
        <v>0</v>
      </c>
      <c r="AL23" s="280">
        <v>0</v>
      </c>
      <c r="AM23" s="280">
        <v>0</v>
      </c>
      <c r="AN23" s="280">
        <v>0</v>
      </c>
      <c r="AO23" s="280">
        <v>0</v>
      </c>
      <c r="AP23" s="280">
        <v>0</v>
      </c>
      <c r="AQ23" s="280">
        <v>0</v>
      </c>
      <c r="AR23" s="280">
        <v>0</v>
      </c>
      <c r="AS23" s="280">
        <v>0</v>
      </c>
      <c r="AT23" s="280">
        <v>0</v>
      </c>
    </row>
    <row r="24" spans="1:46">
      <c r="A24" s="281" t="s">
        <v>371</v>
      </c>
      <c r="B24" s="280">
        <v>759088.3</v>
      </c>
      <c r="C24" s="280">
        <v>759088.3</v>
      </c>
      <c r="D24" s="280">
        <v>0</v>
      </c>
      <c r="E24" s="280">
        <v>0</v>
      </c>
      <c r="F24" s="280">
        <v>0</v>
      </c>
      <c r="G24" s="280">
        <v>0</v>
      </c>
      <c r="H24" s="280">
        <v>0</v>
      </c>
      <c r="I24" s="280">
        <v>0</v>
      </c>
      <c r="J24" s="280">
        <v>0</v>
      </c>
      <c r="K24" s="280">
        <v>0</v>
      </c>
      <c r="L24" s="280">
        <v>0</v>
      </c>
      <c r="M24" s="280">
        <v>0</v>
      </c>
      <c r="N24" s="280">
        <v>0</v>
      </c>
      <c r="O24" s="280">
        <v>0</v>
      </c>
      <c r="P24" s="280">
        <v>0</v>
      </c>
      <c r="Q24" s="280">
        <v>0</v>
      </c>
      <c r="R24" s="280">
        <v>0</v>
      </c>
      <c r="S24" s="280">
        <v>0</v>
      </c>
      <c r="T24" s="280">
        <v>0</v>
      </c>
      <c r="U24" s="280">
        <v>0</v>
      </c>
      <c r="V24" s="280">
        <v>0</v>
      </c>
      <c r="W24" s="280">
        <v>0</v>
      </c>
      <c r="X24" s="280">
        <v>0</v>
      </c>
      <c r="Y24" s="280">
        <v>0</v>
      </c>
      <c r="Z24" s="280">
        <v>0</v>
      </c>
      <c r="AA24" s="280">
        <v>0</v>
      </c>
      <c r="AB24" s="280">
        <v>0</v>
      </c>
      <c r="AC24" s="280">
        <v>0</v>
      </c>
      <c r="AD24" s="280">
        <v>0</v>
      </c>
      <c r="AE24" s="280">
        <v>0</v>
      </c>
      <c r="AF24" s="280">
        <v>0</v>
      </c>
      <c r="AG24" s="280">
        <v>0</v>
      </c>
      <c r="AH24" s="280">
        <v>0</v>
      </c>
      <c r="AI24" s="280">
        <v>0</v>
      </c>
      <c r="AJ24" s="280">
        <v>0</v>
      </c>
      <c r="AK24" s="280">
        <v>0</v>
      </c>
      <c r="AL24" s="280">
        <v>0</v>
      </c>
      <c r="AM24" s="280">
        <v>0</v>
      </c>
      <c r="AN24" s="280">
        <v>0</v>
      </c>
      <c r="AO24" s="280">
        <v>0</v>
      </c>
      <c r="AP24" s="280">
        <v>0</v>
      </c>
      <c r="AQ24" s="280">
        <v>0</v>
      </c>
      <c r="AR24" s="280">
        <v>0</v>
      </c>
      <c r="AS24" s="280">
        <v>0</v>
      </c>
      <c r="AT24" s="280">
        <v>0</v>
      </c>
    </row>
    <row r="25" spans="1:46">
      <c r="A25" s="281" t="s">
        <v>303</v>
      </c>
      <c r="B25" s="280">
        <v>12699.51</v>
      </c>
      <c r="C25" s="280">
        <v>0</v>
      </c>
      <c r="D25" s="280">
        <v>0</v>
      </c>
      <c r="E25" s="280">
        <v>0</v>
      </c>
      <c r="F25" s="280">
        <v>0</v>
      </c>
      <c r="G25" s="280">
        <v>0</v>
      </c>
      <c r="H25" s="280">
        <v>0</v>
      </c>
      <c r="I25" s="280">
        <v>0</v>
      </c>
      <c r="J25" s="280">
        <v>0</v>
      </c>
      <c r="K25" s="280">
        <v>0</v>
      </c>
      <c r="L25" s="280">
        <v>0</v>
      </c>
      <c r="M25" s="280">
        <v>0</v>
      </c>
      <c r="N25" s="280">
        <v>0</v>
      </c>
      <c r="O25" s="280">
        <v>0</v>
      </c>
      <c r="P25" s="280">
        <v>0</v>
      </c>
      <c r="Q25" s="280">
        <v>0</v>
      </c>
      <c r="R25" s="280">
        <v>0</v>
      </c>
      <c r="S25" s="280">
        <v>0</v>
      </c>
      <c r="T25" s="280">
        <v>0</v>
      </c>
      <c r="U25" s="280">
        <v>0</v>
      </c>
      <c r="V25" s="280">
        <v>0</v>
      </c>
      <c r="W25" s="280">
        <v>0</v>
      </c>
      <c r="X25" s="280">
        <v>0</v>
      </c>
      <c r="Y25" s="280">
        <v>0</v>
      </c>
      <c r="Z25" s="280">
        <v>0</v>
      </c>
      <c r="AA25" s="280">
        <v>0</v>
      </c>
      <c r="AB25" s="280">
        <v>0</v>
      </c>
      <c r="AC25" s="280">
        <v>0</v>
      </c>
      <c r="AD25" s="280">
        <v>0</v>
      </c>
      <c r="AE25" s="280">
        <v>0</v>
      </c>
      <c r="AF25" s="280">
        <v>0</v>
      </c>
      <c r="AG25" s="280">
        <v>0</v>
      </c>
      <c r="AH25" s="280">
        <v>12699.51</v>
      </c>
      <c r="AI25" s="280">
        <v>0</v>
      </c>
      <c r="AJ25" s="280">
        <v>0</v>
      </c>
      <c r="AK25" s="280">
        <v>0</v>
      </c>
      <c r="AL25" s="280">
        <v>0</v>
      </c>
      <c r="AM25" s="280">
        <v>0</v>
      </c>
      <c r="AN25" s="280">
        <v>0</v>
      </c>
      <c r="AO25" s="280">
        <v>0</v>
      </c>
      <c r="AP25" s="280">
        <v>0</v>
      </c>
      <c r="AQ25" s="280">
        <v>0</v>
      </c>
      <c r="AR25" s="280">
        <v>0</v>
      </c>
      <c r="AS25" s="280">
        <v>0</v>
      </c>
      <c r="AT25" s="280">
        <v>0</v>
      </c>
    </row>
    <row r="26" spans="1:46">
      <c r="A26" s="281" t="s">
        <v>307</v>
      </c>
      <c r="B26" s="280">
        <v>-122417.46</v>
      </c>
      <c r="C26" s="280">
        <v>0</v>
      </c>
      <c r="D26" s="280">
        <v>0</v>
      </c>
      <c r="E26" s="280">
        <v>0</v>
      </c>
      <c r="F26" s="280">
        <v>0</v>
      </c>
      <c r="G26" s="280">
        <v>0</v>
      </c>
      <c r="H26" s="280">
        <v>0</v>
      </c>
      <c r="I26" s="280">
        <v>0</v>
      </c>
      <c r="J26" s="280">
        <v>0</v>
      </c>
      <c r="K26" s="280">
        <v>0</v>
      </c>
      <c r="L26" s="280">
        <v>0</v>
      </c>
      <c r="M26" s="280">
        <v>0</v>
      </c>
      <c r="N26" s="280">
        <v>0</v>
      </c>
      <c r="O26" s="280">
        <v>0</v>
      </c>
      <c r="P26" s="280">
        <v>0</v>
      </c>
      <c r="Q26" s="280">
        <v>0</v>
      </c>
      <c r="R26" s="280">
        <v>0</v>
      </c>
      <c r="S26" s="280">
        <v>0</v>
      </c>
      <c r="T26" s="280">
        <v>0</v>
      </c>
      <c r="U26" s="280">
        <v>0</v>
      </c>
      <c r="V26" s="280">
        <v>0</v>
      </c>
      <c r="W26" s="280">
        <v>0</v>
      </c>
      <c r="X26" s="280">
        <v>0</v>
      </c>
      <c r="Y26" s="280">
        <v>0</v>
      </c>
      <c r="Z26" s="280">
        <v>0</v>
      </c>
      <c r="AA26" s="280">
        <v>0</v>
      </c>
      <c r="AB26" s="280">
        <v>0</v>
      </c>
      <c r="AC26" s="280">
        <v>0</v>
      </c>
      <c r="AD26" s="280">
        <v>0</v>
      </c>
      <c r="AE26" s="280">
        <v>0</v>
      </c>
      <c r="AF26" s="280">
        <v>0</v>
      </c>
      <c r="AG26" s="280">
        <v>-122417.46</v>
      </c>
      <c r="AH26" s="280">
        <v>0</v>
      </c>
      <c r="AI26" s="280">
        <v>0</v>
      </c>
      <c r="AJ26" s="280">
        <v>0</v>
      </c>
      <c r="AK26" s="280">
        <v>0</v>
      </c>
      <c r="AL26" s="280">
        <v>0</v>
      </c>
      <c r="AM26" s="280">
        <v>0</v>
      </c>
      <c r="AN26" s="280">
        <v>0</v>
      </c>
      <c r="AO26" s="280">
        <v>0</v>
      </c>
      <c r="AP26" s="280">
        <v>0</v>
      </c>
      <c r="AQ26" s="280">
        <v>0</v>
      </c>
      <c r="AR26" s="280">
        <v>0</v>
      </c>
      <c r="AS26" s="280">
        <v>0</v>
      </c>
      <c r="AT26" s="280">
        <v>0</v>
      </c>
    </row>
    <row r="27" spans="1:46">
      <c r="A27" s="281" t="s">
        <v>312</v>
      </c>
      <c r="B27" s="280">
        <v>6255410.9199999999</v>
      </c>
      <c r="C27" s="280">
        <v>0</v>
      </c>
      <c r="D27" s="280">
        <v>0</v>
      </c>
      <c r="E27" s="280">
        <v>0</v>
      </c>
      <c r="F27" s="280">
        <v>2888084.95</v>
      </c>
      <c r="G27" s="280">
        <v>419348.38</v>
      </c>
      <c r="H27" s="280">
        <v>0</v>
      </c>
      <c r="I27" s="280">
        <v>43229.69</v>
      </c>
      <c r="J27" s="280">
        <v>23315.919999999998</v>
      </c>
      <c r="K27" s="280">
        <v>0</v>
      </c>
      <c r="L27" s="280">
        <v>0</v>
      </c>
      <c r="M27" s="280">
        <v>6804.3</v>
      </c>
      <c r="N27" s="280">
        <v>0</v>
      </c>
      <c r="O27" s="280">
        <v>0</v>
      </c>
      <c r="P27" s="280">
        <v>14107.36</v>
      </c>
      <c r="Q27" s="280">
        <v>4370.4399999999996</v>
      </c>
      <c r="R27" s="280">
        <v>9842</v>
      </c>
      <c r="S27" s="280">
        <v>0</v>
      </c>
      <c r="T27" s="280">
        <v>0</v>
      </c>
      <c r="U27" s="280">
        <v>0</v>
      </c>
      <c r="V27" s="280">
        <v>0</v>
      </c>
      <c r="W27" s="280">
        <v>0</v>
      </c>
      <c r="X27" s="280">
        <v>134877.57999999999</v>
      </c>
      <c r="Y27" s="280">
        <v>94810.65</v>
      </c>
      <c r="Z27" s="280">
        <v>0</v>
      </c>
      <c r="AA27" s="280">
        <v>0</v>
      </c>
      <c r="AB27" s="280">
        <v>-13150.17</v>
      </c>
      <c r="AC27" s="280">
        <v>773.3</v>
      </c>
      <c r="AD27" s="280">
        <v>48730.11</v>
      </c>
      <c r="AE27" s="280">
        <v>0</v>
      </c>
      <c r="AF27" s="280">
        <v>19161.560000000001</v>
      </c>
      <c r="AG27" s="280">
        <v>24020.77</v>
      </c>
      <c r="AH27" s="280">
        <v>-1808.19</v>
      </c>
      <c r="AI27" s="280">
        <v>3241.94</v>
      </c>
      <c r="AJ27" s="280">
        <v>1006579.45</v>
      </c>
      <c r="AK27" s="280">
        <v>3286.71</v>
      </c>
      <c r="AL27" s="280">
        <v>1032997.82</v>
      </c>
      <c r="AM27" s="280">
        <v>0</v>
      </c>
      <c r="AN27" s="280">
        <v>394134.36</v>
      </c>
      <c r="AO27" s="280">
        <v>98651.99</v>
      </c>
      <c r="AP27" s="280">
        <v>0</v>
      </c>
      <c r="AQ27" s="280">
        <v>0</v>
      </c>
      <c r="AR27" s="280">
        <v>0</v>
      </c>
      <c r="AS27" s="280">
        <v>0</v>
      </c>
      <c r="AT27" s="280">
        <v>0</v>
      </c>
    </row>
    <row r="28" spans="1:46">
      <c r="A28" s="281" t="s">
        <v>313</v>
      </c>
      <c r="B28" s="280">
        <v>-108657.16</v>
      </c>
      <c r="C28" s="280">
        <v>-108657.16</v>
      </c>
      <c r="D28" s="280">
        <v>0</v>
      </c>
      <c r="E28" s="280">
        <v>0</v>
      </c>
      <c r="F28" s="280">
        <v>0</v>
      </c>
      <c r="G28" s="280">
        <v>0</v>
      </c>
      <c r="H28" s="280">
        <v>0</v>
      </c>
      <c r="I28" s="280">
        <v>0</v>
      </c>
      <c r="J28" s="280">
        <v>0</v>
      </c>
      <c r="K28" s="280">
        <v>0</v>
      </c>
      <c r="L28" s="280">
        <v>0</v>
      </c>
      <c r="M28" s="280">
        <v>0</v>
      </c>
      <c r="N28" s="280">
        <v>0</v>
      </c>
      <c r="O28" s="280">
        <v>0</v>
      </c>
      <c r="P28" s="280">
        <v>0</v>
      </c>
      <c r="Q28" s="280">
        <v>0</v>
      </c>
      <c r="R28" s="280">
        <v>0</v>
      </c>
      <c r="S28" s="280">
        <v>0</v>
      </c>
      <c r="T28" s="280">
        <v>0</v>
      </c>
      <c r="U28" s="280">
        <v>0</v>
      </c>
      <c r="V28" s="280">
        <v>0</v>
      </c>
      <c r="W28" s="280">
        <v>0</v>
      </c>
      <c r="X28" s="280">
        <v>0</v>
      </c>
      <c r="Y28" s="280">
        <v>0</v>
      </c>
      <c r="Z28" s="280">
        <v>0</v>
      </c>
      <c r="AA28" s="280">
        <v>0</v>
      </c>
      <c r="AB28" s="280">
        <v>0</v>
      </c>
      <c r="AC28" s="280">
        <v>0</v>
      </c>
      <c r="AD28" s="280">
        <v>0</v>
      </c>
      <c r="AE28" s="280">
        <v>0</v>
      </c>
      <c r="AF28" s="280">
        <v>0</v>
      </c>
      <c r="AG28" s="280">
        <v>0</v>
      </c>
      <c r="AH28" s="280">
        <v>0</v>
      </c>
      <c r="AI28" s="280">
        <v>0</v>
      </c>
      <c r="AJ28" s="280">
        <v>0</v>
      </c>
      <c r="AK28" s="280">
        <v>0</v>
      </c>
      <c r="AL28" s="280">
        <v>0</v>
      </c>
      <c r="AM28" s="280">
        <v>0</v>
      </c>
      <c r="AN28" s="280">
        <v>0</v>
      </c>
      <c r="AO28" s="280">
        <v>0</v>
      </c>
      <c r="AP28" s="280">
        <v>0</v>
      </c>
      <c r="AQ28" s="280">
        <v>0</v>
      </c>
      <c r="AR28" s="280">
        <v>0</v>
      </c>
      <c r="AS28" s="280">
        <v>0</v>
      </c>
      <c r="AT28" s="280">
        <v>0</v>
      </c>
    </row>
    <row r="29" spans="1:46">
      <c r="A29" s="281" t="s">
        <v>314</v>
      </c>
      <c r="B29" s="280">
        <v>-2038947.53</v>
      </c>
      <c r="C29" s="280">
        <v>12472.7</v>
      </c>
      <c r="D29" s="280">
        <v>0</v>
      </c>
      <c r="E29" s="280">
        <v>0</v>
      </c>
      <c r="F29" s="280">
        <v>-1117940.57</v>
      </c>
      <c r="G29" s="280">
        <v>0</v>
      </c>
      <c r="H29" s="280">
        <v>0</v>
      </c>
      <c r="I29" s="280">
        <v>-4125.13</v>
      </c>
      <c r="J29" s="280">
        <v>0</v>
      </c>
      <c r="K29" s="280">
        <v>0</v>
      </c>
      <c r="L29" s="280">
        <v>4002.66</v>
      </c>
      <c r="M29" s="280">
        <v>0</v>
      </c>
      <c r="N29" s="280">
        <v>0</v>
      </c>
      <c r="O29" s="280">
        <v>903.91</v>
      </c>
      <c r="P29" s="280">
        <v>0</v>
      </c>
      <c r="Q29" s="280">
        <v>0</v>
      </c>
      <c r="R29" s="280">
        <v>0</v>
      </c>
      <c r="S29" s="280">
        <v>0</v>
      </c>
      <c r="T29" s="280">
        <v>0</v>
      </c>
      <c r="U29" s="280">
        <v>0</v>
      </c>
      <c r="V29" s="280">
        <v>0</v>
      </c>
      <c r="W29" s="280">
        <v>0</v>
      </c>
      <c r="X29" s="280">
        <v>0</v>
      </c>
      <c r="Y29" s="280">
        <v>0</v>
      </c>
      <c r="Z29" s="280">
        <v>0</v>
      </c>
      <c r="AA29" s="280">
        <v>0</v>
      </c>
      <c r="AB29" s="280">
        <v>-87174.59</v>
      </c>
      <c r="AC29" s="280">
        <v>0</v>
      </c>
      <c r="AD29" s="280">
        <v>0</v>
      </c>
      <c r="AE29" s="280">
        <v>0</v>
      </c>
      <c r="AF29" s="280">
        <v>0</v>
      </c>
      <c r="AG29" s="280">
        <v>-94.35</v>
      </c>
      <c r="AH29" s="280">
        <v>0</v>
      </c>
      <c r="AI29" s="280">
        <v>0</v>
      </c>
      <c r="AJ29" s="280">
        <v>-203216.58</v>
      </c>
      <c r="AK29" s="280">
        <v>0</v>
      </c>
      <c r="AL29" s="280">
        <v>0</v>
      </c>
      <c r="AM29" s="280">
        <v>11888.84</v>
      </c>
      <c r="AN29" s="280">
        <v>-401.45</v>
      </c>
      <c r="AO29" s="280">
        <v>-1679.43</v>
      </c>
      <c r="AP29" s="280">
        <v>-653583.54</v>
      </c>
      <c r="AQ29" s="280">
        <v>0</v>
      </c>
      <c r="AR29" s="280">
        <v>0</v>
      </c>
      <c r="AS29" s="280">
        <v>0</v>
      </c>
      <c r="AT29" s="280">
        <v>0</v>
      </c>
    </row>
    <row r="30" spans="1:46">
      <c r="A30" s="281" t="s">
        <v>315</v>
      </c>
      <c r="B30" s="280">
        <v>-1636404.55</v>
      </c>
      <c r="C30" s="280">
        <v>0</v>
      </c>
      <c r="D30" s="280">
        <v>0</v>
      </c>
      <c r="E30" s="280">
        <v>0</v>
      </c>
      <c r="F30" s="280">
        <v>-1636404.55</v>
      </c>
      <c r="G30" s="280">
        <v>0</v>
      </c>
      <c r="H30" s="280">
        <v>0</v>
      </c>
      <c r="I30" s="280">
        <v>0</v>
      </c>
      <c r="J30" s="280">
        <v>0</v>
      </c>
      <c r="K30" s="280">
        <v>0</v>
      </c>
      <c r="L30" s="280">
        <v>0</v>
      </c>
      <c r="M30" s="280">
        <v>0</v>
      </c>
      <c r="N30" s="280">
        <v>0</v>
      </c>
      <c r="O30" s="280">
        <v>0</v>
      </c>
      <c r="P30" s="280">
        <v>0</v>
      </c>
      <c r="Q30" s="280">
        <v>0</v>
      </c>
      <c r="R30" s="280">
        <v>0</v>
      </c>
      <c r="S30" s="280">
        <v>0</v>
      </c>
      <c r="T30" s="280">
        <v>0</v>
      </c>
      <c r="U30" s="280">
        <v>0</v>
      </c>
      <c r="V30" s="280">
        <v>0</v>
      </c>
      <c r="W30" s="280">
        <v>0</v>
      </c>
      <c r="X30" s="280">
        <v>0</v>
      </c>
      <c r="Y30" s="280">
        <v>0</v>
      </c>
      <c r="Z30" s="280">
        <v>0</v>
      </c>
      <c r="AA30" s="280">
        <v>0</v>
      </c>
      <c r="AB30" s="280">
        <v>0</v>
      </c>
      <c r="AC30" s="280">
        <v>0</v>
      </c>
      <c r="AD30" s="280">
        <v>0</v>
      </c>
      <c r="AE30" s="280">
        <v>0</v>
      </c>
      <c r="AF30" s="280">
        <v>0</v>
      </c>
      <c r="AG30" s="280">
        <v>0</v>
      </c>
      <c r="AH30" s="280">
        <v>0</v>
      </c>
      <c r="AI30" s="280">
        <v>0</v>
      </c>
      <c r="AJ30" s="280">
        <v>0</v>
      </c>
      <c r="AK30" s="280">
        <v>0</v>
      </c>
      <c r="AL30" s="280">
        <v>0</v>
      </c>
      <c r="AM30" s="280">
        <v>0</v>
      </c>
      <c r="AN30" s="280">
        <v>0</v>
      </c>
      <c r="AO30" s="280">
        <v>0</v>
      </c>
      <c r="AP30" s="280">
        <v>0</v>
      </c>
      <c r="AQ30" s="280">
        <v>0</v>
      </c>
      <c r="AR30" s="280">
        <v>0</v>
      </c>
      <c r="AS30" s="280">
        <v>0</v>
      </c>
      <c r="AT30" s="280">
        <v>0</v>
      </c>
    </row>
    <row r="31" spans="1:46">
      <c r="A31" s="281" t="s">
        <v>316</v>
      </c>
      <c r="B31" s="280">
        <v>660148.07999999996</v>
      </c>
      <c r="C31" s="280">
        <v>-660148.07999999996</v>
      </c>
      <c r="D31" s="280">
        <v>0</v>
      </c>
      <c r="E31" s="280">
        <v>0</v>
      </c>
      <c r="F31" s="280">
        <v>0</v>
      </c>
      <c r="G31" s="280">
        <v>0</v>
      </c>
      <c r="H31" s="280">
        <v>0</v>
      </c>
      <c r="I31" s="280">
        <v>0</v>
      </c>
      <c r="J31" s="280">
        <v>0</v>
      </c>
      <c r="K31" s="280">
        <v>0</v>
      </c>
      <c r="L31" s="280">
        <v>0</v>
      </c>
      <c r="M31" s="280">
        <v>0</v>
      </c>
      <c r="N31" s="280">
        <v>0</v>
      </c>
      <c r="O31" s="280">
        <v>0</v>
      </c>
      <c r="P31" s="280">
        <v>0</v>
      </c>
      <c r="Q31" s="280">
        <v>0</v>
      </c>
      <c r="R31" s="280">
        <v>0</v>
      </c>
      <c r="S31" s="280">
        <v>0</v>
      </c>
      <c r="T31" s="280">
        <v>0</v>
      </c>
      <c r="U31" s="280">
        <v>0</v>
      </c>
      <c r="V31" s="280">
        <v>0</v>
      </c>
      <c r="W31" s="280">
        <v>0</v>
      </c>
      <c r="X31" s="280">
        <v>0</v>
      </c>
      <c r="Y31" s="280">
        <v>0</v>
      </c>
      <c r="Z31" s="280">
        <v>0</v>
      </c>
      <c r="AA31" s="280">
        <v>0</v>
      </c>
      <c r="AB31" s="280">
        <v>0</v>
      </c>
      <c r="AC31" s="280">
        <v>0</v>
      </c>
      <c r="AD31" s="280">
        <v>0</v>
      </c>
      <c r="AE31" s="280">
        <v>0</v>
      </c>
      <c r="AF31" s="280">
        <v>0</v>
      </c>
      <c r="AG31" s="280">
        <v>0</v>
      </c>
      <c r="AH31" s="280">
        <v>0</v>
      </c>
      <c r="AI31" s="280">
        <v>0</v>
      </c>
      <c r="AJ31" s="280">
        <v>0</v>
      </c>
      <c r="AK31" s="280">
        <v>0</v>
      </c>
      <c r="AL31" s="280">
        <v>0</v>
      </c>
      <c r="AM31" s="280">
        <v>0</v>
      </c>
      <c r="AN31" s="280">
        <v>0</v>
      </c>
      <c r="AO31" s="280">
        <v>0</v>
      </c>
      <c r="AP31" s="280">
        <v>1320296.1599999999</v>
      </c>
      <c r="AQ31" s="280">
        <v>0</v>
      </c>
      <c r="AR31" s="280">
        <v>0</v>
      </c>
      <c r="AS31" s="280">
        <v>0</v>
      </c>
      <c r="AT31" s="280">
        <v>0</v>
      </c>
    </row>
    <row r="32" spans="1:46">
      <c r="A32" s="281" t="s">
        <v>317</v>
      </c>
      <c r="B32" s="280">
        <v>18501.849999999999</v>
      </c>
      <c r="C32" s="280">
        <v>0</v>
      </c>
      <c r="D32" s="280">
        <v>0</v>
      </c>
      <c r="E32" s="280">
        <v>0</v>
      </c>
      <c r="F32" s="280">
        <v>0</v>
      </c>
      <c r="G32" s="280">
        <v>0</v>
      </c>
      <c r="H32" s="280">
        <v>0</v>
      </c>
      <c r="I32" s="280">
        <v>0</v>
      </c>
      <c r="J32" s="280">
        <v>0</v>
      </c>
      <c r="K32" s="280">
        <v>0</v>
      </c>
      <c r="L32" s="280">
        <v>0</v>
      </c>
      <c r="M32" s="280">
        <v>0</v>
      </c>
      <c r="N32" s="280">
        <v>0</v>
      </c>
      <c r="O32" s="280">
        <v>0</v>
      </c>
      <c r="P32" s="280">
        <v>0</v>
      </c>
      <c r="Q32" s="280">
        <v>0</v>
      </c>
      <c r="R32" s="280">
        <v>0</v>
      </c>
      <c r="S32" s="280">
        <v>0</v>
      </c>
      <c r="T32" s="280">
        <v>0</v>
      </c>
      <c r="U32" s="280">
        <v>0</v>
      </c>
      <c r="V32" s="280">
        <v>0</v>
      </c>
      <c r="W32" s="280">
        <v>0</v>
      </c>
      <c r="X32" s="280">
        <v>0</v>
      </c>
      <c r="Y32" s="280">
        <v>0</v>
      </c>
      <c r="Z32" s="280">
        <v>0</v>
      </c>
      <c r="AA32" s="280">
        <v>0</v>
      </c>
      <c r="AB32" s="280">
        <v>18501.849999999999</v>
      </c>
      <c r="AC32" s="280">
        <v>0</v>
      </c>
      <c r="AD32" s="280">
        <v>0</v>
      </c>
      <c r="AE32" s="280">
        <v>0</v>
      </c>
      <c r="AF32" s="280">
        <v>0</v>
      </c>
      <c r="AG32" s="280">
        <v>0</v>
      </c>
      <c r="AH32" s="280">
        <v>0</v>
      </c>
      <c r="AI32" s="280">
        <v>0</v>
      </c>
      <c r="AJ32" s="280">
        <v>0</v>
      </c>
      <c r="AK32" s="280">
        <v>0</v>
      </c>
      <c r="AL32" s="280">
        <v>0</v>
      </c>
      <c r="AM32" s="280">
        <v>0</v>
      </c>
      <c r="AN32" s="280">
        <v>0</v>
      </c>
      <c r="AO32" s="280">
        <v>0</v>
      </c>
      <c r="AP32" s="280">
        <v>0</v>
      </c>
      <c r="AQ32" s="280">
        <v>0</v>
      </c>
      <c r="AR32" s="280">
        <v>0</v>
      </c>
      <c r="AS32" s="280">
        <v>0</v>
      </c>
      <c r="AT32" s="280">
        <v>0</v>
      </c>
    </row>
    <row r="33" spans="1:46">
      <c r="A33" s="281" t="s">
        <v>318</v>
      </c>
      <c r="B33" s="280">
        <v>-36827.21</v>
      </c>
      <c r="C33" s="280">
        <v>0</v>
      </c>
      <c r="D33" s="280">
        <v>0</v>
      </c>
      <c r="E33" s="280">
        <v>0</v>
      </c>
      <c r="F33" s="280">
        <v>0</v>
      </c>
      <c r="G33" s="280">
        <v>0</v>
      </c>
      <c r="H33" s="280">
        <v>0</v>
      </c>
      <c r="I33" s="280">
        <v>0</v>
      </c>
      <c r="J33" s="280">
        <v>0</v>
      </c>
      <c r="K33" s="280">
        <v>0</v>
      </c>
      <c r="L33" s="280">
        <v>0</v>
      </c>
      <c r="M33" s="280">
        <v>0</v>
      </c>
      <c r="N33" s="280">
        <v>0</v>
      </c>
      <c r="O33" s="280">
        <v>0</v>
      </c>
      <c r="P33" s="280">
        <v>0</v>
      </c>
      <c r="Q33" s="280">
        <v>0</v>
      </c>
      <c r="R33" s="280">
        <v>0</v>
      </c>
      <c r="S33" s="280">
        <v>0</v>
      </c>
      <c r="T33" s="280">
        <v>0</v>
      </c>
      <c r="U33" s="280">
        <v>0</v>
      </c>
      <c r="V33" s="280">
        <v>0</v>
      </c>
      <c r="W33" s="280">
        <v>0</v>
      </c>
      <c r="X33" s="280">
        <v>0</v>
      </c>
      <c r="Y33" s="280">
        <v>0</v>
      </c>
      <c r="Z33" s="280">
        <v>0</v>
      </c>
      <c r="AA33" s="280">
        <v>0</v>
      </c>
      <c r="AB33" s="280">
        <v>-36827.21</v>
      </c>
      <c r="AC33" s="280">
        <v>0</v>
      </c>
      <c r="AD33" s="280">
        <v>0</v>
      </c>
      <c r="AE33" s="280">
        <v>0</v>
      </c>
      <c r="AF33" s="280">
        <v>0</v>
      </c>
      <c r="AG33" s="280">
        <v>0</v>
      </c>
      <c r="AH33" s="280">
        <v>0</v>
      </c>
      <c r="AI33" s="280">
        <v>0</v>
      </c>
      <c r="AJ33" s="280">
        <v>0</v>
      </c>
      <c r="AK33" s="280">
        <v>0</v>
      </c>
      <c r="AL33" s="280">
        <v>0</v>
      </c>
      <c r="AM33" s="280">
        <v>0</v>
      </c>
      <c r="AN33" s="280">
        <v>0</v>
      </c>
      <c r="AO33" s="280">
        <v>0</v>
      </c>
      <c r="AP33" s="280">
        <v>0</v>
      </c>
      <c r="AQ33" s="280">
        <v>0</v>
      </c>
      <c r="AR33" s="280">
        <v>0</v>
      </c>
      <c r="AS33" s="280">
        <v>0</v>
      </c>
      <c r="AT33" s="280">
        <v>0</v>
      </c>
    </row>
    <row r="34" spans="1:46">
      <c r="A34" s="281" t="s">
        <v>319</v>
      </c>
      <c r="B34" s="280">
        <v>-117833.16</v>
      </c>
      <c r="C34" s="280">
        <v>0</v>
      </c>
      <c r="D34" s="280">
        <v>0</v>
      </c>
      <c r="E34" s="280">
        <v>0</v>
      </c>
      <c r="F34" s="280">
        <v>0</v>
      </c>
      <c r="G34" s="280">
        <v>0</v>
      </c>
      <c r="H34" s="280">
        <v>0</v>
      </c>
      <c r="I34" s="280">
        <v>0</v>
      </c>
      <c r="J34" s="280">
        <v>0</v>
      </c>
      <c r="K34" s="280">
        <v>0</v>
      </c>
      <c r="L34" s="280">
        <v>0</v>
      </c>
      <c r="M34" s="280">
        <v>0</v>
      </c>
      <c r="N34" s="280">
        <v>0</v>
      </c>
      <c r="O34" s="280">
        <v>0</v>
      </c>
      <c r="P34" s="280">
        <v>0</v>
      </c>
      <c r="Q34" s="280">
        <v>0</v>
      </c>
      <c r="R34" s="280">
        <v>0</v>
      </c>
      <c r="S34" s="280">
        <v>0</v>
      </c>
      <c r="T34" s="280">
        <v>0</v>
      </c>
      <c r="U34" s="280">
        <v>0</v>
      </c>
      <c r="V34" s="280">
        <v>0</v>
      </c>
      <c r="W34" s="280">
        <v>0</v>
      </c>
      <c r="X34" s="280">
        <v>0</v>
      </c>
      <c r="Y34" s="280">
        <v>0</v>
      </c>
      <c r="Z34" s="280">
        <v>0</v>
      </c>
      <c r="AA34" s="280">
        <v>0</v>
      </c>
      <c r="AB34" s="280">
        <v>-117833.16</v>
      </c>
      <c r="AC34" s="280">
        <v>0</v>
      </c>
      <c r="AD34" s="280">
        <v>0</v>
      </c>
      <c r="AE34" s="280">
        <v>0</v>
      </c>
      <c r="AF34" s="280">
        <v>0</v>
      </c>
      <c r="AG34" s="280">
        <v>0</v>
      </c>
      <c r="AH34" s="280">
        <v>0</v>
      </c>
      <c r="AI34" s="280">
        <v>0</v>
      </c>
      <c r="AJ34" s="280">
        <v>0</v>
      </c>
      <c r="AK34" s="280">
        <v>0</v>
      </c>
      <c r="AL34" s="280">
        <v>0</v>
      </c>
      <c r="AM34" s="280">
        <v>0</v>
      </c>
      <c r="AN34" s="280">
        <v>0</v>
      </c>
      <c r="AO34" s="280">
        <v>0</v>
      </c>
      <c r="AP34" s="280">
        <v>0</v>
      </c>
      <c r="AQ34" s="280">
        <v>0</v>
      </c>
      <c r="AR34" s="280">
        <v>0</v>
      </c>
      <c r="AS34" s="280">
        <v>0</v>
      </c>
      <c r="AT34" s="280">
        <v>0</v>
      </c>
    </row>
    <row r="35" spans="1:46">
      <c r="A35" s="281" t="s">
        <v>320</v>
      </c>
      <c r="B35" s="280">
        <v>-1187833.2</v>
      </c>
      <c r="C35" s="280">
        <v>0</v>
      </c>
      <c r="D35" s="280">
        <v>0</v>
      </c>
      <c r="E35" s="280">
        <v>0</v>
      </c>
      <c r="F35" s="280">
        <v>0</v>
      </c>
      <c r="G35" s="280">
        <v>0</v>
      </c>
      <c r="H35" s="280">
        <v>0</v>
      </c>
      <c r="I35" s="280">
        <v>0</v>
      </c>
      <c r="J35" s="280">
        <v>0</v>
      </c>
      <c r="K35" s="280">
        <v>0</v>
      </c>
      <c r="L35" s="280">
        <v>0</v>
      </c>
      <c r="M35" s="280">
        <v>0</v>
      </c>
      <c r="N35" s="280">
        <v>0</v>
      </c>
      <c r="O35" s="280">
        <v>0</v>
      </c>
      <c r="P35" s="280">
        <v>0</v>
      </c>
      <c r="Q35" s="280">
        <v>0</v>
      </c>
      <c r="R35" s="280">
        <v>0</v>
      </c>
      <c r="S35" s="280">
        <v>0</v>
      </c>
      <c r="T35" s="280">
        <v>0</v>
      </c>
      <c r="U35" s="280">
        <v>0</v>
      </c>
      <c r="V35" s="280">
        <v>0</v>
      </c>
      <c r="W35" s="280">
        <v>0</v>
      </c>
      <c r="X35" s="280">
        <v>0</v>
      </c>
      <c r="Y35" s="280">
        <v>0</v>
      </c>
      <c r="Z35" s="280">
        <v>0</v>
      </c>
      <c r="AA35" s="280">
        <v>0</v>
      </c>
      <c r="AB35" s="280">
        <v>-1187833.2</v>
      </c>
      <c r="AC35" s="280">
        <v>0</v>
      </c>
      <c r="AD35" s="280">
        <v>0</v>
      </c>
      <c r="AE35" s="280">
        <v>0</v>
      </c>
      <c r="AF35" s="280">
        <v>0</v>
      </c>
      <c r="AG35" s="280">
        <v>0</v>
      </c>
      <c r="AH35" s="280">
        <v>0</v>
      </c>
      <c r="AI35" s="280">
        <v>0</v>
      </c>
      <c r="AJ35" s="280">
        <v>0</v>
      </c>
      <c r="AK35" s="280">
        <v>0</v>
      </c>
      <c r="AL35" s="280">
        <v>0</v>
      </c>
      <c r="AM35" s="280">
        <v>0</v>
      </c>
      <c r="AN35" s="280">
        <v>0</v>
      </c>
      <c r="AO35" s="280">
        <v>0</v>
      </c>
      <c r="AP35" s="280">
        <v>0</v>
      </c>
      <c r="AQ35" s="280">
        <v>0</v>
      </c>
      <c r="AR35" s="280">
        <v>0</v>
      </c>
      <c r="AS35" s="280">
        <v>0</v>
      </c>
      <c r="AT35" s="280">
        <v>0</v>
      </c>
    </row>
    <row r="36" spans="1:46">
      <c r="A36" s="281" t="s">
        <v>321</v>
      </c>
      <c r="B36" s="280">
        <v>183915.9</v>
      </c>
      <c r="C36" s="280">
        <v>0</v>
      </c>
      <c r="D36" s="280">
        <v>0</v>
      </c>
      <c r="E36" s="280">
        <v>0</v>
      </c>
      <c r="F36" s="280">
        <v>0</v>
      </c>
      <c r="G36" s="280">
        <v>0</v>
      </c>
      <c r="H36" s="280">
        <v>0</v>
      </c>
      <c r="I36" s="280">
        <v>0</v>
      </c>
      <c r="J36" s="280">
        <v>0</v>
      </c>
      <c r="K36" s="280">
        <v>0</v>
      </c>
      <c r="L36" s="280">
        <v>0</v>
      </c>
      <c r="M36" s="280">
        <v>0</v>
      </c>
      <c r="N36" s="280">
        <v>0</v>
      </c>
      <c r="O36" s="280">
        <v>0</v>
      </c>
      <c r="P36" s="280">
        <v>0</v>
      </c>
      <c r="Q36" s="280">
        <v>0</v>
      </c>
      <c r="R36" s="280">
        <v>0</v>
      </c>
      <c r="S36" s="280">
        <v>0</v>
      </c>
      <c r="T36" s="280">
        <v>0</v>
      </c>
      <c r="U36" s="280">
        <v>0</v>
      </c>
      <c r="V36" s="280">
        <v>0</v>
      </c>
      <c r="W36" s="280">
        <v>0</v>
      </c>
      <c r="X36" s="280">
        <v>0</v>
      </c>
      <c r="Y36" s="280">
        <v>0</v>
      </c>
      <c r="Z36" s="280">
        <v>0</v>
      </c>
      <c r="AA36" s="280">
        <v>0</v>
      </c>
      <c r="AB36" s="280">
        <v>0</v>
      </c>
      <c r="AC36" s="280">
        <v>0</v>
      </c>
      <c r="AD36" s="280">
        <v>0</v>
      </c>
      <c r="AE36" s="280">
        <v>0</v>
      </c>
      <c r="AF36" s="280">
        <v>0</v>
      </c>
      <c r="AG36" s="280">
        <v>0</v>
      </c>
      <c r="AH36" s="280">
        <v>0</v>
      </c>
      <c r="AI36" s="280">
        <v>0</v>
      </c>
      <c r="AJ36" s="280">
        <v>183915.9</v>
      </c>
      <c r="AK36" s="280">
        <v>0</v>
      </c>
      <c r="AL36" s="280">
        <v>0</v>
      </c>
      <c r="AM36" s="280">
        <v>0</v>
      </c>
      <c r="AN36" s="280">
        <v>0</v>
      </c>
      <c r="AO36" s="280">
        <v>0</v>
      </c>
      <c r="AP36" s="280">
        <v>0</v>
      </c>
      <c r="AQ36" s="280">
        <v>0</v>
      </c>
      <c r="AR36" s="280">
        <v>0</v>
      </c>
      <c r="AS36" s="280">
        <v>0</v>
      </c>
      <c r="AT36" s="280">
        <v>0</v>
      </c>
    </row>
    <row r="37" spans="1:46">
      <c r="A37" s="281" t="s">
        <v>322</v>
      </c>
      <c r="B37" s="280">
        <v>-117703.66</v>
      </c>
      <c r="C37" s="280">
        <v>0</v>
      </c>
      <c r="D37" s="280">
        <v>0</v>
      </c>
      <c r="E37" s="280">
        <v>0</v>
      </c>
      <c r="F37" s="280">
        <v>0</v>
      </c>
      <c r="G37" s="280">
        <v>0</v>
      </c>
      <c r="H37" s="280">
        <v>0</v>
      </c>
      <c r="I37" s="280">
        <v>0</v>
      </c>
      <c r="J37" s="280">
        <v>0</v>
      </c>
      <c r="K37" s="280">
        <v>0</v>
      </c>
      <c r="L37" s="280">
        <v>0</v>
      </c>
      <c r="M37" s="280">
        <v>0</v>
      </c>
      <c r="N37" s="280">
        <v>0</v>
      </c>
      <c r="O37" s="280">
        <v>0</v>
      </c>
      <c r="P37" s="280">
        <v>0</v>
      </c>
      <c r="Q37" s="280">
        <v>0</v>
      </c>
      <c r="R37" s="280">
        <v>0</v>
      </c>
      <c r="S37" s="280">
        <v>0</v>
      </c>
      <c r="T37" s="280">
        <v>0</v>
      </c>
      <c r="U37" s="280">
        <v>0</v>
      </c>
      <c r="V37" s="280">
        <v>0</v>
      </c>
      <c r="W37" s="280">
        <v>0</v>
      </c>
      <c r="X37" s="280">
        <v>0</v>
      </c>
      <c r="Y37" s="280">
        <v>0</v>
      </c>
      <c r="Z37" s="280">
        <v>0</v>
      </c>
      <c r="AA37" s="280">
        <v>0</v>
      </c>
      <c r="AB37" s="280">
        <v>-117703.66</v>
      </c>
      <c r="AC37" s="280">
        <v>0</v>
      </c>
      <c r="AD37" s="280">
        <v>0</v>
      </c>
      <c r="AE37" s="280">
        <v>0</v>
      </c>
      <c r="AF37" s="280">
        <v>0</v>
      </c>
      <c r="AG37" s="280">
        <v>0</v>
      </c>
      <c r="AH37" s="280">
        <v>0</v>
      </c>
      <c r="AI37" s="280">
        <v>0</v>
      </c>
      <c r="AJ37" s="280">
        <v>0</v>
      </c>
      <c r="AK37" s="280">
        <v>0</v>
      </c>
      <c r="AL37" s="280">
        <v>0</v>
      </c>
      <c r="AM37" s="280">
        <v>0</v>
      </c>
      <c r="AN37" s="280">
        <v>0</v>
      </c>
      <c r="AO37" s="280">
        <v>0</v>
      </c>
      <c r="AP37" s="280">
        <v>0</v>
      </c>
      <c r="AQ37" s="280">
        <v>0</v>
      </c>
      <c r="AR37" s="280">
        <v>0</v>
      </c>
      <c r="AS37" s="280">
        <v>0</v>
      </c>
      <c r="AT37" s="280">
        <v>0</v>
      </c>
    </row>
    <row r="38" spans="1:46">
      <c r="A38" s="281" t="s">
        <v>323</v>
      </c>
      <c r="B38" s="280">
        <v>-4346020</v>
      </c>
      <c r="C38" s="280">
        <v>0</v>
      </c>
      <c r="D38" s="280">
        <v>0</v>
      </c>
      <c r="E38" s="280">
        <v>0</v>
      </c>
      <c r="F38" s="280">
        <v>0</v>
      </c>
      <c r="G38" s="280">
        <v>0</v>
      </c>
      <c r="H38" s="280">
        <v>0</v>
      </c>
      <c r="I38" s="280">
        <v>0</v>
      </c>
      <c r="J38" s="280">
        <v>0</v>
      </c>
      <c r="K38" s="280">
        <v>0</v>
      </c>
      <c r="L38" s="280">
        <v>0</v>
      </c>
      <c r="M38" s="280">
        <v>0</v>
      </c>
      <c r="N38" s="280">
        <v>0</v>
      </c>
      <c r="O38" s="280">
        <v>0</v>
      </c>
      <c r="P38" s="280">
        <v>0</v>
      </c>
      <c r="Q38" s="280">
        <v>0</v>
      </c>
      <c r="R38" s="280">
        <v>0</v>
      </c>
      <c r="S38" s="280">
        <v>0</v>
      </c>
      <c r="T38" s="280">
        <v>0</v>
      </c>
      <c r="U38" s="280">
        <v>0</v>
      </c>
      <c r="V38" s="280">
        <v>0</v>
      </c>
      <c r="W38" s="280">
        <v>0</v>
      </c>
      <c r="X38" s="280">
        <v>0</v>
      </c>
      <c r="Y38" s="280">
        <v>0</v>
      </c>
      <c r="Z38" s="280">
        <v>0</v>
      </c>
      <c r="AA38" s="280">
        <v>0</v>
      </c>
      <c r="AB38" s="280">
        <v>0</v>
      </c>
      <c r="AC38" s="280">
        <v>0</v>
      </c>
      <c r="AD38" s="280">
        <v>0</v>
      </c>
      <c r="AE38" s="280">
        <v>0</v>
      </c>
      <c r="AF38" s="280">
        <v>0</v>
      </c>
      <c r="AG38" s="280">
        <v>0</v>
      </c>
      <c r="AH38" s="280">
        <v>0</v>
      </c>
      <c r="AI38" s="280">
        <v>0</v>
      </c>
      <c r="AJ38" s="280">
        <v>0</v>
      </c>
      <c r="AK38" s="280">
        <v>0</v>
      </c>
      <c r="AL38" s="280">
        <v>0</v>
      </c>
      <c r="AM38" s="280">
        <v>0</v>
      </c>
      <c r="AN38" s="280">
        <v>0</v>
      </c>
      <c r="AO38" s="280">
        <v>-4346020</v>
      </c>
      <c r="AP38" s="280">
        <v>0</v>
      </c>
      <c r="AQ38" s="280">
        <v>0</v>
      </c>
      <c r="AR38" s="280">
        <v>0</v>
      </c>
      <c r="AS38" s="280">
        <v>0</v>
      </c>
      <c r="AT38" s="280">
        <v>0</v>
      </c>
    </row>
    <row r="39" spans="1:46">
      <c r="A39" s="281" t="s">
        <v>324</v>
      </c>
      <c r="B39" s="280">
        <v>-157606.31</v>
      </c>
      <c r="C39" s="280">
        <v>0</v>
      </c>
      <c r="D39" s="280">
        <v>0</v>
      </c>
      <c r="E39" s="280">
        <v>0</v>
      </c>
      <c r="F39" s="280">
        <v>0</v>
      </c>
      <c r="G39" s="280">
        <v>0</v>
      </c>
      <c r="H39" s="280">
        <v>0</v>
      </c>
      <c r="I39" s="280">
        <v>0</v>
      </c>
      <c r="J39" s="280">
        <v>0</v>
      </c>
      <c r="K39" s="280">
        <v>0</v>
      </c>
      <c r="L39" s="280">
        <v>0</v>
      </c>
      <c r="M39" s="280">
        <v>0</v>
      </c>
      <c r="N39" s="280">
        <v>0</v>
      </c>
      <c r="O39" s="280">
        <v>0</v>
      </c>
      <c r="P39" s="280">
        <v>0</v>
      </c>
      <c r="Q39" s="280">
        <v>0</v>
      </c>
      <c r="R39" s="280">
        <v>0</v>
      </c>
      <c r="S39" s="280">
        <v>0</v>
      </c>
      <c r="T39" s="280">
        <v>0</v>
      </c>
      <c r="U39" s="280">
        <v>0</v>
      </c>
      <c r="V39" s="280">
        <v>0</v>
      </c>
      <c r="W39" s="280">
        <v>0</v>
      </c>
      <c r="X39" s="280">
        <v>0</v>
      </c>
      <c r="Y39" s="280">
        <v>0</v>
      </c>
      <c r="Z39" s="280">
        <v>0</v>
      </c>
      <c r="AA39" s="280">
        <v>0</v>
      </c>
      <c r="AB39" s="280">
        <v>0</v>
      </c>
      <c r="AC39" s="280">
        <v>0</v>
      </c>
      <c r="AD39" s="280">
        <v>0</v>
      </c>
      <c r="AE39" s="280">
        <v>0</v>
      </c>
      <c r="AF39" s="280">
        <v>0</v>
      </c>
      <c r="AG39" s="280">
        <v>0</v>
      </c>
      <c r="AH39" s="280">
        <v>0</v>
      </c>
      <c r="AI39" s="280">
        <v>0</v>
      </c>
      <c r="AJ39" s="280">
        <v>0</v>
      </c>
      <c r="AK39" s="280">
        <v>0</v>
      </c>
      <c r="AL39" s="280">
        <v>-157606.31</v>
      </c>
      <c r="AM39" s="280">
        <v>0</v>
      </c>
      <c r="AN39" s="280">
        <v>0</v>
      </c>
      <c r="AO39" s="280">
        <v>0</v>
      </c>
      <c r="AP39" s="280">
        <v>0</v>
      </c>
      <c r="AQ39" s="280">
        <v>0</v>
      </c>
      <c r="AR39" s="280">
        <v>0</v>
      </c>
      <c r="AS39" s="280">
        <v>0</v>
      </c>
      <c r="AT39" s="280">
        <v>0</v>
      </c>
    </row>
    <row r="40" spans="1:46">
      <c r="A40" s="281" t="s">
        <v>325</v>
      </c>
      <c r="B40" s="280">
        <v>-617424027.18999994</v>
      </c>
      <c r="C40" s="280">
        <v>-12040602.9</v>
      </c>
      <c r="D40" s="280">
        <v>-33377611.940000001</v>
      </c>
      <c r="E40" s="280">
        <v>-283445.53000000003</v>
      </c>
      <c r="F40" s="280">
        <v>-25999036.050000001</v>
      </c>
      <c r="G40" s="280">
        <v>-10272184.939999999</v>
      </c>
      <c r="H40" s="280">
        <v>-84118.76</v>
      </c>
      <c r="I40" s="280">
        <v>-4667226.99</v>
      </c>
      <c r="J40" s="280">
        <v>-93286.62</v>
      </c>
      <c r="K40" s="280">
        <v>0</v>
      </c>
      <c r="L40" s="280">
        <v>-224967.4</v>
      </c>
      <c r="M40" s="280">
        <v>-431141.02</v>
      </c>
      <c r="N40" s="280">
        <v>-89300.24</v>
      </c>
      <c r="O40" s="280">
        <v>73751.360000000001</v>
      </c>
      <c r="P40" s="280">
        <v>85170.67</v>
      </c>
      <c r="Q40" s="280">
        <v>-5578554.3799999999</v>
      </c>
      <c r="R40" s="280">
        <v>-250389.36</v>
      </c>
      <c r="S40" s="280">
        <v>206882.91</v>
      </c>
      <c r="T40" s="280">
        <v>0</v>
      </c>
      <c r="U40" s="280">
        <v>0</v>
      </c>
      <c r="V40" s="280">
        <v>-667684.61</v>
      </c>
      <c r="W40" s="280">
        <v>-248742.12</v>
      </c>
      <c r="X40" s="280">
        <v>-13517746.5</v>
      </c>
      <c r="Y40" s="280">
        <v>-605930.13</v>
      </c>
      <c r="Z40" s="280">
        <v>-123237.01</v>
      </c>
      <c r="AA40" s="280">
        <v>-7164078.0099999998</v>
      </c>
      <c r="AB40" s="280">
        <v>-2621501.7999999998</v>
      </c>
      <c r="AC40" s="280">
        <v>-376675.17</v>
      </c>
      <c r="AD40" s="280">
        <v>-2554415.25</v>
      </c>
      <c r="AE40" s="280">
        <v>-133056.44</v>
      </c>
      <c r="AF40" s="280">
        <v>-4482677.28</v>
      </c>
      <c r="AG40" s="280">
        <v>-12184382.68</v>
      </c>
      <c r="AH40" s="280">
        <v>-1805972.59</v>
      </c>
      <c r="AI40" s="280">
        <v>-4303799.3</v>
      </c>
      <c r="AJ40" s="280">
        <v>-28211455.489999998</v>
      </c>
      <c r="AK40" s="280">
        <v>-236199.12</v>
      </c>
      <c r="AL40" s="280">
        <v>-7389540.8399999999</v>
      </c>
      <c r="AM40" s="280">
        <v>-884808.75</v>
      </c>
      <c r="AN40" s="280">
        <v>-9446400.4399999995</v>
      </c>
      <c r="AO40" s="280">
        <v>-14586404.18</v>
      </c>
      <c r="AP40" s="280">
        <v>-284249505.95999998</v>
      </c>
      <c r="AQ40" s="280">
        <v>-128605963.81999999</v>
      </c>
      <c r="AR40" s="280">
        <v>0</v>
      </c>
      <c r="AS40" s="280">
        <v>2211.4899999999998</v>
      </c>
      <c r="AT40" s="280">
        <v>0</v>
      </c>
    </row>
    <row r="41" spans="1:46">
      <c r="A41" s="281" t="s">
        <v>326</v>
      </c>
      <c r="B41" s="280">
        <v>63884365.390000001</v>
      </c>
      <c r="C41" s="280">
        <v>-4242011.5199999996</v>
      </c>
      <c r="D41" s="280">
        <v>13759961.08</v>
      </c>
      <c r="E41" s="280">
        <v>80513.48</v>
      </c>
      <c r="F41" s="280">
        <v>-5065986.3499999996</v>
      </c>
      <c r="G41" s="280">
        <v>-14375907.48</v>
      </c>
      <c r="H41" s="280">
        <v>75671.289999999994</v>
      </c>
      <c r="I41" s="280">
        <v>-9022510.3100000005</v>
      </c>
      <c r="J41" s="280">
        <v>-103247.02</v>
      </c>
      <c r="K41" s="280">
        <v>0</v>
      </c>
      <c r="L41" s="280">
        <v>201101.66</v>
      </c>
      <c r="M41" s="280">
        <v>262209.38</v>
      </c>
      <c r="N41" s="280">
        <v>-71641.62</v>
      </c>
      <c r="O41" s="280">
        <v>-527054.64</v>
      </c>
      <c r="P41" s="280">
        <v>-117769.15</v>
      </c>
      <c r="Q41" s="280">
        <v>-9351626.4199999999</v>
      </c>
      <c r="R41" s="280">
        <v>-453010.98</v>
      </c>
      <c r="S41" s="280">
        <v>-196919.92</v>
      </c>
      <c r="T41" s="280">
        <v>9884.5499999999993</v>
      </c>
      <c r="U41" s="280">
        <v>2221.11</v>
      </c>
      <c r="V41" s="280">
        <v>-2302463.38</v>
      </c>
      <c r="W41" s="280">
        <v>191482.4</v>
      </c>
      <c r="X41" s="280">
        <v>-19330130.890000001</v>
      </c>
      <c r="Y41" s="280">
        <v>-1719697.84</v>
      </c>
      <c r="Z41" s="280">
        <v>-287018.25</v>
      </c>
      <c r="AA41" s="280">
        <v>-11667999.58</v>
      </c>
      <c r="AB41" s="280">
        <v>817545.71</v>
      </c>
      <c r="AC41" s="280">
        <v>-609690.06999999995</v>
      </c>
      <c r="AD41" s="280">
        <v>-3283990.13</v>
      </c>
      <c r="AE41" s="280">
        <v>-631527.84</v>
      </c>
      <c r="AF41" s="280">
        <v>-3081356.3</v>
      </c>
      <c r="AG41" s="280">
        <v>-25743967.669999998</v>
      </c>
      <c r="AH41" s="280">
        <v>-4815473.41</v>
      </c>
      <c r="AI41" s="280">
        <v>-2532116.09</v>
      </c>
      <c r="AJ41" s="280">
        <v>-8587095.0500000007</v>
      </c>
      <c r="AK41" s="280">
        <v>-482625.78</v>
      </c>
      <c r="AL41" s="280">
        <v>-8386397.4299999997</v>
      </c>
      <c r="AM41" s="280">
        <v>-138253.09</v>
      </c>
      <c r="AN41" s="280">
        <v>-18933409.489999998</v>
      </c>
      <c r="AO41" s="280">
        <v>-22530745.59</v>
      </c>
      <c r="AP41" s="280">
        <v>173334375.44999999</v>
      </c>
      <c r="AQ41" s="280">
        <v>53741042.57</v>
      </c>
      <c r="AR41" s="280">
        <v>0</v>
      </c>
      <c r="AS41" s="280">
        <v>0</v>
      </c>
      <c r="AT41" s="280">
        <v>0</v>
      </c>
    </row>
    <row r="42" spans="1:46">
      <c r="A42" s="281" t="s">
        <v>744</v>
      </c>
      <c r="B42" s="280">
        <v>-609.02</v>
      </c>
      <c r="C42" s="280">
        <v>0</v>
      </c>
      <c r="D42" s="280">
        <v>0</v>
      </c>
      <c r="E42" s="280">
        <v>0</v>
      </c>
      <c r="F42" s="280">
        <v>0</v>
      </c>
      <c r="G42" s="280">
        <v>0</v>
      </c>
      <c r="H42" s="280">
        <v>0</v>
      </c>
      <c r="I42" s="280">
        <v>0</v>
      </c>
      <c r="J42" s="280">
        <v>0</v>
      </c>
      <c r="K42" s="280">
        <v>0</v>
      </c>
      <c r="L42" s="280">
        <v>0</v>
      </c>
      <c r="M42" s="280">
        <v>0</v>
      </c>
      <c r="N42" s="280">
        <v>0</v>
      </c>
      <c r="O42" s="280">
        <v>0</v>
      </c>
      <c r="P42" s="280">
        <v>0</v>
      </c>
      <c r="Q42" s="280">
        <v>-448.81</v>
      </c>
      <c r="R42" s="280">
        <v>0</v>
      </c>
      <c r="S42" s="280">
        <v>0</v>
      </c>
      <c r="T42" s="280">
        <v>0</v>
      </c>
      <c r="U42" s="280">
        <v>0</v>
      </c>
      <c r="V42" s="280">
        <v>0</v>
      </c>
      <c r="W42" s="280">
        <v>0</v>
      </c>
      <c r="X42" s="280">
        <v>0</v>
      </c>
      <c r="Y42" s="280">
        <v>0</v>
      </c>
      <c r="Z42" s="280">
        <v>0</v>
      </c>
      <c r="AA42" s="280">
        <v>-160.21</v>
      </c>
      <c r="AB42" s="280">
        <v>0</v>
      </c>
      <c r="AC42" s="280">
        <v>0</v>
      </c>
      <c r="AD42" s="280">
        <v>0</v>
      </c>
      <c r="AE42" s="280">
        <v>0</v>
      </c>
      <c r="AF42" s="280">
        <v>0</v>
      </c>
      <c r="AG42" s="280">
        <v>0</v>
      </c>
      <c r="AH42" s="280">
        <v>0</v>
      </c>
      <c r="AI42" s="280">
        <v>0</v>
      </c>
      <c r="AJ42" s="280">
        <v>0</v>
      </c>
      <c r="AK42" s="280">
        <v>0</v>
      </c>
      <c r="AL42" s="280">
        <v>0</v>
      </c>
      <c r="AM42" s="280">
        <v>0</v>
      </c>
      <c r="AN42" s="280">
        <v>0</v>
      </c>
      <c r="AO42" s="280">
        <v>0</v>
      </c>
      <c r="AP42" s="280">
        <v>0</v>
      </c>
      <c r="AQ42" s="280">
        <v>0</v>
      </c>
      <c r="AR42" s="280">
        <v>0</v>
      </c>
      <c r="AS42" s="280">
        <v>0</v>
      </c>
      <c r="AT42" s="280">
        <v>0</v>
      </c>
    </row>
    <row r="43" spans="1:46">
      <c r="A43" s="281" t="s">
        <v>327</v>
      </c>
      <c r="B43" s="280">
        <v>-14063318.9</v>
      </c>
      <c r="C43" s="280">
        <v>-7618.3</v>
      </c>
      <c r="D43" s="280">
        <v>0</v>
      </c>
      <c r="E43" s="280">
        <v>0</v>
      </c>
      <c r="F43" s="280">
        <v>-1808164.47</v>
      </c>
      <c r="G43" s="280">
        <v>-498712.64</v>
      </c>
      <c r="H43" s="280">
        <v>0</v>
      </c>
      <c r="I43" s="280">
        <v>-128505.81</v>
      </c>
      <c r="J43" s="280">
        <v>-1875.9</v>
      </c>
      <c r="K43" s="280">
        <v>0</v>
      </c>
      <c r="L43" s="280">
        <v>-217.56</v>
      </c>
      <c r="M43" s="280">
        <v>-123.95</v>
      </c>
      <c r="N43" s="280">
        <v>-573.13</v>
      </c>
      <c r="O43" s="280">
        <v>-4207.6400000000003</v>
      </c>
      <c r="P43" s="280">
        <v>0</v>
      </c>
      <c r="Q43" s="280">
        <v>-292383.99</v>
      </c>
      <c r="R43" s="280">
        <v>-234.58</v>
      </c>
      <c r="S43" s="280">
        <v>0</v>
      </c>
      <c r="T43" s="280">
        <v>0</v>
      </c>
      <c r="U43" s="280">
        <v>0</v>
      </c>
      <c r="V43" s="280">
        <v>-46941.9</v>
      </c>
      <c r="W43" s="280">
        <v>0</v>
      </c>
      <c r="X43" s="280">
        <v>-646735.21</v>
      </c>
      <c r="Y43" s="280">
        <v>-97418.41</v>
      </c>
      <c r="Z43" s="280">
        <v>-14782.24</v>
      </c>
      <c r="AA43" s="280">
        <v>-404965</v>
      </c>
      <c r="AB43" s="280">
        <v>-29279.58</v>
      </c>
      <c r="AC43" s="280">
        <v>-5974.76</v>
      </c>
      <c r="AD43" s="280">
        <v>-107110.19</v>
      </c>
      <c r="AE43" s="280">
        <v>-6751.76</v>
      </c>
      <c r="AF43" s="280">
        <v>-98229.08</v>
      </c>
      <c r="AG43" s="280">
        <v>-360159.48</v>
      </c>
      <c r="AH43" s="280">
        <v>-415503.34</v>
      </c>
      <c r="AI43" s="280">
        <v>-30327.05</v>
      </c>
      <c r="AJ43" s="280">
        <v>-487828.35</v>
      </c>
      <c r="AK43" s="280">
        <v>-11279.45</v>
      </c>
      <c r="AL43" s="280">
        <v>-516442.3</v>
      </c>
      <c r="AM43" s="280">
        <v>-6620.04</v>
      </c>
      <c r="AN43" s="280">
        <v>-539001.56999999995</v>
      </c>
      <c r="AO43" s="280">
        <v>-1813225.7</v>
      </c>
      <c r="AP43" s="280">
        <v>-4800569.8099999996</v>
      </c>
      <c r="AQ43" s="280">
        <v>-881555.71</v>
      </c>
      <c r="AR43" s="280">
        <v>0</v>
      </c>
      <c r="AS43" s="280">
        <v>0</v>
      </c>
      <c r="AT43" s="280">
        <v>0</v>
      </c>
    </row>
    <row r="44" spans="1:46">
      <c r="A44" s="281" t="s">
        <v>745</v>
      </c>
      <c r="B44" s="280">
        <v>0</v>
      </c>
      <c r="C44" s="280">
        <v>0</v>
      </c>
      <c r="D44" s="280">
        <v>0</v>
      </c>
      <c r="E44" s="280">
        <v>0</v>
      </c>
      <c r="F44" s="280">
        <v>0</v>
      </c>
      <c r="G44" s="280">
        <v>0</v>
      </c>
      <c r="H44" s="280">
        <v>0</v>
      </c>
      <c r="I44" s="280">
        <v>0</v>
      </c>
      <c r="J44" s="280">
        <v>0</v>
      </c>
      <c r="K44" s="280">
        <v>0</v>
      </c>
      <c r="L44" s="280">
        <v>0</v>
      </c>
      <c r="M44" s="280">
        <v>0</v>
      </c>
      <c r="N44" s="280">
        <v>0</v>
      </c>
      <c r="O44" s="280">
        <v>0</v>
      </c>
      <c r="P44" s="280">
        <v>0</v>
      </c>
      <c r="Q44" s="280">
        <v>0</v>
      </c>
      <c r="R44" s="280">
        <v>0</v>
      </c>
      <c r="S44" s="280">
        <v>0</v>
      </c>
      <c r="T44" s="280">
        <v>0</v>
      </c>
      <c r="U44" s="280">
        <v>0</v>
      </c>
      <c r="V44" s="280">
        <v>0</v>
      </c>
      <c r="W44" s="280">
        <v>0</v>
      </c>
      <c r="X44" s="280">
        <v>0</v>
      </c>
      <c r="Y44" s="280">
        <v>0</v>
      </c>
      <c r="Z44" s="280">
        <v>0</v>
      </c>
      <c r="AA44" s="280">
        <v>0</v>
      </c>
      <c r="AB44" s="280">
        <v>0</v>
      </c>
      <c r="AC44" s="280">
        <v>0</v>
      </c>
      <c r="AD44" s="280">
        <v>0</v>
      </c>
      <c r="AE44" s="280">
        <v>0</v>
      </c>
      <c r="AF44" s="280">
        <v>0</v>
      </c>
      <c r="AG44" s="280">
        <v>0</v>
      </c>
      <c r="AH44" s="280">
        <v>0</v>
      </c>
      <c r="AI44" s="280">
        <v>0</v>
      </c>
      <c r="AJ44" s="280">
        <v>0</v>
      </c>
      <c r="AK44" s="280">
        <v>0</v>
      </c>
      <c r="AL44" s="280">
        <v>0</v>
      </c>
      <c r="AM44" s="280">
        <v>0</v>
      </c>
      <c r="AN44" s="280">
        <v>0</v>
      </c>
      <c r="AO44" s="280">
        <v>0</v>
      </c>
      <c r="AP44" s="280">
        <v>0</v>
      </c>
      <c r="AQ44" s="280">
        <v>0</v>
      </c>
      <c r="AR44" s="280">
        <v>0</v>
      </c>
      <c r="AS44" s="280">
        <v>0</v>
      </c>
      <c r="AT44" s="280">
        <v>0</v>
      </c>
    </row>
    <row r="45" spans="1:46">
      <c r="A45" s="281" t="s">
        <v>746</v>
      </c>
      <c r="B45" s="280">
        <v>0</v>
      </c>
      <c r="C45" s="280">
        <v>0</v>
      </c>
      <c r="D45" s="280">
        <v>0</v>
      </c>
      <c r="E45" s="280">
        <v>0</v>
      </c>
      <c r="F45" s="280">
        <v>0</v>
      </c>
      <c r="G45" s="280">
        <v>0</v>
      </c>
      <c r="H45" s="280">
        <v>0</v>
      </c>
      <c r="I45" s="280">
        <v>0</v>
      </c>
      <c r="J45" s="280">
        <v>0</v>
      </c>
      <c r="K45" s="280">
        <v>0</v>
      </c>
      <c r="L45" s="280">
        <v>0</v>
      </c>
      <c r="M45" s="280">
        <v>0</v>
      </c>
      <c r="N45" s="280">
        <v>0</v>
      </c>
      <c r="O45" s="280">
        <v>0</v>
      </c>
      <c r="P45" s="280">
        <v>0</v>
      </c>
      <c r="Q45" s="280">
        <v>0</v>
      </c>
      <c r="R45" s="280">
        <v>0</v>
      </c>
      <c r="S45" s="280">
        <v>0</v>
      </c>
      <c r="T45" s="280">
        <v>0</v>
      </c>
      <c r="U45" s="280">
        <v>0</v>
      </c>
      <c r="V45" s="280">
        <v>0</v>
      </c>
      <c r="W45" s="280">
        <v>0</v>
      </c>
      <c r="X45" s="280">
        <v>0</v>
      </c>
      <c r="Y45" s="280">
        <v>0</v>
      </c>
      <c r="Z45" s="280">
        <v>0</v>
      </c>
      <c r="AA45" s="280">
        <v>0</v>
      </c>
      <c r="AB45" s="280">
        <v>0</v>
      </c>
      <c r="AC45" s="280">
        <v>0</v>
      </c>
      <c r="AD45" s="280">
        <v>0</v>
      </c>
      <c r="AE45" s="280">
        <v>0</v>
      </c>
      <c r="AF45" s="280">
        <v>0</v>
      </c>
      <c r="AG45" s="280">
        <v>0</v>
      </c>
      <c r="AH45" s="280">
        <v>0</v>
      </c>
      <c r="AI45" s="280">
        <v>0</v>
      </c>
      <c r="AJ45" s="280">
        <v>0</v>
      </c>
      <c r="AK45" s="280">
        <v>0</v>
      </c>
      <c r="AL45" s="280">
        <v>0</v>
      </c>
      <c r="AM45" s="280">
        <v>0</v>
      </c>
      <c r="AN45" s="280">
        <v>0</v>
      </c>
      <c r="AO45" s="280">
        <v>0</v>
      </c>
      <c r="AP45" s="280">
        <v>0</v>
      </c>
      <c r="AQ45" s="280">
        <v>0</v>
      </c>
      <c r="AR45" s="280">
        <v>0</v>
      </c>
      <c r="AS45" s="280">
        <v>0</v>
      </c>
      <c r="AT45" s="280">
        <v>0</v>
      </c>
    </row>
    <row r="46" spans="1:46">
      <c r="A46" s="281" t="s">
        <v>747</v>
      </c>
      <c r="B46" s="280">
        <v>0</v>
      </c>
      <c r="C46" s="280">
        <v>0</v>
      </c>
      <c r="D46" s="280">
        <v>0</v>
      </c>
      <c r="E46" s="280">
        <v>0</v>
      </c>
      <c r="F46" s="280">
        <v>0</v>
      </c>
      <c r="G46" s="280">
        <v>0</v>
      </c>
      <c r="H46" s="280">
        <v>0</v>
      </c>
      <c r="I46" s="280">
        <v>0</v>
      </c>
      <c r="J46" s="280">
        <v>0</v>
      </c>
      <c r="K46" s="280">
        <v>0</v>
      </c>
      <c r="L46" s="280">
        <v>0</v>
      </c>
      <c r="M46" s="280">
        <v>0</v>
      </c>
      <c r="N46" s="280">
        <v>0</v>
      </c>
      <c r="O46" s="280">
        <v>0</v>
      </c>
      <c r="P46" s="280">
        <v>0</v>
      </c>
      <c r="Q46" s="280">
        <v>0</v>
      </c>
      <c r="R46" s="280">
        <v>0</v>
      </c>
      <c r="S46" s="280">
        <v>0</v>
      </c>
      <c r="T46" s="280">
        <v>0</v>
      </c>
      <c r="U46" s="280">
        <v>0</v>
      </c>
      <c r="V46" s="280">
        <v>0</v>
      </c>
      <c r="W46" s="280">
        <v>0</v>
      </c>
      <c r="X46" s="280">
        <v>0</v>
      </c>
      <c r="Y46" s="280">
        <v>0</v>
      </c>
      <c r="Z46" s="280">
        <v>0</v>
      </c>
      <c r="AA46" s="280">
        <v>0</v>
      </c>
      <c r="AB46" s="280">
        <v>0</v>
      </c>
      <c r="AC46" s="280">
        <v>0</v>
      </c>
      <c r="AD46" s="280">
        <v>0</v>
      </c>
      <c r="AE46" s="280">
        <v>0</v>
      </c>
      <c r="AF46" s="280">
        <v>0</v>
      </c>
      <c r="AG46" s="280">
        <v>0</v>
      </c>
      <c r="AH46" s="280">
        <v>0</v>
      </c>
      <c r="AI46" s="280">
        <v>0</v>
      </c>
      <c r="AJ46" s="280">
        <v>0</v>
      </c>
      <c r="AK46" s="280">
        <v>0</v>
      </c>
      <c r="AL46" s="280">
        <v>0</v>
      </c>
      <c r="AM46" s="280">
        <v>0</v>
      </c>
      <c r="AN46" s="280">
        <v>0</v>
      </c>
      <c r="AO46" s="280">
        <v>0</v>
      </c>
      <c r="AP46" s="280">
        <v>0</v>
      </c>
      <c r="AQ46" s="280">
        <v>0</v>
      </c>
      <c r="AR46" s="280">
        <v>0</v>
      </c>
      <c r="AS46" s="280">
        <v>0</v>
      </c>
      <c r="AT46" s="280">
        <v>0</v>
      </c>
    </row>
    <row r="47" spans="1:46">
      <c r="A47" s="281" t="s">
        <v>748</v>
      </c>
      <c r="B47" s="280">
        <v>0</v>
      </c>
      <c r="C47" s="280">
        <v>0</v>
      </c>
      <c r="D47" s="280">
        <v>0</v>
      </c>
      <c r="E47" s="280">
        <v>0</v>
      </c>
      <c r="F47" s="280">
        <v>0</v>
      </c>
      <c r="G47" s="280">
        <v>0</v>
      </c>
      <c r="H47" s="280">
        <v>0</v>
      </c>
      <c r="I47" s="280">
        <v>0</v>
      </c>
      <c r="J47" s="280">
        <v>0</v>
      </c>
      <c r="K47" s="280">
        <v>0</v>
      </c>
      <c r="L47" s="280">
        <v>0</v>
      </c>
      <c r="M47" s="280">
        <v>0</v>
      </c>
      <c r="N47" s="280">
        <v>0</v>
      </c>
      <c r="O47" s="280">
        <v>0</v>
      </c>
      <c r="P47" s="280">
        <v>0</v>
      </c>
      <c r="Q47" s="280">
        <v>0</v>
      </c>
      <c r="R47" s="280">
        <v>0</v>
      </c>
      <c r="S47" s="280">
        <v>0</v>
      </c>
      <c r="T47" s="280">
        <v>0</v>
      </c>
      <c r="U47" s="280">
        <v>0</v>
      </c>
      <c r="V47" s="280">
        <v>0</v>
      </c>
      <c r="W47" s="280">
        <v>0</v>
      </c>
      <c r="X47" s="280">
        <v>0</v>
      </c>
      <c r="Y47" s="280">
        <v>0</v>
      </c>
      <c r="Z47" s="280">
        <v>0</v>
      </c>
      <c r="AA47" s="280">
        <v>0</v>
      </c>
      <c r="AB47" s="280">
        <v>0</v>
      </c>
      <c r="AC47" s="280">
        <v>0</v>
      </c>
      <c r="AD47" s="280">
        <v>0</v>
      </c>
      <c r="AE47" s="280">
        <v>0</v>
      </c>
      <c r="AF47" s="280">
        <v>0</v>
      </c>
      <c r="AG47" s="280">
        <v>0</v>
      </c>
      <c r="AH47" s="280">
        <v>0</v>
      </c>
      <c r="AI47" s="280">
        <v>0</v>
      </c>
      <c r="AJ47" s="280">
        <v>0</v>
      </c>
      <c r="AK47" s="280">
        <v>0</v>
      </c>
      <c r="AL47" s="280">
        <v>0</v>
      </c>
      <c r="AM47" s="280">
        <v>0</v>
      </c>
      <c r="AN47" s="280">
        <v>0</v>
      </c>
      <c r="AO47" s="280">
        <v>0</v>
      </c>
      <c r="AP47" s="280">
        <v>0</v>
      </c>
      <c r="AQ47" s="280">
        <v>0</v>
      </c>
      <c r="AR47" s="280">
        <v>0</v>
      </c>
      <c r="AS47" s="280">
        <v>0</v>
      </c>
      <c r="AT47" s="280">
        <v>0</v>
      </c>
    </row>
    <row r="48" spans="1:46">
      <c r="A48" s="281" t="s">
        <v>328</v>
      </c>
      <c r="B48" s="280">
        <v>556808.56000000006</v>
      </c>
      <c r="C48" s="280">
        <v>289760.32</v>
      </c>
      <c r="D48" s="280">
        <v>0</v>
      </c>
      <c r="E48" s="280">
        <v>0</v>
      </c>
      <c r="F48" s="280">
        <v>0</v>
      </c>
      <c r="G48" s="280">
        <v>0</v>
      </c>
      <c r="H48" s="280">
        <v>0</v>
      </c>
      <c r="I48" s="280">
        <v>0</v>
      </c>
      <c r="J48" s="280">
        <v>0</v>
      </c>
      <c r="K48" s="280">
        <v>0</v>
      </c>
      <c r="L48" s="280">
        <v>0</v>
      </c>
      <c r="M48" s="280">
        <v>0</v>
      </c>
      <c r="N48" s="280">
        <v>0</v>
      </c>
      <c r="O48" s="280">
        <v>0</v>
      </c>
      <c r="P48" s="280">
        <v>0</v>
      </c>
      <c r="Q48" s="280">
        <v>0</v>
      </c>
      <c r="R48" s="280">
        <v>0</v>
      </c>
      <c r="S48" s="280">
        <v>0</v>
      </c>
      <c r="T48" s="280">
        <v>0</v>
      </c>
      <c r="U48" s="280">
        <v>0</v>
      </c>
      <c r="V48" s="280">
        <v>0</v>
      </c>
      <c r="W48" s="280">
        <v>0</v>
      </c>
      <c r="X48" s="280">
        <v>0</v>
      </c>
      <c r="Y48" s="280">
        <v>0</v>
      </c>
      <c r="Z48" s="280">
        <v>0</v>
      </c>
      <c r="AA48" s="280">
        <v>0</v>
      </c>
      <c r="AB48" s="280">
        <v>0</v>
      </c>
      <c r="AC48" s="280">
        <v>0</v>
      </c>
      <c r="AD48" s="280">
        <v>0</v>
      </c>
      <c r="AE48" s="280">
        <v>0</v>
      </c>
      <c r="AF48" s="280">
        <v>267048.24</v>
      </c>
      <c r="AG48" s="280">
        <v>0</v>
      </c>
      <c r="AH48" s="280">
        <v>0</v>
      </c>
      <c r="AI48" s="280">
        <v>0</v>
      </c>
      <c r="AJ48" s="280">
        <v>0</v>
      </c>
      <c r="AK48" s="280">
        <v>0</v>
      </c>
      <c r="AL48" s="280">
        <v>0</v>
      </c>
      <c r="AM48" s="280">
        <v>0</v>
      </c>
      <c r="AN48" s="280">
        <v>0</v>
      </c>
      <c r="AO48" s="280">
        <v>0</v>
      </c>
      <c r="AP48" s="280">
        <v>0</v>
      </c>
      <c r="AQ48" s="280">
        <v>0</v>
      </c>
      <c r="AR48" s="280">
        <v>0</v>
      </c>
      <c r="AS48" s="280">
        <v>0</v>
      </c>
      <c r="AT48" s="280">
        <v>0</v>
      </c>
    </row>
    <row r="49" spans="1:46">
      <c r="A49" s="281" t="s">
        <v>329</v>
      </c>
      <c r="B49" s="280">
        <v>67557.19</v>
      </c>
      <c r="C49" s="280">
        <v>67557.19</v>
      </c>
      <c r="D49" s="280">
        <v>0</v>
      </c>
      <c r="E49" s="280">
        <v>0</v>
      </c>
      <c r="F49" s="280">
        <v>0</v>
      </c>
      <c r="G49" s="280">
        <v>0</v>
      </c>
      <c r="H49" s="280">
        <v>0</v>
      </c>
      <c r="I49" s="280">
        <v>0</v>
      </c>
      <c r="J49" s="280">
        <v>0</v>
      </c>
      <c r="K49" s="280">
        <v>0</v>
      </c>
      <c r="L49" s="280">
        <v>0</v>
      </c>
      <c r="M49" s="280">
        <v>0</v>
      </c>
      <c r="N49" s="280">
        <v>0</v>
      </c>
      <c r="O49" s="280">
        <v>0</v>
      </c>
      <c r="P49" s="280">
        <v>0</v>
      </c>
      <c r="Q49" s="280">
        <v>0</v>
      </c>
      <c r="R49" s="280">
        <v>0</v>
      </c>
      <c r="S49" s="280">
        <v>0</v>
      </c>
      <c r="T49" s="280">
        <v>0</v>
      </c>
      <c r="U49" s="280">
        <v>0</v>
      </c>
      <c r="V49" s="280">
        <v>0</v>
      </c>
      <c r="W49" s="280">
        <v>0</v>
      </c>
      <c r="X49" s="280">
        <v>0</v>
      </c>
      <c r="Y49" s="280">
        <v>0</v>
      </c>
      <c r="Z49" s="280">
        <v>0</v>
      </c>
      <c r="AA49" s="280">
        <v>0</v>
      </c>
      <c r="AB49" s="280">
        <v>0</v>
      </c>
      <c r="AC49" s="280">
        <v>0</v>
      </c>
      <c r="AD49" s="280">
        <v>0</v>
      </c>
      <c r="AE49" s="280">
        <v>0</v>
      </c>
      <c r="AF49" s="280">
        <v>0</v>
      </c>
      <c r="AG49" s="280">
        <v>0</v>
      </c>
      <c r="AH49" s="280">
        <v>0</v>
      </c>
      <c r="AI49" s="280">
        <v>0</v>
      </c>
      <c r="AJ49" s="280">
        <v>0</v>
      </c>
      <c r="AK49" s="280">
        <v>0</v>
      </c>
      <c r="AL49" s="280">
        <v>0</v>
      </c>
      <c r="AM49" s="280">
        <v>0</v>
      </c>
      <c r="AN49" s="280">
        <v>0</v>
      </c>
      <c r="AO49" s="280">
        <v>0</v>
      </c>
      <c r="AP49" s="280">
        <v>0</v>
      </c>
      <c r="AQ49" s="280">
        <v>0</v>
      </c>
      <c r="AR49" s="280">
        <v>0</v>
      </c>
      <c r="AS49" s="280">
        <v>0</v>
      </c>
      <c r="AT49" s="280">
        <v>0</v>
      </c>
    </row>
    <row r="50" spans="1:46">
      <c r="A50" s="281" t="s">
        <v>330</v>
      </c>
      <c r="B50" s="280">
        <v>1874769.28</v>
      </c>
      <c r="C50" s="280">
        <v>1874769.28</v>
      </c>
      <c r="D50" s="280">
        <v>0</v>
      </c>
      <c r="E50" s="280">
        <v>0</v>
      </c>
      <c r="F50" s="280">
        <v>0</v>
      </c>
      <c r="G50" s="280">
        <v>0</v>
      </c>
      <c r="H50" s="280">
        <v>0</v>
      </c>
      <c r="I50" s="280">
        <v>0</v>
      </c>
      <c r="J50" s="280">
        <v>0</v>
      </c>
      <c r="K50" s="280">
        <v>0</v>
      </c>
      <c r="L50" s="280">
        <v>0</v>
      </c>
      <c r="M50" s="280">
        <v>0</v>
      </c>
      <c r="N50" s="280">
        <v>0</v>
      </c>
      <c r="O50" s="280">
        <v>0</v>
      </c>
      <c r="P50" s="280">
        <v>0</v>
      </c>
      <c r="Q50" s="280">
        <v>0</v>
      </c>
      <c r="R50" s="280">
        <v>0</v>
      </c>
      <c r="S50" s="280">
        <v>0</v>
      </c>
      <c r="T50" s="280">
        <v>0</v>
      </c>
      <c r="U50" s="280">
        <v>0</v>
      </c>
      <c r="V50" s="280">
        <v>0</v>
      </c>
      <c r="W50" s="280">
        <v>0</v>
      </c>
      <c r="X50" s="280">
        <v>0</v>
      </c>
      <c r="Y50" s="280">
        <v>0</v>
      </c>
      <c r="Z50" s="280">
        <v>0</v>
      </c>
      <c r="AA50" s="280">
        <v>0</v>
      </c>
      <c r="AB50" s="280">
        <v>0</v>
      </c>
      <c r="AC50" s="280">
        <v>0</v>
      </c>
      <c r="AD50" s="280">
        <v>0</v>
      </c>
      <c r="AE50" s="280">
        <v>0</v>
      </c>
      <c r="AF50" s="280">
        <v>0</v>
      </c>
      <c r="AG50" s="280">
        <v>0</v>
      </c>
      <c r="AH50" s="280">
        <v>0</v>
      </c>
      <c r="AI50" s="280">
        <v>0</v>
      </c>
      <c r="AJ50" s="280">
        <v>0</v>
      </c>
      <c r="AK50" s="280">
        <v>0</v>
      </c>
      <c r="AL50" s="280">
        <v>0</v>
      </c>
      <c r="AM50" s="280">
        <v>0</v>
      </c>
      <c r="AN50" s="280">
        <v>0</v>
      </c>
      <c r="AO50" s="280">
        <v>0</v>
      </c>
      <c r="AP50" s="280">
        <v>0</v>
      </c>
      <c r="AQ50" s="280">
        <v>0</v>
      </c>
      <c r="AR50" s="280">
        <v>0</v>
      </c>
      <c r="AS50" s="280">
        <v>0</v>
      </c>
      <c r="AT50" s="280">
        <v>0</v>
      </c>
    </row>
    <row r="51" spans="1:46">
      <c r="A51" s="281" t="s">
        <v>331</v>
      </c>
      <c r="B51" s="280">
        <v>-516057.87</v>
      </c>
      <c r="C51" s="280">
        <v>-516057.87</v>
      </c>
      <c r="D51" s="280">
        <v>0</v>
      </c>
      <c r="E51" s="280">
        <v>0</v>
      </c>
      <c r="F51" s="280">
        <v>0</v>
      </c>
      <c r="G51" s="280">
        <v>0</v>
      </c>
      <c r="H51" s="280">
        <v>0</v>
      </c>
      <c r="I51" s="280">
        <v>0</v>
      </c>
      <c r="J51" s="280">
        <v>0</v>
      </c>
      <c r="K51" s="280">
        <v>0</v>
      </c>
      <c r="L51" s="280">
        <v>0</v>
      </c>
      <c r="M51" s="280">
        <v>0</v>
      </c>
      <c r="N51" s="280">
        <v>0</v>
      </c>
      <c r="O51" s="280">
        <v>0</v>
      </c>
      <c r="P51" s="280">
        <v>0</v>
      </c>
      <c r="Q51" s="280">
        <v>0</v>
      </c>
      <c r="R51" s="280">
        <v>0</v>
      </c>
      <c r="S51" s="280">
        <v>0</v>
      </c>
      <c r="T51" s="280">
        <v>0</v>
      </c>
      <c r="U51" s="280">
        <v>0</v>
      </c>
      <c r="V51" s="280">
        <v>0</v>
      </c>
      <c r="W51" s="280">
        <v>0</v>
      </c>
      <c r="X51" s="280">
        <v>0</v>
      </c>
      <c r="Y51" s="280">
        <v>0</v>
      </c>
      <c r="Z51" s="280">
        <v>0</v>
      </c>
      <c r="AA51" s="280">
        <v>0</v>
      </c>
      <c r="AB51" s="280">
        <v>0</v>
      </c>
      <c r="AC51" s="280">
        <v>0</v>
      </c>
      <c r="AD51" s="280">
        <v>0</v>
      </c>
      <c r="AE51" s="280">
        <v>0</v>
      </c>
      <c r="AF51" s="280">
        <v>0</v>
      </c>
      <c r="AG51" s="280">
        <v>0</v>
      </c>
      <c r="AH51" s="280">
        <v>0</v>
      </c>
      <c r="AI51" s="280">
        <v>0</v>
      </c>
      <c r="AJ51" s="280">
        <v>0</v>
      </c>
      <c r="AK51" s="280">
        <v>0</v>
      </c>
      <c r="AL51" s="280">
        <v>0</v>
      </c>
      <c r="AM51" s="280">
        <v>0</v>
      </c>
      <c r="AN51" s="280">
        <v>0</v>
      </c>
      <c r="AO51" s="280">
        <v>0</v>
      </c>
      <c r="AP51" s="280">
        <v>0</v>
      </c>
      <c r="AQ51" s="280">
        <v>0</v>
      </c>
      <c r="AR51" s="280">
        <v>0</v>
      </c>
      <c r="AS51" s="280">
        <v>0</v>
      </c>
      <c r="AT51" s="280">
        <v>0</v>
      </c>
    </row>
    <row r="52" spans="1:46">
      <c r="A52" s="281" t="s">
        <v>332</v>
      </c>
      <c r="B52" s="280">
        <v>-17854113.940000001</v>
      </c>
      <c r="C52" s="279">
        <f>-7223581.78+C94</f>
        <v>-12891916.780000001</v>
      </c>
      <c r="D52" s="279">
        <f>-3770012.88+D94</f>
        <v>1898322.12</v>
      </c>
      <c r="E52" s="280">
        <v>361764.17</v>
      </c>
      <c r="F52" s="280">
        <v>-524229.32</v>
      </c>
      <c r="G52" s="280">
        <v>-485615.38</v>
      </c>
      <c r="H52" s="280">
        <v>0</v>
      </c>
      <c r="I52" s="280">
        <v>-27128.400000000001</v>
      </c>
      <c r="J52" s="280">
        <v>-2641.06</v>
      </c>
      <c r="K52" s="280">
        <v>0</v>
      </c>
      <c r="L52" s="280">
        <v>-15201.08</v>
      </c>
      <c r="M52" s="280">
        <v>-1316.83</v>
      </c>
      <c r="N52" s="280">
        <v>-37</v>
      </c>
      <c r="O52" s="280">
        <v>-228893.1</v>
      </c>
      <c r="P52" s="280">
        <v>-519.11</v>
      </c>
      <c r="Q52" s="280">
        <v>-171669.64</v>
      </c>
      <c r="R52" s="280">
        <v>-20.72</v>
      </c>
      <c r="S52" s="280">
        <v>0</v>
      </c>
      <c r="T52" s="280">
        <v>-0.37</v>
      </c>
      <c r="U52" s="280">
        <v>0</v>
      </c>
      <c r="V52" s="280">
        <v>-23654.1</v>
      </c>
      <c r="W52" s="280">
        <v>0</v>
      </c>
      <c r="X52" s="280">
        <v>-180663.6</v>
      </c>
      <c r="Y52" s="280">
        <v>-815.48</v>
      </c>
      <c r="Z52" s="280">
        <v>-172896.56</v>
      </c>
      <c r="AA52" s="280">
        <v>279284.51</v>
      </c>
      <c r="AB52" s="280">
        <v>-655764.31999999995</v>
      </c>
      <c r="AC52" s="280">
        <v>893.18</v>
      </c>
      <c r="AD52" s="280">
        <v>-20143.54</v>
      </c>
      <c r="AE52" s="280">
        <v>-10041.799999999999</v>
      </c>
      <c r="AF52" s="280">
        <v>-47235.31</v>
      </c>
      <c r="AG52" s="280">
        <v>-901831.34</v>
      </c>
      <c r="AH52" s="280">
        <v>-105559.52</v>
      </c>
      <c r="AI52" s="280">
        <v>-135700.82999999999</v>
      </c>
      <c r="AJ52" s="280">
        <v>-695386.88</v>
      </c>
      <c r="AK52" s="280">
        <v>-1524.03</v>
      </c>
      <c r="AL52" s="280">
        <v>-36558.959999999999</v>
      </c>
      <c r="AM52" s="280">
        <v>-235681.86</v>
      </c>
      <c r="AN52" s="280">
        <v>-276383.71000000002</v>
      </c>
      <c r="AO52" s="280">
        <v>-1185346.06</v>
      </c>
      <c r="AP52" s="280">
        <v>-238049.49</v>
      </c>
      <c r="AQ52" s="280">
        <v>-1121949.52</v>
      </c>
      <c r="AR52" s="280">
        <v>0</v>
      </c>
      <c r="AS52" s="280">
        <v>-0.74</v>
      </c>
      <c r="AT52" s="280">
        <v>0</v>
      </c>
    </row>
    <row r="53" spans="1:46">
      <c r="A53" s="281" t="s">
        <v>333</v>
      </c>
      <c r="B53" s="280">
        <v>-534059.11</v>
      </c>
      <c r="C53" s="280">
        <v>0</v>
      </c>
      <c r="D53" s="280">
        <v>0</v>
      </c>
      <c r="E53" s="280">
        <v>0</v>
      </c>
      <c r="F53" s="280">
        <v>0</v>
      </c>
      <c r="G53" s="280">
        <v>0</v>
      </c>
      <c r="H53" s="280">
        <v>0</v>
      </c>
      <c r="I53" s="280">
        <v>0</v>
      </c>
      <c r="J53" s="280">
        <v>0</v>
      </c>
      <c r="K53" s="280">
        <v>0</v>
      </c>
      <c r="L53" s="280">
        <v>0</v>
      </c>
      <c r="M53" s="280">
        <v>0</v>
      </c>
      <c r="N53" s="280">
        <v>0</v>
      </c>
      <c r="O53" s="280">
        <v>-22260.31</v>
      </c>
      <c r="P53" s="280">
        <v>0</v>
      </c>
      <c r="Q53" s="280">
        <v>0</v>
      </c>
      <c r="R53" s="280">
        <v>0</v>
      </c>
      <c r="S53" s="280">
        <v>0</v>
      </c>
      <c r="T53" s="280">
        <v>0</v>
      </c>
      <c r="U53" s="280">
        <v>0</v>
      </c>
      <c r="V53" s="280">
        <v>0</v>
      </c>
      <c r="W53" s="280">
        <v>0</v>
      </c>
      <c r="X53" s="280">
        <v>0</v>
      </c>
      <c r="Y53" s="280">
        <v>0</v>
      </c>
      <c r="Z53" s="280">
        <v>0</v>
      </c>
      <c r="AA53" s="280">
        <v>0</v>
      </c>
      <c r="AB53" s="280">
        <v>-207856.38</v>
      </c>
      <c r="AC53" s="280">
        <v>0</v>
      </c>
      <c r="AD53" s="280">
        <v>0</v>
      </c>
      <c r="AE53" s="280">
        <v>0</v>
      </c>
      <c r="AF53" s="280">
        <v>0</v>
      </c>
      <c r="AG53" s="280">
        <v>0</v>
      </c>
      <c r="AH53" s="280">
        <v>0</v>
      </c>
      <c r="AI53" s="280">
        <v>0</v>
      </c>
      <c r="AJ53" s="280">
        <v>0</v>
      </c>
      <c r="AK53" s="280">
        <v>0</v>
      </c>
      <c r="AL53" s="280">
        <v>0</v>
      </c>
      <c r="AM53" s="280">
        <v>-70399.53</v>
      </c>
      <c r="AN53" s="280">
        <v>0</v>
      </c>
      <c r="AO53" s="280">
        <v>-233542.89</v>
      </c>
      <c r="AP53" s="280">
        <v>0</v>
      </c>
      <c r="AQ53" s="280">
        <v>0</v>
      </c>
      <c r="AR53" s="280">
        <v>0</v>
      </c>
      <c r="AS53" s="280">
        <v>0</v>
      </c>
      <c r="AT53" s="280">
        <v>0</v>
      </c>
    </row>
    <row r="54" spans="1:46">
      <c r="A54" s="281" t="s">
        <v>381</v>
      </c>
      <c r="B54" s="280">
        <v>7529.13</v>
      </c>
      <c r="C54" s="280">
        <v>0</v>
      </c>
      <c r="D54" s="280">
        <v>0</v>
      </c>
      <c r="E54" s="280">
        <v>0</v>
      </c>
      <c r="F54" s="280">
        <v>0</v>
      </c>
      <c r="G54" s="280">
        <v>0</v>
      </c>
      <c r="H54" s="280">
        <v>0</v>
      </c>
      <c r="I54" s="280">
        <v>0</v>
      </c>
      <c r="J54" s="280">
        <v>0</v>
      </c>
      <c r="K54" s="280">
        <v>0</v>
      </c>
      <c r="L54" s="280">
        <v>0</v>
      </c>
      <c r="M54" s="280">
        <v>0</v>
      </c>
      <c r="N54" s="280">
        <v>0</v>
      </c>
      <c r="O54" s="280">
        <v>0</v>
      </c>
      <c r="P54" s="280">
        <v>0</v>
      </c>
      <c r="Q54" s="280">
        <v>0</v>
      </c>
      <c r="R54" s="280">
        <v>0</v>
      </c>
      <c r="S54" s="280">
        <v>0</v>
      </c>
      <c r="T54" s="280">
        <v>0</v>
      </c>
      <c r="U54" s="280">
        <v>0</v>
      </c>
      <c r="V54" s="280">
        <v>0</v>
      </c>
      <c r="W54" s="280">
        <v>0</v>
      </c>
      <c r="X54" s="280">
        <v>0</v>
      </c>
      <c r="Y54" s="280">
        <v>0</v>
      </c>
      <c r="Z54" s="280">
        <v>0</v>
      </c>
      <c r="AA54" s="280">
        <v>0</v>
      </c>
      <c r="AB54" s="280">
        <v>0</v>
      </c>
      <c r="AC54" s="280">
        <v>0</v>
      </c>
      <c r="AD54" s="280">
        <v>0</v>
      </c>
      <c r="AE54" s="280">
        <v>0</v>
      </c>
      <c r="AF54" s="280">
        <v>0</v>
      </c>
      <c r="AG54" s="280">
        <v>0</v>
      </c>
      <c r="AH54" s="280">
        <v>0</v>
      </c>
      <c r="AI54" s="280">
        <v>0</v>
      </c>
      <c r="AJ54" s="280">
        <v>0</v>
      </c>
      <c r="AK54" s="280">
        <v>0</v>
      </c>
      <c r="AL54" s="280">
        <v>0</v>
      </c>
      <c r="AM54" s="280">
        <v>7529.13</v>
      </c>
      <c r="AN54" s="280">
        <v>0</v>
      </c>
      <c r="AO54" s="280">
        <v>0</v>
      </c>
      <c r="AP54" s="280">
        <v>0</v>
      </c>
      <c r="AQ54" s="280">
        <v>0</v>
      </c>
      <c r="AR54" s="280">
        <v>0</v>
      </c>
      <c r="AS54" s="280">
        <v>0</v>
      </c>
      <c r="AT54" s="280">
        <v>0</v>
      </c>
    </row>
    <row r="55" spans="1:46">
      <c r="A55" s="281" t="s">
        <v>382</v>
      </c>
      <c r="B55" s="280">
        <v>27401.09</v>
      </c>
      <c r="C55" s="280">
        <v>0</v>
      </c>
      <c r="D55" s="280">
        <v>0</v>
      </c>
      <c r="E55" s="280">
        <v>0</v>
      </c>
      <c r="F55" s="280">
        <v>0</v>
      </c>
      <c r="G55" s="280">
        <v>0</v>
      </c>
      <c r="H55" s="280">
        <v>0</v>
      </c>
      <c r="I55" s="280">
        <v>0</v>
      </c>
      <c r="J55" s="280">
        <v>0</v>
      </c>
      <c r="K55" s="280">
        <v>0</v>
      </c>
      <c r="L55" s="280">
        <v>0</v>
      </c>
      <c r="M55" s="280">
        <v>0</v>
      </c>
      <c r="N55" s="280">
        <v>0</v>
      </c>
      <c r="O55" s="280">
        <v>0</v>
      </c>
      <c r="P55" s="280">
        <v>0</v>
      </c>
      <c r="Q55" s="280">
        <v>0</v>
      </c>
      <c r="R55" s="280">
        <v>0</v>
      </c>
      <c r="S55" s="280">
        <v>0</v>
      </c>
      <c r="T55" s="280">
        <v>0</v>
      </c>
      <c r="U55" s="280">
        <v>0</v>
      </c>
      <c r="V55" s="280">
        <v>0</v>
      </c>
      <c r="W55" s="280">
        <v>0</v>
      </c>
      <c r="X55" s="280">
        <v>0</v>
      </c>
      <c r="Y55" s="280">
        <v>0</v>
      </c>
      <c r="Z55" s="280">
        <v>0</v>
      </c>
      <c r="AA55" s="280">
        <v>0</v>
      </c>
      <c r="AB55" s="280">
        <v>27401.09</v>
      </c>
      <c r="AC55" s="280">
        <v>0</v>
      </c>
      <c r="AD55" s="280">
        <v>0</v>
      </c>
      <c r="AE55" s="280">
        <v>0</v>
      </c>
      <c r="AF55" s="280">
        <v>0</v>
      </c>
      <c r="AG55" s="280">
        <v>0</v>
      </c>
      <c r="AH55" s="280">
        <v>0</v>
      </c>
      <c r="AI55" s="280">
        <v>0</v>
      </c>
      <c r="AJ55" s="280">
        <v>0</v>
      </c>
      <c r="AK55" s="280">
        <v>0</v>
      </c>
      <c r="AL55" s="280">
        <v>0</v>
      </c>
      <c r="AM55" s="280">
        <v>0</v>
      </c>
      <c r="AN55" s="280">
        <v>0</v>
      </c>
      <c r="AO55" s="280">
        <v>0</v>
      </c>
      <c r="AP55" s="280">
        <v>0</v>
      </c>
      <c r="AQ55" s="280">
        <v>0</v>
      </c>
      <c r="AR55" s="280">
        <v>0</v>
      </c>
      <c r="AS55" s="280">
        <v>0</v>
      </c>
      <c r="AT55" s="280">
        <v>0</v>
      </c>
    </row>
    <row r="56" spans="1:46">
      <c r="A56" s="281" t="s">
        <v>383</v>
      </c>
      <c r="B56" s="280">
        <v>60756.59</v>
      </c>
      <c r="C56" s="280">
        <v>0</v>
      </c>
      <c r="D56" s="280">
        <v>0</v>
      </c>
      <c r="E56" s="280">
        <v>0</v>
      </c>
      <c r="F56" s="280">
        <v>0</v>
      </c>
      <c r="G56" s="280">
        <v>0</v>
      </c>
      <c r="H56" s="280">
        <v>0</v>
      </c>
      <c r="I56" s="280">
        <v>0</v>
      </c>
      <c r="J56" s="280">
        <v>0</v>
      </c>
      <c r="K56" s="280">
        <v>0</v>
      </c>
      <c r="L56" s="280">
        <v>0</v>
      </c>
      <c r="M56" s="280">
        <v>0</v>
      </c>
      <c r="N56" s="280">
        <v>0</v>
      </c>
      <c r="O56" s="280">
        <v>0</v>
      </c>
      <c r="P56" s="280">
        <v>0</v>
      </c>
      <c r="Q56" s="280">
        <v>0</v>
      </c>
      <c r="R56" s="280">
        <v>0</v>
      </c>
      <c r="S56" s="280">
        <v>0</v>
      </c>
      <c r="T56" s="280">
        <v>0</v>
      </c>
      <c r="U56" s="280">
        <v>0</v>
      </c>
      <c r="V56" s="280">
        <v>0</v>
      </c>
      <c r="W56" s="280">
        <v>0</v>
      </c>
      <c r="X56" s="280">
        <v>0</v>
      </c>
      <c r="Y56" s="280">
        <v>0</v>
      </c>
      <c r="Z56" s="280">
        <v>0</v>
      </c>
      <c r="AA56" s="280">
        <v>0</v>
      </c>
      <c r="AB56" s="280">
        <v>60756.59</v>
      </c>
      <c r="AC56" s="280">
        <v>0</v>
      </c>
      <c r="AD56" s="280">
        <v>0</v>
      </c>
      <c r="AE56" s="280">
        <v>0</v>
      </c>
      <c r="AF56" s="280">
        <v>0</v>
      </c>
      <c r="AG56" s="280">
        <v>0</v>
      </c>
      <c r="AH56" s="280">
        <v>0</v>
      </c>
      <c r="AI56" s="280">
        <v>0</v>
      </c>
      <c r="AJ56" s="280">
        <v>0</v>
      </c>
      <c r="AK56" s="280">
        <v>0</v>
      </c>
      <c r="AL56" s="280">
        <v>0</v>
      </c>
      <c r="AM56" s="280">
        <v>0</v>
      </c>
      <c r="AN56" s="280">
        <v>0</v>
      </c>
      <c r="AO56" s="280">
        <v>0</v>
      </c>
      <c r="AP56" s="280">
        <v>0</v>
      </c>
      <c r="AQ56" s="280">
        <v>0</v>
      </c>
      <c r="AR56" s="280">
        <v>0</v>
      </c>
      <c r="AS56" s="280">
        <v>0</v>
      </c>
      <c r="AT56" s="280">
        <v>0</v>
      </c>
    </row>
    <row r="57" spans="1:46">
      <c r="A57" s="281" t="s">
        <v>384</v>
      </c>
      <c r="B57" s="280">
        <v>92727.55</v>
      </c>
      <c r="C57" s="280">
        <v>0</v>
      </c>
      <c r="D57" s="280">
        <v>0</v>
      </c>
      <c r="E57" s="280">
        <v>0</v>
      </c>
      <c r="F57" s="280">
        <v>0</v>
      </c>
      <c r="G57" s="280">
        <v>0</v>
      </c>
      <c r="H57" s="280">
        <v>0</v>
      </c>
      <c r="I57" s="280">
        <v>0</v>
      </c>
      <c r="J57" s="280">
        <v>0</v>
      </c>
      <c r="K57" s="280">
        <v>0</v>
      </c>
      <c r="L57" s="280">
        <v>0</v>
      </c>
      <c r="M57" s="280">
        <v>0</v>
      </c>
      <c r="N57" s="280">
        <v>0</v>
      </c>
      <c r="O57" s="280">
        <v>0</v>
      </c>
      <c r="P57" s="280">
        <v>0</v>
      </c>
      <c r="Q57" s="280">
        <v>0</v>
      </c>
      <c r="R57" s="280">
        <v>0</v>
      </c>
      <c r="S57" s="280">
        <v>0</v>
      </c>
      <c r="T57" s="280">
        <v>0</v>
      </c>
      <c r="U57" s="280">
        <v>0</v>
      </c>
      <c r="V57" s="280">
        <v>0</v>
      </c>
      <c r="W57" s="280">
        <v>0</v>
      </c>
      <c r="X57" s="280">
        <v>0</v>
      </c>
      <c r="Y57" s="280">
        <v>0</v>
      </c>
      <c r="Z57" s="280">
        <v>0</v>
      </c>
      <c r="AA57" s="280">
        <v>0</v>
      </c>
      <c r="AB57" s="280">
        <v>0</v>
      </c>
      <c r="AC57" s="280">
        <v>0</v>
      </c>
      <c r="AD57" s="280">
        <v>0</v>
      </c>
      <c r="AE57" s="280">
        <v>0</v>
      </c>
      <c r="AF57" s="280">
        <v>0</v>
      </c>
      <c r="AG57" s="280">
        <v>0</v>
      </c>
      <c r="AH57" s="280">
        <v>0</v>
      </c>
      <c r="AI57" s="280">
        <v>0</v>
      </c>
      <c r="AJ57" s="280">
        <v>0</v>
      </c>
      <c r="AK57" s="280">
        <v>0</v>
      </c>
      <c r="AL57" s="280">
        <v>0</v>
      </c>
      <c r="AM57" s="280">
        <v>0</v>
      </c>
      <c r="AN57" s="280">
        <v>0</v>
      </c>
      <c r="AO57" s="280">
        <v>92727.55</v>
      </c>
      <c r="AP57" s="280">
        <v>0</v>
      </c>
      <c r="AQ57" s="280">
        <v>0</v>
      </c>
      <c r="AR57" s="280">
        <v>0</v>
      </c>
      <c r="AS57" s="280">
        <v>0</v>
      </c>
      <c r="AT57" s="280">
        <v>0</v>
      </c>
    </row>
    <row r="58" spans="1:46">
      <c r="A58" s="281" t="s">
        <v>385</v>
      </c>
      <c r="B58" s="280">
        <v>3667.44</v>
      </c>
      <c r="C58" s="280">
        <v>0</v>
      </c>
      <c r="D58" s="280">
        <v>0</v>
      </c>
      <c r="E58" s="280">
        <v>0</v>
      </c>
      <c r="F58" s="280">
        <v>0</v>
      </c>
      <c r="G58" s="280">
        <v>0</v>
      </c>
      <c r="H58" s="280">
        <v>0</v>
      </c>
      <c r="I58" s="280">
        <v>0</v>
      </c>
      <c r="J58" s="280">
        <v>0</v>
      </c>
      <c r="K58" s="280">
        <v>0</v>
      </c>
      <c r="L58" s="280">
        <v>0</v>
      </c>
      <c r="M58" s="280">
        <v>0</v>
      </c>
      <c r="N58" s="280">
        <v>0</v>
      </c>
      <c r="O58" s="280">
        <v>0</v>
      </c>
      <c r="P58" s="280">
        <v>0</v>
      </c>
      <c r="Q58" s="280">
        <v>0</v>
      </c>
      <c r="R58" s="280">
        <v>0</v>
      </c>
      <c r="S58" s="280">
        <v>0</v>
      </c>
      <c r="T58" s="280">
        <v>0</v>
      </c>
      <c r="U58" s="280">
        <v>0</v>
      </c>
      <c r="V58" s="280">
        <v>0</v>
      </c>
      <c r="W58" s="280">
        <v>0</v>
      </c>
      <c r="X58" s="280">
        <v>0</v>
      </c>
      <c r="Y58" s="280">
        <v>0</v>
      </c>
      <c r="Z58" s="280">
        <v>0</v>
      </c>
      <c r="AA58" s="280">
        <v>0</v>
      </c>
      <c r="AB58" s="280">
        <v>0</v>
      </c>
      <c r="AC58" s="280">
        <v>0</v>
      </c>
      <c r="AD58" s="280">
        <v>0</v>
      </c>
      <c r="AE58" s="280">
        <v>0</v>
      </c>
      <c r="AF58" s="280">
        <v>0</v>
      </c>
      <c r="AG58" s="280">
        <v>0</v>
      </c>
      <c r="AH58" s="280">
        <v>0</v>
      </c>
      <c r="AI58" s="280">
        <v>0</v>
      </c>
      <c r="AJ58" s="280">
        <v>0</v>
      </c>
      <c r="AK58" s="280">
        <v>0</v>
      </c>
      <c r="AL58" s="280">
        <v>0</v>
      </c>
      <c r="AM58" s="280">
        <v>3667.44</v>
      </c>
      <c r="AN58" s="280">
        <v>0</v>
      </c>
      <c r="AO58" s="280">
        <v>0</v>
      </c>
      <c r="AP58" s="280">
        <v>0</v>
      </c>
      <c r="AQ58" s="280">
        <v>0</v>
      </c>
      <c r="AR58" s="280">
        <v>0</v>
      </c>
      <c r="AS58" s="280">
        <v>0</v>
      </c>
      <c r="AT58" s="280">
        <v>0</v>
      </c>
    </row>
    <row r="59" spans="1:46">
      <c r="A59" s="281" t="s">
        <v>340</v>
      </c>
      <c r="B59" s="280">
        <v>26239415.43</v>
      </c>
      <c r="C59" s="280">
        <v>22494114.109999999</v>
      </c>
      <c r="D59" s="280">
        <v>0</v>
      </c>
      <c r="E59" s="280">
        <v>-5885.22</v>
      </c>
      <c r="F59" s="280">
        <v>0</v>
      </c>
      <c r="G59" s="280">
        <v>546508.13</v>
      </c>
      <c r="H59" s="280">
        <v>0</v>
      </c>
      <c r="I59" s="280">
        <v>0</v>
      </c>
      <c r="J59" s="280">
        <v>0</v>
      </c>
      <c r="K59" s="280">
        <v>0</v>
      </c>
      <c r="L59" s="280">
        <v>0</v>
      </c>
      <c r="M59" s="280">
        <v>0</v>
      </c>
      <c r="N59" s="280">
        <v>0</v>
      </c>
      <c r="O59" s="280">
        <v>600137.04</v>
      </c>
      <c r="P59" s="280">
        <v>0</v>
      </c>
      <c r="Q59" s="280">
        <v>0</v>
      </c>
      <c r="R59" s="280">
        <v>0</v>
      </c>
      <c r="S59" s="280">
        <v>0</v>
      </c>
      <c r="T59" s="280">
        <v>0</v>
      </c>
      <c r="U59" s="280">
        <v>0</v>
      </c>
      <c r="V59" s="280">
        <v>0</v>
      </c>
      <c r="W59" s="280">
        <v>0</v>
      </c>
      <c r="X59" s="280">
        <v>0</v>
      </c>
      <c r="Y59" s="280">
        <v>0</v>
      </c>
      <c r="Z59" s="280">
        <v>0</v>
      </c>
      <c r="AA59" s="280">
        <v>0</v>
      </c>
      <c r="AB59" s="280">
        <v>1109353.6100000001</v>
      </c>
      <c r="AC59" s="280">
        <v>0</v>
      </c>
      <c r="AD59" s="280">
        <v>0</v>
      </c>
      <c r="AE59" s="280">
        <v>0</v>
      </c>
      <c r="AF59" s="280">
        <v>0</v>
      </c>
      <c r="AG59" s="280">
        <v>0</v>
      </c>
      <c r="AH59" s="280">
        <v>0</v>
      </c>
      <c r="AI59" s="280">
        <v>0</v>
      </c>
      <c r="AJ59" s="280">
        <v>197373.91</v>
      </c>
      <c r="AK59" s="280">
        <v>0</v>
      </c>
      <c r="AL59" s="280">
        <v>0</v>
      </c>
      <c r="AM59" s="280">
        <v>723310.41</v>
      </c>
      <c r="AN59" s="280">
        <v>0</v>
      </c>
      <c r="AO59" s="280">
        <v>301121.17</v>
      </c>
      <c r="AP59" s="280">
        <v>273382.27</v>
      </c>
      <c r="AQ59" s="280">
        <v>0</v>
      </c>
      <c r="AR59" s="280">
        <v>0</v>
      </c>
      <c r="AS59" s="280">
        <v>0</v>
      </c>
      <c r="AT59" s="280">
        <v>0</v>
      </c>
    </row>
    <row r="60" spans="1:46">
      <c r="A60" s="281" t="s">
        <v>341</v>
      </c>
      <c r="B60" s="280">
        <v>-198308.16</v>
      </c>
      <c r="C60" s="280">
        <v>0</v>
      </c>
      <c r="D60" s="280">
        <v>0</v>
      </c>
      <c r="E60" s="280">
        <v>0</v>
      </c>
      <c r="F60" s="280">
        <v>0</v>
      </c>
      <c r="G60" s="280">
        <v>0</v>
      </c>
      <c r="H60" s="280">
        <v>0</v>
      </c>
      <c r="I60" s="280">
        <v>0</v>
      </c>
      <c r="J60" s="280">
        <v>0</v>
      </c>
      <c r="K60" s="280">
        <v>0</v>
      </c>
      <c r="L60" s="280">
        <v>0</v>
      </c>
      <c r="M60" s="280">
        <v>0</v>
      </c>
      <c r="N60" s="280">
        <v>0</v>
      </c>
      <c r="O60" s="280">
        <v>0</v>
      </c>
      <c r="P60" s="280">
        <v>0</v>
      </c>
      <c r="Q60" s="280">
        <v>0</v>
      </c>
      <c r="R60" s="280">
        <v>0</v>
      </c>
      <c r="S60" s="280">
        <v>0</v>
      </c>
      <c r="T60" s="280">
        <v>0</v>
      </c>
      <c r="U60" s="280">
        <v>0</v>
      </c>
      <c r="V60" s="280">
        <v>0</v>
      </c>
      <c r="W60" s="280">
        <v>0</v>
      </c>
      <c r="X60" s="280">
        <v>0</v>
      </c>
      <c r="Y60" s="280">
        <v>0</v>
      </c>
      <c r="Z60" s="280">
        <v>0</v>
      </c>
      <c r="AA60" s="280">
        <v>0</v>
      </c>
      <c r="AB60" s="280">
        <v>0</v>
      </c>
      <c r="AC60" s="280">
        <v>0</v>
      </c>
      <c r="AD60" s="280">
        <v>0</v>
      </c>
      <c r="AE60" s="280">
        <v>0</v>
      </c>
      <c r="AF60" s="280">
        <v>0</v>
      </c>
      <c r="AG60" s="280">
        <v>0</v>
      </c>
      <c r="AH60" s="280">
        <v>0</v>
      </c>
      <c r="AI60" s="280">
        <v>0</v>
      </c>
      <c r="AJ60" s="280">
        <v>0</v>
      </c>
      <c r="AK60" s="280">
        <v>0</v>
      </c>
      <c r="AL60" s="280">
        <v>0</v>
      </c>
      <c r="AM60" s="280">
        <v>0</v>
      </c>
      <c r="AN60" s="280">
        <v>0</v>
      </c>
      <c r="AO60" s="280">
        <v>-198308.16</v>
      </c>
      <c r="AP60" s="280">
        <v>0</v>
      </c>
      <c r="AQ60" s="280">
        <v>0</v>
      </c>
      <c r="AR60" s="280">
        <v>0</v>
      </c>
      <c r="AS60" s="280">
        <v>0</v>
      </c>
      <c r="AT60" s="280">
        <v>0</v>
      </c>
    </row>
    <row r="61" spans="1:46">
      <c r="A61" s="281" t="s">
        <v>342</v>
      </c>
      <c r="B61" s="280">
        <v>8767081.1799999997</v>
      </c>
      <c r="C61" s="280">
        <v>8767081.1799999997</v>
      </c>
      <c r="D61" s="280">
        <v>0</v>
      </c>
      <c r="E61" s="280">
        <v>0</v>
      </c>
      <c r="F61" s="280">
        <v>0</v>
      </c>
      <c r="G61" s="280">
        <v>0</v>
      </c>
      <c r="H61" s="280">
        <v>0</v>
      </c>
      <c r="I61" s="280">
        <v>0</v>
      </c>
      <c r="J61" s="280">
        <v>0</v>
      </c>
      <c r="K61" s="280">
        <v>0</v>
      </c>
      <c r="L61" s="280">
        <v>0</v>
      </c>
      <c r="M61" s="280">
        <v>0</v>
      </c>
      <c r="N61" s="280">
        <v>0</v>
      </c>
      <c r="O61" s="280">
        <v>0</v>
      </c>
      <c r="P61" s="280">
        <v>0</v>
      </c>
      <c r="Q61" s="280">
        <v>0</v>
      </c>
      <c r="R61" s="280">
        <v>0</v>
      </c>
      <c r="S61" s="280">
        <v>0</v>
      </c>
      <c r="T61" s="280">
        <v>0</v>
      </c>
      <c r="U61" s="280">
        <v>0</v>
      </c>
      <c r="V61" s="280">
        <v>0</v>
      </c>
      <c r="W61" s="280">
        <v>0</v>
      </c>
      <c r="X61" s="280">
        <v>0</v>
      </c>
      <c r="Y61" s="280">
        <v>0</v>
      </c>
      <c r="Z61" s="280">
        <v>0</v>
      </c>
      <c r="AA61" s="280">
        <v>0</v>
      </c>
      <c r="AB61" s="280">
        <v>0</v>
      </c>
      <c r="AC61" s="280">
        <v>0</v>
      </c>
      <c r="AD61" s="280">
        <v>0</v>
      </c>
      <c r="AE61" s="280">
        <v>0</v>
      </c>
      <c r="AF61" s="280">
        <v>0</v>
      </c>
      <c r="AG61" s="280">
        <v>0</v>
      </c>
      <c r="AH61" s="280">
        <v>0</v>
      </c>
      <c r="AI61" s="280">
        <v>0</v>
      </c>
      <c r="AJ61" s="280">
        <v>0</v>
      </c>
      <c r="AK61" s="280">
        <v>0</v>
      </c>
      <c r="AL61" s="280">
        <v>0</v>
      </c>
      <c r="AM61" s="280">
        <v>0</v>
      </c>
      <c r="AN61" s="280">
        <v>0</v>
      </c>
      <c r="AO61" s="280">
        <v>0</v>
      </c>
      <c r="AP61" s="280">
        <v>0</v>
      </c>
      <c r="AQ61" s="280">
        <v>0</v>
      </c>
      <c r="AR61" s="280">
        <v>0</v>
      </c>
      <c r="AS61" s="280">
        <v>0</v>
      </c>
      <c r="AT61" s="280">
        <v>0</v>
      </c>
    </row>
    <row r="62" spans="1:46">
      <c r="A62" s="281" t="s">
        <v>343</v>
      </c>
      <c r="B62" s="280">
        <v>1999696.45</v>
      </c>
      <c r="C62" s="280">
        <v>1999696.45</v>
      </c>
      <c r="D62" s="280">
        <v>0</v>
      </c>
      <c r="E62" s="280">
        <v>0</v>
      </c>
      <c r="F62" s="280">
        <v>0</v>
      </c>
      <c r="G62" s="280">
        <v>0</v>
      </c>
      <c r="H62" s="280">
        <v>0</v>
      </c>
      <c r="I62" s="280">
        <v>0</v>
      </c>
      <c r="J62" s="280">
        <v>0</v>
      </c>
      <c r="K62" s="280">
        <v>0</v>
      </c>
      <c r="L62" s="280">
        <v>0</v>
      </c>
      <c r="M62" s="280">
        <v>0</v>
      </c>
      <c r="N62" s="280">
        <v>0</v>
      </c>
      <c r="O62" s="280">
        <v>0</v>
      </c>
      <c r="P62" s="280">
        <v>0</v>
      </c>
      <c r="Q62" s="280">
        <v>0</v>
      </c>
      <c r="R62" s="280">
        <v>0</v>
      </c>
      <c r="S62" s="280">
        <v>0</v>
      </c>
      <c r="T62" s="280">
        <v>0</v>
      </c>
      <c r="U62" s="280">
        <v>0</v>
      </c>
      <c r="V62" s="280">
        <v>0</v>
      </c>
      <c r="W62" s="280">
        <v>0</v>
      </c>
      <c r="X62" s="280">
        <v>0</v>
      </c>
      <c r="Y62" s="280">
        <v>0</v>
      </c>
      <c r="Z62" s="280">
        <v>0</v>
      </c>
      <c r="AA62" s="280">
        <v>0</v>
      </c>
      <c r="AB62" s="280">
        <v>0</v>
      </c>
      <c r="AC62" s="280">
        <v>0</v>
      </c>
      <c r="AD62" s="280">
        <v>0</v>
      </c>
      <c r="AE62" s="280">
        <v>0</v>
      </c>
      <c r="AF62" s="280">
        <v>0</v>
      </c>
      <c r="AG62" s="280">
        <v>0</v>
      </c>
      <c r="AH62" s="280">
        <v>0</v>
      </c>
      <c r="AI62" s="280">
        <v>0</v>
      </c>
      <c r="AJ62" s="280">
        <v>0</v>
      </c>
      <c r="AK62" s="280">
        <v>0</v>
      </c>
      <c r="AL62" s="280">
        <v>0</v>
      </c>
      <c r="AM62" s="280">
        <v>0</v>
      </c>
      <c r="AN62" s="280">
        <v>0</v>
      </c>
      <c r="AO62" s="280">
        <v>0</v>
      </c>
      <c r="AP62" s="280">
        <v>0</v>
      </c>
      <c r="AQ62" s="280">
        <v>0</v>
      </c>
      <c r="AR62" s="280">
        <v>0</v>
      </c>
      <c r="AS62" s="280">
        <v>0</v>
      </c>
      <c r="AT62" s="280">
        <v>0</v>
      </c>
    </row>
    <row r="63" spans="1:46">
      <c r="A63" s="281" t="s">
        <v>344</v>
      </c>
      <c r="B63" s="280">
        <v>577360.94999999995</v>
      </c>
      <c r="C63" s="280">
        <v>577360.94999999995</v>
      </c>
      <c r="D63" s="280">
        <v>0</v>
      </c>
      <c r="E63" s="280">
        <v>0</v>
      </c>
      <c r="F63" s="280">
        <v>0</v>
      </c>
      <c r="G63" s="280">
        <v>0</v>
      </c>
      <c r="H63" s="280">
        <v>0</v>
      </c>
      <c r="I63" s="280">
        <v>0</v>
      </c>
      <c r="J63" s="280">
        <v>0</v>
      </c>
      <c r="K63" s="280">
        <v>0</v>
      </c>
      <c r="L63" s="280">
        <v>0</v>
      </c>
      <c r="M63" s="280">
        <v>0</v>
      </c>
      <c r="N63" s="280">
        <v>0</v>
      </c>
      <c r="O63" s="280">
        <v>0</v>
      </c>
      <c r="P63" s="280">
        <v>0</v>
      </c>
      <c r="Q63" s="280">
        <v>0</v>
      </c>
      <c r="R63" s="280">
        <v>0</v>
      </c>
      <c r="S63" s="280">
        <v>0</v>
      </c>
      <c r="T63" s="280">
        <v>0</v>
      </c>
      <c r="U63" s="280">
        <v>0</v>
      </c>
      <c r="V63" s="280">
        <v>0</v>
      </c>
      <c r="W63" s="280">
        <v>0</v>
      </c>
      <c r="X63" s="280">
        <v>0</v>
      </c>
      <c r="Y63" s="280">
        <v>0</v>
      </c>
      <c r="Z63" s="280">
        <v>0</v>
      </c>
      <c r="AA63" s="280">
        <v>0</v>
      </c>
      <c r="AB63" s="280">
        <v>0</v>
      </c>
      <c r="AC63" s="280">
        <v>0</v>
      </c>
      <c r="AD63" s="280">
        <v>0</v>
      </c>
      <c r="AE63" s="280">
        <v>0</v>
      </c>
      <c r="AF63" s="280">
        <v>0</v>
      </c>
      <c r="AG63" s="280">
        <v>0</v>
      </c>
      <c r="AH63" s="280">
        <v>0</v>
      </c>
      <c r="AI63" s="280">
        <v>0</v>
      </c>
      <c r="AJ63" s="280">
        <v>0</v>
      </c>
      <c r="AK63" s="280">
        <v>0</v>
      </c>
      <c r="AL63" s="280">
        <v>0</v>
      </c>
      <c r="AM63" s="280">
        <v>0</v>
      </c>
      <c r="AN63" s="280">
        <v>0</v>
      </c>
      <c r="AO63" s="280">
        <v>0</v>
      </c>
      <c r="AP63" s="280">
        <v>0</v>
      </c>
      <c r="AQ63" s="280">
        <v>0</v>
      </c>
      <c r="AR63" s="280">
        <v>0</v>
      </c>
      <c r="AS63" s="280">
        <v>0</v>
      </c>
      <c r="AT63" s="280">
        <v>0</v>
      </c>
    </row>
    <row r="64" spans="1:46">
      <c r="A64" s="281" t="s">
        <v>345</v>
      </c>
      <c r="B64" s="280">
        <v>1691302.56</v>
      </c>
      <c r="C64" s="280">
        <v>1691302.56</v>
      </c>
      <c r="D64" s="280">
        <v>0</v>
      </c>
      <c r="E64" s="280">
        <v>0</v>
      </c>
      <c r="F64" s="280">
        <v>0</v>
      </c>
      <c r="G64" s="280">
        <v>0</v>
      </c>
      <c r="H64" s="280">
        <v>0</v>
      </c>
      <c r="I64" s="280">
        <v>0</v>
      </c>
      <c r="J64" s="280">
        <v>0</v>
      </c>
      <c r="K64" s="280">
        <v>0</v>
      </c>
      <c r="L64" s="280">
        <v>0</v>
      </c>
      <c r="M64" s="280">
        <v>0</v>
      </c>
      <c r="N64" s="280">
        <v>0</v>
      </c>
      <c r="O64" s="280">
        <v>0</v>
      </c>
      <c r="P64" s="280">
        <v>0</v>
      </c>
      <c r="Q64" s="280">
        <v>0</v>
      </c>
      <c r="R64" s="280">
        <v>0</v>
      </c>
      <c r="S64" s="280">
        <v>0</v>
      </c>
      <c r="T64" s="280">
        <v>0</v>
      </c>
      <c r="U64" s="280">
        <v>0</v>
      </c>
      <c r="V64" s="280">
        <v>0</v>
      </c>
      <c r="W64" s="280">
        <v>0</v>
      </c>
      <c r="X64" s="280">
        <v>0</v>
      </c>
      <c r="Y64" s="280">
        <v>0</v>
      </c>
      <c r="Z64" s="280">
        <v>0</v>
      </c>
      <c r="AA64" s="280">
        <v>0</v>
      </c>
      <c r="AB64" s="280">
        <v>0</v>
      </c>
      <c r="AC64" s="280">
        <v>0</v>
      </c>
      <c r="AD64" s="280">
        <v>0</v>
      </c>
      <c r="AE64" s="280">
        <v>0</v>
      </c>
      <c r="AF64" s="280">
        <v>0</v>
      </c>
      <c r="AG64" s="280">
        <v>0</v>
      </c>
      <c r="AH64" s="280">
        <v>0</v>
      </c>
      <c r="AI64" s="280">
        <v>0</v>
      </c>
      <c r="AJ64" s="280">
        <v>0</v>
      </c>
      <c r="AK64" s="280">
        <v>0</v>
      </c>
      <c r="AL64" s="280">
        <v>0</v>
      </c>
      <c r="AM64" s="280">
        <v>0</v>
      </c>
      <c r="AN64" s="280">
        <v>0</v>
      </c>
      <c r="AO64" s="280">
        <v>0</v>
      </c>
      <c r="AP64" s="280">
        <v>0</v>
      </c>
      <c r="AQ64" s="280">
        <v>0</v>
      </c>
      <c r="AR64" s="280">
        <v>0</v>
      </c>
      <c r="AS64" s="280">
        <v>0</v>
      </c>
      <c r="AT64" s="280">
        <v>0</v>
      </c>
    </row>
    <row r="65" spans="1:46">
      <c r="A65" s="281" t="s">
        <v>346</v>
      </c>
      <c r="B65" s="280">
        <v>1851230.99</v>
      </c>
      <c r="C65" s="280">
        <v>1851230.99</v>
      </c>
      <c r="D65" s="280">
        <v>0</v>
      </c>
      <c r="E65" s="280">
        <v>0</v>
      </c>
      <c r="F65" s="280">
        <v>0</v>
      </c>
      <c r="G65" s="280">
        <v>0</v>
      </c>
      <c r="H65" s="280">
        <v>0</v>
      </c>
      <c r="I65" s="280">
        <v>0</v>
      </c>
      <c r="J65" s="280">
        <v>0</v>
      </c>
      <c r="K65" s="280">
        <v>0</v>
      </c>
      <c r="L65" s="280">
        <v>0</v>
      </c>
      <c r="M65" s="280">
        <v>0</v>
      </c>
      <c r="N65" s="280">
        <v>0</v>
      </c>
      <c r="O65" s="280">
        <v>0</v>
      </c>
      <c r="P65" s="280">
        <v>0</v>
      </c>
      <c r="Q65" s="280">
        <v>0</v>
      </c>
      <c r="R65" s="280">
        <v>0</v>
      </c>
      <c r="S65" s="280">
        <v>0</v>
      </c>
      <c r="T65" s="280">
        <v>0</v>
      </c>
      <c r="U65" s="280">
        <v>0</v>
      </c>
      <c r="V65" s="280">
        <v>0</v>
      </c>
      <c r="W65" s="280">
        <v>0</v>
      </c>
      <c r="X65" s="280">
        <v>0</v>
      </c>
      <c r="Y65" s="280">
        <v>0</v>
      </c>
      <c r="Z65" s="280">
        <v>0</v>
      </c>
      <c r="AA65" s="280">
        <v>0</v>
      </c>
      <c r="AB65" s="280">
        <v>0</v>
      </c>
      <c r="AC65" s="280">
        <v>0</v>
      </c>
      <c r="AD65" s="280">
        <v>0</v>
      </c>
      <c r="AE65" s="280">
        <v>0</v>
      </c>
      <c r="AF65" s="280">
        <v>0</v>
      </c>
      <c r="AG65" s="280">
        <v>0</v>
      </c>
      <c r="AH65" s="280">
        <v>0</v>
      </c>
      <c r="AI65" s="280">
        <v>0</v>
      </c>
      <c r="AJ65" s="280">
        <v>0</v>
      </c>
      <c r="AK65" s="280">
        <v>0</v>
      </c>
      <c r="AL65" s="280">
        <v>0</v>
      </c>
      <c r="AM65" s="280">
        <v>0</v>
      </c>
      <c r="AN65" s="280">
        <v>0</v>
      </c>
      <c r="AO65" s="280">
        <v>0</v>
      </c>
      <c r="AP65" s="280">
        <v>0</v>
      </c>
      <c r="AQ65" s="280">
        <v>0</v>
      </c>
      <c r="AR65" s="280">
        <v>0</v>
      </c>
      <c r="AS65" s="280">
        <v>0</v>
      </c>
      <c r="AT65" s="280">
        <v>0</v>
      </c>
    </row>
    <row r="66" spans="1:46">
      <c r="A66" s="281" t="s">
        <v>347</v>
      </c>
      <c r="B66" s="280">
        <v>-329510.90000000002</v>
      </c>
      <c r="C66" s="280">
        <v>-329510.90000000002</v>
      </c>
      <c r="D66" s="280">
        <v>0</v>
      </c>
      <c r="E66" s="280">
        <v>0</v>
      </c>
      <c r="F66" s="280">
        <v>0</v>
      </c>
      <c r="G66" s="280">
        <v>0</v>
      </c>
      <c r="H66" s="280">
        <v>0</v>
      </c>
      <c r="I66" s="280">
        <v>0</v>
      </c>
      <c r="J66" s="280">
        <v>0</v>
      </c>
      <c r="K66" s="280">
        <v>0</v>
      </c>
      <c r="L66" s="280">
        <v>0</v>
      </c>
      <c r="M66" s="280">
        <v>0</v>
      </c>
      <c r="N66" s="280">
        <v>0</v>
      </c>
      <c r="O66" s="280">
        <v>0</v>
      </c>
      <c r="P66" s="280">
        <v>0</v>
      </c>
      <c r="Q66" s="280">
        <v>0</v>
      </c>
      <c r="R66" s="280">
        <v>0</v>
      </c>
      <c r="S66" s="280">
        <v>0</v>
      </c>
      <c r="T66" s="280">
        <v>0</v>
      </c>
      <c r="U66" s="280">
        <v>0</v>
      </c>
      <c r="V66" s="280">
        <v>0</v>
      </c>
      <c r="W66" s="280">
        <v>0</v>
      </c>
      <c r="X66" s="280">
        <v>0</v>
      </c>
      <c r="Y66" s="280">
        <v>0</v>
      </c>
      <c r="Z66" s="280">
        <v>0</v>
      </c>
      <c r="AA66" s="280">
        <v>0</v>
      </c>
      <c r="AB66" s="280">
        <v>0</v>
      </c>
      <c r="AC66" s="280">
        <v>0</v>
      </c>
      <c r="AD66" s="280">
        <v>0</v>
      </c>
      <c r="AE66" s="280">
        <v>0</v>
      </c>
      <c r="AF66" s="280">
        <v>0</v>
      </c>
      <c r="AG66" s="280">
        <v>0</v>
      </c>
      <c r="AH66" s="280">
        <v>0</v>
      </c>
      <c r="AI66" s="280">
        <v>0</v>
      </c>
      <c r="AJ66" s="280">
        <v>0</v>
      </c>
      <c r="AK66" s="280">
        <v>0</v>
      </c>
      <c r="AL66" s="280">
        <v>0</v>
      </c>
      <c r="AM66" s="280">
        <v>0</v>
      </c>
      <c r="AN66" s="280">
        <v>0</v>
      </c>
      <c r="AO66" s="280">
        <v>0</v>
      </c>
      <c r="AP66" s="280">
        <v>0</v>
      </c>
      <c r="AQ66" s="280">
        <v>0</v>
      </c>
      <c r="AR66" s="280">
        <v>0</v>
      </c>
      <c r="AS66" s="280">
        <v>0</v>
      </c>
      <c r="AT66" s="280">
        <v>0</v>
      </c>
    </row>
    <row r="67" spans="1:46">
      <c r="A67" s="281" t="s">
        <v>348</v>
      </c>
      <c r="B67" s="280">
        <v>102324.98</v>
      </c>
      <c r="C67" s="280">
        <v>0</v>
      </c>
      <c r="D67" s="280">
        <v>0</v>
      </c>
      <c r="E67" s="280">
        <v>5323.19</v>
      </c>
      <c r="F67" s="280">
        <v>5527.8</v>
      </c>
      <c r="G67" s="280">
        <v>0</v>
      </c>
      <c r="H67" s="280">
        <v>0</v>
      </c>
      <c r="I67" s="280">
        <v>3722.2</v>
      </c>
      <c r="J67" s="280">
        <v>0</v>
      </c>
      <c r="K67" s="280">
        <v>0</v>
      </c>
      <c r="L67" s="280">
        <v>0</v>
      </c>
      <c r="M67" s="280">
        <v>0</v>
      </c>
      <c r="N67" s="280">
        <v>0</v>
      </c>
      <c r="O67" s="280">
        <v>0</v>
      </c>
      <c r="P67" s="280">
        <v>0</v>
      </c>
      <c r="Q67" s="280">
        <v>9990</v>
      </c>
      <c r="R67" s="280">
        <v>0</v>
      </c>
      <c r="S67" s="280">
        <v>0</v>
      </c>
      <c r="T67" s="280">
        <v>0</v>
      </c>
      <c r="U67" s="280">
        <v>0</v>
      </c>
      <c r="V67" s="280">
        <v>0</v>
      </c>
      <c r="W67" s="280">
        <v>0</v>
      </c>
      <c r="X67" s="280">
        <v>148</v>
      </c>
      <c r="Y67" s="280">
        <v>0</v>
      </c>
      <c r="Z67" s="280">
        <v>0</v>
      </c>
      <c r="AA67" s="280">
        <v>0</v>
      </c>
      <c r="AB67" s="280">
        <v>0</v>
      </c>
      <c r="AC67" s="280">
        <v>0</v>
      </c>
      <c r="AD67" s="280">
        <v>0</v>
      </c>
      <c r="AE67" s="280">
        <v>0</v>
      </c>
      <c r="AF67" s="280">
        <v>0</v>
      </c>
      <c r="AG67" s="280">
        <v>0</v>
      </c>
      <c r="AH67" s="280">
        <v>0</v>
      </c>
      <c r="AI67" s="280">
        <v>0</v>
      </c>
      <c r="AJ67" s="280">
        <v>0</v>
      </c>
      <c r="AK67" s="280">
        <v>0</v>
      </c>
      <c r="AL67" s="280">
        <v>0</v>
      </c>
      <c r="AM67" s="280">
        <v>0</v>
      </c>
      <c r="AN67" s="280">
        <v>2331</v>
      </c>
      <c r="AO67" s="280">
        <v>75282.789999999994</v>
      </c>
      <c r="AP67" s="280">
        <v>0</v>
      </c>
      <c r="AQ67" s="280">
        <v>0</v>
      </c>
      <c r="AR67" s="280">
        <v>0</v>
      </c>
      <c r="AS67" s="280">
        <v>0</v>
      </c>
      <c r="AT67" s="280">
        <v>0</v>
      </c>
    </row>
    <row r="68" spans="1:46">
      <c r="A68" s="281" t="s">
        <v>351</v>
      </c>
      <c r="B68" s="280">
        <v>1521590.96</v>
      </c>
      <c r="C68" s="280">
        <v>1521590.96</v>
      </c>
      <c r="D68" s="280">
        <v>0</v>
      </c>
      <c r="E68" s="280">
        <v>0</v>
      </c>
      <c r="F68" s="280">
        <v>0</v>
      </c>
      <c r="G68" s="280">
        <v>0</v>
      </c>
      <c r="H68" s="280">
        <v>0</v>
      </c>
      <c r="I68" s="280">
        <v>0</v>
      </c>
      <c r="J68" s="280">
        <v>0</v>
      </c>
      <c r="K68" s="280">
        <v>0</v>
      </c>
      <c r="L68" s="280">
        <v>0</v>
      </c>
      <c r="M68" s="280">
        <v>0</v>
      </c>
      <c r="N68" s="280">
        <v>0</v>
      </c>
      <c r="O68" s="280">
        <v>0</v>
      </c>
      <c r="P68" s="280">
        <v>0</v>
      </c>
      <c r="Q68" s="280">
        <v>0</v>
      </c>
      <c r="R68" s="280">
        <v>0</v>
      </c>
      <c r="S68" s="280">
        <v>0</v>
      </c>
      <c r="T68" s="280">
        <v>0</v>
      </c>
      <c r="U68" s="280">
        <v>0</v>
      </c>
      <c r="V68" s="280">
        <v>0</v>
      </c>
      <c r="W68" s="280">
        <v>0</v>
      </c>
      <c r="X68" s="280">
        <v>0</v>
      </c>
      <c r="Y68" s="280">
        <v>0</v>
      </c>
      <c r="Z68" s="280">
        <v>0</v>
      </c>
      <c r="AA68" s="280">
        <v>0</v>
      </c>
      <c r="AB68" s="280">
        <v>0</v>
      </c>
      <c r="AC68" s="280">
        <v>0</v>
      </c>
      <c r="AD68" s="280">
        <v>0</v>
      </c>
      <c r="AE68" s="280">
        <v>0</v>
      </c>
      <c r="AF68" s="280">
        <v>0</v>
      </c>
      <c r="AG68" s="280">
        <v>0</v>
      </c>
      <c r="AH68" s="280">
        <v>0</v>
      </c>
      <c r="AI68" s="280">
        <v>0</v>
      </c>
      <c r="AJ68" s="280">
        <v>0</v>
      </c>
      <c r="AK68" s="280">
        <v>0</v>
      </c>
      <c r="AL68" s="280">
        <v>0</v>
      </c>
      <c r="AM68" s="280">
        <v>0</v>
      </c>
      <c r="AN68" s="280">
        <v>0</v>
      </c>
      <c r="AO68" s="280">
        <v>0</v>
      </c>
      <c r="AP68" s="280">
        <v>0</v>
      </c>
      <c r="AQ68" s="280">
        <v>0</v>
      </c>
      <c r="AR68" s="280">
        <v>0</v>
      </c>
      <c r="AS68" s="280">
        <v>0</v>
      </c>
      <c r="AT68" s="280">
        <v>0</v>
      </c>
    </row>
    <row r="69" spans="1:46">
      <c r="A69" s="281" t="s">
        <v>354</v>
      </c>
      <c r="B69" s="280">
        <v>1995686.39</v>
      </c>
      <c r="C69" s="280">
        <v>177286.24</v>
      </c>
      <c r="D69" s="280">
        <v>9456.09</v>
      </c>
      <c r="E69" s="280">
        <v>80836.490000000005</v>
      </c>
      <c r="F69" s="280">
        <v>101407.75</v>
      </c>
      <c r="G69" s="280">
        <v>26019.51</v>
      </c>
      <c r="H69" s="280">
        <v>0</v>
      </c>
      <c r="I69" s="280">
        <v>28935.85</v>
      </c>
      <c r="J69" s="280">
        <v>194.25</v>
      </c>
      <c r="K69" s="280">
        <v>689.31</v>
      </c>
      <c r="L69" s="280">
        <v>0</v>
      </c>
      <c r="M69" s="280">
        <v>498.02</v>
      </c>
      <c r="N69" s="280">
        <v>123.21</v>
      </c>
      <c r="O69" s="280">
        <v>53928.24</v>
      </c>
      <c r="P69" s="280">
        <v>0</v>
      </c>
      <c r="Q69" s="280">
        <v>17092.89</v>
      </c>
      <c r="R69" s="280">
        <v>0</v>
      </c>
      <c r="S69" s="280">
        <v>0</v>
      </c>
      <c r="T69" s="280">
        <v>0</v>
      </c>
      <c r="U69" s="280">
        <v>0</v>
      </c>
      <c r="V69" s="280">
        <v>4504.38</v>
      </c>
      <c r="W69" s="280">
        <v>0</v>
      </c>
      <c r="X69" s="280">
        <v>48727.89</v>
      </c>
      <c r="Y69" s="280">
        <v>347.06</v>
      </c>
      <c r="Z69" s="280">
        <v>0</v>
      </c>
      <c r="AA69" s="280">
        <v>55034.17</v>
      </c>
      <c r="AB69" s="280">
        <v>70095.759999999995</v>
      </c>
      <c r="AC69" s="280">
        <v>6002.51</v>
      </c>
      <c r="AD69" s="280">
        <v>8516.66</v>
      </c>
      <c r="AE69" s="280">
        <v>786.62</v>
      </c>
      <c r="AF69" s="280">
        <v>12738.36</v>
      </c>
      <c r="AG69" s="280">
        <v>69302.850000000006</v>
      </c>
      <c r="AH69" s="280">
        <v>13400.29</v>
      </c>
      <c r="AI69" s="280">
        <v>5408.66</v>
      </c>
      <c r="AJ69" s="280">
        <v>168583.84</v>
      </c>
      <c r="AK69" s="280">
        <v>1569.54</v>
      </c>
      <c r="AL69" s="280">
        <v>88587.99</v>
      </c>
      <c r="AM69" s="280">
        <v>166.5</v>
      </c>
      <c r="AN69" s="280">
        <v>50654.85</v>
      </c>
      <c r="AO69" s="280">
        <v>118244.23</v>
      </c>
      <c r="AP69" s="280">
        <v>497174.18</v>
      </c>
      <c r="AQ69" s="280">
        <v>279372.2</v>
      </c>
      <c r="AR69" s="280">
        <v>0</v>
      </c>
      <c r="AS69" s="280">
        <v>0</v>
      </c>
      <c r="AT69" s="280">
        <v>0</v>
      </c>
    </row>
    <row r="70" spans="1:46">
      <c r="A70" s="281" t="s">
        <v>355</v>
      </c>
      <c r="B70" s="280">
        <v>-70830.58</v>
      </c>
      <c r="C70" s="280">
        <v>0</v>
      </c>
      <c r="D70" s="280">
        <v>0</v>
      </c>
      <c r="E70" s="280">
        <v>0</v>
      </c>
      <c r="F70" s="280">
        <v>0</v>
      </c>
      <c r="G70" s="280">
        <v>0</v>
      </c>
      <c r="H70" s="280">
        <v>0</v>
      </c>
      <c r="I70" s="280">
        <v>0</v>
      </c>
      <c r="J70" s="280">
        <v>0</v>
      </c>
      <c r="K70" s="280">
        <v>0</v>
      </c>
      <c r="L70" s="280">
        <v>0</v>
      </c>
      <c r="M70" s="280">
        <v>0</v>
      </c>
      <c r="N70" s="280">
        <v>0</v>
      </c>
      <c r="O70" s="280">
        <v>0</v>
      </c>
      <c r="P70" s="280">
        <v>0</v>
      </c>
      <c r="Q70" s="280">
        <v>0</v>
      </c>
      <c r="R70" s="280">
        <v>0</v>
      </c>
      <c r="S70" s="280">
        <v>0</v>
      </c>
      <c r="T70" s="280">
        <v>0</v>
      </c>
      <c r="U70" s="280">
        <v>0</v>
      </c>
      <c r="V70" s="280">
        <v>0</v>
      </c>
      <c r="W70" s="280">
        <v>0</v>
      </c>
      <c r="X70" s="280">
        <v>0</v>
      </c>
      <c r="Y70" s="280">
        <v>0</v>
      </c>
      <c r="Z70" s="280">
        <v>0</v>
      </c>
      <c r="AA70" s="280">
        <v>0</v>
      </c>
      <c r="AB70" s="280">
        <v>-70830.58</v>
      </c>
      <c r="AC70" s="280">
        <v>0</v>
      </c>
      <c r="AD70" s="280">
        <v>0</v>
      </c>
      <c r="AE70" s="280">
        <v>0</v>
      </c>
      <c r="AF70" s="280">
        <v>0</v>
      </c>
      <c r="AG70" s="280">
        <v>0</v>
      </c>
      <c r="AH70" s="280">
        <v>0</v>
      </c>
      <c r="AI70" s="280">
        <v>0</v>
      </c>
      <c r="AJ70" s="280">
        <v>0</v>
      </c>
      <c r="AK70" s="280">
        <v>0</v>
      </c>
      <c r="AL70" s="280">
        <v>0</v>
      </c>
      <c r="AM70" s="280">
        <v>0</v>
      </c>
      <c r="AN70" s="280">
        <v>0</v>
      </c>
      <c r="AO70" s="280">
        <v>0</v>
      </c>
      <c r="AP70" s="280">
        <v>0</v>
      </c>
      <c r="AQ70" s="280">
        <v>0</v>
      </c>
      <c r="AR70" s="280">
        <v>0</v>
      </c>
      <c r="AS70" s="280">
        <v>0</v>
      </c>
      <c r="AT70" s="280">
        <v>0</v>
      </c>
    </row>
    <row r="71" spans="1:46">
      <c r="A71" s="281" t="s">
        <v>356</v>
      </c>
      <c r="B71" s="280">
        <v>-8452638.5299999993</v>
      </c>
      <c r="C71" s="280">
        <v>0</v>
      </c>
      <c r="D71" s="280">
        <v>0</v>
      </c>
      <c r="E71" s="280">
        <v>-382604.05</v>
      </c>
      <c r="F71" s="280">
        <v>-8070034.4799999995</v>
      </c>
      <c r="G71" s="280">
        <v>0</v>
      </c>
      <c r="H71" s="280">
        <v>0</v>
      </c>
      <c r="I71" s="280">
        <v>0</v>
      </c>
      <c r="J71" s="280">
        <v>0</v>
      </c>
      <c r="K71" s="280">
        <v>0</v>
      </c>
      <c r="L71" s="280">
        <v>0</v>
      </c>
      <c r="M71" s="280">
        <v>0</v>
      </c>
      <c r="N71" s="280">
        <v>0</v>
      </c>
      <c r="O71" s="280">
        <v>0</v>
      </c>
      <c r="P71" s="280">
        <v>0</v>
      </c>
      <c r="Q71" s="280">
        <v>0</v>
      </c>
      <c r="R71" s="280">
        <v>0</v>
      </c>
      <c r="S71" s="280">
        <v>0</v>
      </c>
      <c r="T71" s="280">
        <v>0</v>
      </c>
      <c r="U71" s="280">
        <v>0</v>
      </c>
      <c r="V71" s="280">
        <v>0</v>
      </c>
      <c r="W71" s="280">
        <v>0</v>
      </c>
      <c r="X71" s="280">
        <v>0</v>
      </c>
      <c r="Y71" s="280">
        <v>0</v>
      </c>
      <c r="Z71" s="280">
        <v>0</v>
      </c>
      <c r="AA71" s="280">
        <v>0</v>
      </c>
      <c r="AB71" s="280">
        <v>0</v>
      </c>
      <c r="AC71" s="280">
        <v>0</v>
      </c>
      <c r="AD71" s="280">
        <v>0</v>
      </c>
      <c r="AE71" s="280">
        <v>0</v>
      </c>
      <c r="AF71" s="280">
        <v>0</v>
      </c>
      <c r="AG71" s="280">
        <v>0</v>
      </c>
      <c r="AH71" s="280">
        <v>0</v>
      </c>
      <c r="AI71" s="280">
        <v>0</v>
      </c>
      <c r="AJ71" s="280">
        <v>0</v>
      </c>
      <c r="AK71" s="280">
        <v>0</v>
      </c>
      <c r="AL71" s="280">
        <v>0</v>
      </c>
      <c r="AM71" s="280">
        <v>0</v>
      </c>
      <c r="AN71" s="280">
        <v>0</v>
      </c>
      <c r="AO71" s="280">
        <v>0</v>
      </c>
      <c r="AP71" s="280">
        <v>0</v>
      </c>
      <c r="AQ71" s="280">
        <v>0</v>
      </c>
      <c r="AR71" s="280">
        <v>0</v>
      </c>
      <c r="AS71" s="280">
        <v>0</v>
      </c>
      <c r="AT71" s="280">
        <v>0</v>
      </c>
    </row>
    <row r="72" spans="1:46">
      <c r="A72" s="281" t="s">
        <v>357</v>
      </c>
      <c r="B72" s="280">
        <v>413125.35</v>
      </c>
      <c r="C72" s="280">
        <v>0</v>
      </c>
      <c r="D72" s="280">
        <v>0</v>
      </c>
      <c r="E72" s="280">
        <v>0</v>
      </c>
      <c r="F72" s="280">
        <v>0</v>
      </c>
      <c r="G72" s="280">
        <v>0</v>
      </c>
      <c r="H72" s="280">
        <v>0</v>
      </c>
      <c r="I72" s="280">
        <v>0</v>
      </c>
      <c r="J72" s="280">
        <v>0</v>
      </c>
      <c r="K72" s="280">
        <v>0</v>
      </c>
      <c r="L72" s="280">
        <v>0</v>
      </c>
      <c r="M72" s="280">
        <v>0</v>
      </c>
      <c r="N72" s="280">
        <v>0</v>
      </c>
      <c r="O72" s="280">
        <v>0</v>
      </c>
      <c r="P72" s="280">
        <v>0</v>
      </c>
      <c r="Q72" s="280">
        <v>0</v>
      </c>
      <c r="R72" s="280">
        <v>0</v>
      </c>
      <c r="S72" s="280">
        <v>0</v>
      </c>
      <c r="T72" s="280">
        <v>0</v>
      </c>
      <c r="U72" s="280">
        <v>0</v>
      </c>
      <c r="V72" s="280">
        <v>0</v>
      </c>
      <c r="W72" s="280">
        <v>0</v>
      </c>
      <c r="X72" s="280">
        <v>0</v>
      </c>
      <c r="Y72" s="280">
        <v>0</v>
      </c>
      <c r="Z72" s="280">
        <v>0</v>
      </c>
      <c r="AA72" s="280">
        <v>0</v>
      </c>
      <c r="AB72" s="280">
        <v>413125.35</v>
      </c>
      <c r="AC72" s="280">
        <v>0</v>
      </c>
      <c r="AD72" s="280">
        <v>0</v>
      </c>
      <c r="AE72" s="280">
        <v>0</v>
      </c>
      <c r="AF72" s="280">
        <v>0</v>
      </c>
      <c r="AG72" s="280">
        <v>0</v>
      </c>
      <c r="AH72" s="280">
        <v>0</v>
      </c>
      <c r="AI72" s="280">
        <v>0</v>
      </c>
      <c r="AJ72" s="280">
        <v>0</v>
      </c>
      <c r="AK72" s="280">
        <v>0</v>
      </c>
      <c r="AL72" s="280">
        <v>0</v>
      </c>
      <c r="AM72" s="280">
        <v>0</v>
      </c>
      <c r="AN72" s="280">
        <v>0</v>
      </c>
      <c r="AO72" s="280">
        <v>0</v>
      </c>
      <c r="AP72" s="280">
        <v>0</v>
      </c>
      <c r="AQ72" s="280">
        <v>0</v>
      </c>
      <c r="AR72" s="280">
        <v>0</v>
      </c>
      <c r="AS72" s="280">
        <v>0</v>
      </c>
      <c r="AT72" s="280">
        <v>0</v>
      </c>
    </row>
    <row r="73" spans="1:46">
      <c r="A73" s="281" t="s">
        <v>358</v>
      </c>
      <c r="B73" s="280">
        <v>17265.68</v>
      </c>
      <c r="C73" s="280">
        <v>0</v>
      </c>
      <c r="D73" s="280">
        <v>0</v>
      </c>
      <c r="E73" s="280">
        <v>0</v>
      </c>
      <c r="F73" s="280">
        <v>0</v>
      </c>
      <c r="G73" s="280">
        <v>0</v>
      </c>
      <c r="H73" s="280">
        <v>0</v>
      </c>
      <c r="I73" s="280">
        <v>0</v>
      </c>
      <c r="J73" s="280">
        <v>0</v>
      </c>
      <c r="K73" s="280">
        <v>0</v>
      </c>
      <c r="L73" s="280">
        <v>0</v>
      </c>
      <c r="M73" s="280">
        <v>0</v>
      </c>
      <c r="N73" s="280">
        <v>0</v>
      </c>
      <c r="O73" s="280">
        <v>0</v>
      </c>
      <c r="P73" s="280">
        <v>0</v>
      </c>
      <c r="Q73" s="280">
        <v>0</v>
      </c>
      <c r="R73" s="280">
        <v>0</v>
      </c>
      <c r="S73" s="280">
        <v>0</v>
      </c>
      <c r="T73" s="280">
        <v>0</v>
      </c>
      <c r="U73" s="280">
        <v>0</v>
      </c>
      <c r="V73" s="280">
        <v>0</v>
      </c>
      <c r="W73" s="280">
        <v>0</v>
      </c>
      <c r="X73" s="280">
        <v>0</v>
      </c>
      <c r="Y73" s="280">
        <v>0</v>
      </c>
      <c r="Z73" s="280">
        <v>0</v>
      </c>
      <c r="AA73" s="280">
        <v>0</v>
      </c>
      <c r="AB73" s="280">
        <v>17265.68</v>
      </c>
      <c r="AC73" s="280">
        <v>0</v>
      </c>
      <c r="AD73" s="280">
        <v>0</v>
      </c>
      <c r="AE73" s="280">
        <v>0</v>
      </c>
      <c r="AF73" s="280">
        <v>0</v>
      </c>
      <c r="AG73" s="280">
        <v>0</v>
      </c>
      <c r="AH73" s="280">
        <v>0</v>
      </c>
      <c r="AI73" s="280">
        <v>0</v>
      </c>
      <c r="AJ73" s="280">
        <v>0</v>
      </c>
      <c r="AK73" s="280">
        <v>0</v>
      </c>
      <c r="AL73" s="280">
        <v>0</v>
      </c>
      <c r="AM73" s="280">
        <v>0</v>
      </c>
      <c r="AN73" s="280">
        <v>0</v>
      </c>
      <c r="AO73" s="280">
        <v>0</v>
      </c>
      <c r="AP73" s="280">
        <v>0</v>
      </c>
      <c r="AQ73" s="280">
        <v>0</v>
      </c>
      <c r="AR73" s="280">
        <v>0</v>
      </c>
      <c r="AS73" s="280">
        <v>0</v>
      </c>
      <c r="AT73" s="280">
        <v>0</v>
      </c>
    </row>
    <row r="74" spans="1:46">
      <c r="A74" s="281" t="s">
        <v>359</v>
      </c>
      <c r="B74" s="280">
        <v>28658.720000000001</v>
      </c>
      <c r="C74" s="280">
        <v>0</v>
      </c>
      <c r="D74" s="280">
        <v>0</v>
      </c>
      <c r="E74" s="280">
        <v>0</v>
      </c>
      <c r="F74" s="280">
        <v>0</v>
      </c>
      <c r="G74" s="280">
        <v>0</v>
      </c>
      <c r="H74" s="280">
        <v>0</v>
      </c>
      <c r="I74" s="280">
        <v>0</v>
      </c>
      <c r="J74" s="280">
        <v>0</v>
      </c>
      <c r="K74" s="280">
        <v>0</v>
      </c>
      <c r="L74" s="280">
        <v>0</v>
      </c>
      <c r="M74" s="280">
        <v>0</v>
      </c>
      <c r="N74" s="280">
        <v>0</v>
      </c>
      <c r="O74" s="280">
        <v>0</v>
      </c>
      <c r="P74" s="280">
        <v>0</v>
      </c>
      <c r="Q74" s="280">
        <v>0</v>
      </c>
      <c r="R74" s="280">
        <v>0</v>
      </c>
      <c r="S74" s="280">
        <v>0</v>
      </c>
      <c r="T74" s="280">
        <v>0</v>
      </c>
      <c r="U74" s="280">
        <v>0</v>
      </c>
      <c r="V74" s="280">
        <v>0</v>
      </c>
      <c r="W74" s="280">
        <v>0</v>
      </c>
      <c r="X74" s="280">
        <v>0</v>
      </c>
      <c r="Y74" s="280">
        <v>0</v>
      </c>
      <c r="Z74" s="280">
        <v>0</v>
      </c>
      <c r="AA74" s="280">
        <v>0</v>
      </c>
      <c r="AB74" s="280">
        <v>28658.720000000001</v>
      </c>
      <c r="AC74" s="280">
        <v>0</v>
      </c>
      <c r="AD74" s="280">
        <v>0</v>
      </c>
      <c r="AE74" s="280">
        <v>0</v>
      </c>
      <c r="AF74" s="280">
        <v>0</v>
      </c>
      <c r="AG74" s="280">
        <v>0</v>
      </c>
      <c r="AH74" s="280">
        <v>0</v>
      </c>
      <c r="AI74" s="280">
        <v>0</v>
      </c>
      <c r="AJ74" s="280">
        <v>0</v>
      </c>
      <c r="AK74" s="280">
        <v>0</v>
      </c>
      <c r="AL74" s="280">
        <v>0</v>
      </c>
      <c r="AM74" s="280">
        <v>0</v>
      </c>
      <c r="AN74" s="280">
        <v>0</v>
      </c>
      <c r="AO74" s="280">
        <v>0</v>
      </c>
      <c r="AP74" s="280">
        <v>0</v>
      </c>
      <c r="AQ74" s="280">
        <v>0</v>
      </c>
      <c r="AR74" s="280">
        <v>0</v>
      </c>
      <c r="AS74" s="280">
        <v>0</v>
      </c>
      <c r="AT74" s="280">
        <v>0</v>
      </c>
    </row>
    <row r="75" spans="1:46">
      <c r="A75" s="281" t="s">
        <v>365</v>
      </c>
      <c r="B75" s="280">
        <v>-60125648.609999999</v>
      </c>
      <c r="C75" s="280">
        <v>0</v>
      </c>
      <c r="D75" s="280">
        <v>0</v>
      </c>
      <c r="E75" s="280">
        <v>0</v>
      </c>
      <c r="F75" s="280">
        <v>0</v>
      </c>
      <c r="G75" s="280">
        <v>0</v>
      </c>
      <c r="H75" s="280">
        <v>0</v>
      </c>
      <c r="I75" s="280">
        <v>0</v>
      </c>
      <c r="J75" s="280">
        <v>0</v>
      </c>
      <c r="K75" s="280">
        <v>0</v>
      </c>
      <c r="L75" s="280">
        <v>0</v>
      </c>
      <c r="M75" s="280">
        <v>0</v>
      </c>
      <c r="N75" s="280">
        <v>0</v>
      </c>
      <c r="O75" s="280">
        <v>0</v>
      </c>
      <c r="P75" s="280">
        <v>0</v>
      </c>
      <c r="Q75" s="280">
        <v>0</v>
      </c>
      <c r="R75" s="280">
        <v>0</v>
      </c>
      <c r="S75" s="280">
        <v>0</v>
      </c>
      <c r="T75" s="280">
        <v>0</v>
      </c>
      <c r="U75" s="280">
        <v>0</v>
      </c>
      <c r="V75" s="280">
        <v>0</v>
      </c>
      <c r="W75" s="280">
        <v>0</v>
      </c>
      <c r="X75" s="280">
        <v>0</v>
      </c>
      <c r="Y75" s="280">
        <v>0</v>
      </c>
      <c r="Z75" s="280">
        <v>0</v>
      </c>
      <c r="AA75" s="280">
        <v>0</v>
      </c>
      <c r="AB75" s="280">
        <v>0</v>
      </c>
      <c r="AC75" s="280">
        <v>0</v>
      </c>
      <c r="AD75" s="280">
        <v>0</v>
      </c>
      <c r="AE75" s="280">
        <v>0</v>
      </c>
      <c r="AF75" s="280">
        <v>0</v>
      </c>
      <c r="AG75" s="280">
        <v>0</v>
      </c>
      <c r="AH75" s="280">
        <v>0</v>
      </c>
      <c r="AI75" s="280">
        <v>0</v>
      </c>
      <c r="AJ75" s="280">
        <v>0</v>
      </c>
      <c r="AK75" s="280">
        <v>0</v>
      </c>
      <c r="AL75" s="280">
        <v>0</v>
      </c>
      <c r="AM75" s="280">
        <v>0</v>
      </c>
      <c r="AN75" s="280">
        <v>0</v>
      </c>
      <c r="AO75" s="280">
        <v>0</v>
      </c>
      <c r="AP75" s="280">
        <v>-43095892.450000003</v>
      </c>
      <c r="AQ75" s="280">
        <v>-17029756.16</v>
      </c>
      <c r="AR75" s="280">
        <v>0</v>
      </c>
      <c r="AS75" s="280">
        <v>0</v>
      </c>
      <c r="AT75" s="280">
        <v>0</v>
      </c>
    </row>
    <row r="76" spans="1:46">
      <c r="A76" s="281" t="s">
        <v>366</v>
      </c>
      <c r="B76" s="280">
        <v>322795.40000000002</v>
      </c>
      <c r="C76" s="280">
        <v>258965.22</v>
      </c>
      <c r="D76" s="280">
        <v>0</v>
      </c>
      <c r="E76" s="280">
        <v>4865.5</v>
      </c>
      <c r="F76" s="280">
        <v>0</v>
      </c>
      <c r="G76" s="280">
        <v>0</v>
      </c>
      <c r="H76" s="280">
        <v>0</v>
      </c>
      <c r="I76" s="280">
        <v>0</v>
      </c>
      <c r="J76" s="280">
        <v>0</v>
      </c>
      <c r="K76" s="280">
        <v>0</v>
      </c>
      <c r="L76" s="280">
        <v>0</v>
      </c>
      <c r="M76" s="280">
        <v>0</v>
      </c>
      <c r="N76" s="280">
        <v>0</v>
      </c>
      <c r="O76" s="280">
        <v>30154.63</v>
      </c>
      <c r="P76" s="280">
        <v>0</v>
      </c>
      <c r="Q76" s="280">
        <v>0</v>
      </c>
      <c r="R76" s="280">
        <v>0</v>
      </c>
      <c r="S76" s="280">
        <v>0</v>
      </c>
      <c r="T76" s="280">
        <v>0</v>
      </c>
      <c r="U76" s="280">
        <v>0</v>
      </c>
      <c r="V76" s="280">
        <v>0</v>
      </c>
      <c r="W76" s="280">
        <v>0</v>
      </c>
      <c r="X76" s="280">
        <v>0</v>
      </c>
      <c r="Y76" s="280">
        <v>0</v>
      </c>
      <c r="Z76" s="280">
        <v>0</v>
      </c>
      <c r="AA76" s="280">
        <v>0</v>
      </c>
      <c r="AB76" s="280">
        <v>8579.19</v>
      </c>
      <c r="AC76" s="280">
        <v>0</v>
      </c>
      <c r="AD76" s="280">
        <v>0</v>
      </c>
      <c r="AE76" s="280">
        <v>0</v>
      </c>
      <c r="AF76" s="280">
        <v>0</v>
      </c>
      <c r="AG76" s="280">
        <v>0</v>
      </c>
      <c r="AH76" s="280">
        <v>0</v>
      </c>
      <c r="AI76" s="280">
        <v>0</v>
      </c>
      <c r="AJ76" s="280">
        <v>2592.96</v>
      </c>
      <c r="AK76" s="280">
        <v>0</v>
      </c>
      <c r="AL76" s="280">
        <v>0</v>
      </c>
      <c r="AM76" s="280">
        <v>8898.8700000000008</v>
      </c>
      <c r="AN76" s="280">
        <v>0</v>
      </c>
      <c r="AO76" s="280">
        <v>1615.42</v>
      </c>
      <c r="AP76" s="280">
        <v>6880.52</v>
      </c>
      <c r="AQ76" s="280">
        <v>243.09</v>
      </c>
      <c r="AR76" s="280">
        <v>0</v>
      </c>
      <c r="AS76" s="280">
        <v>0</v>
      </c>
      <c r="AT76" s="280">
        <v>0</v>
      </c>
    </row>
    <row r="77" spans="1:46">
      <c r="A77" s="281" t="s">
        <v>370</v>
      </c>
      <c r="B77" s="280">
        <v>-456034.62</v>
      </c>
      <c r="C77" s="280">
        <v>-456034.62</v>
      </c>
      <c r="D77" s="280">
        <v>0</v>
      </c>
      <c r="E77" s="280">
        <v>0</v>
      </c>
      <c r="F77" s="280">
        <v>0</v>
      </c>
      <c r="G77" s="280">
        <v>0</v>
      </c>
      <c r="H77" s="280">
        <v>0</v>
      </c>
      <c r="I77" s="280">
        <v>0</v>
      </c>
      <c r="J77" s="280">
        <v>0</v>
      </c>
      <c r="K77" s="280">
        <v>0</v>
      </c>
      <c r="L77" s="280">
        <v>0</v>
      </c>
      <c r="M77" s="280">
        <v>0</v>
      </c>
      <c r="N77" s="280">
        <v>0</v>
      </c>
      <c r="O77" s="280">
        <v>0</v>
      </c>
      <c r="P77" s="280">
        <v>0</v>
      </c>
      <c r="Q77" s="280">
        <v>0</v>
      </c>
      <c r="R77" s="280">
        <v>0</v>
      </c>
      <c r="S77" s="280">
        <v>0</v>
      </c>
      <c r="T77" s="280">
        <v>0</v>
      </c>
      <c r="U77" s="280">
        <v>0</v>
      </c>
      <c r="V77" s="280">
        <v>0</v>
      </c>
      <c r="W77" s="280">
        <v>0</v>
      </c>
      <c r="X77" s="280">
        <v>0</v>
      </c>
      <c r="Y77" s="280">
        <v>0</v>
      </c>
      <c r="Z77" s="280">
        <v>0</v>
      </c>
      <c r="AA77" s="280">
        <v>0</v>
      </c>
      <c r="AB77" s="280">
        <v>0</v>
      </c>
      <c r="AC77" s="280">
        <v>0</v>
      </c>
      <c r="AD77" s="280">
        <v>0</v>
      </c>
      <c r="AE77" s="280">
        <v>0</v>
      </c>
      <c r="AF77" s="280">
        <v>0</v>
      </c>
      <c r="AG77" s="280">
        <v>0</v>
      </c>
      <c r="AH77" s="280">
        <v>0</v>
      </c>
      <c r="AI77" s="280">
        <v>0</v>
      </c>
      <c r="AJ77" s="280">
        <v>0</v>
      </c>
      <c r="AK77" s="280">
        <v>0</v>
      </c>
      <c r="AL77" s="280">
        <v>0</v>
      </c>
      <c r="AM77" s="280">
        <v>0</v>
      </c>
      <c r="AN77" s="280">
        <v>0</v>
      </c>
      <c r="AO77" s="280">
        <v>0</v>
      </c>
      <c r="AP77" s="280">
        <v>0</v>
      </c>
      <c r="AQ77" s="280">
        <v>0</v>
      </c>
      <c r="AR77" s="280">
        <v>0</v>
      </c>
      <c r="AS77" s="280">
        <v>0</v>
      </c>
      <c r="AT77" s="280">
        <v>0</v>
      </c>
    </row>
    <row r="78" spans="1:46">
      <c r="A78" s="281" t="s">
        <v>373</v>
      </c>
      <c r="B78" s="280">
        <v>-26012024.530000001</v>
      </c>
      <c r="C78" s="280">
        <v>-26842132.109999999</v>
      </c>
      <c r="D78" s="280">
        <v>0</v>
      </c>
      <c r="E78" s="280">
        <v>0</v>
      </c>
      <c r="F78" s="280">
        <v>0</v>
      </c>
      <c r="G78" s="280">
        <v>0</v>
      </c>
      <c r="H78" s="280">
        <v>0</v>
      </c>
      <c r="I78" s="280">
        <v>0</v>
      </c>
      <c r="J78" s="280">
        <v>0</v>
      </c>
      <c r="K78" s="280">
        <v>0</v>
      </c>
      <c r="L78" s="280">
        <v>0</v>
      </c>
      <c r="M78" s="280">
        <v>0</v>
      </c>
      <c r="N78" s="280">
        <v>0</v>
      </c>
      <c r="O78" s="280">
        <v>0</v>
      </c>
      <c r="P78" s="280">
        <v>0</v>
      </c>
      <c r="Q78" s="280">
        <v>0</v>
      </c>
      <c r="R78" s="280">
        <v>0</v>
      </c>
      <c r="S78" s="280">
        <v>0</v>
      </c>
      <c r="T78" s="280">
        <v>0</v>
      </c>
      <c r="U78" s="280">
        <v>0</v>
      </c>
      <c r="V78" s="280">
        <v>0</v>
      </c>
      <c r="W78" s="280">
        <v>0</v>
      </c>
      <c r="X78" s="280">
        <v>0</v>
      </c>
      <c r="Y78" s="280">
        <v>0</v>
      </c>
      <c r="Z78" s="280">
        <v>0</v>
      </c>
      <c r="AA78" s="280">
        <v>0</v>
      </c>
      <c r="AB78" s="280">
        <v>0</v>
      </c>
      <c r="AC78" s="280">
        <v>0</v>
      </c>
      <c r="AD78" s="280">
        <v>0</v>
      </c>
      <c r="AE78" s="280">
        <v>0</v>
      </c>
      <c r="AF78" s="280">
        <v>0</v>
      </c>
      <c r="AG78" s="280">
        <v>0</v>
      </c>
      <c r="AH78" s="280">
        <v>0</v>
      </c>
      <c r="AI78" s="280">
        <v>0</v>
      </c>
      <c r="AJ78" s="280">
        <v>0</v>
      </c>
      <c r="AK78" s="280">
        <v>0</v>
      </c>
      <c r="AL78" s="280">
        <v>0</v>
      </c>
      <c r="AM78" s="280">
        <v>0</v>
      </c>
      <c r="AN78" s="280">
        <v>0</v>
      </c>
      <c r="AO78" s="280">
        <v>-275178.62</v>
      </c>
      <c r="AP78" s="280">
        <v>1078836.01</v>
      </c>
      <c r="AQ78" s="280">
        <v>26450.19</v>
      </c>
      <c r="AR78" s="280">
        <v>0</v>
      </c>
      <c r="AS78" s="280">
        <v>0</v>
      </c>
      <c r="AT78" s="280">
        <v>0</v>
      </c>
    </row>
    <row r="79" spans="1:46">
      <c r="A79" s="281" t="s">
        <v>374</v>
      </c>
      <c r="B79" s="280">
        <v>52995489.609999999</v>
      </c>
      <c r="C79" s="280">
        <v>5186226.3600000003</v>
      </c>
      <c r="D79" s="280">
        <v>0</v>
      </c>
      <c r="E79" s="280">
        <v>1699870.65</v>
      </c>
      <c r="F79" s="280">
        <v>5480926.5499999998</v>
      </c>
      <c r="G79" s="280">
        <v>807558.3</v>
      </c>
      <c r="H79" s="280">
        <v>0</v>
      </c>
      <c r="I79" s="280">
        <v>0</v>
      </c>
      <c r="J79" s="280">
        <v>0</v>
      </c>
      <c r="K79" s="280">
        <v>0</v>
      </c>
      <c r="L79" s="280">
        <v>0</v>
      </c>
      <c r="M79" s="280">
        <v>0</v>
      </c>
      <c r="N79" s="280">
        <v>0</v>
      </c>
      <c r="O79" s="280">
        <v>9804718.8000000007</v>
      </c>
      <c r="P79" s="280">
        <v>0</v>
      </c>
      <c r="Q79" s="280">
        <v>0</v>
      </c>
      <c r="R79" s="280">
        <v>0</v>
      </c>
      <c r="S79" s="280">
        <v>0</v>
      </c>
      <c r="T79" s="280">
        <v>0</v>
      </c>
      <c r="U79" s="280">
        <v>0</v>
      </c>
      <c r="V79" s="280">
        <v>0</v>
      </c>
      <c r="W79" s="280">
        <v>0</v>
      </c>
      <c r="X79" s="280">
        <v>0</v>
      </c>
      <c r="Y79" s="280">
        <v>0</v>
      </c>
      <c r="Z79" s="280">
        <v>0</v>
      </c>
      <c r="AA79" s="280">
        <v>101698.57</v>
      </c>
      <c r="AB79" s="280">
        <v>8010972.4900000002</v>
      </c>
      <c r="AC79" s="280">
        <v>-381104.81</v>
      </c>
      <c r="AD79" s="280">
        <v>0</v>
      </c>
      <c r="AE79" s="280">
        <v>0</v>
      </c>
      <c r="AF79" s="280">
        <v>0</v>
      </c>
      <c r="AG79" s="280">
        <v>-1816888.33</v>
      </c>
      <c r="AH79" s="280">
        <v>0</v>
      </c>
      <c r="AI79" s="280">
        <v>-850658.86</v>
      </c>
      <c r="AJ79" s="280">
        <v>990585.09</v>
      </c>
      <c r="AK79" s="280">
        <v>0</v>
      </c>
      <c r="AL79" s="280">
        <v>240760.85</v>
      </c>
      <c r="AM79" s="280">
        <v>3106592.52</v>
      </c>
      <c r="AN79" s="280">
        <v>-2280910.14</v>
      </c>
      <c r="AO79" s="280">
        <v>4712966.0199999996</v>
      </c>
      <c r="AP79" s="280">
        <v>16840307.649999999</v>
      </c>
      <c r="AQ79" s="280">
        <v>1341867.8999999999</v>
      </c>
      <c r="AR79" s="280">
        <v>0</v>
      </c>
      <c r="AS79" s="280">
        <v>0</v>
      </c>
      <c r="AT79" s="280">
        <v>0</v>
      </c>
    </row>
    <row r="80" spans="1:46">
      <c r="A80" s="281" t="s">
        <v>375</v>
      </c>
      <c r="B80" s="280">
        <v>-195014.42</v>
      </c>
      <c r="C80" s="280">
        <v>0</v>
      </c>
      <c r="D80" s="280">
        <v>0</v>
      </c>
      <c r="E80" s="280">
        <v>-9417.61</v>
      </c>
      <c r="F80" s="280">
        <v>-185596.81</v>
      </c>
      <c r="G80" s="280">
        <v>0</v>
      </c>
      <c r="H80" s="280">
        <v>0</v>
      </c>
      <c r="I80" s="280">
        <v>0</v>
      </c>
      <c r="J80" s="280">
        <v>0</v>
      </c>
      <c r="K80" s="280">
        <v>0</v>
      </c>
      <c r="L80" s="280">
        <v>0</v>
      </c>
      <c r="M80" s="280">
        <v>0</v>
      </c>
      <c r="N80" s="280">
        <v>0</v>
      </c>
      <c r="O80" s="280">
        <v>0</v>
      </c>
      <c r="P80" s="280">
        <v>0</v>
      </c>
      <c r="Q80" s="280">
        <v>0</v>
      </c>
      <c r="R80" s="280">
        <v>0</v>
      </c>
      <c r="S80" s="280">
        <v>0</v>
      </c>
      <c r="T80" s="280">
        <v>0</v>
      </c>
      <c r="U80" s="280">
        <v>0</v>
      </c>
      <c r="V80" s="280">
        <v>0</v>
      </c>
      <c r="W80" s="280">
        <v>0</v>
      </c>
      <c r="X80" s="280">
        <v>0</v>
      </c>
      <c r="Y80" s="280">
        <v>0</v>
      </c>
      <c r="Z80" s="280">
        <v>0</v>
      </c>
      <c r="AA80" s="280">
        <v>0</v>
      </c>
      <c r="AB80" s="280">
        <v>0</v>
      </c>
      <c r="AC80" s="280">
        <v>0</v>
      </c>
      <c r="AD80" s="280">
        <v>0</v>
      </c>
      <c r="AE80" s="280">
        <v>0</v>
      </c>
      <c r="AF80" s="280">
        <v>0</v>
      </c>
      <c r="AG80" s="280">
        <v>0</v>
      </c>
      <c r="AH80" s="280">
        <v>0</v>
      </c>
      <c r="AI80" s="280">
        <v>0</v>
      </c>
      <c r="AJ80" s="280">
        <v>0</v>
      </c>
      <c r="AK80" s="280">
        <v>0</v>
      </c>
      <c r="AL80" s="280">
        <v>0</v>
      </c>
      <c r="AM80" s="280">
        <v>0</v>
      </c>
      <c r="AN80" s="280">
        <v>0</v>
      </c>
      <c r="AO80" s="280">
        <v>0</v>
      </c>
      <c r="AP80" s="280">
        <v>0</v>
      </c>
      <c r="AQ80" s="280">
        <v>0</v>
      </c>
      <c r="AR80" s="280">
        <v>0</v>
      </c>
      <c r="AS80" s="280">
        <v>0</v>
      </c>
      <c r="AT80" s="280">
        <v>0</v>
      </c>
    </row>
    <row r="81" spans="1:48">
      <c r="A81" s="281" t="s">
        <v>749</v>
      </c>
      <c r="B81" s="280">
        <v>0</v>
      </c>
      <c r="C81" s="280">
        <v>0</v>
      </c>
      <c r="D81" s="280">
        <v>0</v>
      </c>
      <c r="E81" s="280">
        <v>0</v>
      </c>
      <c r="F81" s="280">
        <v>0</v>
      </c>
      <c r="G81" s="280">
        <v>0</v>
      </c>
      <c r="H81" s="280">
        <v>0</v>
      </c>
      <c r="I81" s="280">
        <v>0</v>
      </c>
      <c r="J81" s="280">
        <v>0</v>
      </c>
      <c r="K81" s="280">
        <v>0</v>
      </c>
      <c r="L81" s="280">
        <v>0</v>
      </c>
      <c r="M81" s="280">
        <v>0</v>
      </c>
      <c r="N81" s="280">
        <v>0</v>
      </c>
      <c r="O81" s="280">
        <v>0</v>
      </c>
      <c r="P81" s="280">
        <v>0</v>
      </c>
      <c r="Q81" s="280">
        <v>0</v>
      </c>
      <c r="R81" s="280">
        <v>0</v>
      </c>
      <c r="S81" s="280">
        <v>0</v>
      </c>
      <c r="T81" s="280">
        <v>0</v>
      </c>
      <c r="U81" s="280">
        <v>0</v>
      </c>
      <c r="V81" s="280">
        <v>0</v>
      </c>
      <c r="W81" s="280">
        <v>0</v>
      </c>
      <c r="X81" s="280">
        <v>0</v>
      </c>
      <c r="Y81" s="280">
        <v>0</v>
      </c>
      <c r="Z81" s="280">
        <v>0</v>
      </c>
      <c r="AA81" s="280">
        <v>0</v>
      </c>
      <c r="AB81" s="280">
        <v>0</v>
      </c>
      <c r="AC81" s="280">
        <v>0</v>
      </c>
      <c r="AD81" s="280">
        <v>0</v>
      </c>
      <c r="AE81" s="280">
        <v>0</v>
      </c>
      <c r="AF81" s="280">
        <v>0</v>
      </c>
      <c r="AG81" s="280">
        <v>0</v>
      </c>
      <c r="AH81" s="280">
        <v>0</v>
      </c>
      <c r="AI81" s="280">
        <v>0</v>
      </c>
      <c r="AJ81" s="280">
        <v>0</v>
      </c>
      <c r="AK81" s="280">
        <v>0</v>
      </c>
      <c r="AL81" s="280">
        <v>0</v>
      </c>
      <c r="AM81" s="280">
        <v>0</v>
      </c>
      <c r="AN81" s="280">
        <v>0</v>
      </c>
      <c r="AO81" s="280">
        <v>0</v>
      </c>
      <c r="AP81" s="280">
        <v>0</v>
      </c>
      <c r="AQ81" s="280">
        <v>0</v>
      </c>
      <c r="AR81" s="280">
        <v>0</v>
      </c>
      <c r="AS81" s="280">
        <v>0</v>
      </c>
      <c r="AT81" s="280">
        <v>0</v>
      </c>
    </row>
    <row r="82" spans="1:48">
      <c r="A82" s="281" t="s">
        <v>376</v>
      </c>
      <c r="B82" s="280">
        <v>710992</v>
      </c>
      <c r="C82" s="280">
        <v>70490.179999999993</v>
      </c>
      <c r="D82" s="280">
        <v>0</v>
      </c>
      <c r="E82" s="280">
        <v>0</v>
      </c>
      <c r="F82" s="280">
        <v>0</v>
      </c>
      <c r="G82" s="280">
        <v>0</v>
      </c>
      <c r="H82" s="280">
        <v>0</v>
      </c>
      <c r="I82" s="280">
        <v>132637.97</v>
      </c>
      <c r="J82" s="280">
        <v>1949.53</v>
      </c>
      <c r="K82" s="280">
        <v>0</v>
      </c>
      <c r="L82" s="280">
        <v>6231.91</v>
      </c>
      <c r="M82" s="280">
        <v>5896.32</v>
      </c>
      <c r="N82" s="280">
        <v>2786.47</v>
      </c>
      <c r="O82" s="280">
        <v>4585.78</v>
      </c>
      <c r="P82" s="280">
        <v>44118.8</v>
      </c>
      <c r="Q82" s="280">
        <v>0</v>
      </c>
      <c r="R82" s="280">
        <v>0</v>
      </c>
      <c r="S82" s="280">
        <v>0</v>
      </c>
      <c r="T82" s="280">
        <v>0</v>
      </c>
      <c r="U82" s="280">
        <v>0</v>
      </c>
      <c r="V82" s="280">
        <v>0</v>
      </c>
      <c r="W82" s="280">
        <v>0</v>
      </c>
      <c r="X82" s="280">
        <v>400180.16</v>
      </c>
      <c r="Y82" s="280">
        <v>42114.879999999997</v>
      </c>
      <c r="Z82" s="280">
        <v>0</v>
      </c>
      <c r="AA82" s="280">
        <v>0</v>
      </c>
      <c r="AB82" s="280">
        <v>0</v>
      </c>
      <c r="AC82" s="280">
        <v>0</v>
      </c>
      <c r="AD82" s="280">
        <v>0</v>
      </c>
      <c r="AE82" s="280">
        <v>0</v>
      </c>
      <c r="AF82" s="280">
        <v>0</v>
      </c>
      <c r="AG82" s="280">
        <v>0</v>
      </c>
      <c r="AH82" s="280">
        <v>0</v>
      </c>
      <c r="AI82" s="280">
        <v>0</v>
      </c>
      <c r="AJ82" s="280">
        <v>0</v>
      </c>
      <c r="AK82" s="280">
        <v>0</v>
      </c>
      <c r="AL82" s="280">
        <v>0</v>
      </c>
      <c r="AM82" s="280">
        <v>0</v>
      </c>
      <c r="AN82" s="280">
        <v>0</v>
      </c>
      <c r="AO82" s="280">
        <v>0</v>
      </c>
      <c r="AP82" s="280">
        <v>0</v>
      </c>
      <c r="AQ82" s="280">
        <v>0</v>
      </c>
      <c r="AR82" s="280">
        <v>0</v>
      </c>
      <c r="AS82" s="280">
        <v>0</v>
      </c>
      <c r="AT82" s="280">
        <v>0</v>
      </c>
    </row>
    <row r="83" spans="1:48">
      <c r="A83" s="281" t="s">
        <v>377</v>
      </c>
      <c r="B83" s="280">
        <v>-0.74</v>
      </c>
      <c r="C83" s="280">
        <v>0</v>
      </c>
      <c r="D83" s="280">
        <v>0</v>
      </c>
      <c r="E83" s="280">
        <v>0</v>
      </c>
      <c r="F83" s="280">
        <v>0</v>
      </c>
      <c r="G83" s="280">
        <v>0</v>
      </c>
      <c r="H83" s="280">
        <v>0</v>
      </c>
      <c r="I83" s="280">
        <v>0</v>
      </c>
      <c r="J83" s="280">
        <v>0</v>
      </c>
      <c r="K83" s="280">
        <v>0</v>
      </c>
      <c r="L83" s="280">
        <v>0</v>
      </c>
      <c r="M83" s="280">
        <v>0</v>
      </c>
      <c r="N83" s="280">
        <v>0</v>
      </c>
      <c r="O83" s="280">
        <v>0</v>
      </c>
      <c r="P83" s="280">
        <v>0</v>
      </c>
      <c r="Q83" s="280">
        <v>0</v>
      </c>
      <c r="R83" s="280">
        <v>0</v>
      </c>
      <c r="S83" s="280">
        <v>0</v>
      </c>
      <c r="T83" s="280">
        <v>0</v>
      </c>
      <c r="U83" s="280">
        <v>0</v>
      </c>
      <c r="V83" s="280">
        <v>0</v>
      </c>
      <c r="W83" s="280">
        <v>0</v>
      </c>
      <c r="X83" s="280">
        <v>0</v>
      </c>
      <c r="Y83" s="280">
        <v>0</v>
      </c>
      <c r="Z83" s="280">
        <v>0</v>
      </c>
      <c r="AA83" s="280">
        <v>0</v>
      </c>
      <c r="AB83" s="280">
        <v>0</v>
      </c>
      <c r="AC83" s="280">
        <v>0</v>
      </c>
      <c r="AD83" s="280">
        <v>0</v>
      </c>
      <c r="AE83" s="280">
        <v>0</v>
      </c>
      <c r="AF83" s="280">
        <v>0</v>
      </c>
      <c r="AG83" s="280">
        <v>0</v>
      </c>
      <c r="AH83" s="280">
        <v>0</v>
      </c>
      <c r="AI83" s="280">
        <v>0</v>
      </c>
      <c r="AJ83" s="280">
        <v>0</v>
      </c>
      <c r="AK83" s="280">
        <v>0</v>
      </c>
      <c r="AL83" s="280">
        <v>0</v>
      </c>
      <c r="AM83" s="280">
        <v>0</v>
      </c>
      <c r="AN83" s="280">
        <v>0</v>
      </c>
      <c r="AO83" s="280">
        <v>0</v>
      </c>
      <c r="AP83" s="280">
        <v>-0.74</v>
      </c>
      <c r="AQ83" s="280">
        <v>0</v>
      </c>
      <c r="AR83" s="280">
        <v>0</v>
      </c>
      <c r="AS83" s="280">
        <v>0</v>
      </c>
      <c r="AT83" s="280">
        <v>0</v>
      </c>
    </row>
    <row r="84" spans="1:48">
      <c r="A84" s="281" t="s">
        <v>378</v>
      </c>
      <c r="B84" s="280">
        <v>39513.410000000003</v>
      </c>
      <c r="C84" s="280">
        <v>0</v>
      </c>
      <c r="D84" s="280">
        <v>0</v>
      </c>
      <c r="E84" s="280">
        <v>0</v>
      </c>
      <c r="F84" s="280">
        <v>0</v>
      </c>
      <c r="G84" s="280">
        <v>0</v>
      </c>
      <c r="H84" s="280">
        <v>0</v>
      </c>
      <c r="I84" s="280">
        <v>0</v>
      </c>
      <c r="J84" s="280">
        <v>0</v>
      </c>
      <c r="K84" s="280">
        <v>0</v>
      </c>
      <c r="L84" s="280">
        <v>0</v>
      </c>
      <c r="M84" s="280">
        <v>0</v>
      </c>
      <c r="N84" s="280">
        <v>0</v>
      </c>
      <c r="O84" s="280">
        <v>0</v>
      </c>
      <c r="P84" s="280">
        <v>0</v>
      </c>
      <c r="Q84" s="280">
        <v>0</v>
      </c>
      <c r="R84" s="280">
        <v>0</v>
      </c>
      <c r="S84" s="280">
        <v>0</v>
      </c>
      <c r="T84" s="280">
        <v>0</v>
      </c>
      <c r="U84" s="280">
        <v>0</v>
      </c>
      <c r="V84" s="280">
        <v>0</v>
      </c>
      <c r="W84" s="280">
        <v>0</v>
      </c>
      <c r="X84" s="280">
        <v>0</v>
      </c>
      <c r="Y84" s="280">
        <v>0</v>
      </c>
      <c r="Z84" s="280">
        <v>0</v>
      </c>
      <c r="AA84" s="280">
        <v>0</v>
      </c>
      <c r="AB84" s="280">
        <v>0</v>
      </c>
      <c r="AC84" s="280">
        <v>0</v>
      </c>
      <c r="AD84" s="280">
        <v>0</v>
      </c>
      <c r="AE84" s="280">
        <v>0</v>
      </c>
      <c r="AF84" s="280">
        <v>0</v>
      </c>
      <c r="AG84" s="280">
        <v>0</v>
      </c>
      <c r="AH84" s="280">
        <v>0</v>
      </c>
      <c r="AI84" s="280">
        <v>0</v>
      </c>
      <c r="AJ84" s="280">
        <v>0</v>
      </c>
      <c r="AK84" s="280">
        <v>0</v>
      </c>
      <c r="AL84" s="280">
        <v>29446.82</v>
      </c>
      <c r="AM84" s="280">
        <v>0</v>
      </c>
      <c r="AN84" s="280">
        <v>10066.59</v>
      </c>
      <c r="AO84" s="280">
        <v>0</v>
      </c>
      <c r="AP84" s="280">
        <v>0</v>
      </c>
      <c r="AQ84" s="280">
        <v>0</v>
      </c>
      <c r="AR84" s="280">
        <v>0</v>
      </c>
      <c r="AS84" s="280">
        <v>0</v>
      </c>
      <c r="AT84" s="280">
        <v>0</v>
      </c>
    </row>
    <row r="85" spans="1:48">
      <c r="A85" s="281" t="s">
        <v>379</v>
      </c>
      <c r="B85" s="280">
        <v>-669948.27</v>
      </c>
      <c r="C85" s="280">
        <v>0</v>
      </c>
      <c r="D85" s="280">
        <v>0</v>
      </c>
      <c r="E85" s="280">
        <v>0</v>
      </c>
      <c r="F85" s="280">
        <v>0</v>
      </c>
      <c r="G85" s="280">
        <v>0</v>
      </c>
      <c r="H85" s="280">
        <v>0</v>
      </c>
      <c r="I85" s="280">
        <v>0</v>
      </c>
      <c r="J85" s="280">
        <v>0</v>
      </c>
      <c r="K85" s="280">
        <v>0</v>
      </c>
      <c r="L85" s="280">
        <v>0</v>
      </c>
      <c r="M85" s="280">
        <v>0</v>
      </c>
      <c r="N85" s="280">
        <v>0</v>
      </c>
      <c r="O85" s="280">
        <v>0</v>
      </c>
      <c r="P85" s="280">
        <v>0</v>
      </c>
      <c r="Q85" s="280">
        <v>0</v>
      </c>
      <c r="R85" s="280">
        <v>0</v>
      </c>
      <c r="S85" s="280">
        <v>0</v>
      </c>
      <c r="T85" s="280">
        <v>0</v>
      </c>
      <c r="U85" s="280">
        <v>0</v>
      </c>
      <c r="V85" s="280">
        <v>0</v>
      </c>
      <c r="W85" s="280">
        <v>0</v>
      </c>
      <c r="X85" s="280">
        <v>0</v>
      </c>
      <c r="Y85" s="280">
        <v>0</v>
      </c>
      <c r="Z85" s="280">
        <v>0</v>
      </c>
      <c r="AA85" s="280">
        <v>0</v>
      </c>
      <c r="AB85" s="280">
        <v>-669948.27</v>
      </c>
      <c r="AC85" s="280">
        <v>0</v>
      </c>
      <c r="AD85" s="280">
        <v>0</v>
      </c>
      <c r="AE85" s="280">
        <v>0</v>
      </c>
      <c r="AF85" s="280">
        <v>0</v>
      </c>
      <c r="AG85" s="280">
        <v>0</v>
      </c>
      <c r="AH85" s="280">
        <v>0</v>
      </c>
      <c r="AI85" s="280">
        <v>0</v>
      </c>
      <c r="AJ85" s="280">
        <v>0</v>
      </c>
      <c r="AK85" s="280">
        <v>0</v>
      </c>
      <c r="AL85" s="280">
        <v>0</v>
      </c>
      <c r="AM85" s="280">
        <v>0</v>
      </c>
      <c r="AN85" s="280">
        <v>0</v>
      </c>
      <c r="AO85" s="280">
        <v>0</v>
      </c>
      <c r="AP85" s="280">
        <v>0</v>
      </c>
      <c r="AQ85" s="280">
        <v>0</v>
      </c>
      <c r="AR85" s="280">
        <v>0</v>
      </c>
      <c r="AS85" s="280">
        <v>0</v>
      </c>
      <c r="AT85" s="280">
        <v>0</v>
      </c>
    </row>
    <row r="86" spans="1:48">
      <c r="A86" s="281" t="s">
        <v>380</v>
      </c>
      <c r="B86" s="280">
        <v>753408.06</v>
      </c>
      <c r="C86" s="280">
        <v>0</v>
      </c>
      <c r="D86" s="280">
        <v>0</v>
      </c>
      <c r="E86" s="280">
        <v>0</v>
      </c>
      <c r="F86" s="280">
        <v>0</v>
      </c>
      <c r="G86" s="280">
        <v>0</v>
      </c>
      <c r="H86" s="280">
        <v>0</v>
      </c>
      <c r="I86" s="280">
        <v>0</v>
      </c>
      <c r="J86" s="280">
        <v>0</v>
      </c>
      <c r="K86" s="280">
        <v>0</v>
      </c>
      <c r="L86" s="280">
        <v>0</v>
      </c>
      <c r="M86" s="280">
        <v>0</v>
      </c>
      <c r="N86" s="280">
        <v>0</v>
      </c>
      <c r="O86" s="280">
        <v>0</v>
      </c>
      <c r="P86" s="280">
        <v>0</v>
      </c>
      <c r="Q86" s="280">
        <v>0</v>
      </c>
      <c r="R86" s="280">
        <v>0</v>
      </c>
      <c r="S86" s="280">
        <v>0</v>
      </c>
      <c r="T86" s="280">
        <v>0</v>
      </c>
      <c r="U86" s="280">
        <v>0</v>
      </c>
      <c r="V86" s="280">
        <v>0</v>
      </c>
      <c r="W86" s="280">
        <v>0</v>
      </c>
      <c r="X86" s="280">
        <v>0</v>
      </c>
      <c r="Y86" s="280">
        <v>0</v>
      </c>
      <c r="Z86" s="280">
        <v>0</v>
      </c>
      <c r="AA86" s="280">
        <v>0</v>
      </c>
      <c r="AB86" s="280">
        <v>753408.06</v>
      </c>
      <c r="AC86" s="280">
        <v>0</v>
      </c>
      <c r="AD86" s="280">
        <v>0</v>
      </c>
      <c r="AE86" s="280">
        <v>0</v>
      </c>
      <c r="AF86" s="280">
        <v>0</v>
      </c>
      <c r="AG86" s="280">
        <v>0</v>
      </c>
      <c r="AH86" s="280">
        <v>0</v>
      </c>
      <c r="AI86" s="280">
        <v>0</v>
      </c>
      <c r="AJ86" s="280">
        <v>0</v>
      </c>
      <c r="AK86" s="280">
        <v>0</v>
      </c>
      <c r="AL86" s="280">
        <v>0</v>
      </c>
      <c r="AM86" s="280">
        <v>0</v>
      </c>
      <c r="AN86" s="280">
        <v>0</v>
      </c>
      <c r="AO86" s="280">
        <v>0</v>
      </c>
      <c r="AP86" s="280">
        <v>0</v>
      </c>
      <c r="AQ86" s="280">
        <v>0</v>
      </c>
      <c r="AR86" s="280">
        <v>0</v>
      </c>
      <c r="AS86" s="280">
        <v>0</v>
      </c>
      <c r="AT86" s="280">
        <v>0</v>
      </c>
      <c r="AU86" s="283"/>
      <c r="AV86" s="283"/>
    </row>
    <row r="87" spans="1:48">
      <c r="A87" s="281" t="s">
        <v>391</v>
      </c>
      <c r="B87" s="280">
        <v>-1444941.76</v>
      </c>
      <c r="C87" s="280">
        <v>-1444941.76</v>
      </c>
      <c r="D87" s="280">
        <v>0</v>
      </c>
      <c r="E87" s="280">
        <v>0</v>
      </c>
      <c r="F87" s="280">
        <v>0</v>
      </c>
      <c r="G87" s="280">
        <v>0</v>
      </c>
      <c r="H87" s="280">
        <v>0</v>
      </c>
      <c r="I87" s="280">
        <v>0</v>
      </c>
      <c r="J87" s="280">
        <v>0</v>
      </c>
      <c r="K87" s="280">
        <v>0</v>
      </c>
      <c r="L87" s="280">
        <v>0</v>
      </c>
      <c r="M87" s="280">
        <v>0</v>
      </c>
      <c r="N87" s="280">
        <v>0</v>
      </c>
      <c r="O87" s="280">
        <v>0</v>
      </c>
      <c r="P87" s="280">
        <v>0</v>
      </c>
      <c r="Q87" s="280">
        <v>0</v>
      </c>
      <c r="R87" s="280">
        <v>0</v>
      </c>
      <c r="S87" s="280">
        <v>0</v>
      </c>
      <c r="T87" s="280">
        <v>0</v>
      </c>
      <c r="U87" s="280">
        <v>0</v>
      </c>
      <c r="V87" s="280">
        <v>0</v>
      </c>
      <c r="W87" s="280">
        <v>0</v>
      </c>
      <c r="X87" s="280">
        <v>0</v>
      </c>
      <c r="Y87" s="280">
        <v>0</v>
      </c>
      <c r="Z87" s="280">
        <v>0</v>
      </c>
      <c r="AA87" s="280">
        <v>0</v>
      </c>
      <c r="AB87" s="280">
        <v>0</v>
      </c>
      <c r="AC87" s="280">
        <v>0</v>
      </c>
      <c r="AD87" s="280">
        <v>0</v>
      </c>
      <c r="AE87" s="280">
        <v>0</v>
      </c>
      <c r="AF87" s="280">
        <v>0</v>
      </c>
      <c r="AG87" s="280">
        <v>0</v>
      </c>
      <c r="AH87" s="280">
        <v>0</v>
      </c>
      <c r="AI87" s="280">
        <v>0</v>
      </c>
      <c r="AJ87" s="280">
        <v>0</v>
      </c>
      <c r="AK87" s="280">
        <v>0</v>
      </c>
      <c r="AL87" s="280">
        <v>0</v>
      </c>
      <c r="AM87" s="280">
        <v>0</v>
      </c>
      <c r="AN87" s="280">
        <v>0</v>
      </c>
      <c r="AO87" s="280">
        <v>0</v>
      </c>
      <c r="AP87" s="280">
        <v>0</v>
      </c>
      <c r="AQ87" s="280">
        <v>0</v>
      </c>
      <c r="AR87" s="280">
        <v>0</v>
      </c>
      <c r="AS87" s="280">
        <v>0</v>
      </c>
      <c r="AT87" s="280">
        <v>0</v>
      </c>
      <c r="AU87" s="283"/>
      <c r="AV87" s="283"/>
    </row>
    <row r="88" spans="1:48">
      <c r="A88" s="281" t="s">
        <v>392</v>
      </c>
      <c r="B88" s="280">
        <v>4403744.4400000004</v>
      </c>
      <c r="C88" s="280">
        <v>4403744.4400000004</v>
      </c>
      <c r="D88" s="280">
        <v>0</v>
      </c>
      <c r="E88" s="280">
        <v>0</v>
      </c>
      <c r="F88" s="280">
        <v>0</v>
      </c>
      <c r="G88" s="280">
        <v>0</v>
      </c>
      <c r="H88" s="280">
        <v>0</v>
      </c>
      <c r="I88" s="280">
        <v>0</v>
      </c>
      <c r="J88" s="280">
        <v>0</v>
      </c>
      <c r="K88" s="280">
        <v>0</v>
      </c>
      <c r="L88" s="280">
        <v>0</v>
      </c>
      <c r="M88" s="280">
        <v>0</v>
      </c>
      <c r="N88" s="280">
        <v>0</v>
      </c>
      <c r="O88" s="280">
        <v>0</v>
      </c>
      <c r="P88" s="280">
        <v>0</v>
      </c>
      <c r="Q88" s="280">
        <v>0</v>
      </c>
      <c r="R88" s="280">
        <v>0</v>
      </c>
      <c r="S88" s="280">
        <v>0</v>
      </c>
      <c r="T88" s="280">
        <v>0</v>
      </c>
      <c r="U88" s="280">
        <v>0</v>
      </c>
      <c r="V88" s="280">
        <v>0</v>
      </c>
      <c r="W88" s="280">
        <v>0</v>
      </c>
      <c r="X88" s="280">
        <v>0</v>
      </c>
      <c r="Y88" s="280">
        <v>0</v>
      </c>
      <c r="Z88" s="280">
        <v>0</v>
      </c>
      <c r="AA88" s="280">
        <v>0</v>
      </c>
      <c r="AB88" s="280">
        <v>0</v>
      </c>
      <c r="AC88" s="280">
        <v>0</v>
      </c>
      <c r="AD88" s="280">
        <v>0</v>
      </c>
      <c r="AE88" s="280">
        <v>0</v>
      </c>
      <c r="AF88" s="280">
        <v>0</v>
      </c>
      <c r="AG88" s="280">
        <v>0</v>
      </c>
      <c r="AH88" s="280">
        <v>0</v>
      </c>
      <c r="AI88" s="280">
        <v>0</v>
      </c>
      <c r="AJ88" s="280">
        <v>0</v>
      </c>
      <c r="AK88" s="280">
        <v>0</v>
      </c>
      <c r="AL88" s="280">
        <v>0</v>
      </c>
      <c r="AM88" s="280">
        <v>0</v>
      </c>
      <c r="AN88" s="280">
        <v>0</v>
      </c>
      <c r="AO88" s="280">
        <v>0</v>
      </c>
      <c r="AP88" s="280">
        <v>0</v>
      </c>
      <c r="AQ88" s="280">
        <v>0</v>
      </c>
      <c r="AR88" s="280">
        <v>0</v>
      </c>
      <c r="AS88" s="280">
        <v>0</v>
      </c>
      <c r="AT88" s="280">
        <v>0</v>
      </c>
      <c r="AU88" s="283"/>
      <c r="AV88" s="283"/>
    </row>
    <row r="89" spans="1:48">
      <c r="A89" s="281" t="s">
        <v>396</v>
      </c>
      <c r="B89" s="280">
        <v>4634592.62</v>
      </c>
      <c r="C89" s="280">
        <v>4573141.54</v>
      </c>
      <c r="D89" s="280">
        <v>0</v>
      </c>
      <c r="E89" s="280">
        <v>0</v>
      </c>
      <c r="F89" s="280">
        <v>0</v>
      </c>
      <c r="G89" s="280">
        <v>0</v>
      </c>
      <c r="H89" s="280">
        <v>0</v>
      </c>
      <c r="I89" s="280">
        <v>0</v>
      </c>
      <c r="J89" s="280">
        <v>0</v>
      </c>
      <c r="K89" s="280">
        <v>0</v>
      </c>
      <c r="L89" s="280">
        <v>0</v>
      </c>
      <c r="M89" s="280">
        <v>0</v>
      </c>
      <c r="N89" s="280">
        <v>0</v>
      </c>
      <c r="O89" s="280">
        <v>0</v>
      </c>
      <c r="P89" s="280">
        <v>0</v>
      </c>
      <c r="Q89" s="280">
        <v>0</v>
      </c>
      <c r="R89" s="280">
        <v>0</v>
      </c>
      <c r="S89" s="280">
        <v>0</v>
      </c>
      <c r="T89" s="280">
        <v>0</v>
      </c>
      <c r="U89" s="280">
        <v>0</v>
      </c>
      <c r="V89" s="280">
        <v>0</v>
      </c>
      <c r="W89" s="280">
        <v>0</v>
      </c>
      <c r="X89" s="280">
        <v>0</v>
      </c>
      <c r="Y89" s="280">
        <v>0</v>
      </c>
      <c r="Z89" s="280">
        <v>0</v>
      </c>
      <c r="AA89" s="280">
        <v>0</v>
      </c>
      <c r="AB89" s="280">
        <v>0</v>
      </c>
      <c r="AC89" s="280">
        <v>0</v>
      </c>
      <c r="AD89" s="280">
        <v>0</v>
      </c>
      <c r="AE89" s="280">
        <v>0</v>
      </c>
      <c r="AF89" s="280">
        <v>0</v>
      </c>
      <c r="AG89" s="280">
        <v>0</v>
      </c>
      <c r="AH89" s="280">
        <v>0</v>
      </c>
      <c r="AI89" s="280">
        <v>0</v>
      </c>
      <c r="AJ89" s="280">
        <v>0</v>
      </c>
      <c r="AK89" s="280">
        <v>0</v>
      </c>
      <c r="AL89" s="280">
        <v>0</v>
      </c>
      <c r="AM89" s="280">
        <v>0</v>
      </c>
      <c r="AN89" s="280">
        <v>0</v>
      </c>
      <c r="AO89" s="280">
        <v>61451.08</v>
      </c>
      <c r="AP89" s="280">
        <v>0</v>
      </c>
      <c r="AQ89" s="280">
        <v>0</v>
      </c>
      <c r="AR89" s="280">
        <v>0</v>
      </c>
      <c r="AS89" s="280">
        <v>0</v>
      </c>
      <c r="AT89" s="280">
        <v>0</v>
      </c>
      <c r="AU89" s="283"/>
      <c r="AV89" s="283"/>
    </row>
    <row r="90" spans="1:48">
      <c r="A90" s="281" t="s">
        <v>389</v>
      </c>
      <c r="B90" s="280">
        <v>3014263</v>
      </c>
      <c r="C90" s="280">
        <v>0</v>
      </c>
      <c r="D90" s="280">
        <v>0</v>
      </c>
      <c r="E90" s="280">
        <v>1781128</v>
      </c>
      <c r="F90" s="280">
        <v>0</v>
      </c>
      <c r="G90" s="280">
        <v>0</v>
      </c>
      <c r="H90" s="280">
        <v>0</v>
      </c>
      <c r="I90" s="280">
        <v>0</v>
      </c>
      <c r="J90" s="280">
        <v>0</v>
      </c>
      <c r="K90" s="280">
        <v>0</v>
      </c>
      <c r="L90" s="280">
        <v>0</v>
      </c>
      <c r="M90" s="280">
        <v>0</v>
      </c>
      <c r="N90" s="280">
        <v>0</v>
      </c>
      <c r="O90" s="280">
        <v>0</v>
      </c>
      <c r="P90" s="280">
        <v>0</v>
      </c>
      <c r="Q90" s="280">
        <v>0</v>
      </c>
      <c r="R90" s="280">
        <v>0</v>
      </c>
      <c r="S90" s="280">
        <v>0</v>
      </c>
      <c r="T90" s="280">
        <v>0</v>
      </c>
      <c r="U90" s="280">
        <v>0</v>
      </c>
      <c r="V90" s="280">
        <v>0</v>
      </c>
      <c r="W90" s="280">
        <v>0</v>
      </c>
      <c r="X90" s="280">
        <v>0</v>
      </c>
      <c r="Y90" s="280">
        <v>0</v>
      </c>
      <c r="Z90" s="280">
        <v>0</v>
      </c>
      <c r="AA90" s="280">
        <v>0</v>
      </c>
      <c r="AB90" s="280">
        <v>840666</v>
      </c>
      <c r="AC90" s="280">
        <v>0</v>
      </c>
      <c r="AD90" s="280">
        <v>0</v>
      </c>
      <c r="AE90" s="280">
        <v>0</v>
      </c>
      <c r="AF90" s="280">
        <v>0</v>
      </c>
      <c r="AG90" s="280">
        <v>0</v>
      </c>
      <c r="AH90" s="280">
        <v>0</v>
      </c>
      <c r="AI90" s="280">
        <v>0</v>
      </c>
      <c r="AJ90" s="280">
        <v>0</v>
      </c>
      <c r="AK90" s="280">
        <v>0</v>
      </c>
      <c r="AL90" s="280">
        <v>0</v>
      </c>
      <c r="AM90" s="280">
        <v>383737</v>
      </c>
      <c r="AN90" s="280">
        <v>0</v>
      </c>
      <c r="AO90" s="280">
        <v>8732</v>
      </c>
      <c r="AP90" s="280">
        <v>0</v>
      </c>
      <c r="AQ90" s="280">
        <v>0</v>
      </c>
      <c r="AR90" s="280">
        <v>0</v>
      </c>
      <c r="AS90" s="280">
        <v>0</v>
      </c>
      <c r="AT90" s="280">
        <v>0</v>
      </c>
      <c r="AU90" s="283"/>
      <c r="AV90" s="283"/>
    </row>
    <row r="91" spans="1:48">
      <c r="A91" s="281" t="s">
        <v>395</v>
      </c>
      <c r="B91" s="280">
        <v>-1054992.0499999998</v>
      </c>
      <c r="C91" s="280">
        <v>0</v>
      </c>
      <c r="D91" s="280">
        <v>0</v>
      </c>
      <c r="E91" s="280">
        <v>-623394.79999999993</v>
      </c>
      <c r="F91" s="280">
        <v>0</v>
      </c>
      <c r="G91" s="280">
        <v>0</v>
      </c>
      <c r="H91" s="280">
        <v>0</v>
      </c>
      <c r="I91" s="280">
        <v>0</v>
      </c>
      <c r="J91" s="280">
        <v>0</v>
      </c>
      <c r="K91" s="280">
        <v>0</v>
      </c>
      <c r="L91" s="280">
        <v>0</v>
      </c>
      <c r="M91" s="280">
        <v>0</v>
      </c>
      <c r="N91" s="280">
        <v>0</v>
      </c>
      <c r="O91" s="280">
        <v>0</v>
      </c>
      <c r="P91" s="280">
        <v>0</v>
      </c>
      <c r="Q91" s="280">
        <v>0</v>
      </c>
      <c r="R91" s="280">
        <v>0</v>
      </c>
      <c r="S91" s="280">
        <v>0</v>
      </c>
      <c r="T91" s="280">
        <v>0</v>
      </c>
      <c r="U91" s="280">
        <v>0</v>
      </c>
      <c r="V91" s="280">
        <v>0</v>
      </c>
      <c r="W91" s="280">
        <v>0</v>
      </c>
      <c r="X91" s="280">
        <v>0</v>
      </c>
      <c r="Y91" s="280">
        <v>0</v>
      </c>
      <c r="Z91" s="280">
        <v>0</v>
      </c>
      <c r="AA91" s="280">
        <v>0</v>
      </c>
      <c r="AB91" s="280">
        <v>-294233.09999999998</v>
      </c>
      <c r="AC91" s="280">
        <v>0</v>
      </c>
      <c r="AD91" s="280">
        <v>0</v>
      </c>
      <c r="AE91" s="280">
        <v>0</v>
      </c>
      <c r="AF91" s="280">
        <v>0</v>
      </c>
      <c r="AG91" s="280">
        <v>0</v>
      </c>
      <c r="AH91" s="280">
        <v>0</v>
      </c>
      <c r="AI91" s="280">
        <v>0</v>
      </c>
      <c r="AJ91" s="280">
        <v>0</v>
      </c>
      <c r="AK91" s="280">
        <v>0</v>
      </c>
      <c r="AL91" s="280">
        <v>0</v>
      </c>
      <c r="AM91" s="280">
        <v>-134307.94999999998</v>
      </c>
      <c r="AN91" s="280">
        <v>0</v>
      </c>
      <c r="AO91" s="280">
        <v>-3056.2</v>
      </c>
      <c r="AP91" s="280">
        <v>0</v>
      </c>
      <c r="AQ91" s="280">
        <v>0</v>
      </c>
      <c r="AR91" s="280">
        <v>0</v>
      </c>
      <c r="AS91" s="280">
        <v>0</v>
      </c>
      <c r="AT91" s="280">
        <v>0</v>
      </c>
      <c r="AU91" s="283"/>
      <c r="AV91" s="283"/>
    </row>
    <row r="92" spans="1:48">
      <c r="A92" s="281" t="s">
        <v>390</v>
      </c>
      <c r="B92" s="280">
        <v>5976315</v>
      </c>
      <c r="C92" s="280">
        <v>0</v>
      </c>
      <c r="D92" s="280">
        <v>0</v>
      </c>
      <c r="E92" s="280">
        <v>0</v>
      </c>
      <c r="F92" s="280">
        <v>0</v>
      </c>
      <c r="G92" s="280">
        <v>0</v>
      </c>
      <c r="H92" s="280">
        <v>0</v>
      </c>
      <c r="I92" s="280">
        <v>0</v>
      </c>
      <c r="J92" s="280">
        <v>0</v>
      </c>
      <c r="K92" s="280">
        <v>0</v>
      </c>
      <c r="L92" s="280">
        <v>0</v>
      </c>
      <c r="M92" s="280">
        <v>0</v>
      </c>
      <c r="N92" s="280">
        <v>0</v>
      </c>
      <c r="O92" s="280">
        <v>0</v>
      </c>
      <c r="P92" s="280">
        <v>0</v>
      </c>
      <c r="Q92" s="280">
        <v>0</v>
      </c>
      <c r="R92" s="280">
        <v>0</v>
      </c>
      <c r="S92" s="280">
        <v>0</v>
      </c>
      <c r="T92" s="280">
        <v>0</v>
      </c>
      <c r="U92" s="280">
        <v>0</v>
      </c>
      <c r="V92" s="280">
        <v>0</v>
      </c>
      <c r="W92" s="280">
        <v>0</v>
      </c>
      <c r="X92" s="280">
        <v>0</v>
      </c>
      <c r="Y92" s="280">
        <v>0</v>
      </c>
      <c r="Z92" s="280">
        <v>0</v>
      </c>
      <c r="AA92" s="280">
        <v>0</v>
      </c>
      <c r="AB92" s="280">
        <v>4001432</v>
      </c>
      <c r="AC92" s="280">
        <v>0</v>
      </c>
      <c r="AD92" s="280">
        <v>0</v>
      </c>
      <c r="AE92" s="280">
        <v>0</v>
      </c>
      <c r="AF92" s="280">
        <v>0</v>
      </c>
      <c r="AG92" s="280">
        <v>0</v>
      </c>
      <c r="AH92" s="280">
        <v>0</v>
      </c>
      <c r="AI92" s="280">
        <v>0</v>
      </c>
      <c r="AJ92" s="280">
        <v>0</v>
      </c>
      <c r="AK92" s="280">
        <v>0</v>
      </c>
      <c r="AL92" s="280">
        <v>0</v>
      </c>
      <c r="AM92" s="280">
        <v>0</v>
      </c>
      <c r="AN92" s="280">
        <v>0</v>
      </c>
      <c r="AO92" s="280">
        <v>1974883</v>
      </c>
      <c r="AP92" s="280">
        <v>0</v>
      </c>
      <c r="AQ92" s="280">
        <v>0</v>
      </c>
      <c r="AR92" s="280">
        <v>0</v>
      </c>
      <c r="AS92" s="280">
        <v>0</v>
      </c>
      <c r="AT92" s="280">
        <v>0</v>
      </c>
      <c r="AU92" s="283"/>
      <c r="AV92" s="283"/>
    </row>
    <row r="93" spans="1:48">
      <c r="A93" s="281" t="s">
        <v>394</v>
      </c>
      <c r="B93" s="280">
        <v>-2091710.25</v>
      </c>
      <c r="C93" s="280">
        <v>0</v>
      </c>
      <c r="D93" s="280">
        <v>0</v>
      </c>
      <c r="E93" s="280">
        <v>0</v>
      </c>
      <c r="F93" s="280">
        <v>0</v>
      </c>
      <c r="G93" s="280">
        <v>0</v>
      </c>
      <c r="H93" s="280">
        <v>0</v>
      </c>
      <c r="I93" s="280">
        <v>0</v>
      </c>
      <c r="J93" s="280">
        <v>0</v>
      </c>
      <c r="K93" s="280">
        <v>0</v>
      </c>
      <c r="L93" s="280">
        <v>0</v>
      </c>
      <c r="M93" s="280">
        <v>0</v>
      </c>
      <c r="N93" s="280">
        <v>0</v>
      </c>
      <c r="O93" s="280">
        <v>0</v>
      </c>
      <c r="P93" s="280">
        <v>0</v>
      </c>
      <c r="Q93" s="280">
        <v>0</v>
      </c>
      <c r="R93" s="280">
        <v>0</v>
      </c>
      <c r="S93" s="280">
        <v>0</v>
      </c>
      <c r="T93" s="280">
        <v>0</v>
      </c>
      <c r="U93" s="280">
        <v>0</v>
      </c>
      <c r="V93" s="280">
        <v>0</v>
      </c>
      <c r="W93" s="280">
        <v>0</v>
      </c>
      <c r="X93" s="280">
        <v>0</v>
      </c>
      <c r="Y93" s="280">
        <v>0</v>
      </c>
      <c r="Z93" s="280">
        <v>0</v>
      </c>
      <c r="AA93" s="280">
        <v>0</v>
      </c>
      <c r="AB93" s="280">
        <v>-1400501.2</v>
      </c>
      <c r="AC93" s="280">
        <v>0</v>
      </c>
      <c r="AD93" s="280">
        <v>0</v>
      </c>
      <c r="AE93" s="280">
        <v>0</v>
      </c>
      <c r="AF93" s="280">
        <v>0</v>
      </c>
      <c r="AG93" s="280">
        <v>0</v>
      </c>
      <c r="AH93" s="280">
        <v>0</v>
      </c>
      <c r="AI93" s="280">
        <v>0</v>
      </c>
      <c r="AJ93" s="280">
        <v>0</v>
      </c>
      <c r="AK93" s="280">
        <v>0</v>
      </c>
      <c r="AL93" s="280">
        <v>0</v>
      </c>
      <c r="AM93" s="280">
        <v>0</v>
      </c>
      <c r="AN93" s="280">
        <v>0</v>
      </c>
      <c r="AO93" s="280">
        <v>-691209.04999999993</v>
      </c>
      <c r="AP93" s="280">
        <v>0</v>
      </c>
      <c r="AQ93" s="280">
        <v>0</v>
      </c>
      <c r="AR93" s="280">
        <v>0</v>
      </c>
      <c r="AS93" s="280">
        <v>0</v>
      </c>
      <c r="AT93" s="280">
        <v>0</v>
      </c>
      <c r="AU93" s="283"/>
      <c r="AV93" s="283"/>
    </row>
    <row r="94" spans="1:48">
      <c r="A94" s="278" t="s">
        <v>750</v>
      </c>
      <c r="B94" s="280">
        <v>0</v>
      </c>
      <c r="C94" s="280">
        <v>-5668335</v>
      </c>
      <c r="D94" s="280">
        <v>5668335</v>
      </c>
      <c r="E94" s="280"/>
      <c r="F94" s="280"/>
      <c r="G94" s="280"/>
      <c r="H94" s="280"/>
      <c r="I94" s="280"/>
      <c r="J94" s="280"/>
      <c r="K94" s="280"/>
      <c r="L94" s="280"/>
      <c r="M94" s="280"/>
      <c r="N94" s="280"/>
      <c r="O94" s="280"/>
      <c r="P94" s="280"/>
      <c r="Q94" s="280"/>
      <c r="R94" s="280"/>
      <c r="S94" s="280"/>
      <c r="T94" s="280"/>
      <c r="U94" s="280"/>
      <c r="V94" s="280"/>
      <c r="W94" s="280"/>
      <c r="X94" s="280"/>
      <c r="Y94" s="280"/>
      <c r="Z94" s="280"/>
      <c r="AA94" s="280"/>
      <c r="AB94" s="280"/>
      <c r="AC94" s="280"/>
      <c r="AD94" s="280"/>
      <c r="AE94" s="280"/>
      <c r="AF94" s="280"/>
      <c r="AG94" s="280"/>
      <c r="AH94" s="280"/>
      <c r="AI94" s="280"/>
      <c r="AJ94" s="280"/>
      <c r="AK94" s="280"/>
      <c r="AL94" s="280"/>
      <c r="AM94" s="280"/>
      <c r="AN94" s="280"/>
      <c r="AO94" s="280"/>
      <c r="AP94" s="280"/>
      <c r="AQ94" s="280"/>
      <c r="AR94" s="280"/>
      <c r="AS94" s="280"/>
      <c r="AT94" s="280"/>
      <c r="AU94" s="280"/>
      <c r="AV94" s="280"/>
    </row>
    <row r="95" spans="1:48" s="296" customFormat="1">
      <c r="A95" s="296" t="s">
        <v>638</v>
      </c>
      <c r="B95" s="297">
        <f>SUM(B2:B94)</f>
        <v>-566241638.34999979</v>
      </c>
      <c r="C95" s="297">
        <f t="shared" ref="C95:AT95" si="0">SUM(C2:C94)</f>
        <v>-344694.09000000451</v>
      </c>
      <c r="D95" s="297">
        <f t="shared" si="0"/>
        <v>-13138803.359999999</v>
      </c>
      <c r="E95" s="297">
        <f t="shared" si="0"/>
        <v>5113441.3099999996</v>
      </c>
      <c r="F95" s="297">
        <f t="shared" si="0"/>
        <v>-37186692.750000007</v>
      </c>
      <c r="G95" s="297">
        <f t="shared" si="0"/>
        <v>-25494927.699999999</v>
      </c>
      <c r="H95" s="297">
        <f t="shared" si="0"/>
        <v>-8447.4700000000012</v>
      </c>
      <c r="I95" s="297">
        <f t="shared" si="0"/>
        <v>-13621961.070000002</v>
      </c>
      <c r="J95" s="297">
        <f t="shared" si="0"/>
        <v>-166301.31</v>
      </c>
      <c r="K95" s="297">
        <f t="shared" si="0"/>
        <v>689.31</v>
      </c>
      <c r="L95" s="297">
        <f t="shared" si="0"/>
        <v>-29049.809999999987</v>
      </c>
      <c r="M95" s="297">
        <f t="shared" si="0"/>
        <v>-247333.52999999997</v>
      </c>
      <c r="N95" s="297">
        <f t="shared" si="0"/>
        <v>-155959.44000000006</v>
      </c>
      <c r="O95" s="297">
        <f t="shared" si="0"/>
        <v>10037329.66</v>
      </c>
      <c r="P95" s="297">
        <f t="shared" si="0"/>
        <v>26925.640000000014</v>
      </c>
      <c r="Q95" s="297">
        <f t="shared" si="0"/>
        <v>-15424777.560000001</v>
      </c>
      <c r="R95" s="297">
        <f t="shared" si="0"/>
        <v>-682198.60000000021</v>
      </c>
      <c r="S95" s="297">
        <f t="shared" si="0"/>
        <v>9962.9899999999907</v>
      </c>
      <c r="T95" s="297">
        <f t="shared" si="0"/>
        <v>8706.4699999999993</v>
      </c>
      <c r="U95" s="297">
        <f t="shared" si="0"/>
        <v>9214.11</v>
      </c>
      <c r="V95" s="297">
        <f t="shared" si="0"/>
        <v>-3036239.98</v>
      </c>
      <c r="W95" s="297">
        <f t="shared" si="0"/>
        <v>-57259.72</v>
      </c>
      <c r="X95" s="297">
        <f t="shared" si="0"/>
        <v>-33060285.140000004</v>
      </c>
      <c r="Y95" s="297">
        <f t="shared" si="0"/>
        <v>-13091643.029999999</v>
      </c>
      <c r="Z95" s="297">
        <f t="shared" si="0"/>
        <v>-197609.59999999998</v>
      </c>
      <c r="AA95" s="297">
        <f t="shared" si="0"/>
        <v>-19050637.699999999</v>
      </c>
      <c r="AB95" s="297">
        <f t="shared" si="0"/>
        <v>11938523.370000003</v>
      </c>
      <c r="AC95" s="297">
        <f t="shared" si="0"/>
        <v>-1369981.9799999997</v>
      </c>
      <c r="AD95" s="297">
        <f t="shared" si="0"/>
        <v>-5871912.5800000001</v>
      </c>
      <c r="AE95" s="297">
        <f t="shared" si="0"/>
        <v>-826981.45000000007</v>
      </c>
      <c r="AF95" s="297">
        <f t="shared" si="0"/>
        <v>-7477281.5299999993</v>
      </c>
      <c r="AG95" s="297">
        <f t="shared" si="0"/>
        <v>-42061217.049999997</v>
      </c>
      <c r="AH95" s="297">
        <f t="shared" si="0"/>
        <v>-7102689.46</v>
      </c>
      <c r="AI95" s="297">
        <f t="shared" si="0"/>
        <v>-7936753.0800000001</v>
      </c>
      <c r="AJ95" s="297">
        <f t="shared" si="0"/>
        <v>-36001002.589999996</v>
      </c>
      <c r="AK95" s="297">
        <f t="shared" si="0"/>
        <v>-732577.05999999994</v>
      </c>
      <c r="AL95" s="297">
        <f t="shared" si="0"/>
        <v>-15352114</v>
      </c>
      <c r="AM95" s="297">
        <f t="shared" si="0"/>
        <v>3988949.12</v>
      </c>
      <c r="AN95" s="297">
        <f t="shared" si="0"/>
        <v>-31409863.139999997</v>
      </c>
      <c r="AO95" s="297">
        <f t="shared" si="0"/>
        <v>-38090186.109999999</v>
      </c>
      <c r="AP95" s="297">
        <f t="shared" si="0"/>
        <v>-135864992.34000003</v>
      </c>
      <c r="AQ95" s="297">
        <f t="shared" si="0"/>
        <v>-92092222.62999998</v>
      </c>
      <c r="AR95" s="297">
        <f t="shared" si="0"/>
        <v>-190616.97</v>
      </c>
      <c r="AS95" s="297">
        <f t="shared" si="0"/>
        <v>2210.75</v>
      </c>
      <c r="AT95" s="297">
        <f t="shared" si="0"/>
        <v>-2375.77</v>
      </c>
    </row>
    <row r="96" spans="1:48">
      <c r="B96" s="219" t="str">
        <f>B1</f>
        <v>Total Utility</v>
      </c>
      <c r="C96" s="219" t="str">
        <f t="shared" ref="C96:AT96" si="1">C1</f>
        <v>002DIV</v>
      </c>
      <c r="D96" s="219" t="str">
        <f t="shared" si="1"/>
        <v>012DIV</v>
      </c>
      <c r="E96" s="219" t="str">
        <f t="shared" si="1"/>
        <v>107DIV</v>
      </c>
      <c r="F96" s="219" t="str">
        <f t="shared" si="1"/>
        <v>077DIV</v>
      </c>
      <c r="G96" s="219" t="str">
        <f t="shared" si="1"/>
        <v>007DIV</v>
      </c>
      <c r="H96" s="219" t="str">
        <f t="shared" si="1"/>
        <v>047DIV</v>
      </c>
      <c r="I96" s="219" t="str">
        <f t="shared" si="1"/>
        <v>003DIV</v>
      </c>
      <c r="J96" s="219" t="str">
        <f t="shared" si="1"/>
        <v>013DIV</v>
      </c>
      <c r="K96" s="219" t="str">
        <f t="shared" si="1"/>
        <v>979DIV</v>
      </c>
      <c r="L96" s="219" t="str">
        <f t="shared" si="1"/>
        <v>001DIV</v>
      </c>
      <c r="M96" s="219" t="str">
        <f t="shared" si="1"/>
        <v>006DIV</v>
      </c>
      <c r="N96" s="219" t="str">
        <f t="shared" si="1"/>
        <v>004DIV</v>
      </c>
      <c r="O96" s="219" t="str">
        <f t="shared" si="1"/>
        <v>010DIV</v>
      </c>
      <c r="P96" s="219" t="str">
        <f t="shared" si="1"/>
        <v>008DIV</v>
      </c>
      <c r="Q96" s="219" t="str">
        <f t="shared" si="1"/>
        <v>016DIV</v>
      </c>
      <c r="R96" s="219" t="str">
        <f t="shared" si="1"/>
        <v>020DIV</v>
      </c>
      <c r="S96" s="219" t="str">
        <f t="shared" si="1"/>
        <v>022DIV</v>
      </c>
      <c r="T96" s="219" t="str">
        <f t="shared" si="1"/>
        <v>014DIV</v>
      </c>
      <c r="U96" s="219" t="str">
        <f t="shared" si="1"/>
        <v>015DIV</v>
      </c>
      <c r="V96" s="219" t="str">
        <f t="shared" si="1"/>
        <v>019DIV</v>
      </c>
      <c r="W96" s="219" t="str">
        <f t="shared" si="1"/>
        <v>040DIV</v>
      </c>
      <c r="X96" s="219" t="str">
        <f t="shared" si="1"/>
        <v>005DIV</v>
      </c>
      <c r="Y96" s="219" t="str">
        <f t="shared" si="1"/>
        <v>021DIV</v>
      </c>
      <c r="Z96" s="219" t="str">
        <f t="shared" si="1"/>
        <v>099DIV</v>
      </c>
      <c r="AA96" s="219" t="str">
        <f t="shared" si="1"/>
        <v>095DIV</v>
      </c>
      <c r="AB96" s="219" t="str">
        <f t="shared" si="1"/>
        <v>091DIV</v>
      </c>
      <c r="AC96" s="219" t="str">
        <f t="shared" si="1"/>
        <v>098DIV</v>
      </c>
      <c r="AD96" s="219" t="str">
        <f t="shared" si="1"/>
        <v>092DIV</v>
      </c>
      <c r="AE96" s="219" t="str">
        <f t="shared" si="1"/>
        <v>070DIV</v>
      </c>
      <c r="AF96" s="219" t="str">
        <f t="shared" si="1"/>
        <v>072DIV</v>
      </c>
      <c r="AG96" s="219" t="str">
        <f t="shared" si="1"/>
        <v>093DIV</v>
      </c>
      <c r="AH96" s="219" t="str">
        <f t="shared" si="1"/>
        <v>097DIV</v>
      </c>
      <c r="AI96" s="219" t="str">
        <f t="shared" si="1"/>
        <v>096DIV</v>
      </c>
      <c r="AJ96" s="219" t="str">
        <f t="shared" si="1"/>
        <v>009DIV</v>
      </c>
      <c r="AK96" s="219" t="str">
        <f t="shared" si="1"/>
        <v>071DIV</v>
      </c>
      <c r="AL96" s="219" t="str">
        <f t="shared" si="1"/>
        <v>COLODV</v>
      </c>
      <c r="AM96" s="219" t="str">
        <f t="shared" si="1"/>
        <v>030DIV</v>
      </c>
      <c r="AN96" s="219" t="str">
        <f t="shared" si="1"/>
        <v>KANSDV</v>
      </c>
      <c r="AO96" s="219" t="str">
        <f t="shared" si="1"/>
        <v>170DIV</v>
      </c>
      <c r="AP96" s="219" t="str">
        <f t="shared" si="1"/>
        <v>190DIV</v>
      </c>
      <c r="AQ96" s="219" t="str">
        <f t="shared" si="1"/>
        <v>700DIV</v>
      </c>
      <c r="AR96" s="219" t="str">
        <f t="shared" si="1"/>
        <v>830DIV</v>
      </c>
      <c r="AS96" s="219" t="str">
        <f t="shared" si="1"/>
        <v>982DIV</v>
      </c>
      <c r="AT96" s="219" t="str">
        <f t="shared" si="1"/>
        <v>989DIV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B050"/>
  </sheetPr>
  <dimension ref="A1:O104"/>
  <sheetViews>
    <sheetView workbookViewId="0">
      <pane xSplit="1" ySplit="3" topLeftCell="B67" activePane="bottomRight" state="frozen"/>
      <selection activeCell="S104" sqref="S104"/>
      <selection pane="topRight" activeCell="S104" sqref="S104"/>
      <selection pane="bottomLeft" activeCell="S104" sqref="S104"/>
      <selection pane="bottomRight" activeCell="S104" sqref="S104"/>
    </sheetView>
  </sheetViews>
  <sheetFormatPr defaultRowHeight="12.75"/>
  <cols>
    <col min="1" max="1" width="16" style="2" customWidth="1"/>
    <col min="2" max="2" width="14.140625" style="2" bestFit="1" customWidth="1"/>
    <col min="3" max="3" width="12.5703125" style="2" bestFit="1" customWidth="1"/>
    <col min="4" max="4" width="9.140625" style="2" bestFit="1" customWidth="1"/>
    <col min="5" max="5" width="6.5703125" style="2" bestFit="1" customWidth="1"/>
    <col min="6" max="6" width="2" style="235" customWidth="1"/>
    <col min="7" max="7" width="10.42578125" style="2" bestFit="1" customWidth="1"/>
    <col min="8" max="8" width="10.28515625" style="2" customWidth="1"/>
    <col min="9" max="9" width="10.5703125" style="2" bestFit="1" customWidth="1"/>
    <col min="10" max="10" width="9.140625" style="2"/>
    <col min="11" max="11" width="1.140625" style="2" customWidth="1"/>
    <col min="12" max="12" width="10.42578125" style="235" bestFit="1" customWidth="1"/>
    <col min="13" max="13" width="16.28515625" style="235" bestFit="1" customWidth="1"/>
    <col min="14" max="14" width="10.5703125" style="235" bestFit="1" customWidth="1"/>
    <col min="15" max="15" width="9.140625" style="235"/>
    <col min="16" max="16384" width="9.140625" style="2"/>
  </cols>
  <sheetData>
    <row r="1" spans="1:15">
      <c r="A1" s="31" t="s">
        <v>641</v>
      </c>
      <c r="B1" s="29"/>
    </row>
    <row r="2" spans="1:15">
      <c r="A2" s="31"/>
      <c r="B2" s="29"/>
      <c r="H2" s="243" t="s">
        <v>694</v>
      </c>
      <c r="M2" s="243" t="s">
        <v>695</v>
      </c>
    </row>
    <row r="3" spans="1:15">
      <c r="A3" s="2" t="s">
        <v>640</v>
      </c>
      <c r="B3" s="2" t="s">
        <v>401</v>
      </c>
      <c r="C3" s="2" t="s">
        <v>154</v>
      </c>
      <c r="D3" s="2" t="s">
        <v>191</v>
      </c>
      <c r="E3" s="2" t="s">
        <v>635</v>
      </c>
      <c r="H3" s="235" t="s">
        <v>401</v>
      </c>
      <c r="I3" s="235" t="s">
        <v>154</v>
      </c>
      <c r="J3" s="235" t="s">
        <v>191</v>
      </c>
      <c r="M3" s="235" t="s">
        <v>401</v>
      </c>
      <c r="N3" s="235" t="s">
        <v>154</v>
      </c>
      <c r="O3" s="235" t="s">
        <v>191</v>
      </c>
    </row>
    <row r="4" spans="1:15" s="235" customFormat="1">
      <c r="A4" s="235" t="s">
        <v>752</v>
      </c>
      <c r="B4" s="4">
        <f>D4+C4</f>
        <v>-1444941.76</v>
      </c>
      <c r="C4" s="218">
        <v>-1444941.76</v>
      </c>
      <c r="D4" s="4">
        <v>0</v>
      </c>
      <c r="G4" s="25">
        <v>40086</v>
      </c>
      <c r="H4" s="4">
        <f>J4+I4</f>
        <v>-1444941.76</v>
      </c>
      <c r="I4" s="218">
        <f>C4</f>
        <v>-1444941.76</v>
      </c>
      <c r="J4" s="218">
        <f>D4</f>
        <v>0</v>
      </c>
      <c r="L4" s="25">
        <f>G4</f>
        <v>40086</v>
      </c>
      <c r="M4" s="218">
        <f>B4</f>
        <v>-1444941.76</v>
      </c>
      <c r="N4" s="218">
        <f>C4</f>
        <v>-1444941.76</v>
      </c>
      <c r="O4" s="218">
        <f>D4</f>
        <v>0</v>
      </c>
    </row>
    <row r="5" spans="1:15" s="235" customFormat="1">
      <c r="A5" s="28">
        <v>40117</v>
      </c>
      <c r="B5" s="4">
        <f t="shared" ref="B5:B16" si="0">D5+C5</f>
        <v>169690</v>
      </c>
      <c r="C5" s="4">
        <v>169690</v>
      </c>
      <c r="D5" s="4"/>
      <c r="G5" s="25">
        <f t="shared" ref="G5:G16" si="1">A5</f>
        <v>40117</v>
      </c>
      <c r="H5" s="4">
        <f t="shared" ref="H5:H17" si="2">J5+I5</f>
        <v>169690</v>
      </c>
      <c r="I5" s="218">
        <f>C5</f>
        <v>169690</v>
      </c>
      <c r="J5" s="218">
        <f>D5</f>
        <v>0</v>
      </c>
      <c r="L5" s="25">
        <f t="shared" ref="L5:L16" si="3">G5</f>
        <v>40117</v>
      </c>
      <c r="M5" s="218">
        <f>B5+M4</f>
        <v>-1275251.76</v>
      </c>
      <c r="N5" s="218">
        <f>C5+N4</f>
        <v>-1275251.76</v>
      </c>
      <c r="O5" s="218">
        <f t="shared" ref="O5:O68" si="4">D5+O4</f>
        <v>0</v>
      </c>
    </row>
    <row r="6" spans="1:15" s="235" customFormat="1">
      <c r="A6" s="28">
        <v>40147</v>
      </c>
      <c r="B6" s="4">
        <f t="shared" si="0"/>
        <v>-398013</v>
      </c>
      <c r="C6" s="4">
        <v>-398013</v>
      </c>
      <c r="D6" s="4"/>
      <c r="G6" s="25">
        <f t="shared" si="1"/>
        <v>40147</v>
      </c>
      <c r="H6" s="4">
        <f t="shared" si="2"/>
        <v>-228323</v>
      </c>
      <c r="I6" s="218">
        <f>I5+C6</f>
        <v>-228323</v>
      </c>
      <c r="J6" s="218">
        <f>J5+D6</f>
        <v>0</v>
      </c>
      <c r="L6" s="25">
        <f t="shared" si="3"/>
        <v>40147</v>
      </c>
      <c r="M6" s="218">
        <f t="shared" ref="M6:M69" si="5">B6+M5</f>
        <v>-1673264.76</v>
      </c>
      <c r="N6" s="218">
        <f t="shared" ref="N6:O69" si="6">C6+N5</f>
        <v>-1673264.76</v>
      </c>
      <c r="O6" s="218">
        <f t="shared" si="4"/>
        <v>0</v>
      </c>
    </row>
    <row r="7" spans="1:15" s="235" customFormat="1">
      <c r="A7" s="28">
        <v>40178</v>
      </c>
      <c r="B7" s="4">
        <f t="shared" si="0"/>
        <v>-161938</v>
      </c>
      <c r="C7" s="4">
        <v>-161938</v>
      </c>
      <c r="D7" s="4"/>
      <c r="G7" s="25">
        <f t="shared" si="1"/>
        <v>40178</v>
      </c>
      <c r="H7" s="4">
        <f t="shared" si="2"/>
        <v>-390261</v>
      </c>
      <c r="I7" s="218">
        <f t="shared" ref="I7:I16" si="7">I6+C7</f>
        <v>-390261</v>
      </c>
      <c r="J7" s="218">
        <f t="shared" ref="J7:J16" si="8">J6+D7</f>
        <v>0</v>
      </c>
      <c r="L7" s="25">
        <f t="shared" si="3"/>
        <v>40178</v>
      </c>
      <c r="M7" s="218">
        <f t="shared" si="5"/>
        <v>-1835202.76</v>
      </c>
      <c r="N7" s="218">
        <f t="shared" si="6"/>
        <v>-1835202.76</v>
      </c>
      <c r="O7" s="218">
        <f t="shared" si="4"/>
        <v>0</v>
      </c>
    </row>
    <row r="8" spans="1:15" s="235" customFormat="1">
      <c r="A8" s="28">
        <v>40209</v>
      </c>
      <c r="B8" s="4">
        <f t="shared" si="0"/>
        <v>51640</v>
      </c>
      <c r="C8" s="4">
        <v>51640</v>
      </c>
      <c r="D8" s="4"/>
      <c r="G8" s="25">
        <f t="shared" si="1"/>
        <v>40209</v>
      </c>
      <c r="H8" s="4">
        <f t="shared" si="2"/>
        <v>-338621</v>
      </c>
      <c r="I8" s="218">
        <f t="shared" si="7"/>
        <v>-338621</v>
      </c>
      <c r="J8" s="218">
        <f t="shared" si="8"/>
        <v>0</v>
      </c>
      <c r="L8" s="25">
        <f t="shared" si="3"/>
        <v>40209</v>
      </c>
      <c r="M8" s="218">
        <f t="shared" si="5"/>
        <v>-1783562.76</v>
      </c>
      <c r="N8" s="218">
        <f t="shared" si="6"/>
        <v>-1783562.76</v>
      </c>
      <c r="O8" s="218">
        <f t="shared" si="4"/>
        <v>0</v>
      </c>
    </row>
    <row r="9" spans="1:15" s="235" customFormat="1">
      <c r="A9" s="28">
        <v>40237</v>
      </c>
      <c r="B9" s="4">
        <f t="shared" si="0"/>
        <v>297604</v>
      </c>
      <c r="C9" s="4">
        <v>297604</v>
      </c>
      <c r="D9" s="4"/>
      <c r="G9" s="25">
        <f t="shared" si="1"/>
        <v>40237</v>
      </c>
      <c r="H9" s="4">
        <f t="shared" si="2"/>
        <v>-41017</v>
      </c>
      <c r="I9" s="218">
        <f t="shared" si="7"/>
        <v>-41017</v>
      </c>
      <c r="J9" s="218">
        <f t="shared" si="8"/>
        <v>0</v>
      </c>
      <c r="L9" s="25">
        <f t="shared" si="3"/>
        <v>40237</v>
      </c>
      <c r="M9" s="218">
        <f t="shared" si="5"/>
        <v>-1485958.76</v>
      </c>
      <c r="N9" s="218">
        <f t="shared" si="6"/>
        <v>-1485958.76</v>
      </c>
      <c r="O9" s="218">
        <f t="shared" si="4"/>
        <v>0</v>
      </c>
    </row>
    <row r="10" spans="1:15" s="235" customFormat="1">
      <c r="A10" s="28">
        <v>40268</v>
      </c>
      <c r="B10" s="4">
        <f t="shared" si="0"/>
        <v>-757085</v>
      </c>
      <c r="C10" s="4">
        <v>-757085</v>
      </c>
      <c r="D10" s="4"/>
      <c r="G10" s="25">
        <f t="shared" si="1"/>
        <v>40268</v>
      </c>
      <c r="H10" s="4">
        <f t="shared" si="2"/>
        <v>-798102</v>
      </c>
      <c r="I10" s="218">
        <f t="shared" si="7"/>
        <v>-798102</v>
      </c>
      <c r="J10" s="218">
        <f t="shared" si="8"/>
        <v>0</v>
      </c>
      <c r="L10" s="25">
        <f t="shared" si="3"/>
        <v>40268</v>
      </c>
      <c r="M10" s="218">
        <f t="shared" si="5"/>
        <v>-2243043.7599999998</v>
      </c>
      <c r="N10" s="218">
        <f t="shared" si="6"/>
        <v>-2243043.7599999998</v>
      </c>
      <c r="O10" s="218">
        <f t="shared" si="4"/>
        <v>0</v>
      </c>
    </row>
    <row r="11" spans="1:15" s="235" customFormat="1">
      <c r="A11" s="28">
        <v>40298</v>
      </c>
      <c r="B11" s="4">
        <f t="shared" si="0"/>
        <v>-153148</v>
      </c>
      <c r="C11" s="4">
        <v>-153148</v>
      </c>
      <c r="D11" s="4"/>
      <c r="G11" s="25">
        <f t="shared" si="1"/>
        <v>40298</v>
      </c>
      <c r="H11" s="4">
        <f t="shared" si="2"/>
        <v>-951250</v>
      </c>
      <c r="I11" s="218">
        <f t="shared" si="7"/>
        <v>-951250</v>
      </c>
      <c r="J11" s="218">
        <f t="shared" si="8"/>
        <v>0</v>
      </c>
      <c r="L11" s="25">
        <f t="shared" si="3"/>
        <v>40298</v>
      </c>
      <c r="M11" s="218">
        <f t="shared" si="5"/>
        <v>-2396191.7599999998</v>
      </c>
      <c r="N11" s="218">
        <f t="shared" si="6"/>
        <v>-2396191.7599999998</v>
      </c>
      <c r="O11" s="218">
        <f t="shared" si="4"/>
        <v>0</v>
      </c>
    </row>
    <row r="12" spans="1:15" s="235" customFormat="1">
      <c r="A12" s="28">
        <v>40329</v>
      </c>
      <c r="B12" s="4">
        <f t="shared" si="0"/>
        <v>812917</v>
      </c>
      <c r="C12" s="4">
        <v>812917</v>
      </c>
      <c r="D12" s="4"/>
      <c r="G12" s="25">
        <f t="shared" si="1"/>
        <v>40329</v>
      </c>
      <c r="H12" s="4">
        <f t="shared" si="2"/>
        <v>-138333</v>
      </c>
      <c r="I12" s="218">
        <f t="shared" si="7"/>
        <v>-138333</v>
      </c>
      <c r="J12" s="218">
        <f t="shared" si="8"/>
        <v>0</v>
      </c>
      <c r="L12" s="25">
        <f t="shared" si="3"/>
        <v>40329</v>
      </c>
      <c r="M12" s="218">
        <f t="shared" si="5"/>
        <v>-1583274.7599999998</v>
      </c>
      <c r="N12" s="218">
        <f t="shared" si="6"/>
        <v>-1583274.7599999998</v>
      </c>
      <c r="O12" s="218">
        <f t="shared" si="4"/>
        <v>0</v>
      </c>
    </row>
    <row r="13" spans="1:15" s="235" customFormat="1">
      <c r="A13" s="28">
        <v>40359</v>
      </c>
      <c r="B13" s="4">
        <f t="shared" si="0"/>
        <v>336531</v>
      </c>
      <c r="C13" s="4">
        <v>336531</v>
      </c>
      <c r="D13" s="4"/>
      <c r="G13" s="25">
        <f t="shared" si="1"/>
        <v>40359</v>
      </c>
      <c r="H13" s="4">
        <f t="shared" si="2"/>
        <v>198198</v>
      </c>
      <c r="I13" s="218">
        <f t="shared" si="7"/>
        <v>198198</v>
      </c>
      <c r="J13" s="218">
        <f t="shared" si="8"/>
        <v>0</v>
      </c>
      <c r="L13" s="25">
        <f t="shared" si="3"/>
        <v>40359</v>
      </c>
      <c r="M13" s="218">
        <f t="shared" si="5"/>
        <v>-1246743.7599999998</v>
      </c>
      <c r="N13" s="218">
        <f t="shared" si="6"/>
        <v>-1246743.7599999998</v>
      </c>
      <c r="O13" s="218">
        <f t="shared" si="4"/>
        <v>0</v>
      </c>
    </row>
    <row r="14" spans="1:15" s="235" customFormat="1">
      <c r="A14" s="28">
        <v>40390</v>
      </c>
      <c r="B14" s="4">
        <f t="shared" si="0"/>
        <v>0</v>
      </c>
      <c r="C14" s="4">
        <v>0</v>
      </c>
      <c r="D14" s="4"/>
      <c r="G14" s="25">
        <f t="shared" si="1"/>
        <v>40390</v>
      </c>
      <c r="H14" s="4">
        <f t="shared" si="2"/>
        <v>198198</v>
      </c>
      <c r="I14" s="218">
        <f t="shared" si="7"/>
        <v>198198</v>
      </c>
      <c r="J14" s="218">
        <f t="shared" si="8"/>
        <v>0</v>
      </c>
      <c r="L14" s="25">
        <f t="shared" si="3"/>
        <v>40390</v>
      </c>
      <c r="M14" s="218">
        <f t="shared" si="5"/>
        <v>-1246743.7599999998</v>
      </c>
      <c r="N14" s="218">
        <f t="shared" si="6"/>
        <v>-1246743.7599999998</v>
      </c>
      <c r="O14" s="218">
        <f t="shared" si="4"/>
        <v>0</v>
      </c>
    </row>
    <row r="15" spans="1:15" s="235" customFormat="1">
      <c r="A15" s="28">
        <v>40421</v>
      </c>
      <c r="B15" s="4">
        <f t="shared" si="0"/>
        <v>-281690</v>
      </c>
      <c r="C15" s="4">
        <v>-281690</v>
      </c>
      <c r="D15" s="4"/>
      <c r="G15" s="25">
        <f t="shared" si="1"/>
        <v>40421</v>
      </c>
      <c r="H15" s="4">
        <f t="shared" si="2"/>
        <v>-83492</v>
      </c>
      <c r="I15" s="218">
        <f t="shared" si="7"/>
        <v>-83492</v>
      </c>
      <c r="J15" s="218">
        <f t="shared" si="8"/>
        <v>0</v>
      </c>
      <c r="L15" s="25">
        <f t="shared" si="3"/>
        <v>40421</v>
      </c>
      <c r="M15" s="218">
        <f t="shared" si="5"/>
        <v>-1528433.7599999998</v>
      </c>
      <c r="N15" s="218">
        <f t="shared" si="6"/>
        <v>-1528433.7599999998</v>
      </c>
      <c r="O15" s="218">
        <f t="shared" si="4"/>
        <v>0</v>
      </c>
    </row>
    <row r="16" spans="1:15" s="235" customFormat="1">
      <c r="A16" s="28">
        <v>40451</v>
      </c>
      <c r="B16" s="4">
        <f t="shared" si="0"/>
        <v>-941103</v>
      </c>
      <c r="C16" s="4">
        <v>-941103</v>
      </c>
      <c r="D16" s="4"/>
      <c r="G16" s="25">
        <f t="shared" si="1"/>
        <v>40451</v>
      </c>
      <c r="H16" s="4">
        <f t="shared" si="2"/>
        <v>-1024595</v>
      </c>
      <c r="I16" s="218">
        <f t="shared" si="7"/>
        <v>-1024595</v>
      </c>
      <c r="J16" s="218">
        <f t="shared" si="8"/>
        <v>0</v>
      </c>
      <c r="L16" s="25">
        <f t="shared" si="3"/>
        <v>40451</v>
      </c>
      <c r="M16" s="218">
        <f t="shared" si="5"/>
        <v>-2469536.7599999998</v>
      </c>
      <c r="N16" s="218">
        <f t="shared" si="6"/>
        <v>-2469536.7599999998</v>
      </c>
      <c r="O16" s="218">
        <f t="shared" si="4"/>
        <v>0</v>
      </c>
    </row>
    <row r="17" spans="1:15" s="235" customFormat="1">
      <c r="A17" s="235" t="s">
        <v>692</v>
      </c>
      <c r="B17" s="4">
        <f>D17+C17</f>
        <v>-2469538</v>
      </c>
      <c r="C17" s="4">
        <v>-2469538</v>
      </c>
      <c r="E17" s="235">
        <v>2830</v>
      </c>
      <c r="G17" s="25">
        <v>40451</v>
      </c>
      <c r="H17" s="4">
        <f t="shared" si="2"/>
        <v>-2469538</v>
      </c>
      <c r="I17" s="218">
        <f t="shared" ref="H17:J18" si="9">C17</f>
        <v>-2469538</v>
      </c>
      <c r="J17" s="218">
        <f t="shared" si="9"/>
        <v>0</v>
      </c>
      <c r="L17" s="25">
        <v>40451</v>
      </c>
      <c r="M17" s="218">
        <f>B17</f>
        <v>-2469538</v>
      </c>
      <c r="N17" s="218">
        <f>C17</f>
        <v>-2469538</v>
      </c>
      <c r="O17" s="218">
        <f>D17</f>
        <v>0</v>
      </c>
    </row>
    <row r="18" spans="1:15">
      <c r="A18" s="28">
        <v>40482</v>
      </c>
      <c r="B18" s="4">
        <f>D18+C18</f>
        <v>-354187</v>
      </c>
      <c r="C18" s="4">
        <v>-354187</v>
      </c>
      <c r="D18" s="4">
        <v>0</v>
      </c>
      <c r="E18" s="2">
        <v>2830</v>
      </c>
      <c r="G18" s="25">
        <f>A18</f>
        <v>40482</v>
      </c>
      <c r="H18" s="218">
        <f t="shared" si="9"/>
        <v>-354187</v>
      </c>
      <c r="I18" s="218">
        <f t="shared" si="9"/>
        <v>-354187</v>
      </c>
      <c r="J18" s="218">
        <f t="shared" si="9"/>
        <v>0</v>
      </c>
      <c r="L18" s="25">
        <f>G18</f>
        <v>40482</v>
      </c>
      <c r="M18" s="218">
        <f t="shared" si="5"/>
        <v>-2823725</v>
      </c>
      <c r="N18" s="218">
        <f t="shared" si="6"/>
        <v>-2823725</v>
      </c>
      <c r="O18" s="218">
        <f t="shared" si="4"/>
        <v>0</v>
      </c>
    </row>
    <row r="19" spans="1:15">
      <c r="A19" s="28">
        <v>40512</v>
      </c>
      <c r="B19" s="4">
        <f t="shared" ref="B19:B82" si="10">D19+C19</f>
        <v>26512</v>
      </c>
      <c r="C19" s="4">
        <v>26512</v>
      </c>
      <c r="D19" s="4"/>
      <c r="E19" s="2">
        <v>2830</v>
      </c>
      <c r="G19" s="25">
        <f t="shared" ref="G19:G80" si="11">A19</f>
        <v>40512</v>
      </c>
      <c r="H19" s="218">
        <f>H18+B19</f>
        <v>-327675</v>
      </c>
      <c r="I19" s="218">
        <f>I18+C19</f>
        <v>-327675</v>
      </c>
      <c r="J19" s="218">
        <f>J18+D19</f>
        <v>0</v>
      </c>
      <c r="L19" s="25">
        <f t="shared" ref="L19:L50" si="12">A19</f>
        <v>40512</v>
      </c>
      <c r="M19" s="218">
        <f t="shared" si="5"/>
        <v>-2797213</v>
      </c>
      <c r="N19" s="218">
        <f t="shared" si="6"/>
        <v>-2797213</v>
      </c>
      <c r="O19" s="218">
        <f t="shared" si="4"/>
        <v>0</v>
      </c>
    </row>
    <row r="20" spans="1:15">
      <c r="A20" s="28">
        <v>40543</v>
      </c>
      <c r="B20" s="4">
        <f t="shared" si="10"/>
        <v>-128036</v>
      </c>
      <c r="C20" s="4">
        <v>-128036</v>
      </c>
      <c r="D20" s="4"/>
      <c r="E20" s="2">
        <v>2830</v>
      </c>
      <c r="G20" s="25">
        <f t="shared" si="11"/>
        <v>40543</v>
      </c>
      <c r="H20" s="218">
        <f t="shared" ref="H20:H28" si="13">H19+B20</f>
        <v>-455711</v>
      </c>
      <c r="I20" s="218">
        <f t="shared" ref="I20:I29" si="14">I19+C20</f>
        <v>-455711</v>
      </c>
      <c r="J20" s="218">
        <f t="shared" ref="J20:J29" si="15">J19+D20</f>
        <v>0</v>
      </c>
      <c r="L20" s="25">
        <f t="shared" si="12"/>
        <v>40543</v>
      </c>
      <c r="M20" s="218">
        <f t="shared" si="5"/>
        <v>-2925249</v>
      </c>
      <c r="N20" s="218">
        <f t="shared" si="6"/>
        <v>-2925249</v>
      </c>
      <c r="O20" s="218">
        <f t="shared" si="4"/>
        <v>0</v>
      </c>
    </row>
    <row r="21" spans="1:15">
      <c r="A21" s="28">
        <v>40574</v>
      </c>
      <c r="B21" s="4">
        <f t="shared" si="10"/>
        <v>-79292</v>
      </c>
      <c r="C21" s="4">
        <v>-79292</v>
      </c>
      <c r="D21" s="4"/>
      <c r="E21" s="2">
        <v>2830</v>
      </c>
      <c r="G21" s="25">
        <f t="shared" si="11"/>
        <v>40574</v>
      </c>
      <c r="H21" s="218">
        <f t="shared" si="13"/>
        <v>-535003</v>
      </c>
      <c r="I21" s="218">
        <f t="shared" si="14"/>
        <v>-535003</v>
      </c>
      <c r="J21" s="218">
        <f t="shared" si="15"/>
        <v>0</v>
      </c>
      <c r="L21" s="25">
        <f t="shared" si="12"/>
        <v>40574</v>
      </c>
      <c r="M21" s="218">
        <f t="shared" si="5"/>
        <v>-3004541</v>
      </c>
      <c r="N21" s="218">
        <f t="shared" si="6"/>
        <v>-3004541</v>
      </c>
      <c r="O21" s="218">
        <f t="shared" si="4"/>
        <v>0</v>
      </c>
    </row>
    <row r="22" spans="1:15">
      <c r="A22" s="28">
        <v>40602</v>
      </c>
      <c r="B22" s="4">
        <f t="shared" si="10"/>
        <v>-315257</v>
      </c>
      <c r="C22" s="4">
        <v>-315257</v>
      </c>
      <c r="D22" s="4"/>
      <c r="E22" s="2">
        <v>2830</v>
      </c>
      <c r="G22" s="25">
        <f t="shared" si="11"/>
        <v>40602</v>
      </c>
      <c r="H22" s="218">
        <f t="shared" si="13"/>
        <v>-850260</v>
      </c>
      <c r="I22" s="218">
        <f t="shared" si="14"/>
        <v>-850260</v>
      </c>
      <c r="J22" s="218">
        <f t="shared" si="15"/>
        <v>0</v>
      </c>
      <c r="L22" s="25">
        <f t="shared" si="12"/>
        <v>40602</v>
      </c>
      <c r="M22" s="218">
        <f t="shared" si="5"/>
        <v>-3319798</v>
      </c>
      <c r="N22" s="218">
        <f t="shared" si="6"/>
        <v>-3319798</v>
      </c>
      <c r="O22" s="218">
        <f t="shared" si="4"/>
        <v>0</v>
      </c>
    </row>
    <row r="23" spans="1:15">
      <c r="A23" s="28">
        <v>40633</v>
      </c>
      <c r="B23" s="4">
        <f t="shared" si="10"/>
        <v>-81221</v>
      </c>
      <c r="C23" s="4">
        <v>-81221</v>
      </c>
      <c r="D23" s="4"/>
      <c r="E23" s="2">
        <v>2830</v>
      </c>
      <c r="G23" s="25">
        <f t="shared" si="11"/>
        <v>40633</v>
      </c>
      <c r="H23" s="218">
        <f t="shared" si="13"/>
        <v>-931481</v>
      </c>
      <c r="I23" s="218">
        <f t="shared" si="14"/>
        <v>-931481</v>
      </c>
      <c r="J23" s="218">
        <f t="shared" si="15"/>
        <v>0</v>
      </c>
      <c r="L23" s="25">
        <f t="shared" si="12"/>
        <v>40633</v>
      </c>
      <c r="M23" s="218">
        <f t="shared" si="5"/>
        <v>-3401019</v>
      </c>
      <c r="N23" s="218">
        <f t="shared" si="6"/>
        <v>-3401019</v>
      </c>
      <c r="O23" s="218">
        <f t="shared" si="4"/>
        <v>0</v>
      </c>
    </row>
    <row r="24" spans="1:15">
      <c r="A24" s="28">
        <v>40663</v>
      </c>
      <c r="B24" s="4">
        <f t="shared" si="10"/>
        <v>-484646</v>
      </c>
      <c r="C24" s="4">
        <v>-484646</v>
      </c>
      <c r="D24" s="4"/>
      <c r="E24" s="2">
        <v>2830</v>
      </c>
      <c r="G24" s="25">
        <f t="shared" si="11"/>
        <v>40663</v>
      </c>
      <c r="H24" s="218">
        <f t="shared" si="13"/>
        <v>-1416127</v>
      </c>
      <c r="I24" s="218">
        <f t="shared" si="14"/>
        <v>-1416127</v>
      </c>
      <c r="J24" s="218">
        <f t="shared" si="15"/>
        <v>0</v>
      </c>
      <c r="L24" s="25">
        <f t="shared" si="12"/>
        <v>40663</v>
      </c>
      <c r="M24" s="218">
        <f t="shared" si="5"/>
        <v>-3885665</v>
      </c>
      <c r="N24" s="218">
        <f t="shared" si="6"/>
        <v>-3885665</v>
      </c>
      <c r="O24" s="218">
        <f t="shared" si="4"/>
        <v>0</v>
      </c>
    </row>
    <row r="25" spans="1:15">
      <c r="A25" s="28">
        <v>40694</v>
      </c>
      <c r="B25" s="4">
        <f t="shared" si="10"/>
        <v>331673</v>
      </c>
      <c r="C25" s="4">
        <v>331673</v>
      </c>
      <c r="D25" s="4"/>
      <c r="E25" s="2">
        <v>2830</v>
      </c>
      <c r="G25" s="25">
        <f t="shared" si="11"/>
        <v>40694</v>
      </c>
      <c r="H25" s="218">
        <f t="shared" si="13"/>
        <v>-1084454</v>
      </c>
      <c r="I25" s="218">
        <f t="shared" si="14"/>
        <v>-1084454</v>
      </c>
      <c r="J25" s="218">
        <f t="shared" si="15"/>
        <v>0</v>
      </c>
      <c r="L25" s="25">
        <f t="shared" si="12"/>
        <v>40694</v>
      </c>
      <c r="M25" s="218">
        <f t="shared" si="5"/>
        <v>-3553992</v>
      </c>
      <c r="N25" s="218">
        <f t="shared" si="6"/>
        <v>-3553992</v>
      </c>
      <c r="O25" s="218">
        <f t="shared" si="4"/>
        <v>0</v>
      </c>
    </row>
    <row r="26" spans="1:15">
      <c r="A26" s="28">
        <v>40724</v>
      </c>
      <c r="B26" s="4">
        <f t="shared" si="10"/>
        <v>208218</v>
      </c>
      <c r="C26" s="4">
        <v>208218</v>
      </c>
      <c r="D26" s="4"/>
      <c r="E26" s="2">
        <v>2830</v>
      </c>
      <c r="G26" s="25">
        <f t="shared" si="11"/>
        <v>40724</v>
      </c>
      <c r="H26" s="218">
        <f t="shared" si="13"/>
        <v>-876236</v>
      </c>
      <c r="I26" s="218">
        <f t="shared" si="14"/>
        <v>-876236</v>
      </c>
      <c r="J26" s="218">
        <f t="shared" si="15"/>
        <v>0</v>
      </c>
      <c r="L26" s="25">
        <f t="shared" si="12"/>
        <v>40724</v>
      </c>
      <c r="M26" s="218">
        <f t="shared" si="5"/>
        <v>-3345774</v>
      </c>
      <c r="N26" s="218">
        <f t="shared" si="6"/>
        <v>-3345774</v>
      </c>
      <c r="O26" s="218">
        <f t="shared" si="4"/>
        <v>0</v>
      </c>
    </row>
    <row r="27" spans="1:15">
      <c r="A27" s="28">
        <v>40755</v>
      </c>
      <c r="B27" s="4">
        <f t="shared" si="10"/>
        <v>98720</v>
      </c>
      <c r="C27" s="4">
        <v>98720</v>
      </c>
      <c r="D27" s="4"/>
      <c r="E27" s="2">
        <v>2830</v>
      </c>
      <c r="G27" s="25">
        <f t="shared" si="11"/>
        <v>40755</v>
      </c>
      <c r="H27" s="218">
        <f t="shared" si="13"/>
        <v>-777516</v>
      </c>
      <c r="I27" s="218">
        <f t="shared" si="14"/>
        <v>-777516</v>
      </c>
      <c r="J27" s="218">
        <f t="shared" si="15"/>
        <v>0</v>
      </c>
      <c r="L27" s="25">
        <f t="shared" si="12"/>
        <v>40755</v>
      </c>
      <c r="M27" s="218">
        <f t="shared" si="5"/>
        <v>-3247054</v>
      </c>
      <c r="N27" s="218">
        <f t="shared" si="6"/>
        <v>-3247054</v>
      </c>
      <c r="O27" s="218">
        <f t="shared" si="4"/>
        <v>0</v>
      </c>
    </row>
    <row r="28" spans="1:15">
      <c r="A28" s="28">
        <v>40786</v>
      </c>
      <c r="B28" s="4">
        <f t="shared" si="10"/>
        <v>762649</v>
      </c>
      <c r="C28" s="4">
        <v>762649</v>
      </c>
      <c r="D28" s="4"/>
      <c r="E28" s="2">
        <v>2830</v>
      </c>
      <c r="G28" s="25">
        <f t="shared" si="11"/>
        <v>40786</v>
      </c>
      <c r="H28" s="218">
        <f t="shared" si="13"/>
        <v>-14867</v>
      </c>
      <c r="I28" s="218">
        <f t="shared" si="14"/>
        <v>-14867</v>
      </c>
      <c r="J28" s="218">
        <f t="shared" si="15"/>
        <v>0</v>
      </c>
      <c r="L28" s="25">
        <f t="shared" si="12"/>
        <v>40786</v>
      </c>
      <c r="M28" s="218">
        <f t="shared" si="5"/>
        <v>-2484405</v>
      </c>
      <c r="N28" s="218">
        <f t="shared" si="6"/>
        <v>-2484405</v>
      </c>
      <c r="O28" s="218">
        <f t="shared" si="4"/>
        <v>0</v>
      </c>
    </row>
    <row r="29" spans="1:15">
      <c r="A29" s="28">
        <v>40816</v>
      </c>
      <c r="B29" s="4">
        <f t="shared" si="10"/>
        <v>967711</v>
      </c>
      <c r="C29" s="4">
        <v>967711</v>
      </c>
      <c r="D29" s="4"/>
      <c r="E29" s="2">
        <v>2830</v>
      </c>
      <c r="G29" s="25">
        <f t="shared" si="11"/>
        <v>40816</v>
      </c>
      <c r="H29" s="218">
        <f>H28+B29</f>
        <v>952844</v>
      </c>
      <c r="I29" s="218">
        <f t="shared" si="14"/>
        <v>952844</v>
      </c>
      <c r="J29" s="218">
        <f t="shared" si="15"/>
        <v>0</v>
      </c>
      <c r="L29" s="25">
        <f t="shared" si="12"/>
        <v>40816</v>
      </c>
      <c r="M29" s="218">
        <f t="shared" si="5"/>
        <v>-1516694</v>
      </c>
      <c r="N29" s="218">
        <f t="shared" si="6"/>
        <v>-1516694</v>
      </c>
      <c r="O29" s="218">
        <f t="shared" si="4"/>
        <v>0</v>
      </c>
    </row>
    <row r="30" spans="1:15">
      <c r="A30" s="28">
        <v>40847</v>
      </c>
      <c r="B30" s="4">
        <f t="shared" si="10"/>
        <v>-947070</v>
      </c>
      <c r="C30" s="4">
        <v>-947070</v>
      </c>
      <c r="D30" s="4"/>
      <c r="E30" s="2">
        <v>2830</v>
      </c>
      <c r="G30" s="25">
        <f t="shared" si="11"/>
        <v>40847</v>
      </c>
      <c r="H30" s="218">
        <f>B30</f>
        <v>-947070</v>
      </c>
      <c r="I30" s="218">
        <f>C30</f>
        <v>-947070</v>
      </c>
      <c r="J30" s="218">
        <f t="shared" ref="J30:J42" si="16">D30</f>
        <v>0</v>
      </c>
      <c r="L30" s="25">
        <f t="shared" si="12"/>
        <v>40847</v>
      </c>
      <c r="M30" s="218">
        <f t="shared" si="5"/>
        <v>-2463764</v>
      </c>
      <c r="N30" s="218">
        <f t="shared" si="6"/>
        <v>-2463764</v>
      </c>
      <c r="O30" s="218">
        <f t="shared" si="4"/>
        <v>0</v>
      </c>
    </row>
    <row r="31" spans="1:15">
      <c r="A31" s="28">
        <v>40877</v>
      </c>
      <c r="B31" s="4">
        <f t="shared" si="10"/>
        <v>189088</v>
      </c>
      <c r="C31" s="4">
        <v>189088</v>
      </c>
      <c r="D31" s="4"/>
      <c r="E31" s="2">
        <v>2830</v>
      </c>
      <c r="G31" s="25">
        <f t="shared" si="11"/>
        <v>40877</v>
      </c>
      <c r="H31" s="218">
        <f>H30+B31</f>
        <v>-757982</v>
      </c>
      <c r="I31" s="218">
        <f>I30+C31</f>
        <v>-757982</v>
      </c>
      <c r="J31" s="218">
        <f>J30+D31</f>
        <v>0</v>
      </c>
      <c r="L31" s="25">
        <f t="shared" si="12"/>
        <v>40877</v>
      </c>
      <c r="M31" s="218">
        <f t="shared" si="5"/>
        <v>-2274676</v>
      </c>
      <c r="N31" s="218">
        <f t="shared" si="6"/>
        <v>-2274676</v>
      </c>
      <c r="O31" s="218">
        <f t="shared" si="4"/>
        <v>0</v>
      </c>
    </row>
    <row r="32" spans="1:15">
      <c r="A32" s="28">
        <v>40908</v>
      </c>
      <c r="B32" s="4">
        <f t="shared" si="10"/>
        <v>243218</v>
      </c>
      <c r="C32" s="4">
        <v>251741</v>
      </c>
      <c r="D32" s="4">
        <v>-8523</v>
      </c>
      <c r="E32" s="2">
        <v>2830</v>
      </c>
      <c r="G32" s="25">
        <f t="shared" si="11"/>
        <v>40908</v>
      </c>
      <c r="H32" s="218">
        <f t="shared" ref="H32:H40" si="17">H31+B32</f>
        <v>-514764</v>
      </c>
      <c r="I32" s="218">
        <f t="shared" ref="I32:I41" si="18">I31+C32</f>
        <v>-506241</v>
      </c>
      <c r="J32" s="218">
        <f t="shared" ref="J32:J41" si="19">J31+D32</f>
        <v>-8523</v>
      </c>
      <c r="L32" s="25">
        <f t="shared" si="12"/>
        <v>40908</v>
      </c>
      <c r="M32" s="218">
        <f t="shared" si="5"/>
        <v>-2031458</v>
      </c>
      <c r="N32" s="218">
        <f t="shared" si="6"/>
        <v>-2022935</v>
      </c>
      <c r="O32" s="218">
        <f t="shared" si="4"/>
        <v>-8523</v>
      </c>
    </row>
    <row r="33" spans="1:15">
      <c r="A33" s="28">
        <v>40939</v>
      </c>
      <c r="B33" s="4">
        <f t="shared" si="10"/>
        <v>-1090543</v>
      </c>
      <c r="C33" s="4">
        <v>-1090543</v>
      </c>
      <c r="D33" s="4"/>
      <c r="E33" s="2">
        <v>2830</v>
      </c>
      <c r="G33" s="25">
        <f t="shared" si="11"/>
        <v>40939</v>
      </c>
      <c r="H33" s="218">
        <f t="shared" si="17"/>
        <v>-1605307</v>
      </c>
      <c r="I33" s="218">
        <f t="shared" si="18"/>
        <v>-1596784</v>
      </c>
      <c r="J33" s="218">
        <f t="shared" si="19"/>
        <v>-8523</v>
      </c>
      <c r="L33" s="25">
        <f t="shared" si="12"/>
        <v>40939</v>
      </c>
      <c r="M33" s="218">
        <f t="shared" si="5"/>
        <v>-3122001</v>
      </c>
      <c r="N33" s="218">
        <f t="shared" si="6"/>
        <v>-3113478</v>
      </c>
      <c r="O33" s="218">
        <f t="shared" si="4"/>
        <v>-8523</v>
      </c>
    </row>
    <row r="34" spans="1:15">
      <c r="A34" s="28">
        <v>40968</v>
      </c>
      <c r="B34" s="4">
        <f t="shared" si="10"/>
        <v>39379</v>
      </c>
      <c r="C34" s="4">
        <v>39379</v>
      </c>
      <c r="D34" s="4"/>
      <c r="E34" s="2">
        <v>2830</v>
      </c>
      <c r="G34" s="25">
        <f t="shared" si="11"/>
        <v>40968</v>
      </c>
      <c r="H34" s="218">
        <f t="shared" si="17"/>
        <v>-1565928</v>
      </c>
      <c r="I34" s="218">
        <f t="shared" si="18"/>
        <v>-1557405</v>
      </c>
      <c r="J34" s="218">
        <f t="shared" si="19"/>
        <v>-8523</v>
      </c>
      <c r="L34" s="25">
        <f t="shared" si="12"/>
        <v>40968</v>
      </c>
      <c r="M34" s="218">
        <f t="shared" si="5"/>
        <v>-3082622</v>
      </c>
      <c r="N34" s="218">
        <f t="shared" si="6"/>
        <v>-3074099</v>
      </c>
      <c r="O34" s="218">
        <f t="shared" si="4"/>
        <v>-8523</v>
      </c>
    </row>
    <row r="35" spans="1:15">
      <c r="A35" s="28">
        <v>40999</v>
      </c>
      <c r="B35" s="4">
        <f t="shared" si="10"/>
        <v>-150363</v>
      </c>
      <c r="C35" s="4">
        <v>-117437</v>
      </c>
      <c r="D35" s="4">
        <f>-41449-D32</f>
        <v>-32926</v>
      </c>
      <c r="E35" s="2">
        <v>2830</v>
      </c>
      <c r="G35" s="25">
        <f t="shared" si="11"/>
        <v>40999</v>
      </c>
      <c r="H35" s="218">
        <f t="shared" si="17"/>
        <v>-1716291</v>
      </c>
      <c r="I35" s="218">
        <f t="shared" si="18"/>
        <v>-1674842</v>
      </c>
      <c r="J35" s="218">
        <f t="shared" si="19"/>
        <v>-41449</v>
      </c>
      <c r="L35" s="25">
        <f t="shared" si="12"/>
        <v>40999</v>
      </c>
      <c r="M35" s="218">
        <f t="shared" si="5"/>
        <v>-3232985</v>
      </c>
      <c r="N35" s="218">
        <f t="shared" si="6"/>
        <v>-3191536</v>
      </c>
      <c r="O35" s="218">
        <f t="shared" si="4"/>
        <v>-41449</v>
      </c>
    </row>
    <row r="36" spans="1:15">
      <c r="A36" s="28">
        <v>41029</v>
      </c>
      <c r="B36" s="4">
        <f t="shared" si="10"/>
        <v>41957</v>
      </c>
      <c r="C36" s="4">
        <v>41957</v>
      </c>
      <c r="D36" s="4"/>
      <c r="E36" s="2">
        <v>2830</v>
      </c>
      <c r="G36" s="25">
        <f t="shared" si="11"/>
        <v>41029</v>
      </c>
      <c r="H36" s="218">
        <f t="shared" si="17"/>
        <v>-1674334</v>
      </c>
      <c r="I36" s="218">
        <f t="shared" si="18"/>
        <v>-1632885</v>
      </c>
      <c r="J36" s="218">
        <f t="shared" si="19"/>
        <v>-41449</v>
      </c>
      <c r="L36" s="25">
        <f t="shared" si="12"/>
        <v>41029</v>
      </c>
      <c r="M36" s="218">
        <f t="shared" si="5"/>
        <v>-3191028</v>
      </c>
      <c r="N36" s="218">
        <f t="shared" si="6"/>
        <v>-3149579</v>
      </c>
      <c r="O36" s="218">
        <f t="shared" si="4"/>
        <v>-41449</v>
      </c>
    </row>
    <row r="37" spans="1:15">
      <c r="A37" s="28">
        <v>41060</v>
      </c>
      <c r="B37" s="4">
        <f t="shared" si="10"/>
        <v>794118</v>
      </c>
      <c r="C37" s="4">
        <v>794118</v>
      </c>
      <c r="D37" s="4"/>
      <c r="E37" s="2">
        <v>2830</v>
      </c>
      <c r="G37" s="25">
        <f t="shared" si="11"/>
        <v>41060</v>
      </c>
      <c r="H37" s="218">
        <f t="shared" si="17"/>
        <v>-880216</v>
      </c>
      <c r="I37" s="218">
        <f t="shared" si="18"/>
        <v>-838767</v>
      </c>
      <c r="J37" s="218">
        <f t="shared" si="19"/>
        <v>-41449</v>
      </c>
      <c r="L37" s="25">
        <f t="shared" si="12"/>
        <v>41060</v>
      </c>
      <c r="M37" s="218">
        <f t="shared" si="5"/>
        <v>-2396910</v>
      </c>
      <c r="N37" s="218">
        <f t="shared" si="6"/>
        <v>-2355461</v>
      </c>
      <c r="O37" s="218">
        <f t="shared" si="4"/>
        <v>-41449</v>
      </c>
    </row>
    <row r="38" spans="1:15">
      <c r="A38" s="28">
        <v>41090</v>
      </c>
      <c r="B38" s="4">
        <f t="shared" si="10"/>
        <v>-314461</v>
      </c>
      <c r="C38" s="4">
        <v>-304554</v>
      </c>
      <c r="D38" s="4">
        <f>-51356-D35-D32</f>
        <v>-9907</v>
      </c>
      <c r="E38" s="2">
        <v>2830</v>
      </c>
      <c r="G38" s="25">
        <f t="shared" si="11"/>
        <v>41090</v>
      </c>
      <c r="H38" s="218">
        <f t="shared" si="17"/>
        <v>-1194677</v>
      </c>
      <c r="I38" s="218">
        <f t="shared" si="18"/>
        <v>-1143321</v>
      </c>
      <c r="J38" s="218">
        <f t="shared" si="19"/>
        <v>-51356</v>
      </c>
      <c r="L38" s="25">
        <f t="shared" si="12"/>
        <v>41090</v>
      </c>
      <c r="M38" s="218">
        <f t="shared" si="5"/>
        <v>-2711371</v>
      </c>
      <c r="N38" s="218">
        <f t="shared" si="6"/>
        <v>-2660015</v>
      </c>
      <c r="O38" s="218">
        <f t="shared" si="4"/>
        <v>-51356</v>
      </c>
    </row>
    <row r="39" spans="1:15">
      <c r="A39" s="28">
        <v>41121</v>
      </c>
      <c r="B39" s="4">
        <f t="shared" si="10"/>
        <v>-92050</v>
      </c>
      <c r="C39" s="4">
        <v>-92050</v>
      </c>
      <c r="D39" s="4"/>
      <c r="E39" s="2">
        <v>2830</v>
      </c>
      <c r="G39" s="25">
        <f t="shared" si="11"/>
        <v>41121</v>
      </c>
      <c r="H39" s="218">
        <f t="shared" si="17"/>
        <v>-1286727</v>
      </c>
      <c r="I39" s="218">
        <f t="shared" si="18"/>
        <v>-1235371</v>
      </c>
      <c r="J39" s="218">
        <f t="shared" si="19"/>
        <v>-51356</v>
      </c>
      <c r="L39" s="25">
        <f t="shared" si="12"/>
        <v>41121</v>
      </c>
      <c r="M39" s="218">
        <f t="shared" si="5"/>
        <v>-2803421</v>
      </c>
      <c r="N39" s="218">
        <f t="shared" si="6"/>
        <v>-2752065</v>
      </c>
      <c r="O39" s="218">
        <f t="shared" si="4"/>
        <v>-51356</v>
      </c>
    </row>
    <row r="40" spans="1:15">
      <c r="A40" s="28">
        <v>41152</v>
      </c>
      <c r="B40" s="4">
        <f t="shared" si="10"/>
        <v>-261023</v>
      </c>
      <c r="C40" s="4">
        <v>-261023</v>
      </c>
      <c r="D40" s="4"/>
      <c r="E40" s="2">
        <v>2830</v>
      </c>
      <c r="G40" s="25">
        <f t="shared" si="11"/>
        <v>41152</v>
      </c>
      <c r="H40" s="218">
        <f t="shared" si="17"/>
        <v>-1547750</v>
      </c>
      <c r="I40" s="218">
        <f t="shared" si="18"/>
        <v>-1496394</v>
      </c>
      <c r="J40" s="218">
        <f t="shared" si="19"/>
        <v>-51356</v>
      </c>
      <c r="L40" s="25">
        <f t="shared" si="12"/>
        <v>41152</v>
      </c>
      <c r="M40" s="218">
        <f t="shared" si="5"/>
        <v>-3064444</v>
      </c>
      <c r="N40" s="218">
        <f t="shared" si="6"/>
        <v>-3013088</v>
      </c>
      <c r="O40" s="218">
        <f t="shared" si="4"/>
        <v>-51356</v>
      </c>
    </row>
    <row r="41" spans="1:15">
      <c r="A41" s="28">
        <v>41182</v>
      </c>
      <c r="B41" s="4">
        <f t="shared" si="10"/>
        <v>-332375</v>
      </c>
      <c r="C41" s="4">
        <v>-311224</v>
      </c>
      <c r="D41" s="4">
        <v>-21151</v>
      </c>
      <c r="E41" s="2">
        <v>2830</v>
      </c>
      <c r="G41" s="25">
        <f t="shared" si="11"/>
        <v>41182</v>
      </c>
      <c r="H41" s="218">
        <f>H40+B41</f>
        <v>-1880125</v>
      </c>
      <c r="I41" s="218">
        <f t="shared" si="18"/>
        <v>-1807618</v>
      </c>
      <c r="J41" s="218">
        <f t="shared" si="19"/>
        <v>-72507</v>
      </c>
      <c r="L41" s="25">
        <f t="shared" si="12"/>
        <v>41182</v>
      </c>
      <c r="M41" s="218">
        <f t="shared" si="5"/>
        <v>-3396819</v>
      </c>
      <c r="N41" s="218">
        <f t="shared" si="6"/>
        <v>-3324312</v>
      </c>
      <c r="O41" s="218">
        <f t="shared" si="4"/>
        <v>-72507</v>
      </c>
    </row>
    <row r="42" spans="1:15">
      <c r="A42" s="28">
        <v>41213</v>
      </c>
      <c r="B42" s="4">
        <f t="shared" si="10"/>
        <v>175581</v>
      </c>
      <c r="C42" s="4">
        <v>175581</v>
      </c>
      <c r="D42" s="4"/>
      <c r="E42" s="2">
        <v>2830</v>
      </c>
      <c r="G42" s="25">
        <f t="shared" si="11"/>
        <v>41213</v>
      </c>
      <c r="H42" s="218">
        <f>B42</f>
        <v>175581</v>
      </c>
      <c r="I42" s="218">
        <f>C42</f>
        <v>175581</v>
      </c>
      <c r="J42" s="218">
        <f t="shared" si="16"/>
        <v>0</v>
      </c>
      <c r="L42" s="25">
        <f t="shared" si="12"/>
        <v>41213</v>
      </c>
      <c r="M42" s="218">
        <f t="shared" si="5"/>
        <v>-3221238</v>
      </c>
      <c r="N42" s="218">
        <f t="shared" si="6"/>
        <v>-3148731</v>
      </c>
      <c r="O42" s="218">
        <f t="shared" si="4"/>
        <v>-72507</v>
      </c>
    </row>
    <row r="43" spans="1:15">
      <c r="A43" s="28">
        <v>41243</v>
      </c>
      <c r="B43" s="4">
        <f t="shared" si="10"/>
        <v>-480440</v>
      </c>
      <c r="C43" s="4">
        <v>-480440</v>
      </c>
      <c r="D43" s="4"/>
      <c r="E43" s="2">
        <v>2830</v>
      </c>
      <c r="G43" s="25">
        <f t="shared" si="11"/>
        <v>41243</v>
      </c>
      <c r="H43" s="218">
        <f>H42+B43</f>
        <v>-304859</v>
      </c>
      <c r="I43" s="218">
        <f>I42+C43</f>
        <v>-304859</v>
      </c>
      <c r="J43" s="218">
        <f>J42+D43</f>
        <v>0</v>
      </c>
      <c r="L43" s="25">
        <f t="shared" si="12"/>
        <v>41243</v>
      </c>
      <c r="M43" s="218">
        <f t="shared" si="5"/>
        <v>-3701678</v>
      </c>
      <c r="N43" s="218">
        <f t="shared" si="6"/>
        <v>-3629171</v>
      </c>
      <c r="O43" s="218">
        <f t="shared" si="4"/>
        <v>-72507</v>
      </c>
    </row>
    <row r="44" spans="1:15">
      <c r="A44" s="28">
        <v>41274</v>
      </c>
      <c r="B44" s="4">
        <f t="shared" si="10"/>
        <v>524322</v>
      </c>
      <c r="C44" s="4">
        <v>518901</v>
      </c>
      <c r="D44" s="4">
        <v>5421</v>
      </c>
      <c r="E44" s="2">
        <v>2830</v>
      </c>
      <c r="G44" s="25">
        <f t="shared" si="11"/>
        <v>41274</v>
      </c>
      <c r="H44" s="218">
        <f t="shared" ref="H44:H52" si="20">H43+B44</f>
        <v>219463</v>
      </c>
      <c r="I44" s="218">
        <f t="shared" ref="I44:I53" si="21">I43+C44</f>
        <v>214042</v>
      </c>
      <c r="J44" s="218">
        <f t="shared" ref="J44:J53" si="22">J43+D44</f>
        <v>5421</v>
      </c>
      <c r="L44" s="25">
        <f t="shared" si="12"/>
        <v>41274</v>
      </c>
      <c r="M44" s="218">
        <f t="shared" si="5"/>
        <v>-3177356</v>
      </c>
      <c r="N44" s="218">
        <f t="shared" si="6"/>
        <v>-3110270</v>
      </c>
      <c r="O44" s="218">
        <f t="shared" si="4"/>
        <v>-67086</v>
      </c>
    </row>
    <row r="45" spans="1:15">
      <c r="A45" s="28">
        <v>41305</v>
      </c>
      <c r="B45" s="4">
        <f t="shared" si="10"/>
        <v>-402771</v>
      </c>
      <c r="C45" s="4">
        <v>-402771</v>
      </c>
      <c r="D45" s="4"/>
      <c r="E45" s="2">
        <v>2830</v>
      </c>
      <c r="G45" s="25">
        <f t="shared" si="11"/>
        <v>41305</v>
      </c>
      <c r="H45" s="218">
        <f t="shared" si="20"/>
        <v>-183308</v>
      </c>
      <c r="I45" s="218">
        <f t="shared" si="21"/>
        <v>-188729</v>
      </c>
      <c r="J45" s="218">
        <f t="shared" si="22"/>
        <v>5421</v>
      </c>
      <c r="L45" s="25">
        <f t="shared" si="12"/>
        <v>41305</v>
      </c>
      <c r="M45" s="218">
        <f t="shared" si="5"/>
        <v>-3580127</v>
      </c>
      <c r="N45" s="218">
        <f t="shared" si="6"/>
        <v>-3513041</v>
      </c>
      <c r="O45" s="218">
        <f t="shared" si="4"/>
        <v>-67086</v>
      </c>
    </row>
    <row r="46" spans="1:15">
      <c r="A46" s="28">
        <v>41333</v>
      </c>
      <c r="B46" s="4">
        <f t="shared" si="10"/>
        <v>-48863</v>
      </c>
      <c r="C46" s="4">
        <v>-48863</v>
      </c>
      <c r="D46" s="4"/>
      <c r="E46" s="2">
        <v>2830</v>
      </c>
      <c r="G46" s="25">
        <f t="shared" si="11"/>
        <v>41333</v>
      </c>
      <c r="H46" s="218">
        <f t="shared" si="20"/>
        <v>-232171</v>
      </c>
      <c r="I46" s="218">
        <f t="shared" si="21"/>
        <v>-237592</v>
      </c>
      <c r="J46" s="218">
        <f t="shared" si="22"/>
        <v>5421</v>
      </c>
      <c r="L46" s="25">
        <f t="shared" si="12"/>
        <v>41333</v>
      </c>
      <c r="M46" s="218">
        <f t="shared" si="5"/>
        <v>-3628990</v>
      </c>
      <c r="N46" s="218">
        <f t="shared" si="6"/>
        <v>-3561904</v>
      </c>
      <c r="O46" s="218">
        <f t="shared" si="4"/>
        <v>-67086</v>
      </c>
    </row>
    <row r="47" spans="1:15">
      <c r="A47" s="28">
        <v>41364</v>
      </c>
      <c r="B47" s="4">
        <f t="shared" si="10"/>
        <v>561895</v>
      </c>
      <c r="C47" s="4">
        <v>580391</v>
      </c>
      <c r="D47" s="4">
        <v>-18496</v>
      </c>
      <c r="E47" s="2">
        <v>2830</v>
      </c>
      <c r="G47" s="25">
        <f t="shared" si="11"/>
        <v>41364</v>
      </c>
      <c r="H47" s="218">
        <f t="shared" si="20"/>
        <v>329724</v>
      </c>
      <c r="I47" s="218">
        <f t="shared" si="21"/>
        <v>342799</v>
      </c>
      <c r="J47" s="218">
        <f t="shared" si="22"/>
        <v>-13075</v>
      </c>
      <c r="L47" s="25">
        <f t="shared" si="12"/>
        <v>41364</v>
      </c>
      <c r="M47" s="218">
        <f t="shared" si="5"/>
        <v>-3067095</v>
      </c>
      <c r="N47" s="218">
        <f t="shared" si="6"/>
        <v>-2981513</v>
      </c>
      <c r="O47" s="218">
        <f t="shared" si="4"/>
        <v>-85582</v>
      </c>
    </row>
    <row r="48" spans="1:15">
      <c r="A48" s="28">
        <v>41394</v>
      </c>
      <c r="B48" s="4">
        <f t="shared" si="10"/>
        <v>-129635</v>
      </c>
      <c r="C48" s="4">
        <v>-129635</v>
      </c>
      <c r="D48" s="4"/>
      <c r="E48" s="2">
        <v>2830</v>
      </c>
      <c r="G48" s="25">
        <f t="shared" si="11"/>
        <v>41394</v>
      </c>
      <c r="H48" s="218">
        <f t="shared" si="20"/>
        <v>200089</v>
      </c>
      <c r="I48" s="218">
        <f t="shared" si="21"/>
        <v>213164</v>
      </c>
      <c r="J48" s="218">
        <f t="shared" si="22"/>
        <v>-13075</v>
      </c>
      <c r="L48" s="25">
        <f t="shared" si="12"/>
        <v>41394</v>
      </c>
      <c r="M48" s="218">
        <f t="shared" si="5"/>
        <v>-3196730</v>
      </c>
      <c r="N48" s="218">
        <f t="shared" si="6"/>
        <v>-3111148</v>
      </c>
      <c r="O48" s="218">
        <f t="shared" si="4"/>
        <v>-85582</v>
      </c>
    </row>
    <row r="49" spans="1:15">
      <c r="A49" s="28">
        <v>41425</v>
      </c>
      <c r="B49" s="4">
        <f t="shared" si="10"/>
        <v>-127335</v>
      </c>
      <c r="C49" s="4">
        <v>-127335</v>
      </c>
      <c r="D49" s="4"/>
      <c r="E49" s="2">
        <v>2830</v>
      </c>
      <c r="G49" s="25">
        <f t="shared" si="11"/>
        <v>41425</v>
      </c>
      <c r="H49" s="218">
        <f t="shared" si="20"/>
        <v>72754</v>
      </c>
      <c r="I49" s="218">
        <f t="shared" si="21"/>
        <v>85829</v>
      </c>
      <c r="J49" s="218">
        <f t="shared" si="22"/>
        <v>-13075</v>
      </c>
      <c r="L49" s="25">
        <f t="shared" si="12"/>
        <v>41425</v>
      </c>
      <c r="M49" s="218">
        <f t="shared" si="5"/>
        <v>-3324065</v>
      </c>
      <c r="N49" s="218">
        <f t="shared" si="6"/>
        <v>-3238483</v>
      </c>
      <c r="O49" s="218">
        <f t="shared" si="4"/>
        <v>-85582</v>
      </c>
    </row>
    <row r="50" spans="1:15">
      <c r="A50" s="28">
        <v>41455</v>
      </c>
      <c r="B50" s="4">
        <f t="shared" si="10"/>
        <v>458827</v>
      </c>
      <c r="C50" s="4">
        <v>319882</v>
      </c>
      <c r="D50" s="4">
        <v>138945</v>
      </c>
      <c r="E50" s="2">
        <v>2830</v>
      </c>
      <c r="G50" s="25">
        <f t="shared" si="11"/>
        <v>41455</v>
      </c>
      <c r="H50" s="218">
        <f t="shared" si="20"/>
        <v>531581</v>
      </c>
      <c r="I50" s="218">
        <f t="shared" si="21"/>
        <v>405711</v>
      </c>
      <c r="J50" s="218">
        <f t="shared" si="22"/>
        <v>125870</v>
      </c>
      <c r="L50" s="25">
        <f t="shared" si="12"/>
        <v>41455</v>
      </c>
      <c r="M50" s="218">
        <f t="shared" si="5"/>
        <v>-2865238</v>
      </c>
      <c r="N50" s="218">
        <f t="shared" si="6"/>
        <v>-2918601</v>
      </c>
      <c r="O50" s="218">
        <f t="shared" si="4"/>
        <v>53363</v>
      </c>
    </row>
    <row r="51" spans="1:15">
      <c r="A51" s="28">
        <v>41486</v>
      </c>
      <c r="B51" s="4">
        <f t="shared" si="10"/>
        <v>-5485</v>
      </c>
      <c r="C51" s="4">
        <v>-5485</v>
      </c>
      <c r="D51" s="4"/>
      <c r="E51" s="2">
        <v>2830</v>
      </c>
      <c r="G51" s="25">
        <f t="shared" si="11"/>
        <v>41486</v>
      </c>
      <c r="H51" s="218">
        <f t="shared" si="20"/>
        <v>526096</v>
      </c>
      <c r="I51" s="218">
        <f t="shared" si="21"/>
        <v>400226</v>
      </c>
      <c r="J51" s="218">
        <f t="shared" si="22"/>
        <v>125870</v>
      </c>
      <c r="L51" s="25">
        <f t="shared" ref="L51:L80" si="23">A51</f>
        <v>41486</v>
      </c>
      <c r="M51" s="218">
        <f t="shared" si="5"/>
        <v>-2870723</v>
      </c>
      <c r="N51" s="218">
        <f t="shared" si="6"/>
        <v>-2924086</v>
      </c>
      <c r="O51" s="218">
        <f t="shared" si="4"/>
        <v>53363</v>
      </c>
    </row>
    <row r="52" spans="1:15">
      <c r="A52" s="28">
        <v>41517</v>
      </c>
      <c r="B52" s="4">
        <f t="shared" si="10"/>
        <v>-641459</v>
      </c>
      <c r="C52" s="4">
        <v>-641459</v>
      </c>
      <c r="D52" s="4"/>
      <c r="E52" s="2">
        <v>2830</v>
      </c>
      <c r="G52" s="25">
        <f t="shared" si="11"/>
        <v>41517</v>
      </c>
      <c r="H52" s="218">
        <f t="shared" si="20"/>
        <v>-115363</v>
      </c>
      <c r="I52" s="218">
        <f t="shared" si="21"/>
        <v>-241233</v>
      </c>
      <c r="J52" s="218">
        <f t="shared" si="22"/>
        <v>125870</v>
      </c>
      <c r="L52" s="25">
        <f t="shared" si="23"/>
        <v>41517</v>
      </c>
      <c r="M52" s="218">
        <f t="shared" si="5"/>
        <v>-3512182</v>
      </c>
      <c r="N52" s="218">
        <f t="shared" si="6"/>
        <v>-3565545</v>
      </c>
      <c r="O52" s="218">
        <f t="shared" si="4"/>
        <v>53363</v>
      </c>
    </row>
    <row r="53" spans="1:15">
      <c r="A53" s="28">
        <v>41547</v>
      </c>
      <c r="B53" s="4">
        <f t="shared" si="10"/>
        <v>301189</v>
      </c>
      <c r="C53" s="4">
        <v>292048</v>
      </c>
      <c r="D53" s="4">
        <v>9141</v>
      </c>
      <c r="E53" s="2">
        <v>2830</v>
      </c>
      <c r="G53" s="25">
        <f t="shared" si="11"/>
        <v>41547</v>
      </c>
      <c r="H53" s="218">
        <f>H52+B53</f>
        <v>185826</v>
      </c>
      <c r="I53" s="218">
        <f t="shared" si="21"/>
        <v>50815</v>
      </c>
      <c r="J53" s="218">
        <f t="shared" si="22"/>
        <v>135011</v>
      </c>
      <c r="L53" s="25">
        <f t="shared" si="23"/>
        <v>41547</v>
      </c>
      <c r="M53" s="218">
        <f t="shared" si="5"/>
        <v>-3210993</v>
      </c>
      <c r="N53" s="218">
        <f t="shared" si="6"/>
        <v>-3273497</v>
      </c>
      <c r="O53" s="218">
        <f t="shared" si="4"/>
        <v>62504</v>
      </c>
    </row>
    <row r="54" spans="1:15">
      <c r="A54" s="28">
        <v>41578</v>
      </c>
      <c r="B54" s="4">
        <f t="shared" si="10"/>
        <v>-663409</v>
      </c>
      <c r="C54" s="4">
        <v>-618977</v>
      </c>
      <c r="D54" s="331">
        <v>-44432</v>
      </c>
      <c r="E54" s="2">
        <v>2830</v>
      </c>
      <c r="G54" s="25">
        <f t="shared" si="11"/>
        <v>41578</v>
      </c>
      <c r="H54" s="218">
        <f>B54</f>
        <v>-663409</v>
      </c>
      <c r="I54" s="218">
        <f>C54</f>
        <v>-618977</v>
      </c>
      <c r="J54" s="218">
        <f>D54</f>
        <v>-44432</v>
      </c>
      <c r="L54" s="25">
        <f t="shared" si="23"/>
        <v>41578</v>
      </c>
      <c r="M54" s="218">
        <f t="shared" si="5"/>
        <v>-3874402</v>
      </c>
      <c r="N54" s="218">
        <f t="shared" si="6"/>
        <v>-3892474</v>
      </c>
      <c r="O54" s="218">
        <f t="shared" si="4"/>
        <v>18072</v>
      </c>
    </row>
    <row r="55" spans="1:15">
      <c r="A55" s="28">
        <v>41608</v>
      </c>
      <c r="B55" s="4">
        <f t="shared" si="10"/>
        <v>-404338</v>
      </c>
      <c r="C55" s="4">
        <v>-404338</v>
      </c>
      <c r="D55" s="4">
        <v>0</v>
      </c>
      <c r="E55" s="2">
        <v>2830</v>
      </c>
      <c r="G55" s="25">
        <f t="shared" si="11"/>
        <v>41608</v>
      </c>
      <c r="H55" s="218">
        <f>H54+B55</f>
        <v>-1067747</v>
      </c>
      <c r="I55" s="218">
        <f>I54+C55</f>
        <v>-1023315</v>
      </c>
      <c r="J55" s="218">
        <f>J54+D55</f>
        <v>-44432</v>
      </c>
      <c r="L55" s="25">
        <f t="shared" si="23"/>
        <v>41608</v>
      </c>
      <c r="M55" s="218">
        <f t="shared" si="5"/>
        <v>-4278740</v>
      </c>
      <c r="N55" s="218">
        <f t="shared" si="6"/>
        <v>-4296812</v>
      </c>
      <c r="O55" s="218">
        <f t="shared" si="4"/>
        <v>18072</v>
      </c>
    </row>
    <row r="56" spans="1:15">
      <c r="A56" s="28">
        <v>41639</v>
      </c>
      <c r="B56" s="4">
        <f t="shared" si="10"/>
        <v>-367202</v>
      </c>
      <c r="C56" s="4">
        <v>-370798</v>
      </c>
      <c r="D56" s="331">
        <v>3596</v>
      </c>
      <c r="E56" s="2">
        <v>2830</v>
      </c>
      <c r="G56" s="25">
        <f t="shared" si="11"/>
        <v>41639</v>
      </c>
      <c r="H56" s="218">
        <f t="shared" ref="H56:H64" si="24">H55+B56</f>
        <v>-1434949</v>
      </c>
      <c r="I56" s="218">
        <f t="shared" ref="I56:I65" si="25">I55+C56</f>
        <v>-1394113</v>
      </c>
      <c r="J56" s="218">
        <f t="shared" ref="J56:J65" si="26">J55+D56</f>
        <v>-40836</v>
      </c>
      <c r="L56" s="25">
        <f t="shared" si="23"/>
        <v>41639</v>
      </c>
      <c r="M56" s="218">
        <f t="shared" si="5"/>
        <v>-4645942</v>
      </c>
      <c r="N56" s="218">
        <f t="shared" si="6"/>
        <v>-4667610</v>
      </c>
      <c r="O56" s="218">
        <f t="shared" si="4"/>
        <v>21668</v>
      </c>
    </row>
    <row r="57" spans="1:15">
      <c r="A57" s="28">
        <v>41670</v>
      </c>
      <c r="B57" s="4">
        <f t="shared" si="10"/>
        <v>293834</v>
      </c>
      <c r="C57" s="4">
        <v>301026</v>
      </c>
      <c r="D57" s="331">
        <v>-7192</v>
      </c>
      <c r="E57" s="2">
        <v>2830</v>
      </c>
      <c r="G57" s="25">
        <f t="shared" si="11"/>
        <v>41670</v>
      </c>
      <c r="H57" s="218">
        <f t="shared" si="24"/>
        <v>-1141115</v>
      </c>
      <c r="I57" s="218">
        <f t="shared" si="25"/>
        <v>-1093087</v>
      </c>
      <c r="J57" s="218">
        <f t="shared" si="26"/>
        <v>-48028</v>
      </c>
      <c r="L57" s="25">
        <f t="shared" si="23"/>
        <v>41670</v>
      </c>
      <c r="M57" s="218">
        <f t="shared" si="5"/>
        <v>-4352108</v>
      </c>
      <c r="N57" s="218">
        <f t="shared" si="6"/>
        <v>-4366584</v>
      </c>
      <c r="O57" s="218">
        <f t="shared" si="4"/>
        <v>14476</v>
      </c>
    </row>
    <row r="58" spans="1:15">
      <c r="A58" s="28">
        <v>41698</v>
      </c>
      <c r="B58" s="4">
        <f t="shared" si="10"/>
        <v>320287</v>
      </c>
      <c r="C58" s="4">
        <v>320287</v>
      </c>
      <c r="D58" s="4"/>
      <c r="E58" s="2">
        <v>2830</v>
      </c>
      <c r="G58" s="25">
        <f t="shared" si="11"/>
        <v>41698</v>
      </c>
      <c r="H58" s="218">
        <f t="shared" si="24"/>
        <v>-820828</v>
      </c>
      <c r="I58" s="218">
        <f t="shared" si="25"/>
        <v>-772800</v>
      </c>
      <c r="J58" s="218">
        <f t="shared" si="26"/>
        <v>-48028</v>
      </c>
      <c r="L58" s="25">
        <f t="shared" si="23"/>
        <v>41698</v>
      </c>
      <c r="M58" s="218">
        <f t="shared" si="5"/>
        <v>-4031821</v>
      </c>
      <c r="N58" s="218">
        <f t="shared" si="6"/>
        <v>-4046297</v>
      </c>
      <c r="O58" s="218">
        <f t="shared" si="4"/>
        <v>14476</v>
      </c>
    </row>
    <row r="59" spans="1:15">
      <c r="A59" s="28">
        <v>41729</v>
      </c>
      <c r="B59" s="4">
        <f t="shared" si="10"/>
        <v>-480592</v>
      </c>
      <c r="C59" s="4">
        <v>-469739</v>
      </c>
      <c r="D59" s="331">
        <v>-10853</v>
      </c>
      <c r="E59" s="2">
        <v>2830</v>
      </c>
      <c r="G59" s="25">
        <f t="shared" si="11"/>
        <v>41729</v>
      </c>
      <c r="H59" s="218">
        <f t="shared" si="24"/>
        <v>-1301420</v>
      </c>
      <c r="I59" s="218">
        <f t="shared" si="25"/>
        <v>-1242539</v>
      </c>
      <c r="J59" s="218">
        <f t="shared" si="26"/>
        <v>-58881</v>
      </c>
      <c r="L59" s="25">
        <f t="shared" si="23"/>
        <v>41729</v>
      </c>
      <c r="M59" s="218">
        <f t="shared" si="5"/>
        <v>-4512413</v>
      </c>
      <c r="N59" s="218">
        <f t="shared" si="6"/>
        <v>-4516036</v>
      </c>
      <c r="O59" s="218">
        <f t="shared" si="4"/>
        <v>3623</v>
      </c>
    </row>
    <row r="60" spans="1:15">
      <c r="A60" s="28">
        <v>41759</v>
      </c>
      <c r="B60" s="4">
        <f t="shared" si="10"/>
        <v>386044</v>
      </c>
      <c r="C60" s="4">
        <f>361718+24326</f>
        <v>386044</v>
      </c>
      <c r="D60" s="4"/>
      <c r="E60" s="2">
        <v>2830</v>
      </c>
      <c r="G60" s="25">
        <f t="shared" si="11"/>
        <v>41759</v>
      </c>
      <c r="H60" s="218">
        <f t="shared" si="24"/>
        <v>-915376</v>
      </c>
      <c r="I60" s="218">
        <f t="shared" si="25"/>
        <v>-856495</v>
      </c>
      <c r="J60" s="218">
        <f t="shared" si="26"/>
        <v>-58881</v>
      </c>
      <c r="L60" s="25">
        <f t="shared" si="23"/>
        <v>41759</v>
      </c>
      <c r="M60" s="218">
        <f t="shared" si="5"/>
        <v>-4126369</v>
      </c>
      <c r="N60" s="218">
        <f t="shared" si="6"/>
        <v>-4129992</v>
      </c>
      <c r="O60" s="218">
        <f t="shared" si="4"/>
        <v>3623</v>
      </c>
    </row>
    <row r="61" spans="1:15">
      <c r="A61" s="28">
        <v>41790</v>
      </c>
      <c r="B61" s="4">
        <f t="shared" si="10"/>
        <v>-265567</v>
      </c>
      <c r="C61" s="4">
        <f>-248833+-16734</f>
        <v>-265567</v>
      </c>
      <c r="D61" s="4"/>
      <c r="E61" s="2">
        <v>2830</v>
      </c>
      <c r="G61" s="25">
        <f t="shared" si="11"/>
        <v>41790</v>
      </c>
      <c r="H61" s="218">
        <f t="shared" si="24"/>
        <v>-1180943</v>
      </c>
      <c r="I61" s="218">
        <f t="shared" si="25"/>
        <v>-1122062</v>
      </c>
      <c r="J61" s="218">
        <f t="shared" si="26"/>
        <v>-58881</v>
      </c>
      <c r="L61" s="25">
        <f t="shared" si="23"/>
        <v>41790</v>
      </c>
      <c r="M61" s="218">
        <f t="shared" si="5"/>
        <v>-4391936</v>
      </c>
      <c r="N61" s="218">
        <f t="shared" si="6"/>
        <v>-4395559</v>
      </c>
      <c r="O61" s="218">
        <f t="shared" si="4"/>
        <v>3623</v>
      </c>
    </row>
    <row r="62" spans="1:15">
      <c r="A62" s="28">
        <v>41820</v>
      </c>
      <c r="B62" s="4">
        <f t="shared" si="10"/>
        <v>-336940</v>
      </c>
      <c r="C62" s="4">
        <f>-304175+-20456+72508</f>
        <v>-252123</v>
      </c>
      <c r="D62" s="4">
        <f>-776+-11533-72508</f>
        <v>-84817</v>
      </c>
      <c r="E62" s="2">
        <v>2830</v>
      </c>
      <c r="G62" s="25">
        <f t="shared" si="11"/>
        <v>41820</v>
      </c>
      <c r="H62" s="218">
        <f t="shared" si="24"/>
        <v>-1517883</v>
      </c>
      <c r="I62" s="218">
        <f t="shared" si="25"/>
        <v>-1374185</v>
      </c>
      <c r="J62" s="218">
        <f t="shared" si="26"/>
        <v>-143698</v>
      </c>
      <c r="L62" s="25">
        <f t="shared" si="23"/>
        <v>41820</v>
      </c>
      <c r="M62" s="218">
        <f t="shared" si="5"/>
        <v>-4728876</v>
      </c>
      <c r="N62" s="218">
        <f t="shared" si="6"/>
        <v>-4647682</v>
      </c>
      <c r="O62" s="218">
        <f t="shared" si="4"/>
        <v>-81194</v>
      </c>
    </row>
    <row r="63" spans="1:15">
      <c r="A63" s="28">
        <v>41851</v>
      </c>
      <c r="B63" s="4">
        <f t="shared" si="10"/>
        <v>260529</v>
      </c>
      <c r="C63" s="4">
        <v>260529</v>
      </c>
      <c r="D63" s="4">
        <v>0</v>
      </c>
      <c r="E63" s="2">
        <v>2830</v>
      </c>
      <c r="G63" s="25">
        <f t="shared" si="11"/>
        <v>41851</v>
      </c>
      <c r="H63" s="218">
        <f t="shared" si="24"/>
        <v>-1257354</v>
      </c>
      <c r="I63" s="218">
        <f t="shared" si="25"/>
        <v>-1113656</v>
      </c>
      <c r="J63" s="218">
        <f t="shared" si="26"/>
        <v>-143698</v>
      </c>
      <c r="L63" s="25">
        <f t="shared" si="23"/>
        <v>41851</v>
      </c>
      <c r="M63" s="218">
        <f t="shared" si="5"/>
        <v>-4468347</v>
      </c>
      <c r="N63" s="218">
        <f t="shared" si="6"/>
        <v>-4387153</v>
      </c>
      <c r="O63" s="218">
        <f t="shared" si="4"/>
        <v>-81194</v>
      </c>
    </row>
    <row r="64" spans="1:15">
      <c r="A64" s="28">
        <v>41882</v>
      </c>
      <c r="B64" s="4">
        <f t="shared" si="10"/>
        <v>-327589</v>
      </c>
      <c r="C64" s="4">
        <f>-418172+88649</f>
        <v>-329523</v>
      </c>
      <c r="D64" s="4">
        <v>1934</v>
      </c>
      <c r="E64" s="2">
        <v>2830</v>
      </c>
      <c r="G64" s="25">
        <f t="shared" si="11"/>
        <v>41882</v>
      </c>
      <c r="H64" s="218">
        <f t="shared" si="24"/>
        <v>-1584943</v>
      </c>
      <c r="I64" s="218">
        <f>I63+C64</f>
        <v>-1443179</v>
      </c>
      <c r="J64" s="218">
        <f>J63+D64</f>
        <v>-141764</v>
      </c>
      <c r="L64" s="25">
        <f t="shared" si="23"/>
        <v>41882</v>
      </c>
      <c r="M64" s="218">
        <f t="shared" si="5"/>
        <v>-4795936</v>
      </c>
      <c r="N64" s="218">
        <f t="shared" si="6"/>
        <v>-4716676</v>
      </c>
      <c r="O64" s="218">
        <f t="shared" si="4"/>
        <v>-79260</v>
      </c>
    </row>
    <row r="65" spans="1:15">
      <c r="A65" s="28">
        <v>41912</v>
      </c>
      <c r="B65" s="4">
        <f t="shared" si="10"/>
        <v>476124</v>
      </c>
      <c r="C65" s="4">
        <f>325267+35174+88649</f>
        <v>449090</v>
      </c>
      <c r="D65" s="4">
        <f>25100+1934</f>
        <v>27034</v>
      </c>
      <c r="E65" s="2">
        <v>2830</v>
      </c>
      <c r="G65" s="25">
        <f t="shared" si="11"/>
        <v>41912</v>
      </c>
      <c r="H65" s="218">
        <f>H64+B65</f>
        <v>-1108819</v>
      </c>
      <c r="I65" s="218">
        <f t="shared" si="25"/>
        <v>-994089</v>
      </c>
      <c r="J65" s="218">
        <f t="shared" si="26"/>
        <v>-114730</v>
      </c>
      <c r="L65" s="25">
        <f t="shared" si="23"/>
        <v>41912</v>
      </c>
      <c r="M65" s="218">
        <f t="shared" si="5"/>
        <v>-4319812</v>
      </c>
      <c r="N65" s="218">
        <f t="shared" si="6"/>
        <v>-4267586</v>
      </c>
      <c r="O65" s="218">
        <f t="shared" si="4"/>
        <v>-52226</v>
      </c>
    </row>
    <row r="66" spans="1:15">
      <c r="A66" s="28">
        <v>41943</v>
      </c>
      <c r="B66" s="4">
        <f t="shared" si="10"/>
        <v>-208050</v>
      </c>
      <c r="C66" s="4">
        <v>-208050</v>
      </c>
      <c r="D66" s="4">
        <v>0</v>
      </c>
      <c r="E66" s="2">
        <v>2830</v>
      </c>
      <c r="G66" s="25">
        <f t="shared" si="11"/>
        <v>41943</v>
      </c>
      <c r="H66" s="218">
        <f>B66</f>
        <v>-208050</v>
      </c>
      <c r="I66" s="218">
        <f>C66</f>
        <v>-208050</v>
      </c>
      <c r="J66" s="218">
        <f t="shared" ref="J66:J80" si="27">D66+J65</f>
        <v>-114730</v>
      </c>
      <c r="L66" s="25">
        <f t="shared" si="23"/>
        <v>41943</v>
      </c>
      <c r="M66" s="218">
        <f t="shared" si="5"/>
        <v>-4527862</v>
      </c>
      <c r="N66" s="218">
        <f t="shared" si="6"/>
        <v>-4475636</v>
      </c>
      <c r="O66" s="218">
        <f t="shared" si="4"/>
        <v>-52226</v>
      </c>
    </row>
    <row r="67" spans="1:15">
      <c r="A67" s="28">
        <v>41973</v>
      </c>
      <c r="B67" s="4">
        <f t="shared" si="10"/>
        <v>-263899</v>
      </c>
      <c r="C67" s="4">
        <v>-263899</v>
      </c>
      <c r="D67" s="4">
        <v>0</v>
      </c>
      <c r="E67" s="2">
        <v>2830</v>
      </c>
      <c r="G67" s="25">
        <f t="shared" si="11"/>
        <v>41973</v>
      </c>
      <c r="H67" s="218">
        <f>H66+B67</f>
        <v>-471949</v>
      </c>
      <c r="I67" s="218">
        <f>I66+C67</f>
        <v>-471949</v>
      </c>
      <c r="J67" s="218">
        <f t="shared" si="27"/>
        <v>-114730</v>
      </c>
      <c r="L67" s="25">
        <f t="shared" si="23"/>
        <v>41973</v>
      </c>
      <c r="M67" s="218">
        <f t="shared" si="5"/>
        <v>-4791761</v>
      </c>
      <c r="N67" s="218">
        <f t="shared" si="6"/>
        <v>-4739535</v>
      </c>
      <c r="O67" s="218">
        <f t="shared" si="4"/>
        <v>-52226</v>
      </c>
    </row>
    <row r="68" spans="1:15">
      <c r="A68" s="28">
        <v>42004</v>
      </c>
      <c r="B68" s="4">
        <f t="shared" si="10"/>
        <v>1085221</v>
      </c>
      <c r="C68" s="4">
        <v>1058031</v>
      </c>
      <c r="D68" s="4">
        <v>27190</v>
      </c>
      <c r="E68" s="2">
        <v>2830</v>
      </c>
      <c r="G68" s="25">
        <f t="shared" si="11"/>
        <v>42004</v>
      </c>
      <c r="H68" s="218">
        <f t="shared" ref="H68:H76" si="28">H67+B68</f>
        <v>613272</v>
      </c>
      <c r="I68" s="218">
        <f t="shared" ref="I68:I80" si="29">I67+C68</f>
        <v>586082</v>
      </c>
      <c r="J68" s="218">
        <f t="shared" si="27"/>
        <v>-87540</v>
      </c>
      <c r="L68" s="25">
        <f t="shared" si="23"/>
        <v>42004</v>
      </c>
      <c r="M68" s="218">
        <f t="shared" si="5"/>
        <v>-3706540</v>
      </c>
      <c r="N68" s="218">
        <f t="shared" si="6"/>
        <v>-3681504</v>
      </c>
      <c r="O68" s="218">
        <f t="shared" si="4"/>
        <v>-25036</v>
      </c>
    </row>
    <row r="69" spans="1:15">
      <c r="A69" s="28">
        <v>42035</v>
      </c>
      <c r="B69" s="4">
        <f t="shared" si="10"/>
        <v>225395</v>
      </c>
      <c r="C69" s="4">
        <v>225395</v>
      </c>
      <c r="D69" s="4"/>
      <c r="E69" s="2">
        <v>2830</v>
      </c>
      <c r="G69" s="25">
        <f t="shared" si="11"/>
        <v>42035</v>
      </c>
      <c r="H69" s="218">
        <f t="shared" si="28"/>
        <v>838667</v>
      </c>
      <c r="I69" s="218">
        <f t="shared" si="29"/>
        <v>811477</v>
      </c>
      <c r="J69" s="218">
        <f t="shared" si="27"/>
        <v>-87540</v>
      </c>
      <c r="L69" s="25">
        <f t="shared" si="23"/>
        <v>42035</v>
      </c>
      <c r="M69" s="218">
        <f t="shared" si="5"/>
        <v>-3481145</v>
      </c>
      <c r="N69" s="218">
        <f t="shared" si="6"/>
        <v>-3456109</v>
      </c>
      <c r="O69" s="218">
        <f t="shared" si="6"/>
        <v>-25036</v>
      </c>
    </row>
    <row r="70" spans="1:15">
      <c r="A70" s="28">
        <v>42063</v>
      </c>
      <c r="B70" s="4">
        <f t="shared" si="10"/>
        <v>-879553</v>
      </c>
      <c r="C70" s="4">
        <v>-879553</v>
      </c>
      <c r="D70" s="4"/>
      <c r="E70" s="2">
        <v>2830</v>
      </c>
      <c r="G70" s="25">
        <f t="shared" si="11"/>
        <v>42063</v>
      </c>
      <c r="H70" s="218">
        <f t="shared" si="28"/>
        <v>-40886</v>
      </c>
      <c r="I70" s="218">
        <f t="shared" si="29"/>
        <v>-68076</v>
      </c>
      <c r="J70" s="218">
        <f t="shared" si="27"/>
        <v>-87540</v>
      </c>
      <c r="L70" s="25">
        <f t="shared" si="23"/>
        <v>42063</v>
      </c>
      <c r="M70" s="218">
        <f t="shared" ref="M70:M80" si="30">B70+M69</f>
        <v>-4360698</v>
      </c>
      <c r="N70" s="218">
        <f t="shared" ref="N70:O80" si="31">C70+N69</f>
        <v>-4335662</v>
      </c>
      <c r="O70" s="218">
        <f t="shared" si="31"/>
        <v>-25036</v>
      </c>
    </row>
    <row r="71" spans="1:15">
      <c r="A71" s="28">
        <v>42094</v>
      </c>
      <c r="B71" s="4">
        <f t="shared" si="10"/>
        <v>170292</v>
      </c>
      <c r="C71" s="4">
        <v>148284</v>
      </c>
      <c r="D71" s="4">
        <v>22008</v>
      </c>
      <c r="E71" s="2">
        <v>2830</v>
      </c>
      <c r="G71" s="25">
        <f t="shared" si="11"/>
        <v>42094</v>
      </c>
      <c r="H71" s="218">
        <f>H70+B71</f>
        <v>129406</v>
      </c>
      <c r="I71" s="218">
        <f t="shared" si="29"/>
        <v>80208</v>
      </c>
      <c r="J71" s="218">
        <f t="shared" si="27"/>
        <v>-65532</v>
      </c>
      <c r="L71" s="25">
        <f t="shared" si="23"/>
        <v>42094</v>
      </c>
      <c r="M71" s="218">
        <f t="shared" si="30"/>
        <v>-4190406</v>
      </c>
      <c r="N71" s="218">
        <f t="shared" si="31"/>
        <v>-4187378</v>
      </c>
      <c r="O71" s="218">
        <f t="shared" si="31"/>
        <v>-3028</v>
      </c>
    </row>
    <row r="72" spans="1:15">
      <c r="A72" s="28">
        <v>42124</v>
      </c>
      <c r="B72" s="4">
        <f t="shared" si="10"/>
        <v>76838</v>
      </c>
      <c r="C72" s="4">
        <v>76838</v>
      </c>
      <c r="D72" s="4"/>
      <c r="E72" s="2">
        <v>2830</v>
      </c>
      <c r="G72" s="25">
        <f t="shared" si="11"/>
        <v>42124</v>
      </c>
      <c r="H72" s="218">
        <f t="shared" si="28"/>
        <v>206244</v>
      </c>
      <c r="I72" s="218">
        <f t="shared" si="29"/>
        <v>157046</v>
      </c>
      <c r="J72" s="218">
        <f t="shared" si="27"/>
        <v>-65532</v>
      </c>
      <c r="L72" s="25">
        <f t="shared" si="23"/>
        <v>42124</v>
      </c>
      <c r="M72" s="218">
        <f t="shared" si="30"/>
        <v>-4113568</v>
      </c>
      <c r="N72" s="218">
        <f t="shared" si="31"/>
        <v>-4110540</v>
      </c>
      <c r="O72" s="218">
        <f t="shared" si="31"/>
        <v>-3028</v>
      </c>
    </row>
    <row r="73" spans="1:15">
      <c r="A73" s="28">
        <v>42155</v>
      </c>
      <c r="B73" s="4">
        <f t="shared" si="10"/>
        <v>-257851</v>
      </c>
      <c r="C73" s="4">
        <v>-213835</v>
      </c>
      <c r="D73" s="4">
        <v>-44016</v>
      </c>
      <c r="E73" s="2">
        <v>2830</v>
      </c>
      <c r="G73" s="25">
        <f t="shared" si="11"/>
        <v>42155</v>
      </c>
      <c r="H73" s="218">
        <f t="shared" si="28"/>
        <v>-51607</v>
      </c>
      <c r="I73" s="218">
        <f t="shared" si="29"/>
        <v>-56789</v>
      </c>
      <c r="J73" s="218">
        <f t="shared" si="27"/>
        <v>-109548</v>
      </c>
      <c r="L73" s="25">
        <f t="shared" si="23"/>
        <v>42155</v>
      </c>
      <c r="M73" s="218">
        <f t="shared" si="30"/>
        <v>-4371419</v>
      </c>
      <c r="N73" s="218">
        <f t="shared" si="31"/>
        <v>-4324375</v>
      </c>
      <c r="O73" s="218">
        <f t="shared" si="31"/>
        <v>-47044</v>
      </c>
    </row>
    <row r="74" spans="1:15">
      <c r="A74" s="28">
        <v>42185</v>
      </c>
      <c r="B74" s="4">
        <f t="shared" si="10"/>
        <v>221610</v>
      </c>
      <c r="C74" s="4">
        <v>192455</v>
      </c>
      <c r="D74" s="4">
        <v>29155</v>
      </c>
      <c r="E74" s="2">
        <v>2830</v>
      </c>
      <c r="G74" s="25">
        <f t="shared" si="11"/>
        <v>42185</v>
      </c>
      <c r="H74" s="218">
        <f t="shared" si="28"/>
        <v>170003</v>
      </c>
      <c r="I74" s="218">
        <f t="shared" si="29"/>
        <v>135666</v>
      </c>
      <c r="J74" s="218">
        <f t="shared" si="27"/>
        <v>-80393</v>
      </c>
      <c r="L74" s="25">
        <f t="shared" si="23"/>
        <v>42185</v>
      </c>
      <c r="M74" s="218">
        <f t="shared" si="30"/>
        <v>-4149809</v>
      </c>
      <c r="N74" s="218">
        <f t="shared" si="31"/>
        <v>-4131920</v>
      </c>
      <c r="O74" s="218">
        <f t="shared" si="31"/>
        <v>-17889</v>
      </c>
    </row>
    <row r="75" spans="1:15">
      <c r="A75" s="28">
        <v>42216</v>
      </c>
      <c r="B75" s="4">
        <f t="shared" si="10"/>
        <v>-85641</v>
      </c>
      <c r="C75" s="4">
        <v>-85641</v>
      </c>
      <c r="D75" s="4">
        <v>0</v>
      </c>
      <c r="E75" s="2">
        <v>2830</v>
      </c>
      <c r="G75" s="25">
        <f t="shared" si="11"/>
        <v>42216</v>
      </c>
      <c r="H75" s="218">
        <f t="shared" si="28"/>
        <v>84362</v>
      </c>
      <c r="I75" s="218">
        <f t="shared" si="29"/>
        <v>50025</v>
      </c>
      <c r="J75" s="218">
        <f t="shared" si="27"/>
        <v>-80393</v>
      </c>
      <c r="L75" s="25">
        <f t="shared" si="23"/>
        <v>42216</v>
      </c>
      <c r="M75" s="218">
        <f t="shared" si="30"/>
        <v>-4235450</v>
      </c>
      <c r="N75" s="218">
        <f t="shared" si="31"/>
        <v>-4217561</v>
      </c>
      <c r="O75" s="218">
        <f t="shared" si="31"/>
        <v>-17889</v>
      </c>
    </row>
    <row r="76" spans="1:15">
      <c r="A76" s="28">
        <v>42247</v>
      </c>
      <c r="B76" s="4">
        <f t="shared" si="10"/>
        <v>928841</v>
      </c>
      <c r="C76" s="4">
        <v>928841</v>
      </c>
      <c r="D76" s="4">
        <v>0</v>
      </c>
      <c r="E76" s="2">
        <v>2830</v>
      </c>
      <c r="G76" s="25">
        <f t="shared" si="11"/>
        <v>42247</v>
      </c>
      <c r="H76" s="218">
        <f t="shared" si="28"/>
        <v>1013203</v>
      </c>
      <c r="I76" s="218">
        <f t="shared" si="29"/>
        <v>978866</v>
      </c>
      <c r="J76" s="218">
        <f t="shared" si="27"/>
        <v>-80393</v>
      </c>
      <c r="L76" s="25">
        <f t="shared" si="23"/>
        <v>42247</v>
      </c>
      <c r="M76" s="218">
        <f t="shared" si="30"/>
        <v>-3306609</v>
      </c>
      <c r="N76" s="218">
        <f t="shared" si="31"/>
        <v>-3288720</v>
      </c>
      <c r="O76" s="218">
        <f t="shared" si="31"/>
        <v>-17889</v>
      </c>
    </row>
    <row r="77" spans="1:15">
      <c r="A77" s="28">
        <v>42277</v>
      </c>
      <c r="B77" s="4">
        <f t="shared" si="10"/>
        <v>545963</v>
      </c>
      <c r="C77" s="4">
        <v>557351</v>
      </c>
      <c r="D77" s="4">
        <v>-11388</v>
      </c>
      <c r="E77" s="2">
        <v>2830</v>
      </c>
      <c r="G77" s="25">
        <f t="shared" si="11"/>
        <v>42277</v>
      </c>
      <c r="H77" s="218">
        <f>H76+B77</f>
        <v>1559166</v>
      </c>
      <c r="I77" s="218">
        <f t="shared" si="29"/>
        <v>1536217</v>
      </c>
      <c r="J77" s="218">
        <f t="shared" si="27"/>
        <v>-91781</v>
      </c>
      <c r="L77" s="25">
        <f t="shared" si="23"/>
        <v>42277</v>
      </c>
      <c r="M77" s="218">
        <f t="shared" si="30"/>
        <v>-2760646</v>
      </c>
      <c r="N77" s="218">
        <f t="shared" si="31"/>
        <v>-2731369</v>
      </c>
      <c r="O77" s="218">
        <f t="shared" si="31"/>
        <v>-29277</v>
      </c>
    </row>
    <row r="78" spans="1:15">
      <c r="A78" s="25">
        <v>42308</v>
      </c>
      <c r="B78" s="4">
        <f t="shared" si="10"/>
        <v>-929578</v>
      </c>
      <c r="C78" s="4">
        <v>-929578</v>
      </c>
      <c r="D78" s="4"/>
      <c r="E78" s="235">
        <v>2830</v>
      </c>
      <c r="G78" s="25">
        <f t="shared" si="11"/>
        <v>42308</v>
      </c>
      <c r="H78" s="218">
        <f>B78</f>
        <v>-929578</v>
      </c>
      <c r="I78" s="218">
        <f>C78</f>
        <v>-929578</v>
      </c>
      <c r="J78" s="218">
        <f>D78</f>
        <v>0</v>
      </c>
      <c r="L78" s="25">
        <f t="shared" si="23"/>
        <v>42308</v>
      </c>
      <c r="M78" s="218">
        <f t="shared" si="30"/>
        <v>-3690224</v>
      </c>
      <c r="N78" s="218">
        <f t="shared" si="31"/>
        <v>-3660947</v>
      </c>
      <c r="O78" s="218">
        <f t="shared" si="31"/>
        <v>-29277</v>
      </c>
    </row>
    <row r="79" spans="1:15">
      <c r="A79" s="25">
        <v>42338</v>
      </c>
      <c r="B79" s="4">
        <f t="shared" si="10"/>
        <v>-70165</v>
      </c>
      <c r="C79" s="2">
        <v>-70165</v>
      </c>
      <c r="D79" s="4"/>
      <c r="E79" s="235">
        <v>2830</v>
      </c>
      <c r="G79" s="25">
        <f t="shared" si="11"/>
        <v>42338</v>
      </c>
      <c r="H79" s="218">
        <f t="shared" ref="H79:H94" si="32">H78+B79</f>
        <v>-999743</v>
      </c>
      <c r="I79" s="218">
        <f t="shared" si="29"/>
        <v>-999743</v>
      </c>
      <c r="J79" s="218">
        <f t="shared" si="27"/>
        <v>0</v>
      </c>
      <c r="L79" s="25">
        <f t="shared" si="23"/>
        <v>42338</v>
      </c>
      <c r="M79" s="218">
        <f t="shared" si="30"/>
        <v>-3760389</v>
      </c>
      <c r="N79" s="218">
        <f t="shared" si="31"/>
        <v>-3731112</v>
      </c>
      <c r="O79" s="218">
        <f t="shared" si="31"/>
        <v>-29277</v>
      </c>
    </row>
    <row r="80" spans="1:15">
      <c r="A80" s="25">
        <v>42369</v>
      </c>
      <c r="B80" s="4">
        <f t="shared" si="10"/>
        <v>1441356</v>
      </c>
      <c r="C80" s="2">
        <v>1402935</v>
      </c>
      <c r="D80" s="4">
        <v>38421</v>
      </c>
      <c r="E80" s="235">
        <v>2830</v>
      </c>
      <c r="G80" s="25">
        <f t="shared" si="11"/>
        <v>42369</v>
      </c>
      <c r="H80" s="218">
        <f t="shared" si="32"/>
        <v>441613</v>
      </c>
      <c r="I80" s="218">
        <f t="shared" si="29"/>
        <v>403192</v>
      </c>
      <c r="J80" s="218">
        <f t="shared" si="27"/>
        <v>38421</v>
      </c>
      <c r="L80" s="25">
        <f t="shared" si="23"/>
        <v>42369</v>
      </c>
      <c r="M80" s="218">
        <f t="shared" si="30"/>
        <v>-2319033</v>
      </c>
      <c r="N80" s="218">
        <f t="shared" si="31"/>
        <v>-2328177</v>
      </c>
      <c r="O80" s="218">
        <f t="shared" si="31"/>
        <v>9144</v>
      </c>
    </row>
    <row r="81" spans="1:15">
      <c r="A81" s="28">
        <v>42400</v>
      </c>
      <c r="B81" s="4">
        <f t="shared" si="10"/>
        <v>1015811</v>
      </c>
      <c r="C81" s="2">
        <v>1015811</v>
      </c>
      <c r="D81" s="2">
        <v>0</v>
      </c>
      <c r="E81" s="235">
        <v>2830</v>
      </c>
      <c r="G81" s="28">
        <v>42400</v>
      </c>
      <c r="H81" s="218">
        <f t="shared" si="32"/>
        <v>1457424</v>
      </c>
      <c r="I81" s="218">
        <f t="shared" ref="I81:I98" si="33">I80+C81</f>
        <v>1419003</v>
      </c>
      <c r="J81" s="218">
        <f t="shared" ref="J81:J98" si="34">D81+J80</f>
        <v>38421</v>
      </c>
      <c r="L81" s="28">
        <v>42400</v>
      </c>
      <c r="M81" s="218">
        <f t="shared" ref="M81:M83" si="35">B81+M80</f>
        <v>-1303222</v>
      </c>
      <c r="N81" s="218">
        <f t="shared" ref="N81:N83" si="36">C81+N80</f>
        <v>-1312366</v>
      </c>
      <c r="O81" s="218">
        <f t="shared" ref="O81:O83" si="37">D81+O80</f>
        <v>9144</v>
      </c>
    </row>
    <row r="82" spans="1:15">
      <c r="A82" s="28">
        <v>42428</v>
      </c>
      <c r="B82" s="4">
        <f t="shared" si="10"/>
        <v>230964</v>
      </c>
      <c r="C82" s="2">
        <v>230964</v>
      </c>
      <c r="D82" s="2">
        <v>0</v>
      </c>
      <c r="E82" s="235">
        <v>2830</v>
      </c>
      <c r="G82" s="28">
        <v>42428</v>
      </c>
      <c r="H82" s="218">
        <f t="shared" si="32"/>
        <v>1688388</v>
      </c>
      <c r="I82" s="218">
        <f t="shared" si="33"/>
        <v>1649967</v>
      </c>
      <c r="J82" s="218">
        <f t="shared" si="34"/>
        <v>38421</v>
      </c>
      <c r="L82" s="28">
        <v>42428</v>
      </c>
      <c r="M82" s="218">
        <f t="shared" si="35"/>
        <v>-1072258</v>
      </c>
      <c r="N82" s="218">
        <f t="shared" si="36"/>
        <v>-1081402</v>
      </c>
      <c r="O82" s="218">
        <f t="shared" si="37"/>
        <v>9144</v>
      </c>
    </row>
    <row r="83" spans="1:15">
      <c r="A83" s="28">
        <v>42460</v>
      </c>
      <c r="B83" s="4">
        <f>D83+C83</f>
        <v>-741754</v>
      </c>
      <c r="C83" s="2">
        <v>-690130</v>
      </c>
      <c r="D83" s="2">
        <v>-51624</v>
      </c>
      <c r="E83" s="235">
        <v>2830</v>
      </c>
      <c r="G83" s="28">
        <v>42460</v>
      </c>
      <c r="H83" s="218">
        <f t="shared" si="32"/>
        <v>946634</v>
      </c>
      <c r="I83" s="218">
        <f t="shared" si="33"/>
        <v>959837</v>
      </c>
      <c r="J83" s="218">
        <f t="shared" si="34"/>
        <v>-13203</v>
      </c>
      <c r="L83" s="28">
        <v>42460</v>
      </c>
      <c r="M83" s="218">
        <f t="shared" si="35"/>
        <v>-1814012</v>
      </c>
      <c r="N83" s="218">
        <f t="shared" si="36"/>
        <v>-1771532</v>
      </c>
      <c r="O83" s="218">
        <f t="shared" si="37"/>
        <v>-42480</v>
      </c>
    </row>
    <row r="84" spans="1:15" s="235" customFormat="1">
      <c r="A84" s="28">
        <v>42490</v>
      </c>
      <c r="B84" s="4">
        <f t="shared" ref="B84:B98" si="38">D84+C84</f>
        <v>-118668</v>
      </c>
      <c r="C84" s="140">
        <v>-118668</v>
      </c>
      <c r="E84" s="235">
        <v>2830</v>
      </c>
      <c r="G84" s="28">
        <v>42490</v>
      </c>
      <c r="H84" s="218">
        <f t="shared" si="32"/>
        <v>827966</v>
      </c>
      <c r="I84" s="218">
        <f t="shared" si="33"/>
        <v>841169</v>
      </c>
      <c r="J84" s="218">
        <f t="shared" si="34"/>
        <v>-13203</v>
      </c>
      <c r="L84" s="28">
        <v>42490</v>
      </c>
      <c r="M84" s="218">
        <f t="shared" ref="M84:M98" si="39">B84+M83</f>
        <v>-1932680</v>
      </c>
      <c r="N84" s="218">
        <f t="shared" ref="N84:N98" si="40">C84+N83</f>
        <v>-1890200</v>
      </c>
      <c r="O84" s="218">
        <f t="shared" ref="O84:O91" si="41">D84+O83</f>
        <v>-42480</v>
      </c>
    </row>
    <row r="85" spans="1:15" s="235" customFormat="1">
      <c r="A85" s="28">
        <v>42521</v>
      </c>
      <c r="B85" s="4">
        <f t="shared" si="38"/>
        <v>-205614</v>
      </c>
      <c r="C85" s="140">
        <v>-205614</v>
      </c>
      <c r="E85" s="235">
        <v>2830</v>
      </c>
      <c r="G85" s="28">
        <v>42521</v>
      </c>
      <c r="H85" s="218">
        <f t="shared" si="32"/>
        <v>622352</v>
      </c>
      <c r="I85" s="218">
        <f t="shared" si="33"/>
        <v>635555</v>
      </c>
      <c r="J85" s="218">
        <f t="shared" si="34"/>
        <v>-13203</v>
      </c>
      <c r="L85" s="28">
        <v>42521</v>
      </c>
      <c r="M85" s="218">
        <f t="shared" si="39"/>
        <v>-2138294</v>
      </c>
      <c r="N85" s="218">
        <f t="shared" si="40"/>
        <v>-2095814</v>
      </c>
      <c r="O85" s="218">
        <f t="shared" si="41"/>
        <v>-42480</v>
      </c>
    </row>
    <row r="86" spans="1:15" s="235" customFormat="1">
      <c r="A86" s="28">
        <v>42551</v>
      </c>
      <c r="B86" s="4">
        <f t="shared" si="38"/>
        <v>215197.81</v>
      </c>
      <c r="C86" s="140">
        <v>233579.84</v>
      </c>
      <c r="D86" s="140">
        <v>-18382.03</v>
      </c>
      <c r="E86" s="235">
        <v>2830</v>
      </c>
      <c r="G86" s="28">
        <v>42551</v>
      </c>
      <c r="H86" s="218">
        <f t="shared" si="32"/>
        <v>837549.81</v>
      </c>
      <c r="I86" s="218">
        <f t="shared" si="33"/>
        <v>869134.84</v>
      </c>
      <c r="J86" s="218">
        <f t="shared" si="34"/>
        <v>-31585.03</v>
      </c>
      <c r="L86" s="28">
        <v>42551</v>
      </c>
      <c r="M86" s="218">
        <f t="shared" si="39"/>
        <v>-1923096.19</v>
      </c>
      <c r="N86" s="218">
        <f t="shared" si="40"/>
        <v>-1862234.16</v>
      </c>
      <c r="O86" s="218">
        <f t="shared" si="41"/>
        <v>-60862.03</v>
      </c>
    </row>
    <row r="87" spans="1:15" s="235" customFormat="1">
      <c r="A87" s="28">
        <v>42582</v>
      </c>
      <c r="B87" s="4">
        <f t="shared" si="38"/>
        <v>-525258</v>
      </c>
      <c r="C87" s="140">
        <v>-525258</v>
      </c>
      <c r="D87" s="140"/>
      <c r="E87" s="235">
        <v>2830</v>
      </c>
      <c r="G87" s="28">
        <v>42582</v>
      </c>
      <c r="H87" s="218">
        <f t="shared" si="32"/>
        <v>312291.81000000006</v>
      </c>
      <c r="I87" s="218">
        <f t="shared" si="33"/>
        <v>343876.83999999997</v>
      </c>
      <c r="J87" s="218">
        <f t="shared" si="34"/>
        <v>-31585.03</v>
      </c>
      <c r="L87" s="28">
        <v>42582</v>
      </c>
      <c r="M87" s="218">
        <f t="shared" si="39"/>
        <v>-2448354.19</v>
      </c>
      <c r="N87" s="218">
        <f t="shared" si="40"/>
        <v>-2387492.16</v>
      </c>
      <c r="O87" s="218">
        <f t="shared" si="41"/>
        <v>-60862.03</v>
      </c>
    </row>
    <row r="88" spans="1:15" s="235" customFormat="1">
      <c r="A88" s="28">
        <v>42613</v>
      </c>
      <c r="B88" s="4">
        <f t="shared" si="38"/>
        <v>-72304</v>
      </c>
      <c r="C88" s="140">
        <v>-72304</v>
      </c>
      <c r="D88" s="140"/>
      <c r="E88" s="235">
        <v>2830</v>
      </c>
      <c r="G88" s="28">
        <v>42613</v>
      </c>
      <c r="H88" s="218">
        <f t="shared" si="32"/>
        <v>239987.81000000006</v>
      </c>
      <c r="I88" s="218">
        <f t="shared" si="33"/>
        <v>271572.83999999997</v>
      </c>
      <c r="J88" s="218">
        <f t="shared" si="34"/>
        <v>-31585.03</v>
      </c>
      <c r="L88" s="28">
        <v>42613</v>
      </c>
      <c r="M88" s="218">
        <f t="shared" si="39"/>
        <v>-2520658.19</v>
      </c>
      <c r="N88" s="218">
        <f t="shared" si="40"/>
        <v>-2459796.16</v>
      </c>
      <c r="O88" s="218">
        <f t="shared" si="41"/>
        <v>-60862.03</v>
      </c>
    </row>
    <row r="89" spans="1:15" s="235" customFormat="1">
      <c r="A89" s="28">
        <v>42643</v>
      </c>
      <c r="B89" s="4">
        <f t="shared" si="38"/>
        <v>5219</v>
      </c>
      <c r="C89" s="140">
        <v>-21773</v>
      </c>
      <c r="D89" s="140">
        <v>26992</v>
      </c>
      <c r="E89" s="235">
        <v>2830</v>
      </c>
      <c r="G89" s="28">
        <v>42643</v>
      </c>
      <c r="H89" s="218">
        <f t="shared" si="32"/>
        <v>245206.81000000006</v>
      </c>
      <c r="I89" s="218">
        <f t="shared" si="33"/>
        <v>249799.83999999997</v>
      </c>
      <c r="J89" s="218">
        <f t="shared" si="34"/>
        <v>-4593.0299999999988</v>
      </c>
      <c r="L89" s="28">
        <v>42643</v>
      </c>
      <c r="M89" s="218">
        <f t="shared" si="39"/>
        <v>-2515439.19</v>
      </c>
      <c r="N89" s="218">
        <f t="shared" si="40"/>
        <v>-2481569.16</v>
      </c>
      <c r="O89" s="218">
        <f t="shared" si="41"/>
        <v>-33870.03</v>
      </c>
    </row>
    <row r="90" spans="1:15" s="235" customFormat="1">
      <c r="A90" s="28">
        <v>42674</v>
      </c>
      <c r="B90" s="4">
        <f t="shared" si="38"/>
        <v>231065</v>
      </c>
      <c r="C90" s="140">
        <v>231065</v>
      </c>
      <c r="D90" s="140"/>
      <c r="E90" s="235">
        <v>2830</v>
      </c>
      <c r="G90" s="28">
        <v>42674</v>
      </c>
      <c r="H90" s="218">
        <f>B90</f>
        <v>231065</v>
      </c>
      <c r="I90" s="218">
        <f>C90</f>
        <v>231065</v>
      </c>
      <c r="J90" s="218">
        <f>D90</f>
        <v>0</v>
      </c>
      <c r="L90" s="28">
        <v>42674</v>
      </c>
      <c r="M90" s="218">
        <f t="shared" si="39"/>
        <v>-2284374.19</v>
      </c>
      <c r="N90" s="218">
        <f t="shared" si="40"/>
        <v>-2250504.16</v>
      </c>
      <c r="O90" s="218">
        <f t="shared" si="41"/>
        <v>-33870.03</v>
      </c>
    </row>
    <row r="91" spans="1:15" s="235" customFormat="1">
      <c r="A91" s="28">
        <v>42704</v>
      </c>
      <c r="B91" s="4">
        <f t="shared" si="38"/>
        <v>-136901</v>
      </c>
      <c r="C91" s="140">
        <v>-136901</v>
      </c>
      <c r="D91" s="140"/>
      <c r="E91" s="235">
        <v>2830</v>
      </c>
      <c r="G91" s="28">
        <v>42704</v>
      </c>
      <c r="H91" s="218">
        <f t="shared" si="32"/>
        <v>94164</v>
      </c>
      <c r="I91" s="218">
        <f t="shared" si="33"/>
        <v>94164</v>
      </c>
      <c r="J91" s="218">
        <f t="shared" si="34"/>
        <v>0</v>
      </c>
      <c r="L91" s="28">
        <v>42704</v>
      </c>
      <c r="M91" s="218">
        <f t="shared" si="39"/>
        <v>-2421275.19</v>
      </c>
      <c r="N91" s="218">
        <f t="shared" si="40"/>
        <v>-2387405.16</v>
      </c>
      <c r="O91" s="218">
        <f t="shared" si="41"/>
        <v>-33870.03</v>
      </c>
    </row>
    <row r="92" spans="1:15" s="235" customFormat="1">
      <c r="A92" s="28">
        <v>42735</v>
      </c>
      <c r="B92" s="4">
        <f t="shared" si="38"/>
        <v>381810</v>
      </c>
      <c r="C92" s="140">
        <v>299763</v>
      </c>
      <c r="D92" s="140">
        <v>82047</v>
      </c>
      <c r="E92" s="235">
        <v>2830</v>
      </c>
      <c r="G92" s="28">
        <v>42735</v>
      </c>
      <c r="H92" s="218">
        <f t="shared" si="32"/>
        <v>475974</v>
      </c>
      <c r="I92" s="218">
        <f t="shared" si="33"/>
        <v>393927</v>
      </c>
      <c r="J92" s="218">
        <f t="shared" si="34"/>
        <v>82047</v>
      </c>
      <c r="L92" s="28">
        <v>42735</v>
      </c>
      <c r="M92" s="218">
        <f t="shared" si="39"/>
        <v>-2039465.19</v>
      </c>
      <c r="N92" s="218">
        <f t="shared" si="40"/>
        <v>-2087642.1600000001</v>
      </c>
      <c r="O92" s="218">
        <f>D92+O91</f>
        <v>48176.97</v>
      </c>
    </row>
    <row r="93" spans="1:15" s="235" customFormat="1">
      <c r="A93" s="28">
        <v>42766</v>
      </c>
      <c r="B93" s="4">
        <f t="shared" si="38"/>
        <v>-605386</v>
      </c>
      <c r="C93" s="140">
        <v>-605386</v>
      </c>
      <c r="D93" s="140"/>
      <c r="E93" s="235">
        <v>2830</v>
      </c>
      <c r="G93" s="28">
        <v>42766</v>
      </c>
      <c r="H93" s="218">
        <f t="shared" si="32"/>
        <v>-129412</v>
      </c>
      <c r="I93" s="218">
        <f t="shared" si="33"/>
        <v>-211459</v>
      </c>
      <c r="J93" s="218">
        <f t="shared" si="34"/>
        <v>82047</v>
      </c>
      <c r="L93" s="28">
        <v>42766</v>
      </c>
      <c r="M93" s="218">
        <f t="shared" si="39"/>
        <v>-2644851.19</v>
      </c>
      <c r="N93" s="218">
        <f t="shared" si="40"/>
        <v>-2693028.16</v>
      </c>
      <c r="O93" s="218">
        <f t="shared" ref="O93:O98" si="42">D93+O92</f>
        <v>48176.97</v>
      </c>
    </row>
    <row r="94" spans="1:15" s="235" customFormat="1">
      <c r="A94" s="28">
        <v>42794</v>
      </c>
      <c r="B94" s="4">
        <f t="shared" si="38"/>
        <v>-345720</v>
      </c>
      <c r="C94" s="140">
        <v>-345720</v>
      </c>
      <c r="D94" s="140"/>
      <c r="E94" s="235">
        <v>2830</v>
      </c>
      <c r="G94" s="28">
        <v>42794</v>
      </c>
      <c r="H94" s="218">
        <f t="shared" si="32"/>
        <v>-475132</v>
      </c>
      <c r="I94" s="218">
        <f t="shared" si="33"/>
        <v>-557179</v>
      </c>
      <c r="J94" s="218">
        <f t="shared" si="34"/>
        <v>82047</v>
      </c>
      <c r="L94" s="28">
        <v>42794</v>
      </c>
      <c r="M94" s="218">
        <f t="shared" si="39"/>
        <v>-2990571.19</v>
      </c>
      <c r="N94" s="218">
        <f t="shared" si="40"/>
        <v>-3038748.16</v>
      </c>
      <c r="O94" s="218">
        <f t="shared" si="42"/>
        <v>48176.97</v>
      </c>
    </row>
    <row r="95" spans="1:15" s="235" customFormat="1">
      <c r="A95" s="28">
        <v>42825</v>
      </c>
      <c r="B95" s="4">
        <f t="shared" si="38"/>
        <v>71743</v>
      </c>
      <c r="C95" s="140">
        <v>109551</v>
      </c>
      <c r="D95" s="140">
        <v>-37808</v>
      </c>
      <c r="E95" s="235">
        <v>2830</v>
      </c>
      <c r="G95" s="28">
        <v>42825</v>
      </c>
      <c r="H95" s="218">
        <f>H94+B95</f>
        <v>-403389</v>
      </c>
      <c r="I95" s="218">
        <f t="shared" si="33"/>
        <v>-447628</v>
      </c>
      <c r="J95" s="218">
        <f t="shared" si="34"/>
        <v>44239</v>
      </c>
      <c r="L95" s="28">
        <v>42825</v>
      </c>
      <c r="M95" s="218">
        <f t="shared" si="39"/>
        <v>-2918828.19</v>
      </c>
      <c r="N95" s="218">
        <f t="shared" si="40"/>
        <v>-2929197.16</v>
      </c>
      <c r="O95" s="218">
        <f t="shared" si="42"/>
        <v>10368.970000000001</v>
      </c>
    </row>
    <row r="96" spans="1:15" s="235" customFormat="1">
      <c r="A96" s="28">
        <v>42855</v>
      </c>
      <c r="B96" s="4">
        <f t="shared" si="38"/>
        <v>-197086</v>
      </c>
      <c r="C96" s="140">
        <v>-197086</v>
      </c>
      <c r="D96" s="140"/>
      <c r="E96" s="235">
        <v>2830</v>
      </c>
      <c r="G96" s="28">
        <v>42855</v>
      </c>
      <c r="H96" s="218">
        <f t="shared" ref="H96:H98" si="43">H95+B96</f>
        <v>-600475</v>
      </c>
      <c r="I96" s="218">
        <f t="shared" si="33"/>
        <v>-644714</v>
      </c>
      <c r="J96" s="218">
        <f t="shared" si="34"/>
        <v>44239</v>
      </c>
      <c r="L96" s="28">
        <v>42855</v>
      </c>
      <c r="M96" s="218">
        <f t="shared" si="39"/>
        <v>-3115914.19</v>
      </c>
      <c r="N96" s="218">
        <f t="shared" si="40"/>
        <v>-3126283.16</v>
      </c>
      <c r="O96" s="218">
        <f t="shared" si="42"/>
        <v>10368.970000000001</v>
      </c>
    </row>
    <row r="97" spans="1:15" s="235" customFormat="1">
      <c r="A97" s="28">
        <v>42886</v>
      </c>
      <c r="B97" s="4">
        <f t="shared" si="38"/>
        <v>-226849</v>
      </c>
      <c r="C97" s="140">
        <v>-226849</v>
      </c>
      <c r="D97" s="140"/>
      <c r="E97" s="235">
        <v>2830</v>
      </c>
      <c r="G97" s="28">
        <v>42886</v>
      </c>
      <c r="H97" s="218">
        <f t="shared" si="43"/>
        <v>-827324</v>
      </c>
      <c r="I97" s="218">
        <f t="shared" si="33"/>
        <v>-871563</v>
      </c>
      <c r="J97" s="218">
        <f t="shared" si="34"/>
        <v>44239</v>
      </c>
      <c r="L97" s="28">
        <v>42886</v>
      </c>
      <c r="M97" s="218">
        <f t="shared" si="39"/>
        <v>-3342763.19</v>
      </c>
      <c r="N97" s="218">
        <f t="shared" si="40"/>
        <v>-3353132.16</v>
      </c>
      <c r="O97" s="218">
        <f t="shared" si="42"/>
        <v>10368.970000000001</v>
      </c>
    </row>
    <row r="98" spans="1:15" s="235" customFormat="1">
      <c r="A98" s="28">
        <v>42916</v>
      </c>
      <c r="B98" s="4">
        <f t="shared" si="38"/>
        <v>-65494</v>
      </c>
      <c r="C98" s="140">
        <v>-62361</v>
      </c>
      <c r="D98" s="140">
        <v>-3133</v>
      </c>
      <c r="E98" s="235">
        <v>2830</v>
      </c>
      <c r="G98" s="28">
        <v>42916</v>
      </c>
      <c r="H98" s="218">
        <f t="shared" si="43"/>
        <v>-892818</v>
      </c>
      <c r="I98" s="218">
        <f t="shared" si="33"/>
        <v>-933924</v>
      </c>
      <c r="J98" s="218">
        <f t="shared" si="34"/>
        <v>41106</v>
      </c>
      <c r="L98" s="28">
        <v>42916</v>
      </c>
      <c r="M98" s="218">
        <f t="shared" si="39"/>
        <v>-3408257.19</v>
      </c>
      <c r="N98" s="218">
        <f t="shared" si="40"/>
        <v>-3415493.16</v>
      </c>
      <c r="O98" s="218">
        <f t="shared" si="42"/>
        <v>7235.9700000000012</v>
      </c>
    </row>
    <row r="99" spans="1:15" s="235" customFormat="1">
      <c r="A99" s="28"/>
      <c r="B99" s="4"/>
      <c r="C99" s="140"/>
      <c r="D99" s="140"/>
      <c r="G99" s="28"/>
      <c r="H99" s="218"/>
      <c r="I99" s="218"/>
      <c r="J99" s="218"/>
      <c r="L99" s="28"/>
      <c r="M99" s="218"/>
      <c r="N99" s="218"/>
      <c r="O99" s="218"/>
    </row>
    <row r="100" spans="1:15">
      <c r="E100" s="235"/>
    </row>
    <row r="101" spans="1:15">
      <c r="A101" s="24" t="s">
        <v>642</v>
      </c>
      <c r="B101" s="30">
        <f>SUM(B17:B100)</f>
        <v>-3408257.19</v>
      </c>
      <c r="C101" s="30">
        <f>SUM(C17:C100)</f>
        <v>-3415493.16</v>
      </c>
      <c r="D101" s="30">
        <f>SUM(D17:D100)</f>
        <v>7235.9700000000012</v>
      </c>
      <c r="G101" s="320" t="s">
        <v>1128</v>
      </c>
      <c r="H101" s="593">
        <v>-889687</v>
      </c>
      <c r="I101" s="218"/>
      <c r="L101" s="320"/>
    </row>
    <row r="102" spans="1:15">
      <c r="G102" s="320" t="s">
        <v>1144</v>
      </c>
      <c r="H102" s="573">
        <f>H98-H101</f>
        <v>-3131</v>
      </c>
    </row>
    <row r="103" spans="1:15">
      <c r="G103" s="320" t="s">
        <v>1145</v>
      </c>
      <c r="H103" s="218">
        <f>TLock!Q103</f>
        <v>-3133</v>
      </c>
    </row>
    <row r="104" spans="1:15">
      <c r="H104" s="573">
        <f>H102-H103</f>
        <v>2</v>
      </c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T87"/>
  <sheetViews>
    <sheetView workbookViewId="0">
      <selection activeCell="E39" sqref="E39"/>
    </sheetView>
  </sheetViews>
  <sheetFormatPr defaultRowHeight="12.75"/>
  <cols>
    <col min="1" max="1" width="13.7109375" style="246" customWidth="1"/>
    <col min="2" max="2" width="13.5703125" style="246" bestFit="1" customWidth="1"/>
    <col min="3" max="4" width="11" style="246" bestFit="1" customWidth="1"/>
    <col min="5" max="5" width="9.42578125" style="246" bestFit="1" customWidth="1"/>
    <col min="6" max="6" width="11" style="246" bestFit="1" customWidth="1"/>
    <col min="7" max="7" width="11.28515625" style="246" bestFit="1" customWidth="1"/>
    <col min="8" max="8" width="8.5703125" style="246" bestFit="1" customWidth="1"/>
    <col min="9" max="9" width="11" style="246" bestFit="1" customWidth="1"/>
    <col min="10" max="10" width="8.5703125" style="246" bestFit="1" customWidth="1"/>
    <col min="11" max="11" width="7.140625" style="246" bestFit="1" customWidth="1"/>
    <col min="12" max="13" width="10" style="246" bestFit="1" customWidth="1"/>
    <col min="14" max="14" width="7.140625" style="246" bestFit="1" customWidth="1"/>
    <col min="15" max="15" width="10" style="246" bestFit="1" customWidth="1"/>
    <col min="16" max="16" width="10.42578125" style="246" bestFit="1" customWidth="1"/>
    <col min="17" max="17" width="8" style="246" bestFit="1" customWidth="1"/>
    <col min="18" max="19" width="11" style="246" bestFit="1" customWidth="1"/>
    <col min="20" max="20" width="8.5703125" style="246" bestFit="1" customWidth="1"/>
    <col min="21" max="21" width="8" style="246" bestFit="1" customWidth="1"/>
    <col min="22" max="22" width="7.140625" style="246" bestFit="1" customWidth="1"/>
    <col min="23" max="23" width="7.140625" style="246" customWidth="1"/>
    <col min="24" max="24" width="10" style="246" bestFit="1" customWidth="1"/>
    <col min="25" max="25" width="8.5703125" style="246" bestFit="1" customWidth="1"/>
    <col min="26" max="27" width="11" style="246" bestFit="1" customWidth="1"/>
    <col min="28" max="28" width="8.5703125" style="246" bestFit="1" customWidth="1"/>
    <col min="29" max="29" width="11" style="246" bestFit="1" customWidth="1"/>
    <col min="30" max="30" width="10.42578125" style="246" bestFit="1" customWidth="1"/>
    <col min="31" max="33" width="10" style="246" bestFit="1" customWidth="1"/>
    <col min="34" max="38" width="11" style="246" bestFit="1" customWidth="1"/>
    <col min="39" max="39" width="10" style="246" bestFit="1" customWidth="1"/>
    <col min="40" max="40" width="11" style="246" bestFit="1" customWidth="1"/>
    <col min="41" max="41" width="10" style="246" bestFit="1" customWidth="1"/>
    <col min="42" max="43" width="11" style="246" bestFit="1" customWidth="1"/>
    <col min="44" max="45" width="12" style="246" bestFit="1" customWidth="1"/>
    <col min="46" max="46" width="10.5703125" style="246" bestFit="1" customWidth="1"/>
    <col min="47" max="16384" width="9.140625" style="246"/>
  </cols>
  <sheetData>
    <row r="1" spans="1:46">
      <c r="A1" s="246" t="s">
        <v>636</v>
      </c>
      <c r="B1" s="346">
        <v>0.38</v>
      </c>
    </row>
    <row r="2" spans="1:46">
      <c r="A2" s="246" t="s">
        <v>147</v>
      </c>
      <c r="B2" s="355" t="s">
        <v>401</v>
      </c>
      <c r="C2" s="355" t="s">
        <v>154</v>
      </c>
      <c r="D2" s="355" t="s">
        <v>163</v>
      </c>
      <c r="E2" s="355" t="s">
        <v>188</v>
      </c>
      <c r="F2" s="355" t="s">
        <v>178</v>
      </c>
      <c r="G2" s="355" t="s">
        <v>159</v>
      </c>
      <c r="H2" s="355" t="s">
        <v>114</v>
      </c>
      <c r="I2" s="355" t="s">
        <v>155</v>
      </c>
      <c r="J2" s="355" t="s">
        <v>164</v>
      </c>
      <c r="K2" s="355" t="s">
        <v>116</v>
      </c>
      <c r="L2" s="355" t="s">
        <v>153</v>
      </c>
      <c r="M2" s="355" t="s">
        <v>158</v>
      </c>
      <c r="N2" s="355" t="s">
        <v>113</v>
      </c>
      <c r="O2" s="355" t="s">
        <v>156</v>
      </c>
      <c r="P2" s="355" t="s">
        <v>162</v>
      </c>
      <c r="Q2" s="355" t="s">
        <v>160</v>
      </c>
      <c r="R2" s="355" t="s">
        <v>167</v>
      </c>
      <c r="S2" s="355" t="s">
        <v>171</v>
      </c>
      <c r="T2" s="355" t="s">
        <v>474</v>
      </c>
      <c r="U2" s="355" t="s">
        <v>165</v>
      </c>
      <c r="V2" s="355" t="s">
        <v>166</v>
      </c>
      <c r="W2" s="355" t="s">
        <v>169</v>
      </c>
      <c r="X2" s="355" t="s">
        <v>170</v>
      </c>
      <c r="Y2" s="355" t="s">
        <v>510</v>
      </c>
      <c r="Z2" s="355" t="s">
        <v>157</v>
      </c>
      <c r="AA2" s="355" t="s">
        <v>163</v>
      </c>
      <c r="AB2" s="355" t="s">
        <v>161</v>
      </c>
      <c r="AC2" s="355" t="s">
        <v>183</v>
      </c>
      <c r="AD2" s="355" t="s">
        <v>180</v>
      </c>
      <c r="AE2" s="355" t="s">
        <v>186</v>
      </c>
      <c r="AF2" s="355" t="s">
        <v>181</v>
      </c>
      <c r="AG2" s="355" t="s">
        <v>175</v>
      </c>
      <c r="AH2" s="355" t="s">
        <v>177</v>
      </c>
      <c r="AI2" s="355" t="s">
        <v>182</v>
      </c>
      <c r="AJ2" s="355" t="s">
        <v>185</v>
      </c>
      <c r="AK2" s="355" t="s">
        <v>184</v>
      </c>
      <c r="AL2" s="355" t="s">
        <v>161</v>
      </c>
      <c r="AM2" s="355" t="s">
        <v>176</v>
      </c>
      <c r="AN2" s="355" t="s">
        <v>109</v>
      </c>
      <c r="AO2" s="355" t="s">
        <v>173</v>
      </c>
      <c r="AP2" s="355" t="s">
        <v>110</v>
      </c>
      <c r="AQ2" s="355" t="s">
        <v>144</v>
      </c>
      <c r="AR2" s="355" t="s">
        <v>189</v>
      </c>
      <c r="AS2" s="355" t="s">
        <v>190</v>
      </c>
      <c r="AT2" s="355" t="s">
        <v>191</v>
      </c>
    </row>
    <row r="3" spans="1:46">
      <c r="A3" s="347" t="s">
        <v>303</v>
      </c>
      <c r="B3" s="348">
        <v>-6339</v>
      </c>
      <c r="C3" s="348">
        <v>0</v>
      </c>
      <c r="D3" s="348">
        <v>0</v>
      </c>
      <c r="E3" s="348">
        <v>0</v>
      </c>
      <c r="F3" s="348">
        <v>0</v>
      </c>
      <c r="G3" s="348">
        <v>0</v>
      </c>
      <c r="H3" s="348">
        <v>0</v>
      </c>
      <c r="I3" s="348">
        <v>0</v>
      </c>
      <c r="J3" s="348">
        <v>0</v>
      </c>
      <c r="K3" s="348">
        <v>0</v>
      </c>
      <c r="L3" s="348">
        <v>0</v>
      </c>
      <c r="M3" s="348">
        <v>0</v>
      </c>
      <c r="N3" s="348">
        <v>0</v>
      </c>
      <c r="O3" s="348">
        <v>0</v>
      </c>
      <c r="P3" s="348">
        <v>0</v>
      </c>
      <c r="Q3" s="348">
        <v>0</v>
      </c>
      <c r="R3" s="348">
        <v>0</v>
      </c>
      <c r="S3" s="348">
        <v>0</v>
      </c>
      <c r="T3" s="348">
        <v>0</v>
      </c>
      <c r="U3" s="348">
        <v>0</v>
      </c>
      <c r="V3" s="348">
        <v>0</v>
      </c>
      <c r="W3" s="348"/>
      <c r="X3" s="348">
        <v>0</v>
      </c>
      <c r="Y3" s="348">
        <v>0</v>
      </c>
      <c r="Z3" s="348">
        <v>0</v>
      </c>
      <c r="AA3" s="348">
        <v>0</v>
      </c>
      <c r="AB3" s="348">
        <v>0</v>
      </c>
      <c r="AC3" s="348">
        <v>0</v>
      </c>
      <c r="AD3" s="348">
        <v>0</v>
      </c>
      <c r="AE3" s="348">
        <v>0</v>
      </c>
      <c r="AF3" s="348">
        <v>0</v>
      </c>
      <c r="AG3" s="348">
        <v>0</v>
      </c>
      <c r="AH3" s="348">
        <v>0</v>
      </c>
      <c r="AI3" s="348">
        <v>0</v>
      </c>
      <c r="AJ3" s="348">
        <v>-6339</v>
      </c>
      <c r="AK3" s="348">
        <v>0</v>
      </c>
      <c r="AL3" s="348">
        <v>0</v>
      </c>
      <c r="AM3" s="348">
        <v>0</v>
      </c>
      <c r="AN3" s="348">
        <v>0</v>
      </c>
      <c r="AO3" s="348">
        <v>0</v>
      </c>
      <c r="AP3" s="348">
        <v>0</v>
      </c>
      <c r="AQ3" s="348">
        <v>0</v>
      </c>
      <c r="AR3" s="348">
        <v>0</v>
      </c>
      <c r="AS3" s="348">
        <v>0</v>
      </c>
      <c r="AT3" s="348">
        <v>0</v>
      </c>
    </row>
    <row r="4" spans="1:46">
      <c r="A4" s="347" t="s">
        <v>304</v>
      </c>
      <c r="B4" s="348">
        <v>-3160459</v>
      </c>
      <c r="C4" s="348">
        <v>0</v>
      </c>
      <c r="D4" s="348">
        <v>0</v>
      </c>
      <c r="E4" s="348">
        <v>0</v>
      </c>
      <c r="F4" s="348">
        <v>0</v>
      </c>
      <c r="G4" s="348">
        <v>0</v>
      </c>
      <c r="H4" s="348">
        <v>0</v>
      </c>
      <c r="I4" s="348">
        <v>0</v>
      </c>
      <c r="J4" s="348">
        <v>0</v>
      </c>
      <c r="K4" s="348">
        <v>0</v>
      </c>
      <c r="L4" s="348">
        <v>0</v>
      </c>
      <c r="M4" s="348">
        <v>0</v>
      </c>
      <c r="N4" s="348">
        <v>0</v>
      </c>
      <c r="O4" s="348">
        <v>0</v>
      </c>
      <c r="P4" s="348">
        <v>-115264</v>
      </c>
      <c r="Q4" s="348">
        <v>0</v>
      </c>
      <c r="R4" s="348">
        <v>0</v>
      </c>
      <c r="S4" s="348">
        <v>0</v>
      </c>
      <c r="T4" s="348">
        <v>0</v>
      </c>
      <c r="U4" s="348">
        <v>0</v>
      </c>
      <c r="V4" s="348">
        <v>0</v>
      </c>
      <c r="W4" s="348"/>
      <c r="X4" s="348">
        <v>0</v>
      </c>
      <c r="Y4" s="348">
        <v>0</v>
      </c>
      <c r="Z4" s="348">
        <v>0</v>
      </c>
      <c r="AA4" s="348">
        <v>0</v>
      </c>
      <c r="AB4" s="348">
        <v>0</v>
      </c>
      <c r="AC4" s="348">
        <v>0</v>
      </c>
      <c r="AD4" s="348">
        <v>0</v>
      </c>
      <c r="AE4" s="348">
        <v>0</v>
      </c>
      <c r="AF4" s="348">
        <v>0</v>
      </c>
      <c r="AG4" s="348">
        <v>0</v>
      </c>
      <c r="AH4" s="348">
        <v>0</v>
      </c>
      <c r="AI4" s="348">
        <v>0</v>
      </c>
      <c r="AJ4" s="348">
        <v>0</v>
      </c>
      <c r="AK4" s="348">
        <v>0</v>
      </c>
      <c r="AL4" s="348">
        <v>0</v>
      </c>
      <c r="AM4" s="348">
        <v>0</v>
      </c>
      <c r="AN4" s="348">
        <v>0</v>
      </c>
      <c r="AO4" s="348">
        <v>0</v>
      </c>
      <c r="AP4" s="348">
        <v>0</v>
      </c>
      <c r="AQ4" s="348">
        <v>-1363212</v>
      </c>
      <c r="AR4" s="348">
        <v>-815978</v>
      </c>
      <c r="AS4" s="348">
        <v>-866005</v>
      </c>
      <c r="AT4" s="348">
        <v>0</v>
      </c>
    </row>
    <row r="5" spans="1:46">
      <c r="A5" s="347" t="s">
        <v>305</v>
      </c>
      <c r="B5" s="348">
        <v>662091</v>
      </c>
      <c r="C5" s="348">
        <v>568072</v>
      </c>
      <c r="D5" s="348">
        <v>0</v>
      </c>
      <c r="E5" s="348">
        <v>0</v>
      </c>
      <c r="F5" s="348">
        <v>0</v>
      </c>
      <c r="G5" s="348">
        <v>0</v>
      </c>
      <c r="H5" s="348">
        <v>0</v>
      </c>
      <c r="I5" s="348">
        <v>0</v>
      </c>
      <c r="J5" s="348">
        <v>0</v>
      </c>
      <c r="K5" s="348">
        <v>0</v>
      </c>
      <c r="L5" s="348">
        <v>0</v>
      </c>
      <c r="M5" s="348">
        <v>0</v>
      </c>
      <c r="N5" s="348">
        <v>0</v>
      </c>
      <c r="O5" s="348">
        <v>0</v>
      </c>
      <c r="P5" s="348">
        <v>0</v>
      </c>
      <c r="Q5" s="348">
        <v>0</v>
      </c>
      <c r="R5" s="348">
        <v>0</v>
      </c>
      <c r="S5" s="348">
        <v>0</v>
      </c>
      <c r="T5" s="348">
        <v>0</v>
      </c>
      <c r="U5" s="348">
        <v>0</v>
      </c>
      <c r="V5" s="348">
        <v>0</v>
      </c>
      <c r="W5" s="348"/>
      <c r="X5" s="348">
        <v>0</v>
      </c>
      <c r="Y5" s="348">
        <v>0</v>
      </c>
      <c r="Z5" s="348">
        <v>0</v>
      </c>
      <c r="AA5" s="348">
        <v>0</v>
      </c>
      <c r="AB5" s="348">
        <v>0</v>
      </c>
      <c r="AC5" s="348">
        <v>0</v>
      </c>
      <c r="AD5" s="348">
        <v>94019</v>
      </c>
      <c r="AE5" s="348">
        <v>0</v>
      </c>
      <c r="AF5" s="348">
        <v>0</v>
      </c>
      <c r="AG5" s="348">
        <v>0</v>
      </c>
      <c r="AH5" s="348">
        <v>0</v>
      </c>
      <c r="AI5" s="348">
        <v>0</v>
      </c>
      <c r="AJ5" s="348">
        <v>0</v>
      </c>
      <c r="AK5" s="348">
        <v>0</v>
      </c>
      <c r="AL5" s="348">
        <v>0</v>
      </c>
      <c r="AM5" s="348">
        <v>0</v>
      </c>
      <c r="AN5" s="348">
        <v>0</v>
      </c>
      <c r="AO5" s="348">
        <v>0</v>
      </c>
      <c r="AP5" s="348">
        <v>0</v>
      </c>
      <c r="AQ5" s="348">
        <v>0</v>
      </c>
      <c r="AR5" s="348">
        <v>0</v>
      </c>
      <c r="AS5" s="348">
        <v>0</v>
      </c>
      <c r="AT5" s="348">
        <v>0</v>
      </c>
    </row>
    <row r="6" spans="1:46">
      <c r="A6" s="347" t="s">
        <v>306</v>
      </c>
      <c r="B6" s="348">
        <v>6193438</v>
      </c>
      <c r="C6" s="348">
        <v>4980092</v>
      </c>
      <c r="D6" s="348">
        <v>-1712328</v>
      </c>
      <c r="E6" s="348">
        <v>3706996</v>
      </c>
      <c r="F6" s="348">
        <v>-2011189</v>
      </c>
      <c r="G6" s="348">
        <v>-1321756</v>
      </c>
      <c r="H6" s="348">
        <v>0</v>
      </c>
      <c r="I6" s="348">
        <v>-10510</v>
      </c>
      <c r="J6" s="348">
        <v>0</v>
      </c>
      <c r="K6" s="348">
        <v>0</v>
      </c>
      <c r="L6" s="348">
        <v>0</v>
      </c>
      <c r="M6" s="348">
        <v>0</v>
      </c>
      <c r="N6" s="348">
        <v>0</v>
      </c>
      <c r="O6" s="348">
        <v>0</v>
      </c>
      <c r="P6" s="348">
        <v>270259</v>
      </c>
      <c r="Q6" s="348">
        <v>-3751</v>
      </c>
      <c r="R6" s="348">
        <v>0</v>
      </c>
      <c r="S6" s="348">
        <v>1896</v>
      </c>
      <c r="T6" s="348">
        <v>0</v>
      </c>
      <c r="U6" s="348">
        <v>0</v>
      </c>
      <c r="V6" s="348">
        <v>-4150</v>
      </c>
      <c r="W6" s="348"/>
      <c r="X6" s="348">
        <v>0</v>
      </c>
      <c r="Y6" s="348">
        <v>0</v>
      </c>
      <c r="Z6" s="348">
        <v>-31507</v>
      </c>
      <c r="AA6" s="348">
        <v>81760</v>
      </c>
      <c r="AB6" s="348">
        <v>0</v>
      </c>
      <c r="AC6" s="348">
        <v>-235229</v>
      </c>
      <c r="AD6" s="348">
        <v>175480</v>
      </c>
      <c r="AE6" s="348">
        <v>0</v>
      </c>
      <c r="AF6" s="348">
        <v>0</v>
      </c>
      <c r="AG6" s="348">
        <v>-40785</v>
      </c>
      <c r="AH6" s="348">
        <v>-242218</v>
      </c>
      <c r="AI6" s="348">
        <v>-45631</v>
      </c>
      <c r="AJ6" s="348">
        <v>0</v>
      </c>
      <c r="AK6" s="348">
        <v>0</v>
      </c>
      <c r="AL6" s="348">
        <v>809294</v>
      </c>
      <c r="AM6" s="348">
        <v>-29253</v>
      </c>
      <c r="AN6" s="348">
        <v>0</v>
      </c>
      <c r="AO6" s="348">
        <v>617750</v>
      </c>
      <c r="AP6" s="348">
        <v>-323549</v>
      </c>
      <c r="AQ6" s="348">
        <v>434159</v>
      </c>
      <c r="AR6" s="348">
        <v>165444</v>
      </c>
      <c r="AS6" s="348">
        <v>962164</v>
      </c>
      <c r="AT6" s="348">
        <v>0</v>
      </c>
    </row>
    <row r="7" spans="1:46">
      <c r="A7" s="347" t="s">
        <v>307</v>
      </c>
      <c r="B7" s="348">
        <v>-60172</v>
      </c>
      <c r="C7" s="348">
        <v>0</v>
      </c>
      <c r="D7" s="348">
        <v>0</v>
      </c>
      <c r="E7" s="348">
        <v>0</v>
      </c>
      <c r="F7" s="348">
        <v>0</v>
      </c>
      <c r="G7" s="348">
        <v>0</v>
      </c>
      <c r="H7" s="348">
        <v>0</v>
      </c>
      <c r="I7" s="348">
        <v>0</v>
      </c>
      <c r="J7" s="348">
        <v>0</v>
      </c>
      <c r="K7" s="348">
        <v>0</v>
      </c>
      <c r="L7" s="348">
        <v>0</v>
      </c>
      <c r="M7" s="348">
        <v>0</v>
      </c>
      <c r="N7" s="348">
        <v>0</v>
      </c>
      <c r="O7" s="348">
        <v>0</v>
      </c>
      <c r="P7" s="348">
        <v>0</v>
      </c>
      <c r="Q7" s="348">
        <v>0</v>
      </c>
      <c r="R7" s="348">
        <v>0</v>
      </c>
      <c r="S7" s="348">
        <v>0</v>
      </c>
      <c r="T7" s="348">
        <v>0</v>
      </c>
      <c r="U7" s="348">
        <v>0</v>
      </c>
      <c r="V7" s="348">
        <v>0</v>
      </c>
      <c r="W7" s="348"/>
      <c r="X7" s="348">
        <v>0</v>
      </c>
      <c r="Y7" s="348">
        <v>0</v>
      </c>
      <c r="Z7" s="348">
        <v>0</v>
      </c>
      <c r="AA7" s="348">
        <v>0</v>
      </c>
      <c r="AB7" s="348">
        <v>0</v>
      </c>
      <c r="AC7" s="348">
        <v>0</v>
      </c>
      <c r="AD7" s="348">
        <v>0</v>
      </c>
      <c r="AE7" s="348">
        <v>0</v>
      </c>
      <c r="AF7" s="348">
        <v>0</v>
      </c>
      <c r="AG7" s="348">
        <v>0</v>
      </c>
      <c r="AH7" s="348">
        <v>0</v>
      </c>
      <c r="AI7" s="348">
        <v>-60172</v>
      </c>
      <c r="AJ7" s="348">
        <v>0</v>
      </c>
      <c r="AK7" s="348">
        <v>0</v>
      </c>
      <c r="AL7" s="348">
        <v>0</v>
      </c>
      <c r="AM7" s="348">
        <v>0</v>
      </c>
      <c r="AN7" s="348">
        <v>0</v>
      </c>
      <c r="AO7" s="348">
        <v>0</v>
      </c>
      <c r="AP7" s="348">
        <v>0</v>
      </c>
      <c r="AQ7" s="348">
        <v>0</v>
      </c>
      <c r="AR7" s="348">
        <v>0</v>
      </c>
      <c r="AS7" s="348">
        <v>0</v>
      </c>
      <c r="AT7" s="348">
        <v>0</v>
      </c>
    </row>
    <row r="8" spans="1:46">
      <c r="A8" s="347" t="s">
        <v>308</v>
      </c>
      <c r="B8" s="348">
        <v>950150</v>
      </c>
      <c r="C8" s="348">
        <v>877821</v>
      </c>
      <c r="D8" s="348">
        <v>0</v>
      </c>
      <c r="E8" s="348">
        <v>0</v>
      </c>
      <c r="F8" s="348">
        <v>0</v>
      </c>
      <c r="G8" s="348">
        <v>0</v>
      </c>
      <c r="H8" s="348">
        <v>0</v>
      </c>
      <c r="I8" s="348">
        <v>0</v>
      </c>
      <c r="J8" s="348">
        <v>0</v>
      </c>
      <c r="K8" s="348">
        <v>0</v>
      </c>
      <c r="L8" s="348">
        <v>0</v>
      </c>
      <c r="M8" s="348">
        <v>0</v>
      </c>
      <c r="N8" s="348">
        <v>0</v>
      </c>
      <c r="O8" s="348">
        <v>0</v>
      </c>
      <c r="P8" s="348">
        <v>0</v>
      </c>
      <c r="Q8" s="348">
        <v>0</v>
      </c>
      <c r="R8" s="348">
        <v>0</v>
      </c>
      <c r="S8" s="348">
        <v>0</v>
      </c>
      <c r="T8" s="348">
        <v>0</v>
      </c>
      <c r="U8" s="348">
        <v>0</v>
      </c>
      <c r="V8" s="348">
        <v>0</v>
      </c>
      <c r="W8" s="348"/>
      <c r="X8" s="348">
        <v>0</v>
      </c>
      <c r="Y8" s="348">
        <v>0</v>
      </c>
      <c r="Z8" s="348">
        <v>0</v>
      </c>
      <c r="AA8" s="348">
        <v>0</v>
      </c>
      <c r="AB8" s="348">
        <v>0</v>
      </c>
      <c r="AC8" s="348">
        <v>0</v>
      </c>
      <c r="AD8" s="348">
        <v>0</v>
      </c>
      <c r="AE8" s="348">
        <v>0</v>
      </c>
      <c r="AF8" s="348">
        <v>0</v>
      </c>
      <c r="AG8" s="348">
        <v>0</v>
      </c>
      <c r="AH8" s="348">
        <v>0</v>
      </c>
      <c r="AI8" s="348">
        <v>-203</v>
      </c>
      <c r="AJ8" s="348">
        <v>0</v>
      </c>
      <c r="AK8" s="348">
        <v>0</v>
      </c>
      <c r="AL8" s="348">
        <v>125488</v>
      </c>
      <c r="AM8" s="348">
        <v>0</v>
      </c>
      <c r="AN8" s="348">
        <v>0</v>
      </c>
      <c r="AO8" s="348">
        <v>0</v>
      </c>
      <c r="AP8" s="348">
        <v>0</v>
      </c>
      <c r="AQ8" s="348">
        <v>-52956</v>
      </c>
      <c r="AR8" s="348">
        <v>0</v>
      </c>
      <c r="AS8" s="348">
        <v>0</v>
      </c>
      <c r="AT8" s="348">
        <v>0</v>
      </c>
    </row>
    <row r="9" spans="1:46">
      <c r="A9" s="347" t="s">
        <v>309</v>
      </c>
      <c r="B9" s="348">
        <v>5727454</v>
      </c>
      <c r="C9" s="348">
        <v>3727453</v>
      </c>
      <c r="D9" s="348">
        <v>0</v>
      </c>
      <c r="E9" s="348">
        <v>0</v>
      </c>
      <c r="F9" s="348">
        <v>0</v>
      </c>
      <c r="G9" s="348">
        <v>1</v>
      </c>
      <c r="H9" s="348">
        <v>0</v>
      </c>
      <c r="I9" s="348">
        <v>0</v>
      </c>
      <c r="J9" s="348">
        <v>0</v>
      </c>
      <c r="K9" s="348">
        <v>0</v>
      </c>
      <c r="L9" s="348">
        <v>0</v>
      </c>
      <c r="M9" s="348">
        <v>0</v>
      </c>
      <c r="N9" s="348">
        <v>0</v>
      </c>
      <c r="O9" s="348">
        <v>0</v>
      </c>
      <c r="P9" s="348">
        <v>0</v>
      </c>
      <c r="Q9" s="348">
        <v>0</v>
      </c>
      <c r="R9" s="348">
        <v>0</v>
      </c>
      <c r="S9" s="348">
        <v>0</v>
      </c>
      <c r="T9" s="348">
        <v>0</v>
      </c>
      <c r="U9" s="348">
        <v>0</v>
      </c>
      <c r="V9" s="348">
        <v>0</v>
      </c>
      <c r="W9" s="348"/>
      <c r="X9" s="348">
        <v>0</v>
      </c>
      <c r="Y9" s="348">
        <v>0</v>
      </c>
      <c r="Z9" s="348">
        <v>0</v>
      </c>
      <c r="AA9" s="348">
        <v>0</v>
      </c>
      <c r="AB9" s="348">
        <v>0</v>
      </c>
      <c r="AC9" s="348">
        <v>0</v>
      </c>
      <c r="AD9" s="348">
        <v>0</v>
      </c>
      <c r="AE9" s="348">
        <v>0</v>
      </c>
      <c r="AF9" s="348">
        <v>0</v>
      </c>
      <c r="AG9" s="348">
        <v>0</v>
      </c>
      <c r="AH9" s="348">
        <v>0</v>
      </c>
      <c r="AI9" s="348">
        <v>-1</v>
      </c>
      <c r="AJ9" s="348">
        <v>0</v>
      </c>
      <c r="AK9" s="348">
        <v>0</v>
      </c>
      <c r="AL9" s="348">
        <v>0</v>
      </c>
      <c r="AM9" s="348">
        <v>0</v>
      </c>
      <c r="AN9" s="348">
        <v>1</v>
      </c>
      <c r="AO9" s="348">
        <v>0</v>
      </c>
      <c r="AP9" s="348">
        <v>0</v>
      </c>
      <c r="AQ9" s="348">
        <v>0</v>
      </c>
      <c r="AR9" s="348">
        <v>2000000</v>
      </c>
      <c r="AS9" s="348">
        <v>0</v>
      </c>
      <c r="AT9" s="348">
        <v>0</v>
      </c>
    </row>
    <row r="10" spans="1:46">
      <c r="A10" s="347" t="s">
        <v>310</v>
      </c>
      <c r="B10" s="348">
        <v>236802</v>
      </c>
      <c r="C10" s="348">
        <v>-42177</v>
      </c>
      <c r="D10" s="348">
        <v>105170</v>
      </c>
      <c r="E10" s="348">
        <v>0</v>
      </c>
      <c r="F10" s="348">
        <v>20579</v>
      </c>
      <c r="G10" s="348">
        <v>6860</v>
      </c>
      <c r="H10" s="348">
        <v>0</v>
      </c>
      <c r="I10" s="348">
        <v>0</v>
      </c>
      <c r="J10" s="348">
        <v>0</v>
      </c>
      <c r="K10" s="348">
        <v>0</v>
      </c>
      <c r="L10" s="348">
        <v>0</v>
      </c>
      <c r="M10" s="348">
        <v>0</v>
      </c>
      <c r="N10" s="348">
        <v>0</v>
      </c>
      <c r="O10" s="348">
        <v>0</v>
      </c>
      <c r="P10" s="348">
        <v>12650</v>
      </c>
      <c r="Q10" s="348">
        <v>0</v>
      </c>
      <c r="R10" s="348">
        <v>0</v>
      </c>
      <c r="S10" s="348">
        <v>0</v>
      </c>
      <c r="T10" s="348">
        <v>0</v>
      </c>
      <c r="U10" s="348">
        <v>0</v>
      </c>
      <c r="V10" s="348">
        <v>0</v>
      </c>
      <c r="W10" s="348"/>
      <c r="X10" s="348">
        <v>0</v>
      </c>
      <c r="Y10" s="348">
        <v>0</v>
      </c>
      <c r="Z10" s="348">
        <v>0</v>
      </c>
      <c r="AA10" s="348">
        <v>0</v>
      </c>
      <c r="AB10" s="348">
        <v>0</v>
      </c>
      <c r="AC10" s="348">
        <v>0</v>
      </c>
      <c r="AD10" s="348">
        <v>-5305</v>
      </c>
      <c r="AE10" s="348">
        <v>0</v>
      </c>
      <c r="AF10" s="348">
        <v>0</v>
      </c>
      <c r="AG10" s="348">
        <v>0</v>
      </c>
      <c r="AH10" s="348">
        <v>0</v>
      </c>
      <c r="AI10" s="348">
        <v>0</v>
      </c>
      <c r="AJ10" s="348">
        <v>0</v>
      </c>
      <c r="AK10" s="348">
        <v>0</v>
      </c>
      <c r="AL10" s="348">
        <v>0</v>
      </c>
      <c r="AM10" s="348">
        <v>0</v>
      </c>
      <c r="AN10" s="348">
        <v>0</v>
      </c>
      <c r="AO10" s="348">
        <v>28791</v>
      </c>
      <c r="AP10" s="348">
        <v>0</v>
      </c>
      <c r="AQ10" s="348">
        <v>14321</v>
      </c>
      <c r="AR10" s="348">
        <v>72894</v>
      </c>
      <c r="AS10" s="348">
        <v>23019</v>
      </c>
      <c r="AT10" s="348">
        <v>0</v>
      </c>
    </row>
    <row r="11" spans="1:46">
      <c r="A11" s="347" t="s">
        <v>311</v>
      </c>
      <c r="B11" s="348">
        <v>5299999</v>
      </c>
      <c r="C11" s="348">
        <v>181986</v>
      </c>
      <c r="D11" s="348">
        <v>-36608</v>
      </c>
      <c r="E11" s="348">
        <v>1096521</v>
      </c>
      <c r="F11" s="348">
        <v>0</v>
      </c>
      <c r="G11" s="348">
        <v>-623714</v>
      </c>
      <c r="H11" s="348">
        <v>0</v>
      </c>
      <c r="I11" s="348">
        <v>0</v>
      </c>
      <c r="J11" s="348">
        <v>0</v>
      </c>
      <c r="K11" s="348">
        <v>0</v>
      </c>
      <c r="L11" s="348">
        <v>0</v>
      </c>
      <c r="M11" s="348">
        <v>0</v>
      </c>
      <c r="N11" s="348">
        <v>0</v>
      </c>
      <c r="O11" s="348">
        <v>0</v>
      </c>
      <c r="P11" s="348">
        <v>598381</v>
      </c>
      <c r="Q11" s="348">
        <v>0</v>
      </c>
      <c r="R11" s="348">
        <v>0</v>
      </c>
      <c r="S11" s="348">
        <v>0</v>
      </c>
      <c r="T11" s="348">
        <v>0</v>
      </c>
      <c r="U11" s="348">
        <v>0</v>
      </c>
      <c r="V11" s="348">
        <v>0</v>
      </c>
      <c r="W11" s="348"/>
      <c r="X11" s="348">
        <v>0</v>
      </c>
      <c r="Y11" s="348">
        <v>0</v>
      </c>
      <c r="Z11" s="348">
        <v>0</v>
      </c>
      <c r="AA11" s="348">
        <v>0</v>
      </c>
      <c r="AB11" s="348">
        <v>0</v>
      </c>
      <c r="AC11" s="348">
        <v>0</v>
      </c>
      <c r="AD11" s="348">
        <v>1034812</v>
      </c>
      <c r="AE11" s="348">
        <v>0</v>
      </c>
      <c r="AF11" s="348">
        <v>0</v>
      </c>
      <c r="AG11" s="348">
        <v>0</v>
      </c>
      <c r="AH11" s="348">
        <v>0</v>
      </c>
      <c r="AI11" s="348">
        <v>0</v>
      </c>
      <c r="AJ11" s="348">
        <v>0</v>
      </c>
      <c r="AK11" s="348">
        <v>0</v>
      </c>
      <c r="AL11" s="348">
        <v>431169</v>
      </c>
      <c r="AM11" s="348">
        <v>0</v>
      </c>
      <c r="AN11" s="348">
        <v>-1061837</v>
      </c>
      <c r="AO11" s="348">
        <v>1420575</v>
      </c>
      <c r="AP11" s="348">
        <v>-47459</v>
      </c>
      <c r="AQ11" s="348">
        <v>542313</v>
      </c>
      <c r="AR11" s="348">
        <v>1755553</v>
      </c>
      <c r="AS11" s="348">
        <v>8307</v>
      </c>
      <c r="AT11" s="348">
        <v>0</v>
      </c>
    </row>
    <row r="12" spans="1:46">
      <c r="A12" s="347" t="s">
        <v>312</v>
      </c>
      <c r="B12" s="348">
        <v>17814144</v>
      </c>
      <c r="C12" s="348">
        <v>0</v>
      </c>
      <c r="D12" s="348">
        <v>0</v>
      </c>
      <c r="E12" s="348">
        <v>0</v>
      </c>
      <c r="F12" s="348">
        <v>8127275</v>
      </c>
      <c r="G12" s="348">
        <v>1101731</v>
      </c>
      <c r="H12" s="348">
        <v>0</v>
      </c>
      <c r="I12" s="348">
        <v>116837</v>
      </c>
      <c r="J12" s="348">
        <v>63016</v>
      </c>
      <c r="K12" s="348">
        <v>0</v>
      </c>
      <c r="L12" s="348">
        <v>0</v>
      </c>
      <c r="M12" s="348">
        <v>18390</v>
      </c>
      <c r="N12" s="348">
        <v>0</v>
      </c>
      <c r="O12" s="348">
        <v>0</v>
      </c>
      <c r="P12" s="348">
        <v>0</v>
      </c>
      <c r="Q12" s="348">
        <v>38128</v>
      </c>
      <c r="R12" s="348">
        <v>11812</v>
      </c>
      <c r="S12" s="348">
        <v>26600</v>
      </c>
      <c r="T12" s="348">
        <v>0</v>
      </c>
      <c r="U12" s="348">
        <v>0</v>
      </c>
      <c r="V12" s="348">
        <v>0</v>
      </c>
      <c r="W12" s="348"/>
      <c r="X12" s="348">
        <v>0</v>
      </c>
      <c r="Y12" s="348">
        <v>0</v>
      </c>
      <c r="Z12" s="348">
        <v>365655</v>
      </c>
      <c r="AA12" s="348">
        <v>256245</v>
      </c>
      <c r="AB12" s="348">
        <v>0</v>
      </c>
      <c r="AC12" s="348">
        <v>0</v>
      </c>
      <c r="AD12" s="348">
        <v>-35541</v>
      </c>
      <c r="AE12" s="348">
        <v>2090</v>
      </c>
      <c r="AF12" s="348">
        <v>116476</v>
      </c>
      <c r="AG12" s="348">
        <v>0</v>
      </c>
      <c r="AH12" s="348">
        <v>55015</v>
      </c>
      <c r="AI12" s="348">
        <v>64921</v>
      </c>
      <c r="AJ12" s="348">
        <v>-4887</v>
      </c>
      <c r="AK12" s="348">
        <v>8762</v>
      </c>
      <c r="AL12" s="348">
        <v>2811660</v>
      </c>
      <c r="AM12" s="348">
        <v>8883</v>
      </c>
      <c r="AN12" s="348">
        <v>3330284</v>
      </c>
      <c r="AO12" s="348">
        <v>0</v>
      </c>
      <c r="AP12" s="348">
        <v>1064815</v>
      </c>
      <c r="AQ12" s="348">
        <v>265977</v>
      </c>
      <c r="AR12" s="348">
        <v>0</v>
      </c>
      <c r="AS12" s="348">
        <v>0</v>
      </c>
      <c r="AT12" s="348">
        <v>0</v>
      </c>
    </row>
    <row r="13" spans="1:46">
      <c r="A13" s="347" t="s">
        <v>313</v>
      </c>
      <c r="B13" s="348">
        <v>-479994</v>
      </c>
      <c r="C13" s="348">
        <v>0</v>
      </c>
      <c r="D13" s="348">
        <v>0</v>
      </c>
      <c r="E13" s="348">
        <v>0</v>
      </c>
      <c r="F13" s="348">
        <v>-479994</v>
      </c>
      <c r="G13" s="348">
        <v>0</v>
      </c>
      <c r="H13" s="348">
        <v>0</v>
      </c>
      <c r="I13" s="348">
        <v>0</v>
      </c>
      <c r="J13" s="348">
        <v>0</v>
      </c>
      <c r="K13" s="348">
        <v>0</v>
      </c>
      <c r="L13" s="348">
        <v>0</v>
      </c>
      <c r="M13" s="348">
        <v>0</v>
      </c>
      <c r="N13" s="348">
        <v>0</v>
      </c>
      <c r="O13" s="348">
        <v>0</v>
      </c>
      <c r="P13" s="348">
        <v>0</v>
      </c>
      <c r="Q13" s="348">
        <v>0</v>
      </c>
      <c r="R13" s="348">
        <v>0</v>
      </c>
      <c r="S13" s="348">
        <v>0</v>
      </c>
      <c r="T13" s="348">
        <v>0</v>
      </c>
      <c r="U13" s="348">
        <v>0</v>
      </c>
      <c r="V13" s="348">
        <v>0</v>
      </c>
      <c r="W13" s="348"/>
      <c r="X13" s="348">
        <v>0</v>
      </c>
      <c r="Y13" s="348">
        <v>0</v>
      </c>
      <c r="Z13" s="348">
        <v>0</v>
      </c>
      <c r="AA13" s="348">
        <v>0</v>
      </c>
      <c r="AB13" s="348">
        <v>0</v>
      </c>
      <c r="AC13" s="348">
        <v>0</v>
      </c>
      <c r="AD13" s="348">
        <v>0</v>
      </c>
      <c r="AE13" s="348">
        <v>0</v>
      </c>
      <c r="AF13" s="348">
        <v>0</v>
      </c>
      <c r="AG13" s="348">
        <v>0</v>
      </c>
      <c r="AH13" s="348">
        <v>0</v>
      </c>
      <c r="AI13" s="348">
        <v>0</v>
      </c>
      <c r="AJ13" s="348">
        <v>0</v>
      </c>
      <c r="AK13" s="348">
        <v>0</v>
      </c>
      <c r="AL13" s="348">
        <v>0</v>
      </c>
      <c r="AM13" s="348">
        <v>0</v>
      </c>
      <c r="AN13" s="348">
        <v>0</v>
      </c>
      <c r="AO13" s="348">
        <v>0</v>
      </c>
      <c r="AP13" s="348">
        <v>0</v>
      </c>
      <c r="AQ13" s="348">
        <v>0</v>
      </c>
      <c r="AR13" s="348">
        <v>0</v>
      </c>
      <c r="AS13" s="348">
        <v>0</v>
      </c>
      <c r="AT13" s="348">
        <v>0</v>
      </c>
    </row>
    <row r="14" spans="1:46">
      <c r="A14" s="347" t="s">
        <v>314</v>
      </c>
      <c r="B14" s="348">
        <v>3368417</v>
      </c>
      <c r="C14" s="348">
        <v>33710</v>
      </c>
      <c r="D14" s="348">
        <v>0</v>
      </c>
      <c r="E14" s="348">
        <v>0</v>
      </c>
      <c r="F14" s="348">
        <v>7689636</v>
      </c>
      <c r="G14" s="348">
        <v>0</v>
      </c>
      <c r="H14" s="348">
        <v>0</v>
      </c>
      <c r="I14" s="348">
        <v>-11149</v>
      </c>
      <c r="J14" s="348">
        <v>0</v>
      </c>
      <c r="K14" s="348">
        <v>0</v>
      </c>
      <c r="L14" s="348">
        <v>10818</v>
      </c>
      <c r="M14" s="348">
        <v>0</v>
      </c>
      <c r="N14" s="348">
        <v>0</v>
      </c>
      <c r="O14" s="348">
        <v>0</v>
      </c>
      <c r="P14" s="348">
        <v>2443</v>
      </c>
      <c r="Q14" s="348">
        <v>0</v>
      </c>
      <c r="R14" s="348">
        <v>0</v>
      </c>
      <c r="S14" s="348">
        <v>0</v>
      </c>
      <c r="T14" s="348">
        <v>0</v>
      </c>
      <c r="U14" s="348">
        <v>0</v>
      </c>
      <c r="V14" s="348">
        <v>0</v>
      </c>
      <c r="W14" s="348"/>
      <c r="X14" s="348">
        <v>0</v>
      </c>
      <c r="Y14" s="348">
        <v>0</v>
      </c>
      <c r="Z14" s="348">
        <v>0</v>
      </c>
      <c r="AA14" s="348">
        <v>0</v>
      </c>
      <c r="AB14" s="348">
        <v>0</v>
      </c>
      <c r="AC14" s="348">
        <v>0</v>
      </c>
      <c r="AD14" s="348">
        <v>-235607</v>
      </c>
      <c r="AE14" s="348">
        <v>0</v>
      </c>
      <c r="AF14" s="348">
        <v>0</v>
      </c>
      <c r="AG14" s="348">
        <v>0</v>
      </c>
      <c r="AH14" s="348">
        <v>0</v>
      </c>
      <c r="AI14" s="348">
        <v>-255</v>
      </c>
      <c r="AJ14" s="348">
        <v>0</v>
      </c>
      <c r="AK14" s="348">
        <v>0</v>
      </c>
      <c r="AL14" s="348">
        <v>-544734</v>
      </c>
      <c r="AM14" s="348">
        <v>0</v>
      </c>
      <c r="AN14" s="348">
        <v>0</v>
      </c>
      <c r="AO14" s="348">
        <v>32132</v>
      </c>
      <c r="AP14" s="348">
        <v>-1085</v>
      </c>
      <c r="AQ14" s="348">
        <v>883</v>
      </c>
      <c r="AR14" s="348">
        <v>-3608375</v>
      </c>
      <c r="AS14" s="348">
        <v>0</v>
      </c>
      <c r="AT14" s="348">
        <v>0</v>
      </c>
    </row>
    <row r="15" spans="1:46">
      <c r="A15" s="347" t="s">
        <v>315</v>
      </c>
      <c r="B15" s="348">
        <v>-4497018</v>
      </c>
      <c r="C15" s="348">
        <v>0</v>
      </c>
      <c r="D15" s="348">
        <v>0</v>
      </c>
      <c r="E15" s="348">
        <v>0</v>
      </c>
      <c r="F15" s="348">
        <v>-4497018</v>
      </c>
      <c r="G15" s="348">
        <v>0</v>
      </c>
      <c r="H15" s="348">
        <v>0</v>
      </c>
      <c r="I15" s="348">
        <v>0</v>
      </c>
      <c r="J15" s="348">
        <v>0</v>
      </c>
      <c r="K15" s="348">
        <v>0</v>
      </c>
      <c r="L15" s="348">
        <v>0</v>
      </c>
      <c r="M15" s="348">
        <v>0</v>
      </c>
      <c r="N15" s="348">
        <v>0</v>
      </c>
      <c r="O15" s="348">
        <v>0</v>
      </c>
      <c r="P15" s="348">
        <v>0</v>
      </c>
      <c r="Q15" s="348">
        <v>0</v>
      </c>
      <c r="R15" s="348">
        <v>0</v>
      </c>
      <c r="S15" s="348">
        <v>0</v>
      </c>
      <c r="T15" s="348">
        <v>0</v>
      </c>
      <c r="U15" s="348">
        <v>0</v>
      </c>
      <c r="V15" s="348">
        <v>0</v>
      </c>
      <c r="W15" s="348"/>
      <c r="X15" s="348">
        <v>0</v>
      </c>
      <c r="Y15" s="348">
        <v>0</v>
      </c>
      <c r="Z15" s="348">
        <v>0</v>
      </c>
      <c r="AA15" s="348">
        <v>0</v>
      </c>
      <c r="AB15" s="348">
        <v>0</v>
      </c>
      <c r="AC15" s="348">
        <v>0</v>
      </c>
      <c r="AD15" s="348">
        <v>0</v>
      </c>
      <c r="AE15" s="348">
        <v>0</v>
      </c>
      <c r="AF15" s="348">
        <v>0</v>
      </c>
      <c r="AG15" s="348">
        <v>0</v>
      </c>
      <c r="AH15" s="348">
        <v>0</v>
      </c>
      <c r="AI15" s="348">
        <v>0</v>
      </c>
      <c r="AJ15" s="348">
        <v>0</v>
      </c>
      <c r="AK15" s="348">
        <v>0</v>
      </c>
      <c r="AL15" s="348">
        <v>0</v>
      </c>
      <c r="AM15" s="348">
        <v>0</v>
      </c>
      <c r="AN15" s="348">
        <v>0</v>
      </c>
      <c r="AO15" s="348">
        <v>0</v>
      </c>
      <c r="AP15" s="348">
        <v>0</v>
      </c>
      <c r="AQ15" s="348">
        <v>0</v>
      </c>
      <c r="AR15" s="348">
        <v>0</v>
      </c>
      <c r="AS15" s="348">
        <v>0</v>
      </c>
      <c r="AT15" s="348">
        <v>0</v>
      </c>
    </row>
    <row r="16" spans="1:46">
      <c r="A16" s="347" t="s">
        <v>316</v>
      </c>
      <c r="B16" s="348">
        <v>1784184</v>
      </c>
      <c r="C16" s="348">
        <v>0</v>
      </c>
      <c r="D16" s="348">
        <v>0</v>
      </c>
      <c r="E16" s="348">
        <v>0</v>
      </c>
      <c r="F16" s="348">
        <v>0</v>
      </c>
      <c r="G16" s="348">
        <v>0</v>
      </c>
      <c r="H16" s="348">
        <v>0</v>
      </c>
      <c r="I16" s="348">
        <v>0</v>
      </c>
      <c r="J16" s="348">
        <v>0</v>
      </c>
      <c r="K16" s="348">
        <v>0</v>
      </c>
      <c r="L16" s="348">
        <v>0</v>
      </c>
      <c r="M16" s="348">
        <v>0</v>
      </c>
      <c r="N16" s="348">
        <v>0</v>
      </c>
      <c r="O16" s="348">
        <v>0</v>
      </c>
      <c r="P16" s="348">
        <v>0</v>
      </c>
      <c r="Q16" s="348">
        <v>0</v>
      </c>
      <c r="R16" s="348">
        <v>0</v>
      </c>
      <c r="S16" s="348">
        <v>0</v>
      </c>
      <c r="T16" s="348">
        <v>0</v>
      </c>
      <c r="U16" s="348">
        <v>0</v>
      </c>
      <c r="V16" s="348">
        <v>0</v>
      </c>
      <c r="W16" s="348"/>
      <c r="X16" s="348">
        <v>0</v>
      </c>
      <c r="Y16" s="348">
        <v>0</v>
      </c>
      <c r="Z16" s="348">
        <v>0</v>
      </c>
      <c r="AA16" s="348">
        <v>0</v>
      </c>
      <c r="AB16" s="348">
        <v>0</v>
      </c>
      <c r="AC16" s="348">
        <v>0</v>
      </c>
      <c r="AD16" s="348">
        <v>0</v>
      </c>
      <c r="AE16" s="348">
        <v>0</v>
      </c>
      <c r="AF16" s="348">
        <v>0</v>
      </c>
      <c r="AG16" s="348">
        <v>0</v>
      </c>
      <c r="AH16" s="348">
        <v>0</v>
      </c>
      <c r="AI16" s="348">
        <v>0</v>
      </c>
      <c r="AJ16" s="348">
        <v>0</v>
      </c>
      <c r="AK16" s="348">
        <v>0</v>
      </c>
      <c r="AL16" s="348">
        <v>0</v>
      </c>
      <c r="AM16" s="348">
        <v>0</v>
      </c>
      <c r="AN16" s="348">
        <v>0</v>
      </c>
      <c r="AO16" s="348">
        <v>0</v>
      </c>
      <c r="AP16" s="348">
        <v>0</v>
      </c>
      <c r="AQ16" s="348">
        <v>0</v>
      </c>
      <c r="AR16" s="348">
        <v>1784184</v>
      </c>
      <c r="AS16" s="348">
        <v>0</v>
      </c>
      <c r="AT16" s="348">
        <v>0</v>
      </c>
    </row>
    <row r="17" spans="1:46">
      <c r="A17" s="347" t="s">
        <v>317</v>
      </c>
      <c r="B17" s="348">
        <v>46070</v>
      </c>
      <c r="C17" s="348">
        <v>0</v>
      </c>
      <c r="D17" s="348">
        <v>0</v>
      </c>
      <c r="E17" s="348">
        <v>0</v>
      </c>
      <c r="F17" s="348">
        <v>0</v>
      </c>
      <c r="G17" s="348">
        <v>0</v>
      </c>
      <c r="H17" s="348">
        <v>0</v>
      </c>
      <c r="I17" s="348">
        <v>0</v>
      </c>
      <c r="J17" s="348">
        <v>0</v>
      </c>
      <c r="K17" s="348">
        <v>0</v>
      </c>
      <c r="L17" s="348">
        <v>0</v>
      </c>
      <c r="M17" s="348">
        <v>0</v>
      </c>
      <c r="N17" s="348">
        <v>0</v>
      </c>
      <c r="O17" s="348">
        <v>0</v>
      </c>
      <c r="P17" s="348">
        <v>0</v>
      </c>
      <c r="Q17" s="348">
        <v>0</v>
      </c>
      <c r="R17" s="348">
        <v>0</v>
      </c>
      <c r="S17" s="348">
        <v>0</v>
      </c>
      <c r="T17" s="348">
        <v>0</v>
      </c>
      <c r="U17" s="348">
        <v>0</v>
      </c>
      <c r="V17" s="348">
        <v>0</v>
      </c>
      <c r="W17" s="348"/>
      <c r="X17" s="348">
        <v>0</v>
      </c>
      <c r="Y17" s="348">
        <v>0</v>
      </c>
      <c r="Z17" s="348">
        <v>0</v>
      </c>
      <c r="AA17" s="348">
        <v>0</v>
      </c>
      <c r="AB17" s="348">
        <v>0</v>
      </c>
      <c r="AC17" s="348">
        <v>0</v>
      </c>
      <c r="AD17" s="348">
        <v>46070</v>
      </c>
      <c r="AE17" s="348">
        <v>0</v>
      </c>
      <c r="AF17" s="348">
        <v>0</v>
      </c>
      <c r="AG17" s="348">
        <v>0</v>
      </c>
      <c r="AH17" s="348">
        <v>0</v>
      </c>
      <c r="AI17" s="348">
        <v>0</v>
      </c>
      <c r="AJ17" s="348">
        <v>0</v>
      </c>
      <c r="AK17" s="348">
        <v>0</v>
      </c>
      <c r="AL17" s="348">
        <v>0</v>
      </c>
      <c r="AM17" s="348">
        <v>0</v>
      </c>
      <c r="AN17" s="348">
        <v>0</v>
      </c>
      <c r="AO17" s="348">
        <v>0</v>
      </c>
      <c r="AP17" s="348">
        <v>0</v>
      </c>
      <c r="AQ17" s="348">
        <v>0</v>
      </c>
      <c r="AR17" s="348">
        <v>0</v>
      </c>
      <c r="AS17" s="348">
        <v>0</v>
      </c>
      <c r="AT17" s="348">
        <v>0</v>
      </c>
    </row>
    <row r="18" spans="1:46">
      <c r="A18" s="347" t="s">
        <v>318</v>
      </c>
      <c r="B18" s="348">
        <v>-99533</v>
      </c>
      <c r="C18" s="348">
        <v>0</v>
      </c>
      <c r="D18" s="348">
        <v>0</v>
      </c>
      <c r="E18" s="348">
        <v>0</v>
      </c>
      <c r="F18" s="348">
        <v>0</v>
      </c>
      <c r="G18" s="348">
        <v>0</v>
      </c>
      <c r="H18" s="348">
        <v>0</v>
      </c>
      <c r="I18" s="348">
        <v>0</v>
      </c>
      <c r="J18" s="348">
        <v>0</v>
      </c>
      <c r="K18" s="348">
        <v>0</v>
      </c>
      <c r="L18" s="348">
        <v>0</v>
      </c>
      <c r="M18" s="348">
        <v>0</v>
      </c>
      <c r="N18" s="348">
        <v>0</v>
      </c>
      <c r="O18" s="348">
        <v>0</v>
      </c>
      <c r="P18" s="348">
        <v>0</v>
      </c>
      <c r="Q18" s="348">
        <v>0</v>
      </c>
      <c r="R18" s="348">
        <v>0</v>
      </c>
      <c r="S18" s="348">
        <v>0</v>
      </c>
      <c r="T18" s="348">
        <v>0</v>
      </c>
      <c r="U18" s="348">
        <v>0</v>
      </c>
      <c r="V18" s="348">
        <v>0</v>
      </c>
      <c r="W18" s="348"/>
      <c r="X18" s="348">
        <v>0</v>
      </c>
      <c r="Y18" s="348">
        <v>0</v>
      </c>
      <c r="Z18" s="348">
        <v>0</v>
      </c>
      <c r="AA18" s="348">
        <v>0</v>
      </c>
      <c r="AB18" s="348">
        <v>0</v>
      </c>
      <c r="AC18" s="348">
        <v>0</v>
      </c>
      <c r="AD18" s="348">
        <v>-99533</v>
      </c>
      <c r="AE18" s="348">
        <v>0</v>
      </c>
      <c r="AF18" s="348">
        <v>0</v>
      </c>
      <c r="AG18" s="348">
        <v>0</v>
      </c>
      <c r="AH18" s="348">
        <v>0</v>
      </c>
      <c r="AI18" s="348">
        <v>0</v>
      </c>
      <c r="AJ18" s="348">
        <v>0</v>
      </c>
      <c r="AK18" s="348">
        <v>0</v>
      </c>
      <c r="AL18" s="348">
        <v>0</v>
      </c>
      <c r="AM18" s="348">
        <v>0</v>
      </c>
      <c r="AN18" s="348">
        <v>0</v>
      </c>
      <c r="AO18" s="348">
        <v>0</v>
      </c>
      <c r="AP18" s="348">
        <v>0</v>
      </c>
      <c r="AQ18" s="348">
        <v>0</v>
      </c>
      <c r="AR18" s="348">
        <v>0</v>
      </c>
      <c r="AS18" s="348">
        <v>0</v>
      </c>
      <c r="AT18" s="348">
        <v>0</v>
      </c>
    </row>
    <row r="19" spans="1:46">
      <c r="A19" s="347" t="s">
        <v>319</v>
      </c>
      <c r="B19" s="348">
        <v>-511106</v>
      </c>
      <c r="C19" s="348">
        <v>0</v>
      </c>
      <c r="D19" s="348">
        <v>0</v>
      </c>
      <c r="E19" s="348">
        <v>0</v>
      </c>
      <c r="F19" s="348">
        <v>0</v>
      </c>
      <c r="G19" s="348">
        <v>0</v>
      </c>
      <c r="H19" s="348">
        <v>0</v>
      </c>
      <c r="I19" s="348">
        <v>0</v>
      </c>
      <c r="J19" s="348">
        <v>0</v>
      </c>
      <c r="K19" s="348">
        <v>0</v>
      </c>
      <c r="L19" s="348">
        <v>0</v>
      </c>
      <c r="M19" s="348">
        <v>0</v>
      </c>
      <c r="N19" s="348">
        <v>0</v>
      </c>
      <c r="O19" s="348">
        <v>0</v>
      </c>
      <c r="P19" s="348">
        <v>0</v>
      </c>
      <c r="Q19" s="348">
        <v>0</v>
      </c>
      <c r="R19" s="348">
        <v>0</v>
      </c>
      <c r="S19" s="348">
        <v>0</v>
      </c>
      <c r="T19" s="348">
        <v>0</v>
      </c>
      <c r="U19" s="348">
        <v>0</v>
      </c>
      <c r="V19" s="348">
        <v>0</v>
      </c>
      <c r="W19" s="348"/>
      <c r="X19" s="348">
        <v>0</v>
      </c>
      <c r="Y19" s="348">
        <v>0</v>
      </c>
      <c r="Z19" s="348">
        <v>0</v>
      </c>
      <c r="AA19" s="348">
        <v>0</v>
      </c>
      <c r="AB19" s="348">
        <v>0</v>
      </c>
      <c r="AC19" s="348">
        <v>0</v>
      </c>
      <c r="AD19" s="348">
        <v>-511106</v>
      </c>
      <c r="AE19" s="348">
        <v>0</v>
      </c>
      <c r="AF19" s="348">
        <v>0</v>
      </c>
      <c r="AG19" s="348">
        <v>0</v>
      </c>
      <c r="AH19" s="348">
        <v>0</v>
      </c>
      <c r="AI19" s="348">
        <v>0</v>
      </c>
      <c r="AJ19" s="348">
        <v>0</v>
      </c>
      <c r="AK19" s="348">
        <v>0</v>
      </c>
      <c r="AL19" s="348">
        <v>0</v>
      </c>
      <c r="AM19" s="348">
        <v>0</v>
      </c>
      <c r="AN19" s="348">
        <v>0</v>
      </c>
      <c r="AO19" s="348">
        <v>0</v>
      </c>
      <c r="AP19" s="348">
        <v>0</v>
      </c>
      <c r="AQ19" s="348">
        <v>0</v>
      </c>
      <c r="AR19" s="348">
        <v>0</v>
      </c>
      <c r="AS19" s="348">
        <v>0</v>
      </c>
      <c r="AT19" s="348">
        <v>0</v>
      </c>
    </row>
    <row r="20" spans="1:46">
      <c r="A20" s="347" t="s">
        <v>320</v>
      </c>
      <c r="B20" s="348">
        <v>-3210360</v>
      </c>
      <c r="C20" s="348">
        <v>0</v>
      </c>
      <c r="D20" s="348">
        <v>0</v>
      </c>
      <c r="E20" s="348">
        <v>0</v>
      </c>
      <c r="F20" s="348">
        <v>0</v>
      </c>
      <c r="G20" s="348">
        <v>0</v>
      </c>
      <c r="H20" s="348">
        <v>0</v>
      </c>
      <c r="I20" s="348">
        <v>0</v>
      </c>
      <c r="J20" s="348">
        <v>0</v>
      </c>
      <c r="K20" s="348">
        <v>0</v>
      </c>
      <c r="L20" s="348">
        <v>0</v>
      </c>
      <c r="M20" s="348">
        <v>0</v>
      </c>
      <c r="N20" s="348">
        <v>0</v>
      </c>
      <c r="O20" s="348">
        <v>0</v>
      </c>
      <c r="P20" s="348">
        <v>0</v>
      </c>
      <c r="Q20" s="348">
        <v>0</v>
      </c>
      <c r="R20" s="348">
        <v>0</v>
      </c>
      <c r="S20" s="348">
        <v>0</v>
      </c>
      <c r="T20" s="348">
        <v>0</v>
      </c>
      <c r="U20" s="348">
        <v>0</v>
      </c>
      <c r="V20" s="348">
        <v>0</v>
      </c>
      <c r="W20" s="348"/>
      <c r="X20" s="348">
        <v>0</v>
      </c>
      <c r="Y20" s="348">
        <v>0</v>
      </c>
      <c r="Z20" s="348">
        <v>0</v>
      </c>
      <c r="AA20" s="348">
        <v>0</v>
      </c>
      <c r="AB20" s="348">
        <v>0</v>
      </c>
      <c r="AC20" s="348">
        <v>0</v>
      </c>
      <c r="AD20" s="348">
        <v>-3210360</v>
      </c>
      <c r="AE20" s="348">
        <v>0</v>
      </c>
      <c r="AF20" s="348">
        <v>0</v>
      </c>
      <c r="AG20" s="348">
        <v>0</v>
      </c>
      <c r="AH20" s="348">
        <v>0</v>
      </c>
      <c r="AI20" s="348">
        <v>0</v>
      </c>
      <c r="AJ20" s="348">
        <v>0</v>
      </c>
      <c r="AK20" s="348">
        <v>0</v>
      </c>
      <c r="AL20" s="348">
        <v>0</v>
      </c>
      <c r="AM20" s="348">
        <v>0</v>
      </c>
      <c r="AN20" s="348">
        <v>0</v>
      </c>
      <c r="AO20" s="348">
        <v>0</v>
      </c>
      <c r="AP20" s="348">
        <v>0</v>
      </c>
      <c r="AQ20" s="348">
        <v>0</v>
      </c>
      <c r="AR20" s="348">
        <v>0</v>
      </c>
      <c r="AS20" s="348">
        <v>0</v>
      </c>
      <c r="AT20" s="348">
        <v>0</v>
      </c>
    </row>
    <row r="21" spans="1:46">
      <c r="A21" s="347" t="s">
        <v>321</v>
      </c>
      <c r="B21" s="348">
        <v>497070</v>
      </c>
      <c r="C21" s="348">
        <v>0</v>
      </c>
      <c r="D21" s="348">
        <v>0</v>
      </c>
      <c r="E21" s="348">
        <v>0</v>
      </c>
      <c r="F21" s="348">
        <v>0</v>
      </c>
      <c r="G21" s="348">
        <v>0</v>
      </c>
      <c r="H21" s="348">
        <v>0</v>
      </c>
      <c r="I21" s="348">
        <v>0</v>
      </c>
      <c r="J21" s="348">
        <v>0</v>
      </c>
      <c r="K21" s="348">
        <v>0</v>
      </c>
      <c r="L21" s="348">
        <v>0</v>
      </c>
      <c r="M21" s="348">
        <v>0</v>
      </c>
      <c r="N21" s="348">
        <v>0</v>
      </c>
      <c r="O21" s="348">
        <v>0</v>
      </c>
      <c r="P21" s="348">
        <v>0</v>
      </c>
      <c r="Q21" s="348">
        <v>0</v>
      </c>
      <c r="R21" s="348">
        <v>0</v>
      </c>
      <c r="S21" s="348">
        <v>0</v>
      </c>
      <c r="T21" s="348">
        <v>0</v>
      </c>
      <c r="U21" s="348">
        <v>0</v>
      </c>
      <c r="V21" s="348">
        <v>0</v>
      </c>
      <c r="W21" s="348"/>
      <c r="X21" s="348">
        <v>0</v>
      </c>
      <c r="Y21" s="348">
        <v>0</v>
      </c>
      <c r="Z21" s="348">
        <v>0</v>
      </c>
      <c r="AA21" s="348">
        <v>0</v>
      </c>
      <c r="AB21" s="348">
        <v>0</v>
      </c>
      <c r="AC21" s="348">
        <v>0</v>
      </c>
      <c r="AD21" s="348">
        <v>0</v>
      </c>
      <c r="AE21" s="348">
        <v>0</v>
      </c>
      <c r="AF21" s="348">
        <v>0</v>
      </c>
      <c r="AG21" s="348">
        <v>0</v>
      </c>
      <c r="AH21" s="348">
        <v>0</v>
      </c>
      <c r="AI21" s="348">
        <v>0</v>
      </c>
      <c r="AJ21" s="348">
        <v>0</v>
      </c>
      <c r="AK21" s="348">
        <v>0</v>
      </c>
      <c r="AL21" s="348">
        <v>497070</v>
      </c>
      <c r="AM21" s="348">
        <v>0</v>
      </c>
      <c r="AN21" s="348">
        <v>0</v>
      </c>
      <c r="AO21" s="348">
        <v>0</v>
      </c>
      <c r="AP21" s="348">
        <v>0</v>
      </c>
      <c r="AQ21" s="348">
        <v>0</v>
      </c>
      <c r="AR21" s="348">
        <v>0</v>
      </c>
      <c r="AS21" s="348">
        <v>0</v>
      </c>
      <c r="AT21" s="348">
        <v>0</v>
      </c>
    </row>
    <row r="22" spans="1:46">
      <c r="A22" s="347" t="s">
        <v>322</v>
      </c>
      <c r="B22" s="348">
        <v>-303392</v>
      </c>
      <c r="C22" s="348">
        <v>0</v>
      </c>
      <c r="D22" s="348">
        <v>0</v>
      </c>
      <c r="E22" s="348">
        <v>0</v>
      </c>
      <c r="F22" s="348">
        <v>0</v>
      </c>
      <c r="G22" s="348">
        <v>0</v>
      </c>
      <c r="H22" s="348">
        <v>0</v>
      </c>
      <c r="I22" s="348">
        <v>0</v>
      </c>
      <c r="J22" s="348">
        <v>0</v>
      </c>
      <c r="K22" s="348">
        <v>0</v>
      </c>
      <c r="L22" s="348">
        <v>0</v>
      </c>
      <c r="M22" s="348">
        <v>0</v>
      </c>
      <c r="N22" s="348">
        <v>0</v>
      </c>
      <c r="O22" s="348">
        <v>0</v>
      </c>
      <c r="P22" s="348">
        <v>0</v>
      </c>
      <c r="Q22" s="348">
        <v>0</v>
      </c>
      <c r="R22" s="348">
        <v>0</v>
      </c>
      <c r="S22" s="348">
        <v>0</v>
      </c>
      <c r="T22" s="348">
        <v>0</v>
      </c>
      <c r="U22" s="348">
        <v>0</v>
      </c>
      <c r="V22" s="348">
        <v>0</v>
      </c>
      <c r="W22" s="348"/>
      <c r="X22" s="348">
        <v>0</v>
      </c>
      <c r="Y22" s="348">
        <v>0</v>
      </c>
      <c r="Z22" s="348">
        <v>0</v>
      </c>
      <c r="AA22" s="348">
        <v>0</v>
      </c>
      <c r="AB22" s="348">
        <v>0</v>
      </c>
      <c r="AC22" s="348">
        <v>0</v>
      </c>
      <c r="AD22" s="348">
        <v>-303392</v>
      </c>
      <c r="AE22" s="348">
        <v>0</v>
      </c>
      <c r="AF22" s="348">
        <v>0</v>
      </c>
      <c r="AG22" s="348">
        <v>0</v>
      </c>
      <c r="AH22" s="348">
        <v>0</v>
      </c>
      <c r="AI22" s="348">
        <v>0</v>
      </c>
      <c r="AJ22" s="348">
        <v>0</v>
      </c>
      <c r="AK22" s="348">
        <v>0</v>
      </c>
      <c r="AL22" s="348">
        <v>0</v>
      </c>
      <c r="AM22" s="348">
        <v>0</v>
      </c>
      <c r="AN22" s="348">
        <v>0</v>
      </c>
      <c r="AO22" s="348">
        <v>0</v>
      </c>
      <c r="AP22" s="348">
        <v>0</v>
      </c>
      <c r="AQ22" s="348">
        <v>0</v>
      </c>
      <c r="AR22" s="348">
        <v>0</v>
      </c>
      <c r="AS22" s="348">
        <v>0</v>
      </c>
      <c r="AT22" s="348">
        <v>0</v>
      </c>
    </row>
    <row r="23" spans="1:46">
      <c r="A23" s="347" t="s">
        <v>323</v>
      </c>
      <c r="B23" s="348">
        <v>-11746000</v>
      </c>
      <c r="C23" s="348">
        <v>0</v>
      </c>
      <c r="D23" s="348">
        <v>0</v>
      </c>
      <c r="E23" s="348">
        <v>0</v>
      </c>
      <c r="F23" s="348">
        <v>0</v>
      </c>
      <c r="G23" s="348">
        <v>0</v>
      </c>
      <c r="H23" s="348">
        <v>0</v>
      </c>
      <c r="I23" s="348">
        <v>0</v>
      </c>
      <c r="J23" s="348">
        <v>0</v>
      </c>
      <c r="K23" s="348">
        <v>0</v>
      </c>
      <c r="L23" s="348">
        <v>0</v>
      </c>
      <c r="M23" s="348">
        <v>0</v>
      </c>
      <c r="N23" s="348">
        <v>0</v>
      </c>
      <c r="O23" s="348">
        <v>0</v>
      </c>
      <c r="P23" s="348">
        <v>0</v>
      </c>
      <c r="Q23" s="348">
        <v>0</v>
      </c>
      <c r="R23" s="348">
        <v>0</v>
      </c>
      <c r="S23" s="348">
        <v>0</v>
      </c>
      <c r="T23" s="348">
        <v>0</v>
      </c>
      <c r="U23" s="348">
        <v>0</v>
      </c>
      <c r="V23" s="348">
        <v>0</v>
      </c>
      <c r="W23" s="348"/>
      <c r="X23" s="348">
        <v>0</v>
      </c>
      <c r="Y23" s="348">
        <v>0</v>
      </c>
      <c r="Z23" s="348">
        <v>0</v>
      </c>
      <c r="AA23" s="348">
        <v>0</v>
      </c>
      <c r="AB23" s="348">
        <v>0</v>
      </c>
      <c r="AC23" s="348">
        <v>0</v>
      </c>
      <c r="AD23" s="348">
        <v>0</v>
      </c>
      <c r="AE23" s="348">
        <v>0</v>
      </c>
      <c r="AF23" s="348">
        <v>0</v>
      </c>
      <c r="AG23" s="348">
        <v>0</v>
      </c>
      <c r="AH23" s="348">
        <v>0</v>
      </c>
      <c r="AI23" s="348">
        <v>0</v>
      </c>
      <c r="AJ23" s="348">
        <v>0</v>
      </c>
      <c r="AK23" s="348">
        <v>0</v>
      </c>
      <c r="AL23" s="348">
        <v>0</v>
      </c>
      <c r="AM23" s="348">
        <v>0</v>
      </c>
      <c r="AN23" s="348">
        <v>0</v>
      </c>
      <c r="AO23" s="348">
        <v>0</v>
      </c>
      <c r="AP23" s="348">
        <v>0</v>
      </c>
      <c r="AQ23" s="348">
        <v>-11746000</v>
      </c>
      <c r="AR23" s="348">
        <v>0</v>
      </c>
      <c r="AS23" s="348">
        <v>0</v>
      </c>
      <c r="AT23" s="348">
        <v>0</v>
      </c>
    </row>
    <row r="24" spans="1:46">
      <c r="A24" s="347" t="s">
        <v>324</v>
      </c>
      <c r="B24" s="348">
        <v>-346095</v>
      </c>
      <c r="C24" s="348">
        <v>0</v>
      </c>
      <c r="D24" s="348">
        <v>0</v>
      </c>
      <c r="E24" s="348">
        <v>0</v>
      </c>
      <c r="F24" s="348">
        <v>0</v>
      </c>
      <c r="G24" s="348">
        <v>0</v>
      </c>
      <c r="H24" s="348">
        <v>0</v>
      </c>
      <c r="I24" s="348">
        <v>0</v>
      </c>
      <c r="J24" s="348">
        <v>0</v>
      </c>
      <c r="K24" s="348">
        <v>0</v>
      </c>
      <c r="L24" s="348">
        <v>0</v>
      </c>
      <c r="M24" s="348">
        <v>0</v>
      </c>
      <c r="N24" s="348">
        <v>0</v>
      </c>
      <c r="O24" s="348">
        <v>0</v>
      </c>
      <c r="P24" s="348">
        <v>0</v>
      </c>
      <c r="Q24" s="348">
        <v>0</v>
      </c>
      <c r="R24" s="348">
        <v>0</v>
      </c>
      <c r="S24" s="348">
        <v>0</v>
      </c>
      <c r="T24" s="348">
        <v>0</v>
      </c>
      <c r="U24" s="348">
        <v>0</v>
      </c>
      <c r="V24" s="348">
        <v>0</v>
      </c>
      <c r="W24" s="348"/>
      <c r="X24" s="348">
        <v>0</v>
      </c>
      <c r="Y24" s="348">
        <v>0</v>
      </c>
      <c r="Z24" s="348">
        <v>0</v>
      </c>
      <c r="AA24" s="348">
        <v>0</v>
      </c>
      <c r="AB24" s="348">
        <v>0</v>
      </c>
      <c r="AC24" s="348">
        <v>0</v>
      </c>
      <c r="AD24" s="348">
        <v>0</v>
      </c>
      <c r="AE24" s="348">
        <v>0</v>
      </c>
      <c r="AF24" s="348">
        <v>0</v>
      </c>
      <c r="AG24" s="348">
        <v>0</v>
      </c>
      <c r="AH24" s="348">
        <v>0</v>
      </c>
      <c r="AI24" s="348">
        <v>0</v>
      </c>
      <c r="AJ24" s="348">
        <v>0</v>
      </c>
      <c r="AK24" s="348">
        <v>0</v>
      </c>
      <c r="AL24" s="348">
        <v>0</v>
      </c>
      <c r="AM24" s="348">
        <v>0</v>
      </c>
      <c r="AN24" s="348">
        <v>-346095</v>
      </c>
      <c r="AO24" s="348">
        <v>0</v>
      </c>
      <c r="AP24" s="348">
        <v>0</v>
      </c>
      <c r="AQ24" s="348">
        <v>0</v>
      </c>
      <c r="AR24" s="348">
        <v>0</v>
      </c>
      <c r="AS24" s="348">
        <v>0</v>
      </c>
      <c r="AT24" s="348">
        <v>0</v>
      </c>
    </row>
    <row r="25" spans="1:46">
      <c r="A25" s="349" t="s">
        <v>325</v>
      </c>
      <c r="B25" s="348">
        <v>-1663195397</v>
      </c>
      <c r="C25" s="348">
        <v>-28219771</v>
      </c>
      <c r="D25" s="348">
        <v>-90168675</v>
      </c>
      <c r="E25" s="348">
        <v>-765864</v>
      </c>
      <c r="F25" s="348">
        <v>-69568301</v>
      </c>
      <c r="G25" s="348">
        <v>-24267637</v>
      </c>
      <c r="H25" s="348">
        <v>-227348</v>
      </c>
      <c r="I25" s="348">
        <v>-12413965</v>
      </c>
      <c r="J25" s="348">
        <v>-258184</v>
      </c>
      <c r="K25" s="348">
        <v>0</v>
      </c>
      <c r="L25" s="348">
        <v>-3739305</v>
      </c>
      <c r="M25" s="348">
        <v>-1151275</v>
      </c>
      <c r="N25" s="348">
        <v>0</v>
      </c>
      <c r="O25" s="348">
        <v>-243543</v>
      </c>
      <c r="P25" s="348">
        <v>196526</v>
      </c>
      <c r="Q25" s="348">
        <v>0</v>
      </c>
      <c r="R25" s="348">
        <v>-14660367</v>
      </c>
      <c r="S25" s="348">
        <v>-680836</v>
      </c>
      <c r="T25" s="348">
        <v>559143</v>
      </c>
      <c r="U25" s="348">
        <v>0</v>
      </c>
      <c r="V25" s="348">
        <v>0</v>
      </c>
      <c r="W25" s="348"/>
      <c r="X25" s="348">
        <v>-1896523</v>
      </c>
      <c r="Y25" s="348">
        <v>-672276</v>
      </c>
      <c r="Z25" s="348">
        <v>-35558757</v>
      </c>
      <c r="AA25" s="348">
        <v>-1597689</v>
      </c>
      <c r="AB25" s="348">
        <v>-313075</v>
      </c>
      <c r="AC25" s="348">
        <v>-19361724</v>
      </c>
      <c r="AD25" s="348">
        <v>-7240215</v>
      </c>
      <c r="AE25" s="348">
        <v>-943434</v>
      </c>
      <c r="AF25" s="348">
        <v>-6845217</v>
      </c>
      <c r="AG25" s="348">
        <v>-355001</v>
      </c>
      <c r="AH25" s="348">
        <v>-11950319</v>
      </c>
      <c r="AI25" s="348">
        <v>-33298155</v>
      </c>
      <c r="AJ25" s="348">
        <v>-4747213</v>
      </c>
      <c r="AK25" s="348">
        <v>-11552193</v>
      </c>
      <c r="AL25" s="348">
        <v>-75075649</v>
      </c>
      <c r="AM25" s="348">
        <v>-536607</v>
      </c>
      <c r="AN25" s="348">
        <v>-19579516</v>
      </c>
      <c r="AO25" s="348">
        <v>-2515315</v>
      </c>
      <c r="AP25" s="348">
        <v>-24129189</v>
      </c>
      <c r="AQ25" s="348">
        <v>-39021010</v>
      </c>
      <c r="AR25" s="348">
        <v>-764875614</v>
      </c>
      <c r="AS25" s="348">
        <v>-355521304</v>
      </c>
      <c r="AT25" s="348">
        <v>0</v>
      </c>
    </row>
    <row r="26" spans="1:46">
      <c r="A26" s="349" t="s">
        <v>326</v>
      </c>
      <c r="B26" s="348">
        <v>431831567</v>
      </c>
      <c r="C26" s="348">
        <v>607506</v>
      </c>
      <c r="D26" s="348">
        <v>40674226</v>
      </c>
      <c r="E26" s="348">
        <v>162172</v>
      </c>
      <c r="F26" s="348">
        <v>2521148</v>
      </c>
      <c r="G26" s="348">
        <v>-38411269</v>
      </c>
      <c r="H26" s="348">
        <v>204517</v>
      </c>
      <c r="I26" s="348">
        <v>-22541682</v>
      </c>
      <c r="J26" s="348">
        <v>-211819</v>
      </c>
      <c r="K26" s="348">
        <v>0</v>
      </c>
      <c r="L26" s="348">
        <v>3009028</v>
      </c>
      <c r="M26" s="348">
        <v>1052524</v>
      </c>
      <c r="N26" s="348">
        <v>0</v>
      </c>
      <c r="O26" s="348">
        <v>-192308</v>
      </c>
      <c r="P26" s="348">
        <v>-463255</v>
      </c>
      <c r="Q26" s="348">
        <v>0</v>
      </c>
      <c r="R26" s="348">
        <v>-23383787</v>
      </c>
      <c r="S26" s="348">
        <v>-1066406</v>
      </c>
      <c r="T26" s="348">
        <v>-529141</v>
      </c>
      <c r="U26" s="348">
        <v>-1213</v>
      </c>
      <c r="V26" s="348">
        <v>0</v>
      </c>
      <c r="W26" s="348"/>
      <c r="X26" s="348">
        <v>-4617754</v>
      </c>
      <c r="Y26" s="348">
        <v>517520</v>
      </c>
      <c r="Z26" s="348">
        <v>-46097540</v>
      </c>
      <c r="AA26" s="348">
        <v>-3646100</v>
      </c>
      <c r="AB26" s="348">
        <v>-158072</v>
      </c>
      <c r="AC26" s="348">
        <v>-24343386</v>
      </c>
      <c r="AD26" s="348">
        <v>2050465</v>
      </c>
      <c r="AE26" s="348">
        <v>-2034552</v>
      </c>
      <c r="AF26" s="348">
        <v>-8510101</v>
      </c>
      <c r="AG26" s="348">
        <v>-1560282</v>
      </c>
      <c r="AH26" s="348">
        <v>-7570992</v>
      </c>
      <c r="AI26" s="348">
        <v>-57262235</v>
      </c>
      <c r="AJ26" s="348">
        <v>-11617384</v>
      </c>
      <c r="AK26" s="348">
        <v>-5041604</v>
      </c>
      <c r="AL26" s="348">
        <v>-17786366</v>
      </c>
      <c r="AM26" s="348">
        <v>-1159802</v>
      </c>
      <c r="AN26" s="348">
        <v>-18019403</v>
      </c>
      <c r="AO26" s="348">
        <v>113764</v>
      </c>
      <c r="AP26" s="348">
        <v>-44323321</v>
      </c>
      <c r="AQ26" s="348">
        <v>-51059847</v>
      </c>
      <c r="AR26" s="348">
        <v>557336369</v>
      </c>
      <c r="AS26" s="348">
        <v>215191949</v>
      </c>
      <c r="AT26" s="348">
        <v>0</v>
      </c>
    </row>
    <row r="27" spans="1:46">
      <c r="A27" s="349" t="s">
        <v>744</v>
      </c>
      <c r="B27" s="348">
        <v>-6286</v>
      </c>
      <c r="C27" s="348">
        <v>0</v>
      </c>
      <c r="D27" s="348">
        <v>0</v>
      </c>
      <c r="E27" s="348">
        <v>0</v>
      </c>
      <c r="F27" s="348">
        <v>0</v>
      </c>
      <c r="G27" s="348">
        <v>0</v>
      </c>
      <c r="H27" s="348">
        <v>0</v>
      </c>
      <c r="I27" s="348">
        <v>0</v>
      </c>
      <c r="J27" s="348">
        <v>0</v>
      </c>
      <c r="K27" s="348">
        <v>0</v>
      </c>
      <c r="L27" s="348">
        <v>0</v>
      </c>
      <c r="M27" s="348">
        <v>0</v>
      </c>
      <c r="N27" s="348">
        <v>0</v>
      </c>
      <c r="O27" s="348">
        <v>0</v>
      </c>
      <c r="P27" s="348">
        <v>0</v>
      </c>
      <c r="Q27" s="348">
        <v>0</v>
      </c>
      <c r="R27" s="348">
        <v>0</v>
      </c>
      <c r="S27" s="348">
        <v>0</v>
      </c>
      <c r="T27" s="348">
        <v>0</v>
      </c>
      <c r="U27" s="348">
        <v>0</v>
      </c>
      <c r="V27" s="348">
        <v>0</v>
      </c>
      <c r="W27" s="348"/>
      <c r="X27" s="348">
        <v>0</v>
      </c>
      <c r="Y27" s="348">
        <v>0</v>
      </c>
      <c r="Z27" s="348">
        <v>0</v>
      </c>
      <c r="AA27" s="348">
        <v>0</v>
      </c>
      <c r="AB27" s="348">
        <v>0</v>
      </c>
      <c r="AC27" s="348">
        <v>-4589</v>
      </c>
      <c r="AD27" s="348">
        <v>0</v>
      </c>
      <c r="AE27" s="348">
        <v>0</v>
      </c>
      <c r="AF27" s="348">
        <v>0</v>
      </c>
      <c r="AG27" s="348">
        <v>0</v>
      </c>
      <c r="AH27" s="348">
        <v>0</v>
      </c>
      <c r="AI27" s="348">
        <v>-1697</v>
      </c>
      <c r="AJ27" s="348">
        <v>0</v>
      </c>
      <c r="AK27" s="348">
        <v>0</v>
      </c>
      <c r="AL27" s="348">
        <v>0</v>
      </c>
      <c r="AM27" s="348">
        <v>0</v>
      </c>
      <c r="AN27" s="348">
        <v>0</v>
      </c>
      <c r="AO27" s="348">
        <v>0</v>
      </c>
      <c r="AP27" s="348">
        <v>0</v>
      </c>
      <c r="AQ27" s="348">
        <v>0</v>
      </c>
      <c r="AR27" s="348">
        <v>0</v>
      </c>
      <c r="AS27" s="348">
        <v>0</v>
      </c>
      <c r="AT27" s="348">
        <v>0</v>
      </c>
    </row>
    <row r="28" spans="1:46">
      <c r="A28" s="349" t="s">
        <v>327</v>
      </c>
      <c r="B28" s="348">
        <v>19235465</v>
      </c>
      <c r="C28" s="348">
        <v>1256545</v>
      </c>
      <c r="D28" s="348">
        <v>-289936</v>
      </c>
      <c r="E28" s="348">
        <v>0</v>
      </c>
      <c r="F28" s="348">
        <v>2460026</v>
      </c>
      <c r="G28" s="348">
        <v>794846</v>
      </c>
      <c r="H28" s="348">
        <v>0</v>
      </c>
      <c r="I28" s="348">
        <v>1621723</v>
      </c>
      <c r="J28" s="348">
        <v>3547</v>
      </c>
      <c r="K28" s="348">
        <v>0</v>
      </c>
      <c r="L28" s="348">
        <v>4393</v>
      </c>
      <c r="M28" s="348">
        <v>55371</v>
      </c>
      <c r="N28" s="348">
        <v>0</v>
      </c>
      <c r="O28" s="348">
        <v>16071</v>
      </c>
      <c r="P28" s="348">
        <v>1951899</v>
      </c>
      <c r="Q28" s="348">
        <v>0</v>
      </c>
      <c r="R28" s="348">
        <v>535160</v>
      </c>
      <c r="S28" s="348">
        <v>26144</v>
      </c>
      <c r="T28" s="348">
        <v>63418</v>
      </c>
      <c r="U28" s="348">
        <v>0</v>
      </c>
      <c r="V28" s="348">
        <v>0</v>
      </c>
      <c r="W28" s="348"/>
      <c r="X28" s="348">
        <v>225098</v>
      </c>
      <c r="Y28" s="348">
        <v>0</v>
      </c>
      <c r="Z28" s="348">
        <v>1574419</v>
      </c>
      <c r="AA28" s="348">
        <v>-392011</v>
      </c>
      <c r="AB28" s="348">
        <v>4092</v>
      </c>
      <c r="AC28" s="348">
        <v>1050545</v>
      </c>
      <c r="AD28" s="348">
        <v>46343</v>
      </c>
      <c r="AE28" s="348">
        <v>-222963</v>
      </c>
      <c r="AF28" s="348">
        <v>502761</v>
      </c>
      <c r="AG28" s="348">
        <v>43109</v>
      </c>
      <c r="AH28" s="348">
        <v>263086</v>
      </c>
      <c r="AI28" s="348">
        <v>481799</v>
      </c>
      <c r="AJ28" s="348">
        <v>369723</v>
      </c>
      <c r="AK28" s="348">
        <v>52963</v>
      </c>
      <c r="AL28" s="348">
        <v>184436</v>
      </c>
      <c r="AM28" s="348">
        <v>45541</v>
      </c>
      <c r="AN28" s="348">
        <v>548954</v>
      </c>
      <c r="AO28" s="348">
        <v>39543</v>
      </c>
      <c r="AP28" s="348">
        <v>1112374</v>
      </c>
      <c r="AQ28" s="348">
        <v>571370</v>
      </c>
      <c r="AR28" s="348">
        <v>188109</v>
      </c>
      <c r="AS28" s="348">
        <v>4046967</v>
      </c>
      <c r="AT28" s="348">
        <v>0</v>
      </c>
    </row>
    <row r="29" spans="1:46">
      <c r="A29" s="349" t="s">
        <v>328</v>
      </c>
      <c r="B29" s="348">
        <v>1504888</v>
      </c>
      <c r="C29" s="348">
        <v>783136</v>
      </c>
      <c r="D29" s="348">
        <v>0</v>
      </c>
      <c r="E29" s="348">
        <v>0</v>
      </c>
      <c r="F29" s="348">
        <v>0</v>
      </c>
      <c r="G29" s="348">
        <v>0</v>
      </c>
      <c r="H29" s="348">
        <v>0</v>
      </c>
      <c r="I29" s="348">
        <v>0</v>
      </c>
      <c r="J29" s="348">
        <v>0</v>
      </c>
      <c r="K29" s="348">
        <v>0</v>
      </c>
      <c r="L29" s="348">
        <v>0</v>
      </c>
      <c r="M29" s="348">
        <v>0</v>
      </c>
      <c r="N29" s="348">
        <v>0</v>
      </c>
      <c r="O29" s="348">
        <v>0</v>
      </c>
      <c r="P29" s="348">
        <v>0</v>
      </c>
      <c r="Q29" s="348">
        <v>0</v>
      </c>
      <c r="R29" s="348">
        <v>0</v>
      </c>
      <c r="S29" s="348">
        <v>0</v>
      </c>
      <c r="T29" s="348">
        <v>0</v>
      </c>
      <c r="U29" s="348">
        <v>0</v>
      </c>
      <c r="V29" s="348">
        <v>0</v>
      </c>
      <c r="W29" s="348"/>
      <c r="X29" s="348">
        <v>0</v>
      </c>
      <c r="Y29" s="348">
        <v>0</v>
      </c>
      <c r="Z29" s="348">
        <v>0</v>
      </c>
      <c r="AA29" s="348">
        <v>0</v>
      </c>
      <c r="AB29" s="348">
        <v>0</v>
      </c>
      <c r="AC29" s="348">
        <v>0</v>
      </c>
      <c r="AD29" s="348">
        <v>0</v>
      </c>
      <c r="AE29" s="348">
        <v>0</v>
      </c>
      <c r="AF29" s="348">
        <v>0</v>
      </c>
      <c r="AG29" s="348">
        <v>0</v>
      </c>
      <c r="AH29" s="348">
        <v>721752</v>
      </c>
      <c r="AI29" s="348">
        <v>0</v>
      </c>
      <c r="AJ29" s="348">
        <v>0</v>
      </c>
      <c r="AK29" s="348">
        <v>0</v>
      </c>
      <c r="AL29" s="348">
        <v>0</v>
      </c>
      <c r="AM29" s="348">
        <v>0</v>
      </c>
      <c r="AN29" s="348">
        <v>0</v>
      </c>
      <c r="AO29" s="348">
        <v>0</v>
      </c>
      <c r="AP29" s="348">
        <v>0</v>
      </c>
      <c r="AQ29" s="348">
        <v>0</v>
      </c>
      <c r="AR29" s="348">
        <v>0</v>
      </c>
      <c r="AS29" s="348">
        <v>0</v>
      </c>
      <c r="AT29" s="348">
        <v>0</v>
      </c>
    </row>
    <row r="30" spans="1:46">
      <c r="A30" s="349" t="s">
        <v>329</v>
      </c>
      <c r="B30" s="348">
        <v>182587</v>
      </c>
      <c r="C30" s="348">
        <v>182587</v>
      </c>
      <c r="D30" s="348">
        <v>0</v>
      </c>
      <c r="E30" s="348">
        <v>0</v>
      </c>
      <c r="F30" s="348">
        <v>0</v>
      </c>
      <c r="G30" s="348">
        <v>0</v>
      </c>
      <c r="H30" s="348">
        <v>0</v>
      </c>
      <c r="I30" s="348">
        <v>0</v>
      </c>
      <c r="J30" s="348">
        <v>0</v>
      </c>
      <c r="K30" s="348">
        <v>0</v>
      </c>
      <c r="L30" s="348">
        <v>0</v>
      </c>
      <c r="M30" s="348">
        <v>0</v>
      </c>
      <c r="N30" s="348">
        <v>0</v>
      </c>
      <c r="O30" s="348">
        <v>0</v>
      </c>
      <c r="P30" s="348">
        <v>0</v>
      </c>
      <c r="Q30" s="348">
        <v>0</v>
      </c>
      <c r="R30" s="348">
        <v>0</v>
      </c>
      <c r="S30" s="348">
        <v>0</v>
      </c>
      <c r="T30" s="348">
        <v>0</v>
      </c>
      <c r="U30" s="348">
        <v>0</v>
      </c>
      <c r="V30" s="348">
        <v>0</v>
      </c>
      <c r="W30" s="348"/>
      <c r="X30" s="348">
        <v>0</v>
      </c>
      <c r="Y30" s="348">
        <v>0</v>
      </c>
      <c r="Z30" s="348">
        <v>0</v>
      </c>
      <c r="AA30" s="348">
        <v>0</v>
      </c>
      <c r="AB30" s="348">
        <v>0</v>
      </c>
      <c r="AC30" s="348">
        <v>0</v>
      </c>
      <c r="AD30" s="348">
        <v>0</v>
      </c>
      <c r="AE30" s="348">
        <v>0</v>
      </c>
      <c r="AF30" s="348">
        <v>0</v>
      </c>
      <c r="AG30" s="348">
        <v>0</v>
      </c>
      <c r="AH30" s="348">
        <v>0</v>
      </c>
      <c r="AI30" s="348">
        <v>0</v>
      </c>
      <c r="AJ30" s="348">
        <v>0</v>
      </c>
      <c r="AK30" s="348">
        <v>0</v>
      </c>
      <c r="AL30" s="348">
        <v>0</v>
      </c>
      <c r="AM30" s="348">
        <v>0</v>
      </c>
      <c r="AN30" s="348">
        <v>0</v>
      </c>
      <c r="AO30" s="348">
        <v>0</v>
      </c>
      <c r="AP30" s="348">
        <v>0</v>
      </c>
      <c r="AQ30" s="348">
        <v>0</v>
      </c>
      <c r="AR30" s="348">
        <v>0</v>
      </c>
      <c r="AS30" s="348">
        <v>0</v>
      </c>
      <c r="AT30" s="348">
        <v>0</v>
      </c>
    </row>
    <row r="31" spans="1:46">
      <c r="A31" s="349" t="s">
        <v>330</v>
      </c>
      <c r="B31" s="348">
        <v>5066944</v>
      </c>
      <c r="C31" s="348">
        <v>5066944</v>
      </c>
      <c r="D31" s="348">
        <v>0</v>
      </c>
      <c r="E31" s="348">
        <v>0</v>
      </c>
      <c r="F31" s="348">
        <v>0</v>
      </c>
      <c r="G31" s="348">
        <v>0</v>
      </c>
      <c r="H31" s="348">
        <v>0</v>
      </c>
      <c r="I31" s="348">
        <v>0</v>
      </c>
      <c r="J31" s="348">
        <v>0</v>
      </c>
      <c r="K31" s="348">
        <v>0</v>
      </c>
      <c r="L31" s="348">
        <v>0</v>
      </c>
      <c r="M31" s="348">
        <v>0</v>
      </c>
      <c r="N31" s="348">
        <v>0</v>
      </c>
      <c r="O31" s="348">
        <v>0</v>
      </c>
      <c r="P31" s="348">
        <v>0</v>
      </c>
      <c r="Q31" s="348">
        <v>0</v>
      </c>
      <c r="R31" s="348">
        <v>0</v>
      </c>
      <c r="S31" s="348">
        <v>0</v>
      </c>
      <c r="T31" s="348">
        <v>0</v>
      </c>
      <c r="U31" s="348">
        <v>0</v>
      </c>
      <c r="V31" s="348">
        <v>0</v>
      </c>
      <c r="W31" s="348"/>
      <c r="X31" s="348">
        <v>0</v>
      </c>
      <c r="Y31" s="348">
        <v>0</v>
      </c>
      <c r="Z31" s="348">
        <v>0</v>
      </c>
      <c r="AA31" s="348">
        <v>0</v>
      </c>
      <c r="AB31" s="348">
        <v>0</v>
      </c>
      <c r="AC31" s="348">
        <v>0</v>
      </c>
      <c r="AD31" s="348">
        <v>0</v>
      </c>
      <c r="AE31" s="348">
        <v>0</v>
      </c>
      <c r="AF31" s="348">
        <v>0</v>
      </c>
      <c r="AG31" s="348">
        <v>0</v>
      </c>
      <c r="AH31" s="348">
        <v>0</v>
      </c>
      <c r="AI31" s="348">
        <v>0</v>
      </c>
      <c r="AJ31" s="348">
        <v>0</v>
      </c>
      <c r="AK31" s="348">
        <v>0</v>
      </c>
      <c r="AL31" s="348">
        <v>0</v>
      </c>
      <c r="AM31" s="348">
        <v>0</v>
      </c>
      <c r="AN31" s="348">
        <v>0</v>
      </c>
      <c r="AO31" s="348">
        <v>0</v>
      </c>
      <c r="AP31" s="348">
        <v>0</v>
      </c>
      <c r="AQ31" s="348">
        <v>0</v>
      </c>
      <c r="AR31" s="348">
        <v>0</v>
      </c>
      <c r="AS31" s="348">
        <v>0</v>
      </c>
      <c r="AT31" s="348">
        <v>0</v>
      </c>
    </row>
    <row r="32" spans="1:46">
      <c r="A32" s="349" t="s">
        <v>331</v>
      </c>
      <c r="B32" s="348">
        <v>-1394751</v>
      </c>
      <c r="C32" s="348">
        <v>-1394751</v>
      </c>
      <c r="D32" s="348">
        <v>0</v>
      </c>
      <c r="E32" s="348">
        <v>0</v>
      </c>
      <c r="F32" s="348">
        <v>0</v>
      </c>
      <c r="G32" s="348">
        <v>0</v>
      </c>
      <c r="H32" s="348">
        <v>0</v>
      </c>
      <c r="I32" s="348">
        <v>0</v>
      </c>
      <c r="J32" s="348">
        <v>0</v>
      </c>
      <c r="K32" s="348">
        <v>0</v>
      </c>
      <c r="L32" s="348">
        <v>0</v>
      </c>
      <c r="M32" s="348">
        <v>0</v>
      </c>
      <c r="N32" s="348">
        <v>0</v>
      </c>
      <c r="O32" s="348">
        <v>0</v>
      </c>
      <c r="P32" s="348">
        <v>0</v>
      </c>
      <c r="Q32" s="348">
        <v>0</v>
      </c>
      <c r="R32" s="348">
        <v>0</v>
      </c>
      <c r="S32" s="348">
        <v>0</v>
      </c>
      <c r="T32" s="348">
        <v>0</v>
      </c>
      <c r="U32" s="348">
        <v>0</v>
      </c>
      <c r="V32" s="348">
        <v>0</v>
      </c>
      <c r="W32" s="348"/>
      <c r="X32" s="348">
        <v>0</v>
      </c>
      <c r="Y32" s="348">
        <v>0</v>
      </c>
      <c r="Z32" s="348">
        <v>0</v>
      </c>
      <c r="AA32" s="348">
        <v>0</v>
      </c>
      <c r="AB32" s="348">
        <v>0</v>
      </c>
      <c r="AC32" s="348">
        <v>0</v>
      </c>
      <c r="AD32" s="348">
        <v>0</v>
      </c>
      <c r="AE32" s="348">
        <v>0</v>
      </c>
      <c r="AF32" s="348">
        <v>0</v>
      </c>
      <c r="AG32" s="348">
        <v>0</v>
      </c>
      <c r="AH32" s="348">
        <v>0</v>
      </c>
      <c r="AI32" s="348">
        <v>0</v>
      </c>
      <c r="AJ32" s="348">
        <v>0</v>
      </c>
      <c r="AK32" s="348">
        <v>0</v>
      </c>
      <c r="AL32" s="348">
        <v>0</v>
      </c>
      <c r="AM32" s="348">
        <v>0</v>
      </c>
      <c r="AN32" s="348">
        <v>0</v>
      </c>
      <c r="AO32" s="348">
        <v>0</v>
      </c>
      <c r="AP32" s="348">
        <v>0</v>
      </c>
      <c r="AQ32" s="348">
        <v>0</v>
      </c>
      <c r="AR32" s="348">
        <v>0</v>
      </c>
      <c r="AS32" s="348">
        <v>0</v>
      </c>
      <c r="AT32" s="348">
        <v>0</v>
      </c>
    </row>
    <row r="33" spans="1:46">
      <c r="A33" s="349" t="s">
        <v>332</v>
      </c>
      <c r="B33" s="348">
        <v>-8888391</v>
      </c>
      <c r="C33" s="348">
        <v>-21567104</v>
      </c>
      <c r="D33" s="348">
        <v>52689</v>
      </c>
      <c r="E33" s="348">
        <v>1006079</v>
      </c>
      <c r="F33" s="348">
        <v>-1798002</v>
      </c>
      <c r="G33" s="348">
        <v>-1512608</v>
      </c>
      <c r="H33" s="348">
        <v>0</v>
      </c>
      <c r="I33" s="348">
        <v>77099</v>
      </c>
      <c r="J33" s="348">
        <v>-257</v>
      </c>
      <c r="K33" s="348">
        <v>0</v>
      </c>
      <c r="L33" s="348">
        <v>-38665</v>
      </c>
      <c r="M33" s="348">
        <v>2085</v>
      </c>
      <c r="N33" s="348">
        <v>0</v>
      </c>
      <c r="O33" s="348">
        <v>-484</v>
      </c>
      <c r="P33" s="348">
        <v>-599450</v>
      </c>
      <c r="Q33" s="348">
        <v>-1322</v>
      </c>
      <c r="R33" s="348">
        <v>-399080</v>
      </c>
      <c r="S33" s="348">
        <v>12015</v>
      </c>
      <c r="T33" s="348">
        <v>-1</v>
      </c>
      <c r="U33" s="348">
        <v>0</v>
      </c>
      <c r="V33" s="348">
        <v>0</v>
      </c>
      <c r="W33" s="348"/>
      <c r="X33" s="348">
        <v>787127</v>
      </c>
      <c r="Y33" s="348">
        <v>0</v>
      </c>
      <c r="Z33" s="348">
        <v>-249273</v>
      </c>
      <c r="AA33" s="348">
        <v>13383</v>
      </c>
      <c r="AB33" s="348">
        <v>-452506</v>
      </c>
      <c r="AC33" s="348">
        <v>315791</v>
      </c>
      <c r="AD33" s="348">
        <v>-1062454</v>
      </c>
      <c r="AE33" s="348">
        <v>-2462</v>
      </c>
      <c r="AF33" s="348">
        <v>-90243</v>
      </c>
      <c r="AG33" s="348">
        <v>-19735</v>
      </c>
      <c r="AH33" s="348">
        <v>-167885</v>
      </c>
      <c r="AI33" s="348">
        <v>516835</v>
      </c>
      <c r="AJ33" s="348">
        <v>-255652</v>
      </c>
      <c r="AK33" s="348">
        <v>-271564</v>
      </c>
      <c r="AL33" s="348">
        <v>-1480561</v>
      </c>
      <c r="AM33" s="348">
        <v>-44493</v>
      </c>
      <c r="AN33" s="348">
        <v>1717560</v>
      </c>
      <c r="AO33" s="348">
        <v>-415858</v>
      </c>
      <c r="AP33" s="348">
        <v>803531</v>
      </c>
      <c r="AQ33" s="348">
        <v>-1328041</v>
      </c>
      <c r="AR33" s="348">
        <v>13218697</v>
      </c>
      <c r="AS33" s="348">
        <v>4346418</v>
      </c>
      <c r="AT33" s="348">
        <v>0</v>
      </c>
    </row>
    <row r="34" spans="1:46">
      <c r="A34" s="347" t="s">
        <v>333</v>
      </c>
      <c r="B34" s="348">
        <v>-2886806</v>
      </c>
      <c r="C34" s="348">
        <v>0</v>
      </c>
      <c r="D34" s="348">
        <v>0</v>
      </c>
      <c r="E34" s="348">
        <v>0</v>
      </c>
      <c r="F34" s="348">
        <v>0</v>
      </c>
      <c r="G34" s="348">
        <v>0</v>
      </c>
      <c r="H34" s="348">
        <v>0</v>
      </c>
      <c r="I34" s="348">
        <v>0</v>
      </c>
      <c r="J34" s="348">
        <v>0</v>
      </c>
      <c r="K34" s="348">
        <v>0</v>
      </c>
      <c r="L34" s="348">
        <v>0</v>
      </c>
      <c r="M34" s="348">
        <v>0</v>
      </c>
      <c r="N34" s="348">
        <v>0</v>
      </c>
      <c r="O34" s="348">
        <v>0</v>
      </c>
      <c r="P34" s="348">
        <v>-120326</v>
      </c>
      <c r="Q34" s="348">
        <v>0</v>
      </c>
      <c r="R34" s="348">
        <v>0</v>
      </c>
      <c r="S34" s="348">
        <v>0</v>
      </c>
      <c r="T34" s="348">
        <v>0</v>
      </c>
      <c r="U34" s="348">
        <v>0</v>
      </c>
      <c r="V34" s="348">
        <v>0</v>
      </c>
      <c r="W34" s="348"/>
      <c r="X34" s="348">
        <v>0</v>
      </c>
      <c r="Y34" s="348">
        <v>0</v>
      </c>
      <c r="Z34" s="348">
        <v>0</v>
      </c>
      <c r="AA34" s="348">
        <v>0</v>
      </c>
      <c r="AB34" s="348">
        <v>0</v>
      </c>
      <c r="AC34" s="348">
        <v>0</v>
      </c>
      <c r="AD34" s="348">
        <v>-1123548</v>
      </c>
      <c r="AE34" s="348">
        <v>0</v>
      </c>
      <c r="AF34" s="348">
        <v>0</v>
      </c>
      <c r="AG34" s="348">
        <v>0</v>
      </c>
      <c r="AH34" s="348">
        <v>0</v>
      </c>
      <c r="AI34" s="348">
        <v>0</v>
      </c>
      <c r="AJ34" s="348">
        <v>0</v>
      </c>
      <c r="AK34" s="348">
        <v>0</v>
      </c>
      <c r="AL34" s="348">
        <v>0</v>
      </c>
      <c r="AM34" s="348">
        <v>0</v>
      </c>
      <c r="AN34" s="348">
        <v>0</v>
      </c>
      <c r="AO34" s="348">
        <v>-380538</v>
      </c>
      <c r="AP34" s="348">
        <v>0</v>
      </c>
      <c r="AQ34" s="348">
        <v>-1262394</v>
      </c>
      <c r="AR34" s="348">
        <v>0</v>
      </c>
      <c r="AS34" s="348">
        <v>0</v>
      </c>
      <c r="AT34" s="348">
        <v>0</v>
      </c>
    </row>
    <row r="35" spans="1:46">
      <c r="A35" s="347" t="s">
        <v>336</v>
      </c>
      <c r="B35" s="348">
        <v>84788699</v>
      </c>
      <c r="C35" s="348">
        <v>0</v>
      </c>
      <c r="D35" s="348">
        <v>0</v>
      </c>
      <c r="E35" s="348">
        <v>0</v>
      </c>
      <c r="F35" s="348">
        <v>2473408</v>
      </c>
      <c r="G35" s="348">
        <v>-1225670</v>
      </c>
      <c r="H35" s="348">
        <v>0</v>
      </c>
      <c r="I35" s="348">
        <v>7497569</v>
      </c>
      <c r="J35" s="348">
        <v>4009</v>
      </c>
      <c r="K35" s="348">
        <v>0</v>
      </c>
      <c r="L35" s="348">
        <v>0</v>
      </c>
      <c r="M35" s="348">
        <v>726422</v>
      </c>
      <c r="N35" s="348">
        <v>0</v>
      </c>
      <c r="O35" s="348">
        <v>1097815</v>
      </c>
      <c r="P35" s="348">
        <v>0</v>
      </c>
      <c r="Q35" s="348">
        <v>0</v>
      </c>
      <c r="R35" s="348">
        <v>-355267</v>
      </c>
      <c r="S35" s="348">
        <v>12671513</v>
      </c>
      <c r="T35" s="348">
        <v>0</v>
      </c>
      <c r="U35" s="348">
        <v>0</v>
      </c>
      <c r="V35" s="348">
        <v>0</v>
      </c>
      <c r="W35" s="348"/>
      <c r="X35" s="348">
        <v>0</v>
      </c>
      <c r="Y35" s="348">
        <v>0</v>
      </c>
      <c r="Z35" s="348">
        <v>21397936</v>
      </c>
      <c r="AA35" s="348">
        <v>-26349139</v>
      </c>
      <c r="AB35" s="348">
        <v>0</v>
      </c>
      <c r="AC35" s="348">
        <v>-457762</v>
      </c>
      <c r="AD35" s="348">
        <v>0</v>
      </c>
      <c r="AE35" s="348">
        <v>335930</v>
      </c>
      <c r="AF35" s="348">
        <v>-1256102</v>
      </c>
      <c r="AG35" s="348">
        <v>657068</v>
      </c>
      <c r="AH35" s="348">
        <v>3065857</v>
      </c>
      <c r="AI35" s="348">
        <v>-1827345</v>
      </c>
      <c r="AJ35" s="348">
        <v>1233331</v>
      </c>
      <c r="AK35" s="348">
        <v>3565080</v>
      </c>
      <c r="AL35" s="348">
        <v>-10198536</v>
      </c>
      <c r="AM35" s="348">
        <v>316199</v>
      </c>
      <c r="AN35" s="348">
        <v>-3931634</v>
      </c>
      <c r="AO35" s="348">
        <v>0</v>
      </c>
      <c r="AP35" s="348">
        <v>4605478</v>
      </c>
      <c r="AQ35" s="348">
        <v>4122322</v>
      </c>
      <c r="AR35" s="348">
        <v>66620217</v>
      </c>
      <c r="AS35" s="348">
        <v>0</v>
      </c>
      <c r="AT35" s="348">
        <v>0</v>
      </c>
    </row>
    <row r="36" spans="1:46">
      <c r="A36" s="347" t="s">
        <v>337</v>
      </c>
      <c r="B36" s="348">
        <v>-129651083</v>
      </c>
      <c r="C36" s="348">
        <v>0</v>
      </c>
      <c r="D36" s="348">
        <v>0</v>
      </c>
      <c r="E36" s="348">
        <v>0</v>
      </c>
      <c r="F36" s="348">
        <v>-2474034</v>
      </c>
      <c r="G36" s="348">
        <v>-8402</v>
      </c>
      <c r="H36" s="348">
        <v>0</v>
      </c>
      <c r="I36" s="348">
        <v>-7764858</v>
      </c>
      <c r="J36" s="348">
        <v>0</v>
      </c>
      <c r="K36" s="348">
        <v>0</v>
      </c>
      <c r="L36" s="348">
        <v>0</v>
      </c>
      <c r="M36" s="348">
        <v>-1219906</v>
      </c>
      <c r="N36" s="348">
        <v>0</v>
      </c>
      <c r="O36" s="348">
        <v>-1097816</v>
      </c>
      <c r="P36" s="348">
        <v>0</v>
      </c>
      <c r="Q36" s="348">
        <v>0</v>
      </c>
      <c r="R36" s="348">
        <v>0</v>
      </c>
      <c r="S36" s="348">
        <v>-12671514</v>
      </c>
      <c r="T36" s="348">
        <v>0</v>
      </c>
      <c r="U36" s="348">
        <v>0</v>
      </c>
      <c r="V36" s="348">
        <v>0</v>
      </c>
      <c r="W36" s="348"/>
      <c r="X36" s="348">
        <v>0</v>
      </c>
      <c r="Y36" s="348">
        <v>0</v>
      </c>
      <c r="Z36" s="348">
        <v>-21796387</v>
      </c>
      <c r="AA36" s="348">
        <v>0</v>
      </c>
      <c r="AB36" s="348">
        <v>0</v>
      </c>
      <c r="AC36" s="348">
        <v>0</v>
      </c>
      <c r="AD36" s="348">
        <v>0</v>
      </c>
      <c r="AE36" s="348">
        <v>-303082</v>
      </c>
      <c r="AF36" s="348">
        <v>0</v>
      </c>
      <c r="AG36" s="348">
        <v>-684603</v>
      </c>
      <c r="AH36" s="348">
        <v>-3065994</v>
      </c>
      <c r="AI36" s="348">
        <v>-1</v>
      </c>
      <c r="AJ36" s="348">
        <v>-1205661</v>
      </c>
      <c r="AK36" s="348">
        <v>-3630230</v>
      </c>
      <c r="AL36" s="348">
        <v>1</v>
      </c>
      <c r="AM36" s="348">
        <v>-316198</v>
      </c>
      <c r="AN36" s="348">
        <v>-131961</v>
      </c>
      <c r="AO36" s="348">
        <v>0</v>
      </c>
      <c r="AP36" s="348">
        <v>-4628875</v>
      </c>
      <c r="AQ36" s="348">
        <v>-4834339</v>
      </c>
      <c r="AR36" s="348">
        <v>-63817223</v>
      </c>
      <c r="AS36" s="348">
        <v>0</v>
      </c>
      <c r="AT36" s="348">
        <v>0</v>
      </c>
    </row>
    <row r="37" spans="1:46">
      <c r="A37" s="347" t="s">
        <v>338</v>
      </c>
      <c r="B37" s="348">
        <v>30202977</v>
      </c>
      <c r="C37" s="348">
        <v>0</v>
      </c>
      <c r="D37" s="348">
        <v>0</v>
      </c>
      <c r="E37" s="348">
        <v>0</v>
      </c>
      <c r="F37" s="348">
        <v>2272706</v>
      </c>
      <c r="G37" s="348">
        <v>187126</v>
      </c>
      <c r="H37" s="348">
        <v>0</v>
      </c>
      <c r="I37" s="348">
        <v>0</v>
      </c>
      <c r="J37" s="348">
        <v>0</v>
      </c>
      <c r="K37" s="348">
        <v>0</v>
      </c>
      <c r="L37" s="348">
        <v>0</v>
      </c>
      <c r="M37" s="348">
        <v>0</v>
      </c>
      <c r="N37" s="348">
        <v>0</v>
      </c>
      <c r="O37" s="348">
        <v>53147</v>
      </c>
      <c r="P37" s="348">
        <v>0</v>
      </c>
      <c r="Q37" s="348">
        <v>0</v>
      </c>
      <c r="R37" s="348">
        <v>0</v>
      </c>
      <c r="S37" s="348">
        <v>0</v>
      </c>
      <c r="T37" s="348">
        <v>0</v>
      </c>
      <c r="U37" s="348">
        <v>0</v>
      </c>
      <c r="V37" s="348">
        <v>0</v>
      </c>
      <c r="W37" s="348"/>
      <c r="X37" s="348">
        <v>0</v>
      </c>
      <c r="Y37" s="348">
        <v>0</v>
      </c>
      <c r="Z37" s="348">
        <v>5181875</v>
      </c>
      <c r="AA37" s="348">
        <v>0</v>
      </c>
      <c r="AB37" s="348">
        <v>0</v>
      </c>
      <c r="AC37" s="348">
        <v>2199671</v>
      </c>
      <c r="AD37" s="348">
        <v>0</v>
      </c>
      <c r="AE37" s="348">
        <v>152261</v>
      </c>
      <c r="AF37" s="348">
        <v>0</v>
      </c>
      <c r="AG37" s="348">
        <v>819935</v>
      </c>
      <c r="AH37" s="348">
        <v>1722674</v>
      </c>
      <c r="AI37" s="348">
        <v>4446156</v>
      </c>
      <c r="AJ37" s="348">
        <v>3520205</v>
      </c>
      <c r="AK37" s="348">
        <v>4275205</v>
      </c>
      <c r="AL37" s="348">
        <v>0</v>
      </c>
      <c r="AM37" s="348">
        <v>363207</v>
      </c>
      <c r="AN37" s="348">
        <v>3834235</v>
      </c>
      <c r="AO37" s="348">
        <v>190800</v>
      </c>
      <c r="AP37" s="348">
        <v>0</v>
      </c>
      <c r="AQ37" s="348">
        <v>983774</v>
      </c>
      <c r="AR37" s="348">
        <v>0</v>
      </c>
      <c r="AS37" s="348">
        <v>0</v>
      </c>
      <c r="AT37" s="348">
        <v>0</v>
      </c>
    </row>
    <row r="38" spans="1:46">
      <c r="A38" s="347" t="s">
        <v>339</v>
      </c>
      <c r="B38" s="348">
        <v>11566</v>
      </c>
      <c r="C38" s="348">
        <v>11566</v>
      </c>
      <c r="D38" s="348">
        <v>0</v>
      </c>
      <c r="E38" s="348">
        <v>0</v>
      </c>
      <c r="F38" s="348">
        <v>0</v>
      </c>
      <c r="G38" s="348">
        <v>0</v>
      </c>
      <c r="H38" s="348">
        <v>0</v>
      </c>
      <c r="I38" s="348">
        <v>0</v>
      </c>
      <c r="J38" s="348">
        <v>0</v>
      </c>
      <c r="K38" s="348">
        <v>0</v>
      </c>
      <c r="L38" s="348">
        <v>0</v>
      </c>
      <c r="M38" s="348">
        <v>0</v>
      </c>
      <c r="N38" s="348">
        <v>0</v>
      </c>
      <c r="O38" s="348">
        <v>0</v>
      </c>
      <c r="P38" s="348">
        <v>0</v>
      </c>
      <c r="Q38" s="348">
        <v>0</v>
      </c>
      <c r="R38" s="348">
        <v>0</v>
      </c>
      <c r="S38" s="348">
        <v>0</v>
      </c>
      <c r="T38" s="348">
        <v>0</v>
      </c>
      <c r="U38" s="348">
        <v>0</v>
      </c>
      <c r="V38" s="348">
        <v>0</v>
      </c>
      <c r="W38" s="348"/>
      <c r="X38" s="348">
        <v>0</v>
      </c>
      <c r="Y38" s="348">
        <v>0</v>
      </c>
      <c r="Z38" s="348">
        <v>0</v>
      </c>
      <c r="AA38" s="348">
        <v>0</v>
      </c>
      <c r="AB38" s="348">
        <v>0</v>
      </c>
      <c r="AC38" s="348">
        <v>0</v>
      </c>
      <c r="AD38" s="348">
        <v>0</v>
      </c>
      <c r="AE38" s="348">
        <v>0</v>
      </c>
      <c r="AF38" s="348">
        <v>0</v>
      </c>
      <c r="AG38" s="348">
        <v>0</v>
      </c>
      <c r="AH38" s="348">
        <v>0</v>
      </c>
      <c r="AI38" s="348">
        <v>0</v>
      </c>
      <c r="AJ38" s="348">
        <v>0</v>
      </c>
      <c r="AK38" s="348">
        <v>0</v>
      </c>
      <c r="AL38" s="348">
        <v>0</v>
      </c>
      <c r="AM38" s="348">
        <v>0</v>
      </c>
      <c r="AN38" s="348">
        <v>0</v>
      </c>
      <c r="AO38" s="348">
        <v>0</v>
      </c>
      <c r="AP38" s="348">
        <v>0</v>
      </c>
      <c r="AQ38" s="348">
        <v>0</v>
      </c>
      <c r="AR38" s="348">
        <v>0</v>
      </c>
      <c r="AS38" s="348">
        <v>0</v>
      </c>
      <c r="AT38" s="348">
        <v>0</v>
      </c>
    </row>
    <row r="39" spans="1:46">
      <c r="A39" s="347" t="s">
        <v>340</v>
      </c>
      <c r="B39" s="348">
        <v>71305767</v>
      </c>
      <c r="C39" s="348">
        <v>61666954</v>
      </c>
      <c r="D39" s="348">
        <v>0</v>
      </c>
      <c r="E39" s="348">
        <v>-15906</v>
      </c>
      <c r="F39" s="348">
        <v>0</v>
      </c>
      <c r="G39" s="348">
        <v>1366714</v>
      </c>
      <c r="H39" s="348">
        <v>0</v>
      </c>
      <c r="I39" s="348">
        <v>0</v>
      </c>
      <c r="J39" s="348">
        <v>0</v>
      </c>
      <c r="K39" s="348">
        <v>0</v>
      </c>
      <c r="L39" s="348">
        <v>0</v>
      </c>
      <c r="M39" s="348">
        <v>0</v>
      </c>
      <c r="N39" s="348">
        <v>0</v>
      </c>
      <c r="O39" s="348">
        <v>0</v>
      </c>
      <c r="P39" s="348">
        <v>1639081</v>
      </c>
      <c r="Q39" s="348">
        <v>0</v>
      </c>
      <c r="R39" s="348">
        <v>0</v>
      </c>
      <c r="S39" s="348">
        <v>0</v>
      </c>
      <c r="T39" s="348">
        <v>0</v>
      </c>
      <c r="U39" s="348">
        <v>0</v>
      </c>
      <c r="V39" s="348">
        <v>0</v>
      </c>
      <c r="W39" s="348"/>
      <c r="X39" s="348">
        <v>0</v>
      </c>
      <c r="Y39" s="348">
        <v>0</v>
      </c>
      <c r="Z39" s="348">
        <v>0</v>
      </c>
      <c r="AA39" s="348">
        <v>0</v>
      </c>
      <c r="AB39" s="348">
        <v>0</v>
      </c>
      <c r="AC39" s="348">
        <v>0</v>
      </c>
      <c r="AD39" s="348">
        <v>2973956</v>
      </c>
      <c r="AE39" s="348">
        <v>0</v>
      </c>
      <c r="AF39" s="348">
        <v>0</v>
      </c>
      <c r="AG39" s="348">
        <v>0</v>
      </c>
      <c r="AH39" s="348">
        <v>0</v>
      </c>
      <c r="AI39" s="348">
        <v>0</v>
      </c>
      <c r="AJ39" s="348">
        <v>0</v>
      </c>
      <c r="AK39" s="348">
        <v>0</v>
      </c>
      <c r="AL39" s="348">
        <v>533443</v>
      </c>
      <c r="AM39" s="348">
        <v>0</v>
      </c>
      <c r="AN39" s="348">
        <v>0</v>
      </c>
      <c r="AO39" s="348">
        <v>1888695</v>
      </c>
      <c r="AP39" s="348">
        <v>0</v>
      </c>
      <c r="AQ39" s="348">
        <v>661100</v>
      </c>
      <c r="AR39" s="348">
        <v>591730</v>
      </c>
      <c r="AS39" s="348">
        <v>0</v>
      </c>
      <c r="AT39" s="348">
        <v>0</v>
      </c>
    </row>
    <row r="40" spans="1:46">
      <c r="A40" s="347" t="s">
        <v>341</v>
      </c>
      <c r="B40" s="348">
        <v>-545396</v>
      </c>
      <c r="C40" s="348">
        <v>0</v>
      </c>
      <c r="D40" s="348">
        <v>0</v>
      </c>
      <c r="E40" s="348">
        <v>0</v>
      </c>
      <c r="F40" s="348">
        <v>0</v>
      </c>
      <c r="G40" s="348">
        <v>0</v>
      </c>
      <c r="H40" s="348">
        <v>0</v>
      </c>
      <c r="I40" s="348">
        <v>0</v>
      </c>
      <c r="J40" s="348">
        <v>0</v>
      </c>
      <c r="K40" s="348">
        <v>0</v>
      </c>
      <c r="L40" s="348">
        <v>0</v>
      </c>
      <c r="M40" s="348">
        <v>0</v>
      </c>
      <c r="N40" s="348">
        <v>0</v>
      </c>
      <c r="O40" s="348">
        <v>0</v>
      </c>
      <c r="P40" s="348">
        <v>0</v>
      </c>
      <c r="Q40" s="348">
        <v>0</v>
      </c>
      <c r="R40" s="348">
        <v>0</v>
      </c>
      <c r="S40" s="348">
        <v>0</v>
      </c>
      <c r="T40" s="348">
        <v>0</v>
      </c>
      <c r="U40" s="348">
        <v>0</v>
      </c>
      <c r="V40" s="348">
        <v>0</v>
      </c>
      <c r="W40" s="348"/>
      <c r="X40" s="348">
        <v>0</v>
      </c>
      <c r="Y40" s="348">
        <v>0</v>
      </c>
      <c r="Z40" s="348">
        <v>0</v>
      </c>
      <c r="AA40" s="348">
        <v>0</v>
      </c>
      <c r="AB40" s="348">
        <v>0</v>
      </c>
      <c r="AC40" s="348">
        <v>0</v>
      </c>
      <c r="AD40" s="348">
        <v>0</v>
      </c>
      <c r="AE40" s="348">
        <v>0</v>
      </c>
      <c r="AF40" s="348">
        <v>0</v>
      </c>
      <c r="AG40" s="348">
        <v>0</v>
      </c>
      <c r="AH40" s="348">
        <v>0</v>
      </c>
      <c r="AI40" s="348">
        <v>0</v>
      </c>
      <c r="AJ40" s="348">
        <v>0</v>
      </c>
      <c r="AK40" s="348">
        <v>0</v>
      </c>
      <c r="AL40" s="348">
        <v>0</v>
      </c>
      <c r="AM40" s="348">
        <v>0</v>
      </c>
      <c r="AN40" s="348">
        <v>0</v>
      </c>
      <c r="AO40" s="348">
        <v>0</v>
      </c>
      <c r="AP40" s="348">
        <v>0</v>
      </c>
      <c r="AQ40" s="348">
        <v>-545396</v>
      </c>
      <c r="AR40" s="348">
        <v>0</v>
      </c>
      <c r="AS40" s="348">
        <v>0</v>
      </c>
      <c r="AT40" s="348">
        <v>0</v>
      </c>
    </row>
    <row r="41" spans="1:46">
      <c r="A41" s="347" t="s">
        <v>342</v>
      </c>
      <c r="B41" s="348">
        <v>23716973</v>
      </c>
      <c r="C41" s="348">
        <v>23716973</v>
      </c>
      <c r="D41" s="348">
        <v>0</v>
      </c>
      <c r="E41" s="348">
        <v>0</v>
      </c>
      <c r="F41" s="348">
        <v>0</v>
      </c>
      <c r="G41" s="348">
        <v>0</v>
      </c>
      <c r="H41" s="348">
        <v>0</v>
      </c>
      <c r="I41" s="348">
        <v>0</v>
      </c>
      <c r="J41" s="348">
        <v>0</v>
      </c>
      <c r="K41" s="348">
        <v>0</v>
      </c>
      <c r="L41" s="348">
        <v>0</v>
      </c>
      <c r="M41" s="348">
        <v>0</v>
      </c>
      <c r="N41" s="348">
        <v>0</v>
      </c>
      <c r="O41" s="348">
        <v>0</v>
      </c>
      <c r="P41" s="348">
        <v>0</v>
      </c>
      <c r="Q41" s="348">
        <v>0</v>
      </c>
      <c r="R41" s="348">
        <v>0</v>
      </c>
      <c r="S41" s="348">
        <v>0</v>
      </c>
      <c r="T41" s="348">
        <v>0</v>
      </c>
      <c r="U41" s="348">
        <v>0</v>
      </c>
      <c r="V41" s="348">
        <v>0</v>
      </c>
      <c r="W41" s="348"/>
      <c r="X41" s="348">
        <v>0</v>
      </c>
      <c r="Y41" s="348">
        <v>0</v>
      </c>
      <c r="Z41" s="348">
        <v>0</v>
      </c>
      <c r="AA41" s="348">
        <v>0</v>
      </c>
      <c r="AB41" s="348">
        <v>0</v>
      </c>
      <c r="AC41" s="348">
        <v>0</v>
      </c>
      <c r="AD41" s="348">
        <v>0</v>
      </c>
      <c r="AE41" s="348">
        <v>0</v>
      </c>
      <c r="AF41" s="348">
        <v>0</v>
      </c>
      <c r="AG41" s="348">
        <v>0</v>
      </c>
      <c r="AH41" s="348">
        <v>0</v>
      </c>
      <c r="AI41" s="348">
        <v>0</v>
      </c>
      <c r="AJ41" s="348">
        <v>0</v>
      </c>
      <c r="AK41" s="348">
        <v>0</v>
      </c>
      <c r="AL41" s="348">
        <v>0</v>
      </c>
      <c r="AM41" s="348">
        <v>0</v>
      </c>
      <c r="AN41" s="348">
        <v>0</v>
      </c>
      <c r="AO41" s="348">
        <v>0</v>
      </c>
      <c r="AP41" s="348">
        <v>0</v>
      </c>
      <c r="AQ41" s="348">
        <v>0</v>
      </c>
      <c r="AR41" s="348">
        <v>0</v>
      </c>
      <c r="AS41" s="348">
        <v>0</v>
      </c>
      <c r="AT41" s="348">
        <v>0</v>
      </c>
    </row>
    <row r="42" spans="1:46">
      <c r="A42" s="347" t="s">
        <v>343</v>
      </c>
      <c r="B42" s="348">
        <v>-46071</v>
      </c>
      <c r="C42" s="348">
        <v>-46071</v>
      </c>
      <c r="D42" s="348">
        <v>0</v>
      </c>
      <c r="E42" s="348">
        <v>0</v>
      </c>
      <c r="F42" s="348">
        <v>0</v>
      </c>
      <c r="G42" s="348">
        <v>0</v>
      </c>
      <c r="H42" s="348">
        <v>0</v>
      </c>
      <c r="I42" s="348">
        <v>0</v>
      </c>
      <c r="J42" s="348">
        <v>0</v>
      </c>
      <c r="K42" s="348">
        <v>0</v>
      </c>
      <c r="L42" s="348">
        <v>0</v>
      </c>
      <c r="M42" s="348">
        <v>0</v>
      </c>
      <c r="N42" s="348">
        <v>0</v>
      </c>
      <c r="O42" s="348">
        <v>0</v>
      </c>
      <c r="P42" s="348">
        <v>0</v>
      </c>
      <c r="Q42" s="348">
        <v>0</v>
      </c>
      <c r="R42" s="348">
        <v>0</v>
      </c>
      <c r="S42" s="348">
        <v>0</v>
      </c>
      <c r="T42" s="348">
        <v>0</v>
      </c>
      <c r="U42" s="348">
        <v>0</v>
      </c>
      <c r="V42" s="348">
        <v>0</v>
      </c>
      <c r="W42" s="348"/>
      <c r="X42" s="348">
        <v>0</v>
      </c>
      <c r="Y42" s="348">
        <v>0</v>
      </c>
      <c r="Z42" s="348">
        <v>0</v>
      </c>
      <c r="AA42" s="348">
        <v>0</v>
      </c>
      <c r="AB42" s="348">
        <v>0</v>
      </c>
      <c r="AC42" s="348">
        <v>0</v>
      </c>
      <c r="AD42" s="348">
        <v>0</v>
      </c>
      <c r="AE42" s="348">
        <v>0</v>
      </c>
      <c r="AF42" s="348">
        <v>0</v>
      </c>
      <c r="AG42" s="348">
        <v>0</v>
      </c>
      <c r="AH42" s="348">
        <v>0</v>
      </c>
      <c r="AI42" s="348">
        <v>0</v>
      </c>
      <c r="AJ42" s="348">
        <v>0</v>
      </c>
      <c r="AK42" s="348">
        <v>0</v>
      </c>
      <c r="AL42" s="348">
        <v>0</v>
      </c>
      <c r="AM42" s="348">
        <v>0</v>
      </c>
      <c r="AN42" s="348">
        <v>0</v>
      </c>
      <c r="AO42" s="348">
        <v>0</v>
      </c>
      <c r="AP42" s="348">
        <v>0</v>
      </c>
      <c r="AQ42" s="348">
        <v>0</v>
      </c>
      <c r="AR42" s="348">
        <v>0</v>
      </c>
      <c r="AS42" s="348">
        <v>0</v>
      </c>
      <c r="AT42" s="348">
        <v>0</v>
      </c>
    </row>
    <row r="43" spans="1:46">
      <c r="A43" s="347" t="s">
        <v>344</v>
      </c>
      <c r="B43" s="348">
        <v>1560435</v>
      </c>
      <c r="C43" s="348">
        <v>1560435</v>
      </c>
      <c r="D43" s="348">
        <v>0</v>
      </c>
      <c r="E43" s="348">
        <v>0</v>
      </c>
      <c r="F43" s="348">
        <v>0</v>
      </c>
      <c r="G43" s="348">
        <v>0</v>
      </c>
      <c r="H43" s="348">
        <v>0</v>
      </c>
      <c r="I43" s="348">
        <v>0</v>
      </c>
      <c r="J43" s="348">
        <v>0</v>
      </c>
      <c r="K43" s="348">
        <v>0</v>
      </c>
      <c r="L43" s="348">
        <v>0</v>
      </c>
      <c r="M43" s="348">
        <v>0</v>
      </c>
      <c r="N43" s="348">
        <v>0</v>
      </c>
      <c r="O43" s="348">
        <v>0</v>
      </c>
      <c r="P43" s="348">
        <v>0</v>
      </c>
      <c r="Q43" s="348">
        <v>0</v>
      </c>
      <c r="R43" s="348">
        <v>0</v>
      </c>
      <c r="S43" s="348">
        <v>0</v>
      </c>
      <c r="T43" s="348">
        <v>0</v>
      </c>
      <c r="U43" s="348">
        <v>0</v>
      </c>
      <c r="V43" s="348">
        <v>0</v>
      </c>
      <c r="W43" s="348"/>
      <c r="X43" s="348">
        <v>0</v>
      </c>
      <c r="Y43" s="348">
        <v>0</v>
      </c>
      <c r="Z43" s="348">
        <v>0</v>
      </c>
      <c r="AA43" s="348">
        <v>0</v>
      </c>
      <c r="AB43" s="348">
        <v>0</v>
      </c>
      <c r="AC43" s="348">
        <v>0</v>
      </c>
      <c r="AD43" s="348">
        <v>0</v>
      </c>
      <c r="AE43" s="348">
        <v>0</v>
      </c>
      <c r="AF43" s="348">
        <v>0</v>
      </c>
      <c r="AG43" s="348">
        <v>0</v>
      </c>
      <c r="AH43" s="348">
        <v>0</v>
      </c>
      <c r="AI43" s="348">
        <v>0</v>
      </c>
      <c r="AJ43" s="348">
        <v>0</v>
      </c>
      <c r="AK43" s="348">
        <v>0</v>
      </c>
      <c r="AL43" s="348">
        <v>0</v>
      </c>
      <c r="AM43" s="348">
        <v>0</v>
      </c>
      <c r="AN43" s="348">
        <v>0</v>
      </c>
      <c r="AO43" s="348">
        <v>0</v>
      </c>
      <c r="AP43" s="348">
        <v>0</v>
      </c>
      <c r="AQ43" s="348">
        <v>0</v>
      </c>
      <c r="AR43" s="348">
        <v>0</v>
      </c>
      <c r="AS43" s="348">
        <v>0</v>
      </c>
      <c r="AT43" s="348">
        <v>0</v>
      </c>
    </row>
    <row r="44" spans="1:46">
      <c r="A44" s="347" t="s">
        <v>345</v>
      </c>
      <c r="B44" s="348">
        <v>2576925</v>
      </c>
      <c r="C44" s="348">
        <v>2576925</v>
      </c>
      <c r="D44" s="348">
        <v>0</v>
      </c>
      <c r="E44" s="348">
        <v>0</v>
      </c>
      <c r="F44" s="348">
        <v>0</v>
      </c>
      <c r="G44" s="348">
        <v>0</v>
      </c>
      <c r="H44" s="348">
        <v>0</v>
      </c>
      <c r="I44" s="348">
        <v>0</v>
      </c>
      <c r="J44" s="348">
        <v>0</v>
      </c>
      <c r="K44" s="348">
        <v>0</v>
      </c>
      <c r="L44" s="348">
        <v>0</v>
      </c>
      <c r="M44" s="348">
        <v>0</v>
      </c>
      <c r="N44" s="348">
        <v>0</v>
      </c>
      <c r="O44" s="348">
        <v>0</v>
      </c>
      <c r="P44" s="348">
        <v>0</v>
      </c>
      <c r="Q44" s="348">
        <v>0</v>
      </c>
      <c r="R44" s="348">
        <v>0</v>
      </c>
      <c r="S44" s="348">
        <v>0</v>
      </c>
      <c r="T44" s="348">
        <v>0</v>
      </c>
      <c r="U44" s="348">
        <v>0</v>
      </c>
      <c r="V44" s="348">
        <v>0</v>
      </c>
      <c r="W44" s="348"/>
      <c r="X44" s="348">
        <v>0</v>
      </c>
      <c r="Y44" s="348">
        <v>0</v>
      </c>
      <c r="Z44" s="348">
        <v>0</v>
      </c>
      <c r="AA44" s="348">
        <v>0</v>
      </c>
      <c r="AB44" s="348">
        <v>0</v>
      </c>
      <c r="AC44" s="348">
        <v>0</v>
      </c>
      <c r="AD44" s="348">
        <v>0</v>
      </c>
      <c r="AE44" s="348">
        <v>0</v>
      </c>
      <c r="AF44" s="348">
        <v>0</v>
      </c>
      <c r="AG44" s="348">
        <v>0</v>
      </c>
      <c r="AH44" s="348">
        <v>0</v>
      </c>
      <c r="AI44" s="348">
        <v>0</v>
      </c>
      <c r="AJ44" s="348">
        <v>0</v>
      </c>
      <c r="AK44" s="348">
        <v>0</v>
      </c>
      <c r="AL44" s="348">
        <v>0</v>
      </c>
      <c r="AM44" s="348">
        <v>0</v>
      </c>
      <c r="AN44" s="348">
        <v>0</v>
      </c>
      <c r="AO44" s="348">
        <v>0</v>
      </c>
      <c r="AP44" s="348">
        <v>0</v>
      </c>
      <c r="AQ44" s="348">
        <v>0</v>
      </c>
      <c r="AR44" s="348">
        <v>0</v>
      </c>
      <c r="AS44" s="348">
        <v>0</v>
      </c>
      <c r="AT44" s="348">
        <v>0</v>
      </c>
    </row>
    <row r="45" spans="1:46">
      <c r="A45" s="347" t="s">
        <v>346</v>
      </c>
      <c r="B45" s="348">
        <v>3979518</v>
      </c>
      <c r="C45" s="348">
        <v>3979518</v>
      </c>
      <c r="D45" s="348">
        <v>0</v>
      </c>
      <c r="E45" s="348">
        <v>0</v>
      </c>
      <c r="F45" s="348">
        <v>0</v>
      </c>
      <c r="G45" s="348">
        <v>0</v>
      </c>
      <c r="H45" s="348">
        <v>0</v>
      </c>
      <c r="I45" s="348">
        <v>0</v>
      </c>
      <c r="J45" s="348">
        <v>0</v>
      </c>
      <c r="K45" s="348">
        <v>0</v>
      </c>
      <c r="L45" s="348">
        <v>0</v>
      </c>
      <c r="M45" s="348">
        <v>0</v>
      </c>
      <c r="N45" s="348">
        <v>0</v>
      </c>
      <c r="O45" s="348">
        <v>0</v>
      </c>
      <c r="P45" s="348">
        <v>0</v>
      </c>
      <c r="Q45" s="348">
        <v>0</v>
      </c>
      <c r="R45" s="348">
        <v>0</v>
      </c>
      <c r="S45" s="348">
        <v>0</v>
      </c>
      <c r="T45" s="348">
        <v>0</v>
      </c>
      <c r="U45" s="348">
        <v>0</v>
      </c>
      <c r="V45" s="348">
        <v>0</v>
      </c>
      <c r="W45" s="348"/>
      <c r="X45" s="348">
        <v>0</v>
      </c>
      <c r="Y45" s="348">
        <v>0</v>
      </c>
      <c r="Z45" s="348">
        <v>0</v>
      </c>
      <c r="AA45" s="348">
        <v>0</v>
      </c>
      <c r="AB45" s="348">
        <v>0</v>
      </c>
      <c r="AC45" s="348">
        <v>0</v>
      </c>
      <c r="AD45" s="348">
        <v>0</v>
      </c>
      <c r="AE45" s="348">
        <v>0</v>
      </c>
      <c r="AF45" s="348">
        <v>0</v>
      </c>
      <c r="AG45" s="348">
        <v>0</v>
      </c>
      <c r="AH45" s="348">
        <v>0</v>
      </c>
      <c r="AI45" s="348">
        <v>0</v>
      </c>
      <c r="AJ45" s="348">
        <v>0</v>
      </c>
      <c r="AK45" s="348">
        <v>0</v>
      </c>
      <c r="AL45" s="348">
        <v>0</v>
      </c>
      <c r="AM45" s="348">
        <v>0</v>
      </c>
      <c r="AN45" s="348">
        <v>0</v>
      </c>
      <c r="AO45" s="348">
        <v>0</v>
      </c>
      <c r="AP45" s="348">
        <v>0</v>
      </c>
      <c r="AQ45" s="348">
        <v>0</v>
      </c>
      <c r="AR45" s="348">
        <v>0</v>
      </c>
      <c r="AS45" s="348">
        <v>0</v>
      </c>
      <c r="AT45" s="348">
        <v>0</v>
      </c>
    </row>
    <row r="46" spans="1:46">
      <c r="A46" s="347" t="s">
        <v>348</v>
      </c>
      <c r="B46" s="348">
        <v>217804</v>
      </c>
      <c r="C46" s="348">
        <v>0</v>
      </c>
      <c r="D46" s="348">
        <v>0</v>
      </c>
      <c r="E46" s="348">
        <v>69974</v>
      </c>
      <c r="F46" s="348">
        <v>0</v>
      </c>
      <c r="G46" s="348">
        <v>0</v>
      </c>
      <c r="H46" s="348">
        <v>0</v>
      </c>
      <c r="I46" s="348">
        <v>8600</v>
      </c>
      <c r="J46" s="348">
        <v>0</v>
      </c>
      <c r="K46" s="348">
        <v>0</v>
      </c>
      <c r="L46" s="348">
        <v>0</v>
      </c>
      <c r="M46" s="348">
        <v>0</v>
      </c>
      <c r="N46" s="348">
        <v>0</v>
      </c>
      <c r="O46" s="348">
        <v>0</v>
      </c>
      <c r="P46" s="348">
        <v>-175</v>
      </c>
      <c r="Q46" s="348">
        <v>0</v>
      </c>
      <c r="R46" s="348">
        <v>0</v>
      </c>
      <c r="S46" s="348">
        <v>0</v>
      </c>
      <c r="T46" s="348">
        <v>0</v>
      </c>
      <c r="U46" s="348">
        <v>0</v>
      </c>
      <c r="V46" s="348">
        <v>0</v>
      </c>
      <c r="W46" s="348"/>
      <c r="X46" s="348">
        <v>0</v>
      </c>
      <c r="Y46" s="348">
        <v>0</v>
      </c>
      <c r="Z46" s="348">
        <v>2870</v>
      </c>
      <c r="AA46" s="348">
        <v>0</v>
      </c>
      <c r="AB46" s="348">
        <v>0</v>
      </c>
      <c r="AC46" s="348">
        <v>0</v>
      </c>
      <c r="AD46" s="348">
        <v>0</v>
      </c>
      <c r="AE46" s="348">
        <v>0</v>
      </c>
      <c r="AF46" s="348">
        <v>0</v>
      </c>
      <c r="AG46" s="348">
        <v>0</v>
      </c>
      <c r="AH46" s="348">
        <v>0</v>
      </c>
      <c r="AI46" s="348">
        <v>0</v>
      </c>
      <c r="AJ46" s="348">
        <v>0</v>
      </c>
      <c r="AK46" s="348">
        <v>0</v>
      </c>
      <c r="AL46" s="348">
        <v>0</v>
      </c>
      <c r="AM46" s="348">
        <v>0</v>
      </c>
      <c r="AN46" s="348">
        <v>0</v>
      </c>
      <c r="AO46" s="348">
        <v>0</v>
      </c>
      <c r="AP46" s="348">
        <v>0</v>
      </c>
      <c r="AQ46" s="348">
        <v>136535</v>
      </c>
      <c r="AR46" s="348">
        <v>0</v>
      </c>
      <c r="AS46" s="348">
        <v>0</v>
      </c>
      <c r="AT46" s="348">
        <v>0</v>
      </c>
    </row>
    <row r="47" spans="1:46">
      <c r="A47" s="347" t="s">
        <v>349</v>
      </c>
      <c r="B47" s="348">
        <v>1959662</v>
      </c>
      <c r="C47" s="348">
        <v>0</v>
      </c>
      <c r="D47" s="348">
        <v>0</v>
      </c>
      <c r="E47" s="348">
        <v>-928736</v>
      </c>
      <c r="F47" s="348">
        <v>0</v>
      </c>
      <c r="G47" s="348">
        <v>0</v>
      </c>
      <c r="H47" s="348">
        <v>0</v>
      </c>
      <c r="I47" s="348">
        <v>0</v>
      </c>
      <c r="J47" s="348">
        <v>0</v>
      </c>
      <c r="K47" s="348">
        <v>0</v>
      </c>
      <c r="L47" s="348">
        <v>0</v>
      </c>
      <c r="M47" s="348">
        <v>0</v>
      </c>
      <c r="N47" s="348">
        <v>0</v>
      </c>
      <c r="O47" s="348">
        <v>0</v>
      </c>
      <c r="P47" s="348">
        <v>-263282</v>
      </c>
      <c r="Q47" s="348">
        <v>0</v>
      </c>
      <c r="R47" s="348">
        <v>0</v>
      </c>
      <c r="S47" s="348">
        <v>0</v>
      </c>
      <c r="T47" s="348">
        <v>0</v>
      </c>
      <c r="U47" s="348">
        <v>0</v>
      </c>
      <c r="V47" s="348">
        <v>0</v>
      </c>
      <c r="W47" s="348"/>
      <c r="X47" s="348">
        <v>0</v>
      </c>
      <c r="Y47" s="348">
        <v>0</v>
      </c>
      <c r="Z47" s="348">
        <v>0</v>
      </c>
      <c r="AA47" s="348">
        <v>0</v>
      </c>
      <c r="AB47" s="348">
        <v>0</v>
      </c>
      <c r="AC47" s="348">
        <v>0</v>
      </c>
      <c r="AD47" s="348">
        <v>991925</v>
      </c>
      <c r="AE47" s="348">
        <v>0</v>
      </c>
      <c r="AF47" s="348">
        <v>0</v>
      </c>
      <c r="AG47" s="348">
        <v>0</v>
      </c>
      <c r="AH47" s="348">
        <v>0</v>
      </c>
      <c r="AI47" s="348">
        <v>0</v>
      </c>
      <c r="AJ47" s="348">
        <v>0</v>
      </c>
      <c r="AK47" s="348">
        <v>0</v>
      </c>
      <c r="AL47" s="348">
        <v>0</v>
      </c>
      <c r="AM47" s="348">
        <v>0</v>
      </c>
      <c r="AN47" s="348">
        <v>0</v>
      </c>
      <c r="AO47" s="348">
        <v>-1399157</v>
      </c>
      <c r="AP47" s="348">
        <v>0</v>
      </c>
      <c r="AQ47" s="348">
        <v>-316749</v>
      </c>
      <c r="AR47" s="348">
        <v>3875661</v>
      </c>
      <c r="AS47" s="348">
        <v>0</v>
      </c>
      <c r="AT47" s="348">
        <v>0</v>
      </c>
    </row>
    <row r="48" spans="1:46">
      <c r="A48" s="347" t="s">
        <v>350</v>
      </c>
      <c r="B48" s="348">
        <v>11814156</v>
      </c>
      <c r="C48" s="348">
        <v>0</v>
      </c>
      <c r="D48" s="348">
        <v>0</v>
      </c>
      <c r="E48" s="348">
        <v>1455652</v>
      </c>
      <c r="F48" s="348">
        <v>0</v>
      </c>
      <c r="G48" s="348">
        <v>0</v>
      </c>
      <c r="H48" s="348">
        <v>0</v>
      </c>
      <c r="I48" s="348">
        <v>0</v>
      </c>
      <c r="J48" s="348">
        <v>0</v>
      </c>
      <c r="K48" s="348">
        <v>0</v>
      </c>
      <c r="L48" s="348">
        <v>0</v>
      </c>
      <c r="M48" s="348">
        <v>0</v>
      </c>
      <c r="N48" s="348">
        <v>0</v>
      </c>
      <c r="O48" s="348">
        <v>0</v>
      </c>
      <c r="P48" s="348">
        <v>339604</v>
      </c>
      <c r="Q48" s="348">
        <v>0</v>
      </c>
      <c r="R48" s="348">
        <v>0</v>
      </c>
      <c r="S48" s="348">
        <v>0</v>
      </c>
      <c r="T48" s="348">
        <v>0</v>
      </c>
      <c r="U48" s="348">
        <v>0</v>
      </c>
      <c r="V48" s="348">
        <v>0</v>
      </c>
      <c r="W48" s="348"/>
      <c r="X48" s="348">
        <v>0</v>
      </c>
      <c r="Y48" s="348">
        <v>0</v>
      </c>
      <c r="Z48" s="348">
        <v>0</v>
      </c>
      <c r="AA48" s="348">
        <v>0</v>
      </c>
      <c r="AB48" s="348">
        <v>0</v>
      </c>
      <c r="AC48" s="348">
        <v>0</v>
      </c>
      <c r="AD48" s="348">
        <v>5143584</v>
      </c>
      <c r="AE48" s="348">
        <v>0</v>
      </c>
      <c r="AF48" s="348">
        <v>0</v>
      </c>
      <c r="AG48" s="348">
        <v>0</v>
      </c>
      <c r="AH48" s="348">
        <v>0</v>
      </c>
      <c r="AI48" s="348">
        <v>0</v>
      </c>
      <c r="AJ48" s="348">
        <v>0</v>
      </c>
      <c r="AK48" s="348">
        <v>0</v>
      </c>
      <c r="AL48" s="348">
        <v>0</v>
      </c>
      <c r="AM48" s="348">
        <v>0</v>
      </c>
      <c r="AN48" s="348">
        <v>0</v>
      </c>
      <c r="AO48" s="348">
        <v>3856756</v>
      </c>
      <c r="AP48" s="348">
        <v>0</v>
      </c>
      <c r="AQ48" s="348">
        <v>1018560</v>
      </c>
      <c r="AR48" s="348">
        <v>0</v>
      </c>
      <c r="AS48" s="348">
        <v>0</v>
      </c>
      <c r="AT48" s="348">
        <v>0</v>
      </c>
    </row>
    <row r="49" spans="1:46">
      <c r="A49" s="347" t="s">
        <v>352</v>
      </c>
      <c r="B49" s="348">
        <v>11542505</v>
      </c>
      <c r="C49" s="348">
        <v>0</v>
      </c>
      <c r="D49" s="348">
        <v>0</v>
      </c>
      <c r="E49" s="348">
        <v>0</v>
      </c>
      <c r="F49" s="348">
        <v>366187</v>
      </c>
      <c r="G49" s="348">
        <v>192247</v>
      </c>
      <c r="H49" s="348">
        <v>0</v>
      </c>
      <c r="I49" s="348">
        <v>79682</v>
      </c>
      <c r="J49" s="348">
        <v>2979</v>
      </c>
      <c r="K49" s="348">
        <v>0</v>
      </c>
      <c r="L49" s="348">
        <v>0</v>
      </c>
      <c r="M49" s="348">
        <v>17501</v>
      </c>
      <c r="N49" s="348">
        <v>0</v>
      </c>
      <c r="O49" s="348">
        <v>5574</v>
      </c>
      <c r="P49" s="348">
        <v>47485</v>
      </c>
      <c r="Q49" s="348">
        <v>24930</v>
      </c>
      <c r="R49" s="348">
        <v>76465</v>
      </c>
      <c r="S49" s="348">
        <v>21573</v>
      </c>
      <c r="T49" s="348">
        <v>0</v>
      </c>
      <c r="U49" s="348">
        <v>-9</v>
      </c>
      <c r="V49" s="348">
        <v>21499</v>
      </c>
      <c r="W49" s="348"/>
      <c r="X49" s="348">
        <v>1</v>
      </c>
      <c r="Y49" s="348">
        <v>0</v>
      </c>
      <c r="Z49" s="348">
        <v>554233</v>
      </c>
      <c r="AA49" s="348">
        <v>73617</v>
      </c>
      <c r="AB49" s="348">
        <v>0</v>
      </c>
      <c r="AC49" s="348">
        <v>203764</v>
      </c>
      <c r="AD49" s="348">
        <v>101975</v>
      </c>
      <c r="AE49" s="348">
        <v>20548</v>
      </c>
      <c r="AF49" s="348">
        <v>104432</v>
      </c>
      <c r="AG49" s="348">
        <v>20753</v>
      </c>
      <c r="AH49" s="348">
        <v>117997</v>
      </c>
      <c r="AI49" s="348">
        <v>147176</v>
      </c>
      <c r="AJ49" s="348">
        <v>67239</v>
      </c>
      <c r="AK49" s="348">
        <v>23439</v>
      </c>
      <c r="AL49" s="348">
        <v>726335</v>
      </c>
      <c r="AM49" s="348">
        <v>13625</v>
      </c>
      <c r="AN49" s="348">
        <v>325207</v>
      </c>
      <c r="AO49" s="348">
        <v>5815</v>
      </c>
      <c r="AP49" s="348">
        <v>445490</v>
      </c>
      <c r="AQ49" s="348">
        <v>1130093</v>
      </c>
      <c r="AR49" s="348">
        <v>6528910</v>
      </c>
      <c r="AS49" s="348">
        <v>75743</v>
      </c>
      <c r="AT49" s="348">
        <v>0</v>
      </c>
    </row>
    <row r="50" spans="1:46">
      <c r="A50" s="347" t="s">
        <v>353</v>
      </c>
      <c r="B50" s="348">
        <v>329162</v>
      </c>
      <c r="C50" s="348">
        <v>67941</v>
      </c>
      <c r="D50" s="348">
        <v>723</v>
      </c>
      <c r="E50" s="348">
        <v>0</v>
      </c>
      <c r="F50" s="348">
        <v>400</v>
      </c>
      <c r="G50" s="348">
        <v>-210</v>
      </c>
      <c r="H50" s="348">
        <v>0</v>
      </c>
      <c r="I50" s="348">
        <v>0</v>
      </c>
      <c r="J50" s="348">
        <v>0</v>
      </c>
      <c r="K50" s="348">
        <v>0</v>
      </c>
      <c r="L50" s="348">
        <v>0</v>
      </c>
      <c r="M50" s="348">
        <v>0</v>
      </c>
      <c r="N50" s="348">
        <v>0</v>
      </c>
      <c r="O50" s="348">
        <v>0</v>
      </c>
      <c r="P50" s="348">
        <v>-2687</v>
      </c>
      <c r="Q50" s="348">
        <v>0</v>
      </c>
      <c r="R50" s="348">
        <v>0</v>
      </c>
      <c r="S50" s="348">
        <v>0</v>
      </c>
      <c r="T50" s="348">
        <v>0</v>
      </c>
      <c r="U50" s="348">
        <v>200000</v>
      </c>
      <c r="V50" s="348">
        <v>0</v>
      </c>
      <c r="W50" s="348"/>
      <c r="X50" s="348">
        <v>0</v>
      </c>
      <c r="Y50" s="348">
        <v>0</v>
      </c>
      <c r="Z50" s="348">
        <v>0</v>
      </c>
      <c r="AA50" s="348">
        <v>0</v>
      </c>
      <c r="AB50" s="348">
        <v>0</v>
      </c>
      <c r="AC50" s="348">
        <v>1150</v>
      </c>
      <c r="AD50" s="348">
        <v>54920</v>
      </c>
      <c r="AE50" s="348">
        <v>0</v>
      </c>
      <c r="AF50" s="348">
        <v>0</v>
      </c>
      <c r="AG50" s="348">
        <v>0</v>
      </c>
      <c r="AH50" s="348">
        <v>335</v>
      </c>
      <c r="AI50" s="348">
        <v>0</v>
      </c>
      <c r="AJ50" s="348">
        <v>0</v>
      </c>
      <c r="AK50" s="348">
        <v>0</v>
      </c>
      <c r="AL50" s="348">
        <v>-1265</v>
      </c>
      <c r="AM50" s="348">
        <v>0</v>
      </c>
      <c r="AN50" s="348">
        <v>0</v>
      </c>
      <c r="AO50" s="348">
        <v>3550</v>
      </c>
      <c r="AP50" s="348">
        <v>0</v>
      </c>
      <c r="AQ50" s="348">
        <v>300</v>
      </c>
      <c r="AR50" s="348">
        <v>3704</v>
      </c>
      <c r="AS50" s="348">
        <v>301</v>
      </c>
      <c r="AT50" s="348">
        <v>0</v>
      </c>
    </row>
    <row r="51" spans="1:46">
      <c r="A51" s="347" t="s">
        <v>355</v>
      </c>
      <c r="B51" s="348">
        <v>-191434</v>
      </c>
      <c r="C51" s="348">
        <v>0</v>
      </c>
      <c r="D51" s="348">
        <v>0</v>
      </c>
      <c r="E51" s="348">
        <v>0</v>
      </c>
      <c r="F51" s="348">
        <v>0</v>
      </c>
      <c r="G51" s="348">
        <v>0</v>
      </c>
      <c r="H51" s="348">
        <v>0</v>
      </c>
      <c r="I51" s="348">
        <v>0</v>
      </c>
      <c r="J51" s="348">
        <v>0</v>
      </c>
      <c r="K51" s="348">
        <v>0</v>
      </c>
      <c r="L51" s="348">
        <v>0</v>
      </c>
      <c r="M51" s="348">
        <v>0</v>
      </c>
      <c r="N51" s="348">
        <v>0</v>
      </c>
      <c r="O51" s="348">
        <v>0</v>
      </c>
      <c r="P51" s="348">
        <v>0</v>
      </c>
      <c r="Q51" s="348">
        <v>0</v>
      </c>
      <c r="R51" s="348">
        <v>0</v>
      </c>
      <c r="S51" s="348">
        <v>0</v>
      </c>
      <c r="T51" s="348">
        <v>0</v>
      </c>
      <c r="U51" s="348">
        <v>0</v>
      </c>
      <c r="V51" s="348">
        <v>0</v>
      </c>
      <c r="W51" s="348"/>
      <c r="X51" s="348">
        <v>0</v>
      </c>
      <c r="Y51" s="348">
        <v>0</v>
      </c>
      <c r="Z51" s="348">
        <v>0</v>
      </c>
      <c r="AA51" s="348">
        <v>0</v>
      </c>
      <c r="AB51" s="348">
        <v>0</v>
      </c>
      <c r="AC51" s="348">
        <v>0</v>
      </c>
      <c r="AD51" s="348">
        <v>-191434</v>
      </c>
      <c r="AE51" s="348">
        <v>0</v>
      </c>
      <c r="AF51" s="348">
        <v>0</v>
      </c>
      <c r="AG51" s="348">
        <v>0</v>
      </c>
      <c r="AH51" s="348">
        <v>0</v>
      </c>
      <c r="AI51" s="348">
        <v>0</v>
      </c>
      <c r="AJ51" s="348">
        <v>0</v>
      </c>
      <c r="AK51" s="348">
        <v>0</v>
      </c>
      <c r="AL51" s="348">
        <v>0</v>
      </c>
      <c r="AM51" s="348">
        <v>0</v>
      </c>
      <c r="AN51" s="348">
        <v>0</v>
      </c>
      <c r="AO51" s="348">
        <v>0</v>
      </c>
      <c r="AP51" s="348">
        <v>0</v>
      </c>
      <c r="AQ51" s="348">
        <v>0</v>
      </c>
      <c r="AR51" s="348">
        <v>0</v>
      </c>
      <c r="AS51" s="348">
        <v>0</v>
      </c>
      <c r="AT51" s="348">
        <v>0</v>
      </c>
    </row>
    <row r="52" spans="1:46">
      <c r="A52" s="347" t="s">
        <v>356</v>
      </c>
      <c r="B52" s="348">
        <v>-19819758</v>
      </c>
      <c r="C52" s="348">
        <v>0</v>
      </c>
      <c r="D52" s="348">
        <v>0</v>
      </c>
      <c r="E52" s="348">
        <v>-888554</v>
      </c>
      <c r="F52" s="348">
        <v>-18931204</v>
      </c>
      <c r="G52" s="348">
        <v>0</v>
      </c>
      <c r="H52" s="348">
        <v>0</v>
      </c>
      <c r="I52" s="348">
        <v>0</v>
      </c>
      <c r="J52" s="348">
        <v>0</v>
      </c>
      <c r="K52" s="348">
        <v>0</v>
      </c>
      <c r="L52" s="348">
        <v>0</v>
      </c>
      <c r="M52" s="348">
        <v>0</v>
      </c>
      <c r="N52" s="348">
        <v>0</v>
      </c>
      <c r="O52" s="348">
        <v>0</v>
      </c>
      <c r="P52" s="348">
        <v>0</v>
      </c>
      <c r="Q52" s="348">
        <v>0</v>
      </c>
      <c r="R52" s="348">
        <v>0</v>
      </c>
      <c r="S52" s="348">
        <v>0</v>
      </c>
      <c r="T52" s="348">
        <v>0</v>
      </c>
      <c r="U52" s="348">
        <v>0</v>
      </c>
      <c r="V52" s="348">
        <v>0</v>
      </c>
      <c r="W52" s="348"/>
      <c r="X52" s="348">
        <v>0</v>
      </c>
      <c r="Y52" s="348">
        <v>0</v>
      </c>
      <c r="Z52" s="348">
        <v>0</v>
      </c>
      <c r="AA52" s="348">
        <v>0</v>
      </c>
      <c r="AB52" s="348">
        <v>0</v>
      </c>
      <c r="AC52" s="348">
        <v>0</v>
      </c>
      <c r="AD52" s="348">
        <v>0</v>
      </c>
      <c r="AE52" s="348">
        <v>0</v>
      </c>
      <c r="AF52" s="348">
        <v>0</v>
      </c>
      <c r="AG52" s="348">
        <v>0</v>
      </c>
      <c r="AH52" s="348">
        <v>0</v>
      </c>
      <c r="AI52" s="348">
        <v>0</v>
      </c>
      <c r="AJ52" s="348">
        <v>0</v>
      </c>
      <c r="AK52" s="348">
        <v>0</v>
      </c>
      <c r="AL52" s="348">
        <v>0</v>
      </c>
      <c r="AM52" s="348">
        <v>0</v>
      </c>
      <c r="AN52" s="348">
        <v>0</v>
      </c>
      <c r="AO52" s="348">
        <v>0</v>
      </c>
      <c r="AP52" s="348">
        <v>0</v>
      </c>
      <c r="AQ52" s="348">
        <v>0</v>
      </c>
      <c r="AR52" s="348">
        <v>0</v>
      </c>
      <c r="AS52" s="348">
        <v>0</v>
      </c>
      <c r="AT52" s="348">
        <v>0</v>
      </c>
    </row>
    <row r="53" spans="1:46">
      <c r="A53" s="347" t="s">
        <v>357</v>
      </c>
      <c r="B53" s="348">
        <v>1116555</v>
      </c>
      <c r="C53" s="348">
        <v>0</v>
      </c>
      <c r="D53" s="348">
        <v>0</v>
      </c>
      <c r="E53" s="348">
        <v>0</v>
      </c>
      <c r="F53" s="348">
        <v>0</v>
      </c>
      <c r="G53" s="348">
        <v>0</v>
      </c>
      <c r="H53" s="348">
        <v>0</v>
      </c>
      <c r="I53" s="348">
        <v>0</v>
      </c>
      <c r="J53" s="348">
        <v>0</v>
      </c>
      <c r="K53" s="348">
        <v>0</v>
      </c>
      <c r="L53" s="348">
        <v>0</v>
      </c>
      <c r="M53" s="348">
        <v>0</v>
      </c>
      <c r="N53" s="348">
        <v>0</v>
      </c>
      <c r="O53" s="348">
        <v>0</v>
      </c>
      <c r="P53" s="348">
        <v>0</v>
      </c>
      <c r="Q53" s="348">
        <v>0</v>
      </c>
      <c r="R53" s="348">
        <v>0</v>
      </c>
      <c r="S53" s="348">
        <v>0</v>
      </c>
      <c r="T53" s="348">
        <v>0</v>
      </c>
      <c r="U53" s="348">
        <v>0</v>
      </c>
      <c r="V53" s="348">
        <v>0</v>
      </c>
      <c r="W53" s="348"/>
      <c r="X53" s="348">
        <v>0</v>
      </c>
      <c r="Y53" s="348">
        <v>0</v>
      </c>
      <c r="Z53" s="348">
        <v>0</v>
      </c>
      <c r="AA53" s="348">
        <v>0</v>
      </c>
      <c r="AB53" s="348">
        <v>0</v>
      </c>
      <c r="AC53" s="348">
        <v>0</v>
      </c>
      <c r="AD53" s="348">
        <v>1116555</v>
      </c>
      <c r="AE53" s="348">
        <v>0</v>
      </c>
      <c r="AF53" s="348">
        <v>0</v>
      </c>
      <c r="AG53" s="348">
        <v>0</v>
      </c>
      <c r="AH53" s="348">
        <v>0</v>
      </c>
      <c r="AI53" s="348">
        <v>0</v>
      </c>
      <c r="AJ53" s="348">
        <v>0</v>
      </c>
      <c r="AK53" s="348">
        <v>0</v>
      </c>
      <c r="AL53" s="348">
        <v>0</v>
      </c>
      <c r="AM53" s="348">
        <v>0</v>
      </c>
      <c r="AN53" s="348">
        <v>0</v>
      </c>
      <c r="AO53" s="348">
        <v>0</v>
      </c>
      <c r="AP53" s="348">
        <v>0</v>
      </c>
      <c r="AQ53" s="348">
        <v>0</v>
      </c>
      <c r="AR53" s="348">
        <v>0</v>
      </c>
      <c r="AS53" s="348">
        <v>0</v>
      </c>
      <c r="AT53" s="348">
        <v>0</v>
      </c>
    </row>
    <row r="54" spans="1:46">
      <c r="A54" s="347" t="s">
        <v>358</v>
      </c>
      <c r="B54" s="348">
        <v>73331</v>
      </c>
      <c r="C54" s="348">
        <v>0</v>
      </c>
      <c r="D54" s="348">
        <v>0</v>
      </c>
      <c r="E54" s="348">
        <v>0</v>
      </c>
      <c r="F54" s="348">
        <v>0</v>
      </c>
      <c r="G54" s="348">
        <v>0</v>
      </c>
      <c r="H54" s="348">
        <v>0</v>
      </c>
      <c r="I54" s="348">
        <v>0</v>
      </c>
      <c r="J54" s="348">
        <v>0</v>
      </c>
      <c r="K54" s="348">
        <v>0</v>
      </c>
      <c r="L54" s="348">
        <v>0</v>
      </c>
      <c r="M54" s="348">
        <v>0</v>
      </c>
      <c r="N54" s="348">
        <v>0</v>
      </c>
      <c r="O54" s="348">
        <v>0</v>
      </c>
      <c r="P54" s="348">
        <v>0</v>
      </c>
      <c r="Q54" s="348">
        <v>0</v>
      </c>
      <c r="R54" s="348">
        <v>0</v>
      </c>
      <c r="S54" s="348">
        <v>0</v>
      </c>
      <c r="T54" s="348">
        <v>0</v>
      </c>
      <c r="U54" s="348">
        <v>0</v>
      </c>
      <c r="V54" s="348">
        <v>0</v>
      </c>
      <c r="W54" s="348"/>
      <c r="X54" s="348">
        <v>0</v>
      </c>
      <c r="Y54" s="348">
        <v>0</v>
      </c>
      <c r="Z54" s="348">
        <v>0</v>
      </c>
      <c r="AA54" s="348">
        <v>0</v>
      </c>
      <c r="AB54" s="348">
        <v>0</v>
      </c>
      <c r="AC54" s="348">
        <v>0</v>
      </c>
      <c r="AD54" s="348">
        <v>73331</v>
      </c>
      <c r="AE54" s="348">
        <v>0</v>
      </c>
      <c r="AF54" s="348">
        <v>0</v>
      </c>
      <c r="AG54" s="348">
        <v>0</v>
      </c>
      <c r="AH54" s="348">
        <v>0</v>
      </c>
      <c r="AI54" s="348">
        <v>0</v>
      </c>
      <c r="AJ54" s="348">
        <v>0</v>
      </c>
      <c r="AK54" s="348">
        <v>0</v>
      </c>
      <c r="AL54" s="348">
        <v>0</v>
      </c>
      <c r="AM54" s="348">
        <v>0</v>
      </c>
      <c r="AN54" s="348">
        <v>0</v>
      </c>
      <c r="AO54" s="348">
        <v>0</v>
      </c>
      <c r="AP54" s="348">
        <v>0</v>
      </c>
      <c r="AQ54" s="348">
        <v>0</v>
      </c>
      <c r="AR54" s="348">
        <v>0</v>
      </c>
      <c r="AS54" s="348">
        <v>0</v>
      </c>
      <c r="AT54" s="348">
        <v>0</v>
      </c>
    </row>
    <row r="55" spans="1:46">
      <c r="A55" s="347" t="s">
        <v>359</v>
      </c>
      <c r="B55" s="348">
        <v>96819</v>
      </c>
      <c r="C55" s="348">
        <v>0</v>
      </c>
      <c r="D55" s="348">
        <v>0</v>
      </c>
      <c r="E55" s="348">
        <v>0</v>
      </c>
      <c r="F55" s="348">
        <v>0</v>
      </c>
      <c r="G55" s="348">
        <v>0</v>
      </c>
      <c r="H55" s="348">
        <v>0</v>
      </c>
      <c r="I55" s="348">
        <v>0</v>
      </c>
      <c r="J55" s="348">
        <v>0</v>
      </c>
      <c r="K55" s="348">
        <v>0</v>
      </c>
      <c r="L55" s="348">
        <v>0</v>
      </c>
      <c r="M55" s="348">
        <v>0</v>
      </c>
      <c r="N55" s="348">
        <v>0</v>
      </c>
      <c r="O55" s="348">
        <v>0</v>
      </c>
      <c r="P55" s="348">
        <v>0</v>
      </c>
      <c r="Q55" s="348">
        <v>0</v>
      </c>
      <c r="R55" s="348">
        <v>0</v>
      </c>
      <c r="S55" s="348">
        <v>0</v>
      </c>
      <c r="T55" s="348">
        <v>0</v>
      </c>
      <c r="U55" s="348">
        <v>0</v>
      </c>
      <c r="V55" s="348">
        <v>0</v>
      </c>
      <c r="W55" s="348"/>
      <c r="X55" s="348">
        <v>0</v>
      </c>
      <c r="Y55" s="348">
        <v>0</v>
      </c>
      <c r="Z55" s="348">
        <v>0</v>
      </c>
      <c r="AA55" s="348">
        <v>0</v>
      </c>
      <c r="AB55" s="348">
        <v>0</v>
      </c>
      <c r="AC55" s="348">
        <v>0</v>
      </c>
      <c r="AD55" s="348">
        <v>96819</v>
      </c>
      <c r="AE55" s="348">
        <v>0</v>
      </c>
      <c r="AF55" s="348">
        <v>0</v>
      </c>
      <c r="AG55" s="348">
        <v>0</v>
      </c>
      <c r="AH55" s="348">
        <v>0</v>
      </c>
      <c r="AI55" s="348">
        <v>0</v>
      </c>
      <c r="AJ55" s="348">
        <v>0</v>
      </c>
      <c r="AK55" s="348">
        <v>0</v>
      </c>
      <c r="AL55" s="348">
        <v>0</v>
      </c>
      <c r="AM55" s="348">
        <v>0</v>
      </c>
      <c r="AN55" s="348">
        <v>0</v>
      </c>
      <c r="AO55" s="348">
        <v>0</v>
      </c>
      <c r="AP55" s="348">
        <v>0</v>
      </c>
      <c r="AQ55" s="348">
        <v>0</v>
      </c>
      <c r="AR55" s="348">
        <v>0</v>
      </c>
      <c r="AS55" s="348">
        <v>0</v>
      </c>
      <c r="AT55" s="348">
        <v>0</v>
      </c>
    </row>
    <row r="56" spans="1:46">
      <c r="A56" s="347" t="s">
        <v>360</v>
      </c>
      <c r="B56" s="348">
        <v>-11225582</v>
      </c>
      <c r="C56" s="348">
        <v>-2895912</v>
      </c>
      <c r="D56" s="348">
        <v>-650723</v>
      </c>
      <c r="E56" s="348">
        <v>0</v>
      </c>
      <c r="F56" s="348">
        <v>-54617</v>
      </c>
      <c r="G56" s="348">
        <v>-34776</v>
      </c>
      <c r="H56" s="348">
        <v>0</v>
      </c>
      <c r="I56" s="348">
        <v>0</v>
      </c>
      <c r="J56" s="348">
        <v>0</v>
      </c>
      <c r="K56" s="348">
        <v>0</v>
      </c>
      <c r="L56" s="348">
        <v>0</v>
      </c>
      <c r="M56" s="348">
        <v>0</v>
      </c>
      <c r="N56" s="348">
        <v>0</v>
      </c>
      <c r="O56" s="348">
        <v>0</v>
      </c>
      <c r="P56" s="348">
        <v>375804</v>
      </c>
      <c r="Q56" s="348">
        <v>0</v>
      </c>
      <c r="R56" s="348">
        <v>0</v>
      </c>
      <c r="S56" s="348">
        <v>0</v>
      </c>
      <c r="T56" s="348">
        <v>0</v>
      </c>
      <c r="U56" s="348">
        <v>0</v>
      </c>
      <c r="V56" s="348">
        <v>0</v>
      </c>
      <c r="W56" s="348"/>
      <c r="X56" s="348">
        <v>0</v>
      </c>
      <c r="Y56" s="348">
        <v>0</v>
      </c>
      <c r="Z56" s="348">
        <v>0</v>
      </c>
      <c r="AA56" s="348">
        <v>0</v>
      </c>
      <c r="AB56" s="348">
        <v>0</v>
      </c>
      <c r="AC56" s="348">
        <v>0</v>
      </c>
      <c r="AD56" s="348">
        <v>-37446</v>
      </c>
      <c r="AE56" s="348">
        <v>0</v>
      </c>
      <c r="AF56" s="348">
        <v>0</v>
      </c>
      <c r="AG56" s="348">
        <v>0</v>
      </c>
      <c r="AH56" s="348">
        <v>0</v>
      </c>
      <c r="AI56" s="348">
        <v>-1885179</v>
      </c>
      <c r="AJ56" s="348">
        <v>0</v>
      </c>
      <c r="AK56" s="348">
        <v>0</v>
      </c>
      <c r="AL56" s="348">
        <v>-244401</v>
      </c>
      <c r="AM56" s="348">
        <v>0</v>
      </c>
      <c r="AN56" s="348">
        <v>-48460</v>
      </c>
      <c r="AO56" s="348">
        <v>0</v>
      </c>
      <c r="AP56" s="348">
        <v>0</v>
      </c>
      <c r="AQ56" s="348">
        <v>-6855</v>
      </c>
      <c r="AR56" s="348">
        <v>-4978768</v>
      </c>
      <c r="AS56" s="348">
        <v>-300493</v>
      </c>
      <c r="AT56" s="348">
        <v>-463756</v>
      </c>
    </row>
    <row r="57" spans="1:46">
      <c r="A57" s="347" t="s">
        <v>361</v>
      </c>
      <c r="B57" s="348">
        <v>-10581827</v>
      </c>
      <c r="C57" s="348">
        <v>0</v>
      </c>
      <c r="D57" s="348">
        <v>0</v>
      </c>
      <c r="E57" s="348">
        <v>0</v>
      </c>
      <c r="F57" s="348">
        <v>0</v>
      </c>
      <c r="G57" s="348">
        <v>-414931</v>
      </c>
      <c r="H57" s="348">
        <v>0</v>
      </c>
      <c r="I57" s="348">
        <v>0</v>
      </c>
      <c r="J57" s="348">
        <v>0</v>
      </c>
      <c r="K57" s="348">
        <v>0</v>
      </c>
      <c r="L57" s="348">
        <v>0</v>
      </c>
      <c r="M57" s="348">
        <v>0</v>
      </c>
      <c r="N57" s="348">
        <v>0</v>
      </c>
      <c r="O57" s="348">
        <v>0</v>
      </c>
      <c r="P57" s="348">
        <v>0</v>
      </c>
      <c r="Q57" s="348">
        <v>0</v>
      </c>
      <c r="R57" s="348">
        <v>0</v>
      </c>
      <c r="S57" s="348">
        <v>0</v>
      </c>
      <c r="T57" s="348">
        <v>0</v>
      </c>
      <c r="U57" s="348">
        <v>0</v>
      </c>
      <c r="V57" s="348">
        <v>0</v>
      </c>
      <c r="W57" s="348"/>
      <c r="X57" s="348">
        <v>0</v>
      </c>
      <c r="Y57" s="348">
        <v>0</v>
      </c>
      <c r="Z57" s="348">
        <v>0</v>
      </c>
      <c r="AA57" s="348">
        <v>0</v>
      </c>
      <c r="AB57" s="348">
        <v>0</v>
      </c>
      <c r="AC57" s="348">
        <v>-308343</v>
      </c>
      <c r="AD57" s="348">
        <v>0</v>
      </c>
      <c r="AE57" s="348">
        <v>0</v>
      </c>
      <c r="AF57" s="348">
        <v>0</v>
      </c>
      <c r="AG57" s="348">
        <v>0</v>
      </c>
      <c r="AH57" s="348">
        <v>0</v>
      </c>
      <c r="AI57" s="348">
        <v>-1258946</v>
      </c>
      <c r="AJ57" s="348">
        <v>-160810</v>
      </c>
      <c r="AK57" s="348">
        <v>-299606</v>
      </c>
      <c r="AL57" s="348">
        <v>-199233</v>
      </c>
      <c r="AM57" s="348">
        <v>0</v>
      </c>
      <c r="AN57" s="348">
        <v>0</v>
      </c>
      <c r="AO57" s="348">
        <v>0</v>
      </c>
      <c r="AP57" s="348">
        <v>0</v>
      </c>
      <c r="AQ57" s="348">
        <v>0</v>
      </c>
      <c r="AR57" s="348">
        <v>-7939958</v>
      </c>
      <c r="AS57" s="348">
        <v>0</v>
      </c>
      <c r="AT57" s="348">
        <v>0</v>
      </c>
    </row>
    <row r="58" spans="1:46">
      <c r="A58" s="347" t="s">
        <v>362</v>
      </c>
      <c r="B58" s="348">
        <v>30813</v>
      </c>
      <c r="C58" s="348">
        <v>0</v>
      </c>
      <c r="D58" s="348">
        <v>0</v>
      </c>
      <c r="E58" s="348">
        <v>0</v>
      </c>
      <c r="F58" s="348">
        <v>0</v>
      </c>
      <c r="G58" s="348">
        <v>0</v>
      </c>
      <c r="H58" s="348">
        <v>0</v>
      </c>
      <c r="I58" s="348">
        <v>0</v>
      </c>
      <c r="J58" s="348">
        <v>0</v>
      </c>
      <c r="K58" s="348">
        <v>0</v>
      </c>
      <c r="L58" s="348">
        <v>0</v>
      </c>
      <c r="M58" s="348">
        <v>0</v>
      </c>
      <c r="N58" s="348">
        <v>0</v>
      </c>
      <c r="O58" s="348">
        <v>0</v>
      </c>
      <c r="P58" s="348">
        <v>0</v>
      </c>
      <c r="Q58" s="348">
        <v>0</v>
      </c>
      <c r="R58" s="348">
        <v>0</v>
      </c>
      <c r="S58" s="348">
        <v>0</v>
      </c>
      <c r="T58" s="348">
        <v>0</v>
      </c>
      <c r="U58" s="348">
        <v>0</v>
      </c>
      <c r="V58" s="348">
        <v>0</v>
      </c>
      <c r="W58" s="348"/>
      <c r="X58" s="348">
        <v>0</v>
      </c>
      <c r="Y58" s="348">
        <v>0</v>
      </c>
      <c r="Z58" s="348">
        <v>0</v>
      </c>
      <c r="AA58" s="348">
        <v>0</v>
      </c>
      <c r="AB58" s="348">
        <v>0</v>
      </c>
      <c r="AC58" s="348">
        <v>0</v>
      </c>
      <c r="AD58" s="348">
        <v>0</v>
      </c>
      <c r="AE58" s="348">
        <v>0</v>
      </c>
      <c r="AF58" s="348">
        <v>0</v>
      </c>
      <c r="AG58" s="348">
        <v>0</v>
      </c>
      <c r="AH58" s="348">
        <v>0</v>
      </c>
      <c r="AI58" s="348">
        <v>0</v>
      </c>
      <c r="AJ58" s="348">
        <v>0</v>
      </c>
      <c r="AK58" s="348">
        <v>0</v>
      </c>
      <c r="AL58" s="348">
        <v>0</v>
      </c>
      <c r="AM58" s="348">
        <v>0</v>
      </c>
      <c r="AN58" s="348">
        <v>0</v>
      </c>
      <c r="AO58" s="348">
        <v>0</v>
      </c>
      <c r="AP58" s="348">
        <v>0</v>
      </c>
      <c r="AQ58" s="348">
        <v>30813</v>
      </c>
      <c r="AR58" s="348">
        <v>0</v>
      </c>
      <c r="AS58" s="348">
        <v>0</v>
      </c>
      <c r="AT58" s="348">
        <v>0</v>
      </c>
    </row>
    <row r="59" spans="1:46">
      <c r="A59" s="347" t="s">
        <v>364</v>
      </c>
      <c r="B59" s="348">
        <v>126762</v>
      </c>
      <c r="C59" s="348">
        <v>126762</v>
      </c>
      <c r="D59" s="348">
        <v>0</v>
      </c>
      <c r="E59" s="348">
        <v>0</v>
      </c>
      <c r="F59" s="348">
        <v>0</v>
      </c>
      <c r="G59" s="348">
        <v>0</v>
      </c>
      <c r="H59" s="348">
        <v>0</v>
      </c>
      <c r="I59" s="348">
        <v>0</v>
      </c>
      <c r="J59" s="348">
        <v>0</v>
      </c>
      <c r="K59" s="348">
        <v>0</v>
      </c>
      <c r="L59" s="348">
        <v>0</v>
      </c>
      <c r="M59" s="348">
        <v>0</v>
      </c>
      <c r="N59" s="348">
        <v>0</v>
      </c>
      <c r="O59" s="348">
        <v>0</v>
      </c>
      <c r="P59" s="348">
        <v>0</v>
      </c>
      <c r="Q59" s="348">
        <v>0</v>
      </c>
      <c r="R59" s="348">
        <v>0</v>
      </c>
      <c r="S59" s="348">
        <v>0</v>
      </c>
      <c r="T59" s="348">
        <v>0</v>
      </c>
      <c r="U59" s="348">
        <v>0</v>
      </c>
      <c r="V59" s="348">
        <v>0</v>
      </c>
      <c r="W59" s="348"/>
      <c r="X59" s="348">
        <v>0</v>
      </c>
      <c r="Y59" s="348">
        <v>0</v>
      </c>
      <c r="Z59" s="348">
        <v>0</v>
      </c>
      <c r="AA59" s="348">
        <v>0</v>
      </c>
      <c r="AB59" s="348">
        <v>0</v>
      </c>
      <c r="AC59" s="348">
        <v>0</v>
      </c>
      <c r="AD59" s="348">
        <v>0</v>
      </c>
      <c r="AE59" s="348">
        <v>0</v>
      </c>
      <c r="AF59" s="348">
        <v>0</v>
      </c>
      <c r="AG59" s="348">
        <v>0</v>
      </c>
      <c r="AH59" s="348">
        <v>0</v>
      </c>
      <c r="AI59" s="348">
        <v>0</v>
      </c>
      <c r="AJ59" s="348">
        <v>0</v>
      </c>
      <c r="AK59" s="348">
        <v>0</v>
      </c>
      <c r="AL59" s="348">
        <v>0</v>
      </c>
      <c r="AM59" s="348">
        <v>0</v>
      </c>
      <c r="AN59" s="348">
        <v>0</v>
      </c>
      <c r="AO59" s="348">
        <v>0</v>
      </c>
      <c r="AP59" s="348">
        <v>0</v>
      </c>
      <c r="AQ59" s="348">
        <v>0</v>
      </c>
      <c r="AR59" s="348">
        <v>0</v>
      </c>
      <c r="AS59" s="348">
        <v>0</v>
      </c>
      <c r="AT59" s="348">
        <v>0</v>
      </c>
    </row>
    <row r="60" spans="1:46">
      <c r="A60" s="347" t="s">
        <v>365</v>
      </c>
      <c r="B60" s="348">
        <v>-128902052</v>
      </c>
      <c r="C60" s="348">
        <v>0</v>
      </c>
      <c r="D60" s="348">
        <v>0</v>
      </c>
      <c r="E60" s="348">
        <v>0</v>
      </c>
      <c r="F60" s="348">
        <v>0</v>
      </c>
      <c r="G60" s="348">
        <v>0</v>
      </c>
      <c r="H60" s="348">
        <v>0</v>
      </c>
      <c r="I60" s="348">
        <v>0</v>
      </c>
      <c r="J60" s="348">
        <v>0</v>
      </c>
      <c r="K60" s="348">
        <v>0</v>
      </c>
      <c r="L60" s="348">
        <v>0</v>
      </c>
      <c r="M60" s="348">
        <v>0</v>
      </c>
      <c r="N60" s="348">
        <v>0</v>
      </c>
      <c r="O60" s="348">
        <v>0</v>
      </c>
      <c r="P60" s="348">
        <v>0</v>
      </c>
      <c r="Q60" s="348">
        <v>0</v>
      </c>
      <c r="R60" s="348">
        <v>0</v>
      </c>
      <c r="S60" s="348">
        <v>0</v>
      </c>
      <c r="T60" s="348">
        <v>0</v>
      </c>
      <c r="U60" s="348">
        <v>0</v>
      </c>
      <c r="V60" s="348">
        <v>0</v>
      </c>
      <c r="W60" s="348"/>
      <c r="X60" s="348">
        <v>0</v>
      </c>
      <c r="Y60" s="348">
        <v>0</v>
      </c>
      <c r="Z60" s="348">
        <v>0</v>
      </c>
      <c r="AA60" s="348">
        <v>0</v>
      </c>
      <c r="AB60" s="348">
        <v>0</v>
      </c>
      <c r="AC60" s="348">
        <v>0</v>
      </c>
      <c r="AD60" s="348">
        <v>0</v>
      </c>
      <c r="AE60" s="348">
        <v>0</v>
      </c>
      <c r="AF60" s="348">
        <v>0</v>
      </c>
      <c r="AG60" s="348">
        <v>0</v>
      </c>
      <c r="AH60" s="348">
        <v>0</v>
      </c>
      <c r="AI60" s="348">
        <v>0</v>
      </c>
      <c r="AJ60" s="348">
        <v>0</v>
      </c>
      <c r="AK60" s="348">
        <v>0</v>
      </c>
      <c r="AL60" s="348">
        <v>0</v>
      </c>
      <c r="AM60" s="348">
        <v>0</v>
      </c>
      <c r="AN60" s="348">
        <v>0</v>
      </c>
      <c r="AO60" s="348">
        <v>0</v>
      </c>
      <c r="AP60" s="348">
        <v>0</v>
      </c>
      <c r="AQ60" s="348">
        <v>0</v>
      </c>
      <c r="AR60" s="348">
        <v>-92677893</v>
      </c>
      <c r="AS60" s="348">
        <v>-36224159</v>
      </c>
      <c r="AT60" s="348">
        <v>0</v>
      </c>
    </row>
    <row r="61" spans="1:46">
      <c r="A61" s="347" t="s">
        <v>366</v>
      </c>
      <c r="B61" s="348">
        <v>872420</v>
      </c>
      <c r="C61" s="348">
        <v>699906</v>
      </c>
      <c r="D61" s="348">
        <v>0</v>
      </c>
      <c r="E61" s="348">
        <v>13150</v>
      </c>
      <c r="F61" s="348">
        <v>0</v>
      </c>
      <c r="G61" s="348">
        <v>0</v>
      </c>
      <c r="H61" s="348">
        <v>0</v>
      </c>
      <c r="I61" s="348">
        <v>0</v>
      </c>
      <c r="J61" s="348">
        <v>0</v>
      </c>
      <c r="K61" s="348">
        <v>0</v>
      </c>
      <c r="L61" s="348">
        <v>0</v>
      </c>
      <c r="M61" s="348">
        <v>0</v>
      </c>
      <c r="N61" s="348">
        <v>0</v>
      </c>
      <c r="O61" s="348">
        <v>0</v>
      </c>
      <c r="P61" s="348">
        <v>81499</v>
      </c>
      <c r="Q61" s="348">
        <v>0</v>
      </c>
      <c r="R61" s="348">
        <v>0</v>
      </c>
      <c r="S61" s="348">
        <v>0</v>
      </c>
      <c r="T61" s="348">
        <v>0</v>
      </c>
      <c r="U61" s="348">
        <v>0</v>
      </c>
      <c r="V61" s="348">
        <v>0</v>
      </c>
      <c r="W61" s="348"/>
      <c r="X61" s="348">
        <v>0</v>
      </c>
      <c r="Y61" s="348">
        <v>0</v>
      </c>
      <c r="Z61" s="348">
        <v>0</v>
      </c>
      <c r="AA61" s="348">
        <v>0</v>
      </c>
      <c r="AB61" s="348">
        <v>0</v>
      </c>
      <c r="AC61" s="348">
        <v>0</v>
      </c>
      <c r="AD61" s="348">
        <v>23187</v>
      </c>
      <c r="AE61" s="348">
        <v>0</v>
      </c>
      <c r="AF61" s="348">
        <v>0</v>
      </c>
      <c r="AG61" s="348">
        <v>0</v>
      </c>
      <c r="AH61" s="348">
        <v>0</v>
      </c>
      <c r="AI61" s="348">
        <v>0</v>
      </c>
      <c r="AJ61" s="348">
        <v>0</v>
      </c>
      <c r="AK61" s="348">
        <v>0</v>
      </c>
      <c r="AL61" s="348">
        <v>7008</v>
      </c>
      <c r="AM61" s="348">
        <v>0</v>
      </c>
      <c r="AN61" s="348">
        <v>0</v>
      </c>
      <c r="AO61" s="348">
        <v>24051</v>
      </c>
      <c r="AP61" s="348">
        <v>0</v>
      </c>
      <c r="AQ61" s="348">
        <v>4366</v>
      </c>
      <c r="AR61" s="348">
        <v>18596</v>
      </c>
      <c r="AS61" s="348">
        <v>657</v>
      </c>
      <c r="AT61" s="348">
        <v>0</v>
      </c>
    </row>
    <row r="62" spans="1:46">
      <c r="A62" s="347" t="s">
        <v>367</v>
      </c>
      <c r="B62" s="348">
        <v>-50288</v>
      </c>
      <c r="C62" s="348">
        <v>0</v>
      </c>
      <c r="D62" s="348">
        <v>0</v>
      </c>
      <c r="E62" s="348">
        <v>0</v>
      </c>
      <c r="F62" s="348">
        <v>0</v>
      </c>
      <c r="G62" s="348">
        <v>0</v>
      </c>
      <c r="H62" s="348">
        <v>0</v>
      </c>
      <c r="I62" s="348">
        <v>0</v>
      </c>
      <c r="J62" s="348">
        <v>0</v>
      </c>
      <c r="K62" s="348">
        <v>0</v>
      </c>
      <c r="L62" s="348">
        <v>0</v>
      </c>
      <c r="M62" s="348">
        <v>0</v>
      </c>
      <c r="N62" s="348">
        <v>0</v>
      </c>
      <c r="O62" s="348">
        <v>0</v>
      </c>
      <c r="P62" s="348">
        <v>0</v>
      </c>
      <c r="Q62" s="348">
        <v>0</v>
      </c>
      <c r="R62" s="348">
        <v>0</v>
      </c>
      <c r="S62" s="348">
        <v>0</v>
      </c>
      <c r="T62" s="348">
        <v>0</v>
      </c>
      <c r="U62" s="348">
        <v>0</v>
      </c>
      <c r="V62" s="348">
        <v>0</v>
      </c>
      <c r="W62" s="348"/>
      <c r="X62" s="348">
        <v>0</v>
      </c>
      <c r="Y62" s="348">
        <v>0</v>
      </c>
      <c r="Z62" s="348">
        <v>0</v>
      </c>
      <c r="AA62" s="348">
        <v>0</v>
      </c>
      <c r="AB62" s="348">
        <v>0</v>
      </c>
      <c r="AC62" s="348">
        <v>0</v>
      </c>
      <c r="AD62" s="348">
        <v>0</v>
      </c>
      <c r="AE62" s="348">
        <v>0</v>
      </c>
      <c r="AF62" s="348">
        <v>0</v>
      </c>
      <c r="AG62" s="348">
        <v>0</v>
      </c>
      <c r="AH62" s="348">
        <v>0</v>
      </c>
      <c r="AI62" s="348">
        <v>0</v>
      </c>
      <c r="AJ62" s="348">
        <v>0</v>
      </c>
      <c r="AK62" s="348">
        <v>0</v>
      </c>
      <c r="AL62" s="348">
        <v>0</v>
      </c>
      <c r="AM62" s="348">
        <v>0</v>
      </c>
      <c r="AN62" s="348">
        <v>0</v>
      </c>
      <c r="AO62" s="348">
        <v>0</v>
      </c>
      <c r="AP62" s="348">
        <v>0</v>
      </c>
      <c r="AQ62" s="348">
        <v>-50288</v>
      </c>
      <c r="AR62" s="348">
        <v>0</v>
      </c>
      <c r="AS62" s="348">
        <v>0</v>
      </c>
      <c r="AT62" s="348">
        <v>0</v>
      </c>
    </row>
    <row r="63" spans="1:46">
      <c r="A63" s="347" t="s">
        <v>368</v>
      </c>
      <c r="B63" s="348">
        <v>27930745</v>
      </c>
      <c r="C63" s="348">
        <v>0</v>
      </c>
      <c r="D63" s="348">
        <v>0</v>
      </c>
      <c r="E63" s="348">
        <v>-165972</v>
      </c>
      <c r="F63" s="348">
        <v>0</v>
      </c>
      <c r="G63" s="348">
        <v>0</v>
      </c>
      <c r="H63" s="348">
        <v>0</v>
      </c>
      <c r="I63" s="348">
        <v>0</v>
      </c>
      <c r="J63" s="348">
        <v>0</v>
      </c>
      <c r="K63" s="348">
        <v>0</v>
      </c>
      <c r="L63" s="348">
        <v>0</v>
      </c>
      <c r="M63" s="348">
        <v>0</v>
      </c>
      <c r="N63" s="348">
        <v>0</v>
      </c>
      <c r="O63" s="348">
        <v>0</v>
      </c>
      <c r="P63" s="348">
        <v>38739</v>
      </c>
      <c r="Q63" s="348">
        <v>0</v>
      </c>
      <c r="R63" s="348">
        <v>0</v>
      </c>
      <c r="S63" s="348">
        <v>0</v>
      </c>
      <c r="T63" s="348">
        <v>0</v>
      </c>
      <c r="U63" s="348">
        <v>0</v>
      </c>
      <c r="V63" s="348">
        <v>0</v>
      </c>
      <c r="W63" s="348"/>
      <c r="X63" s="348">
        <v>0</v>
      </c>
      <c r="Y63" s="348">
        <v>0</v>
      </c>
      <c r="Z63" s="348">
        <v>0</v>
      </c>
      <c r="AA63" s="348">
        <v>0</v>
      </c>
      <c r="AB63" s="348">
        <v>0</v>
      </c>
      <c r="AC63" s="348">
        <v>0</v>
      </c>
      <c r="AD63" s="348">
        <v>-43533</v>
      </c>
      <c r="AE63" s="348">
        <v>0</v>
      </c>
      <c r="AF63" s="348">
        <v>0</v>
      </c>
      <c r="AG63" s="348">
        <v>0</v>
      </c>
      <c r="AH63" s="348">
        <v>0</v>
      </c>
      <c r="AI63" s="348">
        <v>0</v>
      </c>
      <c r="AJ63" s="348">
        <v>0</v>
      </c>
      <c r="AK63" s="348">
        <v>0</v>
      </c>
      <c r="AL63" s="348">
        <v>0</v>
      </c>
      <c r="AM63" s="348">
        <v>0</v>
      </c>
      <c r="AN63" s="348">
        <v>0</v>
      </c>
      <c r="AO63" s="348">
        <v>-681056</v>
      </c>
      <c r="AP63" s="348">
        <v>0</v>
      </c>
      <c r="AQ63" s="348">
        <v>112627</v>
      </c>
      <c r="AR63" s="348">
        <v>28669940</v>
      </c>
      <c r="AS63" s="348">
        <v>0</v>
      </c>
      <c r="AT63" s="348">
        <v>0</v>
      </c>
    </row>
    <row r="64" spans="1:46">
      <c r="A64" s="347" t="s">
        <v>369</v>
      </c>
      <c r="B64" s="348">
        <v>2529162</v>
      </c>
      <c r="C64" s="348">
        <v>2529162</v>
      </c>
      <c r="D64" s="348">
        <v>0</v>
      </c>
      <c r="E64" s="348">
        <v>0</v>
      </c>
      <c r="F64" s="348">
        <v>0</v>
      </c>
      <c r="G64" s="348">
        <v>0</v>
      </c>
      <c r="H64" s="348">
        <v>0</v>
      </c>
      <c r="I64" s="348">
        <v>0</v>
      </c>
      <c r="J64" s="348">
        <v>0</v>
      </c>
      <c r="K64" s="348">
        <v>0</v>
      </c>
      <c r="L64" s="348">
        <v>0</v>
      </c>
      <c r="M64" s="348">
        <v>0</v>
      </c>
      <c r="N64" s="348">
        <v>0</v>
      </c>
      <c r="O64" s="348">
        <v>0</v>
      </c>
      <c r="P64" s="348">
        <v>0</v>
      </c>
      <c r="Q64" s="348">
        <v>0</v>
      </c>
      <c r="R64" s="348">
        <v>0</v>
      </c>
      <c r="S64" s="348">
        <v>0</v>
      </c>
      <c r="T64" s="348">
        <v>0</v>
      </c>
      <c r="U64" s="348">
        <v>0</v>
      </c>
      <c r="V64" s="348">
        <v>0</v>
      </c>
      <c r="W64" s="348"/>
      <c r="X64" s="348">
        <v>0</v>
      </c>
      <c r="Y64" s="348">
        <v>0</v>
      </c>
      <c r="Z64" s="348">
        <v>0</v>
      </c>
      <c r="AA64" s="348">
        <v>0</v>
      </c>
      <c r="AB64" s="348">
        <v>0</v>
      </c>
      <c r="AC64" s="348">
        <v>0</v>
      </c>
      <c r="AD64" s="348">
        <v>0</v>
      </c>
      <c r="AE64" s="348">
        <v>0</v>
      </c>
      <c r="AF64" s="348">
        <v>0</v>
      </c>
      <c r="AG64" s="348">
        <v>0</v>
      </c>
      <c r="AH64" s="348">
        <v>0</v>
      </c>
      <c r="AI64" s="348">
        <v>0</v>
      </c>
      <c r="AJ64" s="348">
        <v>0</v>
      </c>
      <c r="AK64" s="348">
        <v>0</v>
      </c>
      <c r="AL64" s="348">
        <v>0</v>
      </c>
      <c r="AM64" s="348">
        <v>0</v>
      </c>
      <c r="AN64" s="348">
        <v>0</v>
      </c>
      <c r="AO64" s="348">
        <v>0</v>
      </c>
      <c r="AP64" s="348">
        <v>0</v>
      </c>
      <c r="AQ64" s="348">
        <v>0</v>
      </c>
      <c r="AR64" s="348">
        <v>0</v>
      </c>
      <c r="AS64" s="348">
        <v>0</v>
      </c>
      <c r="AT64" s="348">
        <v>0</v>
      </c>
    </row>
    <row r="65" spans="1:46">
      <c r="A65" s="347" t="s">
        <v>370</v>
      </c>
      <c r="B65" s="348">
        <v>-1576680</v>
      </c>
      <c r="C65" s="348">
        <v>-1576680</v>
      </c>
      <c r="D65" s="348">
        <v>0</v>
      </c>
      <c r="E65" s="348">
        <v>0</v>
      </c>
      <c r="F65" s="348">
        <v>0</v>
      </c>
      <c r="G65" s="348">
        <v>0</v>
      </c>
      <c r="H65" s="348">
        <v>0</v>
      </c>
      <c r="I65" s="348">
        <v>0</v>
      </c>
      <c r="J65" s="348">
        <v>0</v>
      </c>
      <c r="K65" s="348">
        <v>0</v>
      </c>
      <c r="L65" s="348">
        <v>0</v>
      </c>
      <c r="M65" s="348">
        <v>0</v>
      </c>
      <c r="N65" s="348">
        <v>0</v>
      </c>
      <c r="O65" s="348">
        <v>0</v>
      </c>
      <c r="P65" s="348">
        <v>0</v>
      </c>
      <c r="Q65" s="348">
        <v>0</v>
      </c>
      <c r="R65" s="348">
        <v>0</v>
      </c>
      <c r="S65" s="348">
        <v>0</v>
      </c>
      <c r="T65" s="348">
        <v>0</v>
      </c>
      <c r="U65" s="348">
        <v>0</v>
      </c>
      <c r="V65" s="348">
        <v>0</v>
      </c>
      <c r="W65" s="348"/>
      <c r="X65" s="348">
        <v>0</v>
      </c>
      <c r="Y65" s="348">
        <v>0</v>
      </c>
      <c r="Z65" s="348">
        <v>0</v>
      </c>
      <c r="AA65" s="348">
        <v>0</v>
      </c>
      <c r="AB65" s="348">
        <v>0</v>
      </c>
      <c r="AC65" s="348">
        <v>0</v>
      </c>
      <c r="AD65" s="348">
        <v>0</v>
      </c>
      <c r="AE65" s="348">
        <v>0</v>
      </c>
      <c r="AF65" s="348">
        <v>0</v>
      </c>
      <c r="AG65" s="348">
        <v>0</v>
      </c>
      <c r="AH65" s="348">
        <v>0</v>
      </c>
      <c r="AI65" s="348">
        <v>0</v>
      </c>
      <c r="AJ65" s="348">
        <v>0</v>
      </c>
      <c r="AK65" s="348">
        <v>0</v>
      </c>
      <c r="AL65" s="348">
        <v>0</v>
      </c>
      <c r="AM65" s="348">
        <v>0</v>
      </c>
      <c r="AN65" s="348">
        <v>0</v>
      </c>
      <c r="AO65" s="348">
        <v>0</v>
      </c>
      <c r="AP65" s="348">
        <v>0</v>
      </c>
      <c r="AQ65" s="348">
        <v>0</v>
      </c>
      <c r="AR65" s="348">
        <v>0</v>
      </c>
      <c r="AS65" s="348">
        <v>0</v>
      </c>
      <c r="AT65" s="348">
        <v>0</v>
      </c>
    </row>
    <row r="66" spans="1:46">
      <c r="A66" s="347" t="s">
        <v>371</v>
      </c>
      <c r="B66" s="348">
        <v>2051590</v>
      </c>
      <c r="C66" s="348">
        <v>2051590</v>
      </c>
      <c r="D66" s="348">
        <v>0</v>
      </c>
      <c r="E66" s="348">
        <v>0</v>
      </c>
      <c r="F66" s="348">
        <v>0</v>
      </c>
      <c r="G66" s="348">
        <v>0</v>
      </c>
      <c r="H66" s="348">
        <v>0</v>
      </c>
      <c r="I66" s="348">
        <v>0</v>
      </c>
      <c r="J66" s="348">
        <v>0</v>
      </c>
      <c r="K66" s="348">
        <v>0</v>
      </c>
      <c r="L66" s="348">
        <v>0</v>
      </c>
      <c r="M66" s="348">
        <v>0</v>
      </c>
      <c r="N66" s="348">
        <v>0</v>
      </c>
      <c r="O66" s="348">
        <v>0</v>
      </c>
      <c r="P66" s="348">
        <v>0</v>
      </c>
      <c r="Q66" s="348">
        <v>0</v>
      </c>
      <c r="R66" s="348">
        <v>0</v>
      </c>
      <c r="S66" s="348">
        <v>0</v>
      </c>
      <c r="T66" s="348">
        <v>0</v>
      </c>
      <c r="U66" s="348">
        <v>0</v>
      </c>
      <c r="V66" s="348">
        <v>0</v>
      </c>
      <c r="W66" s="348"/>
      <c r="X66" s="348">
        <v>0</v>
      </c>
      <c r="Y66" s="348">
        <v>0</v>
      </c>
      <c r="Z66" s="348">
        <v>0</v>
      </c>
      <c r="AA66" s="348">
        <v>0</v>
      </c>
      <c r="AB66" s="348">
        <v>0</v>
      </c>
      <c r="AC66" s="348">
        <v>0</v>
      </c>
      <c r="AD66" s="348">
        <v>0</v>
      </c>
      <c r="AE66" s="348">
        <v>0</v>
      </c>
      <c r="AF66" s="348">
        <v>0</v>
      </c>
      <c r="AG66" s="348">
        <v>0</v>
      </c>
      <c r="AH66" s="348">
        <v>0</v>
      </c>
      <c r="AI66" s="348">
        <v>0</v>
      </c>
      <c r="AJ66" s="348">
        <v>0</v>
      </c>
      <c r="AK66" s="348">
        <v>0</v>
      </c>
      <c r="AL66" s="348">
        <v>0</v>
      </c>
      <c r="AM66" s="348">
        <v>0</v>
      </c>
      <c r="AN66" s="348">
        <v>0</v>
      </c>
      <c r="AO66" s="348">
        <v>0</v>
      </c>
      <c r="AP66" s="348">
        <v>0</v>
      </c>
      <c r="AQ66" s="348">
        <v>0</v>
      </c>
      <c r="AR66" s="348">
        <v>0</v>
      </c>
      <c r="AS66" s="348">
        <v>0</v>
      </c>
      <c r="AT66" s="348">
        <v>0</v>
      </c>
    </row>
    <row r="67" spans="1:46">
      <c r="A67" s="347" t="s">
        <v>373</v>
      </c>
      <c r="B67" s="348">
        <v>-67834142</v>
      </c>
      <c r="C67" s="348">
        <v>-72345843</v>
      </c>
      <c r="D67" s="348">
        <v>0</v>
      </c>
      <c r="E67" s="348">
        <v>0</v>
      </c>
      <c r="F67" s="348">
        <v>0</v>
      </c>
      <c r="G67" s="348">
        <v>0</v>
      </c>
      <c r="H67" s="348">
        <v>0</v>
      </c>
      <c r="I67" s="348">
        <v>0</v>
      </c>
      <c r="J67" s="348">
        <v>0</v>
      </c>
      <c r="K67" s="348">
        <v>0</v>
      </c>
      <c r="L67" s="348">
        <v>0</v>
      </c>
      <c r="M67" s="348">
        <v>0</v>
      </c>
      <c r="N67" s="348">
        <v>0</v>
      </c>
      <c r="O67" s="348">
        <v>0</v>
      </c>
      <c r="P67" s="348">
        <v>0</v>
      </c>
      <c r="Q67" s="348">
        <v>0</v>
      </c>
      <c r="R67" s="348">
        <v>0</v>
      </c>
      <c r="S67" s="348">
        <v>0</v>
      </c>
      <c r="T67" s="348">
        <v>0</v>
      </c>
      <c r="U67" s="348">
        <v>0</v>
      </c>
      <c r="V67" s="348">
        <v>0</v>
      </c>
      <c r="W67" s="348"/>
      <c r="X67" s="348">
        <v>0</v>
      </c>
      <c r="Y67" s="348">
        <v>0</v>
      </c>
      <c r="Z67" s="348">
        <v>0</v>
      </c>
      <c r="AA67" s="348">
        <v>0</v>
      </c>
      <c r="AB67" s="348">
        <v>0</v>
      </c>
      <c r="AC67" s="348">
        <v>0</v>
      </c>
      <c r="AD67" s="348">
        <v>0</v>
      </c>
      <c r="AE67" s="348">
        <v>0</v>
      </c>
      <c r="AF67" s="348">
        <v>0</v>
      </c>
      <c r="AG67" s="348">
        <v>0</v>
      </c>
      <c r="AH67" s="348">
        <v>0</v>
      </c>
      <c r="AI67" s="348">
        <v>0</v>
      </c>
      <c r="AJ67" s="348">
        <v>0</v>
      </c>
      <c r="AK67" s="348">
        <v>0</v>
      </c>
      <c r="AL67" s="348">
        <v>0</v>
      </c>
      <c r="AM67" s="348">
        <v>0</v>
      </c>
      <c r="AN67" s="348">
        <v>0</v>
      </c>
      <c r="AO67" s="348">
        <v>0</v>
      </c>
      <c r="AP67" s="348">
        <v>0</v>
      </c>
      <c r="AQ67" s="348">
        <v>1524441</v>
      </c>
      <c r="AR67" s="348">
        <v>2915773</v>
      </c>
      <c r="AS67" s="348">
        <v>71487</v>
      </c>
      <c r="AT67" s="348">
        <v>0</v>
      </c>
    </row>
    <row r="68" spans="1:46">
      <c r="A68" s="347" t="s">
        <v>374</v>
      </c>
      <c r="B68" s="348">
        <v>121697335</v>
      </c>
      <c r="C68" s="348">
        <v>6955197</v>
      </c>
      <c r="D68" s="348">
        <v>0</v>
      </c>
      <c r="E68" s="348">
        <v>2269102</v>
      </c>
      <c r="F68" s="348">
        <v>14813315</v>
      </c>
      <c r="G68" s="348">
        <v>2325327</v>
      </c>
      <c r="H68" s="348">
        <v>0</v>
      </c>
      <c r="I68" s="348">
        <v>0</v>
      </c>
      <c r="J68" s="348">
        <v>0</v>
      </c>
      <c r="K68" s="348">
        <v>0</v>
      </c>
      <c r="L68" s="348">
        <v>0</v>
      </c>
      <c r="M68" s="348">
        <v>0</v>
      </c>
      <c r="N68" s="348">
        <v>0</v>
      </c>
      <c r="O68" s="348">
        <v>0</v>
      </c>
      <c r="P68" s="348">
        <v>24034053</v>
      </c>
      <c r="Q68" s="348">
        <v>0</v>
      </c>
      <c r="R68" s="348">
        <v>0</v>
      </c>
      <c r="S68" s="348">
        <v>0</v>
      </c>
      <c r="T68" s="348">
        <v>0</v>
      </c>
      <c r="U68" s="348">
        <v>0</v>
      </c>
      <c r="V68" s="348">
        <v>0</v>
      </c>
      <c r="W68" s="348"/>
      <c r="X68" s="348">
        <v>0</v>
      </c>
      <c r="Y68" s="348">
        <v>0</v>
      </c>
      <c r="Z68" s="348">
        <v>0</v>
      </c>
      <c r="AA68" s="348">
        <v>0</v>
      </c>
      <c r="AB68" s="348">
        <v>0</v>
      </c>
      <c r="AC68" s="348">
        <v>274861</v>
      </c>
      <c r="AD68" s="348">
        <v>18376805</v>
      </c>
      <c r="AE68" s="348">
        <v>-804210</v>
      </c>
      <c r="AF68" s="348">
        <v>0</v>
      </c>
      <c r="AG68" s="348">
        <v>0</v>
      </c>
      <c r="AH68" s="348">
        <v>0</v>
      </c>
      <c r="AI68" s="348">
        <v>-3913823</v>
      </c>
      <c r="AJ68" s="348">
        <v>0</v>
      </c>
      <c r="AK68" s="348">
        <v>-1886187</v>
      </c>
      <c r="AL68" s="348">
        <v>2677257</v>
      </c>
      <c r="AM68" s="348">
        <v>0</v>
      </c>
      <c r="AN68" s="348">
        <v>819202</v>
      </c>
      <c r="AO68" s="348">
        <v>7361910</v>
      </c>
      <c r="AP68" s="348">
        <v>-5583131</v>
      </c>
      <c r="AQ68" s="348">
        <v>11540833</v>
      </c>
      <c r="AR68" s="348">
        <v>39107419</v>
      </c>
      <c r="AS68" s="348">
        <v>3329405</v>
      </c>
      <c r="AT68" s="348">
        <v>0</v>
      </c>
    </row>
    <row r="69" spans="1:46">
      <c r="A69" s="347" t="s">
        <v>375</v>
      </c>
      <c r="B69" s="348">
        <v>-463179</v>
      </c>
      <c r="C69" s="348">
        <v>0</v>
      </c>
      <c r="D69" s="348">
        <v>0</v>
      </c>
      <c r="E69" s="348">
        <v>-22380</v>
      </c>
      <c r="F69" s="348">
        <v>-440799</v>
      </c>
      <c r="G69" s="348">
        <v>0</v>
      </c>
      <c r="H69" s="348">
        <v>0</v>
      </c>
      <c r="I69" s="348">
        <v>0</v>
      </c>
      <c r="J69" s="348">
        <v>0</v>
      </c>
      <c r="K69" s="348">
        <v>0</v>
      </c>
      <c r="L69" s="348">
        <v>0</v>
      </c>
      <c r="M69" s="348">
        <v>0</v>
      </c>
      <c r="N69" s="348">
        <v>0</v>
      </c>
      <c r="O69" s="348">
        <v>0</v>
      </c>
      <c r="P69" s="348">
        <v>0</v>
      </c>
      <c r="Q69" s="348">
        <v>0</v>
      </c>
      <c r="R69" s="348">
        <v>0</v>
      </c>
      <c r="S69" s="348">
        <v>0</v>
      </c>
      <c r="T69" s="348">
        <v>0</v>
      </c>
      <c r="U69" s="348">
        <v>0</v>
      </c>
      <c r="V69" s="348">
        <v>0</v>
      </c>
      <c r="W69" s="348"/>
      <c r="X69" s="348">
        <v>0</v>
      </c>
      <c r="Y69" s="348">
        <v>0</v>
      </c>
      <c r="Z69" s="348">
        <v>0</v>
      </c>
      <c r="AA69" s="348">
        <v>0</v>
      </c>
      <c r="AB69" s="348">
        <v>0</v>
      </c>
      <c r="AC69" s="348">
        <v>0</v>
      </c>
      <c r="AD69" s="348">
        <v>0</v>
      </c>
      <c r="AE69" s="348">
        <v>0</v>
      </c>
      <c r="AF69" s="348">
        <v>0</v>
      </c>
      <c r="AG69" s="348">
        <v>0</v>
      </c>
      <c r="AH69" s="348">
        <v>0</v>
      </c>
      <c r="AI69" s="348">
        <v>0</v>
      </c>
      <c r="AJ69" s="348">
        <v>0</v>
      </c>
      <c r="AK69" s="348">
        <v>0</v>
      </c>
      <c r="AL69" s="348">
        <v>0</v>
      </c>
      <c r="AM69" s="348">
        <v>0</v>
      </c>
      <c r="AN69" s="348">
        <v>0</v>
      </c>
      <c r="AO69" s="348">
        <v>0</v>
      </c>
      <c r="AP69" s="348">
        <v>0</v>
      </c>
      <c r="AQ69" s="348">
        <v>0</v>
      </c>
      <c r="AR69" s="348">
        <v>0</v>
      </c>
      <c r="AS69" s="348">
        <v>0</v>
      </c>
      <c r="AT69" s="348">
        <v>0</v>
      </c>
    </row>
    <row r="70" spans="1:46">
      <c r="A70" s="347" t="s">
        <v>749</v>
      </c>
      <c r="B70" s="348">
        <v>-1031328</v>
      </c>
      <c r="C70" s="348">
        <v>0</v>
      </c>
      <c r="D70" s="348">
        <v>0</v>
      </c>
      <c r="E70" s="348">
        <v>0</v>
      </c>
      <c r="F70" s="348">
        <v>0</v>
      </c>
      <c r="G70" s="348">
        <v>0</v>
      </c>
      <c r="H70" s="348">
        <v>0</v>
      </c>
      <c r="I70" s="348">
        <v>0</v>
      </c>
      <c r="J70" s="348">
        <v>0</v>
      </c>
      <c r="K70" s="348">
        <v>0</v>
      </c>
      <c r="L70" s="348">
        <v>0</v>
      </c>
      <c r="M70" s="348">
        <v>0</v>
      </c>
      <c r="N70" s="348">
        <v>0</v>
      </c>
      <c r="O70" s="348">
        <v>0</v>
      </c>
      <c r="P70" s="348">
        <v>0</v>
      </c>
      <c r="Q70" s="348">
        <v>0</v>
      </c>
      <c r="R70" s="348">
        <v>0</v>
      </c>
      <c r="S70" s="348">
        <v>0</v>
      </c>
      <c r="T70" s="348">
        <v>0</v>
      </c>
      <c r="U70" s="348">
        <v>0</v>
      </c>
      <c r="V70" s="348">
        <v>0</v>
      </c>
      <c r="W70" s="348"/>
      <c r="X70" s="348">
        <v>0</v>
      </c>
      <c r="Y70" s="348">
        <v>0</v>
      </c>
      <c r="Z70" s="348">
        <v>0</v>
      </c>
      <c r="AA70" s="348">
        <v>0</v>
      </c>
      <c r="AB70" s="348">
        <v>0</v>
      </c>
      <c r="AC70" s="348">
        <v>0</v>
      </c>
      <c r="AD70" s="348">
        <v>0</v>
      </c>
      <c r="AE70" s="348">
        <v>0</v>
      </c>
      <c r="AF70" s="348">
        <v>0</v>
      </c>
      <c r="AG70" s="348">
        <v>0</v>
      </c>
      <c r="AH70" s="348">
        <v>0</v>
      </c>
      <c r="AI70" s="348">
        <v>0</v>
      </c>
      <c r="AJ70" s="348">
        <v>0</v>
      </c>
      <c r="AK70" s="348">
        <v>0</v>
      </c>
      <c r="AL70" s="348">
        <v>0</v>
      </c>
      <c r="AM70" s="348">
        <v>0</v>
      </c>
      <c r="AN70" s="348">
        <v>0</v>
      </c>
      <c r="AO70" s="348">
        <v>0</v>
      </c>
      <c r="AP70" s="348">
        <v>0</v>
      </c>
      <c r="AQ70" s="348">
        <v>0</v>
      </c>
      <c r="AR70" s="348">
        <v>-741398</v>
      </c>
      <c r="AS70" s="348">
        <v>-289930</v>
      </c>
      <c r="AT70" s="348">
        <v>0</v>
      </c>
    </row>
    <row r="71" spans="1:46">
      <c r="A71" s="347" t="s">
        <v>376</v>
      </c>
      <c r="B71" s="348">
        <v>1921600</v>
      </c>
      <c r="C71" s="348">
        <v>190514</v>
      </c>
      <c r="D71" s="348">
        <v>0</v>
      </c>
      <c r="E71" s="348">
        <v>0</v>
      </c>
      <c r="F71" s="348">
        <v>0</v>
      </c>
      <c r="G71" s="348">
        <v>0</v>
      </c>
      <c r="H71" s="348">
        <v>0</v>
      </c>
      <c r="I71" s="348">
        <v>358481</v>
      </c>
      <c r="J71" s="348">
        <v>5269</v>
      </c>
      <c r="K71" s="348">
        <v>0</v>
      </c>
      <c r="L71" s="348">
        <v>16843</v>
      </c>
      <c r="M71" s="348">
        <v>15936</v>
      </c>
      <c r="N71" s="348">
        <v>0</v>
      </c>
      <c r="O71" s="348">
        <v>7531</v>
      </c>
      <c r="P71" s="348">
        <v>12394</v>
      </c>
      <c r="Q71" s="348">
        <v>119240</v>
      </c>
      <c r="R71" s="348">
        <v>0</v>
      </c>
      <c r="S71" s="348">
        <v>0</v>
      </c>
      <c r="T71" s="348">
        <v>0</v>
      </c>
      <c r="U71" s="348">
        <v>0</v>
      </c>
      <c r="V71" s="348">
        <v>0</v>
      </c>
      <c r="W71" s="348"/>
      <c r="X71" s="348">
        <v>0</v>
      </c>
      <c r="Y71" s="348">
        <v>0</v>
      </c>
      <c r="Z71" s="348">
        <v>1081568</v>
      </c>
      <c r="AA71" s="348">
        <v>113824</v>
      </c>
      <c r="AB71" s="348">
        <v>0</v>
      </c>
      <c r="AC71" s="348">
        <v>0</v>
      </c>
      <c r="AD71" s="348">
        <v>0</v>
      </c>
      <c r="AE71" s="348">
        <v>0</v>
      </c>
      <c r="AF71" s="348">
        <v>0</v>
      </c>
      <c r="AG71" s="348">
        <v>0</v>
      </c>
      <c r="AH71" s="348">
        <v>0</v>
      </c>
      <c r="AI71" s="348">
        <v>0</v>
      </c>
      <c r="AJ71" s="348">
        <v>0</v>
      </c>
      <c r="AK71" s="348">
        <v>0</v>
      </c>
      <c r="AL71" s="348">
        <v>0</v>
      </c>
      <c r="AM71" s="348">
        <v>0</v>
      </c>
      <c r="AN71" s="348">
        <v>0</v>
      </c>
      <c r="AO71" s="348">
        <v>0</v>
      </c>
      <c r="AP71" s="348">
        <v>0</v>
      </c>
      <c r="AQ71" s="348">
        <v>0</v>
      </c>
      <c r="AR71" s="348">
        <v>0</v>
      </c>
      <c r="AS71" s="348">
        <v>0</v>
      </c>
      <c r="AT71" s="348">
        <v>0</v>
      </c>
    </row>
    <row r="72" spans="1:46">
      <c r="A72" s="347" t="s">
        <v>377</v>
      </c>
      <c r="B72" s="348">
        <v>-2</v>
      </c>
      <c r="C72" s="348">
        <v>0</v>
      </c>
      <c r="D72" s="348">
        <v>0</v>
      </c>
      <c r="E72" s="348">
        <v>0</v>
      </c>
      <c r="F72" s="348">
        <v>0</v>
      </c>
      <c r="G72" s="348">
        <v>0</v>
      </c>
      <c r="H72" s="348">
        <v>0</v>
      </c>
      <c r="I72" s="348">
        <v>0</v>
      </c>
      <c r="J72" s="348">
        <v>0</v>
      </c>
      <c r="K72" s="348">
        <v>0</v>
      </c>
      <c r="L72" s="348">
        <v>0</v>
      </c>
      <c r="M72" s="348">
        <v>0</v>
      </c>
      <c r="N72" s="348">
        <v>0</v>
      </c>
      <c r="O72" s="348">
        <v>0</v>
      </c>
      <c r="P72" s="348">
        <v>0</v>
      </c>
      <c r="Q72" s="348">
        <v>0</v>
      </c>
      <c r="R72" s="348">
        <v>0</v>
      </c>
      <c r="S72" s="348">
        <v>0</v>
      </c>
      <c r="T72" s="348">
        <v>0</v>
      </c>
      <c r="U72" s="348">
        <v>0</v>
      </c>
      <c r="V72" s="348">
        <v>0</v>
      </c>
      <c r="W72" s="348"/>
      <c r="X72" s="348">
        <v>0</v>
      </c>
      <c r="Y72" s="348">
        <v>0</v>
      </c>
      <c r="Z72" s="348">
        <v>0</v>
      </c>
      <c r="AA72" s="348">
        <v>0</v>
      </c>
      <c r="AB72" s="348">
        <v>0</v>
      </c>
      <c r="AC72" s="348">
        <v>0</v>
      </c>
      <c r="AD72" s="348">
        <v>0</v>
      </c>
      <c r="AE72" s="348">
        <v>0</v>
      </c>
      <c r="AF72" s="348">
        <v>0</v>
      </c>
      <c r="AG72" s="348">
        <v>0</v>
      </c>
      <c r="AH72" s="348">
        <v>0</v>
      </c>
      <c r="AI72" s="348">
        <v>0</v>
      </c>
      <c r="AJ72" s="348">
        <v>0</v>
      </c>
      <c r="AK72" s="348">
        <v>0</v>
      </c>
      <c r="AL72" s="348">
        <v>0</v>
      </c>
      <c r="AM72" s="348">
        <v>0</v>
      </c>
      <c r="AN72" s="348">
        <v>0</v>
      </c>
      <c r="AO72" s="348">
        <v>0</v>
      </c>
      <c r="AP72" s="348">
        <v>0</v>
      </c>
      <c r="AQ72" s="348">
        <v>0</v>
      </c>
      <c r="AR72" s="348">
        <v>-2</v>
      </c>
      <c r="AS72" s="348">
        <v>0</v>
      </c>
      <c r="AT72" s="348">
        <v>0</v>
      </c>
    </row>
    <row r="73" spans="1:46">
      <c r="A73" s="347" t="s">
        <v>378</v>
      </c>
      <c r="B73" s="348">
        <v>139390</v>
      </c>
      <c r="C73" s="348">
        <v>0</v>
      </c>
      <c r="D73" s="348">
        <v>0</v>
      </c>
      <c r="E73" s="348">
        <v>0</v>
      </c>
      <c r="F73" s="348">
        <v>0</v>
      </c>
      <c r="G73" s="348">
        <v>0</v>
      </c>
      <c r="H73" s="348">
        <v>0</v>
      </c>
      <c r="I73" s="348">
        <v>0</v>
      </c>
      <c r="J73" s="348">
        <v>0</v>
      </c>
      <c r="K73" s="348">
        <v>0</v>
      </c>
      <c r="L73" s="348">
        <v>0</v>
      </c>
      <c r="M73" s="348">
        <v>0</v>
      </c>
      <c r="N73" s="348">
        <v>0</v>
      </c>
      <c r="O73" s="348">
        <v>0</v>
      </c>
      <c r="P73" s="348">
        <v>0</v>
      </c>
      <c r="Q73" s="348">
        <v>0</v>
      </c>
      <c r="R73" s="348">
        <v>0</v>
      </c>
      <c r="S73" s="348">
        <v>0</v>
      </c>
      <c r="T73" s="348">
        <v>0</v>
      </c>
      <c r="U73" s="348">
        <v>0</v>
      </c>
      <c r="V73" s="348">
        <v>0</v>
      </c>
      <c r="W73" s="348"/>
      <c r="X73" s="348">
        <v>0</v>
      </c>
      <c r="Y73" s="348">
        <v>0</v>
      </c>
      <c r="Z73" s="348">
        <v>0</v>
      </c>
      <c r="AA73" s="348">
        <v>0</v>
      </c>
      <c r="AB73" s="348">
        <v>0</v>
      </c>
      <c r="AC73" s="348">
        <v>0</v>
      </c>
      <c r="AD73" s="348">
        <v>0</v>
      </c>
      <c r="AE73" s="348">
        <v>0</v>
      </c>
      <c r="AF73" s="348">
        <v>0</v>
      </c>
      <c r="AG73" s="348">
        <v>0</v>
      </c>
      <c r="AH73" s="348">
        <v>0</v>
      </c>
      <c r="AI73" s="348">
        <v>0</v>
      </c>
      <c r="AJ73" s="348">
        <v>0</v>
      </c>
      <c r="AK73" s="348">
        <v>0</v>
      </c>
      <c r="AL73" s="348">
        <v>0</v>
      </c>
      <c r="AM73" s="348">
        <v>0</v>
      </c>
      <c r="AN73" s="348">
        <v>103904</v>
      </c>
      <c r="AO73" s="348">
        <v>0</v>
      </c>
      <c r="AP73" s="348">
        <v>35486</v>
      </c>
      <c r="AQ73" s="348">
        <v>0</v>
      </c>
      <c r="AR73" s="348">
        <v>0</v>
      </c>
      <c r="AS73" s="348">
        <v>0</v>
      </c>
      <c r="AT73" s="348">
        <v>0</v>
      </c>
    </row>
    <row r="74" spans="1:46">
      <c r="A74" s="347" t="s">
        <v>379</v>
      </c>
      <c r="B74" s="348">
        <v>-1947819</v>
      </c>
      <c r="C74" s="348">
        <v>0</v>
      </c>
      <c r="D74" s="348">
        <v>0</v>
      </c>
      <c r="E74" s="348">
        <v>0</v>
      </c>
      <c r="F74" s="348">
        <v>0</v>
      </c>
      <c r="G74" s="348">
        <v>0</v>
      </c>
      <c r="H74" s="348">
        <v>0</v>
      </c>
      <c r="I74" s="348">
        <v>0</v>
      </c>
      <c r="J74" s="348">
        <v>0</v>
      </c>
      <c r="K74" s="348">
        <v>0</v>
      </c>
      <c r="L74" s="348">
        <v>0</v>
      </c>
      <c r="M74" s="348">
        <v>0</v>
      </c>
      <c r="N74" s="348">
        <v>0</v>
      </c>
      <c r="O74" s="348">
        <v>0</v>
      </c>
      <c r="P74" s="348">
        <v>0</v>
      </c>
      <c r="Q74" s="348">
        <v>0</v>
      </c>
      <c r="R74" s="348">
        <v>0</v>
      </c>
      <c r="S74" s="348">
        <v>0</v>
      </c>
      <c r="T74" s="348">
        <v>0</v>
      </c>
      <c r="U74" s="348">
        <v>0</v>
      </c>
      <c r="V74" s="348">
        <v>0</v>
      </c>
      <c r="W74" s="348"/>
      <c r="X74" s="348">
        <v>0</v>
      </c>
      <c r="Y74" s="348">
        <v>0</v>
      </c>
      <c r="Z74" s="348">
        <v>0</v>
      </c>
      <c r="AA74" s="348">
        <v>0</v>
      </c>
      <c r="AB74" s="348">
        <v>0</v>
      </c>
      <c r="AC74" s="348">
        <v>0</v>
      </c>
      <c r="AD74" s="348">
        <v>-1947819</v>
      </c>
      <c r="AE74" s="348">
        <v>0</v>
      </c>
      <c r="AF74" s="348">
        <v>0</v>
      </c>
      <c r="AG74" s="348">
        <v>0</v>
      </c>
      <c r="AH74" s="348">
        <v>0</v>
      </c>
      <c r="AI74" s="348">
        <v>0</v>
      </c>
      <c r="AJ74" s="348">
        <v>0</v>
      </c>
      <c r="AK74" s="348">
        <v>0</v>
      </c>
      <c r="AL74" s="348">
        <v>0</v>
      </c>
      <c r="AM74" s="348">
        <v>0</v>
      </c>
      <c r="AN74" s="348">
        <v>0</v>
      </c>
      <c r="AO74" s="348">
        <v>0</v>
      </c>
      <c r="AP74" s="348">
        <v>0</v>
      </c>
      <c r="AQ74" s="348">
        <v>0</v>
      </c>
      <c r="AR74" s="348">
        <v>0</v>
      </c>
      <c r="AS74" s="348">
        <v>0</v>
      </c>
      <c r="AT74" s="348">
        <v>0</v>
      </c>
    </row>
    <row r="75" spans="1:46">
      <c r="A75" s="347" t="s">
        <v>380</v>
      </c>
      <c r="B75" s="348">
        <v>2283612</v>
      </c>
      <c r="C75" s="348">
        <v>0</v>
      </c>
      <c r="D75" s="348">
        <v>0</v>
      </c>
      <c r="E75" s="348">
        <v>0</v>
      </c>
      <c r="F75" s="348">
        <v>0</v>
      </c>
      <c r="G75" s="348">
        <v>0</v>
      </c>
      <c r="H75" s="348">
        <v>0</v>
      </c>
      <c r="I75" s="348">
        <v>0</v>
      </c>
      <c r="J75" s="348">
        <v>0</v>
      </c>
      <c r="K75" s="348">
        <v>0</v>
      </c>
      <c r="L75" s="348">
        <v>0</v>
      </c>
      <c r="M75" s="348">
        <v>0</v>
      </c>
      <c r="N75" s="348">
        <v>0</v>
      </c>
      <c r="O75" s="348">
        <v>0</v>
      </c>
      <c r="P75" s="348">
        <v>0</v>
      </c>
      <c r="Q75" s="348">
        <v>0</v>
      </c>
      <c r="R75" s="348">
        <v>0</v>
      </c>
      <c r="S75" s="348">
        <v>0</v>
      </c>
      <c r="T75" s="348">
        <v>0</v>
      </c>
      <c r="U75" s="348">
        <v>0</v>
      </c>
      <c r="V75" s="348">
        <v>0</v>
      </c>
      <c r="W75" s="348"/>
      <c r="X75" s="348">
        <v>0</v>
      </c>
      <c r="Y75" s="348">
        <v>0</v>
      </c>
      <c r="Z75" s="348">
        <v>0</v>
      </c>
      <c r="AA75" s="348">
        <v>0</v>
      </c>
      <c r="AB75" s="348">
        <v>0</v>
      </c>
      <c r="AC75" s="348">
        <v>0</v>
      </c>
      <c r="AD75" s="348">
        <v>2283612</v>
      </c>
      <c r="AE75" s="348">
        <v>0</v>
      </c>
      <c r="AF75" s="348">
        <v>0</v>
      </c>
      <c r="AG75" s="348">
        <v>0</v>
      </c>
      <c r="AH75" s="348">
        <v>0</v>
      </c>
      <c r="AI75" s="348">
        <v>0</v>
      </c>
      <c r="AJ75" s="348">
        <v>0</v>
      </c>
      <c r="AK75" s="348">
        <v>0</v>
      </c>
      <c r="AL75" s="348">
        <v>0</v>
      </c>
      <c r="AM75" s="348">
        <v>0</v>
      </c>
      <c r="AN75" s="348">
        <v>0</v>
      </c>
      <c r="AO75" s="348">
        <v>0</v>
      </c>
      <c r="AP75" s="348">
        <v>0</v>
      </c>
      <c r="AQ75" s="348">
        <v>0</v>
      </c>
      <c r="AR75" s="348">
        <v>0</v>
      </c>
      <c r="AS75" s="348">
        <v>0</v>
      </c>
      <c r="AT75" s="348">
        <v>0</v>
      </c>
    </row>
    <row r="76" spans="1:46">
      <c r="A76" s="349" t="s">
        <v>386</v>
      </c>
      <c r="B76" s="348">
        <v>71073.68421052632</v>
      </c>
      <c r="C76" s="348">
        <v>71073.68421052632</v>
      </c>
      <c r="D76" s="348">
        <v>0</v>
      </c>
      <c r="E76" s="348">
        <v>0</v>
      </c>
      <c r="F76" s="348">
        <v>0</v>
      </c>
      <c r="G76" s="348">
        <v>0</v>
      </c>
      <c r="H76" s="348">
        <v>0</v>
      </c>
      <c r="I76" s="348">
        <v>0</v>
      </c>
      <c r="J76" s="348">
        <v>0</v>
      </c>
      <c r="K76" s="348">
        <v>0</v>
      </c>
      <c r="L76" s="348">
        <v>0</v>
      </c>
      <c r="M76" s="348">
        <v>0</v>
      </c>
      <c r="N76" s="348">
        <v>0</v>
      </c>
      <c r="O76" s="348">
        <v>0</v>
      </c>
      <c r="P76" s="348">
        <v>0</v>
      </c>
      <c r="Q76" s="348">
        <v>0</v>
      </c>
      <c r="R76" s="348">
        <v>0</v>
      </c>
      <c r="S76" s="348">
        <v>0</v>
      </c>
      <c r="T76" s="348">
        <v>0</v>
      </c>
      <c r="U76" s="348">
        <v>0</v>
      </c>
      <c r="V76" s="348">
        <v>0</v>
      </c>
      <c r="W76" s="348"/>
      <c r="X76" s="348">
        <v>0</v>
      </c>
      <c r="Y76" s="348">
        <v>0</v>
      </c>
      <c r="Z76" s="348">
        <v>0</v>
      </c>
      <c r="AA76" s="348">
        <v>0</v>
      </c>
      <c r="AB76" s="348">
        <v>0</v>
      </c>
      <c r="AC76" s="348">
        <v>0</v>
      </c>
      <c r="AD76" s="348">
        <v>0</v>
      </c>
      <c r="AE76" s="348">
        <v>0</v>
      </c>
      <c r="AF76" s="348">
        <v>0</v>
      </c>
      <c r="AG76" s="348">
        <v>0</v>
      </c>
      <c r="AH76" s="348">
        <v>0</v>
      </c>
      <c r="AI76" s="348">
        <v>0</v>
      </c>
      <c r="AJ76" s="348">
        <v>0</v>
      </c>
      <c r="AK76" s="348">
        <v>0</v>
      </c>
      <c r="AL76" s="348">
        <v>0</v>
      </c>
      <c r="AM76" s="348">
        <v>0</v>
      </c>
      <c r="AN76" s="348">
        <v>0</v>
      </c>
      <c r="AO76" s="348">
        <v>0</v>
      </c>
      <c r="AP76" s="348">
        <v>0</v>
      </c>
      <c r="AQ76" s="348">
        <v>0</v>
      </c>
      <c r="AR76" s="348">
        <v>0</v>
      </c>
      <c r="AS76" s="348">
        <v>0</v>
      </c>
      <c r="AT76" s="348">
        <v>0</v>
      </c>
    </row>
    <row r="77" spans="1:46">
      <c r="A77" s="350" t="s">
        <v>381</v>
      </c>
      <c r="B77" s="351">
        <v>80144</v>
      </c>
      <c r="C77" s="351">
        <v>0</v>
      </c>
      <c r="D77" s="351">
        <v>0</v>
      </c>
      <c r="E77" s="351">
        <v>0</v>
      </c>
      <c r="F77" s="351">
        <v>0</v>
      </c>
      <c r="G77" s="351">
        <v>0</v>
      </c>
      <c r="H77" s="351">
        <v>0</v>
      </c>
      <c r="I77" s="351">
        <v>0</v>
      </c>
      <c r="J77" s="351">
        <v>0</v>
      </c>
      <c r="K77" s="351">
        <v>0</v>
      </c>
      <c r="L77" s="351">
        <v>0</v>
      </c>
      <c r="M77" s="351">
        <v>0</v>
      </c>
      <c r="N77" s="351">
        <v>0</v>
      </c>
      <c r="O77" s="351">
        <v>0</v>
      </c>
      <c r="P77" s="351">
        <v>0</v>
      </c>
      <c r="Q77" s="351">
        <v>0</v>
      </c>
      <c r="R77" s="351">
        <v>0</v>
      </c>
      <c r="S77" s="351">
        <v>0</v>
      </c>
      <c r="T77" s="351">
        <v>0</v>
      </c>
      <c r="U77" s="351">
        <v>0</v>
      </c>
      <c r="V77" s="351">
        <v>0</v>
      </c>
      <c r="W77" s="351"/>
      <c r="X77" s="351">
        <v>0</v>
      </c>
      <c r="Y77" s="351">
        <v>0</v>
      </c>
      <c r="Z77" s="351">
        <v>0</v>
      </c>
      <c r="AA77" s="351">
        <v>0</v>
      </c>
      <c r="AB77" s="351">
        <v>0</v>
      </c>
      <c r="AC77" s="351">
        <v>0</v>
      </c>
      <c r="AD77" s="351">
        <v>0</v>
      </c>
      <c r="AE77" s="351">
        <v>0</v>
      </c>
      <c r="AF77" s="351">
        <v>0</v>
      </c>
      <c r="AG77" s="351">
        <v>0</v>
      </c>
      <c r="AH77" s="351">
        <v>0</v>
      </c>
      <c r="AI77" s="351">
        <v>0</v>
      </c>
      <c r="AJ77" s="351">
        <v>0</v>
      </c>
      <c r="AK77" s="351">
        <v>0</v>
      </c>
      <c r="AL77" s="351">
        <v>0</v>
      </c>
      <c r="AM77" s="351">
        <v>0</v>
      </c>
      <c r="AN77" s="351">
        <v>0</v>
      </c>
      <c r="AO77" s="351">
        <v>80144</v>
      </c>
      <c r="AP77" s="351">
        <v>0</v>
      </c>
      <c r="AQ77" s="351">
        <v>0</v>
      </c>
      <c r="AR77" s="351">
        <v>0</v>
      </c>
      <c r="AS77" s="351">
        <v>0</v>
      </c>
      <c r="AT77" s="351">
        <v>0</v>
      </c>
    </row>
    <row r="78" spans="1:46">
      <c r="A78" s="350" t="s">
        <v>382</v>
      </c>
      <c r="B78" s="351">
        <v>88130</v>
      </c>
      <c r="C78" s="351">
        <v>0</v>
      </c>
      <c r="D78" s="351">
        <v>0</v>
      </c>
      <c r="E78" s="351">
        <v>0</v>
      </c>
      <c r="F78" s="351">
        <v>0</v>
      </c>
      <c r="G78" s="351">
        <v>0</v>
      </c>
      <c r="H78" s="351">
        <v>0</v>
      </c>
      <c r="I78" s="351">
        <v>0</v>
      </c>
      <c r="J78" s="351">
        <v>0</v>
      </c>
      <c r="K78" s="351">
        <v>0</v>
      </c>
      <c r="L78" s="351">
        <v>0</v>
      </c>
      <c r="M78" s="351">
        <v>0</v>
      </c>
      <c r="N78" s="351">
        <v>0</v>
      </c>
      <c r="O78" s="351">
        <v>0</v>
      </c>
      <c r="P78" s="351">
        <v>0</v>
      </c>
      <c r="Q78" s="351">
        <v>0</v>
      </c>
      <c r="R78" s="351">
        <v>0</v>
      </c>
      <c r="S78" s="351">
        <v>0</v>
      </c>
      <c r="T78" s="351">
        <v>0</v>
      </c>
      <c r="U78" s="351">
        <v>0</v>
      </c>
      <c r="V78" s="351">
        <v>0</v>
      </c>
      <c r="W78" s="351"/>
      <c r="X78" s="351">
        <v>0</v>
      </c>
      <c r="Y78" s="351">
        <v>0</v>
      </c>
      <c r="Z78" s="351">
        <v>0</v>
      </c>
      <c r="AA78" s="351">
        <v>0</v>
      </c>
      <c r="AB78" s="351">
        <v>0</v>
      </c>
      <c r="AC78" s="351">
        <v>0</v>
      </c>
      <c r="AD78" s="351">
        <v>88130</v>
      </c>
      <c r="AE78" s="351">
        <v>0</v>
      </c>
      <c r="AF78" s="351">
        <v>0</v>
      </c>
      <c r="AG78" s="351">
        <v>0</v>
      </c>
      <c r="AH78" s="351">
        <v>0</v>
      </c>
      <c r="AI78" s="351">
        <v>0</v>
      </c>
      <c r="AJ78" s="351">
        <v>0</v>
      </c>
      <c r="AK78" s="351">
        <v>0</v>
      </c>
      <c r="AL78" s="351">
        <v>0</v>
      </c>
      <c r="AM78" s="351">
        <v>0</v>
      </c>
      <c r="AN78" s="351">
        <v>0</v>
      </c>
      <c r="AO78" s="351">
        <v>0</v>
      </c>
      <c r="AP78" s="351">
        <v>0</v>
      </c>
      <c r="AQ78" s="351">
        <v>0</v>
      </c>
      <c r="AR78" s="351">
        <v>0</v>
      </c>
      <c r="AS78" s="351">
        <v>0</v>
      </c>
      <c r="AT78" s="351">
        <v>0</v>
      </c>
    </row>
    <row r="79" spans="1:46">
      <c r="A79" s="350" t="s">
        <v>383</v>
      </c>
      <c r="B79" s="351">
        <v>302810</v>
      </c>
      <c r="C79" s="351">
        <v>0</v>
      </c>
      <c r="D79" s="351">
        <v>0</v>
      </c>
      <c r="E79" s="351">
        <v>0</v>
      </c>
      <c r="F79" s="351">
        <v>0</v>
      </c>
      <c r="G79" s="351">
        <v>0</v>
      </c>
      <c r="H79" s="351">
        <v>0</v>
      </c>
      <c r="I79" s="351">
        <v>0</v>
      </c>
      <c r="J79" s="351">
        <v>0</v>
      </c>
      <c r="K79" s="351">
        <v>0</v>
      </c>
      <c r="L79" s="351">
        <v>0</v>
      </c>
      <c r="M79" s="351">
        <v>0</v>
      </c>
      <c r="N79" s="351">
        <v>0</v>
      </c>
      <c r="O79" s="351">
        <v>0</v>
      </c>
      <c r="P79" s="351">
        <v>0</v>
      </c>
      <c r="Q79" s="351">
        <v>0</v>
      </c>
      <c r="R79" s="351">
        <v>0</v>
      </c>
      <c r="S79" s="351">
        <v>0</v>
      </c>
      <c r="T79" s="351">
        <v>0</v>
      </c>
      <c r="U79" s="351">
        <v>0</v>
      </c>
      <c r="V79" s="351">
        <v>0</v>
      </c>
      <c r="W79" s="351"/>
      <c r="X79" s="351">
        <v>0</v>
      </c>
      <c r="Y79" s="351">
        <v>0</v>
      </c>
      <c r="Z79" s="351">
        <v>0</v>
      </c>
      <c r="AA79" s="351">
        <v>0</v>
      </c>
      <c r="AB79" s="351">
        <v>0</v>
      </c>
      <c r="AC79" s="351">
        <v>0</v>
      </c>
      <c r="AD79" s="351">
        <v>302810</v>
      </c>
      <c r="AE79" s="351">
        <v>0</v>
      </c>
      <c r="AF79" s="351">
        <v>0</v>
      </c>
      <c r="AG79" s="351">
        <v>0</v>
      </c>
      <c r="AH79" s="351">
        <v>0</v>
      </c>
      <c r="AI79" s="351">
        <v>0</v>
      </c>
      <c r="AJ79" s="351">
        <v>0</v>
      </c>
      <c r="AK79" s="351">
        <v>0</v>
      </c>
      <c r="AL79" s="351">
        <v>0</v>
      </c>
      <c r="AM79" s="351">
        <v>0</v>
      </c>
      <c r="AN79" s="351">
        <v>0</v>
      </c>
      <c r="AO79" s="351">
        <v>0</v>
      </c>
      <c r="AP79" s="351">
        <v>0</v>
      </c>
      <c r="AQ79" s="351">
        <v>0</v>
      </c>
      <c r="AR79" s="351">
        <v>0</v>
      </c>
      <c r="AS79" s="351">
        <v>0</v>
      </c>
      <c r="AT79" s="351">
        <v>0</v>
      </c>
    </row>
    <row r="80" spans="1:46">
      <c r="A80" s="350" t="s">
        <v>384</v>
      </c>
      <c r="B80" s="351">
        <v>398119</v>
      </c>
      <c r="C80" s="351">
        <v>0</v>
      </c>
      <c r="D80" s="351">
        <v>0</v>
      </c>
      <c r="E80" s="351">
        <v>0</v>
      </c>
      <c r="F80" s="351">
        <v>0</v>
      </c>
      <c r="G80" s="351">
        <v>0</v>
      </c>
      <c r="H80" s="351">
        <v>0</v>
      </c>
      <c r="I80" s="351">
        <v>0</v>
      </c>
      <c r="J80" s="351">
        <v>0</v>
      </c>
      <c r="K80" s="351">
        <v>0</v>
      </c>
      <c r="L80" s="351">
        <v>0</v>
      </c>
      <c r="M80" s="351">
        <v>0</v>
      </c>
      <c r="N80" s="351">
        <v>0</v>
      </c>
      <c r="O80" s="351">
        <v>0</v>
      </c>
      <c r="P80" s="351">
        <v>0</v>
      </c>
      <c r="Q80" s="351">
        <v>0</v>
      </c>
      <c r="R80" s="351">
        <v>0</v>
      </c>
      <c r="S80" s="351">
        <v>0</v>
      </c>
      <c r="T80" s="351">
        <v>0</v>
      </c>
      <c r="U80" s="351">
        <v>0</v>
      </c>
      <c r="V80" s="351">
        <v>0</v>
      </c>
      <c r="W80" s="351"/>
      <c r="X80" s="351">
        <v>0</v>
      </c>
      <c r="Y80" s="351">
        <v>0</v>
      </c>
      <c r="Z80" s="351">
        <v>0</v>
      </c>
      <c r="AA80" s="351">
        <v>0</v>
      </c>
      <c r="AB80" s="351">
        <v>0</v>
      </c>
      <c r="AC80" s="351">
        <v>0</v>
      </c>
      <c r="AD80" s="351">
        <v>0</v>
      </c>
      <c r="AE80" s="351">
        <v>0</v>
      </c>
      <c r="AF80" s="351">
        <v>0</v>
      </c>
      <c r="AG80" s="351">
        <v>0</v>
      </c>
      <c r="AH80" s="351">
        <v>0</v>
      </c>
      <c r="AI80" s="351">
        <v>0</v>
      </c>
      <c r="AJ80" s="351">
        <v>0</v>
      </c>
      <c r="AK80" s="351">
        <v>0</v>
      </c>
      <c r="AL80" s="351">
        <v>0</v>
      </c>
      <c r="AM80" s="351">
        <v>0</v>
      </c>
      <c r="AN80" s="351">
        <v>0</v>
      </c>
      <c r="AO80" s="351">
        <v>0</v>
      </c>
      <c r="AP80" s="351">
        <v>0</v>
      </c>
      <c r="AQ80" s="351">
        <v>398119</v>
      </c>
      <c r="AR80" s="351">
        <v>0</v>
      </c>
      <c r="AS80" s="351">
        <v>0</v>
      </c>
      <c r="AT80" s="351">
        <v>0</v>
      </c>
    </row>
    <row r="81" spans="1:46">
      <c r="A81" s="350" t="s">
        <v>385</v>
      </c>
      <c r="B81" s="351">
        <v>39029</v>
      </c>
      <c r="C81" s="351">
        <v>0</v>
      </c>
      <c r="D81" s="351">
        <v>0</v>
      </c>
      <c r="E81" s="351">
        <v>0</v>
      </c>
      <c r="F81" s="351">
        <v>0</v>
      </c>
      <c r="G81" s="351">
        <v>0</v>
      </c>
      <c r="H81" s="351">
        <v>0</v>
      </c>
      <c r="I81" s="351">
        <v>0</v>
      </c>
      <c r="J81" s="351">
        <v>0</v>
      </c>
      <c r="K81" s="351">
        <v>0</v>
      </c>
      <c r="L81" s="351">
        <v>0</v>
      </c>
      <c r="M81" s="351">
        <v>0</v>
      </c>
      <c r="N81" s="351">
        <v>0</v>
      </c>
      <c r="O81" s="351">
        <v>0</v>
      </c>
      <c r="P81" s="351">
        <v>0</v>
      </c>
      <c r="Q81" s="351">
        <v>0</v>
      </c>
      <c r="R81" s="351">
        <v>0</v>
      </c>
      <c r="S81" s="351">
        <v>0</v>
      </c>
      <c r="T81" s="351">
        <v>0</v>
      </c>
      <c r="U81" s="351">
        <v>0</v>
      </c>
      <c r="V81" s="351">
        <v>0</v>
      </c>
      <c r="W81" s="351"/>
      <c r="X81" s="351">
        <v>0</v>
      </c>
      <c r="Y81" s="351">
        <v>0</v>
      </c>
      <c r="Z81" s="351">
        <v>0</v>
      </c>
      <c r="AA81" s="351">
        <v>0</v>
      </c>
      <c r="AB81" s="351">
        <v>0</v>
      </c>
      <c r="AC81" s="351">
        <v>0</v>
      </c>
      <c r="AD81" s="351">
        <v>0</v>
      </c>
      <c r="AE81" s="351">
        <v>0</v>
      </c>
      <c r="AF81" s="351">
        <v>0</v>
      </c>
      <c r="AG81" s="351">
        <v>0</v>
      </c>
      <c r="AH81" s="351">
        <v>0</v>
      </c>
      <c r="AI81" s="351">
        <v>0</v>
      </c>
      <c r="AJ81" s="351">
        <v>0</v>
      </c>
      <c r="AK81" s="351">
        <v>0</v>
      </c>
      <c r="AL81" s="351">
        <v>0</v>
      </c>
      <c r="AM81" s="351">
        <v>0</v>
      </c>
      <c r="AN81" s="351">
        <v>0</v>
      </c>
      <c r="AO81" s="351">
        <v>39029</v>
      </c>
      <c r="AP81" s="351">
        <v>0</v>
      </c>
      <c r="AQ81" s="351">
        <v>0</v>
      </c>
      <c r="AR81" s="351">
        <v>0</v>
      </c>
      <c r="AS81" s="351">
        <v>0</v>
      </c>
      <c r="AT81" s="351">
        <v>0</v>
      </c>
    </row>
    <row r="82" spans="1:46">
      <c r="A82" s="352" t="s">
        <v>389</v>
      </c>
      <c r="B82" s="353">
        <v>901238</v>
      </c>
      <c r="C82" s="353">
        <v>0</v>
      </c>
      <c r="D82" s="353">
        <v>0</v>
      </c>
      <c r="E82" s="353">
        <v>414492</v>
      </c>
      <c r="F82" s="353">
        <v>0</v>
      </c>
      <c r="G82" s="353">
        <v>0</v>
      </c>
      <c r="H82" s="353">
        <v>0</v>
      </c>
      <c r="I82" s="353">
        <v>0</v>
      </c>
      <c r="J82" s="353">
        <v>0</v>
      </c>
      <c r="K82" s="353">
        <v>0</v>
      </c>
      <c r="L82" s="353">
        <v>0</v>
      </c>
      <c r="M82" s="353">
        <v>0</v>
      </c>
      <c r="N82" s="353">
        <v>0</v>
      </c>
      <c r="O82" s="353">
        <v>0</v>
      </c>
      <c r="P82" s="353">
        <v>0</v>
      </c>
      <c r="Q82" s="353">
        <v>0</v>
      </c>
      <c r="R82" s="353">
        <v>0</v>
      </c>
      <c r="S82" s="353">
        <v>0</v>
      </c>
      <c r="T82" s="353">
        <v>0</v>
      </c>
      <c r="U82" s="353">
        <v>0</v>
      </c>
      <c r="V82" s="353">
        <v>0</v>
      </c>
      <c r="W82" s="353"/>
      <c r="X82" s="353">
        <v>0</v>
      </c>
      <c r="Y82" s="353">
        <v>0</v>
      </c>
      <c r="Z82" s="353">
        <v>0</v>
      </c>
      <c r="AA82" s="353">
        <v>0</v>
      </c>
      <c r="AB82" s="353">
        <v>0</v>
      </c>
      <c r="AC82" s="353">
        <v>0</v>
      </c>
      <c r="AD82" s="353">
        <v>486746</v>
      </c>
      <c r="AE82" s="353">
        <v>0</v>
      </c>
      <c r="AF82" s="353">
        <v>0</v>
      </c>
      <c r="AG82" s="353">
        <v>0</v>
      </c>
      <c r="AH82" s="353">
        <v>0</v>
      </c>
      <c r="AI82" s="353">
        <v>0</v>
      </c>
      <c r="AJ82" s="353">
        <v>0</v>
      </c>
      <c r="AK82" s="353">
        <v>0</v>
      </c>
      <c r="AL82" s="353">
        <v>0</v>
      </c>
      <c r="AM82" s="353">
        <v>0</v>
      </c>
      <c r="AN82" s="353">
        <v>0</v>
      </c>
      <c r="AO82" s="353">
        <v>0</v>
      </c>
      <c r="AP82" s="353">
        <v>0</v>
      </c>
      <c r="AQ82" s="353">
        <v>0</v>
      </c>
      <c r="AR82" s="353">
        <v>0</v>
      </c>
      <c r="AS82" s="353">
        <v>0</v>
      </c>
      <c r="AT82" s="353">
        <v>0</v>
      </c>
    </row>
    <row r="83" spans="1:46">
      <c r="A83" s="352" t="s">
        <v>390</v>
      </c>
      <c r="B83" s="353">
        <v>3997948</v>
      </c>
      <c r="C83" s="353">
        <v>0</v>
      </c>
      <c r="D83" s="353">
        <v>0</v>
      </c>
      <c r="E83" s="353">
        <v>0</v>
      </c>
      <c r="F83" s="353">
        <v>0</v>
      </c>
      <c r="G83" s="353">
        <v>0</v>
      </c>
      <c r="H83" s="353">
        <v>0</v>
      </c>
      <c r="I83" s="353">
        <v>0</v>
      </c>
      <c r="J83" s="353">
        <v>0</v>
      </c>
      <c r="K83" s="353">
        <v>0</v>
      </c>
      <c r="L83" s="353">
        <v>0</v>
      </c>
      <c r="M83" s="353">
        <v>0</v>
      </c>
      <c r="N83" s="353">
        <v>0</v>
      </c>
      <c r="O83" s="353">
        <v>0</v>
      </c>
      <c r="P83" s="353">
        <v>0</v>
      </c>
      <c r="Q83" s="353">
        <v>0</v>
      </c>
      <c r="R83" s="353">
        <v>0</v>
      </c>
      <c r="S83" s="353">
        <v>0</v>
      </c>
      <c r="T83" s="353">
        <v>0</v>
      </c>
      <c r="U83" s="353">
        <v>0</v>
      </c>
      <c r="V83" s="353">
        <v>0</v>
      </c>
      <c r="W83" s="353"/>
      <c r="X83" s="353">
        <v>0</v>
      </c>
      <c r="Y83" s="353">
        <v>0</v>
      </c>
      <c r="Z83" s="353">
        <v>0</v>
      </c>
      <c r="AA83" s="353">
        <v>0</v>
      </c>
      <c r="AB83" s="353">
        <v>0</v>
      </c>
      <c r="AC83" s="353">
        <v>0</v>
      </c>
      <c r="AD83" s="353">
        <v>3997948</v>
      </c>
      <c r="AE83" s="353">
        <v>0</v>
      </c>
      <c r="AF83" s="353">
        <v>0</v>
      </c>
      <c r="AG83" s="353">
        <v>0</v>
      </c>
      <c r="AH83" s="353">
        <v>0</v>
      </c>
      <c r="AI83" s="353">
        <v>0</v>
      </c>
      <c r="AJ83" s="353">
        <v>0</v>
      </c>
      <c r="AK83" s="353">
        <v>0</v>
      </c>
      <c r="AL83" s="353">
        <v>0</v>
      </c>
      <c r="AM83" s="353">
        <v>0</v>
      </c>
      <c r="AN83" s="353">
        <v>0</v>
      </c>
      <c r="AO83" s="353">
        <v>0</v>
      </c>
      <c r="AP83" s="353">
        <v>0</v>
      </c>
      <c r="AQ83" s="353">
        <v>0</v>
      </c>
      <c r="AR83" s="353">
        <v>0</v>
      </c>
      <c r="AS83" s="353">
        <v>0</v>
      </c>
      <c r="AT83" s="353">
        <v>0</v>
      </c>
    </row>
    <row r="84" spans="1:46">
      <c r="A84" s="354" t="s">
        <v>391</v>
      </c>
      <c r="B84" s="353">
        <v>-38317</v>
      </c>
      <c r="C84" s="353">
        <v>-38317</v>
      </c>
      <c r="D84" s="353">
        <v>0</v>
      </c>
      <c r="E84" s="353">
        <v>0</v>
      </c>
      <c r="F84" s="353">
        <v>0</v>
      </c>
      <c r="G84" s="353">
        <v>0</v>
      </c>
      <c r="H84" s="353">
        <v>0</v>
      </c>
      <c r="I84" s="353">
        <v>0</v>
      </c>
      <c r="J84" s="353">
        <v>0</v>
      </c>
      <c r="K84" s="353">
        <v>0</v>
      </c>
      <c r="L84" s="353">
        <v>0</v>
      </c>
      <c r="M84" s="353">
        <v>0</v>
      </c>
      <c r="N84" s="353">
        <v>0</v>
      </c>
      <c r="O84" s="353">
        <v>0</v>
      </c>
      <c r="P84" s="353">
        <v>0</v>
      </c>
      <c r="Q84" s="353">
        <v>0</v>
      </c>
      <c r="R84" s="353">
        <v>0</v>
      </c>
      <c r="S84" s="353">
        <v>0</v>
      </c>
      <c r="T84" s="353">
        <v>0</v>
      </c>
      <c r="U84" s="353">
        <v>0</v>
      </c>
      <c r="V84" s="353">
        <v>0</v>
      </c>
      <c r="W84" s="353"/>
      <c r="X84" s="353">
        <v>0</v>
      </c>
      <c r="Y84" s="353">
        <v>0</v>
      </c>
      <c r="Z84" s="353">
        <v>0</v>
      </c>
      <c r="AA84" s="353">
        <v>0</v>
      </c>
      <c r="AB84" s="353">
        <v>0</v>
      </c>
      <c r="AC84" s="353">
        <v>0</v>
      </c>
      <c r="AD84" s="353">
        <v>0</v>
      </c>
      <c r="AE84" s="353">
        <v>0</v>
      </c>
      <c r="AF84" s="353">
        <v>0</v>
      </c>
      <c r="AG84" s="353">
        <v>0</v>
      </c>
      <c r="AH84" s="353">
        <v>0</v>
      </c>
      <c r="AI84" s="353">
        <v>0</v>
      </c>
      <c r="AJ84" s="353">
        <v>0</v>
      </c>
      <c r="AK84" s="353">
        <v>0</v>
      </c>
      <c r="AL84" s="353">
        <v>0</v>
      </c>
      <c r="AM84" s="353">
        <v>0</v>
      </c>
      <c r="AN84" s="353">
        <v>0</v>
      </c>
      <c r="AO84" s="353">
        <v>0</v>
      </c>
      <c r="AP84" s="353">
        <v>0</v>
      </c>
      <c r="AQ84" s="353">
        <v>0</v>
      </c>
      <c r="AR84" s="353">
        <v>0</v>
      </c>
      <c r="AS84" s="353">
        <v>0</v>
      </c>
      <c r="AT84" s="353">
        <v>0</v>
      </c>
    </row>
    <row r="85" spans="1:46">
      <c r="A85" s="354" t="s">
        <v>392</v>
      </c>
      <c r="B85" s="353">
        <v>6805942</v>
      </c>
      <c r="C85" s="353">
        <v>6805942</v>
      </c>
      <c r="D85" s="353">
        <v>0</v>
      </c>
      <c r="E85" s="353">
        <v>0</v>
      </c>
      <c r="F85" s="353">
        <v>0</v>
      </c>
      <c r="G85" s="353">
        <v>0</v>
      </c>
      <c r="H85" s="353">
        <v>0</v>
      </c>
      <c r="I85" s="353">
        <v>0</v>
      </c>
      <c r="J85" s="353">
        <v>0</v>
      </c>
      <c r="K85" s="353">
        <v>0</v>
      </c>
      <c r="L85" s="353">
        <v>0</v>
      </c>
      <c r="M85" s="353">
        <v>0</v>
      </c>
      <c r="N85" s="353">
        <v>0</v>
      </c>
      <c r="O85" s="353">
        <v>0</v>
      </c>
      <c r="P85" s="353">
        <v>0</v>
      </c>
      <c r="Q85" s="353">
        <v>0</v>
      </c>
      <c r="R85" s="353">
        <v>0</v>
      </c>
      <c r="S85" s="353">
        <v>0</v>
      </c>
      <c r="T85" s="353">
        <v>0</v>
      </c>
      <c r="U85" s="353">
        <v>0</v>
      </c>
      <c r="V85" s="353">
        <v>0</v>
      </c>
      <c r="W85" s="353"/>
      <c r="X85" s="353">
        <v>0</v>
      </c>
      <c r="Y85" s="353">
        <v>0</v>
      </c>
      <c r="Z85" s="353">
        <v>0</v>
      </c>
      <c r="AA85" s="353">
        <v>0</v>
      </c>
      <c r="AB85" s="353">
        <v>0</v>
      </c>
      <c r="AC85" s="353">
        <v>0</v>
      </c>
      <c r="AD85" s="353">
        <v>0</v>
      </c>
      <c r="AE85" s="353">
        <v>0</v>
      </c>
      <c r="AF85" s="353">
        <v>0</v>
      </c>
      <c r="AG85" s="353">
        <v>0</v>
      </c>
      <c r="AH85" s="353">
        <v>0</v>
      </c>
      <c r="AI85" s="353">
        <v>0</v>
      </c>
      <c r="AJ85" s="353">
        <v>0</v>
      </c>
      <c r="AK85" s="353">
        <v>0</v>
      </c>
      <c r="AL85" s="353">
        <v>0</v>
      </c>
      <c r="AM85" s="353">
        <v>0</v>
      </c>
      <c r="AN85" s="353">
        <v>0</v>
      </c>
      <c r="AO85" s="353">
        <v>0</v>
      </c>
      <c r="AP85" s="353">
        <v>0</v>
      </c>
      <c r="AQ85" s="353">
        <v>0</v>
      </c>
      <c r="AR85" s="353">
        <v>0</v>
      </c>
      <c r="AS85" s="353">
        <v>0</v>
      </c>
      <c r="AT85" s="353">
        <v>0</v>
      </c>
    </row>
    <row r="86" spans="1:46">
      <c r="A86" s="352" t="s">
        <v>394</v>
      </c>
      <c r="B86" s="353">
        <v>-1399282</v>
      </c>
      <c r="C86" s="353">
        <v>0</v>
      </c>
      <c r="D86" s="353">
        <v>0</v>
      </c>
      <c r="E86" s="353">
        <v>0</v>
      </c>
      <c r="F86" s="353">
        <v>0</v>
      </c>
      <c r="G86" s="353">
        <v>0</v>
      </c>
      <c r="H86" s="353">
        <v>0</v>
      </c>
      <c r="I86" s="353">
        <v>0</v>
      </c>
      <c r="J86" s="353">
        <v>0</v>
      </c>
      <c r="K86" s="353">
        <v>0</v>
      </c>
      <c r="L86" s="353">
        <v>0</v>
      </c>
      <c r="M86" s="353">
        <v>0</v>
      </c>
      <c r="N86" s="353">
        <v>0</v>
      </c>
      <c r="O86" s="353">
        <v>0</v>
      </c>
      <c r="P86" s="353">
        <v>0</v>
      </c>
      <c r="Q86" s="353">
        <v>0</v>
      </c>
      <c r="R86" s="353">
        <v>0</v>
      </c>
      <c r="S86" s="353">
        <v>0</v>
      </c>
      <c r="T86" s="353">
        <v>0</v>
      </c>
      <c r="U86" s="353">
        <v>0</v>
      </c>
      <c r="V86" s="353">
        <v>0</v>
      </c>
      <c r="W86" s="353"/>
      <c r="X86" s="353">
        <v>0</v>
      </c>
      <c r="Y86" s="353">
        <v>0</v>
      </c>
      <c r="Z86" s="353">
        <v>0</v>
      </c>
      <c r="AA86" s="353">
        <v>0</v>
      </c>
      <c r="AB86" s="353">
        <v>0</v>
      </c>
      <c r="AC86" s="353">
        <v>0</v>
      </c>
      <c r="AD86" s="353">
        <v>-1399282</v>
      </c>
      <c r="AE86" s="353">
        <v>0</v>
      </c>
      <c r="AF86" s="353">
        <v>0</v>
      </c>
      <c r="AG86" s="353">
        <v>0</v>
      </c>
      <c r="AH86" s="353">
        <v>0</v>
      </c>
      <c r="AI86" s="353">
        <v>0</v>
      </c>
      <c r="AJ86" s="353">
        <v>0</v>
      </c>
      <c r="AK86" s="353">
        <v>0</v>
      </c>
      <c r="AL86" s="353">
        <v>0</v>
      </c>
      <c r="AM86" s="353">
        <v>0</v>
      </c>
      <c r="AN86" s="353">
        <v>0</v>
      </c>
      <c r="AO86" s="353">
        <v>0</v>
      </c>
      <c r="AP86" s="353">
        <v>0</v>
      </c>
      <c r="AQ86" s="353">
        <v>0</v>
      </c>
      <c r="AR86" s="353">
        <v>0</v>
      </c>
      <c r="AS86" s="353">
        <v>0</v>
      </c>
      <c r="AT86" s="353">
        <v>0</v>
      </c>
    </row>
    <row r="87" spans="1:46">
      <c r="A87" s="352" t="s">
        <v>395</v>
      </c>
      <c r="B87" s="353">
        <v>-315433</v>
      </c>
      <c r="C87" s="353">
        <v>0</v>
      </c>
      <c r="D87" s="353">
        <v>0</v>
      </c>
      <c r="E87" s="353">
        <v>-145072</v>
      </c>
      <c r="F87" s="353">
        <v>0</v>
      </c>
      <c r="G87" s="353">
        <v>0</v>
      </c>
      <c r="H87" s="353">
        <v>0</v>
      </c>
      <c r="I87" s="353">
        <v>0</v>
      </c>
      <c r="J87" s="353">
        <v>0</v>
      </c>
      <c r="K87" s="353">
        <v>0</v>
      </c>
      <c r="L87" s="353">
        <v>0</v>
      </c>
      <c r="M87" s="353">
        <v>0</v>
      </c>
      <c r="N87" s="353">
        <v>0</v>
      </c>
      <c r="O87" s="353">
        <v>0</v>
      </c>
      <c r="P87" s="353">
        <v>0</v>
      </c>
      <c r="Q87" s="353">
        <v>0</v>
      </c>
      <c r="R87" s="353">
        <v>0</v>
      </c>
      <c r="S87" s="353">
        <v>0</v>
      </c>
      <c r="T87" s="353">
        <v>0</v>
      </c>
      <c r="U87" s="353">
        <v>0</v>
      </c>
      <c r="V87" s="353">
        <v>0</v>
      </c>
      <c r="W87" s="353"/>
      <c r="X87" s="353">
        <v>0</v>
      </c>
      <c r="Y87" s="353">
        <v>0</v>
      </c>
      <c r="Z87" s="353">
        <v>0</v>
      </c>
      <c r="AA87" s="353">
        <v>0</v>
      </c>
      <c r="AB87" s="353">
        <v>0</v>
      </c>
      <c r="AC87" s="353">
        <v>0</v>
      </c>
      <c r="AD87" s="353">
        <v>-170361</v>
      </c>
      <c r="AE87" s="353">
        <v>0</v>
      </c>
      <c r="AF87" s="353">
        <v>0</v>
      </c>
      <c r="AG87" s="353">
        <v>0</v>
      </c>
      <c r="AH87" s="353">
        <v>0</v>
      </c>
      <c r="AI87" s="353">
        <v>0</v>
      </c>
      <c r="AJ87" s="353">
        <v>0</v>
      </c>
      <c r="AK87" s="353">
        <v>0</v>
      </c>
      <c r="AL87" s="353">
        <v>0</v>
      </c>
      <c r="AM87" s="353">
        <v>0</v>
      </c>
      <c r="AN87" s="353">
        <v>0</v>
      </c>
      <c r="AO87" s="353">
        <v>0</v>
      </c>
      <c r="AP87" s="353">
        <v>0</v>
      </c>
      <c r="AQ87" s="353">
        <v>0</v>
      </c>
      <c r="AR87" s="353">
        <v>0</v>
      </c>
      <c r="AS87" s="353">
        <v>0</v>
      </c>
      <c r="AT87" s="353">
        <v>0</v>
      </c>
    </row>
  </sheetData>
  <pageMargins left="0.7" right="0.7" top="0.75" bottom="0.75" header="0.3" footer="0.3"/>
  <customProperties>
    <customPr name="_pios_id" r:id="rId1"/>
  </customPropertie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M60"/>
  <sheetViews>
    <sheetView topLeftCell="A17" workbookViewId="0">
      <selection activeCell="E39" sqref="E39"/>
    </sheetView>
  </sheetViews>
  <sheetFormatPr defaultRowHeight="12.75"/>
  <cols>
    <col min="1" max="1" width="10.5703125" style="2" bestFit="1" customWidth="1"/>
    <col min="2" max="2" width="10.28515625" style="2" bestFit="1" customWidth="1"/>
    <col min="3" max="3" width="9.140625" style="2"/>
    <col min="4" max="4" width="12.85546875" style="2" bestFit="1" customWidth="1"/>
    <col min="5" max="16384" width="9.140625" style="2"/>
  </cols>
  <sheetData>
    <row r="1" spans="1:4">
      <c r="A1" s="12" t="s">
        <v>128</v>
      </c>
    </row>
    <row r="5" spans="1:4">
      <c r="A5" s="15" t="s">
        <v>3</v>
      </c>
      <c r="B5" s="15" t="s">
        <v>127</v>
      </c>
      <c r="D5" s="15" t="s">
        <v>634</v>
      </c>
    </row>
    <row r="6" spans="1:4">
      <c r="A6" s="3" t="s">
        <v>79</v>
      </c>
      <c r="B6" s="2" t="s">
        <v>153</v>
      </c>
      <c r="D6" s="2" t="s">
        <v>153</v>
      </c>
    </row>
    <row r="7" spans="1:4">
      <c r="A7" s="3" t="s">
        <v>105</v>
      </c>
      <c r="B7" s="2" t="s">
        <v>154</v>
      </c>
      <c r="D7" s="2" t="s">
        <v>154</v>
      </c>
    </row>
    <row r="8" spans="1:4">
      <c r="A8" s="3" t="s">
        <v>77</v>
      </c>
      <c r="B8" s="2" t="s">
        <v>155</v>
      </c>
      <c r="D8" s="2" t="s">
        <v>155</v>
      </c>
    </row>
    <row r="9" spans="1:4">
      <c r="A9" s="3" t="s">
        <v>74</v>
      </c>
      <c r="B9" s="2" t="s">
        <v>156</v>
      </c>
      <c r="D9" s="2" t="s">
        <v>156</v>
      </c>
    </row>
    <row r="10" spans="1:4">
      <c r="A10" s="3" t="s">
        <v>88</v>
      </c>
      <c r="B10" s="2" t="s">
        <v>157</v>
      </c>
      <c r="D10" s="2" t="s">
        <v>157</v>
      </c>
    </row>
    <row r="11" spans="1:4">
      <c r="A11" s="3" t="s">
        <v>81</v>
      </c>
      <c r="B11" s="2" t="s">
        <v>158</v>
      </c>
      <c r="D11" s="2" t="s">
        <v>158</v>
      </c>
    </row>
    <row r="12" spans="1:4">
      <c r="A12" s="3" t="s">
        <v>71</v>
      </c>
      <c r="B12" s="2" t="s">
        <v>159</v>
      </c>
      <c r="D12" s="2" t="s">
        <v>159</v>
      </c>
    </row>
    <row r="13" spans="1:4">
      <c r="A13" s="3" t="s">
        <v>75</v>
      </c>
      <c r="B13" s="2" t="s">
        <v>160</v>
      </c>
      <c r="D13" s="2" t="s">
        <v>160</v>
      </c>
    </row>
    <row r="14" spans="1:4">
      <c r="A14" s="3" t="s">
        <v>90</v>
      </c>
      <c r="B14" s="2" t="s">
        <v>161</v>
      </c>
      <c r="D14" s="2" t="s">
        <v>161</v>
      </c>
    </row>
    <row r="15" spans="1:4">
      <c r="A15" s="2" t="s">
        <v>113</v>
      </c>
      <c r="B15" s="2" t="s">
        <v>113</v>
      </c>
      <c r="D15" s="2" t="s">
        <v>162</v>
      </c>
    </row>
    <row r="16" spans="1:4">
      <c r="A16" s="3" t="s">
        <v>80</v>
      </c>
      <c r="B16" s="2" t="s">
        <v>162</v>
      </c>
      <c r="D16" s="2" t="s">
        <v>113</v>
      </c>
    </row>
    <row r="17" spans="1:4">
      <c r="A17" s="3" t="s">
        <v>106</v>
      </c>
      <c r="B17" s="2" t="s">
        <v>163</v>
      </c>
      <c r="D17" s="2" t="s">
        <v>163</v>
      </c>
    </row>
    <row r="18" spans="1:4">
      <c r="A18" s="3" t="s">
        <v>78</v>
      </c>
      <c r="B18" s="2" t="s">
        <v>164</v>
      </c>
      <c r="D18" s="2" t="s">
        <v>164</v>
      </c>
    </row>
    <row r="19" spans="1:4">
      <c r="A19" s="3" t="s">
        <v>86</v>
      </c>
      <c r="B19" s="2" t="s">
        <v>165</v>
      </c>
      <c r="D19" s="2" t="s">
        <v>165</v>
      </c>
    </row>
    <row r="20" spans="1:4">
      <c r="A20" s="3" t="s">
        <v>87</v>
      </c>
      <c r="B20" s="2" t="s">
        <v>166</v>
      </c>
      <c r="D20" s="2" t="s">
        <v>166</v>
      </c>
    </row>
    <row r="21" spans="1:4">
      <c r="A21" s="3" t="s">
        <v>84</v>
      </c>
      <c r="B21" s="2" t="s">
        <v>167</v>
      </c>
      <c r="D21" s="2" t="s">
        <v>167</v>
      </c>
    </row>
    <row r="22" spans="1:4">
      <c r="A22" s="3" t="s">
        <v>82</v>
      </c>
      <c r="B22" s="2" t="s">
        <v>168</v>
      </c>
      <c r="D22" s="2" t="s">
        <v>168</v>
      </c>
    </row>
    <row r="23" spans="1:4">
      <c r="A23" s="3" t="s">
        <v>83</v>
      </c>
      <c r="B23" s="2" t="s">
        <v>169</v>
      </c>
      <c r="D23" s="2" t="s">
        <v>169</v>
      </c>
    </row>
    <row r="24" spans="1:4">
      <c r="A24" s="3" t="s">
        <v>76</v>
      </c>
      <c r="B24" s="2" t="s">
        <v>170</v>
      </c>
      <c r="D24" s="2" t="s">
        <v>170</v>
      </c>
    </row>
    <row r="25" spans="1:4">
      <c r="A25" s="3" t="s">
        <v>85</v>
      </c>
      <c r="B25" s="2" t="s">
        <v>171</v>
      </c>
      <c r="D25" s="2" t="s">
        <v>171</v>
      </c>
    </row>
    <row r="26" spans="1:4">
      <c r="A26" s="3" t="s">
        <v>89</v>
      </c>
      <c r="B26" s="2" t="s">
        <v>172</v>
      </c>
      <c r="D26" s="2" t="s">
        <v>172</v>
      </c>
    </row>
    <row r="27" spans="1:4">
      <c r="A27" s="3" t="s">
        <v>69</v>
      </c>
      <c r="B27" s="2" t="s">
        <v>173</v>
      </c>
      <c r="D27" s="2" t="s">
        <v>173</v>
      </c>
    </row>
    <row r="28" spans="1:4">
      <c r="A28" s="3" t="s">
        <v>67</v>
      </c>
      <c r="B28" s="2" t="s">
        <v>174</v>
      </c>
      <c r="D28" s="235" t="s">
        <v>510</v>
      </c>
    </row>
    <row r="29" spans="1:4" s="235" customFormat="1">
      <c r="A29" s="3"/>
      <c r="B29" s="235" t="s">
        <v>510</v>
      </c>
      <c r="D29" s="235" t="s">
        <v>114</v>
      </c>
    </row>
    <row r="30" spans="1:4">
      <c r="A30" s="2" t="s">
        <v>680</v>
      </c>
      <c r="B30" s="2" t="s">
        <v>114</v>
      </c>
      <c r="D30" s="235" t="s">
        <v>175</v>
      </c>
    </row>
    <row r="31" spans="1:4">
      <c r="A31" s="3" t="s">
        <v>96</v>
      </c>
      <c r="B31" s="2" t="s">
        <v>175</v>
      </c>
      <c r="D31" s="235" t="s">
        <v>176</v>
      </c>
    </row>
    <row r="32" spans="1:4">
      <c r="A32" s="3" t="s">
        <v>68</v>
      </c>
      <c r="B32" s="2" t="s">
        <v>176</v>
      </c>
      <c r="D32" s="235" t="s">
        <v>177</v>
      </c>
    </row>
    <row r="33" spans="1:13">
      <c r="A33" s="3" t="s">
        <v>97</v>
      </c>
      <c r="B33" s="2" t="s">
        <v>177</v>
      </c>
      <c r="D33" s="235" t="s">
        <v>178</v>
      </c>
    </row>
    <row r="34" spans="1:13">
      <c r="A34" s="3" t="s">
        <v>72</v>
      </c>
      <c r="B34" s="2" t="s">
        <v>178</v>
      </c>
      <c r="D34" s="235" t="s">
        <v>180</v>
      </c>
      <c r="F34" s="38"/>
      <c r="G34" s="35"/>
      <c r="H34" s="35"/>
      <c r="I34" s="39"/>
      <c r="J34" s="37"/>
    </row>
    <row r="35" spans="1:13">
      <c r="A35" s="3" t="s">
        <v>70</v>
      </c>
      <c r="B35" s="2" t="s">
        <v>179</v>
      </c>
      <c r="D35" s="235" t="s">
        <v>181</v>
      </c>
      <c r="F35" s="38"/>
      <c r="G35" s="35"/>
      <c r="H35" s="35"/>
      <c r="I35" s="39"/>
      <c r="J35" s="37"/>
    </row>
    <row r="36" spans="1:13">
      <c r="A36" s="3" t="s">
        <v>93</v>
      </c>
      <c r="B36" s="2" t="s">
        <v>180</v>
      </c>
      <c r="D36" s="235" t="s">
        <v>182</v>
      </c>
      <c r="F36" s="38"/>
      <c r="G36" s="35"/>
      <c r="H36" s="35"/>
      <c r="I36" s="39"/>
      <c r="J36" s="37"/>
    </row>
    <row r="37" spans="1:13">
      <c r="A37" s="3" t="s">
        <v>94</v>
      </c>
      <c r="B37" s="2" t="s">
        <v>181</v>
      </c>
      <c r="D37" s="235" t="s">
        <v>183</v>
      </c>
      <c r="F37" s="38"/>
      <c r="G37" s="35"/>
      <c r="H37" s="35"/>
      <c r="I37" s="39"/>
      <c r="J37" s="37"/>
    </row>
    <row r="38" spans="1:13">
      <c r="A38" s="3" t="s">
        <v>91</v>
      </c>
      <c r="B38" s="2" t="s">
        <v>182</v>
      </c>
      <c r="D38" s="235" t="s">
        <v>184</v>
      </c>
      <c r="F38" s="57"/>
      <c r="G38" s="56"/>
      <c r="H38" s="56"/>
      <c r="I38" s="53"/>
      <c r="J38" s="56"/>
    </row>
    <row r="39" spans="1:13">
      <c r="A39" s="3" t="s">
        <v>99</v>
      </c>
      <c r="B39" s="2" t="s">
        <v>183</v>
      </c>
      <c r="D39" s="235" t="s">
        <v>185</v>
      </c>
      <c r="F39" s="57"/>
      <c r="G39" s="56"/>
      <c r="H39" s="56"/>
      <c r="I39" s="53"/>
      <c r="J39" s="56"/>
    </row>
    <row r="40" spans="1:13">
      <c r="A40" s="3" t="s">
        <v>92</v>
      </c>
      <c r="B40" s="2" t="s">
        <v>184</v>
      </c>
      <c r="D40" s="235" t="s">
        <v>186</v>
      </c>
      <c r="F40" s="57"/>
      <c r="G40" s="56"/>
      <c r="H40" s="56"/>
      <c r="I40" s="53"/>
      <c r="J40" s="56"/>
    </row>
    <row r="41" spans="1:13">
      <c r="A41" s="3" t="s">
        <v>98</v>
      </c>
      <c r="B41" s="2" t="s">
        <v>185</v>
      </c>
      <c r="D41" s="235" t="s">
        <v>187</v>
      </c>
      <c r="F41" s="57"/>
      <c r="G41" s="56"/>
      <c r="H41" s="56"/>
      <c r="I41" s="53"/>
      <c r="J41" s="56"/>
    </row>
    <row r="42" spans="1:13">
      <c r="A42" s="3" t="s">
        <v>95</v>
      </c>
      <c r="B42" s="2" t="s">
        <v>186</v>
      </c>
      <c r="D42" s="235" t="s">
        <v>188</v>
      </c>
      <c r="F42" s="38"/>
      <c r="G42" s="35"/>
      <c r="H42" s="35"/>
      <c r="I42" s="39"/>
      <c r="J42" s="37"/>
    </row>
    <row r="43" spans="1:13">
      <c r="A43" s="3" t="s">
        <v>100</v>
      </c>
      <c r="B43" s="2" t="s">
        <v>187</v>
      </c>
      <c r="D43" s="235" t="s">
        <v>144</v>
      </c>
    </row>
    <row r="44" spans="1:13">
      <c r="A44" s="3" t="s">
        <v>73</v>
      </c>
      <c r="B44" s="2" t="s">
        <v>188</v>
      </c>
      <c r="D44" s="235" t="s">
        <v>120</v>
      </c>
    </row>
    <row r="45" spans="1:13">
      <c r="A45" s="3" t="s">
        <v>103</v>
      </c>
      <c r="B45" s="2" t="s">
        <v>144</v>
      </c>
      <c r="D45" s="235" t="s">
        <v>189</v>
      </c>
    </row>
    <row r="46" spans="1:13">
      <c r="A46" s="3" t="s">
        <v>104</v>
      </c>
      <c r="B46" s="2" t="s">
        <v>120</v>
      </c>
      <c r="D46" s="235" t="s">
        <v>190</v>
      </c>
      <c r="H46" s="57"/>
      <c r="I46" s="56"/>
      <c r="J46" s="56"/>
      <c r="K46" s="53"/>
      <c r="L46" s="56"/>
      <c r="M46" s="32"/>
    </row>
    <row r="47" spans="1:13">
      <c r="A47" s="2" t="s">
        <v>120</v>
      </c>
      <c r="B47" s="2" t="s">
        <v>120</v>
      </c>
      <c r="D47" s="235" t="s">
        <v>191</v>
      </c>
      <c r="H47" s="38"/>
      <c r="I47" s="35"/>
      <c r="J47" s="35"/>
      <c r="K47" s="39"/>
      <c r="L47" s="37"/>
      <c r="M47" s="32"/>
    </row>
    <row r="48" spans="1:13">
      <c r="A48" s="3" t="s">
        <v>101</v>
      </c>
      <c r="B48" s="2" t="s">
        <v>189</v>
      </c>
      <c r="D48" s="235" t="s">
        <v>116</v>
      </c>
      <c r="H48" s="38"/>
      <c r="I48" s="35"/>
      <c r="J48" s="35"/>
      <c r="K48" s="39"/>
      <c r="L48" s="37"/>
      <c r="M48" s="32"/>
    </row>
    <row r="49" spans="1:13">
      <c r="A49" s="3" t="s">
        <v>108</v>
      </c>
      <c r="B49" s="2" t="s">
        <v>190</v>
      </c>
      <c r="D49" s="235" t="s">
        <v>192</v>
      </c>
      <c r="H49" s="38"/>
      <c r="I49" s="35"/>
      <c r="J49" s="35"/>
      <c r="K49" s="39"/>
      <c r="L49" s="37"/>
      <c r="M49" s="32"/>
    </row>
    <row r="50" spans="1:13">
      <c r="A50" s="3" t="s">
        <v>107</v>
      </c>
      <c r="B50" s="2" t="s">
        <v>191</v>
      </c>
      <c r="D50" s="235" t="s">
        <v>117</v>
      </c>
      <c r="H50" s="38"/>
      <c r="I50" s="35"/>
      <c r="J50" s="35"/>
      <c r="K50" s="39"/>
      <c r="L50" s="37"/>
      <c r="M50" s="32"/>
    </row>
    <row r="51" spans="1:13">
      <c r="A51" s="2" t="s">
        <v>116</v>
      </c>
      <c r="B51" s="2" t="s">
        <v>116</v>
      </c>
      <c r="D51" s="235" t="s">
        <v>118</v>
      </c>
      <c r="H51" s="38"/>
      <c r="I51" s="35"/>
      <c r="J51" s="35"/>
      <c r="K51" s="39"/>
      <c r="L51" s="37"/>
      <c r="M51" s="32"/>
    </row>
    <row r="52" spans="1:13" s="235" customFormat="1">
      <c r="A52" s="235" t="s">
        <v>683</v>
      </c>
      <c r="B52" s="235" t="s">
        <v>116</v>
      </c>
      <c r="D52" s="235" t="s">
        <v>109</v>
      </c>
      <c r="H52" s="38"/>
      <c r="I52" s="35"/>
      <c r="J52" s="35"/>
      <c r="K52" s="39"/>
      <c r="L52" s="37"/>
      <c r="M52" s="189"/>
    </row>
    <row r="53" spans="1:13">
      <c r="A53" s="3" t="s">
        <v>102</v>
      </c>
      <c r="B53" s="2" t="s">
        <v>192</v>
      </c>
      <c r="D53" s="235" t="s">
        <v>110</v>
      </c>
      <c r="H53" s="57"/>
      <c r="I53" s="56"/>
      <c r="J53" s="56"/>
      <c r="K53" s="53"/>
      <c r="L53" s="56"/>
      <c r="M53" s="32"/>
    </row>
    <row r="54" spans="1:13" s="235" customFormat="1">
      <c r="A54" s="3" t="s">
        <v>742</v>
      </c>
      <c r="B54" s="235" t="s">
        <v>117</v>
      </c>
      <c r="D54" s="235" t="s">
        <v>401</v>
      </c>
      <c r="H54" s="57"/>
      <c r="I54" s="56"/>
      <c r="J54" s="56"/>
      <c r="K54" s="53"/>
      <c r="L54" s="56"/>
      <c r="M54" s="189"/>
    </row>
    <row r="55" spans="1:13">
      <c r="A55" s="2" t="s">
        <v>117</v>
      </c>
      <c r="B55" s="2" t="s">
        <v>117</v>
      </c>
      <c r="D55" s="235"/>
      <c r="H55" s="57"/>
      <c r="I55" s="56"/>
      <c r="J55" s="56"/>
      <c r="K55" s="53"/>
      <c r="L55" s="56"/>
      <c r="M55" s="32"/>
    </row>
    <row r="56" spans="1:13">
      <c r="A56" s="2" t="s">
        <v>118</v>
      </c>
      <c r="B56" s="2" t="s">
        <v>118</v>
      </c>
      <c r="H56" s="38"/>
      <c r="I56" s="35"/>
      <c r="J56" s="35"/>
      <c r="K56" s="39"/>
      <c r="L56" s="37"/>
      <c r="M56" s="32"/>
    </row>
    <row r="57" spans="1:13">
      <c r="A57" s="2" t="s">
        <v>109</v>
      </c>
      <c r="B57" s="2" t="s">
        <v>109</v>
      </c>
      <c r="H57" s="32"/>
      <c r="I57" s="32"/>
      <c r="J57" s="32"/>
      <c r="K57" s="32"/>
      <c r="L57" s="32"/>
      <c r="M57" s="32"/>
    </row>
    <row r="58" spans="1:13">
      <c r="A58" s="2" t="s">
        <v>110</v>
      </c>
      <c r="B58" s="2" t="s">
        <v>110</v>
      </c>
      <c r="H58" s="32"/>
      <c r="I58" s="32"/>
      <c r="J58" s="32"/>
      <c r="K58" s="32"/>
      <c r="L58" s="32"/>
      <c r="M58" s="32"/>
    </row>
    <row r="59" spans="1:13" s="235" customFormat="1">
      <c r="A59" s="235" t="s">
        <v>114</v>
      </c>
      <c r="B59" s="235" t="s">
        <v>114</v>
      </c>
      <c r="H59" s="189"/>
      <c r="I59" s="189"/>
      <c r="J59" s="189"/>
      <c r="K59" s="189"/>
      <c r="L59" s="189"/>
      <c r="M59" s="189"/>
    </row>
    <row r="60" spans="1:13">
      <c r="A60" s="3" t="s">
        <v>3</v>
      </c>
      <c r="B60" s="2" t="s">
        <v>401</v>
      </c>
      <c r="H60" s="32"/>
      <c r="I60" s="32"/>
      <c r="J60" s="32"/>
      <c r="K60" s="32"/>
      <c r="L60" s="32"/>
      <c r="M60" s="32"/>
    </row>
  </sheetData>
  <pageMargins left="0.7" right="0.7" top="0.75" bottom="0.75" header="0.3" footer="0.3"/>
  <pageSetup paperSize="0" orientation="portrait" horizontalDpi="4294967295" verticalDpi="4294967295" r:id="rId1"/>
  <customProperties>
    <customPr name="_pios_id" r:id="rId2"/>
  </customPropertie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G87"/>
  <sheetViews>
    <sheetView topLeftCell="A2" workbookViewId="0">
      <selection activeCell="E39" sqref="E39"/>
    </sheetView>
  </sheetViews>
  <sheetFormatPr defaultRowHeight="15"/>
  <cols>
    <col min="1" max="1" width="11" bestFit="1" customWidth="1"/>
    <col min="2" max="2" width="6.85546875" bestFit="1" customWidth="1"/>
    <col min="3" max="3" width="11.85546875" bestFit="1" customWidth="1"/>
    <col min="4" max="4" width="47.85546875" bestFit="1" customWidth="1"/>
    <col min="5" max="5" width="7.42578125" bestFit="1" customWidth="1"/>
    <col min="6" max="6" width="64.85546875" bestFit="1" customWidth="1"/>
    <col min="7" max="7" width="20.85546875" bestFit="1" customWidth="1"/>
  </cols>
  <sheetData>
    <row r="1" spans="1:7">
      <c r="A1" s="33"/>
      <c r="B1" s="33"/>
      <c r="C1" s="33"/>
      <c r="D1" s="33"/>
      <c r="E1" s="36" t="s">
        <v>402</v>
      </c>
      <c r="F1" s="33"/>
    </row>
    <row r="2" spans="1:7">
      <c r="A2" s="49" t="s">
        <v>126</v>
      </c>
      <c r="B2" s="50" t="s">
        <v>403</v>
      </c>
      <c r="C2" s="51" t="s">
        <v>404</v>
      </c>
      <c r="D2" s="51" t="s">
        <v>405</v>
      </c>
      <c r="E2" s="51" t="s">
        <v>406</v>
      </c>
      <c r="F2" s="51" t="s">
        <v>407</v>
      </c>
    </row>
    <row r="3" spans="1:7">
      <c r="A3" s="38" t="s">
        <v>443</v>
      </c>
      <c r="B3" s="35" t="s">
        <v>163</v>
      </c>
      <c r="C3" s="35" t="s">
        <v>444</v>
      </c>
      <c r="D3" s="39" t="s">
        <v>445</v>
      </c>
      <c r="E3" s="37" t="s">
        <v>411</v>
      </c>
      <c r="F3" s="39"/>
    </row>
    <row r="4" spans="1:7">
      <c r="A4" s="38" t="s">
        <v>412</v>
      </c>
      <c r="B4" s="35" t="s">
        <v>154</v>
      </c>
      <c r="C4" s="35" t="s">
        <v>413</v>
      </c>
      <c r="D4" s="39" t="s">
        <v>414</v>
      </c>
      <c r="E4" s="37" t="s">
        <v>411</v>
      </c>
      <c r="F4" s="39"/>
    </row>
    <row r="5" spans="1:7">
      <c r="A5" s="38" t="s">
        <v>578</v>
      </c>
      <c r="B5" s="35" t="s">
        <v>188</v>
      </c>
      <c r="C5" s="35" t="s">
        <v>579</v>
      </c>
      <c r="D5" s="39" t="s">
        <v>580</v>
      </c>
      <c r="E5" s="37" t="s">
        <v>411</v>
      </c>
      <c r="F5" s="39"/>
      <c r="G5" s="39"/>
    </row>
    <row r="6" spans="1:7">
      <c r="A6" s="38" t="s">
        <v>526</v>
      </c>
      <c r="B6" s="35" t="s">
        <v>178</v>
      </c>
      <c r="C6" s="35" t="s">
        <v>527</v>
      </c>
      <c r="D6" s="39" t="s">
        <v>528</v>
      </c>
      <c r="E6" s="37" t="s">
        <v>411</v>
      </c>
      <c r="F6" s="39"/>
      <c r="G6" s="39"/>
    </row>
    <row r="7" spans="1:7">
      <c r="A7" s="38" t="s">
        <v>427</v>
      </c>
      <c r="B7" s="35" t="s">
        <v>159</v>
      </c>
      <c r="C7" s="35" t="s">
        <v>428</v>
      </c>
      <c r="D7" s="39" t="s">
        <v>429</v>
      </c>
      <c r="E7" s="37" t="s">
        <v>411</v>
      </c>
      <c r="F7" s="39"/>
    </row>
    <row r="8" spans="1:7">
      <c r="A8" s="57" t="s">
        <v>479</v>
      </c>
      <c r="B8" s="56" t="s">
        <v>480</v>
      </c>
      <c r="C8" s="56" t="s">
        <v>428</v>
      </c>
      <c r="D8" s="53" t="s">
        <v>429</v>
      </c>
      <c r="E8" s="56" t="s">
        <v>442</v>
      </c>
      <c r="F8" s="39"/>
      <c r="G8" s="39"/>
    </row>
    <row r="9" spans="1:7">
      <c r="A9" s="38" t="s">
        <v>515</v>
      </c>
      <c r="B9" s="35" t="s">
        <v>114</v>
      </c>
      <c r="C9" s="35" t="s">
        <v>516</v>
      </c>
      <c r="D9" s="39" t="s">
        <v>517</v>
      </c>
      <c r="E9" s="36" t="s">
        <v>411</v>
      </c>
      <c r="F9" s="33"/>
      <c r="G9" s="39" t="s">
        <v>490</v>
      </c>
    </row>
    <row r="10" spans="1:7">
      <c r="A10" s="38" t="s">
        <v>415</v>
      </c>
      <c r="B10" s="35" t="s">
        <v>155</v>
      </c>
      <c r="C10" s="35" t="s">
        <v>416</v>
      </c>
      <c r="D10" s="39" t="s">
        <v>417</v>
      </c>
      <c r="E10" s="37" t="s">
        <v>411</v>
      </c>
      <c r="F10" s="39"/>
    </row>
    <row r="11" spans="1:7">
      <c r="A11" s="38" t="s">
        <v>625</v>
      </c>
      <c r="B11" s="35" t="s">
        <v>116</v>
      </c>
      <c r="C11" s="35" t="s">
        <v>626</v>
      </c>
      <c r="D11" s="39" t="s">
        <v>627</v>
      </c>
      <c r="E11" s="37" t="s">
        <v>411</v>
      </c>
      <c r="F11" s="39"/>
    </row>
    <row r="12" spans="1:7">
      <c r="A12" s="38" t="s">
        <v>446</v>
      </c>
      <c r="B12" s="35" t="s">
        <v>164</v>
      </c>
      <c r="C12" s="35" t="s">
        <v>447</v>
      </c>
      <c r="D12" s="39" t="s">
        <v>448</v>
      </c>
      <c r="E12" s="37" t="s">
        <v>411</v>
      </c>
      <c r="F12" s="39"/>
    </row>
    <row r="13" spans="1:7">
      <c r="A13" s="38" t="s">
        <v>408</v>
      </c>
      <c r="B13" s="35" t="s">
        <v>153</v>
      </c>
      <c r="C13" s="35" t="s">
        <v>409</v>
      </c>
      <c r="D13" s="39" t="s">
        <v>410</v>
      </c>
      <c r="E13" s="37" t="s">
        <v>411</v>
      </c>
      <c r="F13" s="39"/>
    </row>
    <row r="14" spans="1:7">
      <c r="A14" s="38" t="s">
        <v>424</v>
      </c>
      <c r="B14" s="35" t="s">
        <v>158</v>
      </c>
      <c r="C14" s="35" t="s">
        <v>425</v>
      </c>
      <c r="D14" s="39" t="s">
        <v>426</v>
      </c>
      <c r="E14" s="37" t="s">
        <v>411</v>
      </c>
      <c r="F14" s="39"/>
    </row>
    <row r="15" spans="1:7">
      <c r="A15" s="38" t="s">
        <v>461</v>
      </c>
      <c r="B15" s="35" t="s">
        <v>169</v>
      </c>
      <c r="C15" s="35" t="s">
        <v>462</v>
      </c>
      <c r="D15" s="39" t="s">
        <v>463</v>
      </c>
      <c r="E15" s="37" t="s">
        <v>411</v>
      </c>
      <c r="F15" s="39"/>
      <c r="G15" s="39"/>
    </row>
    <row r="16" spans="1:7">
      <c r="A16" s="38" t="s">
        <v>458</v>
      </c>
      <c r="B16" s="35" t="s">
        <v>168</v>
      </c>
      <c r="C16" s="35" t="s">
        <v>459</v>
      </c>
      <c r="D16" s="39" t="s">
        <v>460</v>
      </c>
      <c r="E16" s="37" t="s">
        <v>411</v>
      </c>
      <c r="F16" s="39"/>
      <c r="G16" s="39"/>
    </row>
    <row r="17" spans="1:7">
      <c r="A17" s="57" t="s">
        <v>439</v>
      </c>
      <c r="B17" s="56" t="s">
        <v>113</v>
      </c>
      <c r="C17" s="56" t="s">
        <v>440</v>
      </c>
      <c r="D17" s="53" t="s">
        <v>441</v>
      </c>
      <c r="E17" s="56" t="s">
        <v>442</v>
      </c>
      <c r="F17" s="39"/>
    </row>
    <row r="18" spans="1:7">
      <c r="A18" s="38" t="s">
        <v>418</v>
      </c>
      <c r="B18" s="35" t="s">
        <v>156</v>
      </c>
      <c r="C18" s="35" t="s">
        <v>419</v>
      </c>
      <c r="D18" s="39" t="s">
        <v>420</v>
      </c>
      <c r="E18" s="37" t="s">
        <v>411</v>
      </c>
      <c r="F18" s="39"/>
    </row>
    <row r="19" spans="1:7">
      <c r="A19" s="38" t="s">
        <v>436</v>
      </c>
      <c r="B19" s="35" t="s">
        <v>162</v>
      </c>
      <c r="C19" s="35" t="s">
        <v>437</v>
      </c>
      <c r="D19" s="39" t="s">
        <v>438</v>
      </c>
      <c r="E19" s="37" t="s">
        <v>411</v>
      </c>
      <c r="F19" s="39"/>
    </row>
    <row r="20" spans="1:7">
      <c r="A20" s="41" t="s">
        <v>473</v>
      </c>
      <c r="B20" s="42" t="s">
        <v>474</v>
      </c>
      <c r="C20" s="42" t="s">
        <v>437</v>
      </c>
      <c r="D20" s="43" t="s">
        <v>475</v>
      </c>
      <c r="E20" s="58" t="s">
        <v>476</v>
      </c>
      <c r="F20" s="43" t="s">
        <v>477</v>
      </c>
      <c r="G20" s="53" t="s">
        <v>478</v>
      </c>
    </row>
    <row r="21" spans="1:7">
      <c r="A21" s="38" t="s">
        <v>430</v>
      </c>
      <c r="B21" s="35" t="s">
        <v>160</v>
      </c>
      <c r="C21" s="35" t="s">
        <v>431</v>
      </c>
      <c r="D21" s="39" t="s">
        <v>432</v>
      </c>
      <c r="E21" s="37" t="s">
        <v>411</v>
      </c>
      <c r="F21" s="39"/>
    </row>
    <row r="22" spans="1:7">
      <c r="A22" s="38" t="s">
        <v>455</v>
      </c>
      <c r="B22" s="35" t="s">
        <v>167</v>
      </c>
      <c r="C22" s="35" t="s">
        <v>456</v>
      </c>
      <c r="D22" s="39" t="s">
        <v>457</v>
      </c>
      <c r="E22" s="37" t="s">
        <v>411</v>
      </c>
      <c r="F22" s="39"/>
      <c r="G22" s="39"/>
    </row>
    <row r="23" spans="1:7">
      <c r="A23" s="38" t="s">
        <v>467</v>
      </c>
      <c r="B23" s="35" t="s">
        <v>171</v>
      </c>
      <c r="C23" s="35" t="s">
        <v>468</v>
      </c>
      <c r="D23" s="39" t="s">
        <v>469</v>
      </c>
      <c r="E23" s="37" t="s">
        <v>411</v>
      </c>
      <c r="F23" s="39"/>
      <c r="G23" s="39"/>
    </row>
    <row r="24" spans="1:7">
      <c r="A24" s="38" t="s">
        <v>449</v>
      </c>
      <c r="B24" s="35" t="s">
        <v>165</v>
      </c>
      <c r="C24" s="35" t="s">
        <v>450</v>
      </c>
      <c r="D24" s="39" t="s">
        <v>451</v>
      </c>
      <c r="E24" s="37" t="s">
        <v>411</v>
      </c>
      <c r="F24" s="39"/>
    </row>
    <row r="25" spans="1:7">
      <c r="A25" s="38" t="s">
        <v>452</v>
      </c>
      <c r="B25" s="35" t="s">
        <v>166</v>
      </c>
      <c r="C25" s="35" t="s">
        <v>453</v>
      </c>
      <c r="D25" s="39" t="s">
        <v>454</v>
      </c>
      <c r="E25" s="37" t="s">
        <v>411</v>
      </c>
      <c r="F25" s="39"/>
      <c r="G25" s="39"/>
    </row>
    <row r="26" spans="1:7">
      <c r="A26" s="38" t="s">
        <v>464</v>
      </c>
      <c r="B26" s="35" t="s">
        <v>170</v>
      </c>
      <c r="C26" s="35" t="s">
        <v>465</v>
      </c>
      <c r="D26" s="39" t="s">
        <v>466</v>
      </c>
      <c r="E26" s="37" t="s">
        <v>411</v>
      </c>
      <c r="F26" s="39"/>
      <c r="G26" s="39"/>
    </row>
    <row r="27" spans="1:7">
      <c r="A27" s="38" t="s">
        <v>628</v>
      </c>
      <c r="B27" s="35" t="s">
        <v>629</v>
      </c>
      <c r="C27" s="35" t="s">
        <v>465</v>
      </c>
      <c r="D27" s="39" t="s">
        <v>466</v>
      </c>
      <c r="E27" s="37" t="s">
        <v>411</v>
      </c>
      <c r="F27" s="39"/>
    </row>
    <row r="28" spans="1:7">
      <c r="A28" s="38" t="s">
        <v>509</v>
      </c>
      <c r="B28" s="35" t="s">
        <v>510</v>
      </c>
      <c r="C28" s="35" t="s">
        <v>511</v>
      </c>
      <c r="D28" s="39" t="s">
        <v>512</v>
      </c>
      <c r="E28" s="37" t="s">
        <v>411</v>
      </c>
      <c r="F28" s="39"/>
      <c r="G28" s="39"/>
    </row>
    <row r="29" spans="1:7">
      <c r="A29" s="38" t="s">
        <v>421</v>
      </c>
      <c r="B29" s="35" t="s">
        <v>157</v>
      </c>
      <c r="C29" s="35" t="s">
        <v>422</v>
      </c>
      <c r="D29" s="39" t="s">
        <v>423</v>
      </c>
      <c r="E29" s="37" t="s">
        <v>411</v>
      </c>
      <c r="F29" s="39"/>
    </row>
    <row r="30" spans="1:7">
      <c r="A30" s="38" t="s">
        <v>470</v>
      </c>
      <c r="B30" s="35" t="s">
        <v>172</v>
      </c>
      <c r="C30" s="35" t="s">
        <v>471</v>
      </c>
      <c r="D30" s="39" t="s">
        <v>472</v>
      </c>
      <c r="E30" s="37" t="s">
        <v>411</v>
      </c>
      <c r="F30" s="39"/>
      <c r="G30" s="39"/>
    </row>
    <row r="31" spans="1:7">
      <c r="A31" s="38" t="s">
        <v>575</v>
      </c>
      <c r="B31" s="35" t="s">
        <v>187</v>
      </c>
      <c r="C31" s="35" t="s">
        <v>576</v>
      </c>
      <c r="D31" s="39" t="s">
        <v>577</v>
      </c>
      <c r="E31" s="37" t="s">
        <v>411</v>
      </c>
      <c r="F31" s="39"/>
      <c r="G31" s="39"/>
    </row>
    <row r="32" spans="1:7">
      <c r="A32" s="38" t="s">
        <v>552</v>
      </c>
      <c r="B32" s="35" t="s">
        <v>553</v>
      </c>
      <c r="C32" s="35" t="s">
        <v>554</v>
      </c>
      <c r="D32" s="39" t="s">
        <v>555</v>
      </c>
      <c r="E32" s="37" t="s">
        <v>411</v>
      </c>
      <c r="F32" s="39"/>
      <c r="G32" s="39"/>
    </row>
    <row r="33" spans="1:7">
      <c r="A33" s="38" t="s">
        <v>565</v>
      </c>
      <c r="B33" s="35" t="s">
        <v>183</v>
      </c>
      <c r="C33" s="35" t="s">
        <v>554</v>
      </c>
      <c r="D33" s="39" t="s">
        <v>555</v>
      </c>
      <c r="E33" s="37" t="s">
        <v>411</v>
      </c>
      <c r="F33" s="39"/>
      <c r="G33" s="39"/>
    </row>
    <row r="34" spans="1:7">
      <c r="A34" s="57" t="s">
        <v>547</v>
      </c>
      <c r="B34" s="56" t="s">
        <v>548</v>
      </c>
      <c r="C34" s="56" t="s">
        <v>549</v>
      </c>
      <c r="D34" s="53" t="s">
        <v>550</v>
      </c>
      <c r="E34" s="56" t="s">
        <v>442</v>
      </c>
      <c r="F34" s="34" t="s">
        <v>551</v>
      </c>
      <c r="G34" s="39" t="s">
        <v>490</v>
      </c>
    </row>
    <row r="35" spans="1:7">
      <c r="A35" s="57" t="s">
        <v>556</v>
      </c>
      <c r="B35" s="56" t="s">
        <v>557</v>
      </c>
      <c r="C35" s="56" t="s">
        <v>549</v>
      </c>
      <c r="D35" s="53" t="s">
        <v>550</v>
      </c>
      <c r="E35" s="56" t="s">
        <v>442</v>
      </c>
      <c r="F35" s="34" t="s">
        <v>551</v>
      </c>
      <c r="G35" s="39" t="s">
        <v>490</v>
      </c>
    </row>
    <row r="36" spans="1:7">
      <c r="A36" s="38" t="s">
        <v>558</v>
      </c>
      <c r="B36" s="35" t="s">
        <v>180</v>
      </c>
      <c r="C36" s="35" t="s">
        <v>549</v>
      </c>
      <c r="D36" s="39" t="s">
        <v>550</v>
      </c>
      <c r="E36" s="37" t="s">
        <v>411</v>
      </c>
      <c r="F36" s="39"/>
      <c r="G36" s="39"/>
    </row>
    <row r="37" spans="1:7">
      <c r="A37" s="38" t="s">
        <v>572</v>
      </c>
      <c r="B37" s="35" t="s">
        <v>186</v>
      </c>
      <c r="C37" s="35" t="s">
        <v>573</v>
      </c>
      <c r="D37" s="39" t="s">
        <v>574</v>
      </c>
      <c r="E37" s="37" t="s">
        <v>411</v>
      </c>
      <c r="F37" s="39"/>
      <c r="G37" s="39"/>
    </row>
    <row r="38" spans="1:7">
      <c r="A38" s="38" t="s">
        <v>559</v>
      </c>
      <c r="B38" s="35" t="s">
        <v>181</v>
      </c>
      <c r="C38" s="35" t="s">
        <v>560</v>
      </c>
      <c r="D38" s="39" t="s">
        <v>561</v>
      </c>
      <c r="E38" s="37" t="s">
        <v>411</v>
      </c>
      <c r="F38" s="39"/>
      <c r="G38" s="39"/>
    </row>
    <row r="39" spans="1:7">
      <c r="A39" s="38" t="s">
        <v>518</v>
      </c>
      <c r="B39" s="35" t="s">
        <v>175</v>
      </c>
      <c r="C39" s="35" t="s">
        <v>519</v>
      </c>
      <c r="D39" s="39" t="s">
        <v>520</v>
      </c>
      <c r="E39" s="37" t="s">
        <v>411</v>
      </c>
      <c r="F39" s="39"/>
      <c r="G39" s="39"/>
    </row>
    <row r="40" spans="1:7">
      <c r="A40" s="38" t="s">
        <v>523</v>
      </c>
      <c r="B40" s="35" t="s">
        <v>177</v>
      </c>
      <c r="C40" s="35" t="s">
        <v>524</v>
      </c>
      <c r="D40" s="39" t="s">
        <v>525</v>
      </c>
      <c r="E40" s="37" t="s">
        <v>411</v>
      </c>
      <c r="F40" s="39"/>
      <c r="G40" s="39"/>
    </row>
    <row r="41" spans="1:7">
      <c r="A41" s="38" t="s">
        <v>562</v>
      </c>
      <c r="B41" s="35" t="s">
        <v>182</v>
      </c>
      <c r="C41" s="35" t="s">
        <v>563</v>
      </c>
      <c r="D41" s="39" t="s">
        <v>564</v>
      </c>
      <c r="E41" s="37" t="s">
        <v>411</v>
      </c>
      <c r="F41" s="39"/>
      <c r="G41" s="39"/>
    </row>
    <row r="42" spans="1:7">
      <c r="A42" s="38" t="s">
        <v>569</v>
      </c>
      <c r="B42" s="35" t="s">
        <v>185</v>
      </c>
      <c r="C42" s="35" t="s">
        <v>570</v>
      </c>
      <c r="D42" s="39" t="s">
        <v>571</v>
      </c>
      <c r="E42" s="37" t="s">
        <v>411</v>
      </c>
      <c r="F42" s="39"/>
      <c r="G42" s="39"/>
    </row>
    <row r="43" spans="1:7">
      <c r="A43" s="38" t="s">
        <v>566</v>
      </c>
      <c r="B43" s="35" t="s">
        <v>184</v>
      </c>
      <c r="C43" s="35" t="s">
        <v>567</v>
      </c>
      <c r="D43" s="39" t="s">
        <v>568</v>
      </c>
      <c r="E43" s="37" t="s">
        <v>411</v>
      </c>
      <c r="F43" s="39"/>
      <c r="G43" s="39"/>
    </row>
    <row r="44" spans="1:7">
      <c r="A44" s="38" t="s">
        <v>433</v>
      </c>
      <c r="B44" s="35" t="s">
        <v>161</v>
      </c>
      <c r="C44" s="35" t="s">
        <v>434</v>
      </c>
      <c r="D44" s="39" t="s">
        <v>435</v>
      </c>
      <c r="E44" s="37" t="s">
        <v>411</v>
      </c>
      <c r="F44" s="39"/>
    </row>
    <row r="45" spans="1:7">
      <c r="A45" s="41" t="s">
        <v>485</v>
      </c>
      <c r="B45" s="42" t="s">
        <v>486</v>
      </c>
      <c r="C45" s="42" t="s">
        <v>487</v>
      </c>
      <c r="D45" s="43" t="s">
        <v>488</v>
      </c>
      <c r="E45" s="58" t="s">
        <v>411</v>
      </c>
      <c r="F45" s="43" t="s">
        <v>489</v>
      </c>
      <c r="G45" s="39" t="s">
        <v>490</v>
      </c>
    </row>
    <row r="46" spans="1:7">
      <c r="A46" s="44" t="s">
        <v>521</v>
      </c>
      <c r="B46" s="45" t="s">
        <v>176</v>
      </c>
      <c r="C46" s="45" t="s">
        <v>487</v>
      </c>
      <c r="D46" s="46" t="s">
        <v>488</v>
      </c>
      <c r="E46" s="52" t="s">
        <v>411</v>
      </c>
      <c r="F46" s="46" t="s">
        <v>522</v>
      </c>
      <c r="G46" s="53" t="s">
        <v>478</v>
      </c>
    </row>
    <row r="47" spans="1:7">
      <c r="A47" s="57" t="s">
        <v>481</v>
      </c>
      <c r="B47" s="56" t="s">
        <v>482</v>
      </c>
      <c r="C47" s="56" t="s">
        <v>483</v>
      </c>
      <c r="D47" s="53" t="s">
        <v>484</v>
      </c>
      <c r="E47" s="56" t="s">
        <v>442</v>
      </c>
      <c r="F47" s="39"/>
      <c r="G47" s="39"/>
    </row>
    <row r="48" spans="1:7">
      <c r="A48" s="38" t="s">
        <v>494</v>
      </c>
      <c r="B48" s="35" t="s">
        <v>174</v>
      </c>
      <c r="C48" s="35" t="s">
        <v>483</v>
      </c>
      <c r="D48" s="39" t="s">
        <v>484</v>
      </c>
      <c r="E48" s="37" t="s">
        <v>411</v>
      </c>
      <c r="F48" s="39"/>
      <c r="G48" s="39"/>
    </row>
    <row r="49" spans="1:7">
      <c r="A49" s="38" t="s">
        <v>495</v>
      </c>
      <c r="B49" s="35" t="s">
        <v>496</v>
      </c>
      <c r="C49" s="35" t="s">
        <v>483</v>
      </c>
      <c r="D49" s="39" t="s">
        <v>484</v>
      </c>
      <c r="E49" s="37" t="s">
        <v>411</v>
      </c>
      <c r="F49" s="39"/>
      <c r="G49" s="39"/>
    </row>
    <row r="50" spans="1:7">
      <c r="A50" s="38" t="s">
        <v>497</v>
      </c>
      <c r="B50" s="35" t="s">
        <v>498</v>
      </c>
      <c r="C50" s="35" t="s">
        <v>483</v>
      </c>
      <c r="D50" s="39" t="s">
        <v>484</v>
      </c>
      <c r="E50" s="37" t="s">
        <v>411</v>
      </c>
      <c r="F50" s="39"/>
      <c r="G50" s="39"/>
    </row>
    <row r="51" spans="1:7">
      <c r="A51" s="38" t="s">
        <v>499</v>
      </c>
      <c r="B51" s="35" t="s">
        <v>500</v>
      </c>
      <c r="C51" s="35" t="s">
        <v>483</v>
      </c>
      <c r="D51" s="39" t="s">
        <v>484</v>
      </c>
      <c r="E51" s="37" t="s">
        <v>411</v>
      </c>
      <c r="F51" s="39"/>
      <c r="G51" s="39"/>
    </row>
    <row r="52" spans="1:7">
      <c r="A52" s="38" t="s">
        <v>501</v>
      </c>
      <c r="B52" s="35" t="s">
        <v>502</v>
      </c>
      <c r="C52" s="35" t="s">
        <v>483</v>
      </c>
      <c r="D52" s="39" t="s">
        <v>484</v>
      </c>
      <c r="E52" s="37" t="s">
        <v>411</v>
      </c>
      <c r="F52" s="39"/>
      <c r="G52" s="39"/>
    </row>
    <row r="53" spans="1:7">
      <c r="A53" s="57" t="s">
        <v>503</v>
      </c>
      <c r="B53" s="56" t="s">
        <v>504</v>
      </c>
      <c r="C53" s="56" t="s">
        <v>483</v>
      </c>
      <c r="D53" s="53" t="s">
        <v>484</v>
      </c>
      <c r="E53" s="56" t="s">
        <v>442</v>
      </c>
      <c r="F53" s="34" t="s">
        <v>505</v>
      </c>
      <c r="G53" s="39" t="s">
        <v>490</v>
      </c>
    </row>
    <row r="54" spans="1:7">
      <c r="A54" s="57" t="s">
        <v>506</v>
      </c>
      <c r="B54" s="56" t="s">
        <v>507</v>
      </c>
      <c r="C54" s="56" t="s">
        <v>483</v>
      </c>
      <c r="D54" s="53" t="s">
        <v>484</v>
      </c>
      <c r="E54" s="56" t="s">
        <v>442</v>
      </c>
      <c r="F54" s="34" t="s">
        <v>508</v>
      </c>
      <c r="G54" s="39" t="s">
        <v>490</v>
      </c>
    </row>
    <row r="55" spans="1:7">
      <c r="A55" s="41" t="s">
        <v>513</v>
      </c>
      <c r="B55" s="42" t="s">
        <v>514</v>
      </c>
      <c r="C55" s="42" t="s">
        <v>483</v>
      </c>
      <c r="D55" s="43" t="s">
        <v>484</v>
      </c>
      <c r="E55" s="58" t="s">
        <v>411</v>
      </c>
      <c r="F55" s="43" t="s">
        <v>505</v>
      </c>
      <c r="G55" s="39"/>
    </row>
    <row r="56" spans="1:7">
      <c r="A56" s="38" t="s">
        <v>491</v>
      </c>
      <c r="B56" s="35" t="s">
        <v>173</v>
      </c>
      <c r="C56" s="35" t="s">
        <v>492</v>
      </c>
      <c r="D56" s="39" t="s">
        <v>493</v>
      </c>
      <c r="E56" s="37" t="s">
        <v>411</v>
      </c>
      <c r="F56" s="39"/>
      <c r="G56" s="39"/>
    </row>
    <row r="57" spans="1:7">
      <c r="A57" s="38" t="s">
        <v>529</v>
      </c>
      <c r="B57" s="35" t="s">
        <v>530</v>
      </c>
      <c r="C57" s="35" t="s">
        <v>531</v>
      </c>
      <c r="D57" s="39" t="s">
        <v>532</v>
      </c>
      <c r="E57" s="37" t="s">
        <v>411</v>
      </c>
      <c r="F57" s="39"/>
      <c r="G57" s="39"/>
    </row>
    <row r="58" spans="1:7">
      <c r="A58" s="38" t="s">
        <v>533</v>
      </c>
      <c r="B58" s="35" t="s">
        <v>534</v>
      </c>
      <c r="C58" s="35" t="s">
        <v>531</v>
      </c>
      <c r="D58" s="39" t="s">
        <v>532</v>
      </c>
      <c r="E58" s="37" t="s">
        <v>411</v>
      </c>
      <c r="F58" s="39"/>
      <c r="G58" s="39"/>
    </row>
    <row r="59" spans="1:7">
      <c r="A59" s="38" t="s">
        <v>535</v>
      </c>
      <c r="B59" s="35" t="s">
        <v>179</v>
      </c>
      <c r="C59" s="35" t="s">
        <v>531</v>
      </c>
      <c r="D59" s="39" t="s">
        <v>532</v>
      </c>
      <c r="E59" s="37" t="s">
        <v>411</v>
      </c>
      <c r="F59" s="39"/>
      <c r="G59" s="39"/>
    </row>
    <row r="60" spans="1:7">
      <c r="A60" s="38" t="s">
        <v>535</v>
      </c>
      <c r="B60" s="35" t="s">
        <v>179</v>
      </c>
      <c r="C60" s="35" t="s">
        <v>531</v>
      </c>
      <c r="D60" s="39" t="s">
        <v>532</v>
      </c>
      <c r="E60" s="37" t="s">
        <v>411</v>
      </c>
      <c r="F60" s="39"/>
      <c r="G60" s="39"/>
    </row>
    <row r="61" spans="1:7">
      <c r="A61" s="57" t="s">
        <v>536</v>
      </c>
      <c r="B61" s="56" t="s">
        <v>537</v>
      </c>
      <c r="C61" s="56" t="s">
        <v>531</v>
      </c>
      <c r="D61" s="53" t="s">
        <v>532</v>
      </c>
      <c r="E61" s="56" t="s">
        <v>442</v>
      </c>
      <c r="F61" s="34" t="s">
        <v>538</v>
      </c>
      <c r="G61" s="39" t="s">
        <v>490</v>
      </c>
    </row>
    <row r="62" spans="1:7">
      <c r="A62" s="57" t="s">
        <v>539</v>
      </c>
      <c r="B62" s="56" t="s">
        <v>540</v>
      </c>
      <c r="C62" s="56" t="s">
        <v>531</v>
      </c>
      <c r="D62" s="53" t="s">
        <v>532</v>
      </c>
      <c r="E62" s="56" t="s">
        <v>442</v>
      </c>
      <c r="F62" s="34" t="s">
        <v>538</v>
      </c>
      <c r="G62" s="39" t="s">
        <v>490</v>
      </c>
    </row>
    <row r="63" spans="1:7">
      <c r="A63" s="57" t="s">
        <v>541</v>
      </c>
      <c r="B63" s="56" t="s">
        <v>542</v>
      </c>
      <c r="C63" s="56" t="s">
        <v>531</v>
      </c>
      <c r="D63" s="53" t="s">
        <v>532</v>
      </c>
      <c r="E63" s="56" t="s">
        <v>442</v>
      </c>
      <c r="F63" s="34" t="s">
        <v>538</v>
      </c>
      <c r="G63" s="39" t="s">
        <v>490</v>
      </c>
    </row>
    <row r="64" spans="1:7">
      <c r="A64" s="57" t="s">
        <v>543</v>
      </c>
      <c r="B64" s="56" t="s">
        <v>544</v>
      </c>
      <c r="C64" s="56" t="s">
        <v>531</v>
      </c>
      <c r="D64" s="53" t="s">
        <v>532</v>
      </c>
      <c r="E64" s="56" t="s">
        <v>442</v>
      </c>
      <c r="F64" s="34" t="s">
        <v>538</v>
      </c>
      <c r="G64" s="39" t="s">
        <v>490</v>
      </c>
    </row>
    <row r="65" spans="1:7">
      <c r="A65" s="38" t="s">
        <v>545</v>
      </c>
      <c r="B65" s="35" t="s">
        <v>546</v>
      </c>
      <c r="C65" s="35" t="s">
        <v>531</v>
      </c>
      <c r="D65" s="39" t="s">
        <v>532</v>
      </c>
      <c r="E65" s="37" t="s">
        <v>411</v>
      </c>
      <c r="F65" s="39"/>
      <c r="G65" s="39"/>
    </row>
    <row r="66" spans="1:7">
      <c r="A66" s="38" t="s">
        <v>581</v>
      </c>
      <c r="B66" s="35" t="s">
        <v>144</v>
      </c>
      <c r="C66" s="35" t="s">
        <v>582</v>
      </c>
      <c r="D66" s="39" t="s">
        <v>583</v>
      </c>
      <c r="E66" s="37" t="s">
        <v>411</v>
      </c>
      <c r="F66" s="39"/>
      <c r="G66" s="39"/>
    </row>
    <row r="67" spans="1:7">
      <c r="A67" s="38" t="s">
        <v>588</v>
      </c>
      <c r="B67" s="35" t="s">
        <v>189</v>
      </c>
      <c r="C67" s="35" t="s">
        <v>589</v>
      </c>
      <c r="D67" s="39" t="s">
        <v>590</v>
      </c>
      <c r="E67" s="37" t="s">
        <v>411</v>
      </c>
    </row>
    <row r="68" spans="1:7">
      <c r="A68" s="38" t="s">
        <v>591</v>
      </c>
      <c r="B68" s="35" t="s">
        <v>592</v>
      </c>
      <c r="C68" s="35" t="s">
        <v>589</v>
      </c>
      <c r="D68" s="39" t="s">
        <v>590</v>
      </c>
      <c r="E68" s="37" t="s">
        <v>411</v>
      </c>
    </row>
    <row r="69" spans="1:7">
      <c r="A69" s="38" t="s">
        <v>593</v>
      </c>
      <c r="B69" s="35" t="s">
        <v>594</v>
      </c>
      <c r="C69" s="35" t="s">
        <v>589</v>
      </c>
      <c r="D69" s="39" t="s">
        <v>590</v>
      </c>
      <c r="E69" s="37" t="s">
        <v>411</v>
      </c>
    </row>
    <row r="70" spans="1:7">
      <c r="A70" s="38" t="s">
        <v>595</v>
      </c>
      <c r="B70" s="35" t="s">
        <v>596</v>
      </c>
      <c r="C70" s="35" t="s">
        <v>589</v>
      </c>
      <c r="D70" s="39" t="s">
        <v>590</v>
      </c>
      <c r="E70" s="37" t="s">
        <v>411</v>
      </c>
    </row>
    <row r="71" spans="1:7">
      <c r="A71" s="38" t="s">
        <v>597</v>
      </c>
      <c r="B71" s="35" t="s">
        <v>598</v>
      </c>
      <c r="C71" s="35" t="s">
        <v>589</v>
      </c>
      <c r="D71" s="39" t="s">
        <v>590</v>
      </c>
      <c r="E71" s="37" t="s">
        <v>411</v>
      </c>
    </row>
    <row r="72" spans="1:7">
      <c r="A72" s="38" t="s">
        <v>599</v>
      </c>
      <c r="B72" s="35" t="s">
        <v>600</v>
      </c>
      <c r="C72" s="35" t="s">
        <v>589</v>
      </c>
      <c r="D72" s="39" t="s">
        <v>590</v>
      </c>
      <c r="E72" s="37" t="s">
        <v>411</v>
      </c>
    </row>
    <row r="73" spans="1:7">
      <c r="A73" s="38" t="s">
        <v>601</v>
      </c>
      <c r="B73" s="35" t="s">
        <v>602</v>
      </c>
      <c r="C73" s="35" t="s">
        <v>589</v>
      </c>
      <c r="D73" s="39" t="s">
        <v>590</v>
      </c>
      <c r="E73" s="37" t="s">
        <v>411</v>
      </c>
    </row>
    <row r="74" spans="1:7">
      <c r="A74" s="38" t="s">
        <v>603</v>
      </c>
      <c r="B74" s="35" t="s">
        <v>604</v>
      </c>
      <c r="C74" s="35" t="s">
        <v>589</v>
      </c>
      <c r="D74" s="39" t="s">
        <v>590</v>
      </c>
      <c r="E74" s="37" t="s">
        <v>411</v>
      </c>
    </row>
    <row r="75" spans="1:7">
      <c r="A75" s="38" t="s">
        <v>605</v>
      </c>
      <c r="B75" s="35" t="s">
        <v>606</v>
      </c>
      <c r="C75" s="35" t="s">
        <v>589</v>
      </c>
      <c r="D75" s="39" t="s">
        <v>590</v>
      </c>
      <c r="E75" s="37" t="s">
        <v>411</v>
      </c>
    </row>
    <row r="76" spans="1:7">
      <c r="A76" s="38" t="s">
        <v>607</v>
      </c>
      <c r="B76" s="35" t="s">
        <v>608</v>
      </c>
      <c r="C76" s="35" t="s">
        <v>589</v>
      </c>
      <c r="D76" s="39" t="s">
        <v>590</v>
      </c>
      <c r="E76" s="37" t="s">
        <v>411</v>
      </c>
    </row>
    <row r="77" spans="1:7">
      <c r="A77" s="38" t="s">
        <v>609</v>
      </c>
      <c r="B77" s="35" t="s">
        <v>610</v>
      </c>
      <c r="C77" s="35" t="s">
        <v>589</v>
      </c>
      <c r="D77" s="39" t="s">
        <v>590</v>
      </c>
      <c r="E77" s="37" t="s">
        <v>411</v>
      </c>
    </row>
    <row r="78" spans="1:7">
      <c r="A78" s="38" t="s">
        <v>611</v>
      </c>
      <c r="B78" s="35" t="s">
        <v>612</v>
      </c>
      <c r="C78" s="35" t="s">
        <v>589</v>
      </c>
      <c r="D78" s="39" t="s">
        <v>590</v>
      </c>
      <c r="E78" s="37" t="s">
        <v>411</v>
      </c>
    </row>
    <row r="79" spans="1:7">
      <c r="A79" s="38" t="s">
        <v>613</v>
      </c>
      <c r="B79" s="35" t="s">
        <v>614</v>
      </c>
      <c r="C79" s="35" t="s">
        <v>589</v>
      </c>
      <c r="D79" s="39" t="s">
        <v>590</v>
      </c>
      <c r="E79" s="37" t="s">
        <v>411</v>
      </c>
    </row>
    <row r="80" spans="1:7">
      <c r="A80" s="38" t="s">
        <v>615</v>
      </c>
      <c r="B80" s="35" t="s">
        <v>616</v>
      </c>
      <c r="C80" s="35" t="s">
        <v>589</v>
      </c>
      <c r="D80" s="39" t="s">
        <v>590</v>
      </c>
      <c r="E80" s="37" t="s">
        <v>411</v>
      </c>
    </row>
    <row r="81" spans="1:6">
      <c r="A81" s="38" t="s">
        <v>617</v>
      </c>
      <c r="B81" s="35" t="s">
        <v>618</v>
      </c>
      <c r="C81" s="35" t="s">
        <v>589</v>
      </c>
      <c r="D81" s="39" t="s">
        <v>590</v>
      </c>
      <c r="E81" s="37" t="s">
        <v>411</v>
      </c>
    </row>
    <row r="82" spans="1:6">
      <c r="A82" s="38" t="s">
        <v>619</v>
      </c>
      <c r="B82" s="35" t="s">
        <v>620</v>
      </c>
      <c r="C82" s="35" t="s">
        <v>589</v>
      </c>
      <c r="D82" s="39" t="s">
        <v>590</v>
      </c>
      <c r="E82" s="37" t="s">
        <v>411</v>
      </c>
      <c r="F82" s="39"/>
    </row>
    <row r="83" spans="1:6">
      <c r="A83" s="38" t="s">
        <v>621</v>
      </c>
      <c r="B83" s="35" t="s">
        <v>622</v>
      </c>
      <c r="C83" s="35" t="s">
        <v>589</v>
      </c>
      <c r="D83" s="39" t="s">
        <v>590</v>
      </c>
      <c r="E83" s="37" t="s">
        <v>411</v>
      </c>
      <c r="F83" s="39"/>
    </row>
    <row r="84" spans="1:6">
      <c r="A84" s="38" t="s">
        <v>623</v>
      </c>
      <c r="B84" s="35" t="s">
        <v>624</v>
      </c>
      <c r="C84" s="35" t="s">
        <v>589</v>
      </c>
      <c r="D84" s="39" t="s">
        <v>590</v>
      </c>
      <c r="E84" s="37" t="s">
        <v>411</v>
      </c>
      <c r="F84" s="39"/>
    </row>
    <row r="85" spans="1:6">
      <c r="A85" s="54" t="s">
        <v>584</v>
      </c>
      <c r="B85" s="55" t="s">
        <v>585</v>
      </c>
      <c r="C85" s="35" t="s">
        <v>586</v>
      </c>
      <c r="D85" s="39" t="s">
        <v>587</v>
      </c>
      <c r="E85" s="37" t="s">
        <v>411</v>
      </c>
    </row>
    <row r="86" spans="1:6">
      <c r="A86" s="54"/>
      <c r="B86" s="33"/>
      <c r="C86" s="33"/>
      <c r="D86" s="33"/>
      <c r="E86" s="33"/>
      <c r="F86" s="33"/>
    </row>
    <row r="87" spans="1:6">
      <c r="A87" s="47" t="s">
        <v>630</v>
      </c>
      <c r="B87" s="47" t="s">
        <v>631</v>
      </c>
      <c r="C87" s="48" t="s">
        <v>632</v>
      </c>
      <c r="D87" s="40" t="s">
        <v>633</v>
      </c>
      <c r="E87" s="59" t="s">
        <v>411</v>
      </c>
      <c r="F87" s="48"/>
    </row>
  </sheetData>
  <autoFilter ref="A2:G85"/>
  <sortState ref="A3:G85">
    <sortCondition ref="C3:C85"/>
  </sortState>
  <pageMargins left="0.7" right="0.7" top="0.75" bottom="0.75" header="0.3" footer="0.3"/>
  <customProperties>
    <customPr name="_pios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W81"/>
  <sheetViews>
    <sheetView topLeftCell="B10" workbookViewId="0">
      <selection activeCell="S104" sqref="S104"/>
    </sheetView>
  </sheetViews>
  <sheetFormatPr defaultRowHeight="15"/>
  <cols>
    <col min="1" max="1" width="30" style="586" bestFit="1" customWidth="1"/>
    <col min="2" max="2" width="14.28515625" style="586" bestFit="1" customWidth="1"/>
    <col min="3" max="5" width="11.5703125" style="586" bestFit="1" customWidth="1"/>
    <col min="6" max="6" width="10.5703125" style="586" bestFit="1" customWidth="1"/>
    <col min="7" max="8" width="11.5703125" style="586" bestFit="1" customWidth="1"/>
    <col min="9" max="10" width="13.140625" style="586" customWidth="1"/>
    <col min="11" max="11" width="14.28515625" style="586" bestFit="1" customWidth="1"/>
    <col min="12" max="14" width="9.140625" style="586"/>
    <col min="15" max="15" width="9.85546875" style="586" bestFit="1" customWidth="1"/>
    <col min="16" max="16" width="9.140625" style="586"/>
    <col min="17" max="17" width="11.42578125" style="586" customWidth="1"/>
    <col min="18" max="18" width="33.140625" style="586" customWidth="1"/>
    <col min="19" max="19" width="14.28515625" style="586" bestFit="1" customWidth="1"/>
    <col min="20" max="20" width="13.5703125" style="586" bestFit="1" customWidth="1"/>
    <col min="21" max="21" width="4.42578125" style="586" customWidth="1"/>
    <col min="22" max="22" width="11.5703125" style="586" bestFit="1" customWidth="1"/>
    <col min="23" max="16384" width="9.140625" style="586"/>
  </cols>
  <sheetData>
    <row r="1" spans="1:11" s="189" customFormat="1" ht="12.75">
      <c r="A1" s="138">
        <v>42916</v>
      </c>
      <c r="B1" s="66"/>
      <c r="C1" s="66"/>
      <c r="D1" s="66"/>
      <c r="E1" s="67"/>
      <c r="F1" s="67"/>
      <c r="G1" s="67"/>
      <c r="H1" s="67"/>
      <c r="I1" s="67"/>
      <c r="J1" s="67"/>
      <c r="K1" s="63"/>
    </row>
    <row r="2" spans="1:11" s="189" customFormat="1" ht="12.75">
      <c r="A2" s="67"/>
      <c r="B2" s="66" t="s">
        <v>652</v>
      </c>
      <c r="C2" s="66">
        <v>20</v>
      </c>
      <c r="D2" s="66">
        <v>30</v>
      </c>
      <c r="E2" s="67">
        <v>50</v>
      </c>
      <c r="F2" s="67">
        <v>60</v>
      </c>
      <c r="G2" s="67">
        <v>70</v>
      </c>
      <c r="H2" s="67">
        <v>80</v>
      </c>
      <c r="I2" s="67">
        <v>180</v>
      </c>
      <c r="J2" s="67">
        <v>210</v>
      </c>
      <c r="K2" s="63"/>
    </row>
    <row r="3" spans="1:11" s="189" customFormat="1" ht="12.75">
      <c r="A3" s="66" t="s">
        <v>147</v>
      </c>
      <c r="B3" s="66" t="s">
        <v>154</v>
      </c>
      <c r="C3" s="66" t="s">
        <v>188</v>
      </c>
      <c r="D3" s="66" t="s">
        <v>162</v>
      </c>
      <c r="E3" s="67" t="s">
        <v>180</v>
      </c>
      <c r="F3" s="67" t="s">
        <v>173</v>
      </c>
      <c r="G3" s="67" t="s">
        <v>144</v>
      </c>
      <c r="H3" s="67" t="s">
        <v>189</v>
      </c>
      <c r="I3" s="67" t="s">
        <v>190</v>
      </c>
      <c r="J3" s="67" t="s">
        <v>191</v>
      </c>
      <c r="K3" s="63" t="s">
        <v>401</v>
      </c>
    </row>
    <row r="4" spans="1:11">
      <c r="A4" s="229" t="s">
        <v>352</v>
      </c>
      <c r="B4" s="389"/>
      <c r="C4" s="389"/>
      <c r="D4" s="389"/>
      <c r="E4" s="389"/>
      <c r="F4" s="389"/>
      <c r="G4" s="389"/>
      <c r="H4" s="389"/>
      <c r="I4" s="389"/>
      <c r="J4" s="389"/>
      <c r="K4" s="231">
        <f>SUM(B4:I4)</f>
        <v>0</v>
      </c>
    </row>
    <row r="5" spans="1:11">
      <c r="A5" s="229" t="s">
        <v>361</v>
      </c>
      <c r="B5" s="389">
        <v>0</v>
      </c>
      <c r="C5" s="389">
        <v>-149634</v>
      </c>
      <c r="D5" s="389">
        <v>-5468</v>
      </c>
      <c r="E5" s="389">
        <v>9814</v>
      </c>
      <c r="F5" s="389">
        <v>136998</v>
      </c>
      <c r="G5" s="389">
        <v>0</v>
      </c>
      <c r="H5" s="389">
        <v>-8508</v>
      </c>
      <c r="I5" s="389">
        <v>807232</v>
      </c>
      <c r="J5" s="389"/>
      <c r="K5" s="231">
        <f t="shared" ref="K5:K36" si="0">SUM(B5:I5)</f>
        <v>790434</v>
      </c>
    </row>
    <row r="6" spans="1:11">
      <c r="A6" s="229" t="s">
        <v>252</v>
      </c>
      <c r="B6" s="389">
        <v>0</v>
      </c>
      <c r="C6" s="389">
        <v>0</v>
      </c>
      <c r="D6" s="389">
        <v>69338</v>
      </c>
      <c r="E6" s="389">
        <v>157983</v>
      </c>
      <c r="F6" s="389">
        <v>0</v>
      </c>
      <c r="G6" s="389">
        <v>0</v>
      </c>
      <c r="H6" s="389">
        <v>74707</v>
      </c>
      <c r="I6" s="389">
        <v>11981</v>
      </c>
      <c r="J6" s="389"/>
      <c r="K6" s="231">
        <f t="shared" si="0"/>
        <v>314009</v>
      </c>
    </row>
    <row r="7" spans="1:11">
      <c r="A7" s="229" t="s">
        <v>254</v>
      </c>
      <c r="B7" s="389">
        <v>0</v>
      </c>
      <c r="C7" s="389">
        <v>0</v>
      </c>
      <c r="D7" s="389">
        <v>-1930561</v>
      </c>
      <c r="E7" s="389">
        <v>0</v>
      </c>
      <c r="F7" s="389">
        <v>0</v>
      </c>
      <c r="G7" s="389">
        <v>0</v>
      </c>
      <c r="H7" s="389">
        <v>-10058871</v>
      </c>
      <c r="I7" s="389">
        <v>0</v>
      </c>
      <c r="J7" s="389"/>
      <c r="K7" s="231">
        <f t="shared" si="0"/>
        <v>-11989432</v>
      </c>
    </row>
    <row r="8" spans="1:11">
      <c r="A8" s="229" t="s">
        <v>772</v>
      </c>
      <c r="B8" s="389">
        <v>0</v>
      </c>
      <c r="C8" s="389">
        <v>-1198441</v>
      </c>
      <c r="D8" s="389">
        <v>0</v>
      </c>
      <c r="E8" s="389">
        <v>0</v>
      </c>
      <c r="F8" s="389">
        <v>0</v>
      </c>
      <c r="G8" s="389">
        <v>0</v>
      </c>
      <c r="H8" s="389">
        <v>0</v>
      </c>
      <c r="I8" s="389">
        <v>0</v>
      </c>
      <c r="J8" s="389"/>
      <c r="K8" s="231">
        <f t="shared" si="0"/>
        <v>-1198441</v>
      </c>
    </row>
    <row r="9" spans="1:11">
      <c r="A9" s="229" t="s">
        <v>336</v>
      </c>
      <c r="B9" s="389">
        <v>0</v>
      </c>
      <c r="C9" s="389">
        <v>-1311960</v>
      </c>
      <c r="D9" s="389">
        <v>3268376</v>
      </c>
      <c r="E9" s="389">
        <v>-1700831</v>
      </c>
      <c r="F9" s="389">
        <v>-2266514</v>
      </c>
      <c r="G9" s="389">
        <v>-476774</v>
      </c>
      <c r="H9" s="389">
        <v>15716543</v>
      </c>
      <c r="I9" s="389">
        <v>0</v>
      </c>
      <c r="J9" s="389"/>
      <c r="K9" s="231">
        <f t="shared" si="0"/>
        <v>13228840</v>
      </c>
    </row>
    <row r="10" spans="1:11">
      <c r="A10" s="229" t="s">
        <v>337</v>
      </c>
      <c r="B10" s="389">
        <v>0</v>
      </c>
      <c r="C10" s="389">
        <v>995806</v>
      </c>
      <c r="D10" s="389">
        <v>-3217630</v>
      </c>
      <c r="E10" s="389">
        <v>1340035</v>
      </c>
      <c r="F10" s="389">
        <v>2456827</v>
      </c>
      <c r="G10" s="389">
        <v>233716</v>
      </c>
      <c r="H10" s="389">
        <v>3595627</v>
      </c>
      <c r="I10" s="389">
        <v>0</v>
      </c>
      <c r="J10" s="389"/>
      <c r="K10" s="231">
        <f t="shared" si="0"/>
        <v>5404381</v>
      </c>
    </row>
    <row r="11" spans="1:11">
      <c r="A11" s="229" t="s">
        <v>368</v>
      </c>
      <c r="B11" s="389">
        <v>0</v>
      </c>
      <c r="C11" s="389">
        <v>57742</v>
      </c>
      <c r="D11" s="389">
        <v>188299</v>
      </c>
      <c r="E11" s="389">
        <v>-172109</v>
      </c>
      <c r="F11" s="389">
        <v>309717</v>
      </c>
      <c r="G11" s="389">
        <v>263165</v>
      </c>
      <c r="H11" s="389">
        <v>-2958161</v>
      </c>
      <c r="I11" s="389">
        <v>0</v>
      </c>
      <c r="J11" s="389"/>
      <c r="K11" s="231">
        <f t="shared" si="0"/>
        <v>-2311347</v>
      </c>
    </row>
    <row r="12" spans="1:11">
      <c r="A12" s="229" t="s">
        <v>304</v>
      </c>
      <c r="B12" s="389"/>
      <c r="C12" s="389"/>
      <c r="D12" s="389"/>
      <c r="E12" s="389"/>
      <c r="F12" s="389"/>
      <c r="G12" s="389"/>
      <c r="H12" s="389"/>
      <c r="I12" s="389"/>
      <c r="J12" s="389"/>
      <c r="K12" s="231">
        <f t="shared" si="0"/>
        <v>0</v>
      </c>
    </row>
    <row r="13" spans="1:11">
      <c r="A13" s="229" t="s">
        <v>386</v>
      </c>
      <c r="B13" s="389">
        <v>0</v>
      </c>
      <c r="C13" s="389">
        <v>576219</v>
      </c>
      <c r="D13" s="389">
        <v>509637</v>
      </c>
      <c r="E13" s="389">
        <v>646535</v>
      </c>
      <c r="F13" s="389">
        <v>424386</v>
      </c>
      <c r="G13" s="389">
        <v>445543</v>
      </c>
      <c r="H13" s="389">
        <v>2500268</v>
      </c>
      <c r="I13" s="389">
        <v>1120080</v>
      </c>
      <c r="J13" s="389"/>
      <c r="K13" s="231">
        <f t="shared" si="0"/>
        <v>6222668</v>
      </c>
    </row>
    <row r="14" spans="1:11">
      <c r="A14" s="229" t="s">
        <v>374</v>
      </c>
      <c r="B14" s="389"/>
      <c r="C14" s="389"/>
      <c r="D14" s="389"/>
      <c r="E14" s="389"/>
      <c r="F14" s="389"/>
      <c r="G14" s="389"/>
      <c r="H14" s="389"/>
      <c r="I14" s="389"/>
      <c r="J14" s="389"/>
      <c r="K14" s="231">
        <f t="shared" si="0"/>
        <v>0</v>
      </c>
    </row>
    <row r="15" spans="1:11">
      <c r="A15" s="229" t="s">
        <v>373</v>
      </c>
      <c r="B15" s="389"/>
      <c r="C15" s="389"/>
      <c r="D15" s="389"/>
      <c r="E15" s="389"/>
      <c r="F15" s="389"/>
      <c r="G15" s="389"/>
      <c r="H15" s="389"/>
      <c r="I15" s="389"/>
      <c r="J15" s="389"/>
      <c r="K15" s="231">
        <f t="shared" si="0"/>
        <v>0</v>
      </c>
    </row>
    <row r="16" spans="1:11">
      <c r="A16" s="229" t="s">
        <v>354</v>
      </c>
      <c r="B16" s="389"/>
      <c r="C16" s="389"/>
      <c r="D16" s="389"/>
      <c r="E16" s="389"/>
      <c r="F16" s="389"/>
      <c r="G16" s="389"/>
      <c r="H16" s="389"/>
      <c r="I16" s="389"/>
      <c r="J16" s="389"/>
      <c r="K16" s="231">
        <f t="shared" si="0"/>
        <v>0</v>
      </c>
    </row>
    <row r="17" spans="1:23">
      <c r="A17" s="229" t="s">
        <v>365</v>
      </c>
      <c r="B17" s="389">
        <v>0</v>
      </c>
      <c r="C17" s="389">
        <v>0</v>
      </c>
      <c r="D17" s="389">
        <v>0</v>
      </c>
      <c r="E17" s="389">
        <v>0</v>
      </c>
      <c r="F17" s="389">
        <v>0</v>
      </c>
      <c r="G17" s="389">
        <v>0</v>
      </c>
      <c r="H17" s="389">
        <v>-6943482</v>
      </c>
      <c r="I17" s="389">
        <v>-2501465</v>
      </c>
      <c r="J17" s="389"/>
      <c r="K17" s="231">
        <f t="shared" si="0"/>
        <v>-9444947</v>
      </c>
    </row>
    <row r="18" spans="1:23">
      <c r="A18" s="229" t="s">
        <v>356</v>
      </c>
      <c r="B18" s="389"/>
      <c r="C18" s="389"/>
      <c r="D18" s="389"/>
      <c r="E18" s="389"/>
      <c r="F18" s="389"/>
      <c r="G18" s="389"/>
      <c r="H18" s="389"/>
      <c r="I18" s="389"/>
      <c r="J18" s="389"/>
      <c r="K18" s="231">
        <f t="shared" si="0"/>
        <v>0</v>
      </c>
    </row>
    <row r="19" spans="1:23">
      <c r="A19" s="229" t="s">
        <v>645</v>
      </c>
      <c r="B19" s="389"/>
      <c r="C19" s="389"/>
      <c r="D19" s="389"/>
      <c r="E19" s="389"/>
      <c r="F19" s="389"/>
      <c r="G19" s="389"/>
      <c r="H19" s="389"/>
      <c r="I19" s="389"/>
      <c r="J19" s="389"/>
      <c r="K19" s="231">
        <f t="shared" si="0"/>
        <v>0</v>
      </c>
    </row>
    <row r="20" spans="1:23">
      <c r="A20" s="229" t="s">
        <v>327</v>
      </c>
      <c r="B20" s="389"/>
      <c r="C20" s="389"/>
      <c r="D20" s="389"/>
      <c r="E20" s="389"/>
      <c r="F20" s="389"/>
      <c r="G20" s="389"/>
      <c r="H20" s="389"/>
      <c r="I20" s="389"/>
      <c r="J20" s="389"/>
      <c r="K20" s="231">
        <f t="shared" si="0"/>
        <v>0</v>
      </c>
      <c r="L20" s="586" t="s">
        <v>839</v>
      </c>
    </row>
    <row r="21" spans="1:23">
      <c r="A21" s="229" t="s">
        <v>646</v>
      </c>
      <c r="B21" s="389"/>
      <c r="C21" s="389"/>
      <c r="D21" s="389"/>
      <c r="E21" s="389"/>
      <c r="F21" s="389"/>
      <c r="G21" s="389"/>
      <c r="H21" s="389"/>
      <c r="I21" s="389"/>
      <c r="J21" s="389"/>
      <c r="K21" s="231">
        <f t="shared" si="0"/>
        <v>0</v>
      </c>
      <c r="L21" s="586" t="s">
        <v>840</v>
      </c>
    </row>
    <row r="22" spans="1:23">
      <c r="A22" s="229" t="s">
        <v>646</v>
      </c>
      <c r="B22" s="389"/>
      <c r="C22" s="389"/>
      <c r="D22" s="389"/>
      <c r="E22" s="389"/>
      <c r="F22" s="389"/>
      <c r="G22" s="389"/>
      <c r="H22" s="389"/>
      <c r="I22" s="389"/>
      <c r="J22" s="389"/>
      <c r="K22" s="231">
        <f t="shared" si="0"/>
        <v>0</v>
      </c>
      <c r="L22" s="586" t="s">
        <v>841</v>
      </c>
    </row>
    <row r="23" spans="1:23">
      <c r="A23" s="229" t="s">
        <v>646</v>
      </c>
      <c r="B23" s="389"/>
      <c r="C23" s="389"/>
      <c r="D23" s="389"/>
      <c r="E23" s="389"/>
      <c r="F23" s="389"/>
      <c r="G23" s="389"/>
      <c r="H23" s="389"/>
      <c r="I23" s="389"/>
      <c r="J23" s="389"/>
      <c r="K23" s="231">
        <f t="shared" si="0"/>
        <v>0</v>
      </c>
      <c r="L23" s="586" t="s">
        <v>842</v>
      </c>
    </row>
    <row r="24" spans="1:23">
      <c r="A24" s="229" t="s">
        <v>646</v>
      </c>
      <c r="B24" s="389"/>
      <c r="C24" s="389"/>
      <c r="D24" s="389"/>
      <c r="E24" s="389"/>
      <c r="F24" s="389"/>
      <c r="G24" s="389"/>
      <c r="H24" s="389"/>
      <c r="I24" s="389"/>
      <c r="J24" s="389"/>
      <c r="K24" s="231">
        <f t="shared" si="0"/>
        <v>0</v>
      </c>
      <c r="L24" s="586" t="s">
        <v>843</v>
      </c>
    </row>
    <row r="25" spans="1:23">
      <c r="A25" s="229" t="s">
        <v>646</v>
      </c>
      <c r="B25" s="389"/>
      <c r="C25" s="389"/>
      <c r="D25" s="389"/>
      <c r="E25" s="389"/>
      <c r="F25" s="389"/>
      <c r="G25" s="389"/>
      <c r="H25" s="389"/>
      <c r="I25" s="389"/>
      <c r="J25" s="389"/>
      <c r="K25" s="231">
        <f t="shared" si="0"/>
        <v>0</v>
      </c>
      <c r="L25" s="586" t="s">
        <v>860</v>
      </c>
      <c r="R25" s="479"/>
    </row>
    <row r="26" spans="1:23">
      <c r="A26" s="229" t="s">
        <v>334</v>
      </c>
      <c r="B26" s="389"/>
      <c r="C26" s="389"/>
      <c r="D26" s="389"/>
      <c r="E26" s="389"/>
      <c r="F26" s="389"/>
      <c r="G26" s="389"/>
      <c r="H26" s="389"/>
      <c r="I26" s="389"/>
      <c r="J26" s="389"/>
      <c r="K26" s="231">
        <f t="shared" si="0"/>
        <v>0</v>
      </c>
      <c r="R26" s="479"/>
    </row>
    <row r="27" spans="1:23">
      <c r="A27" s="229" t="s">
        <v>340</v>
      </c>
      <c r="B27" s="389"/>
      <c r="C27" s="389"/>
      <c r="D27" s="389"/>
      <c r="E27" s="389"/>
      <c r="F27" s="389"/>
      <c r="G27" s="389"/>
      <c r="H27" s="389"/>
      <c r="I27" s="389"/>
      <c r="J27" s="389"/>
      <c r="K27" s="231">
        <f t="shared" si="0"/>
        <v>0</v>
      </c>
      <c r="R27" s="479"/>
      <c r="U27" s="364"/>
    </row>
    <row r="28" spans="1:23">
      <c r="A28" s="229" t="s">
        <v>366</v>
      </c>
      <c r="B28" s="389"/>
      <c r="C28" s="389"/>
      <c r="D28" s="389"/>
      <c r="E28" s="389"/>
      <c r="F28" s="389"/>
      <c r="G28" s="389"/>
      <c r="H28" s="389"/>
      <c r="I28" s="389"/>
      <c r="J28" s="389"/>
      <c r="K28" s="231">
        <f t="shared" si="0"/>
        <v>0</v>
      </c>
      <c r="R28" s="479"/>
      <c r="U28" s="364"/>
    </row>
    <row r="29" spans="1:23">
      <c r="A29" s="229" t="s">
        <v>760</v>
      </c>
      <c r="B29" s="390"/>
      <c r="C29" s="390"/>
      <c r="D29" s="390"/>
      <c r="E29" s="390"/>
      <c r="F29" s="390"/>
      <c r="G29" s="390"/>
      <c r="H29" s="390"/>
      <c r="I29" s="390"/>
      <c r="J29" s="390"/>
      <c r="K29" s="231">
        <f t="shared" si="0"/>
        <v>0</v>
      </c>
      <c r="R29" s="479"/>
      <c r="U29" s="364"/>
      <c r="W29" s="469"/>
    </row>
    <row r="30" spans="1:23">
      <c r="K30" s="231"/>
      <c r="R30" s="479"/>
    </row>
    <row r="31" spans="1:23" ht="15.75" thickBot="1">
      <c r="A31" s="75" t="s">
        <v>648</v>
      </c>
      <c r="K31" s="231"/>
      <c r="R31" s="479"/>
    </row>
    <row r="32" spans="1:23">
      <c r="A32" s="229" t="s">
        <v>325</v>
      </c>
      <c r="B32" s="391">
        <v>-2409832</v>
      </c>
      <c r="C32" s="391">
        <v>-10099384</v>
      </c>
      <c r="D32" s="391">
        <v>-8515235</v>
      </c>
      <c r="E32" s="391">
        <v>-9196193</v>
      </c>
      <c r="F32" s="391">
        <v>-5421917</v>
      </c>
      <c r="G32" s="391">
        <v>-4605166</v>
      </c>
      <c r="H32" s="391">
        <v>-39050501</v>
      </c>
      <c r="I32" s="391">
        <v>-14969564</v>
      </c>
      <c r="J32" s="391"/>
      <c r="K32" s="231">
        <f t="shared" si="0"/>
        <v>-94267792</v>
      </c>
      <c r="L32" s="586" t="s">
        <v>864</v>
      </c>
      <c r="Q32" s="560"/>
      <c r="R32" s="561" t="s">
        <v>1142</v>
      </c>
      <c r="S32" s="562"/>
    </row>
    <row r="33" spans="1:20">
      <c r="A33" s="229" t="s">
        <v>326</v>
      </c>
      <c r="B33" s="389">
        <v>-2987945</v>
      </c>
      <c r="C33" s="389">
        <v>-5025826</v>
      </c>
      <c r="D33" s="389">
        <v>-2672496</v>
      </c>
      <c r="E33" s="389">
        <v>-10608552</v>
      </c>
      <c r="F33" s="389">
        <v>-881685</v>
      </c>
      <c r="G33" s="389">
        <v>-7881637</v>
      </c>
      <c r="H33" s="389">
        <v>-22424922</v>
      </c>
      <c r="I33" s="389">
        <v>-44941040</v>
      </c>
      <c r="J33" s="389"/>
      <c r="K33" s="231">
        <f t="shared" si="0"/>
        <v>-97424103</v>
      </c>
      <c r="O33" s="364"/>
      <c r="Q33" s="563"/>
      <c r="R33" s="564" t="s">
        <v>1122</v>
      </c>
      <c r="S33" s="587">
        <v>-7915031</v>
      </c>
      <c r="T33" s="594" t="s">
        <v>1161</v>
      </c>
    </row>
    <row r="34" spans="1:20">
      <c r="A34" s="234" t="s">
        <v>387</v>
      </c>
      <c r="B34" s="389">
        <f>S35+S36</f>
        <v>19471678.611658551</v>
      </c>
      <c r="C34" s="392"/>
      <c r="D34" s="392"/>
      <c r="E34" s="392"/>
      <c r="F34" s="392"/>
      <c r="G34" s="392"/>
      <c r="H34" s="392"/>
      <c r="I34" s="392"/>
      <c r="J34" s="392"/>
      <c r="K34" s="231">
        <f t="shared" si="0"/>
        <v>19471678.611658551</v>
      </c>
      <c r="Q34" s="563"/>
      <c r="R34" s="564" t="s">
        <v>1123</v>
      </c>
      <c r="S34" s="587">
        <f>-S41*0.35</f>
        <v>-23335014.152161006</v>
      </c>
      <c r="T34" s="594" t="s">
        <v>1161</v>
      </c>
    </row>
    <row r="35" spans="1:20">
      <c r="A35" s="234" t="s">
        <v>388</v>
      </c>
      <c r="B35" s="389">
        <f>S34</f>
        <v>-23335014.152161006</v>
      </c>
      <c r="C35" s="392"/>
      <c r="D35" s="392"/>
      <c r="E35" s="392"/>
      <c r="F35" s="392"/>
      <c r="G35" s="392"/>
      <c r="H35" s="392"/>
      <c r="I35" s="392"/>
      <c r="J35" s="392"/>
      <c r="K35" s="231">
        <f t="shared" si="0"/>
        <v>-23335014.152161006</v>
      </c>
      <c r="Q35" s="563"/>
      <c r="R35" s="564" t="s">
        <v>1157</v>
      </c>
      <c r="S35" s="565">
        <f>S33-S34</f>
        <v>15419983.152161006</v>
      </c>
      <c r="T35" s="594" t="s">
        <v>1161</v>
      </c>
    </row>
    <row r="36" spans="1:20">
      <c r="A36" s="77" t="s">
        <v>778</v>
      </c>
      <c r="B36" s="392"/>
      <c r="C36" s="392"/>
      <c r="D36" s="392"/>
      <c r="E36" s="392"/>
      <c r="F36" s="392"/>
      <c r="G36" s="392"/>
      <c r="H36" s="392"/>
      <c r="I36" s="392"/>
      <c r="J36" s="392"/>
      <c r="K36" s="231">
        <f t="shared" si="0"/>
        <v>0</v>
      </c>
      <c r="Q36" s="563"/>
      <c r="R36" s="564" t="s">
        <v>1158</v>
      </c>
      <c r="S36" s="565">
        <f>-K42</f>
        <v>4051695.4594975458</v>
      </c>
      <c r="T36" s="594" t="s">
        <v>1161</v>
      </c>
    </row>
    <row r="37" spans="1:20">
      <c r="B37" s="239" t="str">
        <f t="shared" ref="B37:K37" si="1">B3</f>
        <v>002DIV</v>
      </c>
      <c r="C37" s="239" t="str">
        <f t="shared" si="1"/>
        <v>107DIV</v>
      </c>
      <c r="D37" s="239" t="str">
        <f t="shared" si="1"/>
        <v>010DIV</v>
      </c>
      <c r="E37" s="239" t="str">
        <f t="shared" si="1"/>
        <v>091DIV</v>
      </c>
      <c r="F37" s="239" t="str">
        <f t="shared" si="1"/>
        <v>030DIV</v>
      </c>
      <c r="G37" s="239" t="str">
        <f t="shared" si="1"/>
        <v>170DIV</v>
      </c>
      <c r="H37" s="239" t="str">
        <f t="shared" si="1"/>
        <v>190DIV</v>
      </c>
      <c r="I37" s="239" t="str">
        <f t="shared" si="1"/>
        <v>700DIV</v>
      </c>
      <c r="J37" s="540" t="s">
        <v>191</v>
      </c>
      <c r="K37" s="239" t="str">
        <f t="shared" si="1"/>
        <v>Total Utility</v>
      </c>
      <c r="Q37" s="563"/>
      <c r="R37" s="566"/>
      <c r="S37" s="565"/>
    </row>
    <row r="38" spans="1:20">
      <c r="A38" s="237" t="s">
        <v>638</v>
      </c>
      <c r="B38" s="568">
        <f t="shared" ref="B38:J38" si="2">SUM(B4:B36)</f>
        <v>-9261112.5405024551</v>
      </c>
      <c r="C38" s="568">
        <f t="shared" si="2"/>
        <v>-16155478</v>
      </c>
      <c r="D38" s="568">
        <f t="shared" si="2"/>
        <v>-12305740</v>
      </c>
      <c r="E38" s="568">
        <f t="shared" si="2"/>
        <v>-19523318</v>
      </c>
      <c r="F38" s="568">
        <f t="shared" si="2"/>
        <v>-5242188</v>
      </c>
      <c r="G38" s="568">
        <f t="shared" si="2"/>
        <v>-12021153</v>
      </c>
      <c r="H38" s="568">
        <f t="shared" si="2"/>
        <v>-59557300</v>
      </c>
      <c r="I38" s="568">
        <f t="shared" si="2"/>
        <v>-60472776</v>
      </c>
      <c r="J38" s="568">
        <f t="shared" si="2"/>
        <v>0</v>
      </c>
      <c r="K38" s="238">
        <f>SUM(K4:K36)</f>
        <v>-194539065.54050246</v>
      </c>
      <c r="Q38" s="563"/>
      <c r="R38" s="564" t="s">
        <v>1143</v>
      </c>
      <c r="S38" s="565">
        <v>49462328.270000041</v>
      </c>
    </row>
    <row r="39" spans="1:20" s="237" customFormat="1" ht="16.5" customHeight="1">
      <c r="B39" s="567"/>
      <c r="C39" s="567"/>
      <c r="D39" s="567"/>
      <c r="E39" s="567"/>
      <c r="F39" s="567"/>
      <c r="G39" s="567"/>
      <c r="H39" s="567"/>
      <c r="I39" s="567"/>
      <c r="J39" s="364"/>
      <c r="K39" s="586"/>
      <c r="Q39" s="563"/>
      <c r="R39" s="580" t="s">
        <v>1148</v>
      </c>
      <c r="S39" s="565">
        <v>-12916243.710000008</v>
      </c>
    </row>
    <row r="40" spans="1:20" s="237" customFormat="1" ht="16.5" customHeight="1">
      <c r="B40" s="567"/>
      <c r="C40" s="567"/>
      <c r="D40" s="567"/>
      <c r="E40" s="567"/>
      <c r="F40" s="567"/>
      <c r="G40" s="567"/>
      <c r="H40" s="567"/>
      <c r="I40" s="567"/>
      <c r="J40" s="364"/>
      <c r="K40" s="586"/>
      <c r="Q40" s="563"/>
      <c r="R40" s="580" t="s">
        <v>1149</v>
      </c>
      <c r="S40" s="565">
        <v>30125384.446174279</v>
      </c>
    </row>
    <row r="41" spans="1:20" s="237" customFormat="1">
      <c r="B41" s="364"/>
      <c r="C41" s="364"/>
      <c r="D41" s="586"/>
      <c r="E41" s="586"/>
      <c r="F41" s="586"/>
      <c r="G41" s="586"/>
      <c r="H41" s="586"/>
      <c r="J41" s="544" t="s">
        <v>1056</v>
      </c>
      <c r="K41" s="478">
        <v>198590758.21653056</v>
      </c>
      <c r="Q41" s="575"/>
      <c r="R41" s="580" t="s">
        <v>1150</v>
      </c>
      <c r="S41" s="578">
        <f>SUM(S38:S40)</f>
        <v>66671469.006174311</v>
      </c>
      <c r="T41" s="425">
        <f>S41*0.35</f>
        <v>23335014.152161006</v>
      </c>
    </row>
    <row r="42" spans="1:20" s="237" customFormat="1" ht="15.75" thickBot="1">
      <c r="B42" s="586"/>
      <c r="C42" s="586"/>
      <c r="D42" s="586"/>
      <c r="E42" s="586"/>
      <c r="F42" s="586"/>
      <c r="G42" s="586"/>
      <c r="H42" s="586"/>
      <c r="J42" s="545" t="s">
        <v>1120</v>
      </c>
      <c r="K42" s="364">
        <v>-4051695.4594975458</v>
      </c>
      <c r="Q42" s="576"/>
      <c r="R42" s="582" t="s">
        <v>1162</v>
      </c>
      <c r="S42" s="577"/>
    </row>
    <row r="43" spans="1:20">
      <c r="B43" s="362"/>
      <c r="C43" s="362"/>
      <c r="D43" s="362"/>
      <c r="E43" s="362"/>
      <c r="F43" s="362"/>
      <c r="G43" s="362"/>
      <c r="H43" s="362"/>
      <c r="J43" s="545" t="s">
        <v>1047</v>
      </c>
      <c r="K43" s="581">
        <f>SUM(K41:K42)+K38</f>
        <v>-2.7834694385528564</v>
      </c>
      <c r="R43" s="479"/>
    </row>
    <row r="44" spans="1:20">
      <c r="B44" s="363"/>
      <c r="C44" s="363"/>
      <c r="D44" s="363"/>
      <c r="E44" s="363"/>
      <c r="G44" s="364"/>
      <c r="J44" s="545"/>
      <c r="K44" s="363"/>
      <c r="R44" s="564"/>
      <c r="S44" s="583"/>
    </row>
    <row r="45" spans="1:20">
      <c r="B45" s="363"/>
      <c r="C45" s="363"/>
      <c r="D45" s="363"/>
      <c r="E45" s="363"/>
      <c r="G45" s="364"/>
      <c r="K45" s="363"/>
      <c r="R45" s="564"/>
      <c r="S45" s="583"/>
    </row>
    <row r="46" spans="1:20">
      <c r="B46" s="364"/>
      <c r="C46" s="364"/>
      <c r="D46" s="364"/>
      <c r="E46" s="364"/>
      <c r="F46" s="364"/>
      <c r="G46" s="364"/>
      <c r="H46" s="364"/>
      <c r="I46" s="364"/>
      <c r="J46" s="364"/>
      <c r="K46" s="364"/>
      <c r="R46" s="564"/>
      <c r="S46" s="584"/>
    </row>
    <row r="47" spans="1:20">
      <c r="B47" s="364"/>
      <c r="C47" s="364"/>
      <c r="D47" s="364"/>
      <c r="E47" s="364"/>
      <c r="F47" s="364"/>
      <c r="G47" s="364"/>
      <c r="H47" s="364"/>
      <c r="I47" s="364"/>
      <c r="J47" s="364"/>
      <c r="K47" s="364"/>
      <c r="R47" s="564"/>
      <c r="S47" s="583"/>
    </row>
    <row r="48" spans="1:20">
      <c r="B48" s="364"/>
      <c r="C48" s="364"/>
      <c r="D48" s="364"/>
      <c r="E48" s="364"/>
      <c r="F48" s="364"/>
      <c r="G48" s="364"/>
      <c r="H48" s="364"/>
      <c r="I48" s="364"/>
      <c r="J48" s="364"/>
      <c r="K48" s="364"/>
      <c r="R48" s="585"/>
      <c r="S48" s="566"/>
    </row>
    <row r="49" spans="2:19">
      <c r="B49" s="364"/>
      <c r="C49" s="364"/>
      <c r="D49" s="364"/>
      <c r="E49" s="364"/>
      <c r="F49" s="364"/>
      <c r="G49" s="364"/>
      <c r="H49" s="364"/>
      <c r="I49" s="364"/>
      <c r="J49" s="364"/>
      <c r="K49" s="364"/>
      <c r="R49" s="564"/>
      <c r="S49" s="583"/>
    </row>
    <row r="50" spans="2:19">
      <c r="B50" s="364"/>
      <c r="C50" s="364"/>
      <c r="D50" s="364"/>
      <c r="E50" s="364"/>
      <c r="F50" s="364"/>
      <c r="G50" s="364"/>
      <c r="H50" s="364"/>
      <c r="I50" s="364"/>
      <c r="J50" s="364"/>
      <c r="K50" s="364"/>
      <c r="R50" s="564"/>
      <c r="S50" s="583"/>
    </row>
    <row r="51" spans="2:19">
      <c r="B51" s="364"/>
      <c r="C51" s="364"/>
      <c r="D51" s="364"/>
      <c r="E51" s="364"/>
      <c r="F51" s="364"/>
      <c r="G51" s="364"/>
      <c r="H51" s="364"/>
      <c r="I51" s="364"/>
      <c r="J51" s="364"/>
      <c r="K51" s="364"/>
      <c r="R51" s="564"/>
      <c r="S51" s="583"/>
    </row>
    <row r="52" spans="2:19">
      <c r="B52" s="364"/>
      <c r="C52" s="364"/>
      <c r="D52" s="364"/>
      <c r="E52" s="364"/>
      <c r="F52" s="364"/>
      <c r="G52" s="364"/>
      <c r="H52" s="364"/>
      <c r="I52" s="364"/>
      <c r="J52" s="364"/>
      <c r="K52" s="364"/>
      <c r="R52" s="579"/>
      <c r="S52" s="583"/>
    </row>
    <row r="53" spans="2:19">
      <c r="B53" s="364"/>
      <c r="C53" s="364"/>
      <c r="D53" s="364"/>
      <c r="E53" s="364"/>
      <c r="F53" s="364"/>
      <c r="G53" s="364"/>
      <c r="H53" s="364"/>
      <c r="I53" s="364"/>
      <c r="J53" s="364"/>
      <c r="K53" s="364"/>
      <c r="R53" s="566"/>
      <c r="S53" s="566"/>
    </row>
    <row r="54" spans="2:19">
      <c r="B54" s="364"/>
      <c r="C54" s="364"/>
      <c r="D54" s="364"/>
      <c r="E54" s="364"/>
      <c r="F54" s="364"/>
      <c r="G54" s="364"/>
      <c r="H54" s="364"/>
      <c r="I54" s="364"/>
      <c r="J54" s="364"/>
      <c r="K54" s="364"/>
    </row>
    <row r="55" spans="2:19">
      <c r="B55" s="364"/>
      <c r="C55" s="364"/>
      <c r="D55" s="364"/>
      <c r="E55" s="364"/>
      <c r="F55" s="364"/>
      <c r="G55" s="364"/>
      <c r="H55" s="364"/>
      <c r="I55" s="364"/>
      <c r="J55" s="364"/>
      <c r="K55" s="364"/>
    </row>
    <row r="56" spans="2:19">
      <c r="B56" s="364"/>
      <c r="C56" s="364"/>
      <c r="D56" s="364"/>
      <c r="E56" s="364"/>
      <c r="F56" s="364"/>
      <c r="G56" s="364"/>
      <c r="H56" s="364"/>
      <c r="I56" s="364"/>
      <c r="J56" s="364"/>
      <c r="K56" s="364"/>
    </row>
    <row r="57" spans="2:19">
      <c r="B57" s="364"/>
      <c r="C57" s="364"/>
      <c r="D57" s="364"/>
      <c r="E57" s="364"/>
      <c r="F57" s="364"/>
      <c r="G57" s="364"/>
      <c r="H57" s="364"/>
      <c r="I57" s="364"/>
      <c r="J57" s="364"/>
      <c r="K57" s="364"/>
    </row>
    <row r="58" spans="2:19">
      <c r="B58" s="364"/>
      <c r="C58" s="364"/>
      <c r="D58" s="364"/>
      <c r="E58" s="364"/>
      <c r="F58" s="364"/>
      <c r="G58" s="364"/>
      <c r="H58" s="364"/>
      <c r="I58" s="364"/>
      <c r="J58" s="364"/>
      <c r="K58" s="364"/>
    </row>
    <row r="59" spans="2:19">
      <c r="B59" s="364"/>
      <c r="C59" s="364"/>
      <c r="D59" s="364"/>
      <c r="E59" s="364"/>
      <c r="F59" s="364"/>
      <c r="G59" s="364"/>
      <c r="H59" s="364"/>
      <c r="I59" s="364"/>
      <c r="J59" s="364"/>
      <c r="K59" s="364"/>
    </row>
    <row r="60" spans="2:19">
      <c r="B60" s="364"/>
      <c r="C60" s="364"/>
      <c r="D60" s="364"/>
      <c r="E60" s="364"/>
      <c r="F60" s="364"/>
      <c r="G60" s="364"/>
      <c r="H60" s="364"/>
      <c r="I60" s="364"/>
      <c r="J60" s="364"/>
      <c r="K60" s="364"/>
    </row>
    <row r="61" spans="2:19">
      <c r="B61" s="364"/>
      <c r="C61" s="364"/>
      <c r="D61" s="364"/>
      <c r="E61" s="364"/>
      <c r="F61" s="364"/>
      <c r="G61" s="364"/>
      <c r="H61" s="364"/>
      <c r="I61" s="364"/>
      <c r="J61" s="364"/>
      <c r="K61" s="364"/>
    </row>
    <row r="62" spans="2:19">
      <c r="B62" s="364"/>
      <c r="C62" s="364"/>
      <c r="D62" s="364"/>
      <c r="E62" s="364"/>
      <c r="F62" s="364"/>
      <c r="G62" s="364"/>
      <c r="H62" s="364"/>
      <c r="I62" s="364"/>
      <c r="J62" s="364"/>
      <c r="K62" s="364"/>
    </row>
    <row r="63" spans="2:19">
      <c r="B63" s="364"/>
      <c r="C63" s="364"/>
      <c r="D63" s="364"/>
      <c r="E63" s="364"/>
      <c r="F63" s="364"/>
      <c r="G63" s="364"/>
      <c r="H63" s="364"/>
      <c r="I63" s="364"/>
      <c r="J63" s="364"/>
      <c r="K63" s="364"/>
    </row>
    <row r="64" spans="2:19">
      <c r="B64" s="364"/>
      <c r="C64" s="364"/>
      <c r="D64" s="364"/>
      <c r="E64" s="364"/>
      <c r="F64" s="364"/>
      <c r="G64" s="364"/>
      <c r="H64" s="364"/>
      <c r="I64" s="364"/>
      <c r="J64" s="364"/>
      <c r="K64" s="364"/>
    </row>
    <row r="65" spans="2:11">
      <c r="B65" s="364"/>
      <c r="C65" s="364"/>
      <c r="D65" s="364"/>
      <c r="E65" s="364"/>
      <c r="F65" s="364"/>
      <c r="G65" s="364"/>
      <c r="H65" s="364"/>
      <c r="I65" s="364"/>
      <c r="J65" s="364"/>
      <c r="K65" s="364"/>
    </row>
    <row r="66" spans="2:11">
      <c r="B66" s="364"/>
      <c r="C66" s="364"/>
      <c r="D66" s="364"/>
      <c r="E66" s="364"/>
      <c r="F66" s="364"/>
      <c r="G66" s="364"/>
      <c r="H66" s="364"/>
      <c r="I66" s="364"/>
      <c r="J66" s="364"/>
      <c r="K66" s="364"/>
    </row>
    <row r="67" spans="2:11">
      <c r="B67" s="364"/>
      <c r="C67" s="364"/>
      <c r="D67" s="364"/>
      <c r="E67" s="364"/>
      <c r="F67" s="364"/>
      <c r="G67" s="364"/>
      <c r="H67" s="364"/>
      <c r="I67" s="364"/>
      <c r="J67" s="364"/>
      <c r="K67" s="364"/>
    </row>
    <row r="68" spans="2:11">
      <c r="B68" s="364"/>
      <c r="C68" s="364"/>
      <c r="D68" s="364"/>
      <c r="E68" s="364"/>
      <c r="F68" s="364"/>
      <c r="G68" s="364"/>
      <c r="H68" s="364"/>
      <c r="I68" s="364"/>
      <c r="J68" s="364"/>
      <c r="K68" s="364"/>
    </row>
    <row r="69" spans="2:11">
      <c r="B69" s="364"/>
      <c r="C69" s="364"/>
      <c r="D69" s="364"/>
      <c r="E69" s="364"/>
      <c r="F69" s="364"/>
      <c r="G69" s="364"/>
      <c r="H69" s="364"/>
      <c r="I69" s="364"/>
      <c r="J69" s="364"/>
      <c r="K69" s="364"/>
    </row>
    <row r="70" spans="2:11">
      <c r="B70" s="364"/>
      <c r="C70" s="364"/>
      <c r="D70" s="364"/>
      <c r="E70" s="364"/>
      <c r="F70" s="364"/>
      <c r="G70" s="364"/>
      <c r="H70" s="364"/>
      <c r="I70" s="364"/>
      <c r="J70" s="364"/>
      <c r="K70" s="364"/>
    </row>
    <row r="71" spans="2:11">
      <c r="B71" s="364"/>
      <c r="C71" s="364"/>
      <c r="D71" s="364"/>
      <c r="E71" s="364"/>
      <c r="F71" s="364"/>
      <c r="G71" s="364"/>
      <c r="H71" s="364"/>
      <c r="I71" s="364"/>
      <c r="J71" s="364"/>
      <c r="K71" s="364"/>
    </row>
    <row r="72" spans="2:11">
      <c r="B72" s="364"/>
      <c r="C72" s="364"/>
      <c r="D72" s="364"/>
      <c r="E72" s="364"/>
      <c r="F72" s="364"/>
      <c r="G72" s="364"/>
      <c r="H72" s="364"/>
      <c r="I72" s="364"/>
      <c r="J72" s="364"/>
      <c r="K72" s="364"/>
    </row>
    <row r="73" spans="2:11">
      <c r="B73" s="364"/>
      <c r="C73" s="364"/>
      <c r="D73" s="364"/>
      <c r="E73" s="364"/>
      <c r="F73" s="364"/>
      <c r="G73" s="364"/>
      <c r="H73" s="364"/>
      <c r="I73" s="364"/>
      <c r="J73" s="364"/>
      <c r="K73" s="364"/>
    </row>
    <row r="74" spans="2:11">
      <c r="B74" s="364"/>
      <c r="C74" s="364"/>
      <c r="D74" s="364"/>
      <c r="E74" s="364"/>
      <c r="F74" s="364"/>
      <c r="G74" s="364"/>
      <c r="H74" s="364"/>
      <c r="I74" s="364"/>
      <c r="J74" s="364"/>
      <c r="K74" s="364"/>
    </row>
    <row r="75" spans="2:11">
      <c r="B75" s="364"/>
      <c r="C75" s="364"/>
      <c r="D75" s="364"/>
      <c r="E75" s="364"/>
      <c r="F75" s="364"/>
      <c r="G75" s="364"/>
      <c r="H75" s="364"/>
      <c r="I75" s="364"/>
      <c r="J75" s="364"/>
      <c r="K75" s="364"/>
    </row>
    <row r="76" spans="2:11">
      <c r="B76" s="364"/>
      <c r="C76" s="364"/>
      <c r="D76" s="364"/>
      <c r="E76" s="364"/>
      <c r="F76" s="364"/>
      <c r="G76" s="364"/>
      <c r="H76" s="364"/>
      <c r="I76" s="364"/>
      <c r="J76" s="364"/>
      <c r="K76" s="364"/>
    </row>
    <row r="77" spans="2:11">
      <c r="B77" s="364"/>
      <c r="C77" s="364"/>
      <c r="D77" s="364"/>
      <c r="E77" s="364"/>
      <c r="F77" s="364"/>
      <c r="G77" s="364"/>
      <c r="H77" s="364"/>
      <c r="I77" s="364"/>
      <c r="J77" s="364"/>
      <c r="K77" s="364"/>
    </row>
    <row r="78" spans="2:11">
      <c r="B78" s="364"/>
      <c r="C78" s="364"/>
      <c r="D78" s="364"/>
      <c r="E78" s="364"/>
      <c r="F78" s="364"/>
      <c r="G78" s="364"/>
      <c r="H78" s="364"/>
      <c r="I78" s="364"/>
      <c r="J78" s="364"/>
      <c r="K78" s="364"/>
    </row>
    <row r="81" spans="11:11">
      <c r="K81" s="394"/>
    </row>
  </sheetData>
  <pageMargins left="0.7" right="0.7" top="0.75" bottom="0.75" header="0.3" footer="0.3"/>
  <pageSetup scale="6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"/>
  <sheetViews>
    <sheetView view="pageBreakPreview" zoomScale="60" zoomScaleNormal="100" workbookViewId="0">
      <selection activeCell="F19" sqref="F19"/>
    </sheetView>
  </sheetViews>
  <sheetFormatPr defaultRowHeight="15"/>
  <cols>
    <col min="1" max="1" width="66.7109375" style="595" customWidth="1"/>
    <col min="2" max="4" width="10.28515625" style="595" bestFit="1" customWidth="1"/>
    <col min="5" max="5" width="10.85546875" style="595" bestFit="1" customWidth="1"/>
    <col min="6" max="6" width="10.28515625" style="595" bestFit="1" customWidth="1"/>
    <col min="7" max="7" width="10.42578125" style="595" bestFit="1" customWidth="1"/>
    <col min="8" max="16" width="10.28515625" style="595" bestFit="1" customWidth="1"/>
    <col min="17" max="17" width="10.85546875" style="595" bestFit="1" customWidth="1"/>
    <col min="18" max="18" width="10.28515625" style="595" bestFit="1" customWidth="1"/>
    <col min="19" max="19" width="10.42578125" style="595" bestFit="1" customWidth="1"/>
    <col min="20" max="22" width="10.28515625" style="595" bestFit="1" customWidth="1"/>
    <col min="23" max="16384" width="9.140625" style="595"/>
  </cols>
  <sheetData>
    <row r="1" spans="1:16">
      <c r="A1" s="595" t="s">
        <v>791</v>
      </c>
    </row>
    <row r="2" spans="1:16">
      <c r="A2" s="595" t="s">
        <v>1138</v>
      </c>
    </row>
    <row r="3" spans="1:16">
      <c r="A3" s="595" t="s">
        <v>0</v>
      </c>
    </row>
    <row r="4" spans="1:16">
      <c r="A4" s="595" t="s">
        <v>1175</v>
      </c>
    </row>
    <row r="5" spans="1:16">
      <c r="A5" s="595" t="s">
        <v>1176</v>
      </c>
    </row>
    <row r="7" spans="1:16">
      <c r="B7" s="616" t="s">
        <v>862</v>
      </c>
      <c r="C7" s="616" t="s">
        <v>862</v>
      </c>
      <c r="D7" s="616" t="s">
        <v>862</v>
      </c>
      <c r="E7" s="616" t="s">
        <v>862</v>
      </c>
      <c r="F7" s="616" t="s">
        <v>862</v>
      </c>
      <c r="G7" s="616" t="s">
        <v>862</v>
      </c>
      <c r="H7" s="616" t="s">
        <v>1055</v>
      </c>
      <c r="I7" s="616" t="s">
        <v>1055</v>
      </c>
      <c r="J7" s="616" t="s">
        <v>1055</v>
      </c>
      <c r="K7" s="616" t="s">
        <v>1055</v>
      </c>
      <c r="L7" s="616" t="s">
        <v>1055</v>
      </c>
      <c r="M7" s="616" t="s">
        <v>1055</v>
      </c>
      <c r="N7" s="616" t="s">
        <v>1055</v>
      </c>
      <c r="O7" s="616" t="s">
        <v>1055</v>
      </c>
      <c r="P7" s="616" t="s">
        <v>1055</v>
      </c>
    </row>
    <row r="8" spans="1:16">
      <c r="B8" s="617" t="s">
        <v>800</v>
      </c>
      <c r="C8" s="617" t="s">
        <v>1</v>
      </c>
      <c r="D8" s="617" t="s">
        <v>801</v>
      </c>
      <c r="E8" s="617" t="s">
        <v>802</v>
      </c>
      <c r="F8" s="617" t="s">
        <v>803</v>
      </c>
      <c r="G8" s="617" t="s">
        <v>804</v>
      </c>
      <c r="H8" s="617" t="s">
        <v>794</v>
      </c>
      <c r="I8" s="617" t="s">
        <v>795</v>
      </c>
      <c r="J8" s="617" t="s">
        <v>796</v>
      </c>
      <c r="K8" s="617" t="s">
        <v>797</v>
      </c>
      <c r="L8" s="617" t="s">
        <v>798</v>
      </c>
      <c r="M8" s="617" t="s">
        <v>799</v>
      </c>
      <c r="N8" s="617" t="s">
        <v>800</v>
      </c>
      <c r="O8" s="617" t="s">
        <v>1</v>
      </c>
      <c r="P8" s="617" t="s">
        <v>801</v>
      </c>
    </row>
    <row r="11" spans="1:16">
      <c r="A11" s="595" t="s">
        <v>1177</v>
      </c>
      <c r="B11" s="617">
        <v>5076</v>
      </c>
      <c r="C11" s="617">
        <v>5076</v>
      </c>
      <c r="D11" s="617">
        <v>5076</v>
      </c>
      <c r="E11" s="617">
        <v>5076</v>
      </c>
      <c r="F11" s="617">
        <v>5076</v>
      </c>
      <c r="G11" s="617">
        <v>-1</v>
      </c>
      <c r="H11" s="617">
        <v>-1</v>
      </c>
      <c r="I11" s="617">
        <v>-1</v>
      </c>
      <c r="J11" s="617">
        <v>-1</v>
      </c>
      <c r="K11" s="617">
        <v>-1</v>
      </c>
      <c r="L11" s="617">
        <v>-1</v>
      </c>
      <c r="M11" s="617">
        <v>-1</v>
      </c>
      <c r="N11" s="617">
        <v>-1</v>
      </c>
      <c r="O11" s="617">
        <v>-1</v>
      </c>
      <c r="P11" s="617">
        <v>-1</v>
      </c>
    </row>
  </sheetData>
  <pageMargins left="0.7" right="0.7" top="0.75" bottom="0.75" header="0.3" footer="0.3"/>
  <pageSetup scale="3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181"/>
  <sheetViews>
    <sheetView workbookViewId="0">
      <selection activeCell="E39" sqref="E39"/>
    </sheetView>
  </sheetViews>
  <sheetFormatPr defaultRowHeight="12.75"/>
  <cols>
    <col min="1" max="1" width="15.85546875" style="489" bestFit="1" customWidth="1"/>
    <col min="2" max="2" width="24.28515625" style="489" bestFit="1" customWidth="1"/>
    <col min="3" max="3" width="14.5703125" style="489" customWidth="1"/>
    <col min="4" max="4" width="13.7109375" style="489" customWidth="1"/>
    <col min="5" max="5" width="16" style="489" customWidth="1"/>
    <col min="6" max="10" width="13.5703125" style="489" customWidth="1"/>
    <col min="11" max="11" width="3.5703125" style="489" customWidth="1"/>
    <col min="12" max="12" width="12.28515625" style="489" customWidth="1"/>
    <col min="13" max="16" width="4.85546875" style="489" customWidth="1"/>
    <col min="17" max="16384" width="9.140625" style="489"/>
  </cols>
  <sheetData>
    <row r="1" spans="1:16" ht="13.5" thickBot="1">
      <c r="B1" s="589"/>
      <c r="C1" s="589"/>
      <c r="D1" s="483"/>
      <c r="E1" s="483"/>
      <c r="F1" s="483"/>
      <c r="G1" s="483"/>
      <c r="H1" s="483"/>
      <c r="I1" s="483"/>
      <c r="J1" s="483"/>
      <c r="K1" s="484"/>
      <c r="L1" s="485" t="s">
        <v>1160</v>
      </c>
      <c r="M1" s="486" t="s">
        <v>0</v>
      </c>
      <c r="N1" s="486" t="s">
        <v>4</v>
      </c>
      <c r="O1" s="487" t="s">
        <v>1057</v>
      </c>
      <c r="P1" s="489" t="s">
        <v>1138</v>
      </c>
    </row>
    <row r="2" spans="1:16">
      <c r="B2" s="483"/>
      <c r="C2" s="483"/>
      <c r="D2" s="483"/>
      <c r="E2" s="483"/>
      <c r="F2" s="483"/>
      <c r="G2" s="483"/>
      <c r="H2" s="483"/>
      <c r="I2" s="483"/>
      <c r="J2" s="483"/>
      <c r="K2" s="484"/>
      <c r="L2" s="491"/>
      <c r="M2" s="492"/>
    </row>
    <row r="3" spans="1:16" ht="25.5">
      <c r="B3" s="495"/>
      <c r="C3" s="496" t="s">
        <v>18</v>
      </c>
      <c r="D3" s="496" t="s">
        <v>19</v>
      </c>
      <c r="E3" s="496" t="s">
        <v>20</v>
      </c>
      <c r="F3" s="496" t="s">
        <v>21</v>
      </c>
      <c r="G3" s="496" t="s">
        <v>22</v>
      </c>
      <c r="H3" s="496" t="s">
        <v>23</v>
      </c>
      <c r="I3" s="496" t="s">
        <v>24</v>
      </c>
      <c r="J3" s="497" t="s">
        <v>2</v>
      </c>
      <c r="K3" s="484"/>
      <c r="L3" s="498"/>
      <c r="M3" s="499"/>
    </row>
    <row r="4" spans="1:16">
      <c r="A4" s="495" t="s">
        <v>1059</v>
      </c>
      <c r="B4" s="500" t="s">
        <v>154</v>
      </c>
      <c r="C4" s="501">
        <v>569394786.99000001</v>
      </c>
      <c r="D4" s="502">
        <v>5863388.5300000003</v>
      </c>
      <c r="E4" s="502">
        <v>48432157.549999997</v>
      </c>
      <c r="F4" s="502">
        <v>1544221.23</v>
      </c>
      <c r="G4" s="502">
        <v>-27053646.440000001</v>
      </c>
      <c r="H4" s="503">
        <v>0</v>
      </c>
      <c r="I4" s="502">
        <v>-1823199.94</v>
      </c>
      <c r="J4" s="502">
        <v>-554158643.12000012</v>
      </c>
      <c r="K4" s="484"/>
    </row>
    <row r="5" spans="1:16">
      <c r="A5" s="495" t="s">
        <v>1059</v>
      </c>
      <c r="B5" s="500" t="s">
        <v>163</v>
      </c>
      <c r="C5" s="503">
        <v>-0.28000000000000003</v>
      </c>
      <c r="D5" s="502">
        <v>-0.13</v>
      </c>
      <c r="E5" s="502">
        <v>26157546.93</v>
      </c>
      <c r="F5" s="502">
        <v>1759390.42</v>
      </c>
      <c r="G5" s="503">
        <v>538554</v>
      </c>
      <c r="H5" s="503">
        <v>0</v>
      </c>
      <c r="I5" s="503">
        <v>36225</v>
      </c>
      <c r="J5" s="502">
        <v>28491716.760000002</v>
      </c>
      <c r="K5" s="484"/>
      <c r="L5" s="504"/>
    </row>
    <row r="6" spans="1:16">
      <c r="A6" s="495" t="s">
        <v>1059</v>
      </c>
      <c r="B6" s="500" t="s">
        <v>1060</v>
      </c>
      <c r="C6" s="503">
        <v>0</v>
      </c>
      <c r="D6" s="503">
        <v>0</v>
      </c>
      <c r="E6" s="503">
        <v>0</v>
      </c>
      <c r="F6" s="503">
        <v>0</v>
      </c>
      <c r="G6" s="503">
        <v>0</v>
      </c>
      <c r="H6" s="503">
        <v>0</v>
      </c>
      <c r="I6" s="503">
        <v>0</v>
      </c>
      <c r="J6" s="503">
        <v>0</v>
      </c>
      <c r="K6" s="484"/>
      <c r="L6" s="504"/>
    </row>
    <row r="7" spans="1:16" s="514" customFormat="1">
      <c r="B7" s="506"/>
      <c r="C7" s="507">
        <f t="shared" ref="C7:J7" si="0">SUM(C4:C6)</f>
        <v>569394786.71000004</v>
      </c>
      <c r="D7" s="507">
        <f t="shared" si="0"/>
        <v>5863388.4000000004</v>
      </c>
      <c r="E7" s="507">
        <f t="shared" si="0"/>
        <v>74589704.479999989</v>
      </c>
      <c r="F7" s="507">
        <f t="shared" si="0"/>
        <v>3303611.65</v>
      </c>
      <c r="G7" s="507">
        <f t="shared" si="0"/>
        <v>-26515092.440000001</v>
      </c>
      <c r="H7" s="507">
        <f t="shared" si="0"/>
        <v>0</v>
      </c>
      <c r="I7" s="507">
        <f t="shared" si="0"/>
        <v>-1786974.94</v>
      </c>
      <c r="J7" s="507">
        <f t="shared" si="0"/>
        <v>-525666926.36000013</v>
      </c>
      <c r="K7" s="484"/>
      <c r="L7" s="504"/>
      <c r="M7" s="489"/>
    </row>
    <row r="8" spans="1:16" s="514" customFormat="1" ht="11.25">
      <c r="A8" s="508" t="s">
        <v>1059</v>
      </c>
      <c r="B8" s="509" t="s">
        <v>1062</v>
      </c>
      <c r="C8" s="510">
        <v>569394786.71000004</v>
      </c>
      <c r="D8" s="511">
        <v>5863388.4000000004</v>
      </c>
      <c r="E8" s="511">
        <v>74589704.479999989</v>
      </c>
      <c r="F8" s="511">
        <v>3303611.65</v>
      </c>
      <c r="G8" s="511">
        <v>-26515092.440000001</v>
      </c>
      <c r="H8" s="510">
        <v>0</v>
      </c>
      <c r="I8" s="511">
        <v>-1786974.94</v>
      </c>
      <c r="J8" s="511">
        <v>-525666926.36000001</v>
      </c>
      <c r="K8" s="512"/>
      <c r="L8" s="513"/>
    </row>
    <row r="9" spans="1:16">
      <c r="B9" s="509"/>
      <c r="C9" s="510">
        <f t="shared" ref="C9:J9" si="1">C7-C8</f>
        <v>0</v>
      </c>
      <c r="D9" s="510">
        <f t="shared" si="1"/>
        <v>0</v>
      </c>
      <c r="E9" s="510">
        <f t="shared" si="1"/>
        <v>0</v>
      </c>
      <c r="F9" s="510">
        <f t="shared" si="1"/>
        <v>0</v>
      </c>
      <c r="G9" s="510">
        <f t="shared" si="1"/>
        <v>0</v>
      </c>
      <c r="H9" s="510">
        <f t="shared" si="1"/>
        <v>0</v>
      </c>
      <c r="I9" s="510">
        <f t="shared" si="1"/>
        <v>0</v>
      </c>
      <c r="J9" s="510">
        <f t="shared" si="1"/>
        <v>0</v>
      </c>
      <c r="K9" s="512"/>
      <c r="L9" s="513"/>
      <c r="M9" s="514"/>
    </row>
    <row r="10" spans="1:16">
      <c r="B10" s="500"/>
      <c r="C10" s="503"/>
      <c r="D10" s="503"/>
      <c r="E10" s="503"/>
      <c r="F10" s="503"/>
      <c r="G10" s="503"/>
      <c r="H10" s="503"/>
      <c r="I10" s="503"/>
      <c r="J10" s="503"/>
      <c r="K10" s="484"/>
      <c r="L10" s="504"/>
    </row>
    <row r="11" spans="1:16">
      <c r="A11" s="495" t="s">
        <v>1063</v>
      </c>
      <c r="B11" s="500" t="s">
        <v>159</v>
      </c>
      <c r="C11" s="503">
        <v>610027.04</v>
      </c>
      <c r="D11" s="502">
        <v>41031.449999999997</v>
      </c>
      <c r="E11" s="502">
        <v>54084949.350000001</v>
      </c>
      <c r="F11" s="502">
        <v>3637823.9</v>
      </c>
      <c r="G11" s="502">
        <v>3984109.03</v>
      </c>
      <c r="H11" s="503">
        <v>0</v>
      </c>
      <c r="I11" s="502">
        <v>267978.01</v>
      </c>
      <c r="J11" s="502">
        <v>61323801.799999997</v>
      </c>
      <c r="K11" s="484"/>
      <c r="L11" s="504"/>
    </row>
    <row r="12" spans="1:16">
      <c r="A12" s="495" t="s">
        <v>1063</v>
      </c>
      <c r="B12" s="500" t="s">
        <v>178</v>
      </c>
      <c r="C12" s="503">
        <v>-821694.78</v>
      </c>
      <c r="D12" s="502">
        <v>-55268.19</v>
      </c>
      <c r="E12" s="502">
        <v>104732903.81</v>
      </c>
      <c r="F12" s="502">
        <v>7044471.9500000002</v>
      </c>
      <c r="G12" s="503">
        <v>3267211.43</v>
      </c>
      <c r="H12" s="503">
        <v>0</v>
      </c>
      <c r="I12" s="503">
        <v>219758.48</v>
      </c>
      <c r="J12" s="502">
        <v>116141308.64000002</v>
      </c>
      <c r="K12" s="484"/>
      <c r="L12" s="504"/>
    </row>
    <row r="13" spans="1:16">
      <c r="A13" s="495" t="s">
        <v>1063</v>
      </c>
      <c r="B13" s="500" t="s">
        <v>480</v>
      </c>
      <c r="C13" s="503">
        <v>0</v>
      </c>
      <c r="D13" s="502">
        <v>0</v>
      </c>
      <c r="E13" s="502">
        <v>0</v>
      </c>
      <c r="F13" s="502">
        <v>0</v>
      </c>
      <c r="G13" s="503">
        <v>0</v>
      </c>
      <c r="H13" s="503">
        <v>0</v>
      </c>
      <c r="I13" s="503">
        <v>0</v>
      </c>
      <c r="J13" s="502">
        <v>0</v>
      </c>
      <c r="K13" s="484"/>
      <c r="L13" s="504"/>
    </row>
    <row r="14" spans="1:16">
      <c r="A14" s="495" t="s">
        <v>1063</v>
      </c>
      <c r="B14" s="500" t="s">
        <v>114</v>
      </c>
      <c r="C14" s="503">
        <v>0</v>
      </c>
      <c r="D14" s="503">
        <v>0</v>
      </c>
      <c r="E14" s="503">
        <v>0</v>
      </c>
      <c r="F14" s="503">
        <v>0</v>
      </c>
      <c r="G14" s="502">
        <v>0</v>
      </c>
      <c r="H14" s="503">
        <v>0</v>
      </c>
      <c r="I14" s="502">
        <v>0</v>
      </c>
      <c r="J14" s="502">
        <v>0</v>
      </c>
      <c r="K14" s="484"/>
      <c r="L14" s="504"/>
    </row>
    <row r="15" spans="1:16">
      <c r="A15" s="495" t="s">
        <v>1063</v>
      </c>
      <c r="B15" s="500" t="s">
        <v>188</v>
      </c>
      <c r="C15" s="503">
        <v>-4348258.3600000003</v>
      </c>
      <c r="D15" s="503">
        <v>13739626.16</v>
      </c>
      <c r="E15" s="503">
        <v>8951754.4900000002</v>
      </c>
      <c r="F15" s="503">
        <v>387462.57</v>
      </c>
      <c r="G15" s="503">
        <v>159965.71</v>
      </c>
      <c r="H15" s="503">
        <v>0</v>
      </c>
      <c r="I15" s="503">
        <v>7876.49</v>
      </c>
      <c r="J15" s="502">
        <v>115691.46000000164</v>
      </c>
      <c r="K15" s="484"/>
      <c r="L15" s="504"/>
    </row>
    <row r="16" spans="1:16" s="514" customFormat="1">
      <c r="B16" s="506"/>
      <c r="C16" s="507">
        <f t="shared" ref="C16:J16" si="2">SUM(C11:C15)</f>
        <v>-4559926.1000000006</v>
      </c>
      <c r="D16" s="507">
        <f t="shared" si="2"/>
        <v>13725389.42</v>
      </c>
      <c r="E16" s="507">
        <f t="shared" si="2"/>
        <v>167769607.65000001</v>
      </c>
      <c r="F16" s="507">
        <f t="shared" si="2"/>
        <v>11069758.42</v>
      </c>
      <c r="G16" s="507">
        <f t="shared" si="2"/>
        <v>7411286.1699999999</v>
      </c>
      <c r="H16" s="507">
        <f t="shared" si="2"/>
        <v>0</v>
      </c>
      <c r="I16" s="507">
        <f t="shared" si="2"/>
        <v>495612.98</v>
      </c>
      <c r="J16" s="507">
        <f t="shared" si="2"/>
        <v>177580801.90000001</v>
      </c>
      <c r="K16" s="484"/>
      <c r="L16" s="504"/>
      <c r="M16" s="489"/>
    </row>
    <row r="17" spans="1:13" s="514" customFormat="1" ht="11.25">
      <c r="A17" s="508" t="s">
        <v>1063</v>
      </c>
      <c r="B17" s="509" t="s">
        <v>1065</v>
      </c>
      <c r="C17" s="510">
        <v>-4559926.1000000006</v>
      </c>
      <c r="D17" s="511">
        <v>13725389.42</v>
      </c>
      <c r="E17" s="511">
        <v>167769607.65000001</v>
      </c>
      <c r="F17" s="511">
        <v>11069758.42</v>
      </c>
      <c r="G17" s="511">
        <v>7411286.1699999999</v>
      </c>
      <c r="H17" s="510">
        <v>0</v>
      </c>
      <c r="I17" s="511">
        <v>495612.98</v>
      </c>
      <c r="J17" s="511">
        <v>177580801.89999998</v>
      </c>
      <c r="K17" s="512"/>
      <c r="L17" s="513"/>
    </row>
    <row r="18" spans="1:13">
      <c r="B18" s="509"/>
      <c r="C18" s="510">
        <f t="shared" ref="C18:J18" si="3">C16-C17</f>
        <v>0</v>
      </c>
      <c r="D18" s="510">
        <f t="shared" si="3"/>
        <v>0</v>
      </c>
      <c r="E18" s="510">
        <f t="shared" si="3"/>
        <v>0</v>
      </c>
      <c r="F18" s="510">
        <f t="shared" si="3"/>
        <v>0</v>
      </c>
      <c r="G18" s="510">
        <f t="shared" si="3"/>
        <v>0</v>
      </c>
      <c r="H18" s="510">
        <f t="shared" si="3"/>
        <v>0</v>
      </c>
      <c r="I18" s="510">
        <f t="shared" si="3"/>
        <v>0</v>
      </c>
      <c r="J18" s="510">
        <f t="shared" si="3"/>
        <v>0</v>
      </c>
      <c r="K18" s="512"/>
      <c r="L18" s="513"/>
      <c r="M18" s="514"/>
    </row>
    <row r="19" spans="1:13">
      <c r="B19" s="516"/>
      <c r="C19" s="503"/>
      <c r="D19" s="503"/>
      <c r="E19" s="502"/>
      <c r="F19" s="502"/>
      <c r="G19" s="503"/>
      <c r="H19" s="503"/>
      <c r="I19" s="503"/>
      <c r="J19" s="502"/>
      <c r="K19" s="484"/>
      <c r="L19" s="504"/>
    </row>
    <row r="20" spans="1:13">
      <c r="A20" s="495" t="s">
        <v>1066</v>
      </c>
      <c r="B20" s="500" t="s">
        <v>156</v>
      </c>
      <c r="C20" s="503">
        <v>6347.52</v>
      </c>
      <c r="D20" s="502">
        <v>426.51</v>
      </c>
      <c r="E20" s="502">
        <v>130897.75</v>
      </c>
      <c r="F20" s="502">
        <v>8802.56</v>
      </c>
      <c r="G20" s="503">
        <v>1102.3499999999999</v>
      </c>
      <c r="H20" s="503">
        <v>0</v>
      </c>
      <c r="I20" s="503">
        <v>74.459999999999994</v>
      </c>
      <c r="J20" s="502">
        <v>134103.09</v>
      </c>
      <c r="K20" s="484"/>
      <c r="L20" s="504"/>
    </row>
    <row r="21" spans="1:13">
      <c r="A21" s="495" t="s">
        <v>1066</v>
      </c>
      <c r="B21" s="500" t="s">
        <v>160</v>
      </c>
      <c r="C21" s="503">
        <v>18676.009999999998</v>
      </c>
      <c r="D21" s="502">
        <v>1255.06</v>
      </c>
      <c r="E21" s="502">
        <v>-43714.27</v>
      </c>
      <c r="F21" s="502">
        <v>-2940.76</v>
      </c>
      <c r="G21" s="502">
        <v>-0.15</v>
      </c>
      <c r="H21" s="503">
        <v>0</v>
      </c>
      <c r="I21" s="502">
        <v>-0.16</v>
      </c>
      <c r="J21" s="502">
        <v>-66586.409999999989</v>
      </c>
      <c r="K21" s="484"/>
      <c r="L21" s="504"/>
    </row>
    <row r="22" spans="1:13">
      <c r="A22" s="495" t="s">
        <v>1066</v>
      </c>
      <c r="B22" s="500" t="s">
        <v>170</v>
      </c>
      <c r="C22" s="503">
        <v>1796.76</v>
      </c>
      <c r="D22" s="503">
        <v>119.57</v>
      </c>
      <c r="E22" s="503">
        <v>8709176.7699999996</v>
      </c>
      <c r="F22" s="503">
        <v>585788.88</v>
      </c>
      <c r="G22" s="503">
        <v>0.1</v>
      </c>
      <c r="H22" s="503">
        <v>0</v>
      </c>
      <c r="I22" s="503">
        <v>-0.35</v>
      </c>
      <c r="J22" s="502">
        <v>9293049.0700000003</v>
      </c>
      <c r="K22" s="484"/>
      <c r="L22" s="504"/>
    </row>
    <row r="23" spans="1:13">
      <c r="A23" s="495" t="s">
        <v>1066</v>
      </c>
      <c r="B23" s="500" t="s">
        <v>155</v>
      </c>
      <c r="C23" s="503">
        <v>377427.25</v>
      </c>
      <c r="D23" s="503">
        <v>25387.31</v>
      </c>
      <c r="E23" s="503">
        <v>28704786.91</v>
      </c>
      <c r="F23" s="503">
        <v>1930721.6</v>
      </c>
      <c r="G23" s="503">
        <v>452599.25</v>
      </c>
      <c r="H23" s="503">
        <v>0</v>
      </c>
      <c r="I23" s="503">
        <v>30442.19</v>
      </c>
      <c r="J23" s="502">
        <v>30715735.390000004</v>
      </c>
      <c r="K23" s="484"/>
      <c r="L23" s="504"/>
    </row>
    <row r="24" spans="1:13">
      <c r="A24" s="495" t="s">
        <v>1066</v>
      </c>
      <c r="B24" s="500" t="s">
        <v>164</v>
      </c>
      <c r="C24" s="503">
        <v>41211.79</v>
      </c>
      <c r="D24" s="503">
        <v>2770.51</v>
      </c>
      <c r="E24" s="503">
        <v>1785812.34</v>
      </c>
      <c r="F24" s="503">
        <v>120116.33</v>
      </c>
      <c r="G24" s="503">
        <v>-10493.04</v>
      </c>
      <c r="H24" s="503">
        <v>0</v>
      </c>
      <c r="I24" s="503">
        <v>-704.76</v>
      </c>
      <c r="J24" s="502">
        <v>1850748.57</v>
      </c>
      <c r="K24" s="484"/>
      <c r="L24" s="504"/>
    </row>
    <row r="25" spans="1:13">
      <c r="A25" s="495" t="s">
        <v>1066</v>
      </c>
      <c r="B25" s="500" t="s">
        <v>153</v>
      </c>
      <c r="C25" s="503">
        <v>0</v>
      </c>
      <c r="D25" s="503">
        <v>0</v>
      </c>
      <c r="E25" s="502">
        <v>0</v>
      </c>
      <c r="F25" s="502">
        <v>0</v>
      </c>
      <c r="G25" s="503">
        <v>0</v>
      </c>
      <c r="H25" s="503">
        <v>0</v>
      </c>
      <c r="I25" s="503">
        <v>0</v>
      </c>
      <c r="J25" s="502">
        <v>0</v>
      </c>
      <c r="K25" s="484"/>
      <c r="L25" s="504"/>
    </row>
    <row r="26" spans="1:13">
      <c r="A26" s="495" t="s">
        <v>1066</v>
      </c>
      <c r="B26" s="500" t="s">
        <v>113</v>
      </c>
      <c r="C26" s="503">
        <v>0</v>
      </c>
      <c r="D26" s="503">
        <v>0</v>
      </c>
      <c r="E26" s="503">
        <v>0</v>
      </c>
      <c r="F26" s="503">
        <v>0</v>
      </c>
      <c r="G26" s="503">
        <v>0</v>
      </c>
      <c r="H26" s="503">
        <v>0</v>
      </c>
      <c r="I26" s="503">
        <v>0</v>
      </c>
      <c r="J26" s="502">
        <v>0</v>
      </c>
      <c r="K26" s="484"/>
      <c r="L26" s="504"/>
    </row>
    <row r="27" spans="1:13">
      <c r="A27" s="495" t="s">
        <v>1066</v>
      </c>
      <c r="B27" s="500" t="s">
        <v>162</v>
      </c>
      <c r="C27" s="503">
        <v>11360895.68</v>
      </c>
      <c r="D27" s="503">
        <v>764146.61</v>
      </c>
      <c r="E27" s="503">
        <v>9739353.3300000001</v>
      </c>
      <c r="F27" s="503">
        <v>416021.11</v>
      </c>
      <c r="G27" s="503">
        <v>1511184.01</v>
      </c>
      <c r="H27" s="503">
        <v>0</v>
      </c>
      <c r="I27" s="503">
        <v>101645.38</v>
      </c>
      <c r="J27" s="503">
        <v>-356838.46000000008</v>
      </c>
      <c r="K27" s="484"/>
      <c r="L27" s="504"/>
    </row>
    <row r="28" spans="1:13">
      <c r="A28" s="495" t="s">
        <v>1066</v>
      </c>
      <c r="B28" s="500" t="s">
        <v>474</v>
      </c>
      <c r="C28" s="503">
        <v>0</v>
      </c>
      <c r="D28" s="503">
        <v>0</v>
      </c>
      <c r="E28" s="503">
        <v>0</v>
      </c>
      <c r="F28" s="503">
        <v>0</v>
      </c>
      <c r="G28" s="503">
        <v>0</v>
      </c>
      <c r="H28" s="503">
        <v>0</v>
      </c>
      <c r="I28" s="503">
        <v>0</v>
      </c>
      <c r="J28" s="502">
        <v>0</v>
      </c>
      <c r="K28" s="484"/>
      <c r="L28" s="504"/>
    </row>
    <row r="29" spans="1:13">
      <c r="A29" s="495" t="s">
        <v>1066</v>
      </c>
      <c r="B29" s="500" t="s">
        <v>510</v>
      </c>
      <c r="C29" s="503">
        <v>0</v>
      </c>
      <c r="D29" s="503">
        <v>0</v>
      </c>
      <c r="E29" s="502">
        <v>816740.46</v>
      </c>
      <c r="F29" s="502">
        <v>54926.99</v>
      </c>
      <c r="G29" s="503">
        <v>0</v>
      </c>
      <c r="H29" s="503">
        <v>0</v>
      </c>
      <c r="I29" s="503">
        <v>0</v>
      </c>
      <c r="J29" s="502">
        <v>871667.45</v>
      </c>
      <c r="K29" s="484"/>
      <c r="L29" s="504"/>
    </row>
    <row r="30" spans="1:13">
      <c r="A30" s="495" t="s">
        <v>1066</v>
      </c>
      <c r="B30" s="500" t="s">
        <v>158</v>
      </c>
      <c r="C30" s="503">
        <v>18692.32</v>
      </c>
      <c r="D30" s="503">
        <v>1256.8900000000001</v>
      </c>
      <c r="E30" s="503">
        <v>1173970.1599999999</v>
      </c>
      <c r="F30" s="503">
        <v>78961.850000000006</v>
      </c>
      <c r="G30" s="502">
        <v>23555.52</v>
      </c>
      <c r="H30" s="503">
        <v>0</v>
      </c>
      <c r="I30" s="502">
        <v>1585.51</v>
      </c>
      <c r="J30" s="502">
        <v>1258123.83</v>
      </c>
      <c r="K30" s="484"/>
      <c r="L30" s="504"/>
    </row>
    <row r="31" spans="1:13">
      <c r="A31" s="495" t="s">
        <v>1066</v>
      </c>
      <c r="B31" s="500" t="s">
        <v>168</v>
      </c>
      <c r="C31" s="503">
        <v>0</v>
      </c>
      <c r="D31" s="503">
        <v>0</v>
      </c>
      <c r="E31" s="503">
        <v>-1506.49</v>
      </c>
      <c r="F31" s="503">
        <v>-101.87</v>
      </c>
      <c r="G31" s="503">
        <v>0</v>
      </c>
      <c r="H31" s="503">
        <v>0</v>
      </c>
      <c r="I31" s="503">
        <v>0</v>
      </c>
      <c r="J31" s="502">
        <v>-1608.3600000000001</v>
      </c>
      <c r="K31" s="484"/>
      <c r="L31" s="504"/>
    </row>
    <row r="32" spans="1:13">
      <c r="A32" s="495" t="s">
        <v>1066</v>
      </c>
      <c r="B32" s="500" t="s">
        <v>169</v>
      </c>
      <c r="C32" s="503">
        <v>1064.54</v>
      </c>
      <c r="D32" s="503">
        <v>71.64</v>
      </c>
      <c r="E32" s="503">
        <v>2502.5500000000002</v>
      </c>
      <c r="F32" s="503">
        <v>167.7</v>
      </c>
      <c r="G32" s="503">
        <v>37.520000000000003</v>
      </c>
      <c r="H32" s="503">
        <v>0</v>
      </c>
      <c r="I32" s="503">
        <v>3.07</v>
      </c>
      <c r="J32" s="502">
        <v>1574.6599999999999</v>
      </c>
      <c r="K32" s="484"/>
      <c r="L32" s="504"/>
    </row>
    <row r="33" spans="1:13">
      <c r="A33" s="495" t="s">
        <v>1066</v>
      </c>
      <c r="B33" s="500" t="s">
        <v>116</v>
      </c>
      <c r="C33" s="503">
        <v>0</v>
      </c>
      <c r="D33" s="503">
        <v>0</v>
      </c>
      <c r="E33" s="503">
        <v>0</v>
      </c>
      <c r="F33" s="503">
        <v>0</v>
      </c>
      <c r="G33" s="503">
        <v>0</v>
      </c>
      <c r="H33" s="503">
        <v>0</v>
      </c>
      <c r="I33" s="503">
        <v>0</v>
      </c>
      <c r="J33" s="502">
        <v>0</v>
      </c>
      <c r="K33" s="484"/>
      <c r="L33" s="504"/>
    </row>
    <row r="34" spans="1:13">
      <c r="A34" s="495" t="s">
        <v>1066</v>
      </c>
      <c r="B34" s="500" t="s">
        <v>629</v>
      </c>
      <c r="C34" s="503">
        <v>0</v>
      </c>
      <c r="D34" s="503">
        <v>0</v>
      </c>
      <c r="E34" s="503">
        <v>0</v>
      </c>
      <c r="F34" s="503">
        <v>0</v>
      </c>
      <c r="G34" s="503">
        <v>0</v>
      </c>
      <c r="H34" s="503">
        <v>0</v>
      </c>
      <c r="I34" s="503">
        <v>0</v>
      </c>
      <c r="J34" s="503">
        <v>0</v>
      </c>
      <c r="K34" s="484"/>
      <c r="L34" s="504"/>
    </row>
    <row r="35" spans="1:13">
      <c r="A35" s="495" t="s">
        <v>1066</v>
      </c>
      <c r="B35" s="500" t="s">
        <v>167</v>
      </c>
      <c r="C35" s="503">
        <v>339404.47</v>
      </c>
      <c r="D35" s="502">
        <v>22830.87</v>
      </c>
      <c r="E35" s="502">
        <v>30711086.07</v>
      </c>
      <c r="F35" s="502">
        <v>2065668.08</v>
      </c>
      <c r="G35" s="502">
        <v>116146.8</v>
      </c>
      <c r="H35" s="503">
        <v>0</v>
      </c>
      <c r="I35" s="502">
        <v>7811.83</v>
      </c>
      <c r="J35" s="502">
        <v>32538477.439999998</v>
      </c>
      <c r="K35" s="484"/>
      <c r="L35" s="504"/>
    </row>
    <row r="36" spans="1:13">
      <c r="A36" s="495" t="s">
        <v>1066</v>
      </c>
      <c r="B36" s="500" t="s">
        <v>171</v>
      </c>
      <c r="C36" s="503">
        <v>30670.27</v>
      </c>
      <c r="D36" s="502">
        <v>2062.5700000000002</v>
      </c>
      <c r="E36" s="502">
        <v>2019999.14</v>
      </c>
      <c r="F36" s="502">
        <v>135867.6</v>
      </c>
      <c r="G36" s="503">
        <v>4208.25</v>
      </c>
      <c r="H36" s="503">
        <v>0</v>
      </c>
      <c r="I36" s="503">
        <v>283.31</v>
      </c>
      <c r="J36" s="502">
        <v>2127625.46</v>
      </c>
      <c r="K36" s="484"/>
      <c r="L36" s="504"/>
    </row>
    <row r="37" spans="1:13">
      <c r="A37" s="495" t="s">
        <v>1066</v>
      </c>
      <c r="B37" s="500" t="s">
        <v>165</v>
      </c>
      <c r="C37" s="503">
        <v>0</v>
      </c>
      <c r="D37" s="503">
        <v>0</v>
      </c>
      <c r="E37" s="503">
        <v>0</v>
      </c>
      <c r="F37" s="503">
        <v>0</v>
      </c>
      <c r="G37" s="503">
        <v>0</v>
      </c>
      <c r="H37" s="503">
        <v>0</v>
      </c>
      <c r="I37" s="503">
        <v>0</v>
      </c>
      <c r="J37" s="503">
        <v>0</v>
      </c>
      <c r="K37" s="484"/>
      <c r="L37" s="504"/>
    </row>
    <row r="38" spans="1:13">
      <c r="A38" s="495" t="s">
        <v>1066</v>
      </c>
      <c r="B38" s="500" t="s">
        <v>166</v>
      </c>
      <c r="C38" s="503">
        <v>0</v>
      </c>
      <c r="D38" s="502">
        <v>0</v>
      </c>
      <c r="E38" s="502">
        <v>0</v>
      </c>
      <c r="F38" s="502">
        <v>0</v>
      </c>
      <c r="G38" s="502">
        <v>0</v>
      </c>
      <c r="H38" s="503">
        <v>0</v>
      </c>
      <c r="I38" s="502">
        <v>0</v>
      </c>
      <c r="J38" s="502">
        <v>0</v>
      </c>
      <c r="K38" s="484"/>
      <c r="L38" s="504"/>
    </row>
    <row r="39" spans="1:13">
      <c r="A39" s="495" t="s">
        <v>1066</v>
      </c>
      <c r="B39" s="500" t="s">
        <v>157</v>
      </c>
      <c r="C39" s="503">
        <v>773296.04</v>
      </c>
      <c r="D39" s="503">
        <v>52013.07</v>
      </c>
      <c r="E39" s="503">
        <v>66965889.630000003</v>
      </c>
      <c r="F39" s="503">
        <v>4504211.09</v>
      </c>
      <c r="G39" s="503">
        <v>2813940.89</v>
      </c>
      <c r="H39" s="503">
        <v>0</v>
      </c>
      <c r="I39" s="503">
        <v>189269.78</v>
      </c>
      <c r="J39" s="503">
        <v>73648002.280000001</v>
      </c>
      <c r="K39" s="484"/>
      <c r="L39" s="504"/>
    </row>
    <row r="40" spans="1:13">
      <c r="A40" s="495" t="s">
        <v>1066</v>
      </c>
      <c r="B40" s="500" t="s">
        <v>172</v>
      </c>
      <c r="C40" s="503">
        <v>157182.70000000001</v>
      </c>
      <c r="D40" s="503">
        <v>10572.05</v>
      </c>
      <c r="E40" s="502">
        <v>11295812.279999999</v>
      </c>
      <c r="F40" s="502">
        <v>759769.69</v>
      </c>
      <c r="G40" s="503">
        <v>221762.5</v>
      </c>
      <c r="H40" s="503">
        <v>0</v>
      </c>
      <c r="I40" s="503">
        <v>14915.88</v>
      </c>
      <c r="J40" s="502">
        <v>12124505.6</v>
      </c>
      <c r="K40" s="484"/>
      <c r="L40" s="504"/>
    </row>
    <row r="41" spans="1:13" s="514" customFormat="1">
      <c r="B41" s="517"/>
      <c r="C41" s="507">
        <f t="shared" ref="C41:J41" si="4">SUM(C20:C40)</f>
        <v>13126665.349999998</v>
      </c>
      <c r="D41" s="507">
        <f t="shared" si="4"/>
        <v>882912.65999999992</v>
      </c>
      <c r="E41" s="507">
        <f t="shared" si="4"/>
        <v>162010806.63</v>
      </c>
      <c r="F41" s="507">
        <f t="shared" si="4"/>
        <v>10657980.85</v>
      </c>
      <c r="G41" s="507">
        <f t="shared" si="4"/>
        <v>5134044</v>
      </c>
      <c r="H41" s="507">
        <f t="shared" si="4"/>
        <v>0</v>
      </c>
      <c r="I41" s="507">
        <f t="shared" si="4"/>
        <v>345326.14</v>
      </c>
      <c r="J41" s="507">
        <f t="shared" si="4"/>
        <v>164138579.60999998</v>
      </c>
      <c r="K41" s="484"/>
      <c r="L41" s="504"/>
      <c r="M41" s="489"/>
    </row>
    <row r="42" spans="1:13" s="514" customFormat="1" ht="11.25">
      <c r="A42" s="508" t="s">
        <v>1066</v>
      </c>
      <c r="B42" s="509" t="s">
        <v>1068</v>
      </c>
      <c r="C42" s="510">
        <v>13126665.35</v>
      </c>
      <c r="D42" s="511">
        <v>882912.65999999992</v>
      </c>
      <c r="E42" s="511">
        <v>162010806.63</v>
      </c>
      <c r="F42" s="511">
        <v>10657980.85</v>
      </c>
      <c r="G42" s="511">
        <v>5134044</v>
      </c>
      <c r="H42" s="510">
        <v>0</v>
      </c>
      <c r="I42" s="511">
        <v>345326.14</v>
      </c>
      <c r="J42" s="511">
        <v>164138579.60999998</v>
      </c>
      <c r="K42" s="512"/>
      <c r="L42" s="513"/>
    </row>
    <row r="43" spans="1:13">
      <c r="B43" s="509"/>
      <c r="C43" s="510">
        <f t="shared" ref="C43:J43" si="5">C41-C42</f>
        <v>0</v>
      </c>
      <c r="D43" s="510">
        <f t="shared" si="5"/>
        <v>0</v>
      </c>
      <c r="E43" s="510">
        <f t="shared" si="5"/>
        <v>0</v>
      </c>
      <c r="F43" s="510">
        <f t="shared" si="5"/>
        <v>0</v>
      </c>
      <c r="G43" s="510">
        <f t="shared" si="5"/>
        <v>0</v>
      </c>
      <c r="H43" s="510">
        <f t="shared" si="5"/>
        <v>0</v>
      </c>
      <c r="I43" s="510">
        <f t="shared" si="5"/>
        <v>0</v>
      </c>
      <c r="J43" s="510">
        <f t="shared" si="5"/>
        <v>0</v>
      </c>
      <c r="K43" s="512"/>
      <c r="L43" s="513"/>
      <c r="M43" s="514"/>
    </row>
    <row r="44" spans="1:13">
      <c r="B44" s="500"/>
      <c r="C44" s="503"/>
      <c r="D44" s="503"/>
      <c r="E44" s="503"/>
      <c r="F44" s="503"/>
      <c r="G44" s="503"/>
      <c r="H44" s="503"/>
      <c r="I44" s="503"/>
      <c r="J44" s="503"/>
      <c r="K44" s="484"/>
      <c r="L44" s="504"/>
    </row>
    <row r="45" spans="1:13" s="520" customFormat="1">
      <c r="A45" s="534" t="s">
        <v>1069</v>
      </c>
      <c r="B45" s="500" t="s">
        <v>161</v>
      </c>
      <c r="C45" s="503">
        <v>-32517.599999999999</v>
      </c>
      <c r="D45" s="503">
        <v>2552015.42</v>
      </c>
      <c r="E45" s="503">
        <v>92388928.060000002</v>
      </c>
      <c r="F45" s="503">
        <v>6214197.7599999998</v>
      </c>
      <c r="G45" s="503">
        <v>780542.41</v>
      </c>
      <c r="H45" s="503">
        <v>0</v>
      </c>
      <c r="I45" s="503">
        <v>51093.79</v>
      </c>
      <c r="J45" s="503">
        <v>96915264.200000003</v>
      </c>
      <c r="K45" s="484"/>
      <c r="L45" s="504"/>
      <c r="M45" s="489"/>
    </row>
    <row r="46" spans="1:13">
      <c r="A46" s="495" t="s">
        <v>1069</v>
      </c>
      <c r="B46" s="500" t="s">
        <v>182</v>
      </c>
      <c r="C46" s="503">
        <v>-818199.6</v>
      </c>
      <c r="D46" s="503">
        <v>3037464.84</v>
      </c>
      <c r="E46" s="503">
        <v>79605045.219999999</v>
      </c>
      <c r="F46" s="503">
        <v>5354339.8</v>
      </c>
      <c r="G46" s="503">
        <v>2496006.62</v>
      </c>
      <c r="H46" s="503">
        <v>0</v>
      </c>
      <c r="I46" s="503">
        <v>166495.53</v>
      </c>
      <c r="J46" s="503">
        <v>85402621.929999992</v>
      </c>
      <c r="K46" s="518"/>
      <c r="L46" s="519"/>
      <c r="M46" s="520"/>
    </row>
    <row r="47" spans="1:13">
      <c r="A47" s="495" t="s">
        <v>1069</v>
      </c>
      <c r="B47" s="500" t="s">
        <v>184</v>
      </c>
      <c r="C47" s="503">
        <v>88499.58</v>
      </c>
      <c r="D47" s="503">
        <v>90548.77</v>
      </c>
      <c r="E47" s="503">
        <v>17474940.699999999</v>
      </c>
      <c r="F47" s="503">
        <v>1175387.8600000001</v>
      </c>
      <c r="G47" s="503">
        <v>1689805.06</v>
      </c>
      <c r="H47" s="503">
        <v>0</v>
      </c>
      <c r="I47" s="503">
        <v>113658.39</v>
      </c>
      <c r="J47" s="503">
        <v>20274743.66</v>
      </c>
      <c r="K47" s="484"/>
      <c r="L47" s="504"/>
    </row>
    <row r="48" spans="1:13">
      <c r="A48" s="495" t="s">
        <v>1069</v>
      </c>
      <c r="B48" s="500" t="s">
        <v>1070</v>
      </c>
      <c r="C48" s="503">
        <v>0</v>
      </c>
      <c r="D48" s="503">
        <v>0</v>
      </c>
      <c r="E48" s="503">
        <v>0</v>
      </c>
      <c r="F48" s="503">
        <v>0</v>
      </c>
      <c r="G48" s="503">
        <v>0</v>
      </c>
      <c r="H48" s="503">
        <v>0</v>
      </c>
      <c r="I48" s="503">
        <v>0</v>
      </c>
      <c r="J48" s="503">
        <v>0</v>
      </c>
      <c r="K48" s="484"/>
      <c r="L48" s="504"/>
    </row>
    <row r="49" spans="1:13">
      <c r="A49" s="495" t="s">
        <v>1069</v>
      </c>
      <c r="B49" s="500" t="s">
        <v>548</v>
      </c>
      <c r="C49" s="503">
        <v>0</v>
      </c>
      <c r="D49" s="503">
        <v>0</v>
      </c>
      <c r="E49" s="503">
        <v>0</v>
      </c>
      <c r="F49" s="503">
        <v>0</v>
      </c>
      <c r="G49" s="503">
        <v>0</v>
      </c>
      <c r="H49" s="503">
        <v>0</v>
      </c>
      <c r="I49" s="503">
        <v>0</v>
      </c>
      <c r="J49" s="503">
        <v>0</v>
      </c>
      <c r="K49" s="484"/>
      <c r="L49" s="504"/>
    </row>
    <row r="50" spans="1:13">
      <c r="A50" s="495" t="s">
        <v>1069</v>
      </c>
      <c r="B50" s="500" t="s">
        <v>553</v>
      </c>
      <c r="C50" s="503">
        <v>0</v>
      </c>
      <c r="D50" s="503">
        <v>0</v>
      </c>
      <c r="E50" s="503">
        <v>0</v>
      </c>
      <c r="F50" s="503">
        <v>0</v>
      </c>
      <c r="G50" s="503">
        <v>0</v>
      </c>
      <c r="H50" s="503">
        <v>0</v>
      </c>
      <c r="I50" s="503">
        <v>0</v>
      </c>
      <c r="J50" s="503">
        <v>0</v>
      </c>
      <c r="K50" s="484"/>
      <c r="L50" s="504"/>
    </row>
    <row r="51" spans="1:13">
      <c r="A51" s="495" t="s">
        <v>1069</v>
      </c>
      <c r="B51" s="500" t="s">
        <v>557</v>
      </c>
      <c r="C51" s="503">
        <v>0</v>
      </c>
      <c r="D51" s="503">
        <v>0</v>
      </c>
      <c r="E51" s="503">
        <v>0</v>
      </c>
      <c r="F51" s="503">
        <v>0</v>
      </c>
      <c r="G51" s="503">
        <v>0</v>
      </c>
      <c r="H51" s="503">
        <v>0</v>
      </c>
      <c r="I51" s="503">
        <v>0</v>
      </c>
      <c r="J51" s="503">
        <v>0</v>
      </c>
      <c r="K51" s="484"/>
      <c r="L51" s="504"/>
    </row>
    <row r="52" spans="1:13">
      <c r="A52" s="495" t="s">
        <v>1069</v>
      </c>
      <c r="B52" s="500" t="s">
        <v>180</v>
      </c>
      <c r="C52" s="503">
        <v>5362764.1100000003</v>
      </c>
      <c r="D52" s="503">
        <v>360708.03</v>
      </c>
      <c r="E52" s="503">
        <v>20240086.41</v>
      </c>
      <c r="F52" s="503">
        <v>-9920716.4000000004</v>
      </c>
      <c r="G52" s="503">
        <v>1549454.22</v>
      </c>
      <c r="H52" s="503">
        <v>0</v>
      </c>
      <c r="I52" s="503">
        <v>104217.93</v>
      </c>
      <c r="J52" s="503">
        <v>6249570.0199999986</v>
      </c>
      <c r="K52" s="484"/>
      <c r="L52" s="504"/>
    </row>
    <row r="53" spans="1:13">
      <c r="A53" s="495" t="s">
        <v>1069</v>
      </c>
      <c r="B53" s="500" t="s">
        <v>181</v>
      </c>
      <c r="C53" s="503">
        <v>0</v>
      </c>
      <c r="D53" s="503">
        <v>0</v>
      </c>
      <c r="E53" s="503">
        <v>0</v>
      </c>
      <c r="F53" s="503">
        <v>0</v>
      </c>
      <c r="G53" s="503">
        <v>0</v>
      </c>
      <c r="H53" s="503">
        <v>0</v>
      </c>
      <c r="I53" s="503">
        <v>0</v>
      </c>
      <c r="J53" s="503">
        <v>0</v>
      </c>
      <c r="K53" s="484"/>
      <c r="L53" s="504"/>
    </row>
    <row r="54" spans="1:13">
      <c r="A54" s="495" t="s">
        <v>1069</v>
      </c>
      <c r="B54" s="500" t="s">
        <v>1071</v>
      </c>
      <c r="C54" s="503">
        <v>0</v>
      </c>
      <c r="D54" s="503">
        <v>0</v>
      </c>
      <c r="E54" s="503">
        <v>0</v>
      </c>
      <c r="F54" s="503">
        <v>0</v>
      </c>
      <c r="G54" s="503">
        <v>0</v>
      </c>
      <c r="H54" s="503">
        <v>0</v>
      </c>
      <c r="I54" s="503">
        <v>0</v>
      </c>
      <c r="J54" s="503">
        <v>0</v>
      </c>
      <c r="K54" s="484"/>
      <c r="L54" s="504"/>
    </row>
    <row r="55" spans="1:13">
      <c r="A55" s="495" t="s">
        <v>1069</v>
      </c>
      <c r="B55" s="500" t="s">
        <v>183</v>
      </c>
      <c r="C55" s="503">
        <v>0.03</v>
      </c>
      <c r="D55" s="503">
        <v>7.0000000000000007E-2</v>
      </c>
      <c r="E55" s="503">
        <v>79629.09</v>
      </c>
      <c r="F55" s="503">
        <v>5354.53</v>
      </c>
      <c r="G55" s="503">
        <v>0</v>
      </c>
      <c r="H55" s="503">
        <v>0</v>
      </c>
      <c r="I55" s="503">
        <v>0</v>
      </c>
      <c r="J55" s="503">
        <v>84983.51999999999</v>
      </c>
      <c r="K55" s="484"/>
      <c r="L55" s="504"/>
    </row>
    <row r="56" spans="1:13">
      <c r="A56" s="495" t="s">
        <v>1069</v>
      </c>
      <c r="B56" s="500" t="s">
        <v>186</v>
      </c>
      <c r="C56" s="503">
        <v>0</v>
      </c>
      <c r="D56" s="503">
        <v>0</v>
      </c>
      <c r="E56" s="503">
        <v>-0.33</v>
      </c>
      <c r="F56" s="503">
        <v>0.35</v>
      </c>
      <c r="G56" s="503">
        <v>0</v>
      </c>
      <c r="H56" s="503">
        <v>0</v>
      </c>
      <c r="I56" s="503">
        <v>0</v>
      </c>
      <c r="J56" s="503">
        <v>1.9999999999999962E-2</v>
      </c>
      <c r="K56" s="484"/>
      <c r="L56" s="504"/>
    </row>
    <row r="57" spans="1:13">
      <c r="A57" s="495" t="s">
        <v>1069</v>
      </c>
      <c r="B57" s="500" t="s">
        <v>187</v>
      </c>
      <c r="C57" s="503">
        <v>0</v>
      </c>
      <c r="D57" s="503">
        <v>0</v>
      </c>
      <c r="E57" s="503">
        <v>0</v>
      </c>
      <c r="F57" s="503">
        <v>0</v>
      </c>
      <c r="G57" s="503">
        <v>0</v>
      </c>
      <c r="H57" s="503">
        <v>0</v>
      </c>
      <c r="I57" s="503">
        <v>0</v>
      </c>
      <c r="J57" s="503">
        <v>0</v>
      </c>
      <c r="K57" s="484"/>
      <c r="L57" s="504"/>
    </row>
    <row r="58" spans="1:13">
      <c r="A58" s="495" t="s">
        <v>1069</v>
      </c>
      <c r="B58" s="500" t="s">
        <v>175</v>
      </c>
      <c r="C58" s="503">
        <v>0</v>
      </c>
      <c r="D58" s="503">
        <v>0</v>
      </c>
      <c r="E58" s="503">
        <v>0</v>
      </c>
      <c r="F58" s="503">
        <v>0</v>
      </c>
      <c r="G58" s="503">
        <v>0</v>
      </c>
      <c r="H58" s="503">
        <v>0</v>
      </c>
      <c r="I58" s="503">
        <v>0</v>
      </c>
      <c r="J58" s="503">
        <v>0</v>
      </c>
      <c r="K58" s="484"/>
      <c r="L58" s="504"/>
    </row>
    <row r="59" spans="1:13">
      <c r="A59" s="495" t="s">
        <v>1069</v>
      </c>
      <c r="B59" s="500" t="s">
        <v>177</v>
      </c>
      <c r="C59" s="503">
        <v>-0.34</v>
      </c>
      <c r="D59" s="503">
        <v>-0.02</v>
      </c>
      <c r="E59" s="503">
        <v>-0.34</v>
      </c>
      <c r="F59" s="503">
        <v>-0.02</v>
      </c>
      <c r="G59" s="503">
        <v>0</v>
      </c>
      <c r="H59" s="503">
        <v>0</v>
      </c>
      <c r="I59" s="503">
        <v>0</v>
      </c>
      <c r="J59" s="503">
        <v>0</v>
      </c>
      <c r="K59" s="484"/>
      <c r="L59" s="504"/>
    </row>
    <row r="60" spans="1:13">
      <c r="A60" s="495" t="s">
        <v>1069</v>
      </c>
      <c r="B60" s="500" t="s">
        <v>185</v>
      </c>
      <c r="C60" s="503">
        <v>0</v>
      </c>
      <c r="D60" s="503">
        <v>0</v>
      </c>
      <c r="E60" s="503">
        <v>0</v>
      </c>
      <c r="F60" s="503">
        <v>0</v>
      </c>
      <c r="G60" s="503">
        <v>0</v>
      </c>
      <c r="H60" s="503">
        <v>0</v>
      </c>
      <c r="I60" s="503">
        <v>0</v>
      </c>
      <c r="J60" s="503">
        <v>0</v>
      </c>
      <c r="K60" s="484"/>
      <c r="L60" s="504"/>
    </row>
    <row r="61" spans="1:13" s="514" customFormat="1">
      <c r="B61" s="517"/>
      <c r="C61" s="507">
        <f t="shared" ref="C61:J61" si="6">SUM(C45:C60)</f>
        <v>4600546.1800000006</v>
      </c>
      <c r="D61" s="507">
        <f t="shared" si="6"/>
        <v>6040737.1100000003</v>
      </c>
      <c r="E61" s="507">
        <f t="shared" si="6"/>
        <v>209788628.80999997</v>
      </c>
      <c r="F61" s="507">
        <f t="shared" si="6"/>
        <v>2828563.8799999976</v>
      </c>
      <c r="G61" s="507">
        <f t="shared" si="6"/>
        <v>6515808.3099999996</v>
      </c>
      <c r="H61" s="507">
        <f t="shared" si="6"/>
        <v>0</v>
      </c>
      <c r="I61" s="507">
        <f t="shared" si="6"/>
        <v>435465.64</v>
      </c>
      <c r="J61" s="507">
        <f t="shared" si="6"/>
        <v>208927183.35000002</v>
      </c>
      <c r="K61" s="484"/>
      <c r="L61" s="504"/>
      <c r="M61" s="489"/>
    </row>
    <row r="62" spans="1:13" s="514" customFormat="1" ht="11.25">
      <c r="A62" s="508" t="s">
        <v>1069</v>
      </c>
      <c r="B62" s="509" t="s">
        <v>1073</v>
      </c>
      <c r="C62" s="510">
        <v>4600546.1800000006</v>
      </c>
      <c r="D62" s="511">
        <v>6040737.1100000003</v>
      </c>
      <c r="E62" s="511">
        <v>209788628.81</v>
      </c>
      <c r="F62" s="511">
        <v>2828563.8799999976</v>
      </c>
      <c r="G62" s="511">
        <v>6515808.3099999996</v>
      </c>
      <c r="H62" s="510">
        <v>0</v>
      </c>
      <c r="I62" s="511">
        <v>435465.64</v>
      </c>
      <c r="J62" s="511">
        <v>208927183.34999996</v>
      </c>
      <c r="K62" s="512"/>
      <c r="L62" s="513"/>
    </row>
    <row r="63" spans="1:13">
      <c r="B63" s="509"/>
      <c r="C63" s="510">
        <f t="shared" ref="C63:J63" si="7">C61-C62</f>
        <v>0</v>
      </c>
      <c r="D63" s="510">
        <f t="shared" si="7"/>
        <v>0</v>
      </c>
      <c r="E63" s="510">
        <f t="shared" si="7"/>
        <v>0</v>
      </c>
      <c r="F63" s="510">
        <f t="shared" si="7"/>
        <v>0</v>
      </c>
      <c r="G63" s="510">
        <f t="shared" si="7"/>
        <v>0</v>
      </c>
      <c r="H63" s="510">
        <f t="shared" si="7"/>
        <v>0</v>
      </c>
      <c r="I63" s="510">
        <f t="shared" si="7"/>
        <v>0</v>
      </c>
      <c r="J63" s="510">
        <f t="shared" si="7"/>
        <v>0</v>
      </c>
      <c r="K63" s="512"/>
      <c r="L63" s="513"/>
      <c r="M63" s="514"/>
    </row>
    <row r="64" spans="1:13" s="520" customFormat="1">
      <c r="B64" s="500"/>
      <c r="C64" s="503"/>
      <c r="D64" s="503"/>
      <c r="E64" s="503"/>
      <c r="F64" s="503"/>
      <c r="G64" s="503"/>
      <c r="H64" s="503"/>
      <c r="I64" s="503"/>
      <c r="J64" s="503"/>
      <c r="K64" s="484"/>
      <c r="L64" s="504"/>
      <c r="M64" s="489"/>
    </row>
    <row r="65" spans="1:13">
      <c r="A65" s="495" t="s">
        <v>1074</v>
      </c>
      <c r="B65" s="500" t="s">
        <v>482</v>
      </c>
      <c r="C65" s="503">
        <v>0</v>
      </c>
      <c r="D65" s="522">
        <v>0</v>
      </c>
      <c r="E65" s="522">
        <v>0</v>
      </c>
      <c r="F65" s="522">
        <v>0</v>
      </c>
      <c r="G65" s="522">
        <v>0</v>
      </c>
      <c r="H65" s="521">
        <v>0</v>
      </c>
      <c r="I65" s="522">
        <v>0</v>
      </c>
      <c r="J65" s="522">
        <v>0</v>
      </c>
      <c r="K65" s="484"/>
      <c r="L65" s="519"/>
      <c r="M65" s="520"/>
    </row>
    <row r="66" spans="1:13">
      <c r="A66" s="495" t="s">
        <v>1074</v>
      </c>
      <c r="B66" s="500" t="s">
        <v>173</v>
      </c>
      <c r="C66" s="503">
        <v>-87315.71</v>
      </c>
      <c r="D66" s="503">
        <v>5350052.8899999997</v>
      </c>
      <c r="E66" s="503">
        <v>6381894.7599999998</v>
      </c>
      <c r="F66" s="503">
        <v>277830.14</v>
      </c>
      <c r="G66" s="503">
        <v>166668.97</v>
      </c>
      <c r="H66" s="503">
        <v>0</v>
      </c>
      <c r="I66" s="503">
        <v>9853.2999999999993</v>
      </c>
      <c r="J66" s="503">
        <v>1573509.9899999998</v>
      </c>
      <c r="K66" s="523"/>
      <c r="L66" s="502"/>
      <c r="M66" s="524"/>
    </row>
    <row r="67" spans="1:13">
      <c r="A67" s="495" t="s">
        <v>1074</v>
      </c>
      <c r="B67" s="500" t="s">
        <v>1075</v>
      </c>
      <c r="C67" s="503">
        <v>0</v>
      </c>
      <c r="D67" s="502">
        <v>0</v>
      </c>
      <c r="E67" s="502">
        <v>0</v>
      </c>
      <c r="F67" s="502">
        <v>0</v>
      </c>
      <c r="G67" s="502">
        <v>0</v>
      </c>
      <c r="H67" s="502">
        <v>0</v>
      </c>
      <c r="I67" s="502">
        <v>0</v>
      </c>
      <c r="J67" s="502">
        <v>0</v>
      </c>
      <c r="K67" s="523"/>
      <c r="L67" s="502"/>
      <c r="M67" s="524"/>
    </row>
    <row r="68" spans="1:13">
      <c r="A68" s="495" t="s">
        <v>1074</v>
      </c>
      <c r="B68" s="500" t="s">
        <v>1076</v>
      </c>
      <c r="C68" s="503">
        <v>0</v>
      </c>
      <c r="D68" s="502">
        <v>0</v>
      </c>
      <c r="E68" s="502">
        <v>0</v>
      </c>
      <c r="F68" s="502">
        <v>0</v>
      </c>
      <c r="G68" s="502">
        <v>0</v>
      </c>
      <c r="H68" s="502">
        <v>0</v>
      </c>
      <c r="I68" s="502">
        <v>0</v>
      </c>
      <c r="J68" s="502">
        <v>0</v>
      </c>
      <c r="K68" s="523"/>
      <c r="L68" s="502"/>
      <c r="M68" s="524"/>
    </row>
    <row r="69" spans="1:13">
      <c r="A69" s="495" t="s">
        <v>1074</v>
      </c>
      <c r="B69" s="500" t="s">
        <v>174</v>
      </c>
      <c r="C69" s="503">
        <v>463473.9</v>
      </c>
      <c r="D69" s="502">
        <v>31173.66</v>
      </c>
      <c r="E69" s="502">
        <v>36897424.869999997</v>
      </c>
      <c r="F69" s="502">
        <v>2481768.16</v>
      </c>
      <c r="G69" s="502">
        <v>1327820.6200000001</v>
      </c>
      <c r="H69" s="502">
        <v>0</v>
      </c>
      <c r="I69" s="502">
        <v>89309.53</v>
      </c>
      <c r="J69" s="502">
        <v>40301675.620000005</v>
      </c>
      <c r="K69" s="523"/>
      <c r="L69" s="502"/>
      <c r="M69" s="524"/>
    </row>
    <row r="70" spans="1:13">
      <c r="A70" s="495" t="s">
        <v>1074</v>
      </c>
      <c r="B70" s="500" t="s">
        <v>1077</v>
      </c>
      <c r="C70" s="503">
        <v>0</v>
      </c>
      <c r="D70" s="502">
        <v>0</v>
      </c>
      <c r="E70" s="502">
        <v>0</v>
      </c>
      <c r="F70" s="502">
        <v>0</v>
      </c>
      <c r="G70" s="502">
        <v>0</v>
      </c>
      <c r="H70" s="502">
        <v>0</v>
      </c>
      <c r="I70" s="502">
        <v>0</v>
      </c>
      <c r="J70" s="502">
        <v>0</v>
      </c>
      <c r="K70" s="523"/>
      <c r="L70" s="502"/>
      <c r="M70" s="524"/>
    </row>
    <row r="71" spans="1:13">
      <c r="A71" s="495" t="s">
        <v>1074</v>
      </c>
      <c r="B71" s="500" t="s">
        <v>496</v>
      </c>
      <c r="C71" s="502">
        <v>0</v>
      </c>
      <c r="D71" s="502">
        <v>0</v>
      </c>
      <c r="E71" s="502">
        <v>0</v>
      </c>
      <c r="F71" s="502">
        <v>0</v>
      </c>
      <c r="G71" s="502">
        <v>0</v>
      </c>
      <c r="H71" s="502">
        <v>0</v>
      </c>
      <c r="I71" s="502">
        <v>0</v>
      </c>
      <c r="J71" s="502">
        <v>0</v>
      </c>
      <c r="K71" s="523"/>
      <c r="L71" s="502"/>
      <c r="M71" s="524"/>
    </row>
    <row r="72" spans="1:13">
      <c r="A72" s="495" t="s">
        <v>1074</v>
      </c>
      <c r="B72" s="500" t="s">
        <v>498</v>
      </c>
      <c r="C72" s="503">
        <v>0</v>
      </c>
      <c r="D72" s="502">
        <v>0</v>
      </c>
      <c r="E72" s="502">
        <v>0</v>
      </c>
      <c r="F72" s="502">
        <v>0</v>
      </c>
      <c r="G72" s="502">
        <v>0</v>
      </c>
      <c r="H72" s="502">
        <v>0</v>
      </c>
      <c r="I72" s="502">
        <v>0</v>
      </c>
      <c r="J72" s="502">
        <v>0</v>
      </c>
      <c r="K72" s="523"/>
      <c r="L72" s="502"/>
      <c r="M72" s="524"/>
    </row>
    <row r="73" spans="1:13">
      <c r="A73" s="495" t="s">
        <v>1074</v>
      </c>
      <c r="B73" s="500" t="s">
        <v>500</v>
      </c>
      <c r="C73" s="503">
        <v>0</v>
      </c>
      <c r="D73" s="502">
        <v>0</v>
      </c>
      <c r="E73" s="502">
        <v>0</v>
      </c>
      <c r="F73" s="502">
        <v>0</v>
      </c>
      <c r="G73" s="502">
        <v>0</v>
      </c>
      <c r="H73" s="502">
        <v>0</v>
      </c>
      <c r="I73" s="502">
        <v>0</v>
      </c>
      <c r="J73" s="502">
        <v>0</v>
      </c>
      <c r="K73" s="523"/>
      <c r="L73" s="502"/>
      <c r="M73" s="524"/>
    </row>
    <row r="74" spans="1:13">
      <c r="A74" s="495" t="s">
        <v>1074</v>
      </c>
      <c r="B74" s="500" t="s">
        <v>502</v>
      </c>
      <c r="C74" s="503">
        <v>0</v>
      </c>
      <c r="D74" s="502">
        <v>0</v>
      </c>
      <c r="E74" s="502">
        <v>0</v>
      </c>
      <c r="F74" s="502">
        <v>0</v>
      </c>
      <c r="G74" s="502">
        <v>0</v>
      </c>
      <c r="H74" s="502">
        <v>0</v>
      </c>
      <c r="I74" s="502">
        <v>0</v>
      </c>
      <c r="J74" s="502">
        <v>0</v>
      </c>
      <c r="K74" s="523"/>
      <c r="L74" s="502"/>
      <c r="M74" s="524"/>
    </row>
    <row r="75" spans="1:13">
      <c r="A75" s="495" t="s">
        <v>1074</v>
      </c>
      <c r="B75" s="500" t="s">
        <v>530</v>
      </c>
      <c r="C75" s="503">
        <v>0</v>
      </c>
      <c r="D75" s="502">
        <v>0</v>
      </c>
      <c r="E75" s="502">
        <v>0</v>
      </c>
      <c r="F75" s="502">
        <v>0</v>
      </c>
      <c r="G75" s="502">
        <v>0</v>
      </c>
      <c r="H75" s="502">
        <v>0</v>
      </c>
      <c r="I75" s="502">
        <v>0</v>
      </c>
      <c r="J75" s="502">
        <v>0</v>
      </c>
      <c r="K75" s="523"/>
      <c r="L75" s="502"/>
      <c r="M75" s="524"/>
    </row>
    <row r="76" spans="1:13">
      <c r="A76" s="495" t="s">
        <v>1074</v>
      </c>
      <c r="B76" s="500" t="s">
        <v>534</v>
      </c>
      <c r="C76" s="521">
        <v>0</v>
      </c>
      <c r="D76" s="502">
        <v>0</v>
      </c>
      <c r="E76" s="502">
        <v>0</v>
      </c>
      <c r="F76" s="502">
        <v>0</v>
      </c>
      <c r="G76" s="502">
        <v>0</v>
      </c>
      <c r="H76" s="502">
        <v>0</v>
      </c>
      <c r="I76" s="502">
        <v>0</v>
      </c>
      <c r="J76" s="502">
        <v>0</v>
      </c>
      <c r="K76" s="523"/>
      <c r="L76" s="502"/>
      <c r="M76" s="524"/>
    </row>
    <row r="77" spans="1:13">
      <c r="A77" s="495" t="s">
        <v>1074</v>
      </c>
      <c r="B77" s="500" t="s">
        <v>179</v>
      </c>
      <c r="C77" s="503">
        <v>1388507.25</v>
      </c>
      <c r="D77" s="502">
        <v>93392</v>
      </c>
      <c r="E77" s="502">
        <v>67298076.299999997</v>
      </c>
      <c r="F77" s="502">
        <v>4526557.1399999997</v>
      </c>
      <c r="G77" s="502">
        <v>1686623.36</v>
      </c>
      <c r="H77" s="502">
        <v>0</v>
      </c>
      <c r="I77" s="502">
        <v>113444.65</v>
      </c>
      <c r="J77" s="502">
        <v>72142802.200000003</v>
      </c>
      <c r="K77" s="523"/>
      <c r="L77" s="502"/>
      <c r="M77" s="524"/>
    </row>
    <row r="78" spans="1:13">
      <c r="A78" s="495" t="s">
        <v>1074</v>
      </c>
      <c r="B78" s="500" t="s">
        <v>537</v>
      </c>
      <c r="C78" s="522">
        <v>0</v>
      </c>
      <c r="D78" s="502">
        <v>0</v>
      </c>
      <c r="E78" s="502">
        <v>0</v>
      </c>
      <c r="F78" s="502">
        <v>0</v>
      </c>
      <c r="G78" s="502">
        <v>0</v>
      </c>
      <c r="H78" s="502">
        <v>0</v>
      </c>
      <c r="I78" s="502">
        <v>0</v>
      </c>
      <c r="J78" s="502">
        <v>0</v>
      </c>
      <c r="K78" s="523"/>
      <c r="L78" s="502"/>
      <c r="M78" s="524"/>
    </row>
    <row r="79" spans="1:13">
      <c r="A79" s="495" t="s">
        <v>1074</v>
      </c>
      <c r="B79" s="500" t="s">
        <v>540</v>
      </c>
      <c r="C79" s="503">
        <v>0</v>
      </c>
      <c r="D79" s="502">
        <v>0</v>
      </c>
      <c r="E79" s="502">
        <v>0</v>
      </c>
      <c r="F79" s="502">
        <v>0</v>
      </c>
      <c r="G79" s="502">
        <v>0</v>
      </c>
      <c r="H79" s="502">
        <v>0</v>
      </c>
      <c r="I79" s="502">
        <v>0</v>
      </c>
      <c r="J79" s="502">
        <v>0</v>
      </c>
      <c r="K79" s="523"/>
      <c r="L79" s="502"/>
      <c r="M79" s="524"/>
    </row>
    <row r="80" spans="1:13">
      <c r="A80" s="495" t="s">
        <v>1074</v>
      </c>
      <c r="B80" s="500" t="s">
        <v>542</v>
      </c>
      <c r="C80" s="502">
        <v>0</v>
      </c>
      <c r="D80" s="502">
        <v>0</v>
      </c>
      <c r="E80" s="502">
        <v>0</v>
      </c>
      <c r="F80" s="502">
        <v>0</v>
      </c>
      <c r="G80" s="502">
        <v>0</v>
      </c>
      <c r="H80" s="502">
        <v>0</v>
      </c>
      <c r="I80" s="502">
        <v>0</v>
      </c>
      <c r="J80" s="502">
        <v>0</v>
      </c>
      <c r="K80" s="523"/>
      <c r="L80" s="502"/>
      <c r="M80" s="524"/>
    </row>
    <row r="81" spans="1:13">
      <c r="A81" s="495" t="s">
        <v>1074</v>
      </c>
      <c r="B81" s="500" t="s">
        <v>544</v>
      </c>
      <c r="C81" s="502">
        <v>0</v>
      </c>
      <c r="D81" s="502">
        <v>0</v>
      </c>
      <c r="E81" s="502">
        <v>0</v>
      </c>
      <c r="F81" s="502">
        <v>0</v>
      </c>
      <c r="G81" s="502">
        <v>0</v>
      </c>
      <c r="H81" s="502">
        <v>0</v>
      </c>
      <c r="I81" s="502">
        <v>0</v>
      </c>
      <c r="J81" s="502">
        <v>0</v>
      </c>
      <c r="K81" s="523"/>
      <c r="L81" s="502"/>
      <c r="M81" s="524"/>
    </row>
    <row r="82" spans="1:13">
      <c r="A82" s="495" t="s">
        <v>1074</v>
      </c>
      <c r="B82" s="500" t="s">
        <v>546</v>
      </c>
      <c r="C82" s="502">
        <v>0</v>
      </c>
      <c r="D82" s="502">
        <v>0</v>
      </c>
      <c r="E82" s="502">
        <v>0</v>
      </c>
      <c r="F82" s="502">
        <v>0</v>
      </c>
      <c r="G82" s="502">
        <v>0</v>
      </c>
      <c r="H82" s="502">
        <v>0</v>
      </c>
      <c r="I82" s="502">
        <v>0</v>
      </c>
      <c r="J82" s="502">
        <v>0</v>
      </c>
      <c r="K82" s="523"/>
      <c r="L82" s="502"/>
      <c r="M82" s="524"/>
    </row>
    <row r="83" spans="1:13">
      <c r="A83" s="495" t="s">
        <v>1074</v>
      </c>
      <c r="B83" s="500" t="s">
        <v>1078</v>
      </c>
      <c r="C83" s="502">
        <v>0</v>
      </c>
      <c r="D83" s="502">
        <v>0</v>
      </c>
      <c r="E83" s="502">
        <v>0</v>
      </c>
      <c r="F83" s="502">
        <v>0</v>
      </c>
      <c r="G83" s="502">
        <v>0</v>
      </c>
      <c r="H83" s="502">
        <v>0</v>
      </c>
      <c r="I83" s="502">
        <v>0</v>
      </c>
      <c r="J83" s="502">
        <v>0</v>
      </c>
      <c r="K83" s="523"/>
      <c r="L83" s="502"/>
      <c r="M83" s="524"/>
    </row>
    <row r="84" spans="1:13">
      <c r="A84" s="495" t="s">
        <v>1074</v>
      </c>
      <c r="B84" s="500" t="s">
        <v>486</v>
      </c>
      <c r="C84" s="502">
        <v>0</v>
      </c>
      <c r="D84" s="502">
        <v>0</v>
      </c>
      <c r="E84" s="502">
        <v>0</v>
      </c>
      <c r="F84" s="502">
        <v>0</v>
      </c>
      <c r="G84" s="502">
        <v>0</v>
      </c>
      <c r="H84" s="502">
        <v>0</v>
      </c>
      <c r="I84" s="502">
        <v>0</v>
      </c>
      <c r="J84" s="502">
        <v>0</v>
      </c>
      <c r="K84" s="523"/>
      <c r="L84" s="502"/>
      <c r="M84" s="524"/>
    </row>
    <row r="85" spans="1:13">
      <c r="A85" s="495" t="s">
        <v>1074</v>
      </c>
      <c r="B85" s="500" t="s">
        <v>176</v>
      </c>
      <c r="C85" s="502">
        <v>0</v>
      </c>
      <c r="D85" s="502">
        <v>0</v>
      </c>
      <c r="E85" s="502">
        <v>350391.31</v>
      </c>
      <c r="F85" s="502">
        <v>23568.39</v>
      </c>
      <c r="G85" s="502">
        <v>0</v>
      </c>
      <c r="H85" s="502">
        <v>0</v>
      </c>
      <c r="I85" s="502">
        <v>0</v>
      </c>
      <c r="J85" s="502">
        <v>373959.7</v>
      </c>
      <c r="K85" s="523"/>
      <c r="L85" s="502"/>
      <c r="M85" s="524"/>
    </row>
    <row r="86" spans="1:13" s="514" customFormat="1">
      <c r="B86" s="517"/>
      <c r="C86" s="507">
        <f t="shared" ref="C86:J86" si="8">SUM(C65:C85)</f>
        <v>1764665.44</v>
      </c>
      <c r="D86" s="507">
        <f t="shared" si="8"/>
        <v>5474618.5499999998</v>
      </c>
      <c r="E86" s="507">
        <f t="shared" si="8"/>
        <v>110927787.23999999</v>
      </c>
      <c r="F86" s="507">
        <f t="shared" si="8"/>
        <v>7309723.8299999991</v>
      </c>
      <c r="G86" s="507">
        <f t="shared" si="8"/>
        <v>3181112.95</v>
      </c>
      <c r="H86" s="507">
        <f t="shared" si="8"/>
        <v>0</v>
      </c>
      <c r="I86" s="507">
        <f t="shared" si="8"/>
        <v>212607.47999999998</v>
      </c>
      <c r="J86" s="507">
        <f t="shared" si="8"/>
        <v>114391947.51000001</v>
      </c>
      <c r="K86" s="523"/>
      <c r="L86" s="502"/>
      <c r="M86" s="524"/>
    </row>
    <row r="87" spans="1:13" s="514" customFormat="1" ht="11.25">
      <c r="A87" s="508" t="s">
        <v>1074</v>
      </c>
      <c r="B87" s="509" t="s">
        <v>1080</v>
      </c>
      <c r="C87" s="510">
        <v>1764665.44</v>
      </c>
      <c r="D87" s="511">
        <v>5474618.5499999998</v>
      </c>
      <c r="E87" s="511">
        <v>110927787.23999999</v>
      </c>
      <c r="F87" s="511">
        <v>7309723.8299999991</v>
      </c>
      <c r="G87" s="511">
        <v>3181112.95</v>
      </c>
      <c r="H87" s="510">
        <v>0</v>
      </c>
      <c r="I87" s="511">
        <v>212607.47999999998</v>
      </c>
      <c r="J87" s="511">
        <v>114391947.51000001</v>
      </c>
      <c r="K87" s="525"/>
      <c r="L87" s="511"/>
      <c r="M87" s="526"/>
    </row>
    <row r="88" spans="1:13">
      <c r="B88" s="509"/>
      <c r="C88" s="510">
        <f t="shared" ref="C88:J88" si="9">C86-C87</f>
        <v>0</v>
      </c>
      <c r="D88" s="510">
        <f t="shared" si="9"/>
        <v>0</v>
      </c>
      <c r="E88" s="510">
        <f t="shared" si="9"/>
        <v>0</v>
      </c>
      <c r="F88" s="510">
        <f t="shared" si="9"/>
        <v>0</v>
      </c>
      <c r="G88" s="510">
        <f t="shared" si="9"/>
        <v>0</v>
      </c>
      <c r="H88" s="510">
        <f t="shared" si="9"/>
        <v>0</v>
      </c>
      <c r="I88" s="510">
        <f t="shared" si="9"/>
        <v>0</v>
      </c>
      <c r="J88" s="510">
        <f t="shared" si="9"/>
        <v>0</v>
      </c>
      <c r="K88" s="525"/>
      <c r="L88" s="511"/>
      <c r="M88" s="526"/>
    </row>
    <row r="89" spans="1:13">
      <c r="B89" s="500"/>
      <c r="C89" s="502"/>
      <c r="D89" s="502"/>
      <c r="E89" s="502"/>
      <c r="F89" s="502"/>
      <c r="G89" s="502"/>
      <c r="H89" s="502"/>
      <c r="I89" s="502"/>
      <c r="J89" s="502"/>
      <c r="K89" s="523"/>
      <c r="L89" s="502"/>
      <c r="M89" s="524"/>
    </row>
    <row r="90" spans="1:13">
      <c r="B90" s="500"/>
      <c r="C90" s="502"/>
      <c r="D90" s="524"/>
      <c r="E90" s="524"/>
      <c r="F90" s="524"/>
      <c r="G90" s="524"/>
      <c r="H90" s="524"/>
      <c r="I90" s="524"/>
      <c r="J90" s="524"/>
      <c r="K90" s="523"/>
      <c r="L90" s="502"/>
      <c r="M90" s="524"/>
    </row>
    <row r="91" spans="1:13">
      <c r="A91" s="495" t="s">
        <v>1081</v>
      </c>
      <c r="B91" s="500" t="s">
        <v>144</v>
      </c>
      <c r="C91" s="502">
        <v>6830608.2599999998</v>
      </c>
      <c r="D91" s="524">
        <v>4404338.91</v>
      </c>
      <c r="E91" s="524">
        <v>125608840.38</v>
      </c>
      <c r="F91" s="524">
        <v>2053535.83</v>
      </c>
      <c r="G91" s="524">
        <v>6447077.7599999998</v>
      </c>
      <c r="H91" s="524">
        <v>0</v>
      </c>
      <c r="I91" s="524">
        <v>431919.07</v>
      </c>
      <c r="J91" s="524">
        <v>123306425.86999999</v>
      </c>
      <c r="K91" s="523"/>
      <c r="L91" s="502"/>
      <c r="M91" s="524"/>
    </row>
    <row r="92" spans="1:13">
      <c r="A92" s="495" t="s">
        <v>1081</v>
      </c>
      <c r="B92" s="500" t="s">
        <v>120</v>
      </c>
      <c r="C92" s="502">
        <v>0.31</v>
      </c>
      <c r="D92" s="524">
        <v>-0.11</v>
      </c>
      <c r="E92" s="524">
        <v>695200.6</v>
      </c>
      <c r="F92" s="524">
        <v>46759.53</v>
      </c>
      <c r="G92" s="524">
        <v>0</v>
      </c>
      <c r="H92" s="524">
        <v>0</v>
      </c>
      <c r="I92" s="524">
        <v>0</v>
      </c>
      <c r="J92" s="524">
        <v>741959.92999999993</v>
      </c>
      <c r="K92" s="523"/>
      <c r="L92" s="502"/>
      <c r="M92" s="524"/>
    </row>
    <row r="93" spans="1:13">
      <c r="A93" s="495" t="s">
        <v>1081</v>
      </c>
      <c r="B93" s="500" t="s">
        <v>1043</v>
      </c>
      <c r="C93" s="502">
        <v>0</v>
      </c>
      <c r="D93" s="524">
        <v>0</v>
      </c>
      <c r="E93" s="524">
        <v>0</v>
      </c>
      <c r="F93" s="524">
        <v>0</v>
      </c>
      <c r="G93" s="524">
        <v>0</v>
      </c>
      <c r="H93" s="524">
        <v>0</v>
      </c>
      <c r="I93" s="524">
        <v>0</v>
      </c>
      <c r="J93" s="524">
        <v>0</v>
      </c>
      <c r="K93" s="523"/>
      <c r="L93" s="502"/>
      <c r="M93" s="524"/>
    </row>
    <row r="94" spans="1:13" s="514" customFormat="1">
      <c r="B94" s="517"/>
      <c r="C94" s="507">
        <f t="shared" ref="C94:J94" si="10">SUM(C91:C93)</f>
        <v>6830608.5699999994</v>
      </c>
      <c r="D94" s="507">
        <f t="shared" si="10"/>
        <v>4404338.8</v>
      </c>
      <c r="E94" s="507">
        <f t="shared" si="10"/>
        <v>126304040.97999999</v>
      </c>
      <c r="F94" s="507">
        <f t="shared" si="10"/>
        <v>2100295.36</v>
      </c>
      <c r="G94" s="507">
        <f t="shared" si="10"/>
        <v>6447077.7599999998</v>
      </c>
      <c r="H94" s="507">
        <f t="shared" si="10"/>
        <v>0</v>
      </c>
      <c r="I94" s="507">
        <f t="shared" si="10"/>
        <v>431919.07</v>
      </c>
      <c r="J94" s="507">
        <f t="shared" si="10"/>
        <v>124048385.8</v>
      </c>
      <c r="K94" s="523"/>
      <c r="L94" s="502"/>
      <c r="M94" s="524"/>
    </row>
    <row r="95" spans="1:13" s="514" customFormat="1" ht="11.25">
      <c r="A95" s="508" t="s">
        <v>1081</v>
      </c>
      <c r="B95" s="509" t="s">
        <v>1083</v>
      </c>
      <c r="C95" s="510">
        <v>6830608.5699999994</v>
      </c>
      <c r="D95" s="511">
        <v>4404338.8</v>
      </c>
      <c r="E95" s="511">
        <v>126304040.97999999</v>
      </c>
      <c r="F95" s="511">
        <v>2100295.36</v>
      </c>
      <c r="G95" s="511">
        <v>6447077.7599999998</v>
      </c>
      <c r="H95" s="510">
        <v>0</v>
      </c>
      <c r="I95" s="511">
        <v>431919.07</v>
      </c>
      <c r="J95" s="511">
        <v>124048385.8</v>
      </c>
      <c r="K95" s="525"/>
      <c r="L95" s="511"/>
      <c r="M95" s="526"/>
    </row>
    <row r="96" spans="1:13">
      <c r="B96" s="509"/>
      <c r="C96" s="510">
        <f t="shared" ref="C96:J96" si="11">C94-C95</f>
        <v>0</v>
      </c>
      <c r="D96" s="510">
        <f t="shared" si="11"/>
        <v>0</v>
      </c>
      <c r="E96" s="510">
        <f t="shared" si="11"/>
        <v>0</v>
      </c>
      <c r="F96" s="510">
        <f t="shared" si="11"/>
        <v>0</v>
      </c>
      <c r="G96" s="510">
        <f t="shared" si="11"/>
        <v>0</v>
      </c>
      <c r="H96" s="510">
        <f t="shared" si="11"/>
        <v>0</v>
      </c>
      <c r="I96" s="510">
        <f t="shared" si="11"/>
        <v>0</v>
      </c>
      <c r="J96" s="510">
        <f t="shared" si="11"/>
        <v>0</v>
      </c>
      <c r="K96" s="525"/>
      <c r="L96" s="511"/>
      <c r="M96" s="526"/>
    </row>
    <row r="97" spans="1:13">
      <c r="B97" s="500"/>
      <c r="C97" s="502"/>
      <c r="D97" s="524"/>
      <c r="E97" s="524"/>
      <c r="F97" s="524"/>
      <c r="G97" s="524"/>
      <c r="H97" s="524"/>
      <c r="I97" s="524"/>
      <c r="J97" s="524"/>
      <c r="K97" s="523"/>
      <c r="L97" s="502"/>
      <c r="M97" s="524"/>
    </row>
    <row r="98" spans="1:13">
      <c r="A98" s="495" t="s">
        <v>1084</v>
      </c>
      <c r="B98" s="500" t="s">
        <v>189</v>
      </c>
      <c r="C98" s="502">
        <v>-68936216.370000005</v>
      </c>
      <c r="D98" s="524">
        <v>-3976989.54</v>
      </c>
      <c r="E98" s="524">
        <v>768161705.51999998</v>
      </c>
      <c r="F98" s="524">
        <v>50751961.689999998</v>
      </c>
      <c r="G98" s="524">
        <v>57392821.890000001</v>
      </c>
      <c r="H98" s="524">
        <v>0</v>
      </c>
      <c r="I98" s="524">
        <v>3860315.98</v>
      </c>
      <c r="J98" s="524">
        <v>953080010.99000001</v>
      </c>
      <c r="K98" s="523"/>
      <c r="L98" s="502"/>
      <c r="M98" s="524"/>
    </row>
    <row r="99" spans="1:13">
      <c r="A99" s="495" t="s">
        <v>1085</v>
      </c>
      <c r="B99" s="500" t="s">
        <v>190</v>
      </c>
      <c r="C99" s="502">
        <v>-34337361.560000002</v>
      </c>
      <c r="D99" s="524">
        <v>-2309575.9500000002</v>
      </c>
      <c r="E99" s="524">
        <v>493939554.55000001</v>
      </c>
      <c r="F99" s="524">
        <v>32326318.739999998</v>
      </c>
      <c r="G99" s="524">
        <v>11372414.67</v>
      </c>
      <c r="H99" s="524">
        <v>0</v>
      </c>
      <c r="I99" s="524">
        <v>764924.35</v>
      </c>
      <c r="J99" s="524">
        <v>575050149.82000005</v>
      </c>
      <c r="K99" s="523"/>
      <c r="L99" s="502"/>
      <c r="M99" s="524"/>
    </row>
    <row r="100" spans="1:13">
      <c r="A100" s="495" t="s">
        <v>1086</v>
      </c>
      <c r="B100" s="500" t="s">
        <v>191</v>
      </c>
      <c r="C100" s="502">
        <v>747</v>
      </c>
      <c r="D100" s="524">
        <v>0</v>
      </c>
      <c r="E100" s="524">
        <v>0</v>
      </c>
      <c r="F100" s="524">
        <v>0</v>
      </c>
      <c r="G100" s="524">
        <v>311390.78000000003</v>
      </c>
      <c r="H100" s="524">
        <v>0</v>
      </c>
      <c r="I100" s="524">
        <v>20894.04</v>
      </c>
      <c r="J100" s="524">
        <v>331537.82</v>
      </c>
      <c r="K100" s="523"/>
      <c r="L100" s="502"/>
      <c r="M100" s="524"/>
    </row>
    <row r="101" spans="1:13">
      <c r="A101" s="495" t="s">
        <v>1087</v>
      </c>
      <c r="B101" s="500" t="s">
        <v>192</v>
      </c>
      <c r="C101" s="502">
        <v>0</v>
      </c>
      <c r="D101" s="524">
        <v>0</v>
      </c>
      <c r="E101" s="524">
        <v>0</v>
      </c>
      <c r="F101" s="524">
        <v>0</v>
      </c>
      <c r="G101" s="524">
        <v>0</v>
      </c>
      <c r="H101" s="524">
        <v>0</v>
      </c>
      <c r="I101" s="524">
        <v>0</v>
      </c>
      <c r="J101" s="524">
        <v>0</v>
      </c>
      <c r="K101" s="523"/>
      <c r="L101" s="502"/>
      <c r="M101" s="524"/>
    </row>
    <row r="102" spans="1:13">
      <c r="A102" s="495" t="s">
        <v>1088</v>
      </c>
      <c r="B102" s="500" t="s">
        <v>117</v>
      </c>
      <c r="C102" s="502">
        <v>0</v>
      </c>
      <c r="D102" s="524">
        <v>0</v>
      </c>
      <c r="E102" s="524">
        <v>0</v>
      </c>
      <c r="F102" s="524">
        <v>0</v>
      </c>
      <c r="G102" s="524">
        <v>0</v>
      </c>
      <c r="H102" s="524">
        <v>0</v>
      </c>
      <c r="I102" s="524">
        <v>0</v>
      </c>
      <c r="J102" s="524">
        <v>0</v>
      </c>
      <c r="K102" s="523"/>
      <c r="L102" s="502"/>
      <c r="M102" s="524"/>
    </row>
    <row r="103" spans="1:13">
      <c r="A103" s="495" t="s">
        <v>1089</v>
      </c>
      <c r="B103" s="500" t="s">
        <v>118</v>
      </c>
      <c r="C103" s="502">
        <v>0</v>
      </c>
      <c r="D103" s="524">
        <v>0</v>
      </c>
      <c r="E103" s="524">
        <v>0</v>
      </c>
      <c r="F103" s="524">
        <v>0</v>
      </c>
      <c r="G103" s="524">
        <v>0</v>
      </c>
      <c r="H103" s="524">
        <v>0</v>
      </c>
      <c r="I103" s="524">
        <v>0</v>
      </c>
      <c r="J103" s="524">
        <v>0</v>
      </c>
      <c r="K103" s="523"/>
      <c r="L103" s="502"/>
      <c r="M103" s="524"/>
    </row>
    <row r="104" spans="1:13" s="514" customFormat="1">
      <c r="B104" s="517" t="s">
        <v>401</v>
      </c>
      <c r="C104" s="507">
        <f t="shared" ref="C104:J104" si="12">SUM(C98:C103,C94,C86,C61,C41,C16,C7)</f>
        <v>487884515.22000003</v>
      </c>
      <c r="D104" s="507">
        <f t="shared" si="12"/>
        <v>30104819.449999996</v>
      </c>
      <c r="E104" s="507">
        <f t="shared" si="12"/>
        <v>2113491835.8600001</v>
      </c>
      <c r="F104" s="507">
        <f t="shared" si="12"/>
        <v>120348214.41999999</v>
      </c>
      <c r="G104" s="507">
        <f t="shared" si="12"/>
        <v>71250864.090000018</v>
      </c>
      <c r="H104" s="507">
        <f t="shared" si="12"/>
        <v>0</v>
      </c>
      <c r="I104" s="507">
        <f t="shared" si="12"/>
        <v>4780090.74</v>
      </c>
      <c r="J104" s="507">
        <f t="shared" si="12"/>
        <v>1791881670.4399996</v>
      </c>
      <c r="K104" s="523"/>
      <c r="L104" s="502"/>
      <c r="M104" s="524"/>
    </row>
    <row r="105" spans="1:13">
      <c r="B105" s="509"/>
      <c r="C105" s="511">
        <f t="shared" ref="C105:J105" si="13">C104-C103-C102-C101-C100-C99-C98-C94-C86-C61-C41-C16-C7</f>
        <v>0</v>
      </c>
      <c r="D105" s="511">
        <f t="shared" si="13"/>
        <v>0</v>
      </c>
      <c r="E105" s="511">
        <f t="shared" si="13"/>
        <v>2.384185791015625E-7</v>
      </c>
      <c r="F105" s="511">
        <f t="shared" si="13"/>
        <v>0</v>
      </c>
      <c r="G105" s="511">
        <f t="shared" si="13"/>
        <v>0</v>
      </c>
      <c r="H105" s="511">
        <f t="shared" si="13"/>
        <v>0</v>
      </c>
      <c r="I105" s="511">
        <f t="shared" si="13"/>
        <v>0</v>
      </c>
      <c r="J105" s="511">
        <f t="shared" si="13"/>
        <v>0</v>
      </c>
      <c r="K105" s="525"/>
      <c r="L105" s="511"/>
      <c r="M105" s="526"/>
    </row>
    <row r="106" spans="1:13" ht="15">
      <c r="B106" s="591"/>
      <c r="C106" s="502"/>
      <c r="D106" s="524"/>
      <c r="E106" s="524"/>
      <c r="F106" s="524"/>
      <c r="G106" s="524"/>
      <c r="H106" s="524"/>
      <c r="I106" s="524"/>
      <c r="J106" s="524"/>
      <c r="K106" s="523"/>
      <c r="L106" s="502"/>
      <c r="M106" s="524"/>
    </row>
    <row r="107" spans="1:13">
      <c r="A107" s="495" t="s">
        <v>1090</v>
      </c>
      <c r="B107" s="554" t="s">
        <v>3</v>
      </c>
      <c r="C107" s="502">
        <v>0</v>
      </c>
      <c r="D107" s="524">
        <v>0</v>
      </c>
      <c r="E107" s="524">
        <v>0</v>
      </c>
      <c r="F107" s="524">
        <v>0</v>
      </c>
      <c r="G107" s="524">
        <v>0</v>
      </c>
      <c r="H107" s="524">
        <v>0</v>
      </c>
      <c r="I107" s="524">
        <v>0</v>
      </c>
      <c r="J107" s="524">
        <v>0</v>
      </c>
      <c r="K107" s="523"/>
      <c r="L107" s="502"/>
      <c r="M107" s="524"/>
    </row>
    <row r="108" spans="1:13">
      <c r="A108" s="495" t="s">
        <v>1091</v>
      </c>
      <c r="B108" s="554" t="s">
        <v>3</v>
      </c>
      <c r="C108" s="502">
        <v>0</v>
      </c>
      <c r="D108" s="524">
        <v>0</v>
      </c>
      <c r="E108" s="524">
        <v>-2954720</v>
      </c>
      <c r="F108" s="524">
        <v>-192254</v>
      </c>
      <c r="G108" s="524">
        <v>7009.72</v>
      </c>
      <c r="H108" s="524">
        <v>0</v>
      </c>
      <c r="I108" s="524">
        <v>-7009.72</v>
      </c>
      <c r="J108" s="524">
        <v>-3146974</v>
      </c>
      <c r="K108" s="523"/>
      <c r="L108" s="502"/>
      <c r="M108" s="524"/>
    </row>
    <row r="109" spans="1:13">
      <c r="A109" s="495" t="s">
        <v>1092</v>
      </c>
      <c r="B109" s="554" t="s">
        <v>3</v>
      </c>
      <c r="C109" s="502">
        <v>25263.279999999999</v>
      </c>
      <c r="D109" s="524">
        <v>4729.84</v>
      </c>
      <c r="E109" s="524">
        <v>0</v>
      </c>
      <c r="F109" s="524">
        <v>0</v>
      </c>
      <c r="G109" s="524">
        <v>0</v>
      </c>
      <c r="H109" s="524">
        <v>0</v>
      </c>
      <c r="I109" s="524">
        <v>0</v>
      </c>
      <c r="J109" s="524">
        <v>-29993.119999999999</v>
      </c>
      <c r="K109" s="523"/>
      <c r="L109" s="502"/>
      <c r="M109" s="524"/>
    </row>
    <row r="110" spans="1:13">
      <c r="A110" s="495" t="s">
        <v>1093</v>
      </c>
      <c r="B110" s="554" t="s">
        <v>3</v>
      </c>
      <c r="C110" s="502">
        <v>86129.44</v>
      </c>
      <c r="D110" s="524">
        <v>16125.73</v>
      </c>
      <c r="E110" s="524">
        <v>-2217335.7599999998</v>
      </c>
      <c r="F110" s="524">
        <v>-415149.29</v>
      </c>
      <c r="G110" s="524">
        <v>0</v>
      </c>
      <c r="H110" s="524">
        <v>0</v>
      </c>
      <c r="I110" s="524">
        <v>0</v>
      </c>
      <c r="J110" s="524">
        <v>-2734740.2199999997</v>
      </c>
      <c r="K110" s="523"/>
      <c r="L110" s="502"/>
      <c r="M110" s="524"/>
    </row>
    <row r="111" spans="1:13">
      <c r="A111" s="495" t="s">
        <v>1094</v>
      </c>
      <c r="B111" s="554" t="s">
        <v>3</v>
      </c>
      <c r="C111" s="502">
        <v>0</v>
      </c>
      <c r="D111" s="524">
        <v>0</v>
      </c>
      <c r="E111" s="524">
        <v>717772.58</v>
      </c>
      <c r="F111" s="524">
        <v>32078.98</v>
      </c>
      <c r="G111" s="524">
        <v>0</v>
      </c>
      <c r="H111" s="524">
        <v>0</v>
      </c>
      <c r="I111" s="524">
        <v>0</v>
      </c>
      <c r="J111" s="524">
        <v>749851.55999999994</v>
      </c>
      <c r="K111" s="523"/>
      <c r="L111" s="502"/>
      <c r="M111" s="524"/>
    </row>
    <row r="112" spans="1:13">
      <c r="A112" s="495" t="s">
        <v>1095</v>
      </c>
      <c r="B112" s="554" t="s">
        <v>3</v>
      </c>
      <c r="C112" s="502">
        <v>0</v>
      </c>
      <c r="D112" s="524">
        <v>0</v>
      </c>
      <c r="E112" s="524">
        <v>1503582.08</v>
      </c>
      <c r="F112" s="524">
        <v>357881.32</v>
      </c>
      <c r="G112" s="524">
        <v>0</v>
      </c>
      <c r="H112" s="524">
        <v>0</v>
      </c>
      <c r="I112" s="524">
        <v>0</v>
      </c>
      <c r="J112" s="524">
        <v>1861463.4000000001</v>
      </c>
      <c r="K112" s="523"/>
      <c r="L112" s="502"/>
      <c r="M112" s="524"/>
    </row>
    <row r="113" spans="1:13">
      <c r="A113" s="495" t="s">
        <v>1096</v>
      </c>
      <c r="B113" s="554" t="s">
        <v>3</v>
      </c>
      <c r="C113" s="502">
        <v>-3842.49</v>
      </c>
      <c r="D113" s="524">
        <v>-1074.96</v>
      </c>
      <c r="E113" s="524">
        <v>1174068.3600000001</v>
      </c>
      <c r="F113" s="524">
        <v>328524.34999999998</v>
      </c>
      <c r="G113" s="524">
        <v>0</v>
      </c>
      <c r="H113" s="524">
        <v>0</v>
      </c>
      <c r="I113" s="524">
        <v>0</v>
      </c>
      <c r="J113" s="524">
        <v>1507510.16</v>
      </c>
      <c r="K113" s="523"/>
      <c r="L113" s="502"/>
      <c r="M113" s="524"/>
    </row>
    <row r="114" spans="1:13">
      <c r="A114" s="495" t="s">
        <v>1097</v>
      </c>
      <c r="B114" s="554" t="s">
        <v>3</v>
      </c>
      <c r="C114" s="502">
        <v>1186163.5</v>
      </c>
      <c r="D114" s="524">
        <v>222084.5</v>
      </c>
      <c r="E114" s="524">
        <v>-891363.38</v>
      </c>
      <c r="F114" s="524">
        <v>-166888.9</v>
      </c>
      <c r="G114" s="524">
        <v>0</v>
      </c>
      <c r="H114" s="524">
        <v>0</v>
      </c>
      <c r="I114" s="524">
        <v>0</v>
      </c>
      <c r="J114" s="524">
        <v>-2466500.2800000003</v>
      </c>
      <c r="K114" s="523"/>
      <c r="L114" s="502"/>
      <c r="M114" s="524"/>
    </row>
    <row r="115" spans="1:13">
      <c r="A115" s="495" t="s">
        <v>1098</v>
      </c>
      <c r="B115" s="554" t="s">
        <v>3</v>
      </c>
      <c r="C115" s="502">
        <v>0</v>
      </c>
      <c r="D115" s="524">
        <v>0</v>
      </c>
      <c r="E115" s="524">
        <v>0</v>
      </c>
      <c r="F115" s="524">
        <v>0</v>
      </c>
      <c r="G115" s="524">
        <v>0</v>
      </c>
      <c r="H115" s="524">
        <v>0</v>
      </c>
      <c r="I115" s="524">
        <v>0</v>
      </c>
      <c r="J115" s="524">
        <v>0</v>
      </c>
      <c r="K115" s="523"/>
      <c r="L115" s="502"/>
      <c r="M115" s="524"/>
    </row>
    <row r="116" spans="1:13">
      <c r="A116" s="495" t="s">
        <v>1099</v>
      </c>
      <c r="B116" s="554" t="s">
        <v>3</v>
      </c>
      <c r="C116" s="502">
        <v>0</v>
      </c>
      <c r="D116" s="524">
        <v>0</v>
      </c>
      <c r="E116" s="524">
        <v>0</v>
      </c>
      <c r="F116" s="524">
        <v>0</v>
      </c>
      <c r="G116" s="524">
        <v>0</v>
      </c>
      <c r="H116" s="524">
        <v>0</v>
      </c>
      <c r="I116" s="524">
        <v>0</v>
      </c>
      <c r="J116" s="524">
        <v>0</v>
      </c>
      <c r="K116" s="523"/>
      <c r="L116" s="502"/>
      <c r="M116" s="524"/>
    </row>
    <row r="117" spans="1:13">
      <c r="A117" s="495" t="s">
        <v>1100</v>
      </c>
      <c r="B117" s="554" t="s">
        <v>3</v>
      </c>
      <c r="C117" s="502">
        <v>0.49</v>
      </c>
      <c r="D117" s="524">
        <v>-0.08</v>
      </c>
      <c r="E117" s="524">
        <v>0</v>
      </c>
      <c r="F117" s="524">
        <v>0</v>
      </c>
      <c r="G117" s="524">
        <v>0</v>
      </c>
      <c r="H117" s="524">
        <v>0</v>
      </c>
      <c r="I117" s="524">
        <v>0</v>
      </c>
      <c r="J117" s="524">
        <v>-0.40999999999988629</v>
      </c>
      <c r="K117" s="523"/>
      <c r="L117" s="502"/>
      <c r="M117" s="524"/>
    </row>
    <row r="118" spans="1:13">
      <c r="A118" s="495" t="s">
        <v>1101</v>
      </c>
      <c r="B118" s="554" t="s">
        <v>3</v>
      </c>
      <c r="C118" s="502">
        <v>0</v>
      </c>
      <c r="D118" s="524">
        <v>0</v>
      </c>
      <c r="E118" s="524">
        <v>0</v>
      </c>
      <c r="F118" s="524">
        <v>0</v>
      </c>
      <c r="G118" s="524">
        <v>0</v>
      </c>
      <c r="H118" s="524">
        <v>0</v>
      </c>
      <c r="I118" s="524">
        <v>0</v>
      </c>
      <c r="J118" s="524">
        <v>0</v>
      </c>
      <c r="K118" s="523"/>
      <c r="L118" s="502"/>
      <c r="M118" s="524"/>
    </row>
    <row r="119" spans="1:13">
      <c r="A119" s="495" t="s">
        <v>1102</v>
      </c>
      <c r="B119" s="554" t="s">
        <v>3</v>
      </c>
      <c r="C119" s="502">
        <v>-3440373.14</v>
      </c>
      <c r="D119" s="524">
        <v>-962673.31</v>
      </c>
      <c r="E119" s="524">
        <v>1627199.52</v>
      </c>
      <c r="F119" s="524">
        <v>453425.26</v>
      </c>
      <c r="G119" s="524">
        <v>1594045.6099999999</v>
      </c>
      <c r="H119" s="524">
        <v>0</v>
      </c>
      <c r="I119" s="524">
        <v>447122.89</v>
      </c>
      <c r="J119" s="524">
        <v>8524839.7300000004</v>
      </c>
      <c r="K119" s="523"/>
      <c r="L119" s="502"/>
      <c r="M119" s="524"/>
    </row>
    <row r="120" spans="1:13">
      <c r="A120" s="495" t="s">
        <v>1103</v>
      </c>
      <c r="B120" s="554" t="s">
        <v>3</v>
      </c>
      <c r="C120" s="502">
        <v>0</v>
      </c>
      <c r="D120" s="524">
        <v>0</v>
      </c>
      <c r="E120" s="524">
        <v>-149156</v>
      </c>
      <c r="F120" s="524">
        <v>-20643</v>
      </c>
      <c r="G120" s="524">
        <v>0</v>
      </c>
      <c r="H120" s="524">
        <v>0</v>
      </c>
      <c r="I120" s="524">
        <v>0</v>
      </c>
      <c r="J120" s="524">
        <v>-169799</v>
      </c>
      <c r="K120" s="523"/>
      <c r="L120" s="502"/>
      <c r="M120" s="524"/>
    </row>
    <row r="121" spans="1:13">
      <c r="A121" s="495" t="s">
        <v>1104</v>
      </c>
      <c r="B121" s="554" t="s">
        <v>3</v>
      </c>
      <c r="C121" s="502">
        <v>362502.3</v>
      </c>
      <c r="D121" s="524">
        <v>671337.68</v>
      </c>
      <c r="E121" s="524">
        <v>683448.2</v>
      </c>
      <c r="F121" s="524">
        <v>585482.85</v>
      </c>
      <c r="G121" s="524">
        <v>-482.45</v>
      </c>
      <c r="H121" s="524">
        <v>0</v>
      </c>
      <c r="I121" s="524">
        <v>5926.42</v>
      </c>
      <c r="J121" s="524">
        <v>240535.03999999972</v>
      </c>
      <c r="K121" s="523"/>
      <c r="L121" s="502"/>
      <c r="M121" s="524"/>
    </row>
    <row r="122" spans="1:13">
      <c r="A122" s="495" t="s">
        <v>1105</v>
      </c>
      <c r="B122" s="554" t="s">
        <v>3</v>
      </c>
      <c r="C122" s="502">
        <v>0</v>
      </c>
      <c r="D122" s="524">
        <v>0</v>
      </c>
      <c r="E122" s="524">
        <v>0</v>
      </c>
      <c r="F122" s="524">
        <v>0</v>
      </c>
      <c r="G122" s="524">
        <v>0</v>
      </c>
      <c r="H122" s="524">
        <v>0</v>
      </c>
      <c r="I122" s="524">
        <v>0</v>
      </c>
      <c r="J122" s="524">
        <v>0</v>
      </c>
      <c r="K122" s="523"/>
      <c r="L122" s="502"/>
      <c r="M122" s="524"/>
    </row>
    <row r="123" spans="1:13">
      <c r="A123" s="495" t="s">
        <v>1106</v>
      </c>
      <c r="B123" s="554" t="s">
        <v>3</v>
      </c>
      <c r="C123" s="502">
        <v>0</v>
      </c>
      <c r="D123" s="524">
        <v>0</v>
      </c>
      <c r="E123" s="524">
        <v>0</v>
      </c>
      <c r="F123" s="524">
        <v>0</v>
      </c>
      <c r="G123" s="524">
        <v>-0.28999999999999998</v>
      </c>
      <c r="H123" s="524">
        <v>0</v>
      </c>
      <c r="I123" s="524">
        <v>-0.33</v>
      </c>
      <c r="J123" s="524">
        <v>-0.62</v>
      </c>
      <c r="K123" s="523"/>
      <c r="L123" s="502"/>
      <c r="M123" s="524"/>
    </row>
    <row r="124" spans="1:13">
      <c r="A124" s="495" t="s">
        <v>1107</v>
      </c>
      <c r="B124" s="554" t="s">
        <v>3</v>
      </c>
      <c r="C124" s="502">
        <v>0</v>
      </c>
      <c r="D124" s="524">
        <v>0</v>
      </c>
      <c r="E124" s="524">
        <v>0</v>
      </c>
      <c r="F124" s="524">
        <v>0</v>
      </c>
      <c r="G124" s="524">
        <v>0</v>
      </c>
      <c r="H124" s="524">
        <v>0</v>
      </c>
      <c r="I124" s="524">
        <v>0</v>
      </c>
      <c r="J124" s="524">
        <v>0</v>
      </c>
      <c r="K124" s="523"/>
      <c r="L124" s="502"/>
      <c r="M124" s="524"/>
    </row>
    <row r="125" spans="1:13">
      <c r="A125" s="495" t="s">
        <v>1108</v>
      </c>
      <c r="B125" s="554" t="s">
        <v>3</v>
      </c>
      <c r="C125" s="502">
        <v>0</v>
      </c>
      <c r="D125" s="524">
        <v>0</v>
      </c>
      <c r="E125" s="524">
        <v>0</v>
      </c>
      <c r="F125" s="524">
        <v>0</v>
      </c>
      <c r="G125" s="524">
        <v>0</v>
      </c>
      <c r="H125" s="524">
        <v>0</v>
      </c>
      <c r="I125" s="524">
        <v>0</v>
      </c>
      <c r="J125" s="524">
        <v>0</v>
      </c>
      <c r="K125" s="523"/>
      <c r="L125" s="502"/>
      <c r="M125" s="524"/>
    </row>
    <row r="126" spans="1:13">
      <c r="A126" s="495" t="s">
        <v>1109</v>
      </c>
      <c r="B126" s="554" t="s">
        <v>3</v>
      </c>
      <c r="C126" s="502">
        <v>0</v>
      </c>
      <c r="D126" s="524">
        <v>0</v>
      </c>
      <c r="E126" s="524">
        <v>0</v>
      </c>
      <c r="F126" s="524">
        <v>0</v>
      </c>
      <c r="G126" s="524">
        <v>0</v>
      </c>
      <c r="H126" s="524">
        <v>0</v>
      </c>
      <c r="I126" s="524">
        <v>0</v>
      </c>
      <c r="J126" s="524">
        <v>0</v>
      </c>
      <c r="K126" s="523"/>
      <c r="L126" s="502"/>
      <c r="M126" s="524"/>
    </row>
    <row r="127" spans="1:13" s="520" customFormat="1">
      <c r="A127" s="534" t="s">
        <v>1110</v>
      </c>
      <c r="B127" s="554" t="s">
        <v>3</v>
      </c>
      <c r="C127" s="502">
        <v>51098</v>
      </c>
      <c r="D127" s="524">
        <v>0</v>
      </c>
      <c r="E127" s="524">
        <v>0</v>
      </c>
      <c r="F127" s="524">
        <v>0</v>
      </c>
      <c r="G127" s="524">
        <v>-61186.03</v>
      </c>
      <c r="H127" s="524">
        <v>0</v>
      </c>
      <c r="I127" s="524">
        <v>112288.03</v>
      </c>
      <c r="J127" s="524">
        <v>4</v>
      </c>
      <c r="K127" s="523"/>
      <c r="L127" s="502"/>
      <c r="M127" s="524"/>
    </row>
    <row r="128" spans="1:13">
      <c r="B128" s="530"/>
      <c r="C128" s="531">
        <f t="shared" ref="C128:J128" si="14">SUM(C107:C127)</f>
        <v>-1733058.6199999999</v>
      </c>
      <c r="D128" s="531">
        <f t="shared" si="14"/>
        <v>-49470.599999999977</v>
      </c>
      <c r="E128" s="531">
        <f t="shared" si="14"/>
        <v>-506504.39999999967</v>
      </c>
      <c r="F128" s="531">
        <f t="shared" si="14"/>
        <v>962457.57</v>
      </c>
      <c r="G128" s="531">
        <f t="shared" si="14"/>
        <v>1539386.5599999998</v>
      </c>
      <c r="H128" s="531">
        <f t="shared" si="14"/>
        <v>0</v>
      </c>
      <c r="I128" s="531">
        <f t="shared" si="14"/>
        <v>558327.29</v>
      </c>
      <c r="J128" s="531">
        <f t="shared" si="14"/>
        <v>4336196.24</v>
      </c>
      <c r="K128" s="532"/>
      <c r="L128" s="522"/>
      <c r="M128" s="533"/>
    </row>
    <row r="129" spans="1:16">
      <c r="B129" s="528"/>
      <c r="C129" s="502"/>
      <c r="D129" s="524"/>
      <c r="E129" s="524"/>
      <c r="F129" s="524"/>
      <c r="G129" s="524"/>
      <c r="H129" s="524"/>
      <c r="I129" s="524"/>
      <c r="J129" s="524"/>
      <c r="K129" s="523"/>
      <c r="L129" s="502"/>
      <c r="M129" s="524"/>
    </row>
    <row r="130" spans="1:16" ht="13.5" thickBot="1">
      <c r="A130" s="489" t="s">
        <v>1112</v>
      </c>
      <c r="B130" s="554" t="s">
        <v>3</v>
      </c>
      <c r="C130" s="535">
        <v>486151456.60000002</v>
      </c>
      <c r="D130" s="535">
        <v>30055348.850000009</v>
      </c>
      <c r="E130" s="535">
        <v>2112985331.46</v>
      </c>
      <c r="F130" s="535">
        <v>121310671.98999999</v>
      </c>
      <c r="G130" s="535">
        <v>72790250.649999991</v>
      </c>
      <c r="H130" s="535">
        <v>0</v>
      </c>
      <c r="I130" s="535">
        <v>5338418.03</v>
      </c>
      <c r="J130" s="535">
        <v>1796217866.6800001</v>
      </c>
      <c r="K130" s="523"/>
      <c r="L130" s="502"/>
      <c r="M130" s="524"/>
    </row>
    <row r="131" spans="1:16" ht="13.5" thickTop="1">
      <c r="B131" s="528"/>
      <c r="C131" s="524">
        <f t="shared" ref="C131:J131" si="15">C130-SUM(C107:C127,C91:C93,C98:C103,C65:C85,C45:C60,C20:C40,C11:C15,C4:C6)</f>
        <v>0</v>
      </c>
      <c r="D131" s="524">
        <f t="shared" si="15"/>
        <v>0</v>
      </c>
      <c r="E131" s="524">
        <f t="shared" si="15"/>
        <v>0</v>
      </c>
      <c r="F131" s="524">
        <f t="shared" si="15"/>
        <v>0</v>
      </c>
      <c r="G131" s="524">
        <f t="shared" si="15"/>
        <v>0</v>
      </c>
      <c r="H131" s="524">
        <f t="shared" si="15"/>
        <v>0</v>
      </c>
      <c r="I131" s="524">
        <f t="shared" si="15"/>
        <v>0</v>
      </c>
      <c r="J131" s="524">
        <f t="shared" si="15"/>
        <v>0</v>
      </c>
      <c r="K131" s="523"/>
      <c r="L131" s="502"/>
      <c r="M131" s="524"/>
    </row>
    <row r="132" spans="1:16" ht="15">
      <c r="B132" s="591"/>
      <c r="C132" s="524"/>
      <c r="D132" s="524"/>
      <c r="E132" s="524"/>
      <c r="F132" s="524"/>
      <c r="G132" s="524"/>
      <c r="H132" s="524"/>
      <c r="I132" s="524"/>
      <c r="J132" s="524"/>
      <c r="K132" s="523"/>
      <c r="L132" s="502"/>
      <c r="M132" s="524"/>
    </row>
    <row r="133" spans="1:16" ht="15">
      <c r="B133" s="591"/>
      <c r="C133" s="524"/>
      <c r="D133" s="524"/>
      <c r="E133" s="524"/>
      <c r="F133" s="524"/>
      <c r="G133" s="524"/>
      <c r="H133" s="524"/>
      <c r="I133" s="524"/>
      <c r="J133" s="524"/>
      <c r="K133" s="523"/>
      <c r="L133" s="502"/>
      <c r="M133" s="524"/>
      <c r="N133" s="524"/>
      <c r="O133" s="524"/>
    </row>
    <row r="134" spans="1:16" ht="15">
      <c r="B134" s="591"/>
      <c r="C134" s="524"/>
      <c r="D134" s="524"/>
      <c r="E134" s="524"/>
      <c r="F134" s="524"/>
      <c r="G134" s="524"/>
      <c r="H134" s="524"/>
      <c r="I134" s="524"/>
      <c r="J134" s="524"/>
      <c r="K134" s="523"/>
      <c r="L134" s="502"/>
      <c r="M134" s="524"/>
      <c r="N134" s="524"/>
      <c r="O134" s="524"/>
    </row>
    <row r="135" spans="1:16" ht="15">
      <c r="B135" s="590"/>
      <c r="C135" s="590"/>
      <c r="D135" s="590"/>
      <c r="E135" s="590"/>
      <c r="F135" s="590"/>
      <c r="G135" s="590"/>
      <c r="H135" s="590"/>
      <c r="I135" s="590"/>
      <c r="J135" s="590"/>
      <c r="K135" s="590"/>
      <c r="L135" s="502"/>
      <c r="M135" s="524"/>
      <c r="N135" s="524"/>
      <c r="O135" s="524"/>
    </row>
    <row r="136" spans="1:16" ht="15">
      <c r="A136" s="105"/>
      <c r="B136" s="105"/>
      <c r="C136" s="543"/>
      <c r="D136" s="543"/>
      <c r="E136" s="543"/>
      <c r="F136" s="543"/>
      <c r="G136" s="543"/>
      <c r="H136" s="543"/>
      <c r="I136" s="543"/>
      <c r="J136" s="543"/>
      <c r="K136" s="524"/>
      <c r="L136" s="502"/>
      <c r="M136" s="524"/>
      <c r="N136" s="524"/>
      <c r="O136" s="524"/>
      <c r="P136" s="524"/>
    </row>
    <row r="137" spans="1:16" ht="15">
      <c r="A137" s="591" t="s">
        <v>110</v>
      </c>
      <c r="B137" s="591" t="s">
        <v>110</v>
      </c>
      <c r="C137" s="328">
        <f t="shared" ref="C137:J137" si="16">C77</f>
        <v>1388507.25</v>
      </c>
      <c r="D137" s="328">
        <f t="shared" si="16"/>
        <v>93392</v>
      </c>
      <c r="E137" s="328">
        <f t="shared" si="16"/>
        <v>67298076.299999997</v>
      </c>
      <c r="F137" s="328">
        <f t="shared" si="16"/>
        <v>4526557.1399999997</v>
      </c>
      <c r="G137" s="328">
        <f t="shared" si="16"/>
        <v>1686623.36</v>
      </c>
      <c r="H137" s="328">
        <f t="shared" si="16"/>
        <v>0</v>
      </c>
      <c r="I137" s="328">
        <f t="shared" si="16"/>
        <v>113444.65</v>
      </c>
      <c r="J137" s="328">
        <f t="shared" si="16"/>
        <v>72142802.200000003</v>
      </c>
      <c r="K137" s="524"/>
      <c r="L137" s="502"/>
      <c r="M137" s="524"/>
      <c r="N137" s="524"/>
      <c r="O137" s="524"/>
      <c r="P137" s="524"/>
    </row>
    <row r="138" spans="1:16" ht="15">
      <c r="A138" s="591" t="s">
        <v>109</v>
      </c>
      <c r="B138" s="591" t="s">
        <v>109</v>
      </c>
      <c r="C138" s="328">
        <f t="shared" ref="C138:J138" si="17">C69</f>
        <v>463473.9</v>
      </c>
      <c r="D138" s="328">
        <f t="shared" si="17"/>
        <v>31173.66</v>
      </c>
      <c r="E138" s="328">
        <f t="shared" si="17"/>
        <v>36897424.869999997</v>
      </c>
      <c r="F138" s="328">
        <f t="shared" si="17"/>
        <v>2481768.16</v>
      </c>
      <c r="G138" s="328">
        <f t="shared" si="17"/>
        <v>1327820.6200000001</v>
      </c>
      <c r="H138" s="328">
        <f t="shared" si="17"/>
        <v>0</v>
      </c>
      <c r="I138" s="328">
        <f t="shared" si="17"/>
        <v>89309.53</v>
      </c>
      <c r="J138" s="328">
        <f t="shared" si="17"/>
        <v>40301675.620000005</v>
      </c>
      <c r="K138" s="524"/>
      <c r="L138" s="502"/>
      <c r="M138" s="524"/>
      <c r="N138" s="524"/>
      <c r="O138" s="524"/>
      <c r="P138" s="524"/>
    </row>
    <row r="139" spans="1:16" ht="15">
      <c r="A139" s="591"/>
      <c r="B139" s="591"/>
      <c r="C139" s="524"/>
      <c r="D139" s="524"/>
      <c r="E139" s="524"/>
      <c r="F139" s="524"/>
      <c r="G139" s="524"/>
      <c r="H139" s="524"/>
      <c r="I139" s="524"/>
      <c r="J139" s="524"/>
      <c r="K139" s="524"/>
      <c r="L139" s="502"/>
      <c r="M139" s="524"/>
      <c r="N139" s="524"/>
      <c r="O139" s="524"/>
      <c r="P139" s="524"/>
    </row>
    <row r="140" spans="1:16" ht="15">
      <c r="A140" s="591"/>
      <c r="B140" s="591"/>
      <c r="C140" s="524"/>
      <c r="D140" s="524"/>
      <c r="E140" s="524"/>
      <c r="F140" s="524"/>
      <c r="G140" s="524"/>
      <c r="H140" s="524"/>
      <c r="I140" s="524"/>
      <c r="J140" s="524"/>
      <c r="K140" s="524"/>
      <c r="L140" s="502"/>
      <c r="M140" s="524"/>
      <c r="N140" s="524"/>
      <c r="O140" s="524"/>
      <c r="P140" s="524"/>
    </row>
    <row r="141" spans="1:16" ht="15">
      <c r="A141" s="591"/>
      <c r="B141" s="591"/>
      <c r="C141" s="524"/>
      <c r="D141" s="524"/>
      <c r="E141" s="524"/>
      <c r="F141" s="524"/>
      <c r="G141" s="524"/>
      <c r="H141" s="524"/>
      <c r="I141" s="524"/>
      <c r="J141" s="524"/>
      <c r="K141" s="524"/>
      <c r="L141" s="502"/>
      <c r="M141" s="524"/>
      <c r="N141" s="524"/>
      <c r="O141" s="524"/>
      <c r="P141" s="524"/>
    </row>
    <row r="142" spans="1:16" ht="15">
      <c r="A142" s="591"/>
      <c r="B142" s="591"/>
      <c r="C142" s="524"/>
      <c r="D142" s="524"/>
      <c r="E142" s="524"/>
      <c r="F142" s="524"/>
      <c r="G142" s="524"/>
      <c r="H142" s="524"/>
      <c r="I142" s="524"/>
      <c r="J142" s="524"/>
      <c r="K142" s="524"/>
      <c r="L142" s="502"/>
      <c r="M142" s="524"/>
      <c r="N142" s="524"/>
      <c r="O142" s="524"/>
      <c r="P142" s="524"/>
    </row>
    <row r="143" spans="1:16" ht="15">
      <c r="A143" s="591"/>
      <c r="B143" s="591"/>
      <c r="C143" s="524"/>
      <c r="D143" s="524"/>
      <c r="E143" s="524"/>
      <c r="F143" s="524"/>
      <c r="G143" s="524"/>
      <c r="H143" s="524"/>
      <c r="I143" s="524"/>
      <c r="J143" s="524"/>
      <c r="K143" s="524"/>
      <c r="L143" s="502"/>
      <c r="M143" s="524"/>
      <c r="N143" s="524"/>
      <c r="O143" s="524"/>
      <c r="P143" s="524"/>
    </row>
    <row r="144" spans="1:16" ht="15">
      <c r="A144" s="591"/>
      <c r="B144" s="591"/>
      <c r="C144" s="524"/>
      <c r="D144" s="524"/>
      <c r="E144" s="524"/>
      <c r="F144" s="524"/>
      <c r="G144" s="524"/>
      <c r="H144" s="524"/>
      <c r="I144" s="524"/>
      <c r="J144" s="524"/>
      <c r="K144" s="524"/>
      <c r="L144" s="502"/>
      <c r="M144" s="524"/>
      <c r="N144" s="524"/>
      <c r="O144" s="524"/>
      <c r="P144" s="524"/>
    </row>
    <row r="145" spans="1:16" ht="15">
      <c r="A145" s="591"/>
      <c r="B145" s="591"/>
      <c r="C145" s="524"/>
      <c r="D145" s="524"/>
      <c r="E145" s="524"/>
      <c r="F145" s="524"/>
      <c r="G145" s="524"/>
      <c r="H145" s="524"/>
      <c r="I145" s="524"/>
      <c r="J145" s="524"/>
      <c r="K145" s="524"/>
      <c r="L145" s="502"/>
      <c r="M145" s="524"/>
      <c r="N145" s="524"/>
      <c r="O145" s="524"/>
      <c r="P145" s="524"/>
    </row>
    <row r="146" spans="1:16" ht="15">
      <c r="A146" s="591"/>
      <c r="B146" s="591"/>
      <c r="C146" s="524"/>
      <c r="D146" s="524"/>
      <c r="E146" s="524"/>
      <c r="F146" s="524"/>
      <c r="G146" s="524"/>
      <c r="H146" s="524"/>
      <c r="I146" s="524"/>
      <c r="J146" s="524"/>
      <c r="K146" s="524"/>
      <c r="L146" s="502"/>
      <c r="M146" s="524"/>
      <c r="N146" s="524"/>
      <c r="O146" s="524"/>
      <c r="P146" s="524"/>
    </row>
    <row r="147" spans="1:16" ht="15">
      <c r="A147" s="591"/>
      <c r="B147" s="591"/>
      <c r="C147" s="524"/>
      <c r="D147" s="524"/>
      <c r="E147" s="524"/>
      <c r="F147" s="524"/>
      <c r="G147" s="524"/>
      <c r="H147" s="524"/>
      <c r="I147" s="524"/>
      <c r="J147" s="524"/>
      <c r="K147" s="524"/>
      <c r="L147" s="502"/>
      <c r="M147" s="524"/>
      <c r="N147" s="524"/>
      <c r="O147" s="524"/>
      <c r="P147" s="524"/>
    </row>
    <row r="148" spans="1:16" ht="15">
      <c r="A148" s="591"/>
      <c r="B148" s="591"/>
      <c r="C148" s="524"/>
      <c r="D148" s="524"/>
      <c r="E148" s="524"/>
      <c r="F148" s="524"/>
      <c r="G148" s="524"/>
      <c r="H148" s="524"/>
      <c r="I148" s="524"/>
      <c r="J148" s="524"/>
      <c r="K148" s="524"/>
      <c r="L148" s="502"/>
      <c r="M148" s="524"/>
      <c r="N148" s="524"/>
      <c r="O148" s="524"/>
      <c r="P148" s="524"/>
    </row>
    <row r="149" spans="1:16" ht="15">
      <c r="A149" s="591"/>
      <c r="B149" s="591"/>
      <c r="L149" s="504"/>
    </row>
    <row r="150" spans="1:16" ht="15">
      <c r="A150" s="591"/>
      <c r="B150" s="591"/>
      <c r="L150" s="504"/>
    </row>
    <row r="151" spans="1:16" ht="15">
      <c r="A151" s="591"/>
      <c r="B151" s="591"/>
      <c r="L151" s="504"/>
    </row>
    <row r="152" spans="1:16" ht="15">
      <c r="A152" s="591"/>
      <c r="B152" s="591"/>
      <c r="L152" s="504"/>
    </row>
    <row r="153" spans="1:16" ht="15">
      <c r="A153" s="591"/>
      <c r="B153" s="591"/>
      <c r="L153" s="504"/>
    </row>
    <row r="154" spans="1:16" ht="15">
      <c r="A154" s="591"/>
      <c r="B154" s="591"/>
      <c r="L154" s="504"/>
    </row>
    <row r="155" spans="1:16" ht="15">
      <c r="A155" s="591"/>
      <c r="B155" s="591"/>
      <c r="L155" s="504"/>
    </row>
    <row r="156" spans="1:16" ht="15">
      <c r="A156" s="591"/>
      <c r="B156" s="591"/>
      <c r="L156" s="504"/>
    </row>
    <row r="157" spans="1:16" ht="15">
      <c r="A157" s="591"/>
      <c r="B157" s="591"/>
      <c r="L157" s="504"/>
    </row>
    <row r="158" spans="1:16" ht="15">
      <c r="A158" s="591"/>
      <c r="B158" s="591"/>
      <c r="L158" s="504"/>
    </row>
    <row r="159" spans="1:16" ht="15">
      <c r="A159" s="591"/>
      <c r="B159" s="591"/>
      <c r="L159" s="504"/>
    </row>
    <row r="160" spans="1:16" ht="15">
      <c r="A160" s="591"/>
      <c r="B160" s="591"/>
      <c r="L160" s="504"/>
    </row>
    <row r="161" spans="1:12" ht="15">
      <c r="A161" s="591"/>
      <c r="B161" s="591"/>
      <c r="L161" s="504"/>
    </row>
    <row r="162" spans="1:12" ht="15">
      <c r="A162" s="591"/>
      <c r="B162" s="591"/>
      <c r="L162" s="504"/>
    </row>
    <row r="163" spans="1:12" ht="15">
      <c r="A163" s="591"/>
      <c r="B163" s="591"/>
      <c r="L163" s="504"/>
    </row>
    <row r="164" spans="1:12" ht="15">
      <c r="A164" s="591"/>
      <c r="B164" s="591"/>
      <c r="L164" s="504"/>
    </row>
    <row r="165" spans="1:12" ht="15">
      <c r="A165" s="591"/>
      <c r="B165" s="591"/>
      <c r="L165" s="504"/>
    </row>
    <row r="166" spans="1:12" ht="15">
      <c r="A166" s="591"/>
      <c r="B166" s="591"/>
      <c r="L166" s="504"/>
    </row>
    <row r="167" spans="1:12" ht="15">
      <c r="A167" s="591"/>
      <c r="B167" s="591"/>
      <c r="L167" s="504"/>
    </row>
    <row r="168" spans="1:12" ht="15">
      <c r="A168" s="591"/>
      <c r="B168" s="591"/>
      <c r="L168" s="504"/>
    </row>
    <row r="169" spans="1:12" ht="15">
      <c r="A169" s="591"/>
      <c r="B169" s="591"/>
      <c r="L169" s="504"/>
    </row>
    <row r="170" spans="1:12" ht="15">
      <c r="A170" s="591"/>
      <c r="B170" s="591"/>
      <c r="L170" s="504"/>
    </row>
    <row r="171" spans="1:12" ht="15">
      <c r="A171" s="591"/>
      <c r="B171" s="591"/>
      <c r="L171" s="504"/>
    </row>
    <row r="172" spans="1:12" ht="15">
      <c r="A172" s="591"/>
      <c r="B172" s="591"/>
      <c r="L172" s="504"/>
    </row>
    <row r="173" spans="1:12" ht="15">
      <c r="A173" s="591"/>
      <c r="B173" s="591"/>
      <c r="L173" s="504"/>
    </row>
    <row r="174" spans="1:12" ht="15">
      <c r="A174" s="591"/>
      <c r="B174" s="591"/>
    </row>
    <row r="175" spans="1:12" ht="15">
      <c r="A175" s="591"/>
      <c r="B175" s="591"/>
    </row>
    <row r="176" spans="1:12" ht="15">
      <c r="A176" s="591"/>
      <c r="B176" s="591"/>
    </row>
    <row r="177" spans="1:2" ht="15">
      <c r="A177" s="591"/>
      <c r="B177" s="591"/>
    </row>
    <row r="178" spans="1:2" ht="15">
      <c r="A178" s="591"/>
      <c r="B178" s="591"/>
    </row>
    <row r="179" spans="1:2" ht="15">
      <c r="A179" s="591"/>
      <c r="B179" s="591"/>
    </row>
    <row r="180" spans="1:2" ht="15">
      <c r="A180" s="591"/>
      <c r="B180" s="591"/>
    </row>
    <row r="181" spans="1:2" ht="15">
      <c r="A181" s="591"/>
      <c r="B181" s="591"/>
    </row>
  </sheetData>
  <conditionalFormatting sqref="C79">
    <cfRule type="cellIs" dxfId="15" priority="1" operator="notEqual">
      <formula>0</formula>
    </cfRule>
    <cfRule type="cellIs" dxfId="14" priority="2" operator="equal">
      <formula>0</formula>
    </cfRule>
  </conditionalFormatting>
  <dataValidations count="6">
    <dataValidation type="list" allowBlank="1" showInputMessage="1" sqref="R1">
      <formula1>"..."</formula1>
    </dataValidation>
    <dataValidation type="list" allowBlank="1" showInputMessage="1" sqref="L1">
      <formula1>"..."</formula1>
    </dataValidation>
    <dataValidation type="list" allowBlank="1" showInputMessage="1" sqref="M1">
      <formula1>"..."</formula1>
    </dataValidation>
    <dataValidation type="list" allowBlank="1" showInputMessage="1" sqref="N1">
      <formula1>"..."</formula1>
    </dataValidation>
    <dataValidation type="list" allowBlank="1" showInputMessage="1" sqref="O1">
      <formula1>"..."</formula1>
    </dataValidation>
    <dataValidation type="list" allowBlank="1" showInputMessage="1" sqref="P1">
      <formula1>"..."</formula1>
    </dataValidation>
  </dataValidations>
  <pageMargins left="0.7" right="0.7" top="0.75" bottom="0.75" header="0.3" footer="0.3"/>
  <pageSetup orientation="portrait" r:id="rId1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24</vt:i4>
      </vt:variant>
    </vt:vector>
  </HeadingPairs>
  <TitlesOfParts>
    <vt:vector size="86" baseType="lpstr">
      <vt:lpstr>Division 002</vt:lpstr>
      <vt:lpstr>Division 012</vt:lpstr>
      <vt:lpstr>Division 009</vt:lpstr>
      <vt:lpstr>Division 091</vt:lpstr>
      <vt:lpstr>TLock</vt:lpstr>
      <vt:lpstr>FAS115</vt:lpstr>
      <vt:lpstr>6-2017</vt:lpstr>
      <vt:lpstr>Division 091 GL</vt:lpstr>
      <vt:lpstr>5-31-17 SV</vt:lpstr>
      <vt:lpstr>4-30-17 SV</vt:lpstr>
      <vt:lpstr>3-2017</vt:lpstr>
      <vt:lpstr>3-31-17 SV</vt:lpstr>
      <vt:lpstr>2-28-17 SV</vt:lpstr>
      <vt:lpstr>1-31-17 SV</vt:lpstr>
      <vt:lpstr>12-2016</vt:lpstr>
      <vt:lpstr>12-31-16 SV</vt:lpstr>
      <vt:lpstr>11-30-16 SV</vt:lpstr>
      <vt:lpstr>10-31-16 SV</vt:lpstr>
      <vt:lpstr>OTP DP</vt:lpstr>
      <vt:lpstr>Fed+FBOS</vt:lpstr>
      <vt:lpstr>State</vt:lpstr>
      <vt:lpstr>6-2016</vt:lpstr>
      <vt:lpstr>3-2016</vt:lpstr>
      <vt:lpstr>12-2015</vt:lpstr>
      <vt:lpstr>Non Provision Adjs</vt:lpstr>
      <vt:lpstr>FY16 Essbase</vt:lpstr>
      <vt:lpstr>FY15 Essbase</vt:lpstr>
      <vt:lpstr>FY14 Essbase</vt:lpstr>
      <vt:lpstr>FY13 Essbase</vt:lpstr>
      <vt:lpstr>FY12 Essbase</vt:lpstr>
      <vt:lpstr>FY11 Essbase</vt:lpstr>
      <vt:lpstr>FY10 Essbase</vt:lpstr>
      <vt:lpstr>FY09 Essbase</vt:lpstr>
      <vt:lpstr>FY08 Essbase</vt:lpstr>
      <vt:lpstr>9-2015</vt:lpstr>
      <vt:lpstr>6-2015</vt:lpstr>
      <vt:lpstr>3-2015</vt:lpstr>
      <vt:lpstr>12-2014</vt:lpstr>
      <vt:lpstr>9-2014</vt:lpstr>
      <vt:lpstr>6-2014</vt:lpstr>
      <vt:lpstr>3-2014</vt:lpstr>
      <vt:lpstr>12-2013</vt:lpstr>
      <vt:lpstr>9-2013</vt:lpstr>
      <vt:lpstr>6-2013</vt:lpstr>
      <vt:lpstr>03-2013</vt:lpstr>
      <vt:lpstr>12-2012</vt:lpstr>
      <vt:lpstr>09-2012</vt:lpstr>
      <vt:lpstr>06-2012</vt:lpstr>
      <vt:lpstr>03-2012</vt:lpstr>
      <vt:lpstr>12-2011</vt:lpstr>
      <vt:lpstr>9-2011</vt:lpstr>
      <vt:lpstr>6-2011</vt:lpstr>
      <vt:lpstr>3-2011</vt:lpstr>
      <vt:lpstr>12-2010</vt:lpstr>
      <vt:lpstr>9-30-10 ADIT</vt:lpstr>
      <vt:lpstr>6-2010</vt:lpstr>
      <vt:lpstr>3-2010</vt:lpstr>
      <vt:lpstr>12-2009</vt:lpstr>
      <vt:lpstr>9-2009</vt:lpstr>
      <vt:lpstr>9-2008</vt:lpstr>
      <vt:lpstr>Map</vt:lpstr>
      <vt:lpstr>Rate Div List</vt:lpstr>
      <vt:lpstr>'1-31-17 SV'!FinRep_FinRep_0B0CABC3_2CB9_4C9F_95D7_352509CE6132_1</vt:lpstr>
      <vt:lpstr>'2-28-17 SV'!FinRep_FinRep_0B0CABC3_2CB9_4C9F_95D7_352509CE6132_1</vt:lpstr>
      <vt:lpstr>'3-31-17 SV'!FinRep_FinRep_0B0CABC3_2CB9_4C9F_95D7_352509CE6132_1</vt:lpstr>
      <vt:lpstr>'4-30-17 SV'!FinRep_FinRep_0B0CABC3_2CB9_4C9F_95D7_352509CE6132_1</vt:lpstr>
      <vt:lpstr>'5-31-17 SV'!FinRep_FinRep_0B0CABC3_2CB9_4C9F_95D7_352509CE6132_1</vt:lpstr>
      <vt:lpstr>'3-31-17 SV'!FinRep_FinRep_25084A3B_8410_4931_9D60_F51212F0FA56_1</vt:lpstr>
      <vt:lpstr>'4-30-17 SV'!FinRep_FinRep_25084A3B_8410_4931_9D60_F51212F0FA56_1</vt:lpstr>
      <vt:lpstr>'5-31-17 SV'!FinRep_FinRep_25084A3B_8410_4931_9D60_F51212F0FA56_1</vt:lpstr>
      <vt:lpstr>'2-28-17 SV'!FinRep_FinRep_4D3D61A0_154A_49CD_B22E_455CB5856410_1</vt:lpstr>
      <vt:lpstr>'3-31-17 SV'!FinRep_FinRep_4D3D61A0_154A_49CD_B22E_455CB5856410_1</vt:lpstr>
      <vt:lpstr>'4-30-17 SV'!FinRep_FinRep_4D3D61A0_154A_49CD_B22E_455CB5856410_1</vt:lpstr>
      <vt:lpstr>'5-31-17 SV'!FinRep_FinRep_4D3D61A0_154A_49CD_B22E_455CB5856410_1</vt:lpstr>
      <vt:lpstr>'4-30-17 SV'!FinRep_FinRep_9B354587_1F06_48BA_8E51_076941CD56C4_1</vt:lpstr>
      <vt:lpstr>'5-31-17 SV'!FinRep_FinRep_9B354587_1F06_48BA_8E51_076941CD56C4_1</vt:lpstr>
      <vt:lpstr>'12-31-16 SV'!FinRep_FinRep_9E618087_061E_42C0_9FC7_DC795F651378_1</vt:lpstr>
      <vt:lpstr>'1-31-17 SV'!FinRep_FinRep_9ECF444D_27F9_4023_A345_433257AB3A2F_1</vt:lpstr>
      <vt:lpstr>'2-28-17 SV'!FinRep_FinRep_9ECF444D_27F9_4023_A345_433257AB3A2F_1</vt:lpstr>
      <vt:lpstr>'3-31-17 SV'!FinRep_FinRep_9ECF444D_27F9_4023_A345_433257AB3A2F_1</vt:lpstr>
      <vt:lpstr>'4-30-17 SV'!FinRep_FinRep_9ECF444D_27F9_4023_A345_433257AB3A2F_1</vt:lpstr>
      <vt:lpstr>'5-31-17 SV'!FinRep_FinRep_9ECF444D_27F9_4023_A345_433257AB3A2F_1</vt:lpstr>
      <vt:lpstr>'FY16 Essbase'!FinRep_FinRep_9F303417_E6B6_4B31_87F2_CCC3B9D0E046_1</vt:lpstr>
      <vt:lpstr>'5-31-17 SV'!FinRep_FinRep_DBE423BF_AFBB_487A_91F1_534B3B14C40D_1</vt:lpstr>
      <vt:lpstr>'FY15 Essbase'!Print_Area</vt:lpstr>
      <vt:lpstr>'FY16 Essbase'!Print_Area</vt:lpstr>
    </vt:vector>
  </TitlesOfParts>
  <Company>Atmos Energy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Stojak</dc:creator>
  <cp:lastModifiedBy>Brannon C Taylor</cp:lastModifiedBy>
  <cp:lastPrinted>2017-10-11T15:20:00Z</cp:lastPrinted>
  <dcterms:created xsi:type="dcterms:W3CDTF">2014-07-22T18:30:46Z</dcterms:created>
  <dcterms:modified xsi:type="dcterms:W3CDTF">2017-10-11T15:21:43Z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